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166925"/>
  <mc:AlternateContent xmlns:mc="http://schemas.openxmlformats.org/markup-compatibility/2006">
    <mc:Choice Requires="x15">
      <x15ac:absPath xmlns:x15ac="http://schemas.microsoft.com/office/spreadsheetml/2010/11/ac" url="/Users/maxkerpel/Desktop/Quintellocal/etdataset/pipelines/Miscellaneous analysis (Excel)/"/>
    </mc:Choice>
  </mc:AlternateContent>
  <xr:revisionPtr revIDLastSave="0" documentId="13_ncr:1_{30CA7C64-75B1-B341-A01F-5202B0208540}" xr6:coauthVersionLast="47" xr6:coauthVersionMax="47" xr10:uidLastSave="{00000000-0000-0000-0000-000000000000}"/>
  <bookViews>
    <workbookView xWindow="0" yWindow="760" windowWidth="29400" windowHeight="16660" xr2:uid="{D5AD54E3-7630-8247-A15F-953D579BAD93}"/>
  </bookViews>
  <sheets>
    <sheet name="Calculation" sheetId="18" r:id="rId1"/>
    <sheet name="Calculation_mapping" sheetId="17" r:id="rId2"/>
    <sheet name="Source_GM_code_CBS" sheetId="19" r:id="rId3"/>
    <sheet name="Overzicht" sheetId="1" r:id="rId4"/>
    <sheet name="Verdeelsleutels_absoluut" sheetId="2" r:id="rId5"/>
    <sheet name="ETLocal datasets" sheetId="3" state="hidden" r:id="rId6"/>
    <sheet name="Verdeelsleutels_percentage" sheetId="15" r:id="rId7"/>
    <sheet name="max_demand" sheetId="13" r:id="rId8"/>
    <sheet name="demand" sheetId="14" r:id="rId9"/>
    <sheet name="data" sheetId="16" r:id="rId10"/>
    <sheet name="CBS_gemeenten_2019_2018" sheetId="4" state="hidden" r:id="rId11"/>
    <sheet name="CBS_bevolking_2018" sheetId="7" state="hidden" r:id="rId12"/>
    <sheet name="CBS_landbouw_2018" sheetId="8" state="hidden" r:id="rId13"/>
    <sheet name="CBS_bodemgebruik_2015" sheetId="9" state="hidden" r:id="rId14"/>
    <sheet name="CBS_wegen_2019" sheetId="10" state="hidden" r:id="rId15"/>
  </sheets>
  <definedNames>
    <definedName name="Gemeenten_alfabetisch_2018">#REF!</definedName>
    <definedName name="Gemeenten_alfabetisch_2019">CBS_gemeenten_2019_2018!$A$2:$F$357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3" i="18" l="1"/>
  <c r="C343" i="18"/>
  <c r="B343" i="18"/>
  <c r="D342" i="18"/>
  <c r="C342" i="18"/>
  <c r="B342" i="18"/>
  <c r="D341" i="18"/>
  <c r="C341" i="18"/>
  <c r="B341" i="18"/>
  <c r="D340" i="18"/>
  <c r="C340" i="18"/>
  <c r="B340" i="18"/>
  <c r="D339" i="18"/>
  <c r="C339" i="18"/>
  <c r="B339" i="18"/>
  <c r="D338" i="18"/>
  <c r="C338" i="18"/>
  <c r="B338" i="18"/>
  <c r="D337" i="18"/>
  <c r="C337" i="18"/>
  <c r="B337" i="18"/>
  <c r="D336" i="18"/>
  <c r="C336" i="18"/>
  <c r="B336" i="18"/>
  <c r="D335" i="18"/>
  <c r="C335" i="18"/>
  <c r="B335" i="18"/>
  <c r="D334" i="18"/>
  <c r="C334" i="18"/>
  <c r="B334" i="18"/>
  <c r="D333" i="18"/>
  <c r="C333" i="18"/>
  <c r="B333" i="18"/>
  <c r="D332" i="18"/>
  <c r="C332" i="18"/>
  <c r="B332" i="18"/>
  <c r="D331" i="18"/>
  <c r="C331" i="18"/>
  <c r="B331" i="18"/>
  <c r="D330" i="18"/>
  <c r="C330" i="18"/>
  <c r="B330" i="18"/>
  <c r="D329" i="18"/>
  <c r="C329" i="18"/>
  <c r="B329" i="18"/>
  <c r="D328" i="18"/>
  <c r="C328" i="18"/>
  <c r="B328" i="18"/>
  <c r="D327" i="18"/>
  <c r="C327" i="18"/>
  <c r="B327" i="18"/>
  <c r="D326" i="18"/>
  <c r="C326" i="18"/>
  <c r="B326" i="18"/>
  <c r="D325" i="18"/>
  <c r="C325" i="18"/>
  <c r="B325" i="18"/>
  <c r="D324" i="18"/>
  <c r="C324" i="18"/>
  <c r="B324" i="18"/>
  <c r="D323" i="18"/>
  <c r="C323" i="18"/>
  <c r="B323" i="18"/>
  <c r="D322" i="18"/>
  <c r="C322" i="18"/>
  <c r="B322" i="18"/>
  <c r="D321" i="18"/>
  <c r="C321" i="18"/>
  <c r="B321" i="18"/>
  <c r="D320" i="18"/>
  <c r="C320" i="18"/>
  <c r="B320" i="18"/>
  <c r="D319" i="18"/>
  <c r="C319" i="18"/>
  <c r="B319" i="18"/>
  <c r="D318" i="18"/>
  <c r="C318" i="18"/>
  <c r="B318" i="18"/>
  <c r="D317" i="18"/>
  <c r="C317" i="18"/>
  <c r="B317" i="18"/>
  <c r="D316" i="18"/>
  <c r="C316" i="18"/>
  <c r="B316" i="18"/>
  <c r="D315" i="18"/>
  <c r="C315" i="18"/>
  <c r="B315" i="18"/>
  <c r="D314" i="18"/>
  <c r="C314" i="18"/>
  <c r="B314" i="18"/>
  <c r="D313" i="18"/>
  <c r="C313" i="18"/>
  <c r="B313" i="18"/>
  <c r="D312" i="18"/>
  <c r="C312" i="18"/>
  <c r="B312" i="18"/>
  <c r="D311" i="18"/>
  <c r="C311" i="18"/>
  <c r="B311" i="18"/>
  <c r="D310" i="18"/>
  <c r="C310" i="18"/>
  <c r="B310" i="18"/>
  <c r="D309" i="18"/>
  <c r="C309" i="18"/>
  <c r="B309" i="18"/>
  <c r="D308" i="18"/>
  <c r="C308" i="18"/>
  <c r="B308" i="18"/>
  <c r="D307" i="18"/>
  <c r="C307" i="18"/>
  <c r="B307" i="18"/>
  <c r="D306" i="18"/>
  <c r="C306" i="18"/>
  <c r="B306" i="18"/>
  <c r="D305" i="18"/>
  <c r="C305" i="18"/>
  <c r="B305" i="18"/>
  <c r="D304" i="18"/>
  <c r="C304" i="18"/>
  <c r="B304" i="18"/>
  <c r="D303" i="18"/>
  <c r="C303" i="18"/>
  <c r="B303" i="18"/>
  <c r="D302" i="18"/>
  <c r="C302" i="18"/>
  <c r="B302" i="18"/>
  <c r="D301" i="18"/>
  <c r="C301" i="18"/>
  <c r="B301" i="18"/>
  <c r="D300" i="18"/>
  <c r="C300" i="18"/>
  <c r="B300" i="18"/>
  <c r="D299" i="18"/>
  <c r="C299" i="18"/>
  <c r="B299" i="18"/>
  <c r="D298" i="18"/>
  <c r="C298" i="18"/>
  <c r="B298" i="18"/>
  <c r="D297" i="18"/>
  <c r="C297" i="18"/>
  <c r="B297" i="18"/>
  <c r="D296" i="18"/>
  <c r="C296" i="18"/>
  <c r="B296" i="18"/>
  <c r="D295" i="18"/>
  <c r="C295" i="18"/>
  <c r="B295" i="18"/>
  <c r="D294" i="18"/>
  <c r="C294" i="18"/>
  <c r="B294" i="18"/>
  <c r="D293" i="18"/>
  <c r="C293" i="18"/>
  <c r="B293" i="18"/>
  <c r="D292" i="18"/>
  <c r="C292" i="18"/>
  <c r="B292" i="18"/>
  <c r="D291" i="18"/>
  <c r="C291" i="18"/>
  <c r="B291" i="18"/>
  <c r="D290" i="18"/>
  <c r="C290" i="18"/>
  <c r="B290" i="18"/>
  <c r="D289" i="18"/>
  <c r="C289" i="18"/>
  <c r="B289" i="18"/>
  <c r="D288" i="18"/>
  <c r="C288" i="18"/>
  <c r="B288" i="18"/>
  <c r="D287" i="18"/>
  <c r="C287" i="18"/>
  <c r="B287" i="18"/>
  <c r="D286" i="18"/>
  <c r="C286" i="18"/>
  <c r="B286" i="18"/>
  <c r="D285" i="18"/>
  <c r="C285" i="18"/>
  <c r="B285" i="18"/>
  <c r="D284" i="18"/>
  <c r="C284" i="18"/>
  <c r="B284" i="18"/>
  <c r="D283" i="18"/>
  <c r="C283" i="18"/>
  <c r="B283" i="18"/>
  <c r="D282" i="18"/>
  <c r="C282" i="18"/>
  <c r="B282" i="18"/>
  <c r="D281" i="18"/>
  <c r="C281" i="18"/>
  <c r="B281" i="18"/>
  <c r="D280" i="18"/>
  <c r="C280" i="18"/>
  <c r="B280" i="18"/>
  <c r="D279" i="18"/>
  <c r="C279" i="18"/>
  <c r="B279" i="18"/>
  <c r="D278" i="18"/>
  <c r="C278" i="18"/>
  <c r="B278" i="18"/>
  <c r="D277" i="18"/>
  <c r="C277" i="18"/>
  <c r="B277" i="18"/>
  <c r="D276" i="18"/>
  <c r="C276" i="18"/>
  <c r="B276" i="18"/>
  <c r="D275" i="18"/>
  <c r="C275" i="18"/>
  <c r="B275" i="18"/>
  <c r="D274" i="18"/>
  <c r="C274" i="18"/>
  <c r="B274" i="18"/>
  <c r="D273" i="18"/>
  <c r="C273" i="18"/>
  <c r="B273" i="18"/>
  <c r="D272" i="18"/>
  <c r="C272" i="18"/>
  <c r="B272" i="18"/>
  <c r="D271" i="18"/>
  <c r="C271" i="18"/>
  <c r="B271" i="18"/>
  <c r="D270" i="18"/>
  <c r="C270" i="18"/>
  <c r="B270" i="18"/>
  <c r="D269" i="18"/>
  <c r="C269" i="18"/>
  <c r="B269" i="18"/>
  <c r="D268" i="18"/>
  <c r="C268" i="18"/>
  <c r="B268" i="18"/>
  <c r="D267" i="18"/>
  <c r="C267" i="18"/>
  <c r="B267" i="18"/>
  <c r="D266" i="18"/>
  <c r="C266" i="18"/>
  <c r="B266" i="18"/>
  <c r="D265" i="18"/>
  <c r="C265" i="18"/>
  <c r="B265" i="18"/>
  <c r="D264" i="18"/>
  <c r="C264" i="18"/>
  <c r="B264" i="18"/>
  <c r="D263" i="18"/>
  <c r="C263" i="18"/>
  <c r="B263" i="18"/>
  <c r="D262" i="18"/>
  <c r="C262" i="18"/>
  <c r="B262" i="18"/>
  <c r="D261" i="18"/>
  <c r="C261" i="18"/>
  <c r="B261" i="18"/>
  <c r="D260" i="18"/>
  <c r="C260" i="18"/>
  <c r="B260" i="18"/>
  <c r="D259" i="18"/>
  <c r="C259" i="18"/>
  <c r="B259" i="18"/>
  <c r="D258" i="18"/>
  <c r="C258" i="18"/>
  <c r="B258" i="18"/>
  <c r="D257" i="18"/>
  <c r="C257" i="18"/>
  <c r="B257" i="18"/>
  <c r="D256" i="18"/>
  <c r="C256" i="18"/>
  <c r="B256" i="18"/>
  <c r="D255" i="18"/>
  <c r="C255" i="18"/>
  <c r="B255" i="18"/>
  <c r="D254" i="18"/>
  <c r="C254" i="18"/>
  <c r="B254" i="18"/>
  <c r="D253" i="18"/>
  <c r="C253" i="18"/>
  <c r="B253" i="18"/>
  <c r="D252" i="18"/>
  <c r="C252" i="18"/>
  <c r="B252" i="18"/>
  <c r="D251" i="18"/>
  <c r="C251" i="18"/>
  <c r="B251" i="18"/>
  <c r="D250" i="18"/>
  <c r="C250" i="18"/>
  <c r="B250" i="18"/>
  <c r="D249" i="18"/>
  <c r="C249" i="18"/>
  <c r="B249" i="18"/>
  <c r="D248" i="18"/>
  <c r="C248" i="18"/>
  <c r="B248" i="18"/>
  <c r="D247" i="18"/>
  <c r="C247" i="18"/>
  <c r="B247" i="18"/>
  <c r="D246" i="18"/>
  <c r="C246" i="18"/>
  <c r="B246" i="18"/>
  <c r="D245" i="18"/>
  <c r="C245" i="18"/>
  <c r="B245" i="18"/>
  <c r="D244" i="18"/>
  <c r="C244" i="18"/>
  <c r="B244" i="18"/>
  <c r="D243" i="18"/>
  <c r="C243" i="18"/>
  <c r="B243" i="18"/>
  <c r="D242" i="18"/>
  <c r="C242" i="18"/>
  <c r="B242" i="18"/>
  <c r="D241" i="18"/>
  <c r="C241" i="18"/>
  <c r="B241" i="18"/>
  <c r="D240" i="18"/>
  <c r="C240" i="18"/>
  <c r="B240" i="18"/>
  <c r="D239" i="18"/>
  <c r="C239" i="18"/>
  <c r="B239" i="18"/>
  <c r="D238" i="18"/>
  <c r="C238" i="18"/>
  <c r="B238" i="18"/>
  <c r="D237" i="18"/>
  <c r="C237" i="18"/>
  <c r="B237" i="18"/>
  <c r="D236" i="18"/>
  <c r="C236" i="18"/>
  <c r="B236" i="18"/>
  <c r="D235" i="18"/>
  <c r="C235" i="18"/>
  <c r="B235" i="18"/>
  <c r="D234" i="18"/>
  <c r="C234" i="18"/>
  <c r="B234" i="18"/>
  <c r="D233" i="18"/>
  <c r="C233" i="18"/>
  <c r="B233" i="18"/>
  <c r="D232" i="18"/>
  <c r="C232" i="18"/>
  <c r="B232" i="18"/>
  <c r="D231" i="18"/>
  <c r="C231" i="18"/>
  <c r="B231" i="18"/>
  <c r="D230" i="18"/>
  <c r="C230" i="18"/>
  <c r="B230" i="18"/>
  <c r="D229" i="18"/>
  <c r="C229" i="18"/>
  <c r="B229" i="18"/>
  <c r="D228" i="18"/>
  <c r="C228" i="18"/>
  <c r="B228" i="18"/>
  <c r="D227" i="18"/>
  <c r="C227" i="18"/>
  <c r="B227" i="18"/>
  <c r="D226" i="18"/>
  <c r="C226" i="18"/>
  <c r="B226" i="18"/>
  <c r="D225" i="18"/>
  <c r="C225" i="18"/>
  <c r="B225" i="18"/>
  <c r="D224" i="18"/>
  <c r="C224" i="18"/>
  <c r="B224" i="18"/>
  <c r="D223" i="18"/>
  <c r="C223" i="18"/>
  <c r="B223" i="18"/>
  <c r="D222" i="18"/>
  <c r="C222" i="18"/>
  <c r="B222" i="18"/>
  <c r="D221" i="18"/>
  <c r="C221" i="18"/>
  <c r="B221" i="18"/>
  <c r="D220" i="18"/>
  <c r="C220" i="18"/>
  <c r="B220" i="18"/>
  <c r="D219" i="18"/>
  <c r="C219" i="18"/>
  <c r="B219" i="18"/>
  <c r="D218" i="18"/>
  <c r="C218" i="18"/>
  <c r="B218" i="18"/>
  <c r="D217" i="18"/>
  <c r="C217" i="18"/>
  <c r="B217" i="18"/>
  <c r="D216" i="18"/>
  <c r="C216" i="18"/>
  <c r="B216" i="18"/>
  <c r="D215" i="18"/>
  <c r="C215" i="18"/>
  <c r="B215" i="18"/>
  <c r="D214" i="18"/>
  <c r="C214" i="18"/>
  <c r="B214" i="18"/>
  <c r="D213" i="18"/>
  <c r="C213" i="18"/>
  <c r="B213" i="18"/>
  <c r="D212" i="18"/>
  <c r="C212" i="18"/>
  <c r="B212" i="18"/>
  <c r="D211" i="18"/>
  <c r="C211" i="18"/>
  <c r="B211" i="18"/>
  <c r="D210" i="18"/>
  <c r="C210" i="18"/>
  <c r="B210" i="18"/>
  <c r="D209" i="18"/>
  <c r="C209" i="18"/>
  <c r="B209" i="18"/>
  <c r="D208" i="18"/>
  <c r="C208" i="18"/>
  <c r="B208" i="18"/>
  <c r="D207" i="18"/>
  <c r="C207" i="18"/>
  <c r="B207" i="18"/>
  <c r="D206" i="18"/>
  <c r="C206" i="18"/>
  <c r="B206" i="18"/>
  <c r="D205" i="18"/>
  <c r="C205" i="18"/>
  <c r="B205" i="18"/>
  <c r="D204" i="18"/>
  <c r="C204" i="18"/>
  <c r="B204" i="18"/>
  <c r="D203" i="18"/>
  <c r="C203" i="18"/>
  <c r="B203" i="18"/>
  <c r="D202" i="18"/>
  <c r="C202" i="18"/>
  <c r="B202" i="18"/>
  <c r="D201" i="18"/>
  <c r="C201" i="18"/>
  <c r="B201" i="18"/>
  <c r="D200" i="18"/>
  <c r="C200" i="18"/>
  <c r="B200" i="18"/>
  <c r="D199" i="18"/>
  <c r="C199" i="18"/>
  <c r="B199" i="18"/>
  <c r="D198" i="18"/>
  <c r="C198" i="18"/>
  <c r="B198" i="18"/>
  <c r="D197" i="18"/>
  <c r="C197" i="18"/>
  <c r="B197" i="18"/>
  <c r="D196" i="18"/>
  <c r="C196" i="18"/>
  <c r="B196" i="18"/>
  <c r="D195" i="18"/>
  <c r="C195" i="18"/>
  <c r="B195" i="18"/>
  <c r="D194" i="18"/>
  <c r="C194" i="18"/>
  <c r="B194" i="18"/>
  <c r="D193" i="18"/>
  <c r="C193" i="18"/>
  <c r="B193" i="18"/>
  <c r="D192" i="18"/>
  <c r="C192" i="18"/>
  <c r="B192" i="18"/>
  <c r="D191" i="18"/>
  <c r="C191" i="18"/>
  <c r="B191" i="18"/>
  <c r="D190" i="18"/>
  <c r="C190" i="18"/>
  <c r="B190" i="18"/>
  <c r="D189" i="18"/>
  <c r="C189" i="18"/>
  <c r="B189" i="18"/>
  <c r="D188" i="18"/>
  <c r="C188" i="18"/>
  <c r="B188" i="18"/>
  <c r="D187" i="18"/>
  <c r="C187" i="18"/>
  <c r="B187" i="18"/>
  <c r="D186" i="18"/>
  <c r="C186" i="18"/>
  <c r="B186" i="18"/>
  <c r="D185" i="18"/>
  <c r="C185" i="18"/>
  <c r="B185" i="18"/>
  <c r="D184" i="18"/>
  <c r="C184" i="18"/>
  <c r="B184" i="18"/>
  <c r="D183" i="18"/>
  <c r="C183" i="18"/>
  <c r="B183" i="18"/>
  <c r="D182" i="18"/>
  <c r="C182" i="18"/>
  <c r="B182" i="18"/>
  <c r="D181" i="18"/>
  <c r="C181" i="18"/>
  <c r="B181" i="18"/>
  <c r="D180" i="18"/>
  <c r="C180" i="18"/>
  <c r="B180" i="18"/>
  <c r="D179" i="18"/>
  <c r="C179" i="18"/>
  <c r="B179" i="18"/>
  <c r="D178" i="18"/>
  <c r="C178" i="18"/>
  <c r="B178" i="18"/>
  <c r="D177" i="18"/>
  <c r="C177" i="18"/>
  <c r="B177" i="18"/>
  <c r="D176" i="18"/>
  <c r="C176" i="18"/>
  <c r="B176" i="18"/>
  <c r="D175" i="18"/>
  <c r="C175" i="18"/>
  <c r="B175" i="18"/>
  <c r="D174" i="18"/>
  <c r="C174" i="18"/>
  <c r="B174" i="18"/>
  <c r="D173" i="18"/>
  <c r="C173" i="18"/>
  <c r="B173" i="18"/>
  <c r="D172" i="18"/>
  <c r="C172" i="18"/>
  <c r="B172" i="18"/>
  <c r="D171" i="18"/>
  <c r="C171" i="18"/>
  <c r="B171" i="18"/>
  <c r="D170" i="18"/>
  <c r="C170" i="18"/>
  <c r="B170" i="18"/>
  <c r="D169" i="18"/>
  <c r="C169" i="18"/>
  <c r="B169" i="18"/>
  <c r="D168" i="18"/>
  <c r="C168" i="18"/>
  <c r="B168" i="18"/>
  <c r="D167" i="18"/>
  <c r="C167" i="18"/>
  <c r="B167" i="18"/>
  <c r="D166" i="18"/>
  <c r="C166" i="18"/>
  <c r="B166" i="18"/>
  <c r="D165" i="18"/>
  <c r="C165" i="18"/>
  <c r="B165" i="18"/>
  <c r="D164" i="18"/>
  <c r="C164" i="18"/>
  <c r="B164" i="18"/>
  <c r="D163" i="18"/>
  <c r="C163" i="18"/>
  <c r="B163" i="18"/>
  <c r="D162" i="18"/>
  <c r="C162" i="18"/>
  <c r="B162" i="18"/>
  <c r="D161" i="18"/>
  <c r="C161" i="18"/>
  <c r="B161" i="18"/>
  <c r="D160" i="18"/>
  <c r="C160" i="18"/>
  <c r="B160" i="18"/>
  <c r="D159" i="18"/>
  <c r="C159" i="18"/>
  <c r="B159" i="18"/>
  <c r="D158" i="18"/>
  <c r="C158" i="18"/>
  <c r="B158" i="18"/>
  <c r="D157" i="18"/>
  <c r="C157" i="18"/>
  <c r="B157" i="18"/>
  <c r="D156" i="18"/>
  <c r="C156" i="18"/>
  <c r="B156" i="18"/>
  <c r="D155" i="18"/>
  <c r="C155" i="18"/>
  <c r="B155" i="18"/>
  <c r="D154" i="18"/>
  <c r="C154" i="18"/>
  <c r="B154" i="18"/>
  <c r="D153" i="18"/>
  <c r="C153" i="18"/>
  <c r="B153" i="18"/>
  <c r="D152" i="18"/>
  <c r="C152" i="18"/>
  <c r="B152" i="18"/>
  <c r="D151" i="18"/>
  <c r="C151" i="18"/>
  <c r="B151" i="18"/>
  <c r="D150" i="18"/>
  <c r="C150" i="18"/>
  <c r="B150" i="18"/>
  <c r="D149" i="18"/>
  <c r="C149" i="18"/>
  <c r="B149" i="18"/>
  <c r="D148" i="18"/>
  <c r="C148" i="18"/>
  <c r="B148" i="18"/>
  <c r="D147" i="18"/>
  <c r="C147" i="18"/>
  <c r="B147" i="18"/>
  <c r="D146" i="18"/>
  <c r="C146" i="18"/>
  <c r="B146" i="18"/>
  <c r="D145" i="18"/>
  <c r="C145" i="18"/>
  <c r="B145" i="18"/>
  <c r="D144" i="18"/>
  <c r="C144" i="18"/>
  <c r="B144" i="18"/>
  <c r="D143" i="18"/>
  <c r="C143" i="18"/>
  <c r="B143" i="18"/>
  <c r="D142" i="18"/>
  <c r="C142" i="18"/>
  <c r="B142" i="18"/>
  <c r="D141" i="18"/>
  <c r="C141" i="18"/>
  <c r="B141" i="18"/>
  <c r="D140" i="18"/>
  <c r="C140" i="18"/>
  <c r="B140" i="18"/>
  <c r="D139" i="18"/>
  <c r="C139" i="18"/>
  <c r="B139" i="18"/>
  <c r="D138" i="18"/>
  <c r="C138" i="18"/>
  <c r="B138" i="18"/>
  <c r="D137" i="18"/>
  <c r="C137" i="18"/>
  <c r="B137" i="18"/>
  <c r="D136" i="18"/>
  <c r="C136" i="18"/>
  <c r="B136" i="18"/>
  <c r="D135" i="18"/>
  <c r="C135" i="18"/>
  <c r="B135" i="18"/>
  <c r="D134" i="18"/>
  <c r="C134" i="18"/>
  <c r="B134" i="18"/>
  <c r="D133" i="18"/>
  <c r="C133" i="18"/>
  <c r="B133" i="18"/>
  <c r="D132" i="18"/>
  <c r="C132" i="18"/>
  <c r="B132" i="18"/>
  <c r="D131" i="18"/>
  <c r="C131" i="18"/>
  <c r="B131" i="18"/>
  <c r="D130" i="18"/>
  <c r="C130" i="18"/>
  <c r="B130" i="18"/>
  <c r="D129" i="18"/>
  <c r="C129" i="18"/>
  <c r="B129" i="18"/>
  <c r="D128" i="18"/>
  <c r="C128" i="18"/>
  <c r="B128" i="18"/>
  <c r="D127" i="18"/>
  <c r="C127" i="18"/>
  <c r="B127" i="18"/>
  <c r="D126" i="18"/>
  <c r="C126" i="18"/>
  <c r="B126" i="18"/>
  <c r="D125" i="18"/>
  <c r="C125" i="18"/>
  <c r="B125" i="18"/>
  <c r="D124" i="18"/>
  <c r="C124" i="18"/>
  <c r="B124" i="18"/>
  <c r="D123" i="18"/>
  <c r="C123" i="18"/>
  <c r="B123" i="18"/>
  <c r="D122" i="18"/>
  <c r="C122" i="18"/>
  <c r="B122" i="18"/>
  <c r="D121" i="18"/>
  <c r="C121" i="18"/>
  <c r="B121" i="18"/>
  <c r="D120" i="18"/>
  <c r="C120" i="18"/>
  <c r="B120" i="18"/>
  <c r="D119" i="18"/>
  <c r="C119" i="18"/>
  <c r="B119" i="18"/>
  <c r="D118" i="18"/>
  <c r="C118" i="18"/>
  <c r="B118" i="18"/>
  <c r="D117" i="18"/>
  <c r="C117" i="18"/>
  <c r="B117" i="18"/>
  <c r="D116" i="18"/>
  <c r="C116" i="18"/>
  <c r="B116" i="18"/>
  <c r="D115" i="18"/>
  <c r="C115" i="18"/>
  <c r="B115" i="18"/>
  <c r="D114" i="18"/>
  <c r="C114" i="18"/>
  <c r="B114" i="18"/>
  <c r="D113" i="18"/>
  <c r="C113" i="18"/>
  <c r="B113" i="18"/>
  <c r="D112" i="18"/>
  <c r="C112" i="18"/>
  <c r="B112" i="18"/>
  <c r="D111" i="18"/>
  <c r="C111" i="18"/>
  <c r="B111" i="18"/>
  <c r="D110" i="18"/>
  <c r="C110" i="18"/>
  <c r="B110" i="18"/>
  <c r="D109" i="18"/>
  <c r="C109" i="18"/>
  <c r="B109" i="18"/>
  <c r="D108" i="18"/>
  <c r="C108" i="18"/>
  <c r="B108" i="18"/>
  <c r="D107" i="18"/>
  <c r="C107" i="18"/>
  <c r="B107" i="18"/>
  <c r="D106" i="18"/>
  <c r="C106" i="18"/>
  <c r="B106" i="18"/>
  <c r="D105" i="18"/>
  <c r="C105" i="18"/>
  <c r="B105" i="18"/>
  <c r="D104" i="18"/>
  <c r="C104" i="18"/>
  <c r="B104" i="18"/>
  <c r="D103" i="18"/>
  <c r="C103" i="18"/>
  <c r="B103" i="18"/>
  <c r="D102" i="18"/>
  <c r="C102" i="18"/>
  <c r="B102" i="18"/>
  <c r="D101" i="18"/>
  <c r="C101" i="18"/>
  <c r="B101" i="18"/>
  <c r="D100" i="18"/>
  <c r="C100" i="18"/>
  <c r="B100" i="18"/>
  <c r="D99" i="18"/>
  <c r="C99" i="18"/>
  <c r="B99" i="18"/>
  <c r="D98" i="18"/>
  <c r="C98" i="18"/>
  <c r="B98" i="18"/>
  <c r="D97" i="18"/>
  <c r="C97" i="18"/>
  <c r="B97" i="18"/>
  <c r="D96" i="18"/>
  <c r="C96" i="18"/>
  <c r="B96" i="18"/>
  <c r="D95" i="18"/>
  <c r="C95" i="18"/>
  <c r="B95" i="18"/>
  <c r="D94" i="18"/>
  <c r="C94" i="18"/>
  <c r="B94" i="18"/>
  <c r="D93" i="18"/>
  <c r="C93" i="18"/>
  <c r="B93" i="18"/>
  <c r="D92" i="18"/>
  <c r="C92" i="18"/>
  <c r="B92" i="18"/>
  <c r="D91" i="18"/>
  <c r="C91" i="18"/>
  <c r="B91" i="18"/>
  <c r="D90" i="18"/>
  <c r="C90" i="18"/>
  <c r="B90" i="18"/>
  <c r="D89" i="18"/>
  <c r="C89" i="18"/>
  <c r="B89" i="18"/>
  <c r="D88" i="18"/>
  <c r="C88" i="18"/>
  <c r="B88" i="18"/>
  <c r="D87" i="18"/>
  <c r="C87" i="18"/>
  <c r="B87" i="18"/>
  <c r="D86" i="18"/>
  <c r="C86" i="18"/>
  <c r="B86" i="18"/>
  <c r="D85" i="18"/>
  <c r="C85" i="18"/>
  <c r="B85" i="18"/>
  <c r="D84" i="18"/>
  <c r="C84" i="18"/>
  <c r="B84" i="18"/>
  <c r="D83" i="18"/>
  <c r="C83" i="18"/>
  <c r="B83" i="18"/>
  <c r="D82" i="18"/>
  <c r="C82" i="18"/>
  <c r="B82" i="18"/>
  <c r="D81" i="18"/>
  <c r="C81" i="18"/>
  <c r="B81" i="18"/>
  <c r="D80" i="18"/>
  <c r="C80" i="18"/>
  <c r="B80" i="18"/>
  <c r="D79" i="18"/>
  <c r="C79" i="18"/>
  <c r="B79" i="18"/>
  <c r="D78" i="18"/>
  <c r="C78" i="18"/>
  <c r="B78" i="18"/>
  <c r="D77" i="18"/>
  <c r="C77" i="18"/>
  <c r="B77" i="18"/>
  <c r="D76" i="18"/>
  <c r="C76" i="18"/>
  <c r="B76" i="18"/>
  <c r="D75" i="18"/>
  <c r="C75" i="18"/>
  <c r="B75" i="18"/>
  <c r="D74" i="18"/>
  <c r="C74" i="18"/>
  <c r="B74" i="18"/>
  <c r="D73" i="18"/>
  <c r="C73" i="18"/>
  <c r="B73" i="18"/>
  <c r="D72" i="18"/>
  <c r="C72" i="18"/>
  <c r="B72" i="18"/>
  <c r="D71" i="18"/>
  <c r="C71" i="18"/>
  <c r="B71" i="18"/>
  <c r="D70" i="18"/>
  <c r="C70" i="18"/>
  <c r="B70" i="18"/>
  <c r="D69" i="18"/>
  <c r="C69" i="18"/>
  <c r="B69" i="18"/>
  <c r="D68" i="18"/>
  <c r="C68" i="18"/>
  <c r="B68" i="18"/>
  <c r="D67" i="18"/>
  <c r="C67" i="18"/>
  <c r="B67" i="18"/>
  <c r="D66" i="18"/>
  <c r="C66" i="18"/>
  <c r="B66" i="18"/>
  <c r="D65" i="18"/>
  <c r="C65" i="18"/>
  <c r="B65" i="18"/>
  <c r="D64" i="18"/>
  <c r="C64" i="18"/>
  <c r="B64" i="18"/>
  <c r="D63" i="18"/>
  <c r="C63" i="18"/>
  <c r="B63" i="18"/>
  <c r="D62" i="18"/>
  <c r="C62" i="18"/>
  <c r="B62" i="18"/>
  <c r="D61" i="18"/>
  <c r="C61" i="18"/>
  <c r="B61" i="18"/>
  <c r="D60" i="18"/>
  <c r="C60" i="18"/>
  <c r="B60" i="18"/>
  <c r="D59" i="18"/>
  <c r="C59" i="18"/>
  <c r="B59" i="18"/>
  <c r="D58" i="18"/>
  <c r="C58" i="18"/>
  <c r="B58" i="18"/>
  <c r="D57" i="18"/>
  <c r="C57" i="18"/>
  <c r="B57" i="18"/>
  <c r="D56" i="18"/>
  <c r="C56" i="18"/>
  <c r="B56" i="18"/>
  <c r="D55" i="18"/>
  <c r="C55" i="18"/>
  <c r="B55" i="18"/>
  <c r="D54" i="18"/>
  <c r="C54" i="18"/>
  <c r="B54" i="18"/>
  <c r="D53" i="18"/>
  <c r="C53" i="18"/>
  <c r="B53" i="18"/>
  <c r="D52" i="18"/>
  <c r="C52" i="18"/>
  <c r="B52" i="18"/>
  <c r="D51" i="18"/>
  <c r="C51" i="18"/>
  <c r="B51" i="18"/>
  <c r="D50" i="18"/>
  <c r="C50" i="18"/>
  <c r="B50" i="18"/>
  <c r="D49" i="18"/>
  <c r="C49" i="18"/>
  <c r="B49" i="18"/>
  <c r="D48" i="18"/>
  <c r="C48" i="18"/>
  <c r="B48" i="18"/>
  <c r="D47" i="18"/>
  <c r="C47" i="18"/>
  <c r="B47" i="18"/>
  <c r="D46" i="18"/>
  <c r="C46" i="18"/>
  <c r="B46" i="18"/>
  <c r="D45" i="18"/>
  <c r="C45" i="18"/>
  <c r="B45" i="18"/>
  <c r="D44" i="18"/>
  <c r="C44" i="18"/>
  <c r="B44" i="18"/>
  <c r="D43" i="18"/>
  <c r="C43" i="18"/>
  <c r="B43" i="18"/>
  <c r="D42" i="18"/>
  <c r="C42" i="18"/>
  <c r="B42" i="18"/>
  <c r="D41" i="18"/>
  <c r="C41" i="18"/>
  <c r="B41" i="18"/>
  <c r="D40" i="18"/>
  <c r="C40" i="18"/>
  <c r="B40" i="18"/>
  <c r="D39" i="18"/>
  <c r="C39" i="18"/>
  <c r="B39" i="18"/>
  <c r="D38" i="18"/>
  <c r="C38" i="18"/>
  <c r="B38" i="18"/>
  <c r="D37" i="18"/>
  <c r="C37" i="18"/>
  <c r="B37" i="18"/>
  <c r="D36" i="18"/>
  <c r="C36" i="18"/>
  <c r="B36" i="18"/>
  <c r="D35" i="18"/>
  <c r="C35" i="18"/>
  <c r="B35" i="18"/>
  <c r="D34" i="18"/>
  <c r="C34" i="18"/>
  <c r="B34" i="18"/>
  <c r="D33" i="18"/>
  <c r="C33" i="18"/>
  <c r="B33" i="18"/>
  <c r="D32" i="18"/>
  <c r="C32" i="18"/>
  <c r="B32" i="18"/>
  <c r="D31" i="18"/>
  <c r="C31" i="18"/>
  <c r="B31" i="18"/>
  <c r="D30" i="18"/>
  <c r="C30" i="18"/>
  <c r="B30" i="18"/>
  <c r="D29" i="18"/>
  <c r="C29" i="18"/>
  <c r="B29" i="18"/>
  <c r="D28" i="18"/>
  <c r="C28" i="18"/>
  <c r="B28" i="18"/>
  <c r="D27" i="18"/>
  <c r="C27" i="18"/>
  <c r="B27" i="18"/>
  <c r="D26" i="18"/>
  <c r="C26" i="18"/>
  <c r="B26" i="18"/>
  <c r="D25" i="18"/>
  <c r="C25" i="18"/>
  <c r="B25" i="18"/>
  <c r="D24" i="18"/>
  <c r="C24" i="18"/>
  <c r="B24" i="18"/>
  <c r="D23" i="18"/>
  <c r="C23" i="18"/>
  <c r="B23" i="18"/>
  <c r="D22" i="18"/>
  <c r="C22" i="18"/>
  <c r="B22" i="18"/>
  <c r="D21" i="18"/>
  <c r="C21" i="18"/>
  <c r="B21" i="18"/>
  <c r="D20" i="18"/>
  <c r="C20" i="18"/>
  <c r="B20" i="18"/>
  <c r="D19" i="18"/>
  <c r="C19" i="18"/>
  <c r="B19" i="18"/>
  <c r="D18" i="18"/>
  <c r="C18" i="18"/>
  <c r="B18" i="18"/>
  <c r="D17" i="18"/>
  <c r="C17" i="18"/>
  <c r="B17" i="18"/>
  <c r="D16" i="18"/>
  <c r="C16" i="18"/>
  <c r="B16" i="18"/>
  <c r="D15" i="18"/>
  <c r="C15" i="18"/>
  <c r="B15" i="18"/>
  <c r="D14" i="18"/>
  <c r="C14" i="18"/>
  <c r="B14" i="18"/>
  <c r="D13" i="18"/>
  <c r="C13" i="18"/>
  <c r="B13" i="18"/>
  <c r="D12" i="18"/>
  <c r="C12" i="18"/>
  <c r="B12" i="18"/>
  <c r="D11" i="18"/>
  <c r="C11" i="18"/>
  <c r="B11" i="18"/>
  <c r="D10" i="18"/>
  <c r="C10" i="18"/>
  <c r="B10" i="18"/>
  <c r="D9" i="18"/>
  <c r="C9" i="18"/>
  <c r="B9" i="18"/>
  <c r="D8" i="18"/>
  <c r="C8" i="18"/>
  <c r="B8" i="18"/>
  <c r="D7" i="18"/>
  <c r="C7" i="18"/>
  <c r="B7" i="18"/>
  <c r="D6" i="18"/>
  <c r="C6" i="18"/>
  <c r="B6" i="18"/>
  <c r="D5" i="18"/>
  <c r="C5" i="18"/>
  <c r="B5" i="18"/>
  <c r="D4" i="18"/>
  <c r="C4" i="18"/>
  <c r="B4" i="18"/>
  <c r="D3" i="18"/>
  <c r="C3" i="18"/>
  <c r="B3" i="18"/>
  <c r="D2" i="18"/>
  <c r="C2" i="18"/>
  <c r="B2" i="18"/>
  <c r="C60" i="17"/>
  <c r="D60" i="17"/>
  <c r="E60" i="17"/>
  <c r="C61" i="17"/>
  <c r="D61" i="17"/>
  <c r="E61" i="17"/>
  <c r="C62" i="17"/>
  <c r="D62" i="17"/>
  <c r="E62" i="17"/>
  <c r="C63" i="17"/>
  <c r="D63" i="17"/>
  <c r="E63" i="17"/>
  <c r="C64" i="17"/>
  <c r="D64" i="17"/>
  <c r="E64" i="17"/>
  <c r="C65" i="17"/>
  <c r="D65" i="17"/>
  <c r="E65" i="17"/>
  <c r="C66" i="17"/>
  <c r="D66" i="17"/>
  <c r="E66" i="17"/>
  <c r="C67" i="17"/>
  <c r="D67" i="17"/>
  <c r="E67" i="17"/>
  <c r="C68" i="17"/>
  <c r="D68" i="17"/>
  <c r="E68" i="17"/>
  <c r="C69" i="17"/>
  <c r="D69" i="17"/>
  <c r="E69" i="17"/>
  <c r="C70" i="17"/>
  <c r="D70" i="17"/>
  <c r="E70" i="17"/>
  <c r="C71" i="17"/>
  <c r="D71" i="17"/>
  <c r="E71" i="17"/>
  <c r="C72" i="17"/>
  <c r="D72" i="17"/>
  <c r="E72" i="17"/>
  <c r="C73" i="17"/>
  <c r="D73" i="17"/>
  <c r="E73" i="17"/>
  <c r="C74" i="17"/>
  <c r="D74" i="17"/>
  <c r="E74" i="17"/>
  <c r="C75" i="17"/>
  <c r="D75" i="17"/>
  <c r="E75" i="17"/>
  <c r="E59" i="17"/>
  <c r="D59" i="17"/>
  <c r="C59" i="17"/>
  <c r="E55" i="17"/>
  <c r="F55" i="17"/>
  <c r="G55" i="17"/>
  <c r="E54" i="17"/>
  <c r="F54" i="17"/>
  <c r="G54" i="17"/>
  <c r="E51" i="17"/>
  <c r="F51" i="17"/>
  <c r="G51" i="17"/>
  <c r="E52" i="17"/>
  <c r="F52" i="17"/>
  <c r="G52" i="17"/>
  <c r="E53" i="17"/>
  <c r="F53" i="17"/>
  <c r="G53" i="17"/>
  <c r="E49" i="17"/>
  <c r="F49" i="17"/>
  <c r="G49" i="17"/>
  <c r="E50" i="17"/>
  <c r="F50" i="17"/>
  <c r="G50" i="17"/>
  <c r="E44" i="17"/>
  <c r="F44" i="17"/>
  <c r="G44" i="17"/>
  <c r="E45" i="17"/>
  <c r="F45" i="17"/>
  <c r="G45" i="17"/>
  <c r="E46" i="17"/>
  <c r="F46" i="17"/>
  <c r="G46" i="17"/>
  <c r="E47" i="17"/>
  <c r="F47" i="17"/>
  <c r="G47" i="17"/>
  <c r="E48" i="17"/>
  <c r="F48" i="17"/>
  <c r="G48" i="17"/>
  <c r="H3" i="14" l="1"/>
  <c r="E40" i="1"/>
  <c r="I2" i="14" l="1"/>
  <c r="J2" i="14"/>
  <c r="K2" i="14"/>
  <c r="L2" i="14"/>
  <c r="M2" i="14"/>
  <c r="N2" i="14"/>
  <c r="O2" i="14"/>
  <c r="P2" i="14"/>
  <c r="Q2" i="14"/>
  <c r="R2" i="14"/>
  <c r="S2" i="14"/>
  <c r="T2" i="14"/>
  <c r="U2" i="14"/>
  <c r="V2" i="14"/>
  <c r="W2" i="14"/>
  <c r="X2" i="14"/>
  <c r="Y2" i="14"/>
  <c r="Z2" i="14"/>
  <c r="AA2" i="14"/>
  <c r="AB2" i="14"/>
  <c r="AC2" i="14"/>
  <c r="AD2" i="14"/>
  <c r="AE2" i="14"/>
  <c r="AF2" i="14"/>
  <c r="AG2" i="14"/>
  <c r="AH2" i="14"/>
  <c r="AI2" i="14"/>
  <c r="AJ2" i="14"/>
  <c r="AK2" i="14"/>
  <c r="AL2" i="14"/>
  <c r="AM2" i="14"/>
  <c r="AN2" i="14"/>
  <c r="AO2" i="14"/>
  <c r="H2" i="14"/>
  <c r="I3" i="14"/>
  <c r="J3" i="14"/>
  <c r="K3" i="14"/>
  <c r="L3" i="14"/>
  <c r="M3" i="14"/>
  <c r="N3" i="14"/>
  <c r="O3" i="14"/>
  <c r="P3" i="14"/>
  <c r="Q3" i="14"/>
  <c r="R3" i="14"/>
  <c r="S3" i="14"/>
  <c r="T3" i="14"/>
  <c r="U3" i="14"/>
  <c r="V3" i="14"/>
  <c r="W3" i="14"/>
  <c r="X3" i="14"/>
  <c r="Y3" i="14"/>
  <c r="Z3" i="14"/>
  <c r="AA3" i="14"/>
  <c r="AB3" i="14"/>
  <c r="AC3" i="14"/>
  <c r="AD3" i="14"/>
  <c r="AE3" i="14"/>
  <c r="AF3" i="14"/>
  <c r="AG3" i="14"/>
  <c r="AH3" i="14"/>
  <c r="AI3" i="14"/>
  <c r="AJ3" i="14"/>
  <c r="AK3" i="14"/>
  <c r="AL3" i="14"/>
  <c r="AM3" i="14"/>
  <c r="AN3" i="14"/>
  <c r="AO3" i="14"/>
  <c r="AJ8" i="14"/>
  <c r="AJ9" i="14"/>
  <c r="AJ10" i="14"/>
  <c r="AJ11" i="14"/>
  <c r="AJ12" i="14"/>
  <c r="AJ13" i="14"/>
  <c r="AJ14" i="14"/>
  <c r="AJ15" i="14"/>
  <c r="AJ16" i="14"/>
  <c r="AJ17" i="14"/>
  <c r="AJ18" i="14"/>
  <c r="AJ7" i="14"/>
  <c r="AJ4" i="14" s="1"/>
  <c r="AJ7" i="13"/>
  <c r="AK3" i="13"/>
  <c r="AL3" i="13"/>
  <c r="AM3" i="13"/>
  <c r="AN3" i="13"/>
  <c r="AO3" i="13"/>
  <c r="AK2" i="13"/>
  <c r="AL2" i="13"/>
  <c r="AM2" i="13"/>
  <c r="AN2" i="13"/>
  <c r="AO2" i="13"/>
  <c r="AJ8" i="13" l="1"/>
  <c r="AJ9" i="13"/>
  <c r="AJ10" i="13"/>
  <c r="AJ11" i="13"/>
  <c r="AJ12" i="13"/>
  <c r="AJ13" i="13"/>
  <c r="AJ14" i="13"/>
  <c r="AJ15" i="13"/>
  <c r="AJ16" i="13"/>
  <c r="AJ17" i="13"/>
  <c r="AJ18" i="13"/>
  <c r="A3" i="16"/>
  <c r="A4" i="16"/>
  <c r="A5" i="16"/>
  <c r="A6" i="16"/>
  <c r="A7" i="16"/>
  <c r="A8" i="16"/>
  <c r="A9" i="16"/>
  <c r="A10" i="16"/>
  <c r="A11" i="16"/>
  <c r="A12" i="16"/>
  <c r="A13" i="16"/>
  <c r="A2" i="16"/>
  <c r="I3" i="13"/>
  <c r="J3" i="13"/>
  <c r="K3" i="13"/>
  <c r="L3" i="13"/>
  <c r="M3" i="13"/>
  <c r="N3" i="13"/>
  <c r="O3" i="13"/>
  <c r="P3" i="13"/>
  <c r="Q3" i="13"/>
  <c r="R3" i="13"/>
  <c r="S3" i="13"/>
  <c r="T3" i="13"/>
  <c r="U3" i="13"/>
  <c r="V3" i="13"/>
  <c r="W3" i="13"/>
  <c r="X3" i="13"/>
  <c r="Y3" i="13"/>
  <c r="Z3" i="13"/>
  <c r="AA3" i="13"/>
  <c r="AB3" i="13"/>
  <c r="AC3" i="13"/>
  <c r="AD3" i="13"/>
  <c r="AE3" i="13"/>
  <c r="AF3" i="13"/>
  <c r="AG3" i="13"/>
  <c r="AH3" i="13"/>
  <c r="AI3" i="13"/>
  <c r="AJ3" i="13"/>
  <c r="H3" i="13"/>
  <c r="H2" i="13"/>
  <c r="J2" i="13"/>
  <c r="K2" i="13"/>
  <c r="L2" i="13"/>
  <c r="M2" i="13"/>
  <c r="N2" i="13"/>
  <c r="O2" i="13"/>
  <c r="P2" i="13"/>
  <c r="Q2" i="13"/>
  <c r="R2" i="13"/>
  <c r="S2" i="13"/>
  <c r="T2" i="13"/>
  <c r="U2" i="13"/>
  <c r="V2" i="13"/>
  <c r="W2" i="13"/>
  <c r="X2" i="13"/>
  <c r="Y2" i="13"/>
  <c r="Z2" i="13"/>
  <c r="AA2" i="13"/>
  <c r="AB2" i="13"/>
  <c r="AC2" i="13"/>
  <c r="AD2" i="13"/>
  <c r="AE2" i="13"/>
  <c r="AF2" i="13"/>
  <c r="AG2" i="13"/>
  <c r="AH2" i="13"/>
  <c r="AI2" i="13"/>
  <c r="AJ2" i="13"/>
  <c r="I2" i="13"/>
  <c r="U387" i="2"/>
  <c r="U386" i="2"/>
  <c r="U385" i="2"/>
  <c r="W2" i="15"/>
  <c r="U2" i="15"/>
  <c r="T2" i="15"/>
  <c r="S2" i="15"/>
  <c r="R2" i="15"/>
  <c r="Q2" i="15"/>
  <c r="P2" i="15"/>
  <c r="O2" i="15"/>
  <c r="M2" i="15"/>
  <c r="L2" i="15"/>
  <c r="I2" i="15"/>
  <c r="H2" i="15"/>
  <c r="G2" i="15"/>
  <c r="F2" i="15"/>
  <c r="E2" i="15"/>
  <c r="D2" i="15"/>
  <c r="E42" i="1"/>
  <c r="G3" i="14" s="1"/>
  <c r="E41" i="1"/>
  <c r="F3" i="14" s="1"/>
  <c r="D42" i="1"/>
  <c r="G3" i="13" s="1"/>
  <c r="D41" i="1"/>
  <c r="F3" i="13" s="1"/>
  <c r="E3" i="14"/>
  <c r="D40" i="1"/>
  <c r="E3" i="13" s="1"/>
  <c r="E39" i="1"/>
  <c r="D3" i="14" s="1"/>
  <c r="D39" i="1"/>
  <c r="D3" i="13" s="1"/>
  <c r="R4" i="2"/>
  <c r="S4" i="2"/>
  <c r="U4" i="2"/>
  <c r="R5" i="2"/>
  <c r="S5" i="2"/>
  <c r="U5" i="2"/>
  <c r="R6" i="2"/>
  <c r="S6" i="2"/>
  <c r="U6" i="2"/>
  <c r="R7" i="2"/>
  <c r="S7" i="2"/>
  <c r="U7" i="2"/>
  <c r="R8" i="2"/>
  <c r="S8" i="2"/>
  <c r="U8" i="2"/>
  <c r="R9" i="2"/>
  <c r="S9" i="2"/>
  <c r="U9" i="2"/>
  <c r="R10" i="2"/>
  <c r="S10" i="2"/>
  <c r="U10" i="2"/>
  <c r="R11" i="2"/>
  <c r="S11" i="2"/>
  <c r="U11" i="2"/>
  <c r="R12" i="2"/>
  <c r="S12" i="2"/>
  <c r="U12" i="2"/>
  <c r="R13" i="2"/>
  <c r="S13" i="2"/>
  <c r="U13" i="2"/>
  <c r="R14" i="2"/>
  <c r="S14" i="2"/>
  <c r="U14" i="2"/>
  <c r="R15" i="2"/>
  <c r="S15" i="2"/>
  <c r="U15" i="2"/>
  <c r="Q4" i="2"/>
  <c r="Q5" i="2"/>
  <c r="Q6" i="2"/>
  <c r="Q7" i="2"/>
  <c r="Q8" i="2"/>
  <c r="Q9" i="2"/>
  <c r="Q10" i="2"/>
  <c r="Q11" i="2"/>
  <c r="Q12" i="2"/>
  <c r="Q13" i="2"/>
  <c r="Q14" i="2"/>
  <c r="Q15" i="2"/>
  <c r="P4" i="2"/>
  <c r="P5" i="2"/>
  <c r="P6" i="2"/>
  <c r="P7" i="2"/>
  <c r="P8" i="2"/>
  <c r="P9" i="2"/>
  <c r="P10" i="2"/>
  <c r="P11" i="2"/>
  <c r="P12" i="2"/>
  <c r="P13" i="2"/>
  <c r="P14" i="2"/>
  <c r="P15" i="2"/>
  <c r="O4" i="2"/>
  <c r="O5" i="2"/>
  <c r="O6" i="2"/>
  <c r="O7" i="2"/>
  <c r="O8" i="2"/>
  <c r="O9" i="2"/>
  <c r="O10" i="2"/>
  <c r="O11" i="2"/>
  <c r="O12" i="2"/>
  <c r="O13" i="2"/>
  <c r="O14" i="2"/>
  <c r="O15" i="2"/>
  <c r="N4" i="2"/>
  <c r="N5" i="2"/>
  <c r="N6" i="2"/>
  <c r="N7" i="2"/>
  <c r="N8" i="2"/>
  <c r="N9" i="2"/>
  <c r="N10" i="2"/>
  <c r="N11" i="2"/>
  <c r="N12" i="2"/>
  <c r="N13" i="2"/>
  <c r="N14" i="2"/>
  <c r="N15" i="2"/>
  <c r="M4" i="2"/>
  <c r="M5" i="2"/>
  <c r="M6" i="2"/>
  <c r="M7" i="2"/>
  <c r="M8" i="2"/>
  <c r="M9" i="2"/>
  <c r="M10" i="2"/>
  <c r="M11" i="2"/>
  <c r="M12" i="2"/>
  <c r="M13" i="2"/>
  <c r="M14" i="2"/>
  <c r="M15" i="2"/>
  <c r="K4" i="2"/>
  <c r="K5" i="2"/>
  <c r="K6" i="2"/>
  <c r="K7" i="2"/>
  <c r="K8" i="2"/>
  <c r="K9" i="2"/>
  <c r="K10" i="2"/>
  <c r="K11" i="2"/>
  <c r="K12" i="2"/>
  <c r="K13" i="2"/>
  <c r="K14" i="2"/>
  <c r="K15" i="2"/>
  <c r="J4" i="2"/>
  <c r="J5" i="2"/>
  <c r="J6" i="2"/>
  <c r="J7" i="2"/>
  <c r="J8" i="2"/>
  <c r="J9" i="2"/>
  <c r="J10" i="2"/>
  <c r="J11" i="2"/>
  <c r="J12" i="2"/>
  <c r="J13" i="2"/>
  <c r="J14" i="2"/>
  <c r="J15" i="2"/>
  <c r="I4" i="2"/>
  <c r="I5" i="2"/>
  <c r="I6" i="2"/>
  <c r="I7" i="2"/>
  <c r="I8" i="2"/>
  <c r="I9" i="2"/>
  <c r="I10" i="2"/>
  <c r="I11" i="2"/>
  <c r="I12" i="2"/>
  <c r="I13" i="2"/>
  <c r="I14" i="2"/>
  <c r="I15" i="2"/>
  <c r="H4" i="2"/>
  <c r="H5" i="2"/>
  <c r="H6" i="2"/>
  <c r="H7" i="2"/>
  <c r="H8" i="2"/>
  <c r="H9" i="2"/>
  <c r="H10" i="2"/>
  <c r="H11" i="2"/>
  <c r="H12" i="2"/>
  <c r="H13" i="2"/>
  <c r="H14" i="2"/>
  <c r="H15" i="2"/>
  <c r="G4" i="2"/>
  <c r="G5" i="2"/>
  <c r="G6" i="2"/>
  <c r="G7" i="2"/>
  <c r="G8" i="2"/>
  <c r="G9" i="2"/>
  <c r="G10" i="2"/>
  <c r="G11" i="2"/>
  <c r="G12" i="2"/>
  <c r="G13" i="2"/>
  <c r="G14" i="2"/>
  <c r="G15" i="2"/>
  <c r="F4" i="2"/>
  <c r="F5" i="2"/>
  <c r="F6" i="2"/>
  <c r="F7" i="2"/>
  <c r="F8" i="2"/>
  <c r="F9" i="2"/>
  <c r="F10" i="2"/>
  <c r="F11" i="2"/>
  <c r="F12" i="2"/>
  <c r="F13" i="2"/>
  <c r="F14" i="2"/>
  <c r="F15" i="2"/>
  <c r="E4" i="2"/>
  <c r="E5" i="2"/>
  <c r="E6" i="2"/>
  <c r="E7" i="2"/>
  <c r="E8" i="2"/>
  <c r="L8" i="2" s="1"/>
  <c r="E9" i="2"/>
  <c r="E10" i="2"/>
  <c r="E11" i="2"/>
  <c r="E12" i="2"/>
  <c r="E13" i="2"/>
  <c r="E14" i="2"/>
  <c r="E15" i="2"/>
  <c r="D4" i="2"/>
  <c r="D5" i="2"/>
  <c r="D6" i="2"/>
  <c r="D7" i="2"/>
  <c r="D8" i="2"/>
  <c r="D9" i="2"/>
  <c r="D10" i="2"/>
  <c r="D11" i="2"/>
  <c r="D12" i="2"/>
  <c r="D13" i="2"/>
  <c r="D14" i="2"/>
  <c r="D15" i="2"/>
  <c r="U257" i="2"/>
  <c r="N257" i="2"/>
  <c r="O257" i="2"/>
  <c r="P257" i="2"/>
  <c r="M257" i="2"/>
  <c r="J257" i="2"/>
  <c r="K257" i="2"/>
  <c r="F257" i="2"/>
  <c r="G257" i="2"/>
  <c r="H257" i="2"/>
  <c r="I257" i="2"/>
  <c r="E257" i="2"/>
  <c r="N383" i="2"/>
  <c r="O383" i="2"/>
  <c r="P383" i="2"/>
  <c r="Q383" i="2"/>
  <c r="R383" i="2"/>
  <c r="S383" i="2"/>
  <c r="M383" i="2"/>
  <c r="N382" i="2"/>
  <c r="O382" i="2"/>
  <c r="P382" i="2"/>
  <c r="Q382" i="2"/>
  <c r="R382" i="2"/>
  <c r="S382" i="2"/>
  <c r="M382" i="2"/>
  <c r="N381" i="2"/>
  <c r="O381" i="2"/>
  <c r="P381" i="2"/>
  <c r="Q381" i="2"/>
  <c r="R381" i="2"/>
  <c r="S381" i="2"/>
  <c r="M381" i="2"/>
  <c r="N380" i="2"/>
  <c r="O380" i="2"/>
  <c r="P380" i="2"/>
  <c r="Q380" i="2"/>
  <c r="R380" i="2"/>
  <c r="S380" i="2"/>
  <c r="M380" i="2"/>
  <c r="N379" i="2"/>
  <c r="O379" i="2"/>
  <c r="P379" i="2"/>
  <c r="Q379" i="2"/>
  <c r="R379" i="2"/>
  <c r="S379" i="2"/>
  <c r="M379" i="2"/>
  <c r="M378" i="2"/>
  <c r="N378" i="2"/>
  <c r="O378" i="2"/>
  <c r="P378" i="2"/>
  <c r="Q378" i="2"/>
  <c r="R378" i="2"/>
  <c r="S378" i="2"/>
  <c r="N377" i="2"/>
  <c r="O377" i="2"/>
  <c r="P377" i="2"/>
  <c r="Q377" i="2"/>
  <c r="R377" i="2"/>
  <c r="S377" i="2"/>
  <c r="M377" i="2"/>
  <c r="N387" i="2"/>
  <c r="O387" i="2"/>
  <c r="P387" i="2"/>
  <c r="Q387" i="2"/>
  <c r="R387" i="2"/>
  <c r="S387" i="2"/>
  <c r="M387" i="2"/>
  <c r="N386" i="2"/>
  <c r="O386" i="2"/>
  <c r="P386" i="2"/>
  <c r="Q386" i="2"/>
  <c r="R386" i="2"/>
  <c r="S386" i="2"/>
  <c r="M386" i="2"/>
  <c r="N385" i="2"/>
  <c r="O385" i="2"/>
  <c r="P385" i="2"/>
  <c r="Q385" i="2"/>
  <c r="R385" i="2"/>
  <c r="S385" i="2"/>
  <c r="M385" i="2"/>
  <c r="D387" i="2"/>
  <c r="D386" i="2"/>
  <c r="D385" i="2"/>
  <c r="F387" i="2"/>
  <c r="G387" i="2"/>
  <c r="H387" i="2"/>
  <c r="I387" i="2"/>
  <c r="J387" i="2"/>
  <c r="K387" i="2"/>
  <c r="E387" i="2"/>
  <c r="F386" i="2"/>
  <c r="G386" i="2"/>
  <c r="H386" i="2"/>
  <c r="I386" i="2"/>
  <c r="J386" i="2"/>
  <c r="K386" i="2"/>
  <c r="E386" i="2"/>
  <c r="E385" i="2"/>
  <c r="F385" i="2"/>
  <c r="G385" i="2"/>
  <c r="H385" i="2"/>
  <c r="I385" i="2"/>
  <c r="J385" i="2"/>
  <c r="K385" i="2"/>
  <c r="G2" i="2"/>
  <c r="G4" i="15" s="1"/>
  <c r="S2" i="2"/>
  <c r="U257" i="15" s="1"/>
  <c r="R2" i="2"/>
  <c r="T257" i="15" s="1"/>
  <c r="Q2" i="2"/>
  <c r="S257" i="15" s="1"/>
  <c r="L14" i="2" l="1"/>
  <c r="L6" i="2"/>
  <c r="L12" i="2"/>
  <c r="AJ4" i="13"/>
  <c r="N2" i="15"/>
  <c r="T385" i="15"/>
  <c r="T377" i="15"/>
  <c r="T387" i="15"/>
  <c r="G385" i="15"/>
  <c r="G386" i="15"/>
  <c r="U385" i="15"/>
  <c r="S387" i="15"/>
  <c r="T379" i="15"/>
  <c r="T10" i="15"/>
  <c r="T378" i="15"/>
  <c r="S380" i="15"/>
  <c r="U382" i="15"/>
  <c r="G257" i="15"/>
  <c r="G12" i="15"/>
  <c r="G8" i="15"/>
  <c r="S15" i="15"/>
  <c r="S11" i="15"/>
  <c r="S7" i="15"/>
  <c r="U14" i="15"/>
  <c r="T13" i="15"/>
  <c r="T9" i="15"/>
  <c r="T5" i="15"/>
  <c r="T12" i="15"/>
  <c r="S386" i="15"/>
  <c r="U377" i="15"/>
  <c r="S378" i="15"/>
  <c r="S379" i="15"/>
  <c r="U381" i="15"/>
  <c r="T382" i="15"/>
  <c r="S383" i="15"/>
  <c r="G15" i="15"/>
  <c r="G11" i="15"/>
  <c r="G7" i="15"/>
  <c r="S14" i="15"/>
  <c r="S10" i="15"/>
  <c r="S6" i="15"/>
  <c r="U15" i="15"/>
  <c r="T14" i="2"/>
  <c r="T11" i="2"/>
  <c r="U11" i="15"/>
  <c r="T7" i="2"/>
  <c r="U7" i="15"/>
  <c r="T386" i="15"/>
  <c r="L385" i="2"/>
  <c r="L386" i="2"/>
  <c r="G387" i="15"/>
  <c r="S385" i="15"/>
  <c r="U387" i="15"/>
  <c r="U380" i="15"/>
  <c r="S382" i="15"/>
  <c r="G14" i="15"/>
  <c r="G10" i="15"/>
  <c r="G6" i="15"/>
  <c r="L10" i="2"/>
  <c r="S13" i="15"/>
  <c r="S9" i="15"/>
  <c r="S5" i="15"/>
  <c r="U12" i="15"/>
  <c r="T11" i="15"/>
  <c r="T7" i="15"/>
  <c r="U4" i="15"/>
  <c r="T8" i="15"/>
  <c r="T383" i="15"/>
  <c r="U386" i="15"/>
  <c r="S377" i="15"/>
  <c r="U378" i="15"/>
  <c r="U379" i="15"/>
  <c r="T380" i="15"/>
  <c r="S381" i="15"/>
  <c r="U383" i="15"/>
  <c r="G13" i="15"/>
  <c r="G9" i="15"/>
  <c r="G5" i="15"/>
  <c r="S12" i="15"/>
  <c r="S8" i="15"/>
  <c r="S4" i="15"/>
  <c r="U13" i="15"/>
  <c r="U9" i="15"/>
  <c r="U5" i="15"/>
  <c r="T4" i="15"/>
  <c r="T14" i="15"/>
  <c r="T6" i="15"/>
  <c r="T381" i="15"/>
  <c r="L13" i="2"/>
  <c r="L9" i="2"/>
  <c r="L5" i="2"/>
  <c r="T15" i="2"/>
  <c r="T8" i="2"/>
  <c r="T4" i="2"/>
  <c r="L4" i="2"/>
  <c r="T12" i="2"/>
  <c r="T9" i="2"/>
  <c r="T5" i="2"/>
  <c r="T15" i="15"/>
  <c r="L15" i="2"/>
  <c r="L11" i="2"/>
  <c r="L7" i="2"/>
  <c r="T13" i="2"/>
  <c r="T10" i="2"/>
  <c r="T6" i="2"/>
  <c r="U10" i="15"/>
  <c r="U8" i="15"/>
  <c r="U6" i="15"/>
  <c r="V2" i="15"/>
  <c r="L387" i="2"/>
  <c r="T383" i="2"/>
  <c r="T2" i="2"/>
  <c r="V257" i="15" s="1"/>
  <c r="T386" i="2"/>
  <c r="T382" i="2"/>
  <c r="T385" i="2"/>
  <c r="T387" i="2"/>
  <c r="V387" i="15" s="1"/>
  <c r="T381" i="2"/>
  <c r="T380" i="2"/>
  <c r="T377" i="2"/>
  <c r="T378" i="2"/>
  <c r="V378" i="15" s="1"/>
  <c r="T379" i="2"/>
  <c r="V380" i="15" l="1"/>
  <c r="V382" i="15"/>
  <c r="V379" i="15"/>
  <c r="V381" i="15"/>
  <c r="V386" i="15"/>
  <c r="V377" i="15"/>
  <c r="V385" i="15"/>
  <c r="V383" i="15"/>
  <c r="V13" i="15"/>
  <c r="V9" i="15"/>
  <c r="V15" i="15"/>
  <c r="V12" i="15"/>
  <c r="V11" i="15"/>
  <c r="V6" i="15"/>
  <c r="V4" i="15"/>
  <c r="V7" i="15"/>
  <c r="V10" i="15"/>
  <c r="V5" i="15"/>
  <c r="V8" i="15"/>
  <c r="V14" i="15"/>
  <c r="AE10" i="14" l="1"/>
  <c r="AE10" i="13"/>
  <c r="AE14" i="14"/>
  <c r="AE14" i="13"/>
  <c r="AE7" i="14"/>
  <c r="AE7" i="13"/>
  <c r="AE9" i="14"/>
  <c r="AE9" i="13"/>
  <c r="AE17" i="14"/>
  <c r="AE17" i="13"/>
  <c r="AE15" i="14"/>
  <c r="AE15" i="13"/>
  <c r="AE11" i="14"/>
  <c r="AE11" i="13"/>
  <c r="AE18" i="14"/>
  <c r="AE18" i="13"/>
  <c r="AE8" i="14"/>
  <c r="AE8" i="13"/>
  <c r="AE12" i="14"/>
  <c r="AE12" i="13"/>
  <c r="AE13" i="14"/>
  <c r="AE13" i="13"/>
  <c r="AE16" i="14"/>
  <c r="AE16" i="13"/>
  <c r="O2" i="2"/>
  <c r="U2" i="2"/>
  <c r="P2" i="2"/>
  <c r="N2" i="2"/>
  <c r="M2" i="2"/>
  <c r="F2" i="2"/>
  <c r="H2" i="2"/>
  <c r="I2" i="2"/>
  <c r="J2" i="2"/>
  <c r="K2" i="2"/>
  <c r="E2" i="2"/>
  <c r="D2" i="2"/>
  <c r="B3" i="3"/>
  <c r="B4" i="3"/>
  <c r="B5" i="3"/>
  <c r="B6" i="3"/>
  <c r="B7" i="3"/>
  <c r="B8" i="3"/>
  <c r="B9" i="3"/>
  <c r="B10" i="3"/>
  <c r="B11" i="3"/>
  <c r="B12" i="3"/>
  <c r="B13" i="3"/>
  <c r="B14" i="3"/>
  <c r="B15" i="3"/>
  <c r="B16" i="3"/>
  <c r="B17" i="3"/>
  <c r="B18" i="3"/>
  <c r="B19" i="3"/>
  <c r="B20" i="3"/>
  <c r="B21" i="3"/>
  <c r="B22" i="3"/>
  <c r="B23" i="3"/>
  <c r="B24" i="3"/>
  <c r="B25" i="3"/>
  <c r="B26" i="3"/>
  <c r="B27" i="3"/>
  <c r="B28" i="3"/>
  <c r="B29" i="3"/>
  <c r="B30" i="3"/>
  <c r="C22" i="3" s="1"/>
  <c r="B31" i="3"/>
  <c r="B32" i="3"/>
  <c r="B33" i="3"/>
  <c r="B34" i="3"/>
  <c r="B35" i="3"/>
  <c r="C11" i="3" s="1"/>
  <c r="B36" i="3"/>
  <c r="B37" i="3"/>
  <c r="B38" i="3"/>
  <c r="B39" i="3"/>
  <c r="B40" i="3"/>
  <c r="B41" i="3"/>
  <c r="B42" i="3"/>
  <c r="B43" i="3"/>
  <c r="B44" i="3"/>
  <c r="B45" i="3"/>
  <c r="B46" i="3"/>
  <c r="B47" i="3"/>
  <c r="B48" i="3"/>
  <c r="B49" i="3"/>
  <c r="B50" i="3"/>
  <c r="B51" i="3"/>
  <c r="B52" i="3"/>
  <c r="B53" i="3"/>
  <c r="B54" i="3"/>
  <c r="B55" i="3"/>
  <c r="B56" i="3"/>
  <c r="B57" i="3"/>
  <c r="B58" i="3"/>
  <c r="B59" i="3"/>
  <c r="C39" i="3" s="1"/>
  <c r="B60" i="3"/>
  <c r="B61" i="3"/>
  <c r="B62" i="3"/>
  <c r="B63" i="3"/>
  <c r="C80" i="3" s="1"/>
  <c r="B64" i="3"/>
  <c r="B65" i="3"/>
  <c r="C88" i="3" s="1"/>
  <c r="B66" i="3"/>
  <c r="B67" i="3"/>
  <c r="C92" i="3" s="1"/>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C87" i="3" s="1"/>
  <c r="B96" i="3"/>
  <c r="C16" i="3" s="1"/>
  <c r="B97" i="3"/>
  <c r="C25" i="3" s="1"/>
  <c r="B98" i="3"/>
  <c r="B99" i="3"/>
  <c r="B100" i="3"/>
  <c r="B101" i="3"/>
  <c r="C93" i="3" s="1"/>
  <c r="B102" i="3"/>
  <c r="B103" i="3"/>
  <c r="C184" i="3" s="1"/>
  <c r="B104" i="3"/>
  <c r="B105" i="3"/>
  <c r="B106" i="3"/>
  <c r="B107" i="3"/>
  <c r="B108" i="3"/>
  <c r="B109" i="3"/>
  <c r="B110" i="3"/>
  <c r="B111" i="3"/>
  <c r="B112" i="3"/>
  <c r="B113" i="3"/>
  <c r="B114" i="3"/>
  <c r="B115" i="3"/>
  <c r="B116" i="3"/>
  <c r="B117" i="3"/>
  <c r="B118" i="3"/>
  <c r="B119" i="3"/>
  <c r="B120" i="3"/>
  <c r="B121" i="3"/>
  <c r="B122" i="3"/>
  <c r="C40" i="3" s="1"/>
  <c r="B123" i="3"/>
  <c r="C43" i="3" s="1"/>
  <c r="B124" i="3"/>
  <c r="C44" i="3" s="1"/>
  <c r="B125" i="3"/>
  <c r="C61" i="3" s="1"/>
  <c r="B126" i="3"/>
  <c r="C78" i="3" s="1"/>
  <c r="B127" i="3"/>
  <c r="B128" i="3"/>
  <c r="B129" i="3"/>
  <c r="B130" i="3"/>
  <c r="B131" i="3"/>
  <c r="C132" i="3" s="1"/>
  <c r="B132" i="3"/>
  <c r="B133" i="3"/>
  <c r="C136" i="3" s="1"/>
  <c r="B134" i="3"/>
  <c r="B135" i="3"/>
  <c r="B136" i="3"/>
  <c r="B137" i="3"/>
  <c r="B138" i="3"/>
  <c r="B139" i="3"/>
  <c r="B140" i="3"/>
  <c r="B141" i="3"/>
  <c r="C176" i="3" s="1"/>
  <c r="B142" i="3"/>
  <c r="B143" i="3"/>
  <c r="B144" i="3"/>
  <c r="B145" i="3"/>
  <c r="B146" i="3"/>
  <c r="B147" i="3"/>
  <c r="B148" i="3"/>
  <c r="B149" i="3"/>
  <c r="B150" i="3"/>
  <c r="C150" i="3" s="1"/>
  <c r="B151" i="3"/>
  <c r="B152" i="3"/>
  <c r="B153" i="3"/>
  <c r="B154" i="3"/>
  <c r="B155" i="3"/>
  <c r="C8" i="3" s="1"/>
  <c r="B156" i="3"/>
  <c r="B157" i="3"/>
  <c r="B158" i="3"/>
  <c r="B159" i="3"/>
  <c r="B160" i="3"/>
  <c r="C60" i="3" s="1"/>
  <c r="B161" i="3"/>
  <c r="C73" i="3" s="1"/>
  <c r="B162" i="3"/>
  <c r="C84" i="3" s="1"/>
  <c r="B163" i="3"/>
  <c r="C115" i="3" s="1"/>
  <c r="B164" i="3"/>
  <c r="C116" i="3" s="1"/>
  <c r="B165" i="3"/>
  <c r="B166" i="3"/>
  <c r="B167" i="3"/>
  <c r="B168" i="3"/>
  <c r="B169" i="3"/>
  <c r="B170" i="3"/>
  <c r="B171" i="3"/>
  <c r="C163" i="3" s="1"/>
  <c r="B172" i="3"/>
  <c r="C168" i="3" s="1"/>
  <c r="B173" i="3"/>
  <c r="B174" i="3"/>
  <c r="B175" i="3"/>
  <c r="B176" i="3"/>
  <c r="B177" i="3"/>
  <c r="B178" i="3"/>
  <c r="B179" i="3"/>
  <c r="B180" i="3"/>
  <c r="B181" i="3"/>
  <c r="B182" i="3"/>
  <c r="B183" i="3"/>
  <c r="C167" i="3" s="1"/>
  <c r="B184" i="3"/>
  <c r="B185" i="3"/>
  <c r="B186" i="3"/>
  <c r="B187" i="3"/>
  <c r="B188" i="3"/>
  <c r="B189" i="3"/>
  <c r="B190" i="3"/>
  <c r="B191" i="3"/>
  <c r="C64" i="3" s="1"/>
  <c r="B192" i="3"/>
  <c r="B193" i="3"/>
  <c r="B194" i="3"/>
  <c r="C194" i="3" s="1"/>
  <c r="B195" i="3"/>
  <c r="B196" i="3"/>
  <c r="B197" i="3"/>
  <c r="B198" i="3"/>
  <c r="B199" i="3"/>
  <c r="B200" i="3"/>
  <c r="B201" i="3"/>
  <c r="B202" i="3"/>
  <c r="B203" i="3"/>
  <c r="C49" i="3" s="1"/>
  <c r="B204" i="3"/>
  <c r="C112" i="3" s="1"/>
  <c r="B205" i="3"/>
  <c r="B206" i="3"/>
  <c r="C158" i="3" s="1"/>
  <c r="B207" i="3"/>
  <c r="B208" i="3"/>
  <c r="B209" i="3"/>
  <c r="C109" i="3" s="1"/>
  <c r="B210" i="3"/>
  <c r="B211" i="3"/>
  <c r="B212" i="3"/>
  <c r="B213" i="3"/>
  <c r="B214" i="3"/>
  <c r="B215" i="3"/>
  <c r="C71" i="3" s="1"/>
  <c r="B216" i="3"/>
  <c r="B217" i="3"/>
  <c r="C4" i="3" s="1"/>
  <c r="B218" i="3"/>
  <c r="C23" i="3" s="1"/>
  <c r="B219" i="3"/>
  <c r="C24" i="3" s="1"/>
  <c r="B220" i="3"/>
  <c r="C35" i="3" s="1"/>
  <c r="B221" i="3"/>
  <c r="B222" i="3"/>
  <c r="C46" i="3" s="1"/>
  <c r="B223" i="3"/>
  <c r="B224" i="3"/>
  <c r="C51" i="3" s="1"/>
  <c r="B225" i="3"/>
  <c r="C52" i="3" s="1"/>
  <c r="B226" i="3"/>
  <c r="C76" i="3" s="1"/>
  <c r="B227" i="3"/>
  <c r="B228" i="3"/>
  <c r="B229" i="3"/>
  <c r="B230" i="3"/>
  <c r="C96" i="3" s="1"/>
  <c r="B231" i="3"/>
  <c r="C103" i="3" s="1"/>
  <c r="B232" i="3"/>
  <c r="B233" i="3"/>
  <c r="B234" i="3"/>
  <c r="B235" i="3"/>
  <c r="B236" i="3"/>
  <c r="B237" i="3"/>
  <c r="B238" i="3"/>
  <c r="C238" i="3" s="1"/>
  <c r="B239" i="3"/>
  <c r="C147" i="3" s="1"/>
  <c r="B240" i="3"/>
  <c r="B241" i="3"/>
  <c r="C188" i="3" s="1"/>
  <c r="B242" i="3"/>
  <c r="B243" i="3"/>
  <c r="C223" i="3" s="1"/>
  <c r="B244" i="3"/>
  <c r="B245" i="3"/>
  <c r="B246" i="3"/>
  <c r="B247" i="3"/>
  <c r="B248" i="3"/>
  <c r="B249" i="3"/>
  <c r="B250" i="3"/>
  <c r="B251" i="3"/>
  <c r="C284" i="3" s="1"/>
  <c r="B252" i="3"/>
  <c r="B253" i="3"/>
  <c r="B254" i="3"/>
  <c r="B255" i="3"/>
  <c r="B256" i="3"/>
  <c r="B257" i="3"/>
  <c r="B258" i="3"/>
  <c r="B259" i="3"/>
  <c r="B260" i="3"/>
  <c r="B261" i="3"/>
  <c r="B262" i="3"/>
  <c r="B263" i="3"/>
  <c r="B264" i="3"/>
  <c r="B265" i="3"/>
  <c r="B266" i="3"/>
  <c r="C234" i="3" s="1"/>
  <c r="B267" i="3"/>
  <c r="C172" i="3" s="1"/>
  <c r="B268" i="3"/>
  <c r="C28" i="3" s="1"/>
  <c r="B269" i="3"/>
  <c r="C30" i="3" s="1"/>
  <c r="B270" i="3"/>
  <c r="B271" i="3"/>
  <c r="C56" i="3" s="1"/>
  <c r="B272" i="3"/>
  <c r="C108" i="3" s="1"/>
  <c r="B273" i="3"/>
  <c r="C137" i="3" s="1"/>
  <c r="B274" i="3"/>
  <c r="C164" i="3" s="1"/>
  <c r="B275" i="3"/>
  <c r="C195" i="3" s="1"/>
  <c r="B276" i="3"/>
  <c r="B277" i="3"/>
  <c r="B278" i="3"/>
  <c r="C212" i="3" s="1"/>
  <c r="B279" i="3"/>
  <c r="B280" i="3"/>
  <c r="C264" i="3" s="1"/>
  <c r="B281" i="3"/>
  <c r="C273" i="3" s="1"/>
  <c r="B282" i="3"/>
  <c r="C282" i="3" s="1"/>
  <c r="B283" i="3"/>
  <c r="B284" i="3"/>
  <c r="B285" i="3"/>
  <c r="C320" i="3" s="1"/>
  <c r="B286" i="3"/>
  <c r="B287" i="3"/>
  <c r="B288" i="3"/>
  <c r="B289" i="3"/>
  <c r="B290" i="3"/>
  <c r="C182" i="3" s="1"/>
  <c r="B291" i="3"/>
  <c r="C155" i="3" s="1"/>
  <c r="B292" i="3"/>
  <c r="B293" i="3"/>
  <c r="B294" i="3"/>
  <c r="B295" i="3"/>
  <c r="B296" i="3"/>
  <c r="B297" i="3"/>
  <c r="B298" i="3"/>
  <c r="B299" i="3"/>
  <c r="B300" i="3"/>
  <c r="C107" i="3" s="1"/>
  <c r="B301" i="3"/>
  <c r="C125" i="3" s="1"/>
  <c r="B302" i="3"/>
  <c r="C138" i="3" s="1"/>
  <c r="B303" i="3"/>
  <c r="B304" i="3"/>
  <c r="B305" i="3"/>
  <c r="B306" i="3"/>
  <c r="B307" i="3"/>
  <c r="B308" i="3"/>
  <c r="C3" i="3" s="1"/>
  <c r="B309" i="3"/>
  <c r="C47" i="3" s="1"/>
  <c r="B310" i="3"/>
  <c r="B311" i="3"/>
  <c r="C171" i="3" s="1"/>
  <c r="B312" i="3"/>
  <c r="C72" i="3" s="1"/>
  <c r="B313" i="3"/>
  <c r="B314" i="3"/>
  <c r="B315" i="3"/>
  <c r="C219" i="3" s="1"/>
  <c r="B316" i="3"/>
  <c r="B317" i="3"/>
  <c r="B318" i="3"/>
  <c r="C276" i="3" s="1"/>
  <c r="B319" i="3"/>
  <c r="B320" i="3"/>
  <c r="C63" i="3" s="1"/>
  <c r="B321" i="3"/>
  <c r="C289" i="3" s="1"/>
  <c r="B322" i="3"/>
  <c r="C206" i="3" s="1"/>
  <c r="B323" i="3"/>
  <c r="C90" i="3" s="1"/>
  <c r="B324" i="3"/>
  <c r="C280" i="3" s="1"/>
  <c r="B325" i="3"/>
  <c r="B326" i="3"/>
  <c r="C37" i="3" s="1"/>
  <c r="B327" i="3"/>
  <c r="C104" i="3" s="1"/>
  <c r="B328" i="3"/>
  <c r="C14" i="3" s="1"/>
  <c r="B329" i="3"/>
  <c r="C32" i="3" s="1"/>
  <c r="B330" i="3"/>
  <c r="C42" i="3" s="1"/>
  <c r="B331" i="3"/>
  <c r="C120" i="3" s="1"/>
  <c r="B332" i="3"/>
  <c r="C304" i="3" s="1"/>
  <c r="B333" i="3"/>
  <c r="B334" i="3"/>
  <c r="C246" i="3" s="1"/>
  <c r="B335" i="3"/>
  <c r="C151" i="3" s="1"/>
  <c r="B336" i="3"/>
  <c r="B337" i="3"/>
  <c r="C261" i="3" s="1"/>
  <c r="B338" i="3"/>
  <c r="C106" i="3" s="1"/>
  <c r="B339" i="3"/>
  <c r="C232" i="3" s="1"/>
  <c r="B340" i="3"/>
  <c r="C79" i="3" s="1"/>
  <c r="B341" i="3"/>
  <c r="B342" i="3"/>
  <c r="C202" i="3" s="1"/>
  <c r="B343" i="3"/>
  <c r="C36" i="3" s="1"/>
  <c r="B344" i="3"/>
  <c r="B345" i="3"/>
  <c r="B346" i="3"/>
  <c r="C160" i="3" s="1"/>
  <c r="B347" i="3"/>
  <c r="C68" i="3" s="1"/>
  <c r="B348" i="3"/>
  <c r="B349" i="3"/>
  <c r="C248" i="3" s="1"/>
  <c r="B350" i="3"/>
  <c r="B351" i="3"/>
  <c r="B352" i="3"/>
  <c r="B353" i="3"/>
  <c r="C45" i="3" s="1"/>
  <c r="B354" i="3"/>
  <c r="C95" i="3" s="1"/>
  <c r="B355" i="3"/>
  <c r="C291" i="3" s="1"/>
  <c r="B356" i="3"/>
  <c r="C152" i="3" s="1"/>
  <c r="B357" i="3"/>
  <c r="C181" i="3" s="1"/>
  <c r="B358" i="3"/>
  <c r="C111" i="3" s="1"/>
  <c r="B359" i="3"/>
  <c r="B360" i="3"/>
  <c r="B361" i="3"/>
  <c r="C217" i="3" s="1"/>
  <c r="B362" i="3"/>
  <c r="B363" i="3"/>
  <c r="C70" i="3" s="1"/>
  <c r="B364" i="3"/>
  <c r="C114" i="3" s="1"/>
  <c r="B365" i="3"/>
  <c r="C31" i="3" s="1"/>
  <c r="B366" i="3"/>
  <c r="B367" i="3"/>
  <c r="B368" i="3"/>
  <c r="C344" i="3" s="1"/>
  <c r="B369" i="3"/>
  <c r="C204" i="3" s="1"/>
  <c r="B370" i="3"/>
  <c r="C208" i="3" s="1"/>
  <c r="B371" i="3"/>
  <c r="C340" i="3" s="1"/>
  <c r="B372" i="3"/>
  <c r="B373" i="3"/>
  <c r="C145" i="3" s="1"/>
  <c r="B2" i="3"/>
  <c r="C20" i="3" s="1"/>
  <c r="C36" i="2" l="1"/>
  <c r="C39" i="14"/>
  <c r="C39" i="13"/>
  <c r="C36" i="15"/>
  <c r="C226" i="2"/>
  <c r="C226" i="15"/>
  <c r="C229" i="14"/>
  <c r="C229" i="13"/>
  <c r="C110" i="2"/>
  <c r="C113" i="13"/>
  <c r="C113" i="14"/>
  <c r="C110" i="15"/>
  <c r="C172" i="2"/>
  <c r="C175" i="14"/>
  <c r="C175" i="13"/>
  <c r="C172" i="15"/>
  <c r="C92" i="2"/>
  <c r="C95" i="14"/>
  <c r="C95" i="13"/>
  <c r="C92" i="15"/>
  <c r="C159" i="2"/>
  <c r="C162" i="13"/>
  <c r="C159" i="15"/>
  <c r="C162" i="14"/>
  <c r="C45" i="2"/>
  <c r="C48" i="14"/>
  <c r="C48" i="13"/>
  <c r="C45" i="15"/>
  <c r="C195" i="2"/>
  <c r="C195" i="15"/>
  <c r="C198" i="14"/>
  <c r="C198" i="13"/>
  <c r="C262" i="2"/>
  <c r="G262" i="2" s="1"/>
  <c r="G262" i="15" s="1"/>
  <c r="C265" i="13"/>
  <c r="C265" i="14"/>
  <c r="C262" i="15"/>
  <c r="C86" i="3"/>
  <c r="C61" i="2"/>
  <c r="C64" i="14"/>
  <c r="C64" i="13"/>
  <c r="C61" i="15"/>
  <c r="C139" i="2"/>
  <c r="C139" i="15"/>
  <c r="C142" i="14"/>
  <c r="C142" i="13"/>
  <c r="C334" i="2"/>
  <c r="C337" i="13"/>
  <c r="C337" i="14"/>
  <c r="C334" i="15"/>
  <c r="C44" i="2"/>
  <c r="C47" i="14"/>
  <c r="C47" i="13"/>
  <c r="C44" i="15"/>
  <c r="C336" i="3"/>
  <c r="C228" i="3"/>
  <c r="C94" i="3"/>
  <c r="C38" i="3"/>
  <c r="C26" i="3"/>
  <c r="C190" i="2"/>
  <c r="C193" i="13"/>
  <c r="C193" i="14"/>
  <c r="C190" i="15"/>
  <c r="C150" i="2"/>
  <c r="C153" i="13"/>
  <c r="C153" i="14"/>
  <c r="C150" i="15"/>
  <c r="C75" i="2"/>
  <c r="C75" i="15"/>
  <c r="C78" i="14"/>
  <c r="C78" i="13"/>
  <c r="C10" i="3"/>
  <c r="C107" i="2"/>
  <c r="C107" i="15"/>
  <c r="C110" i="14"/>
  <c r="C110" i="13"/>
  <c r="C125" i="2"/>
  <c r="C128" i="14"/>
  <c r="C128" i="13"/>
  <c r="C125" i="15"/>
  <c r="C216" i="2"/>
  <c r="C216" i="15"/>
  <c r="C219" i="14"/>
  <c r="C219" i="13"/>
  <c r="C260" i="2"/>
  <c r="G260" i="2" s="1"/>
  <c r="G260" i="15" s="1"/>
  <c r="C263" i="14"/>
  <c r="C263" i="13"/>
  <c r="C260" i="15"/>
  <c r="C51" i="2"/>
  <c r="C51" i="15"/>
  <c r="C54" i="14"/>
  <c r="C54" i="13"/>
  <c r="C290" i="2"/>
  <c r="G290" i="2" s="1"/>
  <c r="G290" i="15" s="1"/>
  <c r="C290" i="15"/>
  <c r="C293" i="14"/>
  <c r="C293" i="13"/>
  <c r="C152" i="2"/>
  <c r="C152" i="15"/>
  <c r="C155" i="14"/>
  <c r="C155" i="13"/>
  <c r="C252" i="2"/>
  <c r="C255" i="14"/>
  <c r="C255" i="13"/>
  <c r="C252" i="15"/>
  <c r="C60" i="2"/>
  <c r="C63" i="14"/>
  <c r="C63" i="13"/>
  <c r="C60" i="15"/>
  <c r="C164" i="2"/>
  <c r="C167" i="14"/>
  <c r="C167" i="13"/>
  <c r="C164" i="15"/>
  <c r="C128" i="2"/>
  <c r="C128" i="15"/>
  <c r="C131" i="14"/>
  <c r="C131" i="13"/>
  <c r="C166" i="2"/>
  <c r="C169" i="13"/>
  <c r="C169" i="14"/>
  <c r="C166" i="15"/>
  <c r="C93" i="2"/>
  <c r="C96" i="14"/>
  <c r="C96" i="13"/>
  <c r="C93" i="15"/>
  <c r="C318" i="2"/>
  <c r="G318" i="2" s="1"/>
  <c r="G318" i="15" s="1"/>
  <c r="C321" i="13"/>
  <c r="C321" i="14"/>
  <c r="C318" i="15"/>
  <c r="C294" i="2"/>
  <c r="C297" i="13"/>
  <c r="C297" i="14"/>
  <c r="C294" i="15"/>
  <c r="C17" i="2"/>
  <c r="C17" i="15"/>
  <c r="C20" i="14"/>
  <c r="C20" i="13"/>
  <c r="C121" i="2"/>
  <c r="C121" i="15"/>
  <c r="C124" i="14"/>
  <c r="C124" i="13"/>
  <c r="C42" i="2"/>
  <c r="C42" i="15"/>
  <c r="C45" i="14"/>
  <c r="C45" i="13"/>
  <c r="C122" i="3"/>
  <c r="C82" i="3"/>
  <c r="C49" i="2"/>
  <c r="C49" i="15"/>
  <c r="C52" i="14"/>
  <c r="C52" i="13"/>
  <c r="C126" i="2"/>
  <c r="C129" i="13"/>
  <c r="C129" i="14"/>
  <c r="C126" i="15"/>
  <c r="C182" i="2"/>
  <c r="C185" i="13"/>
  <c r="C185" i="14"/>
  <c r="C182" i="15"/>
  <c r="C130" i="2"/>
  <c r="C130" i="15"/>
  <c r="C133" i="14"/>
  <c r="C133" i="13"/>
  <c r="C58" i="2"/>
  <c r="C58" i="15"/>
  <c r="C61" i="14"/>
  <c r="C61" i="13"/>
  <c r="C58" i="3"/>
  <c r="C34" i="2"/>
  <c r="C34" i="15"/>
  <c r="C37" i="14"/>
  <c r="C37" i="13"/>
  <c r="C354" i="2"/>
  <c r="C354" i="15"/>
  <c r="C357" i="14"/>
  <c r="C357" i="13"/>
  <c r="C305" i="2"/>
  <c r="C305" i="15"/>
  <c r="C308" i="14"/>
  <c r="C308" i="13"/>
  <c r="C233" i="2"/>
  <c r="C233" i="15"/>
  <c r="C236" i="14"/>
  <c r="C236" i="13"/>
  <c r="C169" i="2"/>
  <c r="C169" i="15"/>
  <c r="C172" i="14"/>
  <c r="C172" i="13"/>
  <c r="C209" i="2"/>
  <c r="C209" i="15"/>
  <c r="C212" i="14"/>
  <c r="C212" i="13"/>
  <c r="C186" i="2"/>
  <c r="C186" i="15"/>
  <c r="C189" i="14"/>
  <c r="C189" i="13"/>
  <c r="C298" i="2"/>
  <c r="C298" i="15"/>
  <c r="C301" i="14"/>
  <c r="C301" i="13"/>
  <c r="C237" i="2"/>
  <c r="C240" i="14"/>
  <c r="C240" i="13"/>
  <c r="C237" i="15"/>
  <c r="C38" i="2"/>
  <c r="C41" i="13"/>
  <c r="C41" i="14"/>
  <c r="C38" i="15"/>
  <c r="C63" i="2"/>
  <c r="C66" i="13"/>
  <c r="C63" i="15"/>
  <c r="C66" i="14"/>
  <c r="C177" i="2"/>
  <c r="C177" i="15"/>
  <c r="C180" i="14"/>
  <c r="C180" i="13"/>
  <c r="C129" i="2"/>
  <c r="C129" i="15"/>
  <c r="C132" i="14"/>
  <c r="C132" i="13"/>
  <c r="C22" i="2"/>
  <c r="C25" i="13"/>
  <c r="C25" i="14"/>
  <c r="C22" i="15"/>
  <c r="C146" i="2"/>
  <c r="C146" i="15"/>
  <c r="C149" i="14"/>
  <c r="C149" i="13"/>
  <c r="C57" i="2"/>
  <c r="C57" i="15"/>
  <c r="C60" i="14"/>
  <c r="C60" i="13"/>
  <c r="C106" i="2"/>
  <c r="C106" i="15"/>
  <c r="C109" i="14"/>
  <c r="C109" i="13"/>
  <c r="C53" i="2"/>
  <c r="C56" i="14"/>
  <c r="C56" i="13"/>
  <c r="C53" i="15"/>
  <c r="C25" i="2"/>
  <c r="C25" i="15"/>
  <c r="C28" i="14"/>
  <c r="C28" i="13"/>
  <c r="C12" i="3"/>
  <c r="C174" i="2"/>
  <c r="C177" i="13"/>
  <c r="C177" i="14"/>
  <c r="C174" i="15"/>
  <c r="C56" i="2"/>
  <c r="C56" i="15"/>
  <c r="C59" i="14"/>
  <c r="C59" i="13"/>
  <c r="C296" i="2"/>
  <c r="C296" i="15"/>
  <c r="C299" i="14"/>
  <c r="C299" i="13"/>
  <c r="C90" i="2"/>
  <c r="C90" i="15"/>
  <c r="C93" i="14"/>
  <c r="C93" i="13"/>
  <c r="C98" i="2"/>
  <c r="G98" i="2" s="1"/>
  <c r="G98" i="15" s="1"/>
  <c r="C98" i="15"/>
  <c r="C101" i="14"/>
  <c r="C101" i="13"/>
  <c r="C231" i="2"/>
  <c r="C234" i="13"/>
  <c r="C231" i="15"/>
  <c r="C234" i="14"/>
  <c r="C275" i="2"/>
  <c r="C275" i="15"/>
  <c r="C278" i="14"/>
  <c r="C278" i="13"/>
  <c r="C303" i="2"/>
  <c r="C306" i="13"/>
  <c r="C303" i="15"/>
  <c r="C306" i="14"/>
  <c r="C151" i="2"/>
  <c r="O151" i="2" s="1"/>
  <c r="Q151" i="15" s="1"/>
  <c r="C154" i="13"/>
  <c r="C151" i="15"/>
  <c r="C154" i="14"/>
  <c r="C202" i="2"/>
  <c r="C202" i="15"/>
  <c r="C205" i="14"/>
  <c r="C205" i="13"/>
  <c r="C110" i="3"/>
  <c r="C66" i="2"/>
  <c r="C66" i="15"/>
  <c r="C69" i="14"/>
  <c r="C69" i="13"/>
  <c r="C18" i="2"/>
  <c r="O18" i="2" s="1"/>
  <c r="Q18" i="15" s="1"/>
  <c r="C18" i="15"/>
  <c r="C21" i="14"/>
  <c r="C21" i="13"/>
  <c r="C123" i="2"/>
  <c r="C123" i="15"/>
  <c r="C126" i="14"/>
  <c r="C126" i="13"/>
  <c r="C87" i="2"/>
  <c r="S87" i="2" s="1"/>
  <c r="U87" i="15" s="1"/>
  <c r="C90" i="13"/>
  <c r="C87" i="15"/>
  <c r="C90" i="14"/>
  <c r="C34" i="3"/>
  <c r="C39" i="2"/>
  <c r="C42" i="13"/>
  <c r="C39" i="15"/>
  <c r="C42" i="14"/>
  <c r="C102" i="2"/>
  <c r="C105" i="13"/>
  <c r="C105" i="14"/>
  <c r="C102" i="15"/>
  <c r="C21" i="3"/>
  <c r="C84" i="2"/>
  <c r="C87" i="14"/>
  <c r="C87" i="13"/>
  <c r="C84" i="15"/>
  <c r="C82" i="2"/>
  <c r="C82" i="15"/>
  <c r="C85" i="14"/>
  <c r="C85" i="13"/>
  <c r="C246" i="2"/>
  <c r="C249" i="13"/>
  <c r="C249" i="14"/>
  <c r="C246" i="15"/>
  <c r="C134" i="2"/>
  <c r="C137" i="13"/>
  <c r="C137" i="14"/>
  <c r="C134" i="15"/>
  <c r="C104" i="2"/>
  <c r="C104" i="15"/>
  <c r="C107" i="14"/>
  <c r="C107" i="13"/>
  <c r="C222" i="2"/>
  <c r="C225" i="13"/>
  <c r="C225" i="14"/>
  <c r="C222" i="15"/>
  <c r="C109" i="2"/>
  <c r="C112" i="14"/>
  <c r="C112" i="13"/>
  <c r="C109" i="15"/>
  <c r="C120" i="2"/>
  <c r="C120" i="15"/>
  <c r="C123" i="14"/>
  <c r="C123" i="13"/>
  <c r="C220" i="2"/>
  <c r="C223" i="14"/>
  <c r="C223" i="13"/>
  <c r="C220" i="15"/>
  <c r="C178" i="2"/>
  <c r="C178" i="15"/>
  <c r="C181" i="14"/>
  <c r="C181" i="13"/>
  <c r="C37" i="2"/>
  <c r="C40" i="14"/>
  <c r="C40" i="13"/>
  <c r="C37" i="15"/>
  <c r="C54" i="2"/>
  <c r="C57" i="13"/>
  <c r="C57" i="14"/>
  <c r="C54" i="15"/>
  <c r="C218" i="2"/>
  <c r="C218" i="15"/>
  <c r="C221" i="14"/>
  <c r="C221" i="13"/>
  <c r="C59" i="2"/>
  <c r="C59" i="15"/>
  <c r="C62" i="14"/>
  <c r="C62" i="13"/>
  <c r="C46" i="2"/>
  <c r="C49" i="13"/>
  <c r="C49" i="14"/>
  <c r="C46" i="15"/>
  <c r="C287" i="2"/>
  <c r="C290" i="13"/>
  <c r="C287" i="15"/>
  <c r="C290" i="14"/>
  <c r="C358" i="2"/>
  <c r="C361" i="13"/>
  <c r="C361" i="14"/>
  <c r="C358" i="15"/>
  <c r="C54" i="3"/>
  <c r="C28" i="2"/>
  <c r="C31" i="14"/>
  <c r="C31" i="13"/>
  <c r="C28" i="15"/>
  <c r="C77" i="2"/>
  <c r="C80" i="14"/>
  <c r="C80" i="13"/>
  <c r="C77" i="15"/>
  <c r="C86" i="2"/>
  <c r="G86" i="2" s="1"/>
  <c r="G86" i="15" s="1"/>
  <c r="C89" i="13"/>
  <c r="C89" i="14"/>
  <c r="C86" i="15"/>
  <c r="C278" i="2"/>
  <c r="C281" i="13"/>
  <c r="C281" i="14"/>
  <c r="C278" i="15"/>
  <c r="C122" i="2"/>
  <c r="G122" i="2" s="1"/>
  <c r="G122" i="15" s="1"/>
  <c r="C122" i="15"/>
  <c r="C125" i="14"/>
  <c r="C125" i="13"/>
  <c r="C65" i="2"/>
  <c r="C65" i="15"/>
  <c r="C68" i="14"/>
  <c r="C68" i="13"/>
  <c r="C74" i="2"/>
  <c r="C74" i="15"/>
  <c r="C77" i="14"/>
  <c r="C77" i="13"/>
  <c r="C30" i="2"/>
  <c r="C33" i="13"/>
  <c r="C33" i="14"/>
  <c r="C30" i="15"/>
  <c r="C196" i="2"/>
  <c r="G196" i="2" s="1"/>
  <c r="G196" i="15" s="1"/>
  <c r="C199" i="14"/>
  <c r="C199" i="13"/>
  <c r="C196" i="15"/>
  <c r="C248" i="2"/>
  <c r="C248" i="15"/>
  <c r="C251" i="14"/>
  <c r="C251" i="13"/>
  <c r="C208" i="2"/>
  <c r="O208" i="2" s="1"/>
  <c r="Q208" i="15" s="1"/>
  <c r="C208" i="15"/>
  <c r="C211" i="14"/>
  <c r="C211" i="13"/>
  <c r="C50" i="2"/>
  <c r="C50" i="15"/>
  <c r="C53" i="14"/>
  <c r="C53" i="13"/>
  <c r="C165" i="2"/>
  <c r="C168" i="14"/>
  <c r="C168" i="13"/>
  <c r="C165" i="15"/>
  <c r="C118" i="2"/>
  <c r="C121" i="13"/>
  <c r="C121" i="14"/>
  <c r="C118" i="15"/>
  <c r="C185" i="2"/>
  <c r="G185" i="2" s="1"/>
  <c r="G185" i="15" s="1"/>
  <c r="C185" i="15"/>
  <c r="C188" i="14"/>
  <c r="C188" i="13"/>
  <c r="C235" i="3"/>
  <c r="C70" i="2"/>
  <c r="G70" i="2" s="1"/>
  <c r="G70" i="15" s="1"/>
  <c r="C73" i="13"/>
  <c r="C73" i="14"/>
  <c r="C70" i="15"/>
  <c r="C161" i="2"/>
  <c r="C161" i="15"/>
  <c r="C164" i="14"/>
  <c r="C164" i="13"/>
  <c r="C117" i="2"/>
  <c r="S117" i="2" s="1"/>
  <c r="U117" i="15" s="1"/>
  <c r="C120" i="14"/>
  <c r="C120" i="13"/>
  <c r="C117" i="15"/>
  <c r="C50" i="3"/>
  <c r="C85" i="2"/>
  <c r="C88" i="14"/>
  <c r="C88" i="13"/>
  <c r="C85" i="15"/>
  <c r="C78" i="2"/>
  <c r="C81" i="13"/>
  <c r="C81" i="14"/>
  <c r="C78" i="15"/>
  <c r="C181" i="2"/>
  <c r="C184" i="14"/>
  <c r="C184" i="13"/>
  <c r="C181" i="15"/>
  <c r="C75" i="3"/>
  <c r="C91" i="3"/>
  <c r="C18" i="3"/>
  <c r="C198" i="2"/>
  <c r="C201" i="13"/>
  <c r="C201" i="14"/>
  <c r="C198" i="15"/>
  <c r="C101" i="2"/>
  <c r="S101" i="2" s="1"/>
  <c r="U101" i="15" s="1"/>
  <c r="C104" i="14"/>
  <c r="C104" i="13"/>
  <c r="C101" i="15"/>
  <c r="C94" i="2"/>
  <c r="C97" i="13"/>
  <c r="C97" i="14"/>
  <c r="C94" i="15"/>
  <c r="C6" i="3"/>
  <c r="M4" i="15"/>
  <c r="M8" i="15"/>
  <c r="M11" i="15"/>
  <c r="M257" i="15"/>
  <c r="M385" i="15"/>
  <c r="M9" i="15"/>
  <c r="M7" i="15"/>
  <c r="M387" i="15"/>
  <c r="M14" i="15"/>
  <c r="M5" i="15"/>
  <c r="M10" i="15"/>
  <c r="M12" i="15"/>
  <c r="M15" i="15"/>
  <c r="M6" i="15"/>
  <c r="M386" i="15"/>
  <c r="M13" i="15"/>
  <c r="W386" i="15"/>
  <c r="W385" i="15"/>
  <c r="W387" i="15"/>
  <c r="W11" i="15"/>
  <c r="W8" i="15"/>
  <c r="W9" i="15"/>
  <c r="W257" i="15"/>
  <c r="W15" i="15"/>
  <c r="W12" i="15"/>
  <c r="W13" i="15"/>
  <c r="W10" i="15"/>
  <c r="W7" i="15"/>
  <c r="W5" i="15"/>
  <c r="W4" i="15"/>
  <c r="W14" i="15"/>
  <c r="W6" i="15"/>
  <c r="L10" i="15"/>
  <c r="L12" i="15"/>
  <c r="L8" i="15"/>
  <c r="L15" i="15"/>
  <c r="L13" i="15"/>
  <c r="L14" i="15"/>
  <c r="L385" i="15"/>
  <c r="L11" i="15"/>
  <c r="L9" i="15"/>
  <c r="L6" i="15"/>
  <c r="L387" i="15"/>
  <c r="L4" i="15"/>
  <c r="L7" i="15"/>
  <c r="L386" i="15"/>
  <c r="L5" i="15"/>
  <c r="L257" i="15"/>
  <c r="O378" i="15"/>
  <c r="O10" i="15"/>
  <c r="O379" i="15"/>
  <c r="O8" i="15"/>
  <c r="O377" i="15"/>
  <c r="O15" i="15"/>
  <c r="O6" i="15"/>
  <c r="O386" i="15"/>
  <c r="O383" i="15"/>
  <c r="O13" i="15"/>
  <c r="O385" i="15"/>
  <c r="O382" i="15"/>
  <c r="O4" i="15"/>
  <c r="O381" i="15"/>
  <c r="O11" i="15"/>
  <c r="O380" i="15"/>
  <c r="O9" i="15"/>
  <c r="O7" i="15"/>
  <c r="O387" i="15"/>
  <c r="O14" i="15"/>
  <c r="O5" i="15"/>
  <c r="O12" i="15"/>
  <c r="O257" i="15"/>
  <c r="Q4" i="15"/>
  <c r="Q11" i="15"/>
  <c r="Q381" i="15"/>
  <c r="Q6" i="15"/>
  <c r="Q9" i="15"/>
  <c r="Q386" i="15"/>
  <c r="Q8" i="15"/>
  <c r="Q382" i="15"/>
  <c r="Q7" i="15"/>
  <c r="Q257" i="15"/>
  <c r="Q5" i="15"/>
  <c r="Q379" i="15"/>
  <c r="Q377" i="15"/>
  <c r="Q14" i="15"/>
  <c r="Q385" i="15"/>
  <c r="Q15" i="15"/>
  <c r="Q10" i="15"/>
  <c r="Q387" i="15"/>
  <c r="Q380" i="15"/>
  <c r="Q13" i="15"/>
  <c r="Q378" i="15"/>
  <c r="Q383" i="15"/>
  <c r="Q12" i="15"/>
  <c r="F12" i="15"/>
  <c r="F8" i="15"/>
  <c r="F10" i="15"/>
  <c r="F14" i="15"/>
  <c r="F11" i="15"/>
  <c r="F386" i="15"/>
  <c r="F9" i="15"/>
  <c r="F6" i="15"/>
  <c r="F4" i="15"/>
  <c r="F7" i="15"/>
  <c r="F5" i="15"/>
  <c r="F385" i="15"/>
  <c r="F257" i="15"/>
  <c r="F387" i="15"/>
  <c r="F15" i="15"/>
  <c r="F13" i="15"/>
  <c r="D5" i="15"/>
  <c r="D13" i="15"/>
  <c r="D7" i="15"/>
  <c r="D15" i="15"/>
  <c r="D9" i="15"/>
  <c r="D11" i="15"/>
  <c r="D386" i="15"/>
  <c r="D8" i="15"/>
  <c r="D6" i="15"/>
  <c r="D4" i="15"/>
  <c r="D385" i="15"/>
  <c r="D14" i="15"/>
  <c r="D12" i="15"/>
  <c r="D387" i="15"/>
  <c r="D10" i="15"/>
  <c r="I8" i="15"/>
  <c r="K8" i="15" s="1"/>
  <c r="I386" i="15"/>
  <c r="K386" i="15" s="1"/>
  <c r="I6" i="15"/>
  <c r="K6" i="15" s="1"/>
  <c r="I4" i="15"/>
  <c r="K4" i="15" s="1"/>
  <c r="I15" i="15"/>
  <c r="K15" i="15" s="1"/>
  <c r="I385" i="15"/>
  <c r="K385" i="15" s="1"/>
  <c r="I13" i="15"/>
  <c r="K13" i="15" s="1"/>
  <c r="I11" i="15"/>
  <c r="K11" i="15" s="1"/>
  <c r="I14" i="15"/>
  <c r="K14" i="15" s="1"/>
  <c r="I9" i="15"/>
  <c r="K9" i="15" s="1"/>
  <c r="I12" i="15"/>
  <c r="K12" i="15" s="1"/>
  <c r="I7" i="15"/>
  <c r="K7" i="15" s="1"/>
  <c r="I257" i="15"/>
  <c r="K257" i="15" s="1"/>
  <c r="I10" i="15"/>
  <c r="K10" i="15" s="1"/>
  <c r="I387" i="15"/>
  <c r="K387" i="15" s="1"/>
  <c r="I5" i="15"/>
  <c r="K5" i="15" s="1"/>
  <c r="P383" i="15"/>
  <c r="P8" i="15"/>
  <c r="P12" i="15"/>
  <c r="P381" i="15"/>
  <c r="P6" i="15"/>
  <c r="P14" i="15"/>
  <c r="P387" i="15"/>
  <c r="P10" i="15"/>
  <c r="P378" i="15"/>
  <c r="P15" i="15"/>
  <c r="P386" i="15"/>
  <c r="P13" i="15"/>
  <c r="P385" i="15"/>
  <c r="P11" i="15"/>
  <c r="P9" i="15"/>
  <c r="P7" i="15"/>
  <c r="P382" i="15"/>
  <c r="P5" i="15"/>
  <c r="P4" i="15"/>
  <c r="P377" i="15"/>
  <c r="P379" i="15"/>
  <c r="P380" i="15"/>
  <c r="P257" i="15"/>
  <c r="E4" i="15"/>
  <c r="E15" i="15"/>
  <c r="E386" i="15"/>
  <c r="E13" i="15"/>
  <c r="E11" i="15"/>
  <c r="E387" i="15"/>
  <c r="E14" i="15"/>
  <c r="E9" i="15"/>
  <c r="E12" i="15"/>
  <c r="E257" i="15"/>
  <c r="E7" i="15"/>
  <c r="E10" i="15"/>
  <c r="E5" i="15"/>
  <c r="E8" i="15"/>
  <c r="E385" i="15"/>
  <c r="E6" i="15"/>
  <c r="H11" i="15"/>
  <c r="J11" i="15" s="1"/>
  <c r="H5" i="15"/>
  <c r="J5" i="15" s="1"/>
  <c r="H13" i="15"/>
  <c r="J13" i="15" s="1"/>
  <c r="H7" i="15"/>
  <c r="J7" i="15" s="1"/>
  <c r="H15" i="15"/>
  <c r="J15" i="15" s="1"/>
  <c r="H9" i="15"/>
  <c r="J9" i="15" s="1"/>
  <c r="H12" i="15"/>
  <c r="J12" i="15" s="1"/>
  <c r="H10" i="15"/>
  <c r="J10" i="15" s="1"/>
  <c r="H8" i="15"/>
  <c r="J8" i="15" s="1"/>
  <c r="H387" i="15"/>
  <c r="J387" i="15" s="1"/>
  <c r="H6" i="15"/>
  <c r="J6" i="15" s="1"/>
  <c r="H257" i="15"/>
  <c r="J257" i="15" s="1"/>
  <c r="H4" i="15"/>
  <c r="J4" i="15" s="1"/>
  <c r="H385" i="15"/>
  <c r="J385" i="15" s="1"/>
  <c r="H386" i="15"/>
  <c r="J386" i="15" s="1"/>
  <c r="H14" i="15"/>
  <c r="J14" i="15" s="1"/>
  <c r="R7" i="15"/>
  <c r="R15" i="15"/>
  <c r="R9" i="15"/>
  <c r="R11" i="15"/>
  <c r="R5" i="15"/>
  <c r="R13" i="15"/>
  <c r="R378" i="15"/>
  <c r="R386" i="15"/>
  <c r="R387" i="15"/>
  <c r="R382" i="15"/>
  <c r="R14" i="15"/>
  <c r="R379" i="15"/>
  <c r="R12" i="15"/>
  <c r="R380" i="15"/>
  <c r="R377" i="15"/>
  <c r="R10" i="15"/>
  <c r="R383" i="15"/>
  <c r="R385" i="15"/>
  <c r="R8" i="15"/>
  <c r="R381" i="15"/>
  <c r="R6" i="15"/>
  <c r="R4" i="15"/>
  <c r="R257" i="15"/>
  <c r="G159" i="2"/>
  <c r="G159" i="15" s="1"/>
  <c r="S159" i="2"/>
  <c r="U159" i="15" s="1"/>
  <c r="R159" i="2"/>
  <c r="T159" i="15" s="1"/>
  <c r="Q159" i="2"/>
  <c r="S159" i="15" s="1"/>
  <c r="G84" i="2"/>
  <c r="G84" i="15" s="1"/>
  <c r="R84" i="2"/>
  <c r="T84" i="15" s="1"/>
  <c r="Q84" i="2"/>
  <c r="S84" i="15" s="1"/>
  <c r="G82" i="2"/>
  <c r="G82" i="15" s="1"/>
  <c r="S82" i="2"/>
  <c r="U82" i="15" s="1"/>
  <c r="R82" i="2"/>
  <c r="T82" i="15" s="1"/>
  <c r="Q82" i="2"/>
  <c r="S82" i="15" s="1"/>
  <c r="G34" i="2"/>
  <c r="G34" i="15" s="1"/>
  <c r="S34" i="2"/>
  <c r="U34" i="15" s="1"/>
  <c r="R34" i="2"/>
  <c r="T34" i="15" s="1"/>
  <c r="Q34" i="2"/>
  <c r="S34" i="15" s="1"/>
  <c r="G222" i="2"/>
  <c r="G222" i="15" s="1"/>
  <c r="S222" i="2"/>
  <c r="U222" i="15" s="1"/>
  <c r="R222" i="2"/>
  <c r="T222" i="15" s="1"/>
  <c r="Q222" i="2"/>
  <c r="S222" i="15" s="1"/>
  <c r="G125" i="2"/>
  <c r="G125" i="15" s="1"/>
  <c r="Q125" i="2"/>
  <c r="S125" i="15" s="1"/>
  <c r="G109" i="2"/>
  <c r="G109" i="15" s="1"/>
  <c r="S109" i="2"/>
  <c r="U109" i="15" s="1"/>
  <c r="R109" i="2"/>
  <c r="T109" i="15" s="1"/>
  <c r="Q109" i="2"/>
  <c r="S109" i="15" s="1"/>
  <c r="G174" i="2"/>
  <c r="G174" i="15" s="1"/>
  <c r="Q174" i="2"/>
  <c r="S174" i="15" s="1"/>
  <c r="G216" i="2"/>
  <c r="G216" i="15" s="1"/>
  <c r="S216" i="2"/>
  <c r="U216" i="15" s="1"/>
  <c r="R216" i="2"/>
  <c r="T216" i="15" s="1"/>
  <c r="Q216" i="2"/>
  <c r="S216" i="15" s="1"/>
  <c r="G120" i="2"/>
  <c r="G120" i="15" s="1"/>
  <c r="S120" i="2"/>
  <c r="U120" i="15" s="1"/>
  <c r="R120" i="2"/>
  <c r="T120" i="15" s="1"/>
  <c r="Q120" i="2"/>
  <c r="S120" i="15" s="1"/>
  <c r="G56" i="2"/>
  <c r="G56" i="15" s="1"/>
  <c r="S56" i="2"/>
  <c r="U56" i="15" s="1"/>
  <c r="R56" i="2"/>
  <c r="T56" i="15" s="1"/>
  <c r="Q56" i="2"/>
  <c r="S56" i="15" s="1"/>
  <c r="S51" i="2"/>
  <c r="U51" i="15" s="1"/>
  <c r="G51" i="2"/>
  <c r="G51" i="15" s="1"/>
  <c r="R51" i="2"/>
  <c r="T51" i="15" s="1"/>
  <c r="Q51" i="2"/>
  <c r="S51" i="15" s="1"/>
  <c r="G220" i="2"/>
  <c r="G220" i="15" s="1"/>
  <c r="R220" i="2"/>
  <c r="T220" i="15" s="1"/>
  <c r="Q220" i="2"/>
  <c r="S220" i="15" s="1"/>
  <c r="G152" i="2"/>
  <c r="G152" i="15" s="1"/>
  <c r="S152" i="2"/>
  <c r="U152" i="15" s="1"/>
  <c r="R152" i="2"/>
  <c r="T152" i="15" s="1"/>
  <c r="Q152" i="2"/>
  <c r="S152" i="15" s="1"/>
  <c r="G296" i="2"/>
  <c r="G296" i="15" s="1"/>
  <c r="Q296" i="2"/>
  <c r="S296" i="15" s="1"/>
  <c r="G226" i="2"/>
  <c r="G226" i="15" s="1"/>
  <c r="S226" i="2"/>
  <c r="U226" i="15" s="1"/>
  <c r="R226" i="2"/>
  <c r="T226" i="15" s="1"/>
  <c r="Q226" i="2"/>
  <c r="S226" i="15" s="1"/>
  <c r="G178" i="2"/>
  <c r="G178" i="15" s="1"/>
  <c r="S178" i="2"/>
  <c r="U178" i="15" s="1"/>
  <c r="R178" i="2"/>
  <c r="T178" i="15" s="1"/>
  <c r="Q178" i="2"/>
  <c r="S178" i="15" s="1"/>
  <c r="G248" i="2"/>
  <c r="G248" i="15" s="1"/>
  <c r="S248" i="2"/>
  <c r="U248" i="15" s="1"/>
  <c r="R248" i="2"/>
  <c r="T248" i="15" s="1"/>
  <c r="Q248" i="2"/>
  <c r="S248" i="15" s="1"/>
  <c r="G252" i="2"/>
  <c r="G252" i="15" s="1"/>
  <c r="Q252" i="2"/>
  <c r="S252" i="15" s="1"/>
  <c r="G110" i="2"/>
  <c r="G110" i="15" s="1"/>
  <c r="S110" i="2"/>
  <c r="U110" i="15" s="1"/>
  <c r="R110" i="2"/>
  <c r="T110" i="15" s="1"/>
  <c r="Q110" i="2"/>
  <c r="S110" i="15" s="1"/>
  <c r="G90" i="2"/>
  <c r="G90" i="15" s="1"/>
  <c r="S90" i="2"/>
  <c r="U90" i="15" s="1"/>
  <c r="R90" i="2"/>
  <c r="T90" i="15" s="1"/>
  <c r="Q90" i="2"/>
  <c r="S90" i="15" s="1"/>
  <c r="G60" i="2"/>
  <c r="G60" i="15" s="1"/>
  <c r="S60" i="2"/>
  <c r="U60" i="15" s="1"/>
  <c r="R60" i="2"/>
  <c r="T60" i="15" s="1"/>
  <c r="Q60" i="2"/>
  <c r="S60" i="15" s="1"/>
  <c r="G37" i="2"/>
  <c r="G37" i="15" s="1"/>
  <c r="S37" i="2"/>
  <c r="U37" i="15" s="1"/>
  <c r="R37" i="2"/>
  <c r="T37" i="15" s="1"/>
  <c r="Q37" i="2"/>
  <c r="S37" i="15" s="1"/>
  <c r="G172" i="2"/>
  <c r="G172" i="15" s="1"/>
  <c r="S172" i="2"/>
  <c r="U172" i="15" s="1"/>
  <c r="R172" i="2"/>
  <c r="T172" i="15" s="1"/>
  <c r="Q172" i="2"/>
  <c r="S172" i="15" s="1"/>
  <c r="G208" i="2"/>
  <c r="G208" i="15" s="1"/>
  <c r="Q208" i="2"/>
  <c r="S208" i="15" s="1"/>
  <c r="G164" i="2"/>
  <c r="G164" i="15" s="1"/>
  <c r="Q164" i="2"/>
  <c r="S164" i="15" s="1"/>
  <c r="G92" i="2"/>
  <c r="G92" i="15" s="1"/>
  <c r="S92" i="2"/>
  <c r="U92" i="15" s="1"/>
  <c r="R92" i="2"/>
  <c r="T92" i="15" s="1"/>
  <c r="Q92" i="2"/>
  <c r="S92" i="15" s="1"/>
  <c r="G54" i="2"/>
  <c r="G54" i="15" s="1"/>
  <c r="S54" i="2"/>
  <c r="U54" i="15" s="1"/>
  <c r="R54" i="2"/>
  <c r="T54" i="15" s="1"/>
  <c r="Q54" i="2"/>
  <c r="S54" i="15" s="1"/>
  <c r="G36" i="2"/>
  <c r="G36" i="15" s="1"/>
  <c r="S36" i="2"/>
  <c r="U36" i="15" s="1"/>
  <c r="R36" i="2"/>
  <c r="T36" i="15" s="1"/>
  <c r="Q36" i="2"/>
  <c r="S36" i="15" s="1"/>
  <c r="G45" i="2"/>
  <c r="G45" i="15" s="1"/>
  <c r="S45" i="2"/>
  <c r="U45" i="15" s="1"/>
  <c r="R45" i="2"/>
  <c r="T45" i="15" s="1"/>
  <c r="Q45" i="2"/>
  <c r="S45" i="15" s="1"/>
  <c r="G195" i="2"/>
  <c r="G195" i="15" s="1"/>
  <c r="S195" i="2"/>
  <c r="U195" i="15" s="1"/>
  <c r="R195" i="2"/>
  <c r="T195" i="15" s="1"/>
  <c r="Q195" i="2"/>
  <c r="S195" i="15" s="1"/>
  <c r="G275" i="2"/>
  <c r="G275" i="15" s="1"/>
  <c r="Q275" i="2"/>
  <c r="S275" i="15" s="1"/>
  <c r="G46" i="2"/>
  <c r="G46" i="15" s="1"/>
  <c r="S46" i="2"/>
  <c r="U46" i="15" s="1"/>
  <c r="R46" i="2"/>
  <c r="T46" i="15" s="1"/>
  <c r="Q46" i="2"/>
  <c r="S46" i="15" s="1"/>
  <c r="G303" i="2"/>
  <c r="G303" i="15" s="1"/>
  <c r="S303" i="2"/>
  <c r="U303" i="15" s="1"/>
  <c r="R303" i="2"/>
  <c r="T303" i="15" s="1"/>
  <c r="Q303" i="2"/>
  <c r="S303" i="15" s="1"/>
  <c r="G61" i="2"/>
  <c r="G61" i="15" s="1"/>
  <c r="S61" i="2"/>
  <c r="U61" i="15" s="1"/>
  <c r="R61" i="2"/>
  <c r="T61" i="15" s="1"/>
  <c r="Q61" i="2"/>
  <c r="S61" i="15" s="1"/>
  <c r="G139" i="2"/>
  <c r="G139" i="15" s="1"/>
  <c r="S139" i="2"/>
  <c r="U139" i="15" s="1"/>
  <c r="R139" i="2"/>
  <c r="T139" i="15" s="1"/>
  <c r="Q139" i="2"/>
  <c r="S139" i="15" s="1"/>
  <c r="G334" i="2"/>
  <c r="G334" i="15" s="1"/>
  <c r="S334" i="2"/>
  <c r="U334" i="15" s="1"/>
  <c r="R334" i="2"/>
  <c r="T334" i="15" s="1"/>
  <c r="Q334" i="2"/>
  <c r="S334" i="15" s="1"/>
  <c r="G287" i="2"/>
  <c r="G287" i="15" s="1"/>
  <c r="S287" i="2"/>
  <c r="U287" i="15" s="1"/>
  <c r="R287" i="2"/>
  <c r="T287" i="15" s="1"/>
  <c r="Q287" i="2"/>
  <c r="S287" i="15" s="1"/>
  <c r="G151" i="2"/>
  <c r="G151" i="15" s="1"/>
  <c r="Q151" i="2"/>
  <c r="S151" i="15" s="1"/>
  <c r="G44" i="2"/>
  <c r="G44" i="15" s="1"/>
  <c r="S44" i="2"/>
  <c r="U44" i="15" s="1"/>
  <c r="R44" i="2"/>
  <c r="T44" i="15" s="1"/>
  <c r="Q44" i="2"/>
  <c r="S44" i="15" s="1"/>
  <c r="G202" i="2"/>
  <c r="G202" i="15" s="1"/>
  <c r="S202" i="2"/>
  <c r="U202" i="15" s="1"/>
  <c r="R202" i="2"/>
  <c r="T202" i="15" s="1"/>
  <c r="Q202" i="2"/>
  <c r="S202" i="15" s="1"/>
  <c r="G66" i="2"/>
  <c r="G66" i="15" s="1"/>
  <c r="S66" i="2"/>
  <c r="U66" i="15" s="1"/>
  <c r="R66" i="2"/>
  <c r="T66" i="15" s="1"/>
  <c r="Q66" i="2"/>
  <c r="S66" i="15" s="1"/>
  <c r="G123" i="2"/>
  <c r="G123" i="15" s="1"/>
  <c r="S123" i="2"/>
  <c r="U123" i="15" s="1"/>
  <c r="R123" i="2"/>
  <c r="T123" i="15" s="1"/>
  <c r="Q123" i="2"/>
  <c r="S123" i="15" s="1"/>
  <c r="G190" i="2"/>
  <c r="G190" i="15" s="1"/>
  <c r="S190" i="2"/>
  <c r="U190" i="15" s="1"/>
  <c r="R190" i="2"/>
  <c r="T190" i="15" s="1"/>
  <c r="Q190" i="2"/>
  <c r="S190" i="15" s="1"/>
  <c r="G150" i="2"/>
  <c r="G150" i="15" s="1"/>
  <c r="S150" i="2"/>
  <c r="U150" i="15" s="1"/>
  <c r="R150" i="2"/>
  <c r="T150" i="15" s="1"/>
  <c r="Q150" i="2"/>
  <c r="S150" i="15" s="1"/>
  <c r="S75" i="2"/>
  <c r="U75" i="15" s="1"/>
  <c r="G75" i="2"/>
  <c r="G75" i="15" s="1"/>
  <c r="R75" i="2"/>
  <c r="T75" i="15" s="1"/>
  <c r="Q75" i="2"/>
  <c r="S75" i="15" s="1"/>
  <c r="G107" i="2"/>
  <c r="G107" i="15" s="1"/>
  <c r="S107" i="2"/>
  <c r="U107" i="15" s="1"/>
  <c r="R107" i="2"/>
  <c r="T107" i="15" s="1"/>
  <c r="Q107" i="2"/>
  <c r="S107" i="15" s="1"/>
  <c r="S39" i="2"/>
  <c r="U39" i="15" s="1"/>
  <c r="G39" i="2"/>
  <c r="G39" i="15" s="1"/>
  <c r="R39" i="2"/>
  <c r="T39" i="15" s="1"/>
  <c r="Q39" i="2"/>
  <c r="S39" i="15" s="1"/>
  <c r="G102" i="2"/>
  <c r="G102" i="15" s="1"/>
  <c r="S102" i="2"/>
  <c r="U102" i="15" s="1"/>
  <c r="R102" i="2"/>
  <c r="T102" i="15" s="1"/>
  <c r="Q102" i="2"/>
  <c r="S102" i="15" s="1"/>
  <c r="G218" i="2"/>
  <c r="G218" i="15" s="1"/>
  <c r="S218" i="2"/>
  <c r="U218" i="15" s="1"/>
  <c r="R218" i="2"/>
  <c r="T218" i="15" s="1"/>
  <c r="Q218" i="2"/>
  <c r="S218" i="15" s="1"/>
  <c r="G231" i="2"/>
  <c r="G231" i="15" s="1"/>
  <c r="S231" i="2"/>
  <c r="U231" i="15" s="1"/>
  <c r="R231" i="2"/>
  <c r="T231" i="15" s="1"/>
  <c r="Q231" i="2"/>
  <c r="S231" i="15" s="1"/>
  <c r="S59" i="2"/>
  <c r="U59" i="15" s="1"/>
  <c r="G59" i="2"/>
  <c r="G59" i="15" s="1"/>
  <c r="R59" i="2"/>
  <c r="T59" i="15" s="1"/>
  <c r="Q59" i="2"/>
  <c r="S59" i="15" s="1"/>
  <c r="S262" i="2"/>
  <c r="U262" i="15" s="1"/>
  <c r="Q262" i="2"/>
  <c r="S262" i="15" s="1"/>
  <c r="G358" i="2"/>
  <c r="G358" i="15" s="1"/>
  <c r="S358" i="2"/>
  <c r="U358" i="15" s="1"/>
  <c r="R358" i="2"/>
  <c r="T358" i="15" s="1"/>
  <c r="Q358" i="2"/>
  <c r="S358" i="15" s="1"/>
  <c r="G128" i="2"/>
  <c r="G128" i="15" s="1"/>
  <c r="S128" i="2"/>
  <c r="U128" i="15" s="1"/>
  <c r="R128" i="2"/>
  <c r="T128" i="15" s="1"/>
  <c r="Q128" i="2"/>
  <c r="S128" i="15" s="1"/>
  <c r="G166" i="2"/>
  <c r="G166" i="15" s="1"/>
  <c r="Q166" i="2"/>
  <c r="S166" i="15" s="1"/>
  <c r="G93" i="2"/>
  <c r="G93" i="15" s="1"/>
  <c r="S93" i="2"/>
  <c r="U93" i="15" s="1"/>
  <c r="R93" i="2"/>
  <c r="T93" i="15" s="1"/>
  <c r="Q93" i="2"/>
  <c r="S93" i="15" s="1"/>
  <c r="R318" i="2"/>
  <c r="T318" i="15" s="1"/>
  <c r="Q318" i="2"/>
  <c r="S318" i="15" s="1"/>
  <c r="G28" i="2"/>
  <c r="G28" i="15" s="1"/>
  <c r="Q28" i="2"/>
  <c r="S28" i="15" s="1"/>
  <c r="G294" i="2"/>
  <c r="G294" i="15" s="1"/>
  <c r="S294" i="2"/>
  <c r="U294" i="15" s="1"/>
  <c r="R294" i="2"/>
  <c r="T294" i="15" s="1"/>
  <c r="Q294" i="2"/>
  <c r="S294" i="15" s="1"/>
  <c r="G77" i="2"/>
  <c r="G77" i="15" s="1"/>
  <c r="S77" i="2"/>
  <c r="U77" i="15" s="1"/>
  <c r="R77" i="2"/>
  <c r="T77" i="15" s="1"/>
  <c r="Q77" i="2"/>
  <c r="S77" i="15" s="1"/>
  <c r="R86" i="2"/>
  <c r="T86" i="15" s="1"/>
  <c r="G17" i="2"/>
  <c r="G17" i="15" s="1"/>
  <c r="Q17" i="2"/>
  <c r="S17" i="15" s="1"/>
  <c r="G121" i="2"/>
  <c r="G121" i="15" s="1"/>
  <c r="S121" i="2"/>
  <c r="U121" i="15" s="1"/>
  <c r="R121" i="2"/>
  <c r="T121" i="15" s="1"/>
  <c r="Q121" i="2"/>
  <c r="S121" i="15" s="1"/>
  <c r="G278" i="2"/>
  <c r="G278" i="15" s="1"/>
  <c r="S278" i="2"/>
  <c r="U278" i="15" s="1"/>
  <c r="R278" i="2"/>
  <c r="T278" i="15" s="1"/>
  <c r="Q278" i="2"/>
  <c r="S278" i="15" s="1"/>
  <c r="R122" i="2"/>
  <c r="T122" i="15" s="1"/>
  <c r="G42" i="2"/>
  <c r="G42" i="15" s="1"/>
  <c r="Q42" i="2"/>
  <c r="S42" i="15" s="1"/>
  <c r="G65" i="2"/>
  <c r="G65" i="15" s="1"/>
  <c r="S65" i="2"/>
  <c r="U65" i="15" s="1"/>
  <c r="R65" i="2"/>
  <c r="T65" i="15" s="1"/>
  <c r="Q65" i="2"/>
  <c r="S65" i="15" s="1"/>
  <c r="G49" i="2"/>
  <c r="G49" i="15" s="1"/>
  <c r="S49" i="2"/>
  <c r="U49" i="15" s="1"/>
  <c r="R49" i="2"/>
  <c r="T49" i="15" s="1"/>
  <c r="Q49" i="2"/>
  <c r="S49" i="15" s="1"/>
  <c r="G126" i="2"/>
  <c r="G126" i="15" s="1"/>
  <c r="S126" i="2"/>
  <c r="U126" i="15" s="1"/>
  <c r="R126" i="2"/>
  <c r="T126" i="15" s="1"/>
  <c r="Q126" i="2"/>
  <c r="S126" i="15" s="1"/>
  <c r="G182" i="2"/>
  <c r="G182" i="15" s="1"/>
  <c r="S182" i="2"/>
  <c r="U182" i="15" s="1"/>
  <c r="R182" i="2"/>
  <c r="T182" i="15" s="1"/>
  <c r="Q182" i="2"/>
  <c r="S182" i="15" s="1"/>
  <c r="G130" i="2"/>
  <c r="G130" i="15" s="1"/>
  <c r="S130" i="2"/>
  <c r="U130" i="15" s="1"/>
  <c r="R130" i="2"/>
  <c r="T130" i="15" s="1"/>
  <c r="Q130" i="2"/>
  <c r="S130" i="15" s="1"/>
  <c r="G74" i="2"/>
  <c r="G74" i="15" s="1"/>
  <c r="Q74" i="2"/>
  <c r="S74" i="15" s="1"/>
  <c r="G58" i="2"/>
  <c r="G58" i="15" s="1"/>
  <c r="S58" i="2"/>
  <c r="U58" i="15" s="1"/>
  <c r="R58" i="2"/>
  <c r="T58" i="15" s="1"/>
  <c r="Q58" i="2"/>
  <c r="S58" i="15" s="1"/>
  <c r="G30" i="2"/>
  <c r="G30" i="15" s="1"/>
  <c r="S30" i="2"/>
  <c r="U30" i="15" s="1"/>
  <c r="R30" i="2"/>
  <c r="T30" i="15" s="1"/>
  <c r="Q30" i="2"/>
  <c r="S30" i="15" s="1"/>
  <c r="G354" i="2"/>
  <c r="G354" i="15" s="1"/>
  <c r="S354" i="2"/>
  <c r="U354" i="15" s="1"/>
  <c r="R354" i="2"/>
  <c r="T354" i="15" s="1"/>
  <c r="Q354" i="2"/>
  <c r="S354" i="15" s="1"/>
  <c r="G305" i="2"/>
  <c r="G305" i="15" s="1"/>
  <c r="S305" i="2"/>
  <c r="U305" i="15" s="1"/>
  <c r="R305" i="2"/>
  <c r="T305" i="15" s="1"/>
  <c r="Q305" i="2"/>
  <c r="S305" i="15" s="1"/>
  <c r="G50" i="2"/>
  <c r="G50" i="15" s="1"/>
  <c r="S50" i="2"/>
  <c r="U50" i="15" s="1"/>
  <c r="R50" i="2"/>
  <c r="T50" i="15" s="1"/>
  <c r="Q50" i="2"/>
  <c r="S50" i="15" s="1"/>
  <c r="G246" i="2"/>
  <c r="G246" i="15" s="1"/>
  <c r="S246" i="2"/>
  <c r="U246" i="15" s="1"/>
  <c r="R246" i="2"/>
  <c r="T246" i="15" s="1"/>
  <c r="Q246" i="2"/>
  <c r="S246" i="15" s="1"/>
  <c r="G165" i="2"/>
  <c r="G165" i="15" s="1"/>
  <c r="Q165" i="2"/>
  <c r="S165" i="15" s="1"/>
  <c r="G134" i="2"/>
  <c r="G134" i="15" s="1"/>
  <c r="S134" i="2"/>
  <c r="U134" i="15" s="1"/>
  <c r="R134" i="2"/>
  <c r="T134" i="15" s="1"/>
  <c r="Q134" i="2"/>
  <c r="S134" i="15" s="1"/>
  <c r="G118" i="2"/>
  <c r="G118" i="15" s="1"/>
  <c r="S118" i="2"/>
  <c r="U118" i="15" s="1"/>
  <c r="R118" i="2"/>
  <c r="T118" i="15" s="1"/>
  <c r="Q118" i="2"/>
  <c r="S118" i="15" s="1"/>
  <c r="G104" i="2"/>
  <c r="G104" i="15" s="1"/>
  <c r="S104" i="2"/>
  <c r="U104" i="15" s="1"/>
  <c r="R104" i="2"/>
  <c r="T104" i="15" s="1"/>
  <c r="Q104" i="2"/>
  <c r="S104" i="15" s="1"/>
  <c r="G233" i="2"/>
  <c r="G233" i="15" s="1"/>
  <c r="S233" i="2"/>
  <c r="U233" i="15" s="1"/>
  <c r="R233" i="2"/>
  <c r="T233" i="15" s="1"/>
  <c r="Q233" i="2"/>
  <c r="S233" i="15" s="1"/>
  <c r="R185" i="2"/>
  <c r="T185" i="15" s="1"/>
  <c r="G169" i="2"/>
  <c r="G169" i="15" s="1"/>
  <c r="S169" i="2"/>
  <c r="U169" i="15" s="1"/>
  <c r="R169" i="2"/>
  <c r="T169" i="15" s="1"/>
  <c r="Q169" i="2"/>
  <c r="S169" i="15" s="1"/>
  <c r="G209" i="2"/>
  <c r="G209" i="15" s="1"/>
  <c r="S209" i="2"/>
  <c r="U209" i="15" s="1"/>
  <c r="R209" i="2"/>
  <c r="T209" i="15" s="1"/>
  <c r="Q209" i="2"/>
  <c r="S209" i="15" s="1"/>
  <c r="R70" i="2"/>
  <c r="T70" i="15" s="1"/>
  <c r="Q70" i="2"/>
  <c r="S70" i="15" s="1"/>
  <c r="G186" i="2"/>
  <c r="G186" i="15" s="1"/>
  <c r="S186" i="2"/>
  <c r="U186" i="15" s="1"/>
  <c r="R186" i="2"/>
  <c r="T186" i="15" s="1"/>
  <c r="Q186" i="2"/>
  <c r="S186" i="15" s="1"/>
  <c r="G298" i="2"/>
  <c r="G298" i="15" s="1"/>
  <c r="S298" i="2"/>
  <c r="U298" i="15" s="1"/>
  <c r="R298" i="2"/>
  <c r="T298" i="15" s="1"/>
  <c r="Q298" i="2"/>
  <c r="S298" i="15" s="1"/>
  <c r="G237" i="2"/>
  <c r="G237" i="15" s="1"/>
  <c r="S237" i="2"/>
  <c r="U237" i="15" s="1"/>
  <c r="R237" i="2"/>
  <c r="T237" i="15" s="1"/>
  <c r="Q237" i="2"/>
  <c r="S237" i="15" s="1"/>
  <c r="G161" i="2"/>
  <c r="G161" i="15" s="1"/>
  <c r="S161" i="2"/>
  <c r="U161" i="15" s="1"/>
  <c r="R161" i="2"/>
  <c r="T161" i="15" s="1"/>
  <c r="Q161" i="2"/>
  <c r="S161" i="15" s="1"/>
  <c r="G117" i="2"/>
  <c r="G117" i="15" s="1"/>
  <c r="Q117" i="2"/>
  <c r="S117" i="15" s="1"/>
  <c r="G38" i="2"/>
  <c r="G38" i="15" s="1"/>
  <c r="S38" i="2"/>
  <c r="U38" i="15" s="1"/>
  <c r="R38" i="2"/>
  <c r="T38" i="15" s="1"/>
  <c r="Q38" i="2"/>
  <c r="S38" i="15" s="1"/>
  <c r="G85" i="2"/>
  <c r="G85" i="15" s="1"/>
  <c r="S85" i="2"/>
  <c r="U85" i="15" s="1"/>
  <c r="R85" i="2"/>
  <c r="T85" i="15" s="1"/>
  <c r="Q85" i="2"/>
  <c r="S85" i="15" s="1"/>
  <c r="G63" i="2"/>
  <c r="G63" i="15" s="1"/>
  <c r="S63" i="2"/>
  <c r="U63" i="15" s="1"/>
  <c r="R63" i="2"/>
  <c r="T63" i="15" s="1"/>
  <c r="Q63" i="2"/>
  <c r="S63" i="15" s="1"/>
  <c r="G78" i="2"/>
  <c r="G78" i="15" s="1"/>
  <c r="S78" i="2"/>
  <c r="U78" i="15" s="1"/>
  <c r="R78" i="2"/>
  <c r="T78" i="15" s="1"/>
  <c r="Q78" i="2"/>
  <c r="S78" i="15" s="1"/>
  <c r="G181" i="2"/>
  <c r="G181" i="15" s="1"/>
  <c r="S181" i="2"/>
  <c r="U181" i="15" s="1"/>
  <c r="R181" i="2"/>
  <c r="T181" i="15" s="1"/>
  <c r="Q181" i="2"/>
  <c r="S181" i="15" s="1"/>
  <c r="G177" i="2"/>
  <c r="G177" i="15" s="1"/>
  <c r="S177" i="2"/>
  <c r="U177" i="15" s="1"/>
  <c r="R177" i="2"/>
  <c r="T177" i="15" s="1"/>
  <c r="Q177" i="2"/>
  <c r="S177" i="15" s="1"/>
  <c r="G129" i="2"/>
  <c r="G129" i="15" s="1"/>
  <c r="S129" i="2"/>
  <c r="U129" i="15" s="1"/>
  <c r="R129" i="2"/>
  <c r="T129" i="15" s="1"/>
  <c r="Q129" i="2"/>
  <c r="S129" i="15" s="1"/>
  <c r="G22" i="2"/>
  <c r="G22" i="15" s="1"/>
  <c r="S22" i="2"/>
  <c r="U22" i="15" s="1"/>
  <c r="R22" i="2"/>
  <c r="T22" i="15" s="1"/>
  <c r="Q22" i="2"/>
  <c r="S22" i="15" s="1"/>
  <c r="G146" i="2"/>
  <c r="G146" i="15" s="1"/>
  <c r="S146" i="2"/>
  <c r="U146" i="15" s="1"/>
  <c r="R146" i="2"/>
  <c r="T146" i="15" s="1"/>
  <c r="Q146" i="2"/>
  <c r="S146" i="15" s="1"/>
  <c r="G57" i="2"/>
  <c r="G57" i="15" s="1"/>
  <c r="S57" i="2"/>
  <c r="U57" i="15" s="1"/>
  <c r="R57" i="2"/>
  <c r="T57" i="15" s="1"/>
  <c r="Q57" i="2"/>
  <c r="S57" i="15" s="1"/>
  <c r="G198" i="2"/>
  <c r="G198" i="15" s="1"/>
  <c r="S198" i="2"/>
  <c r="U198" i="15" s="1"/>
  <c r="R198" i="2"/>
  <c r="T198" i="15" s="1"/>
  <c r="Q198" i="2"/>
  <c r="S198" i="15" s="1"/>
  <c r="G101" i="2"/>
  <c r="G101" i="15" s="1"/>
  <c r="Q101" i="2"/>
  <c r="S101" i="15" s="1"/>
  <c r="G106" i="2"/>
  <c r="G106" i="15" s="1"/>
  <c r="S106" i="2"/>
  <c r="U106" i="15" s="1"/>
  <c r="R106" i="2"/>
  <c r="T106" i="15" s="1"/>
  <c r="Q106" i="2"/>
  <c r="S106" i="15" s="1"/>
  <c r="G94" i="2"/>
  <c r="G94" i="15" s="1"/>
  <c r="S94" i="2"/>
  <c r="U94" i="15" s="1"/>
  <c r="R94" i="2"/>
  <c r="T94" i="15" s="1"/>
  <c r="Q94" i="2"/>
  <c r="S94" i="15" s="1"/>
  <c r="G53" i="2"/>
  <c r="G53" i="15" s="1"/>
  <c r="S53" i="2"/>
  <c r="U53" i="15" s="1"/>
  <c r="R53" i="2"/>
  <c r="T53" i="15" s="1"/>
  <c r="Q53" i="2"/>
  <c r="S53" i="15" s="1"/>
  <c r="G25" i="2"/>
  <c r="G25" i="15" s="1"/>
  <c r="S25" i="2"/>
  <c r="U25" i="15" s="1"/>
  <c r="R25" i="2"/>
  <c r="T25" i="15" s="1"/>
  <c r="Q25" i="2"/>
  <c r="S25" i="15" s="1"/>
  <c r="O159" i="2"/>
  <c r="Q159" i="15" s="1"/>
  <c r="O218" i="2"/>
  <c r="Q218" i="15" s="1"/>
  <c r="O45" i="2"/>
  <c r="Q45" i="15" s="1"/>
  <c r="O231" i="2"/>
  <c r="Q231" i="15" s="1"/>
  <c r="O195" i="2"/>
  <c r="Q195" i="15" s="1"/>
  <c r="O59" i="2"/>
  <c r="Q59" i="15" s="1"/>
  <c r="O128" i="2"/>
  <c r="Q128" i="15" s="1"/>
  <c r="O34" i="2"/>
  <c r="Q34" i="15" s="1"/>
  <c r="O125" i="2"/>
  <c r="Q125" i="15" s="1"/>
  <c r="O109" i="2"/>
  <c r="Q109" i="15" s="1"/>
  <c r="O216" i="2"/>
  <c r="Q216" i="15" s="1"/>
  <c r="O120" i="2"/>
  <c r="Q120" i="15" s="1"/>
  <c r="O260" i="2"/>
  <c r="Q260" i="15" s="1"/>
  <c r="O56" i="2"/>
  <c r="Q56" i="15" s="1"/>
  <c r="O51" i="2"/>
  <c r="Q51" i="15" s="1"/>
  <c r="O220" i="2"/>
  <c r="Q220" i="15" s="1"/>
  <c r="O152" i="2"/>
  <c r="Q152" i="15" s="1"/>
  <c r="O248" i="2"/>
  <c r="Q248" i="15" s="1"/>
  <c r="O252" i="2"/>
  <c r="Q252" i="15" s="1"/>
  <c r="O90" i="2"/>
  <c r="Q90" i="15" s="1"/>
  <c r="O60" i="2"/>
  <c r="Q60" i="15" s="1"/>
  <c r="O37" i="2"/>
  <c r="Q37" i="15" s="1"/>
  <c r="O172" i="2"/>
  <c r="Q172" i="15" s="1"/>
  <c r="O164" i="2"/>
  <c r="Q164" i="15" s="1"/>
  <c r="O92" i="2"/>
  <c r="Q92" i="15" s="1"/>
  <c r="O54" i="2"/>
  <c r="Q54" i="15" s="1"/>
  <c r="O36" i="2"/>
  <c r="Q36" i="15" s="1"/>
  <c r="O61" i="2"/>
  <c r="Q61" i="15" s="1"/>
  <c r="O139" i="2"/>
  <c r="Q139" i="15" s="1"/>
  <c r="O287" i="2"/>
  <c r="Q287" i="15" s="1"/>
  <c r="O44" i="2"/>
  <c r="Q44" i="15" s="1"/>
  <c r="O202" i="2"/>
  <c r="Q202" i="15" s="1"/>
  <c r="O123" i="2"/>
  <c r="Q123" i="15" s="1"/>
  <c r="O87" i="2"/>
  <c r="Q87" i="15" s="1"/>
  <c r="O75" i="2"/>
  <c r="Q75" i="15" s="1"/>
  <c r="O107" i="2"/>
  <c r="Q107" i="15" s="1"/>
  <c r="O39" i="2"/>
  <c r="Q39" i="15" s="1"/>
  <c r="O93" i="2"/>
  <c r="Q93" i="15" s="1"/>
  <c r="O28" i="2"/>
  <c r="Q28" i="15" s="1"/>
  <c r="O77" i="2"/>
  <c r="Q77" i="15" s="1"/>
  <c r="O121" i="2"/>
  <c r="Q121" i="15" s="1"/>
  <c r="O65" i="2"/>
  <c r="Q65" i="15" s="1"/>
  <c r="O49" i="2"/>
  <c r="Q49" i="15" s="1"/>
  <c r="O74" i="2"/>
  <c r="Q74" i="15" s="1"/>
  <c r="O58" i="2"/>
  <c r="Q58" i="15" s="1"/>
  <c r="O30" i="2"/>
  <c r="Q30" i="15" s="1"/>
  <c r="O275" i="2"/>
  <c r="Q275" i="15" s="1"/>
  <c r="O46" i="2"/>
  <c r="Q46" i="15" s="1"/>
  <c r="O84" i="2"/>
  <c r="Q84" i="15" s="1"/>
  <c r="O305" i="2"/>
  <c r="Q305" i="15" s="1"/>
  <c r="O50" i="2"/>
  <c r="Q50" i="15" s="1"/>
  <c r="O104" i="2"/>
  <c r="Q104" i="15" s="1"/>
  <c r="O233" i="2"/>
  <c r="Q233" i="15" s="1"/>
  <c r="O169" i="2"/>
  <c r="Q169" i="15" s="1"/>
  <c r="O209" i="2"/>
  <c r="Q209" i="15" s="1"/>
  <c r="O186" i="2"/>
  <c r="Q186" i="15" s="1"/>
  <c r="O298" i="2"/>
  <c r="Q298" i="15" s="1"/>
  <c r="O237" i="2"/>
  <c r="Q237" i="15" s="1"/>
  <c r="O161" i="2"/>
  <c r="Q161" i="15" s="1"/>
  <c r="O38" i="2"/>
  <c r="Q38" i="15" s="1"/>
  <c r="O85" i="2"/>
  <c r="Q85" i="15" s="1"/>
  <c r="O63" i="2"/>
  <c r="Q63" i="15" s="1"/>
  <c r="O181" i="2"/>
  <c r="Q181" i="15" s="1"/>
  <c r="O177" i="2"/>
  <c r="Q177" i="15" s="1"/>
  <c r="O129" i="2"/>
  <c r="Q129" i="15" s="1"/>
  <c r="O22" i="2"/>
  <c r="Q22" i="15" s="1"/>
  <c r="O57" i="2"/>
  <c r="Q57" i="15" s="1"/>
  <c r="O106" i="2"/>
  <c r="Q106" i="15" s="1"/>
  <c r="O53" i="2"/>
  <c r="Q53" i="15" s="1"/>
  <c r="O25" i="2"/>
  <c r="Q25" i="15" s="1"/>
  <c r="M318" i="2"/>
  <c r="O318" i="15" s="1"/>
  <c r="O318" i="2"/>
  <c r="Q318" i="15" s="1"/>
  <c r="O294" i="2"/>
  <c r="Q294" i="15" s="1"/>
  <c r="M294" i="2"/>
  <c r="O294" i="15" s="1"/>
  <c r="O86" i="2"/>
  <c r="Q86" i="15" s="1"/>
  <c r="O278" i="2"/>
  <c r="Q278" i="15" s="1"/>
  <c r="M278" i="2"/>
  <c r="O278" i="15" s="1"/>
  <c r="M126" i="2"/>
  <c r="O126" i="15" s="1"/>
  <c r="O126" i="2"/>
  <c r="Q126" i="15" s="1"/>
  <c r="O182" i="2"/>
  <c r="Q182" i="15" s="1"/>
  <c r="M182" i="2"/>
  <c r="O182" i="15" s="1"/>
  <c r="M130" i="2"/>
  <c r="O130" i="15" s="1"/>
  <c r="O130" i="2"/>
  <c r="Q130" i="15" s="1"/>
  <c r="O262" i="2"/>
  <c r="Q262" i="15" s="1"/>
  <c r="M262" i="2"/>
  <c r="O262" i="15" s="1"/>
  <c r="N303" i="2"/>
  <c r="P303" i="15" s="1"/>
  <c r="O303" i="2"/>
  <c r="Q303" i="15" s="1"/>
  <c r="M334" i="2"/>
  <c r="O334" i="15" s="1"/>
  <c r="O334" i="2"/>
  <c r="Q334" i="15" s="1"/>
  <c r="M146" i="2"/>
  <c r="O146" i="15" s="1"/>
  <c r="O146" i="2"/>
  <c r="Q146" i="15" s="1"/>
  <c r="O198" i="2"/>
  <c r="Q198" i="15" s="1"/>
  <c r="M198" i="2"/>
  <c r="O198" i="15" s="1"/>
  <c r="M94" i="2"/>
  <c r="O94" i="15" s="1"/>
  <c r="O94" i="2"/>
  <c r="Q94" i="15" s="1"/>
  <c r="M66" i="2"/>
  <c r="O66" i="15" s="1"/>
  <c r="O66" i="2"/>
  <c r="Q66" i="15" s="1"/>
  <c r="M190" i="2"/>
  <c r="O190" i="15" s="1"/>
  <c r="O190" i="2"/>
  <c r="Q190" i="15" s="1"/>
  <c r="O150" i="2"/>
  <c r="Q150" i="15" s="1"/>
  <c r="M150" i="2"/>
  <c r="O150" i="15" s="1"/>
  <c r="O102" i="2"/>
  <c r="Q102" i="15" s="1"/>
  <c r="M102" i="2"/>
  <c r="O102" i="15" s="1"/>
  <c r="M358" i="2"/>
  <c r="O358" i="15" s="1"/>
  <c r="O358" i="2"/>
  <c r="Q358" i="15" s="1"/>
  <c r="O166" i="2"/>
  <c r="Q166" i="15" s="1"/>
  <c r="M166" i="2"/>
  <c r="O166" i="15" s="1"/>
  <c r="M354" i="2"/>
  <c r="O354" i="15" s="1"/>
  <c r="O354" i="2"/>
  <c r="Q354" i="15" s="1"/>
  <c r="M82" i="2"/>
  <c r="O82" i="15" s="1"/>
  <c r="O82" i="2"/>
  <c r="Q82" i="15" s="1"/>
  <c r="O246" i="2"/>
  <c r="Q246" i="15" s="1"/>
  <c r="M246" i="2"/>
  <c r="O246" i="15" s="1"/>
  <c r="O134" i="2"/>
  <c r="Q134" i="15" s="1"/>
  <c r="M134" i="2"/>
  <c r="O134" i="15" s="1"/>
  <c r="O118" i="2"/>
  <c r="Q118" i="15" s="1"/>
  <c r="M118" i="2"/>
  <c r="O118" i="15" s="1"/>
  <c r="O70" i="2"/>
  <c r="Q70" i="15" s="1"/>
  <c r="M70" i="2"/>
  <c r="O70" i="15" s="1"/>
  <c r="M78" i="2"/>
  <c r="O78" i="15" s="1"/>
  <c r="O78" i="2"/>
  <c r="Q78" i="15" s="1"/>
  <c r="M222" i="2"/>
  <c r="O222" i="15" s="1"/>
  <c r="O222" i="2"/>
  <c r="Q222" i="15" s="1"/>
  <c r="O174" i="2"/>
  <c r="Q174" i="15" s="1"/>
  <c r="M290" i="2"/>
  <c r="O290" i="15" s="1"/>
  <c r="O290" i="2"/>
  <c r="Q290" i="15" s="1"/>
  <c r="N296" i="2"/>
  <c r="P296" i="15" s="1"/>
  <c r="O296" i="2"/>
  <c r="Q296" i="15" s="1"/>
  <c r="M226" i="2"/>
  <c r="O226" i="15" s="1"/>
  <c r="O226" i="2"/>
  <c r="Q226" i="15" s="1"/>
  <c r="M178" i="2"/>
  <c r="O178" i="15" s="1"/>
  <c r="O178" i="2"/>
  <c r="Q178" i="15" s="1"/>
  <c r="M110" i="2"/>
  <c r="O110" i="15" s="1"/>
  <c r="O110" i="2"/>
  <c r="Q110" i="15" s="1"/>
  <c r="M98" i="2"/>
  <c r="O98" i="15" s="1"/>
  <c r="O98" i="2"/>
  <c r="Q98" i="15" s="1"/>
  <c r="O17" i="2"/>
  <c r="Q17" i="15" s="1"/>
  <c r="M17" i="2"/>
  <c r="O17" i="15" s="1"/>
  <c r="C165" i="3"/>
  <c r="C149" i="3"/>
  <c r="C105" i="3"/>
  <c r="C9" i="3"/>
  <c r="C13" i="3"/>
  <c r="C29" i="3"/>
  <c r="C5" i="3"/>
  <c r="C141" i="3"/>
  <c r="C53" i="3"/>
  <c r="C57" i="3"/>
  <c r="C185" i="3"/>
  <c r="C193" i="3"/>
  <c r="C225" i="3"/>
  <c r="C241" i="3"/>
  <c r="C117" i="3"/>
  <c r="C249" i="3"/>
  <c r="C169" i="3"/>
  <c r="C229" i="3"/>
  <c r="C65" i="3"/>
  <c r="C33" i="3"/>
  <c r="C236" i="3"/>
  <c r="C205" i="3"/>
  <c r="C113" i="3"/>
  <c r="C41" i="3"/>
  <c r="C180" i="3"/>
  <c r="C148" i="3"/>
  <c r="C128" i="3"/>
  <c r="C85" i="3"/>
  <c r="C17" i="3"/>
  <c r="E358" i="2"/>
  <c r="E358" i="15" s="1"/>
  <c r="U358" i="2"/>
  <c r="W358" i="15" s="1"/>
  <c r="X358" i="15" s="1"/>
  <c r="P358" i="2"/>
  <c r="R358" i="15" s="1"/>
  <c r="N358" i="2"/>
  <c r="P358" i="15" s="1"/>
  <c r="E354" i="2"/>
  <c r="E354" i="15" s="1"/>
  <c r="U354" i="2"/>
  <c r="W354" i="15" s="1"/>
  <c r="X354" i="15" s="1"/>
  <c r="P354" i="2"/>
  <c r="R354" i="15" s="1"/>
  <c r="N354" i="2"/>
  <c r="P354" i="15" s="1"/>
  <c r="E334" i="2"/>
  <c r="E334" i="15" s="1"/>
  <c r="U334" i="2"/>
  <c r="W334" i="15" s="1"/>
  <c r="X334" i="15" s="1"/>
  <c r="P334" i="2"/>
  <c r="R334" i="15" s="1"/>
  <c r="N334" i="2"/>
  <c r="P334" i="15" s="1"/>
  <c r="E318" i="2"/>
  <c r="E318" i="15" s="1"/>
  <c r="U318" i="2"/>
  <c r="W318" i="15" s="1"/>
  <c r="X318" i="15" s="1"/>
  <c r="P318" i="2"/>
  <c r="R318" i="15" s="1"/>
  <c r="N318" i="2"/>
  <c r="P318" i="15" s="1"/>
  <c r="U298" i="2"/>
  <c r="W298" i="15" s="1"/>
  <c r="P298" i="2"/>
  <c r="R298" i="15" s="1"/>
  <c r="N298" i="2"/>
  <c r="P298" i="15" s="1"/>
  <c r="U294" i="2"/>
  <c r="W294" i="15" s="1"/>
  <c r="P294" i="2"/>
  <c r="R294" i="15" s="1"/>
  <c r="N294" i="2"/>
  <c r="P294" i="15" s="1"/>
  <c r="U290" i="2"/>
  <c r="W290" i="15" s="1"/>
  <c r="P290" i="2"/>
  <c r="R290" i="15" s="1"/>
  <c r="N290" i="2"/>
  <c r="P290" i="15" s="1"/>
  <c r="U278" i="2"/>
  <c r="W278" i="15" s="1"/>
  <c r="X278" i="15" s="1"/>
  <c r="P278" i="2"/>
  <c r="R278" i="15" s="1"/>
  <c r="N278" i="2"/>
  <c r="P278" i="15" s="1"/>
  <c r="U262" i="2"/>
  <c r="W262" i="15" s="1"/>
  <c r="P262" i="2"/>
  <c r="R262" i="15" s="1"/>
  <c r="N262" i="2"/>
  <c r="P262" i="15" s="1"/>
  <c r="U246" i="2"/>
  <c r="W246" i="15" s="1"/>
  <c r="P246" i="2"/>
  <c r="R246" i="15" s="1"/>
  <c r="N246" i="2"/>
  <c r="P246" i="15" s="1"/>
  <c r="U226" i="2"/>
  <c r="W226" i="15" s="1"/>
  <c r="P226" i="2"/>
  <c r="R226" i="15" s="1"/>
  <c r="N226" i="2"/>
  <c r="P226" i="15" s="1"/>
  <c r="U222" i="2"/>
  <c r="W222" i="15" s="1"/>
  <c r="X222" i="15" s="1"/>
  <c r="P222" i="2"/>
  <c r="R222" i="15" s="1"/>
  <c r="N222" i="2"/>
  <c r="P222" i="15" s="1"/>
  <c r="U218" i="2"/>
  <c r="W218" i="15" s="1"/>
  <c r="P218" i="2"/>
  <c r="R218" i="15" s="1"/>
  <c r="N218" i="2"/>
  <c r="P218" i="15" s="1"/>
  <c r="U202" i="2"/>
  <c r="W202" i="15" s="1"/>
  <c r="P202" i="2"/>
  <c r="R202" i="15" s="1"/>
  <c r="N202" i="2"/>
  <c r="P202" i="15" s="1"/>
  <c r="U198" i="2"/>
  <c r="W198" i="15" s="1"/>
  <c r="P198" i="2"/>
  <c r="R198" i="15" s="1"/>
  <c r="N198" i="2"/>
  <c r="P198" i="15" s="1"/>
  <c r="U190" i="2"/>
  <c r="W190" i="15" s="1"/>
  <c r="X190" i="15" s="1"/>
  <c r="P190" i="2"/>
  <c r="R190" i="15" s="1"/>
  <c r="N190" i="2"/>
  <c r="P190" i="15" s="1"/>
  <c r="U186" i="2"/>
  <c r="W186" i="15" s="1"/>
  <c r="P186" i="2"/>
  <c r="R186" i="15" s="1"/>
  <c r="N186" i="2"/>
  <c r="P186" i="15" s="1"/>
  <c r="U182" i="2"/>
  <c r="W182" i="15" s="1"/>
  <c r="P182" i="2"/>
  <c r="R182" i="15" s="1"/>
  <c r="N182" i="2"/>
  <c r="P182" i="15" s="1"/>
  <c r="U178" i="2"/>
  <c r="W178" i="15" s="1"/>
  <c r="P178" i="2"/>
  <c r="R178" i="15" s="1"/>
  <c r="N178" i="2"/>
  <c r="P178" i="15" s="1"/>
  <c r="U174" i="2"/>
  <c r="W174" i="15" s="1"/>
  <c r="X174" i="15" s="1"/>
  <c r="P174" i="2"/>
  <c r="R174" i="15" s="1"/>
  <c r="N174" i="2"/>
  <c r="P174" i="15" s="1"/>
  <c r="U166" i="2"/>
  <c r="W166" i="15" s="1"/>
  <c r="P166" i="2"/>
  <c r="R166" i="15" s="1"/>
  <c r="N166" i="2"/>
  <c r="P166" i="15" s="1"/>
  <c r="U150" i="2"/>
  <c r="W150" i="15" s="1"/>
  <c r="P150" i="2"/>
  <c r="R150" i="15" s="1"/>
  <c r="N150" i="2"/>
  <c r="P150" i="15" s="1"/>
  <c r="U146" i="2"/>
  <c r="W146" i="15" s="1"/>
  <c r="P146" i="2"/>
  <c r="R146" i="15" s="1"/>
  <c r="N146" i="2"/>
  <c r="P146" i="15" s="1"/>
  <c r="U134" i="2"/>
  <c r="W134" i="15" s="1"/>
  <c r="P134" i="2"/>
  <c r="R134" i="15" s="1"/>
  <c r="N134" i="2"/>
  <c r="P134" i="15" s="1"/>
  <c r="U130" i="2"/>
  <c r="W130" i="15" s="1"/>
  <c r="X130" i="15" s="1"/>
  <c r="P130" i="2"/>
  <c r="R130" i="15" s="1"/>
  <c r="N130" i="2"/>
  <c r="P130" i="15" s="1"/>
  <c r="U126" i="2"/>
  <c r="W126" i="15" s="1"/>
  <c r="P126" i="2"/>
  <c r="R126" i="15" s="1"/>
  <c r="N126" i="2"/>
  <c r="P126" i="15" s="1"/>
  <c r="P122" i="2"/>
  <c r="R122" i="15" s="1"/>
  <c r="N122" i="2"/>
  <c r="P122" i="15" s="1"/>
  <c r="U118" i="2"/>
  <c r="W118" i="15" s="1"/>
  <c r="P118" i="2"/>
  <c r="R118" i="15" s="1"/>
  <c r="N118" i="2"/>
  <c r="P118" i="15" s="1"/>
  <c r="U110" i="2"/>
  <c r="W110" i="15" s="1"/>
  <c r="X110" i="15" s="1"/>
  <c r="P110" i="2"/>
  <c r="R110" i="15" s="1"/>
  <c r="N110" i="2"/>
  <c r="P110" i="15" s="1"/>
  <c r="U106" i="2"/>
  <c r="W106" i="15" s="1"/>
  <c r="P106" i="2"/>
  <c r="R106" i="15" s="1"/>
  <c r="N106" i="2"/>
  <c r="P106" i="15" s="1"/>
  <c r="U102" i="2"/>
  <c r="W102" i="15" s="1"/>
  <c r="P102" i="2"/>
  <c r="R102" i="15" s="1"/>
  <c r="N102" i="2"/>
  <c r="P102" i="15" s="1"/>
  <c r="U98" i="2"/>
  <c r="W98" i="15" s="1"/>
  <c r="P98" i="2"/>
  <c r="R98" i="15" s="1"/>
  <c r="N98" i="2"/>
  <c r="P98" i="15" s="1"/>
  <c r="U94" i="2"/>
  <c r="W94" i="15" s="1"/>
  <c r="X94" i="15" s="1"/>
  <c r="P94" i="2"/>
  <c r="R94" i="15" s="1"/>
  <c r="N94" i="2"/>
  <c r="P94" i="15" s="1"/>
  <c r="U90" i="2"/>
  <c r="W90" i="15" s="1"/>
  <c r="P90" i="2"/>
  <c r="R90" i="15" s="1"/>
  <c r="N90" i="2"/>
  <c r="P90" i="15" s="1"/>
  <c r="P86" i="2"/>
  <c r="R86" i="15" s="1"/>
  <c r="N86" i="2"/>
  <c r="P86" i="15" s="1"/>
  <c r="U82" i="2"/>
  <c r="W82" i="15" s="1"/>
  <c r="P82" i="2"/>
  <c r="R82" i="15" s="1"/>
  <c r="N82" i="2"/>
  <c r="P82" i="15" s="1"/>
  <c r="U78" i="2"/>
  <c r="W78" i="15" s="1"/>
  <c r="X78" i="15" s="1"/>
  <c r="P78" i="2"/>
  <c r="R78" i="15" s="1"/>
  <c r="N78" i="2"/>
  <c r="P78" i="15" s="1"/>
  <c r="U74" i="2"/>
  <c r="W74" i="15" s="1"/>
  <c r="P74" i="2"/>
  <c r="R74" i="15" s="1"/>
  <c r="N74" i="2"/>
  <c r="P74" i="15" s="1"/>
  <c r="U70" i="2"/>
  <c r="W70" i="15" s="1"/>
  <c r="P70" i="2"/>
  <c r="R70" i="15" s="1"/>
  <c r="N70" i="2"/>
  <c r="P70" i="15" s="1"/>
  <c r="U66" i="2"/>
  <c r="W66" i="15" s="1"/>
  <c r="P66" i="2"/>
  <c r="R66" i="15" s="1"/>
  <c r="N66" i="2"/>
  <c r="P66" i="15" s="1"/>
  <c r="U58" i="2"/>
  <c r="W58" i="15" s="1"/>
  <c r="X58" i="15" s="1"/>
  <c r="P58" i="2"/>
  <c r="R58" i="15" s="1"/>
  <c r="N58" i="2"/>
  <c r="P58" i="15" s="1"/>
  <c r="U54" i="2"/>
  <c r="W54" i="15" s="1"/>
  <c r="P54" i="2"/>
  <c r="R54" i="15" s="1"/>
  <c r="N54" i="2"/>
  <c r="P54" i="15" s="1"/>
  <c r="M54" i="2"/>
  <c r="O54" i="15" s="1"/>
  <c r="U50" i="2"/>
  <c r="W50" i="15" s="1"/>
  <c r="P50" i="2"/>
  <c r="R50" i="15" s="1"/>
  <c r="N50" i="2"/>
  <c r="P50" i="15" s="1"/>
  <c r="M50" i="2"/>
  <c r="O50" i="15" s="1"/>
  <c r="U46" i="2"/>
  <c r="W46" i="15" s="1"/>
  <c r="P46" i="2"/>
  <c r="R46" i="15" s="1"/>
  <c r="N46" i="2"/>
  <c r="P46" i="15" s="1"/>
  <c r="M46" i="2"/>
  <c r="O46" i="15" s="1"/>
  <c r="U42" i="2"/>
  <c r="W42" i="15" s="1"/>
  <c r="P42" i="2"/>
  <c r="R42" i="15" s="1"/>
  <c r="N42" i="2"/>
  <c r="P42" i="15" s="1"/>
  <c r="M42" i="2"/>
  <c r="O42" i="15" s="1"/>
  <c r="U38" i="2"/>
  <c r="W38" i="15" s="1"/>
  <c r="P38" i="2"/>
  <c r="R38" i="15" s="1"/>
  <c r="N38" i="2"/>
  <c r="P38" i="15" s="1"/>
  <c r="M38" i="2"/>
  <c r="O38" i="15" s="1"/>
  <c r="U34" i="2"/>
  <c r="W34" i="15" s="1"/>
  <c r="P34" i="2"/>
  <c r="R34" i="15" s="1"/>
  <c r="N34" i="2"/>
  <c r="P34" i="15" s="1"/>
  <c r="M34" i="2"/>
  <c r="O34" i="15" s="1"/>
  <c r="U30" i="2"/>
  <c r="W30" i="15" s="1"/>
  <c r="P30" i="2"/>
  <c r="R30" i="15" s="1"/>
  <c r="N30" i="2"/>
  <c r="P30" i="15" s="1"/>
  <c r="M30" i="2"/>
  <c r="O30" i="15" s="1"/>
  <c r="U22" i="2"/>
  <c r="W22" i="15" s="1"/>
  <c r="P22" i="2"/>
  <c r="R22" i="15" s="1"/>
  <c r="N22" i="2"/>
  <c r="P22" i="15" s="1"/>
  <c r="M22" i="2"/>
  <c r="O22" i="15" s="1"/>
  <c r="U18" i="2"/>
  <c r="W18" i="15" s="1"/>
  <c r="P18" i="2"/>
  <c r="R18" i="15" s="1"/>
  <c r="N18" i="2"/>
  <c r="P18" i="15" s="1"/>
  <c r="M18" i="2"/>
  <c r="O18" i="15" s="1"/>
  <c r="M298" i="2"/>
  <c r="O298" i="15" s="1"/>
  <c r="M218" i="2"/>
  <c r="O218" i="15" s="1"/>
  <c r="M202" i="2"/>
  <c r="O202" i="15" s="1"/>
  <c r="M186" i="2"/>
  <c r="O186" i="15" s="1"/>
  <c r="M122" i="2"/>
  <c r="O122" i="15" s="1"/>
  <c r="M106" i="2"/>
  <c r="O106" i="15" s="1"/>
  <c r="M90" i="2"/>
  <c r="O90" i="15" s="1"/>
  <c r="M74" i="2"/>
  <c r="O74" i="15" s="1"/>
  <c r="M58" i="2"/>
  <c r="O58" i="15" s="1"/>
  <c r="E305" i="2"/>
  <c r="E305" i="15" s="1"/>
  <c r="U305" i="2"/>
  <c r="W305" i="15" s="1"/>
  <c r="P305" i="2"/>
  <c r="R305" i="15" s="1"/>
  <c r="N305" i="2"/>
  <c r="P305" i="15" s="1"/>
  <c r="U237" i="2"/>
  <c r="W237" i="15" s="1"/>
  <c r="P237" i="2"/>
  <c r="R237" i="15" s="1"/>
  <c r="N237" i="2"/>
  <c r="P237" i="15" s="1"/>
  <c r="U233" i="2"/>
  <c r="W233" i="15" s="1"/>
  <c r="P233" i="2"/>
  <c r="R233" i="15" s="1"/>
  <c r="N233" i="2"/>
  <c r="P233" i="15" s="1"/>
  <c r="U209" i="2"/>
  <c r="W209" i="15" s="1"/>
  <c r="P209" i="2"/>
  <c r="R209" i="15" s="1"/>
  <c r="N209" i="2"/>
  <c r="P209" i="15" s="1"/>
  <c r="U185" i="2"/>
  <c r="W185" i="15" s="1"/>
  <c r="P185" i="2"/>
  <c r="R185" i="15" s="1"/>
  <c r="U181" i="2"/>
  <c r="W181" i="15" s="1"/>
  <c r="P181" i="2"/>
  <c r="R181" i="15" s="1"/>
  <c r="N181" i="2"/>
  <c r="P181" i="15" s="1"/>
  <c r="U177" i="2"/>
  <c r="W177" i="15" s="1"/>
  <c r="P177" i="2"/>
  <c r="R177" i="15" s="1"/>
  <c r="N177" i="2"/>
  <c r="P177" i="15" s="1"/>
  <c r="U169" i="2"/>
  <c r="W169" i="15" s="1"/>
  <c r="P169" i="2"/>
  <c r="R169" i="15" s="1"/>
  <c r="N169" i="2"/>
  <c r="P169" i="15" s="1"/>
  <c r="U165" i="2"/>
  <c r="W165" i="15" s="1"/>
  <c r="P165" i="2"/>
  <c r="R165" i="15" s="1"/>
  <c r="N165" i="2"/>
  <c r="P165" i="15" s="1"/>
  <c r="U161" i="2"/>
  <c r="W161" i="15" s="1"/>
  <c r="P161" i="2"/>
  <c r="R161" i="15" s="1"/>
  <c r="N161" i="2"/>
  <c r="P161" i="15" s="1"/>
  <c r="U129" i="2"/>
  <c r="W129" i="15" s="1"/>
  <c r="P129" i="2"/>
  <c r="R129" i="15" s="1"/>
  <c r="N129" i="2"/>
  <c r="P129" i="15" s="1"/>
  <c r="U125" i="2"/>
  <c r="W125" i="15" s="1"/>
  <c r="P125" i="2"/>
  <c r="R125" i="15" s="1"/>
  <c r="N125" i="2"/>
  <c r="P125" i="15" s="1"/>
  <c r="U121" i="2"/>
  <c r="W121" i="15" s="1"/>
  <c r="P121" i="2"/>
  <c r="R121" i="15" s="1"/>
  <c r="N121" i="2"/>
  <c r="P121" i="15" s="1"/>
  <c r="U117" i="2"/>
  <c r="W117" i="15" s="1"/>
  <c r="P117" i="2"/>
  <c r="R117" i="15" s="1"/>
  <c r="N117" i="2"/>
  <c r="P117" i="15" s="1"/>
  <c r="U109" i="2"/>
  <c r="W109" i="15" s="1"/>
  <c r="P109" i="2"/>
  <c r="R109" i="15" s="1"/>
  <c r="N109" i="2"/>
  <c r="P109" i="15" s="1"/>
  <c r="U101" i="2"/>
  <c r="W101" i="15" s="1"/>
  <c r="N101" i="2"/>
  <c r="P101" i="15" s="1"/>
  <c r="P101" i="2"/>
  <c r="R101" i="15" s="1"/>
  <c r="U93" i="2"/>
  <c r="W93" i="15" s="1"/>
  <c r="N93" i="2"/>
  <c r="P93" i="15" s="1"/>
  <c r="P93" i="2"/>
  <c r="R93" i="15" s="1"/>
  <c r="U85" i="2"/>
  <c r="W85" i="15" s="1"/>
  <c r="N85" i="2"/>
  <c r="P85" i="15" s="1"/>
  <c r="P85" i="2"/>
  <c r="R85" i="15" s="1"/>
  <c r="U77" i="2"/>
  <c r="W77" i="15" s="1"/>
  <c r="N77" i="2"/>
  <c r="P77" i="15" s="1"/>
  <c r="P77" i="2"/>
  <c r="R77" i="15" s="1"/>
  <c r="U65" i="2"/>
  <c r="W65" i="15" s="1"/>
  <c r="P65" i="2"/>
  <c r="R65" i="15" s="1"/>
  <c r="N65" i="2"/>
  <c r="P65" i="15" s="1"/>
  <c r="U61" i="2"/>
  <c r="W61" i="15" s="1"/>
  <c r="N61" i="2"/>
  <c r="P61" i="15" s="1"/>
  <c r="P61" i="2"/>
  <c r="R61" i="15" s="1"/>
  <c r="D57" i="2"/>
  <c r="D57" i="15" s="1"/>
  <c r="U57" i="2"/>
  <c r="W57" i="15" s="1"/>
  <c r="P57" i="2"/>
  <c r="R57" i="15" s="1"/>
  <c r="N57" i="2"/>
  <c r="P57" i="15" s="1"/>
  <c r="U53" i="2"/>
  <c r="W53" i="15" s="1"/>
  <c r="N53" i="2"/>
  <c r="P53" i="15" s="1"/>
  <c r="P53" i="2"/>
  <c r="R53" i="15" s="1"/>
  <c r="U49" i="2"/>
  <c r="W49" i="15" s="1"/>
  <c r="P49" i="2"/>
  <c r="R49" i="15" s="1"/>
  <c r="N49" i="2"/>
  <c r="P49" i="15" s="1"/>
  <c r="U45" i="2"/>
  <c r="W45" i="15" s="1"/>
  <c r="N45" i="2"/>
  <c r="P45" i="15" s="1"/>
  <c r="P45" i="2"/>
  <c r="R45" i="15" s="1"/>
  <c r="U37" i="2"/>
  <c r="W37" i="15" s="1"/>
  <c r="N37" i="2"/>
  <c r="P37" i="15" s="1"/>
  <c r="P37" i="2"/>
  <c r="R37" i="15" s="1"/>
  <c r="U25" i="2"/>
  <c r="W25" i="15" s="1"/>
  <c r="P25" i="2"/>
  <c r="R25" i="15" s="1"/>
  <c r="N25" i="2"/>
  <c r="P25" i="15" s="1"/>
  <c r="U17" i="2"/>
  <c r="W17" i="15" s="1"/>
  <c r="P17" i="2"/>
  <c r="R17" i="15" s="1"/>
  <c r="N17" i="2"/>
  <c r="P17" i="15" s="1"/>
  <c r="M305" i="2"/>
  <c r="O305" i="15" s="1"/>
  <c r="M237" i="2"/>
  <c r="O237" i="15" s="1"/>
  <c r="M233" i="2"/>
  <c r="O233" i="15" s="1"/>
  <c r="M209" i="2"/>
  <c r="O209" i="15" s="1"/>
  <c r="M185" i="2"/>
  <c r="O185" i="15" s="1"/>
  <c r="M181" i="2"/>
  <c r="O181" i="15" s="1"/>
  <c r="M177" i="2"/>
  <c r="O177" i="15" s="1"/>
  <c r="M169" i="2"/>
  <c r="O169" i="15" s="1"/>
  <c r="M165" i="2"/>
  <c r="O165" i="15" s="1"/>
  <c r="M161" i="2"/>
  <c r="O161" i="15" s="1"/>
  <c r="M129" i="2"/>
  <c r="O129" i="15" s="1"/>
  <c r="M125" i="2"/>
  <c r="O125" i="15" s="1"/>
  <c r="M121" i="2"/>
  <c r="O121" i="15" s="1"/>
  <c r="M117" i="2"/>
  <c r="O117" i="15" s="1"/>
  <c r="M109" i="2"/>
  <c r="O109" i="15" s="1"/>
  <c r="M101" i="2"/>
  <c r="O101" i="15" s="1"/>
  <c r="M93" i="2"/>
  <c r="O93" i="15" s="1"/>
  <c r="M85" i="2"/>
  <c r="O85" i="15" s="1"/>
  <c r="M77" i="2"/>
  <c r="O77" i="15" s="1"/>
  <c r="M65" i="2"/>
  <c r="O65" i="15" s="1"/>
  <c r="M61" i="2"/>
  <c r="O61" i="15" s="1"/>
  <c r="M57" i="2"/>
  <c r="O57" i="15" s="1"/>
  <c r="M53" i="2"/>
  <c r="O53" i="15" s="1"/>
  <c r="M49" i="2"/>
  <c r="O49" i="15" s="1"/>
  <c r="M45" i="2"/>
  <c r="O45" i="15" s="1"/>
  <c r="M37" i="2"/>
  <c r="O37" i="15" s="1"/>
  <c r="M25" i="2"/>
  <c r="O25" i="15" s="1"/>
  <c r="U296" i="2"/>
  <c r="W296" i="15" s="1"/>
  <c r="X296" i="15" s="1"/>
  <c r="P296" i="2"/>
  <c r="R296" i="15" s="1"/>
  <c r="U260" i="2"/>
  <c r="W260" i="15" s="1"/>
  <c r="P260" i="2"/>
  <c r="R260" i="15" s="1"/>
  <c r="N260" i="2"/>
  <c r="P260" i="15" s="1"/>
  <c r="U252" i="2"/>
  <c r="W252" i="15" s="1"/>
  <c r="P252" i="2"/>
  <c r="R252" i="15" s="1"/>
  <c r="N252" i="2"/>
  <c r="P252" i="15" s="1"/>
  <c r="U248" i="2"/>
  <c r="W248" i="15" s="1"/>
  <c r="P248" i="2"/>
  <c r="R248" i="15" s="1"/>
  <c r="N248" i="2"/>
  <c r="P248" i="15" s="1"/>
  <c r="U220" i="2"/>
  <c r="W220" i="15" s="1"/>
  <c r="P220" i="2"/>
  <c r="R220" i="15" s="1"/>
  <c r="N220" i="2"/>
  <c r="P220" i="15" s="1"/>
  <c r="U216" i="2"/>
  <c r="W216" i="15" s="1"/>
  <c r="P216" i="2"/>
  <c r="R216" i="15" s="1"/>
  <c r="N216" i="2"/>
  <c r="P216" i="15" s="1"/>
  <c r="U208" i="2"/>
  <c r="W208" i="15" s="1"/>
  <c r="P208" i="2"/>
  <c r="R208" i="15" s="1"/>
  <c r="N208" i="2"/>
  <c r="P208" i="15" s="1"/>
  <c r="U196" i="2"/>
  <c r="W196" i="15" s="1"/>
  <c r="P196" i="2"/>
  <c r="R196" i="15" s="1"/>
  <c r="N196" i="2"/>
  <c r="P196" i="15" s="1"/>
  <c r="U172" i="2"/>
  <c r="W172" i="15" s="1"/>
  <c r="P172" i="2"/>
  <c r="R172" i="15" s="1"/>
  <c r="N172" i="2"/>
  <c r="P172" i="15" s="1"/>
  <c r="U164" i="2"/>
  <c r="W164" i="15" s="1"/>
  <c r="P164" i="2"/>
  <c r="R164" i="15" s="1"/>
  <c r="N164" i="2"/>
  <c r="P164" i="15" s="1"/>
  <c r="U152" i="2"/>
  <c r="W152" i="15" s="1"/>
  <c r="P152" i="2"/>
  <c r="R152" i="15" s="1"/>
  <c r="N152" i="2"/>
  <c r="P152" i="15" s="1"/>
  <c r="U128" i="2"/>
  <c r="W128" i="15" s="1"/>
  <c r="P128" i="2"/>
  <c r="R128" i="15" s="1"/>
  <c r="N128" i="2"/>
  <c r="P128" i="15" s="1"/>
  <c r="U120" i="2"/>
  <c r="W120" i="15" s="1"/>
  <c r="P120" i="2"/>
  <c r="R120" i="15" s="1"/>
  <c r="N120" i="2"/>
  <c r="P120" i="15" s="1"/>
  <c r="U104" i="2"/>
  <c r="W104" i="15" s="1"/>
  <c r="P104" i="2"/>
  <c r="R104" i="15" s="1"/>
  <c r="N104" i="2"/>
  <c r="P104" i="15" s="1"/>
  <c r="U92" i="2"/>
  <c r="W92" i="15" s="1"/>
  <c r="P92" i="2"/>
  <c r="R92" i="15" s="1"/>
  <c r="N92" i="2"/>
  <c r="P92" i="15" s="1"/>
  <c r="U84" i="2"/>
  <c r="W84" i="15" s="1"/>
  <c r="P84" i="2"/>
  <c r="R84" i="15" s="1"/>
  <c r="N84" i="2"/>
  <c r="P84" i="15" s="1"/>
  <c r="U60" i="2"/>
  <c r="W60" i="15" s="1"/>
  <c r="P60" i="2"/>
  <c r="R60" i="15" s="1"/>
  <c r="N60" i="2"/>
  <c r="P60" i="15" s="1"/>
  <c r="U56" i="2"/>
  <c r="W56" i="15" s="1"/>
  <c r="P56" i="2"/>
  <c r="R56" i="15" s="1"/>
  <c r="N56" i="2"/>
  <c r="P56" i="15" s="1"/>
  <c r="U44" i="2"/>
  <c r="W44" i="15" s="1"/>
  <c r="P44" i="2"/>
  <c r="R44" i="15" s="1"/>
  <c r="N44" i="2"/>
  <c r="P44" i="15" s="1"/>
  <c r="U36" i="2"/>
  <c r="W36" i="15" s="1"/>
  <c r="P36" i="2"/>
  <c r="R36" i="15" s="1"/>
  <c r="N36" i="2"/>
  <c r="P36" i="15" s="1"/>
  <c r="U28" i="2"/>
  <c r="W28" i="15" s="1"/>
  <c r="P28" i="2"/>
  <c r="R28" i="15" s="1"/>
  <c r="N28" i="2"/>
  <c r="P28" i="15" s="1"/>
  <c r="M296" i="2"/>
  <c r="O296" i="15" s="1"/>
  <c r="M260" i="2"/>
  <c r="O260" i="15" s="1"/>
  <c r="M252" i="2"/>
  <c r="O252" i="15" s="1"/>
  <c r="M248" i="2"/>
  <c r="O248" i="15" s="1"/>
  <c r="M220" i="2"/>
  <c r="O220" i="15" s="1"/>
  <c r="M216" i="2"/>
  <c r="O216" i="15" s="1"/>
  <c r="M208" i="2"/>
  <c r="O208" i="15" s="1"/>
  <c r="M196" i="2"/>
  <c r="O196" i="15" s="1"/>
  <c r="M172" i="2"/>
  <c r="O172" i="15" s="1"/>
  <c r="M164" i="2"/>
  <c r="O164" i="15" s="1"/>
  <c r="M152" i="2"/>
  <c r="O152" i="15" s="1"/>
  <c r="M128" i="2"/>
  <c r="O128" i="15" s="1"/>
  <c r="M120" i="2"/>
  <c r="O120" i="15" s="1"/>
  <c r="M104" i="2"/>
  <c r="O104" i="15" s="1"/>
  <c r="M92" i="2"/>
  <c r="O92" i="15" s="1"/>
  <c r="M84" i="2"/>
  <c r="O84" i="15" s="1"/>
  <c r="M60" i="2"/>
  <c r="O60" i="15" s="1"/>
  <c r="M56" i="2"/>
  <c r="O56" i="15" s="1"/>
  <c r="M44" i="2"/>
  <c r="O44" i="15" s="1"/>
  <c r="M36" i="2"/>
  <c r="O36" i="15" s="1"/>
  <c r="M28" i="2"/>
  <c r="O28" i="15" s="1"/>
  <c r="E303" i="2"/>
  <c r="E303" i="15" s="1"/>
  <c r="U303" i="2"/>
  <c r="W303" i="15" s="1"/>
  <c r="X303" i="15" s="1"/>
  <c r="P303" i="2"/>
  <c r="R303" i="15" s="1"/>
  <c r="U287" i="2"/>
  <c r="W287" i="15" s="1"/>
  <c r="P287" i="2"/>
  <c r="R287" i="15" s="1"/>
  <c r="N287" i="2"/>
  <c r="P287" i="15" s="1"/>
  <c r="U275" i="2"/>
  <c r="W275" i="15" s="1"/>
  <c r="P275" i="2"/>
  <c r="R275" i="15" s="1"/>
  <c r="N275" i="2"/>
  <c r="P275" i="15" s="1"/>
  <c r="U231" i="2"/>
  <c r="W231" i="15" s="1"/>
  <c r="P231" i="2"/>
  <c r="R231" i="15" s="1"/>
  <c r="N231" i="2"/>
  <c r="P231" i="15" s="1"/>
  <c r="U195" i="2"/>
  <c r="W195" i="15" s="1"/>
  <c r="P195" i="2"/>
  <c r="R195" i="15" s="1"/>
  <c r="N195" i="2"/>
  <c r="P195" i="15" s="1"/>
  <c r="U159" i="2"/>
  <c r="W159" i="15" s="1"/>
  <c r="P159" i="2"/>
  <c r="R159" i="15" s="1"/>
  <c r="N159" i="2"/>
  <c r="P159" i="15" s="1"/>
  <c r="U151" i="2"/>
  <c r="W151" i="15" s="1"/>
  <c r="P151" i="2"/>
  <c r="R151" i="15" s="1"/>
  <c r="N151" i="2"/>
  <c r="P151" i="15" s="1"/>
  <c r="U139" i="2"/>
  <c r="W139" i="15" s="1"/>
  <c r="P139" i="2"/>
  <c r="R139" i="15" s="1"/>
  <c r="N139" i="2"/>
  <c r="P139" i="15" s="1"/>
  <c r="U123" i="2"/>
  <c r="W123" i="15" s="1"/>
  <c r="P123" i="2"/>
  <c r="R123" i="15" s="1"/>
  <c r="N123" i="2"/>
  <c r="P123" i="15" s="1"/>
  <c r="U107" i="2"/>
  <c r="W107" i="15" s="1"/>
  <c r="P107" i="2"/>
  <c r="R107" i="15" s="1"/>
  <c r="N107" i="2"/>
  <c r="P107" i="15" s="1"/>
  <c r="U87" i="2"/>
  <c r="W87" i="15" s="1"/>
  <c r="P87" i="2"/>
  <c r="R87" i="15" s="1"/>
  <c r="N87" i="2"/>
  <c r="P87" i="15" s="1"/>
  <c r="U75" i="2"/>
  <c r="W75" i="15" s="1"/>
  <c r="P75" i="2"/>
  <c r="R75" i="15" s="1"/>
  <c r="N75" i="2"/>
  <c r="P75" i="15" s="1"/>
  <c r="U63" i="2"/>
  <c r="W63" i="15" s="1"/>
  <c r="P63" i="2"/>
  <c r="R63" i="15" s="1"/>
  <c r="N63" i="2"/>
  <c r="P63" i="15" s="1"/>
  <c r="U59" i="2"/>
  <c r="W59" i="15" s="1"/>
  <c r="P59" i="2"/>
  <c r="R59" i="15" s="1"/>
  <c r="N59" i="2"/>
  <c r="P59" i="15" s="1"/>
  <c r="U51" i="2"/>
  <c r="W51" i="15" s="1"/>
  <c r="P51" i="2"/>
  <c r="R51" i="15" s="1"/>
  <c r="N51" i="2"/>
  <c r="P51" i="15" s="1"/>
  <c r="U39" i="2"/>
  <c r="W39" i="15" s="1"/>
  <c r="N39" i="2"/>
  <c r="P39" i="15" s="1"/>
  <c r="P39" i="2"/>
  <c r="R39" i="15" s="1"/>
  <c r="M303" i="2"/>
  <c r="O303" i="15" s="1"/>
  <c r="M287" i="2"/>
  <c r="O287" i="15" s="1"/>
  <c r="M275" i="2"/>
  <c r="O275" i="15" s="1"/>
  <c r="M231" i="2"/>
  <c r="O231" i="15" s="1"/>
  <c r="M195" i="2"/>
  <c r="O195" i="15" s="1"/>
  <c r="M159" i="2"/>
  <c r="O159" i="15" s="1"/>
  <c r="M151" i="2"/>
  <c r="O151" i="15" s="1"/>
  <c r="M139" i="2"/>
  <c r="O139" i="15" s="1"/>
  <c r="M123" i="2"/>
  <c r="O123" i="15" s="1"/>
  <c r="M107" i="2"/>
  <c r="O107" i="15" s="1"/>
  <c r="M87" i="2"/>
  <c r="O87" i="15" s="1"/>
  <c r="M75" i="2"/>
  <c r="O75" i="15" s="1"/>
  <c r="M63" i="2"/>
  <c r="O63" i="15" s="1"/>
  <c r="M59" i="2"/>
  <c r="O59" i="15" s="1"/>
  <c r="M51" i="2"/>
  <c r="O51" i="15" s="1"/>
  <c r="M39" i="2"/>
  <c r="O39" i="15" s="1"/>
  <c r="L2" i="2"/>
  <c r="K181" i="2"/>
  <c r="M181" i="15" s="1"/>
  <c r="J181" i="2"/>
  <c r="L181" i="15" s="1"/>
  <c r="I181" i="2"/>
  <c r="I181" i="15" s="1"/>
  <c r="H181" i="2"/>
  <c r="H181" i="15" s="1"/>
  <c r="F181" i="2"/>
  <c r="F181" i="15" s="1"/>
  <c r="E181" i="2"/>
  <c r="E181" i="15" s="1"/>
  <c r="K169" i="2"/>
  <c r="M169" i="15" s="1"/>
  <c r="J169" i="2"/>
  <c r="L169" i="15" s="1"/>
  <c r="I169" i="2"/>
  <c r="I169" i="15" s="1"/>
  <c r="H169" i="2"/>
  <c r="H169" i="15" s="1"/>
  <c r="F169" i="2"/>
  <c r="F169" i="15" s="1"/>
  <c r="E169" i="2"/>
  <c r="E169" i="15" s="1"/>
  <c r="K129" i="2"/>
  <c r="M129" i="15" s="1"/>
  <c r="J129" i="2"/>
  <c r="L129" i="15" s="1"/>
  <c r="I129" i="2"/>
  <c r="I129" i="15" s="1"/>
  <c r="H129" i="2"/>
  <c r="H129" i="15" s="1"/>
  <c r="F129" i="2"/>
  <c r="F129" i="15" s="1"/>
  <c r="E129" i="2"/>
  <c r="E129" i="15" s="1"/>
  <c r="K125" i="2"/>
  <c r="M125" i="15" s="1"/>
  <c r="I125" i="2"/>
  <c r="I125" i="15" s="1"/>
  <c r="J125" i="2"/>
  <c r="L125" i="15" s="1"/>
  <c r="H125" i="2"/>
  <c r="H125" i="15" s="1"/>
  <c r="F125" i="2"/>
  <c r="F125" i="15" s="1"/>
  <c r="E125" i="2"/>
  <c r="E125" i="15" s="1"/>
  <c r="K117" i="2"/>
  <c r="M117" i="15" s="1"/>
  <c r="J117" i="2"/>
  <c r="L117" i="15" s="1"/>
  <c r="I117" i="2"/>
  <c r="I117" i="15" s="1"/>
  <c r="H117" i="2"/>
  <c r="H117" i="15" s="1"/>
  <c r="F117" i="2"/>
  <c r="F117" i="15" s="1"/>
  <c r="E117" i="2"/>
  <c r="E117" i="15" s="1"/>
  <c r="K109" i="2"/>
  <c r="M109" i="15" s="1"/>
  <c r="J109" i="2"/>
  <c r="L109" i="15" s="1"/>
  <c r="I109" i="2"/>
  <c r="I109" i="15" s="1"/>
  <c r="H109" i="2"/>
  <c r="H109" i="15" s="1"/>
  <c r="F109" i="2"/>
  <c r="F109" i="15" s="1"/>
  <c r="E109" i="2"/>
  <c r="E109" i="15" s="1"/>
  <c r="K65" i="2"/>
  <c r="M65" i="15" s="1"/>
  <c r="J65" i="2"/>
  <c r="L65" i="15" s="1"/>
  <c r="I65" i="2"/>
  <c r="I65" i="15" s="1"/>
  <c r="H65" i="2"/>
  <c r="H65" i="15" s="1"/>
  <c r="F65" i="2"/>
  <c r="F65" i="15" s="1"/>
  <c r="E65" i="2"/>
  <c r="E65" i="15" s="1"/>
  <c r="K61" i="2"/>
  <c r="M61" i="15" s="1"/>
  <c r="J61" i="2"/>
  <c r="L61" i="15" s="1"/>
  <c r="I61" i="2"/>
  <c r="I61" i="15" s="1"/>
  <c r="H61" i="2"/>
  <c r="H61" i="15" s="1"/>
  <c r="F61" i="2"/>
  <c r="F61" i="15" s="1"/>
  <c r="E61" i="2"/>
  <c r="E61" i="15" s="1"/>
  <c r="K53" i="2"/>
  <c r="M53" i="15" s="1"/>
  <c r="J53" i="2"/>
  <c r="L53" i="15" s="1"/>
  <c r="I53" i="2"/>
  <c r="I53" i="15" s="1"/>
  <c r="H53" i="2"/>
  <c r="H53" i="15" s="1"/>
  <c r="F53" i="2"/>
  <c r="F53" i="15" s="1"/>
  <c r="E53" i="2"/>
  <c r="E53" i="15" s="1"/>
  <c r="K45" i="2"/>
  <c r="M45" i="15" s="1"/>
  <c r="J45" i="2"/>
  <c r="L45" i="15" s="1"/>
  <c r="I45" i="2"/>
  <c r="I45" i="15" s="1"/>
  <c r="H45" i="2"/>
  <c r="H45" i="15" s="1"/>
  <c r="F45" i="2"/>
  <c r="F45" i="15" s="1"/>
  <c r="E45" i="2"/>
  <c r="E45" i="15" s="1"/>
  <c r="K37" i="2"/>
  <c r="M37" i="15" s="1"/>
  <c r="J37" i="2"/>
  <c r="L37" i="15" s="1"/>
  <c r="I37" i="2"/>
  <c r="I37" i="15" s="1"/>
  <c r="H37" i="2"/>
  <c r="H37" i="15" s="1"/>
  <c r="F37" i="2"/>
  <c r="F37" i="15" s="1"/>
  <c r="E37" i="2"/>
  <c r="E37" i="15" s="1"/>
  <c r="K25" i="2"/>
  <c r="M25" i="15" s="1"/>
  <c r="J25" i="2"/>
  <c r="L25" i="15" s="1"/>
  <c r="I25" i="2"/>
  <c r="I25" i="15" s="1"/>
  <c r="H25" i="2"/>
  <c r="H25" i="15" s="1"/>
  <c r="F25" i="2"/>
  <c r="F25" i="15" s="1"/>
  <c r="E25" i="2"/>
  <c r="E25" i="15" s="1"/>
  <c r="K296" i="2"/>
  <c r="M296" i="15" s="1"/>
  <c r="J296" i="2"/>
  <c r="L296" i="15" s="1"/>
  <c r="I296" i="2"/>
  <c r="I296" i="15" s="1"/>
  <c r="H296" i="2"/>
  <c r="H296" i="15" s="1"/>
  <c r="E296" i="2"/>
  <c r="E296" i="15" s="1"/>
  <c r="F296" i="2"/>
  <c r="F296" i="15" s="1"/>
  <c r="K260" i="2"/>
  <c r="M260" i="15" s="1"/>
  <c r="J260" i="2"/>
  <c r="L260" i="15" s="1"/>
  <c r="I260" i="2"/>
  <c r="I260" i="15" s="1"/>
  <c r="H260" i="2"/>
  <c r="H260" i="15" s="1"/>
  <c r="E260" i="2"/>
  <c r="E260" i="15" s="1"/>
  <c r="F260" i="2"/>
  <c r="F260" i="15" s="1"/>
  <c r="K252" i="2"/>
  <c r="M252" i="15" s="1"/>
  <c r="J252" i="2"/>
  <c r="L252" i="15" s="1"/>
  <c r="I252" i="2"/>
  <c r="I252" i="15" s="1"/>
  <c r="H252" i="2"/>
  <c r="H252" i="15" s="1"/>
  <c r="E252" i="2"/>
  <c r="E252" i="15" s="1"/>
  <c r="F252" i="2"/>
  <c r="F252" i="15" s="1"/>
  <c r="K248" i="2"/>
  <c r="M248" i="15" s="1"/>
  <c r="J248" i="2"/>
  <c r="L248" i="15" s="1"/>
  <c r="I248" i="2"/>
  <c r="I248" i="15" s="1"/>
  <c r="H248" i="2"/>
  <c r="H248" i="15" s="1"/>
  <c r="E248" i="2"/>
  <c r="E248" i="15" s="1"/>
  <c r="F248" i="2"/>
  <c r="F248" i="15" s="1"/>
  <c r="K220" i="2"/>
  <c r="M220" i="15" s="1"/>
  <c r="J220" i="2"/>
  <c r="L220" i="15" s="1"/>
  <c r="I220" i="2"/>
  <c r="I220" i="15" s="1"/>
  <c r="H220" i="2"/>
  <c r="H220" i="15" s="1"/>
  <c r="E220" i="2"/>
  <c r="E220" i="15" s="1"/>
  <c r="F220" i="2"/>
  <c r="F220" i="15" s="1"/>
  <c r="K216" i="2"/>
  <c r="M216" i="15" s="1"/>
  <c r="J216" i="2"/>
  <c r="L216" i="15" s="1"/>
  <c r="I216" i="2"/>
  <c r="I216" i="15" s="1"/>
  <c r="H216" i="2"/>
  <c r="H216" i="15" s="1"/>
  <c r="E216" i="2"/>
  <c r="E216" i="15" s="1"/>
  <c r="F216" i="2"/>
  <c r="F216" i="15" s="1"/>
  <c r="K208" i="2"/>
  <c r="M208" i="15" s="1"/>
  <c r="J208" i="2"/>
  <c r="L208" i="15" s="1"/>
  <c r="I208" i="2"/>
  <c r="I208" i="15" s="1"/>
  <c r="H208" i="2"/>
  <c r="H208" i="15" s="1"/>
  <c r="E208" i="2"/>
  <c r="E208" i="15" s="1"/>
  <c r="F208" i="2"/>
  <c r="F208" i="15" s="1"/>
  <c r="K196" i="2"/>
  <c r="M196" i="15" s="1"/>
  <c r="J196" i="2"/>
  <c r="L196" i="15" s="1"/>
  <c r="I196" i="2"/>
  <c r="I196" i="15" s="1"/>
  <c r="H196" i="2"/>
  <c r="H196" i="15" s="1"/>
  <c r="E196" i="2"/>
  <c r="E196" i="15" s="1"/>
  <c r="F196" i="2"/>
  <c r="F196" i="15" s="1"/>
  <c r="K172" i="2"/>
  <c r="M172" i="15" s="1"/>
  <c r="J172" i="2"/>
  <c r="L172" i="15" s="1"/>
  <c r="I172" i="2"/>
  <c r="I172" i="15" s="1"/>
  <c r="H172" i="2"/>
  <c r="H172" i="15" s="1"/>
  <c r="E172" i="2"/>
  <c r="E172" i="15" s="1"/>
  <c r="F172" i="2"/>
  <c r="F172" i="15" s="1"/>
  <c r="K164" i="2"/>
  <c r="M164" i="15" s="1"/>
  <c r="J164" i="2"/>
  <c r="L164" i="15" s="1"/>
  <c r="I164" i="2"/>
  <c r="I164" i="15" s="1"/>
  <c r="H164" i="2"/>
  <c r="H164" i="15" s="1"/>
  <c r="E164" i="2"/>
  <c r="E164" i="15" s="1"/>
  <c r="F164" i="2"/>
  <c r="F164" i="15" s="1"/>
  <c r="J152" i="2"/>
  <c r="L152" i="15" s="1"/>
  <c r="K152" i="2"/>
  <c r="M152" i="15" s="1"/>
  <c r="I152" i="2"/>
  <c r="I152" i="15" s="1"/>
  <c r="H152" i="2"/>
  <c r="H152" i="15" s="1"/>
  <c r="E152" i="2"/>
  <c r="E152" i="15" s="1"/>
  <c r="F152" i="2"/>
  <c r="F152" i="15" s="1"/>
  <c r="J128" i="2"/>
  <c r="L128" i="15" s="1"/>
  <c r="K128" i="2"/>
  <c r="M128" i="15" s="1"/>
  <c r="I128" i="2"/>
  <c r="I128" i="15" s="1"/>
  <c r="H128" i="2"/>
  <c r="H128" i="15" s="1"/>
  <c r="E128" i="2"/>
  <c r="E128" i="15" s="1"/>
  <c r="F128" i="2"/>
  <c r="F128" i="15" s="1"/>
  <c r="J120" i="2"/>
  <c r="L120" i="15" s="1"/>
  <c r="K120" i="2"/>
  <c r="M120" i="15" s="1"/>
  <c r="I120" i="2"/>
  <c r="I120" i="15" s="1"/>
  <c r="H120" i="2"/>
  <c r="H120" i="15" s="1"/>
  <c r="E120" i="2"/>
  <c r="E120" i="15" s="1"/>
  <c r="F120" i="2"/>
  <c r="F120" i="15" s="1"/>
  <c r="J104" i="2"/>
  <c r="L104" i="15" s="1"/>
  <c r="K104" i="2"/>
  <c r="M104" i="15" s="1"/>
  <c r="I104" i="2"/>
  <c r="I104" i="15" s="1"/>
  <c r="H104" i="2"/>
  <c r="H104" i="15" s="1"/>
  <c r="E104" i="2"/>
  <c r="E104" i="15" s="1"/>
  <c r="F104" i="2"/>
  <c r="F104" i="15" s="1"/>
  <c r="J92" i="2"/>
  <c r="L92" i="15" s="1"/>
  <c r="K92" i="2"/>
  <c r="M92" i="15" s="1"/>
  <c r="I92" i="2"/>
  <c r="I92" i="15" s="1"/>
  <c r="H92" i="2"/>
  <c r="H92" i="15" s="1"/>
  <c r="E92" i="2"/>
  <c r="E92" i="15" s="1"/>
  <c r="F92" i="2"/>
  <c r="F92" i="15" s="1"/>
  <c r="J84" i="2"/>
  <c r="L84" i="15" s="1"/>
  <c r="K84" i="2"/>
  <c r="M84" i="15" s="1"/>
  <c r="I84" i="2"/>
  <c r="I84" i="15" s="1"/>
  <c r="H84" i="2"/>
  <c r="H84" i="15" s="1"/>
  <c r="E84" i="2"/>
  <c r="E84" i="15" s="1"/>
  <c r="F84" i="2"/>
  <c r="F84" i="15" s="1"/>
  <c r="J60" i="2"/>
  <c r="L60" i="15" s="1"/>
  <c r="K60" i="2"/>
  <c r="M60" i="15" s="1"/>
  <c r="I60" i="2"/>
  <c r="I60" i="15" s="1"/>
  <c r="H60" i="2"/>
  <c r="H60" i="15" s="1"/>
  <c r="E60" i="2"/>
  <c r="E60" i="15" s="1"/>
  <c r="F60" i="2"/>
  <c r="F60" i="15" s="1"/>
  <c r="J56" i="2"/>
  <c r="L56" i="15" s="1"/>
  <c r="K56" i="2"/>
  <c r="M56" i="15" s="1"/>
  <c r="I56" i="2"/>
  <c r="I56" i="15" s="1"/>
  <c r="H56" i="2"/>
  <c r="H56" i="15" s="1"/>
  <c r="E56" i="2"/>
  <c r="E56" i="15" s="1"/>
  <c r="F56" i="2"/>
  <c r="F56" i="15" s="1"/>
  <c r="J44" i="2"/>
  <c r="L44" i="15" s="1"/>
  <c r="K44" i="2"/>
  <c r="M44" i="15" s="1"/>
  <c r="I44" i="2"/>
  <c r="I44" i="15" s="1"/>
  <c r="H44" i="2"/>
  <c r="H44" i="15" s="1"/>
  <c r="E44" i="2"/>
  <c r="E44" i="15" s="1"/>
  <c r="F44" i="2"/>
  <c r="F44" i="15" s="1"/>
  <c r="K36" i="2"/>
  <c r="M36" i="15" s="1"/>
  <c r="J36" i="2"/>
  <c r="L36" i="15" s="1"/>
  <c r="I36" i="2"/>
  <c r="I36" i="15" s="1"/>
  <c r="H36" i="2"/>
  <c r="H36" i="15" s="1"/>
  <c r="E36" i="2"/>
  <c r="E36" i="15" s="1"/>
  <c r="F36" i="2"/>
  <c r="F36" i="15" s="1"/>
  <c r="J28" i="2"/>
  <c r="L28" i="15" s="1"/>
  <c r="K28" i="2"/>
  <c r="M28" i="15" s="1"/>
  <c r="I28" i="2"/>
  <c r="I28" i="15" s="1"/>
  <c r="H28" i="2"/>
  <c r="H28" i="15" s="1"/>
  <c r="E28" i="2"/>
  <c r="E28" i="15" s="1"/>
  <c r="F28" i="2"/>
  <c r="F28" i="15" s="1"/>
  <c r="F358" i="2"/>
  <c r="F358" i="15" s="1"/>
  <c r="F354" i="2"/>
  <c r="F354" i="15" s="1"/>
  <c r="F334" i="2"/>
  <c r="F334" i="15" s="1"/>
  <c r="F318" i="2"/>
  <c r="F318" i="15" s="1"/>
  <c r="F305" i="2"/>
  <c r="F305" i="15" s="1"/>
  <c r="K237" i="2"/>
  <c r="M237" i="15" s="1"/>
  <c r="J237" i="2"/>
  <c r="L237" i="15" s="1"/>
  <c r="I237" i="2"/>
  <c r="I237" i="15" s="1"/>
  <c r="H237" i="2"/>
  <c r="H237" i="15" s="1"/>
  <c r="F237" i="2"/>
  <c r="F237" i="15" s="1"/>
  <c r="E237" i="2"/>
  <c r="E237" i="15" s="1"/>
  <c r="K185" i="2"/>
  <c r="M185" i="15" s="1"/>
  <c r="J185" i="2"/>
  <c r="L185" i="15" s="1"/>
  <c r="I185" i="2"/>
  <c r="I185" i="15" s="1"/>
  <c r="H185" i="2"/>
  <c r="H185" i="15" s="1"/>
  <c r="F185" i="2"/>
  <c r="F185" i="15" s="1"/>
  <c r="E185" i="2"/>
  <c r="E185" i="15" s="1"/>
  <c r="K161" i="2"/>
  <c r="M161" i="15" s="1"/>
  <c r="J161" i="2"/>
  <c r="L161" i="15" s="1"/>
  <c r="I161" i="2"/>
  <c r="I161" i="15" s="1"/>
  <c r="H161" i="2"/>
  <c r="H161" i="15" s="1"/>
  <c r="F161" i="2"/>
  <c r="F161" i="15" s="1"/>
  <c r="E161" i="2"/>
  <c r="E161" i="15" s="1"/>
  <c r="K121" i="2"/>
  <c r="M121" i="15" s="1"/>
  <c r="J121" i="2"/>
  <c r="L121" i="15" s="1"/>
  <c r="I121" i="2"/>
  <c r="I121" i="15" s="1"/>
  <c r="H121" i="2"/>
  <c r="H121" i="15" s="1"/>
  <c r="F121" i="2"/>
  <c r="F121" i="15" s="1"/>
  <c r="E121" i="2"/>
  <c r="E121" i="15" s="1"/>
  <c r="K101" i="2"/>
  <c r="M101" i="15" s="1"/>
  <c r="J101" i="2"/>
  <c r="L101" i="15" s="1"/>
  <c r="I101" i="2"/>
  <c r="I101" i="15" s="1"/>
  <c r="H101" i="2"/>
  <c r="H101" i="15" s="1"/>
  <c r="F101" i="2"/>
  <c r="F101" i="15" s="1"/>
  <c r="E101" i="2"/>
  <c r="E101" i="15" s="1"/>
  <c r="K93" i="2"/>
  <c r="M93" i="15" s="1"/>
  <c r="J93" i="2"/>
  <c r="L93" i="15" s="1"/>
  <c r="I93" i="2"/>
  <c r="I93" i="15" s="1"/>
  <c r="H93" i="2"/>
  <c r="H93" i="15" s="1"/>
  <c r="F93" i="2"/>
  <c r="F93" i="15" s="1"/>
  <c r="E93" i="2"/>
  <c r="E93" i="15" s="1"/>
  <c r="K85" i="2"/>
  <c r="M85" i="15" s="1"/>
  <c r="J85" i="2"/>
  <c r="L85" i="15" s="1"/>
  <c r="I85" i="2"/>
  <c r="I85" i="15" s="1"/>
  <c r="H85" i="2"/>
  <c r="H85" i="15" s="1"/>
  <c r="F85" i="2"/>
  <c r="F85" i="15" s="1"/>
  <c r="E85" i="2"/>
  <c r="E85" i="15" s="1"/>
  <c r="K77" i="2"/>
  <c r="M77" i="15" s="1"/>
  <c r="J77" i="2"/>
  <c r="L77" i="15" s="1"/>
  <c r="I77" i="2"/>
  <c r="I77" i="15" s="1"/>
  <c r="H77" i="2"/>
  <c r="H77" i="15" s="1"/>
  <c r="F77" i="2"/>
  <c r="F77" i="15" s="1"/>
  <c r="E77" i="2"/>
  <c r="E77" i="15" s="1"/>
  <c r="K57" i="2"/>
  <c r="M57" i="15" s="1"/>
  <c r="J57" i="2"/>
  <c r="L57" i="15" s="1"/>
  <c r="I57" i="2"/>
  <c r="I57" i="15" s="1"/>
  <c r="H57" i="2"/>
  <c r="H57" i="15" s="1"/>
  <c r="F57" i="2"/>
  <c r="F57" i="15" s="1"/>
  <c r="E57" i="2"/>
  <c r="E57" i="15" s="1"/>
  <c r="K49" i="2"/>
  <c r="M49" i="15" s="1"/>
  <c r="J49" i="2"/>
  <c r="L49" i="15" s="1"/>
  <c r="I49" i="2"/>
  <c r="I49" i="15" s="1"/>
  <c r="H49" i="2"/>
  <c r="H49" i="15" s="1"/>
  <c r="F49" i="2"/>
  <c r="F49" i="15" s="1"/>
  <c r="E49" i="2"/>
  <c r="E49" i="15" s="1"/>
  <c r="K17" i="2"/>
  <c r="M17" i="15" s="1"/>
  <c r="J17" i="2"/>
  <c r="L17" i="15" s="1"/>
  <c r="I17" i="2"/>
  <c r="I17" i="15" s="1"/>
  <c r="H17" i="2"/>
  <c r="H17" i="15" s="1"/>
  <c r="F17" i="2"/>
  <c r="F17" i="15" s="1"/>
  <c r="E17" i="2"/>
  <c r="E17" i="15" s="1"/>
  <c r="K303" i="2"/>
  <c r="M303" i="15" s="1"/>
  <c r="J303" i="2"/>
  <c r="L303" i="15" s="1"/>
  <c r="I303" i="2"/>
  <c r="I303" i="15" s="1"/>
  <c r="H303" i="2"/>
  <c r="H303" i="15" s="1"/>
  <c r="K287" i="2"/>
  <c r="M287" i="15" s="1"/>
  <c r="J287" i="2"/>
  <c r="L287" i="15" s="1"/>
  <c r="I287" i="2"/>
  <c r="I287" i="15" s="1"/>
  <c r="H287" i="2"/>
  <c r="H287" i="15" s="1"/>
  <c r="F287" i="2"/>
  <c r="F287" i="15" s="1"/>
  <c r="E287" i="2"/>
  <c r="E287" i="15" s="1"/>
  <c r="K275" i="2"/>
  <c r="M275" i="15" s="1"/>
  <c r="J275" i="2"/>
  <c r="L275" i="15" s="1"/>
  <c r="I275" i="2"/>
  <c r="I275" i="15" s="1"/>
  <c r="H275" i="2"/>
  <c r="H275" i="15" s="1"/>
  <c r="F275" i="2"/>
  <c r="F275" i="15" s="1"/>
  <c r="E275" i="2"/>
  <c r="E275" i="15" s="1"/>
  <c r="K231" i="2"/>
  <c r="M231" i="15" s="1"/>
  <c r="J231" i="2"/>
  <c r="L231" i="15" s="1"/>
  <c r="I231" i="2"/>
  <c r="I231" i="15" s="1"/>
  <c r="H231" i="2"/>
  <c r="H231" i="15" s="1"/>
  <c r="F231" i="2"/>
  <c r="F231" i="15" s="1"/>
  <c r="E231" i="2"/>
  <c r="E231" i="15" s="1"/>
  <c r="K195" i="2"/>
  <c r="M195" i="15" s="1"/>
  <c r="J195" i="2"/>
  <c r="L195" i="15" s="1"/>
  <c r="I195" i="2"/>
  <c r="I195" i="15" s="1"/>
  <c r="H195" i="2"/>
  <c r="H195" i="15" s="1"/>
  <c r="F195" i="2"/>
  <c r="F195" i="15" s="1"/>
  <c r="E195" i="2"/>
  <c r="E195" i="15" s="1"/>
  <c r="K159" i="2"/>
  <c r="M159" i="15" s="1"/>
  <c r="I159" i="2"/>
  <c r="I159" i="15" s="1"/>
  <c r="J159" i="2"/>
  <c r="L159" i="15" s="1"/>
  <c r="H159" i="2"/>
  <c r="H159" i="15" s="1"/>
  <c r="F159" i="2"/>
  <c r="F159" i="15" s="1"/>
  <c r="E159" i="2"/>
  <c r="E159" i="15" s="1"/>
  <c r="K151" i="2"/>
  <c r="M151" i="15" s="1"/>
  <c r="J151" i="2"/>
  <c r="L151" i="15" s="1"/>
  <c r="I151" i="2"/>
  <c r="I151" i="15" s="1"/>
  <c r="H151" i="2"/>
  <c r="H151" i="15" s="1"/>
  <c r="F151" i="2"/>
  <c r="F151" i="15" s="1"/>
  <c r="E151" i="2"/>
  <c r="E151" i="15" s="1"/>
  <c r="K139" i="2"/>
  <c r="M139" i="15" s="1"/>
  <c r="J139" i="2"/>
  <c r="L139" i="15" s="1"/>
  <c r="I139" i="2"/>
  <c r="I139" i="15" s="1"/>
  <c r="H139" i="2"/>
  <c r="H139" i="15" s="1"/>
  <c r="F139" i="2"/>
  <c r="F139" i="15" s="1"/>
  <c r="E139" i="2"/>
  <c r="E139" i="15" s="1"/>
  <c r="K123" i="2"/>
  <c r="M123" i="15" s="1"/>
  <c r="J123" i="2"/>
  <c r="L123" i="15" s="1"/>
  <c r="I123" i="2"/>
  <c r="I123" i="15" s="1"/>
  <c r="H123" i="2"/>
  <c r="H123" i="15" s="1"/>
  <c r="F123" i="2"/>
  <c r="F123" i="15" s="1"/>
  <c r="E123" i="2"/>
  <c r="E123" i="15" s="1"/>
  <c r="K107" i="2"/>
  <c r="M107" i="15" s="1"/>
  <c r="J107" i="2"/>
  <c r="L107" i="15" s="1"/>
  <c r="I107" i="2"/>
  <c r="I107" i="15" s="1"/>
  <c r="H107" i="2"/>
  <c r="H107" i="15" s="1"/>
  <c r="F107" i="2"/>
  <c r="F107" i="15" s="1"/>
  <c r="E107" i="2"/>
  <c r="E107" i="15" s="1"/>
  <c r="K87" i="2"/>
  <c r="M87" i="15" s="1"/>
  <c r="J87" i="2"/>
  <c r="L87" i="15" s="1"/>
  <c r="I87" i="2"/>
  <c r="I87" i="15" s="1"/>
  <c r="H87" i="2"/>
  <c r="H87" i="15" s="1"/>
  <c r="F87" i="2"/>
  <c r="F87" i="15" s="1"/>
  <c r="E87" i="2"/>
  <c r="E87" i="15" s="1"/>
  <c r="K75" i="2"/>
  <c r="M75" i="15" s="1"/>
  <c r="J75" i="2"/>
  <c r="L75" i="15" s="1"/>
  <c r="I75" i="2"/>
  <c r="I75" i="15" s="1"/>
  <c r="H75" i="2"/>
  <c r="H75" i="15" s="1"/>
  <c r="F75" i="2"/>
  <c r="F75" i="15" s="1"/>
  <c r="E75" i="2"/>
  <c r="E75" i="15" s="1"/>
  <c r="K63" i="2"/>
  <c r="M63" i="15" s="1"/>
  <c r="I63" i="2"/>
  <c r="I63" i="15" s="1"/>
  <c r="J63" i="2"/>
  <c r="L63" i="15" s="1"/>
  <c r="H63" i="2"/>
  <c r="H63" i="15" s="1"/>
  <c r="F63" i="2"/>
  <c r="F63" i="15" s="1"/>
  <c r="E63" i="2"/>
  <c r="E63" i="15" s="1"/>
  <c r="K59" i="2"/>
  <c r="M59" i="15" s="1"/>
  <c r="J59" i="2"/>
  <c r="L59" i="15" s="1"/>
  <c r="I59" i="2"/>
  <c r="I59" i="15" s="1"/>
  <c r="H59" i="2"/>
  <c r="H59" i="15" s="1"/>
  <c r="F59" i="2"/>
  <c r="F59" i="15" s="1"/>
  <c r="E59" i="2"/>
  <c r="E59" i="15" s="1"/>
  <c r="K51" i="2"/>
  <c r="M51" i="15" s="1"/>
  <c r="J51" i="2"/>
  <c r="L51" i="15" s="1"/>
  <c r="I51" i="2"/>
  <c r="I51" i="15" s="1"/>
  <c r="H51" i="2"/>
  <c r="H51" i="15" s="1"/>
  <c r="F51" i="2"/>
  <c r="F51" i="15" s="1"/>
  <c r="E51" i="2"/>
  <c r="E51" i="15" s="1"/>
  <c r="K39" i="2"/>
  <c r="M39" i="15" s="1"/>
  <c r="J39" i="2"/>
  <c r="L39" i="15" s="1"/>
  <c r="I39" i="2"/>
  <c r="I39" i="15" s="1"/>
  <c r="H39" i="2"/>
  <c r="H39" i="15" s="1"/>
  <c r="F39" i="2"/>
  <c r="F39" i="15" s="1"/>
  <c r="E39" i="2"/>
  <c r="E39" i="15" s="1"/>
  <c r="K305" i="2"/>
  <c r="M305" i="15" s="1"/>
  <c r="J305" i="2"/>
  <c r="L305" i="15" s="1"/>
  <c r="I305" i="2"/>
  <c r="I305" i="15" s="1"/>
  <c r="H305" i="2"/>
  <c r="H305" i="15" s="1"/>
  <c r="K233" i="2"/>
  <c r="M233" i="15" s="1"/>
  <c r="J233" i="2"/>
  <c r="L233" i="15" s="1"/>
  <c r="I233" i="2"/>
  <c r="I233" i="15" s="1"/>
  <c r="H233" i="2"/>
  <c r="H233" i="15" s="1"/>
  <c r="F233" i="2"/>
  <c r="F233" i="15" s="1"/>
  <c r="E233" i="2"/>
  <c r="E233" i="15" s="1"/>
  <c r="K209" i="2"/>
  <c r="M209" i="15" s="1"/>
  <c r="J209" i="2"/>
  <c r="L209" i="15" s="1"/>
  <c r="I209" i="2"/>
  <c r="I209" i="15" s="1"/>
  <c r="H209" i="2"/>
  <c r="H209" i="15" s="1"/>
  <c r="F209" i="2"/>
  <c r="F209" i="15" s="1"/>
  <c r="E209" i="2"/>
  <c r="E209" i="15" s="1"/>
  <c r="K177" i="2"/>
  <c r="M177" i="15" s="1"/>
  <c r="J177" i="2"/>
  <c r="L177" i="15" s="1"/>
  <c r="I177" i="2"/>
  <c r="I177" i="15" s="1"/>
  <c r="H177" i="2"/>
  <c r="H177" i="15" s="1"/>
  <c r="F177" i="2"/>
  <c r="F177" i="15" s="1"/>
  <c r="E177" i="2"/>
  <c r="E177" i="15" s="1"/>
  <c r="K165" i="2"/>
  <c r="M165" i="15" s="1"/>
  <c r="J165" i="2"/>
  <c r="L165" i="15" s="1"/>
  <c r="I165" i="2"/>
  <c r="I165" i="15" s="1"/>
  <c r="H165" i="2"/>
  <c r="H165" i="15" s="1"/>
  <c r="F165" i="2"/>
  <c r="F165" i="15" s="1"/>
  <c r="E165" i="2"/>
  <c r="E165" i="15" s="1"/>
  <c r="K358" i="2"/>
  <c r="M358" i="15" s="1"/>
  <c r="J358" i="2"/>
  <c r="L358" i="15" s="1"/>
  <c r="I358" i="2"/>
  <c r="I358" i="15" s="1"/>
  <c r="H358" i="2"/>
  <c r="H358" i="15" s="1"/>
  <c r="K354" i="2"/>
  <c r="M354" i="15" s="1"/>
  <c r="J354" i="2"/>
  <c r="L354" i="15" s="1"/>
  <c r="I354" i="2"/>
  <c r="I354" i="15" s="1"/>
  <c r="H354" i="2"/>
  <c r="H354" i="15" s="1"/>
  <c r="K334" i="2"/>
  <c r="M334" i="15" s="1"/>
  <c r="J334" i="2"/>
  <c r="L334" i="15" s="1"/>
  <c r="I334" i="2"/>
  <c r="I334" i="15" s="1"/>
  <c r="H334" i="2"/>
  <c r="H334" i="15" s="1"/>
  <c r="K318" i="2"/>
  <c r="M318" i="15" s="1"/>
  <c r="J318" i="2"/>
  <c r="L318" i="15" s="1"/>
  <c r="I318" i="2"/>
  <c r="I318" i="15" s="1"/>
  <c r="H318" i="2"/>
  <c r="H318" i="15" s="1"/>
  <c r="K298" i="2"/>
  <c r="M298" i="15" s="1"/>
  <c r="J298" i="2"/>
  <c r="L298" i="15" s="1"/>
  <c r="I298" i="2"/>
  <c r="I298" i="15" s="1"/>
  <c r="H298" i="2"/>
  <c r="H298" i="15" s="1"/>
  <c r="E298" i="2"/>
  <c r="E298" i="15" s="1"/>
  <c r="F298" i="2"/>
  <c r="F298" i="15" s="1"/>
  <c r="K294" i="2"/>
  <c r="M294" i="15" s="1"/>
  <c r="J294" i="2"/>
  <c r="L294" i="15" s="1"/>
  <c r="I294" i="2"/>
  <c r="I294" i="15" s="1"/>
  <c r="H294" i="2"/>
  <c r="H294" i="15" s="1"/>
  <c r="E294" i="2"/>
  <c r="E294" i="15" s="1"/>
  <c r="F294" i="2"/>
  <c r="F294" i="15" s="1"/>
  <c r="K290" i="2"/>
  <c r="M290" i="15" s="1"/>
  <c r="J290" i="2"/>
  <c r="L290" i="15" s="1"/>
  <c r="I290" i="2"/>
  <c r="I290" i="15" s="1"/>
  <c r="H290" i="2"/>
  <c r="H290" i="15" s="1"/>
  <c r="E290" i="2"/>
  <c r="E290" i="15" s="1"/>
  <c r="F290" i="2"/>
  <c r="F290" i="15" s="1"/>
  <c r="K278" i="2"/>
  <c r="M278" i="15" s="1"/>
  <c r="J278" i="2"/>
  <c r="L278" i="15" s="1"/>
  <c r="I278" i="2"/>
  <c r="I278" i="15" s="1"/>
  <c r="H278" i="2"/>
  <c r="H278" i="15" s="1"/>
  <c r="E278" i="2"/>
  <c r="E278" i="15" s="1"/>
  <c r="F278" i="2"/>
  <c r="F278" i="15" s="1"/>
  <c r="K262" i="2"/>
  <c r="M262" i="15" s="1"/>
  <c r="J262" i="2"/>
  <c r="L262" i="15" s="1"/>
  <c r="I262" i="2"/>
  <c r="I262" i="15" s="1"/>
  <c r="H262" i="2"/>
  <c r="H262" i="15" s="1"/>
  <c r="E262" i="2"/>
  <c r="E262" i="15" s="1"/>
  <c r="F262" i="2"/>
  <c r="F262" i="15" s="1"/>
  <c r="K246" i="2"/>
  <c r="M246" i="15" s="1"/>
  <c r="J246" i="2"/>
  <c r="L246" i="15" s="1"/>
  <c r="I246" i="2"/>
  <c r="I246" i="15" s="1"/>
  <c r="H246" i="2"/>
  <c r="H246" i="15" s="1"/>
  <c r="E246" i="2"/>
  <c r="E246" i="15" s="1"/>
  <c r="F246" i="2"/>
  <c r="F246" i="15" s="1"/>
  <c r="K226" i="2"/>
  <c r="M226" i="15" s="1"/>
  <c r="J226" i="2"/>
  <c r="L226" i="15" s="1"/>
  <c r="I226" i="2"/>
  <c r="I226" i="15" s="1"/>
  <c r="H226" i="2"/>
  <c r="H226" i="15" s="1"/>
  <c r="E226" i="2"/>
  <c r="E226" i="15" s="1"/>
  <c r="F226" i="2"/>
  <c r="F226" i="15" s="1"/>
  <c r="K222" i="2"/>
  <c r="M222" i="15" s="1"/>
  <c r="J222" i="2"/>
  <c r="L222" i="15" s="1"/>
  <c r="I222" i="2"/>
  <c r="I222" i="15" s="1"/>
  <c r="H222" i="2"/>
  <c r="H222" i="15" s="1"/>
  <c r="E222" i="2"/>
  <c r="E222" i="15" s="1"/>
  <c r="F222" i="2"/>
  <c r="F222" i="15" s="1"/>
  <c r="K218" i="2"/>
  <c r="M218" i="15" s="1"/>
  <c r="J218" i="2"/>
  <c r="L218" i="15" s="1"/>
  <c r="I218" i="2"/>
  <c r="I218" i="15" s="1"/>
  <c r="H218" i="2"/>
  <c r="H218" i="15" s="1"/>
  <c r="E218" i="2"/>
  <c r="E218" i="15" s="1"/>
  <c r="F218" i="2"/>
  <c r="F218" i="15" s="1"/>
  <c r="K202" i="2"/>
  <c r="M202" i="15" s="1"/>
  <c r="J202" i="2"/>
  <c r="L202" i="15" s="1"/>
  <c r="I202" i="2"/>
  <c r="I202" i="15" s="1"/>
  <c r="H202" i="2"/>
  <c r="H202" i="15" s="1"/>
  <c r="E202" i="2"/>
  <c r="E202" i="15" s="1"/>
  <c r="F202" i="2"/>
  <c r="F202" i="15" s="1"/>
  <c r="K198" i="2"/>
  <c r="M198" i="15" s="1"/>
  <c r="J198" i="2"/>
  <c r="L198" i="15" s="1"/>
  <c r="I198" i="2"/>
  <c r="I198" i="15" s="1"/>
  <c r="H198" i="2"/>
  <c r="H198" i="15" s="1"/>
  <c r="E198" i="2"/>
  <c r="E198" i="15" s="1"/>
  <c r="F198" i="2"/>
  <c r="F198" i="15" s="1"/>
  <c r="K190" i="2"/>
  <c r="M190" i="15" s="1"/>
  <c r="J190" i="2"/>
  <c r="L190" i="15" s="1"/>
  <c r="I190" i="2"/>
  <c r="I190" i="15" s="1"/>
  <c r="H190" i="2"/>
  <c r="H190" i="15" s="1"/>
  <c r="E190" i="2"/>
  <c r="E190" i="15" s="1"/>
  <c r="F190" i="2"/>
  <c r="F190" i="15" s="1"/>
  <c r="K186" i="2"/>
  <c r="M186" i="15" s="1"/>
  <c r="J186" i="2"/>
  <c r="L186" i="15" s="1"/>
  <c r="I186" i="2"/>
  <c r="I186" i="15" s="1"/>
  <c r="H186" i="2"/>
  <c r="H186" i="15" s="1"/>
  <c r="E186" i="2"/>
  <c r="E186" i="15" s="1"/>
  <c r="F186" i="2"/>
  <c r="F186" i="15" s="1"/>
  <c r="K182" i="2"/>
  <c r="M182" i="15" s="1"/>
  <c r="I182" i="2"/>
  <c r="I182" i="15" s="1"/>
  <c r="J182" i="2"/>
  <c r="L182" i="15" s="1"/>
  <c r="H182" i="2"/>
  <c r="H182" i="15" s="1"/>
  <c r="E182" i="2"/>
  <c r="E182" i="15" s="1"/>
  <c r="F182" i="2"/>
  <c r="F182" i="15" s="1"/>
  <c r="K178" i="2"/>
  <c r="M178" i="15" s="1"/>
  <c r="I178" i="2"/>
  <c r="I178" i="15" s="1"/>
  <c r="J178" i="2"/>
  <c r="L178" i="15" s="1"/>
  <c r="H178" i="2"/>
  <c r="H178" i="15" s="1"/>
  <c r="E178" i="2"/>
  <c r="E178" i="15" s="1"/>
  <c r="F178" i="2"/>
  <c r="F178" i="15" s="1"/>
  <c r="K174" i="2"/>
  <c r="M174" i="15" s="1"/>
  <c r="I174" i="2"/>
  <c r="I174" i="15" s="1"/>
  <c r="J174" i="2"/>
  <c r="L174" i="15" s="1"/>
  <c r="H174" i="2"/>
  <c r="H174" i="15" s="1"/>
  <c r="E174" i="2"/>
  <c r="E174" i="15" s="1"/>
  <c r="F174" i="2"/>
  <c r="F174" i="15" s="1"/>
  <c r="K166" i="2"/>
  <c r="M166" i="15" s="1"/>
  <c r="I166" i="2"/>
  <c r="I166" i="15" s="1"/>
  <c r="J166" i="2"/>
  <c r="L166" i="15" s="1"/>
  <c r="H166" i="2"/>
  <c r="H166" i="15" s="1"/>
  <c r="E166" i="2"/>
  <c r="E166" i="15" s="1"/>
  <c r="F166" i="2"/>
  <c r="F166" i="15" s="1"/>
  <c r="K150" i="2"/>
  <c r="M150" i="15" s="1"/>
  <c r="J150" i="2"/>
  <c r="L150" i="15" s="1"/>
  <c r="I150" i="2"/>
  <c r="I150" i="15" s="1"/>
  <c r="H150" i="2"/>
  <c r="H150" i="15" s="1"/>
  <c r="E150" i="2"/>
  <c r="E150" i="15" s="1"/>
  <c r="F150" i="2"/>
  <c r="F150" i="15" s="1"/>
  <c r="K146" i="2"/>
  <c r="M146" i="15" s="1"/>
  <c r="J146" i="2"/>
  <c r="L146" i="15" s="1"/>
  <c r="I146" i="2"/>
  <c r="I146" i="15" s="1"/>
  <c r="H146" i="2"/>
  <c r="H146" i="15" s="1"/>
  <c r="E146" i="2"/>
  <c r="E146" i="15" s="1"/>
  <c r="F146" i="2"/>
  <c r="F146" i="15" s="1"/>
  <c r="K134" i="2"/>
  <c r="M134" i="15" s="1"/>
  <c r="J134" i="2"/>
  <c r="L134" i="15" s="1"/>
  <c r="I134" i="2"/>
  <c r="I134" i="15" s="1"/>
  <c r="H134" i="2"/>
  <c r="H134" i="15" s="1"/>
  <c r="E134" i="2"/>
  <c r="E134" i="15" s="1"/>
  <c r="F134" i="2"/>
  <c r="F134" i="15" s="1"/>
  <c r="K130" i="2"/>
  <c r="M130" i="15" s="1"/>
  <c r="J130" i="2"/>
  <c r="L130" i="15" s="1"/>
  <c r="I130" i="2"/>
  <c r="I130" i="15" s="1"/>
  <c r="H130" i="2"/>
  <c r="H130" i="15" s="1"/>
  <c r="E130" i="2"/>
  <c r="E130" i="15" s="1"/>
  <c r="F130" i="2"/>
  <c r="F130" i="15" s="1"/>
  <c r="K126" i="2"/>
  <c r="M126" i="15" s="1"/>
  <c r="J126" i="2"/>
  <c r="L126" i="15" s="1"/>
  <c r="I126" i="2"/>
  <c r="I126" i="15" s="1"/>
  <c r="H126" i="2"/>
  <c r="H126" i="15" s="1"/>
  <c r="E126" i="2"/>
  <c r="E126" i="15" s="1"/>
  <c r="F126" i="2"/>
  <c r="F126" i="15" s="1"/>
  <c r="K122" i="2"/>
  <c r="M122" i="15" s="1"/>
  <c r="J122" i="2"/>
  <c r="L122" i="15" s="1"/>
  <c r="I122" i="2"/>
  <c r="I122" i="15" s="1"/>
  <c r="H122" i="2"/>
  <c r="H122" i="15" s="1"/>
  <c r="E122" i="2"/>
  <c r="E122" i="15" s="1"/>
  <c r="F122" i="2"/>
  <c r="F122" i="15" s="1"/>
  <c r="K118" i="2"/>
  <c r="M118" i="15" s="1"/>
  <c r="J118" i="2"/>
  <c r="L118" i="15" s="1"/>
  <c r="I118" i="2"/>
  <c r="I118" i="15" s="1"/>
  <c r="H118" i="2"/>
  <c r="H118" i="15" s="1"/>
  <c r="E118" i="2"/>
  <c r="E118" i="15" s="1"/>
  <c r="F118" i="2"/>
  <c r="F118" i="15" s="1"/>
  <c r="K110" i="2"/>
  <c r="M110" i="15" s="1"/>
  <c r="J110" i="2"/>
  <c r="L110" i="15" s="1"/>
  <c r="I110" i="2"/>
  <c r="I110" i="15" s="1"/>
  <c r="H110" i="2"/>
  <c r="H110" i="15" s="1"/>
  <c r="E110" i="2"/>
  <c r="E110" i="15" s="1"/>
  <c r="F110" i="2"/>
  <c r="F110" i="15" s="1"/>
  <c r="K106" i="2"/>
  <c r="M106" i="15" s="1"/>
  <c r="J106" i="2"/>
  <c r="L106" i="15" s="1"/>
  <c r="I106" i="2"/>
  <c r="I106" i="15" s="1"/>
  <c r="H106" i="2"/>
  <c r="H106" i="15" s="1"/>
  <c r="E106" i="2"/>
  <c r="E106" i="15" s="1"/>
  <c r="F106" i="2"/>
  <c r="F106" i="15" s="1"/>
  <c r="K102" i="2"/>
  <c r="M102" i="15" s="1"/>
  <c r="J102" i="2"/>
  <c r="L102" i="15" s="1"/>
  <c r="I102" i="2"/>
  <c r="I102" i="15" s="1"/>
  <c r="H102" i="2"/>
  <c r="H102" i="15" s="1"/>
  <c r="E102" i="2"/>
  <c r="E102" i="15" s="1"/>
  <c r="F102" i="2"/>
  <c r="F102" i="15" s="1"/>
  <c r="K98" i="2"/>
  <c r="M98" i="15" s="1"/>
  <c r="J98" i="2"/>
  <c r="L98" i="15" s="1"/>
  <c r="I98" i="2"/>
  <c r="I98" i="15" s="1"/>
  <c r="H98" i="2"/>
  <c r="H98" i="15" s="1"/>
  <c r="E98" i="2"/>
  <c r="E98" i="15" s="1"/>
  <c r="F98" i="2"/>
  <c r="F98" i="15" s="1"/>
  <c r="K94" i="2"/>
  <c r="M94" i="15" s="1"/>
  <c r="J94" i="2"/>
  <c r="L94" i="15" s="1"/>
  <c r="I94" i="2"/>
  <c r="I94" i="15" s="1"/>
  <c r="H94" i="2"/>
  <c r="H94" i="15" s="1"/>
  <c r="E94" i="2"/>
  <c r="E94" i="15" s="1"/>
  <c r="F94" i="2"/>
  <c r="F94" i="15" s="1"/>
  <c r="K90" i="2"/>
  <c r="M90" i="15" s="1"/>
  <c r="J90" i="2"/>
  <c r="L90" i="15" s="1"/>
  <c r="I90" i="2"/>
  <c r="I90" i="15" s="1"/>
  <c r="H90" i="2"/>
  <c r="H90" i="15" s="1"/>
  <c r="E90" i="2"/>
  <c r="E90" i="15" s="1"/>
  <c r="F90" i="2"/>
  <c r="F90" i="15" s="1"/>
  <c r="K86" i="2"/>
  <c r="M86" i="15" s="1"/>
  <c r="J86" i="2"/>
  <c r="L86" i="15" s="1"/>
  <c r="I86" i="2"/>
  <c r="I86" i="15" s="1"/>
  <c r="H86" i="2"/>
  <c r="H86" i="15" s="1"/>
  <c r="E86" i="2"/>
  <c r="E86" i="15" s="1"/>
  <c r="F86" i="2"/>
  <c r="F86" i="15" s="1"/>
  <c r="K82" i="2"/>
  <c r="M82" i="15" s="1"/>
  <c r="J82" i="2"/>
  <c r="L82" i="15" s="1"/>
  <c r="I82" i="2"/>
  <c r="I82" i="15" s="1"/>
  <c r="H82" i="2"/>
  <c r="H82" i="15" s="1"/>
  <c r="E82" i="2"/>
  <c r="E82" i="15" s="1"/>
  <c r="F82" i="2"/>
  <c r="F82" i="15" s="1"/>
  <c r="K78" i="2"/>
  <c r="M78" i="15" s="1"/>
  <c r="J78" i="2"/>
  <c r="L78" i="15" s="1"/>
  <c r="I78" i="2"/>
  <c r="I78" i="15" s="1"/>
  <c r="H78" i="2"/>
  <c r="H78" i="15" s="1"/>
  <c r="E78" i="2"/>
  <c r="E78" i="15" s="1"/>
  <c r="F78" i="2"/>
  <c r="F78" i="15" s="1"/>
  <c r="K74" i="2"/>
  <c r="M74" i="15" s="1"/>
  <c r="J74" i="2"/>
  <c r="L74" i="15" s="1"/>
  <c r="I74" i="2"/>
  <c r="I74" i="15" s="1"/>
  <c r="H74" i="2"/>
  <c r="H74" i="15" s="1"/>
  <c r="E74" i="2"/>
  <c r="E74" i="15" s="1"/>
  <c r="F74" i="2"/>
  <c r="F74" i="15" s="1"/>
  <c r="K70" i="2"/>
  <c r="M70" i="15" s="1"/>
  <c r="J70" i="2"/>
  <c r="L70" i="15" s="1"/>
  <c r="I70" i="2"/>
  <c r="I70" i="15" s="1"/>
  <c r="H70" i="2"/>
  <c r="H70" i="15" s="1"/>
  <c r="E70" i="2"/>
  <c r="E70" i="15" s="1"/>
  <c r="F70" i="2"/>
  <c r="F70" i="15" s="1"/>
  <c r="K66" i="2"/>
  <c r="M66" i="15" s="1"/>
  <c r="J66" i="2"/>
  <c r="L66" i="15" s="1"/>
  <c r="I66" i="2"/>
  <c r="I66" i="15" s="1"/>
  <c r="H66" i="2"/>
  <c r="H66" i="15" s="1"/>
  <c r="E66" i="2"/>
  <c r="E66" i="15" s="1"/>
  <c r="F66" i="2"/>
  <c r="F66" i="15" s="1"/>
  <c r="K58" i="2"/>
  <c r="M58" i="15" s="1"/>
  <c r="J58" i="2"/>
  <c r="L58" i="15" s="1"/>
  <c r="I58" i="2"/>
  <c r="I58" i="15" s="1"/>
  <c r="H58" i="2"/>
  <c r="H58" i="15" s="1"/>
  <c r="E58" i="2"/>
  <c r="E58" i="15" s="1"/>
  <c r="F58" i="2"/>
  <c r="F58" i="15" s="1"/>
  <c r="K54" i="2"/>
  <c r="M54" i="15" s="1"/>
  <c r="J54" i="2"/>
  <c r="L54" i="15" s="1"/>
  <c r="I54" i="2"/>
  <c r="I54" i="15" s="1"/>
  <c r="H54" i="2"/>
  <c r="H54" i="15" s="1"/>
  <c r="E54" i="2"/>
  <c r="E54" i="15" s="1"/>
  <c r="F54" i="2"/>
  <c r="F54" i="15" s="1"/>
  <c r="K50" i="2"/>
  <c r="M50" i="15" s="1"/>
  <c r="J50" i="2"/>
  <c r="L50" i="15" s="1"/>
  <c r="I50" i="2"/>
  <c r="I50" i="15" s="1"/>
  <c r="H50" i="2"/>
  <c r="H50" i="15" s="1"/>
  <c r="E50" i="2"/>
  <c r="E50" i="15" s="1"/>
  <c r="F50" i="2"/>
  <c r="F50" i="15" s="1"/>
  <c r="K46" i="2"/>
  <c r="M46" i="15" s="1"/>
  <c r="J46" i="2"/>
  <c r="L46" i="15" s="1"/>
  <c r="I46" i="2"/>
  <c r="I46" i="15" s="1"/>
  <c r="H46" i="2"/>
  <c r="H46" i="15" s="1"/>
  <c r="E46" i="2"/>
  <c r="E46" i="15" s="1"/>
  <c r="F46" i="2"/>
  <c r="F46" i="15" s="1"/>
  <c r="K42" i="2"/>
  <c r="M42" i="15" s="1"/>
  <c r="J42" i="2"/>
  <c r="L42" i="15" s="1"/>
  <c r="I42" i="2"/>
  <c r="I42" i="15" s="1"/>
  <c r="H42" i="2"/>
  <c r="H42" i="15" s="1"/>
  <c r="E42" i="2"/>
  <c r="E42" i="15" s="1"/>
  <c r="F42" i="2"/>
  <c r="F42" i="15" s="1"/>
  <c r="K38" i="2"/>
  <c r="M38" i="15" s="1"/>
  <c r="J38" i="2"/>
  <c r="L38" i="15" s="1"/>
  <c r="I38" i="2"/>
  <c r="I38" i="15" s="1"/>
  <c r="H38" i="2"/>
  <c r="H38" i="15" s="1"/>
  <c r="E38" i="2"/>
  <c r="E38" i="15" s="1"/>
  <c r="F38" i="2"/>
  <c r="F38" i="15" s="1"/>
  <c r="K34" i="2"/>
  <c r="M34" i="15" s="1"/>
  <c r="J34" i="2"/>
  <c r="L34" i="15" s="1"/>
  <c r="I34" i="2"/>
  <c r="I34" i="15" s="1"/>
  <c r="H34" i="2"/>
  <c r="H34" i="15" s="1"/>
  <c r="E34" i="2"/>
  <c r="E34" i="15" s="1"/>
  <c r="F34" i="2"/>
  <c r="F34" i="15" s="1"/>
  <c r="K30" i="2"/>
  <c r="M30" i="15" s="1"/>
  <c r="J30" i="2"/>
  <c r="L30" i="15" s="1"/>
  <c r="I30" i="2"/>
  <c r="I30" i="15" s="1"/>
  <c r="H30" i="2"/>
  <c r="H30" i="15" s="1"/>
  <c r="E30" i="2"/>
  <c r="E30" i="15" s="1"/>
  <c r="F30" i="2"/>
  <c r="F30" i="15" s="1"/>
  <c r="K22" i="2"/>
  <c r="M22" i="15" s="1"/>
  <c r="J22" i="2"/>
  <c r="L22" i="15" s="1"/>
  <c r="I22" i="2"/>
  <c r="I22" i="15" s="1"/>
  <c r="H22" i="2"/>
  <c r="H22" i="15" s="1"/>
  <c r="E22" i="2"/>
  <c r="E22" i="15" s="1"/>
  <c r="F22" i="2"/>
  <c r="F22" i="15" s="1"/>
  <c r="K18" i="2"/>
  <c r="M18" i="15" s="1"/>
  <c r="J18" i="2"/>
  <c r="L18" i="15" s="1"/>
  <c r="I18" i="2"/>
  <c r="I18" i="15" s="1"/>
  <c r="H18" i="2"/>
  <c r="H18" i="15" s="1"/>
  <c r="E18" i="2"/>
  <c r="E18" i="15" s="1"/>
  <c r="F18" i="2"/>
  <c r="F18" i="15" s="1"/>
  <c r="F303" i="2"/>
  <c r="F303" i="15" s="1"/>
  <c r="C203" i="3"/>
  <c r="C175" i="3"/>
  <c r="C173" i="3"/>
  <c r="C124" i="3"/>
  <c r="C27" i="3"/>
  <c r="C319" i="3"/>
  <c r="C269" i="3"/>
  <c r="C213" i="3"/>
  <c r="C356" i="3"/>
  <c r="C259" i="3"/>
  <c r="C359" i="3"/>
  <c r="C267" i="3"/>
  <c r="C187" i="3"/>
  <c r="C127" i="3"/>
  <c r="C231" i="3"/>
  <c r="C144" i="3"/>
  <c r="C100" i="3"/>
  <c r="C62" i="3"/>
  <c r="C296" i="3"/>
  <c r="C237" i="3"/>
  <c r="C130" i="3"/>
  <c r="C129" i="3"/>
  <c r="C354" i="3"/>
  <c r="C334" i="3"/>
  <c r="C318" i="3"/>
  <c r="C302" i="3"/>
  <c r="C266" i="3"/>
  <c r="C218" i="3"/>
  <c r="C170" i="3"/>
  <c r="C357" i="3"/>
  <c r="C331" i="3"/>
  <c r="C295" i="3"/>
  <c r="C323" i="3"/>
  <c r="C199" i="3"/>
  <c r="C350" i="3"/>
  <c r="C265" i="3"/>
  <c r="C183" i="3"/>
  <c r="C311" i="3"/>
  <c r="C321" i="3"/>
  <c r="C275" i="3"/>
  <c r="C353" i="3"/>
  <c r="C329" i="3"/>
  <c r="C301" i="3"/>
  <c r="C283" i="3"/>
  <c r="C2" i="3"/>
  <c r="C325" i="3"/>
  <c r="C254" i="3"/>
  <c r="C371" i="3"/>
  <c r="C335" i="3"/>
  <c r="C292" i="3"/>
  <c r="C279" i="3"/>
  <c r="C260" i="3"/>
  <c r="C221" i="3"/>
  <c r="C358" i="3"/>
  <c r="C308" i="3"/>
  <c r="C251" i="3"/>
  <c r="C197" i="3"/>
  <c r="C157" i="3"/>
  <c r="C139" i="3"/>
  <c r="C362" i="3"/>
  <c r="C316" i="3"/>
  <c r="C256" i="3"/>
  <c r="C156" i="3"/>
  <c r="C69" i="3"/>
  <c r="C224" i="3"/>
  <c r="C349" i="3"/>
  <c r="C328" i="3"/>
  <c r="C258" i="3"/>
  <c r="C216" i="3"/>
  <c r="C146" i="3"/>
  <c r="C102" i="3"/>
  <c r="C89" i="3"/>
  <c r="C66" i="3"/>
  <c r="C372" i="3"/>
  <c r="C286" i="3"/>
  <c r="C220" i="3"/>
  <c r="C140" i="3"/>
  <c r="C77" i="3"/>
  <c r="C200" i="3"/>
  <c r="C281" i="3"/>
  <c r="C178" i="3"/>
  <c r="C15" i="3"/>
  <c r="C361" i="3"/>
  <c r="C196" i="3"/>
  <c r="C119" i="3"/>
  <c r="C373" i="3"/>
  <c r="C346" i="3"/>
  <c r="C330" i="3"/>
  <c r="C314" i="3"/>
  <c r="C298" i="3"/>
  <c r="C278" i="3"/>
  <c r="C262" i="3"/>
  <c r="C230" i="3"/>
  <c r="C214" i="3"/>
  <c r="C190" i="3"/>
  <c r="C166" i="3"/>
  <c r="C142" i="3"/>
  <c r="C345" i="3"/>
  <c r="C317" i="3"/>
  <c r="C341" i="3"/>
  <c r="C365" i="3"/>
  <c r="C333" i="3"/>
  <c r="C347" i="3"/>
  <c r="C271" i="3"/>
  <c r="C247" i="3"/>
  <c r="C179" i="3"/>
  <c r="C287" i="3"/>
  <c r="C360" i="3"/>
  <c r="C307" i="3"/>
  <c r="C244" i="3"/>
  <c r="C123" i="3"/>
  <c r="C159" i="3"/>
  <c r="C209" i="3"/>
  <c r="C369" i="3"/>
  <c r="C352" i="3"/>
  <c r="C300" i="3"/>
  <c r="C255" i="3"/>
  <c r="C215" i="3"/>
  <c r="C134" i="3"/>
  <c r="C101" i="3"/>
  <c r="C59" i="3"/>
  <c r="C348" i="3"/>
  <c r="C253" i="3"/>
  <c r="C191" i="3"/>
  <c r="C126" i="3"/>
  <c r="C67" i="3"/>
  <c r="C153" i="3"/>
  <c r="C272" i="3"/>
  <c r="C7" i="3"/>
  <c r="C315" i="3"/>
  <c r="C118" i="3"/>
  <c r="C370" i="3"/>
  <c r="C342" i="3"/>
  <c r="C326" i="3"/>
  <c r="C310" i="3"/>
  <c r="C294" i="3"/>
  <c r="C274" i="3"/>
  <c r="C250" i="3"/>
  <c r="C226" i="3"/>
  <c r="C210" i="3"/>
  <c r="C186" i="3"/>
  <c r="C162" i="3"/>
  <c r="C133" i="3"/>
  <c r="C263" i="3"/>
  <c r="C313" i="3"/>
  <c r="C355" i="3"/>
  <c r="C339" i="3"/>
  <c r="C277" i="3"/>
  <c r="C207" i="3"/>
  <c r="C293" i="3"/>
  <c r="C367" i="3"/>
  <c r="C211" i="3"/>
  <c r="C303" i="3"/>
  <c r="C257" i="3"/>
  <c r="C243" i="3"/>
  <c r="C337" i="3"/>
  <c r="C312" i="3"/>
  <c r="C368" i="3"/>
  <c r="C332" i="3"/>
  <c r="C288" i="3"/>
  <c r="C268" i="3"/>
  <c r="C227" i="3"/>
  <c r="C305" i="3"/>
  <c r="C299" i="3"/>
  <c r="C201" i="3"/>
  <c r="C364" i="3"/>
  <c r="C327" i="3"/>
  <c r="C245" i="3"/>
  <c r="C143" i="3"/>
  <c r="C297" i="3"/>
  <c r="C239" i="3"/>
  <c r="C99" i="3"/>
  <c r="C351" i="3"/>
  <c r="C189" i="3"/>
  <c r="C363" i="3"/>
  <c r="C343" i="3"/>
  <c r="C252" i="3"/>
  <c r="C192" i="3"/>
  <c r="C131" i="3"/>
  <c r="C97" i="3"/>
  <c r="C81" i="3"/>
  <c r="C55" i="3"/>
  <c r="C19" i="3"/>
  <c r="C309" i="3"/>
  <c r="C233" i="3"/>
  <c r="C161" i="3"/>
  <c r="C121" i="3"/>
  <c r="C48" i="3"/>
  <c r="C98" i="3"/>
  <c r="C324" i="3"/>
  <c r="C240" i="3"/>
  <c r="C135" i="3"/>
  <c r="C83" i="3"/>
  <c r="C285" i="3"/>
  <c r="C177" i="3"/>
  <c r="C74" i="3"/>
  <c r="C366" i="3"/>
  <c r="C338" i="3"/>
  <c r="C322" i="3"/>
  <c r="C306" i="3"/>
  <c r="C290" i="3"/>
  <c r="C270" i="3"/>
  <c r="C242" i="3"/>
  <c r="C222" i="3"/>
  <c r="C198" i="3"/>
  <c r="C174" i="3"/>
  <c r="C154" i="3"/>
  <c r="D275" i="2"/>
  <c r="D275" i="15" s="1"/>
  <c r="D305" i="2"/>
  <c r="D305" i="15" s="1"/>
  <c r="D185" i="2"/>
  <c r="D185" i="15" s="1"/>
  <c r="D181" i="2"/>
  <c r="D181" i="15" s="1"/>
  <c r="D159" i="2"/>
  <c r="D159" i="15" s="1"/>
  <c r="D231" i="2"/>
  <c r="D231" i="15" s="1"/>
  <c r="D262" i="2"/>
  <c r="D262" i="15" s="1"/>
  <c r="D334" i="2"/>
  <c r="D334" i="15" s="1"/>
  <c r="D354" i="2"/>
  <c r="D354" i="15" s="1"/>
  <c r="D246" i="2"/>
  <c r="D246" i="15" s="1"/>
  <c r="D165" i="2"/>
  <c r="D165" i="15" s="1"/>
  <c r="D233" i="2"/>
  <c r="D233" i="15" s="1"/>
  <c r="D169" i="2"/>
  <c r="D169" i="15" s="1"/>
  <c r="D209" i="2"/>
  <c r="D209" i="15" s="1"/>
  <c r="D186" i="2"/>
  <c r="D186" i="15" s="1"/>
  <c r="D298" i="2"/>
  <c r="D298" i="15" s="1"/>
  <c r="D237" i="2"/>
  <c r="D237" i="15" s="1"/>
  <c r="D161" i="2"/>
  <c r="D161" i="15" s="1"/>
  <c r="D177" i="2"/>
  <c r="D177" i="15" s="1"/>
  <c r="D146" i="2"/>
  <c r="D146" i="15" s="1"/>
  <c r="D198" i="2"/>
  <c r="D198" i="15" s="1"/>
  <c r="D34" i="2"/>
  <c r="D34" i="15" s="1"/>
  <c r="D222" i="2"/>
  <c r="D222" i="15" s="1"/>
  <c r="D125" i="2"/>
  <c r="D125" i="15" s="1"/>
  <c r="D109" i="2"/>
  <c r="D109" i="15" s="1"/>
  <c r="D174" i="2"/>
  <c r="D174" i="15" s="1"/>
  <c r="D216" i="2"/>
  <c r="D216" i="15" s="1"/>
  <c r="D120" i="2"/>
  <c r="D120" i="15" s="1"/>
  <c r="D260" i="2"/>
  <c r="D260" i="15" s="1"/>
  <c r="D56" i="2"/>
  <c r="D56" i="15" s="1"/>
  <c r="D51" i="2"/>
  <c r="D51" i="15" s="1"/>
  <c r="D220" i="2"/>
  <c r="D220" i="15" s="1"/>
  <c r="D290" i="2"/>
  <c r="D290" i="15" s="1"/>
  <c r="D152" i="2"/>
  <c r="D152" i="15" s="1"/>
  <c r="D196" i="2"/>
  <c r="D196" i="15" s="1"/>
  <c r="D226" i="2"/>
  <c r="D226" i="15" s="1"/>
  <c r="D178" i="2"/>
  <c r="D178" i="15" s="1"/>
  <c r="D248" i="2"/>
  <c r="D248" i="15" s="1"/>
  <c r="D110" i="2"/>
  <c r="D110" i="15" s="1"/>
  <c r="D90" i="2"/>
  <c r="D90" i="15" s="1"/>
  <c r="D60" i="2"/>
  <c r="D60" i="15" s="1"/>
  <c r="D37" i="2"/>
  <c r="D37" i="15" s="1"/>
  <c r="D172" i="2"/>
  <c r="D172" i="15" s="1"/>
  <c r="D98" i="2"/>
  <c r="D98" i="15" s="1"/>
  <c r="D92" i="2"/>
  <c r="D92" i="15" s="1"/>
  <c r="D54" i="2"/>
  <c r="D54" i="15" s="1"/>
  <c r="D36" i="2"/>
  <c r="D36" i="15" s="1"/>
  <c r="D202" i="2"/>
  <c r="D202" i="15" s="1"/>
  <c r="D190" i="2"/>
  <c r="D190" i="15" s="1"/>
  <c r="D150" i="2"/>
  <c r="D150" i="15" s="1"/>
  <c r="D218" i="2"/>
  <c r="D218" i="15" s="1"/>
  <c r="D195" i="2"/>
  <c r="D195" i="15" s="1"/>
  <c r="D303" i="2"/>
  <c r="D303" i="15" s="1"/>
  <c r="D287" i="2"/>
  <c r="D287" i="15" s="1"/>
  <c r="D151" i="2"/>
  <c r="D151" i="15" s="1"/>
  <c r="D358" i="2"/>
  <c r="D358" i="15" s="1"/>
  <c r="D166" i="2"/>
  <c r="D166" i="15" s="1"/>
  <c r="D318" i="2"/>
  <c r="D318" i="15" s="1"/>
  <c r="D294" i="2"/>
  <c r="D294" i="15" s="1"/>
  <c r="D278" i="2"/>
  <c r="D278" i="15" s="1"/>
  <c r="D182" i="2"/>
  <c r="D182" i="15" s="1"/>
  <c r="D296" i="2"/>
  <c r="D296" i="15" s="1"/>
  <c r="D252" i="2"/>
  <c r="D252" i="15" s="1"/>
  <c r="D75" i="2"/>
  <c r="D75" i="15" s="1"/>
  <c r="D107" i="2"/>
  <c r="D107" i="15" s="1"/>
  <c r="D39" i="2"/>
  <c r="D39" i="15" s="1"/>
  <c r="D102" i="2"/>
  <c r="D102" i="15" s="1"/>
  <c r="D164" i="2"/>
  <c r="D164" i="15" s="1"/>
  <c r="D45" i="2"/>
  <c r="D45" i="15" s="1"/>
  <c r="D46" i="2"/>
  <c r="D46" i="15" s="1"/>
  <c r="D61" i="2"/>
  <c r="D61" i="15" s="1"/>
  <c r="D66" i="2"/>
  <c r="D66" i="15" s="1"/>
  <c r="D123" i="2"/>
  <c r="D123" i="15" s="1"/>
  <c r="D87" i="2"/>
  <c r="D87" i="15" s="1"/>
  <c r="D128" i="2"/>
  <c r="D128" i="15" s="1"/>
  <c r="D93" i="2"/>
  <c r="D93" i="15" s="1"/>
  <c r="D28" i="2"/>
  <c r="D28" i="15" s="1"/>
  <c r="D77" i="2"/>
  <c r="D77" i="15" s="1"/>
  <c r="D86" i="2"/>
  <c r="D86" i="15" s="1"/>
  <c r="D17" i="2"/>
  <c r="D17" i="15" s="1"/>
  <c r="D121" i="2"/>
  <c r="D121" i="15" s="1"/>
  <c r="D122" i="2"/>
  <c r="D122" i="15" s="1"/>
  <c r="D42" i="2"/>
  <c r="D42" i="15" s="1"/>
  <c r="D65" i="2"/>
  <c r="D65" i="15" s="1"/>
  <c r="D49" i="2"/>
  <c r="D49" i="15" s="1"/>
  <c r="D126" i="2"/>
  <c r="D126" i="15" s="1"/>
  <c r="D130" i="2"/>
  <c r="D130" i="15" s="1"/>
  <c r="D74" i="2"/>
  <c r="D74" i="15" s="1"/>
  <c r="D58" i="2"/>
  <c r="D58" i="15" s="1"/>
  <c r="D30" i="2"/>
  <c r="D30" i="15" s="1"/>
  <c r="D208" i="2"/>
  <c r="D208" i="15" s="1"/>
  <c r="D59" i="2"/>
  <c r="D59" i="15" s="1"/>
  <c r="D139" i="2"/>
  <c r="D139" i="15" s="1"/>
  <c r="D44" i="2"/>
  <c r="D44" i="15" s="1"/>
  <c r="D18" i="2"/>
  <c r="D18" i="15" s="1"/>
  <c r="D84" i="2"/>
  <c r="D84" i="15" s="1"/>
  <c r="D82" i="2"/>
  <c r="D82" i="15" s="1"/>
  <c r="D50" i="2"/>
  <c r="D50" i="15" s="1"/>
  <c r="D134" i="2"/>
  <c r="D134" i="15" s="1"/>
  <c r="D118" i="2"/>
  <c r="D118" i="15" s="1"/>
  <c r="D104" i="2"/>
  <c r="D104" i="15" s="1"/>
  <c r="D70" i="2"/>
  <c r="D70" i="15" s="1"/>
  <c r="D117" i="2"/>
  <c r="D117" i="15" s="1"/>
  <c r="D38" i="2"/>
  <c r="D38" i="15" s="1"/>
  <c r="D85" i="2"/>
  <c r="D85" i="15" s="1"/>
  <c r="D63" i="2"/>
  <c r="D63" i="15" s="1"/>
  <c r="D78" i="2"/>
  <c r="D78" i="15" s="1"/>
  <c r="D129" i="2"/>
  <c r="D129" i="15" s="1"/>
  <c r="D22" i="2"/>
  <c r="D22" i="15" s="1"/>
  <c r="D101" i="2"/>
  <c r="D101" i="15" s="1"/>
  <c r="D106" i="2"/>
  <c r="D106" i="15" s="1"/>
  <c r="D94" i="2"/>
  <c r="D94" i="15" s="1"/>
  <c r="D53" i="2"/>
  <c r="D53" i="15" s="1"/>
  <c r="D25" i="2"/>
  <c r="D25" i="15" s="1"/>
  <c r="C259" i="2" l="1"/>
  <c r="B259" i="2" s="1"/>
  <c r="C259" i="15"/>
  <c r="B259" i="15" s="1"/>
  <c r="C262" i="14"/>
  <c r="C262" i="13"/>
  <c r="C225" i="2"/>
  <c r="C225" i="15"/>
  <c r="B225" i="15" s="1"/>
  <c r="C228" i="14"/>
  <c r="C228" i="13"/>
  <c r="C168" i="2"/>
  <c r="B168" i="2" s="1"/>
  <c r="C168" i="15"/>
  <c r="B168" i="15" s="1"/>
  <c r="C171" i="14"/>
  <c r="C171" i="13"/>
  <c r="C336" i="2"/>
  <c r="B336" i="2" s="1"/>
  <c r="C336" i="15"/>
  <c r="B336" i="15" s="1"/>
  <c r="C339" i="14"/>
  <c r="C339" i="13"/>
  <c r="C254" i="2"/>
  <c r="B254" i="2" s="1"/>
  <c r="C257" i="13"/>
  <c r="C257" i="14"/>
  <c r="C254" i="15"/>
  <c r="B254" i="15" s="1"/>
  <c r="C33" i="2"/>
  <c r="B33" i="2" s="1"/>
  <c r="C33" i="15"/>
  <c r="B33" i="15" s="1"/>
  <c r="C36" i="14"/>
  <c r="C36" i="13"/>
  <c r="C377" i="2"/>
  <c r="B377" i="2" s="1"/>
  <c r="C377" i="15"/>
  <c r="B377" i="15" s="1"/>
  <c r="C380" i="14"/>
  <c r="C380" i="13"/>
  <c r="C341" i="2"/>
  <c r="B341" i="2" s="1"/>
  <c r="C344" i="14"/>
  <c r="C344" i="13"/>
  <c r="C341" i="15"/>
  <c r="B341" i="15" s="1"/>
  <c r="C346" i="2"/>
  <c r="B346" i="2" s="1"/>
  <c r="C346" i="15"/>
  <c r="B346" i="15" s="1"/>
  <c r="C349" i="14"/>
  <c r="C349" i="13"/>
  <c r="C381" i="2"/>
  <c r="B381" i="2" s="1"/>
  <c r="C384" i="14"/>
  <c r="C384" i="13"/>
  <c r="C381" i="15"/>
  <c r="B381" i="15" s="1"/>
  <c r="C147" i="2"/>
  <c r="B147" i="2" s="1"/>
  <c r="C147" i="15"/>
  <c r="B147" i="15" s="1"/>
  <c r="C150" i="14"/>
  <c r="C150" i="13"/>
  <c r="C324" i="2"/>
  <c r="B324" i="2" s="1"/>
  <c r="C327" i="14"/>
  <c r="C327" i="13"/>
  <c r="C324" i="15"/>
  <c r="B324" i="15" s="1"/>
  <c r="C167" i="2"/>
  <c r="B167" i="2" s="1"/>
  <c r="C170" i="13"/>
  <c r="C167" i="15"/>
  <c r="B167" i="15" s="1"/>
  <c r="C170" i="14"/>
  <c r="C148" i="2"/>
  <c r="B148" i="2" s="1"/>
  <c r="C151" i="14"/>
  <c r="C151" i="13"/>
  <c r="C148" i="15"/>
  <c r="B148" i="15" s="1"/>
  <c r="C137" i="2"/>
  <c r="B137" i="2" s="1"/>
  <c r="C137" i="15"/>
  <c r="B137" i="15" s="1"/>
  <c r="C140" i="14"/>
  <c r="C140" i="13"/>
  <c r="C361" i="2"/>
  <c r="B361" i="2" s="1"/>
  <c r="C361" i="15"/>
  <c r="B361" i="15" s="1"/>
  <c r="C364" i="14"/>
  <c r="C364" i="13"/>
  <c r="C204" i="2"/>
  <c r="B204" i="2" s="1"/>
  <c r="C207" i="14"/>
  <c r="C207" i="13"/>
  <c r="C204" i="15"/>
  <c r="B204" i="15" s="1"/>
  <c r="C360" i="2"/>
  <c r="B360" i="2" s="1"/>
  <c r="C360" i="15"/>
  <c r="B360" i="15" s="1"/>
  <c r="C363" i="14"/>
  <c r="C363" i="13"/>
  <c r="C214" i="2"/>
  <c r="B214" i="2" s="1"/>
  <c r="C217" i="13"/>
  <c r="C217" i="14"/>
  <c r="C214" i="15"/>
  <c r="B214" i="15" s="1"/>
  <c r="C116" i="2"/>
  <c r="B116" i="2" s="1"/>
  <c r="C119" i="14"/>
  <c r="C119" i="13"/>
  <c r="C116" i="15"/>
  <c r="B116" i="15" s="1"/>
  <c r="C170" i="2"/>
  <c r="B170" i="2" s="1"/>
  <c r="C170" i="15"/>
  <c r="B170" i="15" s="1"/>
  <c r="C173" i="14"/>
  <c r="C173" i="13"/>
  <c r="C322" i="2"/>
  <c r="B322" i="2" s="1"/>
  <c r="C322" i="15"/>
  <c r="B322" i="15" s="1"/>
  <c r="C325" i="14"/>
  <c r="C325" i="13"/>
  <c r="C268" i="2"/>
  <c r="B268" i="2" s="1"/>
  <c r="C271" i="14"/>
  <c r="C271" i="13"/>
  <c r="C268" i="15"/>
  <c r="B268" i="15" s="1"/>
  <c r="C335" i="2"/>
  <c r="B335" i="2" s="1"/>
  <c r="C338" i="13"/>
  <c r="C335" i="15"/>
  <c r="B335" i="15" s="1"/>
  <c r="C338" i="14"/>
  <c r="C345" i="2"/>
  <c r="B345" i="2" s="1"/>
  <c r="C345" i="15"/>
  <c r="B345" i="15" s="1"/>
  <c r="C348" i="14"/>
  <c r="C348" i="13"/>
  <c r="C368" i="2"/>
  <c r="B368" i="2" s="1"/>
  <c r="C368" i="15"/>
  <c r="B368" i="15" s="1"/>
  <c r="C371" i="14"/>
  <c r="C371" i="13"/>
  <c r="C245" i="2"/>
  <c r="B245" i="2" s="1"/>
  <c r="C248" i="14"/>
  <c r="C248" i="13"/>
  <c r="C245" i="15"/>
  <c r="B245" i="15" s="1"/>
  <c r="C283" i="2"/>
  <c r="B283" i="2" s="1"/>
  <c r="C283" i="15"/>
  <c r="B283" i="15" s="1"/>
  <c r="C286" i="14"/>
  <c r="C286" i="13"/>
  <c r="C127" i="2"/>
  <c r="C130" i="13"/>
  <c r="C127" i="15"/>
  <c r="B127" i="15" s="1"/>
  <c r="C130" i="14"/>
  <c r="C131" i="2"/>
  <c r="C131" i="15"/>
  <c r="B131" i="15" s="1"/>
  <c r="C134" i="14"/>
  <c r="C134" i="13"/>
  <c r="C19" i="2"/>
  <c r="C19" i="15"/>
  <c r="B19" i="15" s="1"/>
  <c r="C22" i="14"/>
  <c r="C22" i="13"/>
  <c r="Q185" i="2"/>
  <c r="S185" i="15" s="1"/>
  <c r="Q122" i="2"/>
  <c r="S122" i="15" s="1"/>
  <c r="Q86" i="2"/>
  <c r="S86" i="15" s="1"/>
  <c r="Q87" i="2"/>
  <c r="S87" i="15" s="1"/>
  <c r="Q18" i="2"/>
  <c r="S18" i="15" s="1"/>
  <c r="Q98" i="2"/>
  <c r="S98" i="15" s="1"/>
  <c r="Q196" i="2"/>
  <c r="S196" i="15" s="1"/>
  <c r="Q290" i="2"/>
  <c r="S290" i="15" s="1"/>
  <c r="Q260" i="2"/>
  <c r="S260" i="15" s="1"/>
  <c r="AD11" i="14"/>
  <c r="AD11" i="13"/>
  <c r="AD17" i="14"/>
  <c r="AD17" i="13"/>
  <c r="AD12" i="14"/>
  <c r="AD12" i="13"/>
  <c r="M9" i="14"/>
  <c r="M9" i="13"/>
  <c r="M16" i="14"/>
  <c r="M16" i="13"/>
  <c r="N12" i="14"/>
  <c r="N12" i="13"/>
  <c r="S9" i="14"/>
  <c r="U9" i="14"/>
  <c r="AK9" i="14"/>
  <c r="V9" i="14"/>
  <c r="AL9" i="14"/>
  <c r="H9" i="14"/>
  <c r="F9" i="14" s="1"/>
  <c r="AN9" i="14"/>
  <c r="Q9" i="14"/>
  <c r="AG9" i="14"/>
  <c r="AO9" i="14"/>
  <c r="J9" i="14"/>
  <c r="R9" i="14"/>
  <c r="AM9" i="14"/>
  <c r="L9" i="14"/>
  <c r="T9" i="14"/>
  <c r="W9" i="14"/>
  <c r="AL9" i="13"/>
  <c r="AM9" i="13"/>
  <c r="AN9" i="13"/>
  <c r="AO9" i="13"/>
  <c r="AK9" i="13"/>
  <c r="H9" i="13"/>
  <c r="F9" i="13" s="1"/>
  <c r="Q9" i="13"/>
  <c r="AG9" i="13"/>
  <c r="J9" i="13"/>
  <c r="R9" i="13"/>
  <c r="S9" i="13"/>
  <c r="L9" i="13"/>
  <c r="T9" i="13"/>
  <c r="U9" i="13"/>
  <c r="V9" i="13"/>
  <c r="W9" i="13"/>
  <c r="U8" i="14"/>
  <c r="AK8" i="14"/>
  <c r="W8" i="14"/>
  <c r="AM8" i="14"/>
  <c r="H8" i="14"/>
  <c r="F8" i="14" s="1"/>
  <c r="AN8" i="14"/>
  <c r="Q8" i="14"/>
  <c r="AG8" i="14"/>
  <c r="J8" i="14"/>
  <c r="R8" i="14"/>
  <c r="S8" i="14"/>
  <c r="L8" i="14"/>
  <c r="T8" i="14"/>
  <c r="AO8" i="14"/>
  <c r="V8" i="14"/>
  <c r="AL8" i="14"/>
  <c r="AK8" i="13"/>
  <c r="AL8" i="13"/>
  <c r="AM8" i="13"/>
  <c r="AN8" i="13"/>
  <c r="AO8" i="13"/>
  <c r="W8" i="13"/>
  <c r="H8" i="13"/>
  <c r="F8" i="13" s="1"/>
  <c r="J8" i="13"/>
  <c r="T8" i="13"/>
  <c r="U8" i="13"/>
  <c r="L8" i="13"/>
  <c r="V8" i="13"/>
  <c r="AG8" i="13"/>
  <c r="Q8" i="13"/>
  <c r="R8" i="13"/>
  <c r="S8" i="13"/>
  <c r="X18" i="14"/>
  <c r="X18" i="13"/>
  <c r="Y14" i="14"/>
  <c r="AF14" i="14"/>
  <c r="AI14" i="14"/>
  <c r="Z14" i="14"/>
  <c r="AA14" i="14"/>
  <c r="AH14" i="14"/>
  <c r="AF14" i="13"/>
  <c r="Y14" i="13"/>
  <c r="Z14" i="13"/>
  <c r="AH14" i="13"/>
  <c r="AA14" i="13"/>
  <c r="AI14" i="13"/>
  <c r="AA9" i="14"/>
  <c r="AI9" i="14"/>
  <c r="AF9" i="14"/>
  <c r="Y9" i="14"/>
  <c r="Z9" i="14"/>
  <c r="AH9" i="14"/>
  <c r="AF9" i="13"/>
  <c r="Y9" i="13"/>
  <c r="Z9" i="13"/>
  <c r="AH9" i="13"/>
  <c r="AA9" i="13"/>
  <c r="AI9" i="13"/>
  <c r="O8" i="14"/>
  <c r="O8" i="13"/>
  <c r="P10" i="14"/>
  <c r="P10" i="13"/>
  <c r="B94" i="15"/>
  <c r="B198" i="15"/>
  <c r="B184" i="13"/>
  <c r="A179" i="16" s="1"/>
  <c r="B88" i="13"/>
  <c r="A83" i="16" s="1"/>
  <c r="B164" i="13"/>
  <c r="A159" i="16" s="1"/>
  <c r="C249" i="2"/>
  <c r="C249" i="15"/>
  <c r="B249" i="15" s="1"/>
  <c r="C252" i="14"/>
  <c r="C252" i="13"/>
  <c r="B118" i="2"/>
  <c r="B50" i="2"/>
  <c r="B248" i="2"/>
  <c r="B30" i="2"/>
  <c r="B65" i="2"/>
  <c r="B278" i="2"/>
  <c r="B77" i="2"/>
  <c r="B361" i="13"/>
  <c r="A356" i="16" s="1"/>
  <c r="B49" i="13"/>
  <c r="A44" i="16" s="1"/>
  <c r="B218" i="15"/>
  <c r="B40" i="14"/>
  <c r="B223" i="14"/>
  <c r="B112" i="14"/>
  <c r="B104" i="15"/>
  <c r="B249" i="13"/>
  <c r="A244" i="16" s="1"/>
  <c r="B87" i="14"/>
  <c r="B39" i="15"/>
  <c r="B126" i="13"/>
  <c r="A121" i="16" s="1"/>
  <c r="B69" i="13"/>
  <c r="A64" i="16" s="1"/>
  <c r="B202" i="2"/>
  <c r="B303" i="2"/>
  <c r="B231" i="2"/>
  <c r="B90" i="2"/>
  <c r="B56" i="2"/>
  <c r="B25" i="15"/>
  <c r="B106" i="15"/>
  <c r="B146" i="15"/>
  <c r="B129" i="15"/>
  <c r="B66" i="13"/>
  <c r="A61" i="16" s="1"/>
  <c r="B240" i="14"/>
  <c r="B186" i="15"/>
  <c r="B169" i="15"/>
  <c r="B305" i="15"/>
  <c r="B34" i="15"/>
  <c r="B133" i="14"/>
  <c r="B129" i="14"/>
  <c r="C136" i="2"/>
  <c r="C136" i="15"/>
  <c r="B136" i="15" s="1"/>
  <c r="C139" i="14"/>
  <c r="C139" i="13"/>
  <c r="B121" i="2"/>
  <c r="B294" i="2"/>
  <c r="B93" i="2"/>
  <c r="B128" i="2"/>
  <c r="B60" i="2"/>
  <c r="B152" i="2"/>
  <c r="B51" i="2"/>
  <c r="B216" i="2"/>
  <c r="B107" i="2"/>
  <c r="B153" i="13"/>
  <c r="A148" i="16" s="1"/>
  <c r="C108" i="2"/>
  <c r="C111" i="14"/>
  <c r="C111" i="13"/>
  <c r="C108" i="15"/>
  <c r="B108" i="15" s="1"/>
  <c r="B337" i="14"/>
  <c r="B64" i="13"/>
  <c r="A59" i="16" s="1"/>
  <c r="B198" i="13"/>
  <c r="A193" i="16" s="1"/>
  <c r="B162" i="14"/>
  <c r="B172" i="15"/>
  <c r="B229" i="13"/>
  <c r="A224" i="16" s="1"/>
  <c r="C302" i="2"/>
  <c r="B302" i="2" s="1"/>
  <c r="C305" i="13"/>
  <c r="C305" i="14"/>
  <c r="C302" i="15"/>
  <c r="B302" i="15" s="1"/>
  <c r="C188" i="2"/>
  <c r="B188" i="2" s="1"/>
  <c r="C191" i="14"/>
  <c r="C191" i="13"/>
  <c r="C188" i="15"/>
  <c r="B188" i="15" s="1"/>
  <c r="C352" i="2"/>
  <c r="C352" i="15"/>
  <c r="B352" i="15" s="1"/>
  <c r="C355" i="14"/>
  <c r="C355" i="13"/>
  <c r="C338" i="2"/>
  <c r="C338" i="15"/>
  <c r="B338" i="15" s="1"/>
  <c r="C341" i="14"/>
  <c r="C341" i="13"/>
  <c r="C69" i="2"/>
  <c r="B69" i="2" s="1"/>
  <c r="C72" i="14"/>
  <c r="C72" i="13"/>
  <c r="C69" i="15"/>
  <c r="B69" i="15" s="1"/>
  <c r="C203" i="2"/>
  <c r="B203" i="2" s="1"/>
  <c r="C203" i="15"/>
  <c r="B203" i="15" s="1"/>
  <c r="C206" i="14"/>
  <c r="C206" i="13"/>
  <c r="C378" i="2"/>
  <c r="C378" i="15"/>
  <c r="B378" i="15" s="1"/>
  <c r="C381" i="14"/>
  <c r="C381" i="13"/>
  <c r="C382" i="2"/>
  <c r="B382" i="2" s="1"/>
  <c r="C385" i="13"/>
  <c r="C385" i="14"/>
  <c r="C382" i="15"/>
  <c r="B382" i="15" s="1"/>
  <c r="C307" i="2"/>
  <c r="B307" i="2" s="1"/>
  <c r="C307" i="15"/>
  <c r="B307" i="15" s="1"/>
  <c r="C310" i="14"/>
  <c r="C310" i="13"/>
  <c r="C340" i="2"/>
  <c r="C343" i="14"/>
  <c r="C343" i="13"/>
  <c r="C340" i="15"/>
  <c r="B340" i="15" s="1"/>
  <c r="C258" i="2"/>
  <c r="C258" i="15"/>
  <c r="B258" i="15" s="1"/>
  <c r="C261" i="14"/>
  <c r="C261" i="13"/>
  <c r="C387" i="2"/>
  <c r="B387" i="2" s="1"/>
  <c r="C387" i="15"/>
  <c r="B387" i="15" s="1"/>
  <c r="C390" i="14"/>
  <c r="C390" i="13"/>
  <c r="C270" i="2"/>
  <c r="B270" i="2" s="1"/>
  <c r="C273" i="13"/>
  <c r="C273" i="14"/>
  <c r="C270" i="15"/>
  <c r="B270" i="15" s="1"/>
  <c r="C325" i="2"/>
  <c r="B325" i="2" s="1"/>
  <c r="C328" i="14"/>
  <c r="C328" i="13"/>
  <c r="C325" i="15"/>
  <c r="B325" i="15" s="1"/>
  <c r="C141" i="2"/>
  <c r="B141" i="2" s="1"/>
  <c r="C144" i="14"/>
  <c r="C144" i="13"/>
  <c r="C141" i="15"/>
  <c r="B141" i="15" s="1"/>
  <c r="C219" i="2"/>
  <c r="C219" i="15"/>
  <c r="B219" i="15" s="1"/>
  <c r="C222" i="14"/>
  <c r="C222" i="13"/>
  <c r="C255" i="2"/>
  <c r="C258" i="13"/>
  <c r="C255" i="15"/>
  <c r="B255" i="15" s="1"/>
  <c r="C258" i="14"/>
  <c r="C43" i="2"/>
  <c r="C43" i="15"/>
  <c r="B43" i="15" s="1"/>
  <c r="C46" i="14"/>
  <c r="C46" i="13"/>
  <c r="R262" i="2"/>
  <c r="T262" i="15" s="1"/>
  <c r="R87" i="2"/>
  <c r="T87" i="15" s="1"/>
  <c r="R18" i="2"/>
  <c r="T18" i="15" s="1"/>
  <c r="R98" i="2"/>
  <c r="T98" i="15" s="1"/>
  <c r="R196" i="2"/>
  <c r="T196" i="15" s="1"/>
  <c r="R290" i="2"/>
  <c r="T290" i="15" s="1"/>
  <c r="R260" i="2"/>
  <c r="T260" i="15" s="1"/>
  <c r="AD18" i="14"/>
  <c r="AD18" i="13"/>
  <c r="M8" i="14"/>
  <c r="M8" i="13"/>
  <c r="N17" i="14"/>
  <c r="N17" i="13"/>
  <c r="N11" i="14"/>
  <c r="N11" i="13"/>
  <c r="W11" i="14"/>
  <c r="AM11" i="14"/>
  <c r="J11" i="14"/>
  <c r="R11" i="14"/>
  <c r="U11" i="14"/>
  <c r="AK11" i="14"/>
  <c r="V11" i="14"/>
  <c r="AL11" i="14"/>
  <c r="L11" i="14"/>
  <c r="G11" i="14" s="1"/>
  <c r="Q11" i="14"/>
  <c r="AG11" i="14"/>
  <c r="S11" i="14"/>
  <c r="T11" i="14"/>
  <c r="H11" i="14"/>
  <c r="F11" i="14" s="1"/>
  <c r="AN11" i="14"/>
  <c r="AO11" i="14"/>
  <c r="AK11" i="13"/>
  <c r="AL11" i="13"/>
  <c r="AM11" i="13"/>
  <c r="AN11" i="13"/>
  <c r="AO11" i="13"/>
  <c r="V11" i="13"/>
  <c r="W11" i="13"/>
  <c r="H11" i="13"/>
  <c r="F11" i="13" s="1"/>
  <c r="Q11" i="13"/>
  <c r="AG11" i="13"/>
  <c r="J11" i="13"/>
  <c r="R11" i="13"/>
  <c r="S11" i="13"/>
  <c r="L11" i="13"/>
  <c r="T11" i="13"/>
  <c r="U11" i="13"/>
  <c r="X15" i="14"/>
  <c r="X15" i="13"/>
  <c r="X11" i="14"/>
  <c r="X11" i="13"/>
  <c r="Z15" i="14"/>
  <c r="AH15" i="14"/>
  <c r="AF15" i="14"/>
  <c r="AI15" i="14"/>
  <c r="Y15" i="14"/>
  <c r="AA15" i="14"/>
  <c r="Z15" i="13"/>
  <c r="AH15" i="13"/>
  <c r="AA15" i="13"/>
  <c r="AI15" i="13"/>
  <c r="AF15" i="13"/>
  <c r="Y15" i="13"/>
  <c r="AF18" i="14"/>
  <c r="Y18" i="14"/>
  <c r="AH18" i="14"/>
  <c r="Z18" i="14"/>
  <c r="AI18" i="14"/>
  <c r="AA18" i="14"/>
  <c r="AA18" i="13"/>
  <c r="AI18" i="13"/>
  <c r="AF18" i="13"/>
  <c r="Y18" i="13"/>
  <c r="Z18" i="13"/>
  <c r="AH18" i="13"/>
  <c r="O17" i="14"/>
  <c r="O17" i="13"/>
  <c r="P9" i="14"/>
  <c r="P9" i="13"/>
  <c r="P12" i="14"/>
  <c r="P12" i="13"/>
  <c r="B97" i="14"/>
  <c r="B201" i="14"/>
  <c r="B184" i="14"/>
  <c r="B88" i="14"/>
  <c r="B164" i="14"/>
  <c r="B188" i="13"/>
  <c r="A183" i="16" s="1"/>
  <c r="B165" i="15"/>
  <c r="B211" i="13"/>
  <c r="A206" i="16" s="1"/>
  <c r="B196" i="15"/>
  <c r="B77" i="13"/>
  <c r="A72" i="16" s="1"/>
  <c r="B125" i="13"/>
  <c r="A120" i="16" s="1"/>
  <c r="B86" i="15"/>
  <c r="B28" i="15"/>
  <c r="B358" i="2"/>
  <c r="B46" i="2"/>
  <c r="B218" i="2"/>
  <c r="B37" i="2"/>
  <c r="B220" i="2"/>
  <c r="B109" i="2"/>
  <c r="B104" i="2"/>
  <c r="B246" i="2"/>
  <c r="B84" i="2"/>
  <c r="B42" i="13"/>
  <c r="A37" i="16" s="1"/>
  <c r="B126" i="14"/>
  <c r="B69" i="14"/>
  <c r="B154" i="14"/>
  <c r="B278" i="13"/>
  <c r="A273" i="16" s="1"/>
  <c r="B101" i="13"/>
  <c r="A96" i="16" s="1"/>
  <c r="B299" i="13"/>
  <c r="A294" i="16" s="1"/>
  <c r="B174" i="15"/>
  <c r="B25" i="2"/>
  <c r="B106" i="2"/>
  <c r="B146" i="2"/>
  <c r="B129" i="2"/>
  <c r="B63" i="2"/>
  <c r="B237" i="2"/>
  <c r="B186" i="2"/>
  <c r="B169" i="2"/>
  <c r="B305" i="2"/>
  <c r="B34" i="2"/>
  <c r="B130" i="15"/>
  <c r="B129" i="13"/>
  <c r="A124" i="16" s="1"/>
  <c r="B45" i="13"/>
  <c r="A40" i="16" s="1"/>
  <c r="B20" i="13"/>
  <c r="A15" i="16" s="1"/>
  <c r="B318" i="15"/>
  <c r="B166" i="15"/>
  <c r="B164" i="15"/>
  <c r="B252" i="15"/>
  <c r="B293" i="13"/>
  <c r="A288" i="16" s="1"/>
  <c r="B260" i="15"/>
  <c r="B125" i="15"/>
  <c r="C24" i="2"/>
  <c r="C24" i="15"/>
  <c r="B24" i="15" s="1"/>
  <c r="C27" i="14"/>
  <c r="C27" i="13"/>
  <c r="B150" i="2"/>
  <c r="C242" i="2"/>
  <c r="C242" i="15"/>
  <c r="B242" i="15" s="1"/>
  <c r="C245" i="14"/>
  <c r="C245" i="13"/>
  <c r="B337" i="13"/>
  <c r="A332" i="16" s="1"/>
  <c r="B64" i="14"/>
  <c r="B198" i="14"/>
  <c r="B159" i="15"/>
  <c r="B175" i="13"/>
  <c r="A170" i="16" s="1"/>
  <c r="B229" i="14"/>
  <c r="C176" i="2"/>
  <c r="B176" i="2" s="1"/>
  <c r="C176" i="15"/>
  <c r="B176" i="15" s="1"/>
  <c r="C179" i="14"/>
  <c r="C179" i="13"/>
  <c r="C229" i="2"/>
  <c r="C232" i="14"/>
  <c r="C232" i="13"/>
  <c r="C229" i="15"/>
  <c r="B229" i="15" s="1"/>
  <c r="C228" i="2"/>
  <c r="C231" i="14"/>
  <c r="C231" i="13"/>
  <c r="C228" i="15"/>
  <c r="B228" i="15" s="1"/>
  <c r="C160" i="2"/>
  <c r="B160" i="2" s="1"/>
  <c r="C160" i="15"/>
  <c r="B160" i="15" s="1"/>
  <c r="C163" i="14"/>
  <c r="C163" i="13"/>
  <c r="C339" i="2"/>
  <c r="B339" i="2" s="1"/>
  <c r="C339" i="15"/>
  <c r="B339" i="15" s="1"/>
  <c r="C342" i="14"/>
  <c r="C342" i="13"/>
  <c r="C143" i="2"/>
  <c r="B143" i="2" s="1"/>
  <c r="C146" i="13"/>
  <c r="C143" i="15"/>
  <c r="B143" i="15" s="1"/>
  <c r="C146" i="14"/>
  <c r="C212" i="2"/>
  <c r="B212" i="2" s="1"/>
  <c r="C215" i="14"/>
  <c r="C215" i="13"/>
  <c r="C212" i="15"/>
  <c r="B212" i="15" s="1"/>
  <c r="C380" i="2"/>
  <c r="B380" i="2" s="1"/>
  <c r="C383" i="14"/>
  <c r="C383" i="13"/>
  <c r="C380" i="15"/>
  <c r="B380" i="15" s="1"/>
  <c r="C112" i="2"/>
  <c r="B112" i="2" s="1"/>
  <c r="C112" i="15"/>
  <c r="B112" i="15" s="1"/>
  <c r="C115" i="14"/>
  <c r="C115" i="13"/>
  <c r="C95" i="2"/>
  <c r="B95" i="2" s="1"/>
  <c r="C98" i="13"/>
  <c r="C95" i="15"/>
  <c r="B95" i="15" s="1"/>
  <c r="C98" i="14"/>
  <c r="C365" i="2"/>
  <c r="B365" i="2" s="1"/>
  <c r="C368" i="14"/>
  <c r="C368" i="13"/>
  <c r="C365" i="15"/>
  <c r="B365" i="15" s="1"/>
  <c r="C215" i="2"/>
  <c r="B215" i="2" s="1"/>
  <c r="C218" i="13"/>
  <c r="C215" i="15"/>
  <c r="B215" i="15" s="1"/>
  <c r="C218" i="14"/>
  <c r="C326" i="2"/>
  <c r="B326" i="2" s="1"/>
  <c r="C329" i="13"/>
  <c r="C329" i="14"/>
  <c r="C326" i="15"/>
  <c r="B326" i="15" s="1"/>
  <c r="C221" i="2"/>
  <c r="B221" i="2" s="1"/>
  <c r="C224" i="14"/>
  <c r="C224" i="13"/>
  <c r="C221" i="15"/>
  <c r="B221" i="15" s="1"/>
  <c r="C200" i="2"/>
  <c r="B200" i="2" s="1"/>
  <c r="C200" i="15"/>
  <c r="B200" i="15" s="1"/>
  <c r="C203" i="14"/>
  <c r="C203" i="13"/>
  <c r="C356" i="2"/>
  <c r="B356" i="2" s="1"/>
  <c r="C359" i="14"/>
  <c r="C359" i="13"/>
  <c r="C356" i="15"/>
  <c r="B356" i="15" s="1"/>
  <c r="C140" i="2"/>
  <c r="B140" i="2" s="1"/>
  <c r="C143" i="14"/>
  <c r="C143" i="13"/>
  <c r="C140" i="15"/>
  <c r="B140" i="15" s="1"/>
  <c r="C269" i="2"/>
  <c r="B269" i="2" s="1"/>
  <c r="C272" i="14"/>
  <c r="C272" i="13"/>
  <c r="C269" i="15"/>
  <c r="B269" i="15" s="1"/>
  <c r="C321" i="2"/>
  <c r="B321" i="2" s="1"/>
  <c r="C321" i="15"/>
  <c r="B321" i="15" s="1"/>
  <c r="C324" i="14"/>
  <c r="C324" i="13"/>
  <c r="C379" i="2"/>
  <c r="B379" i="2" s="1"/>
  <c r="C379" i="15"/>
  <c r="B379" i="15" s="1"/>
  <c r="C382" i="14"/>
  <c r="C382" i="13"/>
  <c r="C244" i="2"/>
  <c r="C247" i="14"/>
  <c r="C247" i="13"/>
  <c r="C244" i="15"/>
  <c r="B244" i="15" s="1"/>
  <c r="C133" i="2"/>
  <c r="B133" i="2" s="1"/>
  <c r="C136" i="14"/>
  <c r="C136" i="13"/>
  <c r="C133" i="15"/>
  <c r="B133" i="15" s="1"/>
  <c r="C154" i="2"/>
  <c r="B154" i="2" s="1"/>
  <c r="C154" i="15"/>
  <c r="B154" i="15" s="1"/>
  <c r="C157" i="14"/>
  <c r="C157" i="13"/>
  <c r="C230" i="2"/>
  <c r="B230" i="2" s="1"/>
  <c r="C233" i="13"/>
  <c r="C233" i="14"/>
  <c r="C230" i="15"/>
  <c r="B230" i="15" s="1"/>
  <c r="C330" i="2"/>
  <c r="B330" i="2" s="1"/>
  <c r="C330" i="15"/>
  <c r="B330" i="15" s="1"/>
  <c r="C333" i="14"/>
  <c r="C333" i="13"/>
  <c r="C235" i="2"/>
  <c r="B235" i="2" s="1"/>
  <c r="C235" i="15"/>
  <c r="B235" i="15" s="1"/>
  <c r="C238" i="14"/>
  <c r="C238" i="13"/>
  <c r="C16" i="15"/>
  <c r="B16" i="15" s="1"/>
  <c r="C19" i="14"/>
  <c r="C16" i="2"/>
  <c r="B16" i="2" s="1"/>
  <c r="C19" i="13"/>
  <c r="C200" i="14"/>
  <c r="C200" i="13"/>
  <c r="C197" i="15"/>
  <c r="B197" i="15" s="1"/>
  <c r="C184" i="2"/>
  <c r="B184" i="2" s="1"/>
  <c r="C184" i="15"/>
  <c r="B184" i="15" s="1"/>
  <c r="C187" i="14"/>
  <c r="C187" i="13"/>
  <c r="C144" i="2"/>
  <c r="B144" i="2" s="1"/>
  <c r="C144" i="15"/>
  <c r="B144" i="15" s="1"/>
  <c r="C147" i="14"/>
  <c r="C147" i="13"/>
  <c r="C201" i="15"/>
  <c r="B201" i="15" s="1"/>
  <c r="C204" i="14"/>
  <c r="C204" i="13"/>
  <c r="C41" i="2"/>
  <c r="B41" i="2" s="1"/>
  <c r="C41" i="15"/>
  <c r="B41" i="15" s="1"/>
  <c r="C44" i="14"/>
  <c r="C44" i="13"/>
  <c r="C31" i="2"/>
  <c r="C34" i="13"/>
  <c r="C31" i="15"/>
  <c r="B31" i="15" s="1"/>
  <c r="C34" i="14"/>
  <c r="C250" i="2"/>
  <c r="C250" i="15"/>
  <c r="B250" i="15" s="1"/>
  <c r="C253" i="14"/>
  <c r="C253" i="13"/>
  <c r="C239" i="2"/>
  <c r="C242" i="13"/>
  <c r="C239" i="15"/>
  <c r="B239" i="15" s="1"/>
  <c r="C242" i="14"/>
  <c r="C27" i="2"/>
  <c r="C27" i="15"/>
  <c r="B27" i="15" s="1"/>
  <c r="C30" i="14"/>
  <c r="C30" i="13"/>
  <c r="O196" i="2"/>
  <c r="Q196" i="15" s="1"/>
  <c r="S70" i="2"/>
  <c r="U70" i="15" s="1"/>
  <c r="S185" i="2"/>
  <c r="U185" i="15" s="1"/>
  <c r="S122" i="2"/>
  <c r="U122" i="15" s="1"/>
  <c r="S86" i="2"/>
  <c r="U86" i="15" s="1"/>
  <c r="S318" i="2"/>
  <c r="U318" i="15" s="1"/>
  <c r="G87" i="2"/>
  <c r="G87" i="15" s="1"/>
  <c r="S18" i="2"/>
  <c r="U18" i="15" s="1"/>
  <c r="S98" i="2"/>
  <c r="U98" i="15" s="1"/>
  <c r="S196" i="2"/>
  <c r="U196" i="15" s="1"/>
  <c r="S290" i="2"/>
  <c r="U290" i="15" s="1"/>
  <c r="S260" i="2"/>
  <c r="U260" i="15" s="1"/>
  <c r="AD10" i="14"/>
  <c r="AD10" i="13"/>
  <c r="M11" i="14"/>
  <c r="M11" i="13"/>
  <c r="M14" i="14"/>
  <c r="M14" i="13"/>
  <c r="N8" i="14"/>
  <c r="N8" i="13"/>
  <c r="N14" i="14"/>
  <c r="N14" i="13"/>
  <c r="S13" i="14"/>
  <c r="V13" i="14"/>
  <c r="AL13" i="14"/>
  <c r="Q13" i="14"/>
  <c r="AG13" i="14"/>
  <c r="AO13" i="14"/>
  <c r="J13" i="14"/>
  <c r="R13" i="14"/>
  <c r="U13" i="14"/>
  <c r="AK13" i="14"/>
  <c r="W13" i="14"/>
  <c r="AM13" i="14"/>
  <c r="H13" i="14"/>
  <c r="F13" i="14" s="1"/>
  <c r="AN13" i="14"/>
  <c r="L13" i="14"/>
  <c r="G13" i="14" s="1"/>
  <c r="T13" i="14"/>
  <c r="AK13" i="13"/>
  <c r="AL13" i="13"/>
  <c r="AM13" i="13"/>
  <c r="AN13" i="13"/>
  <c r="AO13" i="13"/>
  <c r="L13" i="13"/>
  <c r="T13" i="13"/>
  <c r="U13" i="13"/>
  <c r="V13" i="13"/>
  <c r="W13" i="13"/>
  <c r="H13" i="13"/>
  <c r="F13" i="13" s="1"/>
  <c r="Q13" i="13"/>
  <c r="AG13" i="13"/>
  <c r="J13" i="13"/>
  <c r="R13" i="13"/>
  <c r="S13" i="13"/>
  <c r="X17" i="14"/>
  <c r="X17" i="13"/>
  <c r="AF8" i="14"/>
  <c r="Y8" i="14"/>
  <c r="Z8" i="14"/>
  <c r="AH8" i="14"/>
  <c r="AA8" i="14"/>
  <c r="AI8" i="14"/>
  <c r="AF8" i="13"/>
  <c r="Y8" i="13"/>
  <c r="Z8" i="13"/>
  <c r="AH8" i="13"/>
  <c r="AA8" i="13"/>
  <c r="AI8" i="13"/>
  <c r="AF7" i="14"/>
  <c r="AH7" i="14"/>
  <c r="Y7" i="14"/>
  <c r="AI7" i="14"/>
  <c r="Z7" i="14"/>
  <c r="AA7" i="14"/>
  <c r="AF7" i="13"/>
  <c r="Y7" i="13"/>
  <c r="Z7" i="13"/>
  <c r="AH7" i="13"/>
  <c r="AA7" i="13"/>
  <c r="AI7" i="13"/>
  <c r="O10" i="14"/>
  <c r="O10" i="13"/>
  <c r="O16" i="14"/>
  <c r="O16" i="13"/>
  <c r="P18" i="14"/>
  <c r="P18" i="13"/>
  <c r="B97" i="13"/>
  <c r="A92" i="16" s="1"/>
  <c r="B201" i="13"/>
  <c r="A196" i="16" s="1"/>
  <c r="B181" i="2"/>
  <c r="B85" i="2"/>
  <c r="B161" i="15"/>
  <c r="B188" i="14"/>
  <c r="B168" i="13"/>
  <c r="A163" i="16" s="1"/>
  <c r="B211" i="14"/>
  <c r="B199" i="13"/>
  <c r="A194" i="16" s="1"/>
  <c r="B77" i="14"/>
  <c r="B125" i="14"/>
  <c r="B89" i="14"/>
  <c r="B31" i="13"/>
  <c r="A26" i="16" s="1"/>
  <c r="B290" i="14"/>
  <c r="B62" i="13"/>
  <c r="A57" i="16" s="1"/>
  <c r="B54" i="15"/>
  <c r="B181" i="13"/>
  <c r="A176" i="16" s="1"/>
  <c r="B123" i="13"/>
  <c r="A118" i="16" s="1"/>
  <c r="B222" i="15"/>
  <c r="B134" i="15"/>
  <c r="B85" i="13"/>
  <c r="A80" i="16" s="1"/>
  <c r="C35" i="2"/>
  <c r="C35" i="15"/>
  <c r="B35" i="15" s="1"/>
  <c r="C38" i="14"/>
  <c r="C38" i="13"/>
  <c r="B39" i="2"/>
  <c r="B123" i="15"/>
  <c r="B66" i="15"/>
  <c r="B151" i="15"/>
  <c r="B278" i="14"/>
  <c r="B101" i="14"/>
  <c r="B299" i="14"/>
  <c r="B177" i="14"/>
  <c r="B53" i="15"/>
  <c r="B60" i="13"/>
  <c r="A55" i="16" s="1"/>
  <c r="B22" i="15"/>
  <c r="B180" i="13"/>
  <c r="A175" i="16" s="1"/>
  <c r="B38" i="15"/>
  <c r="B301" i="13"/>
  <c r="A296" i="16" s="1"/>
  <c r="B212" i="13"/>
  <c r="A207" i="16" s="1"/>
  <c r="B236" i="13"/>
  <c r="A231" i="16" s="1"/>
  <c r="B357" i="13"/>
  <c r="A352" i="16" s="1"/>
  <c r="C72" i="2"/>
  <c r="C72" i="15"/>
  <c r="B72" i="15" s="1"/>
  <c r="C75" i="14"/>
  <c r="C75" i="13"/>
  <c r="B130" i="2"/>
  <c r="B126" i="2"/>
  <c r="B45" i="14"/>
  <c r="H20" i="14"/>
  <c r="F20" i="14" s="1"/>
  <c r="P20" i="14"/>
  <c r="X20" i="14"/>
  <c r="AF20" i="14"/>
  <c r="AN20" i="14"/>
  <c r="V20" i="14"/>
  <c r="AO20" i="14"/>
  <c r="S20" i="14"/>
  <c r="AM20" i="14"/>
  <c r="J20" i="14"/>
  <c r="T20" i="14"/>
  <c r="AD20" i="14"/>
  <c r="Y20" i="14"/>
  <c r="AI20" i="14"/>
  <c r="Z20" i="14"/>
  <c r="AA20" i="14"/>
  <c r="L20" i="14"/>
  <c r="W20" i="14"/>
  <c r="AL20" i="14"/>
  <c r="Q20" i="14"/>
  <c r="R20" i="14"/>
  <c r="U20" i="14"/>
  <c r="AG20" i="14"/>
  <c r="O20" i="14"/>
  <c r="AH20" i="14"/>
  <c r="AJ20" i="14"/>
  <c r="AK20" i="14"/>
  <c r="B20" i="14"/>
  <c r="B321" i="14"/>
  <c r="B169" i="14"/>
  <c r="B167" i="13"/>
  <c r="A162" i="16" s="1"/>
  <c r="B255" i="13"/>
  <c r="A250" i="16" s="1"/>
  <c r="B293" i="14"/>
  <c r="B263" i="13"/>
  <c r="A258" i="16" s="1"/>
  <c r="B128" i="13"/>
  <c r="A123" i="16" s="1"/>
  <c r="B78" i="13"/>
  <c r="A73" i="16" s="1"/>
  <c r="B190" i="15"/>
  <c r="C350" i="2"/>
  <c r="C353" i="13"/>
  <c r="C353" i="14"/>
  <c r="C350" i="15"/>
  <c r="B350" i="15" s="1"/>
  <c r="B334" i="2"/>
  <c r="B61" i="2"/>
  <c r="B195" i="15"/>
  <c r="B162" i="13"/>
  <c r="A157" i="16" s="1"/>
  <c r="B175" i="14"/>
  <c r="B226" i="15"/>
  <c r="C81" i="2"/>
  <c r="B81" i="2" s="1"/>
  <c r="C81" i="15"/>
  <c r="B81" i="15" s="1"/>
  <c r="C84" i="14"/>
  <c r="C84" i="13"/>
  <c r="C347" i="2"/>
  <c r="B347" i="2" s="1"/>
  <c r="C347" i="15"/>
  <c r="B347" i="15" s="1"/>
  <c r="C350" i="14"/>
  <c r="C350" i="13"/>
  <c r="C91" i="2"/>
  <c r="C91" i="15"/>
  <c r="B91" i="15" s="1"/>
  <c r="C94" i="14"/>
  <c r="C94" i="13"/>
  <c r="C372" i="2"/>
  <c r="C375" i="14"/>
  <c r="C375" i="13"/>
  <c r="C372" i="15"/>
  <c r="B372" i="15" s="1"/>
  <c r="C371" i="2"/>
  <c r="C371" i="15"/>
  <c r="B371" i="15" s="1"/>
  <c r="C374" i="14"/>
  <c r="C374" i="13"/>
  <c r="C333" i="2"/>
  <c r="B333" i="2" s="1"/>
  <c r="C336" i="14"/>
  <c r="C336" i="13"/>
  <c r="C333" i="15"/>
  <c r="B333" i="15" s="1"/>
  <c r="C236" i="2"/>
  <c r="B236" i="2" s="1"/>
  <c r="C239" i="14"/>
  <c r="C239" i="13"/>
  <c r="C236" i="15"/>
  <c r="B236" i="15" s="1"/>
  <c r="C88" i="2"/>
  <c r="B88" i="2" s="1"/>
  <c r="C88" i="15"/>
  <c r="B88" i="15" s="1"/>
  <c r="C91" i="14"/>
  <c r="C91" i="13"/>
  <c r="C62" i="2"/>
  <c r="C65" i="13"/>
  <c r="C65" i="14"/>
  <c r="C62" i="15"/>
  <c r="B62" i="15" s="1"/>
  <c r="C111" i="2"/>
  <c r="B111" i="2" s="1"/>
  <c r="C114" i="13"/>
  <c r="C111" i="15"/>
  <c r="B111" i="15" s="1"/>
  <c r="C114" i="14"/>
  <c r="C113" i="2"/>
  <c r="B113" i="2" s="1"/>
  <c r="C113" i="15"/>
  <c r="B113" i="15" s="1"/>
  <c r="C116" i="14"/>
  <c r="C116" i="13"/>
  <c r="C313" i="2"/>
  <c r="B313" i="2" s="1"/>
  <c r="C313" i="15"/>
  <c r="B313" i="15" s="1"/>
  <c r="C316" i="14"/>
  <c r="C316" i="13"/>
  <c r="C351" i="2"/>
  <c r="B351" i="2" s="1"/>
  <c r="C354" i="13"/>
  <c r="C351" i="15"/>
  <c r="B351" i="15" s="1"/>
  <c r="C354" i="14"/>
  <c r="C291" i="2"/>
  <c r="B291" i="2" s="1"/>
  <c r="C291" i="15"/>
  <c r="B291" i="15" s="1"/>
  <c r="C294" i="14"/>
  <c r="C294" i="13"/>
  <c r="C224" i="2"/>
  <c r="B224" i="2" s="1"/>
  <c r="C224" i="15"/>
  <c r="B224" i="15" s="1"/>
  <c r="C227" i="14"/>
  <c r="C227" i="13"/>
  <c r="C384" i="2"/>
  <c r="C384" i="15"/>
  <c r="B384" i="15" s="1"/>
  <c r="C387" i="14"/>
  <c r="C387" i="13"/>
  <c r="C205" i="2"/>
  <c r="B205" i="2" s="1"/>
  <c r="C208" i="14"/>
  <c r="C208" i="13"/>
  <c r="C205" i="15"/>
  <c r="B205" i="15" s="1"/>
  <c r="C314" i="2"/>
  <c r="B314" i="2" s="1"/>
  <c r="C314" i="15"/>
  <c r="B314" i="15" s="1"/>
  <c r="C317" i="14"/>
  <c r="C317" i="13"/>
  <c r="C374" i="2"/>
  <c r="C377" i="13"/>
  <c r="C377" i="14"/>
  <c r="C374" i="15"/>
  <c r="B374" i="15" s="1"/>
  <c r="C355" i="2"/>
  <c r="B355" i="2" s="1"/>
  <c r="C355" i="15"/>
  <c r="B355" i="15" s="1"/>
  <c r="C358" i="14"/>
  <c r="C358" i="13"/>
  <c r="C276" i="2"/>
  <c r="B276" i="2" s="1"/>
  <c r="C279" i="14"/>
  <c r="C279" i="13"/>
  <c r="C276" i="15"/>
  <c r="B276" i="15" s="1"/>
  <c r="C210" i="2"/>
  <c r="B210" i="2" s="1"/>
  <c r="C210" i="15"/>
  <c r="B210" i="15" s="1"/>
  <c r="C213" i="14"/>
  <c r="C213" i="13"/>
  <c r="C234" i="2"/>
  <c r="B234" i="2" s="1"/>
  <c r="C234" i="15"/>
  <c r="B234" i="15" s="1"/>
  <c r="C237" i="14"/>
  <c r="C237" i="13"/>
  <c r="C272" i="2"/>
  <c r="B272" i="2" s="1"/>
  <c r="C272" i="15"/>
  <c r="B272" i="15" s="1"/>
  <c r="C275" i="14"/>
  <c r="C275" i="13"/>
  <c r="C376" i="2"/>
  <c r="B376" i="2" s="1"/>
  <c r="C376" i="15"/>
  <c r="B376" i="15" s="1"/>
  <c r="C379" i="14"/>
  <c r="C379" i="13"/>
  <c r="C274" i="2"/>
  <c r="B274" i="2" s="1"/>
  <c r="C274" i="15"/>
  <c r="B274" i="15" s="1"/>
  <c r="C277" i="14"/>
  <c r="C277" i="13"/>
  <c r="C297" i="2"/>
  <c r="C297" i="15"/>
  <c r="B297" i="15" s="1"/>
  <c r="C300" i="14"/>
  <c r="C300" i="13"/>
  <c r="C279" i="2"/>
  <c r="C282" i="13"/>
  <c r="C279" i="15"/>
  <c r="B279" i="15" s="1"/>
  <c r="C282" i="14"/>
  <c r="C232" i="2"/>
  <c r="B232" i="2" s="1"/>
  <c r="C232" i="15"/>
  <c r="B232" i="15" s="1"/>
  <c r="C235" i="14"/>
  <c r="C235" i="13"/>
  <c r="C251" i="2"/>
  <c r="B251" i="2" s="1"/>
  <c r="C251" i="15"/>
  <c r="B251" i="15" s="1"/>
  <c r="C254" i="14"/>
  <c r="C254" i="13"/>
  <c r="C281" i="2"/>
  <c r="B281" i="2" s="1"/>
  <c r="C281" i="15"/>
  <c r="B281" i="15" s="1"/>
  <c r="C284" i="14"/>
  <c r="C284" i="13"/>
  <c r="C138" i="2"/>
  <c r="B138" i="2" s="1"/>
  <c r="C138" i="15"/>
  <c r="B138" i="15" s="1"/>
  <c r="C141" i="14"/>
  <c r="C141" i="13"/>
  <c r="C99" i="2"/>
  <c r="C99" i="15"/>
  <c r="B99" i="15" s="1"/>
  <c r="C102" i="14"/>
  <c r="C102" i="13"/>
  <c r="C47" i="2"/>
  <c r="C50" i="13"/>
  <c r="C47" i="15"/>
  <c r="B47" i="15" s="1"/>
  <c r="C50" i="14"/>
  <c r="C207" i="2"/>
  <c r="C210" i="13"/>
  <c r="C207" i="15"/>
  <c r="B207" i="15" s="1"/>
  <c r="C210" i="14"/>
  <c r="C23" i="2"/>
  <c r="C26" i="13"/>
  <c r="C23" i="15"/>
  <c r="B23" i="15" s="1"/>
  <c r="C26" i="14"/>
  <c r="M86" i="2"/>
  <c r="O86" i="15" s="1"/>
  <c r="O117" i="2"/>
  <c r="Q117" i="15" s="1"/>
  <c r="O185" i="2"/>
  <c r="Q185" i="15" s="1"/>
  <c r="G18" i="2"/>
  <c r="G18" i="15" s="1"/>
  <c r="AD13" i="14"/>
  <c r="AD13" i="13"/>
  <c r="M17" i="14"/>
  <c r="M17" i="13"/>
  <c r="M13" i="14"/>
  <c r="M13" i="13"/>
  <c r="N16" i="14"/>
  <c r="N16" i="13"/>
  <c r="Q14" i="14"/>
  <c r="AG14" i="14"/>
  <c r="AO14" i="14"/>
  <c r="L14" i="14"/>
  <c r="T14" i="14"/>
  <c r="W14" i="14"/>
  <c r="AM14" i="14"/>
  <c r="H14" i="14"/>
  <c r="F14" i="14" s="1"/>
  <c r="AN14" i="14"/>
  <c r="S14" i="14"/>
  <c r="U14" i="14"/>
  <c r="V14" i="14"/>
  <c r="AK14" i="14"/>
  <c r="J14" i="14"/>
  <c r="AL14" i="14"/>
  <c r="R14" i="14"/>
  <c r="AK14" i="13"/>
  <c r="AL14" i="13"/>
  <c r="AM14" i="13"/>
  <c r="AN14" i="13"/>
  <c r="AO14" i="13"/>
  <c r="W14" i="13"/>
  <c r="H14" i="13"/>
  <c r="F14" i="13" s="1"/>
  <c r="Q14" i="13"/>
  <c r="AG14" i="13"/>
  <c r="J14" i="13"/>
  <c r="R14" i="13"/>
  <c r="S14" i="13"/>
  <c r="L14" i="13"/>
  <c r="T14" i="13"/>
  <c r="U14" i="13"/>
  <c r="V14" i="13"/>
  <c r="X12" i="14"/>
  <c r="X12" i="13"/>
  <c r="Z17" i="14"/>
  <c r="AH17" i="14"/>
  <c r="AI17" i="14"/>
  <c r="Y17" i="14"/>
  <c r="AA17" i="14"/>
  <c r="AF17" i="14"/>
  <c r="AF17" i="13"/>
  <c r="Y17" i="13"/>
  <c r="Z17" i="13"/>
  <c r="AH17" i="13"/>
  <c r="AA17" i="13"/>
  <c r="AI17" i="13"/>
  <c r="Z11" i="14"/>
  <c r="AH11" i="14"/>
  <c r="AA11" i="14"/>
  <c r="AF11" i="14"/>
  <c r="AI11" i="14"/>
  <c r="Y11" i="14"/>
  <c r="AF11" i="13"/>
  <c r="Y11" i="13"/>
  <c r="Z11" i="13"/>
  <c r="AH11" i="13"/>
  <c r="AA11" i="13"/>
  <c r="AI11" i="13"/>
  <c r="O7" i="14"/>
  <c r="O7" i="13"/>
  <c r="O18" i="14"/>
  <c r="O18" i="13"/>
  <c r="P15" i="14"/>
  <c r="P15" i="13"/>
  <c r="B94" i="2"/>
  <c r="B198" i="2"/>
  <c r="B78" i="15"/>
  <c r="C64" i="2"/>
  <c r="C64" i="15"/>
  <c r="B64" i="15" s="1"/>
  <c r="C67" i="14"/>
  <c r="C67" i="13"/>
  <c r="B161" i="2"/>
  <c r="B185" i="15"/>
  <c r="B168" i="14"/>
  <c r="B208" i="15"/>
  <c r="B199" i="14"/>
  <c r="B74" i="15"/>
  <c r="B122" i="15"/>
  <c r="B89" i="13"/>
  <c r="A84" i="16" s="1"/>
  <c r="B31" i="14"/>
  <c r="B287" i="15"/>
  <c r="B62" i="14"/>
  <c r="B57" i="14"/>
  <c r="B181" i="14"/>
  <c r="B123" i="14"/>
  <c r="B225" i="14"/>
  <c r="B137" i="14"/>
  <c r="B85" i="14"/>
  <c r="B102" i="15"/>
  <c r="C48" i="2"/>
  <c r="C48" i="15"/>
  <c r="B48" i="15" s="1"/>
  <c r="C51" i="14"/>
  <c r="C51" i="13"/>
  <c r="B123" i="2"/>
  <c r="B66" i="2"/>
  <c r="B154" i="13"/>
  <c r="A149" i="16" s="1"/>
  <c r="B275" i="15"/>
  <c r="B98" i="15"/>
  <c r="B296" i="15"/>
  <c r="B177" i="13"/>
  <c r="A172" i="16" s="1"/>
  <c r="B56" i="13"/>
  <c r="A51" i="16" s="1"/>
  <c r="B60" i="14"/>
  <c r="B25" i="14"/>
  <c r="B180" i="14"/>
  <c r="B41" i="14"/>
  <c r="B301" i="14"/>
  <c r="B212" i="14"/>
  <c r="B236" i="14"/>
  <c r="B357" i="14"/>
  <c r="B61" i="13"/>
  <c r="A56" i="16" s="1"/>
  <c r="B182" i="15"/>
  <c r="B52" i="13"/>
  <c r="A47" i="16" s="1"/>
  <c r="B42" i="15"/>
  <c r="B17" i="15"/>
  <c r="B321" i="13"/>
  <c r="A316" i="16" s="1"/>
  <c r="B169" i="13"/>
  <c r="A164" i="16" s="1"/>
  <c r="B167" i="14"/>
  <c r="B255" i="14"/>
  <c r="B290" i="15"/>
  <c r="B263" i="14"/>
  <c r="B128" i="14"/>
  <c r="B78" i="14"/>
  <c r="B193" i="14"/>
  <c r="B44" i="15"/>
  <c r="B142" i="13"/>
  <c r="A137" i="16" s="1"/>
  <c r="C100" i="2"/>
  <c r="C103" i="14"/>
  <c r="C103" i="13"/>
  <c r="C100" i="15"/>
  <c r="B100" i="15" s="1"/>
  <c r="B195" i="2"/>
  <c r="B159" i="2"/>
  <c r="B172" i="2"/>
  <c r="B226" i="2"/>
  <c r="C149" i="2"/>
  <c r="B149" i="2" s="1"/>
  <c r="C152" i="14"/>
  <c r="C152" i="13"/>
  <c r="C149" i="15"/>
  <c r="B149" i="15" s="1"/>
  <c r="C135" i="2"/>
  <c r="B135" i="2" s="1"/>
  <c r="C138" i="13"/>
  <c r="C135" i="15"/>
  <c r="B135" i="15" s="1"/>
  <c r="C138" i="14"/>
  <c r="C319" i="2"/>
  <c r="B319" i="2" s="1"/>
  <c r="C322" i="13"/>
  <c r="C319" i="15"/>
  <c r="B319" i="15" s="1"/>
  <c r="C322" i="14"/>
  <c r="C240" i="2"/>
  <c r="B240" i="2" s="1"/>
  <c r="C240" i="15"/>
  <c r="B240" i="15" s="1"/>
  <c r="C243" i="14"/>
  <c r="C243" i="13"/>
  <c r="C366" i="2"/>
  <c r="B366" i="2" s="1"/>
  <c r="C369" i="13"/>
  <c r="C369" i="14"/>
  <c r="C366" i="15"/>
  <c r="B366" i="15" s="1"/>
  <c r="C375" i="2"/>
  <c r="B375" i="2" s="1"/>
  <c r="C378" i="13"/>
  <c r="C375" i="15"/>
  <c r="B375" i="15" s="1"/>
  <c r="C378" i="14"/>
  <c r="C153" i="2"/>
  <c r="B153" i="2" s="1"/>
  <c r="C153" i="15"/>
  <c r="B153" i="15" s="1"/>
  <c r="C156" i="14"/>
  <c r="C156" i="13"/>
  <c r="C364" i="2"/>
  <c r="B364" i="2" s="1"/>
  <c r="C367" i="14"/>
  <c r="C367" i="13"/>
  <c r="C364" i="15"/>
  <c r="B364" i="15" s="1"/>
  <c r="C373" i="2"/>
  <c r="B373" i="2" s="1"/>
  <c r="C376" i="14"/>
  <c r="C376" i="13"/>
  <c r="C373" i="15"/>
  <c r="B373" i="15" s="1"/>
  <c r="C142" i="2"/>
  <c r="C145" i="13"/>
  <c r="C145" i="14"/>
  <c r="C142" i="15"/>
  <c r="B142" i="15" s="1"/>
  <c r="C79" i="2"/>
  <c r="C82" i="13"/>
  <c r="C79" i="15"/>
  <c r="B79" i="15" s="1"/>
  <c r="C82" i="14"/>
  <c r="C199" i="2"/>
  <c r="C202" i="13"/>
  <c r="C199" i="15"/>
  <c r="B199" i="15" s="1"/>
  <c r="C202" i="14"/>
  <c r="C119" i="2"/>
  <c r="C122" i="13"/>
  <c r="C119" i="15"/>
  <c r="B119" i="15" s="1"/>
  <c r="C122" i="14"/>
  <c r="M15" i="14"/>
  <c r="M15" i="13"/>
  <c r="N13" i="14"/>
  <c r="N13" i="13"/>
  <c r="W15" i="14"/>
  <c r="AM15" i="14"/>
  <c r="J15" i="14"/>
  <c r="R15" i="14"/>
  <c r="U15" i="14"/>
  <c r="V15" i="14"/>
  <c r="AL15" i="14"/>
  <c r="Q15" i="14"/>
  <c r="AG15" i="14"/>
  <c r="S15" i="14"/>
  <c r="T15" i="14"/>
  <c r="H15" i="14"/>
  <c r="F15" i="14" s="1"/>
  <c r="AK15" i="14"/>
  <c r="AN15" i="14"/>
  <c r="AO15" i="14"/>
  <c r="L15" i="14"/>
  <c r="AN15" i="13"/>
  <c r="AO15" i="13"/>
  <c r="AK15" i="13"/>
  <c r="AL15" i="13"/>
  <c r="AM15" i="13"/>
  <c r="J15" i="13"/>
  <c r="R15" i="13"/>
  <c r="S15" i="13"/>
  <c r="L15" i="13"/>
  <c r="T15" i="13"/>
  <c r="U15" i="13"/>
  <c r="V15" i="13"/>
  <c r="W15" i="13"/>
  <c r="H15" i="13"/>
  <c r="F15" i="13" s="1"/>
  <c r="Q15" i="13"/>
  <c r="AG15" i="13"/>
  <c r="U12" i="14"/>
  <c r="AK12" i="14"/>
  <c r="H12" i="14"/>
  <c r="F12" i="14" s="1"/>
  <c r="AN12" i="14"/>
  <c r="S12" i="14"/>
  <c r="L12" i="14"/>
  <c r="T12" i="14"/>
  <c r="AM12" i="14"/>
  <c r="J12" i="14"/>
  <c r="AO12" i="14"/>
  <c r="Q12" i="14"/>
  <c r="AG12" i="14"/>
  <c r="R12" i="14"/>
  <c r="V12" i="14"/>
  <c r="W12" i="14"/>
  <c r="AL12" i="14"/>
  <c r="AM12" i="13"/>
  <c r="AN12" i="13"/>
  <c r="AO12" i="13"/>
  <c r="AK12" i="13"/>
  <c r="AL12" i="13"/>
  <c r="Q12" i="13"/>
  <c r="AG12" i="13"/>
  <c r="J12" i="13"/>
  <c r="R12" i="13"/>
  <c r="S12" i="13"/>
  <c r="L12" i="13"/>
  <c r="T12" i="13"/>
  <c r="U12" i="13"/>
  <c r="V12" i="13"/>
  <c r="W12" i="13"/>
  <c r="H12" i="13"/>
  <c r="F12" i="13" s="1"/>
  <c r="X16" i="14"/>
  <c r="X16" i="13"/>
  <c r="X9" i="14"/>
  <c r="X9" i="13"/>
  <c r="O11" i="14"/>
  <c r="O11" i="13"/>
  <c r="P13" i="14"/>
  <c r="P13" i="13"/>
  <c r="P14" i="14"/>
  <c r="P14" i="13"/>
  <c r="B101" i="15"/>
  <c r="C32" i="2"/>
  <c r="C32" i="15"/>
  <c r="B32" i="15" s="1"/>
  <c r="C35" i="14"/>
  <c r="C35" i="13"/>
  <c r="B81" i="14"/>
  <c r="B117" i="15"/>
  <c r="B70" i="15"/>
  <c r="B185" i="2"/>
  <c r="B165" i="2"/>
  <c r="B208" i="2"/>
  <c r="B196" i="2"/>
  <c r="B74" i="2"/>
  <c r="B122" i="2"/>
  <c r="B86" i="2"/>
  <c r="B28" i="2"/>
  <c r="B290" i="13"/>
  <c r="A285" i="16" s="1"/>
  <c r="B59" i="15"/>
  <c r="B57" i="13"/>
  <c r="A52" i="16" s="1"/>
  <c r="B178" i="15"/>
  <c r="B120" i="15"/>
  <c r="B225" i="13"/>
  <c r="A220" i="16" s="1"/>
  <c r="B137" i="13"/>
  <c r="A132" i="16" s="1"/>
  <c r="B82" i="15"/>
  <c r="B105" i="14"/>
  <c r="B90" i="14"/>
  <c r="AK21" i="13"/>
  <c r="AL21" i="13"/>
  <c r="AM21" i="13"/>
  <c r="AN21" i="13"/>
  <c r="AO21" i="13"/>
  <c r="V21" i="13"/>
  <c r="AD21" i="13"/>
  <c r="O21" i="13"/>
  <c r="W21" i="13"/>
  <c r="H21" i="13"/>
  <c r="F21" i="13" s="1"/>
  <c r="P21" i="13"/>
  <c r="X21" i="13"/>
  <c r="AF21" i="13"/>
  <c r="S21" i="13"/>
  <c r="AA21" i="13"/>
  <c r="AI21" i="13"/>
  <c r="J21" i="13"/>
  <c r="Z21" i="13"/>
  <c r="L21" i="13"/>
  <c r="Q21" i="13"/>
  <c r="AG21" i="13"/>
  <c r="R21" i="13"/>
  <c r="AH21" i="13"/>
  <c r="T21" i="13"/>
  <c r="AJ21" i="13"/>
  <c r="U21" i="13"/>
  <c r="Y21" i="13"/>
  <c r="B21" i="13"/>
  <c r="A16" i="16" s="1"/>
  <c r="C124" i="2"/>
  <c r="C127" i="14"/>
  <c r="C127" i="13"/>
  <c r="C124" i="15"/>
  <c r="B124" i="15" s="1"/>
  <c r="B151" i="2"/>
  <c r="B275" i="2"/>
  <c r="B98" i="2"/>
  <c r="B296" i="2"/>
  <c r="B174" i="2"/>
  <c r="B56" i="14"/>
  <c r="B57" i="15"/>
  <c r="B25" i="13"/>
  <c r="A20" i="16" s="1"/>
  <c r="B177" i="15"/>
  <c r="B41" i="13"/>
  <c r="A36" i="16" s="1"/>
  <c r="B298" i="15"/>
  <c r="B209" i="15"/>
  <c r="B233" i="15"/>
  <c r="B354" i="15"/>
  <c r="B61" i="14"/>
  <c r="B185" i="14"/>
  <c r="B52" i="14"/>
  <c r="B42" i="2"/>
  <c r="B17" i="2"/>
  <c r="B318" i="2"/>
  <c r="B166" i="2"/>
  <c r="B164" i="2"/>
  <c r="B252" i="2"/>
  <c r="B290" i="2"/>
  <c r="B260" i="2"/>
  <c r="B125" i="2"/>
  <c r="B75" i="15"/>
  <c r="B193" i="13"/>
  <c r="A188" i="16" s="1"/>
  <c r="B47" i="13"/>
  <c r="A42" i="16" s="1"/>
  <c r="B142" i="14"/>
  <c r="B262" i="15"/>
  <c r="B45" i="15"/>
  <c r="B92" i="15"/>
  <c r="B110" i="15"/>
  <c r="B36" i="15"/>
  <c r="C323" i="2"/>
  <c r="B323" i="2" s="1"/>
  <c r="C323" i="15"/>
  <c r="B323" i="15" s="1"/>
  <c r="C326" i="14"/>
  <c r="C326" i="13"/>
  <c r="C256" i="2"/>
  <c r="B256" i="2" s="1"/>
  <c r="C256" i="15"/>
  <c r="B256" i="15" s="1"/>
  <c r="C259" i="14"/>
  <c r="C259" i="13"/>
  <c r="C145" i="2"/>
  <c r="B145" i="2" s="1"/>
  <c r="C145" i="15"/>
  <c r="B145" i="15" s="1"/>
  <c r="C148" i="14"/>
  <c r="C148" i="13"/>
  <c r="C257" i="2"/>
  <c r="B257" i="2" s="1"/>
  <c r="C257" i="15"/>
  <c r="B257" i="15" s="1"/>
  <c r="C260" i="14"/>
  <c r="C260" i="13"/>
  <c r="C132" i="2"/>
  <c r="B132" i="2" s="1"/>
  <c r="C135" i="14"/>
  <c r="C135" i="13"/>
  <c r="C132" i="15"/>
  <c r="B132" i="15" s="1"/>
  <c r="C301" i="2"/>
  <c r="B301" i="2" s="1"/>
  <c r="C304" i="14"/>
  <c r="C304" i="13"/>
  <c r="C301" i="15"/>
  <c r="B301" i="15" s="1"/>
  <c r="C292" i="2"/>
  <c r="B292" i="2" s="1"/>
  <c r="C295" i="14"/>
  <c r="C295" i="13"/>
  <c r="C292" i="15"/>
  <c r="B292" i="15" s="1"/>
  <c r="C342" i="2"/>
  <c r="B342" i="2" s="1"/>
  <c r="C345" i="13"/>
  <c r="C345" i="14"/>
  <c r="C342" i="15"/>
  <c r="B342" i="15" s="1"/>
  <c r="C315" i="2"/>
  <c r="B315" i="2" s="1"/>
  <c r="C315" i="15"/>
  <c r="B315" i="15" s="1"/>
  <c r="C318" i="14"/>
  <c r="C318" i="13"/>
  <c r="C310" i="2"/>
  <c r="B310" i="2" s="1"/>
  <c r="C313" i="13"/>
  <c r="C313" i="14"/>
  <c r="C310" i="15"/>
  <c r="B310" i="15" s="1"/>
  <c r="C284" i="2"/>
  <c r="C287" i="14"/>
  <c r="C287" i="13"/>
  <c r="C284" i="15"/>
  <c r="B284" i="15" s="1"/>
  <c r="C175" i="2"/>
  <c r="C178" i="13"/>
  <c r="C175" i="15"/>
  <c r="B175" i="15" s="1"/>
  <c r="C178" i="14"/>
  <c r="C311" i="2"/>
  <c r="B311" i="2" s="1"/>
  <c r="C314" i="13"/>
  <c r="C311" i="15"/>
  <c r="B311" i="15" s="1"/>
  <c r="C314" i="14"/>
  <c r="C241" i="2"/>
  <c r="B241" i="2" s="1"/>
  <c r="C241" i="15"/>
  <c r="B241" i="15" s="1"/>
  <c r="C244" i="14"/>
  <c r="C244" i="13"/>
  <c r="C271" i="2"/>
  <c r="B271" i="2" s="1"/>
  <c r="C274" i="13"/>
  <c r="C271" i="15"/>
  <c r="B271" i="15" s="1"/>
  <c r="C274" i="14"/>
  <c r="C369" i="2"/>
  <c r="C369" i="15"/>
  <c r="B369" i="15" s="1"/>
  <c r="C372" i="14"/>
  <c r="C372" i="13"/>
  <c r="C264" i="2"/>
  <c r="B264" i="2" s="1"/>
  <c r="C264" i="15"/>
  <c r="B264" i="15" s="1"/>
  <c r="C267" i="14"/>
  <c r="C267" i="13"/>
  <c r="C329" i="2"/>
  <c r="B329" i="2" s="1"/>
  <c r="C329" i="15"/>
  <c r="B329" i="15" s="1"/>
  <c r="C332" i="14"/>
  <c r="C332" i="13"/>
  <c r="C362" i="2"/>
  <c r="B362" i="2" s="1"/>
  <c r="C362" i="15"/>
  <c r="B362" i="15" s="1"/>
  <c r="C365" i="14"/>
  <c r="C365" i="13"/>
  <c r="C383" i="2"/>
  <c r="C386" i="13"/>
  <c r="C383" i="15"/>
  <c r="B383" i="15" s="1"/>
  <c r="C386" i="14"/>
  <c r="C359" i="2"/>
  <c r="C362" i="13"/>
  <c r="C359" i="15"/>
  <c r="B359" i="15" s="1"/>
  <c r="C362" i="14"/>
  <c r="C29" i="2"/>
  <c r="B29" i="2" s="1"/>
  <c r="C32" i="14"/>
  <c r="C32" i="13"/>
  <c r="C29" i="15"/>
  <c r="B29" i="15" s="1"/>
  <c r="C363" i="2"/>
  <c r="C363" i="15"/>
  <c r="B363" i="15" s="1"/>
  <c r="C366" i="14"/>
  <c r="C366" i="13"/>
  <c r="C306" i="2"/>
  <c r="C306" i="15"/>
  <c r="B306" i="15" s="1"/>
  <c r="C309" i="14"/>
  <c r="C309" i="13"/>
  <c r="C213" i="2"/>
  <c r="B213" i="2" s="1"/>
  <c r="C216" i="14"/>
  <c r="C216" i="13"/>
  <c r="C213" i="15"/>
  <c r="B213" i="15" s="1"/>
  <c r="C76" i="2"/>
  <c r="C79" i="14"/>
  <c r="C79" i="13"/>
  <c r="C76" i="15"/>
  <c r="B76" i="15" s="1"/>
  <c r="C189" i="2"/>
  <c r="B189" i="2" s="1"/>
  <c r="C192" i="14"/>
  <c r="C192" i="13"/>
  <c r="C189" i="15"/>
  <c r="B189" i="15" s="1"/>
  <c r="C162" i="2"/>
  <c r="C162" i="15"/>
  <c r="B162" i="15" s="1"/>
  <c r="C165" i="14"/>
  <c r="C165" i="13"/>
  <c r="C243" i="2"/>
  <c r="C243" i="15"/>
  <c r="B243" i="15" s="1"/>
  <c r="C246" i="14"/>
  <c r="C246" i="13"/>
  <c r="C71" i="2"/>
  <c r="C74" i="13"/>
  <c r="C71" i="15"/>
  <c r="B71" i="15" s="1"/>
  <c r="C74" i="14"/>
  <c r="C163" i="2"/>
  <c r="C163" i="15"/>
  <c r="B163" i="15" s="1"/>
  <c r="C166" i="14"/>
  <c r="C166" i="13"/>
  <c r="O42" i="2"/>
  <c r="Q42" i="15" s="1"/>
  <c r="R101" i="2"/>
  <c r="T101" i="15" s="1"/>
  <c r="R117" i="2"/>
  <c r="T117" i="15" s="1"/>
  <c r="R165" i="2"/>
  <c r="T165" i="15" s="1"/>
  <c r="R74" i="2"/>
  <c r="T74" i="15" s="1"/>
  <c r="R42" i="2"/>
  <c r="T42" i="15" s="1"/>
  <c r="R17" i="2"/>
  <c r="T17" i="15" s="1"/>
  <c r="R28" i="2"/>
  <c r="T28" i="15" s="1"/>
  <c r="R166" i="2"/>
  <c r="T166" i="15" s="1"/>
  <c r="R151" i="2"/>
  <c r="T151" i="15" s="1"/>
  <c r="R275" i="2"/>
  <c r="T275" i="15" s="1"/>
  <c r="R164" i="2"/>
  <c r="T164" i="15" s="1"/>
  <c r="R208" i="2"/>
  <c r="T208" i="15" s="1"/>
  <c r="R252" i="2"/>
  <c r="T252" i="15" s="1"/>
  <c r="R296" i="2"/>
  <c r="T296" i="15" s="1"/>
  <c r="R174" i="2"/>
  <c r="T174" i="15" s="1"/>
  <c r="R125" i="2"/>
  <c r="T125" i="15" s="1"/>
  <c r="AD7" i="14"/>
  <c r="AD7" i="13"/>
  <c r="AD16" i="14"/>
  <c r="AD16" i="13"/>
  <c r="M12" i="14"/>
  <c r="M12" i="13"/>
  <c r="N18" i="14"/>
  <c r="N18" i="13"/>
  <c r="V17" i="14"/>
  <c r="AL17" i="14"/>
  <c r="J17" i="14"/>
  <c r="R17" i="14"/>
  <c r="L17" i="14"/>
  <c r="W17" i="14"/>
  <c r="AG17" i="14"/>
  <c r="AK17" i="14"/>
  <c r="Q17" i="14"/>
  <c r="AM17" i="14"/>
  <c r="H17" i="14"/>
  <c r="F17" i="14" s="1"/>
  <c r="S17" i="14"/>
  <c r="AN17" i="14"/>
  <c r="U17" i="14"/>
  <c r="AO17" i="14"/>
  <c r="T17" i="14"/>
  <c r="AL17" i="13"/>
  <c r="AM17" i="13"/>
  <c r="AN17" i="13"/>
  <c r="AO17" i="13"/>
  <c r="AK17" i="13"/>
  <c r="H17" i="13"/>
  <c r="F17" i="13" s="1"/>
  <c r="Q17" i="13"/>
  <c r="AG17" i="13"/>
  <c r="J17" i="13"/>
  <c r="R17" i="13"/>
  <c r="S17" i="13"/>
  <c r="L17" i="13"/>
  <c r="T17" i="13"/>
  <c r="U17" i="13"/>
  <c r="V17" i="13"/>
  <c r="W17" i="13"/>
  <c r="L18" i="14"/>
  <c r="T18" i="14"/>
  <c r="H18" i="14"/>
  <c r="F18" i="14" s="1"/>
  <c r="J18" i="14"/>
  <c r="U18" i="14"/>
  <c r="AM18" i="14"/>
  <c r="V18" i="14"/>
  <c r="AN18" i="14"/>
  <c r="W18" i="14"/>
  <c r="AG18" i="14"/>
  <c r="AO18" i="14"/>
  <c r="Q18" i="14"/>
  <c r="S18" i="14"/>
  <c r="AL18" i="14"/>
  <c r="R18" i="14"/>
  <c r="AK18" i="14"/>
  <c r="AO18" i="13"/>
  <c r="AK18" i="13"/>
  <c r="AL18" i="13"/>
  <c r="AM18" i="13"/>
  <c r="AN18" i="13"/>
  <c r="S18" i="13"/>
  <c r="L18" i="13"/>
  <c r="T18" i="13"/>
  <c r="U18" i="13"/>
  <c r="V18" i="13"/>
  <c r="W18" i="13"/>
  <c r="H18" i="13"/>
  <c r="F18" i="13" s="1"/>
  <c r="Q18" i="13"/>
  <c r="AG18" i="13"/>
  <c r="J18" i="13"/>
  <c r="R18" i="13"/>
  <c r="X8" i="14"/>
  <c r="X8" i="13"/>
  <c r="Y10" i="14"/>
  <c r="AA10" i="14"/>
  <c r="AF10" i="14"/>
  <c r="AH10" i="14"/>
  <c r="AI10" i="14"/>
  <c r="Z10" i="14"/>
  <c r="AA10" i="13"/>
  <c r="AI10" i="13"/>
  <c r="AF10" i="13"/>
  <c r="Y10" i="13"/>
  <c r="Z10" i="13"/>
  <c r="AH10" i="13"/>
  <c r="AF16" i="14"/>
  <c r="AI16" i="14"/>
  <c r="Y16" i="14"/>
  <c r="Z16" i="14"/>
  <c r="AA16" i="14"/>
  <c r="AH16" i="14"/>
  <c r="AF16" i="13"/>
  <c r="Y16" i="13"/>
  <c r="Z16" i="13"/>
  <c r="AH16" i="13"/>
  <c r="AA16" i="13"/>
  <c r="AI16" i="13"/>
  <c r="AA13" i="14"/>
  <c r="AI13" i="14"/>
  <c r="Y13" i="14"/>
  <c r="Z13" i="14"/>
  <c r="AH13" i="14"/>
  <c r="AF13" i="14"/>
  <c r="AF13" i="13"/>
  <c r="Y13" i="13"/>
  <c r="Z13" i="13"/>
  <c r="AH13" i="13"/>
  <c r="AA13" i="13"/>
  <c r="AI13" i="13"/>
  <c r="O9" i="14"/>
  <c r="O9" i="13"/>
  <c r="O15" i="14"/>
  <c r="O15" i="13"/>
  <c r="P8" i="14"/>
  <c r="P8" i="13"/>
  <c r="P11" i="14"/>
  <c r="P11" i="13"/>
  <c r="B104" i="13"/>
  <c r="A99" i="16" s="1"/>
  <c r="C105" i="2"/>
  <c r="C105" i="15"/>
  <c r="B105" i="15" s="1"/>
  <c r="C108" i="14"/>
  <c r="C108" i="13"/>
  <c r="B81" i="13"/>
  <c r="A76" i="16" s="1"/>
  <c r="B120" i="13"/>
  <c r="A115" i="16" s="1"/>
  <c r="B73" i="14"/>
  <c r="B118" i="15"/>
  <c r="B53" i="13"/>
  <c r="A48" i="16" s="1"/>
  <c r="B251" i="13"/>
  <c r="A246" i="16" s="1"/>
  <c r="B30" i="15"/>
  <c r="B68" i="13"/>
  <c r="A63" i="16" s="1"/>
  <c r="B278" i="15"/>
  <c r="B77" i="15"/>
  <c r="C68" i="2"/>
  <c r="C71" i="14"/>
  <c r="C71" i="13"/>
  <c r="C68" i="15"/>
  <c r="B68" i="15" s="1"/>
  <c r="B287" i="2"/>
  <c r="B59" i="2"/>
  <c r="B54" i="2"/>
  <c r="B178" i="2"/>
  <c r="B120" i="2"/>
  <c r="B222" i="2"/>
  <c r="B134" i="2"/>
  <c r="B82" i="2"/>
  <c r="B105" i="13"/>
  <c r="A100" i="16" s="1"/>
  <c r="B87" i="15"/>
  <c r="V21" i="14"/>
  <c r="AD21" i="14"/>
  <c r="AL21" i="14"/>
  <c r="P21" i="14"/>
  <c r="Y21" i="14"/>
  <c r="AH21" i="14"/>
  <c r="Q21" i="14"/>
  <c r="AA21" i="14"/>
  <c r="AK21" i="14"/>
  <c r="H21" i="14"/>
  <c r="F21" i="14" s="1"/>
  <c r="R21" i="14"/>
  <c r="AM21" i="14"/>
  <c r="U21" i="14"/>
  <c r="AF21" i="14"/>
  <c r="X21" i="14"/>
  <c r="AO21" i="14"/>
  <c r="J21" i="14"/>
  <c r="Z21" i="14"/>
  <c r="L21" i="14"/>
  <c r="W21" i="14"/>
  <c r="AN21" i="14"/>
  <c r="O21" i="14"/>
  <c r="S21" i="14"/>
  <c r="T21" i="14"/>
  <c r="AG21" i="14"/>
  <c r="AJ21" i="14"/>
  <c r="AI21" i="14"/>
  <c r="B21" i="14"/>
  <c r="B205" i="13"/>
  <c r="A200" i="16" s="1"/>
  <c r="B306" i="14"/>
  <c r="B234" i="14"/>
  <c r="B93" i="13"/>
  <c r="A88" i="16" s="1"/>
  <c r="B59" i="13"/>
  <c r="A54" i="16" s="1"/>
  <c r="C26" i="2"/>
  <c r="C26" i="15"/>
  <c r="B26" i="15" s="1"/>
  <c r="C29" i="14"/>
  <c r="C29" i="13"/>
  <c r="B53" i="2"/>
  <c r="B57" i="2"/>
  <c r="B22" i="2"/>
  <c r="B177" i="2"/>
  <c r="B38" i="2"/>
  <c r="B298" i="2"/>
  <c r="B209" i="2"/>
  <c r="B233" i="2"/>
  <c r="B354" i="2"/>
  <c r="B58" i="15"/>
  <c r="B185" i="13"/>
  <c r="A180" i="16" s="1"/>
  <c r="B49" i="15"/>
  <c r="B124" i="13"/>
  <c r="A119" i="16" s="1"/>
  <c r="B294" i="15"/>
  <c r="B93" i="15"/>
  <c r="B131" i="13"/>
  <c r="A126" i="16" s="1"/>
  <c r="B60" i="15"/>
  <c r="B155" i="13"/>
  <c r="A150" i="16" s="1"/>
  <c r="B54" i="13"/>
  <c r="A49" i="16" s="1"/>
  <c r="B219" i="13"/>
  <c r="A214" i="16" s="1"/>
  <c r="B110" i="13"/>
  <c r="A105" i="16" s="1"/>
  <c r="B75" i="2"/>
  <c r="B190" i="2"/>
  <c r="B47" i="14"/>
  <c r="B139" i="15"/>
  <c r="B265" i="14"/>
  <c r="B48" i="13"/>
  <c r="A43" i="16" s="1"/>
  <c r="B95" i="13"/>
  <c r="A90" i="16" s="1"/>
  <c r="B113" i="14"/>
  <c r="B39" i="13"/>
  <c r="A34" i="16" s="1"/>
  <c r="C320" i="2"/>
  <c r="B320" i="2" s="1"/>
  <c r="C320" i="15"/>
  <c r="B320" i="15" s="1"/>
  <c r="C323" i="14"/>
  <c r="C323" i="13"/>
  <c r="C191" i="2"/>
  <c r="B191" i="2" s="1"/>
  <c r="C194" i="13"/>
  <c r="C191" i="15"/>
  <c r="B191" i="15" s="1"/>
  <c r="C194" i="14"/>
  <c r="C253" i="2"/>
  <c r="B253" i="2" s="1"/>
  <c r="C256" i="14"/>
  <c r="C256" i="13"/>
  <c r="C253" i="15"/>
  <c r="B253" i="15" s="1"/>
  <c r="C353" i="2"/>
  <c r="B353" i="2" s="1"/>
  <c r="C353" i="15"/>
  <c r="B353" i="15" s="1"/>
  <c r="C356" i="14"/>
  <c r="C356" i="13"/>
  <c r="C267" i="2"/>
  <c r="B267" i="2" s="1"/>
  <c r="C267" i="15"/>
  <c r="B267" i="15" s="1"/>
  <c r="C270" i="14"/>
  <c r="C270" i="13"/>
  <c r="C331" i="2"/>
  <c r="B331" i="2" s="1"/>
  <c r="C331" i="15"/>
  <c r="B331" i="15" s="1"/>
  <c r="C334" i="14"/>
  <c r="C334" i="13"/>
  <c r="C300" i="2"/>
  <c r="B300" i="2" s="1"/>
  <c r="C303" i="14"/>
  <c r="C303" i="13"/>
  <c r="C300" i="15"/>
  <c r="B300" i="15" s="1"/>
  <c r="C293" i="2"/>
  <c r="C296" i="14"/>
  <c r="C296" i="13"/>
  <c r="C293" i="15"/>
  <c r="B293" i="15" s="1"/>
  <c r="C280" i="2"/>
  <c r="B280" i="2" s="1"/>
  <c r="C280" i="15"/>
  <c r="B280" i="15" s="1"/>
  <c r="C283" i="14"/>
  <c r="C283" i="13"/>
  <c r="C187" i="2"/>
  <c r="B187" i="2" s="1"/>
  <c r="C187" i="15"/>
  <c r="B187" i="15" s="1"/>
  <c r="C190" i="14"/>
  <c r="C190" i="13"/>
  <c r="C299" i="2"/>
  <c r="B299" i="2" s="1"/>
  <c r="C299" i="15"/>
  <c r="B299" i="15" s="1"/>
  <c r="C302" i="14"/>
  <c r="C302" i="13"/>
  <c r="C206" i="2"/>
  <c r="B206" i="2" s="1"/>
  <c r="C209" i="13"/>
  <c r="C209" i="14"/>
  <c r="C206" i="15"/>
  <c r="B206" i="15" s="1"/>
  <c r="C193" i="2"/>
  <c r="B193" i="2" s="1"/>
  <c r="C193" i="15"/>
  <c r="B193" i="15" s="1"/>
  <c r="C196" i="14"/>
  <c r="C196" i="13"/>
  <c r="C312" i="2"/>
  <c r="B312" i="2" s="1"/>
  <c r="C312" i="15"/>
  <c r="B312" i="15" s="1"/>
  <c r="C315" i="14"/>
  <c r="C315" i="13"/>
  <c r="C386" i="2"/>
  <c r="B386" i="2" s="1"/>
  <c r="C386" i="15"/>
  <c r="B386" i="15" s="1"/>
  <c r="C389" i="14"/>
  <c r="C389" i="13"/>
  <c r="C171" i="2"/>
  <c r="C171" i="15"/>
  <c r="B171" i="15" s="1"/>
  <c r="C174" i="14"/>
  <c r="C174" i="13"/>
  <c r="C343" i="2"/>
  <c r="B343" i="2" s="1"/>
  <c r="C346" i="13"/>
  <c r="C343" i="15"/>
  <c r="B343" i="15" s="1"/>
  <c r="C346" i="14"/>
  <c r="C316" i="2"/>
  <c r="B316" i="2" s="1"/>
  <c r="C319" i="14"/>
  <c r="C319" i="13"/>
  <c r="C316" i="15"/>
  <c r="B316" i="15" s="1"/>
  <c r="C273" i="2"/>
  <c r="B273" i="2" s="1"/>
  <c r="C273" i="15"/>
  <c r="B273" i="15" s="1"/>
  <c r="C276" i="14"/>
  <c r="C276" i="13"/>
  <c r="C304" i="2"/>
  <c r="B304" i="2" s="1"/>
  <c r="C304" i="15"/>
  <c r="B304" i="15" s="1"/>
  <c r="C307" i="14"/>
  <c r="C307" i="13"/>
  <c r="C97" i="2"/>
  <c r="B97" i="2" s="1"/>
  <c r="C97" i="15"/>
  <c r="B97" i="15" s="1"/>
  <c r="C100" i="14"/>
  <c r="C100" i="13"/>
  <c r="C247" i="2"/>
  <c r="B247" i="2" s="1"/>
  <c r="C250" i="13"/>
  <c r="C247" i="15"/>
  <c r="B247" i="15" s="1"/>
  <c r="C250" i="14"/>
  <c r="C266" i="2"/>
  <c r="B266" i="2" s="1"/>
  <c r="C266" i="15"/>
  <c r="B266" i="15" s="1"/>
  <c r="C269" i="14"/>
  <c r="C269" i="13"/>
  <c r="C157" i="2"/>
  <c r="B157" i="2" s="1"/>
  <c r="C160" i="14"/>
  <c r="C160" i="13"/>
  <c r="C157" i="15"/>
  <c r="B157" i="15" s="1"/>
  <c r="C282" i="2"/>
  <c r="B282" i="2" s="1"/>
  <c r="C282" i="15"/>
  <c r="B282" i="15" s="1"/>
  <c r="C285" i="14"/>
  <c r="C285" i="13"/>
  <c r="C317" i="2"/>
  <c r="B317" i="2" s="1"/>
  <c r="C320" i="14"/>
  <c r="C320" i="13"/>
  <c r="C317" i="15"/>
  <c r="B317" i="15" s="1"/>
  <c r="C330" i="13"/>
  <c r="C327" i="15"/>
  <c r="B327" i="15" s="1"/>
  <c r="C330" i="14"/>
  <c r="C288" i="2"/>
  <c r="B288" i="2" s="1"/>
  <c r="C288" i="15"/>
  <c r="B288" i="15" s="1"/>
  <c r="C291" i="14"/>
  <c r="C291" i="13"/>
  <c r="C21" i="2"/>
  <c r="B21" i="2" s="1"/>
  <c r="C24" i="14"/>
  <c r="C24" i="13"/>
  <c r="C21" i="15"/>
  <c r="B21" i="15" s="1"/>
  <c r="C73" i="2"/>
  <c r="B73" i="2" s="1"/>
  <c r="C73" i="15"/>
  <c r="B73" i="15" s="1"/>
  <c r="C76" i="14"/>
  <c r="C76" i="13"/>
  <c r="C223" i="2"/>
  <c r="B223" i="2" s="1"/>
  <c r="C226" i="13"/>
  <c r="C223" i="15"/>
  <c r="B223" i="15" s="1"/>
  <c r="C226" i="14"/>
  <c r="C261" i="2"/>
  <c r="B261" i="2" s="1"/>
  <c r="C264" i="14"/>
  <c r="C264" i="13"/>
  <c r="C261" i="15"/>
  <c r="B261" i="15" s="1"/>
  <c r="C156" i="2"/>
  <c r="B156" i="2" s="1"/>
  <c r="C159" i="14"/>
  <c r="C159" i="13"/>
  <c r="C156" i="15"/>
  <c r="B156" i="15" s="1"/>
  <c r="C328" i="2"/>
  <c r="B328" i="2" s="1"/>
  <c r="C328" i="15"/>
  <c r="B328" i="15" s="1"/>
  <c r="C331" i="14"/>
  <c r="C331" i="13"/>
  <c r="C192" i="2"/>
  <c r="B192" i="2" s="1"/>
  <c r="C192" i="15"/>
  <c r="B192" i="15" s="1"/>
  <c r="C195" i="14"/>
  <c r="C195" i="13"/>
  <c r="C80" i="2"/>
  <c r="B80" i="2" s="1"/>
  <c r="C80" i="15"/>
  <c r="B80" i="15" s="1"/>
  <c r="C83" i="14"/>
  <c r="C83" i="13"/>
  <c r="C238" i="2"/>
  <c r="B238" i="2" s="1"/>
  <c r="C241" i="13"/>
  <c r="C241" i="14"/>
  <c r="C238" i="15"/>
  <c r="B238" i="15" s="1"/>
  <c r="C211" i="2"/>
  <c r="B211" i="2" s="1"/>
  <c r="C211" i="15"/>
  <c r="B211" i="15" s="1"/>
  <c r="C214" i="14"/>
  <c r="C214" i="13"/>
  <c r="C349" i="2"/>
  <c r="B349" i="2" s="1"/>
  <c r="C352" i="14"/>
  <c r="C352" i="13"/>
  <c r="C349" i="15"/>
  <c r="B349" i="15" s="1"/>
  <c r="C367" i="2"/>
  <c r="B367" i="2" s="1"/>
  <c r="C370" i="13"/>
  <c r="C367" i="15"/>
  <c r="B367" i="15" s="1"/>
  <c r="C370" i="14"/>
  <c r="C337" i="15"/>
  <c r="B337" i="15" s="1"/>
  <c r="C340" i="14"/>
  <c r="C340" i="13"/>
  <c r="C332" i="2"/>
  <c r="B332" i="2" s="1"/>
  <c r="C335" i="14"/>
  <c r="C335" i="13"/>
  <c r="C332" i="15"/>
  <c r="B332" i="15" s="1"/>
  <c r="C114" i="2"/>
  <c r="B114" i="2" s="1"/>
  <c r="C114" i="15"/>
  <c r="B114" i="15" s="1"/>
  <c r="C117" i="14"/>
  <c r="C117" i="13"/>
  <c r="C370" i="2"/>
  <c r="B370" i="2" s="1"/>
  <c r="C370" i="15"/>
  <c r="B370" i="15" s="1"/>
  <c r="C373" i="14"/>
  <c r="C373" i="13"/>
  <c r="C217" i="2"/>
  <c r="B217" i="2" s="1"/>
  <c r="C217" i="15"/>
  <c r="B217" i="15" s="1"/>
  <c r="C220" i="14"/>
  <c r="C220" i="13"/>
  <c r="N185" i="2"/>
  <c r="P185" i="15" s="1"/>
  <c r="X185" i="15" s="1"/>
  <c r="U86" i="2"/>
  <c r="W86" i="15" s="1"/>
  <c r="U122" i="2"/>
  <c r="W122" i="15" s="1"/>
  <c r="C194" i="2"/>
  <c r="C194" i="15"/>
  <c r="B194" i="15" s="1"/>
  <c r="C197" i="14"/>
  <c r="C197" i="13"/>
  <c r="C183" i="2"/>
  <c r="C186" i="13"/>
  <c r="C183" i="15"/>
  <c r="B183" i="15" s="1"/>
  <c r="C186" i="14"/>
  <c r="C67" i="2"/>
  <c r="C67" i="15"/>
  <c r="B67" i="15" s="1"/>
  <c r="C70" i="14"/>
  <c r="C70" i="13"/>
  <c r="C179" i="2"/>
  <c r="C179" i="15"/>
  <c r="B179" i="15" s="1"/>
  <c r="C182" i="14"/>
  <c r="C182" i="13"/>
  <c r="M174" i="2"/>
  <c r="O174" i="15" s="1"/>
  <c r="O101" i="2"/>
  <c r="Q101" i="15" s="1"/>
  <c r="O165" i="2"/>
  <c r="Q165" i="15" s="1"/>
  <c r="O122" i="2"/>
  <c r="Q122" i="15" s="1"/>
  <c r="S165" i="2"/>
  <c r="U165" i="15" s="1"/>
  <c r="S74" i="2"/>
  <c r="U74" i="15" s="1"/>
  <c r="S42" i="2"/>
  <c r="U42" i="15" s="1"/>
  <c r="S17" i="2"/>
  <c r="U17" i="15" s="1"/>
  <c r="S28" i="2"/>
  <c r="U28" i="15" s="1"/>
  <c r="S166" i="2"/>
  <c r="U166" i="15" s="1"/>
  <c r="S151" i="2"/>
  <c r="U151" i="15" s="1"/>
  <c r="S275" i="2"/>
  <c r="U275" i="15" s="1"/>
  <c r="S164" i="2"/>
  <c r="U164" i="15" s="1"/>
  <c r="S208" i="2"/>
  <c r="U208" i="15" s="1"/>
  <c r="S252" i="2"/>
  <c r="U252" i="15" s="1"/>
  <c r="S296" i="2"/>
  <c r="U296" i="15" s="1"/>
  <c r="S220" i="2"/>
  <c r="U220" i="15" s="1"/>
  <c r="S174" i="2"/>
  <c r="U174" i="15" s="1"/>
  <c r="S125" i="2"/>
  <c r="U125" i="15" s="1"/>
  <c r="S84" i="2"/>
  <c r="U84" i="15" s="1"/>
  <c r="AD9" i="14"/>
  <c r="AD9" i="13"/>
  <c r="AD15" i="14"/>
  <c r="AD15" i="13"/>
  <c r="AD8" i="14"/>
  <c r="AD8" i="13"/>
  <c r="M7" i="14"/>
  <c r="M7" i="13"/>
  <c r="M18" i="14"/>
  <c r="M18" i="13"/>
  <c r="N10" i="14"/>
  <c r="N10" i="13"/>
  <c r="N7" i="14"/>
  <c r="N7" i="13"/>
  <c r="Q10" i="14"/>
  <c r="AG10" i="14"/>
  <c r="AO10" i="14"/>
  <c r="S10" i="14"/>
  <c r="L10" i="14"/>
  <c r="T10" i="14"/>
  <c r="W10" i="14"/>
  <c r="AM10" i="14"/>
  <c r="H10" i="14"/>
  <c r="F10" i="14" s="1"/>
  <c r="AN10" i="14"/>
  <c r="J10" i="14"/>
  <c r="R10" i="14"/>
  <c r="U10" i="14"/>
  <c r="AK10" i="14"/>
  <c r="V10" i="14"/>
  <c r="AL10" i="14"/>
  <c r="AO10" i="13"/>
  <c r="AK10" i="13"/>
  <c r="AL10" i="13"/>
  <c r="AM10" i="13"/>
  <c r="AN10" i="13"/>
  <c r="S10" i="13"/>
  <c r="L10" i="13"/>
  <c r="T10" i="13"/>
  <c r="U10" i="13"/>
  <c r="V10" i="13"/>
  <c r="W10" i="13"/>
  <c r="H10" i="13"/>
  <c r="F10" i="13" s="1"/>
  <c r="Q10" i="13"/>
  <c r="AG10" i="13"/>
  <c r="J10" i="13"/>
  <c r="R10" i="13"/>
  <c r="X14" i="14"/>
  <c r="X14" i="13"/>
  <c r="AF12" i="14"/>
  <c r="AA12" i="14"/>
  <c r="AI12" i="14"/>
  <c r="Y12" i="14"/>
  <c r="Z12" i="14"/>
  <c r="AH12" i="14"/>
  <c r="Y12" i="13"/>
  <c r="Z12" i="13"/>
  <c r="AH12" i="13"/>
  <c r="AA12" i="13"/>
  <c r="AI12" i="13"/>
  <c r="AF12" i="13"/>
  <c r="O12" i="14"/>
  <c r="O12" i="13"/>
  <c r="O13" i="14"/>
  <c r="O13" i="13"/>
  <c r="P17" i="14"/>
  <c r="P17" i="13"/>
  <c r="P7" i="14"/>
  <c r="P7" i="13"/>
  <c r="B104" i="14"/>
  <c r="C89" i="2"/>
  <c r="C89" i="15"/>
  <c r="B89" i="15" s="1"/>
  <c r="C92" i="14"/>
  <c r="C92" i="13"/>
  <c r="B78" i="2"/>
  <c r="B120" i="14"/>
  <c r="B73" i="13"/>
  <c r="A68" i="16" s="1"/>
  <c r="B121" i="14"/>
  <c r="B53" i="14"/>
  <c r="B251" i="14"/>
  <c r="B33" i="14"/>
  <c r="B68" i="14"/>
  <c r="B281" i="14"/>
  <c r="B80" i="13"/>
  <c r="A75" i="16" s="1"/>
  <c r="B358" i="15"/>
  <c r="B46" i="15"/>
  <c r="B221" i="13"/>
  <c r="A216" i="16" s="1"/>
  <c r="B37" i="15"/>
  <c r="B220" i="15"/>
  <c r="B109" i="15"/>
  <c r="B107" i="13"/>
  <c r="A102" i="16" s="1"/>
  <c r="B246" i="15"/>
  <c r="B84" i="15"/>
  <c r="B102" i="2"/>
  <c r="B90" i="13"/>
  <c r="A85" i="16" s="1"/>
  <c r="B18" i="15"/>
  <c r="B205" i="14"/>
  <c r="B303" i="15"/>
  <c r="B231" i="15"/>
  <c r="B93" i="14"/>
  <c r="B59" i="14"/>
  <c r="B28" i="13"/>
  <c r="A23" i="16" s="1"/>
  <c r="B109" i="13"/>
  <c r="A104" i="16" s="1"/>
  <c r="B149" i="13"/>
  <c r="A144" i="16" s="1"/>
  <c r="B132" i="13"/>
  <c r="A127" i="16" s="1"/>
  <c r="B66" i="14"/>
  <c r="B237" i="15"/>
  <c r="B189" i="13"/>
  <c r="A184" i="16" s="1"/>
  <c r="B172" i="13"/>
  <c r="A167" i="16" s="1"/>
  <c r="B308" i="13"/>
  <c r="A303" i="16" s="1"/>
  <c r="B37" i="13"/>
  <c r="A32" i="16" s="1"/>
  <c r="B58" i="2"/>
  <c r="B182" i="2"/>
  <c r="B49" i="2"/>
  <c r="B124" i="14"/>
  <c r="B297" i="14"/>
  <c r="B96" i="13"/>
  <c r="A91" i="16" s="1"/>
  <c r="B131" i="14"/>
  <c r="B63" i="13"/>
  <c r="A58" i="16" s="1"/>
  <c r="B155" i="14"/>
  <c r="B54" i="14"/>
  <c r="B219" i="14"/>
  <c r="B110" i="14"/>
  <c r="B150" i="15"/>
  <c r="C40" i="2"/>
  <c r="C40" i="15"/>
  <c r="B40" i="15" s="1"/>
  <c r="C43" i="14"/>
  <c r="C43" i="13"/>
  <c r="B44" i="2"/>
  <c r="B139" i="2"/>
  <c r="B265" i="13"/>
  <c r="A260" i="16" s="1"/>
  <c r="B48" i="14"/>
  <c r="B95" i="14"/>
  <c r="B113" i="13"/>
  <c r="A108" i="16" s="1"/>
  <c r="B39" i="14"/>
  <c r="C357" i="2"/>
  <c r="B357" i="2" s="1"/>
  <c r="C360" i="14"/>
  <c r="C360" i="13"/>
  <c r="C357" i="15"/>
  <c r="B357" i="15" s="1"/>
  <c r="C280" i="14"/>
  <c r="C280" i="13"/>
  <c r="C277" i="15"/>
  <c r="B277" i="15" s="1"/>
  <c r="C308" i="2"/>
  <c r="B308" i="2" s="1"/>
  <c r="C311" i="14"/>
  <c r="C311" i="13"/>
  <c r="C308" i="15"/>
  <c r="B308" i="15" s="1"/>
  <c r="C286" i="2"/>
  <c r="B286" i="2" s="1"/>
  <c r="C289" i="13"/>
  <c r="C289" i="14"/>
  <c r="C286" i="15"/>
  <c r="B286" i="15" s="1"/>
  <c r="C115" i="2"/>
  <c r="B115" i="2" s="1"/>
  <c r="C115" i="15"/>
  <c r="B115" i="15" s="1"/>
  <c r="C118" i="14"/>
  <c r="C118" i="13"/>
  <c r="C173" i="2"/>
  <c r="B173" i="2" s="1"/>
  <c r="C176" i="14"/>
  <c r="C176" i="13"/>
  <c r="C173" i="15"/>
  <c r="B173" i="15" s="1"/>
  <c r="C285" i="2"/>
  <c r="B285" i="2" s="1"/>
  <c r="C288" i="14"/>
  <c r="C288" i="13"/>
  <c r="C285" i="15"/>
  <c r="B285" i="15" s="1"/>
  <c r="C180" i="2"/>
  <c r="C183" i="14"/>
  <c r="C183" i="13"/>
  <c r="C180" i="15"/>
  <c r="B180" i="15" s="1"/>
  <c r="C344" i="2"/>
  <c r="B344" i="2" s="1"/>
  <c r="C344" i="15"/>
  <c r="B344" i="15" s="1"/>
  <c r="C347" i="14"/>
  <c r="C347" i="13"/>
  <c r="C295" i="2"/>
  <c r="B295" i="2" s="1"/>
  <c r="C298" i="13"/>
  <c r="C295" i="15"/>
  <c r="B295" i="15" s="1"/>
  <c r="C298" i="14"/>
  <c r="C103" i="2"/>
  <c r="C106" i="13"/>
  <c r="C103" i="15"/>
  <c r="B103" i="15" s="1"/>
  <c r="C106" i="14"/>
  <c r="C83" i="2"/>
  <c r="B83" i="2" s="1"/>
  <c r="C83" i="15"/>
  <c r="B83" i="15" s="1"/>
  <c r="C86" i="14"/>
  <c r="C86" i="13"/>
  <c r="C265" i="2"/>
  <c r="B265" i="2" s="1"/>
  <c r="C265" i="15"/>
  <c r="B265" i="15" s="1"/>
  <c r="C268" i="14"/>
  <c r="C268" i="13"/>
  <c r="C385" i="2"/>
  <c r="B385" i="2" s="1"/>
  <c r="C385" i="15"/>
  <c r="B385" i="15" s="1"/>
  <c r="C388" i="14"/>
  <c r="C388" i="13"/>
  <c r="C289" i="2"/>
  <c r="B289" i="2" s="1"/>
  <c r="C289" i="15"/>
  <c r="B289" i="15" s="1"/>
  <c r="C292" i="14"/>
  <c r="C292" i="13"/>
  <c r="C309" i="2"/>
  <c r="B309" i="2" s="1"/>
  <c r="C312" i="14"/>
  <c r="C312" i="13"/>
  <c r="C309" i="15"/>
  <c r="B309" i="15" s="1"/>
  <c r="C348" i="2"/>
  <c r="B348" i="2" s="1"/>
  <c r="C351" i="14"/>
  <c r="C351" i="13"/>
  <c r="C348" i="15"/>
  <c r="B348" i="15" s="1"/>
  <c r="C158" i="2"/>
  <c r="B158" i="2" s="1"/>
  <c r="C161" i="13"/>
  <c r="C161" i="14"/>
  <c r="C158" i="15"/>
  <c r="B158" i="15" s="1"/>
  <c r="C227" i="2"/>
  <c r="B227" i="2" s="1"/>
  <c r="C227" i="15"/>
  <c r="B227" i="15" s="1"/>
  <c r="C230" i="14"/>
  <c r="C230" i="13"/>
  <c r="C55" i="2"/>
  <c r="C58" i="13"/>
  <c r="C55" i="15"/>
  <c r="B55" i="15" s="1"/>
  <c r="C58" i="14"/>
  <c r="C263" i="2"/>
  <c r="C266" i="13"/>
  <c r="C263" i="15"/>
  <c r="B263" i="15" s="1"/>
  <c r="C266" i="14"/>
  <c r="C155" i="2"/>
  <c r="C155" i="15"/>
  <c r="B155" i="15" s="1"/>
  <c r="C158" i="14"/>
  <c r="C158" i="13"/>
  <c r="AD14" i="14"/>
  <c r="AD14" i="13"/>
  <c r="M10" i="14"/>
  <c r="M10" i="13"/>
  <c r="N15" i="14"/>
  <c r="N15" i="13"/>
  <c r="N9" i="14"/>
  <c r="N9" i="13"/>
  <c r="W7" i="14"/>
  <c r="AM7" i="14"/>
  <c r="L7" i="14"/>
  <c r="AG7" i="14"/>
  <c r="H7" i="14"/>
  <c r="F7" i="14" s="1"/>
  <c r="Q7" i="14"/>
  <c r="R7" i="14"/>
  <c r="AL7" i="14"/>
  <c r="S7" i="14"/>
  <c r="AN7" i="14"/>
  <c r="T7" i="14"/>
  <c r="AO7" i="14"/>
  <c r="U7" i="14"/>
  <c r="V7" i="14"/>
  <c r="J7" i="14"/>
  <c r="AK7" i="14"/>
  <c r="AK7" i="13"/>
  <c r="AL7" i="13"/>
  <c r="AM7" i="13"/>
  <c r="AN7" i="13"/>
  <c r="AO7" i="13"/>
  <c r="H7" i="13"/>
  <c r="F7" i="13" s="1"/>
  <c r="W7" i="13"/>
  <c r="J7" i="13"/>
  <c r="T7" i="13"/>
  <c r="U7" i="13"/>
  <c r="V7" i="13"/>
  <c r="L7" i="13"/>
  <c r="AG7" i="13"/>
  <c r="Q7" i="13"/>
  <c r="R7" i="13"/>
  <c r="S7" i="13"/>
  <c r="U16" i="14"/>
  <c r="AK16" i="14"/>
  <c r="H16" i="14"/>
  <c r="F16" i="14" s="1"/>
  <c r="AN16" i="14"/>
  <c r="L16" i="14"/>
  <c r="T16" i="14"/>
  <c r="J16" i="14"/>
  <c r="W16" i="14"/>
  <c r="AL16" i="14"/>
  <c r="AM16" i="14"/>
  <c r="Q16" i="14"/>
  <c r="AO16" i="14"/>
  <c r="R16" i="14"/>
  <c r="S16" i="14"/>
  <c r="V16" i="14"/>
  <c r="AG16" i="14"/>
  <c r="AK16" i="13"/>
  <c r="AL16" i="13"/>
  <c r="AM16" i="13"/>
  <c r="AN16" i="13"/>
  <c r="AO16" i="13"/>
  <c r="U16" i="13"/>
  <c r="V16" i="13"/>
  <c r="W16" i="13"/>
  <c r="H16" i="13"/>
  <c r="F16" i="13" s="1"/>
  <c r="Q16" i="13"/>
  <c r="AG16" i="13"/>
  <c r="J16" i="13"/>
  <c r="R16" i="13"/>
  <c r="S16" i="13"/>
  <c r="L16" i="13"/>
  <c r="T16" i="13"/>
  <c r="X13" i="14"/>
  <c r="X13" i="13"/>
  <c r="X10" i="14"/>
  <c r="X10" i="13"/>
  <c r="X7" i="14"/>
  <c r="X7" i="13"/>
  <c r="O14" i="14"/>
  <c r="O14" i="13"/>
  <c r="P16" i="14"/>
  <c r="P16" i="13"/>
  <c r="C20" i="2"/>
  <c r="C23" i="14"/>
  <c r="C23" i="13"/>
  <c r="C20" i="15"/>
  <c r="B101" i="2"/>
  <c r="B181" i="15"/>
  <c r="B85" i="15"/>
  <c r="B117" i="2"/>
  <c r="B70" i="2"/>
  <c r="B121" i="13"/>
  <c r="A116" i="16" s="1"/>
  <c r="B50" i="15"/>
  <c r="B248" i="15"/>
  <c r="AL33" i="13"/>
  <c r="AM33" i="13"/>
  <c r="AK33" i="13"/>
  <c r="AN33" i="13"/>
  <c r="J33" i="13"/>
  <c r="R33" i="13"/>
  <c r="Z33" i="13"/>
  <c r="AH33" i="13"/>
  <c r="AA33" i="13"/>
  <c r="AI33" i="13"/>
  <c r="L33" i="13"/>
  <c r="T33" i="13"/>
  <c r="AJ33" i="13"/>
  <c r="O33" i="13"/>
  <c r="W33" i="13"/>
  <c r="AD33" i="13"/>
  <c r="P33" i="13"/>
  <c r="AF33" i="13"/>
  <c r="Q33" i="13"/>
  <c r="AG33" i="13"/>
  <c r="U33" i="13"/>
  <c r="V33" i="13"/>
  <c r="H33" i="13"/>
  <c r="F33" i="13" s="1"/>
  <c r="X33" i="13"/>
  <c r="Y33" i="13"/>
  <c r="B33" i="13"/>
  <c r="A28" i="16" s="1"/>
  <c r="B65" i="15"/>
  <c r="B281" i="13"/>
  <c r="A276" i="16" s="1"/>
  <c r="B80" i="14"/>
  <c r="B361" i="14"/>
  <c r="V49" i="14"/>
  <c r="AD49" i="14"/>
  <c r="AL49" i="14"/>
  <c r="R49" i="14"/>
  <c r="AA49" i="14"/>
  <c r="AJ49" i="14"/>
  <c r="J49" i="14"/>
  <c r="S49" i="14"/>
  <c r="AK49" i="14"/>
  <c r="T49" i="14"/>
  <c r="AM49" i="14"/>
  <c r="H49" i="14"/>
  <c r="F49" i="14" s="1"/>
  <c r="Q49" i="14"/>
  <c r="Z49" i="14"/>
  <c r="AI49" i="14"/>
  <c r="W49" i="14"/>
  <c r="AO49" i="14"/>
  <c r="X49" i="14"/>
  <c r="Y49" i="14"/>
  <c r="U49" i="14"/>
  <c r="AN49" i="14"/>
  <c r="O49" i="14"/>
  <c r="P49" i="14"/>
  <c r="AG49" i="14"/>
  <c r="AH49" i="14"/>
  <c r="AF49" i="14"/>
  <c r="L49" i="14"/>
  <c r="G49" i="14" s="1"/>
  <c r="B49" i="14"/>
  <c r="B221" i="14"/>
  <c r="AL40" i="13"/>
  <c r="AM40" i="13"/>
  <c r="AK40" i="13"/>
  <c r="AN40" i="13"/>
  <c r="AO40" i="13"/>
  <c r="O40" i="13"/>
  <c r="W40" i="13"/>
  <c r="H40" i="13"/>
  <c r="F40" i="13" s="1"/>
  <c r="P40" i="13"/>
  <c r="X40" i="13"/>
  <c r="AF40" i="13"/>
  <c r="Q40" i="13"/>
  <c r="Y40" i="13"/>
  <c r="AG40" i="13"/>
  <c r="L40" i="13"/>
  <c r="T40" i="13"/>
  <c r="AJ40" i="13"/>
  <c r="S40" i="13"/>
  <c r="AI40" i="13"/>
  <c r="U40" i="13"/>
  <c r="V40" i="13"/>
  <c r="J40" i="13"/>
  <c r="Z40" i="13"/>
  <c r="AA40" i="13"/>
  <c r="AD40" i="13"/>
  <c r="R40" i="13"/>
  <c r="AH40" i="13"/>
  <c r="B40" i="13"/>
  <c r="A35" i="16" s="1"/>
  <c r="B223" i="13"/>
  <c r="A218" i="16" s="1"/>
  <c r="B112" i="13"/>
  <c r="A107" i="16" s="1"/>
  <c r="B107" i="14"/>
  <c r="B249" i="14"/>
  <c r="B87" i="13"/>
  <c r="A82" i="16" s="1"/>
  <c r="L42" i="14"/>
  <c r="T42" i="14"/>
  <c r="AJ42" i="14"/>
  <c r="H42" i="14"/>
  <c r="F42" i="14" s="1"/>
  <c r="R42" i="14"/>
  <c r="AA42" i="14"/>
  <c r="AK42" i="14"/>
  <c r="J42" i="14"/>
  <c r="S42" i="14"/>
  <c r="AL42" i="14"/>
  <c r="U42" i="14"/>
  <c r="AD42" i="14"/>
  <c r="AM42" i="14"/>
  <c r="Q42" i="14"/>
  <c r="Z42" i="14"/>
  <c r="AI42" i="14"/>
  <c r="W42" i="14"/>
  <c r="AO42" i="14"/>
  <c r="X42" i="14"/>
  <c r="Y42" i="14"/>
  <c r="V42" i="14"/>
  <c r="AN42" i="14"/>
  <c r="AG42" i="14"/>
  <c r="AH42" i="14"/>
  <c r="AF42" i="14"/>
  <c r="O42" i="14"/>
  <c r="P42" i="14"/>
  <c r="B42" i="14"/>
  <c r="B87" i="2"/>
  <c r="B18" i="2"/>
  <c r="B202" i="15"/>
  <c r="B306" i="13"/>
  <c r="A301" i="16" s="1"/>
  <c r="B234" i="13"/>
  <c r="A229" i="16" s="1"/>
  <c r="B90" i="15"/>
  <c r="B56" i="15"/>
  <c r="H28" i="14"/>
  <c r="F28" i="14" s="1"/>
  <c r="P28" i="14"/>
  <c r="X28" i="14"/>
  <c r="O28" i="14"/>
  <c r="Y28" i="14"/>
  <c r="AG28" i="14"/>
  <c r="AO28" i="14"/>
  <c r="S28" i="14"/>
  <c r="AL28" i="14"/>
  <c r="J28" i="14"/>
  <c r="T28" i="14"/>
  <c r="AD28" i="14"/>
  <c r="AM28" i="14"/>
  <c r="W28" i="14"/>
  <c r="AH28" i="14"/>
  <c r="U28" i="14"/>
  <c r="AJ28" i="14"/>
  <c r="V28" i="14"/>
  <c r="AK28" i="14"/>
  <c r="Z28" i="14"/>
  <c r="AN28" i="14"/>
  <c r="R28" i="14"/>
  <c r="AI28" i="14"/>
  <c r="L28" i="14"/>
  <c r="G28" i="14" s="1"/>
  <c r="Q28" i="14"/>
  <c r="AA28" i="14"/>
  <c r="AF28" i="14"/>
  <c r="B28" i="14"/>
  <c r="B109" i="14"/>
  <c r="B149" i="14"/>
  <c r="B132" i="14"/>
  <c r="B63" i="15"/>
  <c r="B240" i="13"/>
  <c r="A235" i="16" s="1"/>
  <c r="B189" i="14"/>
  <c r="B172" i="14"/>
  <c r="B308" i="14"/>
  <c r="V37" i="14"/>
  <c r="AD37" i="14"/>
  <c r="AL37" i="14"/>
  <c r="O37" i="14"/>
  <c r="W37" i="14"/>
  <c r="AM37" i="14"/>
  <c r="J37" i="14"/>
  <c r="R37" i="14"/>
  <c r="Z37" i="14"/>
  <c r="AH37" i="14"/>
  <c r="L37" i="14"/>
  <c r="G37" i="14" s="1"/>
  <c r="Y37" i="14"/>
  <c r="AK37" i="14"/>
  <c r="AA37" i="14"/>
  <c r="AN37" i="14"/>
  <c r="P37" i="14"/>
  <c r="AO37" i="14"/>
  <c r="X37" i="14"/>
  <c r="AJ37" i="14"/>
  <c r="S37" i="14"/>
  <c r="T37" i="14"/>
  <c r="U37" i="14"/>
  <c r="Q37" i="14"/>
  <c r="AG37" i="14"/>
  <c r="AI37" i="14"/>
  <c r="AF37" i="14"/>
  <c r="H37" i="14"/>
  <c r="F37" i="14" s="1"/>
  <c r="B37" i="14"/>
  <c r="B133" i="13"/>
  <c r="A128" i="16" s="1"/>
  <c r="B126" i="15"/>
  <c r="C96" i="2"/>
  <c r="C96" i="15"/>
  <c r="B96" i="15" s="1"/>
  <c r="C99" i="14"/>
  <c r="C99" i="13"/>
  <c r="B121" i="15"/>
  <c r="B297" i="13"/>
  <c r="A292" i="16" s="1"/>
  <c r="B96" i="14"/>
  <c r="B128" i="15"/>
  <c r="B63" i="14"/>
  <c r="B152" i="15"/>
  <c r="B51" i="15"/>
  <c r="B216" i="15"/>
  <c r="B107" i="15"/>
  <c r="H153" i="14"/>
  <c r="F153" i="14" s="1"/>
  <c r="B153" i="14"/>
  <c r="C52" i="2"/>
  <c r="C55" i="14"/>
  <c r="C55" i="13"/>
  <c r="C52" i="15"/>
  <c r="M153" i="14" s="1"/>
  <c r="B334" i="15"/>
  <c r="B61" i="15"/>
  <c r="B262" i="2"/>
  <c r="B45" i="2"/>
  <c r="B92" i="2"/>
  <c r="B110" i="2"/>
  <c r="B36" i="2"/>
  <c r="X39" i="15"/>
  <c r="X45" i="15"/>
  <c r="X93" i="15"/>
  <c r="Y93" i="15" s="1"/>
  <c r="X181" i="15"/>
  <c r="X237" i="15"/>
  <c r="X18" i="15"/>
  <c r="AB21" i="14" s="1"/>
  <c r="X22" i="15"/>
  <c r="X30" i="15"/>
  <c r="X34" i="15"/>
  <c r="AB37" i="14" s="1"/>
  <c r="X38" i="15"/>
  <c r="X42" i="15"/>
  <c r="X46" i="15"/>
  <c r="AB49" i="14" s="1"/>
  <c r="X50" i="15"/>
  <c r="X54" i="15"/>
  <c r="X151" i="15"/>
  <c r="X231" i="15"/>
  <c r="Y231" i="15" s="1"/>
  <c r="X92" i="15"/>
  <c r="Y92" i="15" s="1"/>
  <c r="X196" i="15"/>
  <c r="Y196" i="15" s="1"/>
  <c r="X248" i="15"/>
  <c r="Y248" i="15" s="1"/>
  <c r="X53" i="15"/>
  <c r="X85" i="15"/>
  <c r="X25" i="15"/>
  <c r="X125" i="15"/>
  <c r="Y125" i="15" s="1"/>
  <c r="X169" i="15"/>
  <c r="X66" i="15"/>
  <c r="X82" i="15"/>
  <c r="Y82" i="15" s="1"/>
  <c r="X98" i="15"/>
  <c r="X118" i="15"/>
  <c r="X134" i="15"/>
  <c r="Y134" i="15" s="1"/>
  <c r="X146" i="15"/>
  <c r="Y146" i="15" s="1"/>
  <c r="X178" i="15"/>
  <c r="X198" i="15"/>
  <c r="X226" i="15"/>
  <c r="X290" i="15"/>
  <c r="Y290" i="15" s="1"/>
  <c r="X6" i="15"/>
  <c r="X7" i="15"/>
  <c r="X51" i="15"/>
  <c r="X87" i="15"/>
  <c r="Y87" i="15" s="1"/>
  <c r="X139" i="15"/>
  <c r="Y139" i="15" s="1"/>
  <c r="X28" i="15"/>
  <c r="X44" i="15"/>
  <c r="Y44" i="15" s="1"/>
  <c r="X60" i="15"/>
  <c r="X84" i="15"/>
  <c r="X104" i="15"/>
  <c r="X128" i="15"/>
  <c r="X172" i="15"/>
  <c r="Y172" i="15" s="1"/>
  <c r="X220" i="15"/>
  <c r="X17" i="15"/>
  <c r="AB20" i="14" s="1"/>
  <c r="X49" i="15"/>
  <c r="Y49" i="15" s="1"/>
  <c r="X121" i="15"/>
  <c r="X165" i="15"/>
  <c r="Y151" i="15"/>
  <c r="Y303" i="15"/>
  <c r="Y296" i="15"/>
  <c r="Y53" i="15"/>
  <c r="Y85" i="15"/>
  <c r="Y169" i="15"/>
  <c r="X209" i="15"/>
  <c r="X305" i="15"/>
  <c r="Y66" i="15"/>
  <c r="Y98" i="15"/>
  <c r="Y118" i="15"/>
  <c r="Y178" i="15"/>
  <c r="Y198" i="15"/>
  <c r="Y226" i="15"/>
  <c r="J25" i="15"/>
  <c r="M28" i="14" s="1"/>
  <c r="K25" i="15"/>
  <c r="N28" i="14" s="1"/>
  <c r="J53" i="15"/>
  <c r="K53" i="15"/>
  <c r="K94" i="15"/>
  <c r="J94" i="15"/>
  <c r="K106" i="15"/>
  <c r="J106" i="15"/>
  <c r="J101" i="15"/>
  <c r="K101" i="15"/>
  <c r="K198" i="15"/>
  <c r="J198" i="15"/>
  <c r="J57" i="15"/>
  <c r="K57" i="15"/>
  <c r="K146" i="15"/>
  <c r="J146" i="15"/>
  <c r="K22" i="15"/>
  <c r="J22" i="15"/>
  <c r="J129" i="15"/>
  <c r="K129" i="15"/>
  <c r="J177" i="15"/>
  <c r="K177" i="15"/>
  <c r="J181" i="15"/>
  <c r="K181" i="15"/>
  <c r="K78" i="15"/>
  <c r="J78" i="15"/>
  <c r="J63" i="15"/>
  <c r="K63" i="15"/>
  <c r="J85" i="15"/>
  <c r="K85" i="15"/>
  <c r="K38" i="15"/>
  <c r="J38" i="15"/>
  <c r="J117" i="15"/>
  <c r="K117" i="15"/>
  <c r="J161" i="15"/>
  <c r="K161" i="15"/>
  <c r="J237" i="15"/>
  <c r="K237" i="15"/>
  <c r="K298" i="15"/>
  <c r="J298" i="15"/>
  <c r="K186" i="15"/>
  <c r="J186" i="15"/>
  <c r="K70" i="15"/>
  <c r="J70" i="15"/>
  <c r="J209" i="15"/>
  <c r="K209" i="15"/>
  <c r="J169" i="15"/>
  <c r="K169" i="15"/>
  <c r="J185" i="15"/>
  <c r="K185" i="15"/>
  <c r="J233" i="15"/>
  <c r="K233" i="15"/>
  <c r="K104" i="15"/>
  <c r="J104" i="15"/>
  <c r="K118" i="15"/>
  <c r="J118" i="15"/>
  <c r="K134" i="15"/>
  <c r="J134" i="15"/>
  <c r="J165" i="15"/>
  <c r="K165" i="15"/>
  <c r="K246" i="15"/>
  <c r="J246" i="15"/>
  <c r="K50" i="15"/>
  <c r="J50" i="15"/>
  <c r="J305" i="15"/>
  <c r="K305" i="15"/>
  <c r="K354" i="15"/>
  <c r="J354" i="15"/>
  <c r="K30" i="15"/>
  <c r="N33" i="13" s="1"/>
  <c r="J30" i="15"/>
  <c r="M33" i="13" s="1"/>
  <c r="K58" i="15"/>
  <c r="J58" i="15"/>
  <c r="K74" i="15"/>
  <c r="J74" i="15"/>
  <c r="K130" i="15"/>
  <c r="J130" i="15"/>
  <c r="K182" i="15"/>
  <c r="J182" i="15"/>
  <c r="K126" i="15"/>
  <c r="J126" i="15"/>
  <c r="J49" i="15"/>
  <c r="K49" i="15"/>
  <c r="J65" i="15"/>
  <c r="K65" i="15"/>
  <c r="K42" i="15"/>
  <c r="J42" i="15"/>
  <c r="K122" i="15"/>
  <c r="J122" i="15"/>
  <c r="K278" i="15"/>
  <c r="J278" i="15"/>
  <c r="J121" i="15"/>
  <c r="K121" i="15"/>
  <c r="J17" i="15"/>
  <c r="M20" i="14" s="1"/>
  <c r="K17" i="15"/>
  <c r="N20" i="14" s="1"/>
  <c r="K86" i="15"/>
  <c r="J86" i="15"/>
  <c r="J77" i="15"/>
  <c r="K77" i="15"/>
  <c r="K294" i="15"/>
  <c r="J294" i="15"/>
  <c r="K28" i="15"/>
  <c r="J28" i="15"/>
  <c r="K318" i="15"/>
  <c r="J318" i="15"/>
  <c r="J93" i="15"/>
  <c r="K93" i="15"/>
  <c r="K166" i="15"/>
  <c r="J166" i="15"/>
  <c r="J128" i="15"/>
  <c r="K128" i="15"/>
  <c r="K358" i="15"/>
  <c r="J358" i="15"/>
  <c r="K262" i="15"/>
  <c r="J262" i="15"/>
  <c r="J231" i="15"/>
  <c r="K231" i="15"/>
  <c r="K218" i="15"/>
  <c r="J218" i="15"/>
  <c r="K102" i="15"/>
  <c r="J102" i="15"/>
  <c r="J107" i="15"/>
  <c r="K107" i="15"/>
  <c r="K150" i="15"/>
  <c r="J150" i="15"/>
  <c r="K190" i="15"/>
  <c r="J190" i="15"/>
  <c r="J123" i="15"/>
  <c r="K123" i="15"/>
  <c r="K18" i="15"/>
  <c r="N21" i="14" s="1"/>
  <c r="J18" i="15"/>
  <c r="M21" i="13" s="1"/>
  <c r="K66" i="15"/>
  <c r="J66" i="15"/>
  <c r="K202" i="15"/>
  <c r="J202" i="15"/>
  <c r="K44" i="15"/>
  <c r="J44" i="15"/>
  <c r="J151" i="15"/>
  <c r="K151" i="15"/>
  <c r="J287" i="15"/>
  <c r="K287" i="15"/>
  <c r="K334" i="15"/>
  <c r="J334" i="15"/>
  <c r="J139" i="15"/>
  <c r="K139" i="15"/>
  <c r="J61" i="15"/>
  <c r="K61" i="15"/>
  <c r="J303" i="15"/>
  <c r="K303" i="15"/>
  <c r="K46" i="15"/>
  <c r="N49" i="14" s="1"/>
  <c r="J46" i="15"/>
  <c r="M49" i="14" s="1"/>
  <c r="J275" i="15"/>
  <c r="K275" i="15"/>
  <c r="J195" i="15"/>
  <c r="K195" i="15"/>
  <c r="J45" i="15"/>
  <c r="K45" i="15"/>
  <c r="K36" i="15"/>
  <c r="J36" i="15"/>
  <c r="K54" i="15"/>
  <c r="J54" i="15"/>
  <c r="K92" i="15"/>
  <c r="J92" i="15"/>
  <c r="K164" i="15"/>
  <c r="J164" i="15"/>
  <c r="K98" i="15"/>
  <c r="J98" i="15"/>
  <c r="J208" i="15"/>
  <c r="K208" i="15"/>
  <c r="K172" i="15"/>
  <c r="J172" i="15"/>
  <c r="J37" i="15"/>
  <c r="M40" i="13" s="1"/>
  <c r="K37" i="15"/>
  <c r="N40" i="13" s="1"/>
  <c r="K60" i="15"/>
  <c r="J60" i="15"/>
  <c r="K90" i="15"/>
  <c r="J90" i="15"/>
  <c r="K110" i="15"/>
  <c r="J110" i="15"/>
  <c r="K252" i="15"/>
  <c r="J252" i="15"/>
  <c r="K248" i="15"/>
  <c r="J248" i="15"/>
  <c r="K178" i="15"/>
  <c r="J178" i="15"/>
  <c r="K226" i="15"/>
  <c r="J226" i="15"/>
  <c r="K296" i="15"/>
  <c r="J296" i="15"/>
  <c r="K196" i="15"/>
  <c r="J196" i="15"/>
  <c r="K152" i="15"/>
  <c r="J152" i="15"/>
  <c r="K290" i="15"/>
  <c r="J290" i="15"/>
  <c r="K220" i="15"/>
  <c r="J220" i="15"/>
  <c r="K56" i="15"/>
  <c r="J56" i="15"/>
  <c r="K260" i="15"/>
  <c r="J260" i="15"/>
  <c r="K120" i="15"/>
  <c r="J120" i="15"/>
  <c r="K216" i="15"/>
  <c r="J216" i="15"/>
  <c r="K174" i="15"/>
  <c r="J174" i="15"/>
  <c r="J109" i="15"/>
  <c r="K109" i="15"/>
  <c r="J125" i="15"/>
  <c r="K125" i="15"/>
  <c r="K222" i="15"/>
  <c r="J222" i="15"/>
  <c r="K34" i="15"/>
  <c r="N37" i="14" s="1"/>
  <c r="E37" i="14" s="1"/>
  <c r="J34" i="15"/>
  <c r="M37" i="14" s="1"/>
  <c r="K82" i="15"/>
  <c r="J82" i="15"/>
  <c r="K84" i="15"/>
  <c r="J84" i="15"/>
  <c r="J159" i="15"/>
  <c r="K159" i="15"/>
  <c r="G9" i="16"/>
  <c r="G11" i="16"/>
  <c r="Y6" i="15"/>
  <c r="Y7" i="15"/>
  <c r="X15" i="15"/>
  <c r="X11" i="15"/>
  <c r="Y51" i="15"/>
  <c r="Y28" i="15"/>
  <c r="Y60" i="15"/>
  <c r="Y84" i="15"/>
  <c r="Y104" i="15"/>
  <c r="Y128" i="15"/>
  <c r="Y220" i="15"/>
  <c r="X77" i="15"/>
  <c r="X101" i="15"/>
  <c r="Y121" i="15"/>
  <c r="Y165" i="15"/>
  <c r="Y185" i="15"/>
  <c r="Y58" i="15"/>
  <c r="Y78" i="15"/>
  <c r="Y94" i="15"/>
  <c r="Y110" i="15"/>
  <c r="Y130" i="15"/>
  <c r="Y174" i="15"/>
  <c r="Y190" i="15"/>
  <c r="Y222" i="15"/>
  <c r="Y278" i="15"/>
  <c r="Y318" i="15"/>
  <c r="Y334" i="15"/>
  <c r="Y354" i="15"/>
  <c r="Y358" i="15"/>
  <c r="G10" i="16"/>
  <c r="G4" i="16"/>
  <c r="G7" i="16"/>
  <c r="G3" i="16"/>
  <c r="X14" i="15"/>
  <c r="X10" i="15"/>
  <c r="X257" i="15"/>
  <c r="X387" i="15"/>
  <c r="N12" i="15"/>
  <c r="N14" i="15"/>
  <c r="N6" i="15"/>
  <c r="N8" i="15"/>
  <c r="N5" i="15"/>
  <c r="N11" i="15"/>
  <c r="N385" i="15"/>
  <c r="N4" i="15"/>
  <c r="N10" i="15"/>
  <c r="N7" i="15"/>
  <c r="N13" i="15"/>
  <c r="N387" i="15"/>
  <c r="N386" i="15"/>
  <c r="N9" i="15"/>
  <c r="N15" i="15"/>
  <c r="X63" i="15"/>
  <c r="X75" i="15"/>
  <c r="X123" i="15"/>
  <c r="X159" i="15"/>
  <c r="X195" i="15"/>
  <c r="X287" i="15"/>
  <c r="X56" i="15"/>
  <c r="X164" i="15"/>
  <c r="X216" i="15"/>
  <c r="X260" i="15"/>
  <c r="Y45" i="15"/>
  <c r="X65" i="15"/>
  <c r="X117" i="15"/>
  <c r="X161" i="15"/>
  <c r="Y181" i="15"/>
  <c r="Y237" i="15"/>
  <c r="Y18" i="15"/>
  <c r="AC21" i="13" s="1"/>
  <c r="Y22" i="15"/>
  <c r="Y34" i="15"/>
  <c r="AC37" i="14" s="1"/>
  <c r="Y38" i="15"/>
  <c r="Y42" i="15"/>
  <c r="Y46" i="15"/>
  <c r="AC49" i="14" s="1"/>
  <c r="Y50" i="15"/>
  <c r="Y54" i="15"/>
  <c r="X74" i="15"/>
  <c r="X90" i="15"/>
  <c r="X106" i="15"/>
  <c r="X126" i="15"/>
  <c r="X166" i="15"/>
  <c r="X186" i="15"/>
  <c r="X218" i="15"/>
  <c r="X246" i="15"/>
  <c r="X262" i="15"/>
  <c r="X298" i="15"/>
  <c r="G12" i="16"/>
  <c r="G6" i="16"/>
  <c r="G13" i="16"/>
  <c r="X4" i="15"/>
  <c r="X13" i="15"/>
  <c r="X9" i="15"/>
  <c r="X385" i="15"/>
  <c r="X59" i="15"/>
  <c r="X107" i="15"/>
  <c r="X275" i="15"/>
  <c r="X36" i="15"/>
  <c r="X120" i="15"/>
  <c r="X152" i="15"/>
  <c r="X208" i="15"/>
  <c r="X252" i="15"/>
  <c r="X37" i="15"/>
  <c r="AB40" i="13" s="1"/>
  <c r="X57" i="15"/>
  <c r="X61" i="15"/>
  <c r="X109" i="15"/>
  <c r="X129" i="15"/>
  <c r="X177" i="15"/>
  <c r="X233" i="15"/>
  <c r="X70" i="15"/>
  <c r="X86" i="15"/>
  <c r="X102" i="15"/>
  <c r="X122" i="15"/>
  <c r="X150" i="15"/>
  <c r="X182" i="15"/>
  <c r="X202" i="15"/>
  <c r="X294" i="15"/>
  <c r="J59" i="15"/>
  <c r="K59" i="15"/>
  <c r="J39" i="15"/>
  <c r="M42" i="14" s="1"/>
  <c r="K39" i="15"/>
  <c r="N42" i="14" s="1"/>
  <c r="J75" i="15"/>
  <c r="K75" i="15"/>
  <c r="J87" i="15"/>
  <c r="K87" i="15"/>
  <c r="J51" i="15"/>
  <c r="K51" i="15"/>
  <c r="G8" i="16"/>
  <c r="G5" i="16"/>
  <c r="X5" i="15"/>
  <c r="X12" i="15"/>
  <c r="X8" i="15"/>
  <c r="X386" i="15"/>
  <c r="F142" i="2"/>
  <c r="F142" i="15" s="1"/>
  <c r="J131" i="2"/>
  <c r="L131" i="15" s="1"/>
  <c r="K199" i="2"/>
  <c r="M199" i="15" s="1"/>
  <c r="E142" i="2"/>
  <c r="E142" i="15" s="1"/>
  <c r="K163" i="2"/>
  <c r="M163" i="15" s="1"/>
  <c r="J219" i="2"/>
  <c r="L219" i="15" s="1"/>
  <c r="E255" i="2"/>
  <c r="M71" i="2"/>
  <c r="O71" i="15" s="1"/>
  <c r="N255" i="2"/>
  <c r="P255" i="15" s="1"/>
  <c r="T125" i="2"/>
  <c r="V125" i="15" s="1"/>
  <c r="T222" i="2"/>
  <c r="V222" i="15" s="1"/>
  <c r="T34" i="2"/>
  <c r="V34" i="15" s="1"/>
  <c r="AE37" i="14" s="1"/>
  <c r="T82" i="2"/>
  <c r="V82" i="15" s="1"/>
  <c r="K43" i="2"/>
  <c r="M43" i="15" s="1"/>
  <c r="K71" i="2"/>
  <c r="M71" i="15" s="1"/>
  <c r="F163" i="2"/>
  <c r="F163" i="15" s="1"/>
  <c r="E219" i="2"/>
  <c r="E219" i="15" s="1"/>
  <c r="H243" i="2"/>
  <c r="H243" i="15" s="1"/>
  <c r="J255" i="2"/>
  <c r="L255" i="15" s="1"/>
  <c r="L334" i="2"/>
  <c r="N334" i="15" s="1"/>
  <c r="M255" i="2"/>
  <c r="O255" i="15" s="1"/>
  <c r="U71" i="2"/>
  <c r="W71" i="15" s="1"/>
  <c r="T25" i="2"/>
  <c r="V25" i="15" s="1"/>
  <c r="AE28" i="14" s="1"/>
  <c r="T53" i="2"/>
  <c r="V53" i="15" s="1"/>
  <c r="T94" i="2"/>
  <c r="V94" i="15" s="1"/>
  <c r="T106" i="2"/>
  <c r="V106" i="15" s="1"/>
  <c r="T101" i="2"/>
  <c r="V101" i="15" s="1"/>
  <c r="T198" i="2"/>
  <c r="V198" i="15" s="1"/>
  <c r="T57" i="2"/>
  <c r="V57" i="15" s="1"/>
  <c r="T146" i="2"/>
  <c r="V146" i="15" s="1"/>
  <c r="T22" i="2"/>
  <c r="V22" i="15" s="1"/>
  <c r="T129" i="2"/>
  <c r="V129" i="15" s="1"/>
  <c r="T177" i="2"/>
  <c r="V177" i="15" s="1"/>
  <c r="T181" i="2"/>
  <c r="V181" i="15" s="1"/>
  <c r="T78" i="2"/>
  <c r="V78" i="15" s="1"/>
  <c r="T63" i="2"/>
  <c r="V63" i="15" s="1"/>
  <c r="T85" i="2"/>
  <c r="V85" i="15" s="1"/>
  <c r="T38" i="2"/>
  <c r="V38" i="15" s="1"/>
  <c r="T117" i="2"/>
  <c r="V117" i="15" s="1"/>
  <c r="T161" i="2"/>
  <c r="V161" i="15" s="1"/>
  <c r="T237" i="2"/>
  <c r="V237" i="15" s="1"/>
  <c r="T298" i="2"/>
  <c r="V298" i="15" s="1"/>
  <c r="T186" i="2"/>
  <c r="V186" i="15" s="1"/>
  <c r="T70" i="2"/>
  <c r="V70" i="15" s="1"/>
  <c r="T209" i="2"/>
  <c r="V209" i="15" s="1"/>
  <c r="T169" i="2"/>
  <c r="V169" i="15" s="1"/>
  <c r="T185" i="2"/>
  <c r="V185" i="15" s="1"/>
  <c r="T233" i="2"/>
  <c r="V233" i="15" s="1"/>
  <c r="T104" i="2"/>
  <c r="V104" i="15" s="1"/>
  <c r="T118" i="2"/>
  <c r="V118" i="15" s="1"/>
  <c r="T134" i="2"/>
  <c r="V134" i="15" s="1"/>
  <c r="T165" i="2"/>
  <c r="V165" i="15" s="1"/>
  <c r="T246" i="2"/>
  <c r="V246" i="15" s="1"/>
  <c r="T50" i="2"/>
  <c r="V50" i="15" s="1"/>
  <c r="T305" i="2"/>
  <c r="V305" i="15" s="1"/>
  <c r="T354" i="2"/>
  <c r="V354" i="15" s="1"/>
  <c r="T30" i="2"/>
  <c r="V30" i="15" s="1"/>
  <c r="AE33" i="13" s="1"/>
  <c r="T58" i="2"/>
  <c r="V58" i="15" s="1"/>
  <c r="T74" i="2"/>
  <c r="V74" i="15" s="1"/>
  <c r="T84" i="2"/>
  <c r="V84" i="15" s="1"/>
  <c r="T159" i="2"/>
  <c r="V159" i="15" s="1"/>
  <c r="J142" i="2"/>
  <c r="L142" i="15" s="1"/>
  <c r="I19" i="2"/>
  <c r="I19" i="15" s="1"/>
  <c r="D119" i="2"/>
  <c r="D119" i="15" s="1"/>
  <c r="F79" i="2"/>
  <c r="F79" i="15" s="1"/>
  <c r="F119" i="2"/>
  <c r="F119" i="15" s="1"/>
  <c r="H127" i="2"/>
  <c r="H127" i="15" s="1"/>
  <c r="L305" i="2"/>
  <c r="N305" i="15" s="1"/>
  <c r="H79" i="2"/>
  <c r="H79" i="15" s="1"/>
  <c r="K119" i="2"/>
  <c r="M119" i="15" s="1"/>
  <c r="K127" i="2"/>
  <c r="M127" i="15" s="1"/>
  <c r="E199" i="2"/>
  <c r="E199" i="15" s="1"/>
  <c r="E131" i="2"/>
  <c r="E131" i="15" s="1"/>
  <c r="J199" i="2"/>
  <c r="L199" i="15" s="1"/>
  <c r="N199" i="2"/>
  <c r="P199" i="15" s="1"/>
  <c r="D19" i="2"/>
  <c r="D19" i="15" s="1"/>
  <c r="D142" i="2"/>
  <c r="D142" i="15" s="1"/>
  <c r="H19" i="2"/>
  <c r="H19" i="15" s="1"/>
  <c r="K79" i="2"/>
  <c r="M79" i="15" s="1"/>
  <c r="H119" i="2"/>
  <c r="H119" i="15" s="1"/>
  <c r="F127" i="2"/>
  <c r="F127" i="15" s="1"/>
  <c r="I131" i="2"/>
  <c r="I131" i="15" s="1"/>
  <c r="F199" i="2"/>
  <c r="F199" i="15" s="1"/>
  <c r="M19" i="2"/>
  <c r="O19" i="15" s="1"/>
  <c r="P127" i="2"/>
  <c r="R127" i="15" s="1"/>
  <c r="P199" i="2"/>
  <c r="R199" i="15" s="1"/>
  <c r="M127" i="2"/>
  <c r="O127" i="15" s="1"/>
  <c r="M131" i="2"/>
  <c r="O131" i="15" s="1"/>
  <c r="T130" i="2"/>
  <c r="V130" i="15" s="1"/>
  <c r="T182" i="2"/>
  <c r="V182" i="15" s="1"/>
  <c r="T126" i="2"/>
  <c r="V126" i="15" s="1"/>
  <c r="T49" i="2"/>
  <c r="V49" i="15" s="1"/>
  <c r="T65" i="2"/>
  <c r="V65" i="15" s="1"/>
  <c r="T42" i="2"/>
  <c r="V42" i="15" s="1"/>
  <c r="T122" i="2"/>
  <c r="V122" i="15" s="1"/>
  <c r="T278" i="2"/>
  <c r="V278" i="15" s="1"/>
  <c r="T121" i="2"/>
  <c r="V121" i="15" s="1"/>
  <c r="T17" i="2"/>
  <c r="V17" i="15" s="1"/>
  <c r="AE20" i="14" s="1"/>
  <c r="T86" i="2"/>
  <c r="V86" i="15" s="1"/>
  <c r="T77" i="2"/>
  <c r="V77" i="15" s="1"/>
  <c r="T294" i="2"/>
  <c r="V294" i="15" s="1"/>
  <c r="T28" i="2"/>
  <c r="V28" i="15" s="1"/>
  <c r="T318" i="2"/>
  <c r="V318" i="15" s="1"/>
  <c r="T93" i="2"/>
  <c r="V93" i="15" s="1"/>
  <c r="T166" i="2"/>
  <c r="V166" i="15" s="1"/>
  <c r="T128" i="2"/>
  <c r="V128" i="15" s="1"/>
  <c r="T358" i="2"/>
  <c r="V358" i="15" s="1"/>
  <c r="T262" i="2"/>
  <c r="V262" i="15" s="1"/>
  <c r="T59" i="2"/>
  <c r="V59" i="15" s="1"/>
  <c r="T231" i="2"/>
  <c r="V231" i="15" s="1"/>
  <c r="T218" i="2"/>
  <c r="V218" i="15" s="1"/>
  <c r="T102" i="2"/>
  <c r="V102" i="15" s="1"/>
  <c r="T39" i="2"/>
  <c r="V39" i="15" s="1"/>
  <c r="AE42" i="14" s="1"/>
  <c r="T107" i="2"/>
  <c r="V107" i="15" s="1"/>
  <c r="T75" i="2"/>
  <c r="V75" i="15" s="1"/>
  <c r="T150" i="2"/>
  <c r="V150" i="15" s="1"/>
  <c r="T190" i="2"/>
  <c r="V190" i="15" s="1"/>
  <c r="T87" i="2"/>
  <c r="V87" i="15" s="1"/>
  <c r="T123" i="2"/>
  <c r="V123" i="15" s="1"/>
  <c r="T18" i="2"/>
  <c r="V18" i="15" s="1"/>
  <c r="T66" i="2"/>
  <c r="V66" i="15" s="1"/>
  <c r="T202" i="2"/>
  <c r="V202" i="15" s="1"/>
  <c r="T44" i="2"/>
  <c r="V44" i="15" s="1"/>
  <c r="T151" i="2"/>
  <c r="V151" i="15" s="1"/>
  <c r="T287" i="2"/>
  <c r="V287" i="15" s="1"/>
  <c r="T334" i="2"/>
  <c r="V334" i="15" s="1"/>
  <c r="T139" i="2"/>
  <c r="V139" i="15" s="1"/>
  <c r="T61" i="2"/>
  <c r="V61" i="15" s="1"/>
  <c r="T303" i="2"/>
  <c r="V303" i="15" s="1"/>
  <c r="T46" i="2"/>
  <c r="V46" i="15" s="1"/>
  <c r="AE49" i="14" s="1"/>
  <c r="T275" i="2"/>
  <c r="V275" i="15" s="1"/>
  <c r="T195" i="2"/>
  <c r="V195" i="15" s="1"/>
  <c r="T45" i="2"/>
  <c r="V45" i="15" s="1"/>
  <c r="T36" i="2"/>
  <c r="V36" i="15" s="1"/>
  <c r="T54" i="2"/>
  <c r="V54" i="15" s="1"/>
  <c r="T92" i="2"/>
  <c r="V92" i="15" s="1"/>
  <c r="T164" i="2"/>
  <c r="V164" i="15" s="1"/>
  <c r="T98" i="2"/>
  <c r="V98" i="15" s="1"/>
  <c r="T208" i="2"/>
  <c r="V208" i="15" s="1"/>
  <c r="T172" i="2"/>
  <c r="V172" i="15" s="1"/>
  <c r="T37" i="2"/>
  <c r="V37" i="15" s="1"/>
  <c r="AE40" i="13" s="1"/>
  <c r="T60" i="2"/>
  <c r="V60" i="15" s="1"/>
  <c r="T90" i="2"/>
  <c r="V90" i="15" s="1"/>
  <c r="T110" i="2"/>
  <c r="V110" i="15" s="1"/>
  <c r="T252" i="2"/>
  <c r="V252" i="15" s="1"/>
  <c r="T248" i="2"/>
  <c r="V248" i="15" s="1"/>
  <c r="T178" i="2"/>
  <c r="V178" i="15" s="1"/>
  <c r="T226" i="2"/>
  <c r="V226" i="15" s="1"/>
  <c r="T296" i="2"/>
  <c r="V296" i="15" s="1"/>
  <c r="T196" i="2"/>
  <c r="V196" i="15" s="1"/>
  <c r="T152" i="2"/>
  <c r="V152" i="15" s="1"/>
  <c r="T290" i="2"/>
  <c r="V290" i="15" s="1"/>
  <c r="T220" i="2"/>
  <c r="V220" i="15" s="1"/>
  <c r="T51" i="2"/>
  <c r="V51" i="15" s="1"/>
  <c r="T56" i="2"/>
  <c r="V56" i="15" s="1"/>
  <c r="T260" i="2"/>
  <c r="V260" i="15" s="1"/>
  <c r="T120" i="2"/>
  <c r="V120" i="15" s="1"/>
  <c r="T216" i="2"/>
  <c r="V216" i="15" s="1"/>
  <c r="T174" i="2"/>
  <c r="V174" i="15" s="1"/>
  <c r="T109" i="2"/>
  <c r="V109" i="15" s="1"/>
  <c r="G142" i="2"/>
  <c r="G142" i="15" s="1"/>
  <c r="S142" i="2"/>
  <c r="U142" i="15" s="1"/>
  <c r="R142" i="2"/>
  <c r="T142" i="15" s="1"/>
  <c r="Q142" i="2"/>
  <c r="S142" i="15" s="1"/>
  <c r="G127" i="2"/>
  <c r="G127" i="15" s="1"/>
  <c r="S127" i="2"/>
  <c r="U127" i="15" s="1"/>
  <c r="R127" i="2"/>
  <c r="T127" i="15" s="1"/>
  <c r="Q127" i="2"/>
  <c r="S127" i="15" s="1"/>
  <c r="G79" i="2"/>
  <c r="G79" i="15" s="1"/>
  <c r="S79" i="2"/>
  <c r="U79" i="15" s="1"/>
  <c r="R79" i="2"/>
  <c r="T79" i="15" s="1"/>
  <c r="Q79" i="2"/>
  <c r="S79" i="15" s="1"/>
  <c r="G131" i="2"/>
  <c r="G131" i="15" s="1"/>
  <c r="S131" i="2"/>
  <c r="U131" i="15" s="1"/>
  <c r="R131" i="2"/>
  <c r="T131" i="15" s="1"/>
  <c r="Q131" i="2"/>
  <c r="S131" i="15" s="1"/>
  <c r="G199" i="2"/>
  <c r="G199" i="15" s="1"/>
  <c r="S199" i="2"/>
  <c r="U199" i="15" s="1"/>
  <c r="R199" i="2"/>
  <c r="T199" i="15" s="1"/>
  <c r="Q199" i="2"/>
  <c r="S199" i="15" s="1"/>
  <c r="S19" i="2"/>
  <c r="U19" i="15" s="1"/>
  <c r="G19" i="2"/>
  <c r="G19" i="15" s="1"/>
  <c r="R19" i="2"/>
  <c r="T19" i="15" s="1"/>
  <c r="Q19" i="2"/>
  <c r="S19" i="15" s="1"/>
  <c r="G119" i="2"/>
  <c r="G119" i="15" s="1"/>
  <c r="S119" i="2"/>
  <c r="U119" i="15" s="1"/>
  <c r="R119" i="2"/>
  <c r="T119" i="15" s="1"/>
  <c r="Q119" i="2"/>
  <c r="S119" i="15" s="1"/>
  <c r="G256" i="2"/>
  <c r="G256" i="15" s="1"/>
  <c r="S256" i="2"/>
  <c r="U256" i="15" s="1"/>
  <c r="R256" i="2"/>
  <c r="T256" i="15" s="1"/>
  <c r="Q256" i="2"/>
  <c r="S256" i="15" s="1"/>
  <c r="D191" i="2"/>
  <c r="D191" i="15" s="1"/>
  <c r="G191" i="2"/>
  <c r="G191" i="15" s="1"/>
  <c r="S191" i="2"/>
  <c r="U191" i="15" s="1"/>
  <c r="R191" i="2"/>
  <c r="T191" i="15" s="1"/>
  <c r="Q191" i="2"/>
  <c r="S191" i="15" s="1"/>
  <c r="D33" i="2"/>
  <c r="D33" i="15" s="1"/>
  <c r="G33" i="2"/>
  <c r="G33" i="15" s="1"/>
  <c r="S33" i="2"/>
  <c r="U33" i="15" s="1"/>
  <c r="R33" i="2"/>
  <c r="T33" i="15" s="1"/>
  <c r="Q33" i="2"/>
  <c r="S33" i="15" s="1"/>
  <c r="D377" i="2"/>
  <c r="D377" i="15" s="1"/>
  <c r="G377" i="2"/>
  <c r="G377" i="15" s="1"/>
  <c r="G341" i="2"/>
  <c r="G341" i="15" s="1"/>
  <c r="S341" i="2"/>
  <c r="U341" i="15" s="1"/>
  <c r="R341" i="2"/>
  <c r="T341" i="15" s="1"/>
  <c r="Q341" i="2"/>
  <c r="S341" i="15" s="1"/>
  <c r="D346" i="2"/>
  <c r="D346" i="15" s="1"/>
  <c r="G346" i="2"/>
  <c r="G346" i="15" s="1"/>
  <c r="S346" i="2"/>
  <c r="U346" i="15" s="1"/>
  <c r="R346" i="2"/>
  <c r="T346" i="15" s="1"/>
  <c r="Q346" i="2"/>
  <c r="S346" i="15" s="1"/>
  <c r="G381" i="2"/>
  <c r="G381" i="15" s="1"/>
  <c r="G147" i="2"/>
  <c r="G147" i="15" s="1"/>
  <c r="S147" i="2"/>
  <c r="U147" i="15" s="1"/>
  <c r="R147" i="2"/>
  <c r="T147" i="15" s="1"/>
  <c r="Q147" i="2"/>
  <c r="S147" i="15" s="1"/>
  <c r="G324" i="2"/>
  <c r="G324" i="15" s="1"/>
  <c r="S324" i="2"/>
  <c r="U324" i="15" s="1"/>
  <c r="R324" i="2"/>
  <c r="T324" i="15" s="1"/>
  <c r="Q324" i="2"/>
  <c r="S324" i="15" s="1"/>
  <c r="G167" i="2"/>
  <c r="G167" i="15" s="1"/>
  <c r="S167" i="2"/>
  <c r="U167" i="15" s="1"/>
  <c r="R167" i="2"/>
  <c r="T167" i="15" s="1"/>
  <c r="Q167" i="2"/>
  <c r="S167" i="15" s="1"/>
  <c r="G148" i="2"/>
  <c r="G148" i="15" s="1"/>
  <c r="S148" i="2"/>
  <c r="U148" i="15" s="1"/>
  <c r="R148" i="2"/>
  <c r="T148" i="15" s="1"/>
  <c r="Q148" i="2"/>
  <c r="S148" i="15" s="1"/>
  <c r="G137" i="2"/>
  <c r="G137" i="15" s="1"/>
  <c r="S137" i="2"/>
  <c r="U137" i="15" s="1"/>
  <c r="R137" i="2"/>
  <c r="T137" i="15" s="1"/>
  <c r="Q137" i="2"/>
  <c r="S137" i="15" s="1"/>
  <c r="G301" i="2"/>
  <c r="G301" i="15" s="1"/>
  <c r="S301" i="2"/>
  <c r="U301" i="15" s="1"/>
  <c r="R301" i="2"/>
  <c r="T301" i="15" s="1"/>
  <c r="Q301" i="2"/>
  <c r="S301" i="15" s="1"/>
  <c r="G331" i="2"/>
  <c r="G331" i="15" s="1"/>
  <c r="S331" i="2"/>
  <c r="U331" i="15" s="1"/>
  <c r="R331" i="2"/>
  <c r="T331" i="15" s="1"/>
  <c r="Q331" i="2"/>
  <c r="S331" i="15" s="1"/>
  <c r="G360" i="2"/>
  <c r="G360" i="15" s="1"/>
  <c r="S360" i="2"/>
  <c r="U360" i="15" s="1"/>
  <c r="R360" i="2"/>
  <c r="T360" i="15" s="1"/>
  <c r="Q360" i="2"/>
  <c r="S360" i="15" s="1"/>
  <c r="K214" i="2"/>
  <c r="M214" i="15" s="1"/>
  <c r="G214" i="2"/>
  <c r="G214" i="15" s="1"/>
  <c r="S214" i="2"/>
  <c r="U214" i="15" s="1"/>
  <c r="R214" i="2"/>
  <c r="T214" i="15" s="1"/>
  <c r="Q214" i="2"/>
  <c r="S214" i="15" s="1"/>
  <c r="G116" i="2"/>
  <c r="G116" i="15" s="1"/>
  <c r="S116" i="2"/>
  <c r="U116" i="15" s="1"/>
  <c r="R116" i="2"/>
  <c r="T116" i="15" s="1"/>
  <c r="Q116" i="2"/>
  <c r="S116" i="15" s="1"/>
  <c r="D170" i="2"/>
  <c r="D170" i="15" s="1"/>
  <c r="G170" i="2"/>
  <c r="G170" i="15" s="1"/>
  <c r="S170" i="2"/>
  <c r="U170" i="15" s="1"/>
  <c r="R170" i="2"/>
  <c r="T170" i="15" s="1"/>
  <c r="Q170" i="2"/>
  <c r="S170" i="15" s="1"/>
  <c r="D322" i="2"/>
  <c r="D322" i="15" s="1"/>
  <c r="G322" i="2"/>
  <c r="G322" i="15" s="1"/>
  <c r="S322" i="2"/>
  <c r="U322" i="15" s="1"/>
  <c r="R322" i="2"/>
  <c r="T322" i="15" s="1"/>
  <c r="Q322" i="2"/>
  <c r="S322" i="15" s="1"/>
  <c r="G268" i="2"/>
  <c r="G268" i="15" s="1"/>
  <c r="S268" i="2"/>
  <c r="U268" i="15" s="1"/>
  <c r="R268" i="2"/>
  <c r="T268" i="15" s="1"/>
  <c r="Q268" i="2"/>
  <c r="S268" i="15" s="1"/>
  <c r="G335" i="2"/>
  <c r="G335" i="15" s="1"/>
  <c r="S335" i="2"/>
  <c r="U335" i="15" s="1"/>
  <c r="R335" i="2"/>
  <c r="T335" i="15" s="1"/>
  <c r="Q335" i="2"/>
  <c r="S335" i="15" s="1"/>
  <c r="D345" i="2"/>
  <c r="D345" i="15" s="1"/>
  <c r="G345" i="2"/>
  <c r="G345" i="15" s="1"/>
  <c r="S345" i="2"/>
  <c r="U345" i="15" s="1"/>
  <c r="R345" i="2"/>
  <c r="T345" i="15" s="1"/>
  <c r="Q345" i="2"/>
  <c r="S345" i="15" s="1"/>
  <c r="G368" i="2"/>
  <c r="G368" i="15" s="1"/>
  <c r="S368" i="2"/>
  <c r="U368" i="15" s="1"/>
  <c r="R368" i="2"/>
  <c r="T368" i="15" s="1"/>
  <c r="Q368" i="2"/>
  <c r="S368" i="15" s="1"/>
  <c r="G373" i="2"/>
  <c r="G373" i="15" s="1"/>
  <c r="S373" i="2"/>
  <c r="U373" i="15" s="1"/>
  <c r="R373" i="2"/>
  <c r="T373" i="15" s="1"/>
  <c r="Q373" i="2"/>
  <c r="S373" i="15" s="1"/>
  <c r="G284" i="2"/>
  <c r="G284" i="15" s="1"/>
  <c r="S284" i="2"/>
  <c r="U284" i="15" s="1"/>
  <c r="R284" i="2"/>
  <c r="T284" i="15" s="1"/>
  <c r="Q284" i="2"/>
  <c r="S284" i="15" s="1"/>
  <c r="G299" i="2"/>
  <c r="G299" i="15" s="1"/>
  <c r="S299" i="2"/>
  <c r="U299" i="15" s="1"/>
  <c r="R299" i="2"/>
  <c r="T299" i="15" s="1"/>
  <c r="Q299" i="2"/>
  <c r="S299" i="15" s="1"/>
  <c r="G175" i="2"/>
  <c r="G175" i="15" s="1"/>
  <c r="S175" i="2"/>
  <c r="U175" i="15" s="1"/>
  <c r="R175" i="2"/>
  <c r="T175" i="15" s="1"/>
  <c r="Q175" i="2"/>
  <c r="S175" i="15" s="1"/>
  <c r="D206" i="2"/>
  <c r="D206" i="15" s="1"/>
  <c r="G206" i="2"/>
  <c r="G206" i="15" s="1"/>
  <c r="S206" i="2"/>
  <c r="U206" i="15" s="1"/>
  <c r="R206" i="2"/>
  <c r="T206" i="15" s="1"/>
  <c r="Q206" i="2"/>
  <c r="S206" i="15" s="1"/>
  <c r="G311" i="2"/>
  <c r="G311" i="15" s="1"/>
  <c r="S311" i="2"/>
  <c r="U311" i="15" s="1"/>
  <c r="R311" i="2"/>
  <c r="T311" i="15" s="1"/>
  <c r="Q311" i="2"/>
  <c r="S311" i="15" s="1"/>
  <c r="I382" i="2"/>
  <c r="I382" i="15" s="1"/>
  <c r="G382" i="2"/>
  <c r="G382" i="15" s="1"/>
  <c r="G307" i="2"/>
  <c r="G307" i="15" s="1"/>
  <c r="S307" i="2"/>
  <c r="U307" i="15" s="1"/>
  <c r="R307" i="2"/>
  <c r="T307" i="15" s="1"/>
  <c r="Q307" i="2"/>
  <c r="S307" i="15" s="1"/>
  <c r="G176" i="2"/>
  <c r="G176" i="15" s="1"/>
  <c r="S176" i="2"/>
  <c r="U176" i="15" s="1"/>
  <c r="R176" i="2"/>
  <c r="T176" i="15" s="1"/>
  <c r="Q176" i="2"/>
  <c r="S176" i="15" s="1"/>
  <c r="G340" i="2"/>
  <c r="G340" i="15" s="1"/>
  <c r="S340" i="2"/>
  <c r="U340" i="15" s="1"/>
  <c r="R340" i="2"/>
  <c r="T340" i="15" s="1"/>
  <c r="Q340" i="2"/>
  <c r="S340" i="15" s="1"/>
  <c r="G81" i="2"/>
  <c r="G81" i="15" s="1"/>
  <c r="S81" i="2"/>
  <c r="U81" i="15" s="1"/>
  <c r="R81" i="2"/>
  <c r="T81" i="15" s="1"/>
  <c r="Q81" i="2"/>
  <c r="S81" i="15" s="1"/>
  <c r="G229" i="2"/>
  <c r="G229" i="15" s="1"/>
  <c r="S229" i="2"/>
  <c r="U229" i="15" s="1"/>
  <c r="R229" i="2"/>
  <c r="T229" i="15" s="1"/>
  <c r="Q229" i="2"/>
  <c r="S229" i="15" s="1"/>
  <c r="G258" i="2"/>
  <c r="G258" i="15" s="1"/>
  <c r="S258" i="2"/>
  <c r="U258" i="15" s="1"/>
  <c r="R258" i="2"/>
  <c r="T258" i="15" s="1"/>
  <c r="Q258" i="2"/>
  <c r="S258" i="15" s="1"/>
  <c r="G347" i="2"/>
  <c r="G347" i="15" s="1"/>
  <c r="S347" i="2"/>
  <c r="U347" i="15" s="1"/>
  <c r="R347" i="2"/>
  <c r="T347" i="15" s="1"/>
  <c r="Q347" i="2"/>
  <c r="S347" i="15" s="1"/>
  <c r="G359" i="2"/>
  <c r="G359" i="15" s="1"/>
  <c r="S359" i="2"/>
  <c r="U359" i="15" s="1"/>
  <c r="R359" i="2"/>
  <c r="T359" i="15" s="1"/>
  <c r="Q359" i="2"/>
  <c r="S359" i="15" s="1"/>
  <c r="G312" i="2"/>
  <c r="G312" i="15" s="1"/>
  <c r="S312" i="2"/>
  <c r="U312" i="15" s="1"/>
  <c r="R312" i="2"/>
  <c r="T312" i="15" s="1"/>
  <c r="Q312" i="2"/>
  <c r="S312" i="15" s="1"/>
  <c r="G29" i="2"/>
  <c r="G29" i="15" s="1"/>
  <c r="S29" i="2"/>
  <c r="U29" i="15" s="1"/>
  <c r="R29" i="2"/>
  <c r="T29" i="15" s="1"/>
  <c r="Q29" i="2"/>
  <c r="S29" i="15" s="1"/>
  <c r="G363" i="2"/>
  <c r="G363" i="15" s="1"/>
  <c r="S363" i="2"/>
  <c r="U363" i="15" s="1"/>
  <c r="R363" i="2"/>
  <c r="T363" i="15" s="1"/>
  <c r="Q363" i="2"/>
  <c r="S363" i="15" s="1"/>
  <c r="G171" i="2"/>
  <c r="G171" i="15" s="1"/>
  <c r="S171" i="2"/>
  <c r="U171" i="15" s="1"/>
  <c r="R171" i="2"/>
  <c r="T171" i="15" s="1"/>
  <c r="Q171" i="2"/>
  <c r="S171" i="15" s="1"/>
  <c r="G306" i="2"/>
  <c r="G306" i="15" s="1"/>
  <c r="S306" i="2"/>
  <c r="U306" i="15" s="1"/>
  <c r="R306" i="2"/>
  <c r="T306" i="15" s="1"/>
  <c r="Q306" i="2"/>
  <c r="S306" i="15" s="1"/>
  <c r="G343" i="2"/>
  <c r="G343" i="15" s="1"/>
  <c r="S343" i="2"/>
  <c r="U343" i="15" s="1"/>
  <c r="R343" i="2"/>
  <c r="T343" i="15" s="1"/>
  <c r="Q343" i="2"/>
  <c r="S343" i="15" s="1"/>
  <c r="G213" i="2"/>
  <c r="G213" i="15" s="1"/>
  <c r="S213" i="2"/>
  <c r="U213" i="15" s="1"/>
  <c r="R213" i="2"/>
  <c r="T213" i="15" s="1"/>
  <c r="Q213" i="2"/>
  <c r="S213" i="15" s="1"/>
  <c r="G316" i="2"/>
  <c r="G316" i="15" s="1"/>
  <c r="S316" i="2"/>
  <c r="U316" i="15" s="1"/>
  <c r="R316" i="2"/>
  <c r="T316" i="15" s="1"/>
  <c r="Q316" i="2"/>
  <c r="S316" i="15" s="1"/>
  <c r="G143" i="2"/>
  <c r="G143" i="15" s="1"/>
  <c r="S143" i="2"/>
  <c r="U143" i="15" s="1"/>
  <c r="R143" i="2"/>
  <c r="T143" i="15" s="1"/>
  <c r="Q143" i="2"/>
  <c r="S143" i="15" s="1"/>
  <c r="G141" i="2"/>
  <c r="G141" i="15" s="1"/>
  <c r="S141" i="2"/>
  <c r="U141" i="15" s="1"/>
  <c r="R141" i="2"/>
  <c r="T141" i="15" s="1"/>
  <c r="Q141" i="2"/>
  <c r="S141" i="15" s="1"/>
  <c r="D273" i="2"/>
  <c r="D273" i="15" s="1"/>
  <c r="G273" i="2"/>
  <c r="G273" i="15" s="1"/>
  <c r="S273" i="2"/>
  <c r="U273" i="15" s="1"/>
  <c r="R273" i="2"/>
  <c r="T273" i="15" s="1"/>
  <c r="Q273" i="2"/>
  <c r="S273" i="15" s="1"/>
  <c r="D189" i="2"/>
  <c r="D189" i="15" s="1"/>
  <c r="G189" i="2"/>
  <c r="G189" i="15" s="1"/>
  <c r="S189" i="2"/>
  <c r="U189" i="15" s="1"/>
  <c r="R189" i="2"/>
  <c r="T189" i="15" s="1"/>
  <c r="Q189" i="2"/>
  <c r="S189" i="15" s="1"/>
  <c r="G219" i="2"/>
  <c r="G219" i="15" s="1"/>
  <c r="S219" i="2"/>
  <c r="U219" i="15" s="1"/>
  <c r="R219" i="2"/>
  <c r="T219" i="15" s="1"/>
  <c r="Q219" i="2"/>
  <c r="S219" i="15" s="1"/>
  <c r="G243" i="2"/>
  <c r="G243" i="15" s="1"/>
  <c r="S243" i="2"/>
  <c r="U243" i="15" s="1"/>
  <c r="R243" i="2"/>
  <c r="T243" i="15" s="1"/>
  <c r="Q243" i="2"/>
  <c r="S243" i="15" s="1"/>
  <c r="G255" i="2"/>
  <c r="G255" i="15" s="1"/>
  <c r="S255" i="2"/>
  <c r="U255" i="15" s="1"/>
  <c r="R255" i="2"/>
  <c r="T255" i="15" s="1"/>
  <c r="Q255" i="2"/>
  <c r="S255" i="15" s="1"/>
  <c r="S43" i="2"/>
  <c r="U43" i="15" s="1"/>
  <c r="G43" i="2"/>
  <c r="G43" i="15" s="1"/>
  <c r="R43" i="2"/>
  <c r="T43" i="15" s="1"/>
  <c r="Q43" i="2"/>
  <c r="S43" i="15" s="1"/>
  <c r="G163" i="2"/>
  <c r="G163" i="15" s="1"/>
  <c r="S163" i="2"/>
  <c r="U163" i="15" s="1"/>
  <c r="R163" i="2"/>
  <c r="T163" i="15" s="1"/>
  <c r="Q163" i="2"/>
  <c r="S163" i="15" s="1"/>
  <c r="G168" i="2"/>
  <c r="G168" i="15" s="1"/>
  <c r="S168" i="2"/>
  <c r="U168" i="15" s="1"/>
  <c r="R168" i="2"/>
  <c r="T168" i="15" s="1"/>
  <c r="Q168" i="2"/>
  <c r="S168" i="15" s="1"/>
  <c r="G336" i="2"/>
  <c r="G336" i="15" s="1"/>
  <c r="S336" i="2"/>
  <c r="U336" i="15" s="1"/>
  <c r="R336" i="2"/>
  <c r="T336" i="15" s="1"/>
  <c r="Q336" i="2"/>
  <c r="S336" i="15" s="1"/>
  <c r="D254" i="2"/>
  <c r="D254" i="15" s="1"/>
  <c r="G254" i="2"/>
  <c r="G254" i="15" s="1"/>
  <c r="S254" i="2"/>
  <c r="U254" i="15" s="1"/>
  <c r="R254" i="2"/>
  <c r="T254" i="15" s="1"/>
  <c r="Q254" i="2"/>
  <c r="S254" i="15" s="1"/>
  <c r="G135" i="2"/>
  <c r="G135" i="15" s="1"/>
  <c r="S135" i="2"/>
  <c r="U135" i="15" s="1"/>
  <c r="R135" i="2"/>
  <c r="T135" i="15" s="1"/>
  <c r="Q135" i="2"/>
  <c r="S135" i="15" s="1"/>
  <c r="G145" i="2"/>
  <c r="G145" i="15" s="1"/>
  <c r="S145" i="2"/>
  <c r="U145" i="15" s="1"/>
  <c r="R145" i="2"/>
  <c r="T145" i="15" s="1"/>
  <c r="Q145" i="2"/>
  <c r="S145" i="15" s="1"/>
  <c r="G253" i="2"/>
  <c r="G253" i="15" s="1"/>
  <c r="S253" i="2"/>
  <c r="U253" i="15" s="1"/>
  <c r="R253" i="2"/>
  <c r="T253" i="15" s="1"/>
  <c r="Q253" i="2"/>
  <c r="S253" i="15" s="1"/>
  <c r="G319" i="2"/>
  <c r="G319" i="15" s="1"/>
  <c r="S319" i="2"/>
  <c r="U319" i="15" s="1"/>
  <c r="R319" i="2"/>
  <c r="T319" i="15" s="1"/>
  <c r="Q319" i="2"/>
  <c r="S319" i="15" s="1"/>
  <c r="G353" i="2"/>
  <c r="G353" i="15" s="1"/>
  <c r="S353" i="2"/>
  <c r="U353" i="15" s="1"/>
  <c r="R353" i="2"/>
  <c r="T353" i="15" s="1"/>
  <c r="Q353" i="2"/>
  <c r="S353" i="15" s="1"/>
  <c r="G240" i="2"/>
  <c r="G240" i="15" s="1"/>
  <c r="S240" i="2"/>
  <c r="U240" i="15" s="1"/>
  <c r="R240" i="2"/>
  <c r="T240" i="15" s="1"/>
  <c r="Q240" i="2"/>
  <c r="S240" i="15" s="1"/>
  <c r="G132" i="2"/>
  <c r="G132" i="15" s="1"/>
  <c r="S132" i="2"/>
  <c r="U132" i="15" s="1"/>
  <c r="R132" i="2"/>
  <c r="T132" i="15" s="1"/>
  <c r="Q132" i="2"/>
  <c r="S132" i="15" s="1"/>
  <c r="D267" i="2"/>
  <c r="D267" i="15" s="1"/>
  <c r="G267" i="2"/>
  <c r="G267" i="15" s="1"/>
  <c r="S267" i="2"/>
  <c r="U267" i="15" s="1"/>
  <c r="R267" i="2"/>
  <c r="T267" i="15" s="1"/>
  <c r="Q267" i="2"/>
  <c r="S267" i="15" s="1"/>
  <c r="D366" i="2"/>
  <c r="D366" i="15" s="1"/>
  <c r="G366" i="2"/>
  <c r="G366" i="15" s="1"/>
  <c r="S366" i="2"/>
  <c r="U366" i="15" s="1"/>
  <c r="R366" i="2"/>
  <c r="T366" i="15" s="1"/>
  <c r="Q366" i="2"/>
  <c r="S366" i="15" s="1"/>
  <c r="G361" i="2"/>
  <c r="G361" i="15" s="1"/>
  <c r="S361" i="2"/>
  <c r="U361" i="15" s="1"/>
  <c r="R361" i="2"/>
  <c r="T361" i="15" s="1"/>
  <c r="Q361" i="2"/>
  <c r="S361" i="15" s="1"/>
  <c r="G204" i="2"/>
  <c r="G204" i="15" s="1"/>
  <c r="S204" i="2"/>
  <c r="U204" i="15" s="1"/>
  <c r="R204" i="2"/>
  <c r="T204" i="15" s="1"/>
  <c r="Q204" i="2"/>
  <c r="S204" i="15" s="1"/>
  <c r="G292" i="2"/>
  <c r="G292" i="15" s="1"/>
  <c r="S292" i="2"/>
  <c r="U292" i="15" s="1"/>
  <c r="R292" i="2"/>
  <c r="T292" i="15" s="1"/>
  <c r="Q292" i="2"/>
  <c r="S292" i="15" s="1"/>
  <c r="G375" i="2"/>
  <c r="G375" i="15" s="1"/>
  <c r="S375" i="2"/>
  <c r="U375" i="15" s="1"/>
  <c r="R375" i="2"/>
  <c r="T375" i="15" s="1"/>
  <c r="Q375" i="2"/>
  <c r="S375" i="15" s="1"/>
  <c r="G300" i="2"/>
  <c r="G300" i="15" s="1"/>
  <c r="S300" i="2"/>
  <c r="U300" i="15" s="1"/>
  <c r="R300" i="2"/>
  <c r="T300" i="15" s="1"/>
  <c r="Q300" i="2"/>
  <c r="S300" i="15" s="1"/>
  <c r="J342" i="2"/>
  <c r="L342" i="15" s="1"/>
  <c r="G342" i="2"/>
  <c r="G342" i="15" s="1"/>
  <c r="S342" i="2"/>
  <c r="U342" i="15" s="1"/>
  <c r="R342" i="2"/>
  <c r="T342" i="15" s="1"/>
  <c r="Q342" i="2"/>
  <c r="S342" i="15" s="1"/>
  <c r="D153" i="2"/>
  <c r="D153" i="15" s="1"/>
  <c r="G153" i="2"/>
  <c r="G153" i="15" s="1"/>
  <c r="S153" i="2"/>
  <c r="U153" i="15" s="1"/>
  <c r="R153" i="2"/>
  <c r="T153" i="15" s="1"/>
  <c r="Q153" i="2"/>
  <c r="S153" i="15" s="1"/>
  <c r="G293" i="2"/>
  <c r="G293" i="15" s="1"/>
  <c r="S293" i="2"/>
  <c r="U293" i="15" s="1"/>
  <c r="R293" i="2"/>
  <c r="T293" i="15" s="1"/>
  <c r="Q293" i="2"/>
  <c r="S293" i="15" s="1"/>
  <c r="D315" i="2"/>
  <c r="D315" i="15" s="1"/>
  <c r="G315" i="2"/>
  <c r="G315" i="15" s="1"/>
  <c r="S315" i="2"/>
  <c r="U315" i="15" s="1"/>
  <c r="R315" i="2"/>
  <c r="T315" i="15" s="1"/>
  <c r="Q315" i="2"/>
  <c r="S315" i="15" s="1"/>
  <c r="G364" i="2"/>
  <c r="G364" i="15" s="1"/>
  <c r="S364" i="2"/>
  <c r="U364" i="15" s="1"/>
  <c r="R364" i="2"/>
  <c r="T364" i="15" s="1"/>
  <c r="Q364" i="2"/>
  <c r="S364" i="15" s="1"/>
  <c r="G280" i="2"/>
  <c r="G280" i="15" s="1"/>
  <c r="S280" i="2"/>
  <c r="U280" i="15" s="1"/>
  <c r="R280" i="2"/>
  <c r="T280" i="15" s="1"/>
  <c r="Q280" i="2"/>
  <c r="S280" i="15" s="1"/>
  <c r="E310" i="2"/>
  <c r="E310" i="15" s="1"/>
  <c r="G310" i="2"/>
  <c r="G310" i="15" s="1"/>
  <c r="S310" i="2"/>
  <c r="U310" i="15" s="1"/>
  <c r="R310" i="2"/>
  <c r="T310" i="15" s="1"/>
  <c r="Q310" i="2"/>
  <c r="S310" i="15" s="1"/>
  <c r="G245" i="2"/>
  <c r="G245" i="15" s="1"/>
  <c r="S245" i="2"/>
  <c r="U245" i="15" s="1"/>
  <c r="R245" i="2"/>
  <c r="T245" i="15" s="1"/>
  <c r="Q245" i="2"/>
  <c r="S245" i="15" s="1"/>
  <c r="G283" i="2"/>
  <c r="G283" i="15" s="1"/>
  <c r="S283" i="2"/>
  <c r="U283" i="15" s="1"/>
  <c r="R283" i="2"/>
  <c r="T283" i="15" s="1"/>
  <c r="Q283" i="2"/>
  <c r="S283" i="15" s="1"/>
  <c r="G187" i="2"/>
  <c r="G187" i="15" s="1"/>
  <c r="S187" i="2"/>
  <c r="U187" i="15" s="1"/>
  <c r="R187" i="2"/>
  <c r="T187" i="15" s="1"/>
  <c r="Q187" i="2"/>
  <c r="S187" i="15" s="1"/>
  <c r="D168" i="2"/>
  <c r="D168" i="15" s="1"/>
  <c r="D361" i="2"/>
  <c r="D361" i="15" s="1"/>
  <c r="D245" i="2"/>
  <c r="D245" i="15" s="1"/>
  <c r="D187" i="2"/>
  <c r="D187" i="15" s="1"/>
  <c r="G188" i="2"/>
  <c r="G188" i="15" s="1"/>
  <c r="S188" i="2"/>
  <c r="U188" i="15" s="1"/>
  <c r="R188" i="2"/>
  <c r="T188" i="15" s="1"/>
  <c r="Q188" i="2"/>
  <c r="S188" i="15" s="1"/>
  <c r="G352" i="2"/>
  <c r="G352" i="15" s="1"/>
  <c r="S352" i="2"/>
  <c r="U352" i="15" s="1"/>
  <c r="R352" i="2"/>
  <c r="T352" i="15" s="1"/>
  <c r="Q352" i="2"/>
  <c r="S352" i="15" s="1"/>
  <c r="G338" i="2"/>
  <c r="G338" i="15" s="1"/>
  <c r="S338" i="2"/>
  <c r="U338" i="15" s="1"/>
  <c r="R338" i="2"/>
  <c r="T338" i="15" s="1"/>
  <c r="Q338" i="2"/>
  <c r="S338" i="15" s="1"/>
  <c r="G69" i="2"/>
  <c r="G69" i="15" s="1"/>
  <c r="S69" i="2"/>
  <c r="U69" i="15" s="1"/>
  <c r="R69" i="2"/>
  <c r="T69" i="15" s="1"/>
  <c r="Q69" i="2"/>
  <c r="S69" i="15" s="1"/>
  <c r="D203" i="2"/>
  <c r="D203" i="15" s="1"/>
  <c r="G203" i="2"/>
  <c r="G203" i="15" s="1"/>
  <c r="S203" i="2"/>
  <c r="U203" i="15" s="1"/>
  <c r="R203" i="2"/>
  <c r="T203" i="15" s="1"/>
  <c r="Q203" i="2"/>
  <c r="S203" i="15" s="1"/>
  <c r="G378" i="2"/>
  <c r="G378" i="15" s="1"/>
  <c r="G241" i="2"/>
  <c r="G241" i="15" s="1"/>
  <c r="S241" i="2"/>
  <c r="U241" i="15" s="1"/>
  <c r="R241" i="2"/>
  <c r="T241" i="15" s="1"/>
  <c r="Q241" i="2"/>
  <c r="S241" i="15" s="1"/>
  <c r="G271" i="2"/>
  <c r="G271" i="15" s="1"/>
  <c r="S271" i="2"/>
  <c r="U271" i="15" s="1"/>
  <c r="R271" i="2"/>
  <c r="T271" i="15" s="1"/>
  <c r="Q271" i="2"/>
  <c r="S271" i="15" s="1"/>
  <c r="G369" i="2"/>
  <c r="G369" i="15" s="1"/>
  <c r="S369" i="2"/>
  <c r="U369" i="15" s="1"/>
  <c r="R369" i="2"/>
  <c r="T369" i="15" s="1"/>
  <c r="Q369" i="2"/>
  <c r="S369" i="15" s="1"/>
  <c r="G264" i="2"/>
  <c r="G264" i="15" s="1"/>
  <c r="S264" i="2"/>
  <c r="U264" i="15" s="1"/>
  <c r="R264" i="2"/>
  <c r="T264" i="15" s="1"/>
  <c r="Q264" i="2"/>
  <c r="S264" i="15" s="1"/>
  <c r="G329" i="2"/>
  <c r="G329" i="15" s="1"/>
  <c r="S329" i="2"/>
  <c r="U329" i="15" s="1"/>
  <c r="R329" i="2"/>
  <c r="T329" i="15" s="1"/>
  <c r="Q329" i="2"/>
  <c r="S329" i="15" s="1"/>
  <c r="D362" i="2"/>
  <c r="D362" i="15" s="1"/>
  <c r="G362" i="2"/>
  <c r="G362" i="15" s="1"/>
  <c r="S362" i="2"/>
  <c r="U362" i="15" s="1"/>
  <c r="R362" i="2"/>
  <c r="T362" i="15" s="1"/>
  <c r="Q362" i="2"/>
  <c r="S362" i="15" s="1"/>
  <c r="F383" i="2"/>
  <c r="F383" i="15" s="1"/>
  <c r="G383" i="2"/>
  <c r="G383" i="15" s="1"/>
  <c r="G193" i="2"/>
  <c r="G193" i="15" s="1"/>
  <c r="S193" i="2"/>
  <c r="U193" i="15" s="1"/>
  <c r="R193" i="2"/>
  <c r="T193" i="15" s="1"/>
  <c r="Q193" i="2"/>
  <c r="S193" i="15" s="1"/>
  <c r="G228" i="2"/>
  <c r="G228" i="15" s="1"/>
  <c r="S228" i="2"/>
  <c r="U228" i="15" s="1"/>
  <c r="R228" i="2"/>
  <c r="T228" i="15" s="1"/>
  <c r="Q228" i="2"/>
  <c r="S228" i="15" s="1"/>
  <c r="F91" i="2"/>
  <c r="F91" i="15" s="1"/>
  <c r="S91" i="2"/>
  <c r="U91" i="15" s="1"/>
  <c r="G91" i="2"/>
  <c r="G91" i="15" s="1"/>
  <c r="R91" i="2"/>
  <c r="T91" i="15" s="1"/>
  <c r="Q91" i="2"/>
  <c r="S91" i="15" s="1"/>
  <c r="G160" i="2"/>
  <c r="G160" i="15" s="1"/>
  <c r="S160" i="2"/>
  <c r="U160" i="15" s="1"/>
  <c r="R160" i="2"/>
  <c r="T160" i="15" s="1"/>
  <c r="Q160" i="2"/>
  <c r="S160" i="15" s="1"/>
  <c r="D270" i="2"/>
  <c r="D270" i="15" s="1"/>
  <c r="G270" i="2"/>
  <c r="G270" i="15" s="1"/>
  <c r="S270" i="2"/>
  <c r="U270" i="15" s="1"/>
  <c r="R270" i="2"/>
  <c r="T270" i="15" s="1"/>
  <c r="Q270" i="2"/>
  <c r="S270" i="15" s="1"/>
  <c r="G372" i="2"/>
  <c r="G372" i="15" s="1"/>
  <c r="S372" i="2"/>
  <c r="U372" i="15" s="1"/>
  <c r="R372" i="2"/>
  <c r="T372" i="15" s="1"/>
  <c r="Q372" i="2"/>
  <c r="S372" i="15" s="1"/>
  <c r="D339" i="2"/>
  <c r="D339" i="15" s="1"/>
  <c r="G339" i="2"/>
  <c r="G339" i="15" s="1"/>
  <c r="S339" i="2"/>
  <c r="U339" i="15" s="1"/>
  <c r="R339" i="2"/>
  <c r="T339" i="15" s="1"/>
  <c r="Q339" i="2"/>
  <c r="S339" i="15" s="1"/>
  <c r="D325" i="2"/>
  <c r="D325" i="15" s="1"/>
  <c r="G325" i="2"/>
  <c r="G325" i="15" s="1"/>
  <c r="S325" i="2"/>
  <c r="U325" i="15" s="1"/>
  <c r="R325" i="2"/>
  <c r="T325" i="15" s="1"/>
  <c r="Q325" i="2"/>
  <c r="S325" i="15" s="1"/>
  <c r="G371" i="2"/>
  <c r="G371" i="15" s="1"/>
  <c r="S371" i="2"/>
  <c r="U371" i="15" s="1"/>
  <c r="R371" i="2"/>
  <c r="T371" i="15" s="1"/>
  <c r="Q371" i="2"/>
  <c r="S371" i="15" s="1"/>
  <c r="G76" i="2"/>
  <c r="G76" i="15" s="1"/>
  <c r="S76" i="2"/>
  <c r="U76" i="15" s="1"/>
  <c r="R76" i="2"/>
  <c r="T76" i="15" s="1"/>
  <c r="Q76" i="2"/>
  <c r="S76" i="15" s="1"/>
  <c r="G333" i="2"/>
  <c r="G333" i="15" s="1"/>
  <c r="S333" i="2"/>
  <c r="U333" i="15" s="1"/>
  <c r="R333" i="2"/>
  <c r="T333" i="15" s="1"/>
  <c r="Q333" i="2"/>
  <c r="S333" i="15" s="1"/>
  <c r="G162" i="2"/>
  <c r="G162" i="15" s="1"/>
  <c r="S162" i="2"/>
  <c r="U162" i="15" s="1"/>
  <c r="R162" i="2"/>
  <c r="T162" i="15" s="1"/>
  <c r="Q162" i="2"/>
  <c r="S162" i="15" s="1"/>
  <c r="S71" i="2"/>
  <c r="U71" i="15" s="1"/>
  <c r="G71" i="2"/>
  <c r="G71" i="15" s="1"/>
  <c r="R71" i="2"/>
  <c r="T71" i="15" s="1"/>
  <c r="Q71" i="2"/>
  <c r="S71" i="15" s="1"/>
  <c r="D131" i="2"/>
  <c r="D131" i="15" s="1"/>
  <c r="D176" i="2"/>
  <c r="D176" i="15" s="1"/>
  <c r="D43" i="2"/>
  <c r="D43" i="15" s="1"/>
  <c r="D312" i="2"/>
  <c r="D312" i="15" s="1"/>
  <c r="D360" i="2"/>
  <c r="D360" i="15" s="1"/>
  <c r="D253" i="2"/>
  <c r="D253" i="15" s="1"/>
  <c r="D163" i="2"/>
  <c r="D163" i="15" s="1"/>
  <c r="D271" i="2"/>
  <c r="D271" i="15" s="1"/>
  <c r="D347" i="2"/>
  <c r="D347" i="15" s="1"/>
  <c r="D160" i="2"/>
  <c r="D160" i="15" s="1"/>
  <c r="D335" i="2"/>
  <c r="D335" i="15" s="1"/>
  <c r="D79" i="2"/>
  <c r="D79" i="15" s="1"/>
  <c r="D373" i="2"/>
  <c r="D373" i="15" s="1"/>
  <c r="D212" i="2"/>
  <c r="D212" i="15" s="1"/>
  <c r="G212" i="2"/>
  <c r="G212" i="15" s="1"/>
  <c r="S212" i="2"/>
  <c r="U212" i="15" s="1"/>
  <c r="R212" i="2"/>
  <c r="T212" i="15" s="1"/>
  <c r="Q212" i="2"/>
  <c r="S212" i="15" s="1"/>
  <c r="G304" i="2"/>
  <c r="G304" i="15" s="1"/>
  <c r="S304" i="2"/>
  <c r="U304" i="15" s="1"/>
  <c r="R304" i="2"/>
  <c r="T304" i="15" s="1"/>
  <c r="Q304" i="2"/>
  <c r="S304" i="15" s="1"/>
  <c r="G380" i="2"/>
  <c r="G380" i="15" s="1"/>
  <c r="G97" i="2"/>
  <c r="G97" i="15" s="1"/>
  <c r="S97" i="2"/>
  <c r="U97" i="15" s="1"/>
  <c r="R97" i="2"/>
  <c r="T97" i="15" s="1"/>
  <c r="Q97" i="2"/>
  <c r="S97" i="15" s="1"/>
  <c r="G112" i="2"/>
  <c r="G112" i="15" s="1"/>
  <c r="S112" i="2"/>
  <c r="U112" i="15" s="1"/>
  <c r="R112" i="2"/>
  <c r="T112" i="15" s="1"/>
  <c r="Q112" i="2"/>
  <c r="S112" i="15" s="1"/>
  <c r="G247" i="2"/>
  <c r="G247" i="15" s="1"/>
  <c r="S247" i="2"/>
  <c r="U247" i="15" s="1"/>
  <c r="R247" i="2"/>
  <c r="T247" i="15" s="1"/>
  <c r="Q247" i="2"/>
  <c r="S247" i="15" s="1"/>
  <c r="G95" i="2"/>
  <c r="G95" i="15" s="1"/>
  <c r="S95" i="2"/>
  <c r="U95" i="15" s="1"/>
  <c r="R95" i="2"/>
  <c r="T95" i="15" s="1"/>
  <c r="Q95" i="2"/>
  <c r="S95" i="15" s="1"/>
  <c r="D266" i="2"/>
  <c r="D266" i="15" s="1"/>
  <c r="G266" i="2"/>
  <c r="G266" i="15" s="1"/>
  <c r="S266" i="2"/>
  <c r="U266" i="15" s="1"/>
  <c r="R266" i="2"/>
  <c r="T266" i="15" s="1"/>
  <c r="Q266" i="2"/>
  <c r="S266" i="15" s="1"/>
  <c r="G365" i="2"/>
  <c r="G365" i="15" s="1"/>
  <c r="S365" i="2"/>
  <c r="U365" i="15" s="1"/>
  <c r="R365" i="2"/>
  <c r="T365" i="15" s="1"/>
  <c r="Q365" i="2"/>
  <c r="S365" i="15" s="1"/>
  <c r="G157" i="2"/>
  <c r="G157" i="15" s="1"/>
  <c r="S157" i="2"/>
  <c r="U157" i="15" s="1"/>
  <c r="R157" i="2"/>
  <c r="T157" i="15" s="1"/>
  <c r="Q157" i="2"/>
  <c r="S157" i="15" s="1"/>
  <c r="G215" i="2"/>
  <c r="G215" i="15" s="1"/>
  <c r="S215" i="2"/>
  <c r="U215" i="15" s="1"/>
  <c r="R215" i="2"/>
  <c r="T215" i="15" s="1"/>
  <c r="Q215" i="2"/>
  <c r="S215" i="15" s="1"/>
  <c r="G282" i="2"/>
  <c r="G282" i="15" s="1"/>
  <c r="S282" i="2"/>
  <c r="U282" i="15" s="1"/>
  <c r="R282" i="2"/>
  <c r="T282" i="15" s="1"/>
  <c r="Q282" i="2"/>
  <c r="S282" i="15" s="1"/>
  <c r="G326" i="2"/>
  <c r="G326" i="15" s="1"/>
  <c r="S326" i="2"/>
  <c r="U326" i="15" s="1"/>
  <c r="R326" i="2"/>
  <c r="T326" i="15" s="1"/>
  <c r="Q326" i="2"/>
  <c r="S326" i="15" s="1"/>
  <c r="G317" i="2"/>
  <c r="G317" i="15" s="1"/>
  <c r="S317" i="2"/>
  <c r="U317" i="15" s="1"/>
  <c r="R317" i="2"/>
  <c r="T317" i="15" s="1"/>
  <c r="Q317" i="2"/>
  <c r="S317" i="15" s="1"/>
  <c r="G221" i="2"/>
  <c r="G221" i="15" s="1"/>
  <c r="S221" i="2"/>
  <c r="U221" i="15" s="1"/>
  <c r="R221" i="2"/>
  <c r="T221" i="15" s="1"/>
  <c r="Q221" i="2"/>
  <c r="S221" i="15" s="1"/>
  <c r="G200" i="2"/>
  <c r="G200" i="15" s="1"/>
  <c r="S200" i="2"/>
  <c r="U200" i="15" s="1"/>
  <c r="R200" i="2"/>
  <c r="T200" i="15" s="1"/>
  <c r="Q200" i="2"/>
  <c r="S200" i="15" s="1"/>
  <c r="G288" i="2"/>
  <c r="G288" i="15" s="1"/>
  <c r="S288" i="2"/>
  <c r="U288" i="15" s="1"/>
  <c r="R288" i="2"/>
  <c r="T288" i="15" s="1"/>
  <c r="Q288" i="2"/>
  <c r="S288" i="15" s="1"/>
  <c r="G356" i="2"/>
  <c r="G356" i="15" s="1"/>
  <c r="S356" i="2"/>
  <c r="U356" i="15" s="1"/>
  <c r="R356" i="2"/>
  <c r="T356" i="15" s="1"/>
  <c r="Q356" i="2"/>
  <c r="S356" i="15" s="1"/>
  <c r="G21" i="2"/>
  <c r="G21" i="15" s="1"/>
  <c r="S21" i="2"/>
  <c r="U21" i="15" s="1"/>
  <c r="R21" i="2"/>
  <c r="T21" i="15" s="1"/>
  <c r="Q21" i="2"/>
  <c r="S21" i="15" s="1"/>
  <c r="G140" i="2"/>
  <c r="G140" i="15" s="1"/>
  <c r="S140" i="2"/>
  <c r="U140" i="15" s="1"/>
  <c r="R140" i="2"/>
  <c r="T140" i="15" s="1"/>
  <c r="Q140" i="2"/>
  <c r="S140" i="15" s="1"/>
  <c r="G73" i="2"/>
  <c r="G73" i="15" s="1"/>
  <c r="S73" i="2"/>
  <c r="U73" i="15" s="1"/>
  <c r="R73" i="2"/>
  <c r="T73" i="15" s="1"/>
  <c r="Q73" i="2"/>
  <c r="S73" i="15" s="1"/>
  <c r="G269" i="2"/>
  <c r="G269" i="15" s="1"/>
  <c r="S269" i="2"/>
  <c r="U269" i="15" s="1"/>
  <c r="R269" i="2"/>
  <c r="T269" i="15" s="1"/>
  <c r="Q269" i="2"/>
  <c r="S269" i="15" s="1"/>
  <c r="G223" i="2"/>
  <c r="G223" i="15" s="1"/>
  <c r="S223" i="2"/>
  <c r="U223" i="15" s="1"/>
  <c r="R223" i="2"/>
  <c r="T223" i="15" s="1"/>
  <c r="Q223" i="2"/>
  <c r="S223" i="15" s="1"/>
  <c r="G321" i="2"/>
  <c r="G321" i="15" s="1"/>
  <c r="S321" i="2"/>
  <c r="U321" i="15" s="1"/>
  <c r="R321" i="2"/>
  <c r="T321" i="15" s="1"/>
  <c r="Q321" i="2"/>
  <c r="S321" i="15" s="1"/>
  <c r="G261" i="2"/>
  <c r="G261" i="15" s="1"/>
  <c r="S261" i="2"/>
  <c r="U261" i="15" s="1"/>
  <c r="R261" i="2"/>
  <c r="T261" i="15" s="1"/>
  <c r="Q261" i="2"/>
  <c r="S261" i="15" s="1"/>
  <c r="G379" i="2"/>
  <c r="G379" i="15" s="1"/>
  <c r="G156" i="2"/>
  <c r="G156" i="15" s="1"/>
  <c r="S156" i="2"/>
  <c r="U156" i="15" s="1"/>
  <c r="R156" i="2"/>
  <c r="T156" i="15" s="1"/>
  <c r="Q156" i="2"/>
  <c r="S156" i="15" s="1"/>
  <c r="G244" i="2"/>
  <c r="G244" i="15" s="1"/>
  <c r="S244" i="2"/>
  <c r="U244" i="15" s="1"/>
  <c r="R244" i="2"/>
  <c r="T244" i="15" s="1"/>
  <c r="Q244" i="2"/>
  <c r="S244" i="15" s="1"/>
  <c r="G328" i="2"/>
  <c r="G328" i="15" s="1"/>
  <c r="S328" i="2"/>
  <c r="U328" i="15" s="1"/>
  <c r="R328" i="2"/>
  <c r="T328" i="15" s="1"/>
  <c r="Q328" i="2"/>
  <c r="S328" i="15" s="1"/>
  <c r="G133" i="2"/>
  <c r="G133" i="15" s="1"/>
  <c r="S133" i="2"/>
  <c r="U133" i="15" s="1"/>
  <c r="R133" i="2"/>
  <c r="T133" i="15" s="1"/>
  <c r="Q133" i="2"/>
  <c r="S133" i="15" s="1"/>
  <c r="G192" i="2"/>
  <c r="G192" i="15" s="1"/>
  <c r="S192" i="2"/>
  <c r="U192" i="15" s="1"/>
  <c r="R192" i="2"/>
  <c r="T192" i="15" s="1"/>
  <c r="Q192" i="2"/>
  <c r="S192" i="15" s="1"/>
  <c r="G154" i="2"/>
  <c r="G154" i="15" s="1"/>
  <c r="S154" i="2"/>
  <c r="U154" i="15" s="1"/>
  <c r="R154" i="2"/>
  <c r="T154" i="15" s="1"/>
  <c r="Q154" i="2"/>
  <c r="S154" i="15" s="1"/>
  <c r="G80" i="2"/>
  <c r="G80" i="15" s="1"/>
  <c r="S80" i="2"/>
  <c r="U80" i="15" s="1"/>
  <c r="R80" i="2"/>
  <c r="T80" i="15" s="1"/>
  <c r="Q80" i="2"/>
  <c r="S80" i="15" s="1"/>
  <c r="G230" i="2"/>
  <c r="G230" i="15" s="1"/>
  <c r="S230" i="2"/>
  <c r="U230" i="15" s="1"/>
  <c r="R230" i="2"/>
  <c r="T230" i="15" s="1"/>
  <c r="Q230" i="2"/>
  <c r="S230" i="15" s="1"/>
  <c r="G238" i="2"/>
  <c r="G238" i="15" s="1"/>
  <c r="S238" i="2"/>
  <c r="U238" i="15" s="1"/>
  <c r="R238" i="2"/>
  <c r="T238" i="15" s="1"/>
  <c r="Q238" i="2"/>
  <c r="S238" i="15" s="1"/>
  <c r="G330" i="2"/>
  <c r="G330" i="15" s="1"/>
  <c r="S330" i="2"/>
  <c r="U330" i="15" s="1"/>
  <c r="R330" i="2"/>
  <c r="T330" i="15" s="1"/>
  <c r="Q330" i="2"/>
  <c r="S330" i="15" s="1"/>
  <c r="G211" i="2"/>
  <c r="G211" i="15" s="1"/>
  <c r="S211" i="2"/>
  <c r="U211" i="15" s="1"/>
  <c r="R211" i="2"/>
  <c r="T211" i="15" s="1"/>
  <c r="Q211" i="2"/>
  <c r="S211" i="15" s="1"/>
  <c r="G235" i="2"/>
  <c r="G235" i="15" s="1"/>
  <c r="S235" i="2"/>
  <c r="U235" i="15" s="1"/>
  <c r="R235" i="2"/>
  <c r="T235" i="15" s="1"/>
  <c r="Q235" i="2"/>
  <c r="S235" i="15" s="1"/>
  <c r="G349" i="2"/>
  <c r="G349" i="15" s="1"/>
  <c r="S349" i="2"/>
  <c r="U349" i="15" s="1"/>
  <c r="R349" i="2"/>
  <c r="T349" i="15" s="1"/>
  <c r="Q349" i="2"/>
  <c r="S349" i="15" s="1"/>
  <c r="G16" i="2"/>
  <c r="G16" i="15" s="1"/>
  <c r="P16" i="2"/>
  <c r="R16" i="15" s="1"/>
  <c r="Q16" i="2"/>
  <c r="S16" i="15" s="1"/>
  <c r="S16" i="2"/>
  <c r="U16" i="15" s="1"/>
  <c r="R16" i="2"/>
  <c r="T16" i="15" s="1"/>
  <c r="G367" i="2"/>
  <c r="G367" i="15" s="1"/>
  <c r="S367" i="2"/>
  <c r="U367" i="15" s="1"/>
  <c r="R367" i="2"/>
  <c r="T367" i="15" s="1"/>
  <c r="Q367" i="2"/>
  <c r="S367" i="15" s="1"/>
  <c r="G184" i="2"/>
  <c r="G184" i="15" s="1"/>
  <c r="S184" i="2"/>
  <c r="U184" i="15" s="1"/>
  <c r="R184" i="2"/>
  <c r="T184" i="15" s="1"/>
  <c r="Q184" i="2"/>
  <c r="S184" i="15" s="1"/>
  <c r="G332" i="2"/>
  <c r="G332" i="15" s="1"/>
  <c r="S332" i="2"/>
  <c r="U332" i="15" s="1"/>
  <c r="R332" i="2"/>
  <c r="T332" i="15" s="1"/>
  <c r="Q332" i="2"/>
  <c r="S332" i="15" s="1"/>
  <c r="G144" i="2"/>
  <c r="G144" i="15" s="1"/>
  <c r="S144" i="2"/>
  <c r="U144" i="15" s="1"/>
  <c r="R144" i="2"/>
  <c r="T144" i="15" s="1"/>
  <c r="Q144" i="2"/>
  <c r="S144" i="15" s="1"/>
  <c r="G114" i="2"/>
  <c r="G114" i="15" s="1"/>
  <c r="S114" i="2"/>
  <c r="U114" i="15" s="1"/>
  <c r="R114" i="2"/>
  <c r="T114" i="15" s="1"/>
  <c r="Q114" i="2"/>
  <c r="S114" i="15" s="1"/>
  <c r="G370" i="2"/>
  <c r="G370" i="15" s="1"/>
  <c r="S370" i="2"/>
  <c r="U370" i="15" s="1"/>
  <c r="R370" i="2"/>
  <c r="T370" i="15" s="1"/>
  <c r="Q370" i="2"/>
  <c r="S370" i="15" s="1"/>
  <c r="G41" i="2"/>
  <c r="G41" i="15" s="1"/>
  <c r="S41" i="2"/>
  <c r="U41" i="15" s="1"/>
  <c r="R41" i="2"/>
  <c r="T41" i="15" s="1"/>
  <c r="Q41" i="2"/>
  <c r="S41" i="15" s="1"/>
  <c r="G217" i="2"/>
  <c r="G217" i="15" s="1"/>
  <c r="S217" i="2"/>
  <c r="U217" i="15" s="1"/>
  <c r="R217" i="2"/>
  <c r="T217" i="15" s="1"/>
  <c r="Q217" i="2"/>
  <c r="S217" i="15" s="1"/>
  <c r="H142" i="2"/>
  <c r="H142" i="15" s="1"/>
  <c r="F162" i="2"/>
  <c r="F162" i="15" s="1"/>
  <c r="I162" i="2"/>
  <c r="I162" i="15" s="1"/>
  <c r="E19" i="2"/>
  <c r="E19" i="15" s="1"/>
  <c r="J19" i="2"/>
  <c r="L19" i="15" s="1"/>
  <c r="H43" i="2"/>
  <c r="H43" i="15" s="1"/>
  <c r="I71" i="2"/>
  <c r="I71" i="15" s="1"/>
  <c r="J79" i="2"/>
  <c r="L79" i="15" s="1"/>
  <c r="I119" i="2"/>
  <c r="I119" i="15" s="1"/>
  <c r="I127" i="2"/>
  <c r="I127" i="15" s="1"/>
  <c r="F131" i="2"/>
  <c r="F131" i="15" s="1"/>
  <c r="K131" i="2"/>
  <c r="M131" i="15" s="1"/>
  <c r="I163" i="2"/>
  <c r="I163" i="15" s="1"/>
  <c r="H199" i="2"/>
  <c r="H199" i="15" s="1"/>
  <c r="H219" i="2"/>
  <c r="H219" i="15" s="1"/>
  <c r="E243" i="2"/>
  <c r="E243" i="15" s="1"/>
  <c r="J243" i="2"/>
  <c r="L243" i="15" s="1"/>
  <c r="H255" i="2"/>
  <c r="H255" i="15" s="1"/>
  <c r="L354" i="2"/>
  <c r="N354" i="15" s="1"/>
  <c r="M43" i="2"/>
  <c r="O43" i="15" s="1"/>
  <c r="M79" i="2"/>
  <c r="O79" i="15" s="1"/>
  <c r="M119" i="2"/>
  <c r="O119" i="15" s="1"/>
  <c r="M163" i="2"/>
  <c r="O163" i="15" s="1"/>
  <c r="M219" i="2"/>
  <c r="O219" i="15" s="1"/>
  <c r="N19" i="2"/>
  <c r="P19" i="15" s="1"/>
  <c r="U43" i="2"/>
  <c r="W43" i="15" s="1"/>
  <c r="N79" i="2"/>
  <c r="P79" i="15" s="1"/>
  <c r="P119" i="2"/>
  <c r="R119" i="15" s="1"/>
  <c r="P131" i="2"/>
  <c r="R131" i="15" s="1"/>
  <c r="N163" i="2"/>
  <c r="P163" i="15" s="1"/>
  <c r="U199" i="2"/>
  <c r="W199" i="15" s="1"/>
  <c r="N219" i="2"/>
  <c r="P219" i="15" s="1"/>
  <c r="P243" i="2"/>
  <c r="R243" i="15" s="1"/>
  <c r="U255" i="2"/>
  <c r="W255" i="15" s="1"/>
  <c r="N142" i="2"/>
  <c r="P142" i="15" s="1"/>
  <c r="P31" i="2"/>
  <c r="R31" i="15" s="1"/>
  <c r="G31" i="2"/>
  <c r="G31" i="15" s="1"/>
  <c r="S31" i="2"/>
  <c r="U31" i="15" s="1"/>
  <c r="R31" i="2"/>
  <c r="T31" i="15" s="1"/>
  <c r="Q31" i="2"/>
  <c r="S31" i="15" s="1"/>
  <c r="G194" i="2"/>
  <c r="G194" i="15" s="1"/>
  <c r="S194" i="2"/>
  <c r="U194" i="15" s="1"/>
  <c r="R194" i="2"/>
  <c r="T194" i="15" s="1"/>
  <c r="Q194" i="2"/>
  <c r="S194" i="15" s="1"/>
  <c r="M250" i="2"/>
  <c r="O250" i="15" s="1"/>
  <c r="G250" i="2"/>
  <c r="G250" i="15" s="1"/>
  <c r="S250" i="2"/>
  <c r="U250" i="15" s="1"/>
  <c r="R250" i="2"/>
  <c r="T250" i="15" s="1"/>
  <c r="Q250" i="2"/>
  <c r="S250" i="15" s="1"/>
  <c r="M183" i="2"/>
  <c r="O183" i="15" s="1"/>
  <c r="G183" i="2"/>
  <c r="G183" i="15" s="1"/>
  <c r="S183" i="2"/>
  <c r="U183" i="15" s="1"/>
  <c r="R183" i="2"/>
  <c r="T183" i="15" s="1"/>
  <c r="Q183" i="2"/>
  <c r="S183" i="15" s="1"/>
  <c r="P239" i="2"/>
  <c r="R239" i="15" s="1"/>
  <c r="G239" i="2"/>
  <c r="G239" i="15" s="1"/>
  <c r="S239" i="2"/>
  <c r="U239" i="15" s="1"/>
  <c r="R239" i="2"/>
  <c r="T239" i="15" s="1"/>
  <c r="Q239" i="2"/>
  <c r="S239" i="15" s="1"/>
  <c r="U67" i="2"/>
  <c r="W67" i="15" s="1"/>
  <c r="S67" i="2"/>
  <c r="U67" i="15" s="1"/>
  <c r="G67" i="2"/>
  <c r="G67" i="15" s="1"/>
  <c r="R67" i="2"/>
  <c r="T67" i="15" s="1"/>
  <c r="Q67" i="2"/>
  <c r="S67" i="15" s="1"/>
  <c r="N27" i="2"/>
  <c r="P27" i="15" s="1"/>
  <c r="S27" i="2"/>
  <c r="U27" i="15" s="1"/>
  <c r="G27" i="2"/>
  <c r="G27" i="15" s="1"/>
  <c r="R27" i="2"/>
  <c r="T27" i="15" s="1"/>
  <c r="Q27" i="2"/>
  <c r="S27" i="15" s="1"/>
  <c r="U179" i="2"/>
  <c r="W179" i="15" s="1"/>
  <c r="G179" i="2"/>
  <c r="G179" i="15" s="1"/>
  <c r="S179" i="2"/>
  <c r="U179" i="15" s="1"/>
  <c r="R179" i="2"/>
  <c r="T179" i="15" s="1"/>
  <c r="Q179" i="2"/>
  <c r="S179" i="15" s="1"/>
  <c r="D143" i="2"/>
  <c r="D143" i="15" s="1"/>
  <c r="D141" i="2"/>
  <c r="D141" i="15" s="1"/>
  <c r="D188" i="2"/>
  <c r="D188" i="15" s="1"/>
  <c r="D280" i="2"/>
  <c r="D280" i="15" s="1"/>
  <c r="D316" i="2"/>
  <c r="D316" i="15" s="1"/>
  <c r="D299" i="2"/>
  <c r="D299" i="15" s="1"/>
  <c r="D311" i="2"/>
  <c r="D311" i="15" s="1"/>
  <c r="D241" i="2"/>
  <c r="D241" i="15" s="1"/>
  <c r="D329" i="2"/>
  <c r="D329" i="15" s="1"/>
  <c r="D214" i="2"/>
  <c r="D214" i="15" s="1"/>
  <c r="D342" i="2"/>
  <c r="D342" i="15" s="1"/>
  <c r="D127" i="2"/>
  <c r="D127" i="15" s="1"/>
  <c r="D243" i="2"/>
  <c r="D243" i="15" s="1"/>
  <c r="D255" i="2"/>
  <c r="D255" i="15" s="1"/>
  <c r="D199" i="2"/>
  <c r="D199" i="15" s="1"/>
  <c r="G236" i="2"/>
  <c r="G236" i="15" s="1"/>
  <c r="S236" i="2"/>
  <c r="U236" i="15" s="1"/>
  <c r="R236" i="2"/>
  <c r="T236" i="15" s="1"/>
  <c r="Q236" i="2"/>
  <c r="S236" i="15" s="1"/>
  <c r="G320" i="2"/>
  <c r="G320" i="15" s="1"/>
  <c r="S320" i="2"/>
  <c r="U320" i="15" s="1"/>
  <c r="R320" i="2"/>
  <c r="T320" i="15" s="1"/>
  <c r="Q320" i="2"/>
  <c r="S320" i="15" s="1"/>
  <c r="G88" i="2"/>
  <c r="G88" i="15" s="1"/>
  <c r="S88" i="2"/>
  <c r="U88" i="15" s="1"/>
  <c r="R88" i="2"/>
  <c r="T88" i="15" s="1"/>
  <c r="Q88" i="2"/>
  <c r="S88" i="15" s="1"/>
  <c r="G149" i="2"/>
  <c r="G149" i="15" s="1"/>
  <c r="S149" i="2"/>
  <c r="U149" i="15" s="1"/>
  <c r="R149" i="2"/>
  <c r="T149" i="15" s="1"/>
  <c r="Q149" i="2"/>
  <c r="S149" i="15" s="1"/>
  <c r="G62" i="2"/>
  <c r="G62" i="15" s="1"/>
  <c r="S62" i="2"/>
  <c r="U62" i="15" s="1"/>
  <c r="R62" i="2"/>
  <c r="T62" i="15" s="1"/>
  <c r="Q62" i="2"/>
  <c r="S62" i="15" s="1"/>
  <c r="G323" i="2"/>
  <c r="G323" i="15" s="1"/>
  <c r="S323" i="2"/>
  <c r="U323" i="15" s="1"/>
  <c r="R323" i="2"/>
  <c r="T323" i="15" s="1"/>
  <c r="Q323" i="2"/>
  <c r="S323" i="15" s="1"/>
  <c r="D111" i="2"/>
  <c r="D111" i="15" s="1"/>
  <c r="G111" i="2"/>
  <c r="G111" i="15" s="1"/>
  <c r="S111" i="2"/>
  <c r="U111" i="15" s="1"/>
  <c r="R111" i="2"/>
  <c r="T111" i="15" s="1"/>
  <c r="Q111" i="2"/>
  <c r="S111" i="15" s="1"/>
  <c r="G357" i="2"/>
  <c r="G357" i="15" s="1"/>
  <c r="S357" i="2"/>
  <c r="U357" i="15" s="1"/>
  <c r="R357" i="2"/>
  <c r="T357" i="15" s="1"/>
  <c r="Q357" i="2"/>
  <c r="S357" i="15" s="1"/>
  <c r="G113" i="2"/>
  <c r="G113" i="15" s="1"/>
  <c r="S113" i="2"/>
  <c r="U113" i="15" s="1"/>
  <c r="R113" i="2"/>
  <c r="T113" i="15" s="1"/>
  <c r="Q113" i="2"/>
  <c r="S113" i="15" s="1"/>
  <c r="G259" i="2"/>
  <c r="G259" i="15" s="1"/>
  <c r="S259" i="2"/>
  <c r="U259" i="15" s="1"/>
  <c r="R259" i="2"/>
  <c r="T259" i="15" s="1"/>
  <c r="Q259" i="2"/>
  <c r="S259" i="15" s="1"/>
  <c r="G313" i="2"/>
  <c r="G313" i="15" s="1"/>
  <c r="S313" i="2"/>
  <c r="U313" i="15" s="1"/>
  <c r="R313" i="2"/>
  <c r="T313" i="15" s="1"/>
  <c r="Q313" i="2"/>
  <c r="S313" i="15" s="1"/>
  <c r="G302" i="2"/>
  <c r="G302" i="15" s="1"/>
  <c r="S302" i="2"/>
  <c r="U302" i="15" s="1"/>
  <c r="R302" i="2"/>
  <c r="T302" i="15" s="1"/>
  <c r="Q302" i="2"/>
  <c r="S302" i="15" s="1"/>
  <c r="D351" i="2"/>
  <c r="D351" i="15" s="1"/>
  <c r="G351" i="2"/>
  <c r="G351" i="15" s="1"/>
  <c r="S351" i="2"/>
  <c r="U351" i="15" s="1"/>
  <c r="R351" i="2"/>
  <c r="T351" i="15" s="1"/>
  <c r="Q351" i="2"/>
  <c r="S351" i="15" s="1"/>
  <c r="G225" i="2"/>
  <c r="G225" i="15" s="1"/>
  <c r="S225" i="2"/>
  <c r="U225" i="15" s="1"/>
  <c r="R225" i="2"/>
  <c r="T225" i="15" s="1"/>
  <c r="Q225" i="2"/>
  <c r="S225" i="15" s="1"/>
  <c r="G291" i="2"/>
  <c r="G291" i="15" s="1"/>
  <c r="S291" i="2"/>
  <c r="U291" i="15" s="1"/>
  <c r="R291" i="2"/>
  <c r="T291" i="15" s="1"/>
  <c r="Q291" i="2"/>
  <c r="S291" i="15" s="1"/>
  <c r="G224" i="2"/>
  <c r="G224" i="15" s="1"/>
  <c r="S224" i="2"/>
  <c r="U224" i="15" s="1"/>
  <c r="R224" i="2"/>
  <c r="T224" i="15" s="1"/>
  <c r="Q224" i="2"/>
  <c r="S224" i="15" s="1"/>
  <c r="G308" i="2"/>
  <c r="G308" i="15" s="1"/>
  <c r="S308" i="2"/>
  <c r="U308" i="15" s="1"/>
  <c r="R308" i="2"/>
  <c r="T308" i="15" s="1"/>
  <c r="Q308" i="2"/>
  <c r="S308" i="15" s="1"/>
  <c r="G384" i="2"/>
  <c r="G384" i="15" s="1"/>
  <c r="S384" i="2"/>
  <c r="U384" i="15" s="1"/>
  <c r="R384" i="2"/>
  <c r="T384" i="15" s="1"/>
  <c r="Q384" i="2"/>
  <c r="S384" i="15" s="1"/>
  <c r="G286" i="2"/>
  <c r="G286" i="15" s="1"/>
  <c r="S286" i="2"/>
  <c r="U286" i="15" s="1"/>
  <c r="R286" i="2"/>
  <c r="T286" i="15" s="1"/>
  <c r="Q286" i="2"/>
  <c r="S286" i="15" s="1"/>
  <c r="G205" i="2"/>
  <c r="G205" i="15" s="1"/>
  <c r="S205" i="2"/>
  <c r="U205" i="15" s="1"/>
  <c r="R205" i="2"/>
  <c r="T205" i="15" s="1"/>
  <c r="Q205" i="2"/>
  <c r="S205" i="15" s="1"/>
  <c r="G115" i="2"/>
  <c r="G115" i="15" s="1"/>
  <c r="S115" i="2"/>
  <c r="U115" i="15" s="1"/>
  <c r="R115" i="2"/>
  <c r="T115" i="15" s="1"/>
  <c r="Q115" i="2"/>
  <c r="S115" i="15" s="1"/>
  <c r="G314" i="2"/>
  <c r="G314" i="15" s="1"/>
  <c r="S314" i="2"/>
  <c r="U314" i="15" s="1"/>
  <c r="R314" i="2"/>
  <c r="T314" i="15" s="1"/>
  <c r="Q314" i="2"/>
  <c r="S314" i="15" s="1"/>
  <c r="G173" i="2"/>
  <c r="G173" i="15" s="1"/>
  <c r="S173" i="2"/>
  <c r="U173" i="15" s="1"/>
  <c r="R173" i="2"/>
  <c r="T173" i="15" s="1"/>
  <c r="Q173" i="2"/>
  <c r="S173" i="15" s="1"/>
  <c r="G374" i="2"/>
  <c r="G374" i="15" s="1"/>
  <c r="S374" i="2"/>
  <c r="U374" i="15" s="1"/>
  <c r="R374" i="2"/>
  <c r="T374" i="15" s="1"/>
  <c r="Q374" i="2"/>
  <c r="S374" i="15" s="1"/>
  <c r="G285" i="2"/>
  <c r="G285" i="15" s="1"/>
  <c r="S285" i="2"/>
  <c r="U285" i="15" s="1"/>
  <c r="R285" i="2"/>
  <c r="T285" i="15" s="1"/>
  <c r="Q285" i="2"/>
  <c r="S285" i="15" s="1"/>
  <c r="G355" i="2"/>
  <c r="G355" i="15" s="1"/>
  <c r="S355" i="2"/>
  <c r="U355" i="15" s="1"/>
  <c r="R355" i="2"/>
  <c r="T355" i="15" s="1"/>
  <c r="Q355" i="2"/>
  <c r="S355" i="15" s="1"/>
  <c r="G180" i="2"/>
  <c r="G180" i="15" s="1"/>
  <c r="S180" i="2"/>
  <c r="U180" i="15" s="1"/>
  <c r="R180" i="2"/>
  <c r="T180" i="15" s="1"/>
  <c r="Q180" i="2"/>
  <c r="S180" i="15" s="1"/>
  <c r="G276" i="2"/>
  <c r="G276" i="15" s="1"/>
  <c r="S276" i="2"/>
  <c r="U276" i="15" s="1"/>
  <c r="R276" i="2"/>
  <c r="T276" i="15" s="1"/>
  <c r="Q276" i="2"/>
  <c r="S276" i="15" s="1"/>
  <c r="G344" i="2"/>
  <c r="G344" i="15" s="1"/>
  <c r="S344" i="2"/>
  <c r="U344" i="15" s="1"/>
  <c r="R344" i="2"/>
  <c r="T344" i="15" s="1"/>
  <c r="Q344" i="2"/>
  <c r="S344" i="15" s="1"/>
  <c r="G210" i="2"/>
  <c r="G210" i="15" s="1"/>
  <c r="S210" i="2"/>
  <c r="U210" i="15" s="1"/>
  <c r="R210" i="2"/>
  <c r="T210" i="15" s="1"/>
  <c r="Q210" i="2"/>
  <c r="S210" i="15" s="1"/>
  <c r="G295" i="2"/>
  <c r="G295" i="15" s="1"/>
  <c r="S295" i="2"/>
  <c r="U295" i="15" s="1"/>
  <c r="R295" i="2"/>
  <c r="T295" i="15" s="1"/>
  <c r="Q295" i="2"/>
  <c r="S295" i="15" s="1"/>
  <c r="G234" i="2"/>
  <c r="G234" i="15" s="1"/>
  <c r="S234" i="2"/>
  <c r="U234" i="15" s="1"/>
  <c r="R234" i="2"/>
  <c r="T234" i="15" s="1"/>
  <c r="Q234" i="2"/>
  <c r="S234" i="15" s="1"/>
  <c r="G103" i="2"/>
  <c r="G103" i="15" s="1"/>
  <c r="S103" i="2"/>
  <c r="U103" i="15" s="1"/>
  <c r="R103" i="2"/>
  <c r="T103" i="15" s="1"/>
  <c r="Q103" i="2"/>
  <c r="S103" i="15" s="1"/>
  <c r="G272" i="2"/>
  <c r="G272" i="15" s="1"/>
  <c r="S272" i="2"/>
  <c r="U272" i="15" s="1"/>
  <c r="R272" i="2"/>
  <c r="T272" i="15" s="1"/>
  <c r="Q272" i="2"/>
  <c r="S272" i="15" s="1"/>
  <c r="S83" i="2"/>
  <c r="U83" i="15" s="1"/>
  <c r="G83" i="2"/>
  <c r="G83" i="15" s="1"/>
  <c r="R83" i="2"/>
  <c r="T83" i="15" s="1"/>
  <c r="Q83" i="2"/>
  <c r="S83" i="15" s="1"/>
  <c r="G376" i="2"/>
  <c r="G376" i="15" s="1"/>
  <c r="S376" i="2"/>
  <c r="U376" i="15" s="1"/>
  <c r="R376" i="2"/>
  <c r="T376" i="15" s="1"/>
  <c r="Q376" i="2"/>
  <c r="S376" i="15" s="1"/>
  <c r="G265" i="2"/>
  <c r="G265" i="15" s="1"/>
  <c r="S265" i="2"/>
  <c r="U265" i="15" s="1"/>
  <c r="R265" i="2"/>
  <c r="T265" i="15" s="1"/>
  <c r="Q265" i="2"/>
  <c r="S265" i="15" s="1"/>
  <c r="G274" i="2"/>
  <c r="G274" i="15" s="1"/>
  <c r="S274" i="2"/>
  <c r="U274" i="15" s="1"/>
  <c r="R274" i="2"/>
  <c r="T274" i="15" s="1"/>
  <c r="Q274" i="2"/>
  <c r="S274" i="15" s="1"/>
  <c r="G297" i="2"/>
  <c r="G297" i="15" s="1"/>
  <c r="S297" i="2"/>
  <c r="U297" i="15" s="1"/>
  <c r="R297" i="2"/>
  <c r="T297" i="15" s="1"/>
  <c r="Q297" i="2"/>
  <c r="S297" i="15" s="1"/>
  <c r="G289" i="2"/>
  <c r="G289" i="15" s="1"/>
  <c r="S289" i="2"/>
  <c r="U289" i="15" s="1"/>
  <c r="R289" i="2"/>
  <c r="T289" i="15" s="1"/>
  <c r="Q289" i="2"/>
  <c r="S289" i="15" s="1"/>
  <c r="G279" i="2"/>
  <c r="G279" i="15" s="1"/>
  <c r="S279" i="2"/>
  <c r="U279" i="15" s="1"/>
  <c r="R279" i="2"/>
  <c r="T279" i="15" s="1"/>
  <c r="Q279" i="2"/>
  <c r="S279" i="15" s="1"/>
  <c r="G309" i="2"/>
  <c r="G309" i="15" s="1"/>
  <c r="S309" i="2"/>
  <c r="U309" i="15" s="1"/>
  <c r="R309" i="2"/>
  <c r="T309" i="15" s="1"/>
  <c r="Q309" i="2"/>
  <c r="S309" i="15" s="1"/>
  <c r="G232" i="2"/>
  <c r="G232" i="15" s="1"/>
  <c r="S232" i="2"/>
  <c r="U232" i="15" s="1"/>
  <c r="R232" i="2"/>
  <c r="T232" i="15" s="1"/>
  <c r="Q232" i="2"/>
  <c r="S232" i="15" s="1"/>
  <c r="G348" i="2"/>
  <c r="G348" i="15" s="1"/>
  <c r="S348" i="2"/>
  <c r="U348" i="15" s="1"/>
  <c r="R348" i="2"/>
  <c r="T348" i="15" s="1"/>
  <c r="Q348" i="2"/>
  <c r="S348" i="15" s="1"/>
  <c r="G251" i="2"/>
  <c r="G251" i="15" s="1"/>
  <c r="S251" i="2"/>
  <c r="U251" i="15" s="1"/>
  <c r="R251" i="2"/>
  <c r="T251" i="15" s="1"/>
  <c r="Q251" i="2"/>
  <c r="S251" i="15" s="1"/>
  <c r="G158" i="2"/>
  <c r="G158" i="15" s="1"/>
  <c r="S158" i="2"/>
  <c r="U158" i="15" s="1"/>
  <c r="R158" i="2"/>
  <c r="T158" i="15" s="1"/>
  <c r="Q158" i="2"/>
  <c r="S158" i="15" s="1"/>
  <c r="G281" i="2"/>
  <c r="G281" i="15" s="1"/>
  <c r="S281" i="2"/>
  <c r="U281" i="15" s="1"/>
  <c r="R281" i="2"/>
  <c r="T281" i="15" s="1"/>
  <c r="Q281" i="2"/>
  <c r="S281" i="15" s="1"/>
  <c r="G227" i="2"/>
  <c r="G227" i="15" s="1"/>
  <c r="S227" i="2"/>
  <c r="U227" i="15" s="1"/>
  <c r="R227" i="2"/>
  <c r="T227" i="15" s="1"/>
  <c r="Q227" i="2"/>
  <c r="S227" i="15" s="1"/>
  <c r="G138" i="2"/>
  <c r="G138" i="15" s="1"/>
  <c r="S138" i="2"/>
  <c r="U138" i="15" s="1"/>
  <c r="R138" i="2"/>
  <c r="T138" i="15" s="1"/>
  <c r="Q138" i="2"/>
  <c r="S138" i="15" s="1"/>
  <c r="I142" i="2"/>
  <c r="I142" i="15" s="1"/>
  <c r="E162" i="2"/>
  <c r="E162" i="15" s="1"/>
  <c r="K162" i="2"/>
  <c r="M162" i="15" s="1"/>
  <c r="K250" i="2"/>
  <c r="M250" i="15" s="1"/>
  <c r="F19" i="2"/>
  <c r="F19" i="15" s="1"/>
  <c r="K19" i="2"/>
  <c r="M19" i="15" s="1"/>
  <c r="F27" i="2"/>
  <c r="F27" i="15" s="1"/>
  <c r="K31" i="2"/>
  <c r="M31" i="15" s="1"/>
  <c r="I43" i="2"/>
  <c r="I43" i="15" s="1"/>
  <c r="E71" i="2"/>
  <c r="J71" i="2"/>
  <c r="L71" i="15" s="1"/>
  <c r="E79" i="2"/>
  <c r="I79" i="2"/>
  <c r="I79" i="15" s="1"/>
  <c r="E119" i="2"/>
  <c r="J119" i="2"/>
  <c r="L119" i="15" s="1"/>
  <c r="E127" i="2"/>
  <c r="E127" i="15" s="1"/>
  <c r="J127" i="2"/>
  <c r="L127" i="15" s="1"/>
  <c r="H131" i="2"/>
  <c r="H131" i="15" s="1"/>
  <c r="E163" i="2"/>
  <c r="J163" i="2"/>
  <c r="L163" i="15" s="1"/>
  <c r="F183" i="2"/>
  <c r="F183" i="15" s="1"/>
  <c r="I199" i="2"/>
  <c r="I199" i="15" s="1"/>
  <c r="I219" i="2"/>
  <c r="I219" i="15" s="1"/>
  <c r="F243" i="2"/>
  <c r="F243" i="15" s="1"/>
  <c r="K243" i="2"/>
  <c r="M243" i="15" s="1"/>
  <c r="I255" i="2"/>
  <c r="I255" i="15" s="1"/>
  <c r="L318" i="2"/>
  <c r="N318" i="15" s="1"/>
  <c r="L358" i="2"/>
  <c r="N358" i="15" s="1"/>
  <c r="M31" i="2"/>
  <c r="O31" i="15" s="1"/>
  <c r="P19" i="2"/>
  <c r="R19" i="15" s="1"/>
  <c r="P71" i="2"/>
  <c r="R71" i="15" s="1"/>
  <c r="U79" i="2"/>
  <c r="W79" i="15" s="1"/>
  <c r="U119" i="2"/>
  <c r="W119" i="15" s="1"/>
  <c r="N127" i="2"/>
  <c r="P127" i="15" s="1"/>
  <c r="N131" i="2"/>
  <c r="P131" i="15" s="1"/>
  <c r="U163" i="2"/>
  <c r="W163" i="15" s="1"/>
  <c r="P219" i="2"/>
  <c r="R219" i="15" s="1"/>
  <c r="U243" i="2"/>
  <c r="W243" i="15" s="1"/>
  <c r="P142" i="2"/>
  <c r="R142" i="15" s="1"/>
  <c r="G99" i="2"/>
  <c r="G99" i="15" s="1"/>
  <c r="S99" i="2"/>
  <c r="U99" i="15" s="1"/>
  <c r="R99" i="2"/>
  <c r="T99" i="15" s="1"/>
  <c r="Q99" i="2"/>
  <c r="S99" i="15" s="1"/>
  <c r="S55" i="2"/>
  <c r="U55" i="15" s="1"/>
  <c r="G55" i="2"/>
  <c r="G55" i="15" s="1"/>
  <c r="R55" i="2"/>
  <c r="T55" i="15" s="1"/>
  <c r="Q55" i="2"/>
  <c r="S55" i="15" s="1"/>
  <c r="G47" i="2"/>
  <c r="G47" i="15" s="1"/>
  <c r="S47" i="2"/>
  <c r="U47" i="15" s="1"/>
  <c r="R47" i="2"/>
  <c r="T47" i="15" s="1"/>
  <c r="Q47" i="2"/>
  <c r="S47" i="15" s="1"/>
  <c r="G263" i="2"/>
  <c r="G263" i="15" s="1"/>
  <c r="S263" i="2"/>
  <c r="U263" i="15" s="1"/>
  <c r="R263" i="2"/>
  <c r="T263" i="15" s="1"/>
  <c r="Q263" i="2"/>
  <c r="S263" i="15" s="1"/>
  <c r="G207" i="2"/>
  <c r="G207" i="15" s="1"/>
  <c r="S207" i="2"/>
  <c r="U207" i="15" s="1"/>
  <c r="R207" i="2"/>
  <c r="T207" i="15" s="1"/>
  <c r="Q207" i="2"/>
  <c r="S207" i="15" s="1"/>
  <c r="G155" i="2"/>
  <c r="G155" i="15" s="1"/>
  <c r="S155" i="2"/>
  <c r="U155" i="15" s="1"/>
  <c r="R155" i="2"/>
  <c r="T155" i="15" s="1"/>
  <c r="Q155" i="2"/>
  <c r="S155" i="15" s="1"/>
  <c r="S23" i="2"/>
  <c r="U23" i="15" s="1"/>
  <c r="G23" i="2"/>
  <c r="G23" i="15" s="1"/>
  <c r="R23" i="2"/>
  <c r="T23" i="15" s="1"/>
  <c r="Q23" i="2"/>
  <c r="S23" i="15" s="1"/>
  <c r="D343" i="2"/>
  <c r="D343" i="15" s="1"/>
  <c r="L303" i="2"/>
  <c r="N303" i="15" s="1"/>
  <c r="J250" i="2"/>
  <c r="L250" i="15" s="1"/>
  <c r="I270" i="2"/>
  <c r="I270" i="15" s="1"/>
  <c r="K27" i="2"/>
  <c r="M27" i="15" s="1"/>
  <c r="E67" i="2"/>
  <c r="E67" i="15" s="1"/>
  <c r="K179" i="2"/>
  <c r="M179" i="15" s="1"/>
  <c r="J239" i="2"/>
  <c r="L239" i="15" s="1"/>
  <c r="P27" i="2"/>
  <c r="R27" i="15" s="1"/>
  <c r="N179" i="2"/>
  <c r="P179" i="15" s="1"/>
  <c r="D135" i="2"/>
  <c r="D135" i="15" s="1"/>
  <c r="D256" i="2"/>
  <c r="D256" i="15" s="1"/>
  <c r="D324" i="2"/>
  <c r="D324" i="15" s="1"/>
  <c r="D381" i="2"/>
  <c r="D381" i="15" s="1"/>
  <c r="D167" i="2"/>
  <c r="D167" i="15" s="1"/>
  <c r="D353" i="2"/>
  <c r="D353" i="15" s="1"/>
  <c r="D137" i="2"/>
  <c r="D137" i="15" s="1"/>
  <c r="D264" i="2"/>
  <c r="D264" i="15" s="1"/>
  <c r="D308" i="2"/>
  <c r="D308" i="15" s="1"/>
  <c r="D336" i="2"/>
  <c r="D336" i="15" s="1"/>
  <c r="D341" i="2"/>
  <c r="D341" i="15" s="1"/>
  <c r="D382" i="2"/>
  <c r="D382" i="15" s="1"/>
  <c r="D307" i="2"/>
  <c r="D307" i="15" s="1"/>
  <c r="D116" i="2"/>
  <c r="D116" i="15" s="1"/>
  <c r="D232" i="2"/>
  <c r="D232" i="15" s="1"/>
  <c r="D147" i="2"/>
  <c r="D147" i="15" s="1"/>
  <c r="D132" i="2"/>
  <c r="D132" i="15" s="1"/>
  <c r="D115" i="2"/>
  <c r="D115" i="15" s="1"/>
  <c r="D240" i="2"/>
  <c r="D240" i="15" s="1"/>
  <c r="D292" i="2"/>
  <c r="D292" i="15" s="1"/>
  <c r="D368" i="2"/>
  <c r="D368" i="15" s="1"/>
  <c r="D149" i="2"/>
  <c r="D149" i="15" s="1"/>
  <c r="D323" i="2"/>
  <c r="D323" i="15" s="1"/>
  <c r="D313" i="2"/>
  <c r="D313" i="15" s="1"/>
  <c r="D302" i="2"/>
  <c r="D302" i="15" s="1"/>
  <c r="D205" i="2"/>
  <c r="D205" i="15" s="1"/>
  <c r="D314" i="2"/>
  <c r="D314" i="15" s="1"/>
  <c r="D301" i="2"/>
  <c r="D301" i="15" s="1"/>
  <c r="D355" i="2"/>
  <c r="D355" i="15" s="1"/>
  <c r="D291" i="2"/>
  <c r="D291" i="15" s="1"/>
  <c r="D375" i="2"/>
  <c r="D375" i="15" s="1"/>
  <c r="D300" i="2"/>
  <c r="D300" i="15" s="1"/>
  <c r="D83" i="2"/>
  <c r="D83" i="15" s="1"/>
  <c r="D265" i="2"/>
  <c r="D265" i="15" s="1"/>
  <c r="D364" i="2"/>
  <c r="D364" i="15" s="1"/>
  <c r="D310" i="2"/>
  <c r="D310" i="15" s="1"/>
  <c r="D283" i="2"/>
  <c r="D283" i="15" s="1"/>
  <c r="F343" i="2"/>
  <c r="F343" i="15" s="1"/>
  <c r="F254" i="2"/>
  <c r="F254" i="15" s="1"/>
  <c r="K175" i="2"/>
  <c r="M175" i="15" s="1"/>
  <c r="H132" i="2"/>
  <c r="H132" i="15" s="1"/>
  <c r="E280" i="2"/>
  <c r="E280" i="15" s="1"/>
  <c r="D204" i="2"/>
  <c r="D204" i="15" s="1"/>
  <c r="D236" i="2"/>
  <c r="D236" i="15" s="1"/>
  <c r="D69" i="2"/>
  <c r="D69" i="15" s="1"/>
  <c r="D81" i="2"/>
  <c r="D81" i="15" s="1"/>
  <c r="D148" i="2"/>
  <c r="D148" i="15" s="1"/>
  <c r="D276" i="2"/>
  <c r="D276" i="15" s="1"/>
  <c r="D320" i="2"/>
  <c r="D320" i="15" s="1"/>
  <c r="D344" i="2"/>
  <c r="D344" i="15" s="1"/>
  <c r="D29" i="2"/>
  <c r="D29" i="15" s="1"/>
  <c r="D145" i="2"/>
  <c r="D145" i="15" s="1"/>
  <c r="D259" i="2"/>
  <c r="D259" i="15" s="1"/>
  <c r="D319" i="2"/>
  <c r="D319" i="15" s="1"/>
  <c r="D257" i="2"/>
  <c r="D257" i="15" s="1"/>
  <c r="D193" i="2"/>
  <c r="D193" i="15" s="1"/>
  <c r="D331" i="2"/>
  <c r="D331" i="15" s="1"/>
  <c r="D272" i="2"/>
  <c r="D272" i="15" s="1"/>
  <c r="D274" i="2"/>
  <c r="D274" i="15" s="1"/>
  <c r="D268" i="2"/>
  <c r="D268" i="15" s="1"/>
  <c r="D250" i="2"/>
  <c r="D250" i="15" s="1"/>
  <c r="D289" i="2"/>
  <c r="D289" i="15" s="1"/>
  <c r="D213" i="2"/>
  <c r="D213" i="15" s="1"/>
  <c r="D158" i="2"/>
  <c r="D158" i="15" s="1"/>
  <c r="D333" i="2"/>
  <c r="D333" i="15" s="1"/>
  <c r="D239" i="2"/>
  <c r="D239" i="15" s="1"/>
  <c r="F373" i="2"/>
  <c r="F373" i="15" s="1"/>
  <c r="F158" i="2"/>
  <c r="F158" i="15" s="1"/>
  <c r="H194" i="2"/>
  <c r="H194" i="15" s="1"/>
  <c r="H250" i="2"/>
  <c r="H250" i="15" s="1"/>
  <c r="I27" i="2"/>
  <c r="I27" i="15" s="1"/>
  <c r="H31" i="2"/>
  <c r="H31" i="15" s="1"/>
  <c r="F67" i="2"/>
  <c r="F67" i="15" s="1"/>
  <c r="F179" i="2"/>
  <c r="F179" i="15" s="1"/>
  <c r="E183" i="2"/>
  <c r="E183" i="15" s="1"/>
  <c r="K183" i="2"/>
  <c r="M183" i="15" s="1"/>
  <c r="H239" i="2"/>
  <c r="H239" i="15" s="1"/>
  <c r="M239" i="2"/>
  <c r="O239" i="15" s="1"/>
  <c r="U31" i="2"/>
  <c r="W31" i="15" s="1"/>
  <c r="N183" i="2"/>
  <c r="P183" i="15" s="1"/>
  <c r="F375" i="2"/>
  <c r="F375" i="15" s="1"/>
  <c r="H341" i="2"/>
  <c r="H341" i="15" s="1"/>
  <c r="I167" i="2"/>
  <c r="I167" i="15" s="1"/>
  <c r="H204" i="2"/>
  <c r="H204" i="15" s="1"/>
  <c r="D357" i="2"/>
  <c r="D357" i="15" s="1"/>
  <c r="D173" i="2"/>
  <c r="D173" i="15" s="1"/>
  <c r="D374" i="2"/>
  <c r="D374" i="15" s="1"/>
  <c r="D210" i="2"/>
  <c r="D210" i="15" s="1"/>
  <c r="F335" i="2"/>
  <c r="F335" i="15" s="1"/>
  <c r="E247" i="2"/>
  <c r="E247" i="15" s="1"/>
  <c r="I215" i="2"/>
  <c r="I215" i="15" s="1"/>
  <c r="D21" i="2"/>
  <c r="D21" i="15" s="1"/>
  <c r="I140" i="2"/>
  <c r="I140" i="15" s="1"/>
  <c r="D269" i="2"/>
  <c r="D269" i="15" s="1"/>
  <c r="J261" i="2"/>
  <c r="L261" i="15" s="1"/>
  <c r="D192" i="2"/>
  <c r="D192" i="15" s="1"/>
  <c r="O16" i="2"/>
  <c r="Q16" i="15" s="1"/>
  <c r="D235" i="2"/>
  <c r="D235" i="15" s="1"/>
  <c r="H111" i="2"/>
  <c r="H111" i="15" s="1"/>
  <c r="K351" i="2"/>
  <c r="M351" i="15" s="1"/>
  <c r="H180" i="2"/>
  <c r="H180" i="15" s="1"/>
  <c r="F62" i="2"/>
  <c r="F62" i="15" s="1"/>
  <c r="H138" i="2"/>
  <c r="H138" i="15" s="1"/>
  <c r="J158" i="2"/>
  <c r="L158" i="15" s="1"/>
  <c r="E210" i="2"/>
  <c r="E210" i="15" s="1"/>
  <c r="E274" i="2"/>
  <c r="E274" i="15" s="1"/>
  <c r="F302" i="2"/>
  <c r="F302" i="15" s="1"/>
  <c r="I314" i="2"/>
  <c r="I314" i="15" s="1"/>
  <c r="D224" i="2"/>
  <c r="D224" i="15" s="1"/>
  <c r="D88" i="2"/>
  <c r="D88" i="15" s="1"/>
  <c r="D113" i="2"/>
  <c r="D113" i="15" s="1"/>
  <c r="D328" i="2"/>
  <c r="D328" i="15" s="1"/>
  <c r="D348" i="2"/>
  <c r="D348" i="15" s="1"/>
  <c r="D384" i="2"/>
  <c r="D384" i="15" s="1"/>
  <c r="D215" i="2"/>
  <c r="D215" i="15" s="1"/>
  <c r="D286" i="2"/>
  <c r="D286" i="15" s="1"/>
  <c r="D285" i="2"/>
  <c r="D285" i="15" s="1"/>
  <c r="D295" i="2"/>
  <c r="D295" i="15" s="1"/>
  <c r="D234" i="2"/>
  <c r="D234" i="15" s="1"/>
  <c r="D376" i="2"/>
  <c r="D376" i="15" s="1"/>
  <c r="D138" i="2"/>
  <c r="D138" i="15" s="1"/>
  <c r="D309" i="2"/>
  <c r="D309" i="15" s="1"/>
  <c r="H191" i="2"/>
  <c r="H191" i="15" s="1"/>
  <c r="J254" i="2"/>
  <c r="L254" i="15" s="1"/>
  <c r="J33" i="2"/>
  <c r="L33" i="15" s="1"/>
  <c r="F377" i="2"/>
  <c r="F377" i="15" s="1"/>
  <c r="F346" i="2"/>
  <c r="F346" i="15" s="1"/>
  <c r="F267" i="2"/>
  <c r="F267" i="15" s="1"/>
  <c r="H366" i="2"/>
  <c r="H366" i="15" s="1"/>
  <c r="F361" i="2"/>
  <c r="F361" i="15" s="1"/>
  <c r="H214" i="2"/>
  <c r="H214" i="15" s="1"/>
  <c r="K342" i="2"/>
  <c r="M342" i="15" s="1"/>
  <c r="J170" i="2"/>
  <c r="L170" i="15" s="1"/>
  <c r="H153" i="2"/>
  <c r="H153" i="15" s="1"/>
  <c r="K322" i="2"/>
  <c r="M322" i="15" s="1"/>
  <c r="E293" i="2"/>
  <c r="E293" i="15" s="1"/>
  <c r="H315" i="2"/>
  <c r="H315" i="15" s="1"/>
  <c r="F345" i="2"/>
  <c r="F345" i="15" s="1"/>
  <c r="I310" i="2"/>
  <c r="I310" i="15" s="1"/>
  <c r="F311" i="2"/>
  <c r="F311" i="15" s="1"/>
  <c r="F351" i="2"/>
  <c r="F351" i="15" s="1"/>
  <c r="I62" i="2"/>
  <c r="I62" i="15" s="1"/>
  <c r="H170" i="2"/>
  <c r="H170" i="15" s="1"/>
  <c r="E194" i="2"/>
  <c r="E194" i="15" s="1"/>
  <c r="K194" i="2"/>
  <c r="M194" i="15" s="1"/>
  <c r="J210" i="2"/>
  <c r="L210" i="15" s="1"/>
  <c r="H234" i="2"/>
  <c r="H234" i="15" s="1"/>
  <c r="I250" i="2"/>
  <c r="I250" i="15" s="1"/>
  <c r="I254" i="2"/>
  <c r="I254" i="15" s="1"/>
  <c r="J274" i="2"/>
  <c r="L274" i="15" s="1"/>
  <c r="I286" i="2"/>
  <c r="I286" i="15" s="1"/>
  <c r="K302" i="2"/>
  <c r="M302" i="15" s="1"/>
  <c r="H322" i="2"/>
  <c r="H322" i="15" s="1"/>
  <c r="I373" i="2"/>
  <c r="I373" i="15" s="1"/>
  <c r="H27" i="2"/>
  <c r="H27" i="15" s="1"/>
  <c r="E31" i="2"/>
  <c r="E31" i="15" s="1"/>
  <c r="I31" i="2"/>
  <c r="I31" i="15" s="1"/>
  <c r="H67" i="2"/>
  <c r="H67" i="15" s="1"/>
  <c r="L131" i="2"/>
  <c r="N131" i="15" s="1"/>
  <c r="E179" i="2"/>
  <c r="E179" i="15" s="1"/>
  <c r="J179" i="2"/>
  <c r="L179" i="15" s="1"/>
  <c r="H183" i="2"/>
  <c r="H183" i="15" s="1"/>
  <c r="J187" i="2"/>
  <c r="L187" i="15" s="1"/>
  <c r="F239" i="2"/>
  <c r="K239" i="2"/>
  <c r="M239" i="15" s="1"/>
  <c r="K271" i="2"/>
  <c r="M271" i="15" s="1"/>
  <c r="L65" i="2"/>
  <c r="N65" i="15" s="1"/>
  <c r="M67" i="2"/>
  <c r="O67" i="15" s="1"/>
  <c r="M179" i="2"/>
  <c r="O179" i="15" s="1"/>
  <c r="N31" i="2"/>
  <c r="P31" i="15" s="1"/>
  <c r="P67" i="2"/>
  <c r="R67" i="15" s="1"/>
  <c r="P179" i="2"/>
  <c r="R179" i="15" s="1"/>
  <c r="U183" i="2"/>
  <c r="W183" i="15" s="1"/>
  <c r="N239" i="2"/>
  <c r="P239" i="15" s="1"/>
  <c r="P194" i="2"/>
  <c r="R194" i="15" s="1"/>
  <c r="O99" i="2"/>
  <c r="Q99" i="15" s="1"/>
  <c r="O55" i="2"/>
  <c r="Q55" i="15" s="1"/>
  <c r="O47" i="2"/>
  <c r="Q47" i="15" s="1"/>
  <c r="O263" i="2"/>
  <c r="Q263" i="15" s="1"/>
  <c r="O207" i="2"/>
  <c r="Q207" i="15" s="1"/>
  <c r="O155" i="2"/>
  <c r="Q155" i="15" s="1"/>
  <c r="O23" i="2"/>
  <c r="Q23" i="15" s="1"/>
  <c r="K317" i="2"/>
  <c r="M317" i="15" s="1"/>
  <c r="F221" i="2"/>
  <c r="F221" i="15" s="1"/>
  <c r="D200" i="2"/>
  <c r="D200" i="15" s="1"/>
  <c r="K223" i="2"/>
  <c r="M223" i="15" s="1"/>
  <c r="K244" i="2"/>
  <c r="M244" i="15" s="1"/>
  <c r="D156" i="2"/>
  <c r="D156" i="15" s="1"/>
  <c r="D95" i="2"/>
  <c r="D95" i="15" s="1"/>
  <c r="D133" i="2"/>
  <c r="D133" i="15" s="1"/>
  <c r="D247" i="2"/>
  <c r="D247" i="15" s="1"/>
  <c r="D365" i="2"/>
  <c r="D365" i="15" s="1"/>
  <c r="D251" i="2"/>
  <c r="D251" i="15" s="1"/>
  <c r="D281" i="2"/>
  <c r="D281" i="15" s="1"/>
  <c r="D227" i="2"/>
  <c r="D227" i="15" s="1"/>
  <c r="I188" i="2"/>
  <c r="I188" i="15" s="1"/>
  <c r="J352" i="2"/>
  <c r="L352" i="15" s="1"/>
  <c r="H299" i="2"/>
  <c r="H299" i="15" s="1"/>
  <c r="K338" i="2"/>
  <c r="M338" i="15" s="1"/>
  <c r="K206" i="2"/>
  <c r="M206" i="15" s="1"/>
  <c r="J203" i="2"/>
  <c r="L203" i="15" s="1"/>
  <c r="J378" i="2"/>
  <c r="L378" i="15" s="1"/>
  <c r="F382" i="2"/>
  <c r="F382" i="15" s="1"/>
  <c r="F369" i="2"/>
  <c r="F369" i="15" s="1"/>
  <c r="I340" i="2"/>
  <c r="I340" i="15" s="1"/>
  <c r="I329" i="2"/>
  <c r="I329" i="15" s="1"/>
  <c r="F362" i="2"/>
  <c r="F362" i="15" s="1"/>
  <c r="K383" i="2"/>
  <c r="M383" i="15" s="1"/>
  <c r="H258" i="2"/>
  <c r="H258" i="15" s="1"/>
  <c r="F347" i="2"/>
  <c r="F347" i="15" s="1"/>
  <c r="I359" i="2"/>
  <c r="I359" i="15" s="1"/>
  <c r="H228" i="2"/>
  <c r="H228" i="15" s="1"/>
  <c r="J91" i="2"/>
  <c r="L91" i="15" s="1"/>
  <c r="F363" i="2"/>
  <c r="F363" i="15" s="1"/>
  <c r="K270" i="2"/>
  <c r="M270" i="15" s="1"/>
  <c r="J171" i="2"/>
  <c r="L171" i="15" s="1"/>
  <c r="E306" i="2"/>
  <c r="E306" i="15" s="1"/>
  <c r="J339" i="2"/>
  <c r="L339" i="15" s="1"/>
  <c r="J325" i="2"/>
  <c r="L325" i="15" s="1"/>
  <c r="F371" i="2"/>
  <c r="F371" i="15" s="1"/>
  <c r="K143" i="2"/>
  <c r="M143" i="15" s="1"/>
  <c r="H76" i="2"/>
  <c r="H76" i="15" s="1"/>
  <c r="I141" i="2"/>
  <c r="I141" i="15" s="1"/>
  <c r="H273" i="2"/>
  <c r="H273" i="15" s="1"/>
  <c r="H189" i="2"/>
  <c r="H189" i="15" s="1"/>
  <c r="F319" i="2"/>
  <c r="F319" i="15" s="1"/>
  <c r="F359" i="2"/>
  <c r="F359" i="15" s="1"/>
  <c r="F206" i="2"/>
  <c r="F206" i="15" s="1"/>
  <c r="E258" i="2"/>
  <c r="E258" i="15" s="1"/>
  <c r="F270" i="2"/>
  <c r="F270" i="15" s="1"/>
  <c r="I306" i="2"/>
  <c r="I306" i="15" s="1"/>
  <c r="E313" i="2"/>
  <c r="E313" i="15" s="1"/>
  <c r="E336" i="2"/>
  <c r="E336" i="15" s="1"/>
  <c r="H143" i="2"/>
  <c r="H143" i="15" s="1"/>
  <c r="L195" i="2"/>
  <c r="N195" i="15" s="1"/>
  <c r="L275" i="2"/>
  <c r="N275" i="15" s="1"/>
  <c r="I29" i="2"/>
  <c r="I29" i="15" s="1"/>
  <c r="U194" i="2"/>
  <c r="W194" i="15" s="1"/>
  <c r="O127" i="2"/>
  <c r="Q127" i="15" s="1"/>
  <c r="O79" i="2"/>
  <c r="Q79" i="15" s="1"/>
  <c r="O131" i="2"/>
  <c r="Q131" i="15" s="1"/>
  <c r="O199" i="2"/>
  <c r="Q199" i="15" s="1"/>
  <c r="O19" i="2"/>
  <c r="Q19" i="15" s="1"/>
  <c r="O119" i="2"/>
  <c r="Q119" i="15" s="1"/>
  <c r="I212" i="2"/>
  <c r="I212" i="15" s="1"/>
  <c r="H304" i="2"/>
  <c r="H304" i="15" s="1"/>
  <c r="D380" i="2"/>
  <c r="D380" i="15" s="1"/>
  <c r="I266" i="2"/>
  <c r="I266" i="15" s="1"/>
  <c r="H379" i="2"/>
  <c r="H379" i="15" s="1"/>
  <c r="I230" i="2"/>
  <c r="I230" i="15" s="1"/>
  <c r="I330" i="2"/>
  <c r="I330" i="15" s="1"/>
  <c r="D144" i="2"/>
  <c r="D144" i="15" s="1"/>
  <c r="H370" i="2"/>
  <c r="H370" i="15" s="1"/>
  <c r="I206" i="2"/>
  <c r="I206" i="15" s="1"/>
  <c r="J258" i="2"/>
  <c r="L258" i="15" s="1"/>
  <c r="J362" i="2"/>
  <c r="L362" i="15" s="1"/>
  <c r="L51" i="2"/>
  <c r="N51" i="15" s="1"/>
  <c r="I135" i="2"/>
  <c r="I135" i="15" s="1"/>
  <c r="F295" i="2"/>
  <c r="F295" i="15" s="1"/>
  <c r="K297" i="2"/>
  <c r="M297" i="15" s="1"/>
  <c r="O219" i="2"/>
  <c r="Q219" i="15" s="1"/>
  <c r="O243" i="2"/>
  <c r="Q243" i="15" s="1"/>
  <c r="O255" i="2"/>
  <c r="Q255" i="15" s="1"/>
  <c r="O71" i="2"/>
  <c r="Q71" i="15" s="1"/>
  <c r="O43" i="2"/>
  <c r="Q43" i="15" s="1"/>
  <c r="O163" i="2"/>
  <c r="Q163" i="15" s="1"/>
  <c r="F286" i="2"/>
  <c r="F286" i="15" s="1"/>
  <c r="K374" i="2"/>
  <c r="M374" i="15" s="1"/>
  <c r="I103" i="2"/>
  <c r="I103" i="15" s="1"/>
  <c r="F251" i="2"/>
  <c r="F251" i="15" s="1"/>
  <c r="E279" i="2"/>
  <c r="E279" i="15" s="1"/>
  <c r="O31" i="2"/>
  <c r="Q31" i="15" s="1"/>
  <c r="O250" i="2"/>
  <c r="Q250" i="15" s="1"/>
  <c r="O183" i="2"/>
  <c r="Q183" i="15" s="1"/>
  <c r="O239" i="2"/>
  <c r="Q239" i="15" s="1"/>
  <c r="O67" i="2"/>
  <c r="Q67" i="15" s="1"/>
  <c r="O27" i="2"/>
  <c r="Q27" i="15" s="1"/>
  <c r="O179" i="2"/>
  <c r="Q179" i="15" s="1"/>
  <c r="F261" i="2"/>
  <c r="F261" i="15" s="1"/>
  <c r="H317" i="2"/>
  <c r="H317" i="15" s="1"/>
  <c r="H223" i="2"/>
  <c r="H223" i="15" s="1"/>
  <c r="O212" i="2"/>
  <c r="Q212" i="15" s="1"/>
  <c r="P212" i="2"/>
  <c r="R212" i="15" s="1"/>
  <c r="M212" i="2"/>
  <c r="O212" i="15" s="1"/>
  <c r="U212" i="2"/>
  <c r="W212" i="15" s="1"/>
  <c r="N212" i="2"/>
  <c r="P212" i="15" s="1"/>
  <c r="J212" i="2"/>
  <c r="L212" i="15" s="1"/>
  <c r="E212" i="2"/>
  <c r="E212" i="15" s="1"/>
  <c r="H212" i="2"/>
  <c r="H212" i="15" s="1"/>
  <c r="F212" i="2"/>
  <c r="F212" i="15" s="1"/>
  <c r="K212" i="2"/>
  <c r="M212" i="15" s="1"/>
  <c r="O97" i="2"/>
  <c r="Q97" i="15" s="1"/>
  <c r="P97" i="2"/>
  <c r="R97" i="15" s="1"/>
  <c r="N97" i="2"/>
  <c r="P97" i="15" s="1"/>
  <c r="U97" i="2"/>
  <c r="W97" i="15" s="1"/>
  <c r="I97" i="2"/>
  <c r="I97" i="15" s="1"/>
  <c r="E97" i="2"/>
  <c r="E97" i="15" s="1"/>
  <c r="K97" i="2"/>
  <c r="M97" i="15" s="1"/>
  <c r="H97" i="2"/>
  <c r="H97" i="15" s="1"/>
  <c r="M97" i="2"/>
  <c r="O97" i="15" s="1"/>
  <c r="F97" i="2"/>
  <c r="F97" i="15" s="1"/>
  <c r="J97" i="2"/>
  <c r="L97" i="15" s="1"/>
  <c r="O95" i="2"/>
  <c r="Q95" i="15" s="1"/>
  <c r="U95" i="2"/>
  <c r="W95" i="15" s="1"/>
  <c r="P95" i="2"/>
  <c r="R95" i="15" s="1"/>
  <c r="N95" i="2"/>
  <c r="P95" i="15" s="1"/>
  <c r="M95" i="2"/>
  <c r="O95" i="15" s="1"/>
  <c r="J95" i="2"/>
  <c r="L95" i="15" s="1"/>
  <c r="F95" i="2"/>
  <c r="F95" i="15" s="1"/>
  <c r="I95" i="2"/>
  <c r="I95" i="15" s="1"/>
  <c r="E95" i="2"/>
  <c r="E95" i="15" s="1"/>
  <c r="O365" i="2"/>
  <c r="Q365" i="15" s="1"/>
  <c r="U365" i="2"/>
  <c r="W365" i="15" s="1"/>
  <c r="M365" i="2"/>
  <c r="O365" i="15" s="1"/>
  <c r="N365" i="2"/>
  <c r="P365" i="15" s="1"/>
  <c r="P365" i="2"/>
  <c r="R365" i="15" s="1"/>
  <c r="I365" i="2"/>
  <c r="I365" i="15" s="1"/>
  <c r="H365" i="2"/>
  <c r="H365" i="15" s="1"/>
  <c r="E365" i="2"/>
  <c r="E365" i="15" s="1"/>
  <c r="K365" i="2"/>
  <c r="M365" i="15" s="1"/>
  <c r="O282" i="2"/>
  <c r="Q282" i="15" s="1"/>
  <c r="U282" i="2"/>
  <c r="W282" i="15" s="1"/>
  <c r="P282" i="2"/>
  <c r="R282" i="15" s="1"/>
  <c r="N282" i="2"/>
  <c r="P282" i="15" s="1"/>
  <c r="M282" i="2"/>
  <c r="O282" i="15" s="1"/>
  <c r="O221" i="2"/>
  <c r="Q221" i="15" s="1"/>
  <c r="N221" i="2"/>
  <c r="P221" i="15" s="1"/>
  <c r="M221" i="2"/>
  <c r="O221" i="15" s="1"/>
  <c r="P221" i="2"/>
  <c r="R221" i="15" s="1"/>
  <c r="U221" i="2"/>
  <c r="W221" i="15" s="1"/>
  <c r="I221" i="2"/>
  <c r="I221" i="15" s="1"/>
  <c r="E221" i="2"/>
  <c r="E221" i="15" s="1"/>
  <c r="K221" i="2"/>
  <c r="M221" i="15" s="1"/>
  <c r="H221" i="2"/>
  <c r="H221" i="15" s="1"/>
  <c r="O288" i="2"/>
  <c r="Q288" i="15" s="1"/>
  <c r="N288" i="2"/>
  <c r="P288" i="15" s="1"/>
  <c r="P288" i="2"/>
  <c r="R288" i="15" s="1"/>
  <c r="M288" i="2"/>
  <c r="O288" i="15" s="1"/>
  <c r="U288" i="2"/>
  <c r="W288" i="15" s="1"/>
  <c r="I288" i="2"/>
  <c r="I288" i="15" s="1"/>
  <c r="K288" i="2"/>
  <c r="M288" i="15" s="1"/>
  <c r="E288" i="2"/>
  <c r="E288" i="15" s="1"/>
  <c r="J288" i="2"/>
  <c r="L288" i="15" s="1"/>
  <c r="F288" i="2"/>
  <c r="F288" i="15" s="1"/>
  <c r="O73" i="2"/>
  <c r="Q73" i="15" s="1"/>
  <c r="P73" i="2"/>
  <c r="R73" i="15" s="1"/>
  <c r="M73" i="2"/>
  <c r="O73" i="15" s="1"/>
  <c r="N73" i="2"/>
  <c r="P73" i="15" s="1"/>
  <c r="J73" i="2"/>
  <c r="L73" i="15" s="1"/>
  <c r="F73" i="2"/>
  <c r="F73" i="15" s="1"/>
  <c r="U73" i="2"/>
  <c r="W73" i="15" s="1"/>
  <c r="K73" i="2"/>
  <c r="M73" i="15" s="1"/>
  <c r="I73" i="2"/>
  <c r="I73" i="15" s="1"/>
  <c r="H73" i="2"/>
  <c r="H73" i="15" s="1"/>
  <c r="E73" i="2"/>
  <c r="E73" i="15" s="1"/>
  <c r="O321" i="2"/>
  <c r="Q321" i="15" s="1"/>
  <c r="P321" i="2"/>
  <c r="R321" i="15" s="1"/>
  <c r="N321" i="2"/>
  <c r="P321" i="15" s="1"/>
  <c r="M321" i="2"/>
  <c r="O321" i="15" s="1"/>
  <c r="U321" i="2"/>
  <c r="W321" i="15" s="1"/>
  <c r="K321" i="2"/>
  <c r="M321" i="15" s="1"/>
  <c r="H321" i="2"/>
  <c r="H321" i="15" s="1"/>
  <c r="J321" i="2"/>
  <c r="L321" i="15" s="1"/>
  <c r="I321" i="2"/>
  <c r="I321" i="15" s="1"/>
  <c r="E321" i="2"/>
  <c r="E321" i="15" s="1"/>
  <c r="E379" i="2"/>
  <c r="E379" i="15" s="1"/>
  <c r="U379" i="2"/>
  <c r="W379" i="15" s="1"/>
  <c r="K379" i="2"/>
  <c r="M379" i="15" s="1"/>
  <c r="I379" i="2"/>
  <c r="I379" i="15" s="1"/>
  <c r="J379" i="2"/>
  <c r="L379" i="15" s="1"/>
  <c r="O328" i="2"/>
  <c r="Q328" i="15" s="1"/>
  <c r="M328" i="2"/>
  <c r="O328" i="15" s="1"/>
  <c r="N328" i="2"/>
  <c r="P328" i="15" s="1"/>
  <c r="U328" i="2"/>
  <c r="W328" i="15" s="1"/>
  <c r="P328" i="2"/>
  <c r="R328" i="15" s="1"/>
  <c r="I328" i="2"/>
  <c r="I328" i="15" s="1"/>
  <c r="F328" i="2"/>
  <c r="F328" i="15" s="1"/>
  <c r="K328" i="2"/>
  <c r="M328" i="15" s="1"/>
  <c r="J328" i="2"/>
  <c r="L328" i="15" s="1"/>
  <c r="E328" i="2"/>
  <c r="E328" i="15" s="1"/>
  <c r="O154" i="2"/>
  <c r="Q154" i="15" s="1"/>
  <c r="U154" i="2"/>
  <c r="W154" i="15" s="1"/>
  <c r="M154" i="2"/>
  <c r="O154" i="15" s="1"/>
  <c r="P154" i="2"/>
  <c r="R154" i="15" s="1"/>
  <c r="N154" i="2"/>
  <c r="P154" i="15" s="1"/>
  <c r="M238" i="2"/>
  <c r="O238" i="15" s="1"/>
  <c r="O238" i="2"/>
  <c r="Q238" i="15" s="1"/>
  <c r="U238" i="2"/>
  <c r="W238" i="15" s="1"/>
  <c r="P238" i="2"/>
  <c r="R238" i="15" s="1"/>
  <c r="N238" i="2"/>
  <c r="P238" i="15" s="1"/>
  <c r="O235" i="2"/>
  <c r="Q235" i="15" s="1"/>
  <c r="P235" i="2"/>
  <c r="R235" i="15" s="1"/>
  <c r="M235" i="2"/>
  <c r="O235" i="15" s="1"/>
  <c r="U235" i="2"/>
  <c r="W235" i="15" s="1"/>
  <c r="N235" i="2"/>
  <c r="P235" i="15" s="1"/>
  <c r="I235" i="2"/>
  <c r="I235" i="15" s="1"/>
  <c r="E235" i="2"/>
  <c r="E235" i="15" s="1"/>
  <c r="K235" i="2"/>
  <c r="M235" i="15" s="1"/>
  <c r="H235" i="2"/>
  <c r="H235" i="15" s="1"/>
  <c r="O367" i="2"/>
  <c r="Q367" i="15" s="1"/>
  <c r="E367" i="2"/>
  <c r="E367" i="15" s="1"/>
  <c r="U367" i="2"/>
  <c r="W367" i="15" s="1"/>
  <c r="P367" i="2"/>
  <c r="R367" i="15" s="1"/>
  <c r="M367" i="2"/>
  <c r="O367" i="15" s="1"/>
  <c r="J367" i="2"/>
  <c r="L367" i="15" s="1"/>
  <c r="N367" i="2"/>
  <c r="P367" i="15" s="1"/>
  <c r="I367" i="2"/>
  <c r="I367" i="15" s="1"/>
  <c r="K367" i="2"/>
  <c r="M367" i="15" s="1"/>
  <c r="H367" i="2"/>
  <c r="H367" i="15" s="1"/>
  <c r="O184" i="2"/>
  <c r="Q184" i="15" s="1"/>
  <c r="U184" i="2"/>
  <c r="W184" i="15" s="1"/>
  <c r="M184" i="2"/>
  <c r="O184" i="15" s="1"/>
  <c r="N184" i="2"/>
  <c r="P184" i="15" s="1"/>
  <c r="P184" i="2"/>
  <c r="R184" i="15" s="1"/>
  <c r="K184" i="2"/>
  <c r="M184" i="15" s="1"/>
  <c r="H184" i="2"/>
  <c r="H184" i="15" s="1"/>
  <c r="I184" i="2"/>
  <c r="I184" i="15" s="1"/>
  <c r="F184" i="2"/>
  <c r="F184" i="15" s="1"/>
  <c r="E184" i="2"/>
  <c r="E184" i="15" s="1"/>
  <c r="J184" i="2"/>
  <c r="L184" i="15" s="1"/>
  <c r="M114" i="2"/>
  <c r="O114" i="15" s="1"/>
  <c r="O114" i="2"/>
  <c r="Q114" i="15" s="1"/>
  <c r="N114" i="2"/>
  <c r="P114" i="15" s="1"/>
  <c r="U114" i="2"/>
  <c r="W114" i="15" s="1"/>
  <c r="P114" i="2"/>
  <c r="R114" i="15" s="1"/>
  <c r="O217" i="2"/>
  <c r="Q217" i="15" s="1"/>
  <c r="U217" i="2"/>
  <c r="W217" i="15" s="1"/>
  <c r="M217" i="2"/>
  <c r="O217" i="15" s="1"/>
  <c r="I217" i="2"/>
  <c r="I217" i="15" s="1"/>
  <c r="E217" i="2"/>
  <c r="E217" i="15" s="1"/>
  <c r="P217" i="2"/>
  <c r="R217" i="15" s="1"/>
  <c r="N217" i="2"/>
  <c r="P217" i="15" s="1"/>
  <c r="K217" i="2"/>
  <c r="M217" i="15" s="1"/>
  <c r="H217" i="2"/>
  <c r="H217" i="15" s="1"/>
  <c r="F217" i="2"/>
  <c r="F217" i="15" s="1"/>
  <c r="J217" i="2"/>
  <c r="L217" i="15" s="1"/>
  <c r="D370" i="2"/>
  <c r="D370" i="15" s="1"/>
  <c r="D217" i="2"/>
  <c r="D217" i="15" s="1"/>
  <c r="O236" i="2"/>
  <c r="Q236" i="15" s="1"/>
  <c r="N236" i="2"/>
  <c r="P236" i="15" s="1"/>
  <c r="U236" i="2"/>
  <c r="W236" i="15" s="1"/>
  <c r="P236" i="2"/>
  <c r="R236" i="15" s="1"/>
  <c r="M236" i="2"/>
  <c r="O236" i="15" s="1"/>
  <c r="J236" i="2"/>
  <c r="L236" i="15" s="1"/>
  <c r="E236" i="2"/>
  <c r="E236" i="15" s="1"/>
  <c r="H236" i="2"/>
  <c r="H236" i="15" s="1"/>
  <c r="F236" i="2"/>
  <c r="F236" i="15" s="1"/>
  <c r="K236" i="2"/>
  <c r="M236" i="15" s="1"/>
  <c r="N320" i="2"/>
  <c r="P320" i="15" s="1"/>
  <c r="O320" i="2"/>
  <c r="Q320" i="15" s="1"/>
  <c r="P320" i="2"/>
  <c r="R320" i="15" s="1"/>
  <c r="M320" i="2"/>
  <c r="O320" i="15" s="1"/>
  <c r="U320" i="2"/>
  <c r="W320" i="15" s="1"/>
  <c r="X320" i="15" s="1"/>
  <c r="K320" i="2"/>
  <c r="M320" i="15" s="1"/>
  <c r="F320" i="2"/>
  <c r="F320" i="15" s="1"/>
  <c r="I320" i="2"/>
  <c r="I320" i="15" s="1"/>
  <c r="H320" i="2"/>
  <c r="H320" i="15" s="1"/>
  <c r="J320" i="2"/>
  <c r="L320" i="15" s="1"/>
  <c r="O88" i="2"/>
  <c r="Q88" i="15" s="1"/>
  <c r="U88" i="2"/>
  <c r="W88" i="15" s="1"/>
  <c r="M88" i="2"/>
  <c r="O88" i="15" s="1"/>
  <c r="P88" i="2"/>
  <c r="R88" i="15" s="1"/>
  <c r="N88" i="2"/>
  <c r="P88" i="15" s="1"/>
  <c r="J88" i="2"/>
  <c r="L88" i="15" s="1"/>
  <c r="H88" i="2"/>
  <c r="H88" i="15" s="1"/>
  <c r="I88" i="2"/>
  <c r="I88" i="15" s="1"/>
  <c r="F88" i="2"/>
  <c r="F88" i="15" s="1"/>
  <c r="K88" i="2"/>
  <c r="M88" i="15" s="1"/>
  <c r="E88" i="2"/>
  <c r="E88" i="15" s="1"/>
  <c r="O149" i="2"/>
  <c r="Q149" i="15" s="1"/>
  <c r="U149" i="2"/>
  <c r="W149" i="15" s="1"/>
  <c r="P149" i="2"/>
  <c r="R149" i="15" s="1"/>
  <c r="N149" i="2"/>
  <c r="P149" i="15" s="1"/>
  <c r="M149" i="2"/>
  <c r="O149" i="15" s="1"/>
  <c r="I149" i="2"/>
  <c r="I149" i="15" s="1"/>
  <c r="E149" i="2"/>
  <c r="E149" i="15" s="1"/>
  <c r="K149" i="2"/>
  <c r="M149" i="15" s="1"/>
  <c r="H149" i="2"/>
  <c r="H149" i="15" s="1"/>
  <c r="F149" i="2"/>
  <c r="F149" i="15" s="1"/>
  <c r="M62" i="2"/>
  <c r="O62" i="15" s="1"/>
  <c r="O62" i="2"/>
  <c r="Q62" i="15" s="1"/>
  <c r="U62" i="2"/>
  <c r="W62" i="15" s="1"/>
  <c r="P62" i="2"/>
  <c r="R62" i="15" s="1"/>
  <c r="N62" i="2"/>
  <c r="P62" i="15" s="1"/>
  <c r="O323" i="2"/>
  <c r="Q323" i="15" s="1"/>
  <c r="P323" i="2"/>
  <c r="R323" i="15" s="1"/>
  <c r="E323" i="2"/>
  <c r="E323" i="15" s="1"/>
  <c r="M323" i="2"/>
  <c r="O323" i="15" s="1"/>
  <c r="N323" i="2"/>
  <c r="P323" i="15" s="1"/>
  <c r="U323" i="2"/>
  <c r="W323" i="15" s="1"/>
  <c r="I323" i="2"/>
  <c r="I323" i="15" s="1"/>
  <c r="K323" i="2"/>
  <c r="M323" i="15" s="1"/>
  <c r="J323" i="2"/>
  <c r="L323" i="15" s="1"/>
  <c r="O111" i="2"/>
  <c r="Q111" i="15" s="1"/>
  <c r="U111" i="2"/>
  <c r="W111" i="15" s="1"/>
  <c r="P111" i="2"/>
  <c r="R111" i="15" s="1"/>
  <c r="N111" i="2"/>
  <c r="P111" i="15" s="1"/>
  <c r="M111" i="2"/>
  <c r="O111" i="15" s="1"/>
  <c r="J111" i="2"/>
  <c r="L111" i="15" s="1"/>
  <c r="F111" i="2"/>
  <c r="F111" i="15" s="1"/>
  <c r="I111" i="2"/>
  <c r="I111" i="15" s="1"/>
  <c r="E111" i="2"/>
  <c r="E111" i="15" s="1"/>
  <c r="O357" i="2"/>
  <c r="Q357" i="15" s="1"/>
  <c r="U357" i="2"/>
  <c r="W357" i="15" s="1"/>
  <c r="P357" i="2"/>
  <c r="R357" i="15" s="1"/>
  <c r="M357" i="2"/>
  <c r="O357" i="15" s="1"/>
  <c r="N357" i="2"/>
  <c r="P357" i="15" s="1"/>
  <c r="I357" i="2"/>
  <c r="I357" i="15" s="1"/>
  <c r="H357" i="2"/>
  <c r="H357" i="15" s="1"/>
  <c r="K357" i="2"/>
  <c r="M357" i="15" s="1"/>
  <c r="J357" i="2"/>
  <c r="L357" i="15" s="1"/>
  <c r="E357" i="2"/>
  <c r="E357" i="15" s="1"/>
  <c r="O113" i="2"/>
  <c r="Q113" i="15" s="1"/>
  <c r="P113" i="2"/>
  <c r="R113" i="15" s="1"/>
  <c r="U113" i="2"/>
  <c r="W113" i="15" s="1"/>
  <c r="N113" i="2"/>
  <c r="P113" i="15" s="1"/>
  <c r="M113" i="2"/>
  <c r="O113" i="15" s="1"/>
  <c r="I113" i="2"/>
  <c r="I113" i="15" s="1"/>
  <c r="E113" i="2"/>
  <c r="E113" i="15" s="1"/>
  <c r="K113" i="2"/>
  <c r="M113" i="15" s="1"/>
  <c r="H113" i="2"/>
  <c r="H113" i="15" s="1"/>
  <c r="J113" i="2"/>
  <c r="L113" i="15" s="1"/>
  <c r="F113" i="2"/>
  <c r="F113" i="15" s="1"/>
  <c r="O259" i="2"/>
  <c r="Q259" i="15" s="1"/>
  <c r="U259" i="2"/>
  <c r="W259" i="15" s="1"/>
  <c r="P259" i="2"/>
  <c r="R259" i="15" s="1"/>
  <c r="M259" i="2"/>
  <c r="O259" i="15" s="1"/>
  <c r="N259" i="2"/>
  <c r="P259" i="15" s="1"/>
  <c r="K259" i="2"/>
  <c r="M259" i="15" s="1"/>
  <c r="H259" i="2"/>
  <c r="H259" i="15" s="1"/>
  <c r="J259" i="2"/>
  <c r="L259" i="15" s="1"/>
  <c r="F259" i="2"/>
  <c r="F259" i="15" s="1"/>
  <c r="I259" i="2"/>
  <c r="I259" i="15" s="1"/>
  <c r="E259" i="2"/>
  <c r="E259" i="15" s="1"/>
  <c r="O313" i="2"/>
  <c r="Q313" i="15" s="1"/>
  <c r="U313" i="2"/>
  <c r="W313" i="15" s="1"/>
  <c r="P313" i="2"/>
  <c r="R313" i="15" s="1"/>
  <c r="M313" i="2"/>
  <c r="O313" i="15" s="1"/>
  <c r="N313" i="2"/>
  <c r="P313" i="15" s="1"/>
  <c r="K313" i="2"/>
  <c r="M313" i="15" s="1"/>
  <c r="H313" i="2"/>
  <c r="H313" i="15" s="1"/>
  <c r="I313" i="2"/>
  <c r="I313" i="15" s="1"/>
  <c r="J313" i="2"/>
  <c r="L313" i="15" s="1"/>
  <c r="M302" i="2"/>
  <c r="O302" i="15" s="1"/>
  <c r="O302" i="2"/>
  <c r="Q302" i="15" s="1"/>
  <c r="U302" i="2"/>
  <c r="W302" i="15" s="1"/>
  <c r="P302" i="2"/>
  <c r="R302" i="15" s="1"/>
  <c r="N302" i="2"/>
  <c r="P302" i="15" s="1"/>
  <c r="J302" i="2"/>
  <c r="L302" i="15" s="1"/>
  <c r="E302" i="2"/>
  <c r="E302" i="15" s="1"/>
  <c r="O351" i="2"/>
  <c r="Q351" i="15" s="1"/>
  <c r="P351" i="2"/>
  <c r="R351" i="15" s="1"/>
  <c r="E351" i="2"/>
  <c r="E351" i="15" s="1"/>
  <c r="U351" i="2"/>
  <c r="W351" i="15" s="1"/>
  <c r="M351" i="2"/>
  <c r="O351" i="15" s="1"/>
  <c r="J351" i="2"/>
  <c r="L351" i="15" s="1"/>
  <c r="H351" i="2"/>
  <c r="H351" i="15" s="1"/>
  <c r="N351" i="2"/>
  <c r="P351" i="15" s="1"/>
  <c r="I351" i="2"/>
  <c r="I351" i="15" s="1"/>
  <c r="O225" i="2"/>
  <c r="Q225" i="15" s="1"/>
  <c r="P225" i="2"/>
  <c r="R225" i="15" s="1"/>
  <c r="M225" i="2"/>
  <c r="O225" i="15" s="1"/>
  <c r="U225" i="2"/>
  <c r="W225" i="15" s="1"/>
  <c r="N225" i="2"/>
  <c r="P225" i="15" s="1"/>
  <c r="K225" i="2"/>
  <c r="M225" i="15" s="1"/>
  <c r="H225" i="2"/>
  <c r="H225" i="15" s="1"/>
  <c r="I225" i="2"/>
  <c r="I225" i="15" s="1"/>
  <c r="E225" i="2"/>
  <c r="E225" i="15" s="1"/>
  <c r="J225" i="2"/>
  <c r="L225" i="15" s="1"/>
  <c r="F225" i="2"/>
  <c r="F225" i="15" s="1"/>
  <c r="O291" i="2"/>
  <c r="Q291" i="15" s="1"/>
  <c r="U291" i="2"/>
  <c r="W291" i="15" s="1"/>
  <c r="P291" i="2"/>
  <c r="R291" i="15" s="1"/>
  <c r="M291" i="2"/>
  <c r="O291" i="15" s="1"/>
  <c r="N291" i="2"/>
  <c r="P291" i="15" s="1"/>
  <c r="K291" i="2"/>
  <c r="M291" i="15" s="1"/>
  <c r="H291" i="2"/>
  <c r="H291" i="15" s="1"/>
  <c r="F291" i="2"/>
  <c r="F291" i="15" s="1"/>
  <c r="J291" i="2"/>
  <c r="L291" i="15" s="1"/>
  <c r="E291" i="2"/>
  <c r="E291" i="15" s="1"/>
  <c r="C277" i="2"/>
  <c r="B277" i="2" s="1"/>
  <c r="O224" i="2"/>
  <c r="Q224" i="15" s="1"/>
  <c r="N224" i="2"/>
  <c r="P224" i="15" s="1"/>
  <c r="U224" i="2"/>
  <c r="W224" i="15" s="1"/>
  <c r="M224" i="2"/>
  <c r="O224" i="15" s="1"/>
  <c r="P224" i="2"/>
  <c r="R224" i="15" s="1"/>
  <c r="I224" i="2"/>
  <c r="I224" i="15" s="1"/>
  <c r="F224" i="2"/>
  <c r="F224" i="15" s="1"/>
  <c r="K224" i="2"/>
  <c r="M224" i="15" s="1"/>
  <c r="H224" i="2"/>
  <c r="H224" i="15" s="1"/>
  <c r="J224" i="2"/>
  <c r="L224" i="15" s="1"/>
  <c r="O308" i="2"/>
  <c r="Q308" i="15" s="1"/>
  <c r="U308" i="2"/>
  <c r="W308" i="15" s="1"/>
  <c r="P308" i="2"/>
  <c r="R308" i="15" s="1"/>
  <c r="N308" i="2"/>
  <c r="P308" i="15" s="1"/>
  <c r="M308" i="2"/>
  <c r="O308" i="15" s="1"/>
  <c r="J308" i="2"/>
  <c r="L308" i="15" s="1"/>
  <c r="H308" i="2"/>
  <c r="H308" i="15" s="1"/>
  <c r="K308" i="2"/>
  <c r="M308" i="15" s="1"/>
  <c r="E308" i="2"/>
  <c r="E308" i="15" s="1"/>
  <c r="I308" i="2"/>
  <c r="I308" i="15" s="1"/>
  <c r="F308" i="2"/>
  <c r="F308" i="15" s="1"/>
  <c r="O384" i="2"/>
  <c r="Q384" i="15" s="1"/>
  <c r="U384" i="2"/>
  <c r="W384" i="15" s="1"/>
  <c r="F384" i="2"/>
  <c r="F384" i="15" s="1"/>
  <c r="P384" i="2"/>
  <c r="R384" i="15" s="1"/>
  <c r="N384" i="2"/>
  <c r="P384" i="15" s="1"/>
  <c r="J384" i="2"/>
  <c r="L384" i="15" s="1"/>
  <c r="H384" i="2"/>
  <c r="H384" i="15" s="1"/>
  <c r="K384" i="2"/>
  <c r="M384" i="15" s="1"/>
  <c r="I384" i="2"/>
  <c r="I384" i="15" s="1"/>
  <c r="M286" i="2"/>
  <c r="O286" i="15" s="1"/>
  <c r="O286" i="2"/>
  <c r="Q286" i="15" s="1"/>
  <c r="U286" i="2"/>
  <c r="W286" i="15" s="1"/>
  <c r="P286" i="2"/>
  <c r="R286" i="15" s="1"/>
  <c r="N286" i="2"/>
  <c r="P286" i="15" s="1"/>
  <c r="O205" i="2"/>
  <c r="Q205" i="15" s="1"/>
  <c r="N205" i="2"/>
  <c r="P205" i="15" s="1"/>
  <c r="M205" i="2"/>
  <c r="O205" i="15" s="1"/>
  <c r="U205" i="2"/>
  <c r="W205" i="15" s="1"/>
  <c r="K205" i="2"/>
  <c r="M205" i="15" s="1"/>
  <c r="H205" i="2"/>
  <c r="H205" i="15" s="1"/>
  <c r="P205" i="2"/>
  <c r="R205" i="15" s="1"/>
  <c r="J205" i="2"/>
  <c r="L205" i="15" s="1"/>
  <c r="F205" i="2"/>
  <c r="F205" i="15" s="1"/>
  <c r="I205" i="2"/>
  <c r="I205" i="15" s="1"/>
  <c r="E205" i="2"/>
  <c r="E205" i="15" s="1"/>
  <c r="O115" i="2"/>
  <c r="Q115" i="15" s="1"/>
  <c r="N115" i="2"/>
  <c r="P115" i="15" s="1"/>
  <c r="U115" i="2"/>
  <c r="W115" i="15" s="1"/>
  <c r="M115" i="2"/>
  <c r="O115" i="15" s="1"/>
  <c r="P115" i="2"/>
  <c r="R115" i="15" s="1"/>
  <c r="K115" i="2"/>
  <c r="M115" i="15" s="1"/>
  <c r="H115" i="2"/>
  <c r="H115" i="15" s="1"/>
  <c r="J115" i="2"/>
  <c r="L115" i="15" s="1"/>
  <c r="F115" i="2"/>
  <c r="F115" i="15" s="1"/>
  <c r="I115" i="2"/>
  <c r="I115" i="15" s="1"/>
  <c r="E115" i="2"/>
  <c r="E115" i="15" s="1"/>
  <c r="O314" i="2"/>
  <c r="Q314" i="15" s="1"/>
  <c r="U314" i="2"/>
  <c r="W314" i="15" s="1"/>
  <c r="P314" i="2"/>
  <c r="R314" i="15" s="1"/>
  <c r="N314" i="2"/>
  <c r="P314" i="15" s="1"/>
  <c r="E314" i="2"/>
  <c r="E314" i="15" s="1"/>
  <c r="M314" i="2"/>
  <c r="O314" i="15" s="1"/>
  <c r="H314" i="2"/>
  <c r="H314" i="15" s="1"/>
  <c r="K314" i="2"/>
  <c r="M314" i="15" s="1"/>
  <c r="O173" i="2"/>
  <c r="Q173" i="15" s="1"/>
  <c r="N173" i="2"/>
  <c r="P173" i="15" s="1"/>
  <c r="M173" i="2"/>
  <c r="O173" i="15" s="1"/>
  <c r="U173" i="2"/>
  <c r="W173" i="15" s="1"/>
  <c r="P173" i="2"/>
  <c r="R173" i="15" s="1"/>
  <c r="K173" i="2"/>
  <c r="M173" i="15" s="1"/>
  <c r="H173" i="2"/>
  <c r="H173" i="15" s="1"/>
  <c r="I173" i="2"/>
  <c r="I173" i="15" s="1"/>
  <c r="E173" i="2"/>
  <c r="E173" i="15" s="1"/>
  <c r="J173" i="2"/>
  <c r="L173" i="15" s="1"/>
  <c r="O374" i="2"/>
  <c r="Q374" i="15" s="1"/>
  <c r="U374" i="2"/>
  <c r="W374" i="15" s="1"/>
  <c r="P374" i="2"/>
  <c r="R374" i="15" s="1"/>
  <c r="N374" i="2"/>
  <c r="P374" i="15" s="1"/>
  <c r="E374" i="2"/>
  <c r="E374" i="15" s="1"/>
  <c r="F374" i="2"/>
  <c r="F374" i="15" s="1"/>
  <c r="I374" i="2"/>
  <c r="I374" i="15" s="1"/>
  <c r="H374" i="2"/>
  <c r="H374" i="15" s="1"/>
  <c r="O285" i="2"/>
  <c r="Q285" i="15" s="1"/>
  <c r="N285" i="2"/>
  <c r="P285" i="15" s="1"/>
  <c r="M285" i="2"/>
  <c r="O285" i="15" s="1"/>
  <c r="U285" i="2"/>
  <c r="W285" i="15" s="1"/>
  <c r="P285" i="2"/>
  <c r="R285" i="15" s="1"/>
  <c r="K285" i="2"/>
  <c r="M285" i="15" s="1"/>
  <c r="H285" i="2"/>
  <c r="H285" i="15" s="1"/>
  <c r="I285" i="2"/>
  <c r="I285" i="15" s="1"/>
  <c r="E285" i="2"/>
  <c r="E285" i="15" s="1"/>
  <c r="F285" i="2"/>
  <c r="F285" i="15" s="1"/>
  <c r="O355" i="2"/>
  <c r="Q355" i="15" s="1"/>
  <c r="P355" i="2"/>
  <c r="R355" i="15" s="1"/>
  <c r="U355" i="2"/>
  <c r="W355" i="15" s="1"/>
  <c r="E355" i="2"/>
  <c r="E355" i="15" s="1"/>
  <c r="M355" i="2"/>
  <c r="O355" i="15" s="1"/>
  <c r="N355" i="2"/>
  <c r="P355" i="15" s="1"/>
  <c r="I355" i="2"/>
  <c r="I355" i="15" s="1"/>
  <c r="K355" i="2"/>
  <c r="M355" i="15" s="1"/>
  <c r="J355" i="2"/>
  <c r="L355" i="15" s="1"/>
  <c r="H355" i="2"/>
  <c r="H355" i="15" s="1"/>
  <c r="O180" i="2"/>
  <c r="Q180" i="15" s="1"/>
  <c r="P180" i="2"/>
  <c r="R180" i="15" s="1"/>
  <c r="U180" i="2"/>
  <c r="W180" i="15" s="1"/>
  <c r="N180" i="2"/>
  <c r="P180" i="15" s="1"/>
  <c r="M180" i="2"/>
  <c r="O180" i="15" s="1"/>
  <c r="J180" i="2"/>
  <c r="L180" i="15" s="1"/>
  <c r="E180" i="2"/>
  <c r="E180" i="15" s="1"/>
  <c r="F180" i="2"/>
  <c r="F180" i="15" s="1"/>
  <c r="K180" i="2"/>
  <c r="M180" i="15" s="1"/>
  <c r="I180" i="2"/>
  <c r="I180" i="15" s="1"/>
  <c r="O276" i="2"/>
  <c r="Q276" i="15" s="1"/>
  <c r="P276" i="2"/>
  <c r="R276" i="15" s="1"/>
  <c r="U276" i="2"/>
  <c r="W276" i="15" s="1"/>
  <c r="N276" i="2"/>
  <c r="P276" i="15" s="1"/>
  <c r="M276" i="2"/>
  <c r="O276" i="15" s="1"/>
  <c r="J276" i="2"/>
  <c r="L276" i="15" s="1"/>
  <c r="E276" i="2"/>
  <c r="E276" i="15" s="1"/>
  <c r="K276" i="2"/>
  <c r="M276" i="15" s="1"/>
  <c r="H276" i="2"/>
  <c r="H276" i="15" s="1"/>
  <c r="I276" i="2"/>
  <c r="I276" i="15" s="1"/>
  <c r="F276" i="2"/>
  <c r="F276" i="15" s="1"/>
  <c r="O344" i="2"/>
  <c r="Q344" i="15" s="1"/>
  <c r="M344" i="2"/>
  <c r="O344" i="15" s="1"/>
  <c r="N344" i="2"/>
  <c r="P344" i="15" s="1"/>
  <c r="U344" i="2"/>
  <c r="W344" i="15" s="1"/>
  <c r="P344" i="2"/>
  <c r="R344" i="15" s="1"/>
  <c r="I344" i="2"/>
  <c r="I344" i="15" s="1"/>
  <c r="F344" i="2"/>
  <c r="F344" i="15" s="1"/>
  <c r="K344" i="2"/>
  <c r="M344" i="15" s="1"/>
  <c r="J344" i="2"/>
  <c r="L344" i="15" s="1"/>
  <c r="E344" i="2"/>
  <c r="E344" i="15" s="1"/>
  <c r="H344" i="2"/>
  <c r="H344" i="15" s="1"/>
  <c r="M210" i="2"/>
  <c r="O210" i="15" s="1"/>
  <c r="O210" i="2"/>
  <c r="Q210" i="15" s="1"/>
  <c r="N210" i="2"/>
  <c r="P210" i="15" s="1"/>
  <c r="U210" i="2"/>
  <c r="W210" i="15" s="1"/>
  <c r="P210" i="2"/>
  <c r="R210" i="15" s="1"/>
  <c r="N295" i="2"/>
  <c r="P295" i="15" s="1"/>
  <c r="O295" i="2"/>
  <c r="Q295" i="15" s="1"/>
  <c r="P295" i="2"/>
  <c r="R295" i="15" s="1"/>
  <c r="U295" i="2"/>
  <c r="W295" i="15" s="1"/>
  <c r="M295" i="2"/>
  <c r="O295" i="15" s="1"/>
  <c r="H295" i="2"/>
  <c r="H295" i="15" s="1"/>
  <c r="K295" i="2"/>
  <c r="M295" i="15" s="1"/>
  <c r="J295" i="2"/>
  <c r="L295" i="15" s="1"/>
  <c r="E295" i="2"/>
  <c r="E295" i="15" s="1"/>
  <c r="I295" i="2"/>
  <c r="I295" i="15" s="1"/>
  <c r="O234" i="2"/>
  <c r="Q234" i="15" s="1"/>
  <c r="U234" i="2"/>
  <c r="W234" i="15" s="1"/>
  <c r="M234" i="2"/>
  <c r="O234" i="15" s="1"/>
  <c r="P234" i="2"/>
  <c r="R234" i="15" s="1"/>
  <c r="N234" i="2"/>
  <c r="P234" i="15" s="1"/>
  <c r="O103" i="2"/>
  <c r="Q103" i="15" s="1"/>
  <c r="N103" i="2"/>
  <c r="P103" i="15" s="1"/>
  <c r="P103" i="2"/>
  <c r="R103" i="15" s="1"/>
  <c r="M103" i="2"/>
  <c r="O103" i="15" s="1"/>
  <c r="U103" i="2"/>
  <c r="W103" i="15" s="1"/>
  <c r="K103" i="2"/>
  <c r="M103" i="15" s="1"/>
  <c r="H103" i="2"/>
  <c r="H103" i="15" s="1"/>
  <c r="J103" i="2"/>
  <c r="L103" i="15" s="1"/>
  <c r="F103" i="2"/>
  <c r="F103" i="15" s="1"/>
  <c r="O272" i="2"/>
  <c r="Q272" i="15" s="1"/>
  <c r="N272" i="2"/>
  <c r="P272" i="15" s="1"/>
  <c r="U272" i="2"/>
  <c r="W272" i="15" s="1"/>
  <c r="P272" i="2"/>
  <c r="R272" i="15" s="1"/>
  <c r="M272" i="2"/>
  <c r="O272" i="15" s="1"/>
  <c r="I272" i="2"/>
  <c r="I272" i="15" s="1"/>
  <c r="F272" i="2"/>
  <c r="F272" i="15" s="1"/>
  <c r="K272" i="2"/>
  <c r="M272" i="15" s="1"/>
  <c r="H272" i="2"/>
  <c r="H272" i="15" s="1"/>
  <c r="J272" i="2"/>
  <c r="L272" i="15" s="1"/>
  <c r="E272" i="2"/>
  <c r="O83" i="2"/>
  <c r="Q83" i="15" s="1"/>
  <c r="N83" i="2"/>
  <c r="P83" i="15" s="1"/>
  <c r="U83" i="2"/>
  <c r="W83" i="15" s="1"/>
  <c r="M83" i="2"/>
  <c r="O83" i="15" s="1"/>
  <c r="P83" i="2"/>
  <c r="R83" i="15" s="1"/>
  <c r="K83" i="2"/>
  <c r="M83" i="15" s="1"/>
  <c r="H83" i="2"/>
  <c r="H83" i="15" s="1"/>
  <c r="J83" i="2"/>
  <c r="L83" i="15" s="1"/>
  <c r="F83" i="2"/>
  <c r="F83" i="15" s="1"/>
  <c r="I83" i="2"/>
  <c r="I83" i="15" s="1"/>
  <c r="E83" i="2"/>
  <c r="E83" i="15" s="1"/>
  <c r="O376" i="2"/>
  <c r="Q376" i="15" s="1"/>
  <c r="F376" i="2"/>
  <c r="F376" i="15" s="1"/>
  <c r="M376" i="2"/>
  <c r="O376" i="15" s="1"/>
  <c r="N376" i="2"/>
  <c r="P376" i="15" s="1"/>
  <c r="U376" i="2"/>
  <c r="W376" i="15" s="1"/>
  <c r="P376" i="2"/>
  <c r="R376" i="15" s="1"/>
  <c r="K376" i="2"/>
  <c r="M376" i="15" s="1"/>
  <c r="I376" i="2"/>
  <c r="I376" i="15" s="1"/>
  <c r="J376" i="2"/>
  <c r="L376" i="15" s="1"/>
  <c r="H376" i="2"/>
  <c r="H376" i="15" s="1"/>
  <c r="E376" i="2"/>
  <c r="E376" i="15" s="1"/>
  <c r="O265" i="2"/>
  <c r="Q265" i="15" s="1"/>
  <c r="U265" i="2"/>
  <c r="W265" i="15" s="1"/>
  <c r="N265" i="2"/>
  <c r="P265" i="15" s="1"/>
  <c r="M265" i="2"/>
  <c r="O265" i="15" s="1"/>
  <c r="P265" i="2"/>
  <c r="R265" i="15" s="1"/>
  <c r="J265" i="2"/>
  <c r="L265" i="15" s="1"/>
  <c r="F265" i="2"/>
  <c r="F265" i="15" s="1"/>
  <c r="H265" i="2"/>
  <c r="H265" i="15" s="1"/>
  <c r="E265" i="2"/>
  <c r="E265" i="15" s="1"/>
  <c r="K265" i="2"/>
  <c r="M265" i="15" s="1"/>
  <c r="M274" i="2"/>
  <c r="O274" i="15" s="1"/>
  <c r="O274" i="2"/>
  <c r="Q274" i="15" s="1"/>
  <c r="N274" i="2"/>
  <c r="P274" i="15" s="1"/>
  <c r="U274" i="2"/>
  <c r="W274" i="15" s="1"/>
  <c r="P274" i="2"/>
  <c r="R274" i="15" s="1"/>
  <c r="O297" i="2"/>
  <c r="Q297" i="15" s="1"/>
  <c r="P297" i="2"/>
  <c r="R297" i="15" s="1"/>
  <c r="N297" i="2"/>
  <c r="P297" i="15" s="1"/>
  <c r="M297" i="2"/>
  <c r="O297" i="15" s="1"/>
  <c r="U297" i="2"/>
  <c r="W297" i="15" s="1"/>
  <c r="J297" i="2"/>
  <c r="L297" i="15" s="1"/>
  <c r="F297" i="2"/>
  <c r="F297" i="15" s="1"/>
  <c r="I297" i="2"/>
  <c r="I297" i="15" s="1"/>
  <c r="H297" i="2"/>
  <c r="H297" i="15" s="1"/>
  <c r="E297" i="2"/>
  <c r="E297" i="15" s="1"/>
  <c r="O289" i="2"/>
  <c r="Q289" i="15" s="1"/>
  <c r="P289" i="2"/>
  <c r="R289" i="15" s="1"/>
  <c r="U289" i="2"/>
  <c r="W289" i="15" s="1"/>
  <c r="N289" i="2"/>
  <c r="P289" i="15" s="1"/>
  <c r="M289" i="2"/>
  <c r="O289" i="15" s="1"/>
  <c r="K289" i="2"/>
  <c r="M289" i="15" s="1"/>
  <c r="H289" i="2"/>
  <c r="H289" i="15" s="1"/>
  <c r="J289" i="2"/>
  <c r="L289" i="15" s="1"/>
  <c r="F289" i="2"/>
  <c r="F289" i="15" s="1"/>
  <c r="I289" i="2"/>
  <c r="I289" i="15" s="1"/>
  <c r="E289" i="2"/>
  <c r="E289" i="15" s="1"/>
  <c r="O279" i="2"/>
  <c r="Q279" i="15" s="1"/>
  <c r="N279" i="2"/>
  <c r="P279" i="15" s="1"/>
  <c r="U279" i="2"/>
  <c r="W279" i="15" s="1"/>
  <c r="M279" i="2"/>
  <c r="O279" i="15" s="1"/>
  <c r="P279" i="2"/>
  <c r="R279" i="15" s="1"/>
  <c r="K279" i="2"/>
  <c r="M279" i="15" s="1"/>
  <c r="H279" i="2"/>
  <c r="H279" i="15" s="1"/>
  <c r="J279" i="2"/>
  <c r="L279" i="15" s="1"/>
  <c r="F279" i="2"/>
  <c r="F279" i="15" s="1"/>
  <c r="O309" i="2"/>
  <c r="Q309" i="15" s="1"/>
  <c r="P309" i="2"/>
  <c r="R309" i="15" s="1"/>
  <c r="N309" i="2"/>
  <c r="P309" i="15" s="1"/>
  <c r="U309" i="2"/>
  <c r="W309" i="15" s="1"/>
  <c r="I309" i="2"/>
  <c r="I309" i="15" s="1"/>
  <c r="M309" i="2"/>
  <c r="O309" i="15" s="1"/>
  <c r="K309" i="2"/>
  <c r="M309" i="15" s="1"/>
  <c r="H309" i="2"/>
  <c r="H309" i="15" s="1"/>
  <c r="J309" i="2"/>
  <c r="L309" i="15" s="1"/>
  <c r="F309" i="2"/>
  <c r="F309" i="15" s="1"/>
  <c r="E309" i="2"/>
  <c r="E309" i="15" s="1"/>
  <c r="O232" i="2"/>
  <c r="Q232" i="15" s="1"/>
  <c r="U232" i="2"/>
  <c r="W232" i="15" s="1"/>
  <c r="M232" i="2"/>
  <c r="O232" i="15" s="1"/>
  <c r="P232" i="2"/>
  <c r="R232" i="15" s="1"/>
  <c r="N232" i="2"/>
  <c r="P232" i="15" s="1"/>
  <c r="K232" i="2"/>
  <c r="M232" i="15" s="1"/>
  <c r="H232" i="2"/>
  <c r="H232" i="15" s="1"/>
  <c r="I232" i="2"/>
  <c r="I232" i="15" s="1"/>
  <c r="F232" i="2"/>
  <c r="F232" i="15" s="1"/>
  <c r="E232" i="2"/>
  <c r="E232" i="15" s="1"/>
  <c r="J232" i="2"/>
  <c r="L232" i="15" s="1"/>
  <c r="O348" i="2"/>
  <c r="Q348" i="15" s="1"/>
  <c r="U348" i="2"/>
  <c r="W348" i="15" s="1"/>
  <c r="M348" i="2"/>
  <c r="O348" i="15" s="1"/>
  <c r="N348" i="2"/>
  <c r="P348" i="15" s="1"/>
  <c r="P348" i="2"/>
  <c r="R348" i="15" s="1"/>
  <c r="H348" i="2"/>
  <c r="H348" i="15" s="1"/>
  <c r="J348" i="2"/>
  <c r="L348" i="15" s="1"/>
  <c r="F348" i="2"/>
  <c r="F348" i="15" s="1"/>
  <c r="I348" i="2"/>
  <c r="I348" i="15" s="1"/>
  <c r="K348" i="2"/>
  <c r="M348" i="15" s="1"/>
  <c r="E348" i="2"/>
  <c r="E348" i="15" s="1"/>
  <c r="O251" i="2"/>
  <c r="Q251" i="15" s="1"/>
  <c r="P251" i="2"/>
  <c r="R251" i="15" s="1"/>
  <c r="N251" i="2"/>
  <c r="P251" i="15" s="1"/>
  <c r="M251" i="2"/>
  <c r="O251" i="15" s="1"/>
  <c r="U251" i="2"/>
  <c r="W251" i="15" s="1"/>
  <c r="I251" i="2"/>
  <c r="I251" i="15" s="1"/>
  <c r="E251" i="2"/>
  <c r="E251" i="15" s="1"/>
  <c r="K251" i="2"/>
  <c r="M251" i="15" s="1"/>
  <c r="H251" i="2"/>
  <c r="H251" i="15" s="1"/>
  <c r="M158" i="2"/>
  <c r="O158" i="15" s="1"/>
  <c r="O158" i="2"/>
  <c r="Q158" i="15" s="1"/>
  <c r="P158" i="2"/>
  <c r="R158" i="15" s="1"/>
  <c r="N158" i="2"/>
  <c r="P158" i="15" s="1"/>
  <c r="U158" i="2"/>
  <c r="W158" i="15" s="1"/>
  <c r="O281" i="2"/>
  <c r="Q281" i="15" s="1"/>
  <c r="U281" i="2"/>
  <c r="W281" i="15" s="1"/>
  <c r="M281" i="2"/>
  <c r="O281" i="15" s="1"/>
  <c r="P281" i="2"/>
  <c r="R281" i="15" s="1"/>
  <c r="N281" i="2"/>
  <c r="P281" i="15" s="1"/>
  <c r="K281" i="2"/>
  <c r="M281" i="15" s="1"/>
  <c r="H281" i="2"/>
  <c r="H281" i="15" s="1"/>
  <c r="J281" i="2"/>
  <c r="L281" i="15" s="1"/>
  <c r="F281" i="2"/>
  <c r="F281" i="15" s="1"/>
  <c r="I281" i="2"/>
  <c r="I281" i="15" s="1"/>
  <c r="E281" i="2"/>
  <c r="E281" i="15" s="1"/>
  <c r="O227" i="2"/>
  <c r="Q227" i="15" s="1"/>
  <c r="N227" i="2"/>
  <c r="P227" i="15" s="1"/>
  <c r="U227" i="2"/>
  <c r="W227" i="15" s="1"/>
  <c r="M227" i="2"/>
  <c r="O227" i="15" s="1"/>
  <c r="P227" i="2"/>
  <c r="R227" i="15" s="1"/>
  <c r="K227" i="2"/>
  <c r="M227" i="15" s="1"/>
  <c r="H227" i="2"/>
  <c r="H227" i="15" s="1"/>
  <c r="J227" i="2"/>
  <c r="L227" i="15" s="1"/>
  <c r="F227" i="2"/>
  <c r="F227" i="15" s="1"/>
  <c r="I227" i="2"/>
  <c r="I227" i="15" s="1"/>
  <c r="E227" i="2"/>
  <c r="E227" i="15" s="1"/>
  <c r="O138" i="2"/>
  <c r="Q138" i="15" s="1"/>
  <c r="U138" i="2"/>
  <c r="W138" i="15" s="1"/>
  <c r="P138" i="2"/>
  <c r="R138" i="15" s="1"/>
  <c r="N138" i="2"/>
  <c r="P138" i="15" s="1"/>
  <c r="M138" i="2"/>
  <c r="O138" i="15" s="1"/>
  <c r="F299" i="2"/>
  <c r="F299" i="15" s="1"/>
  <c r="F313" i="2"/>
  <c r="F313" i="15" s="1"/>
  <c r="F321" i="2"/>
  <c r="F329" i="2"/>
  <c r="F329" i="15" s="1"/>
  <c r="F353" i="2"/>
  <c r="F353" i="15" s="1"/>
  <c r="E62" i="2"/>
  <c r="J62" i="2"/>
  <c r="L62" i="15" s="1"/>
  <c r="K114" i="2"/>
  <c r="M114" i="15" s="1"/>
  <c r="F138" i="2"/>
  <c r="F138" i="15" s="1"/>
  <c r="I138" i="2"/>
  <c r="I138" i="15" s="1"/>
  <c r="F154" i="2"/>
  <c r="F154" i="15" s="1"/>
  <c r="J154" i="2"/>
  <c r="L154" i="15" s="1"/>
  <c r="E158" i="2"/>
  <c r="E158" i="15" s="1"/>
  <c r="I158" i="2"/>
  <c r="I158" i="15" s="1"/>
  <c r="F170" i="2"/>
  <c r="F170" i="15" s="1"/>
  <c r="E206" i="2"/>
  <c r="E206" i="15" s="1"/>
  <c r="J206" i="2"/>
  <c r="L206" i="15" s="1"/>
  <c r="K210" i="2"/>
  <c r="M210" i="15" s="1"/>
  <c r="H230" i="2"/>
  <c r="H230" i="15" s="1"/>
  <c r="F234" i="2"/>
  <c r="F234" i="15" s="1"/>
  <c r="I234" i="2"/>
  <c r="I234" i="15" s="1"/>
  <c r="E238" i="2"/>
  <c r="E238" i="15" s="1"/>
  <c r="J238" i="2"/>
  <c r="L238" i="15" s="1"/>
  <c r="E254" i="2"/>
  <c r="E254" i="15" s="1"/>
  <c r="K258" i="2"/>
  <c r="M258" i="15" s="1"/>
  <c r="F266" i="2"/>
  <c r="F266" i="15" s="1"/>
  <c r="E270" i="2"/>
  <c r="E270" i="15" s="1"/>
  <c r="J270" i="2"/>
  <c r="L270" i="15" s="1"/>
  <c r="K274" i="2"/>
  <c r="M274" i="15" s="1"/>
  <c r="F282" i="2"/>
  <c r="F282" i="15" s="1"/>
  <c r="I282" i="2"/>
  <c r="I282" i="15" s="1"/>
  <c r="E286" i="2"/>
  <c r="E286" i="15" s="1"/>
  <c r="J286" i="2"/>
  <c r="L286" i="15" s="1"/>
  <c r="F306" i="2"/>
  <c r="F306" i="15" s="1"/>
  <c r="J306" i="2"/>
  <c r="L306" i="15" s="1"/>
  <c r="J314" i="2"/>
  <c r="L314" i="15" s="1"/>
  <c r="H338" i="2"/>
  <c r="H338" i="15" s="1"/>
  <c r="K370" i="2"/>
  <c r="M370" i="15" s="1"/>
  <c r="I378" i="2"/>
  <c r="I378" i="15" s="1"/>
  <c r="J221" i="2"/>
  <c r="L221" i="15" s="1"/>
  <c r="E352" i="2"/>
  <c r="E352" i="15" s="1"/>
  <c r="K111" i="2"/>
  <c r="M111" i="15" s="1"/>
  <c r="F171" i="2"/>
  <c r="F171" i="15" s="1"/>
  <c r="F203" i="2"/>
  <c r="F203" i="15" s="1"/>
  <c r="J251" i="2"/>
  <c r="L251" i="15" s="1"/>
  <c r="I279" i="2"/>
  <c r="I279" i="15" s="1"/>
  <c r="F314" i="2"/>
  <c r="F314" i="15" s="1"/>
  <c r="K144" i="2"/>
  <c r="M144" i="15" s="1"/>
  <c r="H288" i="2"/>
  <c r="H288" i="15" s="1"/>
  <c r="N304" i="2"/>
  <c r="P304" i="15" s="1"/>
  <c r="O304" i="2"/>
  <c r="Q304" i="15" s="1"/>
  <c r="M304" i="2"/>
  <c r="O304" i="15" s="1"/>
  <c r="U304" i="2"/>
  <c r="W304" i="15" s="1"/>
  <c r="P304" i="2"/>
  <c r="R304" i="15" s="1"/>
  <c r="I304" i="2"/>
  <c r="I304" i="15" s="1"/>
  <c r="K304" i="2"/>
  <c r="M304" i="15" s="1"/>
  <c r="E304" i="2"/>
  <c r="E304" i="15" s="1"/>
  <c r="J304" i="2"/>
  <c r="L304" i="15" s="1"/>
  <c r="F304" i="2"/>
  <c r="F304" i="15" s="1"/>
  <c r="O112" i="2"/>
  <c r="Q112" i="15" s="1"/>
  <c r="N112" i="2"/>
  <c r="P112" i="15" s="1"/>
  <c r="U112" i="2"/>
  <c r="W112" i="15" s="1"/>
  <c r="P112" i="2"/>
  <c r="R112" i="15" s="1"/>
  <c r="M112" i="2"/>
  <c r="O112" i="15" s="1"/>
  <c r="I112" i="2"/>
  <c r="I112" i="15" s="1"/>
  <c r="F112" i="2"/>
  <c r="F112" i="15" s="1"/>
  <c r="J112" i="2"/>
  <c r="L112" i="15" s="1"/>
  <c r="H112" i="2"/>
  <c r="H112" i="15" s="1"/>
  <c r="E112" i="2"/>
  <c r="E112" i="15" s="1"/>
  <c r="K112" i="2"/>
  <c r="M112" i="15" s="1"/>
  <c r="O266" i="2"/>
  <c r="Q266" i="15" s="1"/>
  <c r="U266" i="2"/>
  <c r="W266" i="15" s="1"/>
  <c r="P266" i="2"/>
  <c r="R266" i="15" s="1"/>
  <c r="N266" i="2"/>
  <c r="P266" i="15" s="1"/>
  <c r="M266" i="2"/>
  <c r="O266" i="15" s="1"/>
  <c r="O215" i="2"/>
  <c r="Q215" i="15" s="1"/>
  <c r="N215" i="2"/>
  <c r="P215" i="15" s="1"/>
  <c r="M215" i="2"/>
  <c r="O215" i="15" s="1"/>
  <c r="U215" i="2"/>
  <c r="W215" i="15" s="1"/>
  <c r="P215" i="2"/>
  <c r="R215" i="15" s="1"/>
  <c r="K215" i="2"/>
  <c r="M215" i="15" s="1"/>
  <c r="H215" i="2"/>
  <c r="H215" i="15" s="1"/>
  <c r="J215" i="2"/>
  <c r="L215" i="15" s="1"/>
  <c r="F215" i="2"/>
  <c r="F215" i="15" s="1"/>
  <c r="O317" i="2"/>
  <c r="Q317" i="15" s="1"/>
  <c r="E317" i="2"/>
  <c r="E317" i="15" s="1"/>
  <c r="M317" i="2"/>
  <c r="O317" i="15" s="1"/>
  <c r="N317" i="2"/>
  <c r="P317" i="15" s="1"/>
  <c r="U317" i="2"/>
  <c r="W317" i="15" s="1"/>
  <c r="P317" i="2"/>
  <c r="R317" i="15" s="1"/>
  <c r="J317" i="2"/>
  <c r="L317" i="15" s="1"/>
  <c r="I317" i="2"/>
  <c r="I317" i="15" s="1"/>
  <c r="C327" i="2"/>
  <c r="B327" i="2" s="1"/>
  <c r="O356" i="2"/>
  <c r="Q356" i="15" s="1"/>
  <c r="U356" i="2"/>
  <c r="W356" i="15" s="1"/>
  <c r="P356" i="2"/>
  <c r="R356" i="15" s="1"/>
  <c r="N356" i="2"/>
  <c r="P356" i="15" s="1"/>
  <c r="M356" i="2"/>
  <c r="O356" i="15" s="1"/>
  <c r="J356" i="2"/>
  <c r="L356" i="15" s="1"/>
  <c r="H356" i="2"/>
  <c r="H356" i="15" s="1"/>
  <c r="F356" i="2"/>
  <c r="F356" i="15" s="1"/>
  <c r="K356" i="2"/>
  <c r="M356" i="15" s="1"/>
  <c r="I356" i="2"/>
  <c r="I356" i="15" s="1"/>
  <c r="E356" i="2"/>
  <c r="E356" i="15" s="1"/>
  <c r="O140" i="2"/>
  <c r="Q140" i="15" s="1"/>
  <c r="N140" i="2"/>
  <c r="P140" i="15" s="1"/>
  <c r="M140" i="2"/>
  <c r="O140" i="15" s="1"/>
  <c r="U140" i="2"/>
  <c r="W140" i="15" s="1"/>
  <c r="P140" i="2"/>
  <c r="R140" i="15" s="1"/>
  <c r="K140" i="2"/>
  <c r="M140" i="15" s="1"/>
  <c r="E140" i="2"/>
  <c r="E140" i="15" s="1"/>
  <c r="H140" i="2"/>
  <c r="H140" i="15" s="1"/>
  <c r="F140" i="2"/>
  <c r="F140" i="15" s="1"/>
  <c r="J140" i="2"/>
  <c r="L140" i="15" s="1"/>
  <c r="O223" i="2"/>
  <c r="Q223" i="15" s="1"/>
  <c r="U223" i="2"/>
  <c r="W223" i="15" s="1"/>
  <c r="P223" i="2"/>
  <c r="R223" i="15" s="1"/>
  <c r="N223" i="2"/>
  <c r="P223" i="15" s="1"/>
  <c r="M223" i="2"/>
  <c r="O223" i="15" s="1"/>
  <c r="J223" i="2"/>
  <c r="L223" i="15" s="1"/>
  <c r="F223" i="2"/>
  <c r="F223" i="15" s="1"/>
  <c r="I223" i="2"/>
  <c r="I223" i="15" s="1"/>
  <c r="E223" i="2"/>
  <c r="E223" i="15" s="1"/>
  <c r="O156" i="2"/>
  <c r="Q156" i="15" s="1"/>
  <c r="P156" i="2"/>
  <c r="R156" i="15" s="1"/>
  <c r="N156" i="2"/>
  <c r="P156" i="15" s="1"/>
  <c r="U156" i="2"/>
  <c r="W156" i="15" s="1"/>
  <c r="M156" i="2"/>
  <c r="O156" i="15" s="1"/>
  <c r="J156" i="2"/>
  <c r="L156" i="15" s="1"/>
  <c r="E156" i="2"/>
  <c r="E156" i="15" s="1"/>
  <c r="K156" i="2"/>
  <c r="M156" i="15" s="1"/>
  <c r="I156" i="2"/>
  <c r="I156" i="15" s="1"/>
  <c r="H156" i="2"/>
  <c r="H156" i="15" s="1"/>
  <c r="O133" i="2"/>
  <c r="Q133" i="15" s="1"/>
  <c r="U133" i="2"/>
  <c r="W133" i="15" s="1"/>
  <c r="M133" i="2"/>
  <c r="O133" i="15" s="1"/>
  <c r="P133" i="2"/>
  <c r="R133" i="15" s="1"/>
  <c r="N133" i="2"/>
  <c r="P133" i="15" s="1"/>
  <c r="K133" i="2"/>
  <c r="M133" i="15" s="1"/>
  <c r="H133" i="2"/>
  <c r="H133" i="15" s="1"/>
  <c r="J133" i="2"/>
  <c r="L133" i="15" s="1"/>
  <c r="E133" i="2"/>
  <c r="E133" i="15" s="1"/>
  <c r="F133" i="2"/>
  <c r="F133" i="15" s="1"/>
  <c r="I133" i="2"/>
  <c r="I133" i="15" s="1"/>
  <c r="O80" i="2"/>
  <c r="Q80" i="15" s="1"/>
  <c r="N80" i="2"/>
  <c r="P80" i="15" s="1"/>
  <c r="U80" i="2"/>
  <c r="W80" i="15" s="1"/>
  <c r="P80" i="2"/>
  <c r="R80" i="15" s="1"/>
  <c r="M80" i="2"/>
  <c r="O80" i="15" s="1"/>
  <c r="I80" i="2"/>
  <c r="I80" i="15" s="1"/>
  <c r="F80" i="2"/>
  <c r="F80" i="15" s="1"/>
  <c r="J80" i="2"/>
  <c r="L80" i="15" s="1"/>
  <c r="H80" i="2"/>
  <c r="H80" i="15" s="1"/>
  <c r="E80" i="2"/>
  <c r="E80" i="15" s="1"/>
  <c r="K80" i="2"/>
  <c r="M80" i="15" s="1"/>
  <c r="O330" i="2"/>
  <c r="Q330" i="15" s="1"/>
  <c r="U330" i="2"/>
  <c r="W330" i="15" s="1"/>
  <c r="P330" i="2"/>
  <c r="R330" i="15" s="1"/>
  <c r="N330" i="2"/>
  <c r="P330" i="15" s="1"/>
  <c r="M330" i="2"/>
  <c r="O330" i="15" s="1"/>
  <c r="E330" i="2"/>
  <c r="E330" i="15" s="1"/>
  <c r="H330" i="2"/>
  <c r="H330" i="15" s="1"/>
  <c r="K330" i="2"/>
  <c r="M330" i="15" s="1"/>
  <c r="O349" i="2"/>
  <c r="Q349" i="15" s="1"/>
  <c r="M349" i="2"/>
  <c r="O349" i="15" s="1"/>
  <c r="N349" i="2"/>
  <c r="P349" i="15" s="1"/>
  <c r="P349" i="2"/>
  <c r="R349" i="15" s="1"/>
  <c r="J349" i="2"/>
  <c r="L349" i="15" s="1"/>
  <c r="I349" i="2"/>
  <c r="I349" i="15" s="1"/>
  <c r="U349" i="2"/>
  <c r="W349" i="15" s="1"/>
  <c r="H349" i="2"/>
  <c r="H349" i="15" s="1"/>
  <c r="K349" i="2"/>
  <c r="M349" i="15" s="1"/>
  <c r="E349" i="2"/>
  <c r="E349" i="15" s="1"/>
  <c r="C197" i="2"/>
  <c r="B197" i="2" s="1"/>
  <c r="O332" i="2"/>
  <c r="Q332" i="15" s="1"/>
  <c r="U332" i="2"/>
  <c r="W332" i="15" s="1"/>
  <c r="N332" i="2"/>
  <c r="P332" i="15" s="1"/>
  <c r="P332" i="2"/>
  <c r="R332" i="15" s="1"/>
  <c r="M332" i="2"/>
  <c r="O332" i="15" s="1"/>
  <c r="H332" i="2"/>
  <c r="H332" i="15" s="1"/>
  <c r="J332" i="2"/>
  <c r="L332" i="15" s="1"/>
  <c r="F332" i="2"/>
  <c r="F332" i="15" s="1"/>
  <c r="I332" i="2"/>
  <c r="I332" i="15" s="1"/>
  <c r="E332" i="2"/>
  <c r="E332" i="15" s="1"/>
  <c r="K332" i="2"/>
  <c r="M332" i="15" s="1"/>
  <c r="C201" i="2"/>
  <c r="B201" i="2" s="1"/>
  <c r="O41" i="2"/>
  <c r="Q41" i="15" s="1"/>
  <c r="N41" i="2"/>
  <c r="P41" i="15" s="1"/>
  <c r="P41" i="2"/>
  <c r="R41" i="15" s="1"/>
  <c r="M41" i="2"/>
  <c r="O41" i="15" s="1"/>
  <c r="U41" i="2"/>
  <c r="W41" i="15" s="1"/>
  <c r="J41" i="2"/>
  <c r="L41" i="15" s="1"/>
  <c r="F41" i="2"/>
  <c r="F41" i="15" s="1"/>
  <c r="I41" i="2"/>
  <c r="I41" i="15" s="1"/>
  <c r="H41" i="2"/>
  <c r="H41" i="15" s="1"/>
  <c r="E41" i="2"/>
  <c r="E41" i="15" s="1"/>
  <c r="F367" i="2"/>
  <c r="F367" i="15" s="1"/>
  <c r="E114" i="2"/>
  <c r="E114" i="15" s="1"/>
  <c r="J114" i="2"/>
  <c r="L114" i="15" s="1"/>
  <c r="H154" i="2"/>
  <c r="H154" i="15" s="1"/>
  <c r="K230" i="2"/>
  <c r="M230" i="15" s="1"/>
  <c r="H266" i="2"/>
  <c r="H266" i="15" s="1"/>
  <c r="H282" i="2"/>
  <c r="H282" i="15" s="1"/>
  <c r="K326" i="2"/>
  <c r="M326" i="15" s="1"/>
  <c r="D114" i="2"/>
  <c r="D114" i="15" s="1"/>
  <c r="D73" i="2"/>
  <c r="D73" i="15" s="1"/>
  <c r="D332" i="2"/>
  <c r="D332" i="15" s="1"/>
  <c r="D282" i="2"/>
  <c r="D282" i="15" s="1"/>
  <c r="D349" i="2"/>
  <c r="D349" i="15" s="1"/>
  <c r="D367" i="2"/>
  <c r="D367" i="15" s="1"/>
  <c r="D97" i="2"/>
  <c r="D97" i="15" s="1"/>
  <c r="D304" i="2"/>
  <c r="D304" i="15" s="1"/>
  <c r="D326" i="2"/>
  <c r="D326" i="15" s="1"/>
  <c r="D221" i="2"/>
  <c r="D221" i="15" s="1"/>
  <c r="D223" i="2"/>
  <c r="D223" i="15" s="1"/>
  <c r="D154" i="2"/>
  <c r="D154" i="15" s="1"/>
  <c r="D41" i="2"/>
  <c r="D41" i="15" s="1"/>
  <c r="O168" i="2"/>
  <c r="Q168" i="15" s="1"/>
  <c r="U168" i="2"/>
  <c r="W168" i="15" s="1"/>
  <c r="M168" i="2"/>
  <c r="O168" i="15" s="1"/>
  <c r="P168" i="2"/>
  <c r="R168" i="15" s="1"/>
  <c r="N168" i="2"/>
  <c r="P168" i="15" s="1"/>
  <c r="K168" i="2"/>
  <c r="M168" i="15" s="1"/>
  <c r="H168" i="2"/>
  <c r="H168" i="15" s="1"/>
  <c r="I168" i="2"/>
  <c r="I168" i="15" s="1"/>
  <c r="F168" i="2"/>
  <c r="F168" i="15" s="1"/>
  <c r="E168" i="2"/>
  <c r="E168" i="15" s="1"/>
  <c r="O256" i="2"/>
  <c r="Q256" i="15" s="1"/>
  <c r="N256" i="2"/>
  <c r="P256" i="15" s="1"/>
  <c r="U256" i="2"/>
  <c r="W256" i="15" s="1"/>
  <c r="P256" i="2"/>
  <c r="R256" i="15" s="1"/>
  <c r="M256" i="2"/>
  <c r="O256" i="15" s="1"/>
  <c r="I256" i="2"/>
  <c r="I256" i="15" s="1"/>
  <c r="F256" i="2"/>
  <c r="F256" i="15" s="1"/>
  <c r="K256" i="2"/>
  <c r="M256" i="15" s="1"/>
  <c r="H256" i="2"/>
  <c r="H256" i="15" s="1"/>
  <c r="E256" i="2"/>
  <c r="E256" i="15" s="1"/>
  <c r="J256" i="2"/>
  <c r="L256" i="15" s="1"/>
  <c r="O336" i="2"/>
  <c r="Q336" i="15" s="1"/>
  <c r="U336" i="2"/>
  <c r="W336" i="15" s="1"/>
  <c r="N336" i="2"/>
  <c r="P336" i="15" s="1"/>
  <c r="P336" i="2"/>
  <c r="R336" i="15" s="1"/>
  <c r="M336" i="2"/>
  <c r="O336" i="15" s="1"/>
  <c r="K336" i="2"/>
  <c r="M336" i="15" s="1"/>
  <c r="F336" i="2"/>
  <c r="F336" i="15" s="1"/>
  <c r="I336" i="2"/>
  <c r="I336" i="15" s="1"/>
  <c r="H336" i="2"/>
  <c r="H336" i="15" s="1"/>
  <c r="J336" i="2"/>
  <c r="L336" i="15" s="1"/>
  <c r="O191" i="2"/>
  <c r="Q191" i="15" s="1"/>
  <c r="U191" i="2"/>
  <c r="W191" i="15" s="1"/>
  <c r="P191" i="2"/>
  <c r="R191" i="15" s="1"/>
  <c r="N191" i="2"/>
  <c r="P191" i="15" s="1"/>
  <c r="M191" i="2"/>
  <c r="O191" i="15" s="1"/>
  <c r="J191" i="2"/>
  <c r="L191" i="15" s="1"/>
  <c r="F191" i="2"/>
  <c r="F191" i="15" s="1"/>
  <c r="I191" i="2"/>
  <c r="I191" i="15" s="1"/>
  <c r="E191" i="2"/>
  <c r="E191" i="15" s="1"/>
  <c r="M254" i="2"/>
  <c r="O254" i="15" s="1"/>
  <c r="O254" i="2"/>
  <c r="Q254" i="15" s="1"/>
  <c r="U254" i="2"/>
  <c r="W254" i="15" s="1"/>
  <c r="P254" i="2"/>
  <c r="R254" i="15" s="1"/>
  <c r="N254" i="2"/>
  <c r="P254" i="15" s="1"/>
  <c r="O135" i="2"/>
  <c r="Q135" i="15" s="1"/>
  <c r="P135" i="2"/>
  <c r="R135" i="15" s="1"/>
  <c r="N135" i="2"/>
  <c r="P135" i="15" s="1"/>
  <c r="M135" i="2"/>
  <c r="O135" i="15" s="1"/>
  <c r="U135" i="2"/>
  <c r="W135" i="15" s="1"/>
  <c r="K135" i="2"/>
  <c r="M135" i="15" s="1"/>
  <c r="H135" i="2"/>
  <c r="H135" i="15" s="1"/>
  <c r="J135" i="2"/>
  <c r="L135" i="15" s="1"/>
  <c r="F135" i="2"/>
  <c r="F135" i="15" s="1"/>
  <c r="O33" i="2"/>
  <c r="Q33" i="15" s="1"/>
  <c r="U33" i="2"/>
  <c r="W33" i="15" s="1"/>
  <c r="P33" i="2"/>
  <c r="R33" i="15" s="1"/>
  <c r="N33" i="2"/>
  <c r="P33" i="15" s="1"/>
  <c r="M33" i="2"/>
  <c r="O33" i="15" s="1"/>
  <c r="K33" i="2"/>
  <c r="M33" i="15" s="1"/>
  <c r="H33" i="2"/>
  <c r="H33" i="15" s="1"/>
  <c r="I33" i="2"/>
  <c r="I33" i="15" s="1"/>
  <c r="E33" i="2"/>
  <c r="E33" i="15" s="1"/>
  <c r="F33" i="2"/>
  <c r="F33" i="15" s="1"/>
  <c r="O145" i="2"/>
  <c r="Q145" i="15" s="1"/>
  <c r="P145" i="2"/>
  <c r="R145" i="15" s="1"/>
  <c r="N145" i="2"/>
  <c r="P145" i="15" s="1"/>
  <c r="K145" i="2"/>
  <c r="M145" i="15" s="1"/>
  <c r="H145" i="2"/>
  <c r="H145" i="15" s="1"/>
  <c r="J145" i="2"/>
  <c r="L145" i="15" s="1"/>
  <c r="F145" i="2"/>
  <c r="F145" i="15" s="1"/>
  <c r="U145" i="2"/>
  <c r="W145" i="15" s="1"/>
  <c r="M145" i="2"/>
  <c r="O145" i="15" s="1"/>
  <c r="I145" i="2"/>
  <c r="I145" i="15" s="1"/>
  <c r="E145" i="2"/>
  <c r="E377" i="2"/>
  <c r="E377" i="15" s="1"/>
  <c r="U377" i="2"/>
  <c r="W377" i="15" s="1"/>
  <c r="K377" i="2"/>
  <c r="M377" i="15" s="1"/>
  <c r="I377" i="2"/>
  <c r="I377" i="15" s="1"/>
  <c r="H377" i="2"/>
  <c r="H377" i="15" s="1"/>
  <c r="O253" i="2"/>
  <c r="Q253" i="15" s="1"/>
  <c r="N253" i="2"/>
  <c r="P253" i="15" s="1"/>
  <c r="M253" i="2"/>
  <c r="O253" i="15" s="1"/>
  <c r="U253" i="2"/>
  <c r="W253" i="15" s="1"/>
  <c r="P253" i="2"/>
  <c r="R253" i="15" s="1"/>
  <c r="K253" i="2"/>
  <c r="M253" i="15" s="1"/>
  <c r="H253" i="2"/>
  <c r="H253" i="15" s="1"/>
  <c r="J253" i="2"/>
  <c r="L253" i="15" s="1"/>
  <c r="F253" i="2"/>
  <c r="F253" i="15" s="1"/>
  <c r="O341" i="2"/>
  <c r="Q341" i="15" s="1"/>
  <c r="P341" i="2"/>
  <c r="R341" i="15" s="1"/>
  <c r="M341" i="2"/>
  <c r="O341" i="15" s="1"/>
  <c r="N341" i="2"/>
  <c r="P341" i="15" s="1"/>
  <c r="U341" i="2"/>
  <c r="W341" i="15" s="1"/>
  <c r="E341" i="2"/>
  <c r="E341" i="15" s="1"/>
  <c r="K341" i="2"/>
  <c r="M341" i="15" s="1"/>
  <c r="J341" i="2"/>
  <c r="L341" i="15" s="1"/>
  <c r="I341" i="2"/>
  <c r="I341" i="15" s="1"/>
  <c r="N319" i="2"/>
  <c r="P319" i="15" s="1"/>
  <c r="O319" i="2"/>
  <c r="Q319" i="15" s="1"/>
  <c r="U319" i="2"/>
  <c r="W319" i="15" s="1"/>
  <c r="E319" i="2"/>
  <c r="E319" i="15" s="1"/>
  <c r="P319" i="2"/>
  <c r="R319" i="15" s="1"/>
  <c r="M319" i="2"/>
  <c r="O319" i="15" s="1"/>
  <c r="J319" i="2"/>
  <c r="L319" i="15" s="1"/>
  <c r="K319" i="2"/>
  <c r="M319" i="15" s="1"/>
  <c r="I319" i="2"/>
  <c r="I319" i="15" s="1"/>
  <c r="O346" i="2"/>
  <c r="Q346" i="15" s="1"/>
  <c r="U346" i="2"/>
  <c r="W346" i="15" s="1"/>
  <c r="P346" i="2"/>
  <c r="R346" i="15" s="1"/>
  <c r="N346" i="2"/>
  <c r="P346" i="15" s="1"/>
  <c r="E346" i="2"/>
  <c r="E346" i="15" s="1"/>
  <c r="M346" i="2"/>
  <c r="O346" i="15" s="1"/>
  <c r="H346" i="2"/>
  <c r="H346" i="15" s="1"/>
  <c r="K346" i="2"/>
  <c r="M346" i="15" s="1"/>
  <c r="U381" i="2"/>
  <c r="W381" i="15" s="1"/>
  <c r="K381" i="2"/>
  <c r="M381" i="15" s="1"/>
  <c r="J381" i="2"/>
  <c r="L381" i="15" s="1"/>
  <c r="I381" i="2"/>
  <c r="I381" i="15" s="1"/>
  <c r="E381" i="2"/>
  <c r="E381" i="15" s="1"/>
  <c r="H381" i="2"/>
  <c r="H381" i="15" s="1"/>
  <c r="O353" i="2"/>
  <c r="Q353" i="15" s="1"/>
  <c r="P353" i="2"/>
  <c r="R353" i="15" s="1"/>
  <c r="E353" i="2"/>
  <c r="E353" i="15" s="1"/>
  <c r="U353" i="2"/>
  <c r="W353" i="15" s="1"/>
  <c r="M353" i="2"/>
  <c r="O353" i="15" s="1"/>
  <c r="N353" i="2"/>
  <c r="P353" i="15" s="1"/>
  <c r="J353" i="2"/>
  <c r="L353" i="15" s="1"/>
  <c r="I353" i="2"/>
  <c r="I353" i="15" s="1"/>
  <c r="H353" i="2"/>
  <c r="H353" i="15" s="1"/>
  <c r="O147" i="2"/>
  <c r="Q147" i="15" s="1"/>
  <c r="P147" i="2"/>
  <c r="R147" i="15" s="1"/>
  <c r="U147" i="2"/>
  <c r="W147" i="15" s="1"/>
  <c r="M147" i="2"/>
  <c r="O147" i="15" s="1"/>
  <c r="N147" i="2"/>
  <c r="P147" i="15" s="1"/>
  <c r="K147" i="2"/>
  <c r="M147" i="15" s="1"/>
  <c r="H147" i="2"/>
  <c r="H147" i="15" s="1"/>
  <c r="J147" i="2"/>
  <c r="L147" i="15" s="1"/>
  <c r="F147" i="2"/>
  <c r="F147" i="15" s="1"/>
  <c r="I147" i="2"/>
  <c r="I147" i="15" s="1"/>
  <c r="E147" i="2"/>
  <c r="E147" i="15" s="1"/>
  <c r="O240" i="2"/>
  <c r="Q240" i="15" s="1"/>
  <c r="N240" i="2"/>
  <c r="P240" i="15" s="1"/>
  <c r="U240" i="2"/>
  <c r="W240" i="15" s="1"/>
  <c r="P240" i="2"/>
  <c r="R240" i="15" s="1"/>
  <c r="M240" i="2"/>
  <c r="O240" i="15" s="1"/>
  <c r="I240" i="2"/>
  <c r="I240" i="15" s="1"/>
  <c r="F240" i="2"/>
  <c r="F240" i="15" s="1"/>
  <c r="K240" i="2"/>
  <c r="M240" i="15" s="1"/>
  <c r="H240" i="2"/>
  <c r="H240" i="15" s="1"/>
  <c r="E240" i="2"/>
  <c r="E240" i="15" s="1"/>
  <c r="O324" i="2"/>
  <c r="Q324" i="15" s="1"/>
  <c r="U324" i="2"/>
  <c r="W324" i="15" s="1"/>
  <c r="M324" i="2"/>
  <c r="O324" i="15" s="1"/>
  <c r="N324" i="2"/>
  <c r="P324" i="15" s="1"/>
  <c r="P324" i="2"/>
  <c r="R324" i="15" s="1"/>
  <c r="J324" i="2"/>
  <c r="L324" i="15" s="1"/>
  <c r="H324" i="2"/>
  <c r="H324" i="15" s="1"/>
  <c r="F324" i="2"/>
  <c r="F324" i="15" s="1"/>
  <c r="K324" i="2"/>
  <c r="M324" i="15" s="1"/>
  <c r="I324" i="2"/>
  <c r="I324" i="15" s="1"/>
  <c r="E324" i="2"/>
  <c r="E324" i="15" s="1"/>
  <c r="O132" i="2"/>
  <c r="Q132" i="15" s="1"/>
  <c r="P132" i="2"/>
  <c r="R132" i="15" s="1"/>
  <c r="N132" i="2"/>
  <c r="P132" i="15" s="1"/>
  <c r="U132" i="2"/>
  <c r="W132" i="15" s="1"/>
  <c r="M132" i="2"/>
  <c r="O132" i="15" s="1"/>
  <c r="K132" i="2"/>
  <c r="M132" i="15" s="1"/>
  <c r="E132" i="2"/>
  <c r="E132" i="15" s="1"/>
  <c r="F132" i="2"/>
  <c r="F132" i="15" s="1"/>
  <c r="J132" i="2"/>
  <c r="L132" i="15" s="1"/>
  <c r="I132" i="2"/>
  <c r="I132" i="15" s="1"/>
  <c r="O167" i="2"/>
  <c r="Q167" i="15" s="1"/>
  <c r="N167" i="2"/>
  <c r="P167" i="15" s="1"/>
  <c r="U167" i="2"/>
  <c r="W167" i="15" s="1"/>
  <c r="P167" i="2"/>
  <c r="R167" i="15" s="1"/>
  <c r="M167" i="2"/>
  <c r="O167" i="15" s="1"/>
  <c r="K167" i="2"/>
  <c r="M167" i="15" s="1"/>
  <c r="H167" i="2"/>
  <c r="H167" i="15" s="1"/>
  <c r="J167" i="2"/>
  <c r="L167" i="15" s="1"/>
  <c r="F167" i="2"/>
  <c r="F167" i="15" s="1"/>
  <c r="O267" i="2"/>
  <c r="Q267" i="15" s="1"/>
  <c r="P267" i="2"/>
  <c r="R267" i="15" s="1"/>
  <c r="U267" i="2"/>
  <c r="W267" i="15" s="1"/>
  <c r="M267" i="2"/>
  <c r="O267" i="15" s="1"/>
  <c r="N267" i="2"/>
  <c r="P267" i="15" s="1"/>
  <c r="I267" i="2"/>
  <c r="I267" i="15" s="1"/>
  <c r="E267" i="2"/>
  <c r="E267" i="15" s="1"/>
  <c r="K267" i="2"/>
  <c r="M267" i="15" s="1"/>
  <c r="H267" i="2"/>
  <c r="H267" i="15" s="1"/>
  <c r="O148" i="2"/>
  <c r="Q148" i="15" s="1"/>
  <c r="P148" i="2"/>
  <c r="R148" i="15" s="1"/>
  <c r="U148" i="2"/>
  <c r="W148" i="15" s="1"/>
  <c r="N148" i="2"/>
  <c r="P148" i="15" s="1"/>
  <c r="M148" i="2"/>
  <c r="O148" i="15" s="1"/>
  <c r="K148" i="2"/>
  <c r="M148" i="15" s="1"/>
  <c r="E148" i="2"/>
  <c r="E148" i="15" s="1"/>
  <c r="I148" i="2"/>
  <c r="I148" i="15" s="1"/>
  <c r="H148" i="2"/>
  <c r="H148" i="15" s="1"/>
  <c r="F148" i="2"/>
  <c r="F148" i="15" s="1"/>
  <c r="M366" i="2"/>
  <c r="O366" i="15" s="1"/>
  <c r="O366" i="2"/>
  <c r="Q366" i="15" s="1"/>
  <c r="U366" i="2"/>
  <c r="W366" i="15" s="1"/>
  <c r="P366" i="2"/>
  <c r="R366" i="15" s="1"/>
  <c r="N366" i="2"/>
  <c r="P366" i="15" s="1"/>
  <c r="E366" i="2"/>
  <c r="E366" i="15" s="1"/>
  <c r="F366" i="2"/>
  <c r="F366" i="15" s="1"/>
  <c r="K366" i="2"/>
  <c r="M366" i="15" s="1"/>
  <c r="J366" i="2"/>
  <c r="L366" i="15" s="1"/>
  <c r="O137" i="2"/>
  <c r="Q137" i="15" s="1"/>
  <c r="P137" i="2"/>
  <c r="R137" i="15" s="1"/>
  <c r="M137" i="2"/>
  <c r="O137" i="15" s="1"/>
  <c r="N137" i="2"/>
  <c r="P137" i="15" s="1"/>
  <c r="U137" i="2"/>
  <c r="W137" i="15" s="1"/>
  <c r="J137" i="2"/>
  <c r="L137" i="15" s="1"/>
  <c r="F137" i="2"/>
  <c r="F137" i="15" s="1"/>
  <c r="I137" i="2"/>
  <c r="I137" i="15" s="1"/>
  <c r="E137" i="2"/>
  <c r="E137" i="15" s="1"/>
  <c r="K137" i="2"/>
  <c r="M137" i="15" s="1"/>
  <c r="H137" i="2"/>
  <c r="H137" i="15" s="1"/>
  <c r="O301" i="2"/>
  <c r="Q301" i="15" s="1"/>
  <c r="N301" i="2"/>
  <c r="P301" i="15" s="1"/>
  <c r="M301" i="2"/>
  <c r="O301" i="15" s="1"/>
  <c r="U301" i="2"/>
  <c r="W301" i="15" s="1"/>
  <c r="J301" i="2"/>
  <c r="L301" i="15" s="1"/>
  <c r="P301" i="2"/>
  <c r="R301" i="15" s="1"/>
  <c r="I301" i="2"/>
  <c r="I301" i="15" s="1"/>
  <c r="H301" i="2"/>
  <c r="H301" i="15" s="1"/>
  <c r="K301" i="2"/>
  <c r="M301" i="15" s="1"/>
  <c r="F301" i="2"/>
  <c r="F301" i="15" s="1"/>
  <c r="O361" i="2"/>
  <c r="Q361" i="15" s="1"/>
  <c r="M361" i="2"/>
  <c r="O361" i="15" s="1"/>
  <c r="N361" i="2"/>
  <c r="P361" i="15" s="1"/>
  <c r="P361" i="2"/>
  <c r="R361" i="15" s="1"/>
  <c r="U361" i="2"/>
  <c r="W361" i="15" s="1"/>
  <c r="H361" i="2"/>
  <c r="H361" i="15" s="1"/>
  <c r="E361" i="2"/>
  <c r="J361" i="2"/>
  <c r="L361" i="15" s="1"/>
  <c r="K361" i="2"/>
  <c r="M361" i="15" s="1"/>
  <c r="I361" i="2"/>
  <c r="I361" i="15" s="1"/>
  <c r="O331" i="2"/>
  <c r="Q331" i="15" s="1"/>
  <c r="E331" i="2"/>
  <c r="E331" i="15" s="1"/>
  <c r="P331" i="2"/>
  <c r="R331" i="15" s="1"/>
  <c r="M331" i="2"/>
  <c r="O331" i="15" s="1"/>
  <c r="N331" i="2"/>
  <c r="P331" i="15" s="1"/>
  <c r="U331" i="2"/>
  <c r="W331" i="15" s="1"/>
  <c r="K331" i="2"/>
  <c r="M331" i="15" s="1"/>
  <c r="I331" i="2"/>
  <c r="I331" i="15" s="1"/>
  <c r="J331" i="2"/>
  <c r="L331" i="15" s="1"/>
  <c r="H331" i="2"/>
  <c r="H331" i="15" s="1"/>
  <c r="O204" i="2"/>
  <c r="Q204" i="15" s="1"/>
  <c r="N204" i="2"/>
  <c r="P204" i="15" s="1"/>
  <c r="M204" i="2"/>
  <c r="O204" i="15" s="1"/>
  <c r="U204" i="2"/>
  <c r="W204" i="15" s="1"/>
  <c r="P204" i="2"/>
  <c r="R204" i="15" s="1"/>
  <c r="J204" i="2"/>
  <c r="L204" i="15" s="1"/>
  <c r="E204" i="2"/>
  <c r="E204" i="15" s="1"/>
  <c r="F204" i="2"/>
  <c r="F204" i="15" s="1"/>
  <c r="K204" i="2"/>
  <c r="M204" i="15" s="1"/>
  <c r="I204" i="2"/>
  <c r="I204" i="15" s="1"/>
  <c r="O292" i="2"/>
  <c r="Q292" i="15" s="1"/>
  <c r="U292" i="2"/>
  <c r="W292" i="15" s="1"/>
  <c r="P292" i="2"/>
  <c r="R292" i="15" s="1"/>
  <c r="M292" i="2"/>
  <c r="O292" i="15" s="1"/>
  <c r="N292" i="2"/>
  <c r="P292" i="15" s="1"/>
  <c r="J292" i="2"/>
  <c r="L292" i="15" s="1"/>
  <c r="E292" i="2"/>
  <c r="E292" i="15" s="1"/>
  <c r="H292" i="2"/>
  <c r="H292" i="15" s="1"/>
  <c r="K292" i="2"/>
  <c r="M292" i="15" s="1"/>
  <c r="I292" i="2"/>
  <c r="I292" i="15" s="1"/>
  <c r="F292" i="2"/>
  <c r="F292" i="15" s="1"/>
  <c r="O360" i="2"/>
  <c r="Q360" i="15" s="1"/>
  <c r="M360" i="2"/>
  <c r="O360" i="15" s="1"/>
  <c r="N360" i="2"/>
  <c r="P360" i="15" s="1"/>
  <c r="U360" i="2"/>
  <c r="W360" i="15" s="1"/>
  <c r="P360" i="2"/>
  <c r="R360" i="15" s="1"/>
  <c r="I360" i="2"/>
  <c r="I360" i="15" s="1"/>
  <c r="F360" i="2"/>
  <c r="F360" i="15" s="1"/>
  <c r="K360" i="2"/>
  <c r="M360" i="15" s="1"/>
  <c r="J360" i="2"/>
  <c r="L360" i="15" s="1"/>
  <c r="H360" i="2"/>
  <c r="H360" i="15" s="1"/>
  <c r="E360" i="2"/>
  <c r="O375" i="2"/>
  <c r="Q375" i="15" s="1"/>
  <c r="U375" i="2"/>
  <c r="W375" i="15" s="1"/>
  <c r="E375" i="2"/>
  <c r="E375" i="15" s="1"/>
  <c r="P375" i="2"/>
  <c r="R375" i="15" s="1"/>
  <c r="M375" i="2"/>
  <c r="O375" i="15" s="1"/>
  <c r="N375" i="2"/>
  <c r="P375" i="15" s="1"/>
  <c r="I375" i="2"/>
  <c r="I375" i="15" s="1"/>
  <c r="J375" i="2"/>
  <c r="L375" i="15" s="1"/>
  <c r="K375" i="2"/>
  <c r="M375" i="15" s="1"/>
  <c r="H375" i="2"/>
  <c r="H375" i="15" s="1"/>
  <c r="O214" i="2"/>
  <c r="Q214" i="15" s="1"/>
  <c r="M214" i="2"/>
  <c r="O214" i="15" s="1"/>
  <c r="P214" i="2"/>
  <c r="R214" i="15" s="1"/>
  <c r="N214" i="2"/>
  <c r="P214" i="15" s="1"/>
  <c r="U214" i="2"/>
  <c r="W214" i="15" s="1"/>
  <c r="O300" i="2"/>
  <c r="Q300" i="15" s="1"/>
  <c r="U300" i="2"/>
  <c r="W300" i="15" s="1"/>
  <c r="P300" i="2"/>
  <c r="R300" i="15" s="1"/>
  <c r="N300" i="2"/>
  <c r="P300" i="15" s="1"/>
  <c r="M300" i="2"/>
  <c r="O300" i="15" s="1"/>
  <c r="H300" i="2"/>
  <c r="H300" i="15" s="1"/>
  <c r="J300" i="2"/>
  <c r="L300" i="15" s="1"/>
  <c r="E300" i="2"/>
  <c r="E300" i="15" s="1"/>
  <c r="I300" i="2"/>
  <c r="I300" i="15" s="1"/>
  <c r="F300" i="2"/>
  <c r="F300" i="15" s="1"/>
  <c r="K300" i="2"/>
  <c r="M300" i="15" s="1"/>
  <c r="O116" i="2"/>
  <c r="Q116" i="15" s="1"/>
  <c r="P116" i="2"/>
  <c r="R116" i="15" s="1"/>
  <c r="U116" i="2"/>
  <c r="W116" i="15" s="1"/>
  <c r="M116" i="2"/>
  <c r="O116" i="15" s="1"/>
  <c r="N116" i="2"/>
  <c r="P116" i="15" s="1"/>
  <c r="K116" i="2"/>
  <c r="M116" i="15" s="1"/>
  <c r="E116" i="2"/>
  <c r="E116" i="15" s="1"/>
  <c r="H116" i="2"/>
  <c r="H116" i="15" s="1"/>
  <c r="F116" i="2"/>
  <c r="F116" i="15" s="1"/>
  <c r="J116" i="2"/>
  <c r="L116" i="15" s="1"/>
  <c r="O342" i="2"/>
  <c r="Q342" i="15" s="1"/>
  <c r="M342" i="2"/>
  <c r="O342" i="15" s="1"/>
  <c r="U342" i="2"/>
  <c r="W342" i="15" s="1"/>
  <c r="P342" i="2"/>
  <c r="R342" i="15" s="1"/>
  <c r="N342" i="2"/>
  <c r="P342" i="15" s="1"/>
  <c r="E342" i="2"/>
  <c r="E342" i="15" s="1"/>
  <c r="F342" i="2"/>
  <c r="F342" i="15" s="1"/>
  <c r="I342" i="2"/>
  <c r="I342" i="15" s="1"/>
  <c r="H342" i="2"/>
  <c r="H342" i="15" s="1"/>
  <c r="O170" i="2"/>
  <c r="Q170" i="15" s="1"/>
  <c r="U170" i="2"/>
  <c r="W170" i="15" s="1"/>
  <c r="M170" i="2"/>
  <c r="O170" i="15" s="1"/>
  <c r="P170" i="2"/>
  <c r="R170" i="15" s="1"/>
  <c r="N170" i="2"/>
  <c r="P170" i="15" s="1"/>
  <c r="O153" i="2"/>
  <c r="Q153" i="15" s="1"/>
  <c r="P153" i="2"/>
  <c r="R153" i="15" s="1"/>
  <c r="M153" i="2"/>
  <c r="O153" i="15" s="1"/>
  <c r="N153" i="2"/>
  <c r="P153" i="15" s="1"/>
  <c r="U153" i="2"/>
  <c r="W153" i="15" s="1"/>
  <c r="J153" i="2"/>
  <c r="L153" i="15" s="1"/>
  <c r="F153" i="2"/>
  <c r="F153" i="15" s="1"/>
  <c r="I153" i="2"/>
  <c r="I153" i="15" s="1"/>
  <c r="E153" i="2"/>
  <c r="E153" i="15" s="1"/>
  <c r="M322" i="2"/>
  <c r="O322" i="15" s="1"/>
  <c r="O322" i="2"/>
  <c r="Q322" i="15" s="1"/>
  <c r="U322" i="2"/>
  <c r="W322" i="15" s="1"/>
  <c r="P322" i="2"/>
  <c r="R322" i="15" s="1"/>
  <c r="N322" i="2"/>
  <c r="P322" i="15" s="1"/>
  <c r="E322" i="2"/>
  <c r="E322" i="15" s="1"/>
  <c r="F322" i="2"/>
  <c r="F322" i="15" s="1"/>
  <c r="J322" i="2"/>
  <c r="L322" i="15" s="1"/>
  <c r="I322" i="2"/>
  <c r="I322" i="15" s="1"/>
  <c r="O293" i="2"/>
  <c r="Q293" i="15" s="1"/>
  <c r="U293" i="2"/>
  <c r="W293" i="15" s="1"/>
  <c r="N293" i="2"/>
  <c r="P293" i="15" s="1"/>
  <c r="P293" i="2"/>
  <c r="R293" i="15" s="1"/>
  <c r="M293" i="2"/>
  <c r="O293" i="15" s="1"/>
  <c r="K293" i="2"/>
  <c r="M293" i="15" s="1"/>
  <c r="H293" i="2"/>
  <c r="H293" i="15" s="1"/>
  <c r="J293" i="2"/>
  <c r="L293" i="15" s="1"/>
  <c r="F293" i="2"/>
  <c r="O268" i="2"/>
  <c r="Q268" i="15" s="1"/>
  <c r="N268" i="2"/>
  <c r="P268" i="15" s="1"/>
  <c r="M268" i="2"/>
  <c r="O268" i="15" s="1"/>
  <c r="U268" i="2"/>
  <c r="W268" i="15" s="1"/>
  <c r="P268" i="2"/>
  <c r="R268" i="15" s="1"/>
  <c r="J268" i="2"/>
  <c r="L268" i="15" s="1"/>
  <c r="E268" i="2"/>
  <c r="E268" i="15" s="1"/>
  <c r="I268" i="2"/>
  <c r="I268" i="15" s="1"/>
  <c r="F268" i="2"/>
  <c r="F268" i="15" s="1"/>
  <c r="H268" i="2"/>
  <c r="H268" i="15" s="1"/>
  <c r="O315" i="2"/>
  <c r="Q315" i="15" s="1"/>
  <c r="N315" i="2"/>
  <c r="P315" i="15" s="1"/>
  <c r="E315" i="2"/>
  <c r="E315" i="15" s="1"/>
  <c r="M315" i="2"/>
  <c r="O315" i="15" s="1"/>
  <c r="U315" i="2"/>
  <c r="W315" i="15" s="1"/>
  <c r="P315" i="2"/>
  <c r="R315" i="15" s="1"/>
  <c r="K315" i="2"/>
  <c r="M315" i="15" s="1"/>
  <c r="J315" i="2"/>
  <c r="L315" i="15" s="1"/>
  <c r="I315" i="2"/>
  <c r="I315" i="15" s="1"/>
  <c r="O335" i="2"/>
  <c r="Q335" i="15" s="1"/>
  <c r="P335" i="2"/>
  <c r="R335" i="15" s="1"/>
  <c r="E335" i="2"/>
  <c r="E335" i="15" s="1"/>
  <c r="U335" i="2"/>
  <c r="W335" i="15" s="1"/>
  <c r="M335" i="2"/>
  <c r="O335" i="15" s="1"/>
  <c r="N335" i="2"/>
  <c r="P335" i="15" s="1"/>
  <c r="J335" i="2"/>
  <c r="L335" i="15" s="1"/>
  <c r="H335" i="2"/>
  <c r="H335" i="15" s="1"/>
  <c r="K335" i="2"/>
  <c r="M335" i="15" s="1"/>
  <c r="I335" i="2"/>
  <c r="I335" i="15" s="1"/>
  <c r="O364" i="2"/>
  <c r="Q364" i="15" s="1"/>
  <c r="U364" i="2"/>
  <c r="W364" i="15" s="1"/>
  <c r="F364" i="2"/>
  <c r="F364" i="15" s="1"/>
  <c r="P364" i="2"/>
  <c r="R364" i="15" s="1"/>
  <c r="N364" i="2"/>
  <c r="P364" i="15" s="1"/>
  <c r="M364" i="2"/>
  <c r="O364" i="15" s="1"/>
  <c r="H364" i="2"/>
  <c r="H364" i="15" s="1"/>
  <c r="J364" i="2"/>
  <c r="L364" i="15" s="1"/>
  <c r="E364" i="2"/>
  <c r="E364" i="15" s="1"/>
  <c r="K364" i="2"/>
  <c r="M364" i="15" s="1"/>
  <c r="O345" i="2"/>
  <c r="Q345" i="15" s="1"/>
  <c r="P345" i="2"/>
  <c r="R345" i="15" s="1"/>
  <c r="M345" i="2"/>
  <c r="O345" i="15" s="1"/>
  <c r="N345" i="2"/>
  <c r="P345" i="15" s="1"/>
  <c r="U345" i="2"/>
  <c r="W345" i="15" s="1"/>
  <c r="I345" i="2"/>
  <c r="I345" i="15" s="1"/>
  <c r="K345" i="2"/>
  <c r="M345" i="15" s="1"/>
  <c r="J345" i="2"/>
  <c r="L345" i="15" s="1"/>
  <c r="H345" i="2"/>
  <c r="H345" i="15" s="1"/>
  <c r="O280" i="2"/>
  <c r="Q280" i="15" s="1"/>
  <c r="U280" i="2"/>
  <c r="W280" i="15" s="1"/>
  <c r="M280" i="2"/>
  <c r="O280" i="15" s="1"/>
  <c r="P280" i="2"/>
  <c r="R280" i="15" s="1"/>
  <c r="N280" i="2"/>
  <c r="P280" i="15" s="1"/>
  <c r="K280" i="2"/>
  <c r="M280" i="15" s="1"/>
  <c r="H280" i="2"/>
  <c r="H280" i="15" s="1"/>
  <c r="I280" i="2"/>
  <c r="I280" i="15" s="1"/>
  <c r="F280" i="2"/>
  <c r="F280" i="15" s="1"/>
  <c r="J280" i="2"/>
  <c r="L280" i="15" s="1"/>
  <c r="O368" i="2"/>
  <c r="Q368" i="15" s="1"/>
  <c r="U368" i="2"/>
  <c r="W368" i="15" s="1"/>
  <c r="M368" i="2"/>
  <c r="O368" i="15" s="1"/>
  <c r="N368" i="2"/>
  <c r="P368" i="15" s="1"/>
  <c r="P368" i="2"/>
  <c r="R368" i="15" s="1"/>
  <c r="H368" i="2"/>
  <c r="H368" i="15" s="1"/>
  <c r="J368" i="2"/>
  <c r="L368" i="15" s="1"/>
  <c r="I368" i="2"/>
  <c r="I368" i="15" s="1"/>
  <c r="F368" i="2"/>
  <c r="F368" i="15" s="1"/>
  <c r="O310" i="2"/>
  <c r="Q310" i="15" s="1"/>
  <c r="M310" i="2"/>
  <c r="O310" i="15" s="1"/>
  <c r="P310" i="2"/>
  <c r="R310" i="15" s="1"/>
  <c r="N310" i="2"/>
  <c r="P310" i="15" s="1"/>
  <c r="U310" i="2"/>
  <c r="W310" i="15" s="1"/>
  <c r="H310" i="2"/>
  <c r="H310" i="15" s="1"/>
  <c r="O245" i="2"/>
  <c r="Q245" i="15" s="1"/>
  <c r="U245" i="2"/>
  <c r="W245" i="15" s="1"/>
  <c r="P245" i="2"/>
  <c r="R245" i="15" s="1"/>
  <c r="M245" i="2"/>
  <c r="O245" i="15" s="1"/>
  <c r="K245" i="2"/>
  <c r="M245" i="15" s="1"/>
  <c r="H245" i="2"/>
  <c r="H245" i="15" s="1"/>
  <c r="J245" i="2"/>
  <c r="L245" i="15" s="1"/>
  <c r="F245" i="2"/>
  <c r="F245" i="15" s="1"/>
  <c r="N245" i="2"/>
  <c r="P245" i="15" s="1"/>
  <c r="I245" i="2"/>
  <c r="I245" i="15" s="1"/>
  <c r="E245" i="2"/>
  <c r="E245" i="15" s="1"/>
  <c r="O373" i="2"/>
  <c r="Q373" i="15" s="1"/>
  <c r="U373" i="2"/>
  <c r="W373" i="15" s="1"/>
  <c r="E373" i="2"/>
  <c r="P373" i="2"/>
  <c r="R373" i="15" s="1"/>
  <c r="M373" i="2"/>
  <c r="O373" i="15" s="1"/>
  <c r="N373" i="2"/>
  <c r="P373" i="15" s="1"/>
  <c r="H373" i="2"/>
  <c r="H373" i="15" s="1"/>
  <c r="K373" i="2"/>
  <c r="M373" i="15" s="1"/>
  <c r="J373" i="2"/>
  <c r="L373" i="15" s="1"/>
  <c r="O283" i="2"/>
  <c r="Q283" i="15" s="1"/>
  <c r="P283" i="2"/>
  <c r="R283" i="15" s="1"/>
  <c r="N283" i="2"/>
  <c r="P283" i="15" s="1"/>
  <c r="M283" i="2"/>
  <c r="O283" i="15" s="1"/>
  <c r="U283" i="2"/>
  <c r="W283" i="15" s="1"/>
  <c r="I283" i="2"/>
  <c r="I283" i="15" s="1"/>
  <c r="E283" i="2"/>
  <c r="E283" i="15" s="1"/>
  <c r="K283" i="2"/>
  <c r="M283" i="15" s="1"/>
  <c r="H283" i="2"/>
  <c r="H283" i="15" s="1"/>
  <c r="O187" i="2"/>
  <c r="Q187" i="15" s="1"/>
  <c r="P187" i="2"/>
  <c r="R187" i="15" s="1"/>
  <c r="U187" i="2"/>
  <c r="W187" i="15" s="1"/>
  <c r="M187" i="2"/>
  <c r="O187" i="15" s="1"/>
  <c r="N187" i="2"/>
  <c r="P187" i="15" s="1"/>
  <c r="I187" i="2"/>
  <c r="I187" i="15" s="1"/>
  <c r="E187" i="2"/>
  <c r="E187" i="15" s="1"/>
  <c r="K187" i="2"/>
  <c r="M187" i="15" s="1"/>
  <c r="H187" i="2"/>
  <c r="H187" i="15" s="1"/>
  <c r="F315" i="2"/>
  <c r="F315" i="15" s="1"/>
  <c r="F323" i="2"/>
  <c r="F331" i="2"/>
  <c r="F331" i="15" s="1"/>
  <c r="F339" i="2"/>
  <c r="F339" i="15" s="1"/>
  <c r="F355" i="2"/>
  <c r="F355" i="15" s="1"/>
  <c r="F379" i="2"/>
  <c r="F379" i="15" s="1"/>
  <c r="K62" i="2"/>
  <c r="M62" i="15" s="1"/>
  <c r="H114" i="2"/>
  <c r="H114" i="15" s="1"/>
  <c r="E138" i="2"/>
  <c r="E138" i="15" s="1"/>
  <c r="J138" i="2"/>
  <c r="L138" i="15" s="1"/>
  <c r="E154" i="2"/>
  <c r="E154" i="15" s="1"/>
  <c r="I154" i="2"/>
  <c r="I154" i="15" s="1"/>
  <c r="K158" i="2"/>
  <c r="M158" i="15" s="1"/>
  <c r="E170" i="2"/>
  <c r="E170" i="15" s="1"/>
  <c r="I170" i="2"/>
  <c r="I170" i="15" s="1"/>
  <c r="H210" i="2"/>
  <c r="H210" i="15" s="1"/>
  <c r="F214" i="2"/>
  <c r="F214" i="15" s="1"/>
  <c r="I214" i="2"/>
  <c r="I214" i="15" s="1"/>
  <c r="F230" i="2"/>
  <c r="F230" i="15" s="1"/>
  <c r="E234" i="2"/>
  <c r="E234" i="15" s="1"/>
  <c r="J234" i="2"/>
  <c r="L234" i="15" s="1"/>
  <c r="K238" i="2"/>
  <c r="M238" i="15" s="1"/>
  <c r="K254" i="2"/>
  <c r="M254" i="15" s="1"/>
  <c r="E266" i="2"/>
  <c r="E266" i="15" s="1"/>
  <c r="J266" i="2"/>
  <c r="L266" i="15" s="1"/>
  <c r="H274" i="2"/>
  <c r="H274" i="15" s="1"/>
  <c r="E282" i="2"/>
  <c r="E282" i="15" s="1"/>
  <c r="J282" i="2"/>
  <c r="L282" i="15" s="1"/>
  <c r="K286" i="2"/>
  <c r="M286" i="15" s="1"/>
  <c r="H302" i="2"/>
  <c r="H302" i="15" s="1"/>
  <c r="J310" i="2"/>
  <c r="L310" i="15" s="1"/>
  <c r="J330" i="2"/>
  <c r="L330" i="15" s="1"/>
  <c r="I346" i="2"/>
  <c r="I346" i="15" s="1"/>
  <c r="I366" i="2"/>
  <c r="I366" i="15" s="1"/>
  <c r="E345" i="2"/>
  <c r="E253" i="2"/>
  <c r="E253" i="15" s="1"/>
  <c r="I293" i="2"/>
  <c r="I293" i="15" s="1"/>
  <c r="K353" i="2"/>
  <c r="M353" i="15" s="1"/>
  <c r="E301" i="2"/>
  <c r="E301" i="15" s="1"/>
  <c r="E368" i="2"/>
  <c r="H95" i="2"/>
  <c r="H95" i="15" s="1"/>
  <c r="K191" i="2"/>
  <c r="M191" i="15" s="1"/>
  <c r="F235" i="2"/>
  <c r="J267" i="2"/>
  <c r="L267" i="15" s="1"/>
  <c r="F283" i="2"/>
  <c r="F283" i="15" s="1"/>
  <c r="H319" i="2"/>
  <c r="H319" i="15" s="1"/>
  <c r="I364" i="2"/>
  <c r="I364" i="15" s="1"/>
  <c r="K41" i="2"/>
  <c r="M41" i="15" s="1"/>
  <c r="J149" i="2"/>
  <c r="L149" i="15" s="1"/>
  <c r="F173" i="2"/>
  <c r="F173" i="15" s="1"/>
  <c r="I265" i="2"/>
  <c r="I265" i="15" s="1"/>
  <c r="I116" i="2"/>
  <c r="I116" i="15" s="1"/>
  <c r="J148" i="2"/>
  <c r="L148" i="15" s="1"/>
  <c r="F156" i="2"/>
  <c r="F156" i="15" s="1"/>
  <c r="I236" i="2"/>
  <c r="I236" i="15" s="1"/>
  <c r="K368" i="2"/>
  <c r="M368" i="15" s="1"/>
  <c r="U380" i="2"/>
  <c r="W380" i="15" s="1"/>
  <c r="J380" i="2"/>
  <c r="L380" i="15" s="1"/>
  <c r="F380" i="2"/>
  <c r="F380" i="15" s="1"/>
  <c r="H380" i="2"/>
  <c r="H380" i="15" s="1"/>
  <c r="K380" i="2"/>
  <c r="M380" i="15" s="1"/>
  <c r="E380" i="2"/>
  <c r="E380" i="15" s="1"/>
  <c r="I380" i="2"/>
  <c r="I380" i="15" s="1"/>
  <c r="O247" i="2"/>
  <c r="Q247" i="15" s="1"/>
  <c r="N247" i="2"/>
  <c r="P247" i="15" s="1"/>
  <c r="U247" i="2"/>
  <c r="W247" i="15" s="1"/>
  <c r="M247" i="2"/>
  <c r="O247" i="15" s="1"/>
  <c r="P247" i="2"/>
  <c r="R247" i="15" s="1"/>
  <c r="K247" i="2"/>
  <c r="M247" i="15" s="1"/>
  <c r="H247" i="2"/>
  <c r="H247" i="15" s="1"/>
  <c r="J247" i="2"/>
  <c r="L247" i="15" s="1"/>
  <c r="F247" i="2"/>
  <c r="F247" i="15" s="1"/>
  <c r="O157" i="2"/>
  <c r="Q157" i="15" s="1"/>
  <c r="N157" i="2"/>
  <c r="P157" i="15" s="1"/>
  <c r="M157" i="2"/>
  <c r="O157" i="15" s="1"/>
  <c r="U157" i="2"/>
  <c r="W157" i="15" s="1"/>
  <c r="P157" i="2"/>
  <c r="R157" i="15" s="1"/>
  <c r="K157" i="2"/>
  <c r="M157" i="15" s="1"/>
  <c r="H157" i="2"/>
  <c r="H157" i="15" s="1"/>
  <c r="J157" i="2"/>
  <c r="L157" i="15" s="1"/>
  <c r="F157" i="2"/>
  <c r="F157" i="15" s="1"/>
  <c r="I157" i="2"/>
  <c r="I157" i="15" s="1"/>
  <c r="E157" i="2"/>
  <c r="E157" i="15" s="1"/>
  <c r="O326" i="2"/>
  <c r="Q326" i="15" s="1"/>
  <c r="M326" i="2"/>
  <c r="O326" i="15" s="1"/>
  <c r="U326" i="2"/>
  <c r="W326" i="15" s="1"/>
  <c r="P326" i="2"/>
  <c r="R326" i="15" s="1"/>
  <c r="N326" i="2"/>
  <c r="P326" i="15" s="1"/>
  <c r="E326" i="2"/>
  <c r="E326" i="15" s="1"/>
  <c r="F326" i="2"/>
  <c r="F326" i="15" s="1"/>
  <c r="I326" i="2"/>
  <c r="I326" i="15" s="1"/>
  <c r="H326" i="2"/>
  <c r="H326" i="15" s="1"/>
  <c r="O200" i="2"/>
  <c r="Q200" i="15" s="1"/>
  <c r="U200" i="2"/>
  <c r="W200" i="15" s="1"/>
  <c r="M200" i="2"/>
  <c r="O200" i="15" s="1"/>
  <c r="P200" i="2"/>
  <c r="R200" i="15" s="1"/>
  <c r="N200" i="2"/>
  <c r="P200" i="15" s="1"/>
  <c r="K200" i="2"/>
  <c r="M200" i="15" s="1"/>
  <c r="H200" i="2"/>
  <c r="H200" i="15" s="1"/>
  <c r="I200" i="2"/>
  <c r="I200" i="15" s="1"/>
  <c r="F200" i="2"/>
  <c r="F200" i="15" s="1"/>
  <c r="J200" i="2"/>
  <c r="L200" i="15" s="1"/>
  <c r="O21" i="2"/>
  <c r="Q21" i="15" s="1"/>
  <c r="N21" i="2"/>
  <c r="P21" i="15" s="1"/>
  <c r="M21" i="2"/>
  <c r="O21" i="15" s="1"/>
  <c r="P21" i="2"/>
  <c r="R21" i="15" s="1"/>
  <c r="U21" i="2"/>
  <c r="W21" i="15" s="1"/>
  <c r="I21" i="2"/>
  <c r="I21" i="15" s="1"/>
  <c r="E21" i="2"/>
  <c r="E21" i="15" s="1"/>
  <c r="K21" i="2"/>
  <c r="M21" i="15" s="1"/>
  <c r="F21" i="2"/>
  <c r="F21" i="15" s="1"/>
  <c r="J21" i="2"/>
  <c r="L21" i="15" s="1"/>
  <c r="O269" i="2"/>
  <c r="Q269" i="15" s="1"/>
  <c r="N269" i="2"/>
  <c r="P269" i="15" s="1"/>
  <c r="M269" i="2"/>
  <c r="O269" i="15" s="1"/>
  <c r="P269" i="2"/>
  <c r="R269" i="15" s="1"/>
  <c r="I269" i="2"/>
  <c r="I269" i="15" s="1"/>
  <c r="E269" i="2"/>
  <c r="E269" i="15" s="1"/>
  <c r="U269" i="2"/>
  <c r="W269" i="15" s="1"/>
  <c r="K269" i="2"/>
  <c r="M269" i="15" s="1"/>
  <c r="H269" i="2"/>
  <c r="H269" i="15" s="1"/>
  <c r="J269" i="2"/>
  <c r="L269" i="15" s="1"/>
  <c r="F269" i="2"/>
  <c r="F269" i="15" s="1"/>
  <c r="O261" i="2"/>
  <c r="Q261" i="15" s="1"/>
  <c r="U261" i="2"/>
  <c r="W261" i="15" s="1"/>
  <c r="P261" i="2"/>
  <c r="R261" i="15" s="1"/>
  <c r="M261" i="2"/>
  <c r="O261" i="15" s="1"/>
  <c r="N261" i="2"/>
  <c r="P261" i="15" s="1"/>
  <c r="I261" i="2"/>
  <c r="I261" i="15" s="1"/>
  <c r="E261" i="2"/>
  <c r="K261" i="2"/>
  <c r="M261" i="15" s="1"/>
  <c r="H261" i="2"/>
  <c r="H261" i="15" s="1"/>
  <c r="O244" i="2"/>
  <c r="Q244" i="15" s="1"/>
  <c r="P244" i="2"/>
  <c r="R244" i="15" s="1"/>
  <c r="U244" i="2"/>
  <c r="W244" i="15" s="1"/>
  <c r="N244" i="2"/>
  <c r="P244" i="15" s="1"/>
  <c r="M244" i="2"/>
  <c r="O244" i="15" s="1"/>
  <c r="J244" i="2"/>
  <c r="L244" i="15" s="1"/>
  <c r="E244" i="2"/>
  <c r="E244" i="15" s="1"/>
  <c r="I244" i="2"/>
  <c r="I244" i="15" s="1"/>
  <c r="H244" i="2"/>
  <c r="H244" i="15" s="1"/>
  <c r="F244" i="2"/>
  <c r="F244" i="15" s="1"/>
  <c r="O192" i="2"/>
  <c r="Q192" i="15" s="1"/>
  <c r="N192" i="2"/>
  <c r="P192" i="15" s="1"/>
  <c r="M192" i="2"/>
  <c r="O192" i="15" s="1"/>
  <c r="P192" i="2"/>
  <c r="R192" i="15" s="1"/>
  <c r="U192" i="2"/>
  <c r="W192" i="15" s="1"/>
  <c r="I192" i="2"/>
  <c r="I192" i="15" s="1"/>
  <c r="F192" i="2"/>
  <c r="F192" i="15" s="1"/>
  <c r="K192" i="2"/>
  <c r="M192" i="15" s="1"/>
  <c r="H192" i="2"/>
  <c r="H192" i="15" s="1"/>
  <c r="E192" i="2"/>
  <c r="E192" i="15" s="1"/>
  <c r="O230" i="2"/>
  <c r="Q230" i="15" s="1"/>
  <c r="M230" i="2"/>
  <c r="O230" i="15" s="1"/>
  <c r="P230" i="2"/>
  <c r="R230" i="15" s="1"/>
  <c r="N230" i="2"/>
  <c r="P230" i="15" s="1"/>
  <c r="U230" i="2"/>
  <c r="W230" i="15" s="1"/>
  <c r="O211" i="2"/>
  <c r="Q211" i="15" s="1"/>
  <c r="U211" i="2"/>
  <c r="W211" i="15" s="1"/>
  <c r="P211" i="2"/>
  <c r="R211" i="15" s="1"/>
  <c r="N211" i="2"/>
  <c r="P211" i="15" s="1"/>
  <c r="M211" i="2"/>
  <c r="O211" i="15" s="1"/>
  <c r="K211" i="2"/>
  <c r="M211" i="15" s="1"/>
  <c r="H211" i="2"/>
  <c r="H211" i="15" s="1"/>
  <c r="J211" i="2"/>
  <c r="L211" i="15" s="1"/>
  <c r="F211" i="2"/>
  <c r="F211" i="15" s="1"/>
  <c r="I211" i="2"/>
  <c r="I211" i="15" s="1"/>
  <c r="E211" i="2"/>
  <c r="E211" i="15" s="1"/>
  <c r="C337" i="2"/>
  <c r="B337" i="2" s="1"/>
  <c r="O144" i="2"/>
  <c r="Q144" i="15" s="1"/>
  <c r="N144" i="2"/>
  <c r="P144" i="15" s="1"/>
  <c r="P144" i="2"/>
  <c r="R144" i="15" s="1"/>
  <c r="U144" i="2"/>
  <c r="W144" i="15" s="1"/>
  <c r="M144" i="2"/>
  <c r="O144" i="15" s="1"/>
  <c r="I144" i="2"/>
  <c r="I144" i="15" s="1"/>
  <c r="F144" i="2"/>
  <c r="F144" i="15" s="1"/>
  <c r="J144" i="2"/>
  <c r="L144" i="15" s="1"/>
  <c r="H144" i="2"/>
  <c r="H144" i="15" s="1"/>
  <c r="E144" i="2"/>
  <c r="E144" i="15" s="1"/>
  <c r="M370" i="2"/>
  <c r="O370" i="15" s="1"/>
  <c r="O370" i="2"/>
  <c r="Q370" i="15" s="1"/>
  <c r="U370" i="2"/>
  <c r="W370" i="15" s="1"/>
  <c r="P370" i="2"/>
  <c r="R370" i="15" s="1"/>
  <c r="N370" i="2"/>
  <c r="P370" i="15" s="1"/>
  <c r="E370" i="2"/>
  <c r="E370" i="15" s="1"/>
  <c r="F370" i="2"/>
  <c r="F370" i="15" s="1"/>
  <c r="J370" i="2"/>
  <c r="L370" i="15" s="1"/>
  <c r="I370" i="2"/>
  <c r="I370" i="15" s="1"/>
  <c r="F238" i="2"/>
  <c r="F238" i="15" s="1"/>
  <c r="I238" i="2"/>
  <c r="I238" i="15" s="1"/>
  <c r="D184" i="2"/>
  <c r="D184" i="15" s="1"/>
  <c r="D112" i="2"/>
  <c r="D112" i="15" s="1"/>
  <c r="D140" i="2"/>
  <c r="D140" i="15" s="1"/>
  <c r="D288" i="2"/>
  <c r="D288" i="15" s="1"/>
  <c r="D356" i="2"/>
  <c r="D356" i="15" s="1"/>
  <c r="D157" i="2"/>
  <c r="D157" i="15" s="1"/>
  <c r="D317" i="2"/>
  <c r="D317" i="15" s="1"/>
  <c r="D321" i="2"/>
  <c r="D321" i="15" s="1"/>
  <c r="D261" i="2"/>
  <c r="D261" i="15" s="1"/>
  <c r="D379" i="2"/>
  <c r="D379" i="15" s="1"/>
  <c r="D80" i="2"/>
  <c r="D80" i="15" s="1"/>
  <c r="D230" i="2"/>
  <c r="D230" i="15" s="1"/>
  <c r="D238" i="2"/>
  <c r="D238" i="15" s="1"/>
  <c r="D330" i="2"/>
  <c r="D330" i="15" s="1"/>
  <c r="D211" i="2"/>
  <c r="D211" i="15" s="1"/>
  <c r="O188" i="2"/>
  <c r="Q188" i="15" s="1"/>
  <c r="U188" i="2"/>
  <c r="W188" i="15" s="1"/>
  <c r="P188" i="2"/>
  <c r="R188" i="15" s="1"/>
  <c r="N188" i="2"/>
  <c r="P188" i="15" s="1"/>
  <c r="M188" i="2"/>
  <c r="O188" i="15" s="1"/>
  <c r="J188" i="2"/>
  <c r="L188" i="15" s="1"/>
  <c r="E188" i="2"/>
  <c r="E188" i="15" s="1"/>
  <c r="H188" i="2"/>
  <c r="H188" i="15" s="1"/>
  <c r="F188" i="2"/>
  <c r="F188" i="15" s="1"/>
  <c r="K188" i="2"/>
  <c r="M188" i="15" s="1"/>
  <c r="O284" i="2"/>
  <c r="Q284" i="15" s="1"/>
  <c r="U284" i="2"/>
  <c r="W284" i="15" s="1"/>
  <c r="P284" i="2"/>
  <c r="R284" i="15" s="1"/>
  <c r="M284" i="2"/>
  <c r="O284" i="15" s="1"/>
  <c r="N284" i="2"/>
  <c r="P284" i="15" s="1"/>
  <c r="J284" i="2"/>
  <c r="L284" i="15" s="1"/>
  <c r="E284" i="2"/>
  <c r="E284" i="15" s="1"/>
  <c r="I284" i="2"/>
  <c r="I284" i="15" s="1"/>
  <c r="F284" i="2"/>
  <c r="F284" i="15" s="1"/>
  <c r="K284" i="2"/>
  <c r="M284" i="15" s="1"/>
  <c r="H284" i="2"/>
  <c r="H284" i="15" s="1"/>
  <c r="O352" i="2"/>
  <c r="Q352" i="15" s="1"/>
  <c r="P352" i="2"/>
  <c r="R352" i="15" s="1"/>
  <c r="M352" i="2"/>
  <c r="O352" i="15" s="1"/>
  <c r="U352" i="2"/>
  <c r="W352" i="15" s="1"/>
  <c r="N352" i="2"/>
  <c r="P352" i="15" s="1"/>
  <c r="K352" i="2"/>
  <c r="M352" i="15" s="1"/>
  <c r="F352" i="2"/>
  <c r="F352" i="15" s="1"/>
  <c r="I352" i="2"/>
  <c r="I352" i="15" s="1"/>
  <c r="H352" i="2"/>
  <c r="H352" i="15" s="1"/>
  <c r="O299" i="2"/>
  <c r="Q299" i="15" s="1"/>
  <c r="N299" i="2"/>
  <c r="P299" i="15" s="1"/>
  <c r="E299" i="2"/>
  <c r="E299" i="15" s="1"/>
  <c r="M299" i="2"/>
  <c r="O299" i="15" s="1"/>
  <c r="U299" i="2"/>
  <c r="W299" i="15" s="1"/>
  <c r="P299" i="2"/>
  <c r="R299" i="15" s="1"/>
  <c r="K299" i="2"/>
  <c r="M299" i="15" s="1"/>
  <c r="J299" i="2"/>
  <c r="L299" i="15" s="1"/>
  <c r="I299" i="2"/>
  <c r="I299" i="15" s="1"/>
  <c r="M338" i="2"/>
  <c r="O338" i="15" s="1"/>
  <c r="O338" i="2"/>
  <c r="Q338" i="15" s="1"/>
  <c r="U338" i="2"/>
  <c r="W338" i="15" s="1"/>
  <c r="P338" i="2"/>
  <c r="R338" i="15" s="1"/>
  <c r="N338" i="2"/>
  <c r="P338" i="15" s="1"/>
  <c r="E338" i="2"/>
  <c r="E338" i="15" s="1"/>
  <c r="F338" i="2"/>
  <c r="F338" i="15" s="1"/>
  <c r="J338" i="2"/>
  <c r="L338" i="15" s="1"/>
  <c r="I338" i="2"/>
  <c r="I338" i="15" s="1"/>
  <c r="O175" i="2"/>
  <c r="Q175" i="15" s="1"/>
  <c r="U175" i="2"/>
  <c r="W175" i="15" s="1"/>
  <c r="P175" i="2"/>
  <c r="R175" i="15" s="1"/>
  <c r="N175" i="2"/>
  <c r="P175" i="15" s="1"/>
  <c r="M175" i="2"/>
  <c r="O175" i="15" s="1"/>
  <c r="I175" i="2"/>
  <c r="I175" i="15" s="1"/>
  <c r="F175" i="2"/>
  <c r="F175" i="15" s="1"/>
  <c r="J175" i="2"/>
  <c r="L175" i="15" s="1"/>
  <c r="E175" i="2"/>
  <c r="E175" i="15" s="1"/>
  <c r="O69" i="2"/>
  <c r="Q69" i="15" s="1"/>
  <c r="U69" i="2"/>
  <c r="W69" i="15" s="1"/>
  <c r="M69" i="2"/>
  <c r="O69" i="15" s="1"/>
  <c r="N69" i="2"/>
  <c r="P69" i="15" s="1"/>
  <c r="P69" i="2"/>
  <c r="R69" i="15" s="1"/>
  <c r="K69" i="2"/>
  <c r="M69" i="15" s="1"/>
  <c r="H69" i="2"/>
  <c r="H69" i="15" s="1"/>
  <c r="I69" i="2"/>
  <c r="I69" i="15" s="1"/>
  <c r="E69" i="2"/>
  <c r="E69" i="15" s="1"/>
  <c r="F69" i="2"/>
  <c r="F69" i="15" s="1"/>
  <c r="J69" i="2"/>
  <c r="L69" i="15" s="1"/>
  <c r="M206" i="2"/>
  <c r="O206" i="15" s="1"/>
  <c r="O206" i="2"/>
  <c r="Q206" i="15" s="1"/>
  <c r="U206" i="2"/>
  <c r="W206" i="15" s="1"/>
  <c r="P206" i="2"/>
  <c r="R206" i="15" s="1"/>
  <c r="N206" i="2"/>
  <c r="P206" i="15" s="1"/>
  <c r="O203" i="2"/>
  <c r="Q203" i="15" s="1"/>
  <c r="P203" i="2"/>
  <c r="R203" i="15" s="1"/>
  <c r="M203" i="2"/>
  <c r="O203" i="15" s="1"/>
  <c r="U203" i="2"/>
  <c r="W203" i="15" s="1"/>
  <c r="N203" i="2"/>
  <c r="P203" i="15" s="1"/>
  <c r="I203" i="2"/>
  <c r="I203" i="15" s="1"/>
  <c r="E203" i="2"/>
  <c r="E203" i="15" s="1"/>
  <c r="K203" i="2"/>
  <c r="M203" i="15" s="1"/>
  <c r="H203" i="2"/>
  <c r="H203" i="15" s="1"/>
  <c r="N311" i="2"/>
  <c r="P311" i="15" s="1"/>
  <c r="O311" i="2"/>
  <c r="Q311" i="15" s="1"/>
  <c r="U311" i="2"/>
  <c r="W311" i="15" s="1"/>
  <c r="E311" i="2"/>
  <c r="E311" i="15" s="1"/>
  <c r="P311" i="2"/>
  <c r="R311" i="15" s="1"/>
  <c r="M311" i="2"/>
  <c r="O311" i="15" s="1"/>
  <c r="H311" i="2"/>
  <c r="H311" i="15" s="1"/>
  <c r="K311" i="2"/>
  <c r="M311" i="15" s="1"/>
  <c r="J311" i="2"/>
  <c r="L311" i="15" s="1"/>
  <c r="I311" i="2"/>
  <c r="I311" i="15" s="1"/>
  <c r="U378" i="2"/>
  <c r="W378" i="15" s="1"/>
  <c r="E378" i="2"/>
  <c r="E378" i="15" s="1"/>
  <c r="F378" i="2"/>
  <c r="F378" i="15" s="1"/>
  <c r="H378" i="2"/>
  <c r="H378" i="15" s="1"/>
  <c r="K378" i="2"/>
  <c r="M378" i="15" s="1"/>
  <c r="O241" i="2"/>
  <c r="Q241" i="15" s="1"/>
  <c r="P241" i="2"/>
  <c r="R241" i="15" s="1"/>
  <c r="N241" i="2"/>
  <c r="P241" i="15" s="1"/>
  <c r="M241" i="2"/>
  <c r="O241" i="15" s="1"/>
  <c r="U241" i="2"/>
  <c r="W241" i="15" s="1"/>
  <c r="K241" i="2"/>
  <c r="M241" i="15" s="1"/>
  <c r="H241" i="2"/>
  <c r="H241" i="15" s="1"/>
  <c r="J241" i="2"/>
  <c r="L241" i="15" s="1"/>
  <c r="F241" i="2"/>
  <c r="F241" i="15" s="1"/>
  <c r="I241" i="2"/>
  <c r="I241" i="15" s="1"/>
  <c r="E241" i="2"/>
  <c r="E241" i="15" s="1"/>
  <c r="U382" i="2"/>
  <c r="W382" i="15" s="1"/>
  <c r="E382" i="2"/>
  <c r="K382" i="2"/>
  <c r="M382" i="15" s="1"/>
  <c r="J382" i="2"/>
  <c r="L382" i="15" s="1"/>
  <c r="O271" i="2"/>
  <c r="Q271" i="15" s="1"/>
  <c r="U271" i="2"/>
  <c r="W271" i="15" s="1"/>
  <c r="P271" i="2"/>
  <c r="R271" i="15" s="1"/>
  <c r="N271" i="2"/>
  <c r="P271" i="15" s="1"/>
  <c r="M271" i="2"/>
  <c r="O271" i="15" s="1"/>
  <c r="J271" i="2"/>
  <c r="L271" i="15" s="1"/>
  <c r="F271" i="2"/>
  <c r="F271" i="15" s="1"/>
  <c r="I271" i="2"/>
  <c r="I271" i="15" s="1"/>
  <c r="E271" i="2"/>
  <c r="E271" i="15" s="1"/>
  <c r="O307" i="2"/>
  <c r="Q307" i="15" s="1"/>
  <c r="N307" i="2"/>
  <c r="P307" i="15" s="1"/>
  <c r="P307" i="2"/>
  <c r="R307" i="15" s="1"/>
  <c r="E307" i="2"/>
  <c r="E307" i="15" s="1"/>
  <c r="U307" i="2"/>
  <c r="W307" i="15" s="1"/>
  <c r="M307" i="2"/>
  <c r="O307" i="15" s="1"/>
  <c r="I307" i="2"/>
  <c r="I307" i="15" s="1"/>
  <c r="K307" i="2"/>
  <c r="M307" i="15" s="1"/>
  <c r="J307" i="2"/>
  <c r="L307" i="15" s="1"/>
  <c r="H307" i="2"/>
  <c r="H307" i="15" s="1"/>
  <c r="O369" i="2"/>
  <c r="Q369" i="15" s="1"/>
  <c r="P369" i="2"/>
  <c r="R369" i="15" s="1"/>
  <c r="M369" i="2"/>
  <c r="O369" i="15" s="1"/>
  <c r="N369" i="2"/>
  <c r="P369" i="15" s="1"/>
  <c r="H369" i="2"/>
  <c r="H369" i="15" s="1"/>
  <c r="K369" i="2"/>
  <c r="M369" i="15" s="1"/>
  <c r="U369" i="2"/>
  <c r="W369" i="15" s="1"/>
  <c r="J369" i="2"/>
  <c r="L369" i="15" s="1"/>
  <c r="I369" i="2"/>
  <c r="I369" i="15" s="1"/>
  <c r="O176" i="2"/>
  <c r="Q176" i="15" s="1"/>
  <c r="N176" i="2"/>
  <c r="P176" i="15" s="1"/>
  <c r="P176" i="2"/>
  <c r="R176" i="15" s="1"/>
  <c r="U176" i="2"/>
  <c r="W176" i="15" s="1"/>
  <c r="M176" i="2"/>
  <c r="O176" i="15" s="1"/>
  <c r="I176" i="2"/>
  <c r="I176" i="15" s="1"/>
  <c r="F176" i="2"/>
  <c r="F176" i="15" s="1"/>
  <c r="K176" i="2"/>
  <c r="M176" i="15" s="1"/>
  <c r="H176" i="2"/>
  <c r="H176" i="15" s="1"/>
  <c r="J176" i="2"/>
  <c r="L176" i="15" s="1"/>
  <c r="O264" i="2"/>
  <c r="Q264" i="15" s="1"/>
  <c r="U264" i="2"/>
  <c r="W264" i="15" s="1"/>
  <c r="M264" i="2"/>
  <c r="O264" i="15" s="1"/>
  <c r="P264" i="2"/>
  <c r="R264" i="15" s="1"/>
  <c r="N264" i="2"/>
  <c r="P264" i="15" s="1"/>
  <c r="K264" i="2"/>
  <c r="M264" i="15" s="1"/>
  <c r="H264" i="2"/>
  <c r="H264" i="15" s="1"/>
  <c r="I264" i="2"/>
  <c r="I264" i="15" s="1"/>
  <c r="F264" i="2"/>
  <c r="F264" i="15" s="1"/>
  <c r="J264" i="2"/>
  <c r="L264" i="15" s="1"/>
  <c r="E264" i="2"/>
  <c r="E264" i="15" s="1"/>
  <c r="O340" i="2"/>
  <c r="Q340" i="15" s="1"/>
  <c r="U340" i="2"/>
  <c r="W340" i="15" s="1"/>
  <c r="P340" i="2"/>
  <c r="R340" i="15" s="1"/>
  <c r="N340" i="2"/>
  <c r="P340" i="15" s="1"/>
  <c r="M340" i="2"/>
  <c r="O340" i="15" s="1"/>
  <c r="J340" i="2"/>
  <c r="L340" i="15" s="1"/>
  <c r="H340" i="2"/>
  <c r="H340" i="15" s="1"/>
  <c r="F340" i="2"/>
  <c r="F340" i="15" s="1"/>
  <c r="K340" i="2"/>
  <c r="M340" i="15" s="1"/>
  <c r="E340" i="2"/>
  <c r="E340" i="15" s="1"/>
  <c r="O329" i="2"/>
  <c r="Q329" i="15" s="1"/>
  <c r="U329" i="2"/>
  <c r="W329" i="15" s="1"/>
  <c r="P329" i="2"/>
  <c r="R329" i="15" s="1"/>
  <c r="M329" i="2"/>
  <c r="O329" i="15" s="1"/>
  <c r="N329" i="2"/>
  <c r="P329" i="15" s="1"/>
  <c r="J329" i="2"/>
  <c r="L329" i="15" s="1"/>
  <c r="H329" i="2"/>
  <c r="H329" i="15" s="1"/>
  <c r="E329" i="2"/>
  <c r="E329" i="15" s="1"/>
  <c r="K329" i="2"/>
  <c r="M329" i="15" s="1"/>
  <c r="O81" i="2"/>
  <c r="Q81" i="15" s="1"/>
  <c r="P81" i="2"/>
  <c r="R81" i="15" s="1"/>
  <c r="K81" i="2"/>
  <c r="M81" i="15" s="1"/>
  <c r="H81" i="2"/>
  <c r="H81" i="15" s="1"/>
  <c r="U81" i="2"/>
  <c r="W81" i="15" s="1"/>
  <c r="I81" i="2"/>
  <c r="I81" i="15" s="1"/>
  <c r="E81" i="2"/>
  <c r="E81" i="15" s="1"/>
  <c r="N81" i="2"/>
  <c r="P81" i="15" s="1"/>
  <c r="M81" i="2"/>
  <c r="O81" i="15" s="1"/>
  <c r="J81" i="2"/>
  <c r="L81" i="15" s="1"/>
  <c r="F81" i="2"/>
  <c r="F81" i="15" s="1"/>
  <c r="O362" i="2"/>
  <c r="Q362" i="15" s="1"/>
  <c r="U362" i="2"/>
  <c r="W362" i="15" s="1"/>
  <c r="M362" i="2"/>
  <c r="O362" i="15" s="1"/>
  <c r="P362" i="2"/>
  <c r="R362" i="15" s="1"/>
  <c r="N362" i="2"/>
  <c r="P362" i="15" s="1"/>
  <c r="E362" i="2"/>
  <c r="H362" i="2"/>
  <c r="H362" i="15" s="1"/>
  <c r="K362" i="2"/>
  <c r="M362" i="15" s="1"/>
  <c r="O229" i="2"/>
  <c r="Q229" i="15" s="1"/>
  <c r="U229" i="2"/>
  <c r="W229" i="15" s="1"/>
  <c r="N229" i="2"/>
  <c r="P229" i="15" s="1"/>
  <c r="J229" i="2"/>
  <c r="L229" i="15" s="1"/>
  <c r="F229" i="2"/>
  <c r="F229" i="15" s="1"/>
  <c r="I229" i="2"/>
  <c r="I229" i="15" s="1"/>
  <c r="E229" i="2"/>
  <c r="E229" i="15" s="1"/>
  <c r="P229" i="2"/>
  <c r="R229" i="15" s="1"/>
  <c r="M229" i="2"/>
  <c r="O229" i="15" s="1"/>
  <c r="K229" i="2"/>
  <c r="M229" i="15" s="1"/>
  <c r="H229" i="2"/>
  <c r="H229" i="15" s="1"/>
  <c r="U383" i="2"/>
  <c r="W383" i="15" s="1"/>
  <c r="E383" i="2"/>
  <c r="E383" i="15" s="1"/>
  <c r="J383" i="2"/>
  <c r="L383" i="15" s="1"/>
  <c r="I383" i="2"/>
  <c r="I383" i="15" s="1"/>
  <c r="H383" i="2"/>
  <c r="H383" i="15" s="1"/>
  <c r="M258" i="2"/>
  <c r="O258" i="15" s="1"/>
  <c r="O258" i="2"/>
  <c r="Q258" i="15" s="1"/>
  <c r="N258" i="2"/>
  <c r="P258" i="15" s="1"/>
  <c r="U258" i="2"/>
  <c r="W258" i="15" s="1"/>
  <c r="P258" i="2"/>
  <c r="R258" i="15" s="1"/>
  <c r="O193" i="2"/>
  <c r="Q193" i="15" s="1"/>
  <c r="P193" i="2"/>
  <c r="R193" i="15" s="1"/>
  <c r="U193" i="2"/>
  <c r="W193" i="15" s="1"/>
  <c r="N193" i="2"/>
  <c r="P193" i="15" s="1"/>
  <c r="K193" i="2"/>
  <c r="M193" i="15" s="1"/>
  <c r="H193" i="2"/>
  <c r="H193" i="15" s="1"/>
  <c r="J193" i="2"/>
  <c r="L193" i="15" s="1"/>
  <c r="F193" i="2"/>
  <c r="F193" i="15" s="1"/>
  <c r="M193" i="2"/>
  <c r="O193" i="15" s="1"/>
  <c r="I193" i="2"/>
  <c r="I193" i="15" s="1"/>
  <c r="E193" i="2"/>
  <c r="E193" i="15" s="1"/>
  <c r="O347" i="2"/>
  <c r="Q347" i="15" s="1"/>
  <c r="E347" i="2"/>
  <c r="E347" i="15" s="1"/>
  <c r="U347" i="2"/>
  <c r="W347" i="15" s="1"/>
  <c r="M347" i="2"/>
  <c r="O347" i="15" s="1"/>
  <c r="N347" i="2"/>
  <c r="P347" i="15" s="1"/>
  <c r="P347" i="2"/>
  <c r="R347" i="15" s="1"/>
  <c r="K347" i="2"/>
  <c r="M347" i="15" s="1"/>
  <c r="I347" i="2"/>
  <c r="I347" i="15" s="1"/>
  <c r="J347" i="2"/>
  <c r="L347" i="15" s="1"/>
  <c r="O359" i="2"/>
  <c r="Q359" i="15" s="1"/>
  <c r="U359" i="2"/>
  <c r="W359" i="15" s="1"/>
  <c r="P359" i="2"/>
  <c r="R359" i="15" s="1"/>
  <c r="M359" i="2"/>
  <c r="O359" i="15" s="1"/>
  <c r="N359" i="2"/>
  <c r="P359" i="15" s="1"/>
  <c r="E359" i="2"/>
  <c r="H359" i="2"/>
  <c r="H359" i="15" s="1"/>
  <c r="J359" i="2"/>
  <c r="L359" i="15" s="1"/>
  <c r="K359" i="2"/>
  <c r="M359" i="15" s="1"/>
  <c r="O228" i="2"/>
  <c r="Q228" i="15" s="1"/>
  <c r="P228" i="2"/>
  <c r="R228" i="15" s="1"/>
  <c r="N228" i="2"/>
  <c r="P228" i="15" s="1"/>
  <c r="M228" i="2"/>
  <c r="O228" i="15" s="1"/>
  <c r="U228" i="2"/>
  <c r="W228" i="15" s="1"/>
  <c r="J228" i="2"/>
  <c r="L228" i="15" s="1"/>
  <c r="E228" i="2"/>
  <c r="E228" i="15" s="1"/>
  <c r="F228" i="2"/>
  <c r="F228" i="15" s="1"/>
  <c r="K228" i="2"/>
  <c r="M228" i="15" s="1"/>
  <c r="I228" i="2"/>
  <c r="I228" i="15" s="1"/>
  <c r="N312" i="2"/>
  <c r="P312" i="15" s="1"/>
  <c r="O312" i="2"/>
  <c r="Q312" i="15" s="1"/>
  <c r="M312" i="2"/>
  <c r="O312" i="15" s="1"/>
  <c r="U312" i="2"/>
  <c r="W312" i="15" s="1"/>
  <c r="P312" i="2"/>
  <c r="R312" i="15" s="1"/>
  <c r="I312" i="2"/>
  <c r="I312" i="15" s="1"/>
  <c r="F312" i="2"/>
  <c r="F312" i="15" s="1"/>
  <c r="K312" i="2"/>
  <c r="M312" i="15" s="1"/>
  <c r="J312" i="2"/>
  <c r="L312" i="15" s="1"/>
  <c r="H312" i="2"/>
  <c r="H312" i="15" s="1"/>
  <c r="E312" i="2"/>
  <c r="O29" i="2"/>
  <c r="Q29" i="15" s="1"/>
  <c r="N29" i="2"/>
  <c r="P29" i="15" s="1"/>
  <c r="M29" i="2"/>
  <c r="O29" i="15" s="1"/>
  <c r="U29" i="2"/>
  <c r="W29" i="15" s="1"/>
  <c r="P29" i="2"/>
  <c r="R29" i="15" s="1"/>
  <c r="J29" i="2"/>
  <c r="L29" i="15" s="1"/>
  <c r="F29" i="2"/>
  <c r="F29" i="15" s="1"/>
  <c r="H29" i="2"/>
  <c r="H29" i="15" s="1"/>
  <c r="E29" i="2"/>
  <c r="E29" i="15" s="1"/>
  <c r="K29" i="2"/>
  <c r="M29" i="15" s="1"/>
  <c r="O91" i="2"/>
  <c r="Q91" i="15" s="1"/>
  <c r="U91" i="2"/>
  <c r="W91" i="15" s="1"/>
  <c r="M91" i="2"/>
  <c r="O91" i="15" s="1"/>
  <c r="P91" i="2"/>
  <c r="R91" i="15" s="1"/>
  <c r="N91" i="2"/>
  <c r="P91" i="15" s="1"/>
  <c r="I91" i="2"/>
  <c r="I91" i="15" s="1"/>
  <c r="E91" i="2"/>
  <c r="K91" i="2"/>
  <c r="M91" i="15" s="1"/>
  <c r="H91" i="2"/>
  <c r="H91" i="15" s="1"/>
  <c r="O160" i="2"/>
  <c r="Q160" i="15" s="1"/>
  <c r="N160" i="2"/>
  <c r="P160" i="15" s="1"/>
  <c r="U160" i="2"/>
  <c r="W160" i="15" s="1"/>
  <c r="P160" i="2"/>
  <c r="R160" i="15" s="1"/>
  <c r="M160" i="2"/>
  <c r="O160" i="15" s="1"/>
  <c r="I160" i="2"/>
  <c r="I160" i="15" s="1"/>
  <c r="F160" i="2"/>
  <c r="F160" i="15" s="1"/>
  <c r="K160" i="2"/>
  <c r="M160" i="15" s="1"/>
  <c r="H160" i="2"/>
  <c r="H160" i="15" s="1"/>
  <c r="J160" i="2"/>
  <c r="L160" i="15" s="1"/>
  <c r="O363" i="2"/>
  <c r="Q363" i="15" s="1"/>
  <c r="E363" i="2"/>
  <c r="P363" i="2"/>
  <c r="R363" i="15" s="1"/>
  <c r="M363" i="2"/>
  <c r="O363" i="15" s="1"/>
  <c r="N363" i="2"/>
  <c r="P363" i="15" s="1"/>
  <c r="U363" i="2"/>
  <c r="W363" i="15" s="1"/>
  <c r="K363" i="2"/>
  <c r="M363" i="15" s="1"/>
  <c r="I363" i="2"/>
  <c r="I363" i="15" s="1"/>
  <c r="J363" i="2"/>
  <c r="L363" i="15" s="1"/>
  <c r="H363" i="2"/>
  <c r="H363" i="15" s="1"/>
  <c r="M270" i="2"/>
  <c r="O270" i="15" s="1"/>
  <c r="O270" i="2"/>
  <c r="Q270" i="15" s="1"/>
  <c r="U270" i="2"/>
  <c r="W270" i="15" s="1"/>
  <c r="P270" i="2"/>
  <c r="R270" i="15" s="1"/>
  <c r="N270" i="2"/>
  <c r="P270" i="15" s="1"/>
  <c r="O171" i="2"/>
  <c r="Q171" i="15" s="1"/>
  <c r="P171" i="2"/>
  <c r="R171" i="15" s="1"/>
  <c r="M171" i="2"/>
  <c r="O171" i="15" s="1"/>
  <c r="U171" i="2"/>
  <c r="W171" i="15" s="1"/>
  <c r="N171" i="2"/>
  <c r="P171" i="15" s="1"/>
  <c r="I171" i="2"/>
  <c r="I171" i="15" s="1"/>
  <c r="E171" i="2"/>
  <c r="E171" i="15" s="1"/>
  <c r="K171" i="2"/>
  <c r="M171" i="15" s="1"/>
  <c r="H171" i="2"/>
  <c r="H171" i="15" s="1"/>
  <c r="O372" i="2"/>
  <c r="Q372" i="15" s="1"/>
  <c r="P372" i="2"/>
  <c r="R372" i="15" s="1"/>
  <c r="N372" i="2"/>
  <c r="P372" i="15" s="1"/>
  <c r="M372" i="2"/>
  <c r="O372" i="15" s="1"/>
  <c r="U372" i="2"/>
  <c r="W372" i="15" s="1"/>
  <c r="K372" i="2"/>
  <c r="M372" i="15" s="1"/>
  <c r="I372" i="2"/>
  <c r="I372" i="15" s="1"/>
  <c r="H372" i="2"/>
  <c r="H372" i="15" s="1"/>
  <c r="F372" i="2"/>
  <c r="F372" i="15" s="1"/>
  <c r="J372" i="2"/>
  <c r="L372" i="15" s="1"/>
  <c r="E372" i="2"/>
  <c r="E372" i="15" s="1"/>
  <c r="M306" i="2"/>
  <c r="O306" i="15" s="1"/>
  <c r="O306" i="2"/>
  <c r="Q306" i="15" s="1"/>
  <c r="N306" i="2"/>
  <c r="P306" i="15" s="1"/>
  <c r="U306" i="2"/>
  <c r="W306" i="15" s="1"/>
  <c r="P306" i="2"/>
  <c r="R306" i="15" s="1"/>
  <c r="K306" i="2"/>
  <c r="M306" i="15" s="1"/>
  <c r="O339" i="2"/>
  <c r="Q339" i="15" s="1"/>
  <c r="P339" i="2"/>
  <c r="R339" i="15" s="1"/>
  <c r="E339" i="2"/>
  <c r="E339" i="15" s="1"/>
  <c r="U339" i="2"/>
  <c r="W339" i="15" s="1"/>
  <c r="M339" i="2"/>
  <c r="O339" i="15" s="1"/>
  <c r="N339" i="2"/>
  <c r="P339" i="15" s="1"/>
  <c r="I339" i="2"/>
  <c r="I339" i="15" s="1"/>
  <c r="K339" i="2"/>
  <c r="M339" i="15" s="1"/>
  <c r="H339" i="2"/>
  <c r="H339" i="15" s="1"/>
  <c r="O343" i="2"/>
  <c r="Q343" i="15" s="1"/>
  <c r="U343" i="2"/>
  <c r="W343" i="15" s="1"/>
  <c r="M343" i="2"/>
  <c r="O343" i="15" s="1"/>
  <c r="N343" i="2"/>
  <c r="P343" i="15" s="1"/>
  <c r="E343" i="2"/>
  <c r="E343" i="15" s="1"/>
  <c r="P343" i="2"/>
  <c r="R343" i="15" s="1"/>
  <c r="H343" i="2"/>
  <c r="H343" i="15" s="1"/>
  <c r="J343" i="2"/>
  <c r="L343" i="15" s="1"/>
  <c r="K343" i="2"/>
  <c r="M343" i="15" s="1"/>
  <c r="I343" i="2"/>
  <c r="I343" i="15" s="1"/>
  <c r="O325" i="2"/>
  <c r="Q325" i="15" s="1"/>
  <c r="P325" i="2"/>
  <c r="R325" i="15" s="1"/>
  <c r="M325" i="2"/>
  <c r="O325" i="15" s="1"/>
  <c r="N325" i="2"/>
  <c r="P325" i="15" s="1"/>
  <c r="E325" i="2"/>
  <c r="E325" i="15" s="1"/>
  <c r="U325" i="2"/>
  <c r="W325" i="15" s="1"/>
  <c r="I325" i="2"/>
  <c r="I325" i="15" s="1"/>
  <c r="H325" i="2"/>
  <c r="H325" i="15" s="1"/>
  <c r="K325" i="2"/>
  <c r="M325" i="15" s="1"/>
  <c r="O213" i="2"/>
  <c r="Q213" i="15" s="1"/>
  <c r="U213" i="2"/>
  <c r="W213" i="15" s="1"/>
  <c r="P213" i="2"/>
  <c r="R213" i="15" s="1"/>
  <c r="N213" i="2"/>
  <c r="P213" i="15" s="1"/>
  <c r="M213" i="2"/>
  <c r="O213" i="15" s="1"/>
  <c r="J213" i="2"/>
  <c r="L213" i="15" s="1"/>
  <c r="F213" i="2"/>
  <c r="F213" i="15" s="1"/>
  <c r="I213" i="2"/>
  <c r="I213" i="15" s="1"/>
  <c r="H213" i="2"/>
  <c r="H213" i="15" s="1"/>
  <c r="E213" i="2"/>
  <c r="E213" i="15" s="1"/>
  <c r="O371" i="2"/>
  <c r="Q371" i="15" s="1"/>
  <c r="P371" i="2"/>
  <c r="R371" i="15" s="1"/>
  <c r="E371" i="2"/>
  <c r="E371" i="15" s="1"/>
  <c r="M371" i="2"/>
  <c r="O371" i="15" s="1"/>
  <c r="N371" i="2"/>
  <c r="P371" i="15" s="1"/>
  <c r="U371" i="2"/>
  <c r="W371" i="15" s="1"/>
  <c r="I371" i="2"/>
  <c r="I371" i="15" s="1"/>
  <c r="K371" i="2"/>
  <c r="M371" i="15" s="1"/>
  <c r="H371" i="2"/>
  <c r="H371" i="15" s="1"/>
  <c r="O316" i="2"/>
  <c r="Q316" i="15" s="1"/>
  <c r="U316" i="2"/>
  <c r="W316" i="15" s="1"/>
  <c r="P316" i="2"/>
  <c r="R316" i="15" s="1"/>
  <c r="M316" i="2"/>
  <c r="O316" i="15" s="1"/>
  <c r="H316" i="2"/>
  <c r="H316" i="15" s="1"/>
  <c r="N316" i="2"/>
  <c r="P316" i="15" s="1"/>
  <c r="J316" i="2"/>
  <c r="L316" i="15" s="1"/>
  <c r="F316" i="2"/>
  <c r="F316" i="15" s="1"/>
  <c r="I316" i="2"/>
  <c r="I316" i="15" s="1"/>
  <c r="E316" i="2"/>
  <c r="E316" i="15" s="1"/>
  <c r="K316" i="2"/>
  <c r="M316" i="15" s="1"/>
  <c r="O143" i="2"/>
  <c r="Q143" i="15" s="1"/>
  <c r="U143" i="2"/>
  <c r="W143" i="15" s="1"/>
  <c r="P143" i="2"/>
  <c r="R143" i="15" s="1"/>
  <c r="N143" i="2"/>
  <c r="P143" i="15" s="1"/>
  <c r="M143" i="2"/>
  <c r="O143" i="15" s="1"/>
  <c r="J143" i="2"/>
  <c r="L143" i="15" s="1"/>
  <c r="F143" i="2"/>
  <c r="F143" i="15" s="1"/>
  <c r="I143" i="2"/>
  <c r="I143" i="15" s="1"/>
  <c r="E143" i="2"/>
  <c r="E143" i="15" s="1"/>
  <c r="O76" i="2"/>
  <c r="Q76" i="15" s="1"/>
  <c r="U76" i="2"/>
  <c r="W76" i="15" s="1"/>
  <c r="N76" i="2"/>
  <c r="P76" i="15" s="1"/>
  <c r="P76" i="2"/>
  <c r="R76" i="15" s="1"/>
  <c r="M76" i="2"/>
  <c r="O76" i="15" s="1"/>
  <c r="K76" i="2"/>
  <c r="M76" i="15" s="1"/>
  <c r="E76" i="2"/>
  <c r="E76" i="15" s="1"/>
  <c r="F76" i="2"/>
  <c r="F76" i="15" s="1"/>
  <c r="J76" i="2"/>
  <c r="L76" i="15" s="1"/>
  <c r="I76" i="2"/>
  <c r="I76" i="15" s="1"/>
  <c r="O141" i="2"/>
  <c r="Q141" i="15" s="1"/>
  <c r="N141" i="2"/>
  <c r="P141" i="15" s="1"/>
  <c r="M141" i="2"/>
  <c r="O141" i="15" s="1"/>
  <c r="U141" i="2"/>
  <c r="W141" i="15" s="1"/>
  <c r="P141" i="2"/>
  <c r="R141" i="15" s="1"/>
  <c r="J141" i="2"/>
  <c r="L141" i="15" s="1"/>
  <c r="F141" i="2"/>
  <c r="F141" i="15" s="1"/>
  <c r="H141" i="2"/>
  <c r="H141" i="15" s="1"/>
  <c r="E141" i="2"/>
  <c r="E141" i="15" s="1"/>
  <c r="K141" i="2"/>
  <c r="M141" i="15" s="1"/>
  <c r="O273" i="2"/>
  <c r="Q273" i="15" s="1"/>
  <c r="P273" i="2"/>
  <c r="R273" i="15" s="1"/>
  <c r="U273" i="2"/>
  <c r="W273" i="15" s="1"/>
  <c r="N273" i="2"/>
  <c r="P273" i="15" s="1"/>
  <c r="M273" i="2"/>
  <c r="O273" i="15" s="1"/>
  <c r="J273" i="2"/>
  <c r="L273" i="15" s="1"/>
  <c r="F273" i="2"/>
  <c r="F273" i="15" s="1"/>
  <c r="I273" i="2"/>
  <c r="I273" i="15" s="1"/>
  <c r="E273" i="2"/>
  <c r="E273" i="15" s="1"/>
  <c r="O333" i="2"/>
  <c r="Q333" i="15" s="1"/>
  <c r="M333" i="2"/>
  <c r="O333" i="15" s="1"/>
  <c r="N333" i="2"/>
  <c r="P333" i="15" s="1"/>
  <c r="K333" i="2"/>
  <c r="M333" i="15" s="1"/>
  <c r="U333" i="2"/>
  <c r="W333" i="15" s="1"/>
  <c r="J333" i="2"/>
  <c r="L333" i="15" s="1"/>
  <c r="P333" i="2"/>
  <c r="R333" i="15" s="1"/>
  <c r="I333" i="2"/>
  <c r="I333" i="15" s="1"/>
  <c r="H333" i="2"/>
  <c r="H333" i="15" s="1"/>
  <c r="E333" i="2"/>
  <c r="E333" i="15" s="1"/>
  <c r="O189" i="2"/>
  <c r="Q189" i="15" s="1"/>
  <c r="N189" i="2"/>
  <c r="P189" i="15" s="1"/>
  <c r="M189" i="2"/>
  <c r="O189" i="15" s="1"/>
  <c r="U189" i="2"/>
  <c r="W189" i="15" s="1"/>
  <c r="P189" i="2"/>
  <c r="R189" i="15" s="1"/>
  <c r="J189" i="2"/>
  <c r="L189" i="15" s="1"/>
  <c r="F189" i="2"/>
  <c r="F189" i="15" s="1"/>
  <c r="I189" i="2"/>
  <c r="I189" i="15" s="1"/>
  <c r="E189" i="2"/>
  <c r="E189" i="15" s="1"/>
  <c r="F307" i="2"/>
  <c r="F307" i="15" s="1"/>
  <c r="F317" i="2"/>
  <c r="F317" i="15" s="1"/>
  <c r="F325" i="2"/>
  <c r="F325" i="15" s="1"/>
  <c r="F333" i="2"/>
  <c r="F333" i="15" s="1"/>
  <c r="F341" i="2"/>
  <c r="F341" i="15" s="1"/>
  <c r="F349" i="2"/>
  <c r="F349" i="15" s="1"/>
  <c r="F357" i="2"/>
  <c r="F357" i="15" s="1"/>
  <c r="F365" i="2"/>
  <c r="F381" i="2"/>
  <c r="F381" i="15" s="1"/>
  <c r="H62" i="2"/>
  <c r="H62" i="15" s="1"/>
  <c r="F114" i="2"/>
  <c r="F114" i="15" s="1"/>
  <c r="I114" i="2"/>
  <c r="I114" i="15" s="1"/>
  <c r="K138" i="2"/>
  <c r="M138" i="15" s="1"/>
  <c r="K154" i="2"/>
  <c r="M154" i="15" s="1"/>
  <c r="H158" i="2"/>
  <c r="H158" i="15" s="1"/>
  <c r="K170" i="2"/>
  <c r="M170" i="15" s="1"/>
  <c r="H206" i="2"/>
  <c r="H206" i="15" s="1"/>
  <c r="F210" i="2"/>
  <c r="F210" i="15" s="1"/>
  <c r="I210" i="2"/>
  <c r="I210" i="15" s="1"/>
  <c r="E214" i="2"/>
  <c r="E214" i="15" s="1"/>
  <c r="J214" i="2"/>
  <c r="L214" i="15" s="1"/>
  <c r="E230" i="2"/>
  <c r="E230" i="15" s="1"/>
  <c r="J230" i="2"/>
  <c r="L230" i="15" s="1"/>
  <c r="K234" i="2"/>
  <c r="M234" i="15" s="1"/>
  <c r="H238" i="2"/>
  <c r="H238" i="15" s="1"/>
  <c r="H254" i="2"/>
  <c r="H254" i="15" s="1"/>
  <c r="F258" i="2"/>
  <c r="F258" i="15" s="1"/>
  <c r="I258" i="2"/>
  <c r="I258" i="15" s="1"/>
  <c r="K266" i="2"/>
  <c r="M266" i="15" s="1"/>
  <c r="H270" i="2"/>
  <c r="H270" i="15" s="1"/>
  <c r="F274" i="2"/>
  <c r="F274" i="15" s="1"/>
  <c r="I274" i="2"/>
  <c r="I274" i="15" s="1"/>
  <c r="K282" i="2"/>
  <c r="M282" i="15" s="1"/>
  <c r="H286" i="2"/>
  <c r="H286" i="15" s="1"/>
  <c r="I302" i="2"/>
  <c r="I302" i="15" s="1"/>
  <c r="H306" i="2"/>
  <c r="H306" i="15" s="1"/>
  <c r="F310" i="2"/>
  <c r="F310" i="15" s="1"/>
  <c r="K310" i="2"/>
  <c r="M310" i="15" s="1"/>
  <c r="J326" i="2"/>
  <c r="L326" i="15" s="1"/>
  <c r="J346" i="2"/>
  <c r="L346" i="15" s="1"/>
  <c r="I362" i="2"/>
  <c r="I362" i="15" s="1"/>
  <c r="J374" i="2"/>
  <c r="L374" i="15" s="1"/>
  <c r="H382" i="2"/>
  <c r="H382" i="15" s="1"/>
  <c r="E369" i="2"/>
  <c r="K153" i="2"/>
  <c r="M153" i="15" s="1"/>
  <c r="K189" i="2"/>
  <c r="M189" i="15" s="1"/>
  <c r="I253" i="2"/>
  <c r="I253" i="15" s="1"/>
  <c r="K273" i="2"/>
  <c r="M273" i="15" s="1"/>
  <c r="J365" i="2"/>
  <c r="L365" i="15" s="1"/>
  <c r="E320" i="2"/>
  <c r="E320" i="15" s="1"/>
  <c r="E384" i="2"/>
  <c r="E384" i="15" s="1"/>
  <c r="K95" i="2"/>
  <c r="M95" i="15" s="1"/>
  <c r="E103" i="2"/>
  <c r="E135" i="2"/>
  <c r="E167" i="2"/>
  <c r="E167" i="15" s="1"/>
  <c r="H175" i="2"/>
  <c r="H175" i="15" s="1"/>
  <c r="F187" i="2"/>
  <c r="F187" i="15" s="1"/>
  <c r="E215" i="2"/>
  <c r="E215" i="15" s="1"/>
  <c r="J235" i="2"/>
  <c r="L235" i="15" s="1"/>
  <c r="I247" i="2"/>
  <c r="I247" i="15" s="1"/>
  <c r="H271" i="2"/>
  <c r="H271" i="15" s="1"/>
  <c r="J283" i="2"/>
  <c r="L283" i="15" s="1"/>
  <c r="I291" i="2"/>
  <c r="I291" i="15" s="1"/>
  <c r="H323" i="2"/>
  <c r="H323" i="15" s="1"/>
  <c r="H347" i="2"/>
  <c r="H347" i="15" s="1"/>
  <c r="J371" i="2"/>
  <c r="L371" i="15" s="1"/>
  <c r="H21" i="2"/>
  <c r="H21" i="15" s="1"/>
  <c r="K213" i="2"/>
  <c r="M213" i="15" s="1"/>
  <c r="J285" i="2"/>
  <c r="L285" i="15" s="1"/>
  <c r="J377" i="2"/>
  <c r="L377" i="15" s="1"/>
  <c r="F330" i="2"/>
  <c r="F330" i="15" s="1"/>
  <c r="E160" i="2"/>
  <c r="E160" i="15" s="1"/>
  <c r="J168" i="2"/>
  <c r="L168" i="15" s="1"/>
  <c r="E176" i="2"/>
  <c r="E176" i="15" s="1"/>
  <c r="J192" i="2"/>
  <c r="L192" i="15" s="1"/>
  <c r="E200" i="2"/>
  <c r="E200" i="15" s="1"/>
  <c r="E224" i="2"/>
  <c r="E224" i="15" s="1"/>
  <c r="J240" i="2"/>
  <c r="L240" i="15" s="1"/>
  <c r="K268" i="2"/>
  <c r="M268" i="15" s="1"/>
  <c r="H328" i="2"/>
  <c r="H328" i="15" s="1"/>
  <c r="L101" i="2"/>
  <c r="N101" i="15" s="1"/>
  <c r="L37" i="2"/>
  <c r="N37" i="15" s="1"/>
  <c r="L129" i="2"/>
  <c r="N129" i="15" s="1"/>
  <c r="L169" i="2"/>
  <c r="N169" i="15" s="1"/>
  <c r="M162" i="2"/>
  <c r="O162" i="15" s="1"/>
  <c r="O162" i="2"/>
  <c r="Q162" i="15" s="1"/>
  <c r="N162" i="2"/>
  <c r="P162" i="15" s="1"/>
  <c r="P162" i="2"/>
  <c r="R162" i="15" s="1"/>
  <c r="U162" i="2"/>
  <c r="W162" i="15" s="1"/>
  <c r="M194" i="2"/>
  <c r="O194" i="15" s="1"/>
  <c r="O194" i="2"/>
  <c r="Q194" i="15" s="1"/>
  <c r="P250" i="2"/>
  <c r="R250" i="15" s="1"/>
  <c r="N194" i="2"/>
  <c r="P194" i="15" s="1"/>
  <c r="U250" i="2"/>
  <c r="W250" i="15" s="1"/>
  <c r="M142" i="2"/>
  <c r="O142" i="15" s="1"/>
  <c r="O142" i="2"/>
  <c r="Q142" i="15" s="1"/>
  <c r="U16" i="2"/>
  <c r="W16" i="15" s="1"/>
  <c r="M16" i="2"/>
  <c r="O16" i="15" s="1"/>
  <c r="N16" i="2"/>
  <c r="P16" i="15" s="1"/>
  <c r="L177" i="2"/>
  <c r="N177" i="15" s="1"/>
  <c r="L107" i="2"/>
  <c r="N107" i="15" s="1"/>
  <c r="L123" i="2"/>
  <c r="N123" i="15" s="1"/>
  <c r="L139" i="2"/>
  <c r="N139" i="15" s="1"/>
  <c r="L53" i="2"/>
  <c r="N53" i="15" s="1"/>
  <c r="L117" i="2"/>
  <c r="N117" i="15" s="1"/>
  <c r="L50" i="2"/>
  <c r="N50" i="15" s="1"/>
  <c r="L66" i="2"/>
  <c r="N66" i="15" s="1"/>
  <c r="L130" i="2"/>
  <c r="N130" i="15" s="1"/>
  <c r="L178" i="2"/>
  <c r="N178" i="15" s="1"/>
  <c r="L146" i="2"/>
  <c r="N146" i="15" s="1"/>
  <c r="L208" i="2"/>
  <c r="N208" i="15" s="1"/>
  <c r="L34" i="2"/>
  <c r="N34" i="15" s="1"/>
  <c r="L82" i="2"/>
  <c r="N82" i="15" s="1"/>
  <c r="L98" i="2"/>
  <c r="N98" i="15" s="1"/>
  <c r="L226" i="2"/>
  <c r="N226" i="15" s="1"/>
  <c r="L290" i="2"/>
  <c r="N290" i="15" s="1"/>
  <c r="L30" i="2"/>
  <c r="N30" i="15" s="1"/>
  <c r="L46" i="2"/>
  <c r="N46" i="15" s="1"/>
  <c r="L78" i="2"/>
  <c r="N78" i="15" s="1"/>
  <c r="L94" i="2"/>
  <c r="N94" i="15" s="1"/>
  <c r="L110" i="2"/>
  <c r="N110" i="15" s="1"/>
  <c r="L126" i="2"/>
  <c r="N126" i="15" s="1"/>
  <c r="L142" i="2"/>
  <c r="N142" i="15" s="1"/>
  <c r="L174" i="2"/>
  <c r="N174" i="15" s="1"/>
  <c r="L190" i="2"/>
  <c r="N190" i="15" s="1"/>
  <c r="L222" i="2"/>
  <c r="N222" i="15" s="1"/>
  <c r="L28" i="2"/>
  <c r="N28" i="15" s="1"/>
  <c r="L44" i="2"/>
  <c r="N44" i="15" s="1"/>
  <c r="L60" i="2"/>
  <c r="N60" i="15" s="1"/>
  <c r="L92" i="2"/>
  <c r="N92" i="15" s="1"/>
  <c r="L172" i="2"/>
  <c r="N172" i="15" s="1"/>
  <c r="L220" i="2"/>
  <c r="N220" i="15" s="1"/>
  <c r="L252" i="2"/>
  <c r="N252" i="15" s="1"/>
  <c r="L233" i="2"/>
  <c r="N233" i="15" s="1"/>
  <c r="L63" i="2"/>
  <c r="N63" i="15" s="1"/>
  <c r="L127" i="2"/>
  <c r="N127" i="15" s="1"/>
  <c r="L159" i="2"/>
  <c r="N159" i="15" s="1"/>
  <c r="L287" i="2"/>
  <c r="N287" i="15" s="1"/>
  <c r="L57" i="2"/>
  <c r="N57" i="15" s="1"/>
  <c r="L93" i="2"/>
  <c r="N93" i="15" s="1"/>
  <c r="L121" i="2"/>
  <c r="N121" i="15" s="1"/>
  <c r="L161" i="2"/>
  <c r="N161" i="15" s="1"/>
  <c r="L25" i="2"/>
  <c r="N25" i="15" s="1"/>
  <c r="L61" i="2"/>
  <c r="N61" i="15" s="1"/>
  <c r="L125" i="2"/>
  <c r="N125" i="15" s="1"/>
  <c r="L42" i="2"/>
  <c r="N42" i="15" s="1"/>
  <c r="L58" i="2"/>
  <c r="N58" i="15" s="1"/>
  <c r="L74" i="2"/>
  <c r="N74" i="15" s="1"/>
  <c r="L90" i="2"/>
  <c r="N90" i="15" s="1"/>
  <c r="L106" i="2"/>
  <c r="N106" i="15" s="1"/>
  <c r="L202" i="2"/>
  <c r="N202" i="15" s="1"/>
  <c r="L298" i="2"/>
  <c r="N298" i="15" s="1"/>
  <c r="L104" i="2"/>
  <c r="N104" i="15" s="1"/>
  <c r="L120" i="2"/>
  <c r="N120" i="15" s="1"/>
  <c r="L152" i="2"/>
  <c r="N152" i="15" s="1"/>
  <c r="L216" i="2"/>
  <c r="N216" i="15" s="1"/>
  <c r="L248" i="2"/>
  <c r="N248" i="15" s="1"/>
  <c r="L22" i="2"/>
  <c r="N22" i="15" s="1"/>
  <c r="L38" i="2"/>
  <c r="N38" i="15" s="1"/>
  <c r="L54" i="2"/>
  <c r="N54" i="15" s="1"/>
  <c r="L70" i="2"/>
  <c r="N70" i="15" s="1"/>
  <c r="L86" i="2"/>
  <c r="N86" i="15" s="1"/>
  <c r="L102" i="2"/>
  <c r="N102" i="15" s="1"/>
  <c r="L118" i="2"/>
  <c r="N118" i="15" s="1"/>
  <c r="L134" i="2"/>
  <c r="N134" i="15" s="1"/>
  <c r="L150" i="2"/>
  <c r="N150" i="15" s="1"/>
  <c r="L166" i="2"/>
  <c r="N166" i="15" s="1"/>
  <c r="L182" i="2"/>
  <c r="N182" i="15" s="1"/>
  <c r="L198" i="2"/>
  <c r="N198" i="15" s="1"/>
  <c r="L246" i="2"/>
  <c r="N246" i="15" s="1"/>
  <c r="L262" i="2"/>
  <c r="N262" i="15" s="1"/>
  <c r="L278" i="2"/>
  <c r="N278" i="15" s="1"/>
  <c r="L294" i="2"/>
  <c r="N294" i="15" s="1"/>
  <c r="L59" i="2"/>
  <c r="N59" i="15" s="1"/>
  <c r="L75" i="2"/>
  <c r="N75" i="15" s="1"/>
  <c r="L49" i="2"/>
  <c r="N49" i="15" s="1"/>
  <c r="L85" i="2"/>
  <c r="N85" i="15" s="1"/>
  <c r="L36" i="2"/>
  <c r="N36" i="15" s="1"/>
  <c r="L84" i="2"/>
  <c r="N84" i="15" s="1"/>
  <c r="L164" i="2"/>
  <c r="N164" i="15" s="1"/>
  <c r="L196" i="2"/>
  <c r="N196" i="15" s="1"/>
  <c r="L260" i="2"/>
  <c r="N260" i="15" s="1"/>
  <c r="L276" i="2"/>
  <c r="N276" i="15" s="1"/>
  <c r="L296" i="2"/>
  <c r="N296" i="15" s="1"/>
  <c r="L122" i="2"/>
  <c r="N122" i="15" s="1"/>
  <c r="L186" i="2"/>
  <c r="N186" i="15" s="1"/>
  <c r="L218" i="2"/>
  <c r="N218" i="15" s="1"/>
  <c r="L56" i="2"/>
  <c r="N56" i="15" s="1"/>
  <c r="L18" i="2"/>
  <c r="N18" i="15" s="1"/>
  <c r="L165" i="2"/>
  <c r="N165" i="15" s="1"/>
  <c r="L209" i="2"/>
  <c r="N209" i="15" s="1"/>
  <c r="L39" i="2"/>
  <c r="N39" i="15" s="1"/>
  <c r="L87" i="2"/>
  <c r="N87" i="15" s="1"/>
  <c r="L151" i="2"/>
  <c r="N151" i="15" s="1"/>
  <c r="L231" i="2"/>
  <c r="N231" i="15" s="1"/>
  <c r="L17" i="2"/>
  <c r="N17" i="15" s="1"/>
  <c r="L77" i="2"/>
  <c r="N77" i="15" s="1"/>
  <c r="L185" i="2"/>
  <c r="N185" i="15" s="1"/>
  <c r="L237" i="2"/>
  <c r="N237" i="15" s="1"/>
  <c r="L128" i="2"/>
  <c r="N128" i="15" s="1"/>
  <c r="L45" i="2"/>
  <c r="N45" i="15" s="1"/>
  <c r="L109" i="2"/>
  <c r="N109" i="15" s="1"/>
  <c r="L181" i="2"/>
  <c r="N181" i="15" s="1"/>
  <c r="D16" i="2"/>
  <c r="D16" i="15" s="1"/>
  <c r="E16" i="2"/>
  <c r="E16" i="15" s="1"/>
  <c r="J16" i="2"/>
  <c r="L16" i="15" s="1"/>
  <c r="K16" i="2"/>
  <c r="M16" i="15" s="1"/>
  <c r="H16" i="2"/>
  <c r="H16" i="15" s="1"/>
  <c r="I16" i="2"/>
  <c r="I16" i="15" s="1"/>
  <c r="F16" i="2"/>
  <c r="F16" i="15" s="1"/>
  <c r="K33" i="13" l="1"/>
  <c r="I33" i="13"/>
  <c r="I28" i="14"/>
  <c r="K28" i="14"/>
  <c r="X349" i="15"/>
  <c r="Y17" i="15"/>
  <c r="AC20" i="14" s="1"/>
  <c r="AB28" i="14"/>
  <c r="E28" i="14" s="1"/>
  <c r="Y25" i="15"/>
  <c r="AC28" i="14" s="1"/>
  <c r="T153" i="14"/>
  <c r="AB11" i="14"/>
  <c r="AB11" i="13"/>
  <c r="AB12" i="14"/>
  <c r="AB12" i="13"/>
  <c r="AB17" i="14"/>
  <c r="AB17" i="13"/>
  <c r="E49" i="14"/>
  <c r="AB42" i="14"/>
  <c r="Y39" i="15"/>
  <c r="AC42" i="14" s="1"/>
  <c r="K21" i="13"/>
  <c r="I21" i="13"/>
  <c r="K21" i="14"/>
  <c r="I21" i="14"/>
  <c r="X79" i="15"/>
  <c r="AB15" i="14"/>
  <c r="AB15" i="13"/>
  <c r="I10" i="14"/>
  <c r="K10" i="14"/>
  <c r="K10" i="13"/>
  <c r="I10" i="13"/>
  <c r="K17" i="14"/>
  <c r="I17" i="14"/>
  <c r="I17" i="13"/>
  <c r="K17" i="13"/>
  <c r="E40" i="13"/>
  <c r="Y30" i="15"/>
  <c r="AC33" i="13" s="1"/>
  <c r="AB33" i="13"/>
  <c r="E33" i="13" s="1"/>
  <c r="B52" i="15"/>
  <c r="H121" i="13"/>
  <c r="F121" i="13" s="1"/>
  <c r="K121" i="13"/>
  <c r="AI121" i="13"/>
  <c r="I281" i="13"/>
  <c r="K281" i="13"/>
  <c r="N281" i="13"/>
  <c r="W281" i="13"/>
  <c r="X80" i="14"/>
  <c r="J80" i="14"/>
  <c r="L80" i="14"/>
  <c r="U80" i="14"/>
  <c r="AI361" i="14"/>
  <c r="AG361" i="14"/>
  <c r="AC361" i="14"/>
  <c r="AE361" i="14"/>
  <c r="R221" i="14"/>
  <c r="T221" i="14"/>
  <c r="V221" i="14"/>
  <c r="P221" i="14"/>
  <c r="AL223" i="13"/>
  <c r="AF223" i="13"/>
  <c r="AH223" i="13"/>
  <c r="AJ223" i="13"/>
  <c r="AL112" i="13"/>
  <c r="AH112" i="13"/>
  <c r="AJ112" i="13"/>
  <c r="P112" i="13"/>
  <c r="AE112" i="13"/>
  <c r="S107" i="14"/>
  <c r="Q107" i="14"/>
  <c r="H107" i="14"/>
  <c r="F107" i="14" s="1"/>
  <c r="AD107" i="14"/>
  <c r="Z249" i="14"/>
  <c r="AB249" i="14"/>
  <c r="AD249" i="14"/>
  <c r="X249" i="14"/>
  <c r="AB87" i="13"/>
  <c r="I87" i="13"/>
  <c r="S87" i="13"/>
  <c r="AA87" i="13"/>
  <c r="T306" i="13"/>
  <c r="AD306" i="13"/>
  <c r="Z306" i="13"/>
  <c r="AH306" i="13"/>
  <c r="AL234" i="13"/>
  <c r="Y234" i="13"/>
  <c r="AA234" i="13"/>
  <c r="W234" i="13"/>
  <c r="AL109" i="14"/>
  <c r="Q109" i="14"/>
  <c r="U109" i="14"/>
  <c r="K149" i="14"/>
  <c r="U149" i="14"/>
  <c r="Q149" i="14"/>
  <c r="AK149" i="14"/>
  <c r="Y149" i="14"/>
  <c r="V132" i="14"/>
  <c r="T132" i="14"/>
  <c r="X132" i="14"/>
  <c r="Z132" i="14"/>
  <c r="AL240" i="13"/>
  <c r="K240" i="13"/>
  <c r="M240" i="13"/>
  <c r="AF240" i="13"/>
  <c r="V240" i="13"/>
  <c r="Q189" i="14"/>
  <c r="O189" i="14"/>
  <c r="V189" i="14"/>
  <c r="AB189" i="14"/>
  <c r="AH172" i="14"/>
  <c r="AJ172" i="14"/>
  <c r="W172" i="14"/>
  <c r="O172" i="14"/>
  <c r="L308" i="14"/>
  <c r="N308" i="14"/>
  <c r="H308" i="14"/>
  <c r="F308" i="14" s="1"/>
  <c r="W308" i="14"/>
  <c r="AE308" i="14"/>
  <c r="AO133" i="13"/>
  <c r="R133" i="13"/>
  <c r="T133" i="13"/>
  <c r="V133" i="13"/>
  <c r="AM297" i="13"/>
  <c r="J297" i="13"/>
  <c r="H297" i="13"/>
  <c r="F297" i="13" s="1"/>
  <c r="T297" i="13"/>
  <c r="Q96" i="14"/>
  <c r="O96" i="14"/>
  <c r="N96" i="14"/>
  <c r="AK96" i="14"/>
  <c r="Z63" i="14"/>
  <c r="AB63" i="14"/>
  <c r="AD63" i="14"/>
  <c r="X63" i="14"/>
  <c r="AI153" i="14"/>
  <c r="Q153" i="14"/>
  <c r="AL153" i="14"/>
  <c r="Q281" i="13"/>
  <c r="S281" i="13"/>
  <c r="AD281" i="13"/>
  <c r="L281" i="13"/>
  <c r="AF80" i="14"/>
  <c r="R80" i="14"/>
  <c r="AB80" i="14"/>
  <c r="V80" i="14"/>
  <c r="J361" i="14"/>
  <c r="L361" i="14"/>
  <c r="AO361" i="14"/>
  <c r="V361" i="14"/>
  <c r="AF361" i="14"/>
  <c r="Z221" i="14"/>
  <c r="AB221" i="14"/>
  <c r="AL221" i="14"/>
  <c r="N221" i="14"/>
  <c r="AM223" i="13"/>
  <c r="I223" i="13"/>
  <c r="K223" i="13"/>
  <c r="N223" i="13"/>
  <c r="AM112" i="13"/>
  <c r="K112" i="13"/>
  <c r="M112" i="13"/>
  <c r="X112" i="13"/>
  <c r="O112" i="13"/>
  <c r="AA107" i="14"/>
  <c r="Y107" i="14"/>
  <c r="X107" i="14"/>
  <c r="N107" i="14"/>
  <c r="AH249" i="14"/>
  <c r="AJ249" i="14"/>
  <c r="O249" i="14"/>
  <c r="AK249" i="14"/>
  <c r="AN87" i="13"/>
  <c r="AJ87" i="13"/>
  <c r="Q87" i="13"/>
  <c r="AI87" i="13"/>
  <c r="O87" i="13"/>
  <c r="AB306" i="13"/>
  <c r="K306" i="13"/>
  <c r="O306" i="13"/>
  <c r="W306" i="13"/>
  <c r="AM234" i="13"/>
  <c r="AG234" i="13"/>
  <c r="AI234" i="13"/>
  <c r="O234" i="13"/>
  <c r="O109" i="14"/>
  <c r="Z109" i="14"/>
  <c r="L109" i="14"/>
  <c r="AA109" i="14"/>
  <c r="S149" i="14"/>
  <c r="AC149" i="14"/>
  <c r="AG149" i="14"/>
  <c r="I149" i="14"/>
  <c r="AD149" i="14"/>
  <c r="AD132" i="14"/>
  <c r="AB132" i="14"/>
  <c r="AN132" i="14"/>
  <c r="I132" i="14"/>
  <c r="AM240" i="13"/>
  <c r="S240" i="13"/>
  <c r="U240" i="13"/>
  <c r="I240" i="13"/>
  <c r="Y189" i="14"/>
  <c r="W189" i="14"/>
  <c r="AL189" i="14"/>
  <c r="K172" i="14"/>
  <c r="I172" i="14"/>
  <c r="AM172" i="14"/>
  <c r="P172" i="14"/>
  <c r="T308" i="14"/>
  <c r="V308" i="14"/>
  <c r="X308" i="14"/>
  <c r="AM308" i="14"/>
  <c r="AF308" i="14"/>
  <c r="AL133" i="13"/>
  <c r="Z133" i="13"/>
  <c r="AB133" i="13"/>
  <c r="W133" i="13"/>
  <c r="AK297" i="13"/>
  <c r="R297" i="13"/>
  <c r="P297" i="13"/>
  <c r="AJ297" i="13"/>
  <c r="Y96" i="14"/>
  <c r="W96" i="14"/>
  <c r="AD96" i="14"/>
  <c r="AL96" i="14"/>
  <c r="AH63" i="14"/>
  <c r="AJ63" i="14"/>
  <c r="O63" i="14"/>
  <c r="AK63" i="14"/>
  <c r="O153" i="14"/>
  <c r="Z153" i="14"/>
  <c r="L153" i="14"/>
  <c r="I153" i="14"/>
  <c r="T121" i="13"/>
  <c r="AJ121" i="13"/>
  <c r="Y281" i="13"/>
  <c r="AA281" i="13"/>
  <c r="O281" i="13"/>
  <c r="AB281" i="13"/>
  <c r="AN80" i="14"/>
  <c r="Z80" i="14"/>
  <c r="M80" i="14"/>
  <c r="AI80" i="14"/>
  <c r="R361" i="14"/>
  <c r="T361" i="14"/>
  <c r="W361" i="14"/>
  <c r="AL361" i="14"/>
  <c r="AK361" i="14"/>
  <c r="AH221" i="14"/>
  <c r="AJ221" i="14"/>
  <c r="W221" i="14"/>
  <c r="AD221" i="14"/>
  <c r="O223" i="13"/>
  <c r="Q223" i="13"/>
  <c r="AA223" i="13"/>
  <c r="S223" i="13"/>
  <c r="AN112" i="13"/>
  <c r="S112" i="13"/>
  <c r="U112" i="13"/>
  <c r="AF112" i="13"/>
  <c r="AI107" i="14"/>
  <c r="AG107" i="14"/>
  <c r="AN107" i="14"/>
  <c r="O107" i="14"/>
  <c r="K249" i="14"/>
  <c r="I249" i="14"/>
  <c r="AE249" i="14"/>
  <c r="AL249" i="14"/>
  <c r="AO87" i="13"/>
  <c r="M87" i="13"/>
  <c r="Y87" i="13"/>
  <c r="W87" i="13"/>
  <c r="AE87" i="13"/>
  <c r="AO306" i="13"/>
  <c r="AJ306" i="13"/>
  <c r="S306" i="13"/>
  <c r="AE306" i="13"/>
  <c r="H306" i="13"/>
  <c r="F306" i="13" s="1"/>
  <c r="H234" i="13"/>
  <c r="F234" i="13" s="1"/>
  <c r="J234" i="13"/>
  <c r="L234" i="13"/>
  <c r="T234" i="13"/>
  <c r="X109" i="14"/>
  <c r="AI109" i="14"/>
  <c r="AE109" i="14"/>
  <c r="AK109" i="14"/>
  <c r="AA149" i="14"/>
  <c r="J149" i="14"/>
  <c r="V149" i="14"/>
  <c r="AL149" i="14"/>
  <c r="AL132" i="14"/>
  <c r="AJ132" i="14"/>
  <c r="Q132" i="14"/>
  <c r="AO132" i="14"/>
  <c r="AN240" i="13"/>
  <c r="AA240" i="13"/>
  <c r="AC240" i="13"/>
  <c r="Y240" i="13"/>
  <c r="H189" i="14"/>
  <c r="F189" i="14" s="1"/>
  <c r="AG189" i="14"/>
  <c r="AE189" i="14"/>
  <c r="S189" i="14"/>
  <c r="AD189" i="14"/>
  <c r="S172" i="14"/>
  <c r="Q172" i="14"/>
  <c r="H172" i="14"/>
  <c r="F172" i="14" s="1"/>
  <c r="AC172" i="14"/>
  <c r="AB308" i="14"/>
  <c r="AD308" i="14"/>
  <c r="AN308" i="14"/>
  <c r="AG308" i="14"/>
  <c r="AM133" i="13"/>
  <c r="AH133" i="13"/>
  <c r="AJ133" i="13"/>
  <c r="X133" i="13"/>
  <c r="AN297" i="13"/>
  <c r="Z297" i="13"/>
  <c r="X297" i="13"/>
  <c r="U297" i="13"/>
  <c r="H96" i="14"/>
  <c r="F96" i="14" s="1"/>
  <c r="AG96" i="14"/>
  <c r="AE96" i="14"/>
  <c r="K96" i="14"/>
  <c r="AJ96" i="14"/>
  <c r="K63" i="14"/>
  <c r="I63" i="14"/>
  <c r="AE63" i="14"/>
  <c r="V63" i="14"/>
  <c r="X153" i="14"/>
  <c r="AJ153" i="14"/>
  <c r="AD153" i="14"/>
  <c r="AB153" i="14"/>
  <c r="R121" i="13"/>
  <c r="AL281" i="13"/>
  <c r="AG281" i="13"/>
  <c r="AI281" i="13"/>
  <c r="AE281" i="13"/>
  <c r="M281" i="13"/>
  <c r="I80" i="14"/>
  <c r="AH80" i="14"/>
  <c r="T80" i="14"/>
  <c r="Z361" i="14"/>
  <c r="AB361" i="14"/>
  <c r="AM361" i="14"/>
  <c r="N361" i="14"/>
  <c r="K221" i="14"/>
  <c r="I221" i="14"/>
  <c r="AM221" i="14"/>
  <c r="O221" i="14"/>
  <c r="W223" i="13"/>
  <c r="Y223" i="13"/>
  <c r="L223" i="13"/>
  <c r="T223" i="13"/>
  <c r="AO112" i="13"/>
  <c r="AA112" i="13"/>
  <c r="I112" i="13"/>
  <c r="J107" i="14"/>
  <c r="L107" i="14"/>
  <c r="AO107" i="14"/>
  <c r="U107" i="14"/>
  <c r="P107" i="14"/>
  <c r="S249" i="14"/>
  <c r="Q249" i="14"/>
  <c r="P249" i="14"/>
  <c r="AM249" i="14"/>
  <c r="AK87" i="13"/>
  <c r="U87" i="13"/>
  <c r="AG87" i="13"/>
  <c r="H87" i="13"/>
  <c r="F87" i="13" s="1"/>
  <c r="AK306" i="13"/>
  <c r="M306" i="13"/>
  <c r="AA306" i="13"/>
  <c r="P306" i="13"/>
  <c r="X306" i="13"/>
  <c r="P234" i="13"/>
  <c r="R234" i="13"/>
  <c r="AB234" i="13"/>
  <c r="U234" i="13"/>
  <c r="AG109" i="14"/>
  <c r="M109" i="14"/>
  <c r="R109" i="14"/>
  <c r="AM109" i="14"/>
  <c r="AI149" i="14"/>
  <c r="R149" i="14"/>
  <c r="AH149" i="14"/>
  <c r="N149" i="14"/>
  <c r="M132" i="14"/>
  <c r="O132" i="14"/>
  <c r="R132" i="14"/>
  <c r="AG132" i="14"/>
  <c r="AA132" i="14"/>
  <c r="AO240" i="13"/>
  <c r="AI240" i="13"/>
  <c r="N240" i="13"/>
  <c r="W240" i="13"/>
  <c r="P189" i="14"/>
  <c r="AO189" i="14"/>
  <c r="AM189" i="14"/>
  <c r="AI189" i="14"/>
  <c r="K189" i="14"/>
  <c r="AA172" i="14"/>
  <c r="Y172" i="14"/>
  <c r="X172" i="14"/>
  <c r="AD172" i="14"/>
  <c r="AJ308" i="14"/>
  <c r="AL308" i="14"/>
  <c r="I308" i="14"/>
  <c r="AH308" i="14"/>
  <c r="I133" i="13"/>
  <c r="K133" i="13"/>
  <c r="M133" i="13"/>
  <c r="AD133" i="13"/>
  <c r="AO297" i="13"/>
  <c r="AH297" i="13"/>
  <c r="AF297" i="13"/>
  <c r="V297" i="13"/>
  <c r="P96" i="14"/>
  <c r="AO96" i="14"/>
  <c r="AM96" i="14"/>
  <c r="AA96" i="14"/>
  <c r="S96" i="14"/>
  <c r="S63" i="14"/>
  <c r="Q63" i="14"/>
  <c r="P63" i="14"/>
  <c r="H63" i="14"/>
  <c r="F63" i="14" s="1"/>
  <c r="AG153" i="14"/>
  <c r="N153" i="14"/>
  <c r="AO121" i="13"/>
  <c r="AD121" i="13"/>
  <c r="I121" i="13"/>
  <c r="AA121" i="13"/>
  <c r="AM281" i="13"/>
  <c r="J281" i="13"/>
  <c r="H281" i="13"/>
  <c r="F281" i="13" s="1"/>
  <c r="T281" i="13"/>
  <c r="AC281" i="13"/>
  <c r="Q80" i="14"/>
  <c r="O80" i="14"/>
  <c r="N80" i="14"/>
  <c r="S80" i="14"/>
  <c r="AH361" i="14"/>
  <c r="AJ361" i="14"/>
  <c r="H361" i="14"/>
  <c r="F361" i="14" s="1"/>
  <c r="O361" i="14"/>
  <c r="S221" i="14"/>
  <c r="Q221" i="14"/>
  <c r="H221" i="14"/>
  <c r="F221" i="14" s="1"/>
  <c r="AE221" i="14"/>
  <c r="AE223" i="13"/>
  <c r="AG223" i="13"/>
  <c r="AB223" i="13"/>
  <c r="U223" i="13"/>
  <c r="AK112" i="13"/>
  <c r="AI112" i="13"/>
  <c r="N112" i="13"/>
  <c r="Q112" i="13"/>
  <c r="R107" i="14"/>
  <c r="T107" i="14"/>
  <c r="V107" i="14"/>
  <c r="AK107" i="14"/>
  <c r="AC107" i="14"/>
  <c r="AA249" i="14"/>
  <c r="Y249" i="14"/>
  <c r="AF249" i="14"/>
  <c r="H249" i="14"/>
  <c r="F249" i="14" s="1"/>
  <c r="AL87" i="13"/>
  <c r="AC87" i="13"/>
  <c r="P87" i="13"/>
  <c r="X87" i="13"/>
  <c r="AL306" i="13"/>
  <c r="U306" i="13"/>
  <c r="AI306" i="13"/>
  <c r="AF306" i="13"/>
  <c r="X234" i="13"/>
  <c r="Z234" i="13"/>
  <c r="M234" i="13"/>
  <c r="V234" i="13"/>
  <c r="P109" i="14"/>
  <c r="W109" i="14"/>
  <c r="AJ109" i="14"/>
  <c r="AN109" i="14"/>
  <c r="L149" i="14"/>
  <c r="Z149" i="14"/>
  <c r="O149" i="14"/>
  <c r="AM149" i="14"/>
  <c r="U132" i="14"/>
  <c r="W132" i="14"/>
  <c r="AH132" i="14"/>
  <c r="J132" i="14"/>
  <c r="AF132" i="14"/>
  <c r="J240" i="13"/>
  <c r="L240" i="13"/>
  <c r="AD240" i="13"/>
  <c r="X240" i="13"/>
  <c r="X189" i="14"/>
  <c r="J189" i="14"/>
  <c r="T189" i="14"/>
  <c r="L189" i="14"/>
  <c r="G189" i="14" s="1"/>
  <c r="AI172" i="14"/>
  <c r="AG172" i="14"/>
  <c r="AN172" i="14"/>
  <c r="AE172" i="14"/>
  <c r="M308" i="14"/>
  <c r="K308" i="14"/>
  <c r="Y308" i="14"/>
  <c r="O308" i="14"/>
  <c r="Q133" i="13"/>
  <c r="S133" i="13"/>
  <c r="U133" i="13"/>
  <c r="H133" i="13"/>
  <c r="F133" i="13" s="1"/>
  <c r="I297" i="13"/>
  <c r="K297" i="13"/>
  <c r="N297" i="13"/>
  <c r="W297" i="13"/>
  <c r="X96" i="14"/>
  <c r="J96" i="14"/>
  <c r="L96" i="14"/>
  <c r="U96" i="14"/>
  <c r="AA63" i="14"/>
  <c r="Y63" i="14"/>
  <c r="AF63" i="14"/>
  <c r="U63" i="14"/>
  <c r="P153" i="14"/>
  <c r="W153" i="14"/>
  <c r="AE153" i="14"/>
  <c r="V153" i="14"/>
  <c r="AK121" i="13"/>
  <c r="O121" i="13"/>
  <c r="Q121" i="13"/>
  <c r="AB121" i="13"/>
  <c r="AO281" i="13"/>
  <c r="R281" i="13"/>
  <c r="P281" i="13"/>
  <c r="AJ281" i="13"/>
  <c r="Y80" i="14"/>
  <c r="W80" i="14"/>
  <c r="AD80" i="14"/>
  <c r="AJ80" i="14"/>
  <c r="K361" i="14"/>
  <c r="I361" i="14"/>
  <c r="X361" i="14"/>
  <c r="P361" i="14"/>
  <c r="AA221" i="14"/>
  <c r="Y221" i="14"/>
  <c r="X221" i="14"/>
  <c r="U221" i="14"/>
  <c r="AN223" i="13"/>
  <c r="H223" i="13"/>
  <c r="F223" i="13" s="1"/>
  <c r="J223" i="13"/>
  <c r="M223" i="13"/>
  <c r="AD223" i="13"/>
  <c r="J112" i="13"/>
  <c r="L112" i="13"/>
  <c r="V112" i="13"/>
  <c r="Y112" i="13"/>
  <c r="Z107" i="14"/>
  <c r="AB107" i="14"/>
  <c r="AL107" i="14"/>
  <c r="AE107" i="14"/>
  <c r="AI249" i="14"/>
  <c r="AG249" i="14"/>
  <c r="M249" i="14"/>
  <c r="AN249" i="14"/>
  <c r="AM87" i="13"/>
  <c r="N87" i="13"/>
  <c r="AF87" i="13"/>
  <c r="J87" i="13"/>
  <c r="AM306" i="13"/>
  <c r="AC306" i="13"/>
  <c r="I306" i="13"/>
  <c r="Q306" i="13"/>
  <c r="AO234" i="13"/>
  <c r="AF234" i="13"/>
  <c r="AH234" i="13"/>
  <c r="AC234" i="13"/>
  <c r="AE234" i="13"/>
  <c r="N109" i="14"/>
  <c r="Y109" i="14"/>
  <c r="AF109" i="14"/>
  <c r="J109" i="14"/>
  <c r="S109" i="14"/>
  <c r="T149" i="14"/>
  <c r="P149" i="14"/>
  <c r="AE149" i="14"/>
  <c r="W149" i="14"/>
  <c r="AE132" i="14"/>
  <c r="S132" i="14"/>
  <c r="K132" i="14"/>
  <c r="R240" i="13"/>
  <c r="T240" i="13"/>
  <c r="O240" i="13"/>
  <c r="AG240" i="13"/>
  <c r="AF189" i="14"/>
  <c r="R189" i="14"/>
  <c r="AJ189" i="14"/>
  <c r="M189" i="14"/>
  <c r="J172" i="14"/>
  <c r="L172" i="14"/>
  <c r="AO172" i="14"/>
  <c r="U172" i="14"/>
  <c r="AF172" i="14"/>
  <c r="U308" i="14"/>
  <c r="S308" i="14"/>
  <c r="AO308" i="14"/>
  <c r="P308" i="14"/>
  <c r="Y133" i="13"/>
  <c r="AA133" i="13"/>
  <c r="AC133" i="13"/>
  <c r="AE133" i="13"/>
  <c r="Q297" i="13"/>
  <c r="S297" i="13"/>
  <c r="AD297" i="13"/>
  <c r="L297" i="13"/>
  <c r="AF96" i="14"/>
  <c r="R96" i="14"/>
  <c r="AB96" i="14"/>
  <c r="V96" i="14"/>
  <c r="AI63" i="14"/>
  <c r="AG63" i="14"/>
  <c r="M63" i="14"/>
  <c r="AL63" i="14"/>
  <c r="K153" i="14"/>
  <c r="Y153" i="14"/>
  <c r="AF153" i="14"/>
  <c r="R153" i="14"/>
  <c r="AM153" i="14"/>
  <c r="AK281" i="13"/>
  <c r="Z281" i="13"/>
  <c r="X281" i="13"/>
  <c r="U281" i="13"/>
  <c r="H80" i="14"/>
  <c r="F80" i="14" s="1"/>
  <c r="AG80" i="14"/>
  <c r="AE80" i="14"/>
  <c r="K80" i="14"/>
  <c r="AK80" i="14"/>
  <c r="S361" i="14"/>
  <c r="Q361" i="14"/>
  <c r="AN361" i="14"/>
  <c r="U361" i="14"/>
  <c r="AI221" i="14"/>
  <c r="AG221" i="14"/>
  <c r="AN221" i="14"/>
  <c r="AK221" i="14"/>
  <c r="AO223" i="13"/>
  <c r="P223" i="13"/>
  <c r="R223" i="13"/>
  <c r="AC223" i="13"/>
  <c r="AI223" i="13"/>
  <c r="R112" i="13"/>
  <c r="T112" i="13"/>
  <c r="AD112" i="13"/>
  <c r="AG112" i="13"/>
  <c r="AH107" i="14"/>
  <c r="AJ107" i="14"/>
  <c r="W107" i="14"/>
  <c r="AF107" i="14"/>
  <c r="J249" i="14"/>
  <c r="L249" i="14"/>
  <c r="AO249" i="14"/>
  <c r="U249" i="14"/>
  <c r="L87" i="13"/>
  <c r="V87" i="13"/>
  <c r="R87" i="13"/>
  <c r="Z87" i="13"/>
  <c r="AN306" i="13"/>
  <c r="N306" i="13"/>
  <c r="Y306" i="13"/>
  <c r="AG306" i="13"/>
  <c r="AN234" i="13"/>
  <c r="I234" i="13"/>
  <c r="K234" i="13"/>
  <c r="N234" i="13"/>
  <c r="AJ234" i="13"/>
  <c r="V109" i="14"/>
  <c r="AH109" i="14"/>
  <c r="AO109" i="14"/>
  <c r="AB109" i="14"/>
  <c r="I109" i="14"/>
  <c r="AB149" i="14"/>
  <c r="AF149" i="14"/>
  <c r="AN149" i="14"/>
  <c r="X149" i="14"/>
  <c r="AK132" i="14"/>
  <c r="AM132" i="14"/>
  <c r="AI132" i="14"/>
  <c r="P132" i="14"/>
  <c r="Z240" i="13"/>
  <c r="AB240" i="13"/>
  <c r="AE240" i="13"/>
  <c r="H240" i="13"/>
  <c r="F240" i="13" s="1"/>
  <c r="AN189" i="14"/>
  <c r="Z189" i="14"/>
  <c r="U189" i="14"/>
  <c r="N189" i="14"/>
  <c r="R172" i="14"/>
  <c r="T172" i="14"/>
  <c r="V172" i="14"/>
  <c r="AK172" i="14"/>
  <c r="M172" i="14"/>
  <c r="AA308" i="14"/>
  <c r="J308" i="14"/>
  <c r="Q308" i="14"/>
  <c r="AK133" i="13"/>
  <c r="AG133" i="13"/>
  <c r="AI133" i="13"/>
  <c r="O133" i="13"/>
  <c r="N133" i="13"/>
  <c r="Y297" i="13"/>
  <c r="AA297" i="13"/>
  <c r="O297" i="13"/>
  <c r="AB297" i="13"/>
  <c r="AN96" i="14"/>
  <c r="Z96" i="14"/>
  <c r="M96" i="14"/>
  <c r="AI96" i="14"/>
  <c r="J63" i="14"/>
  <c r="L63" i="14"/>
  <c r="AO63" i="14"/>
  <c r="AC63" i="14"/>
  <c r="AM63" i="14"/>
  <c r="S153" i="14"/>
  <c r="AH153" i="14"/>
  <c r="AO153" i="14"/>
  <c r="AK153" i="14"/>
  <c r="AN153" i="14"/>
  <c r="M121" i="13"/>
  <c r="AE121" i="13"/>
  <c r="AG121" i="13"/>
  <c r="J121" i="13"/>
  <c r="AN281" i="13"/>
  <c r="AH281" i="13"/>
  <c r="AF281" i="13"/>
  <c r="V281" i="13"/>
  <c r="P80" i="14"/>
  <c r="AO80" i="14"/>
  <c r="AM80" i="14"/>
  <c r="AA80" i="14"/>
  <c r="AL80" i="14"/>
  <c r="AA361" i="14"/>
  <c r="Y361" i="14"/>
  <c r="M361" i="14"/>
  <c r="AD361" i="14"/>
  <c r="J221" i="14"/>
  <c r="L221" i="14"/>
  <c r="G221" i="14" s="1"/>
  <c r="AO221" i="14"/>
  <c r="M221" i="14"/>
  <c r="AF221" i="14"/>
  <c r="AK223" i="13"/>
  <c r="X223" i="13"/>
  <c r="Z223" i="13"/>
  <c r="V223" i="13"/>
  <c r="Z112" i="13"/>
  <c r="AB112" i="13"/>
  <c r="H112" i="13"/>
  <c r="F112" i="13" s="1"/>
  <c r="W112" i="13"/>
  <c r="K107" i="14"/>
  <c r="I107" i="14"/>
  <c r="AM107" i="14"/>
  <c r="M107" i="14"/>
  <c r="R249" i="14"/>
  <c r="T249" i="14"/>
  <c r="N249" i="14"/>
  <c r="E249" i="14" s="1"/>
  <c r="W249" i="14"/>
  <c r="V249" i="14"/>
  <c r="T87" i="13"/>
  <c r="AD87" i="13"/>
  <c r="AH87" i="13"/>
  <c r="K87" i="13"/>
  <c r="L306" i="13"/>
  <c r="V306" i="13"/>
  <c r="J306" i="13"/>
  <c r="R306" i="13"/>
  <c r="AK234" i="13"/>
  <c r="Q234" i="13"/>
  <c r="S234" i="13"/>
  <c r="AD234" i="13"/>
  <c r="AD109" i="14"/>
  <c r="H109" i="14"/>
  <c r="F109" i="14" s="1"/>
  <c r="K109" i="14"/>
  <c r="T109" i="14"/>
  <c r="M149" i="14"/>
  <c r="AO149" i="14"/>
  <c r="H149" i="14"/>
  <c r="F149" i="14" s="1"/>
  <c r="AJ149" i="14"/>
  <c r="N132" i="14"/>
  <c r="L132" i="14"/>
  <c r="G132" i="14" s="1"/>
  <c r="H132" i="14"/>
  <c r="F132" i="14" s="1"/>
  <c r="Y132" i="14"/>
  <c r="AK240" i="13"/>
  <c r="AH240" i="13"/>
  <c r="AJ240" i="13"/>
  <c r="P240" i="13"/>
  <c r="Q240" i="13"/>
  <c r="I189" i="14"/>
  <c r="AH189" i="14"/>
  <c r="AK189" i="14"/>
  <c r="AA189" i="14"/>
  <c r="Z172" i="14"/>
  <c r="AB172" i="14"/>
  <c r="AL172" i="14"/>
  <c r="N172" i="14"/>
  <c r="E172" i="14" s="1"/>
  <c r="AK308" i="14"/>
  <c r="AI308" i="14"/>
  <c r="Z308" i="14"/>
  <c r="R308" i="14"/>
  <c r="AN133" i="13"/>
  <c r="J133" i="13"/>
  <c r="L133" i="13"/>
  <c r="P133" i="13"/>
  <c r="AF133" i="13"/>
  <c r="AL297" i="13"/>
  <c r="AG297" i="13"/>
  <c r="AI297" i="13"/>
  <c r="AE297" i="13"/>
  <c r="M297" i="13"/>
  <c r="I96" i="14"/>
  <c r="AH96" i="14"/>
  <c r="AC96" i="14"/>
  <c r="T96" i="14"/>
  <c r="R63" i="14"/>
  <c r="T63" i="14"/>
  <c r="J153" i="14"/>
  <c r="AN63" i="14"/>
  <c r="I49" i="14"/>
  <c r="K49" i="14"/>
  <c r="K37" i="14"/>
  <c r="I37" i="14"/>
  <c r="AB8" i="14"/>
  <c r="AB8" i="13"/>
  <c r="AB7" i="14"/>
  <c r="AB7" i="13"/>
  <c r="K13" i="14"/>
  <c r="I13" i="14"/>
  <c r="I13" i="13"/>
  <c r="K13" i="13"/>
  <c r="I15" i="14"/>
  <c r="K15" i="14"/>
  <c r="K15" i="13"/>
  <c r="I15" i="13"/>
  <c r="W63" i="14"/>
  <c r="AE21" i="14"/>
  <c r="AE21" i="13"/>
  <c r="AB14" i="14"/>
  <c r="AB14" i="13"/>
  <c r="E20" i="14"/>
  <c r="AA153" i="14"/>
  <c r="N63" i="14"/>
  <c r="E63" i="14" s="1"/>
  <c r="K18" i="14"/>
  <c r="I18" i="14"/>
  <c r="K18" i="13"/>
  <c r="I18" i="13"/>
  <c r="E21" i="14"/>
  <c r="B52" i="2"/>
  <c r="G52" i="2"/>
  <c r="G52" i="15" s="1"/>
  <c r="S52" i="2"/>
  <c r="U52" i="15" s="1"/>
  <c r="O52" i="2"/>
  <c r="Q52" i="15" s="1"/>
  <c r="U52" i="2"/>
  <c r="W52" i="15" s="1"/>
  <c r="K52" i="2"/>
  <c r="M52" i="15" s="1"/>
  <c r="D52" i="2"/>
  <c r="D52" i="15" s="1"/>
  <c r="R52" i="2"/>
  <c r="T52" i="15" s="1"/>
  <c r="P52" i="2"/>
  <c r="R52" i="15" s="1"/>
  <c r="J52" i="2"/>
  <c r="L52" i="15" s="1"/>
  <c r="Q52" i="2"/>
  <c r="N52" i="2"/>
  <c r="P52" i="15" s="1"/>
  <c r="I52" i="2"/>
  <c r="I52" i="15" s="1"/>
  <c r="H52" i="2"/>
  <c r="H52" i="15" s="1"/>
  <c r="E52" i="2"/>
  <c r="M52" i="2"/>
  <c r="O52" i="15" s="1"/>
  <c r="F52" i="2"/>
  <c r="F52" i="15" s="1"/>
  <c r="I42" i="14"/>
  <c r="D42" i="14" s="1"/>
  <c r="K42" i="14"/>
  <c r="E42" i="14"/>
  <c r="K12" i="14"/>
  <c r="I12" i="14"/>
  <c r="I12" i="13"/>
  <c r="K12" i="13"/>
  <c r="I14" i="14"/>
  <c r="K14" i="14"/>
  <c r="I14" i="13"/>
  <c r="K14" i="13"/>
  <c r="AC10" i="14"/>
  <c r="AC10" i="13"/>
  <c r="U255" i="13"/>
  <c r="K40" i="13"/>
  <c r="I40" i="13"/>
  <c r="I20" i="14"/>
  <c r="K20" i="14"/>
  <c r="I8" i="14"/>
  <c r="K8" i="14"/>
  <c r="I8" i="13"/>
  <c r="K8" i="13"/>
  <c r="U153" i="14"/>
  <c r="AK4" i="13"/>
  <c r="B263" i="2"/>
  <c r="U263" i="2"/>
  <c r="W263" i="15" s="1"/>
  <c r="E263" i="2"/>
  <c r="P263" i="2"/>
  <c r="R263" i="15" s="1"/>
  <c r="N263" i="2"/>
  <c r="P263" i="15" s="1"/>
  <c r="K263" i="2"/>
  <c r="M263" i="15" s="1"/>
  <c r="J263" i="2"/>
  <c r="L263" i="15" s="1"/>
  <c r="D263" i="2"/>
  <c r="D263" i="15" s="1"/>
  <c r="I263" i="2"/>
  <c r="I263" i="15" s="1"/>
  <c r="H263" i="2"/>
  <c r="H263" i="15" s="1"/>
  <c r="M263" i="2"/>
  <c r="O263" i="15" s="1"/>
  <c r="F263" i="2"/>
  <c r="F263" i="15" s="1"/>
  <c r="D103" i="2"/>
  <c r="D103" i="15" s="1"/>
  <c r="B103" i="2"/>
  <c r="K39" i="14"/>
  <c r="X39" i="14"/>
  <c r="AJ39" i="14"/>
  <c r="Z39" i="14"/>
  <c r="AJ113" i="13"/>
  <c r="AG113" i="13"/>
  <c r="AE113" i="13"/>
  <c r="M113" i="13"/>
  <c r="AM95" i="14"/>
  <c r="AC95" i="14"/>
  <c r="AO95" i="14"/>
  <c r="L95" i="14"/>
  <c r="J95" i="14"/>
  <c r="M48" i="14"/>
  <c r="AL48" i="14"/>
  <c r="I48" i="14"/>
  <c r="AF48" i="14"/>
  <c r="L265" i="13"/>
  <c r="AD265" i="13"/>
  <c r="S265" i="13"/>
  <c r="Q265" i="13"/>
  <c r="U110" i="14"/>
  <c r="M110" i="14"/>
  <c r="AF110" i="14"/>
  <c r="Z110" i="14"/>
  <c r="L110" i="14"/>
  <c r="S219" i="14"/>
  <c r="K219" i="14"/>
  <c r="AF219" i="14"/>
  <c r="AL219" i="14"/>
  <c r="X54" i="14"/>
  <c r="O54" i="14"/>
  <c r="AA54" i="14"/>
  <c r="AC54" i="14"/>
  <c r="AA155" i="14"/>
  <c r="AJ155" i="14"/>
  <c r="S155" i="14"/>
  <c r="U155" i="14"/>
  <c r="W155" i="14"/>
  <c r="AF63" i="13"/>
  <c r="X63" i="13"/>
  <c r="N63" i="13"/>
  <c r="AM63" i="13"/>
  <c r="K131" i="14"/>
  <c r="Z131" i="14"/>
  <c r="V131" i="14"/>
  <c r="AF131" i="14"/>
  <c r="R96" i="13"/>
  <c r="AB96" i="13"/>
  <c r="X96" i="13"/>
  <c r="AN96" i="13"/>
  <c r="AM297" i="14"/>
  <c r="P297" i="14"/>
  <c r="Q297" i="14"/>
  <c r="S297" i="14"/>
  <c r="P124" i="14"/>
  <c r="AG124" i="14"/>
  <c r="R124" i="14"/>
  <c r="O124" i="14"/>
  <c r="M124" i="14"/>
  <c r="AJ37" i="13"/>
  <c r="AB37" i="13"/>
  <c r="AF37" i="13"/>
  <c r="V37" i="13"/>
  <c r="AD308" i="13"/>
  <c r="U308" i="13"/>
  <c r="I308" i="13"/>
  <c r="K308" i="13"/>
  <c r="AN308" i="13"/>
  <c r="K172" i="13"/>
  <c r="AH172" i="13"/>
  <c r="P172" i="13"/>
  <c r="AO172" i="13"/>
  <c r="AE189" i="13"/>
  <c r="W189" i="13"/>
  <c r="AA189" i="13"/>
  <c r="Y189" i="13"/>
  <c r="R66" i="14"/>
  <c r="I66" i="14"/>
  <c r="AL66" i="14"/>
  <c r="AJ66" i="14"/>
  <c r="M132" i="13"/>
  <c r="AH132" i="13"/>
  <c r="AF132" i="13"/>
  <c r="V132" i="13"/>
  <c r="X149" i="13"/>
  <c r="O149" i="13"/>
  <c r="L149" i="13"/>
  <c r="J149" i="13"/>
  <c r="AL149" i="13"/>
  <c r="P109" i="13"/>
  <c r="AJ109" i="13"/>
  <c r="AH109" i="13"/>
  <c r="AO109" i="13"/>
  <c r="Z28" i="13"/>
  <c r="AG28" i="13"/>
  <c r="AC28" i="13"/>
  <c r="AA28" i="13"/>
  <c r="AE59" i="14"/>
  <c r="AL59" i="14"/>
  <c r="AB59" i="14"/>
  <c r="Z59" i="14"/>
  <c r="Z93" i="14"/>
  <c r="T93" i="14"/>
  <c r="M93" i="14"/>
  <c r="W93" i="14"/>
  <c r="N205" i="14"/>
  <c r="AL205" i="14"/>
  <c r="AB205" i="14"/>
  <c r="Z205" i="14"/>
  <c r="T90" i="13"/>
  <c r="L90" i="13"/>
  <c r="J90" i="13"/>
  <c r="U90" i="13"/>
  <c r="Z107" i="13"/>
  <c r="W107" i="13"/>
  <c r="AJ107" i="13"/>
  <c r="AO107" i="13"/>
  <c r="AD221" i="13"/>
  <c r="T221" i="13"/>
  <c r="R221" i="13"/>
  <c r="AL221" i="13"/>
  <c r="V80" i="13"/>
  <c r="AG80" i="13"/>
  <c r="AE80" i="13"/>
  <c r="X281" i="14"/>
  <c r="AD281" i="14"/>
  <c r="AB281" i="14"/>
  <c r="Z281" i="14"/>
  <c r="L68" i="14"/>
  <c r="AK68" i="14"/>
  <c r="AH68" i="14"/>
  <c r="I68" i="14"/>
  <c r="AJ33" i="14"/>
  <c r="T33" i="14"/>
  <c r="AO33" i="14"/>
  <c r="Y33" i="14"/>
  <c r="O33" i="14"/>
  <c r="T251" i="14"/>
  <c r="K251" i="14"/>
  <c r="AF251" i="14"/>
  <c r="AL251" i="14"/>
  <c r="AB53" i="14"/>
  <c r="AJ53" i="14"/>
  <c r="U53" i="14"/>
  <c r="AE53" i="14"/>
  <c r="V121" i="14"/>
  <c r="AM121" i="14"/>
  <c r="X121" i="14"/>
  <c r="U121" i="14"/>
  <c r="S121" i="14"/>
  <c r="AD73" i="13"/>
  <c r="V73" i="13"/>
  <c r="AI73" i="13"/>
  <c r="AN73" i="13"/>
  <c r="AG120" i="14"/>
  <c r="Y120" i="14"/>
  <c r="AJ120" i="14"/>
  <c r="AL120" i="14"/>
  <c r="V104" i="14"/>
  <c r="AD104" i="14"/>
  <c r="W104" i="14"/>
  <c r="Y104" i="14"/>
  <c r="AJ182" i="13"/>
  <c r="AD182" i="13"/>
  <c r="O182" i="13"/>
  <c r="P182" i="13"/>
  <c r="AF182" i="13"/>
  <c r="AH182" i="13"/>
  <c r="AI182" i="13"/>
  <c r="X182" i="13"/>
  <c r="Y182" i="13"/>
  <c r="Z182" i="13"/>
  <c r="AA182" i="13"/>
  <c r="B182" i="13"/>
  <c r="A177" i="16" s="1"/>
  <c r="P186" i="14"/>
  <c r="X186" i="14"/>
  <c r="AF186" i="14"/>
  <c r="Z186" i="14"/>
  <c r="AA186" i="14"/>
  <c r="Y186" i="14"/>
  <c r="AH186" i="14"/>
  <c r="AI186" i="14"/>
  <c r="AJ186" i="14"/>
  <c r="B186" i="14"/>
  <c r="J373" i="14"/>
  <c r="R373" i="14"/>
  <c r="Z373" i="14"/>
  <c r="AH373" i="14"/>
  <c r="S373" i="14"/>
  <c r="AA373" i="14"/>
  <c r="AI373" i="14"/>
  <c r="L373" i="14"/>
  <c r="T373" i="14"/>
  <c r="AJ373" i="14"/>
  <c r="Q373" i="14"/>
  <c r="Y373" i="14"/>
  <c r="AG373" i="14"/>
  <c r="AO373" i="14"/>
  <c r="O373" i="14"/>
  <c r="P373" i="14"/>
  <c r="AF373" i="14"/>
  <c r="U373" i="14"/>
  <c r="AK373" i="14"/>
  <c r="AD373" i="14"/>
  <c r="V373" i="14"/>
  <c r="W373" i="14"/>
  <c r="X373" i="14"/>
  <c r="AL373" i="14"/>
  <c r="AM373" i="14"/>
  <c r="H373" i="14"/>
  <c r="F373" i="14" s="1"/>
  <c r="AN373" i="14"/>
  <c r="B373" i="14"/>
  <c r="AK335" i="13"/>
  <c r="AL335" i="13"/>
  <c r="AM335" i="13"/>
  <c r="AN335" i="13"/>
  <c r="AO335" i="13"/>
  <c r="S335" i="13"/>
  <c r="AA335" i="13"/>
  <c r="AI335" i="13"/>
  <c r="L335" i="13"/>
  <c r="T335" i="13"/>
  <c r="AJ335" i="13"/>
  <c r="U335" i="13"/>
  <c r="J335" i="13"/>
  <c r="R335" i="13"/>
  <c r="Z335" i="13"/>
  <c r="AH335" i="13"/>
  <c r="P335" i="13"/>
  <c r="AF335" i="13"/>
  <c r="Q335" i="13"/>
  <c r="AG335" i="13"/>
  <c r="V335" i="13"/>
  <c r="W335" i="13"/>
  <c r="H335" i="13"/>
  <c r="F335" i="13" s="1"/>
  <c r="X335" i="13"/>
  <c r="Y335" i="13"/>
  <c r="AD335" i="13"/>
  <c r="O335" i="13"/>
  <c r="B335" i="13"/>
  <c r="A330" i="16" s="1"/>
  <c r="AL370" i="13"/>
  <c r="AM370" i="13"/>
  <c r="AN370" i="13"/>
  <c r="AO370" i="13"/>
  <c r="AK370" i="13"/>
  <c r="L370" i="13"/>
  <c r="T370" i="13"/>
  <c r="AJ370" i="13"/>
  <c r="U370" i="13"/>
  <c r="V370" i="13"/>
  <c r="AD370" i="13"/>
  <c r="S370" i="13"/>
  <c r="AA370" i="13"/>
  <c r="AI370" i="13"/>
  <c r="Y370" i="13"/>
  <c r="J370" i="13"/>
  <c r="Z370" i="13"/>
  <c r="O370" i="13"/>
  <c r="P370" i="13"/>
  <c r="AF370" i="13"/>
  <c r="Q370" i="13"/>
  <c r="AG370" i="13"/>
  <c r="R370" i="13"/>
  <c r="AH370" i="13"/>
  <c r="W370" i="13"/>
  <c r="H370" i="13"/>
  <c r="F370" i="13" s="1"/>
  <c r="X370" i="13"/>
  <c r="B370" i="13"/>
  <c r="A365" i="16" s="1"/>
  <c r="L264" i="14"/>
  <c r="T264" i="14"/>
  <c r="AJ264" i="14"/>
  <c r="U264" i="14"/>
  <c r="AK264" i="14"/>
  <c r="V264" i="14"/>
  <c r="AD264" i="14"/>
  <c r="AL264" i="14"/>
  <c r="S264" i="14"/>
  <c r="AA264" i="14"/>
  <c r="AI264" i="14"/>
  <c r="P264" i="14"/>
  <c r="AF264" i="14"/>
  <c r="Q264" i="14"/>
  <c r="AG264" i="14"/>
  <c r="R264" i="14"/>
  <c r="AH264" i="14"/>
  <c r="O264" i="14"/>
  <c r="Y264" i="14"/>
  <c r="Z264" i="14"/>
  <c r="AM264" i="14"/>
  <c r="H264" i="14"/>
  <c r="F264" i="14" s="1"/>
  <c r="AN264" i="14"/>
  <c r="AO264" i="14"/>
  <c r="J264" i="14"/>
  <c r="W264" i="14"/>
  <c r="X264" i="14"/>
  <c r="B264" i="14"/>
  <c r="D171" i="2"/>
  <c r="D171" i="15" s="1"/>
  <c r="B171" i="2"/>
  <c r="D293" i="2"/>
  <c r="D293" i="15" s="1"/>
  <c r="B293" i="2"/>
  <c r="AA39" i="13"/>
  <c r="S39" i="13"/>
  <c r="I39" i="13"/>
  <c r="AB39" i="13"/>
  <c r="P113" i="14"/>
  <c r="AN113" i="14"/>
  <c r="AC113" i="14"/>
  <c r="AA113" i="14"/>
  <c r="R95" i="13"/>
  <c r="J95" i="13"/>
  <c r="V95" i="13"/>
  <c r="L95" i="13"/>
  <c r="J48" i="13"/>
  <c r="N48" i="13"/>
  <c r="L48" i="13"/>
  <c r="H48" i="13"/>
  <c r="F48" i="13" s="1"/>
  <c r="AL48" i="13"/>
  <c r="AK265" i="14"/>
  <c r="O265" i="14"/>
  <c r="AJ265" i="14"/>
  <c r="AH265" i="14"/>
  <c r="AB47" i="14"/>
  <c r="T47" i="14"/>
  <c r="L47" i="14"/>
  <c r="AN47" i="14"/>
  <c r="AA110" i="13"/>
  <c r="X110" i="13"/>
  <c r="N110" i="13"/>
  <c r="AM110" i="13"/>
  <c r="I219" i="13"/>
  <c r="Q219" i="13"/>
  <c r="AA219" i="13"/>
  <c r="T54" i="13"/>
  <c r="V54" i="13"/>
  <c r="R54" i="13"/>
  <c r="AN54" i="13"/>
  <c r="X155" i="13"/>
  <c r="P155" i="13"/>
  <c r="M155" i="13"/>
  <c r="K155" i="13"/>
  <c r="Z131" i="13"/>
  <c r="AG131" i="13"/>
  <c r="V131" i="13"/>
  <c r="L131" i="13"/>
  <c r="AM131" i="13"/>
  <c r="AI124" i="13"/>
  <c r="AH124" i="13"/>
  <c r="AF124" i="13"/>
  <c r="V124" i="13"/>
  <c r="Q185" i="13"/>
  <c r="I185" i="13"/>
  <c r="AD185" i="13"/>
  <c r="AO185" i="13"/>
  <c r="B26" i="2"/>
  <c r="G26" i="2"/>
  <c r="G26" i="15" s="1"/>
  <c r="I26" i="2"/>
  <c r="I26" i="15" s="1"/>
  <c r="S26" i="2"/>
  <c r="U26" i="15" s="1"/>
  <c r="H26" i="2"/>
  <c r="H26" i="15" s="1"/>
  <c r="E26" i="2"/>
  <c r="R26" i="2"/>
  <c r="T26" i="15" s="1"/>
  <c r="U26" i="2"/>
  <c r="W26" i="15" s="1"/>
  <c r="X26" i="15" s="1"/>
  <c r="Y26" i="15" s="1"/>
  <c r="F26" i="2"/>
  <c r="F26" i="15" s="1"/>
  <c r="Q26" i="2"/>
  <c r="P26" i="2"/>
  <c r="R26" i="15" s="1"/>
  <c r="N26" i="2"/>
  <c r="P26" i="15" s="1"/>
  <c r="M26" i="2"/>
  <c r="O26" i="15" s="1"/>
  <c r="O26" i="2"/>
  <c r="Q26" i="15" s="1"/>
  <c r="K26" i="2"/>
  <c r="M26" i="15" s="1"/>
  <c r="J26" i="2"/>
  <c r="L26" i="15" s="1"/>
  <c r="D26" i="2"/>
  <c r="D26" i="15" s="1"/>
  <c r="AI59" i="13"/>
  <c r="Y59" i="13"/>
  <c r="AL59" i="13"/>
  <c r="M93" i="13"/>
  <c r="AJ93" i="13"/>
  <c r="AF93" i="13"/>
  <c r="V93" i="13"/>
  <c r="AL234" i="14"/>
  <c r="AI234" i="14"/>
  <c r="AM234" i="14"/>
  <c r="AO234" i="14"/>
  <c r="P234" i="14"/>
  <c r="S306" i="14"/>
  <c r="M306" i="14"/>
  <c r="Z306" i="14"/>
  <c r="AN306" i="14"/>
  <c r="AE205" i="13"/>
  <c r="W205" i="13"/>
  <c r="AA205" i="13"/>
  <c r="Y205" i="13"/>
  <c r="L105" i="13"/>
  <c r="J105" i="13"/>
  <c r="H105" i="13"/>
  <c r="F105" i="13" s="1"/>
  <c r="U105" i="13"/>
  <c r="AJ71" i="13"/>
  <c r="B71" i="13"/>
  <c r="A66" i="16" s="1"/>
  <c r="R68" i="13"/>
  <c r="J68" i="13"/>
  <c r="AA68" i="13"/>
  <c r="AB251" i="13"/>
  <c r="T251" i="13"/>
  <c r="AF251" i="13"/>
  <c r="AM251" i="13"/>
  <c r="AJ53" i="13"/>
  <c r="AB53" i="13"/>
  <c r="AF53" i="13"/>
  <c r="V53" i="13"/>
  <c r="AI73" i="14"/>
  <c r="Z73" i="14"/>
  <c r="X73" i="14"/>
  <c r="AD73" i="14"/>
  <c r="Y120" i="13"/>
  <c r="V120" i="13"/>
  <c r="L120" i="13"/>
  <c r="J120" i="13"/>
  <c r="M81" i="13"/>
  <c r="Q81" i="13"/>
  <c r="AJ81" i="13"/>
  <c r="AH81" i="13"/>
  <c r="AL81" i="13"/>
  <c r="Q104" i="13"/>
  <c r="O104" i="13"/>
  <c r="AB104" i="13"/>
  <c r="Z104" i="13"/>
  <c r="V166" i="14"/>
  <c r="AL166" i="14"/>
  <c r="O166" i="14"/>
  <c r="W166" i="14"/>
  <c r="AM166" i="14"/>
  <c r="H166" i="14"/>
  <c r="F166" i="14" s="1"/>
  <c r="P166" i="14"/>
  <c r="X166" i="14"/>
  <c r="AF166" i="14"/>
  <c r="AN166" i="14"/>
  <c r="U166" i="14"/>
  <c r="AK166" i="14"/>
  <c r="R166" i="14"/>
  <c r="AH166" i="14"/>
  <c r="S166" i="14"/>
  <c r="AI166" i="14"/>
  <c r="T166" i="14"/>
  <c r="AJ166" i="14"/>
  <c r="Q166" i="14"/>
  <c r="AG166" i="14"/>
  <c r="Z166" i="14"/>
  <c r="AA166" i="14"/>
  <c r="AO166" i="14"/>
  <c r="J166" i="14"/>
  <c r="L166" i="14"/>
  <c r="G166" i="14" s="1"/>
  <c r="Y166" i="14"/>
  <c r="B166" i="14"/>
  <c r="H246" i="14"/>
  <c r="F246" i="14" s="1"/>
  <c r="P246" i="14"/>
  <c r="X246" i="14"/>
  <c r="AN246" i="14"/>
  <c r="Q246" i="14"/>
  <c r="AG246" i="14"/>
  <c r="AO246" i="14"/>
  <c r="J246" i="14"/>
  <c r="R246" i="14"/>
  <c r="O246" i="14"/>
  <c r="W246" i="14"/>
  <c r="AM246" i="14"/>
  <c r="T246" i="14"/>
  <c r="AJ246" i="14"/>
  <c r="U246" i="14"/>
  <c r="AK246" i="14"/>
  <c r="V246" i="14"/>
  <c r="AL246" i="14"/>
  <c r="L246" i="14"/>
  <c r="S246" i="14"/>
  <c r="AD246" i="14"/>
  <c r="B246" i="14"/>
  <c r="AL192" i="13"/>
  <c r="AM192" i="13"/>
  <c r="AN192" i="13"/>
  <c r="AO192" i="13"/>
  <c r="AK192" i="13"/>
  <c r="J192" i="13"/>
  <c r="R192" i="13"/>
  <c r="Z192" i="13"/>
  <c r="AH192" i="13"/>
  <c r="S192" i="13"/>
  <c r="AA192" i="13"/>
  <c r="AI192" i="13"/>
  <c r="L192" i="13"/>
  <c r="T192" i="13"/>
  <c r="AJ192" i="13"/>
  <c r="U192" i="13"/>
  <c r="AD192" i="13"/>
  <c r="O192" i="13"/>
  <c r="P192" i="13"/>
  <c r="AF192" i="13"/>
  <c r="Q192" i="13"/>
  <c r="AG192" i="13"/>
  <c r="V192" i="13"/>
  <c r="W192" i="13"/>
  <c r="H192" i="13"/>
  <c r="F192" i="13" s="1"/>
  <c r="X192" i="13"/>
  <c r="Y192" i="13"/>
  <c r="B192" i="13"/>
  <c r="A187" i="16" s="1"/>
  <c r="AK216" i="13"/>
  <c r="AL216" i="13"/>
  <c r="AM216" i="13"/>
  <c r="AN216" i="13"/>
  <c r="AO216" i="13"/>
  <c r="J216" i="13"/>
  <c r="R216" i="13"/>
  <c r="Z216" i="13"/>
  <c r="AH216" i="13"/>
  <c r="S216" i="13"/>
  <c r="AA216" i="13"/>
  <c r="AI216" i="13"/>
  <c r="L216" i="13"/>
  <c r="T216" i="13"/>
  <c r="AJ216" i="13"/>
  <c r="U216" i="13"/>
  <c r="V216" i="13"/>
  <c r="W216" i="13"/>
  <c r="H216" i="13"/>
  <c r="F216" i="13" s="1"/>
  <c r="X216" i="13"/>
  <c r="Q216" i="13"/>
  <c r="AG216" i="13"/>
  <c r="O216" i="13"/>
  <c r="P216" i="13"/>
  <c r="Y216" i="13"/>
  <c r="AD216" i="13"/>
  <c r="AF216" i="13"/>
  <c r="B216" i="13"/>
  <c r="A211" i="16" s="1"/>
  <c r="P366" i="14"/>
  <c r="X366" i="14"/>
  <c r="AF366" i="14"/>
  <c r="Y366" i="14"/>
  <c r="Z366" i="14"/>
  <c r="AH366" i="14"/>
  <c r="O366" i="14"/>
  <c r="AD366" i="14"/>
  <c r="AI366" i="14"/>
  <c r="AJ366" i="14"/>
  <c r="AA366" i="14"/>
  <c r="B366" i="14"/>
  <c r="J365" i="14"/>
  <c r="R365" i="14"/>
  <c r="Z365" i="14"/>
  <c r="AH365" i="14"/>
  <c r="S365" i="14"/>
  <c r="AA365" i="14"/>
  <c r="AI365" i="14"/>
  <c r="L365" i="14"/>
  <c r="T365" i="14"/>
  <c r="AJ365" i="14"/>
  <c r="Q365" i="14"/>
  <c r="Y365" i="14"/>
  <c r="AG365" i="14"/>
  <c r="AO365" i="14"/>
  <c r="O365" i="14"/>
  <c r="P365" i="14"/>
  <c r="AF365" i="14"/>
  <c r="U365" i="14"/>
  <c r="AK365" i="14"/>
  <c r="AD365" i="14"/>
  <c r="AL365" i="14"/>
  <c r="AM365" i="14"/>
  <c r="H365" i="14"/>
  <c r="F365" i="14" s="1"/>
  <c r="AN365" i="14"/>
  <c r="V365" i="14"/>
  <c r="W365" i="14"/>
  <c r="X365" i="14"/>
  <c r="B365" i="14"/>
  <c r="V267" i="14"/>
  <c r="AD267" i="14"/>
  <c r="AL267" i="14"/>
  <c r="O267" i="14"/>
  <c r="W267" i="14"/>
  <c r="AM267" i="14"/>
  <c r="H267" i="14"/>
  <c r="F267" i="14" s="1"/>
  <c r="P267" i="14"/>
  <c r="X267" i="14"/>
  <c r="AF267" i="14"/>
  <c r="AN267" i="14"/>
  <c r="U267" i="14"/>
  <c r="AK267" i="14"/>
  <c r="J267" i="14"/>
  <c r="Z267" i="14"/>
  <c r="AA267" i="14"/>
  <c r="L267" i="14"/>
  <c r="G267" i="14" s="1"/>
  <c r="Y267" i="14"/>
  <c r="AO267" i="14"/>
  <c r="S267" i="14"/>
  <c r="T267" i="14"/>
  <c r="AG267" i="14"/>
  <c r="AH267" i="14"/>
  <c r="AI267" i="14"/>
  <c r="AJ267" i="14"/>
  <c r="Q267" i="14"/>
  <c r="R267" i="14"/>
  <c r="B267" i="14"/>
  <c r="AA287" i="13"/>
  <c r="AI287" i="13"/>
  <c r="AJ287" i="13"/>
  <c r="Z287" i="13"/>
  <c r="AH287" i="13"/>
  <c r="P287" i="13"/>
  <c r="AF287" i="13"/>
  <c r="X287" i="13"/>
  <c r="Y287" i="13"/>
  <c r="AD287" i="13"/>
  <c r="O287" i="13"/>
  <c r="B287" i="13"/>
  <c r="A282" i="16" s="1"/>
  <c r="H318" i="14"/>
  <c r="F318" i="14" s="1"/>
  <c r="P318" i="14"/>
  <c r="X318" i="14"/>
  <c r="AF318" i="14"/>
  <c r="AN318" i="14"/>
  <c r="Q318" i="14"/>
  <c r="Y318" i="14"/>
  <c r="AG318" i="14"/>
  <c r="AO318" i="14"/>
  <c r="J318" i="14"/>
  <c r="R318" i="14"/>
  <c r="Z318" i="14"/>
  <c r="AH318" i="14"/>
  <c r="O318" i="14"/>
  <c r="W318" i="14"/>
  <c r="AM318" i="14"/>
  <c r="AD318" i="14"/>
  <c r="S318" i="14"/>
  <c r="AI318" i="14"/>
  <c r="U318" i="14"/>
  <c r="AK318" i="14"/>
  <c r="L318" i="14"/>
  <c r="V318" i="14"/>
  <c r="AA318" i="14"/>
  <c r="AJ318" i="14"/>
  <c r="AL318" i="14"/>
  <c r="T318" i="14"/>
  <c r="B318" i="14"/>
  <c r="AN295" i="13"/>
  <c r="AO295" i="13"/>
  <c r="AK295" i="13"/>
  <c r="AL295" i="13"/>
  <c r="AM295" i="13"/>
  <c r="S295" i="13"/>
  <c r="AA295" i="13"/>
  <c r="AI295" i="13"/>
  <c r="L295" i="13"/>
  <c r="T295" i="13"/>
  <c r="AJ295" i="13"/>
  <c r="U295" i="13"/>
  <c r="J295" i="13"/>
  <c r="R295" i="13"/>
  <c r="Z295" i="13"/>
  <c r="AH295" i="13"/>
  <c r="H295" i="13"/>
  <c r="F295" i="13" s="1"/>
  <c r="X295" i="13"/>
  <c r="Y295" i="13"/>
  <c r="AD295" i="13"/>
  <c r="O295" i="13"/>
  <c r="P295" i="13"/>
  <c r="AF295" i="13"/>
  <c r="Q295" i="13"/>
  <c r="AG295" i="13"/>
  <c r="V295" i="13"/>
  <c r="W295" i="13"/>
  <c r="B295" i="13"/>
  <c r="A290" i="16" s="1"/>
  <c r="AN135" i="13"/>
  <c r="AO135" i="13"/>
  <c r="AK135" i="13"/>
  <c r="AL135" i="13"/>
  <c r="AM135" i="13"/>
  <c r="O135" i="13"/>
  <c r="W135" i="13"/>
  <c r="H135" i="13"/>
  <c r="F135" i="13" s="1"/>
  <c r="P135" i="13"/>
  <c r="X135" i="13"/>
  <c r="AF135" i="13"/>
  <c r="Q135" i="13"/>
  <c r="Y135" i="13"/>
  <c r="AG135" i="13"/>
  <c r="J135" i="13"/>
  <c r="R135" i="13"/>
  <c r="Z135" i="13"/>
  <c r="AH135" i="13"/>
  <c r="S135" i="13"/>
  <c r="AA135" i="13"/>
  <c r="AI135" i="13"/>
  <c r="U135" i="13"/>
  <c r="V135" i="13"/>
  <c r="L135" i="13"/>
  <c r="AD135" i="13"/>
  <c r="AJ135" i="13"/>
  <c r="T135" i="13"/>
  <c r="B135" i="13"/>
  <c r="A130" i="16" s="1"/>
  <c r="U148" i="14"/>
  <c r="AK148" i="14"/>
  <c r="V148" i="14"/>
  <c r="AD148" i="14"/>
  <c r="AL148" i="14"/>
  <c r="O148" i="14"/>
  <c r="W148" i="14"/>
  <c r="AM148" i="14"/>
  <c r="L148" i="14"/>
  <c r="G148" i="14" s="1"/>
  <c r="T148" i="14"/>
  <c r="AJ148" i="14"/>
  <c r="R148" i="14"/>
  <c r="AH148" i="14"/>
  <c r="S148" i="14"/>
  <c r="AI148" i="14"/>
  <c r="H148" i="14"/>
  <c r="F148" i="14" s="1"/>
  <c r="X148" i="14"/>
  <c r="AN148" i="14"/>
  <c r="Q148" i="14"/>
  <c r="AG148" i="14"/>
  <c r="J148" i="14"/>
  <c r="P148" i="14"/>
  <c r="Y148" i="14"/>
  <c r="Z148" i="14"/>
  <c r="AO148" i="14"/>
  <c r="AA148" i="14"/>
  <c r="AF148" i="14"/>
  <c r="B148" i="14"/>
  <c r="H326" i="14"/>
  <c r="F326" i="14" s="1"/>
  <c r="P326" i="14"/>
  <c r="X326" i="14"/>
  <c r="AF326" i="14"/>
  <c r="AN326" i="14"/>
  <c r="Q326" i="14"/>
  <c r="Y326" i="14"/>
  <c r="AG326" i="14"/>
  <c r="AO326" i="14"/>
  <c r="J326" i="14"/>
  <c r="R326" i="14"/>
  <c r="Z326" i="14"/>
  <c r="AH326" i="14"/>
  <c r="O326" i="14"/>
  <c r="W326" i="14"/>
  <c r="AM326" i="14"/>
  <c r="AD326" i="14"/>
  <c r="S326" i="14"/>
  <c r="AI326" i="14"/>
  <c r="U326" i="14"/>
  <c r="AK326" i="14"/>
  <c r="L326" i="14"/>
  <c r="G326" i="14" s="1"/>
  <c r="T326" i="14"/>
  <c r="V326" i="14"/>
  <c r="AA326" i="14"/>
  <c r="AJ326" i="14"/>
  <c r="AL326" i="14"/>
  <c r="B326" i="14"/>
  <c r="V142" i="14"/>
  <c r="N142" i="14"/>
  <c r="S142" i="14"/>
  <c r="Y142" i="14"/>
  <c r="R47" i="13"/>
  <c r="J47" i="13"/>
  <c r="V47" i="13"/>
  <c r="L47" i="13"/>
  <c r="AA193" i="13"/>
  <c r="T193" i="13"/>
  <c r="X193" i="13"/>
  <c r="N193" i="13"/>
  <c r="AL193" i="13"/>
  <c r="L52" i="14"/>
  <c r="AK52" i="14"/>
  <c r="AH52" i="14"/>
  <c r="I52" i="14"/>
  <c r="AL185" i="14"/>
  <c r="K185" i="14"/>
  <c r="AE185" i="14"/>
  <c r="AG185" i="14"/>
  <c r="H185" i="14"/>
  <c r="F185" i="14" s="1"/>
  <c r="I61" i="14"/>
  <c r="S61" i="14"/>
  <c r="AF61" i="14"/>
  <c r="AL61" i="14"/>
  <c r="AC41" i="13"/>
  <c r="W41" i="13"/>
  <c r="S41" i="13"/>
  <c r="AO41" i="13"/>
  <c r="AF25" i="13"/>
  <c r="X25" i="13"/>
  <c r="T25" i="13"/>
  <c r="R25" i="13"/>
  <c r="AK56" i="14"/>
  <c r="L56" i="14"/>
  <c r="J56" i="14"/>
  <c r="X56" i="14"/>
  <c r="AB21" i="13"/>
  <c r="AE90" i="14"/>
  <c r="AM90" i="14"/>
  <c r="X90" i="14"/>
  <c r="V90" i="14"/>
  <c r="T90" i="14"/>
  <c r="Q105" i="14"/>
  <c r="AA105" i="14"/>
  <c r="AN105" i="14"/>
  <c r="O105" i="14"/>
  <c r="T137" i="13"/>
  <c r="AB137" i="13"/>
  <c r="X137" i="13"/>
  <c r="N137" i="13"/>
  <c r="AL137" i="13"/>
  <c r="K225" i="13"/>
  <c r="AG225" i="13"/>
  <c r="O225" i="13"/>
  <c r="AN225" i="13"/>
  <c r="AG57" i="13"/>
  <c r="Y57" i="13"/>
  <c r="AJ57" i="13"/>
  <c r="AH57" i="13"/>
  <c r="AL57" i="13"/>
  <c r="AG290" i="13"/>
  <c r="Y290" i="13"/>
  <c r="N290" i="13"/>
  <c r="AK290" i="13"/>
  <c r="Q81" i="14"/>
  <c r="AO81" i="14"/>
  <c r="J81" i="14"/>
  <c r="P81" i="14"/>
  <c r="V81" i="14"/>
  <c r="N119" i="2"/>
  <c r="P119" i="15" s="1"/>
  <c r="X119" i="15" s="1"/>
  <c r="B119" i="2"/>
  <c r="P79" i="2"/>
  <c r="R79" i="15" s="1"/>
  <c r="B79" i="2"/>
  <c r="B100" i="2"/>
  <c r="G100" i="2"/>
  <c r="G100" i="15" s="1"/>
  <c r="N100" i="2"/>
  <c r="P100" i="15" s="1"/>
  <c r="F100" i="2"/>
  <c r="F100" i="15" s="1"/>
  <c r="S100" i="2"/>
  <c r="U100" i="15" s="1"/>
  <c r="R100" i="2"/>
  <c r="T100" i="15" s="1"/>
  <c r="Q100" i="2"/>
  <c r="J100" i="2"/>
  <c r="L100" i="15" s="1"/>
  <c r="K100" i="2"/>
  <c r="M100" i="15" s="1"/>
  <c r="O100" i="2"/>
  <c r="Q100" i="15" s="1"/>
  <c r="M100" i="2"/>
  <c r="O100" i="15" s="1"/>
  <c r="I100" i="2"/>
  <c r="I100" i="15" s="1"/>
  <c r="U100" i="2"/>
  <c r="W100" i="15" s="1"/>
  <c r="H100" i="2"/>
  <c r="H100" i="15" s="1"/>
  <c r="P100" i="2"/>
  <c r="R100" i="15" s="1"/>
  <c r="E100" i="2"/>
  <c r="D100" i="2"/>
  <c r="D100" i="15" s="1"/>
  <c r="AF142" i="13"/>
  <c r="X142" i="13"/>
  <c r="AC142" i="13"/>
  <c r="AM142" i="13"/>
  <c r="AC193" i="14"/>
  <c r="T193" i="14"/>
  <c r="L193" i="14"/>
  <c r="AE193" i="14"/>
  <c r="AM78" i="14"/>
  <c r="Q78" i="14"/>
  <c r="AD78" i="14"/>
  <c r="AB78" i="14"/>
  <c r="AH128" i="14"/>
  <c r="AF128" i="14"/>
  <c r="T128" i="14"/>
  <c r="V128" i="14"/>
  <c r="Y263" i="14"/>
  <c r="AG263" i="14"/>
  <c r="AK263" i="14"/>
  <c r="H263" i="14"/>
  <c r="F263" i="14" s="1"/>
  <c r="N263" i="14"/>
  <c r="Z255" i="14"/>
  <c r="AI255" i="14"/>
  <c r="AN255" i="14"/>
  <c r="O255" i="14"/>
  <c r="AO167" i="14"/>
  <c r="AE167" i="14"/>
  <c r="AI167" i="14"/>
  <c r="AK167" i="14"/>
  <c r="Q169" i="13"/>
  <c r="I169" i="13"/>
  <c r="AD169" i="13"/>
  <c r="AK169" i="13"/>
  <c r="O321" i="13"/>
  <c r="V321" i="13"/>
  <c r="K321" i="13"/>
  <c r="I321" i="13"/>
  <c r="AD52" i="13"/>
  <c r="X52" i="13"/>
  <c r="T52" i="13"/>
  <c r="AK52" i="13"/>
  <c r="M61" i="13"/>
  <c r="AJ61" i="13"/>
  <c r="AF61" i="13"/>
  <c r="V61" i="13"/>
  <c r="M357" i="14"/>
  <c r="V357" i="14"/>
  <c r="O357" i="14"/>
  <c r="T357" i="14"/>
  <c r="R357" i="14"/>
  <c r="Q236" i="14"/>
  <c r="Y236" i="14"/>
  <c r="K236" i="14"/>
  <c r="M236" i="14"/>
  <c r="AM212" i="14"/>
  <c r="Z212" i="14"/>
  <c r="AI212" i="14"/>
  <c r="AK212" i="14"/>
  <c r="O301" i="14"/>
  <c r="AL301" i="14"/>
  <c r="AB301" i="14"/>
  <c r="Z301" i="14"/>
  <c r="AB41" i="14"/>
  <c r="P41" i="14"/>
  <c r="AG41" i="14"/>
  <c r="R41" i="14"/>
  <c r="P180" i="14"/>
  <c r="U180" i="14"/>
  <c r="AO180" i="14"/>
  <c r="L180" i="14"/>
  <c r="J180" i="14"/>
  <c r="O25" i="14"/>
  <c r="I25" i="14"/>
  <c r="R25" i="14"/>
  <c r="AL25" i="14"/>
  <c r="L60" i="14"/>
  <c r="V60" i="14"/>
  <c r="O60" i="14"/>
  <c r="Q60" i="14"/>
  <c r="AH56" i="13"/>
  <c r="Z56" i="13"/>
  <c r="T56" i="13"/>
  <c r="P56" i="13"/>
  <c r="AM56" i="13"/>
  <c r="J177" i="13"/>
  <c r="R177" i="13"/>
  <c r="W177" i="13"/>
  <c r="AO177" i="13"/>
  <c r="AD154" i="13"/>
  <c r="S154" i="13"/>
  <c r="Q154" i="13"/>
  <c r="AL154" i="13"/>
  <c r="B48" i="2"/>
  <c r="G48" i="2"/>
  <c r="G48" i="15" s="1"/>
  <c r="K48" i="2"/>
  <c r="M48" i="15" s="1"/>
  <c r="S48" i="2"/>
  <c r="U48" i="15" s="1"/>
  <c r="I48" i="2"/>
  <c r="I48" i="15" s="1"/>
  <c r="R48" i="2"/>
  <c r="T48" i="15" s="1"/>
  <c r="H48" i="2"/>
  <c r="H48" i="15" s="1"/>
  <c r="Q48" i="2"/>
  <c r="E48" i="2"/>
  <c r="U48" i="2"/>
  <c r="W48" i="15" s="1"/>
  <c r="F48" i="2"/>
  <c r="F48" i="15" s="1"/>
  <c r="P48" i="2"/>
  <c r="R48" i="15" s="1"/>
  <c r="N48" i="2"/>
  <c r="P48" i="15" s="1"/>
  <c r="O48" i="2"/>
  <c r="Q48" i="15" s="1"/>
  <c r="M48" i="2"/>
  <c r="O48" i="15" s="1"/>
  <c r="J48" i="2"/>
  <c r="L48" i="15" s="1"/>
  <c r="D48" i="2"/>
  <c r="D48" i="15" s="1"/>
  <c r="J85" i="14"/>
  <c r="AI85" i="14"/>
  <c r="AN85" i="14"/>
  <c r="O85" i="14"/>
  <c r="AE137" i="14"/>
  <c r="AD137" i="14"/>
  <c r="AH137" i="14"/>
  <c r="AJ137" i="14"/>
  <c r="AL225" i="14"/>
  <c r="AD225" i="14"/>
  <c r="AB225" i="14"/>
  <c r="Z225" i="14"/>
  <c r="K123" i="14"/>
  <c r="AK123" i="14"/>
  <c r="AO123" i="14"/>
  <c r="P123" i="14"/>
  <c r="N181" i="14"/>
  <c r="S181" i="14"/>
  <c r="AE181" i="14"/>
  <c r="AG181" i="14"/>
  <c r="H181" i="14"/>
  <c r="F181" i="14" s="1"/>
  <c r="AJ57" i="14"/>
  <c r="K57" i="14"/>
  <c r="AF57" i="14"/>
  <c r="AL57" i="14"/>
  <c r="I62" i="14"/>
  <c r="O62" i="14"/>
  <c r="AA62" i="14"/>
  <c r="AD31" i="14"/>
  <c r="H31" i="14"/>
  <c r="F31" i="14" s="1"/>
  <c r="AC31" i="14"/>
  <c r="AA31" i="14"/>
  <c r="P89" i="13"/>
  <c r="H89" i="13"/>
  <c r="F89" i="13" s="1"/>
  <c r="L89" i="13"/>
  <c r="J89" i="13"/>
  <c r="J199" i="14"/>
  <c r="AH199" i="14"/>
  <c r="X199" i="14"/>
  <c r="AD199" i="14"/>
  <c r="AM168" i="14"/>
  <c r="AF168" i="14"/>
  <c r="Y168" i="14"/>
  <c r="AA168" i="14"/>
  <c r="X210" i="14"/>
  <c r="AJ210" i="14"/>
  <c r="B210" i="14"/>
  <c r="AJ102" i="13"/>
  <c r="X102" i="13"/>
  <c r="B102" i="13"/>
  <c r="A97" i="16" s="1"/>
  <c r="AM284" i="13"/>
  <c r="AN284" i="13"/>
  <c r="AK284" i="13"/>
  <c r="AL284" i="13"/>
  <c r="AO284" i="13"/>
  <c r="J284" i="13"/>
  <c r="R284" i="13"/>
  <c r="Z284" i="13"/>
  <c r="AH284" i="13"/>
  <c r="S284" i="13"/>
  <c r="AA284" i="13"/>
  <c r="AI284" i="13"/>
  <c r="L284" i="13"/>
  <c r="T284" i="13"/>
  <c r="AJ284" i="13"/>
  <c r="Q284" i="13"/>
  <c r="Y284" i="13"/>
  <c r="AG284" i="13"/>
  <c r="W284" i="13"/>
  <c r="H284" i="13"/>
  <c r="F284" i="13" s="1"/>
  <c r="X284" i="13"/>
  <c r="AD284" i="13"/>
  <c r="O284" i="13"/>
  <c r="P284" i="13"/>
  <c r="AF284" i="13"/>
  <c r="U284" i="13"/>
  <c r="V284" i="13"/>
  <c r="B284" i="13"/>
  <c r="A279" i="16" s="1"/>
  <c r="AK235" i="13"/>
  <c r="AL235" i="13"/>
  <c r="AM235" i="13"/>
  <c r="AN235" i="13"/>
  <c r="AO235" i="13"/>
  <c r="S235" i="13"/>
  <c r="AA235" i="13"/>
  <c r="AI235" i="13"/>
  <c r="L235" i="13"/>
  <c r="T235" i="13"/>
  <c r="AJ235" i="13"/>
  <c r="U235" i="13"/>
  <c r="V235" i="13"/>
  <c r="AD235" i="13"/>
  <c r="O235" i="13"/>
  <c r="P235" i="13"/>
  <c r="AF235" i="13"/>
  <c r="Q235" i="13"/>
  <c r="AG235" i="13"/>
  <c r="J235" i="13"/>
  <c r="Z235" i="13"/>
  <c r="H235" i="13"/>
  <c r="F235" i="13" s="1"/>
  <c r="R235" i="13"/>
  <c r="W235" i="13"/>
  <c r="X235" i="13"/>
  <c r="Y235" i="13"/>
  <c r="AH235" i="13"/>
  <c r="B235" i="13"/>
  <c r="A230" i="16" s="1"/>
  <c r="Z300" i="13"/>
  <c r="AH300" i="13"/>
  <c r="AA300" i="13"/>
  <c r="AI300" i="13"/>
  <c r="AJ300" i="13"/>
  <c r="Y300" i="13"/>
  <c r="X300" i="13"/>
  <c r="AD300" i="13"/>
  <c r="O300" i="13"/>
  <c r="P300" i="13"/>
  <c r="AF300" i="13"/>
  <c r="B300" i="13"/>
  <c r="A295" i="16" s="1"/>
  <c r="AO379" i="13"/>
  <c r="AK379" i="13"/>
  <c r="AL379" i="13"/>
  <c r="AM379" i="13"/>
  <c r="AN379" i="13"/>
  <c r="J379" i="13"/>
  <c r="R379" i="13"/>
  <c r="Z379" i="13"/>
  <c r="AH379" i="13"/>
  <c r="S379" i="13"/>
  <c r="AA379" i="13"/>
  <c r="AI379" i="13"/>
  <c r="L379" i="13"/>
  <c r="T379" i="13"/>
  <c r="AJ379" i="13"/>
  <c r="U379" i="13"/>
  <c r="V379" i="13"/>
  <c r="AD379" i="13"/>
  <c r="O379" i="13"/>
  <c r="W379" i="13"/>
  <c r="H379" i="13"/>
  <c r="F379" i="13" s="1"/>
  <c r="P379" i="13"/>
  <c r="X379" i="13"/>
  <c r="AF379" i="13"/>
  <c r="Q379" i="13"/>
  <c r="Y379" i="13"/>
  <c r="AG379" i="13"/>
  <c r="B379" i="13"/>
  <c r="A374" i="16" s="1"/>
  <c r="AK237" i="13"/>
  <c r="AL237" i="13"/>
  <c r="AM237" i="13"/>
  <c r="AN237" i="13"/>
  <c r="AO237" i="13"/>
  <c r="Q237" i="13"/>
  <c r="Y237" i="13"/>
  <c r="AG237" i="13"/>
  <c r="J237" i="13"/>
  <c r="R237" i="13"/>
  <c r="Z237" i="13"/>
  <c r="AH237" i="13"/>
  <c r="S237" i="13"/>
  <c r="AA237" i="13"/>
  <c r="AI237" i="13"/>
  <c r="L237" i="13"/>
  <c r="T237" i="13"/>
  <c r="AJ237" i="13"/>
  <c r="U237" i="13"/>
  <c r="V237" i="13"/>
  <c r="W237" i="13"/>
  <c r="P237" i="13"/>
  <c r="AF237" i="13"/>
  <c r="O237" i="13"/>
  <c r="X237" i="13"/>
  <c r="AD237" i="13"/>
  <c r="H237" i="13"/>
  <c r="F237" i="13" s="1"/>
  <c r="B237" i="13"/>
  <c r="A232" i="16" s="1"/>
  <c r="AK227" i="13"/>
  <c r="AL227" i="13"/>
  <c r="AM227" i="13"/>
  <c r="AN227" i="13"/>
  <c r="AO227" i="13"/>
  <c r="S227" i="13"/>
  <c r="AA227" i="13"/>
  <c r="AI227" i="13"/>
  <c r="L227" i="13"/>
  <c r="T227" i="13"/>
  <c r="AJ227" i="13"/>
  <c r="U227" i="13"/>
  <c r="V227" i="13"/>
  <c r="AD227" i="13"/>
  <c r="W227" i="13"/>
  <c r="H227" i="13"/>
  <c r="F227" i="13" s="1"/>
  <c r="X227" i="13"/>
  <c r="Y227" i="13"/>
  <c r="R227" i="13"/>
  <c r="AH227" i="13"/>
  <c r="P227" i="13"/>
  <c r="Q227" i="13"/>
  <c r="Z227" i="13"/>
  <c r="AF227" i="13"/>
  <c r="AG227" i="13"/>
  <c r="J227" i="13"/>
  <c r="O227" i="13"/>
  <c r="B227" i="13"/>
  <c r="A222" i="16" s="1"/>
  <c r="H354" i="14"/>
  <c r="F354" i="14" s="1"/>
  <c r="P354" i="14"/>
  <c r="X354" i="14"/>
  <c r="AF354" i="14"/>
  <c r="AN354" i="14"/>
  <c r="Q354" i="14"/>
  <c r="Y354" i="14"/>
  <c r="AG354" i="14"/>
  <c r="AO354" i="14"/>
  <c r="J354" i="14"/>
  <c r="R354" i="14"/>
  <c r="Z354" i="14"/>
  <c r="AH354" i="14"/>
  <c r="O354" i="14"/>
  <c r="W354" i="14"/>
  <c r="AM354" i="14"/>
  <c r="U354" i="14"/>
  <c r="AK354" i="14"/>
  <c r="V354" i="14"/>
  <c r="AL354" i="14"/>
  <c r="AA354" i="14"/>
  <c r="T354" i="14"/>
  <c r="AJ354" i="14"/>
  <c r="AD354" i="14"/>
  <c r="AI354" i="14"/>
  <c r="L354" i="14"/>
  <c r="S354" i="14"/>
  <c r="B354" i="14"/>
  <c r="AM116" i="13"/>
  <c r="AN116" i="13"/>
  <c r="AK116" i="13"/>
  <c r="AL116" i="13"/>
  <c r="AO116" i="13"/>
  <c r="V116" i="13"/>
  <c r="AD116" i="13"/>
  <c r="O116" i="13"/>
  <c r="W116" i="13"/>
  <c r="H116" i="13"/>
  <c r="F116" i="13" s="1"/>
  <c r="P116" i="13"/>
  <c r="X116" i="13"/>
  <c r="AF116" i="13"/>
  <c r="Q116" i="13"/>
  <c r="Y116" i="13"/>
  <c r="AG116" i="13"/>
  <c r="J116" i="13"/>
  <c r="R116" i="13"/>
  <c r="Z116" i="13"/>
  <c r="AH116" i="13"/>
  <c r="L116" i="13"/>
  <c r="T116" i="13"/>
  <c r="AJ116" i="13"/>
  <c r="U116" i="13"/>
  <c r="AI116" i="13"/>
  <c r="S116" i="13"/>
  <c r="AA116" i="13"/>
  <c r="B116" i="13"/>
  <c r="A111" i="16" s="1"/>
  <c r="AA374" i="13"/>
  <c r="AI374" i="13"/>
  <c r="AJ374" i="13"/>
  <c r="AD374" i="13"/>
  <c r="O374" i="13"/>
  <c r="P374" i="13"/>
  <c r="X374" i="13"/>
  <c r="AF374" i="13"/>
  <c r="Y374" i="13"/>
  <c r="Z374" i="13"/>
  <c r="AH374" i="13"/>
  <c r="B374" i="13"/>
  <c r="A369" i="16" s="1"/>
  <c r="Y94" i="13"/>
  <c r="Z94" i="13"/>
  <c r="AH94" i="13"/>
  <c r="AA94" i="13"/>
  <c r="AI94" i="13"/>
  <c r="AD94" i="13"/>
  <c r="X94" i="13"/>
  <c r="O94" i="13"/>
  <c r="P94" i="13"/>
  <c r="AF94" i="13"/>
  <c r="AJ94" i="13"/>
  <c r="B94" i="13"/>
  <c r="A89" i="16" s="1"/>
  <c r="AM84" i="13"/>
  <c r="AN84" i="13"/>
  <c r="AK84" i="13"/>
  <c r="AL84" i="13"/>
  <c r="AO84" i="13"/>
  <c r="S84" i="13"/>
  <c r="AA84" i="13"/>
  <c r="AI84" i="13"/>
  <c r="L84" i="13"/>
  <c r="T84" i="13"/>
  <c r="AJ84" i="13"/>
  <c r="U84" i="13"/>
  <c r="H84" i="13"/>
  <c r="F84" i="13" s="1"/>
  <c r="P84" i="13"/>
  <c r="X84" i="13"/>
  <c r="AF84" i="13"/>
  <c r="W84" i="13"/>
  <c r="Y84" i="13"/>
  <c r="J84" i="13"/>
  <c r="Z84" i="13"/>
  <c r="AD84" i="13"/>
  <c r="O84" i="13"/>
  <c r="Q84" i="13"/>
  <c r="AG84" i="13"/>
  <c r="R84" i="13"/>
  <c r="AH84" i="13"/>
  <c r="V84" i="13"/>
  <c r="B84" i="13"/>
  <c r="A79" i="16" s="1"/>
  <c r="Y175" i="14"/>
  <c r="AE175" i="14"/>
  <c r="AI175" i="14"/>
  <c r="AK175" i="14"/>
  <c r="L162" i="13"/>
  <c r="S162" i="13"/>
  <c r="Q162" i="13"/>
  <c r="AM162" i="13"/>
  <c r="AJ353" i="13"/>
  <c r="B353" i="13"/>
  <c r="A348" i="16" s="1"/>
  <c r="AE78" i="13"/>
  <c r="W78" i="13"/>
  <c r="K78" i="13"/>
  <c r="I78" i="13"/>
  <c r="H128" i="13"/>
  <c r="F128" i="13" s="1"/>
  <c r="AF128" i="13"/>
  <c r="AJ128" i="13"/>
  <c r="AH128" i="13"/>
  <c r="AD263" i="13"/>
  <c r="AM263" i="13"/>
  <c r="M293" i="14"/>
  <c r="AL293" i="14"/>
  <c r="AH293" i="14"/>
  <c r="Q255" i="13"/>
  <c r="AB16" i="14"/>
  <c r="AB16" i="13"/>
  <c r="E16" i="13" s="1"/>
  <c r="I7" i="14"/>
  <c r="K7" i="14"/>
  <c r="I7" i="13"/>
  <c r="K7" i="13"/>
  <c r="AB13" i="14"/>
  <c r="AB13" i="13"/>
  <c r="AB18" i="14"/>
  <c r="AB18" i="13"/>
  <c r="AH121" i="13"/>
  <c r="Y121" i="13"/>
  <c r="W121" i="13"/>
  <c r="AN121" i="13"/>
  <c r="AK4" i="14"/>
  <c r="AL4" i="14"/>
  <c r="AJ158" i="13"/>
  <c r="X158" i="13"/>
  <c r="B158" i="13"/>
  <c r="A153" i="16" s="1"/>
  <c r="AJ58" i="14"/>
  <c r="X58" i="14"/>
  <c r="B58" i="14"/>
  <c r="AK388" i="13"/>
  <c r="AL388" i="13"/>
  <c r="AM388" i="13"/>
  <c r="AN388" i="13"/>
  <c r="AO388" i="13"/>
  <c r="M388" i="13"/>
  <c r="U388" i="13"/>
  <c r="N388" i="13"/>
  <c r="V388" i="13"/>
  <c r="AD388" i="13"/>
  <c r="O388" i="13"/>
  <c r="W388" i="13"/>
  <c r="AE388" i="13"/>
  <c r="H388" i="13"/>
  <c r="F388" i="13" s="1"/>
  <c r="P388" i="13"/>
  <c r="X388" i="13"/>
  <c r="AF388" i="13"/>
  <c r="I388" i="13"/>
  <c r="Q388" i="13"/>
  <c r="Y388" i="13"/>
  <c r="AG388" i="13"/>
  <c r="L388" i="13"/>
  <c r="T388" i="13"/>
  <c r="AB388" i="13"/>
  <c r="AJ388" i="13"/>
  <c r="Z388" i="13"/>
  <c r="AA388" i="13"/>
  <c r="AH388" i="13"/>
  <c r="AI388" i="13"/>
  <c r="J388" i="13"/>
  <c r="K388" i="13"/>
  <c r="R388" i="13"/>
  <c r="S388" i="13"/>
  <c r="B388" i="13"/>
  <c r="A383" i="16" s="1"/>
  <c r="AK86" i="13"/>
  <c r="AL86" i="13"/>
  <c r="AN86" i="13"/>
  <c r="AO86" i="13"/>
  <c r="AM86" i="13"/>
  <c r="Q86" i="13"/>
  <c r="Y86" i="13"/>
  <c r="AG86" i="13"/>
  <c r="J86" i="13"/>
  <c r="R86" i="13"/>
  <c r="Z86" i="13"/>
  <c r="AH86" i="13"/>
  <c r="S86" i="13"/>
  <c r="AA86" i="13"/>
  <c r="AI86" i="13"/>
  <c r="V86" i="13"/>
  <c r="AD86" i="13"/>
  <c r="O86" i="13"/>
  <c r="P86" i="13"/>
  <c r="AF86" i="13"/>
  <c r="T86" i="13"/>
  <c r="AJ86" i="13"/>
  <c r="U86" i="13"/>
  <c r="W86" i="13"/>
  <c r="H86" i="13"/>
  <c r="F86" i="13" s="1"/>
  <c r="X86" i="13"/>
  <c r="L86" i="13"/>
  <c r="B86" i="13"/>
  <c r="A81" i="16" s="1"/>
  <c r="H298" i="14"/>
  <c r="F298" i="14" s="1"/>
  <c r="P298" i="14"/>
  <c r="X298" i="14"/>
  <c r="AF298" i="14"/>
  <c r="AN298" i="14"/>
  <c r="Q298" i="14"/>
  <c r="Y298" i="14"/>
  <c r="AG298" i="14"/>
  <c r="AO298" i="14"/>
  <c r="J298" i="14"/>
  <c r="R298" i="14"/>
  <c r="Z298" i="14"/>
  <c r="AH298" i="14"/>
  <c r="O298" i="14"/>
  <c r="W298" i="14"/>
  <c r="AM298" i="14"/>
  <c r="L298" i="14"/>
  <c r="AD298" i="14"/>
  <c r="AA298" i="14"/>
  <c r="U298" i="14"/>
  <c r="V298" i="14"/>
  <c r="AI298" i="14"/>
  <c r="AJ298" i="14"/>
  <c r="AK298" i="14"/>
  <c r="AL298" i="14"/>
  <c r="S298" i="14"/>
  <c r="T298" i="14"/>
  <c r="B298" i="14"/>
  <c r="AG39" i="14"/>
  <c r="AN39" i="14"/>
  <c r="M39" i="14"/>
  <c r="Y39" i="14"/>
  <c r="R39" i="14"/>
  <c r="AB113" i="13"/>
  <c r="Y113" i="13"/>
  <c r="W113" i="13"/>
  <c r="AN113" i="13"/>
  <c r="AL95" i="14"/>
  <c r="M95" i="14"/>
  <c r="AG95" i="14"/>
  <c r="AI95" i="14"/>
  <c r="L48" i="14"/>
  <c r="T48" i="14"/>
  <c r="AI48" i="14"/>
  <c r="X48" i="14"/>
  <c r="W265" i="13"/>
  <c r="N265" i="13"/>
  <c r="K265" i="13"/>
  <c r="I265" i="13"/>
  <c r="AJ43" i="13"/>
  <c r="B43" i="13"/>
  <c r="A38" i="16" s="1"/>
  <c r="AM110" i="14"/>
  <c r="AJ110" i="14"/>
  <c r="X110" i="14"/>
  <c r="R110" i="14"/>
  <c r="AH219" i="14"/>
  <c r="Z219" i="14"/>
  <c r="X219" i="14"/>
  <c r="AD219" i="14"/>
  <c r="AN54" i="14"/>
  <c r="AH54" i="14"/>
  <c r="S54" i="14"/>
  <c r="U54" i="14"/>
  <c r="Z155" i="14"/>
  <c r="R155" i="14"/>
  <c r="J155" i="14"/>
  <c r="L155" i="14"/>
  <c r="O155" i="14"/>
  <c r="P63" i="13"/>
  <c r="H63" i="13"/>
  <c r="F63" i="13" s="1"/>
  <c r="AC63" i="13"/>
  <c r="AL63" i="13"/>
  <c r="AB131" i="14"/>
  <c r="J131" i="14"/>
  <c r="N131" i="14"/>
  <c r="X131" i="14"/>
  <c r="Z96" i="13"/>
  <c r="AD96" i="13"/>
  <c r="T96" i="13"/>
  <c r="P96" i="13"/>
  <c r="AM96" i="13"/>
  <c r="AL297" i="14"/>
  <c r="AE297" i="14"/>
  <c r="I297" i="14"/>
  <c r="K297" i="14"/>
  <c r="Y124" i="14"/>
  <c r="Q124" i="14"/>
  <c r="AJ124" i="14"/>
  <c r="AL124" i="14"/>
  <c r="T37" i="13"/>
  <c r="L37" i="13"/>
  <c r="X37" i="13"/>
  <c r="N37" i="13"/>
  <c r="N308" i="13"/>
  <c r="AF308" i="13"/>
  <c r="AJ308" i="13"/>
  <c r="AH308" i="13"/>
  <c r="AM308" i="13"/>
  <c r="Z172" i="13"/>
  <c r="R172" i="13"/>
  <c r="H172" i="13"/>
  <c r="F172" i="13" s="1"/>
  <c r="AL172" i="13"/>
  <c r="O189" i="13"/>
  <c r="V189" i="13"/>
  <c r="S189" i="13"/>
  <c r="Q189" i="13"/>
  <c r="Q66" i="14"/>
  <c r="AN66" i="14"/>
  <c r="AD66" i="14"/>
  <c r="AB66" i="14"/>
  <c r="AI132" i="13"/>
  <c r="Z132" i="13"/>
  <c r="X132" i="13"/>
  <c r="N132" i="13"/>
  <c r="H149" i="13"/>
  <c r="F149" i="13" s="1"/>
  <c r="AD149" i="13"/>
  <c r="AI149" i="13"/>
  <c r="AG149" i="13"/>
  <c r="AK149" i="13"/>
  <c r="H109" i="13"/>
  <c r="F109" i="13" s="1"/>
  <c r="AB109" i="13"/>
  <c r="Z109" i="13"/>
  <c r="AN109" i="13"/>
  <c r="J28" i="13"/>
  <c r="Q28" i="13"/>
  <c r="U28" i="13"/>
  <c r="S28" i="13"/>
  <c r="N59" i="14"/>
  <c r="AK59" i="14"/>
  <c r="V59" i="14"/>
  <c r="T59" i="14"/>
  <c r="R59" i="14"/>
  <c r="AO93" i="14"/>
  <c r="AI93" i="14"/>
  <c r="AN93" i="14"/>
  <c r="O93" i="14"/>
  <c r="AF205" i="14"/>
  <c r="V205" i="14"/>
  <c r="T205" i="14"/>
  <c r="R205" i="14"/>
  <c r="AI90" i="13"/>
  <c r="AA90" i="13"/>
  <c r="AE90" i="13"/>
  <c r="M90" i="13"/>
  <c r="R107" i="13"/>
  <c r="O107" i="13"/>
  <c r="AB107" i="13"/>
  <c r="AL107" i="13"/>
  <c r="AF221" i="13"/>
  <c r="L221" i="13"/>
  <c r="J221" i="13"/>
  <c r="AK221" i="13"/>
  <c r="U80" i="13"/>
  <c r="M80" i="13"/>
  <c r="Y80" i="13"/>
  <c r="W80" i="13"/>
  <c r="V281" i="14"/>
  <c r="W281" i="14"/>
  <c r="N281" i="14"/>
  <c r="T281" i="14"/>
  <c r="R281" i="14"/>
  <c r="AA68" i="14"/>
  <c r="U68" i="14"/>
  <c r="Z68" i="14"/>
  <c r="AN68" i="14"/>
  <c r="AI33" i="14"/>
  <c r="AN33" i="14"/>
  <c r="AA33" i="14"/>
  <c r="P33" i="14"/>
  <c r="S251" i="14"/>
  <c r="Z251" i="14"/>
  <c r="X251" i="14"/>
  <c r="AD251" i="14"/>
  <c r="AA53" i="14"/>
  <c r="T53" i="14"/>
  <c r="M53" i="14"/>
  <c r="W53" i="14"/>
  <c r="Q121" i="14"/>
  <c r="W121" i="14"/>
  <c r="H121" i="14"/>
  <c r="F121" i="14" s="1"/>
  <c r="M121" i="14"/>
  <c r="K121" i="14"/>
  <c r="N73" i="13"/>
  <c r="AE73" i="13"/>
  <c r="AA73" i="13"/>
  <c r="AK73" i="13"/>
  <c r="R120" i="14"/>
  <c r="I120" i="14"/>
  <c r="AB120" i="14"/>
  <c r="AD120" i="14"/>
  <c r="AJ92" i="13"/>
  <c r="B92" i="13"/>
  <c r="A87" i="16" s="1"/>
  <c r="U104" i="14"/>
  <c r="N104" i="14"/>
  <c r="O104" i="14"/>
  <c r="Q104" i="14"/>
  <c r="G10" i="14"/>
  <c r="AD182" i="14"/>
  <c r="O182" i="14"/>
  <c r="P182" i="14"/>
  <c r="X182" i="14"/>
  <c r="AF182" i="14"/>
  <c r="AH182" i="14"/>
  <c r="AI182" i="14"/>
  <c r="AJ182" i="14"/>
  <c r="Z182" i="14"/>
  <c r="AA182" i="14"/>
  <c r="Y182" i="14"/>
  <c r="B182" i="14"/>
  <c r="V335" i="14"/>
  <c r="AD335" i="14"/>
  <c r="AL335" i="14"/>
  <c r="O335" i="14"/>
  <c r="W335" i="14"/>
  <c r="AM335" i="14"/>
  <c r="H335" i="14"/>
  <c r="F335" i="14" s="1"/>
  <c r="P335" i="14"/>
  <c r="X335" i="14"/>
  <c r="AF335" i="14"/>
  <c r="AN335" i="14"/>
  <c r="U335" i="14"/>
  <c r="AK335" i="14"/>
  <c r="AA335" i="14"/>
  <c r="L335" i="14"/>
  <c r="Q335" i="14"/>
  <c r="AG335" i="14"/>
  <c r="J335" i="14"/>
  <c r="Z335" i="14"/>
  <c r="AH335" i="14"/>
  <c r="AI335" i="14"/>
  <c r="AJ335" i="14"/>
  <c r="AO335" i="14"/>
  <c r="R335" i="14"/>
  <c r="S335" i="14"/>
  <c r="T335" i="14"/>
  <c r="Y335" i="14"/>
  <c r="B335" i="14"/>
  <c r="AO285" i="13"/>
  <c r="AK285" i="13"/>
  <c r="AL285" i="13"/>
  <c r="AM285" i="13"/>
  <c r="AN285" i="13"/>
  <c r="U285" i="13"/>
  <c r="V285" i="13"/>
  <c r="AD285" i="13"/>
  <c r="O285" i="13"/>
  <c r="W285" i="13"/>
  <c r="L285" i="13"/>
  <c r="T285" i="13"/>
  <c r="AJ285" i="13"/>
  <c r="J285" i="13"/>
  <c r="Z285" i="13"/>
  <c r="AA285" i="13"/>
  <c r="P285" i="13"/>
  <c r="AF285" i="13"/>
  <c r="Q285" i="13"/>
  <c r="AG285" i="13"/>
  <c r="R285" i="13"/>
  <c r="AH285" i="13"/>
  <c r="S285" i="13"/>
  <c r="AI285" i="13"/>
  <c r="H285" i="13"/>
  <c r="F285" i="13" s="1"/>
  <c r="X285" i="13"/>
  <c r="Y285" i="13"/>
  <c r="B285" i="13"/>
  <c r="A280" i="16" s="1"/>
  <c r="AK269" i="13"/>
  <c r="AL269" i="13"/>
  <c r="AM269" i="13"/>
  <c r="AN269" i="13"/>
  <c r="AO269" i="13"/>
  <c r="U269" i="13"/>
  <c r="V269" i="13"/>
  <c r="AD269" i="13"/>
  <c r="O269" i="13"/>
  <c r="W269" i="13"/>
  <c r="L269" i="13"/>
  <c r="T269" i="13"/>
  <c r="AJ269" i="13"/>
  <c r="J269" i="13"/>
  <c r="Z269" i="13"/>
  <c r="AA269" i="13"/>
  <c r="P269" i="13"/>
  <c r="AF269" i="13"/>
  <c r="Q269" i="13"/>
  <c r="AG269" i="13"/>
  <c r="R269" i="13"/>
  <c r="AH269" i="13"/>
  <c r="S269" i="13"/>
  <c r="AI269" i="13"/>
  <c r="H269" i="13"/>
  <c r="F269" i="13" s="1"/>
  <c r="X269" i="13"/>
  <c r="Y269" i="13"/>
  <c r="B269" i="13"/>
  <c r="A264" i="16" s="1"/>
  <c r="AM100" i="13"/>
  <c r="AN100" i="13"/>
  <c r="AK100" i="13"/>
  <c r="AL100" i="13"/>
  <c r="AO100" i="13"/>
  <c r="S100" i="13"/>
  <c r="L100" i="13"/>
  <c r="U100" i="13"/>
  <c r="H100" i="13"/>
  <c r="F100" i="13" s="1"/>
  <c r="P100" i="13"/>
  <c r="V100" i="13"/>
  <c r="AD100" i="13"/>
  <c r="W100" i="13"/>
  <c r="J100" i="13"/>
  <c r="X100" i="13"/>
  <c r="AF100" i="13"/>
  <c r="Y100" i="13"/>
  <c r="AG100" i="13"/>
  <c r="O100" i="13"/>
  <c r="Z100" i="13"/>
  <c r="AH100" i="13"/>
  <c r="Q100" i="13"/>
  <c r="AA100" i="13"/>
  <c r="AI100" i="13"/>
  <c r="R100" i="13"/>
  <c r="AJ100" i="13"/>
  <c r="T100" i="13"/>
  <c r="B100" i="13"/>
  <c r="A95" i="16" s="1"/>
  <c r="AM276" i="13"/>
  <c r="AN276" i="13"/>
  <c r="AK276" i="13"/>
  <c r="AL276" i="13"/>
  <c r="AO276" i="13"/>
  <c r="J276" i="13"/>
  <c r="R276" i="13"/>
  <c r="Z276" i="13"/>
  <c r="AH276" i="13"/>
  <c r="S276" i="13"/>
  <c r="AA276" i="13"/>
  <c r="AI276" i="13"/>
  <c r="L276" i="13"/>
  <c r="T276" i="13"/>
  <c r="AJ276" i="13"/>
  <c r="Q276" i="13"/>
  <c r="Y276" i="13"/>
  <c r="AG276" i="13"/>
  <c r="O276" i="13"/>
  <c r="P276" i="13"/>
  <c r="AF276" i="13"/>
  <c r="U276" i="13"/>
  <c r="V276" i="13"/>
  <c r="W276" i="13"/>
  <c r="H276" i="13"/>
  <c r="F276" i="13" s="1"/>
  <c r="X276" i="13"/>
  <c r="AD276" i="13"/>
  <c r="B276" i="13"/>
  <c r="A271" i="16" s="1"/>
  <c r="H346" i="14"/>
  <c r="F346" i="14" s="1"/>
  <c r="P346" i="14"/>
  <c r="X346" i="14"/>
  <c r="AF346" i="14"/>
  <c r="AN346" i="14"/>
  <c r="Q346" i="14"/>
  <c r="Y346" i="14"/>
  <c r="AG346" i="14"/>
  <c r="AO346" i="14"/>
  <c r="J346" i="14"/>
  <c r="R346" i="14"/>
  <c r="Z346" i="14"/>
  <c r="AH346" i="14"/>
  <c r="O346" i="14"/>
  <c r="W346" i="14"/>
  <c r="AM346" i="14"/>
  <c r="U346" i="14"/>
  <c r="AK346" i="14"/>
  <c r="V346" i="14"/>
  <c r="AL346" i="14"/>
  <c r="AA346" i="14"/>
  <c r="T346" i="14"/>
  <c r="AJ346" i="14"/>
  <c r="L346" i="14"/>
  <c r="S346" i="14"/>
  <c r="AD346" i="14"/>
  <c r="AI346" i="14"/>
  <c r="B346" i="14"/>
  <c r="AM389" i="13"/>
  <c r="AN389" i="13"/>
  <c r="AO389" i="13"/>
  <c r="AK389" i="13"/>
  <c r="AL389" i="13"/>
  <c r="H389" i="13"/>
  <c r="F389" i="13" s="1"/>
  <c r="P389" i="13"/>
  <c r="X389" i="13"/>
  <c r="AF389" i="13"/>
  <c r="I389" i="13"/>
  <c r="Q389" i="13"/>
  <c r="Y389" i="13"/>
  <c r="AG389" i="13"/>
  <c r="J389" i="13"/>
  <c r="R389" i="13"/>
  <c r="Z389" i="13"/>
  <c r="AH389" i="13"/>
  <c r="K389" i="13"/>
  <c r="S389" i="13"/>
  <c r="AA389" i="13"/>
  <c r="AI389" i="13"/>
  <c r="L389" i="13"/>
  <c r="T389" i="13"/>
  <c r="AB389" i="13"/>
  <c r="AJ389" i="13"/>
  <c r="O389" i="13"/>
  <c r="W389" i="13"/>
  <c r="AE389" i="13"/>
  <c r="B389" i="13"/>
  <c r="A384" i="16" s="1"/>
  <c r="AD389" i="13"/>
  <c r="M389" i="13"/>
  <c r="N389" i="13"/>
  <c r="U389" i="13"/>
  <c r="V389" i="13"/>
  <c r="AM196" i="13"/>
  <c r="AN196" i="13"/>
  <c r="AL196" i="13"/>
  <c r="AO196" i="13"/>
  <c r="AK196" i="13"/>
  <c r="V196" i="13"/>
  <c r="AD196" i="13"/>
  <c r="O196" i="13"/>
  <c r="W196" i="13"/>
  <c r="H196" i="13"/>
  <c r="F196" i="13" s="1"/>
  <c r="P196" i="13"/>
  <c r="X196" i="13"/>
  <c r="AF196" i="13"/>
  <c r="Q196" i="13"/>
  <c r="Y196" i="13"/>
  <c r="AG196" i="13"/>
  <c r="J196" i="13"/>
  <c r="Z196" i="13"/>
  <c r="AA196" i="13"/>
  <c r="L196" i="13"/>
  <c r="U196" i="13"/>
  <c r="S196" i="13"/>
  <c r="T196" i="13"/>
  <c r="AH196" i="13"/>
  <c r="AI196" i="13"/>
  <c r="AJ196" i="13"/>
  <c r="R196" i="13"/>
  <c r="B196" i="13"/>
  <c r="A191" i="16" s="1"/>
  <c r="AK302" i="13"/>
  <c r="AL302" i="13"/>
  <c r="AM302" i="13"/>
  <c r="AN302" i="13"/>
  <c r="AO302" i="13"/>
  <c r="H302" i="13"/>
  <c r="F302" i="13" s="1"/>
  <c r="P302" i="13"/>
  <c r="X302" i="13"/>
  <c r="AF302" i="13"/>
  <c r="Q302" i="13"/>
  <c r="Y302" i="13"/>
  <c r="AG302" i="13"/>
  <c r="J302" i="13"/>
  <c r="R302" i="13"/>
  <c r="Z302" i="13"/>
  <c r="AH302" i="13"/>
  <c r="O302" i="13"/>
  <c r="W302" i="13"/>
  <c r="AD302" i="13"/>
  <c r="S302" i="13"/>
  <c r="AI302" i="13"/>
  <c r="T302" i="13"/>
  <c r="AJ302" i="13"/>
  <c r="U302" i="13"/>
  <c r="V302" i="13"/>
  <c r="AA302" i="13"/>
  <c r="L302" i="13"/>
  <c r="B302" i="13"/>
  <c r="A297" i="16" s="1"/>
  <c r="AK283" i="13"/>
  <c r="AO283" i="13"/>
  <c r="AL283" i="13"/>
  <c r="AM283" i="13"/>
  <c r="AN283" i="13"/>
  <c r="O283" i="13"/>
  <c r="W283" i="13"/>
  <c r="H283" i="13"/>
  <c r="F283" i="13" s="1"/>
  <c r="P283" i="13"/>
  <c r="X283" i="13"/>
  <c r="AF283" i="13"/>
  <c r="Q283" i="13"/>
  <c r="Y283" i="13"/>
  <c r="AG283" i="13"/>
  <c r="V283" i="13"/>
  <c r="AD283" i="13"/>
  <c r="T283" i="13"/>
  <c r="AJ283" i="13"/>
  <c r="U283" i="13"/>
  <c r="J283" i="13"/>
  <c r="Z283" i="13"/>
  <c r="AA283" i="13"/>
  <c r="L283" i="13"/>
  <c r="R283" i="13"/>
  <c r="AH283" i="13"/>
  <c r="S283" i="13"/>
  <c r="AI283" i="13"/>
  <c r="B283" i="13"/>
  <c r="A278" i="16" s="1"/>
  <c r="AK270" i="13"/>
  <c r="AL270" i="13"/>
  <c r="AM270" i="13"/>
  <c r="AN270" i="13"/>
  <c r="AO270" i="13"/>
  <c r="H270" i="13"/>
  <c r="F270" i="13" s="1"/>
  <c r="P270" i="13"/>
  <c r="X270" i="13"/>
  <c r="AF270" i="13"/>
  <c r="Q270" i="13"/>
  <c r="Y270" i="13"/>
  <c r="AG270" i="13"/>
  <c r="J270" i="13"/>
  <c r="R270" i="13"/>
  <c r="Z270" i="13"/>
  <c r="AH270" i="13"/>
  <c r="O270" i="13"/>
  <c r="W270" i="13"/>
  <c r="AD270" i="13"/>
  <c r="S270" i="13"/>
  <c r="AI270" i="13"/>
  <c r="T270" i="13"/>
  <c r="AJ270" i="13"/>
  <c r="U270" i="13"/>
  <c r="V270" i="13"/>
  <c r="AA270" i="13"/>
  <c r="L270" i="13"/>
  <c r="B270" i="13"/>
  <c r="A265" i="16" s="1"/>
  <c r="AO323" i="13"/>
  <c r="AK323" i="13"/>
  <c r="AL323" i="13"/>
  <c r="AM323" i="13"/>
  <c r="AN323" i="13"/>
  <c r="O323" i="13"/>
  <c r="W323" i="13"/>
  <c r="H323" i="13"/>
  <c r="F323" i="13" s="1"/>
  <c r="P323" i="13"/>
  <c r="X323" i="13"/>
  <c r="AF323" i="13"/>
  <c r="Q323" i="13"/>
  <c r="Y323" i="13"/>
  <c r="AG323" i="13"/>
  <c r="V323" i="13"/>
  <c r="AD323" i="13"/>
  <c r="L323" i="13"/>
  <c r="AB323" i="13"/>
  <c r="R323" i="13"/>
  <c r="AH323" i="13"/>
  <c r="S323" i="13"/>
  <c r="AI323" i="13"/>
  <c r="T323" i="13"/>
  <c r="AJ323" i="13"/>
  <c r="U323" i="13"/>
  <c r="J323" i="13"/>
  <c r="Z323" i="13"/>
  <c r="AA323" i="13"/>
  <c r="B323" i="13"/>
  <c r="A318" i="16" s="1"/>
  <c r="K39" i="13"/>
  <c r="AH39" i="13"/>
  <c r="AD39" i="13"/>
  <c r="T39" i="13"/>
  <c r="AL113" i="14"/>
  <c r="AM113" i="14"/>
  <c r="X113" i="14"/>
  <c r="U113" i="14"/>
  <c r="S113" i="14"/>
  <c r="AF95" i="13"/>
  <c r="X95" i="13"/>
  <c r="N95" i="13"/>
  <c r="AM95" i="13"/>
  <c r="V48" i="13"/>
  <c r="AC48" i="13"/>
  <c r="AG48" i="13"/>
  <c r="AE48" i="13"/>
  <c r="X265" i="14"/>
  <c r="AD265" i="14"/>
  <c r="AB265" i="14"/>
  <c r="Z265" i="14"/>
  <c r="H47" i="14"/>
  <c r="F47" i="14" s="1"/>
  <c r="AK47" i="14"/>
  <c r="AG47" i="14"/>
  <c r="AE47" i="14"/>
  <c r="S110" i="13"/>
  <c r="P110" i="13"/>
  <c r="AO110" i="13"/>
  <c r="H219" i="13"/>
  <c r="F219" i="13" s="1"/>
  <c r="AF219" i="13"/>
  <c r="U219" i="13"/>
  <c r="S219" i="13"/>
  <c r="AB54" i="13"/>
  <c r="AF54" i="13"/>
  <c r="N54" i="13"/>
  <c r="J54" i="13"/>
  <c r="AL54" i="13"/>
  <c r="H155" i="13"/>
  <c r="F155" i="13" s="1"/>
  <c r="AE155" i="13"/>
  <c r="AJ155" i="13"/>
  <c r="AN155" i="13"/>
  <c r="H131" i="13"/>
  <c r="F131" i="13" s="1"/>
  <c r="J131" i="13"/>
  <c r="N131" i="13"/>
  <c r="AI131" i="13"/>
  <c r="AK131" i="13"/>
  <c r="L124" i="13"/>
  <c r="Z124" i="13"/>
  <c r="X124" i="13"/>
  <c r="N124" i="13"/>
  <c r="AJ185" i="13"/>
  <c r="AB185" i="13"/>
  <c r="AF185" i="13"/>
  <c r="V185" i="13"/>
  <c r="AM185" i="13"/>
  <c r="S59" i="13"/>
  <c r="U59" i="13"/>
  <c r="Q59" i="13"/>
  <c r="AN59" i="13"/>
  <c r="AB93" i="13"/>
  <c r="T93" i="13"/>
  <c r="X93" i="13"/>
  <c r="N93" i="13"/>
  <c r="V234" i="14"/>
  <c r="S234" i="14"/>
  <c r="AE234" i="14"/>
  <c r="AG234" i="14"/>
  <c r="H234" i="14"/>
  <c r="F234" i="14" s="1"/>
  <c r="AL306" i="14"/>
  <c r="AB306" i="14"/>
  <c r="R306" i="14"/>
  <c r="AF306" i="14"/>
  <c r="AD205" i="13"/>
  <c r="V205" i="13"/>
  <c r="S205" i="13"/>
  <c r="Q205" i="13"/>
  <c r="AI105" i="13"/>
  <c r="AG105" i="13"/>
  <c r="AE105" i="13"/>
  <c r="M105" i="13"/>
  <c r="AJ71" i="14"/>
  <c r="B71" i="14"/>
  <c r="AG68" i="13"/>
  <c r="Y68" i="13"/>
  <c r="U68" i="13"/>
  <c r="S68" i="13"/>
  <c r="L251" i="13"/>
  <c r="AD251" i="13"/>
  <c r="X251" i="13"/>
  <c r="AL251" i="13"/>
  <c r="T53" i="13"/>
  <c r="L53" i="13"/>
  <c r="X53" i="13"/>
  <c r="N53" i="13"/>
  <c r="AG73" i="14"/>
  <c r="AO73" i="14"/>
  <c r="J73" i="14"/>
  <c r="P73" i="14"/>
  <c r="V73" i="14"/>
  <c r="W120" i="13"/>
  <c r="N120" i="13"/>
  <c r="AI120" i="13"/>
  <c r="AO120" i="13"/>
  <c r="Y81" i="13"/>
  <c r="AF81" i="13"/>
  <c r="AB81" i="13"/>
  <c r="Z81" i="13"/>
  <c r="AJ108" i="13"/>
  <c r="B108" i="13"/>
  <c r="A103" i="16" s="1"/>
  <c r="I104" i="13"/>
  <c r="AD104" i="13"/>
  <c r="T104" i="13"/>
  <c r="R104" i="13"/>
  <c r="G17" i="14"/>
  <c r="J192" i="14"/>
  <c r="R192" i="14"/>
  <c r="Z192" i="14"/>
  <c r="AH192" i="14"/>
  <c r="T192" i="14"/>
  <c r="AL192" i="14"/>
  <c r="L192" i="14"/>
  <c r="U192" i="14"/>
  <c r="AD192" i="14"/>
  <c r="AM192" i="14"/>
  <c r="V192" i="14"/>
  <c r="AN192" i="14"/>
  <c r="S192" i="14"/>
  <c r="AK192" i="14"/>
  <c r="O192" i="14"/>
  <c r="AG192" i="14"/>
  <c r="P192" i="14"/>
  <c r="AI192" i="14"/>
  <c r="Q192" i="14"/>
  <c r="AJ192" i="14"/>
  <c r="W192" i="14"/>
  <c r="AO192" i="14"/>
  <c r="X192" i="14"/>
  <c r="Y192" i="14"/>
  <c r="H192" i="14"/>
  <c r="F192" i="14" s="1"/>
  <c r="AA192" i="14"/>
  <c r="AF192" i="14"/>
  <c r="B192" i="14"/>
  <c r="L216" i="14"/>
  <c r="T216" i="14"/>
  <c r="AJ216" i="14"/>
  <c r="U216" i="14"/>
  <c r="AK216" i="14"/>
  <c r="V216" i="14"/>
  <c r="AD216" i="14"/>
  <c r="AL216" i="14"/>
  <c r="S216" i="14"/>
  <c r="AA216" i="14"/>
  <c r="AI216" i="14"/>
  <c r="P216" i="14"/>
  <c r="AF216" i="14"/>
  <c r="Q216" i="14"/>
  <c r="AG216" i="14"/>
  <c r="R216" i="14"/>
  <c r="AH216" i="14"/>
  <c r="W216" i="14"/>
  <c r="AM216" i="14"/>
  <c r="H216" i="14"/>
  <c r="F216" i="14" s="1"/>
  <c r="X216" i="14"/>
  <c r="AN216" i="14"/>
  <c r="Y216" i="14"/>
  <c r="AO216" i="14"/>
  <c r="O216" i="14"/>
  <c r="J216" i="14"/>
  <c r="Z216" i="14"/>
  <c r="B216" i="14"/>
  <c r="AJ362" i="13"/>
  <c r="AD362" i="13"/>
  <c r="AA362" i="13"/>
  <c r="AI362" i="13"/>
  <c r="AH362" i="13"/>
  <c r="X362" i="13"/>
  <c r="Y362" i="13"/>
  <c r="Z362" i="13"/>
  <c r="O362" i="13"/>
  <c r="P362" i="13"/>
  <c r="AF362" i="13"/>
  <c r="B362" i="13"/>
  <c r="A357" i="16" s="1"/>
  <c r="AO274" i="13"/>
  <c r="AK274" i="13"/>
  <c r="AL274" i="13"/>
  <c r="AM274" i="13"/>
  <c r="AN274" i="13"/>
  <c r="L274" i="13"/>
  <c r="T274" i="13"/>
  <c r="AJ274" i="13"/>
  <c r="U274" i="13"/>
  <c r="V274" i="13"/>
  <c r="AD274" i="13"/>
  <c r="S274" i="13"/>
  <c r="AA274" i="13"/>
  <c r="AI274" i="13"/>
  <c r="Y274" i="13"/>
  <c r="J274" i="13"/>
  <c r="Z274" i="13"/>
  <c r="O274" i="13"/>
  <c r="P274" i="13"/>
  <c r="AF274" i="13"/>
  <c r="Q274" i="13"/>
  <c r="AG274" i="13"/>
  <c r="R274" i="13"/>
  <c r="AH274" i="13"/>
  <c r="W274" i="13"/>
  <c r="H274" i="13"/>
  <c r="F274" i="13" s="1"/>
  <c r="X274" i="13"/>
  <c r="B274" i="13"/>
  <c r="A269" i="16" s="1"/>
  <c r="AO314" i="13"/>
  <c r="AK314" i="13"/>
  <c r="AL314" i="13"/>
  <c r="AM314" i="13"/>
  <c r="AN314" i="13"/>
  <c r="L314" i="13"/>
  <c r="T314" i="13"/>
  <c r="AJ314" i="13"/>
  <c r="U314" i="13"/>
  <c r="V314" i="13"/>
  <c r="AD314" i="13"/>
  <c r="S314" i="13"/>
  <c r="AA314" i="13"/>
  <c r="AI314" i="13"/>
  <c r="Q314" i="13"/>
  <c r="AG314" i="13"/>
  <c r="R314" i="13"/>
  <c r="AH314" i="13"/>
  <c r="W314" i="13"/>
  <c r="H314" i="13"/>
  <c r="F314" i="13" s="1"/>
  <c r="X314" i="13"/>
  <c r="Y314" i="13"/>
  <c r="J314" i="13"/>
  <c r="Z314" i="13"/>
  <c r="O314" i="13"/>
  <c r="P314" i="13"/>
  <c r="AF314" i="13"/>
  <c r="B314" i="13"/>
  <c r="A309" i="16" s="1"/>
  <c r="AD287" i="14"/>
  <c r="O287" i="14"/>
  <c r="P287" i="14"/>
  <c r="X287" i="14"/>
  <c r="AF287" i="14"/>
  <c r="AH287" i="14"/>
  <c r="AI287" i="14"/>
  <c r="AJ287" i="14"/>
  <c r="Y287" i="14"/>
  <c r="Z287" i="14"/>
  <c r="AA287" i="14"/>
  <c r="B287" i="14"/>
  <c r="V295" i="14"/>
  <c r="AD295" i="14"/>
  <c r="AL295" i="14"/>
  <c r="O295" i="14"/>
  <c r="W295" i="14"/>
  <c r="AM295" i="14"/>
  <c r="H295" i="14"/>
  <c r="F295" i="14" s="1"/>
  <c r="P295" i="14"/>
  <c r="X295" i="14"/>
  <c r="AF295" i="14"/>
  <c r="AN295" i="14"/>
  <c r="U295" i="14"/>
  <c r="AK295" i="14"/>
  <c r="R295" i="14"/>
  <c r="AH295" i="14"/>
  <c r="S295" i="14"/>
  <c r="AI295" i="14"/>
  <c r="T295" i="14"/>
  <c r="AJ295" i="14"/>
  <c r="Q295" i="14"/>
  <c r="AG295" i="14"/>
  <c r="AA295" i="14"/>
  <c r="AO295" i="14"/>
  <c r="J295" i="14"/>
  <c r="L295" i="14"/>
  <c r="G295" i="14" s="1"/>
  <c r="Y295" i="14"/>
  <c r="Z295" i="14"/>
  <c r="B295" i="14"/>
  <c r="O135" i="14"/>
  <c r="W135" i="14"/>
  <c r="AM135" i="14"/>
  <c r="H135" i="14"/>
  <c r="F135" i="14" s="1"/>
  <c r="P135" i="14"/>
  <c r="X135" i="14"/>
  <c r="AF135" i="14"/>
  <c r="AN135" i="14"/>
  <c r="Q135" i="14"/>
  <c r="Y135" i="14"/>
  <c r="AG135" i="14"/>
  <c r="AO135" i="14"/>
  <c r="V135" i="14"/>
  <c r="AD135" i="14"/>
  <c r="AL135" i="14"/>
  <c r="L135" i="14"/>
  <c r="R135" i="14"/>
  <c r="AH135" i="14"/>
  <c r="AA135" i="14"/>
  <c r="AJ135" i="14"/>
  <c r="AK135" i="14"/>
  <c r="J135" i="14"/>
  <c r="S135" i="14"/>
  <c r="T135" i="14"/>
  <c r="AI135" i="14"/>
  <c r="Z135" i="14"/>
  <c r="U135" i="14"/>
  <c r="B135" i="14"/>
  <c r="AM142" i="14"/>
  <c r="AC142" i="14"/>
  <c r="AN142" i="14"/>
  <c r="K142" i="14"/>
  <c r="Q142" i="14"/>
  <c r="AF47" i="13"/>
  <c r="X47" i="13"/>
  <c r="N47" i="13"/>
  <c r="AM47" i="13"/>
  <c r="Z193" i="13"/>
  <c r="AI193" i="13"/>
  <c r="P193" i="13"/>
  <c r="AC193" i="13"/>
  <c r="AA52" i="14"/>
  <c r="U52" i="14"/>
  <c r="Z52" i="14"/>
  <c r="AN52" i="14"/>
  <c r="AK185" i="14"/>
  <c r="AD185" i="14"/>
  <c r="W185" i="14"/>
  <c r="Y185" i="14"/>
  <c r="AB61" i="14"/>
  <c r="AH61" i="14"/>
  <c r="X61" i="14"/>
  <c r="AD61" i="14"/>
  <c r="U41" i="13"/>
  <c r="M41" i="13"/>
  <c r="O41" i="13"/>
  <c r="K41" i="13"/>
  <c r="AM41" i="13"/>
  <c r="P25" i="13"/>
  <c r="H25" i="13"/>
  <c r="F25" i="13" s="1"/>
  <c r="L25" i="13"/>
  <c r="J25" i="13"/>
  <c r="AI56" i="14"/>
  <c r="AA56" i="14"/>
  <c r="AM56" i="14"/>
  <c r="AO56" i="14"/>
  <c r="P56" i="14"/>
  <c r="AJ127" i="13"/>
  <c r="B127" i="13"/>
  <c r="A122" i="16" s="1"/>
  <c r="N21" i="13"/>
  <c r="E21" i="13" s="1"/>
  <c r="R90" i="14"/>
  <c r="W90" i="14"/>
  <c r="H90" i="14"/>
  <c r="F90" i="14" s="1"/>
  <c r="N90" i="14"/>
  <c r="L90" i="14"/>
  <c r="AJ105" i="14"/>
  <c r="K105" i="14"/>
  <c r="AF105" i="14"/>
  <c r="AL105" i="14"/>
  <c r="S137" i="13"/>
  <c r="J137" i="13"/>
  <c r="P137" i="13"/>
  <c r="AC137" i="13"/>
  <c r="J225" i="13"/>
  <c r="Q225" i="13"/>
  <c r="AD225" i="13"/>
  <c r="AK225" i="13"/>
  <c r="Q57" i="13"/>
  <c r="I57" i="13"/>
  <c r="AB57" i="13"/>
  <c r="Z57" i="13"/>
  <c r="Q290" i="13"/>
  <c r="I290" i="13"/>
  <c r="AN290" i="13"/>
  <c r="AH81" i="14"/>
  <c r="Y81" i="14"/>
  <c r="AK81" i="14"/>
  <c r="H81" i="14"/>
  <c r="F81" i="14" s="1"/>
  <c r="N81" i="14"/>
  <c r="G15" i="14"/>
  <c r="E13" i="13"/>
  <c r="H202" i="14"/>
  <c r="F202" i="14" s="1"/>
  <c r="P202" i="14"/>
  <c r="X202" i="14"/>
  <c r="AN202" i="14"/>
  <c r="Q202" i="14"/>
  <c r="AG202" i="14"/>
  <c r="AO202" i="14"/>
  <c r="J202" i="14"/>
  <c r="R202" i="14"/>
  <c r="O202" i="14"/>
  <c r="W202" i="14"/>
  <c r="AM202" i="14"/>
  <c r="L202" i="14"/>
  <c r="AD202" i="14"/>
  <c r="S202" i="14"/>
  <c r="T202" i="14"/>
  <c r="AJ202" i="14"/>
  <c r="U202" i="14"/>
  <c r="AK202" i="14"/>
  <c r="V202" i="14"/>
  <c r="AL202" i="14"/>
  <c r="B202" i="14"/>
  <c r="H378" i="14"/>
  <c r="F378" i="14" s="1"/>
  <c r="P378" i="14"/>
  <c r="X378" i="14"/>
  <c r="AF378" i="14"/>
  <c r="AN378" i="14"/>
  <c r="Q378" i="14"/>
  <c r="Y378" i="14"/>
  <c r="AG378" i="14"/>
  <c r="AO378" i="14"/>
  <c r="J378" i="14"/>
  <c r="R378" i="14"/>
  <c r="Z378" i="14"/>
  <c r="AH378" i="14"/>
  <c r="O378" i="14"/>
  <c r="W378" i="14"/>
  <c r="AM378" i="14"/>
  <c r="U378" i="14"/>
  <c r="AK378" i="14"/>
  <c r="V378" i="14"/>
  <c r="AL378" i="14"/>
  <c r="AA378" i="14"/>
  <c r="T378" i="14"/>
  <c r="AJ378" i="14"/>
  <c r="L378" i="14"/>
  <c r="S378" i="14"/>
  <c r="AD378" i="14"/>
  <c r="AI378" i="14"/>
  <c r="B378" i="14"/>
  <c r="AK243" i="13"/>
  <c r="AM243" i="13"/>
  <c r="AN243" i="13"/>
  <c r="AO243" i="13"/>
  <c r="AL243" i="13"/>
  <c r="S243" i="13"/>
  <c r="AA243" i="13"/>
  <c r="AI243" i="13"/>
  <c r="L243" i="13"/>
  <c r="T243" i="13"/>
  <c r="AJ243" i="13"/>
  <c r="U243" i="13"/>
  <c r="V243" i="13"/>
  <c r="AD243" i="13"/>
  <c r="W243" i="13"/>
  <c r="H243" i="13"/>
  <c r="F243" i="13" s="1"/>
  <c r="X243" i="13"/>
  <c r="Y243" i="13"/>
  <c r="R243" i="13"/>
  <c r="AH243" i="13"/>
  <c r="AF243" i="13"/>
  <c r="AG243" i="13"/>
  <c r="J243" i="13"/>
  <c r="O243" i="13"/>
  <c r="P243" i="13"/>
  <c r="Q243" i="13"/>
  <c r="Z243" i="13"/>
  <c r="B243" i="13"/>
  <c r="A238" i="16" s="1"/>
  <c r="Q138" i="14"/>
  <c r="Y138" i="14"/>
  <c r="AG138" i="14"/>
  <c r="AO138" i="14"/>
  <c r="J138" i="14"/>
  <c r="R138" i="14"/>
  <c r="Z138" i="14"/>
  <c r="AH138" i="14"/>
  <c r="S138" i="14"/>
  <c r="AA138" i="14"/>
  <c r="AI138" i="14"/>
  <c r="H138" i="14"/>
  <c r="F138" i="14" s="1"/>
  <c r="P138" i="14"/>
  <c r="X138" i="14"/>
  <c r="AF138" i="14"/>
  <c r="AN138" i="14"/>
  <c r="V138" i="14"/>
  <c r="AL138" i="14"/>
  <c r="W138" i="14"/>
  <c r="AM138" i="14"/>
  <c r="L138" i="14"/>
  <c r="U138" i="14"/>
  <c r="AK138" i="14"/>
  <c r="AD138" i="14"/>
  <c r="AJ138" i="14"/>
  <c r="O138" i="14"/>
  <c r="T138" i="14"/>
  <c r="B138" i="14"/>
  <c r="P142" i="13"/>
  <c r="H142" i="13"/>
  <c r="F142" i="13" s="1"/>
  <c r="U142" i="13"/>
  <c r="AN142" i="13"/>
  <c r="K193" i="14"/>
  <c r="AK193" i="14"/>
  <c r="AH193" i="14"/>
  <c r="V193" i="14"/>
  <c r="H78" i="14"/>
  <c r="F78" i="14" s="1"/>
  <c r="Z78" i="14"/>
  <c r="AF78" i="14"/>
  <c r="V78" i="14"/>
  <c r="T78" i="14"/>
  <c r="AG128" i="14"/>
  <c r="P128" i="14"/>
  <c r="L128" i="14"/>
  <c r="N128" i="14"/>
  <c r="L263" i="14"/>
  <c r="Q263" i="14"/>
  <c r="AM263" i="14"/>
  <c r="Y255" i="14"/>
  <c r="S255" i="14"/>
  <c r="AF255" i="14"/>
  <c r="AL255" i="14"/>
  <c r="I167" i="14"/>
  <c r="O167" i="14"/>
  <c r="AA167" i="14"/>
  <c r="AJ169" i="13"/>
  <c r="AB169" i="13"/>
  <c r="AF169" i="13"/>
  <c r="V169" i="13"/>
  <c r="AM169" i="13"/>
  <c r="AD321" i="13"/>
  <c r="AF321" i="13"/>
  <c r="AH321" i="13"/>
  <c r="AO321" i="13"/>
  <c r="V52" i="13"/>
  <c r="N52" i="13"/>
  <c r="P52" i="13"/>
  <c r="L52" i="13"/>
  <c r="AN52" i="13"/>
  <c r="AB61" i="13"/>
  <c r="T61" i="13"/>
  <c r="X61" i="13"/>
  <c r="N61" i="13"/>
  <c r="AN357" i="14"/>
  <c r="AD357" i="14"/>
  <c r="AO357" i="14"/>
  <c r="L357" i="14"/>
  <c r="J357" i="14"/>
  <c r="AF236" i="14"/>
  <c r="I236" i="14"/>
  <c r="AL236" i="14"/>
  <c r="AJ236" i="14"/>
  <c r="W212" i="14"/>
  <c r="J212" i="14"/>
  <c r="AA212" i="14"/>
  <c r="N301" i="14"/>
  <c r="AK301" i="14"/>
  <c r="V301" i="14"/>
  <c r="T301" i="14"/>
  <c r="R301" i="14"/>
  <c r="AJ41" i="14"/>
  <c r="AO41" i="14"/>
  <c r="W41" i="14"/>
  <c r="J41" i="14"/>
  <c r="O180" i="14"/>
  <c r="AN180" i="14"/>
  <c r="AG180" i="14"/>
  <c r="AI180" i="14"/>
  <c r="M25" i="14"/>
  <c r="AN25" i="14"/>
  <c r="AK25" i="14"/>
  <c r="AD25" i="14"/>
  <c r="AB60" i="14"/>
  <c r="AK60" i="14"/>
  <c r="AH60" i="14"/>
  <c r="I60" i="14"/>
  <c r="R56" i="13"/>
  <c r="J56" i="13"/>
  <c r="L56" i="13"/>
  <c r="H56" i="13"/>
  <c r="F56" i="13" s="1"/>
  <c r="AL56" i="13"/>
  <c r="Y177" i="13"/>
  <c r="AG177" i="13"/>
  <c r="O177" i="13"/>
  <c r="AN177" i="13"/>
  <c r="W154" i="13"/>
  <c r="N154" i="13"/>
  <c r="K154" i="13"/>
  <c r="I154" i="13"/>
  <c r="AK154" i="13"/>
  <c r="Y85" i="14"/>
  <c r="S85" i="14"/>
  <c r="AF85" i="14"/>
  <c r="AL85" i="14"/>
  <c r="P137" i="14"/>
  <c r="N137" i="14"/>
  <c r="Z137" i="14"/>
  <c r="AB137" i="14"/>
  <c r="H225" i="14"/>
  <c r="F225" i="14" s="1"/>
  <c r="V225" i="14"/>
  <c r="N225" i="14"/>
  <c r="T225" i="14"/>
  <c r="R225" i="14"/>
  <c r="AH123" i="14"/>
  <c r="U123" i="14"/>
  <c r="AG123" i="14"/>
  <c r="H123" i="14"/>
  <c r="F123" i="14" s="1"/>
  <c r="M181" i="14"/>
  <c r="AL181" i="14"/>
  <c r="W181" i="14"/>
  <c r="Y181" i="14"/>
  <c r="AI57" i="14"/>
  <c r="Z57" i="14"/>
  <c r="X57" i="14"/>
  <c r="AD57" i="14"/>
  <c r="H62" i="14"/>
  <c r="F62" i="14" s="1"/>
  <c r="AH62" i="14"/>
  <c r="S62" i="14"/>
  <c r="U62" i="14"/>
  <c r="M31" i="14"/>
  <c r="AH31" i="14"/>
  <c r="AJ31" i="14"/>
  <c r="T31" i="14"/>
  <c r="S31" i="14"/>
  <c r="AD89" i="13"/>
  <c r="V89" i="13"/>
  <c r="AI89" i="13"/>
  <c r="AN89" i="13"/>
  <c r="AG199" i="14"/>
  <c r="AO199" i="14"/>
  <c r="R199" i="14"/>
  <c r="P199" i="14"/>
  <c r="V199" i="14"/>
  <c r="AL168" i="14"/>
  <c r="P168" i="14"/>
  <c r="Q168" i="14"/>
  <c r="S168" i="14"/>
  <c r="AJ67" i="13"/>
  <c r="B67" i="13"/>
  <c r="A62" i="16" s="1"/>
  <c r="E16" i="14"/>
  <c r="AJ102" i="14"/>
  <c r="X102" i="14"/>
  <c r="B102" i="14"/>
  <c r="L284" i="14"/>
  <c r="T284" i="14"/>
  <c r="AJ284" i="14"/>
  <c r="U284" i="14"/>
  <c r="AK284" i="14"/>
  <c r="V284" i="14"/>
  <c r="AD284" i="14"/>
  <c r="AL284" i="14"/>
  <c r="S284" i="14"/>
  <c r="AA284" i="14"/>
  <c r="AI284" i="14"/>
  <c r="H284" i="14"/>
  <c r="F284" i="14" s="1"/>
  <c r="X284" i="14"/>
  <c r="AN284" i="14"/>
  <c r="Y284" i="14"/>
  <c r="AO284" i="14"/>
  <c r="J284" i="14"/>
  <c r="Z284" i="14"/>
  <c r="W284" i="14"/>
  <c r="AM284" i="14"/>
  <c r="Q284" i="14"/>
  <c r="R284" i="14"/>
  <c r="AF284" i="14"/>
  <c r="AG284" i="14"/>
  <c r="AH284" i="14"/>
  <c r="O284" i="14"/>
  <c r="P284" i="14"/>
  <c r="B284" i="14"/>
  <c r="V235" i="14"/>
  <c r="AD235" i="14"/>
  <c r="AL235" i="14"/>
  <c r="O235" i="14"/>
  <c r="W235" i="14"/>
  <c r="AM235" i="14"/>
  <c r="H235" i="14"/>
  <c r="F235" i="14" s="1"/>
  <c r="P235" i="14"/>
  <c r="X235" i="14"/>
  <c r="AF235" i="14"/>
  <c r="AN235" i="14"/>
  <c r="U235" i="14"/>
  <c r="AK235" i="14"/>
  <c r="J235" i="14"/>
  <c r="Z235" i="14"/>
  <c r="AA235" i="14"/>
  <c r="L235" i="14"/>
  <c r="G235" i="14" s="1"/>
  <c r="Q235" i="14"/>
  <c r="AG235" i="14"/>
  <c r="R235" i="14"/>
  <c r="AH235" i="14"/>
  <c r="S235" i="14"/>
  <c r="AI235" i="14"/>
  <c r="Y235" i="14"/>
  <c r="AO235" i="14"/>
  <c r="T235" i="14"/>
  <c r="AJ235" i="14"/>
  <c r="B235" i="14"/>
  <c r="AJ300" i="14"/>
  <c r="AD300" i="14"/>
  <c r="AA300" i="14"/>
  <c r="AI300" i="14"/>
  <c r="X300" i="14"/>
  <c r="Y300" i="14"/>
  <c r="Z300" i="14"/>
  <c r="AF300" i="14"/>
  <c r="AH300" i="14"/>
  <c r="O300" i="14"/>
  <c r="P300" i="14"/>
  <c r="B300" i="14"/>
  <c r="V379" i="14"/>
  <c r="AD379" i="14"/>
  <c r="AL379" i="14"/>
  <c r="O379" i="14"/>
  <c r="W379" i="14"/>
  <c r="AM379" i="14"/>
  <c r="H379" i="14"/>
  <c r="F379" i="14" s="1"/>
  <c r="P379" i="14"/>
  <c r="X379" i="14"/>
  <c r="AF379" i="14"/>
  <c r="AN379" i="14"/>
  <c r="U379" i="14"/>
  <c r="AK379" i="14"/>
  <c r="S379" i="14"/>
  <c r="AI379" i="14"/>
  <c r="T379" i="14"/>
  <c r="AJ379" i="14"/>
  <c r="Y379" i="14"/>
  <c r="AO379" i="14"/>
  <c r="R379" i="14"/>
  <c r="AH379" i="14"/>
  <c r="J379" i="14"/>
  <c r="L379" i="14"/>
  <c r="G379" i="14" s="1"/>
  <c r="Q379" i="14"/>
  <c r="Z379" i="14"/>
  <c r="AA379" i="14"/>
  <c r="AG379" i="14"/>
  <c r="B379" i="14"/>
  <c r="J237" i="14"/>
  <c r="R237" i="14"/>
  <c r="Z237" i="14"/>
  <c r="AH237" i="14"/>
  <c r="S237" i="14"/>
  <c r="AA237" i="14"/>
  <c r="AI237" i="14"/>
  <c r="L237" i="14"/>
  <c r="T237" i="14"/>
  <c r="AJ237" i="14"/>
  <c r="Q237" i="14"/>
  <c r="Y237" i="14"/>
  <c r="AG237" i="14"/>
  <c r="AO237" i="14"/>
  <c r="V237" i="14"/>
  <c r="AL237" i="14"/>
  <c r="W237" i="14"/>
  <c r="AM237" i="14"/>
  <c r="H237" i="14"/>
  <c r="F237" i="14" s="1"/>
  <c r="X237" i="14"/>
  <c r="AN237" i="14"/>
  <c r="AD237" i="14"/>
  <c r="O237" i="14"/>
  <c r="U237" i="14"/>
  <c r="AK237" i="14"/>
  <c r="P237" i="14"/>
  <c r="AF237" i="14"/>
  <c r="B237" i="14"/>
  <c r="AN279" i="13"/>
  <c r="AO279" i="13"/>
  <c r="AM279" i="13"/>
  <c r="AK279" i="13"/>
  <c r="AL279" i="13"/>
  <c r="K279" i="13"/>
  <c r="S279" i="13"/>
  <c r="AA279" i="13"/>
  <c r="AI279" i="13"/>
  <c r="L279" i="13"/>
  <c r="T279" i="13"/>
  <c r="AJ279" i="13"/>
  <c r="U279" i="13"/>
  <c r="J279" i="13"/>
  <c r="R279" i="13"/>
  <c r="Z279" i="13"/>
  <c r="AH279" i="13"/>
  <c r="H279" i="13"/>
  <c r="F279" i="13" s="1"/>
  <c r="X279" i="13"/>
  <c r="I279" i="13"/>
  <c r="Y279" i="13"/>
  <c r="AD279" i="13"/>
  <c r="O279" i="13"/>
  <c r="P279" i="13"/>
  <c r="AF279" i="13"/>
  <c r="Q279" i="13"/>
  <c r="AG279" i="13"/>
  <c r="V279" i="13"/>
  <c r="W279" i="13"/>
  <c r="B279" i="13"/>
  <c r="A274" i="16" s="1"/>
  <c r="J377" i="14"/>
  <c r="R377" i="14"/>
  <c r="S377" i="14"/>
  <c r="L377" i="14"/>
  <c r="T377" i="14"/>
  <c r="AJ377" i="14"/>
  <c r="Q377" i="14"/>
  <c r="AG377" i="14"/>
  <c r="AO377" i="14"/>
  <c r="W377" i="14"/>
  <c r="AM377" i="14"/>
  <c r="H377" i="14"/>
  <c r="F377" i="14" s="1"/>
  <c r="X377" i="14"/>
  <c r="AN377" i="14"/>
  <c r="V377" i="14"/>
  <c r="AL377" i="14"/>
  <c r="O377" i="14"/>
  <c r="P377" i="14"/>
  <c r="U377" i="14"/>
  <c r="AD377" i="14"/>
  <c r="AK377" i="14"/>
  <c r="B377" i="14"/>
  <c r="AK208" i="13"/>
  <c r="AL208" i="13"/>
  <c r="AM208" i="13"/>
  <c r="AN208" i="13"/>
  <c r="AO208" i="13"/>
  <c r="J208" i="13"/>
  <c r="R208" i="13"/>
  <c r="Z208" i="13"/>
  <c r="AH208" i="13"/>
  <c r="S208" i="13"/>
  <c r="AA208" i="13"/>
  <c r="AI208" i="13"/>
  <c r="L208" i="13"/>
  <c r="T208" i="13"/>
  <c r="AJ208" i="13"/>
  <c r="U208" i="13"/>
  <c r="AD208" i="13"/>
  <c r="O208" i="13"/>
  <c r="P208" i="13"/>
  <c r="AF208" i="13"/>
  <c r="Y208" i="13"/>
  <c r="W208" i="13"/>
  <c r="X208" i="13"/>
  <c r="AG208" i="13"/>
  <c r="H208" i="13"/>
  <c r="F208" i="13" s="1"/>
  <c r="Q208" i="13"/>
  <c r="V208" i="13"/>
  <c r="B208" i="13"/>
  <c r="A203" i="16" s="1"/>
  <c r="V227" i="14"/>
  <c r="AD227" i="14"/>
  <c r="AL227" i="14"/>
  <c r="O227" i="14"/>
  <c r="W227" i="14"/>
  <c r="AM227" i="14"/>
  <c r="H227" i="14"/>
  <c r="F227" i="14" s="1"/>
  <c r="P227" i="14"/>
  <c r="X227" i="14"/>
  <c r="AF227" i="14"/>
  <c r="AN227" i="14"/>
  <c r="U227" i="14"/>
  <c r="AK227" i="14"/>
  <c r="J227" i="14"/>
  <c r="Z227" i="14"/>
  <c r="AA227" i="14"/>
  <c r="L227" i="14"/>
  <c r="Q227" i="14"/>
  <c r="AG227" i="14"/>
  <c r="R227" i="14"/>
  <c r="AH227" i="14"/>
  <c r="S227" i="14"/>
  <c r="AI227" i="14"/>
  <c r="Y227" i="14"/>
  <c r="AO227" i="14"/>
  <c r="T227" i="14"/>
  <c r="AJ227" i="14"/>
  <c r="B227" i="14"/>
  <c r="U116" i="14"/>
  <c r="AK116" i="14"/>
  <c r="V116" i="14"/>
  <c r="AD116" i="14"/>
  <c r="AL116" i="14"/>
  <c r="O116" i="14"/>
  <c r="W116" i="14"/>
  <c r="AM116" i="14"/>
  <c r="L116" i="14"/>
  <c r="T116" i="14"/>
  <c r="AJ116" i="14"/>
  <c r="R116" i="14"/>
  <c r="AH116" i="14"/>
  <c r="S116" i="14"/>
  <c r="AI116" i="14"/>
  <c r="H116" i="14"/>
  <c r="F116" i="14" s="1"/>
  <c r="X116" i="14"/>
  <c r="AN116" i="14"/>
  <c r="Q116" i="14"/>
  <c r="AG116" i="14"/>
  <c r="J116" i="14"/>
  <c r="P116" i="14"/>
  <c r="Y116" i="14"/>
  <c r="Z116" i="14"/>
  <c r="AO116" i="14"/>
  <c r="AF116" i="14"/>
  <c r="AA116" i="14"/>
  <c r="B116" i="14"/>
  <c r="AD65" i="14"/>
  <c r="O65" i="14"/>
  <c r="P65" i="14"/>
  <c r="X65" i="14"/>
  <c r="AF65" i="14"/>
  <c r="Z65" i="14"/>
  <c r="AA65" i="14"/>
  <c r="Y65" i="14"/>
  <c r="AH65" i="14"/>
  <c r="AI65" i="14"/>
  <c r="AJ65" i="14"/>
  <c r="B65" i="14"/>
  <c r="AN239" i="13"/>
  <c r="AO239" i="13"/>
  <c r="AK239" i="13"/>
  <c r="AL239" i="13"/>
  <c r="AM239" i="13"/>
  <c r="O239" i="13"/>
  <c r="W239" i="13"/>
  <c r="H239" i="13"/>
  <c r="F239" i="13" s="1"/>
  <c r="P239" i="13"/>
  <c r="X239" i="13"/>
  <c r="AF239" i="13"/>
  <c r="Q239" i="13"/>
  <c r="Y239" i="13"/>
  <c r="AG239" i="13"/>
  <c r="J239" i="13"/>
  <c r="R239" i="13"/>
  <c r="Z239" i="13"/>
  <c r="AH239" i="13"/>
  <c r="AA239" i="13"/>
  <c r="L239" i="13"/>
  <c r="V239" i="13"/>
  <c r="T239" i="13"/>
  <c r="U239" i="13"/>
  <c r="AD239" i="13"/>
  <c r="AI239" i="13"/>
  <c r="AJ239" i="13"/>
  <c r="S239" i="13"/>
  <c r="B239" i="13"/>
  <c r="A234" i="16" s="1"/>
  <c r="P374" i="14"/>
  <c r="X374" i="14"/>
  <c r="AF374" i="14"/>
  <c r="Y374" i="14"/>
  <c r="Z374" i="14"/>
  <c r="AH374" i="14"/>
  <c r="O374" i="14"/>
  <c r="AD374" i="14"/>
  <c r="AI374" i="14"/>
  <c r="AA374" i="14"/>
  <c r="AJ374" i="14"/>
  <c r="B374" i="14"/>
  <c r="AJ94" i="14"/>
  <c r="AD94" i="14"/>
  <c r="AA94" i="14"/>
  <c r="AI94" i="14"/>
  <c r="P94" i="14"/>
  <c r="AF94" i="14"/>
  <c r="AH94" i="14"/>
  <c r="O94" i="14"/>
  <c r="Y94" i="14"/>
  <c r="Z94" i="14"/>
  <c r="X94" i="14"/>
  <c r="B94" i="14"/>
  <c r="H84" i="14"/>
  <c r="F84" i="14" s="1"/>
  <c r="P84" i="14"/>
  <c r="X84" i="14"/>
  <c r="AF84" i="14"/>
  <c r="AN84" i="14"/>
  <c r="Q84" i="14"/>
  <c r="Y84" i="14"/>
  <c r="AG84" i="14"/>
  <c r="AO84" i="14"/>
  <c r="J84" i="14"/>
  <c r="R84" i="14"/>
  <c r="Z84" i="14"/>
  <c r="AH84" i="14"/>
  <c r="O84" i="14"/>
  <c r="W84" i="14"/>
  <c r="AM84" i="14"/>
  <c r="T84" i="14"/>
  <c r="AJ84" i="14"/>
  <c r="U84" i="14"/>
  <c r="AK84" i="14"/>
  <c r="V84" i="14"/>
  <c r="AL84" i="14"/>
  <c r="S84" i="14"/>
  <c r="AI84" i="14"/>
  <c r="AA84" i="14"/>
  <c r="L84" i="14"/>
  <c r="G84" i="14" s="1"/>
  <c r="AD84" i="14"/>
  <c r="B84" i="14"/>
  <c r="X175" i="14"/>
  <c r="O175" i="14"/>
  <c r="AA175" i="14"/>
  <c r="AC175" i="14"/>
  <c r="AE162" i="13"/>
  <c r="W162" i="13"/>
  <c r="K162" i="13"/>
  <c r="I162" i="13"/>
  <c r="AL162" i="13"/>
  <c r="B350" i="2"/>
  <c r="G350" i="2"/>
  <c r="G350" i="15" s="1"/>
  <c r="P350" i="2"/>
  <c r="R350" i="15" s="1"/>
  <c r="AD353" i="13" s="1"/>
  <c r="H350" i="2"/>
  <c r="H350" i="15" s="1"/>
  <c r="S350" i="2"/>
  <c r="U350" i="15" s="1"/>
  <c r="N350" i="2"/>
  <c r="P350" i="15" s="1"/>
  <c r="F350" i="2"/>
  <c r="F350" i="15" s="1"/>
  <c r="R350" i="2"/>
  <c r="T350" i="15" s="1"/>
  <c r="Q350" i="2"/>
  <c r="M350" i="2"/>
  <c r="O350" i="15" s="1"/>
  <c r="Y353" i="13" s="1"/>
  <c r="D350" i="2"/>
  <c r="D350" i="15" s="1"/>
  <c r="L353" i="13" s="1"/>
  <c r="O350" i="2"/>
  <c r="Q350" i="15" s="1"/>
  <c r="X353" i="13" s="1"/>
  <c r="K350" i="2"/>
  <c r="M350" i="15" s="1"/>
  <c r="P353" i="13" s="1"/>
  <c r="E350" i="2"/>
  <c r="J350" i="2"/>
  <c r="L350" i="15" s="1"/>
  <c r="O353" i="13" s="1"/>
  <c r="U350" i="2"/>
  <c r="W350" i="15" s="1"/>
  <c r="X350" i="15" s="1"/>
  <c r="Y350" i="15" s="1"/>
  <c r="AC353" i="13" s="1"/>
  <c r="I350" i="2"/>
  <c r="I350" i="15" s="1"/>
  <c r="O78" i="13"/>
  <c r="U78" i="13"/>
  <c r="AH78" i="13"/>
  <c r="AM78" i="13"/>
  <c r="Y128" i="13"/>
  <c r="I128" i="13"/>
  <c r="AB128" i="13"/>
  <c r="R128" i="13"/>
  <c r="W263" i="13"/>
  <c r="N263" i="13"/>
  <c r="M263" i="13"/>
  <c r="AL263" i="13"/>
  <c r="AF293" i="14"/>
  <c r="AO293" i="14"/>
  <c r="Z293" i="14"/>
  <c r="AH255" i="13"/>
  <c r="AJ99" i="13"/>
  <c r="B99" i="13"/>
  <c r="A94" i="16" s="1"/>
  <c r="X158" i="14"/>
  <c r="AJ158" i="14"/>
  <c r="B158" i="14"/>
  <c r="H161" i="14"/>
  <c r="F161" i="14" s="1"/>
  <c r="P161" i="14"/>
  <c r="X161" i="14"/>
  <c r="AF161" i="14"/>
  <c r="AN161" i="14"/>
  <c r="Q161" i="14"/>
  <c r="Y161" i="14"/>
  <c r="AG161" i="14"/>
  <c r="AO161" i="14"/>
  <c r="J161" i="14"/>
  <c r="R161" i="14"/>
  <c r="Z161" i="14"/>
  <c r="AH161" i="14"/>
  <c r="O161" i="14"/>
  <c r="W161" i="14"/>
  <c r="AM161" i="14"/>
  <c r="L161" i="14"/>
  <c r="G161" i="14" s="1"/>
  <c r="AD161" i="14"/>
  <c r="AA161" i="14"/>
  <c r="AJ161" i="14"/>
  <c r="AK161" i="14"/>
  <c r="AL161" i="14"/>
  <c r="S161" i="14"/>
  <c r="T161" i="14"/>
  <c r="U161" i="14"/>
  <c r="V161" i="14"/>
  <c r="AI161" i="14"/>
  <c r="B161" i="14"/>
  <c r="AK312" i="13"/>
  <c r="AL312" i="13"/>
  <c r="AM312" i="13"/>
  <c r="AN312" i="13"/>
  <c r="AO312" i="13"/>
  <c r="V312" i="13"/>
  <c r="AD312" i="13"/>
  <c r="O312" i="13"/>
  <c r="W312" i="13"/>
  <c r="H312" i="13"/>
  <c r="F312" i="13" s="1"/>
  <c r="P312" i="13"/>
  <c r="X312" i="13"/>
  <c r="AF312" i="13"/>
  <c r="U312" i="13"/>
  <c r="AA312" i="13"/>
  <c r="L312" i="13"/>
  <c r="Q312" i="13"/>
  <c r="AG312" i="13"/>
  <c r="R312" i="13"/>
  <c r="AH312" i="13"/>
  <c r="S312" i="13"/>
  <c r="AI312" i="13"/>
  <c r="T312" i="13"/>
  <c r="AJ312" i="13"/>
  <c r="Y312" i="13"/>
  <c r="J312" i="13"/>
  <c r="Z312" i="13"/>
  <c r="B312" i="13"/>
  <c r="A307" i="16" s="1"/>
  <c r="L388" i="14"/>
  <c r="T388" i="14"/>
  <c r="AB388" i="14"/>
  <c r="AJ388" i="14"/>
  <c r="M388" i="14"/>
  <c r="U388" i="14"/>
  <c r="AK388" i="14"/>
  <c r="N388" i="14"/>
  <c r="V388" i="14"/>
  <c r="AD388" i="14"/>
  <c r="AL388" i="14"/>
  <c r="K388" i="14"/>
  <c r="S388" i="14"/>
  <c r="AA388" i="14"/>
  <c r="AI388" i="14"/>
  <c r="Q388" i="14"/>
  <c r="AG388" i="14"/>
  <c r="R388" i="14"/>
  <c r="AH388" i="14"/>
  <c r="W388" i="14"/>
  <c r="AM388" i="14"/>
  <c r="P388" i="14"/>
  <c r="AF388" i="14"/>
  <c r="X388" i="14"/>
  <c r="Y388" i="14"/>
  <c r="Z388" i="14"/>
  <c r="AE388" i="14"/>
  <c r="H388" i="14"/>
  <c r="F388" i="14" s="1"/>
  <c r="AN388" i="14"/>
  <c r="I388" i="14"/>
  <c r="AO388" i="14"/>
  <c r="J388" i="14"/>
  <c r="O388" i="14"/>
  <c r="B388" i="14"/>
  <c r="L86" i="14"/>
  <c r="T86" i="14"/>
  <c r="AJ86" i="14"/>
  <c r="U86" i="14"/>
  <c r="AK86" i="14"/>
  <c r="V86" i="14"/>
  <c r="AD86" i="14"/>
  <c r="AL86" i="14"/>
  <c r="S86" i="14"/>
  <c r="AA86" i="14"/>
  <c r="AI86" i="14"/>
  <c r="P86" i="14"/>
  <c r="AF86" i="14"/>
  <c r="Q86" i="14"/>
  <c r="AG86" i="14"/>
  <c r="R86" i="14"/>
  <c r="AH86" i="14"/>
  <c r="O86" i="14"/>
  <c r="AO86" i="14"/>
  <c r="J86" i="14"/>
  <c r="W86" i="14"/>
  <c r="H86" i="14"/>
  <c r="F86" i="14" s="1"/>
  <c r="AN86" i="14"/>
  <c r="X86" i="14"/>
  <c r="Y86" i="14"/>
  <c r="Z86" i="14"/>
  <c r="AM86" i="14"/>
  <c r="B86" i="14"/>
  <c r="O183" i="13"/>
  <c r="P183" i="13"/>
  <c r="X183" i="13"/>
  <c r="AF183" i="13"/>
  <c r="Y183" i="13"/>
  <c r="Z183" i="13"/>
  <c r="AH183" i="13"/>
  <c r="AI183" i="13"/>
  <c r="AJ183" i="13"/>
  <c r="AA183" i="13"/>
  <c r="AD183" i="13"/>
  <c r="B183" i="13"/>
  <c r="A178" i="16" s="1"/>
  <c r="AK176" i="13"/>
  <c r="AL176" i="13"/>
  <c r="AM176" i="13"/>
  <c r="AN176" i="13"/>
  <c r="AO176" i="13"/>
  <c r="J176" i="13"/>
  <c r="R176" i="13"/>
  <c r="Z176" i="13"/>
  <c r="AH176" i="13"/>
  <c r="S176" i="13"/>
  <c r="AA176" i="13"/>
  <c r="AI176" i="13"/>
  <c r="L176" i="13"/>
  <c r="T176" i="13"/>
  <c r="AJ176" i="13"/>
  <c r="U176" i="13"/>
  <c r="AD176" i="13"/>
  <c r="O176" i="13"/>
  <c r="P176" i="13"/>
  <c r="AF176" i="13"/>
  <c r="Q176" i="13"/>
  <c r="AG176" i="13"/>
  <c r="V176" i="13"/>
  <c r="W176" i="13"/>
  <c r="H176" i="13"/>
  <c r="F176" i="13" s="1"/>
  <c r="X176" i="13"/>
  <c r="Y176" i="13"/>
  <c r="B176" i="13"/>
  <c r="A171" i="16" s="1"/>
  <c r="J289" i="14"/>
  <c r="R289" i="14"/>
  <c r="Z289" i="14"/>
  <c r="AH289" i="14"/>
  <c r="S289" i="14"/>
  <c r="AA289" i="14"/>
  <c r="AI289" i="14"/>
  <c r="L289" i="14"/>
  <c r="G289" i="14" s="1"/>
  <c r="T289" i="14"/>
  <c r="AJ289" i="14"/>
  <c r="Q289" i="14"/>
  <c r="Y289" i="14"/>
  <c r="AG289" i="14"/>
  <c r="AO289" i="14"/>
  <c r="AD289" i="14"/>
  <c r="O289" i="14"/>
  <c r="P289" i="14"/>
  <c r="AF289" i="14"/>
  <c r="AM289" i="14"/>
  <c r="H289" i="14"/>
  <c r="F289" i="14" s="1"/>
  <c r="AN289" i="14"/>
  <c r="U289" i="14"/>
  <c r="V289" i="14"/>
  <c r="W289" i="14"/>
  <c r="X289" i="14"/>
  <c r="AK289" i="14"/>
  <c r="AL289" i="14"/>
  <c r="B289" i="14"/>
  <c r="AJ280" i="13"/>
  <c r="B280" i="13"/>
  <c r="A275" i="16" s="1"/>
  <c r="AF39" i="14"/>
  <c r="S39" i="14"/>
  <c r="AM39" i="14"/>
  <c r="O39" i="14"/>
  <c r="J39" i="14"/>
  <c r="T113" i="13"/>
  <c r="Q113" i="13"/>
  <c r="O113" i="13"/>
  <c r="AK113" i="13"/>
  <c r="U95" i="14"/>
  <c r="AF95" i="14"/>
  <c r="Y95" i="14"/>
  <c r="AA95" i="14"/>
  <c r="AE48" i="14"/>
  <c r="AK48" i="14"/>
  <c r="AG48" i="14"/>
  <c r="Z48" i="14"/>
  <c r="P48" i="14"/>
  <c r="V265" i="13"/>
  <c r="AF265" i="13"/>
  <c r="AH265" i="13"/>
  <c r="AO265" i="13"/>
  <c r="AJ43" i="14"/>
  <c r="B43" i="14"/>
  <c r="AL110" i="14"/>
  <c r="T110" i="14"/>
  <c r="P110" i="14"/>
  <c r="I110" i="14"/>
  <c r="AJ219" i="14"/>
  <c r="R219" i="14"/>
  <c r="J219" i="14"/>
  <c r="P219" i="14"/>
  <c r="V219" i="14"/>
  <c r="H54" i="14"/>
  <c r="F54" i="14" s="1"/>
  <c r="R54" i="14"/>
  <c r="K54" i="14"/>
  <c r="M54" i="14"/>
  <c r="I155" i="14"/>
  <c r="AI155" i="14"/>
  <c r="AO155" i="14"/>
  <c r="AL155" i="14"/>
  <c r="AE63" i="13"/>
  <c r="AG63" i="13"/>
  <c r="U63" i="13"/>
  <c r="AK63" i="13"/>
  <c r="AA131" i="14"/>
  <c r="AK131" i="14"/>
  <c r="AO131" i="14"/>
  <c r="P131" i="14"/>
  <c r="J96" i="13"/>
  <c r="N96" i="13"/>
  <c r="L96" i="13"/>
  <c r="H96" i="13"/>
  <c r="F96" i="13" s="1"/>
  <c r="AL96" i="13"/>
  <c r="AK297" i="14"/>
  <c r="O297" i="14"/>
  <c r="AJ297" i="14"/>
  <c r="AH297" i="14"/>
  <c r="J124" i="14"/>
  <c r="AN124" i="14"/>
  <c r="AB124" i="14"/>
  <c r="AD124" i="14"/>
  <c r="AH37" i="13"/>
  <c r="Z37" i="13"/>
  <c r="P37" i="13"/>
  <c r="AO37" i="13"/>
  <c r="P308" i="13"/>
  <c r="AB308" i="13"/>
  <c r="Z308" i="13"/>
  <c r="J172" i="13"/>
  <c r="AG172" i="13"/>
  <c r="AE172" i="13"/>
  <c r="AK172" i="13"/>
  <c r="AD189" i="13"/>
  <c r="U189" i="13"/>
  <c r="K189" i="13"/>
  <c r="I189" i="13"/>
  <c r="O66" i="14"/>
  <c r="AM66" i="14"/>
  <c r="X66" i="14"/>
  <c r="V66" i="14"/>
  <c r="T66" i="14"/>
  <c r="L132" i="13"/>
  <c r="R132" i="13"/>
  <c r="P132" i="13"/>
  <c r="AO132" i="13"/>
  <c r="W149" i="13"/>
  <c r="N149" i="13"/>
  <c r="AA149" i="13"/>
  <c r="Y149" i="13"/>
  <c r="AE109" i="13"/>
  <c r="T109" i="13"/>
  <c r="R109" i="13"/>
  <c r="AM109" i="13"/>
  <c r="Y28" i="13"/>
  <c r="AE28" i="13"/>
  <c r="M28" i="13"/>
  <c r="K28" i="13"/>
  <c r="U59" i="14"/>
  <c r="AO59" i="14"/>
  <c r="L59" i="14"/>
  <c r="J59" i="14"/>
  <c r="I93" i="14"/>
  <c r="S93" i="14"/>
  <c r="AF93" i="14"/>
  <c r="AL93" i="14"/>
  <c r="AK205" i="14"/>
  <c r="M205" i="14"/>
  <c r="AO205" i="14"/>
  <c r="L205" i="14"/>
  <c r="J205" i="14"/>
  <c r="S90" i="13"/>
  <c r="K90" i="13"/>
  <c r="W90" i="13"/>
  <c r="AN90" i="13"/>
  <c r="J107" i="13"/>
  <c r="AD107" i="13"/>
  <c r="T107" i="13"/>
  <c r="AN107" i="13"/>
  <c r="X221" i="13"/>
  <c r="P221" i="13"/>
  <c r="AI221" i="13"/>
  <c r="AG221" i="13"/>
  <c r="AO221" i="13"/>
  <c r="AI80" i="13"/>
  <c r="AA80" i="13"/>
  <c r="Q80" i="13"/>
  <c r="O80" i="13"/>
  <c r="U281" i="14"/>
  <c r="AC281" i="14"/>
  <c r="AO281" i="14"/>
  <c r="L281" i="14"/>
  <c r="J281" i="14"/>
  <c r="N68" i="14"/>
  <c r="AJ68" i="14"/>
  <c r="R68" i="14"/>
  <c r="AF68" i="14"/>
  <c r="AF33" i="14"/>
  <c r="Z33" i="14"/>
  <c r="L33" i="14"/>
  <c r="AG33" i="14"/>
  <c r="R251" i="14"/>
  <c r="AO251" i="14"/>
  <c r="J251" i="14"/>
  <c r="P251" i="14"/>
  <c r="V251" i="14"/>
  <c r="J53" i="14"/>
  <c r="AI53" i="14"/>
  <c r="AN53" i="14"/>
  <c r="O53" i="14"/>
  <c r="AE121" i="14"/>
  <c r="AD121" i="14"/>
  <c r="AH121" i="14"/>
  <c r="AJ121" i="14"/>
  <c r="W73" i="13"/>
  <c r="S73" i="13"/>
  <c r="AO73" i="13"/>
  <c r="Q120" i="14"/>
  <c r="AF120" i="14"/>
  <c r="T120" i="14"/>
  <c r="V120" i="14"/>
  <c r="AJ92" i="14"/>
  <c r="B92" i="14"/>
  <c r="AJ104" i="14"/>
  <c r="AH104" i="14"/>
  <c r="I104" i="14"/>
  <c r="P186" i="13"/>
  <c r="X186" i="13"/>
  <c r="AF186" i="13"/>
  <c r="Y186" i="13"/>
  <c r="Z186" i="13"/>
  <c r="AH186" i="13"/>
  <c r="AA186" i="13"/>
  <c r="AI186" i="13"/>
  <c r="AJ186" i="13"/>
  <c r="B186" i="13"/>
  <c r="A181" i="16" s="1"/>
  <c r="AK195" i="13"/>
  <c r="AL195" i="13"/>
  <c r="AM195" i="13"/>
  <c r="AN195" i="13"/>
  <c r="AO195" i="13"/>
  <c r="S195" i="13"/>
  <c r="AA195" i="13"/>
  <c r="AI195" i="13"/>
  <c r="L195" i="13"/>
  <c r="T195" i="13"/>
  <c r="AJ195" i="13"/>
  <c r="U195" i="13"/>
  <c r="V195" i="13"/>
  <c r="AD195" i="13"/>
  <c r="W195" i="13"/>
  <c r="H195" i="13"/>
  <c r="F195" i="13" s="1"/>
  <c r="X195" i="13"/>
  <c r="Y195" i="13"/>
  <c r="R195" i="13"/>
  <c r="AH195" i="13"/>
  <c r="P195" i="13"/>
  <c r="Q195" i="13"/>
  <c r="Z195" i="13"/>
  <c r="AF195" i="13"/>
  <c r="AG195" i="13"/>
  <c r="J195" i="13"/>
  <c r="O195" i="13"/>
  <c r="B195" i="13"/>
  <c r="A190" i="16" s="1"/>
  <c r="H226" i="14"/>
  <c r="F226" i="14" s="1"/>
  <c r="P226" i="14"/>
  <c r="X226" i="14"/>
  <c r="AF226" i="14"/>
  <c r="AN226" i="14"/>
  <c r="Q226" i="14"/>
  <c r="Y226" i="14"/>
  <c r="AG226" i="14"/>
  <c r="AO226" i="14"/>
  <c r="J226" i="14"/>
  <c r="R226" i="14"/>
  <c r="Z226" i="14"/>
  <c r="AH226" i="14"/>
  <c r="O226" i="14"/>
  <c r="W226" i="14"/>
  <c r="AM226" i="14"/>
  <c r="L226" i="14"/>
  <c r="AD226" i="14"/>
  <c r="S226" i="14"/>
  <c r="AI226" i="14"/>
  <c r="T226" i="14"/>
  <c r="AJ226" i="14"/>
  <c r="U226" i="14"/>
  <c r="AK226" i="14"/>
  <c r="AA226" i="14"/>
  <c r="V226" i="14"/>
  <c r="AL226" i="14"/>
  <c r="B226" i="14"/>
  <c r="AJ330" i="14"/>
  <c r="B330" i="14"/>
  <c r="J285" i="14"/>
  <c r="R285" i="14"/>
  <c r="Z285" i="14"/>
  <c r="AH285" i="14"/>
  <c r="S285" i="14"/>
  <c r="AA285" i="14"/>
  <c r="AI285" i="14"/>
  <c r="L285" i="14"/>
  <c r="T285" i="14"/>
  <c r="AJ285" i="14"/>
  <c r="Q285" i="14"/>
  <c r="Y285" i="14"/>
  <c r="AG285" i="14"/>
  <c r="AO285" i="14"/>
  <c r="V285" i="14"/>
  <c r="AL285" i="14"/>
  <c r="W285" i="14"/>
  <c r="AM285" i="14"/>
  <c r="H285" i="14"/>
  <c r="F285" i="14" s="1"/>
  <c r="X285" i="14"/>
  <c r="AN285" i="14"/>
  <c r="U285" i="14"/>
  <c r="AK285" i="14"/>
  <c r="O285" i="14"/>
  <c r="P285" i="14"/>
  <c r="AD285" i="14"/>
  <c r="AF285" i="14"/>
  <c r="B285" i="14"/>
  <c r="J269" i="14"/>
  <c r="R269" i="14"/>
  <c r="Z269" i="14"/>
  <c r="AH269" i="14"/>
  <c r="S269" i="14"/>
  <c r="AA269" i="14"/>
  <c r="AI269" i="14"/>
  <c r="L269" i="14"/>
  <c r="T269" i="14"/>
  <c r="AJ269" i="14"/>
  <c r="Q269" i="14"/>
  <c r="Y269" i="14"/>
  <c r="AG269" i="14"/>
  <c r="AO269" i="14"/>
  <c r="V269" i="14"/>
  <c r="AL269" i="14"/>
  <c r="W269" i="14"/>
  <c r="AM269" i="14"/>
  <c r="H269" i="14"/>
  <c r="F269" i="14" s="1"/>
  <c r="X269" i="14"/>
  <c r="AN269" i="14"/>
  <c r="U269" i="14"/>
  <c r="AK269" i="14"/>
  <c r="O269" i="14"/>
  <c r="P269" i="14"/>
  <c r="AD269" i="14"/>
  <c r="AF269" i="14"/>
  <c r="B269" i="14"/>
  <c r="H100" i="14"/>
  <c r="F100" i="14" s="1"/>
  <c r="P100" i="14"/>
  <c r="X100" i="14"/>
  <c r="AF100" i="14"/>
  <c r="AN100" i="14"/>
  <c r="Q100" i="14"/>
  <c r="Y100" i="14"/>
  <c r="AG100" i="14"/>
  <c r="AO100" i="14"/>
  <c r="J100" i="14"/>
  <c r="R100" i="14"/>
  <c r="Z100" i="14"/>
  <c r="AH100" i="14"/>
  <c r="O100" i="14"/>
  <c r="W100" i="14"/>
  <c r="AM100" i="14"/>
  <c r="T100" i="14"/>
  <c r="AJ100" i="14"/>
  <c r="U100" i="14"/>
  <c r="AK100" i="14"/>
  <c r="V100" i="14"/>
  <c r="AL100" i="14"/>
  <c r="S100" i="14"/>
  <c r="AI100" i="14"/>
  <c r="AA100" i="14"/>
  <c r="L100" i="14"/>
  <c r="G100" i="14" s="1"/>
  <c r="AD100" i="14"/>
  <c r="B100" i="14"/>
  <c r="L276" i="14"/>
  <c r="T276" i="14"/>
  <c r="AJ276" i="14"/>
  <c r="U276" i="14"/>
  <c r="AK276" i="14"/>
  <c r="V276" i="14"/>
  <c r="AD276" i="14"/>
  <c r="AL276" i="14"/>
  <c r="S276" i="14"/>
  <c r="AA276" i="14"/>
  <c r="AI276" i="14"/>
  <c r="H276" i="14"/>
  <c r="F276" i="14" s="1"/>
  <c r="X276" i="14"/>
  <c r="AN276" i="14"/>
  <c r="Y276" i="14"/>
  <c r="AO276" i="14"/>
  <c r="J276" i="14"/>
  <c r="Z276" i="14"/>
  <c r="W276" i="14"/>
  <c r="AM276" i="14"/>
  <c r="AG276" i="14"/>
  <c r="AH276" i="14"/>
  <c r="O276" i="14"/>
  <c r="P276" i="14"/>
  <c r="Q276" i="14"/>
  <c r="R276" i="14"/>
  <c r="AF276" i="14"/>
  <c r="B276" i="14"/>
  <c r="J389" i="14"/>
  <c r="R389" i="14"/>
  <c r="Z389" i="14"/>
  <c r="AH389" i="14"/>
  <c r="K389" i="14"/>
  <c r="S389" i="14"/>
  <c r="AA389" i="14"/>
  <c r="AI389" i="14"/>
  <c r="L389" i="14"/>
  <c r="T389" i="14"/>
  <c r="AB389" i="14"/>
  <c r="AJ389" i="14"/>
  <c r="I389" i="14"/>
  <c r="Q389" i="14"/>
  <c r="Y389" i="14"/>
  <c r="AG389" i="14"/>
  <c r="AO389" i="14"/>
  <c r="O389" i="14"/>
  <c r="AE389" i="14"/>
  <c r="P389" i="14"/>
  <c r="AF389" i="14"/>
  <c r="U389" i="14"/>
  <c r="AK389" i="14"/>
  <c r="N389" i="14"/>
  <c r="AD389" i="14"/>
  <c r="V389" i="14"/>
  <c r="W389" i="14"/>
  <c r="X389" i="14"/>
  <c r="AL389" i="14"/>
  <c r="AM389" i="14"/>
  <c r="H389" i="14"/>
  <c r="F389" i="14" s="1"/>
  <c r="AN389" i="14"/>
  <c r="M389" i="14"/>
  <c r="B389" i="14"/>
  <c r="J196" i="14"/>
  <c r="L196" i="14"/>
  <c r="T196" i="14"/>
  <c r="AJ196" i="14"/>
  <c r="U196" i="14"/>
  <c r="AK196" i="14"/>
  <c r="V196" i="14"/>
  <c r="AD196" i="14"/>
  <c r="AL196" i="14"/>
  <c r="S196" i="14"/>
  <c r="AA196" i="14"/>
  <c r="AI196" i="14"/>
  <c r="X196" i="14"/>
  <c r="AN196" i="14"/>
  <c r="H196" i="14"/>
  <c r="F196" i="14" s="1"/>
  <c r="Y196" i="14"/>
  <c r="AO196" i="14"/>
  <c r="Z196" i="14"/>
  <c r="O196" i="14"/>
  <c r="P196" i="14"/>
  <c r="AF196" i="14"/>
  <c r="Q196" i="14"/>
  <c r="AG196" i="14"/>
  <c r="R196" i="14"/>
  <c r="AH196" i="14"/>
  <c r="W196" i="14"/>
  <c r="AM196" i="14"/>
  <c r="B196" i="14"/>
  <c r="H302" i="14"/>
  <c r="F302" i="14" s="1"/>
  <c r="P302" i="14"/>
  <c r="X302" i="14"/>
  <c r="AF302" i="14"/>
  <c r="AN302" i="14"/>
  <c r="Q302" i="14"/>
  <c r="Y302" i="14"/>
  <c r="AG302" i="14"/>
  <c r="AO302" i="14"/>
  <c r="J302" i="14"/>
  <c r="R302" i="14"/>
  <c r="Z302" i="14"/>
  <c r="AH302" i="14"/>
  <c r="O302" i="14"/>
  <c r="W302" i="14"/>
  <c r="AM302" i="14"/>
  <c r="T302" i="14"/>
  <c r="AJ302" i="14"/>
  <c r="U302" i="14"/>
  <c r="AK302" i="14"/>
  <c r="V302" i="14"/>
  <c r="AL302" i="14"/>
  <c r="S302" i="14"/>
  <c r="AI302" i="14"/>
  <c r="AA302" i="14"/>
  <c r="AD302" i="14"/>
  <c r="L302" i="14"/>
  <c r="B302" i="14"/>
  <c r="V283" i="14"/>
  <c r="AD283" i="14"/>
  <c r="AL283" i="14"/>
  <c r="O283" i="14"/>
  <c r="W283" i="14"/>
  <c r="AM283" i="14"/>
  <c r="H283" i="14"/>
  <c r="F283" i="14" s="1"/>
  <c r="P283" i="14"/>
  <c r="X283" i="14"/>
  <c r="AF283" i="14"/>
  <c r="AN283" i="14"/>
  <c r="U283" i="14"/>
  <c r="AK283" i="14"/>
  <c r="J283" i="14"/>
  <c r="Z283" i="14"/>
  <c r="AA283" i="14"/>
  <c r="L283" i="14"/>
  <c r="G283" i="14" s="1"/>
  <c r="Y283" i="14"/>
  <c r="AO283" i="14"/>
  <c r="S283" i="14"/>
  <c r="T283" i="14"/>
  <c r="AG283" i="14"/>
  <c r="AH283" i="14"/>
  <c r="AI283" i="14"/>
  <c r="AJ283" i="14"/>
  <c r="Q283" i="14"/>
  <c r="R283" i="14"/>
  <c r="B283" i="14"/>
  <c r="AN303" i="13"/>
  <c r="AO303" i="13"/>
  <c r="AK303" i="13"/>
  <c r="AL303" i="13"/>
  <c r="AM303" i="13"/>
  <c r="S303" i="13"/>
  <c r="AA303" i="13"/>
  <c r="AI303" i="13"/>
  <c r="L303" i="13"/>
  <c r="T303" i="13"/>
  <c r="AJ303" i="13"/>
  <c r="U303" i="13"/>
  <c r="J303" i="13"/>
  <c r="R303" i="13"/>
  <c r="Z303" i="13"/>
  <c r="AH303" i="13"/>
  <c r="P303" i="13"/>
  <c r="AF303" i="13"/>
  <c r="Q303" i="13"/>
  <c r="AG303" i="13"/>
  <c r="V303" i="13"/>
  <c r="W303" i="13"/>
  <c r="H303" i="13"/>
  <c r="F303" i="13" s="1"/>
  <c r="X303" i="13"/>
  <c r="Y303" i="13"/>
  <c r="AD303" i="13"/>
  <c r="O303" i="13"/>
  <c r="B303" i="13"/>
  <c r="A298" i="16" s="1"/>
  <c r="H270" i="14"/>
  <c r="F270" i="14" s="1"/>
  <c r="P270" i="14"/>
  <c r="X270" i="14"/>
  <c r="AF270" i="14"/>
  <c r="AN270" i="14"/>
  <c r="Q270" i="14"/>
  <c r="Y270" i="14"/>
  <c r="AG270" i="14"/>
  <c r="AO270" i="14"/>
  <c r="J270" i="14"/>
  <c r="R270" i="14"/>
  <c r="Z270" i="14"/>
  <c r="AH270" i="14"/>
  <c r="O270" i="14"/>
  <c r="W270" i="14"/>
  <c r="AM270" i="14"/>
  <c r="T270" i="14"/>
  <c r="AJ270" i="14"/>
  <c r="U270" i="14"/>
  <c r="AK270" i="14"/>
  <c r="V270" i="14"/>
  <c r="AL270" i="14"/>
  <c r="S270" i="14"/>
  <c r="AI270" i="14"/>
  <c r="AA270" i="14"/>
  <c r="AD270" i="14"/>
  <c r="L270" i="14"/>
  <c r="B270" i="14"/>
  <c r="AL256" i="13"/>
  <c r="AM256" i="13"/>
  <c r="AN256" i="13"/>
  <c r="AO256" i="13"/>
  <c r="AK256" i="13"/>
  <c r="V256" i="13"/>
  <c r="AD256" i="13"/>
  <c r="O256" i="13"/>
  <c r="W256" i="13"/>
  <c r="H256" i="13"/>
  <c r="F256" i="13" s="1"/>
  <c r="P256" i="13"/>
  <c r="X256" i="13"/>
  <c r="AF256" i="13"/>
  <c r="U256" i="13"/>
  <c r="S256" i="13"/>
  <c r="AI256" i="13"/>
  <c r="T256" i="13"/>
  <c r="AJ256" i="13"/>
  <c r="Y256" i="13"/>
  <c r="J256" i="13"/>
  <c r="Z256" i="13"/>
  <c r="AA256" i="13"/>
  <c r="L256" i="13"/>
  <c r="Q256" i="13"/>
  <c r="AG256" i="13"/>
  <c r="R256" i="13"/>
  <c r="AH256" i="13"/>
  <c r="B256" i="13"/>
  <c r="A251" i="16" s="1"/>
  <c r="V323" i="14"/>
  <c r="AD323" i="14"/>
  <c r="AL323" i="14"/>
  <c r="O323" i="14"/>
  <c r="W323" i="14"/>
  <c r="AM323" i="14"/>
  <c r="H323" i="14"/>
  <c r="F323" i="14" s="1"/>
  <c r="P323" i="14"/>
  <c r="X323" i="14"/>
  <c r="AF323" i="14"/>
  <c r="AN323" i="14"/>
  <c r="U323" i="14"/>
  <c r="AK323" i="14"/>
  <c r="S323" i="14"/>
  <c r="AI323" i="14"/>
  <c r="T323" i="14"/>
  <c r="AJ323" i="14"/>
  <c r="Y323" i="14"/>
  <c r="AO323" i="14"/>
  <c r="AA323" i="14"/>
  <c r="R323" i="14"/>
  <c r="AH323" i="14"/>
  <c r="Z323" i="14"/>
  <c r="AB323" i="14"/>
  <c r="AG323" i="14"/>
  <c r="J323" i="14"/>
  <c r="L323" i="14"/>
  <c r="G323" i="14" s="1"/>
  <c r="Q323" i="14"/>
  <c r="B323" i="14"/>
  <c r="Z39" i="13"/>
  <c r="R39" i="13"/>
  <c r="V39" i="13"/>
  <c r="L39" i="13"/>
  <c r="O113" i="14"/>
  <c r="W113" i="14"/>
  <c r="H113" i="14"/>
  <c r="F113" i="14" s="1"/>
  <c r="M113" i="14"/>
  <c r="K113" i="14"/>
  <c r="P95" i="13"/>
  <c r="H95" i="13"/>
  <c r="F95" i="13" s="1"/>
  <c r="AC95" i="13"/>
  <c r="AL95" i="13"/>
  <c r="U48" i="13"/>
  <c r="M48" i="13"/>
  <c r="Y48" i="13"/>
  <c r="W48" i="13"/>
  <c r="V265" i="14"/>
  <c r="W265" i="14"/>
  <c r="N265" i="14"/>
  <c r="T265" i="14"/>
  <c r="R265" i="14"/>
  <c r="Y47" i="14"/>
  <c r="S47" i="14"/>
  <c r="X47" i="14"/>
  <c r="V47" i="14"/>
  <c r="K110" i="13"/>
  <c r="H110" i="13"/>
  <c r="F110" i="13" s="1"/>
  <c r="U110" i="13"/>
  <c r="AN110" i="13"/>
  <c r="AH219" i="13"/>
  <c r="P219" i="13"/>
  <c r="M219" i="13"/>
  <c r="K219" i="13"/>
  <c r="L54" i="13"/>
  <c r="P54" i="13"/>
  <c r="AI54" i="13"/>
  <c r="AG54" i="13"/>
  <c r="AK54" i="13"/>
  <c r="W155" i="13"/>
  <c r="O155" i="13"/>
  <c r="AB155" i="13"/>
  <c r="AM155" i="13"/>
  <c r="Y131" i="13"/>
  <c r="AF131" i="13"/>
  <c r="AC131" i="13"/>
  <c r="AA131" i="13"/>
  <c r="AC124" i="13"/>
  <c r="R124" i="13"/>
  <c r="P124" i="13"/>
  <c r="AO124" i="13"/>
  <c r="T185" i="13"/>
  <c r="L185" i="13"/>
  <c r="X185" i="13"/>
  <c r="N185" i="13"/>
  <c r="AL185" i="13"/>
  <c r="AA59" i="13"/>
  <c r="AE59" i="13"/>
  <c r="M59" i="13"/>
  <c r="I59" i="13"/>
  <c r="AM59" i="13"/>
  <c r="L93" i="13"/>
  <c r="AH93" i="13"/>
  <c r="P93" i="13"/>
  <c r="AO93" i="13"/>
  <c r="AA234" i="14"/>
  <c r="AD234" i="14"/>
  <c r="W234" i="14"/>
  <c r="Y234" i="14"/>
  <c r="AK306" i="14"/>
  <c r="L306" i="14"/>
  <c r="J306" i="14"/>
  <c r="X306" i="14"/>
  <c r="U205" i="13"/>
  <c r="K205" i="13"/>
  <c r="I205" i="13"/>
  <c r="AA105" i="13"/>
  <c r="Y105" i="13"/>
  <c r="W105" i="13"/>
  <c r="AN105" i="13"/>
  <c r="B68" i="2"/>
  <c r="K68" i="2"/>
  <c r="M68" i="15" s="1"/>
  <c r="P71" i="14" s="1"/>
  <c r="M68" i="2"/>
  <c r="O68" i="15" s="1"/>
  <c r="AF71" i="13" s="1"/>
  <c r="J68" i="2"/>
  <c r="L68" i="15" s="1"/>
  <c r="O71" i="13" s="1"/>
  <c r="I68" i="2"/>
  <c r="I68" i="15" s="1"/>
  <c r="G68" i="2"/>
  <c r="G68" i="15" s="1"/>
  <c r="O68" i="2"/>
  <c r="Q68" i="15" s="1"/>
  <c r="X71" i="14" s="1"/>
  <c r="H68" i="2"/>
  <c r="H68" i="15" s="1"/>
  <c r="S68" i="2"/>
  <c r="U68" i="15" s="1"/>
  <c r="U68" i="2"/>
  <c r="W68" i="15" s="1"/>
  <c r="E68" i="2"/>
  <c r="R68" i="2"/>
  <c r="T68" i="15" s="1"/>
  <c r="P68" i="2"/>
  <c r="R68" i="15" s="1"/>
  <c r="AD71" i="13" s="1"/>
  <c r="F68" i="2"/>
  <c r="F68" i="15" s="1"/>
  <c r="Q68" i="2"/>
  <c r="N68" i="2"/>
  <c r="P68" i="15" s="1"/>
  <c r="D68" i="2"/>
  <c r="D68" i="15" s="1"/>
  <c r="AM71" i="13" s="1"/>
  <c r="Q68" i="13"/>
  <c r="I68" i="13"/>
  <c r="M68" i="13"/>
  <c r="K68" i="13"/>
  <c r="AI251" i="13"/>
  <c r="AA251" i="13"/>
  <c r="V251" i="13"/>
  <c r="P251" i="13"/>
  <c r="AO251" i="13"/>
  <c r="AH53" i="13"/>
  <c r="Z53" i="13"/>
  <c r="P53" i="13"/>
  <c r="AO53" i="13"/>
  <c r="T73" i="14"/>
  <c r="Y73" i="14"/>
  <c r="AK73" i="14"/>
  <c r="H73" i="14"/>
  <c r="F73" i="14" s="1"/>
  <c r="N73" i="14"/>
  <c r="Q120" i="13"/>
  <c r="AA120" i="13"/>
  <c r="AN120" i="13"/>
  <c r="I81" i="13"/>
  <c r="P81" i="13"/>
  <c r="T81" i="13"/>
  <c r="R81" i="13"/>
  <c r="AJ108" i="14"/>
  <c r="B108" i="14"/>
  <c r="AF104" i="13"/>
  <c r="V104" i="13"/>
  <c r="L104" i="13"/>
  <c r="J104" i="13"/>
  <c r="P163" i="2"/>
  <c r="R163" i="15" s="1"/>
  <c r="AD166" i="14" s="1"/>
  <c r="B163" i="2"/>
  <c r="H163" i="2"/>
  <c r="H163" i="15" s="1"/>
  <c r="N243" i="2"/>
  <c r="P243" i="15" s="1"/>
  <c r="X243" i="15" s="1"/>
  <c r="B243" i="2"/>
  <c r="M243" i="2"/>
  <c r="O243" i="15" s="1"/>
  <c r="AF246" i="14" s="1"/>
  <c r="I243" i="2"/>
  <c r="I243" i="15" s="1"/>
  <c r="D363" i="2"/>
  <c r="D363" i="15" s="1"/>
  <c r="H366" i="14" s="1"/>
  <c r="F366" i="14" s="1"/>
  <c r="B363" i="2"/>
  <c r="D359" i="2"/>
  <c r="D359" i="15" s="1"/>
  <c r="L362" i="13" s="1"/>
  <c r="B359" i="2"/>
  <c r="D284" i="2"/>
  <c r="D284" i="15" s="1"/>
  <c r="AG287" i="13" s="1"/>
  <c r="B284" i="2"/>
  <c r="L142" i="14"/>
  <c r="M142" i="14"/>
  <c r="AF142" i="14"/>
  <c r="AH142" i="14"/>
  <c r="I142" i="14"/>
  <c r="P47" i="13"/>
  <c r="H47" i="13"/>
  <c r="F47" i="13" s="1"/>
  <c r="AC47" i="13"/>
  <c r="AL47" i="13"/>
  <c r="Y193" i="13"/>
  <c r="S193" i="13"/>
  <c r="H193" i="13"/>
  <c r="F193" i="13" s="1"/>
  <c r="U193" i="13"/>
  <c r="N52" i="14"/>
  <c r="AJ52" i="14"/>
  <c r="R52" i="14"/>
  <c r="AF52" i="14"/>
  <c r="AJ185" i="14"/>
  <c r="N185" i="14"/>
  <c r="O185" i="14"/>
  <c r="Q185" i="14"/>
  <c r="J61" i="14"/>
  <c r="AA61" i="14"/>
  <c r="R61" i="14"/>
  <c r="P61" i="14"/>
  <c r="V61" i="14"/>
  <c r="AG41" i="13"/>
  <c r="Y41" i="13"/>
  <c r="AJ41" i="13"/>
  <c r="AH41" i="13"/>
  <c r="AL41" i="13"/>
  <c r="AD25" i="13"/>
  <c r="V25" i="13"/>
  <c r="AI25" i="13"/>
  <c r="AN25" i="13"/>
  <c r="V56" i="14"/>
  <c r="K56" i="14"/>
  <c r="AE56" i="14"/>
  <c r="AG56" i="14"/>
  <c r="H56" i="14"/>
  <c r="F56" i="14" s="1"/>
  <c r="AJ127" i="14"/>
  <c r="B127" i="14"/>
  <c r="Q90" i="14"/>
  <c r="Z90" i="14"/>
  <c r="AI90" i="14"/>
  <c r="AK90" i="14"/>
  <c r="AI105" i="14"/>
  <c r="Z105" i="14"/>
  <c r="X105" i="14"/>
  <c r="AD105" i="14"/>
  <c r="AJ137" i="13"/>
  <c r="AA137" i="13"/>
  <c r="H137" i="13"/>
  <c r="F137" i="13" s="1"/>
  <c r="U137" i="13"/>
  <c r="I225" i="13"/>
  <c r="AB225" i="13"/>
  <c r="AF225" i="13"/>
  <c r="V225" i="13"/>
  <c r="AM225" i="13"/>
  <c r="AF57" i="13"/>
  <c r="X57" i="13"/>
  <c r="T57" i="13"/>
  <c r="R57" i="13"/>
  <c r="AF290" i="13"/>
  <c r="AI290" i="13"/>
  <c r="U290" i="13"/>
  <c r="AM290" i="13"/>
  <c r="AJ81" i="14"/>
  <c r="I81" i="14"/>
  <c r="AC81" i="14"/>
  <c r="AM81" i="14"/>
  <c r="AJ35" i="13"/>
  <c r="B35" i="13"/>
  <c r="A30" i="16" s="1"/>
  <c r="E13" i="14"/>
  <c r="K145" i="14"/>
  <c r="S145" i="14"/>
  <c r="AA145" i="14"/>
  <c r="AI145" i="14"/>
  <c r="L145" i="14"/>
  <c r="T145" i="14"/>
  <c r="AJ145" i="14"/>
  <c r="U145" i="14"/>
  <c r="AK145" i="14"/>
  <c r="J145" i="14"/>
  <c r="R145" i="14"/>
  <c r="Z145" i="14"/>
  <c r="AH145" i="14"/>
  <c r="H145" i="14"/>
  <c r="F145" i="14" s="1"/>
  <c r="X145" i="14"/>
  <c r="AN145" i="14"/>
  <c r="I145" i="14"/>
  <c r="Y145" i="14"/>
  <c r="AO145" i="14"/>
  <c r="AD145" i="14"/>
  <c r="W145" i="14"/>
  <c r="AM145" i="14"/>
  <c r="Q145" i="14"/>
  <c r="V145" i="14"/>
  <c r="AF145" i="14"/>
  <c r="O145" i="14"/>
  <c r="AG145" i="14"/>
  <c r="AL145" i="14"/>
  <c r="B145" i="14"/>
  <c r="AK367" i="13"/>
  <c r="AL367" i="13"/>
  <c r="AM367" i="13"/>
  <c r="AN367" i="13"/>
  <c r="AO367" i="13"/>
  <c r="S367" i="13"/>
  <c r="AA367" i="13"/>
  <c r="AI367" i="13"/>
  <c r="L367" i="13"/>
  <c r="T367" i="13"/>
  <c r="AJ367" i="13"/>
  <c r="U367" i="13"/>
  <c r="J367" i="13"/>
  <c r="R367" i="13"/>
  <c r="Z367" i="13"/>
  <c r="AH367" i="13"/>
  <c r="P367" i="13"/>
  <c r="AF367" i="13"/>
  <c r="Q367" i="13"/>
  <c r="AG367" i="13"/>
  <c r="V367" i="13"/>
  <c r="W367" i="13"/>
  <c r="H367" i="13"/>
  <c r="F367" i="13" s="1"/>
  <c r="X367" i="13"/>
  <c r="Y367" i="13"/>
  <c r="AD367" i="13"/>
  <c r="O367" i="13"/>
  <c r="B367" i="13"/>
  <c r="A362" i="16" s="1"/>
  <c r="V243" i="14"/>
  <c r="AD243" i="14"/>
  <c r="AL243" i="14"/>
  <c r="O243" i="14"/>
  <c r="W243" i="14"/>
  <c r="AM243" i="14"/>
  <c r="H243" i="14"/>
  <c r="F243" i="14" s="1"/>
  <c r="P243" i="14"/>
  <c r="X243" i="14"/>
  <c r="AF243" i="14"/>
  <c r="AN243" i="14"/>
  <c r="U243" i="14"/>
  <c r="AK243" i="14"/>
  <c r="J243" i="14"/>
  <c r="Z243" i="14"/>
  <c r="AA243" i="14"/>
  <c r="L243" i="14"/>
  <c r="Q243" i="14"/>
  <c r="AG243" i="14"/>
  <c r="R243" i="14"/>
  <c r="AH243" i="14"/>
  <c r="S243" i="14"/>
  <c r="AI243" i="14"/>
  <c r="Y243" i="14"/>
  <c r="AO243" i="14"/>
  <c r="T243" i="14"/>
  <c r="AJ243" i="14"/>
  <c r="B243" i="14"/>
  <c r="AI142" i="13"/>
  <c r="AA142" i="13"/>
  <c r="AE142" i="13"/>
  <c r="M142" i="13"/>
  <c r="AL142" i="13"/>
  <c r="AB193" i="14"/>
  <c r="S193" i="14"/>
  <c r="Y193" i="14"/>
  <c r="M193" i="14"/>
  <c r="AO78" i="14"/>
  <c r="Y78" i="14"/>
  <c r="P78" i="14"/>
  <c r="N78" i="14"/>
  <c r="L78" i="14"/>
  <c r="X128" i="14"/>
  <c r="AA128" i="14"/>
  <c r="AM128" i="14"/>
  <c r="AK128" i="14"/>
  <c r="K263" i="14"/>
  <c r="AJ263" i="14"/>
  <c r="U263" i="14"/>
  <c r="AE263" i="14"/>
  <c r="L255" i="14"/>
  <c r="AH255" i="14"/>
  <c r="X255" i="14"/>
  <c r="AD255" i="14"/>
  <c r="AN167" i="14"/>
  <c r="AH167" i="14"/>
  <c r="S167" i="14"/>
  <c r="U167" i="14"/>
  <c r="T169" i="13"/>
  <c r="L169" i="13"/>
  <c r="X169" i="13"/>
  <c r="N169" i="13"/>
  <c r="AL169" i="13"/>
  <c r="N321" i="13"/>
  <c r="X321" i="13"/>
  <c r="Z321" i="13"/>
  <c r="AN321" i="13"/>
  <c r="AH52" i="13"/>
  <c r="Z52" i="13"/>
  <c r="H52" i="13"/>
  <c r="F52" i="13" s="1"/>
  <c r="AI52" i="13"/>
  <c r="AM52" i="13"/>
  <c r="L61" i="13"/>
  <c r="AH61" i="13"/>
  <c r="P61" i="13"/>
  <c r="AO61" i="13"/>
  <c r="H357" i="14"/>
  <c r="F357" i="14" s="1"/>
  <c r="N357" i="14"/>
  <c r="AG357" i="14"/>
  <c r="AI357" i="14"/>
  <c r="P236" i="14"/>
  <c r="AN236" i="14"/>
  <c r="AD236" i="14"/>
  <c r="AB236" i="14"/>
  <c r="AG212" i="14"/>
  <c r="AO212" i="14"/>
  <c r="S212" i="14"/>
  <c r="U212" i="14"/>
  <c r="M301" i="14"/>
  <c r="U301" i="14"/>
  <c r="AO301" i="14"/>
  <c r="L301" i="14"/>
  <c r="J301" i="14"/>
  <c r="O41" i="14"/>
  <c r="AE41" i="14"/>
  <c r="L41" i="14"/>
  <c r="AL41" i="14"/>
  <c r="N180" i="14"/>
  <c r="X180" i="14"/>
  <c r="Y180" i="14"/>
  <c r="AA180" i="14"/>
  <c r="AH25" i="14"/>
  <c r="AJ25" i="14"/>
  <c r="W25" i="14"/>
  <c r="AA25" i="14"/>
  <c r="V25" i="14"/>
  <c r="K60" i="14"/>
  <c r="U60" i="14"/>
  <c r="Z60" i="14"/>
  <c r="AN60" i="14"/>
  <c r="AD56" i="13"/>
  <c r="V56" i="13"/>
  <c r="AG56" i="13"/>
  <c r="AE56" i="13"/>
  <c r="I177" i="13"/>
  <c r="Q177" i="13"/>
  <c r="AD177" i="13"/>
  <c r="AK177" i="13"/>
  <c r="V154" i="13"/>
  <c r="AC154" i="13"/>
  <c r="AH154" i="13"/>
  <c r="AF154" i="13"/>
  <c r="AO154" i="13"/>
  <c r="L85" i="14"/>
  <c r="AH85" i="14"/>
  <c r="X85" i="14"/>
  <c r="AD85" i="14"/>
  <c r="O137" i="14"/>
  <c r="AO137" i="14"/>
  <c r="R137" i="14"/>
  <c r="T137" i="14"/>
  <c r="AN225" i="14"/>
  <c r="AK225" i="14"/>
  <c r="AO225" i="14"/>
  <c r="L225" i="14"/>
  <c r="J225" i="14"/>
  <c r="AJ123" i="14"/>
  <c r="Y123" i="14"/>
  <c r="AM123" i="14"/>
  <c r="L181" i="14"/>
  <c r="G181" i="14" s="1"/>
  <c r="V181" i="14"/>
  <c r="O181" i="14"/>
  <c r="Q181" i="14"/>
  <c r="R57" i="14"/>
  <c r="AO57" i="14"/>
  <c r="J57" i="14"/>
  <c r="P57" i="14"/>
  <c r="V57" i="14"/>
  <c r="AO62" i="14"/>
  <c r="R62" i="14"/>
  <c r="K62" i="14"/>
  <c r="M62" i="14"/>
  <c r="O31" i="14"/>
  <c r="U31" i="14"/>
  <c r="V31" i="14"/>
  <c r="J31" i="14"/>
  <c r="K31" i="14"/>
  <c r="N89" i="13"/>
  <c r="AE89" i="13"/>
  <c r="AA89" i="13"/>
  <c r="AK89" i="13"/>
  <c r="Q199" i="14"/>
  <c r="Y199" i="14"/>
  <c r="AK199" i="14"/>
  <c r="H199" i="14"/>
  <c r="F199" i="14" s="1"/>
  <c r="N199" i="14"/>
  <c r="AK168" i="14"/>
  <c r="AE168" i="14"/>
  <c r="I168" i="14"/>
  <c r="K168" i="14"/>
  <c r="AJ67" i="14"/>
  <c r="B67" i="14"/>
  <c r="X210" i="13"/>
  <c r="AJ210" i="13"/>
  <c r="B210" i="13"/>
  <c r="A205" i="16" s="1"/>
  <c r="V279" i="14"/>
  <c r="AD279" i="14"/>
  <c r="AL279" i="14"/>
  <c r="O279" i="14"/>
  <c r="W279" i="14"/>
  <c r="AM279" i="14"/>
  <c r="H279" i="14"/>
  <c r="F279" i="14" s="1"/>
  <c r="P279" i="14"/>
  <c r="X279" i="14"/>
  <c r="AF279" i="14"/>
  <c r="AN279" i="14"/>
  <c r="U279" i="14"/>
  <c r="AK279" i="14"/>
  <c r="R279" i="14"/>
  <c r="AH279" i="14"/>
  <c r="S279" i="14"/>
  <c r="AI279" i="14"/>
  <c r="T279" i="14"/>
  <c r="AJ279" i="14"/>
  <c r="Q279" i="14"/>
  <c r="AG279" i="14"/>
  <c r="AA279" i="14"/>
  <c r="I279" i="14"/>
  <c r="AO279" i="14"/>
  <c r="J279" i="14"/>
  <c r="K279" i="14"/>
  <c r="L279" i="14"/>
  <c r="Y279" i="14"/>
  <c r="Z279" i="14"/>
  <c r="B279" i="14"/>
  <c r="AK377" i="13"/>
  <c r="AL377" i="13"/>
  <c r="AM377" i="13"/>
  <c r="AN377" i="13"/>
  <c r="AO377" i="13"/>
  <c r="L377" i="13"/>
  <c r="T377" i="13"/>
  <c r="AJ377" i="13"/>
  <c r="U377" i="13"/>
  <c r="V377" i="13"/>
  <c r="AD377" i="13"/>
  <c r="O377" i="13"/>
  <c r="W377" i="13"/>
  <c r="H377" i="13"/>
  <c r="F377" i="13" s="1"/>
  <c r="P377" i="13"/>
  <c r="X377" i="13"/>
  <c r="Q377" i="13"/>
  <c r="AG377" i="13"/>
  <c r="J377" i="13"/>
  <c r="R377" i="13"/>
  <c r="S377" i="13"/>
  <c r="B377" i="13"/>
  <c r="A372" i="16" s="1"/>
  <c r="L208" i="14"/>
  <c r="T208" i="14"/>
  <c r="AJ208" i="14"/>
  <c r="U208" i="14"/>
  <c r="AK208" i="14"/>
  <c r="V208" i="14"/>
  <c r="AD208" i="14"/>
  <c r="AL208" i="14"/>
  <c r="S208" i="14"/>
  <c r="AA208" i="14"/>
  <c r="AI208" i="14"/>
  <c r="P208" i="14"/>
  <c r="AF208" i="14"/>
  <c r="Q208" i="14"/>
  <c r="AG208" i="14"/>
  <c r="R208" i="14"/>
  <c r="AH208" i="14"/>
  <c r="W208" i="14"/>
  <c r="AM208" i="14"/>
  <c r="H208" i="14"/>
  <c r="F208" i="14" s="1"/>
  <c r="X208" i="14"/>
  <c r="AN208" i="14"/>
  <c r="Y208" i="14"/>
  <c r="AO208" i="14"/>
  <c r="O208" i="14"/>
  <c r="J208" i="14"/>
  <c r="Z208" i="14"/>
  <c r="B208" i="14"/>
  <c r="AL354" i="13"/>
  <c r="AM354" i="13"/>
  <c r="AN354" i="13"/>
  <c r="AO354" i="13"/>
  <c r="AK354" i="13"/>
  <c r="L354" i="13"/>
  <c r="T354" i="13"/>
  <c r="AJ354" i="13"/>
  <c r="U354" i="13"/>
  <c r="V354" i="13"/>
  <c r="AD354" i="13"/>
  <c r="S354" i="13"/>
  <c r="AA354" i="13"/>
  <c r="AI354" i="13"/>
  <c r="Y354" i="13"/>
  <c r="J354" i="13"/>
  <c r="Z354" i="13"/>
  <c r="O354" i="13"/>
  <c r="P354" i="13"/>
  <c r="AF354" i="13"/>
  <c r="Q354" i="13"/>
  <c r="AG354" i="13"/>
  <c r="R354" i="13"/>
  <c r="AH354" i="13"/>
  <c r="W354" i="13"/>
  <c r="H354" i="13"/>
  <c r="F354" i="13" s="1"/>
  <c r="X354" i="13"/>
  <c r="B354" i="13"/>
  <c r="A349" i="16" s="1"/>
  <c r="Z65" i="13"/>
  <c r="AH65" i="13"/>
  <c r="AA65" i="13"/>
  <c r="AI65" i="13"/>
  <c r="AJ65" i="13"/>
  <c r="O65" i="13"/>
  <c r="AD65" i="13"/>
  <c r="P65" i="13"/>
  <c r="AF65" i="13"/>
  <c r="X65" i="13"/>
  <c r="Y65" i="13"/>
  <c r="B65" i="13"/>
  <c r="A60" i="16" s="1"/>
  <c r="V239" i="14"/>
  <c r="AD239" i="14"/>
  <c r="AL239" i="14"/>
  <c r="O239" i="14"/>
  <c r="W239" i="14"/>
  <c r="AM239" i="14"/>
  <c r="H239" i="14"/>
  <c r="F239" i="14" s="1"/>
  <c r="P239" i="14"/>
  <c r="X239" i="14"/>
  <c r="AF239" i="14"/>
  <c r="AN239" i="14"/>
  <c r="U239" i="14"/>
  <c r="AK239" i="14"/>
  <c r="R239" i="14"/>
  <c r="AH239" i="14"/>
  <c r="S239" i="14"/>
  <c r="AI239" i="14"/>
  <c r="T239" i="14"/>
  <c r="AJ239" i="14"/>
  <c r="Y239" i="14"/>
  <c r="AO239" i="14"/>
  <c r="J239" i="14"/>
  <c r="Z239" i="14"/>
  <c r="AA239" i="14"/>
  <c r="Q239" i="14"/>
  <c r="AG239" i="14"/>
  <c r="L239" i="14"/>
  <c r="G239" i="14" s="1"/>
  <c r="B239" i="14"/>
  <c r="W175" i="14"/>
  <c r="AH175" i="14"/>
  <c r="S175" i="14"/>
  <c r="U175" i="14"/>
  <c r="O162" i="13"/>
  <c r="V162" i="13"/>
  <c r="AH162" i="13"/>
  <c r="AF162" i="13"/>
  <c r="AO162" i="13"/>
  <c r="AD78" i="13"/>
  <c r="Z78" i="13"/>
  <c r="AO78" i="13"/>
  <c r="X128" i="13"/>
  <c r="AD128" i="13"/>
  <c r="T128" i="13"/>
  <c r="J128" i="13"/>
  <c r="V263" i="13"/>
  <c r="Y263" i="13"/>
  <c r="AJ263" i="13"/>
  <c r="AO263" i="13"/>
  <c r="AE293" i="14"/>
  <c r="AG293" i="14"/>
  <c r="J293" i="14"/>
  <c r="AC9" i="14"/>
  <c r="AC9" i="13"/>
  <c r="AJ99" i="14"/>
  <c r="B99" i="14"/>
  <c r="G42" i="14"/>
  <c r="B20" i="15"/>
  <c r="R97" i="13"/>
  <c r="T97" i="13"/>
  <c r="P97" i="13"/>
  <c r="I97" i="13"/>
  <c r="AN201" i="13"/>
  <c r="O201" i="13"/>
  <c r="Y201" i="13"/>
  <c r="AI201" i="13"/>
  <c r="S188" i="14"/>
  <c r="Q188" i="14"/>
  <c r="H188" i="14"/>
  <c r="F188" i="14" s="1"/>
  <c r="AC188" i="14"/>
  <c r="AK168" i="13"/>
  <c r="S168" i="13"/>
  <c r="U168" i="13"/>
  <c r="N168" i="13"/>
  <c r="AM211" i="14"/>
  <c r="Q211" i="14"/>
  <c r="AO211" i="14"/>
  <c r="AM199" i="13"/>
  <c r="I199" i="13"/>
  <c r="S199" i="13"/>
  <c r="AC199" i="13"/>
  <c r="V77" i="14"/>
  <c r="P77" i="14"/>
  <c r="R77" i="14"/>
  <c r="AA77" i="14"/>
  <c r="Y77" i="14"/>
  <c r="AB125" i="14"/>
  <c r="Z125" i="14"/>
  <c r="O125" i="14"/>
  <c r="W125" i="14"/>
  <c r="AL89" i="14"/>
  <c r="AF89" i="14"/>
  <c r="K89" i="14"/>
  <c r="AJ89" i="14"/>
  <c r="AN31" i="13"/>
  <c r="AJ31" i="13"/>
  <c r="Q31" i="13"/>
  <c r="AA31" i="13"/>
  <c r="AI31" i="13"/>
  <c r="I290" i="14"/>
  <c r="AH290" i="14"/>
  <c r="T290" i="14"/>
  <c r="AN62" i="13"/>
  <c r="R62" i="13"/>
  <c r="V62" i="13"/>
  <c r="M62" i="13"/>
  <c r="Q181" i="13"/>
  <c r="S181" i="13"/>
  <c r="AC181" i="13"/>
  <c r="V181" i="13"/>
  <c r="AL123" i="13"/>
  <c r="AB123" i="13"/>
  <c r="O123" i="13"/>
  <c r="AG123" i="13"/>
  <c r="V85" i="13"/>
  <c r="AF85" i="13"/>
  <c r="AB85" i="13"/>
  <c r="AJ85" i="13"/>
  <c r="AF278" i="14"/>
  <c r="R278" i="14"/>
  <c r="AJ278" i="14"/>
  <c r="AD278" i="14"/>
  <c r="N101" i="14"/>
  <c r="H101" i="14"/>
  <c r="F101" i="14" s="1"/>
  <c r="AK101" i="14"/>
  <c r="AG101" i="14"/>
  <c r="AB101" i="14"/>
  <c r="W299" i="14"/>
  <c r="M299" i="14"/>
  <c r="L299" i="14"/>
  <c r="AH299" i="14"/>
  <c r="X177" i="14"/>
  <c r="J177" i="14"/>
  <c r="L177" i="14"/>
  <c r="AJ177" i="14"/>
  <c r="S60" i="13"/>
  <c r="U60" i="13"/>
  <c r="Q60" i="13"/>
  <c r="J60" i="13"/>
  <c r="AK180" i="13"/>
  <c r="AE180" i="13"/>
  <c r="AG180" i="13"/>
  <c r="U301" i="13"/>
  <c r="L301" i="13"/>
  <c r="P301" i="13"/>
  <c r="H301" i="13"/>
  <c r="F301" i="13" s="1"/>
  <c r="AL212" i="13"/>
  <c r="H212" i="13"/>
  <c r="F212" i="13" s="1"/>
  <c r="J212" i="13"/>
  <c r="AJ212" i="13"/>
  <c r="AM236" i="13"/>
  <c r="O236" i="13"/>
  <c r="Q236" i="13"/>
  <c r="AJ236" i="13"/>
  <c r="AB236" i="13"/>
  <c r="M357" i="13"/>
  <c r="AE357" i="13"/>
  <c r="AI357" i="13"/>
  <c r="AA357" i="13"/>
  <c r="H45" i="14"/>
  <c r="F45" i="14" s="1"/>
  <c r="J45" i="14"/>
  <c r="AE45" i="14"/>
  <c r="T45" i="14"/>
  <c r="AA321" i="14"/>
  <c r="Y321" i="14"/>
  <c r="M321" i="14"/>
  <c r="U321" i="14"/>
  <c r="AF169" i="14"/>
  <c r="R169" i="14"/>
  <c r="AB169" i="14"/>
  <c r="U169" i="14"/>
  <c r="AN167" i="13"/>
  <c r="H167" i="13"/>
  <c r="F167" i="13" s="1"/>
  <c r="J167" i="13"/>
  <c r="U167" i="13"/>
  <c r="N167" i="13"/>
  <c r="K255" i="13"/>
  <c r="M255" i="13"/>
  <c r="AF255" i="13"/>
  <c r="Z97" i="13"/>
  <c r="AB97" i="13"/>
  <c r="AF97" i="13"/>
  <c r="Y97" i="13"/>
  <c r="AO201" i="13"/>
  <c r="W201" i="13"/>
  <c r="J201" i="13"/>
  <c r="L201" i="13"/>
  <c r="AA188" i="14"/>
  <c r="Y188" i="14"/>
  <c r="X188" i="14"/>
  <c r="AD188" i="14"/>
  <c r="AL168" i="13"/>
  <c r="AA168" i="13"/>
  <c r="AC168" i="13"/>
  <c r="AD168" i="13"/>
  <c r="N211" i="14"/>
  <c r="H211" i="14"/>
  <c r="F211" i="14" s="1"/>
  <c r="AK211" i="14"/>
  <c r="AG211" i="14"/>
  <c r="T211" i="14"/>
  <c r="O199" i="13"/>
  <c r="Q199" i="13"/>
  <c r="AI199" i="13"/>
  <c r="K199" i="13"/>
  <c r="AD77" i="14"/>
  <c r="X77" i="14"/>
  <c r="AH77" i="14"/>
  <c r="AB77" i="14"/>
  <c r="AJ125" i="14"/>
  <c r="AH125" i="14"/>
  <c r="AE125" i="14"/>
  <c r="I125" i="14"/>
  <c r="O89" i="14"/>
  <c r="AN89" i="14"/>
  <c r="AA89" i="14"/>
  <c r="Q89" i="14"/>
  <c r="AO31" i="13"/>
  <c r="M31" i="13"/>
  <c r="Y31" i="13"/>
  <c r="O31" i="13"/>
  <c r="W31" i="13"/>
  <c r="Q290" i="14"/>
  <c r="O290" i="14"/>
  <c r="N290" i="14"/>
  <c r="U290" i="14"/>
  <c r="AO62" i="13"/>
  <c r="Z62" i="13"/>
  <c r="AD62" i="13"/>
  <c r="Y181" i="13"/>
  <c r="AA181" i="13"/>
  <c r="N181" i="13"/>
  <c r="W181" i="13"/>
  <c r="AO123" i="13"/>
  <c r="AJ123" i="13"/>
  <c r="W123" i="13"/>
  <c r="P123" i="13"/>
  <c r="AD85" i="13"/>
  <c r="K85" i="13"/>
  <c r="M85" i="13"/>
  <c r="U85" i="13"/>
  <c r="AN278" i="14"/>
  <c r="Z278" i="14"/>
  <c r="U278" i="14"/>
  <c r="K278" i="14"/>
  <c r="V101" i="14"/>
  <c r="P101" i="14"/>
  <c r="R101" i="14"/>
  <c r="K101" i="14"/>
  <c r="AO101" i="14"/>
  <c r="AE299" i="14"/>
  <c r="U299" i="14"/>
  <c r="AB299" i="14"/>
  <c r="AI299" i="14"/>
  <c r="AF177" i="14"/>
  <c r="R177" i="14"/>
  <c r="AB177" i="14"/>
  <c r="AK177" i="14"/>
  <c r="AA60" i="13"/>
  <c r="AG60" i="13"/>
  <c r="Z60" i="13"/>
  <c r="AL180" i="13"/>
  <c r="H180" i="13"/>
  <c r="F180" i="13" s="1"/>
  <c r="J180" i="13"/>
  <c r="R180" i="13"/>
  <c r="T301" i="13"/>
  <c r="AF301" i="13"/>
  <c r="X301" i="13"/>
  <c r="AO212" i="13"/>
  <c r="P212" i="13"/>
  <c r="Z212" i="13"/>
  <c r="M212" i="13"/>
  <c r="AN236" i="13"/>
  <c r="W236" i="13"/>
  <c r="Y236" i="13"/>
  <c r="M236" i="13"/>
  <c r="J236" i="13"/>
  <c r="U357" i="13"/>
  <c r="L357" i="13"/>
  <c r="H357" i="13"/>
  <c r="F357" i="13" s="1"/>
  <c r="P357" i="13"/>
  <c r="Q45" i="14"/>
  <c r="S45" i="14"/>
  <c r="M45" i="14"/>
  <c r="AN45" i="14"/>
  <c r="AI321" i="14"/>
  <c r="AG321" i="14"/>
  <c r="AC321" i="14"/>
  <c r="AD321" i="14"/>
  <c r="AN169" i="14"/>
  <c r="Z169" i="14"/>
  <c r="M169" i="14"/>
  <c r="V169" i="14"/>
  <c r="AO167" i="13"/>
  <c r="P167" i="13"/>
  <c r="R167" i="13"/>
  <c r="V167" i="13"/>
  <c r="AL97" i="13"/>
  <c r="AH97" i="13"/>
  <c r="AJ97" i="13"/>
  <c r="Q97" i="13"/>
  <c r="M97" i="13"/>
  <c r="M201" i="13"/>
  <c r="AE201" i="13"/>
  <c r="Z201" i="13"/>
  <c r="Q201" i="13"/>
  <c r="AI188" i="14"/>
  <c r="AG188" i="14"/>
  <c r="AN188" i="14"/>
  <c r="AE188" i="14"/>
  <c r="AM168" i="13"/>
  <c r="AI168" i="13"/>
  <c r="V168" i="13"/>
  <c r="O168" i="13"/>
  <c r="V211" i="14"/>
  <c r="P211" i="14"/>
  <c r="J211" i="14"/>
  <c r="R211" i="14"/>
  <c r="AJ211" i="14"/>
  <c r="W199" i="13"/>
  <c r="Y199" i="13"/>
  <c r="T199" i="13"/>
  <c r="L199" i="13"/>
  <c r="AL77" i="14"/>
  <c r="AF77" i="14"/>
  <c r="S77" i="14"/>
  <c r="I77" i="14"/>
  <c r="K125" i="14"/>
  <c r="M125" i="14"/>
  <c r="P125" i="14"/>
  <c r="X125" i="14"/>
  <c r="N125" i="14"/>
  <c r="W89" i="14"/>
  <c r="M89" i="14"/>
  <c r="L89" i="14"/>
  <c r="AH89" i="14"/>
  <c r="AK31" i="13"/>
  <c r="U31" i="13"/>
  <c r="AG31" i="13"/>
  <c r="AE31" i="13"/>
  <c r="Y290" i="14"/>
  <c r="W290" i="14"/>
  <c r="AD290" i="14"/>
  <c r="V290" i="14"/>
  <c r="AM62" i="13"/>
  <c r="AH62" i="13"/>
  <c r="U62" i="13"/>
  <c r="O62" i="13"/>
  <c r="AM181" i="13"/>
  <c r="AG181" i="13"/>
  <c r="AI181" i="13"/>
  <c r="AD181" i="13"/>
  <c r="H181" i="13"/>
  <c r="F181" i="13" s="1"/>
  <c r="K123" i="13"/>
  <c r="M123" i="13"/>
  <c r="AE123" i="13"/>
  <c r="AH123" i="13"/>
  <c r="AK85" i="13"/>
  <c r="O85" i="13"/>
  <c r="S85" i="13"/>
  <c r="AC85" i="13"/>
  <c r="I85" i="13"/>
  <c r="I278" i="14"/>
  <c r="AH278" i="14"/>
  <c r="AK278" i="14"/>
  <c r="L278" i="14"/>
  <c r="AD101" i="14"/>
  <c r="X101" i="14"/>
  <c r="AH101" i="14"/>
  <c r="L101" i="14"/>
  <c r="AM299" i="14"/>
  <c r="AC299" i="14"/>
  <c r="I299" i="14"/>
  <c r="AJ299" i="14"/>
  <c r="AN177" i="14"/>
  <c r="Z177" i="14"/>
  <c r="M177" i="14"/>
  <c r="AL177" i="14"/>
  <c r="AM60" i="13"/>
  <c r="AI60" i="13"/>
  <c r="H60" i="13"/>
  <c r="F60" i="13" s="1"/>
  <c r="R60" i="13"/>
  <c r="N60" i="13"/>
  <c r="AO180" i="13"/>
  <c r="P180" i="13"/>
  <c r="Z180" i="13"/>
  <c r="AH180" i="13"/>
  <c r="AK301" i="13"/>
  <c r="N301" i="13"/>
  <c r="AB301" i="13"/>
  <c r="Q301" i="13"/>
  <c r="I301" i="13"/>
  <c r="N212" i="13"/>
  <c r="X212" i="13"/>
  <c r="K212" i="13"/>
  <c r="R212" i="13"/>
  <c r="AK236" i="13"/>
  <c r="AE236" i="13"/>
  <c r="AG236" i="13"/>
  <c r="AC357" i="13"/>
  <c r="T357" i="13"/>
  <c r="X357" i="13"/>
  <c r="AF357" i="13"/>
  <c r="Z45" i="14"/>
  <c r="AB45" i="14"/>
  <c r="AF45" i="14"/>
  <c r="W45" i="14"/>
  <c r="J321" i="14"/>
  <c r="L321" i="14"/>
  <c r="AO321" i="14"/>
  <c r="O321" i="14"/>
  <c r="AF321" i="14"/>
  <c r="I169" i="14"/>
  <c r="AH169" i="14"/>
  <c r="AI169" i="14"/>
  <c r="AK167" i="13"/>
  <c r="X167" i="13"/>
  <c r="Z167" i="13"/>
  <c r="K167" i="13"/>
  <c r="AA255" i="13"/>
  <c r="AG255" i="13"/>
  <c r="AD255" i="13"/>
  <c r="K293" i="14"/>
  <c r="I293" i="14"/>
  <c r="AM97" i="13"/>
  <c r="K97" i="13"/>
  <c r="O97" i="13"/>
  <c r="AG97" i="13"/>
  <c r="AC97" i="13"/>
  <c r="U201" i="13"/>
  <c r="H201" i="13"/>
  <c r="F201" i="13" s="1"/>
  <c r="K201" i="13"/>
  <c r="R201" i="13"/>
  <c r="J188" i="14"/>
  <c r="L188" i="14"/>
  <c r="AO188" i="14"/>
  <c r="U188" i="14"/>
  <c r="AF188" i="14"/>
  <c r="J168" i="13"/>
  <c r="L168" i="13"/>
  <c r="W168" i="13"/>
  <c r="AE168" i="13"/>
  <c r="AD211" i="14"/>
  <c r="X211" i="14"/>
  <c r="Z211" i="14"/>
  <c r="AH211" i="14"/>
  <c r="AE199" i="13"/>
  <c r="AG199" i="13"/>
  <c r="AJ199" i="13"/>
  <c r="M199" i="13"/>
  <c r="O77" i="14"/>
  <c r="AN77" i="14"/>
  <c r="AI77" i="14"/>
  <c r="AO77" i="14"/>
  <c r="S125" i="14"/>
  <c r="U125" i="14"/>
  <c r="AF125" i="14"/>
  <c r="Y125" i="14"/>
  <c r="AO125" i="14"/>
  <c r="AE89" i="14"/>
  <c r="U89" i="14"/>
  <c r="AB89" i="14"/>
  <c r="S89" i="14"/>
  <c r="AL31" i="13"/>
  <c r="AC31" i="13"/>
  <c r="H31" i="13"/>
  <c r="F31" i="13" s="1"/>
  <c r="P31" i="13"/>
  <c r="H290" i="14"/>
  <c r="F290" i="14" s="1"/>
  <c r="AG290" i="14"/>
  <c r="AE290" i="14"/>
  <c r="K290" i="14"/>
  <c r="AI290" i="14"/>
  <c r="I62" i="13"/>
  <c r="K62" i="13"/>
  <c r="W62" i="13"/>
  <c r="AE62" i="13"/>
  <c r="AN181" i="13"/>
  <c r="J181" i="13"/>
  <c r="L181" i="13"/>
  <c r="O181" i="13"/>
  <c r="X181" i="13"/>
  <c r="S123" i="13"/>
  <c r="U123" i="13"/>
  <c r="H123" i="13"/>
  <c r="F123" i="13" s="1"/>
  <c r="Q123" i="13"/>
  <c r="AL85" i="13"/>
  <c r="W85" i="13"/>
  <c r="AA85" i="13"/>
  <c r="Q85" i="13"/>
  <c r="Y85" i="13"/>
  <c r="Q278" i="14"/>
  <c r="O278" i="14"/>
  <c r="V278" i="14"/>
  <c r="M278" i="14"/>
  <c r="AL101" i="14"/>
  <c r="AF101" i="14"/>
  <c r="S101" i="14"/>
  <c r="Y101" i="14"/>
  <c r="N299" i="14"/>
  <c r="H299" i="14"/>
  <c r="F299" i="14" s="1"/>
  <c r="AK299" i="14"/>
  <c r="Y299" i="14"/>
  <c r="Q299" i="14"/>
  <c r="I177" i="14"/>
  <c r="AH177" i="14"/>
  <c r="AC177" i="14"/>
  <c r="S177" i="14"/>
  <c r="AN60" i="13"/>
  <c r="L60" i="13"/>
  <c r="P60" i="13"/>
  <c r="AH60" i="13"/>
  <c r="AD60" i="13"/>
  <c r="N180" i="13"/>
  <c r="X180" i="13"/>
  <c r="K180" i="13"/>
  <c r="S180" i="13"/>
  <c r="AL301" i="13"/>
  <c r="V301" i="13"/>
  <c r="AJ301" i="13"/>
  <c r="AG301" i="13"/>
  <c r="Y301" i="13"/>
  <c r="V212" i="13"/>
  <c r="AF212" i="13"/>
  <c r="AA212" i="13"/>
  <c r="S212" i="13"/>
  <c r="AL236" i="13"/>
  <c r="H236" i="13"/>
  <c r="F236" i="13" s="1"/>
  <c r="R236" i="13"/>
  <c r="K236" i="13"/>
  <c r="AM357" i="13"/>
  <c r="N357" i="13"/>
  <c r="AB357" i="13"/>
  <c r="I357" i="13"/>
  <c r="Q357" i="13"/>
  <c r="AI45" i="14"/>
  <c r="AK45" i="14"/>
  <c r="O45" i="14"/>
  <c r="X45" i="14"/>
  <c r="R321" i="14"/>
  <c r="T321" i="14"/>
  <c r="W321" i="14"/>
  <c r="AE321" i="14"/>
  <c r="AK321" i="14"/>
  <c r="Q169" i="14"/>
  <c r="O169" i="14"/>
  <c r="N169" i="14"/>
  <c r="AJ169" i="14"/>
  <c r="AL167" i="13"/>
  <c r="AF167" i="13"/>
  <c r="AH167" i="13"/>
  <c r="AA167" i="13"/>
  <c r="AN255" i="13"/>
  <c r="AI255" i="13"/>
  <c r="J255" i="13"/>
  <c r="V255" i="13"/>
  <c r="O255" i="13"/>
  <c r="S293" i="14"/>
  <c r="Q293" i="14"/>
  <c r="H293" i="14"/>
  <c r="F293" i="14" s="1"/>
  <c r="N293" i="14"/>
  <c r="AK263" i="13"/>
  <c r="T263" i="13"/>
  <c r="Z263" i="13"/>
  <c r="O263" i="13"/>
  <c r="Z128" i="13"/>
  <c r="AO97" i="13"/>
  <c r="S97" i="13"/>
  <c r="W97" i="13"/>
  <c r="U97" i="13"/>
  <c r="AC201" i="13"/>
  <c r="P201" i="13"/>
  <c r="AA201" i="13"/>
  <c r="S201" i="13"/>
  <c r="R188" i="14"/>
  <c r="T188" i="14"/>
  <c r="V188" i="14"/>
  <c r="AK188" i="14"/>
  <c r="M188" i="14"/>
  <c r="R168" i="13"/>
  <c r="T168" i="13"/>
  <c r="H168" i="13"/>
  <c r="F168" i="13" s="1"/>
  <c r="P168" i="13"/>
  <c r="AL211" i="14"/>
  <c r="AF211" i="14"/>
  <c r="K211" i="14"/>
  <c r="S211" i="14"/>
  <c r="AN199" i="13"/>
  <c r="H199" i="13"/>
  <c r="F199" i="13" s="1"/>
  <c r="J199" i="13"/>
  <c r="U199" i="13"/>
  <c r="V199" i="13"/>
  <c r="W77" i="14"/>
  <c r="M77" i="14"/>
  <c r="T77" i="14"/>
  <c r="Z77" i="14"/>
  <c r="AA125" i="14"/>
  <c r="Q125" i="14"/>
  <c r="AD125" i="14"/>
  <c r="AM89" i="14"/>
  <c r="I89" i="14"/>
  <c r="T89" i="14"/>
  <c r="AM31" i="13"/>
  <c r="N31" i="13"/>
  <c r="X31" i="13"/>
  <c r="AF31" i="13"/>
  <c r="P290" i="14"/>
  <c r="AO290" i="14"/>
  <c r="AM290" i="14"/>
  <c r="AA290" i="14"/>
  <c r="AJ290" i="14"/>
  <c r="Q62" i="13"/>
  <c r="S62" i="13"/>
  <c r="H62" i="13"/>
  <c r="F62" i="13" s="1"/>
  <c r="P62" i="13"/>
  <c r="AO181" i="13"/>
  <c r="R181" i="13"/>
  <c r="T181" i="13"/>
  <c r="AE181" i="13"/>
  <c r="AA123" i="13"/>
  <c r="Z123" i="13"/>
  <c r="R123" i="13"/>
  <c r="AM85" i="13"/>
  <c r="AE85" i="13"/>
  <c r="AI85" i="13"/>
  <c r="AG85" i="13"/>
  <c r="Y278" i="14"/>
  <c r="W278" i="14"/>
  <c r="AL278" i="14"/>
  <c r="N278" i="14"/>
  <c r="O101" i="14"/>
  <c r="AN101" i="14"/>
  <c r="AI101" i="14"/>
  <c r="J101" i="14"/>
  <c r="V299" i="14"/>
  <c r="P299" i="14"/>
  <c r="J299" i="14"/>
  <c r="AO299" i="14"/>
  <c r="R299" i="14"/>
  <c r="Q177" i="14"/>
  <c r="O177" i="14"/>
  <c r="N177" i="14"/>
  <c r="T177" i="14"/>
  <c r="AK60" i="13"/>
  <c r="T60" i="13"/>
  <c r="X60" i="13"/>
  <c r="V60" i="13"/>
  <c r="V180" i="13"/>
  <c r="AF180" i="13"/>
  <c r="AA180" i="13"/>
  <c r="AI180" i="13"/>
  <c r="AM301" i="13"/>
  <c r="AD301" i="13"/>
  <c r="J301" i="13"/>
  <c r="R301" i="13"/>
  <c r="AD212" i="13"/>
  <c r="I212" i="13"/>
  <c r="L212" i="13"/>
  <c r="T212" i="13"/>
  <c r="AO236" i="13"/>
  <c r="P236" i="13"/>
  <c r="AH236" i="13"/>
  <c r="L236" i="13"/>
  <c r="AN357" i="13"/>
  <c r="V357" i="13"/>
  <c r="AJ357" i="13"/>
  <c r="Y357" i="13"/>
  <c r="AG357" i="13"/>
  <c r="N45" i="14"/>
  <c r="I45" i="14"/>
  <c r="P45" i="14"/>
  <c r="AG45" i="14"/>
  <c r="AM45" i="14"/>
  <c r="Z321" i="14"/>
  <c r="AB321" i="14"/>
  <c r="AM321" i="14"/>
  <c r="V321" i="14"/>
  <c r="Y169" i="14"/>
  <c r="W169" i="14"/>
  <c r="AD169" i="14"/>
  <c r="AK169" i="14"/>
  <c r="AM167" i="13"/>
  <c r="I167" i="13"/>
  <c r="S167" i="13"/>
  <c r="L167" i="13"/>
  <c r="AO255" i="13"/>
  <c r="L255" i="13"/>
  <c r="R255" i="13"/>
  <c r="W255" i="13"/>
  <c r="AK97" i="13"/>
  <c r="AA97" i="13"/>
  <c r="AE97" i="13"/>
  <c r="V97" i="13"/>
  <c r="AL201" i="13"/>
  <c r="N201" i="13"/>
  <c r="X201" i="13"/>
  <c r="T201" i="13"/>
  <c r="AB201" i="13"/>
  <c r="Z188" i="14"/>
  <c r="AB188" i="14"/>
  <c r="AL188" i="14"/>
  <c r="N188" i="14"/>
  <c r="Z168" i="13"/>
  <c r="AB168" i="13"/>
  <c r="X168" i="13"/>
  <c r="AF168" i="13"/>
  <c r="O211" i="14"/>
  <c r="AN211" i="14"/>
  <c r="AA211" i="14"/>
  <c r="AI211" i="14"/>
  <c r="AO199" i="13"/>
  <c r="P199" i="13"/>
  <c r="R199" i="13"/>
  <c r="N199" i="13"/>
  <c r="AA199" i="13"/>
  <c r="AE77" i="14"/>
  <c r="U77" i="14"/>
  <c r="AJ77" i="14"/>
  <c r="J77" i="14"/>
  <c r="AI125" i="14"/>
  <c r="AK125" i="14"/>
  <c r="AG125" i="14"/>
  <c r="AM125" i="14"/>
  <c r="N89" i="14"/>
  <c r="H89" i="14"/>
  <c r="F89" i="14" s="1"/>
  <c r="AK89" i="14"/>
  <c r="Y89" i="14"/>
  <c r="AG89" i="14"/>
  <c r="L31" i="13"/>
  <c r="V31" i="13"/>
  <c r="J31" i="13"/>
  <c r="R31" i="13"/>
  <c r="X290" i="14"/>
  <c r="J290" i="14"/>
  <c r="L290" i="14"/>
  <c r="AK290" i="14"/>
  <c r="Y62" i="13"/>
  <c r="AA62" i="13"/>
  <c r="X62" i="13"/>
  <c r="AF62" i="13"/>
  <c r="AK181" i="13"/>
  <c r="Z181" i="13"/>
  <c r="AB181" i="13"/>
  <c r="P181" i="13"/>
  <c r="AK123" i="13"/>
  <c r="AI123" i="13"/>
  <c r="N123" i="13"/>
  <c r="I123" i="13"/>
  <c r="X123" i="13"/>
  <c r="AN85" i="13"/>
  <c r="H85" i="13"/>
  <c r="F85" i="13" s="1"/>
  <c r="J85" i="13"/>
  <c r="R85" i="13"/>
  <c r="H278" i="14"/>
  <c r="F278" i="14" s="1"/>
  <c r="AG278" i="14"/>
  <c r="AE278" i="14"/>
  <c r="S278" i="14"/>
  <c r="AA278" i="14"/>
  <c r="W101" i="14"/>
  <c r="M101" i="14"/>
  <c r="T101" i="14"/>
  <c r="I101" i="14"/>
  <c r="AD299" i="14"/>
  <c r="X299" i="14"/>
  <c r="Z299" i="14"/>
  <c r="S299" i="14"/>
  <c r="Y177" i="14"/>
  <c r="W177" i="14"/>
  <c r="AD177" i="14"/>
  <c r="U177" i="14"/>
  <c r="AL60" i="13"/>
  <c r="AB60" i="13"/>
  <c r="AF60" i="13"/>
  <c r="W60" i="13"/>
  <c r="AD180" i="13"/>
  <c r="I180" i="13"/>
  <c r="L180" i="13"/>
  <c r="T180" i="13"/>
  <c r="AN301" i="13"/>
  <c r="O301" i="13"/>
  <c r="Z301" i="13"/>
  <c r="AH301" i="13"/>
  <c r="AM212" i="13"/>
  <c r="O212" i="13"/>
  <c r="Q212" i="13"/>
  <c r="AB212" i="13"/>
  <c r="N236" i="13"/>
  <c r="X236" i="13"/>
  <c r="S236" i="13"/>
  <c r="U236" i="13"/>
  <c r="AO357" i="13"/>
  <c r="AD357" i="13"/>
  <c r="R357" i="13"/>
  <c r="J357" i="13"/>
  <c r="V45" i="14"/>
  <c r="R45" i="14"/>
  <c r="Y45" i="14"/>
  <c r="K45" i="14"/>
  <c r="U45" i="14"/>
  <c r="AH321" i="14"/>
  <c r="AJ321" i="14"/>
  <c r="H321" i="14"/>
  <c r="F321" i="14" s="1"/>
  <c r="AL321" i="14"/>
  <c r="H169" i="14"/>
  <c r="F169" i="14" s="1"/>
  <c r="AG169" i="14"/>
  <c r="AE169" i="14"/>
  <c r="K169" i="14"/>
  <c r="AL169" i="14"/>
  <c r="O167" i="13"/>
  <c r="Q167" i="13"/>
  <c r="AI167" i="13"/>
  <c r="AB167" i="13"/>
  <c r="AK255" i="13"/>
  <c r="T255" i="13"/>
  <c r="Z255" i="13"/>
  <c r="H255" i="13"/>
  <c r="F255" i="13" s="1"/>
  <c r="AI293" i="14"/>
  <c r="AN97" i="13"/>
  <c r="AI97" i="13"/>
  <c r="N97" i="13"/>
  <c r="H97" i="13"/>
  <c r="F97" i="13" s="1"/>
  <c r="AM201" i="13"/>
  <c r="V201" i="13"/>
  <c r="AF201" i="13"/>
  <c r="AJ201" i="13"/>
  <c r="AG201" i="13"/>
  <c r="AH188" i="14"/>
  <c r="AJ188" i="14"/>
  <c r="W188" i="14"/>
  <c r="O188" i="14"/>
  <c r="AN168" i="13"/>
  <c r="AH168" i="13"/>
  <c r="AJ168" i="13"/>
  <c r="I168" i="13"/>
  <c r="Q168" i="13"/>
  <c r="W211" i="14"/>
  <c r="M211" i="14"/>
  <c r="L211" i="14"/>
  <c r="I211" i="14"/>
  <c r="AK199" i="13"/>
  <c r="X199" i="13"/>
  <c r="Z199" i="13"/>
  <c r="AD199" i="13"/>
  <c r="AM77" i="14"/>
  <c r="Q77" i="14"/>
  <c r="K77" i="14"/>
  <c r="L125" i="14"/>
  <c r="J125" i="14"/>
  <c r="V125" i="14"/>
  <c r="H125" i="14"/>
  <c r="F125" i="14" s="1"/>
  <c r="V89" i="14"/>
  <c r="P89" i="14"/>
  <c r="J89" i="14"/>
  <c r="AO89" i="14"/>
  <c r="R89" i="14"/>
  <c r="T31" i="13"/>
  <c r="AD31" i="13"/>
  <c r="Z31" i="13"/>
  <c r="AH31" i="13"/>
  <c r="AF290" i="14"/>
  <c r="R290" i="14"/>
  <c r="AB290" i="14"/>
  <c r="AL290" i="14"/>
  <c r="AK62" i="13"/>
  <c r="AG62" i="13"/>
  <c r="AI62" i="13"/>
  <c r="L62" i="13"/>
  <c r="T62" i="13"/>
  <c r="AL181" i="13"/>
  <c r="AH181" i="13"/>
  <c r="AJ181" i="13"/>
  <c r="AF181" i="13"/>
  <c r="AM123" i="13"/>
  <c r="L123" i="13"/>
  <c r="V123" i="13"/>
  <c r="AF123" i="13"/>
  <c r="Y123" i="13"/>
  <c r="AO85" i="13"/>
  <c r="P85" i="13"/>
  <c r="Z85" i="13"/>
  <c r="AH85" i="13"/>
  <c r="P278" i="14"/>
  <c r="AO278" i="14"/>
  <c r="AM278" i="14"/>
  <c r="AI278" i="14"/>
  <c r="AB278" i="14"/>
  <c r="AE101" i="14"/>
  <c r="U101" i="14"/>
  <c r="AJ101" i="14"/>
  <c r="Z101" i="14"/>
  <c r="AL299" i="14"/>
  <c r="AF299" i="14"/>
  <c r="K299" i="14"/>
  <c r="T299" i="14"/>
  <c r="H177" i="14"/>
  <c r="F177" i="14" s="1"/>
  <c r="AG177" i="14"/>
  <c r="AE177" i="14"/>
  <c r="K177" i="14"/>
  <c r="V177" i="14"/>
  <c r="AO60" i="13"/>
  <c r="AJ60" i="13"/>
  <c r="O60" i="13"/>
  <c r="I60" i="13"/>
  <c r="AM180" i="13"/>
  <c r="O180" i="13"/>
  <c r="Q180" i="13"/>
  <c r="AB180" i="13"/>
  <c r="AJ180" i="13"/>
  <c r="AO301" i="13"/>
  <c r="W301" i="13"/>
  <c r="K301" i="13"/>
  <c r="S301" i="13"/>
  <c r="AN212" i="13"/>
  <c r="W212" i="13"/>
  <c r="Y212" i="13"/>
  <c r="U212" i="13"/>
  <c r="AH212" i="13"/>
  <c r="V236" i="13"/>
  <c r="AF236" i="13"/>
  <c r="AI236" i="13"/>
  <c r="Z236" i="13"/>
  <c r="AK357" i="13"/>
  <c r="O357" i="13"/>
  <c r="AH357" i="13"/>
  <c r="Z357" i="13"/>
  <c r="AD45" i="14"/>
  <c r="AA45" i="14"/>
  <c r="AH45" i="14"/>
  <c r="AC45" i="14"/>
  <c r="K321" i="14"/>
  <c r="I321" i="14"/>
  <c r="X321" i="14"/>
  <c r="N321" i="14"/>
  <c r="P169" i="14"/>
  <c r="AO169" i="14"/>
  <c r="AM169" i="14"/>
  <c r="AA169" i="14"/>
  <c r="S169" i="14"/>
  <c r="W167" i="13"/>
  <c r="Y167" i="13"/>
  <c r="T167" i="13"/>
  <c r="M167" i="13"/>
  <c r="AL255" i="13"/>
  <c r="AB255" i="13"/>
  <c r="J97" i="13"/>
  <c r="L97" i="13"/>
  <c r="AD97" i="13"/>
  <c r="X97" i="13"/>
  <c r="AK201" i="13"/>
  <c r="AD201" i="13"/>
  <c r="I201" i="13"/>
  <c r="D201" i="13" s="1"/>
  <c r="AH201" i="13"/>
  <c r="K188" i="14"/>
  <c r="I188" i="14"/>
  <c r="AM188" i="14"/>
  <c r="P188" i="14"/>
  <c r="AO168" i="13"/>
  <c r="K168" i="13"/>
  <c r="M168" i="13"/>
  <c r="Y168" i="13"/>
  <c r="AG168" i="13"/>
  <c r="AE211" i="14"/>
  <c r="U211" i="14"/>
  <c r="AB211" i="14"/>
  <c r="Y211" i="14"/>
  <c r="AL199" i="13"/>
  <c r="AF199" i="13"/>
  <c r="AH199" i="13"/>
  <c r="AB199" i="13"/>
  <c r="N77" i="14"/>
  <c r="E77" i="14" s="1"/>
  <c r="H77" i="14"/>
  <c r="F77" i="14" s="1"/>
  <c r="AK77" i="14"/>
  <c r="AG77" i="14"/>
  <c r="L77" i="14"/>
  <c r="G77" i="14" s="1"/>
  <c r="T125" i="14"/>
  <c r="R125" i="14"/>
  <c r="AL125" i="14"/>
  <c r="AN125" i="14"/>
  <c r="AD89" i="14"/>
  <c r="X89" i="14"/>
  <c r="Z89" i="14"/>
  <c r="AI89" i="14"/>
  <c r="AB31" i="13"/>
  <c r="I31" i="13"/>
  <c r="K31" i="13"/>
  <c r="S31" i="13"/>
  <c r="AN290" i="14"/>
  <c r="Z290" i="14"/>
  <c r="M290" i="14"/>
  <c r="S290" i="14"/>
  <c r="AL62" i="13"/>
  <c r="J62" i="13"/>
  <c r="N62" i="13"/>
  <c r="E62" i="13" s="1"/>
  <c r="AB62" i="13"/>
  <c r="AJ62" i="13"/>
  <c r="I181" i="13"/>
  <c r="D181" i="13" s="1"/>
  <c r="K181" i="13"/>
  <c r="M181" i="13"/>
  <c r="U181" i="13"/>
  <c r="AN123" i="13"/>
  <c r="T123" i="13"/>
  <c r="AD123" i="13"/>
  <c r="J123" i="13"/>
  <c r="N85" i="13"/>
  <c r="E85" i="13" s="1"/>
  <c r="X85" i="13"/>
  <c r="L85" i="13"/>
  <c r="T85" i="13"/>
  <c r="X278" i="14"/>
  <c r="J278" i="14"/>
  <c r="T278" i="14"/>
  <c r="AM101" i="14"/>
  <c r="AC101" i="14"/>
  <c r="Q101" i="14"/>
  <c r="AA101" i="14"/>
  <c r="O299" i="14"/>
  <c r="AN299" i="14"/>
  <c r="AA299" i="14"/>
  <c r="AG299" i="14"/>
  <c r="P177" i="14"/>
  <c r="AO177" i="14"/>
  <c r="AM177" i="14"/>
  <c r="AA177" i="14"/>
  <c r="AI177" i="14"/>
  <c r="K60" i="13"/>
  <c r="M60" i="13"/>
  <c r="AE60" i="13"/>
  <c r="Y60" i="13"/>
  <c r="AN180" i="13"/>
  <c r="W180" i="13"/>
  <c r="Y180" i="13"/>
  <c r="M180" i="13"/>
  <c r="U180" i="13"/>
  <c r="M301" i="13"/>
  <c r="AE301" i="13"/>
  <c r="AA301" i="13"/>
  <c r="AI301" i="13"/>
  <c r="AK212" i="13"/>
  <c r="AE212" i="13"/>
  <c r="AG212" i="13"/>
  <c r="AI212" i="13"/>
  <c r="AD236" i="13"/>
  <c r="I236" i="13"/>
  <c r="T236" i="13"/>
  <c r="AA236" i="13"/>
  <c r="AL357" i="13"/>
  <c r="W357" i="13"/>
  <c r="S357" i="13"/>
  <c r="K357" i="13"/>
  <c r="AL45" i="14"/>
  <c r="AJ45" i="14"/>
  <c r="L45" i="14"/>
  <c r="G45" i="14" s="1"/>
  <c r="AO45" i="14"/>
  <c r="S321" i="14"/>
  <c r="Q321" i="14"/>
  <c r="AN321" i="14"/>
  <c r="P321" i="14"/>
  <c r="X169" i="14"/>
  <c r="J169" i="14"/>
  <c r="L169" i="14"/>
  <c r="G169" i="14" s="1"/>
  <c r="T169" i="14"/>
  <c r="AE167" i="13"/>
  <c r="AG167" i="13"/>
  <c r="AJ167" i="13"/>
  <c r="AM255" i="13"/>
  <c r="AJ255" i="13"/>
  <c r="P255" i="13"/>
  <c r="I255" i="13"/>
  <c r="R293" i="14"/>
  <c r="T293" i="14"/>
  <c r="V293" i="14"/>
  <c r="AK293" i="14"/>
  <c r="AD293" i="14"/>
  <c r="S263" i="13"/>
  <c r="U263" i="13"/>
  <c r="I263" i="13"/>
  <c r="E15" i="13"/>
  <c r="AJ58" i="13"/>
  <c r="X58" i="13"/>
  <c r="B58" i="13"/>
  <c r="A53" i="16" s="1"/>
  <c r="AL161" i="13"/>
  <c r="AM161" i="13"/>
  <c r="AK161" i="13"/>
  <c r="AN161" i="13"/>
  <c r="AO161" i="13"/>
  <c r="U161" i="13"/>
  <c r="V161" i="13"/>
  <c r="AD161" i="13"/>
  <c r="O161" i="13"/>
  <c r="W161" i="13"/>
  <c r="H161" i="13"/>
  <c r="F161" i="13" s="1"/>
  <c r="P161" i="13"/>
  <c r="X161" i="13"/>
  <c r="AF161" i="13"/>
  <c r="Q161" i="13"/>
  <c r="AG161" i="13"/>
  <c r="R161" i="13"/>
  <c r="AH161" i="13"/>
  <c r="S161" i="13"/>
  <c r="AI161" i="13"/>
  <c r="T161" i="13"/>
  <c r="AJ161" i="13"/>
  <c r="Y161" i="13"/>
  <c r="J161" i="13"/>
  <c r="Z161" i="13"/>
  <c r="AA161" i="13"/>
  <c r="L161" i="13"/>
  <c r="B161" i="13"/>
  <c r="A156" i="16" s="1"/>
  <c r="L312" i="14"/>
  <c r="T312" i="14"/>
  <c r="U312" i="14"/>
  <c r="V312" i="14"/>
  <c r="S312" i="14"/>
  <c r="P312" i="14"/>
  <c r="AJ312" i="14"/>
  <c r="Q312" i="14"/>
  <c r="AK312" i="14"/>
  <c r="R312" i="14"/>
  <c r="AD312" i="14"/>
  <c r="AL312" i="14"/>
  <c r="O312" i="14"/>
  <c r="AA312" i="14"/>
  <c r="AI312" i="14"/>
  <c r="Y312" i="14"/>
  <c r="AO312" i="14"/>
  <c r="Z312" i="14"/>
  <c r="H312" i="14"/>
  <c r="F312" i="14" s="1"/>
  <c r="AF312" i="14"/>
  <c r="AG312" i="14"/>
  <c r="J312" i="14"/>
  <c r="AH312" i="14"/>
  <c r="W312" i="14"/>
  <c r="AM312" i="14"/>
  <c r="X312" i="14"/>
  <c r="AN312" i="14"/>
  <c r="B312" i="14"/>
  <c r="AO298" i="13"/>
  <c r="AN298" i="13"/>
  <c r="AK298" i="13"/>
  <c r="AL298" i="13"/>
  <c r="AM298" i="13"/>
  <c r="L298" i="13"/>
  <c r="T298" i="13"/>
  <c r="AJ298" i="13"/>
  <c r="U298" i="13"/>
  <c r="V298" i="13"/>
  <c r="AD298" i="13"/>
  <c r="S298" i="13"/>
  <c r="AA298" i="13"/>
  <c r="AI298" i="13"/>
  <c r="Q298" i="13"/>
  <c r="AG298" i="13"/>
  <c r="R298" i="13"/>
  <c r="AH298" i="13"/>
  <c r="W298" i="13"/>
  <c r="H298" i="13"/>
  <c r="F298" i="13" s="1"/>
  <c r="X298" i="13"/>
  <c r="Y298" i="13"/>
  <c r="J298" i="13"/>
  <c r="Z298" i="13"/>
  <c r="O298" i="13"/>
  <c r="P298" i="13"/>
  <c r="AF298" i="13"/>
  <c r="B298" i="13"/>
  <c r="A293" i="16" s="1"/>
  <c r="AJ183" i="14"/>
  <c r="AD183" i="14"/>
  <c r="AA183" i="14"/>
  <c r="AI183" i="14"/>
  <c r="P183" i="14"/>
  <c r="AF183" i="14"/>
  <c r="AH183" i="14"/>
  <c r="O183" i="14"/>
  <c r="X183" i="14"/>
  <c r="Y183" i="14"/>
  <c r="Z183" i="14"/>
  <c r="B183" i="14"/>
  <c r="J176" i="14"/>
  <c r="R176" i="14"/>
  <c r="Z176" i="14"/>
  <c r="AH176" i="14"/>
  <c r="S176" i="14"/>
  <c r="AA176" i="14"/>
  <c r="AI176" i="14"/>
  <c r="L176" i="14"/>
  <c r="T176" i="14"/>
  <c r="AJ176" i="14"/>
  <c r="Q176" i="14"/>
  <c r="Y176" i="14"/>
  <c r="AG176" i="14"/>
  <c r="AO176" i="14"/>
  <c r="AD176" i="14"/>
  <c r="O176" i="14"/>
  <c r="P176" i="14"/>
  <c r="AF176" i="14"/>
  <c r="AL176" i="14"/>
  <c r="AM176" i="14"/>
  <c r="H176" i="14"/>
  <c r="F176" i="14" s="1"/>
  <c r="AN176" i="14"/>
  <c r="U176" i="14"/>
  <c r="V176" i="14"/>
  <c r="W176" i="14"/>
  <c r="X176" i="14"/>
  <c r="AK176" i="14"/>
  <c r="B176" i="14"/>
  <c r="AL289" i="13"/>
  <c r="AM289" i="13"/>
  <c r="AK289" i="13"/>
  <c r="AN289" i="13"/>
  <c r="AO289" i="13"/>
  <c r="Q289" i="13"/>
  <c r="Y289" i="13"/>
  <c r="AG289" i="13"/>
  <c r="J289" i="13"/>
  <c r="R289" i="13"/>
  <c r="Z289" i="13"/>
  <c r="AH289" i="13"/>
  <c r="S289" i="13"/>
  <c r="AA289" i="13"/>
  <c r="AI289" i="13"/>
  <c r="H289" i="13"/>
  <c r="F289" i="13" s="1"/>
  <c r="P289" i="13"/>
  <c r="X289" i="13"/>
  <c r="AF289" i="13"/>
  <c r="V289" i="13"/>
  <c r="W289" i="13"/>
  <c r="L289" i="13"/>
  <c r="AD289" i="13"/>
  <c r="O289" i="13"/>
  <c r="T289" i="13"/>
  <c r="AJ289" i="13"/>
  <c r="U289" i="13"/>
  <c r="B289" i="13"/>
  <c r="A284" i="16" s="1"/>
  <c r="AJ280" i="14"/>
  <c r="B280" i="14"/>
  <c r="H39" i="14"/>
  <c r="F39" i="14" s="1"/>
  <c r="W39" i="14"/>
  <c r="AB39" i="14"/>
  <c r="AL39" i="14"/>
  <c r="L113" i="13"/>
  <c r="I113" i="13"/>
  <c r="AD113" i="13"/>
  <c r="AO113" i="13"/>
  <c r="H95" i="14"/>
  <c r="F95" i="14" s="1"/>
  <c r="P95" i="14"/>
  <c r="Q95" i="14"/>
  <c r="S95" i="14"/>
  <c r="AD48" i="14"/>
  <c r="S48" i="14"/>
  <c r="W48" i="14"/>
  <c r="Q48" i="14"/>
  <c r="H48" i="14"/>
  <c r="F48" i="14" s="1"/>
  <c r="U265" i="13"/>
  <c r="X265" i="13"/>
  <c r="Z265" i="13"/>
  <c r="AN265" i="13"/>
  <c r="AK110" i="14"/>
  <c r="AE110" i="14"/>
  <c r="AI110" i="14"/>
  <c r="AO110" i="14"/>
  <c r="T219" i="14"/>
  <c r="AG219" i="14"/>
  <c r="AK219" i="14"/>
  <c r="H219" i="14"/>
  <c r="F219" i="14" s="1"/>
  <c r="N219" i="14"/>
  <c r="W54" i="14"/>
  <c r="AG54" i="14"/>
  <c r="AL54" i="14"/>
  <c r="AJ54" i="14"/>
  <c r="H155" i="14"/>
  <c r="F155" i="14" s="1"/>
  <c r="Q155" i="14"/>
  <c r="AF155" i="14"/>
  <c r="W63" i="13"/>
  <c r="O63" i="13"/>
  <c r="Y63" i="13"/>
  <c r="M63" i="13"/>
  <c r="AO63" i="13"/>
  <c r="R131" i="14"/>
  <c r="U131" i="14"/>
  <c r="AG131" i="14"/>
  <c r="H131" i="14"/>
  <c r="F131" i="14" s="1"/>
  <c r="V96" i="13"/>
  <c r="AC96" i="13"/>
  <c r="AG96" i="13"/>
  <c r="AE96" i="13"/>
  <c r="X297" i="14"/>
  <c r="AD297" i="14"/>
  <c r="AB297" i="14"/>
  <c r="Z297" i="14"/>
  <c r="AO124" i="14"/>
  <c r="X124" i="14"/>
  <c r="T124" i="14"/>
  <c r="V124" i="14"/>
  <c r="R37" i="13"/>
  <c r="J37" i="13"/>
  <c r="H37" i="13"/>
  <c r="F37" i="13" s="1"/>
  <c r="AN37" i="13"/>
  <c r="M308" i="13"/>
  <c r="AE308" i="13"/>
  <c r="T308" i="13"/>
  <c r="R308" i="13"/>
  <c r="AC172" i="13"/>
  <c r="U172" i="13"/>
  <c r="Y172" i="13"/>
  <c r="W172" i="13"/>
  <c r="AN172" i="13"/>
  <c r="N189" i="13"/>
  <c r="AJ189" i="13"/>
  <c r="AH189" i="13"/>
  <c r="AN189" i="13"/>
  <c r="AF66" i="14"/>
  <c r="W66" i="14"/>
  <c r="H66" i="14"/>
  <c r="F66" i="14" s="1"/>
  <c r="N66" i="14"/>
  <c r="L66" i="14"/>
  <c r="J132" i="13"/>
  <c r="H132" i="13"/>
  <c r="F132" i="13" s="1"/>
  <c r="AL132" i="13"/>
  <c r="V149" i="13"/>
  <c r="AC149" i="13"/>
  <c r="S149" i="13"/>
  <c r="Q149" i="13"/>
  <c r="AD109" i="13"/>
  <c r="W109" i="13"/>
  <c r="L109" i="13"/>
  <c r="J109" i="13"/>
  <c r="AL109" i="13"/>
  <c r="I28" i="13"/>
  <c r="O28" i="13"/>
  <c r="AJ28" i="13"/>
  <c r="AO28" i="13"/>
  <c r="P59" i="14"/>
  <c r="AN59" i="14"/>
  <c r="AG59" i="14"/>
  <c r="AI59" i="14"/>
  <c r="AB93" i="14"/>
  <c r="AH93" i="14"/>
  <c r="X93" i="14"/>
  <c r="AD93" i="14"/>
  <c r="U205" i="14"/>
  <c r="AN205" i="14"/>
  <c r="AG205" i="14"/>
  <c r="AI205" i="14"/>
  <c r="AG90" i="13"/>
  <c r="Y90" i="13"/>
  <c r="O90" i="13"/>
  <c r="AM90" i="13"/>
  <c r="AF107" i="13"/>
  <c r="AG107" i="13"/>
  <c r="V107" i="13"/>
  <c r="L107" i="13"/>
  <c r="AM107" i="13"/>
  <c r="O221" i="13"/>
  <c r="W221" i="13"/>
  <c r="AA221" i="13"/>
  <c r="Y221" i="13"/>
  <c r="S80" i="13"/>
  <c r="K80" i="13"/>
  <c r="I80" i="13"/>
  <c r="AK80" i="13"/>
  <c r="AN281" i="14"/>
  <c r="M281" i="14"/>
  <c r="AG281" i="14"/>
  <c r="AI281" i="14"/>
  <c r="M68" i="14"/>
  <c r="T68" i="14"/>
  <c r="J68" i="14"/>
  <c r="X68" i="14"/>
  <c r="I33" i="14"/>
  <c r="K33" i="14"/>
  <c r="AK33" i="14"/>
  <c r="X33" i="14"/>
  <c r="Q251" i="14"/>
  <c r="Y251" i="14"/>
  <c r="AK251" i="14"/>
  <c r="H251" i="14"/>
  <c r="F251" i="14" s="1"/>
  <c r="N251" i="14"/>
  <c r="Y53" i="14"/>
  <c r="S53" i="14"/>
  <c r="AF53" i="14"/>
  <c r="AL53" i="14"/>
  <c r="P121" i="14"/>
  <c r="N121" i="14"/>
  <c r="Z121" i="14"/>
  <c r="AB121" i="14"/>
  <c r="U73" i="13"/>
  <c r="M73" i="13"/>
  <c r="O73" i="13"/>
  <c r="K73" i="13"/>
  <c r="AM73" i="13"/>
  <c r="AN120" i="14"/>
  <c r="P120" i="14"/>
  <c r="L120" i="14"/>
  <c r="N120" i="14"/>
  <c r="S104" i="14"/>
  <c r="M104" i="14"/>
  <c r="Z104" i="14"/>
  <c r="AN104" i="14"/>
  <c r="B179" i="2"/>
  <c r="D179" i="2"/>
  <c r="D179" i="15" s="1"/>
  <c r="AM182" i="13" s="1"/>
  <c r="I179" i="2"/>
  <c r="I179" i="15" s="1"/>
  <c r="H179" i="2"/>
  <c r="H179" i="15" s="1"/>
  <c r="B183" i="2"/>
  <c r="J183" i="2"/>
  <c r="L183" i="15" s="1"/>
  <c r="O186" i="14" s="1"/>
  <c r="D183" i="2"/>
  <c r="D183" i="15" s="1"/>
  <c r="AM186" i="14" s="1"/>
  <c r="I183" i="2"/>
  <c r="I183" i="15" s="1"/>
  <c r="P183" i="2"/>
  <c r="R183" i="15" s="1"/>
  <c r="AD186" i="14" s="1"/>
  <c r="AM220" i="13"/>
  <c r="AN220" i="13"/>
  <c r="AK220" i="13"/>
  <c r="AL220" i="13"/>
  <c r="AO220" i="13"/>
  <c r="V220" i="13"/>
  <c r="AD220" i="13"/>
  <c r="O220" i="13"/>
  <c r="W220" i="13"/>
  <c r="H220" i="13"/>
  <c r="F220" i="13" s="1"/>
  <c r="P220" i="13"/>
  <c r="X220" i="13"/>
  <c r="AF220" i="13"/>
  <c r="Q220" i="13"/>
  <c r="Y220" i="13"/>
  <c r="AG220" i="13"/>
  <c r="R220" i="13"/>
  <c r="AH220" i="13"/>
  <c r="S220" i="13"/>
  <c r="AI220" i="13"/>
  <c r="T220" i="13"/>
  <c r="AJ220" i="13"/>
  <c r="AA220" i="13"/>
  <c r="J220" i="13"/>
  <c r="L220" i="13"/>
  <c r="U220" i="13"/>
  <c r="Z220" i="13"/>
  <c r="B220" i="13"/>
  <c r="A215" i="16" s="1"/>
  <c r="AK117" i="13"/>
  <c r="AL117" i="13"/>
  <c r="AM117" i="13"/>
  <c r="AN117" i="13"/>
  <c r="AO117" i="13"/>
  <c r="Q117" i="13"/>
  <c r="Y117" i="13"/>
  <c r="AG117" i="13"/>
  <c r="J117" i="13"/>
  <c r="R117" i="13"/>
  <c r="Z117" i="13"/>
  <c r="AH117" i="13"/>
  <c r="S117" i="13"/>
  <c r="AA117" i="13"/>
  <c r="AI117" i="13"/>
  <c r="L117" i="13"/>
  <c r="T117" i="13"/>
  <c r="AJ117" i="13"/>
  <c r="U117" i="13"/>
  <c r="O117" i="13"/>
  <c r="W117" i="13"/>
  <c r="H117" i="13"/>
  <c r="F117" i="13" s="1"/>
  <c r="P117" i="13"/>
  <c r="V117" i="13"/>
  <c r="X117" i="13"/>
  <c r="AD117" i="13"/>
  <c r="AF117" i="13"/>
  <c r="B117" i="13"/>
  <c r="A112" i="16" s="1"/>
  <c r="AJ340" i="13"/>
  <c r="B340" i="13"/>
  <c r="A335" i="16" s="1"/>
  <c r="AN352" i="13"/>
  <c r="AO352" i="13"/>
  <c r="AK352" i="13"/>
  <c r="AL352" i="13"/>
  <c r="AM352" i="13"/>
  <c r="V352" i="13"/>
  <c r="AD352" i="13"/>
  <c r="O352" i="13"/>
  <c r="W352" i="13"/>
  <c r="H352" i="13"/>
  <c r="F352" i="13" s="1"/>
  <c r="P352" i="13"/>
  <c r="X352" i="13"/>
  <c r="AF352" i="13"/>
  <c r="U352" i="13"/>
  <c r="S352" i="13"/>
  <c r="AI352" i="13"/>
  <c r="T352" i="13"/>
  <c r="AJ352" i="13"/>
  <c r="Y352" i="13"/>
  <c r="J352" i="13"/>
  <c r="Z352" i="13"/>
  <c r="AA352" i="13"/>
  <c r="L352" i="13"/>
  <c r="AB352" i="13"/>
  <c r="Q352" i="13"/>
  <c r="AG352" i="13"/>
  <c r="R352" i="13"/>
  <c r="AH352" i="13"/>
  <c r="B352" i="13"/>
  <c r="A347" i="16" s="1"/>
  <c r="J241" i="14"/>
  <c r="R241" i="14"/>
  <c r="Z241" i="14"/>
  <c r="AH241" i="14"/>
  <c r="S241" i="14"/>
  <c r="AA241" i="14"/>
  <c r="AI241" i="14"/>
  <c r="L241" i="14"/>
  <c r="T241" i="14"/>
  <c r="AJ241" i="14"/>
  <c r="Q241" i="14"/>
  <c r="Y241" i="14"/>
  <c r="AG241" i="14"/>
  <c r="AO241" i="14"/>
  <c r="AD241" i="14"/>
  <c r="O241" i="14"/>
  <c r="P241" i="14"/>
  <c r="AF241" i="14"/>
  <c r="U241" i="14"/>
  <c r="AK241" i="14"/>
  <c r="V241" i="14"/>
  <c r="AL241" i="14"/>
  <c r="W241" i="14"/>
  <c r="AM241" i="14"/>
  <c r="H241" i="14"/>
  <c r="F241" i="14" s="1"/>
  <c r="X241" i="14"/>
  <c r="AN241" i="14"/>
  <c r="B241" i="14"/>
  <c r="L195" i="14"/>
  <c r="T195" i="14"/>
  <c r="AJ195" i="14"/>
  <c r="R195" i="14"/>
  <c r="AA195" i="14"/>
  <c r="AK195" i="14"/>
  <c r="J195" i="14"/>
  <c r="S195" i="14"/>
  <c r="AL195" i="14"/>
  <c r="U195" i="14"/>
  <c r="AD195" i="14"/>
  <c r="AM195" i="14"/>
  <c r="H195" i="14"/>
  <c r="F195" i="14" s="1"/>
  <c r="Q195" i="14"/>
  <c r="Z195" i="14"/>
  <c r="AI195" i="14"/>
  <c r="W195" i="14"/>
  <c r="AO195" i="14"/>
  <c r="X195" i="14"/>
  <c r="Y195" i="14"/>
  <c r="AF195" i="14"/>
  <c r="O195" i="14"/>
  <c r="AG195" i="14"/>
  <c r="P195" i="14"/>
  <c r="AH195" i="14"/>
  <c r="V195" i="14"/>
  <c r="AN195" i="14"/>
  <c r="B195" i="14"/>
  <c r="AN159" i="13"/>
  <c r="AO159" i="13"/>
  <c r="AK159" i="13"/>
  <c r="AL159" i="13"/>
  <c r="AM159" i="13"/>
  <c r="O159" i="13"/>
  <c r="W159" i="13"/>
  <c r="H159" i="13"/>
  <c r="F159" i="13" s="1"/>
  <c r="P159" i="13"/>
  <c r="X159" i="13"/>
  <c r="AF159" i="13"/>
  <c r="Q159" i="13"/>
  <c r="Y159" i="13"/>
  <c r="AG159" i="13"/>
  <c r="J159" i="13"/>
  <c r="R159" i="13"/>
  <c r="Z159" i="13"/>
  <c r="AH159" i="13"/>
  <c r="AA159" i="13"/>
  <c r="L159" i="13"/>
  <c r="AD159" i="13"/>
  <c r="S159" i="13"/>
  <c r="AI159" i="13"/>
  <c r="T159" i="13"/>
  <c r="AJ159" i="13"/>
  <c r="U159" i="13"/>
  <c r="V159" i="13"/>
  <c r="B159" i="13"/>
  <c r="A154" i="16" s="1"/>
  <c r="AL24" i="13"/>
  <c r="AM24" i="13"/>
  <c r="AK24" i="13"/>
  <c r="AN24" i="13"/>
  <c r="AO24" i="13"/>
  <c r="O24" i="13"/>
  <c r="W24" i="13"/>
  <c r="H24" i="13"/>
  <c r="F24" i="13" s="1"/>
  <c r="P24" i="13"/>
  <c r="X24" i="13"/>
  <c r="AF24" i="13"/>
  <c r="Q24" i="13"/>
  <c r="Y24" i="13"/>
  <c r="AG24" i="13"/>
  <c r="L24" i="13"/>
  <c r="T24" i="13"/>
  <c r="AJ24" i="13"/>
  <c r="S24" i="13"/>
  <c r="AI24" i="13"/>
  <c r="U24" i="13"/>
  <c r="V24" i="13"/>
  <c r="J24" i="13"/>
  <c r="Z24" i="13"/>
  <c r="AA24" i="13"/>
  <c r="AD24" i="13"/>
  <c r="R24" i="13"/>
  <c r="AH24" i="13"/>
  <c r="B24" i="13"/>
  <c r="A19" i="16" s="1"/>
  <c r="AL346" i="13"/>
  <c r="AM346" i="13"/>
  <c r="AN346" i="13"/>
  <c r="AO346" i="13"/>
  <c r="AK346" i="13"/>
  <c r="L346" i="13"/>
  <c r="T346" i="13"/>
  <c r="AJ346" i="13"/>
  <c r="U346" i="13"/>
  <c r="V346" i="13"/>
  <c r="AD346" i="13"/>
  <c r="S346" i="13"/>
  <c r="AA346" i="13"/>
  <c r="AI346" i="13"/>
  <c r="Q346" i="13"/>
  <c r="AG346" i="13"/>
  <c r="R346" i="13"/>
  <c r="AH346" i="13"/>
  <c r="W346" i="13"/>
  <c r="H346" i="13"/>
  <c r="F346" i="13" s="1"/>
  <c r="X346" i="13"/>
  <c r="Y346" i="13"/>
  <c r="J346" i="13"/>
  <c r="Z346" i="13"/>
  <c r="O346" i="13"/>
  <c r="P346" i="13"/>
  <c r="AF346" i="13"/>
  <c r="B346" i="13"/>
  <c r="A341" i="16" s="1"/>
  <c r="V303" i="14"/>
  <c r="AD303" i="14"/>
  <c r="AL303" i="14"/>
  <c r="O303" i="14"/>
  <c r="W303" i="14"/>
  <c r="AM303" i="14"/>
  <c r="H303" i="14"/>
  <c r="F303" i="14" s="1"/>
  <c r="P303" i="14"/>
  <c r="X303" i="14"/>
  <c r="AF303" i="14"/>
  <c r="AN303" i="14"/>
  <c r="U303" i="14"/>
  <c r="AK303" i="14"/>
  <c r="R303" i="14"/>
  <c r="AH303" i="14"/>
  <c r="S303" i="14"/>
  <c r="AI303" i="14"/>
  <c r="T303" i="14"/>
  <c r="AJ303" i="14"/>
  <c r="Q303" i="14"/>
  <c r="AG303" i="14"/>
  <c r="L303" i="14"/>
  <c r="G303" i="14" s="1"/>
  <c r="Y303" i="14"/>
  <c r="Z303" i="14"/>
  <c r="AA303" i="14"/>
  <c r="AO303" i="14"/>
  <c r="J303" i="14"/>
  <c r="B303" i="14"/>
  <c r="L256" i="14"/>
  <c r="T256" i="14"/>
  <c r="AJ256" i="14"/>
  <c r="U256" i="14"/>
  <c r="AK256" i="14"/>
  <c r="V256" i="14"/>
  <c r="AD256" i="14"/>
  <c r="AL256" i="14"/>
  <c r="S256" i="14"/>
  <c r="AA256" i="14"/>
  <c r="AI256" i="14"/>
  <c r="P256" i="14"/>
  <c r="AF256" i="14"/>
  <c r="Q256" i="14"/>
  <c r="AG256" i="14"/>
  <c r="R256" i="14"/>
  <c r="AH256" i="14"/>
  <c r="O256" i="14"/>
  <c r="AO256" i="14"/>
  <c r="J256" i="14"/>
  <c r="W256" i="14"/>
  <c r="X256" i="14"/>
  <c r="Y256" i="14"/>
  <c r="Z256" i="14"/>
  <c r="AM256" i="14"/>
  <c r="H256" i="14"/>
  <c r="F256" i="14" s="1"/>
  <c r="AN256" i="14"/>
  <c r="B256" i="14"/>
  <c r="J39" i="13"/>
  <c r="AF39" i="13"/>
  <c r="N39" i="13"/>
  <c r="AM39" i="13"/>
  <c r="AG113" i="14"/>
  <c r="AD113" i="14"/>
  <c r="AH113" i="14"/>
  <c r="AJ113" i="14"/>
  <c r="AE95" i="13"/>
  <c r="AG95" i="13"/>
  <c r="U95" i="13"/>
  <c r="AK95" i="13"/>
  <c r="AI48" i="13"/>
  <c r="AA48" i="13"/>
  <c r="Q48" i="13"/>
  <c r="O48" i="13"/>
  <c r="U265" i="14"/>
  <c r="AO265" i="14"/>
  <c r="L265" i="14"/>
  <c r="J265" i="14"/>
  <c r="K47" i="14"/>
  <c r="AJ47" i="14"/>
  <c r="O47" i="14"/>
  <c r="M47" i="14"/>
  <c r="I110" i="13"/>
  <c r="AH110" i="13"/>
  <c r="AE110" i="13"/>
  <c r="M110" i="13"/>
  <c r="AL110" i="13"/>
  <c r="Y219" i="13"/>
  <c r="AE219" i="13"/>
  <c r="AJ219" i="13"/>
  <c r="AN219" i="13"/>
  <c r="X54" i="13"/>
  <c r="AE54" i="13"/>
  <c r="AA54" i="13"/>
  <c r="Y54" i="13"/>
  <c r="AH155" i="13"/>
  <c r="AD155" i="13"/>
  <c r="T155" i="13"/>
  <c r="AL155" i="13"/>
  <c r="X131" i="13"/>
  <c r="I131" i="13"/>
  <c r="U131" i="13"/>
  <c r="S131" i="13"/>
  <c r="K124" i="13"/>
  <c r="J124" i="13"/>
  <c r="H124" i="13"/>
  <c r="F124" i="13" s="1"/>
  <c r="AL124" i="13"/>
  <c r="AI185" i="13"/>
  <c r="AA185" i="13"/>
  <c r="P185" i="13"/>
  <c r="K59" i="13"/>
  <c r="O59" i="13"/>
  <c r="AH59" i="13"/>
  <c r="AF59" i="13"/>
  <c r="AK59" i="13"/>
  <c r="Z93" i="13"/>
  <c r="R93" i="13"/>
  <c r="H93" i="13"/>
  <c r="F93" i="13" s="1"/>
  <c r="AN93" i="13"/>
  <c r="K234" i="14"/>
  <c r="N234" i="14"/>
  <c r="O234" i="14"/>
  <c r="Q234" i="14"/>
  <c r="AJ306" i="14"/>
  <c r="AA306" i="14"/>
  <c r="AM306" i="14"/>
  <c r="AO306" i="14"/>
  <c r="P306" i="14"/>
  <c r="X205" i="13"/>
  <c r="AJ205" i="13"/>
  <c r="AH205" i="13"/>
  <c r="AO205" i="13"/>
  <c r="AC21" i="14"/>
  <c r="S105" i="13"/>
  <c r="Q105" i="13"/>
  <c r="O105" i="13"/>
  <c r="AK105" i="13"/>
  <c r="AE68" i="13"/>
  <c r="W68" i="13"/>
  <c r="AJ68" i="13"/>
  <c r="AO68" i="13"/>
  <c r="S251" i="13"/>
  <c r="K251" i="13"/>
  <c r="N251" i="13"/>
  <c r="H251" i="13"/>
  <c r="F251" i="13" s="1"/>
  <c r="AK251" i="13"/>
  <c r="R53" i="13"/>
  <c r="J53" i="13"/>
  <c r="H53" i="13"/>
  <c r="F53" i="13" s="1"/>
  <c r="AN53" i="13"/>
  <c r="S73" i="14"/>
  <c r="I73" i="14"/>
  <c r="AM73" i="14"/>
  <c r="AF120" i="13"/>
  <c r="U120" i="13"/>
  <c r="S120" i="13"/>
  <c r="AK120" i="13"/>
  <c r="X81" i="13"/>
  <c r="AD81" i="13"/>
  <c r="L81" i="13"/>
  <c r="J81" i="13"/>
  <c r="X104" i="13"/>
  <c r="N104" i="13"/>
  <c r="AI104" i="13"/>
  <c r="AO104" i="13"/>
  <c r="AJ74" i="14"/>
  <c r="AD74" i="14"/>
  <c r="AA74" i="14"/>
  <c r="AI74" i="14"/>
  <c r="X74" i="14"/>
  <c r="Y74" i="14"/>
  <c r="Z74" i="14"/>
  <c r="AH74" i="14"/>
  <c r="O74" i="14"/>
  <c r="AF74" i="14"/>
  <c r="P74" i="14"/>
  <c r="B74" i="14"/>
  <c r="Y165" i="13"/>
  <c r="Z165" i="13"/>
  <c r="AH165" i="13"/>
  <c r="AA165" i="13"/>
  <c r="AI165" i="13"/>
  <c r="AJ165" i="13"/>
  <c r="AD165" i="13"/>
  <c r="P165" i="13"/>
  <c r="AF165" i="13"/>
  <c r="X165" i="13"/>
  <c r="B165" i="13"/>
  <c r="A160" i="16" s="1"/>
  <c r="AD309" i="13"/>
  <c r="O309" i="13"/>
  <c r="AJ309" i="13"/>
  <c r="AH309" i="13"/>
  <c r="AI309" i="13"/>
  <c r="X309" i="13"/>
  <c r="Y309" i="13"/>
  <c r="Z309" i="13"/>
  <c r="AA309" i="13"/>
  <c r="P309" i="13"/>
  <c r="AF309" i="13"/>
  <c r="B309" i="13"/>
  <c r="A304" i="16" s="1"/>
  <c r="P386" i="14"/>
  <c r="X386" i="14"/>
  <c r="AF386" i="14"/>
  <c r="Y386" i="14"/>
  <c r="Z386" i="14"/>
  <c r="AH386" i="14"/>
  <c r="O386" i="14"/>
  <c r="AE386" i="14"/>
  <c r="AA386" i="14"/>
  <c r="AJ386" i="14"/>
  <c r="AD386" i="14"/>
  <c r="AI386" i="14"/>
  <c r="B386" i="14"/>
  <c r="AK332" i="13"/>
  <c r="AL332" i="13"/>
  <c r="AM332" i="13"/>
  <c r="AN332" i="13"/>
  <c r="AO332" i="13"/>
  <c r="J332" i="13"/>
  <c r="R332" i="13"/>
  <c r="Z332" i="13"/>
  <c r="AH332" i="13"/>
  <c r="S332" i="13"/>
  <c r="AA332" i="13"/>
  <c r="AI332" i="13"/>
  <c r="L332" i="13"/>
  <c r="T332" i="13"/>
  <c r="AJ332" i="13"/>
  <c r="Q332" i="13"/>
  <c r="Y332" i="13"/>
  <c r="AG332" i="13"/>
  <c r="W332" i="13"/>
  <c r="H332" i="13"/>
  <c r="F332" i="13" s="1"/>
  <c r="X332" i="13"/>
  <c r="AD332" i="13"/>
  <c r="O332" i="13"/>
  <c r="P332" i="13"/>
  <c r="AF332" i="13"/>
  <c r="U332" i="13"/>
  <c r="V332" i="13"/>
  <c r="B332" i="13"/>
  <c r="A327" i="16" s="1"/>
  <c r="Z372" i="13"/>
  <c r="AH372" i="13"/>
  <c r="AA372" i="13"/>
  <c r="AI372" i="13"/>
  <c r="AJ372" i="13"/>
  <c r="Y372" i="13"/>
  <c r="O372" i="13"/>
  <c r="P372" i="13"/>
  <c r="AF372" i="13"/>
  <c r="X372" i="13"/>
  <c r="AD372" i="13"/>
  <c r="B372" i="13"/>
  <c r="A367" i="16" s="1"/>
  <c r="AM244" i="13"/>
  <c r="AN244" i="13"/>
  <c r="AK244" i="13"/>
  <c r="AL244" i="13"/>
  <c r="AO244" i="13"/>
  <c r="V244" i="13"/>
  <c r="AD244" i="13"/>
  <c r="O244" i="13"/>
  <c r="W244" i="13"/>
  <c r="H244" i="13"/>
  <c r="F244" i="13" s="1"/>
  <c r="P244" i="13"/>
  <c r="X244" i="13"/>
  <c r="AF244" i="13"/>
  <c r="Q244" i="13"/>
  <c r="Y244" i="13"/>
  <c r="AG244" i="13"/>
  <c r="J244" i="13"/>
  <c r="Z244" i="13"/>
  <c r="AA244" i="13"/>
  <c r="L244" i="13"/>
  <c r="U244" i="13"/>
  <c r="AI244" i="13"/>
  <c r="AJ244" i="13"/>
  <c r="R244" i="13"/>
  <c r="S244" i="13"/>
  <c r="T244" i="13"/>
  <c r="AH244" i="13"/>
  <c r="B244" i="13"/>
  <c r="A239" i="16" s="1"/>
  <c r="AD178" i="14"/>
  <c r="O178" i="14"/>
  <c r="P178" i="14"/>
  <c r="X178" i="14"/>
  <c r="AF178" i="14"/>
  <c r="Z178" i="14"/>
  <c r="AA178" i="14"/>
  <c r="Y178" i="14"/>
  <c r="AH178" i="14"/>
  <c r="AI178" i="14"/>
  <c r="AJ178" i="14"/>
  <c r="B178" i="14"/>
  <c r="AM260" i="13"/>
  <c r="AN260" i="13"/>
  <c r="AL260" i="13"/>
  <c r="AO260" i="13"/>
  <c r="AK260" i="13"/>
  <c r="J260" i="13"/>
  <c r="R260" i="13"/>
  <c r="Z260" i="13"/>
  <c r="AH260" i="13"/>
  <c r="S260" i="13"/>
  <c r="AA260" i="13"/>
  <c r="AI260" i="13"/>
  <c r="L260" i="13"/>
  <c r="T260" i="13"/>
  <c r="AB260" i="13"/>
  <c r="AJ260" i="13"/>
  <c r="Q260" i="13"/>
  <c r="Y260" i="13"/>
  <c r="AG260" i="13"/>
  <c r="O260" i="13"/>
  <c r="AE260" i="13"/>
  <c r="P260" i="13"/>
  <c r="AF260" i="13"/>
  <c r="U260" i="13"/>
  <c r="V260" i="13"/>
  <c r="W260" i="13"/>
  <c r="H260" i="13"/>
  <c r="F260" i="13" s="1"/>
  <c r="X260" i="13"/>
  <c r="M260" i="13"/>
  <c r="N260" i="13"/>
  <c r="AD260" i="13"/>
  <c r="B260" i="13"/>
  <c r="A255" i="16" s="1"/>
  <c r="AK259" i="13"/>
  <c r="AL259" i="13"/>
  <c r="AM259" i="13"/>
  <c r="AN259" i="13"/>
  <c r="AO259" i="13"/>
  <c r="O259" i="13"/>
  <c r="W259" i="13"/>
  <c r="H259" i="13"/>
  <c r="F259" i="13" s="1"/>
  <c r="P259" i="13"/>
  <c r="X259" i="13"/>
  <c r="AF259" i="13"/>
  <c r="Q259" i="13"/>
  <c r="Y259" i="13"/>
  <c r="AG259" i="13"/>
  <c r="V259" i="13"/>
  <c r="AD259" i="13"/>
  <c r="L259" i="13"/>
  <c r="R259" i="13"/>
  <c r="AH259" i="13"/>
  <c r="S259" i="13"/>
  <c r="AI259" i="13"/>
  <c r="T259" i="13"/>
  <c r="AJ259" i="13"/>
  <c r="U259" i="13"/>
  <c r="J259" i="13"/>
  <c r="Z259" i="13"/>
  <c r="AA259" i="13"/>
  <c r="B259" i="13"/>
  <c r="A254" i="16" s="1"/>
  <c r="U142" i="14"/>
  <c r="AJ142" i="14"/>
  <c r="X142" i="14"/>
  <c r="Z142" i="14"/>
  <c r="AE47" i="13"/>
  <c r="AG47" i="13"/>
  <c r="U47" i="13"/>
  <c r="AK47" i="13"/>
  <c r="AB193" i="13"/>
  <c r="AH193" i="13"/>
  <c r="AE193" i="13"/>
  <c r="M193" i="13"/>
  <c r="M52" i="14"/>
  <c r="T52" i="14"/>
  <c r="J52" i="14"/>
  <c r="X52" i="14"/>
  <c r="AI185" i="14"/>
  <c r="AH185" i="14"/>
  <c r="I185" i="14"/>
  <c r="Y61" i="14"/>
  <c r="AG61" i="14"/>
  <c r="AK61" i="14"/>
  <c r="H61" i="14"/>
  <c r="F61" i="14" s="1"/>
  <c r="N61" i="14"/>
  <c r="Q41" i="13"/>
  <c r="I41" i="13"/>
  <c r="AB41" i="13"/>
  <c r="Z41" i="13"/>
  <c r="N25" i="13"/>
  <c r="AE25" i="13"/>
  <c r="AA25" i="13"/>
  <c r="AK25" i="13"/>
  <c r="U56" i="14"/>
  <c r="AD56" i="14"/>
  <c r="W56" i="14"/>
  <c r="Y56" i="14"/>
  <c r="B124" i="2"/>
  <c r="F124" i="2"/>
  <c r="F124" i="15" s="1"/>
  <c r="M124" i="2"/>
  <c r="O124" i="15" s="1"/>
  <c r="AI127" i="14" s="1"/>
  <c r="D124" i="2"/>
  <c r="D124" i="15" s="1"/>
  <c r="AM127" i="13" s="1"/>
  <c r="U124" i="2"/>
  <c r="W124" i="15" s="1"/>
  <c r="X124" i="15" s="1"/>
  <c r="AB127" i="14" s="1"/>
  <c r="P124" i="2"/>
  <c r="R124" i="15" s="1"/>
  <c r="AD127" i="13" s="1"/>
  <c r="J124" i="2"/>
  <c r="L124" i="15" s="1"/>
  <c r="O127" i="13" s="1"/>
  <c r="G124" i="2"/>
  <c r="G124" i="15" s="1"/>
  <c r="N124" i="2"/>
  <c r="P124" i="15" s="1"/>
  <c r="K124" i="2"/>
  <c r="M124" i="15" s="1"/>
  <c r="P127" i="14" s="1"/>
  <c r="S124" i="2"/>
  <c r="U124" i="15" s="1"/>
  <c r="I124" i="2"/>
  <c r="I124" i="15" s="1"/>
  <c r="R124" i="2"/>
  <c r="T124" i="15" s="1"/>
  <c r="H124" i="2"/>
  <c r="H124" i="15" s="1"/>
  <c r="Q124" i="2"/>
  <c r="O124" i="2"/>
  <c r="Q124" i="15" s="1"/>
  <c r="X127" i="14" s="1"/>
  <c r="E124" i="2"/>
  <c r="P90" i="14"/>
  <c r="J90" i="14"/>
  <c r="AA90" i="14"/>
  <c r="AC90" i="14"/>
  <c r="AG105" i="14"/>
  <c r="AO105" i="14"/>
  <c r="J105" i="14"/>
  <c r="P105" i="14"/>
  <c r="V105" i="14"/>
  <c r="R137" i="13"/>
  <c r="AG137" i="13"/>
  <c r="AE137" i="13"/>
  <c r="M137" i="13"/>
  <c r="AJ225" i="13"/>
  <c r="L225" i="13"/>
  <c r="X225" i="13"/>
  <c r="N225" i="13"/>
  <c r="AL225" i="13"/>
  <c r="P57" i="13"/>
  <c r="H57" i="13"/>
  <c r="F57" i="13" s="1"/>
  <c r="L57" i="13"/>
  <c r="J57" i="13"/>
  <c r="X290" i="13"/>
  <c r="P290" i="13"/>
  <c r="AA290" i="13"/>
  <c r="M290" i="13"/>
  <c r="AL290" i="13"/>
  <c r="AI81" i="14"/>
  <c r="AB81" i="14"/>
  <c r="U81" i="14"/>
  <c r="AE81" i="14"/>
  <c r="AJ35" i="14"/>
  <c r="B35" i="14"/>
  <c r="G12" i="14"/>
  <c r="AO202" i="13"/>
  <c r="AN202" i="13"/>
  <c r="AK202" i="13"/>
  <c r="AL202" i="13"/>
  <c r="AM202" i="13"/>
  <c r="H202" i="13"/>
  <c r="F202" i="13" s="1"/>
  <c r="P202" i="13"/>
  <c r="X202" i="13"/>
  <c r="Q202" i="13"/>
  <c r="AG202" i="13"/>
  <c r="J202" i="13"/>
  <c r="R202" i="13"/>
  <c r="S202" i="13"/>
  <c r="L202" i="13"/>
  <c r="AD202" i="13"/>
  <c r="W202" i="13"/>
  <c r="O202" i="13"/>
  <c r="T202" i="13"/>
  <c r="U202" i="13"/>
  <c r="V202" i="13"/>
  <c r="AJ202" i="13"/>
  <c r="B202" i="13"/>
  <c r="A197" i="16" s="1"/>
  <c r="AL145" i="13"/>
  <c r="AM145" i="13"/>
  <c r="AO145" i="13"/>
  <c r="AK145" i="13"/>
  <c r="AN145" i="13"/>
  <c r="U145" i="13"/>
  <c r="V145" i="13"/>
  <c r="AD145" i="13"/>
  <c r="O145" i="13"/>
  <c r="W145" i="13"/>
  <c r="H145" i="13"/>
  <c r="F145" i="13" s="1"/>
  <c r="X145" i="13"/>
  <c r="AF145" i="13"/>
  <c r="Q145" i="13"/>
  <c r="AG145" i="13"/>
  <c r="R145" i="13"/>
  <c r="AH145" i="13"/>
  <c r="S145" i="13"/>
  <c r="AI145" i="13"/>
  <c r="T145" i="13"/>
  <c r="AJ145" i="13"/>
  <c r="I145" i="13"/>
  <c r="Y145" i="13"/>
  <c r="J145" i="13"/>
  <c r="Z145" i="13"/>
  <c r="K145" i="13"/>
  <c r="AA145" i="13"/>
  <c r="L145" i="13"/>
  <c r="B145" i="13"/>
  <c r="A140" i="16" s="1"/>
  <c r="V367" i="14"/>
  <c r="AD367" i="14"/>
  <c r="AL367" i="14"/>
  <c r="O367" i="14"/>
  <c r="W367" i="14"/>
  <c r="AM367" i="14"/>
  <c r="H367" i="14"/>
  <c r="F367" i="14" s="1"/>
  <c r="P367" i="14"/>
  <c r="X367" i="14"/>
  <c r="AF367" i="14"/>
  <c r="AN367" i="14"/>
  <c r="U367" i="14"/>
  <c r="AK367" i="14"/>
  <c r="AA367" i="14"/>
  <c r="L367" i="14"/>
  <c r="G367" i="14" s="1"/>
  <c r="Q367" i="14"/>
  <c r="AG367" i="14"/>
  <c r="J367" i="14"/>
  <c r="Z367" i="14"/>
  <c r="AH367" i="14"/>
  <c r="AI367" i="14"/>
  <c r="AJ367" i="14"/>
  <c r="AO367" i="14"/>
  <c r="R367" i="14"/>
  <c r="S367" i="14"/>
  <c r="T367" i="14"/>
  <c r="Y367" i="14"/>
  <c r="B367" i="14"/>
  <c r="AL378" i="13"/>
  <c r="AM378" i="13"/>
  <c r="AN378" i="13"/>
  <c r="AO378" i="13"/>
  <c r="AK378" i="13"/>
  <c r="O378" i="13"/>
  <c r="W378" i="13"/>
  <c r="H378" i="13"/>
  <c r="F378" i="13" s="1"/>
  <c r="P378" i="13"/>
  <c r="X378" i="13"/>
  <c r="AF378" i="13"/>
  <c r="Q378" i="13"/>
  <c r="Y378" i="13"/>
  <c r="AG378" i="13"/>
  <c r="J378" i="13"/>
  <c r="R378" i="13"/>
  <c r="Z378" i="13"/>
  <c r="AH378" i="13"/>
  <c r="S378" i="13"/>
  <c r="AA378" i="13"/>
  <c r="AI378" i="13"/>
  <c r="L378" i="13"/>
  <c r="T378" i="13"/>
  <c r="AJ378" i="13"/>
  <c r="U378" i="13"/>
  <c r="V378" i="13"/>
  <c r="AD378" i="13"/>
  <c r="B378" i="13"/>
  <c r="A373" i="16" s="1"/>
  <c r="AO138" i="13"/>
  <c r="AN138" i="13"/>
  <c r="AK138" i="13"/>
  <c r="AL138" i="13"/>
  <c r="AM138" i="13"/>
  <c r="H138" i="13"/>
  <c r="F138" i="13" s="1"/>
  <c r="P138" i="13"/>
  <c r="X138" i="13"/>
  <c r="AF138" i="13"/>
  <c r="Q138" i="13"/>
  <c r="Y138" i="13"/>
  <c r="AG138" i="13"/>
  <c r="J138" i="13"/>
  <c r="R138" i="13"/>
  <c r="Z138" i="13"/>
  <c r="AH138" i="13"/>
  <c r="S138" i="13"/>
  <c r="AA138" i="13"/>
  <c r="AI138" i="13"/>
  <c r="L138" i="13"/>
  <c r="T138" i="13"/>
  <c r="AJ138" i="13"/>
  <c r="U138" i="13"/>
  <c r="V138" i="13"/>
  <c r="W138" i="13"/>
  <c r="AD138" i="13"/>
  <c r="O138" i="13"/>
  <c r="B138" i="13"/>
  <c r="A133" i="16" s="1"/>
  <c r="S142" i="13"/>
  <c r="K142" i="13"/>
  <c r="W142" i="13"/>
  <c r="AJ142" i="13"/>
  <c r="AK142" i="13"/>
  <c r="J193" i="14"/>
  <c r="AJ193" i="14"/>
  <c r="O193" i="14"/>
  <c r="AN193" i="14"/>
  <c r="AN78" i="14"/>
  <c r="AE78" i="14"/>
  <c r="AI78" i="14"/>
  <c r="AK78" i="14"/>
  <c r="S128" i="14"/>
  <c r="K128" i="14"/>
  <c r="AE128" i="14"/>
  <c r="AC128" i="14"/>
  <c r="J263" i="14"/>
  <c r="T263" i="14"/>
  <c r="M263" i="14"/>
  <c r="W263" i="14"/>
  <c r="J255" i="14"/>
  <c r="K255" i="14"/>
  <c r="R255" i="14"/>
  <c r="P255" i="14"/>
  <c r="V255" i="14"/>
  <c r="H167" i="14"/>
  <c r="F167" i="14" s="1"/>
  <c r="R167" i="14"/>
  <c r="K167" i="14"/>
  <c r="M167" i="14"/>
  <c r="AI169" i="13"/>
  <c r="AA169" i="13"/>
  <c r="P169" i="13"/>
  <c r="AC321" i="13"/>
  <c r="P321" i="13"/>
  <c r="R321" i="13"/>
  <c r="AK321" i="13"/>
  <c r="R52" i="13"/>
  <c r="J52" i="13"/>
  <c r="AC52" i="13"/>
  <c r="AA52" i="13"/>
  <c r="Z61" i="13"/>
  <c r="R61" i="13"/>
  <c r="H61" i="13"/>
  <c r="F61" i="13" s="1"/>
  <c r="AN61" i="13"/>
  <c r="AM357" i="14"/>
  <c r="AK357" i="14"/>
  <c r="Y357" i="14"/>
  <c r="AA357" i="14"/>
  <c r="R236" i="14"/>
  <c r="AE236" i="14"/>
  <c r="X236" i="14"/>
  <c r="V236" i="14"/>
  <c r="T236" i="14"/>
  <c r="Q212" i="14"/>
  <c r="Y212" i="14"/>
  <c r="K212" i="14"/>
  <c r="M212" i="14"/>
  <c r="AF301" i="14"/>
  <c r="AN301" i="14"/>
  <c r="AG301" i="14"/>
  <c r="AI301" i="14"/>
  <c r="AN41" i="14"/>
  <c r="T41" i="14"/>
  <c r="AF41" i="14"/>
  <c r="AD41" i="14"/>
  <c r="M180" i="14"/>
  <c r="H180" i="14"/>
  <c r="F180" i="14" s="1"/>
  <c r="Q180" i="14"/>
  <c r="S180" i="14"/>
  <c r="AG25" i="14"/>
  <c r="T25" i="14"/>
  <c r="AF25" i="14"/>
  <c r="P25" i="14"/>
  <c r="N25" i="14"/>
  <c r="AD60" i="14"/>
  <c r="AJ60" i="14"/>
  <c r="R60" i="14"/>
  <c r="AF60" i="14"/>
  <c r="N56" i="13"/>
  <c r="U56" i="13"/>
  <c r="Y56" i="13"/>
  <c r="W56" i="13"/>
  <c r="AB177" i="13"/>
  <c r="AJ177" i="13"/>
  <c r="AF177" i="13"/>
  <c r="V177" i="13"/>
  <c r="AM177" i="13"/>
  <c r="U154" i="13"/>
  <c r="M154" i="13"/>
  <c r="Z154" i="13"/>
  <c r="X154" i="13"/>
  <c r="I85" i="14"/>
  <c r="K85" i="14"/>
  <c r="R85" i="14"/>
  <c r="P85" i="14"/>
  <c r="V85" i="14"/>
  <c r="AL137" i="14"/>
  <c r="Y137" i="14"/>
  <c r="J137" i="14"/>
  <c r="L137" i="14"/>
  <c r="X225" i="14"/>
  <c r="U225" i="14"/>
  <c r="AG225" i="14"/>
  <c r="AI225" i="14"/>
  <c r="AB123" i="14"/>
  <c r="T123" i="14"/>
  <c r="Q123" i="14"/>
  <c r="AE123" i="14"/>
  <c r="K181" i="14"/>
  <c r="AK181" i="14"/>
  <c r="AH181" i="14"/>
  <c r="I181" i="14"/>
  <c r="AG57" i="14"/>
  <c r="Y57" i="14"/>
  <c r="AK57" i="14"/>
  <c r="H57" i="14"/>
  <c r="F57" i="14" s="1"/>
  <c r="N57" i="14"/>
  <c r="X62" i="14"/>
  <c r="AG62" i="14"/>
  <c r="AL62" i="14"/>
  <c r="AJ62" i="14"/>
  <c r="Q31" i="14"/>
  <c r="AN31" i="14"/>
  <c r="AO31" i="14"/>
  <c r="AK31" i="14"/>
  <c r="W89" i="13"/>
  <c r="S89" i="13"/>
  <c r="AO89" i="13"/>
  <c r="AB199" i="14"/>
  <c r="I199" i="14"/>
  <c r="AC199" i="14"/>
  <c r="AM199" i="14"/>
  <c r="X168" i="14"/>
  <c r="O168" i="14"/>
  <c r="AJ168" i="14"/>
  <c r="AH168" i="14"/>
  <c r="B207" i="2"/>
  <c r="P207" i="2"/>
  <c r="R207" i="15" s="1"/>
  <c r="AD210" i="14" s="1"/>
  <c r="I207" i="2"/>
  <c r="I207" i="15" s="1"/>
  <c r="N207" i="2"/>
  <c r="P207" i="15" s="1"/>
  <c r="H207" i="2"/>
  <c r="H207" i="15" s="1"/>
  <c r="M207" i="2"/>
  <c r="O207" i="15" s="1"/>
  <c r="Y210" i="14" s="1"/>
  <c r="F207" i="2"/>
  <c r="F207" i="15" s="1"/>
  <c r="E207" i="2"/>
  <c r="D207" i="2"/>
  <c r="D207" i="15" s="1"/>
  <c r="Q210" i="14" s="1"/>
  <c r="K207" i="2"/>
  <c r="M207" i="15" s="1"/>
  <c r="P210" i="13" s="1"/>
  <c r="U207" i="2"/>
  <c r="W207" i="15" s="1"/>
  <c r="X207" i="15" s="1"/>
  <c r="AB210" i="13" s="1"/>
  <c r="J207" i="2"/>
  <c r="L207" i="15" s="1"/>
  <c r="O210" i="14" s="1"/>
  <c r="B99" i="2"/>
  <c r="U99" i="2"/>
  <c r="W99" i="15" s="1"/>
  <c r="X99" i="15" s="1"/>
  <c r="AB102" i="14" s="1"/>
  <c r="E99" i="2"/>
  <c r="P99" i="2"/>
  <c r="R99" i="15" s="1"/>
  <c r="AD102" i="14" s="1"/>
  <c r="D99" i="2"/>
  <c r="D99" i="15" s="1"/>
  <c r="AO102" i="13" s="1"/>
  <c r="N99" i="2"/>
  <c r="P99" i="15" s="1"/>
  <c r="M99" i="2"/>
  <c r="O99" i="15" s="1"/>
  <c r="Z102" i="13" s="1"/>
  <c r="K99" i="2"/>
  <c r="M99" i="15" s="1"/>
  <c r="P102" i="13" s="1"/>
  <c r="J99" i="2"/>
  <c r="L99" i="15" s="1"/>
  <c r="O102" i="13" s="1"/>
  <c r="I99" i="2"/>
  <c r="I99" i="15" s="1"/>
  <c r="H99" i="2"/>
  <c r="H99" i="15" s="1"/>
  <c r="F99" i="2"/>
  <c r="F99" i="15" s="1"/>
  <c r="D297" i="2"/>
  <c r="D297" i="15" s="1"/>
  <c r="AK300" i="13" s="1"/>
  <c r="B297" i="2"/>
  <c r="M374" i="2"/>
  <c r="O374" i="15" s="1"/>
  <c r="Y377" i="13" s="1"/>
  <c r="B374" i="2"/>
  <c r="B62" i="2"/>
  <c r="D62" i="2"/>
  <c r="D62" i="15" s="1"/>
  <c r="V65" i="14" s="1"/>
  <c r="D371" i="2"/>
  <c r="D371" i="15" s="1"/>
  <c r="AK374" i="13" s="1"/>
  <c r="B371" i="2"/>
  <c r="D91" i="2"/>
  <c r="D91" i="15" s="1"/>
  <c r="W94" i="13" s="1"/>
  <c r="B91" i="2"/>
  <c r="J175" i="14"/>
  <c r="R175" i="14"/>
  <c r="K175" i="14"/>
  <c r="M175" i="14"/>
  <c r="AD162" i="13"/>
  <c r="U162" i="13"/>
  <c r="Z162" i="13"/>
  <c r="X162" i="13"/>
  <c r="M78" i="13"/>
  <c r="V78" i="13"/>
  <c r="R78" i="13"/>
  <c r="AN78" i="13"/>
  <c r="W128" i="13"/>
  <c r="V128" i="13"/>
  <c r="L128" i="13"/>
  <c r="AK128" i="13"/>
  <c r="AG263" i="13"/>
  <c r="X263" i="13"/>
  <c r="AB263" i="13"/>
  <c r="AN263" i="13"/>
  <c r="U293" i="14"/>
  <c r="Y293" i="14"/>
  <c r="S255" i="13"/>
  <c r="Z121" i="13"/>
  <c r="AF121" i="13"/>
  <c r="V121" i="13"/>
  <c r="AM121" i="13"/>
  <c r="AJ23" i="13"/>
  <c r="B23" i="13"/>
  <c r="A18" i="16" s="1"/>
  <c r="G16" i="14"/>
  <c r="AO4" i="13"/>
  <c r="E15" i="14"/>
  <c r="B155" i="2"/>
  <c r="H155" i="2"/>
  <c r="H155" i="15" s="1"/>
  <c r="U155" i="2"/>
  <c r="W155" i="15" s="1"/>
  <c r="X155" i="15" s="1"/>
  <c r="AB158" i="13" s="1"/>
  <c r="F155" i="2"/>
  <c r="F155" i="15" s="1"/>
  <c r="P155" i="2"/>
  <c r="R155" i="15" s="1"/>
  <c r="AD158" i="13" s="1"/>
  <c r="E155" i="2"/>
  <c r="N155" i="2"/>
  <c r="P155" i="15" s="1"/>
  <c r="M155" i="2"/>
  <c r="O155" i="15" s="1"/>
  <c r="AI158" i="14" s="1"/>
  <c r="K155" i="2"/>
  <c r="M155" i="15" s="1"/>
  <c r="P158" i="14" s="1"/>
  <c r="J155" i="2"/>
  <c r="L155" i="15" s="1"/>
  <c r="O158" i="14" s="1"/>
  <c r="D155" i="2"/>
  <c r="D155" i="15" s="1"/>
  <c r="AO158" i="13" s="1"/>
  <c r="I155" i="2"/>
  <c r="I155" i="15" s="1"/>
  <c r="B55" i="2"/>
  <c r="U55" i="2"/>
  <c r="W55" i="15" s="1"/>
  <c r="I55" i="2"/>
  <c r="I55" i="15" s="1"/>
  <c r="P55" i="2"/>
  <c r="R55" i="15" s="1"/>
  <c r="AD58" i="13" s="1"/>
  <c r="H55" i="2"/>
  <c r="H55" i="15" s="1"/>
  <c r="N55" i="2"/>
  <c r="P55" i="15" s="1"/>
  <c r="F55" i="2"/>
  <c r="F55" i="15" s="1"/>
  <c r="D55" i="2"/>
  <c r="D55" i="15" s="1"/>
  <c r="T58" i="14" s="1"/>
  <c r="E55" i="2"/>
  <c r="K55" i="2"/>
  <c r="M55" i="15" s="1"/>
  <c r="P58" i="14" s="1"/>
  <c r="M55" i="2"/>
  <c r="O55" i="15" s="1"/>
  <c r="Y58" i="13" s="1"/>
  <c r="J55" i="2"/>
  <c r="L55" i="15" s="1"/>
  <c r="O58" i="13" s="1"/>
  <c r="D180" i="2"/>
  <c r="D180" i="15" s="1"/>
  <c r="Q183" i="13" s="1"/>
  <c r="B180" i="2"/>
  <c r="I39" i="14"/>
  <c r="U39" i="14"/>
  <c r="Q39" i="14"/>
  <c r="AD39" i="14"/>
  <c r="AH113" i="13"/>
  <c r="AI113" i="13"/>
  <c r="AF113" i="13"/>
  <c r="V113" i="13"/>
  <c r="AM113" i="13"/>
  <c r="V95" i="14"/>
  <c r="AE95" i="14"/>
  <c r="I95" i="14"/>
  <c r="K95" i="14"/>
  <c r="AC48" i="14"/>
  <c r="AO48" i="14"/>
  <c r="N48" i="14"/>
  <c r="AH48" i="14"/>
  <c r="AJ265" i="13"/>
  <c r="P265" i="13"/>
  <c r="R265" i="13"/>
  <c r="AK265" i="13"/>
  <c r="B40" i="2"/>
  <c r="G40" i="2"/>
  <c r="G40" i="15" s="1"/>
  <c r="F40" i="2"/>
  <c r="F40" i="15" s="1"/>
  <c r="S40" i="2"/>
  <c r="U40" i="15" s="1"/>
  <c r="M40" i="2"/>
  <c r="O40" i="15" s="1"/>
  <c r="AF43" i="13" s="1"/>
  <c r="R40" i="2"/>
  <c r="T40" i="15" s="1"/>
  <c r="U40" i="2"/>
  <c r="W40" i="15" s="1"/>
  <c r="Q40" i="2"/>
  <c r="P40" i="2"/>
  <c r="R40" i="15" s="1"/>
  <c r="AD43" i="14" s="1"/>
  <c r="J40" i="2"/>
  <c r="L40" i="15" s="1"/>
  <c r="O43" i="13" s="1"/>
  <c r="N40" i="2"/>
  <c r="P40" i="15" s="1"/>
  <c r="K40" i="2"/>
  <c r="M40" i="15" s="1"/>
  <c r="P43" i="13" s="1"/>
  <c r="D40" i="2"/>
  <c r="D40" i="15" s="1"/>
  <c r="AK43" i="13" s="1"/>
  <c r="O40" i="2"/>
  <c r="Q40" i="15" s="1"/>
  <c r="X43" i="14" s="1"/>
  <c r="I40" i="2"/>
  <c r="I40" i="15" s="1"/>
  <c r="H40" i="2"/>
  <c r="H40" i="15" s="1"/>
  <c r="E40" i="2"/>
  <c r="AB110" i="14"/>
  <c r="O110" i="14"/>
  <c r="AA110" i="14"/>
  <c r="AG110" i="14"/>
  <c r="AO219" i="14"/>
  <c r="Q219" i="14"/>
  <c r="AM219" i="14"/>
  <c r="J54" i="14"/>
  <c r="Q54" i="14"/>
  <c r="AD54" i="14"/>
  <c r="AB54" i="14"/>
  <c r="AG155" i="14"/>
  <c r="AH155" i="14"/>
  <c r="V155" i="14"/>
  <c r="T155" i="14"/>
  <c r="AI63" i="13"/>
  <c r="AA63" i="13"/>
  <c r="Q63" i="13"/>
  <c r="AJ63" i="13"/>
  <c r="AN63" i="13"/>
  <c r="M131" i="14"/>
  <c r="AJ131" i="14"/>
  <c r="Y131" i="14"/>
  <c r="AM131" i="14"/>
  <c r="U96" i="13"/>
  <c r="M96" i="13"/>
  <c r="Y96" i="13"/>
  <c r="W96" i="13"/>
  <c r="V297" i="14"/>
  <c r="W297" i="14"/>
  <c r="N297" i="14"/>
  <c r="T297" i="14"/>
  <c r="R297" i="14"/>
  <c r="I124" i="14"/>
  <c r="H124" i="14"/>
  <c r="F124" i="14" s="1"/>
  <c r="L124" i="14"/>
  <c r="N124" i="14"/>
  <c r="AG37" i="13"/>
  <c r="AI37" i="13"/>
  <c r="AE37" i="13"/>
  <c r="AM37" i="13"/>
  <c r="X308" i="13"/>
  <c r="O308" i="13"/>
  <c r="L308" i="13"/>
  <c r="J308" i="13"/>
  <c r="M172" i="13"/>
  <c r="AJ172" i="13"/>
  <c r="Q172" i="13"/>
  <c r="O172" i="13"/>
  <c r="AM172" i="13"/>
  <c r="AB189" i="13"/>
  <c r="Z189" i="13"/>
  <c r="AM189" i="13"/>
  <c r="AH66" i="14"/>
  <c r="Z66" i="14"/>
  <c r="AI66" i="14"/>
  <c r="AK66" i="14"/>
  <c r="K132" i="13"/>
  <c r="AG132" i="13"/>
  <c r="AE132" i="13"/>
  <c r="AK132" i="13"/>
  <c r="U149" i="13"/>
  <c r="M149" i="13"/>
  <c r="K149" i="13"/>
  <c r="I149" i="13"/>
  <c r="V109" i="13"/>
  <c r="O109" i="13"/>
  <c r="AI109" i="13"/>
  <c r="AG109" i="13"/>
  <c r="AK109" i="13"/>
  <c r="W28" i="13"/>
  <c r="AF28" i="13"/>
  <c r="AB28" i="13"/>
  <c r="AL28" i="13"/>
  <c r="O59" i="14"/>
  <c r="X59" i="14"/>
  <c r="Y59" i="14"/>
  <c r="AA59" i="14"/>
  <c r="J93" i="14"/>
  <c r="AA93" i="14"/>
  <c r="R93" i="14"/>
  <c r="P93" i="14"/>
  <c r="V93" i="14"/>
  <c r="P205" i="14"/>
  <c r="X205" i="14"/>
  <c r="Y205" i="14"/>
  <c r="AA205" i="14"/>
  <c r="Q90" i="13"/>
  <c r="I90" i="13"/>
  <c r="AD90" i="13"/>
  <c r="AL90" i="13"/>
  <c r="X107" i="13"/>
  <c r="Y107" i="13"/>
  <c r="N107" i="13"/>
  <c r="AI107" i="13"/>
  <c r="AK107" i="13"/>
  <c r="N221" i="13"/>
  <c r="V221" i="13"/>
  <c r="S221" i="13"/>
  <c r="Q221" i="13"/>
  <c r="AH80" i="13"/>
  <c r="AJ80" i="13"/>
  <c r="AF80" i="13"/>
  <c r="AO80" i="13"/>
  <c r="H281" i="14"/>
  <c r="F281" i="14" s="1"/>
  <c r="AF281" i="14"/>
  <c r="Y281" i="14"/>
  <c r="AA281" i="14"/>
  <c r="K68" i="14"/>
  <c r="AI68" i="14"/>
  <c r="AM68" i="14"/>
  <c r="AO68" i="14"/>
  <c r="P68" i="14"/>
  <c r="H33" i="14"/>
  <c r="F33" i="14" s="1"/>
  <c r="AD33" i="14"/>
  <c r="AB33" i="14"/>
  <c r="N33" i="14"/>
  <c r="AJ251" i="14"/>
  <c r="I251" i="14"/>
  <c r="AC251" i="14"/>
  <c r="AM251" i="14"/>
  <c r="L53" i="14"/>
  <c r="AH53" i="14"/>
  <c r="X53" i="14"/>
  <c r="AD53" i="14"/>
  <c r="O121" i="14"/>
  <c r="AO121" i="14"/>
  <c r="R121" i="14"/>
  <c r="T121" i="14"/>
  <c r="AG73" i="13"/>
  <c r="Y73" i="13"/>
  <c r="AJ73" i="13"/>
  <c r="AH73" i="13"/>
  <c r="AL73" i="13"/>
  <c r="H120" i="14"/>
  <c r="F120" i="14" s="1"/>
  <c r="AA120" i="14"/>
  <c r="AM120" i="14"/>
  <c r="AK120" i="14"/>
  <c r="B89" i="2"/>
  <c r="G89" i="2"/>
  <c r="G89" i="15" s="1"/>
  <c r="E89" i="2"/>
  <c r="S89" i="2"/>
  <c r="U89" i="15" s="1"/>
  <c r="U89" i="2"/>
  <c r="W89" i="15" s="1"/>
  <c r="X89" i="15" s="1"/>
  <c r="AB92" i="14" s="1"/>
  <c r="M89" i="2"/>
  <c r="O89" i="15" s="1"/>
  <c r="AI92" i="13" s="1"/>
  <c r="R89" i="2"/>
  <c r="T89" i="15" s="1"/>
  <c r="P89" i="2"/>
  <c r="R89" i="15" s="1"/>
  <c r="AD92" i="13" s="1"/>
  <c r="Q89" i="2"/>
  <c r="N89" i="2"/>
  <c r="P89" i="15" s="1"/>
  <c r="K89" i="2"/>
  <c r="M89" i="15" s="1"/>
  <c r="P92" i="13" s="1"/>
  <c r="J89" i="2"/>
  <c r="L89" i="15" s="1"/>
  <c r="O92" i="14" s="1"/>
  <c r="O89" i="2"/>
  <c r="Q89" i="15" s="1"/>
  <c r="X92" i="13" s="1"/>
  <c r="I89" i="2"/>
  <c r="I89" i="15" s="1"/>
  <c r="D89" i="2"/>
  <c r="D89" i="15" s="1"/>
  <c r="AM92" i="13" s="1"/>
  <c r="H89" i="2"/>
  <c r="H89" i="15" s="1"/>
  <c r="F89" i="2"/>
  <c r="F89" i="15" s="1"/>
  <c r="AL104" i="14"/>
  <c r="AB104" i="14"/>
  <c r="R104" i="14"/>
  <c r="AF104" i="14"/>
  <c r="Y70" i="13"/>
  <c r="Z70" i="13"/>
  <c r="AH70" i="13"/>
  <c r="AA70" i="13"/>
  <c r="AI70" i="13"/>
  <c r="AD70" i="13"/>
  <c r="AF70" i="13"/>
  <c r="AJ70" i="13"/>
  <c r="X70" i="13"/>
  <c r="B70" i="13"/>
  <c r="A65" i="16" s="1"/>
  <c r="Y197" i="13"/>
  <c r="Z197" i="13"/>
  <c r="AH197" i="13"/>
  <c r="AA197" i="13"/>
  <c r="AI197" i="13"/>
  <c r="AJ197" i="13"/>
  <c r="AD197" i="13"/>
  <c r="X197" i="13"/>
  <c r="AF197" i="13"/>
  <c r="P197" i="13"/>
  <c r="B197" i="13"/>
  <c r="A192" i="16" s="1"/>
  <c r="L220" i="14"/>
  <c r="T220" i="14"/>
  <c r="AJ220" i="14"/>
  <c r="U220" i="14"/>
  <c r="AK220" i="14"/>
  <c r="V220" i="14"/>
  <c r="AD220" i="14"/>
  <c r="AL220" i="14"/>
  <c r="S220" i="14"/>
  <c r="AA220" i="14"/>
  <c r="AI220" i="14"/>
  <c r="H220" i="14"/>
  <c r="F220" i="14" s="1"/>
  <c r="X220" i="14"/>
  <c r="AN220" i="14"/>
  <c r="Y220" i="14"/>
  <c r="AO220" i="14"/>
  <c r="J220" i="14"/>
  <c r="Z220" i="14"/>
  <c r="O220" i="14"/>
  <c r="P220" i="14"/>
  <c r="AF220" i="14"/>
  <c r="Q220" i="14"/>
  <c r="AG220" i="14"/>
  <c r="W220" i="14"/>
  <c r="AM220" i="14"/>
  <c r="R220" i="14"/>
  <c r="AH220" i="14"/>
  <c r="B220" i="14"/>
  <c r="S117" i="14"/>
  <c r="AA117" i="14"/>
  <c r="AI117" i="14"/>
  <c r="L117" i="14"/>
  <c r="T117" i="14"/>
  <c r="AJ117" i="14"/>
  <c r="U117" i="14"/>
  <c r="AK117" i="14"/>
  <c r="J117" i="14"/>
  <c r="R117" i="14"/>
  <c r="Z117" i="14"/>
  <c r="AH117" i="14"/>
  <c r="P117" i="14"/>
  <c r="AF117" i="14"/>
  <c r="Q117" i="14"/>
  <c r="AG117" i="14"/>
  <c r="V117" i="14"/>
  <c r="AL117" i="14"/>
  <c r="O117" i="14"/>
  <c r="H117" i="14"/>
  <c r="F117" i="14" s="1"/>
  <c r="AN117" i="14"/>
  <c r="AO117" i="14"/>
  <c r="W117" i="14"/>
  <c r="X117" i="14"/>
  <c r="AM117" i="14"/>
  <c r="Y117" i="14"/>
  <c r="AD117" i="14"/>
  <c r="B117" i="14"/>
  <c r="AJ340" i="14"/>
  <c r="B340" i="14"/>
  <c r="L352" i="14"/>
  <c r="T352" i="14"/>
  <c r="AB352" i="14"/>
  <c r="AJ352" i="14"/>
  <c r="U352" i="14"/>
  <c r="AK352" i="14"/>
  <c r="V352" i="14"/>
  <c r="AD352" i="14"/>
  <c r="AL352" i="14"/>
  <c r="S352" i="14"/>
  <c r="AA352" i="14"/>
  <c r="AI352" i="14"/>
  <c r="Y352" i="14"/>
  <c r="AO352" i="14"/>
  <c r="J352" i="14"/>
  <c r="Z352" i="14"/>
  <c r="O352" i="14"/>
  <c r="H352" i="14"/>
  <c r="F352" i="14" s="1"/>
  <c r="X352" i="14"/>
  <c r="AN352" i="14"/>
  <c r="AF352" i="14"/>
  <c r="AG352" i="14"/>
  <c r="AH352" i="14"/>
  <c r="AM352" i="14"/>
  <c r="P352" i="14"/>
  <c r="Q352" i="14"/>
  <c r="R352" i="14"/>
  <c r="W352" i="14"/>
  <c r="B352" i="14"/>
  <c r="AL241" i="13"/>
  <c r="AM241" i="13"/>
  <c r="AK241" i="13"/>
  <c r="AN241" i="13"/>
  <c r="AO241" i="13"/>
  <c r="U241" i="13"/>
  <c r="V241" i="13"/>
  <c r="AD241" i="13"/>
  <c r="O241" i="13"/>
  <c r="W241" i="13"/>
  <c r="H241" i="13"/>
  <c r="F241" i="13" s="1"/>
  <c r="P241" i="13"/>
  <c r="X241" i="13"/>
  <c r="AF241" i="13"/>
  <c r="Q241" i="13"/>
  <c r="AG241" i="13"/>
  <c r="R241" i="13"/>
  <c r="AH241" i="13"/>
  <c r="S241" i="13"/>
  <c r="AI241" i="13"/>
  <c r="L241" i="13"/>
  <c r="Z241" i="13"/>
  <c r="AA241" i="13"/>
  <c r="AJ241" i="13"/>
  <c r="J241" i="13"/>
  <c r="T241" i="13"/>
  <c r="Y241" i="13"/>
  <c r="B241" i="13"/>
  <c r="A236" i="16" s="1"/>
  <c r="L159" i="14"/>
  <c r="T159" i="14"/>
  <c r="AJ159" i="14"/>
  <c r="U159" i="14"/>
  <c r="AK159" i="14"/>
  <c r="V159" i="14"/>
  <c r="AD159" i="14"/>
  <c r="AL159" i="14"/>
  <c r="S159" i="14"/>
  <c r="AA159" i="14"/>
  <c r="AI159" i="14"/>
  <c r="P159" i="14"/>
  <c r="AF159" i="14"/>
  <c r="Q159" i="14"/>
  <c r="AG159" i="14"/>
  <c r="R159" i="14"/>
  <c r="AH159" i="14"/>
  <c r="O159" i="14"/>
  <c r="H159" i="14"/>
  <c r="F159" i="14" s="1"/>
  <c r="AN159" i="14"/>
  <c r="AO159" i="14"/>
  <c r="J159" i="14"/>
  <c r="W159" i="14"/>
  <c r="X159" i="14"/>
  <c r="Y159" i="14"/>
  <c r="Z159" i="14"/>
  <c r="AM159" i="14"/>
  <c r="B159" i="14"/>
  <c r="AO226" i="13"/>
  <c r="AL226" i="13"/>
  <c r="AM226" i="13"/>
  <c r="AN226" i="13"/>
  <c r="AK226" i="13"/>
  <c r="H226" i="13"/>
  <c r="F226" i="13" s="1"/>
  <c r="P226" i="13"/>
  <c r="X226" i="13"/>
  <c r="AF226" i="13"/>
  <c r="Q226" i="13"/>
  <c r="Y226" i="13"/>
  <c r="AG226" i="13"/>
  <c r="J226" i="13"/>
  <c r="R226" i="13"/>
  <c r="Z226" i="13"/>
  <c r="AH226" i="13"/>
  <c r="S226" i="13"/>
  <c r="AA226" i="13"/>
  <c r="AI226" i="13"/>
  <c r="T226" i="13"/>
  <c r="AJ226" i="13"/>
  <c r="U226" i="13"/>
  <c r="V226" i="13"/>
  <c r="O226" i="13"/>
  <c r="W226" i="13"/>
  <c r="AD226" i="13"/>
  <c r="L226" i="13"/>
  <c r="B226" i="13"/>
  <c r="A221" i="16" s="1"/>
  <c r="H24" i="14"/>
  <c r="F24" i="14" s="1"/>
  <c r="P24" i="14"/>
  <c r="X24" i="14"/>
  <c r="AF24" i="14"/>
  <c r="AN24" i="14"/>
  <c r="W24" i="14"/>
  <c r="AG24" i="14"/>
  <c r="S24" i="14"/>
  <c r="AM24" i="14"/>
  <c r="J24" i="14"/>
  <c r="T24" i="14"/>
  <c r="AD24" i="14"/>
  <c r="AO24" i="14"/>
  <c r="Y24" i="14"/>
  <c r="AI24" i="14"/>
  <c r="V24" i="14"/>
  <c r="AL24" i="14"/>
  <c r="Z24" i="14"/>
  <c r="AA24" i="14"/>
  <c r="U24" i="14"/>
  <c r="AK24" i="14"/>
  <c r="O24" i="14"/>
  <c r="Q24" i="14"/>
  <c r="R24" i="14"/>
  <c r="L24" i="14"/>
  <c r="G24" i="14" s="1"/>
  <c r="AJ24" i="14"/>
  <c r="AH24" i="14"/>
  <c r="B24" i="14"/>
  <c r="AJ330" i="13"/>
  <c r="B330" i="13"/>
  <c r="A325" i="16" s="1"/>
  <c r="X39" i="13"/>
  <c r="P39" i="13"/>
  <c r="AL39" i="13"/>
  <c r="AF113" i="14"/>
  <c r="N113" i="14"/>
  <c r="Z113" i="14"/>
  <c r="AB113" i="14"/>
  <c r="W95" i="13"/>
  <c r="O95" i="13"/>
  <c r="Y95" i="13"/>
  <c r="M95" i="13"/>
  <c r="AO95" i="13"/>
  <c r="S48" i="13"/>
  <c r="K48" i="13"/>
  <c r="I48" i="13"/>
  <c r="AK48" i="13"/>
  <c r="AN265" i="14"/>
  <c r="M265" i="14"/>
  <c r="AG265" i="14"/>
  <c r="AI265" i="14"/>
  <c r="I47" i="14"/>
  <c r="Q47" i="14"/>
  <c r="AO47" i="14"/>
  <c r="AH47" i="14"/>
  <c r="AG110" i="13"/>
  <c r="Z110" i="13"/>
  <c r="W110" i="13"/>
  <c r="AJ110" i="13"/>
  <c r="AK110" i="13"/>
  <c r="X219" i="13"/>
  <c r="O219" i="13"/>
  <c r="AB219" i="13"/>
  <c r="AM219" i="13"/>
  <c r="H54" i="13"/>
  <c r="F54" i="13" s="1"/>
  <c r="O54" i="13"/>
  <c r="S54" i="13"/>
  <c r="Q54" i="13"/>
  <c r="Z155" i="13"/>
  <c r="R155" i="13"/>
  <c r="V155" i="13"/>
  <c r="L155" i="13"/>
  <c r="AO155" i="13"/>
  <c r="R131" i="13"/>
  <c r="AE131" i="13"/>
  <c r="M131" i="13"/>
  <c r="K131" i="13"/>
  <c r="AB124" i="13"/>
  <c r="AG124" i="13"/>
  <c r="AE124" i="13"/>
  <c r="AK124" i="13"/>
  <c r="S185" i="13"/>
  <c r="K185" i="13"/>
  <c r="H185" i="13"/>
  <c r="F185" i="13" s="1"/>
  <c r="U185" i="13"/>
  <c r="W59" i="13"/>
  <c r="AD59" i="13"/>
  <c r="Z59" i="13"/>
  <c r="X59" i="13"/>
  <c r="J93" i="13"/>
  <c r="AI93" i="13"/>
  <c r="AE93" i="13"/>
  <c r="AM93" i="13"/>
  <c r="AK234" i="14"/>
  <c r="AC234" i="14"/>
  <c r="AH234" i="14"/>
  <c r="I234" i="14"/>
  <c r="AI306" i="14"/>
  <c r="K306" i="14"/>
  <c r="AE306" i="14"/>
  <c r="AG306" i="14"/>
  <c r="H306" i="14"/>
  <c r="F306" i="14" s="1"/>
  <c r="O205" i="13"/>
  <c r="AB205" i="13"/>
  <c r="Z205" i="13"/>
  <c r="AN205" i="13"/>
  <c r="M21" i="14"/>
  <c r="G21" i="14"/>
  <c r="K105" i="13"/>
  <c r="I105" i="13"/>
  <c r="AD105" i="13"/>
  <c r="AO105" i="13"/>
  <c r="O68" i="13"/>
  <c r="AF68" i="13"/>
  <c r="AB68" i="13"/>
  <c r="AL68" i="13"/>
  <c r="AH251" i="13"/>
  <c r="Z251" i="13"/>
  <c r="AG251" i="13"/>
  <c r="AE251" i="13"/>
  <c r="AG53" i="13"/>
  <c r="AI53" i="13"/>
  <c r="AE53" i="13"/>
  <c r="AM53" i="13"/>
  <c r="R73" i="14"/>
  <c r="AB73" i="14"/>
  <c r="U73" i="14"/>
  <c r="AE73" i="14"/>
  <c r="O120" i="13"/>
  <c r="X120" i="13"/>
  <c r="M120" i="13"/>
  <c r="K120" i="13"/>
  <c r="AM120" i="13"/>
  <c r="H81" i="13"/>
  <c r="F81" i="13" s="1"/>
  <c r="N81" i="13"/>
  <c r="AI81" i="13"/>
  <c r="AN81" i="13"/>
  <c r="B105" i="2"/>
  <c r="G105" i="2"/>
  <c r="G105" i="15" s="1"/>
  <c r="U105" i="2"/>
  <c r="W105" i="15" s="1"/>
  <c r="E105" i="2"/>
  <c r="S105" i="2"/>
  <c r="U105" i="15" s="1"/>
  <c r="P105" i="2"/>
  <c r="R105" i="15" s="1"/>
  <c r="AD108" i="14" s="1"/>
  <c r="D105" i="2"/>
  <c r="D105" i="15" s="1"/>
  <c r="AL108" i="13" s="1"/>
  <c r="R105" i="2"/>
  <c r="T105" i="15" s="1"/>
  <c r="N105" i="2"/>
  <c r="P105" i="15" s="1"/>
  <c r="Q105" i="2"/>
  <c r="K105" i="2"/>
  <c r="M105" i="15" s="1"/>
  <c r="P108" i="14" s="1"/>
  <c r="J105" i="2"/>
  <c r="L105" i="15" s="1"/>
  <c r="O108" i="14" s="1"/>
  <c r="I105" i="2"/>
  <c r="I105" i="15" s="1"/>
  <c r="O105" i="2"/>
  <c r="Q105" i="15" s="1"/>
  <c r="X108" i="14" s="1"/>
  <c r="M105" i="2"/>
  <c r="O105" i="15" s="1"/>
  <c r="AH108" i="14" s="1"/>
  <c r="H105" i="2"/>
  <c r="H105" i="15" s="1"/>
  <c r="F105" i="2"/>
  <c r="F105" i="15" s="1"/>
  <c r="P104" i="13"/>
  <c r="AA104" i="13"/>
  <c r="AN104" i="13"/>
  <c r="P165" i="14"/>
  <c r="X165" i="14"/>
  <c r="AF165" i="14"/>
  <c r="Y165" i="14"/>
  <c r="Z165" i="14"/>
  <c r="AH165" i="14"/>
  <c r="AJ165" i="14"/>
  <c r="AI165" i="14"/>
  <c r="AD165" i="14"/>
  <c r="AA165" i="14"/>
  <c r="B165" i="14"/>
  <c r="AJ79" i="13"/>
  <c r="AD79" i="13"/>
  <c r="Y79" i="13"/>
  <c r="X79" i="13"/>
  <c r="Z79" i="13"/>
  <c r="AA79" i="13"/>
  <c r="O79" i="13"/>
  <c r="P79" i="13"/>
  <c r="AF79" i="13"/>
  <c r="AH79" i="13"/>
  <c r="AI79" i="13"/>
  <c r="B79" i="13"/>
  <c r="A74" i="16" s="1"/>
  <c r="Z309" i="14"/>
  <c r="AH309" i="14"/>
  <c r="AA309" i="14"/>
  <c r="AI309" i="14"/>
  <c r="AJ309" i="14"/>
  <c r="Y309" i="14"/>
  <c r="X309" i="14"/>
  <c r="AF309" i="14"/>
  <c r="O309" i="14"/>
  <c r="P309" i="14"/>
  <c r="AD309" i="14"/>
  <c r="B309" i="14"/>
  <c r="AL32" i="13"/>
  <c r="AM32" i="13"/>
  <c r="AN32" i="13"/>
  <c r="AO32" i="13"/>
  <c r="AK32" i="13"/>
  <c r="O32" i="13"/>
  <c r="W32" i="13"/>
  <c r="H32" i="13"/>
  <c r="F32" i="13" s="1"/>
  <c r="P32" i="13"/>
  <c r="X32" i="13"/>
  <c r="AF32" i="13"/>
  <c r="Q32" i="13"/>
  <c r="Y32" i="13"/>
  <c r="AG32" i="13"/>
  <c r="L32" i="13"/>
  <c r="T32" i="13"/>
  <c r="AJ32" i="13"/>
  <c r="AA32" i="13"/>
  <c r="AD32" i="13"/>
  <c r="R32" i="13"/>
  <c r="AH32" i="13"/>
  <c r="S32" i="13"/>
  <c r="AI32" i="13"/>
  <c r="U32" i="13"/>
  <c r="V32" i="13"/>
  <c r="J32" i="13"/>
  <c r="Z32" i="13"/>
  <c r="B32" i="13"/>
  <c r="A27" i="16" s="1"/>
  <c r="L332" i="14"/>
  <c r="T332" i="14"/>
  <c r="AJ332" i="14"/>
  <c r="U332" i="14"/>
  <c r="AK332" i="14"/>
  <c r="V332" i="14"/>
  <c r="AD332" i="14"/>
  <c r="AL332" i="14"/>
  <c r="S332" i="14"/>
  <c r="AA332" i="14"/>
  <c r="AI332" i="14"/>
  <c r="Q332" i="14"/>
  <c r="AG332" i="14"/>
  <c r="R332" i="14"/>
  <c r="AH332" i="14"/>
  <c r="W332" i="14"/>
  <c r="AM332" i="14"/>
  <c r="P332" i="14"/>
  <c r="AF332" i="14"/>
  <c r="H332" i="14"/>
  <c r="F332" i="14" s="1"/>
  <c r="AN332" i="14"/>
  <c r="AO332" i="14"/>
  <c r="J332" i="14"/>
  <c r="O332" i="14"/>
  <c r="X332" i="14"/>
  <c r="Y332" i="14"/>
  <c r="Z332" i="14"/>
  <c r="B332" i="14"/>
  <c r="AJ372" i="14"/>
  <c r="AD372" i="14"/>
  <c r="AA372" i="14"/>
  <c r="AI372" i="14"/>
  <c r="AH372" i="14"/>
  <c r="P372" i="14"/>
  <c r="AF372" i="14"/>
  <c r="X372" i="14"/>
  <c r="Y372" i="14"/>
  <c r="Z372" i="14"/>
  <c r="O372" i="14"/>
  <c r="B372" i="14"/>
  <c r="L244" i="14"/>
  <c r="T244" i="14"/>
  <c r="AJ244" i="14"/>
  <c r="U244" i="14"/>
  <c r="AK244" i="14"/>
  <c r="V244" i="14"/>
  <c r="AD244" i="14"/>
  <c r="AL244" i="14"/>
  <c r="S244" i="14"/>
  <c r="AA244" i="14"/>
  <c r="AI244" i="14"/>
  <c r="H244" i="14"/>
  <c r="F244" i="14" s="1"/>
  <c r="X244" i="14"/>
  <c r="AN244" i="14"/>
  <c r="Y244" i="14"/>
  <c r="AO244" i="14"/>
  <c r="J244" i="14"/>
  <c r="Z244" i="14"/>
  <c r="O244" i="14"/>
  <c r="P244" i="14"/>
  <c r="AF244" i="14"/>
  <c r="Q244" i="14"/>
  <c r="AG244" i="14"/>
  <c r="W244" i="14"/>
  <c r="AM244" i="14"/>
  <c r="R244" i="14"/>
  <c r="AH244" i="14"/>
  <c r="B244" i="14"/>
  <c r="J313" i="14"/>
  <c r="R313" i="14"/>
  <c r="Z313" i="14"/>
  <c r="AH313" i="14"/>
  <c r="S313" i="14"/>
  <c r="AA313" i="14"/>
  <c r="AI313" i="14"/>
  <c r="L313" i="14"/>
  <c r="T313" i="14"/>
  <c r="AJ313" i="14"/>
  <c r="Q313" i="14"/>
  <c r="Y313" i="14"/>
  <c r="AG313" i="14"/>
  <c r="AO313" i="14"/>
  <c r="W313" i="14"/>
  <c r="AM313" i="14"/>
  <c r="H313" i="14"/>
  <c r="F313" i="14" s="1"/>
  <c r="X313" i="14"/>
  <c r="AN313" i="14"/>
  <c r="AD313" i="14"/>
  <c r="O313" i="14"/>
  <c r="P313" i="14"/>
  <c r="AF313" i="14"/>
  <c r="U313" i="14"/>
  <c r="AK313" i="14"/>
  <c r="V313" i="14"/>
  <c r="AL313" i="14"/>
  <c r="B313" i="14"/>
  <c r="J345" i="14"/>
  <c r="R345" i="14"/>
  <c r="Z345" i="14"/>
  <c r="AH345" i="14"/>
  <c r="S345" i="14"/>
  <c r="AA345" i="14"/>
  <c r="AI345" i="14"/>
  <c r="L345" i="14"/>
  <c r="T345" i="14"/>
  <c r="AJ345" i="14"/>
  <c r="Q345" i="14"/>
  <c r="Y345" i="14"/>
  <c r="AG345" i="14"/>
  <c r="AO345" i="14"/>
  <c r="W345" i="14"/>
  <c r="AM345" i="14"/>
  <c r="H345" i="14"/>
  <c r="F345" i="14" s="1"/>
  <c r="X345" i="14"/>
  <c r="AN345" i="14"/>
  <c r="V345" i="14"/>
  <c r="AL345" i="14"/>
  <c r="O345" i="14"/>
  <c r="P345" i="14"/>
  <c r="U345" i="14"/>
  <c r="AD345" i="14"/>
  <c r="AF345" i="14"/>
  <c r="AK345" i="14"/>
  <c r="B345" i="14"/>
  <c r="AK304" i="13"/>
  <c r="AL304" i="13"/>
  <c r="AM304" i="13"/>
  <c r="AN304" i="13"/>
  <c r="AO304" i="13"/>
  <c r="V304" i="13"/>
  <c r="AD304" i="13"/>
  <c r="O304" i="13"/>
  <c r="W304" i="13"/>
  <c r="H304" i="13"/>
  <c r="F304" i="13" s="1"/>
  <c r="P304" i="13"/>
  <c r="X304" i="13"/>
  <c r="AF304" i="13"/>
  <c r="U304" i="13"/>
  <c r="S304" i="13"/>
  <c r="AI304" i="13"/>
  <c r="T304" i="13"/>
  <c r="AJ304" i="13"/>
  <c r="Y304" i="13"/>
  <c r="J304" i="13"/>
  <c r="Z304" i="13"/>
  <c r="AA304" i="13"/>
  <c r="L304" i="13"/>
  <c r="Q304" i="13"/>
  <c r="AG304" i="13"/>
  <c r="R304" i="13"/>
  <c r="AH304" i="13"/>
  <c r="B304" i="13"/>
  <c r="A299" i="16" s="1"/>
  <c r="L260" i="14"/>
  <c r="T260" i="14"/>
  <c r="AB260" i="14"/>
  <c r="AJ260" i="14"/>
  <c r="M260" i="14"/>
  <c r="U260" i="14"/>
  <c r="AK260" i="14"/>
  <c r="N260" i="14"/>
  <c r="V260" i="14"/>
  <c r="AD260" i="14"/>
  <c r="AL260" i="14"/>
  <c r="S260" i="14"/>
  <c r="AA260" i="14"/>
  <c r="AI260" i="14"/>
  <c r="H260" i="14"/>
  <c r="F260" i="14" s="1"/>
  <c r="X260" i="14"/>
  <c r="AN260" i="14"/>
  <c r="Y260" i="14"/>
  <c r="AO260" i="14"/>
  <c r="J260" i="14"/>
  <c r="Z260" i="14"/>
  <c r="W260" i="14"/>
  <c r="AM260" i="14"/>
  <c r="AG260" i="14"/>
  <c r="AH260" i="14"/>
  <c r="O260" i="14"/>
  <c r="P260" i="14"/>
  <c r="Q260" i="14"/>
  <c r="R260" i="14"/>
  <c r="AE260" i="14"/>
  <c r="AF260" i="14"/>
  <c r="B260" i="14"/>
  <c r="V259" i="14"/>
  <c r="AD259" i="14"/>
  <c r="AL259" i="14"/>
  <c r="O259" i="14"/>
  <c r="W259" i="14"/>
  <c r="AM259" i="14"/>
  <c r="H259" i="14"/>
  <c r="F259" i="14" s="1"/>
  <c r="P259" i="14"/>
  <c r="X259" i="14"/>
  <c r="AF259" i="14"/>
  <c r="AN259" i="14"/>
  <c r="U259" i="14"/>
  <c r="AK259" i="14"/>
  <c r="J259" i="14"/>
  <c r="Z259" i="14"/>
  <c r="AA259" i="14"/>
  <c r="L259" i="14"/>
  <c r="Y259" i="14"/>
  <c r="AO259" i="14"/>
  <c r="AI259" i="14"/>
  <c r="AJ259" i="14"/>
  <c r="Q259" i="14"/>
  <c r="R259" i="14"/>
  <c r="S259" i="14"/>
  <c r="T259" i="14"/>
  <c r="AG259" i="14"/>
  <c r="AH259" i="14"/>
  <c r="B259" i="14"/>
  <c r="AL142" i="14"/>
  <c r="T142" i="14"/>
  <c r="P142" i="14"/>
  <c r="R142" i="14"/>
  <c r="W47" i="13"/>
  <c r="O47" i="13"/>
  <c r="Y47" i="13"/>
  <c r="M47" i="13"/>
  <c r="AO47" i="13"/>
  <c r="L193" i="13"/>
  <c r="R193" i="13"/>
  <c r="W193" i="13"/>
  <c r="AO193" i="13"/>
  <c r="AD52" i="14"/>
  <c r="AI52" i="14"/>
  <c r="AM52" i="14"/>
  <c r="AO52" i="14"/>
  <c r="P52" i="14"/>
  <c r="V185" i="14"/>
  <c r="M185" i="14"/>
  <c r="Z185" i="14"/>
  <c r="AN185" i="14"/>
  <c r="L61" i="14"/>
  <c r="Q61" i="14"/>
  <c r="AC61" i="14"/>
  <c r="AM61" i="14"/>
  <c r="AF41" i="13"/>
  <c r="X41" i="13"/>
  <c r="T41" i="13"/>
  <c r="R41" i="13"/>
  <c r="AC25" i="13"/>
  <c r="W25" i="13"/>
  <c r="S25" i="13"/>
  <c r="AO25" i="13"/>
  <c r="T56" i="14"/>
  <c r="N56" i="14"/>
  <c r="O56" i="14"/>
  <c r="Q56" i="14"/>
  <c r="AF90" i="14"/>
  <c r="AO90" i="14"/>
  <c r="S90" i="14"/>
  <c r="U90" i="14"/>
  <c r="T105" i="14"/>
  <c r="Y105" i="14"/>
  <c r="AK105" i="14"/>
  <c r="H105" i="14"/>
  <c r="F105" i="14" s="1"/>
  <c r="N105" i="14"/>
  <c r="AI137" i="13"/>
  <c r="Y137" i="13"/>
  <c r="W137" i="13"/>
  <c r="AN137" i="13"/>
  <c r="AA225" i="13"/>
  <c r="AI225" i="13"/>
  <c r="P225" i="13"/>
  <c r="AC225" i="13"/>
  <c r="AD57" i="13"/>
  <c r="V57" i="13"/>
  <c r="AI57" i="13"/>
  <c r="AN57" i="13"/>
  <c r="H290" i="13"/>
  <c r="F290" i="13" s="1"/>
  <c r="AE290" i="13"/>
  <c r="S290" i="13"/>
  <c r="AJ290" i="13"/>
  <c r="AO290" i="13"/>
  <c r="R81" i="14"/>
  <c r="L81" i="14"/>
  <c r="M81" i="14"/>
  <c r="W81" i="14"/>
  <c r="M199" i="2"/>
  <c r="O199" i="15" s="1"/>
  <c r="AI202" i="14" s="1"/>
  <c r="B199" i="2"/>
  <c r="K142" i="2"/>
  <c r="M142" i="15" s="1"/>
  <c r="P145" i="14" s="1"/>
  <c r="B142" i="2"/>
  <c r="U142" i="2"/>
  <c r="W142" i="15" s="1"/>
  <c r="X142" i="15" s="1"/>
  <c r="AH142" i="13"/>
  <c r="Z142" i="13"/>
  <c r="O142" i="13"/>
  <c r="AB142" i="13"/>
  <c r="AA193" i="14"/>
  <c r="R193" i="14"/>
  <c r="AG193" i="14"/>
  <c r="AF193" i="14"/>
  <c r="W78" i="14"/>
  <c r="O78" i="14"/>
  <c r="AA78" i="14"/>
  <c r="AN128" i="14"/>
  <c r="R128" i="14"/>
  <c r="Z128" i="14"/>
  <c r="W128" i="14"/>
  <c r="U128" i="14"/>
  <c r="AO263" i="14"/>
  <c r="AI263" i="14"/>
  <c r="AN263" i="14"/>
  <c r="O263" i="14"/>
  <c r="AO255" i="14"/>
  <c r="AG255" i="14"/>
  <c r="AK255" i="14"/>
  <c r="H255" i="14"/>
  <c r="F255" i="14" s="1"/>
  <c r="N255" i="14"/>
  <c r="AM167" i="14"/>
  <c r="AG167" i="14"/>
  <c r="AL167" i="14"/>
  <c r="AJ167" i="14"/>
  <c r="S169" i="13"/>
  <c r="K169" i="13"/>
  <c r="H169" i="13"/>
  <c r="F169" i="13" s="1"/>
  <c r="U169" i="13"/>
  <c r="U321" i="13"/>
  <c r="M321" i="13"/>
  <c r="H321" i="13"/>
  <c r="F321" i="13" s="1"/>
  <c r="J321" i="13"/>
  <c r="AM321" i="13"/>
  <c r="AG52" i="13"/>
  <c r="Y52" i="13"/>
  <c r="U52" i="13"/>
  <c r="S52" i="13"/>
  <c r="J61" i="13"/>
  <c r="AI61" i="13"/>
  <c r="AE61" i="13"/>
  <c r="AM61" i="13"/>
  <c r="AL357" i="14"/>
  <c r="U357" i="14"/>
  <c r="Q357" i="14"/>
  <c r="S357" i="14"/>
  <c r="AH236" i="14"/>
  <c r="O236" i="14"/>
  <c r="H236" i="14"/>
  <c r="F236" i="14" s="1"/>
  <c r="N236" i="14"/>
  <c r="L236" i="14"/>
  <c r="AF212" i="14"/>
  <c r="I212" i="14"/>
  <c r="AL212" i="14"/>
  <c r="AJ212" i="14"/>
  <c r="AE301" i="14"/>
  <c r="X301" i="14"/>
  <c r="Y301" i="14"/>
  <c r="AA301" i="14"/>
  <c r="Y41" i="14"/>
  <c r="S41" i="14"/>
  <c r="I41" i="14"/>
  <c r="U41" i="14"/>
  <c r="V41" i="14"/>
  <c r="AF180" i="14"/>
  <c r="AM180" i="14"/>
  <c r="I180" i="14"/>
  <c r="K180" i="14"/>
  <c r="AE25" i="14"/>
  <c r="Y25" i="14"/>
  <c r="U25" i="14"/>
  <c r="AI25" i="14"/>
  <c r="T60" i="14"/>
  <c r="J60" i="14"/>
  <c r="X60" i="14"/>
  <c r="AC56" i="13"/>
  <c r="AI56" i="13"/>
  <c r="Q56" i="13"/>
  <c r="O56" i="13"/>
  <c r="L177" i="13"/>
  <c r="T177" i="13"/>
  <c r="X177" i="13"/>
  <c r="N177" i="13"/>
  <c r="AL177" i="13"/>
  <c r="AJ154" i="13"/>
  <c r="AB154" i="13"/>
  <c r="R154" i="13"/>
  <c r="P154" i="13"/>
  <c r="Z85" i="14"/>
  <c r="AG85" i="14"/>
  <c r="AK85" i="14"/>
  <c r="H85" i="14"/>
  <c r="F85" i="14" s="1"/>
  <c r="N85" i="14"/>
  <c r="AG137" i="14"/>
  <c r="I137" i="14"/>
  <c r="AK137" i="14"/>
  <c r="AI137" i="14"/>
  <c r="AC225" i="14"/>
  <c r="AF225" i="14"/>
  <c r="Y225" i="14"/>
  <c r="AA225" i="14"/>
  <c r="R123" i="14"/>
  <c r="AI123" i="14"/>
  <c r="AL123" i="14"/>
  <c r="I123" i="14"/>
  <c r="W123" i="14"/>
  <c r="AD181" i="14"/>
  <c r="U181" i="14"/>
  <c r="Z181" i="14"/>
  <c r="AN181" i="14"/>
  <c r="T57" i="14"/>
  <c r="I57" i="14"/>
  <c r="AC57" i="14"/>
  <c r="AM57" i="14"/>
  <c r="AM62" i="14"/>
  <c r="Q62" i="14"/>
  <c r="AD62" i="14"/>
  <c r="AB62" i="14"/>
  <c r="P31" i="14"/>
  <c r="Y31" i="14"/>
  <c r="AF31" i="14"/>
  <c r="AB31" i="14"/>
  <c r="U89" i="13"/>
  <c r="M89" i="13"/>
  <c r="O89" i="13"/>
  <c r="K89" i="13"/>
  <c r="AM89" i="13"/>
  <c r="L199" i="14"/>
  <c r="AJ199" i="14"/>
  <c r="U199" i="14"/>
  <c r="AE199" i="14"/>
  <c r="W168" i="14"/>
  <c r="AD168" i="14"/>
  <c r="AB168" i="14"/>
  <c r="Z168" i="14"/>
  <c r="B64" i="2"/>
  <c r="U64" i="2"/>
  <c r="W64" i="15" s="1"/>
  <c r="K64" i="2"/>
  <c r="M64" i="15" s="1"/>
  <c r="P67" i="13" s="1"/>
  <c r="P64" i="2"/>
  <c r="R64" i="15" s="1"/>
  <c r="AD67" i="14" s="1"/>
  <c r="I64" i="2"/>
  <c r="I64" i="15" s="1"/>
  <c r="N64" i="2"/>
  <c r="P64" i="15" s="1"/>
  <c r="H64" i="2"/>
  <c r="H64" i="15" s="1"/>
  <c r="M64" i="2"/>
  <c r="O64" i="15" s="1"/>
  <c r="AF67" i="14" s="1"/>
  <c r="E64" i="2"/>
  <c r="G64" i="2"/>
  <c r="G64" i="15" s="1"/>
  <c r="F64" i="2"/>
  <c r="F64" i="15" s="1"/>
  <c r="S64" i="2"/>
  <c r="U64" i="15" s="1"/>
  <c r="O64" i="2"/>
  <c r="Q64" i="15" s="1"/>
  <c r="X67" i="13" s="1"/>
  <c r="D64" i="2"/>
  <c r="D64" i="15" s="1"/>
  <c r="R67" i="13" s="1"/>
  <c r="R64" i="2"/>
  <c r="T64" i="15" s="1"/>
  <c r="Q64" i="2"/>
  <c r="J64" i="2"/>
  <c r="L64" i="15" s="1"/>
  <c r="O67" i="13" s="1"/>
  <c r="G14" i="14"/>
  <c r="AJ26" i="14"/>
  <c r="X26" i="14"/>
  <c r="B26" i="14"/>
  <c r="AJ50" i="14"/>
  <c r="X50" i="14"/>
  <c r="B50" i="14"/>
  <c r="AK141" i="13"/>
  <c r="AM141" i="13"/>
  <c r="AN141" i="13"/>
  <c r="AO141" i="13"/>
  <c r="AL141" i="13"/>
  <c r="Q141" i="13"/>
  <c r="Y141" i="13"/>
  <c r="AG141" i="13"/>
  <c r="J141" i="13"/>
  <c r="R141" i="13"/>
  <c r="Z141" i="13"/>
  <c r="AH141" i="13"/>
  <c r="S141" i="13"/>
  <c r="AA141" i="13"/>
  <c r="AI141" i="13"/>
  <c r="L141" i="13"/>
  <c r="T141" i="13"/>
  <c r="AJ141" i="13"/>
  <c r="U141" i="13"/>
  <c r="P141" i="13"/>
  <c r="V141" i="13"/>
  <c r="W141" i="13"/>
  <c r="X141" i="13"/>
  <c r="H141" i="13"/>
  <c r="F141" i="13" s="1"/>
  <c r="AD141" i="13"/>
  <c r="O141" i="13"/>
  <c r="AF141" i="13"/>
  <c r="B141" i="13"/>
  <c r="A136" i="16" s="1"/>
  <c r="AK254" i="13"/>
  <c r="AL254" i="13"/>
  <c r="AM254" i="13"/>
  <c r="AN254" i="13"/>
  <c r="AO254" i="13"/>
  <c r="H254" i="13"/>
  <c r="F254" i="13" s="1"/>
  <c r="P254" i="13"/>
  <c r="X254" i="13"/>
  <c r="AF254" i="13"/>
  <c r="Q254" i="13"/>
  <c r="Y254" i="13"/>
  <c r="AG254" i="13"/>
  <c r="J254" i="13"/>
  <c r="R254" i="13"/>
  <c r="Z254" i="13"/>
  <c r="AH254" i="13"/>
  <c r="O254" i="13"/>
  <c r="W254" i="13"/>
  <c r="AD254" i="13"/>
  <c r="S254" i="13"/>
  <c r="AI254" i="13"/>
  <c r="T254" i="13"/>
  <c r="AJ254" i="13"/>
  <c r="U254" i="13"/>
  <c r="V254" i="13"/>
  <c r="AA254" i="13"/>
  <c r="L254" i="13"/>
  <c r="B254" i="13"/>
  <c r="A249" i="16" s="1"/>
  <c r="P282" i="14"/>
  <c r="X282" i="14"/>
  <c r="AF282" i="14"/>
  <c r="Y282" i="14"/>
  <c r="Z282" i="14"/>
  <c r="AH282" i="14"/>
  <c r="O282" i="14"/>
  <c r="AD282" i="14"/>
  <c r="AA282" i="14"/>
  <c r="AI282" i="14"/>
  <c r="AJ282" i="14"/>
  <c r="B282" i="14"/>
  <c r="AM277" i="13"/>
  <c r="AN277" i="13"/>
  <c r="AO277" i="13"/>
  <c r="AK277" i="13"/>
  <c r="AL277" i="13"/>
  <c r="U277" i="13"/>
  <c r="V277" i="13"/>
  <c r="AD277" i="13"/>
  <c r="O277" i="13"/>
  <c r="W277" i="13"/>
  <c r="L277" i="13"/>
  <c r="T277" i="13"/>
  <c r="AJ277" i="13"/>
  <c r="R277" i="13"/>
  <c r="AH277" i="13"/>
  <c r="S277" i="13"/>
  <c r="AI277" i="13"/>
  <c r="H277" i="13"/>
  <c r="F277" i="13" s="1"/>
  <c r="X277" i="13"/>
  <c r="Y277" i="13"/>
  <c r="J277" i="13"/>
  <c r="Z277" i="13"/>
  <c r="AA277" i="13"/>
  <c r="P277" i="13"/>
  <c r="AF277" i="13"/>
  <c r="Q277" i="13"/>
  <c r="AG277" i="13"/>
  <c r="B277" i="13"/>
  <c r="A272" i="16" s="1"/>
  <c r="AK275" i="13"/>
  <c r="AM275" i="13"/>
  <c r="AN275" i="13"/>
  <c r="AO275" i="13"/>
  <c r="AL275" i="13"/>
  <c r="O275" i="13"/>
  <c r="W275" i="13"/>
  <c r="H275" i="13"/>
  <c r="F275" i="13" s="1"/>
  <c r="P275" i="13"/>
  <c r="X275" i="13"/>
  <c r="AF275" i="13"/>
  <c r="Q275" i="13"/>
  <c r="Y275" i="13"/>
  <c r="AG275" i="13"/>
  <c r="V275" i="13"/>
  <c r="AD275" i="13"/>
  <c r="L275" i="13"/>
  <c r="R275" i="13"/>
  <c r="AH275" i="13"/>
  <c r="S275" i="13"/>
  <c r="AI275" i="13"/>
  <c r="T275" i="13"/>
  <c r="AJ275" i="13"/>
  <c r="U275" i="13"/>
  <c r="J275" i="13"/>
  <c r="Z275" i="13"/>
  <c r="AA275" i="13"/>
  <c r="B275" i="13"/>
  <c r="A270" i="16" s="1"/>
  <c r="AM213" i="13"/>
  <c r="AN213" i="13"/>
  <c r="AO213" i="13"/>
  <c r="AK213" i="13"/>
  <c r="AL213" i="13"/>
  <c r="Q213" i="13"/>
  <c r="Y213" i="13"/>
  <c r="AG213" i="13"/>
  <c r="J213" i="13"/>
  <c r="R213" i="13"/>
  <c r="Z213" i="13"/>
  <c r="AH213" i="13"/>
  <c r="S213" i="13"/>
  <c r="AA213" i="13"/>
  <c r="AI213" i="13"/>
  <c r="L213" i="13"/>
  <c r="T213" i="13"/>
  <c r="AJ213" i="13"/>
  <c r="AD213" i="13"/>
  <c r="O213" i="13"/>
  <c r="H213" i="13"/>
  <c r="F213" i="13" s="1"/>
  <c r="X213" i="13"/>
  <c r="P213" i="13"/>
  <c r="U213" i="13"/>
  <c r="V213" i="13"/>
  <c r="W213" i="13"/>
  <c r="AF213" i="13"/>
  <c r="B213" i="13"/>
  <c r="A208" i="16" s="1"/>
  <c r="AK358" i="13"/>
  <c r="AL358" i="13"/>
  <c r="AM358" i="13"/>
  <c r="AN358" i="13"/>
  <c r="AO358" i="13"/>
  <c r="H358" i="13"/>
  <c r="F358" i="13" s="1"/>
  <c r="P358" i="13"/>
  <c r="X358" i="13"/>
  <c r="AF358" i="13"/>
  <c r="Q358" i="13"/>
  <c r="Y358" i="13"/>
  <c r="AG358" i="13"/>
  <c r="J358" i="13"/>
  <c r="R358" i="13"/>
  <c r="Z358" i="13"/>
  <c r="AH358" i="13"/>
  <c r="O358" i="13"/>
  <c r="W358" i="13"/>
  <c r="U358" i="13"/>
  <c r="V358" i="13"/>
  <c r="AA358" i="13"/>
  <c r="L358" i="13"/>
  <c r="AD358" i="13"/>
  <c r="S358" i="13"/>
  <c r="AI358" i="13"/>
  <c r="T358" i="13"/>
  <c r="AJ358" i="13"/>
  <c r="B358" i="13"/>
  <c r="A353" i="16" s="1"/>
  <c r="AO317" i="13"/>
  <c r="AK317" i="13"/>
  <c r="AL317" i="13"/>
  <c r="AM317" i="13"/>
  <c r="AN317" i="13"/>
  <c r="U317" i="13"/>
  <c r="V317" i="13"/>
  <c r="AD317" i="13"/>
  <c r="O317" i="13"/>
  <c r="W317" i="13"/>
  <c r="L317" i="13"/>
  <c r="T317" i="13"/>
  <c r="AJ317" i="13"/>
  <c r="J317" i="13"/>
  <c r="Z317" i="13"/>
  <c r="AA317" i="13"/>
  <c r="P317" i="13"/>
  <c r="AF317" i="13"/>
  <c r="Q317" i="13"/>
  <c r="AG317" i="13"/>
  <c r="R317" i="13"/>
  <c r="AH317" i="13"/>
  <c r="S317" i="13"/>
  <c r="AI317" i="13"/>
  <c r="H317" i="13"/>
  <c r="F317" i="13" s="1"/>
  <c r="X317" i="13"/>
  <c r="Y317" i="13"/>
  <c r="B317" i="13"/>
  <c r="A312" i="16" s="1"/>
  <c r="AO387" i="13"/>
  <c r="AK387" i="13"/>
  <c r="AL387" i="13"/>
  <c r="AM387" i="13"/>
  <c r="AN387" i="13"/>
  <c r="J387" i="13"/>
  <c r="R387" i="13"/>
  <c r="S387" i="13"/>
  <c r="L387" i="13"/>
  <c r="T387" i="13"/>
  <c r="AJ387" i="13"/>
  <c r="U387" i="13"/>
  <c r="V387" i="13"/>
  <c r="AD387" i="13"/>
  <c r="Q387" i="13"/>
  <c r="AG387" i="13"/>
  <c r="W387" i="13"/>
  <c r="X387" i="13"/>
  <c r="H387" i="13"/>
  <c r="F387" i="13" s="1"/>
  <c r="O387" i="13"/>
  <c r="B387" i="13"/>
  <c r="A382" i="16" s="1"/>
  <c r="P387" i="13"/>
  <c r="AK294" i="13"/>
  <c r="AL294" i="13"/>
  <c r="AN294" i="13"/>
  <c r="AO294" i="13"/>
  <c r="AM294" i="13"/>
  <c r="H294" i="13"/>
  <c r="F294" i="13" s="1"/>
  <c r="P294" i="13"/>
  <c r="X294" i="13"/>
  <c r="AF294" i="13"/>
  <c r="Q294" i="13"/>
  <c r="Y294" i="13"/>
  <c r="AG294" i="13"/>
  <c r="J294" i="13"/>
  <c r="R294" i="13"/>
  <c r="Z294" i="13"/>
  <c r="AH294" i="13"/>
  <c r="O294" i="13"/>
  <c r="W294" i="13"/>
  <c r="U294" i="13"/>
  <c r="V294" i="13"/>
  <c r="AA294" i="13"/>
  <c r="L294" i="13"/>
  <c r="AD294" i="13"/>
  <c r="S294" i="13"/>
  <c r="AI294" i="13"/>
  <c r="T294" i="13"/>
  <c r="AJ294" i="13"/>
  <c r="B294" i="13"/>
  <c r="A289" i="16" s="1"/>
  <c r="AM316" i="13"/>
  <c r="AN316" i="13"/>
  <c r="AK316" i="13"/>
  <c r="AL316" i="13"/>
  <c r="AO316" i="13"/>
  <c r="J316" i="13"/>
  <c r="R316" i="13"/>
  <c r="Z316" i="13"/>
  <c r="AH316" i="13"/>
  <c r="S316" i="13"/>
  <c r="AA316" i="13"/>
  <c r="AI316" i="13"/>
  <c r="L316" i="13"/>
  <c r="T316" i="13"/>
  <c r="AJ316" i="13"/>
  <c r="Q316" i="13"/>
  <c r="Y316" i="13"/>
  <c r="AG316" i="13"/>
  <c r="W316" i="13"/>
  <c r="H316" i="13"/>
  <c r="F316" i="13" s="1"/>
  <c r="X316" i="13"/>
  <c r="AD316" i="13"/>
  <c r="O316" i="13"/>
  <c r="P316" i="13"/>
  <c r="AF316" i="13"/>
  <c r="U316" i="13"/>
  <c r="V316" i="13"/>
  <c r="B316" i="13"/>
  <c r="A311" i="16" s="1"/>
  <c r="Q114" i="14"/>
  <c r="Y114" i="14"/>
  <c r="AG114" i="14"/>
  <c r="AO114" i="14"/>
  <c r="J114" i="14"/>
  <c r="R114" i="14"/>
  <c r="Z114" i="14"/>
  <c r="AH114" i="14"/>
  <c r="S114" i="14"/>
  <c r="AA114" i="14"/>
  <c r="AI114" i="14"/>
  <c r="H114" i="14"/>
  <c r="F114" i="14" s="1"/>
  <c r="P114" i="14"/>
  <c r="X114" i="14"/>
  <c r="AF114" i="14"/>
  <c r="AN114" i="14"/>
  <c r="V114" i="14"/>
  <c r="AL114" i="14"/>
  <c r="W114" i="14"/>
  <c r="AM114" i="14"/>
  <c r="L114" i="14"/>
  <c r="U114" i="14"/>
  <c r="AK114" i="14"/>
  <c r="O114" i="14"/>
  <c r="T114" i="14"/>
  <c r="AD114" i="14"/>
  <c r="AJ114" i="14"/>
  <c r="B114" i="14"/>
  <c r="AK91" i="13"/>
  <c r="AM91" i="13"/>
  <c r="AN91" i="13"/>
  <c r="AL91" i="13"/>
  <c r="AO91" i="13"/>
  <c r="H91" i="13"/>
  <c r="F91" i="13" s="1"/>
  <c r="P91" i="13"/>
  <c r="X91" i="13"/>
  <c r="AF91" i="13"/>
  <c r="Q91" i="13"/>
  <c r="Y91" i="13"/>
  <c r="AG91" i="13"/>
  <c r="J91" i="13"/>
  <c r="R91" i="13"/>
  <c r="Z91" i="13"/>
  <c r="AH91" i="13"/>
  <c r="U91" i="13"/>
  <c r="L91" i="13"/>
  <c r="AD91" i="13"/>
  <c r="O91" i="13"/>
  <c r="S91" i="13"/>
  <c r="AI91" i="13"/>
  <c r="T91" i="13"/>
  <c r="AJ91" i="13"/>
  <c r="V91" i="13"/>
  <c r="W91" i="13"/>
  <c r="AA91" i="13"/>
  <c r="B91" i="13"/>
  <c r="A86" i="16" s="1"/>
  <c r="AK350" i="13"/>
  <c r="AL350" i="13"/>
  <c r="AM350" i="13"/>
  <c r="AN350" i="13"/>
  <c r="AO350" i="13"/>
  <c r="H350" i="13"/>
  <c r="F350" i="13" s="1"/>
  <c r="P350" i="13"/>
  <c r="X350" i="13"/>
  <c r="AF350" i="13"/>
  <c r="Q350" i="13"/>
  <c r="Y350" i="13"/>
  <c r="AG350" i="13"/>
  <c r="J350" i="13"/>
  <c r="R350" i="13"/>
  <c r="Z350" i="13"/>
  <c r="AH350" i="13"/>
  <c r="O350" i="13"/>
  <c r="W350" i="13"/>
  <c r="AD350" i="13"/>
  <c r="S350" i="13"/>
  <c r="AI350" i="13"/>
  <c r="T350" i="13"/>
  <c r="AJ350" i="13"/>
  <c r="U350" i="13"/>
  <c r="V350" i="13"/>
  <c r="AA350" i="13"/>
  <c r="L350" i="13"/>
  <c r="B350" i="13"/>
  <c r="A345" i="16" s="1"/>
  <c r="AO175" i="14"/>
  <c r="AG175" i="14"/>
  <c r="AL175" i="14"/>
  <c r="AJ175" i="14"/>
  <c r="N162" i="13"/>
  <c r="AJ162" i="13"/>
  <c r="R162" i="13"/>
  <c r="P162" i="13"/>
  <c r="AJ78" i="13"/>
  <c r="AB78" i="13"/>
  <c r="N78" i="13"/>
  <c r="J78" i="13"/>
  <c r="AL78" i="13"/>
  <c r="Q128" i="13"/>
  <c r="N128" i="13"/>
  <c r="AI128" i="13"/>
  <c r="AO128" i="13"/>
  <c r="Q263" i="13"/>
  <c r="H263" i="13"/>
  <c r="F263" i="13" s="1"/>
  <c r="L263" i="13"/>
  <c r="AN293" i="14"/>
  <c r="AJ293" i="14"/>
  <c r="AE255" i="13"/>
  <c r="K11" i="14"/>
  <c r="I11" i="14"/>
  <c r="I11" i="13"/>
  <c r="K11" i="13"/>
  <c r="AB10" i="14"/>
  <c r="E10" i="14" s="1"/>
  <c r="AB10" i="13"/>
  <c r="E10" i="13" s="1"/>
  <c r="AN55" i="13"/>
  <c r="AO55" i="13"/>
  <c r="AK55" i="13"/>
  <c r="AL55" i="13"/>
  <c r="AM55" i="13"/>
  <c r="L55" i="13"/>
  <c r="T55" i="13"/>
  <c r="AJ55" i="13"/>
  <c r="U55" i="13"/>
  <c r="V55" i="13"/>
  <c r="AD55" i="13"/>
  <c r="Q55" i="13"/>
  <c r="Y55" i="13"/>
  <c r="AG55" i="13"/>
  <c r="P55" i="13"/>
  <c r="AF55" i="13"/>
  <c r="R55" i="13"/>
  <c r="AH55" i="13"/>
  <c r="S55" i="13"/>
  <c r="AI55" i="13"/>
  <c r="W55" i="13"/>
  <c r="H55" i="13"/>
  <c r="F55" i="13" s="1"/>
  <c r="X55" i="13"/>
  <c r="J55" i="13"/>
  <c r="Z55" i="13"/>
  <c r="AA55" i="13"/>
  <c r="O55" i="13"/>
  <c r="B55" i="13"/>
  <c r="A50" i="16" s="1"/>
  <c r="B96" i="2"/>
  <c r="G96" i="2"/>
  <c r="G96" i="15" s="1"/>
  <c r="S96" i="2"/>
  <c r="U96" i="15" s="1"/>
  <c r="U96" i="2"/>
  <c r="W96" i="15" s="1"/>
  <c r="X96" i="15" s="1"/>
  <c r="AB99" i="13" s="1"/>
  <c r="J96" i="2"/>
  <c r="L96" i="15" s="1"/>
  <c r="O99" i="14" s="1"/>
  <c r="D96" i="2"/>
  <c r="D96" i="15" s="1"/>
  <c r="AK99" i="13" s="1"/>
  <c r="R96" i="2"/>
  <c r="T96" i="15" s="1"/>
  <c r="P96" i="2"/>
  <c r="R96" i="15" s="1"/>
  <c r="AD99" i="14" s="1"/>
  <c r="K96" i="2"/>
  <c r="M96" i="15" s="1"/>
  <c r="P99" i="14" s="1"/>
  <c r="Q96" i="2"/>
  <c r="N96" i="2"/>
  <c r="P96" i="15" s="1"/>
  <c r="I96" i="2"/>
  <c r="I96" i="15" s="1"/>
  <c r="O96" i="2"/>
  <c r="Q96" i="15" s="1"/>
  <c r="X99" i="13" s="1"/>
  <c r="H96" i="2"/>
  <c r="H96" i="15" s="1"/>
  <c r="E96" i="2"/>
  <c r="M96" i="2"/>
  <c r="O96" i="15" s="1"/>
  <c r="AF99" i="13" s="1"/>
  <c r="F96" i="2"/>
  <c r="F96" i="15" s="1"/>
  <c r="X121" i="13"/>
  <c r="N121" i="13"/>
  <c r="AL121" i="13"/>
  <c r="AJ23" i="14"/>
  <c r="B23" i="14"/>
  <c r="G7" i="13"/>
  <c r="AN4" i="13"/>
  <c r="AO4" i="14"/>
  <c r="H266" i="14"/>
  <c r="F266" i="14" s="1"/>
  <c r="P266" i="14"/>
  <c r="X266" i="14"/>
  <c r="AF266" i="14"/>
  <c r="AN266" i="14"/>
  <c r="Q266" i="14"/>
  <c r="Y266" i="14"/>
  <c r="AG266" i="14"/>
  <c r="AO266" i="14"/>
  <c r="J266" i="14"/>
  <c r="R266" i="14"/>
  <c r="Z266" i="14"/>
  <c r="AH266" i="14"/>
  <c r="O266" i="14"/>
  <c r="W266" i="14"/>
  <c r="AM266" i="14"/>
  <c r="L266" i="14"/>
  <c r="AD266" i="14"/>
  <c r="AA266" i="14"/>
  <c r="U266" i="14"/>
  <c r="V266" i="14"/>
  <c r="AI266" i="14"/>
  <c r="AJ266" i="14"/>
  <c r="AK266" i="14"/>
  <c r="AL266" i="14"/>
  <c r="S266" i="14"/>
  <c r="T266" i="14"/>
  <c r="B266" i="14"/>
  <c r="AK230" i="13"/>
  <c r="AL230" i="13"/>
  <c r="AN230" i="13"/>
  <c r="AO230" i="13"/>
  <c r="AM230" i="13"/>
  <c r="L230" i="13"/>
  <c r="T230" i="13"/>
  <c r="AJ230" i="13"/>
  <c r="U230" i="13"/>
  <c r="V230" i="13"/>
  <c r="AD230" i="13"/>
  <c r="O230" i="13"/>
  <c r="W230" i="13"/>
  <c r="P230" i="13"/>
  <c r="AF230" i="13"/>
  <c r="Q230" i="13"/>
  <c r="AG230" i="13"/>
  <c r="R230" i="13"/>
  <c r="AH230" i="13"/>
  <c r="AA230" i="13"/>
  <c r="Y230" i="13"/>
  <c r="Z230" i="13"/>
  <c r="AI230" i="13"/>
  <c r="H230" i="13"/>
  <c r="F230" i="13" s="1"/>
  <c r="J230" i="13"/>
  <c r="S230" i="13"/>
  <c r="X230" i="13"/>
  <c r="B230" i="13"/>
  <c r="A225" i="16" s="1"/>
  <c r="AM292" i="13"/>
  <c r="AN292" i="13"/>
  <c r="AL292" i="13"/>
  <c r="AO292" i="13"/>
  <c r="AK292" i="13"/>
  <c r="J292" i="13"/>
  <c r="R292" i="13"/>
  <c r="Z292" i="13"/>
  <c r="AH292" i="13"/>
  <c r="S292" i="13"/>
  <c r="AA292" i="13"/>
  <c r="AI292" i="13"/>
  <c r="L292" i="13"/>
  <c r="T292" i="13"/>
  <c r="AJ292" i="13"/>
  <c r="Q292" i="13"/>
  <c r="Y292" i="13"/>
  <c r="AG292" i="13"/>
  <c r="O292" i="13"/>
  <c r="P292" i="13"/>
  <c r="AF292" i="13"/>
  <c r="U292" i="13"/>
  <c r="V292" i="13"/>
  <c r="W292" i="13"/>
  <c r="H292" i="13"/>
  <c r="F292" i="13" s="1"/>
  <c r="X292" i="13"/>
  <c r="AD292" i="13"/>
  <c r="B292" i="13"/>
  <c r="A287" i="16" s="1"/>
  <c r="AM268" i="13"/>
  <c r="AN268" i="13"/>
  <c r="AK268" i="13"/>
  <c r="AL268" i="13"/>
  <c r="AO268" i="13"/>
  <c r="J268" i="13"/>
  <c r="R268" i="13"/>
  <c r="Z268" i="13"/>
  <c r="AH268" i="13"/>
  <c r="S268" i="13"/>
  <c r="AA268" i="13"/>
  <c r="AI268" i="13"/>
  <c r="L268" i="13"/>
  <c r="T268" i="13"/>
  <c r="AJ268" i="13"/>
  <c r="Q268" i="13"/>
  <c r="Y268" i="13"/>
  <c r="AG268" i="13"/>
  <c r="W268" i="13"/>
  <c r="H268" i="13"/>
  <c r="F268" i="13" s="1"/>
  <c r="X268" i="13"/>
  <c r="AD268" i="13"/>
  <c r="O268" i="13"/>
  <c r="P268" i="13"/>
  <c r="AF268" i="13"/>
  <c r="U268" i="13"/>
  <c r="V268" i="13"/>
  <c r="B268" i="13"/>
  <c r="A263" i="16" s="1"/>
  <c r="L106" i="14"/>
  <c r="T106" i="14"/>
  <c r="AJ106" i="14"/>
  <c r="U106" i="14"/>
  <c r="AK106" i="14"/>
  <c r="V106" i="14"/>
  <c r="AD106" i="14"/>
  <c r="AL106" i="14"/>
  <c r="S106" i="14"/>
  <c r="AA106" i="14"/>
  <c r="AI106" i="14"/>
  <c r="H106" i="14"/>
  <c r="F106" i="14" s="1"/>
  <c r="X106" i="14"/>
  <c r="AN106" i="14"/>
  <c r="Y106" i="14"/>
  <c r="AO106" i="14"/>
  <c r="J106" i="14"/>
  <c r="Z106" i="14"/>
  <c r="W106" i="14"/>
  <c r="AM106" i="14"/>
  <c r="AG106" i="14"/>
  <c r="AH106" i="14"/>
  <c r="O106" i="14"/>
  <c r="AF106" i="14"/>
  <c r="Q106" i="14"/>
  <c r="R106" i="14"/>
  <c r="P106" i="14"/>
  <c r="B106" i="14"/>
  <c r="AO347" i="13"/>
  <c r="AK347" i="13"/>
  <c r="AL347" i="13"/>
  <c r="AM347" i="13"/>
  <c r="AN347" i="13"/>
  <c r="O347" i="13"/>
  <c r="W347" i="13"/>
  <c r="H347" i="13"/>
  <c r="F347" i="13" s="1"/>
  <c r="P347" i="13"/>
  <c r="X347" i="13"/>
  <c r="AF347" i="13"/>
  <c r="Q347" i="13"/>
  <c r="Y347" i="13"/>
  <c r="AG347" i="13"/>
  <c r="V347" i="13"/>
  <c r="AD347" i="13"/>
  <c r="T347" i="13"/>
  <c r="AJ347" i="13"/>
  <c r="U347" i="13"/>
  <c r="J347" i="13"/>
  <c r="Z347" i="13"/>
  <c r="AA347" i="13"/>
  <c r="L347" i="13"/>
  <c r="R347" i="13"/>
  <c r="AH347" i="13"/>
  <c r="S347" i="13"/>
  <c r="AI347" i="13"/>
  <c r="B347" i="13"/>
  <c r="A342" i="16" s="1"/>
  <c r="AK118" i="13"/>
  <c r="AL118" i="13"/>
  <c r="AN118" i="13"/>
  <c r="AO118" i="13"/>
  <c r="AM118" i="13"/>
  <c r="L118" i="13"/>
  <c r="T118" i="13"/>
  <c r="AJ118" i="13"/>
  <c r="U118" i="13"/>
  <c r="V118" i="13"/>
  <c r="AD118" i="13"/>
  <c r="O118" i="13"/>
  <c r="W118" i="13"/>
  <c r="H118" i="13"/>
  <c r="F118" i="13" s="1"/>
  <c r="P118" i="13"/>
  <c r="X118" i="13"/>
  <c r="AF118" i="13"/>
  <c r="J118" i="13"/>
  <c r="R118" i="13"/>
  <c r="Z118" i="13"/>
  <c r="AH118" i="13"/>
  <c r="Q118" i="13"/>
  <c r="S118" i="13"/>
  <c r="Y118" i="13"/>
  <c r="AA118" i="13"/>
  <c r="AG118" i="13"/>
  <c r="AI118" i="13"/>
  <c r="B118" i="13"/>
  <c r="A113" i="16" s="1"/>
  <c r="AN360" i="13"/>
  <c r="AO360" i="13"/>
  <c r="AK360" i="13"/>
  <c r="AL360" i="13"/>
  <c r="AM360" i="13"/>
  <c r="V360" i="13"/>
  <c r="AD360" i="13"/>
  <c r="O360" i="13"/>
  <c r="W360" i="13"/>
  <c r="H360" i="13"/>
  <c r="F360" i="13" s="1"/>
  <c r="P360" i="13"/>
  <c r="X360" i="13"/>
  <c r="AF360" i="13"/>
  <c r="U360" i="13"/>
  <c r="AA360" i="13"/>
  <c r="L360" i="13"/>
  <c r="Q360" i="13"/>
  <c r="AG360" i="13"/>
  <c r="R360" i="13"/>
  <c r="AH360" i="13"/>
  <c r="S360" i="13"/>
  <c r="AI360" i="13"/>
  <c r="T360" i="13"/>
  <c r="AJ360" i="13"/>
  <c r="Y360" i="13"/>
  <c r="J360" i="13"/>
  <c r="Z360" i="13"/>
  <c r="B360" i="13"/>
  <c r="A355" i="16" s="1"/>
  <c r="AE39" i="14"/>
  <c r="AO39" i="14"/>
  <c r="AK39" i="14"/>
  <c r="V39" i="14"/>
  <c r="Z113" i="13"/>
  <c r="AA113" i="13"/>
  <c r="X113" i="13"/>
  <c r="N113" i="13"/>
  <c r="AL113" i="13"/>
  <c r="AK95" i="14"/>
  <c r="O95" i="14"/>
  <c r="AJ95" i="14"/>
  <c r="AH95" i="14"/>
  <c r="J48" i="14"/>
  <c r="V48" i="14"/>
  <c r="AJ48" i="14"/>
  <c r="Y48" i="14"/>
  <c r="T265" i="13"/>
  <c r="H265" i="13"/>
  <c r="F265" i="13" s="1"/>
  <c r="J265" i="13"/>
  <c r="AM265" i="13"/>
  <c r="W110" i="14"/>
  <c r="AD110" i="14"/>
  <c r="S110" i="14"/>
  <c r="Y110" i="14"/>
  <c r="Y219" i="14"/>
  <c r="AB219" i="14"/>
  <c r="U219" i="14"/>
  <c r="AE219" i="14"/>
  <c r="AM54" i="14"/>
  <c r="AO54" i="14"/>
  <c r="AF54" i="14"/>
  <c r="V54" i="14"/>
  <c r="T54" i="14"/>
  <c r="N155" i="14"/>
  <c r="P155" i="14"/>
  <c r="M155" i="14"/>
  <c r="K155" i="14"/>
  <c r="S63" i="13"/>
  <c r="K63" i="13"/>
  <c r="I63" i="13"/>
  <c r="AB63" i="13"/>
  <c r="L131" i="14"/>
  <c r="T131" i="14"/>
  <c r="Q131" i="14"/>
  <c r="AE131" i="14"/>
  <c r="AI96" i="13"/>
  <c r="AA96" i="13"/>
  <c r="Q96" i="13"/>
  <c r="O96" i="13"/>
  <c r="U297" i="14"/>
  <c r="AO297" i="14"/>
  <c r="L297" i="14"/>
  <c r="G297" i="14" s="1"/>
  <c r="J297" i="14"/>
  <c r="AF124" i="14"/>
  <c r="AI124" i="14"/>
  <c r="AM124" i="14"/>
  <c r="AK124" i="14"/>
  <c r="Y37" i="13"/>
  <c r="Q37" i="13"/>
  <c r="AA37" i="13"/>
  <c r="W37" i="13"/>
  <c r="AL37" i="13"/>
  <c r="H308" i="13"/>
  <c r="F308" i="13" s="1"/>
  <c r="AG308" i="13"/>
  <c r="AI308" i="13"/>
  <c r="AO308" i="13"/>
  <c r="AB172" i="13"/>
  <c r="T172" i="13"/>
  <c r="I172" i="13"/>
  <c r="AD172" i="13"/>
  <c r="M189" i="13"/>
  <c r="T189" i="13"/>
  <c r="R189" i="13"/>
  <c r="AL189" i="13"/>
  <c r="AG66" i="14"/>
  <c r="J66" i="14"/>
  <c r="AA66" i="14"/>
  <c r="T132" i="13"/>
  <c r="AB132" i="13"/>
  <c r="Y132" i="13"/>
  <c r="W132" i="13"/>
  <c r="AN132" i="13"/>
  <c r="AF149" i="13"/>
  <c r="AJ149" i="13"/>
  <c r="AH149" i="13"/>
  <c r="AO149" i="13"/>
  <c r="N109" i="13"/>
  <c r="AA109" i="13"/>
  <c r="Y109" i="13"/>
  <c r="V28" i="13"/>
  <c r="X28" i="13"/>
  <c r="T28" i="13"/>
  <c r="AK28" i="13"/>
  <c r="AD59" i="14"/>
  <c r="H59" i="14"/>
  <c r="F59" i="14" s="1"/>
  <c r="Q59" i="14"/>
  <c r="S59" i="14"/>
  <c r="Y93" i="14"/>
  <c r="AG93" i="14"/>
  <c r="AK93" i="14"/>
  <c r="H93" i="14"/>
  <c r="F93" i="14" s="1"/>
  <c r="N93" i="14"/>
  <c r="AE205" i="14"/>
  <c r="H205" i="14"/>
  <c r="F205" i="14" s="1"/>
  <c r="Q205" i="14"/>
  <c r="S205" i="14"/>
  <c r="X90" i="13"/>
  <c r="AF90" i="13"/>
  <c r="AH90" i="13"/>
  <c r="V90" i="13"/>
  <c r="AK90" i="13"/>
  <c r="P107" i="13"/>
  <c r="Q107" i="13"/>
  <c r="AC107" i="13"/>
  <c r="AA107" i="13"/>
  <c r="M221" i="13"/>
  <c r="U221" i="13"/>
  <c r="K221" i="13"/>
  <c r="I221" i="13"/>
  <c r="R80" i="13"/>
  <c r="AB80" i="13"/>
  <c r="X80" i="13"/>
  <c r="AN80" i="13"/>
  <c r="AM281" i="14"/>
  <c r="P281" i="14"/>
  <c r="Q281" i="14"/>
  <c r="S281" i="14"/>
  <c r="AB68" i="14"/>
  <c r="S68" i="14"/>
  <c r="AE68" i="14"/>
  <c r="AG68" i="14"/>
  <c r="H68" i="14"/>
  <c r="F68" i="14" s="1"/>
  <c r="R33" i="14"/>
  <c r="Q33" i="14"/>
  <c r="S33" i="14"/>
  <c r="AM33" i="14"/>
  <c r="AI251" i="14"/>
  <c r="AB251" i="14"/>
  <c r="U251" i="14"/>
  <c r="AE251" i="14"/>
  <c r="I53" i="14"/>
  <c r="K53" i="14"/>
  <c r="R53" i="14"/>
  <c r="P53" i="14"/>
  <c r="V53" i="14"/>
  <c r="AL121" i="14"/>
  <c r="Y121" i="14"/>
  <c r="J121" i="14"/>
  <c r="L121" i="14"/>
  <c r="G121" i="14" s="1"/>
  <c r="Q73" i="13"/>
  <c r="I73" i="13"/>
  <c r="AB73" i="13"/>
  <c r="Z73" i="13"/>
  <c r="AI120" i="14"/>
  <c r="K120" i="14"/>
  <c r="AE120" i="14"/>
  <c r="AK104" i="14"/>
  <c r="L104" i="14"/>
  <c r="G104" i="14" s="1"/>
  <c r="J104" i="14"/>
  <c r="X104" i="14"/>
  <c r="AJ70" i="14"/>
  <c r="AD70" i="14"/>
  <c r="AA70" i="14"/>
  <c r="AI70" i="14"/>
  <c r="AF70" i="14"/>
  <c r="AH70" i="14"/>
  <c r="Y70" i="14"/>
  <c r="Z70" i="14"/>
  <c r="X70" i="14"/>
  <c r="B70" i="14"/>
  <c r="Z197" i="14"/>
  <c r="AH197" i="14"/>
  <c r="AA197" i="14"/>
  <c r="AI197" i="14"/>
  <c r="AJ197" i="14"/>
  <c r="Y197" i="14"/>
  <c r="X197" i="14"/>
  <c r="AD197" i="14"/>
  <c r="P197" i="14"/>
  <c r="AF197" i="14"/>
  <c r="B197" i="14"/>
  <c r="H250" i="14"/>
  <c r="F250" i="14" s="1"/>
  <c r="P250" i="14"/>
  <c r="X250" i="14"/>
  <c r="AF250" i="14"/>
  <c r="AN250" i="14"/>
  <c r="Q250" i="14"/>
  <c r="Y250" i="14"/>
  <c r="AG250" i="14"/>
  <c r="AO250" i="14"/>
  <c r="J250" i="14"/>
  <c r="R250" i="14"/>
  <c r="Z250" i="14"/>
  <c r="AH250" i="14"/>
  <c r="O250" i="14"/>
  <c r="W250" i="14"/>
  <c r="AM250" i="14"/>
  <c r="L250" i="14"/>
  <c r="AD250" i="14"/>
  <c r="AA250" i="14"/>
  <c r="U250" i="14"/>
  <c r="V250" i="14"/>
  <c r="AI250" i="14"/>
  <c r="AJ250" i="14"/>
  <c r="AK250" i="14"/>
  <c r="AL250" i="14"/>
  <c r="S250" i="14"/>
  <c r="T250" i="14"/>
  <c r="B250" i="14"/>
  <c r="AK307" i="13"/>
  <c r="AM307" i="13"/>
  <c r="AN307" i="13"/>
  <c r="AO307" i="13"/>
  <c r="AL307" i="13"/>
  <c r="O307" i="13"/>
  <c r="W307" i="13"/>
  <c r="H307" i="13"/>
  <c r="F307" i="13" s="1"/>
  <c r="P307" i="13"/>
  <c r="X307" i="13"/>
  <c r="AF307" i="13"/>
  <c r="Q307" i="13"/>
  <c r="Y307" i="13"/>
  <c r="AG307" i="13"/>
  <c r="V307" i="13"/>
  <c r="AD307" i="13"/>
  <c r="L307" i="13"/>
  <c r="R307" i="13"/>
  <c r="AH307" i="13"/>
  <c r="S307" i="13"/>
  <c r="AI307" i="13"/>
  <c r="T307" i="13"/>
  <c r="AJ307" i="13"/>
  <c r="U307" i="13"/>
  <c r="J307" i="13"/>
  <c r="Z307" i="13"/>
  <c r="AA307" i="13"/>
  <c r="B307" i="13"/>
  <c r="A302" i="16" s="1"/>
  <c r="AK174" i="13"/>
  <c r="AL174" i="13"/>
  <c r="AM174" i="13"/>
  <c r="AN174" i="13"/>
  <c r="AO174" i="13"/>
  <c r="L174" i="13"/>
  <c r="T174" i="13"/>
  <c r="AJ174" i="13"/>
  <c r="U174" i="13"/>
  <c r="V174" i="13"/>
  <c r="AD174" i="13"/>
  <c r="O174" i="13"/>
  <c r="W174" i="13"/>
  <c r="H174" i="13"/>
  <c r="F174" i="13" s="1"/>
  <c r="X174" i="13"/>
  <c r="Y174" i="13"/>
  <c r="J174" i="13"/>
  <c r="Z174" i="13"/>
  <c r="AA174" i="13"/>
  <c r="P174" i="13"/>
  <c r="AF174" i="13"/>
  <c r="Q174" i="13"/>
  <c r="AG174" i="13"/>
  <c r="R174" i="13"/>
  <c r="AH174" i="13"/>
  <c r="S174" i="13"/>
  <c r="AI174" i="13"/>
  <c r="B174" i="13"/>
  <c r="A169" i="16" s="1"/>
  <c r="AK315" i="13"/>
  <c r="AO315" i="13"/>
  <c r="AL315" i="13"/>
  <c r="AM315" i="13"/>
  <c r="AN315" i="13"/>
  <c r="O315" i="13"/>
  <c r="W315" i="13"/>
  <c r="H315" i="13"/>
  <c r="F315" i="13" s="1"/>
  <c r="P315" i="13"/>
  <c r="X315" i="13"/>
  <c r="AF315" i="13"/>
  <c r="Q315" i="13"/>
  <c r="Y315" i="13"/>
  <c r="AG315" i="13"/>
  <c r="V315" i="13"/>
  <c r="AD315" i="13"/>
  <c r="T315" i="13"/>
  <c r="AJ315" i="13"/>
  <c r="U315" i="13"/>
  <c r="J315" i="13"/>
  <c r="Z315" i="13"/>
  <c r="AA315" i="13"/>
  <c r="L315" i="13"/>
  <c r="R315" i="13"/>
  <c r="AH315" i="13"/>
  <c r="S315" i="13"/>
  <c r="AI315" i="13"/>
  <c r="B315" i="13"/>
  <c r="A310" i="16" s="1"/>
  <c r="AK190" i="13"/>
  <c r="AL190" i="13"/>
  <c r="AM190" i="13"/>
  <c r="AN190" i="13"/>
  <c r="AO190" i="13"/>
  <c r="L190" i="13"/>
  <c r="T190" i="13"/>
  <c r="AJ190" i="13"/>
  <c r="U190" i="13"/>
  <c r="V190" i="13"/>
  <c r="AD190" i="13"/>
  <c r="O190" i="13"/>
  <c r="W190" i="13"/>
  <c r="H190" i="13"/>
  <c r="F190" i="13" s="1"/>
  <c r="X190" i="13"/>
  <c r="Y190" i="13"/>
  <c r="J190" i="13"/>
  <c r="Z190" i="13"/>
  <c r="AA190" i="13"/>
  <c r="P190" i="13"/>
  <c r="AF190" i="13"/>
  <c r="Q190" i="13"/>
  <c r="AG190" i="13"/>
  <c r="R190" i="13"/>
  <c r="AH190" i="13"/>
  <c r="S190" i="13"/>
  <c r="AI190" i="13"/>
  <c r="B190" i="13"/>
  <c r="A185" i="16" s="1"/>
  <c r="AK334" i="13"/>
  <c r="AL334" i="13"/>
  <c r="AM334" i="13"/>
  <c r="AN334" i="13"/>
  <c r="AO334" i="13"/>
  <c r="H334" i="13"/>
  <c r="F334" i="13" s="1"/>
  <c r="P334" i="13"/>
  <c r="X334" i="13"/>
  <c r="AF334" i="13"/>
  <c r="Q334" i="13"/>
  <c r="Y334" i="13"/>
  <c r="AG334" i="13"/>
  <c r="J334" i="13"/>
  <c r="R334" i="13"/>
  <c r="Z334" i="13"/>
  <c r="AH334" i="13"/>
  <c r="O334" i="13"/>
  <c r="W334" i="13"/>
  <c r="AD334" i="13"/>
  <c r="S334" i="13"/>
  <c r="AI334" i="13"/>
  <c r="T334" i="13"/>
  <c r="AJ334" i="13"/>
  <c r="U334" i="13"/>
  <c r="V334" i="13"/>
  <c r="AA334" i="13"/>
  <c r="L334" i="13"/>
  <c r="B334" i="13"/>
  <c r="A329" i="16" s="1"/>
  <c r="AK356" i="13"/>
  <c r="AL356" i="13"/>
  <c r="AM356" i="13"/>
  <c r="AN356" i="13"/>
  <c r="AO356" i="13"/>
  <c r="J356" i="13"/>
  <c r="R356" i="13"/>
  <c r="Z356" i="13"/>
  <c r="AH356" i="13"/>
  <c r="S356" i="13"/>
  <c r="AA356" i="13"/>
  <c r="AI356" i="13"/>
  <c r="L356" i="13"/>
  <c r="T356" i="13"/>
  <c r="AJ356" i="13"/>
  <c r="Q356" i="13"/>
  <c r="Y356" i="13"/>
  <c r="AG356" i="13"/>
  <c r="O356" i="13"/>
  <c r="P356" i="13"/>
  <c r="AF356" i="13"/>
  <c r="U356" i="13"/>
  <c r="V356" i="13"/>
  <c r="W356" i="13"/>
  <c r="H356" i="13"/>
  <c r="F356" i="13" s="1"/>
  <c r="X356" i="13"/>
  <c r="AD356" i="13"/>
  <c r="B356" i="13"/>
  <c r="A351" i="16" s="1"/>
  <c r="V194" i="14"/>
  <c r="AD194" i="14"/>
  <c r="AL194" i="14"/>
  <c r="P194" i="14"/>
  <c r="Y194" i="14"/>
  <c r="AH194" i="14"/>
  <c r="H194" i="14"/>
  <c r="F194" i="14" s="1"/>
  <c r="Q194" i="14"/>
  <c r="Z194" i="14"/>
  <c r="AI194" i="14"/>
  <c r="R194" i="14"/>
  <c r="AA194" i="14"/>
  <c r="AJ194" i="14"/>
  <c r="O194" i="14"/>
  <c r="X194" i="14"/>
  <c r="AG194" i="14"/>
  <c r="T194" i="14"/>
  <c r="AM194" i="14"/>
  <c r="U194" i="14"/>
  <c r="AN194" i="14"/>
  <c r="W194" i="14"/>
  <c r="AO194" i="14"/>
  <c r="J194" i="14"/>
  <c r="L194" i="14"/>
  <c r="AF194" i="14"/>
  <c r="S194" i="14"/>
  <c r="AK194" i="14"/>
  <c r="B194" i="14"/>
  <c r="H39" i="13"/>
  <c r="F39" i="13" s="1"/>
  <c r="AG39" i="13"/>
  <c r="U39" i="13"/>
  <c r="AK39" i="13"/>
  <c r="AE113" i="14"/>
  <c r="AO113" i="14"/>
  <c r="R113" i="14"/>
  <c r="T113" i="14"/>
  <c r="AI95" i="13"/>
  <c r="AA95" i="13"/>
  <c r="Q95" i="13"/>
  <c r="AJ95" i="13"/>
  <c r="AN95" i="13"/>
  <c r="AH48" i="13"/>
  <c r="AJ48" i="13"/>
  <c r="AF48" i="13"/>
  <c r="AO48" i="13"/>
  <c r="H265" i="14"/>
  <c r="F265" i="14" s="1"/>
  <c r="AF265" i="14"/>
  <c r="Y265" i="14"/>
  <c r="AA265" i="14"/>
  <c r="AI47" i="14"/>
  <c r="AM47" i="14"/>
  <c r="AF47" i="14"/>
  <c r="Z47" i="14"/>
  <c r="Y110" i="13"/>
  <c r="R110" i="13"/>
  <c r="O110" i="13"/>
  <c r="AB110" i="13"/>
  <c r="Z219" i="13"/>
  <c r="AD219" i="13"/>
  <c r="T219" i="13"/>
  <c r="AL219" i="13"/>
  <c r="W54" i="13"/>
  <c r="AC54" i="13"/>
  <c r="K54" i="13"/>
  <c r="I54" i="13"/>
  <c r="J155" i="13"/>
  <c r="AG155" i="13"/>
  <c r="N155" i="13"/>
  <c r="AI155" i="13"/>
  <c r="AK155" i="13"/>
  <c r="Q131" i="13"/>
  <c r="W131" i="13"/>
  <c r="AJ131" i="13"/>
  <c r="AO131" i="13"/>
  <c r="S124" i="13"/>
  <c r="AA124" i="13"/>
  <c r="Y124" i="13"/>
  <c r="W124" i="13"/>
  <c r="AN124" i="13"/>
  <c r="AH185" i="13"/>
  <c r="Z185" i="13"/>
  <c r="AE185" i="13"/>
  <c r="M185" i="13"/>
  <c r="AK29" i="13"/>
  <c r="AL29" i="13"/>
  <c r="AM29" i="13"/>
  <c r="AN29" i="13"/>
  <c r="AO29" i="13"/>
  <c r="V29" i="13"/>
  <c r="AD29" i="13"/>
  <c r="O29" i="13"/>
  <c r="W29" i="13"/>
  <c r="H29" i="13"/>
  <c r="F29" i="13" s="1"/>
  <c r="P29" i="13"/>
  <c r="X29" i="13"/>
  <c r="AF29" i="13"/>
  <c r="S29" i="13"/>
  <c r="AA29" i="13"/>
  <c r="AI29" i="13"/>
  <c r="R29" i="13"/>
  <c r="AH29" i="13"/>
  <c r="T29" i="13"/>
  <c r="AJ29" i="13"/>
  <c r="U29" i="13"/>
  <c r="Y29" i="13"/>
  <c r="J29" i="13"/>
  <c r="Z29" i="13"/>
  <c r="L29" i="13"/>
  <c r="AB29" i="13"/>
  <c r="AC29" i="13"/>
  <c r="Q29" i="13"/>
  <c r="AG29" i="13"/>
  <c r="B29" i="13"/>
  <c r="A24" i="16" s="1"/>
  <c r="V59" i="13"/>
  <c r="N59" i="13"/>
  <c r="R59" i="13"/>
  <c r="P59" i="13"/>
  <c r="AG93" i="13"/>
  <c r="Y93" i="13"/>
  <c r="AA93" i="13"/>
  <c r="W93" i="13"/>
  <c r="AL93" i="13"/>
  <c r="U234" i="14"/>
  <c r="M234" i="14"/>
  <c r="Z234" i="14"/>
  <c r="AN234" i="14"/>
  <c r="V306" i="14"/>
  <c r="AD306" i="14"/>
  <c r="W306" i="14"/>
  <c r="Y306" i="14"/>
  <c r="N205" i="13"/>
  <c r="T205" i="13"/>
  <c r="R205" i="13"/>
  <c r="AM205" i="13"/>
  <c r="AJ105" i="13"/>
  <c r="AH105" i="13"/>
  <c r="AF105" i="13"/>
  <c r="V105" i="13"/>
  <c r="AM105" i="13"/>
  <c r="AD68" i="13"/>
  <c r="X68" i="13"/>
  <c r="T68" i="13"/>
  <c r="AK68" i="13"/>
  <c r="R251" i="13"/>
  <c r="J251" i="13"/>
  <c r="Y251" i="13"/>
  <c r="W251" i="13"/>
  <c r="Y53" i="13"/>
  <c r="Q53" i="13"/>
  <c r="AA53" i="13"/>
  <c r="W53" i="13"/>
  <c r="AL53" i="13"/>
  <c r="AH73" i="14"/>
  <c r="L73" i="14"/>
  <c r="M73" i="14"/>
  <c r="W73" i="14"/>
  <c r="I120" i="13"/>
  <c r="P120" i="13"/>
  <c r="AJ120" i="13"/>
  <c r="AH120" i="13"/>
  <c r="AL120" i="13"/>
  <c r="V81" i="13"/>
  <c r="AE81" i="13"/>
  <c r="AA81" i="13"/>
  <c r="AK81" i="13"/>
  <c r="H104" i="13"/>
  <c r="F104" i="13" s="1"/>
  <c r="U104" i="13"/>
  <c r="S104" i="13"/>
  <c r="AK104" i="13"/>
  <c r="G18" i="14"/>
  <c r="AD74" i="13"/>
  <c r="O74" i="13"/>
  <c r="Z74" i="13"/>
  <c r="AH74" i="13"/>
  <c r="Y74" i="13"/>
  <c r="AA74" i="13"/>
  <c r="P74" i="13"/>
  <c r="AF74" i="13"/>
  <c r="AI74" i="13"/>
  <c r="AJ74" i="13"/>
  <c r="X74" i="13"/>
  <c r="B74" i="13"/>
  <c r="A69" i="16" s="1"/>
  <c r="Z79" i="14"/>
  <c r="AH79" i="14"/>
  <c r="AA79" i="14"/>
  <c r="AI79" i="14"/>
  <c r="AJ79" i="14"/>
  <c r="Y79" i="14"/>
  <c r="AD79" i="14"/>
  <c r="O79" i="14"/>
  <c r="P79" i="14"/>
  <c r="AF79" i="14"/>
  <c r="X79" i="14"/>
  <c r="B79" i="14"/>
  <c r="Q32" i="14"/>
  <c r="Y32" i="14"/>
  <c r="AG32" i="14"/>
  <c r="AO32" i="14"/>
  <c r="L32" i="14"/>
  <c r="U32" i="14"/>
  <c r="AD32" i="14"/>
  <c r="AM32" i="14"/>
  <c r="V32" i="14"/>
  <c r="AN32" i="14"/>
  <c r="P32" i="14"/>
  <c r="Z32" i="14"/>
  <c r="AI32" i="14"/>
  <c r="R32" i="14"/>
  <c r="AF32" i="14"/>
  <c r="S32" i="14"/>
  <c r="AH32" i="14"/>
  <c r="T32" i="14"/>
  <c r="AJ32" i="14"/>
  <c r="O32" i="14"/>
  <c r="X32" i="14"/>
  <c r="AA32" i="14"/>
  <c r="W32" i="14"/>
  <c r="H32" i="14"/>
  <c r="F32" i="14" s="1"/>
  <c r="J32" i="14"/>
  <c r="AL32" i="14"/>
  <c r="AK32" i="14"/>
  <c r="B32" i="14"/>
  <c r="O386" i="13"/>
  <c r="AE386" i="13"/>
  <c r="P386" i="13"/>
  <c r="X386" i="13"/>
  <c r="AF386" i="13"/>
  <c r="Y386" i="13"/>
  <c r="Z386" i="13"/>
  <c r="AH386" i="13"/>
  <c r="AA386" i="13"/>
  <c r="AI386" i="13"/>
  <c r="AD386" i="13"/>
  <c r="AJ386" i="13"/>
  <c r="B386" i="13"/>
  <c r="A381" i="16" s="1"/>
  <c r="P178" i="13"/>
  <c r="X178" i="13"/>
  <c r="AF178" i="13"/>
  <c r="Y178" i="13"/>
  <c r="Z178" i="13"/>
  <c r="AH178" i="13"/>
  <c r="AA178" i="13"/>
  <c r="AI178" i="13"/>
  <c r="AJ178" i="13"/>
  <c r="AD178" i="13"/>
  <c r="O178" i="13"/>
  <c r="B178" i="13"/>
  <c r="A173" i="16" s="1"/>
  <c r="AL313" i="13"/>
  <c r="AM313" i="13"/>
  <c r="AO313" i="13"/>
  <c r="AK313" i="13"/>
  <c r="AN313" i="13"/>
  <c r="Q313" i="13"/>
  <c r="Y313" i="13"/>
  <c r="AG313" i="13"/>
  <c r="J313" i="13"/>
  <c r="R313" i="13"/>
  <c r="Z313" i="13"/>
  <c r="AH313" i="13"/>
  <c r="S313" i="13"/>
  <c r="AA313" i="13"/>
  <c r="AI313" i="13"/>
  <c r="H313" i="13"/>
  <c r="F313" i="13" s="1"/>
  <c r="P313" i="13"/>
  <c r="X313" i="13"/>
  <c r="AF313" i="13"/>
  <c r="AD313" i="13"/>
  <c r="O313" i="13"/>
  <c r="T313" i="13"/>
  <c r="AJ313" i="13"/>
  <c r="U313" i="13"/>
  <c r="V313" i="13"/>
  <c r="W313" i="13"/>
  <c r="L313" i="13"/>
  <c r="B313" i="13"/>
  <c r="A308" i="16" s="1"/>
  <c r="AK345" i="13"/>
  <c r="AL345" i="13"/>
  <c r="AM345" i="13"/>
  <c r="AN345" i="13"/>
  <c r="AO345" i="13"/>
  <c r="Q345" i="13"/>
  <c r="Y345" i="13"/>
  <c r="AG345" i="13"/>
  <c r="J345" i="13"/>
  <c r="R345" i="13"/>
  <c r="Z345" i="13"/>
  <c r="AH345" i="13"/>
  <c r="S345" i="13"/>
  <c r="AA345" i="13"/>
  <c r="AI345" i="13"/>
  <c r="H345" i="13"/>
  <c r="F345" i="13" s="1"/>
  <c r="P345" i="13"/>
  <c r="X345" i="13"/>
  <c r="AF345" i="13"/>
  <c r="AD345" i="13"/>
  <c r="O345" i="13"/>
  <c r="T345" i="13"/>
  <c r="AJ345" i="13"/>
  <c r="U345" i="13"/>
  <c r="V345" i="13"/>
  <c r="W345" i="13"/>
  <c r="L345" i="13"/>
  <c r="B345" i="13"/>
  <c r="A340" i="16" s="1"/>
  <c r="L304" i="14"/>
  <c r="T304" i="14"/>
  <c r="AJ304" i="14"/>
  <c r="U304" i="14"/>
  <c r="AK304" i="14"/>
  <c r="V304" i="14"/>
  <c r="AD304" i="14"/>
  <c r="AL304" i="14"/>
  <c r="S304" i="14"/>
  <c r="AA304" i="14"/>
  <c r="AI304" i="14"/>
  <c r="P304" i="14"/>
  <c r="AF304" i="14"/>
  <c r="Q304" i="14"/>
  <c r="AG304" i="14"/>
  <c r="R304" i="14"/>
  <c r="AH304" i="14"/>
  <c r="O304" i="14"/>
  <c r="AO304" i="14"/>
  <c r="J304" i="14"/>
  <c r="W304" i="14"/>
  <c r="X304" i="14"/>
  <c r="Y304" i="14"/>
  <c r="Z304" i="14"/>
  <c r="AM304" i="14"/>
  <c r="H304" i="14"/>
  <c r="F304" i="14" s="1"/>
  <c r="AN304" i="14"/>
  <c r="B304" i="14"/>
  <c r="AK142" i="14"/>
  <c r="AE142" i="14"/>
  <c r="H142" i="14"/>
  <c r="F142" i="14" s="1"/>
  <c r="J142" i="14"/>
  <c r="AI47" i="13"/>
  <c r="AA47" i="13"/>
  <c r="Q47" i="13"/>
  <c r="AJ47" i="13"/>
  <c r="AN47" i="13"/>
  <c r="K193" i="13"/>
  <c r="AG193" i="13"/>
  <c r="O193" i="13"/>
  <c r="AN193" i="13"/>
  <c r="AC52" i="14"/>
  <c r="S52" i="14"/>
  <c r="AE52" i="14"/>
  <c r="AG52" i="14"/>
  <c r="H52" i="14"/>
  <c r="F52" i="14" s="1"/>
  <c r="U185" i="14"/>
  <c r="AB185" i="14"/>
  <c r="R185" i="14"/>
  <c r="AF185" i="14"/>
  <c r="K61" i="14"/>
  <c r="AJ61" i="14"/>
  <c r="U61" i="14"/>
  <c r="AE61" i="14"/>
  <c r="P41" i="13"/>
  <c r="H41" i="13"/>
  <c r="F41" i="13" s="1"/>
  <c r="L41" i="13"/>
  <c r="J41" i="13"/>
  <c r="U25" i="13"/>
  <c r="M25" i="13"/>
  <c r="O25" i="13"/>
  <c r="K25" i="13"/>
  <c r="AM25" i="13"/>
  <c r="AJ56" i="14"/>
  <c r="AC56" i="14"/>
  <c r="AH56" i="14"/>
  <c r="I56" i="14"/>
  <c r="O90" i="14"/>
  <c r="Y90" i="14"/>
  <c r="K90" i="14"/>
  <c r="M90" i="14"/>
  <c r="S105" i="14"/>
  <c r="I105" i="14"/>
  <c r="AM105" i="14"/>
  <c r="L137" i="13"/>
  <c r="Q137" i="13"/>
  <c r="O137" i="13"/>
  <c r="AK137" i="13"/>
  <c r="Z225" i="13"/>
  <c r="S225" i="13"/>
  <c r="H225" i="13"/>
  <c r="F225" i="13" s="1"/>
  <c r="U225" i="13"/>
  <c r="N57" i="13"/>
  <c r="AE57" i="13"/>
  <c r="AA57" i="13"/>
  <c r="AK57" i="13"/>
  <c r="W290" i="13"/>
  <c r="O290" i="13"/>
  <c r="K290" i="13"/>
  <c r="AB290" i="13"/>
  <c r="AG81" i="14"/>
  <c r="AA81" i="14"/>
  <c r="AN81" i="14"/>
  <c r="O81" i="14"/>
  <c r="B32" i="2"/>
  <c r="G32" i="2"/>
  <c r="G32" i="15" s="1"/>
  <c r="O32" i="2"/>
  <c r="Q32" i="15" s="1"/>
  <c r="X35" i="13" s="1"/>
  <c r="U32" i="2"/>
  <c r="W32" i="15" s="1"/>
  <c r="K32" i="2"/>
  <c r="M32" i="15" s="1"/>
  <c r="P35" i="13" s="1"/>
  <c r="S32" i="2"/>
  <c r="U32" i="15" s="1"/>
  <c r="P32" i="2"/>
  <c r="R32" i="15" s="1"/>
  <c r="AD35" i="13" s="1"/>
  <c r="I32" i="2"/>
  <c r="I32" i="15" s="1"/>
  <c r="R32" i="2"/>
  <c r="T32" i="15" s="1"/>
  <c r="N32" i="2"/>
  <c r="P32" i="15" s="1"/>
  <c r="H32" i="2"/>
  <c r="H32" i="15" s="1"/>
  <c r="Q32" i="2"/>
  <c r="M32" i="2"/>
  <c r="O32" i="15" s="1"/>
  <c r="Z35" i="14" s="1"/>
  <c r="E32" i="2"/>
  <c r="F32" i="2"/>
  <c r="F32" i="15" s="1"/>
  <c r="J32" i="2"/>
  <c r="L32" i="15" s="1"/>
  <c r="O35" i="13" s="1"/>
  <c r="D32" i="2"/>
  <c r="D32" i="15" s="1"/>
  <c r="H35" i="13" s="1"/>
  <c r="F35" i="13" s="1"/>
  <c r="Q122" i="14"/>
  <c r="Y122" i="14"/>
  <c r="AG122" i="14"/>
  <c r="AO122" i="14"/>
  <c r="J122" i="14"/>
  <c r="R122" i="14"/>
  <c r="Z122" i="14"/>
  <c r="AH122" i="14"/>
  <c r="S122" i="14"/>
  <c r="AA122" i="14"/>
  <c r="AI122" i="14"/>
  <c r="H122" i="14"/>
  <c r="F122" i="14" s="1"/>
  <c r="P122" i="14"/>
  <c r="X122" i="14"/>
  <c r="AF122" i="14"/>
  <c r="AN122" i="14"/>
  <c r="V122" i="14"/>
  <c r="AL122" i="14"/>
  <c r="W122" i="14"/>
  <c r="AM122" i="14"/>
  <c r="L122" i="14"/>
  <c r="G122" i="14" s="1"/>
  <c r="U122" i="14"/>
  <c r="AK122" i="14"/>
  <c r="AD122" i="14"/>
  <c r="AJ122" i="14"/>
  <c r="O122" i="14"/>
  <c r="T122" i="14"/>
  <c r="B122" i="14"/>
  <c r="L82" i="14"/>
  <c r="T82" i="14"/>
  <c r="AB82" i="14"/>
  <c r="AJ82" i="14"/>
  <c r="U82" i="14"/>
  <c r="AK82" i="14"/>
  <c r="V82" i="14"/>
  <c r="AD82" i="14"/>
  <c r="AL82" i="14"/>
  <c r="S82" i="14"/>
  <c r="AA82" i="14"/>
  <c r="AI82" i="14"/>
  <c r="H82" i="14"/>
  <c r="F82" i="14" s="1"/>
  <c r="X82" i="14"/>
  <c r="AN82" i="14"/>
  <c r="Y82" i="14"/>
  <c r="AO82" i="14"/>
  <c r="J82" i="14"/>
  <c r="Z82" i="14"/>
  <c r="W82" i="14"/>
  <c r="AM82" i="14"/>
  <c r="Q82" i="14"/>
  <c r="R82" i="14"/>
  <c r="P82" i="14"/>
  <c r="O82" i="14"/>
  <c r="AF82" i="14"/>
  <c r="AG82" i="14"/>
  <c r="AH82" i="14"/>
  <c r="B82" i="14"/>
  <c r="AM156" i="13"/>
  <c r="AN156" i="13"/>
  <c r="AK156" i="13"/>
  <c r="AL156" i="13"/>
  <c r="AO156" i="13"/>
  <c r="V156" i="13"/>
  <c r="AD156" i="13"/>
  <c r="O156" i="13"/>
  <c r="W156" i="13"/>
  <c r="H156" i="13"/>
  <c r="F156" i="13" s="1"/>
  <c r="P156" i="13"/>
  <c r="X156" i="13"/>
  <c r="AF156" i="13"/>
  <c r="Q156" i="13"/>
  <c r="Y156" i="13"/>
  <c r="AG156" i="13"/>
  <c r="R156" i="13"/>
  <c r="AH156" i="13"/>
  <c r="S156" i="13"/>
  <c r="AI156" i="13"/>
  <c r="T156" i="13"/>
  <c r="AJ156" i="13"/>
  <c r="U156" i="13"/>
  <c r="J156" i="13"/>
  <c r="Z156" i="13"/>
  <c r="AA156" i="13"/>
  <c r="L156" i="13"/>
  <c r="B156" i="13"/>
  <c r="A151" i="16" s="1"/>
  <c r="H322" i="14"/>
  <c r="F322" i="14" s="1"/>
  <c r="P322" i="14"/>
  <c r="X322" i="14"/>
  <c r="AF322" i="14"/>
  <c r="AN322" i="14"/>
  <c r="Q322" i="14"/>
  <c r="Y322" i="14"/>
  <c r="AG322" i="14"/>
  <c r="AO322" i="14"/>
  <c r="J322" i="14"/>
  <c r="R322" i="14"/>
  <c r="Z322" i="14"/>
  <c r="AH322" i="14"/>
  <c r="O322" i="14"/>
  <c r="W322" i="14"/>
  <c r="AM322" i="14"/>
  <c r="U322" i="14"/>
  <c r="AK322" i="14"/>
  <c r="V322" i="14"/>
  <c r="AL322" i="14"/>
  <c r="AA322" i="14"/>
  <c r="T322" i="14"/>
  <c r="AJ322" i="14"/>
  <c r="S322" i="14"/>
  <c r="AD322" i="14"/>
  <c r="AI322" i="14"/>
  <c r="L322" i="14"/>
  <c r="B322" i="14"/>
  <c r="R142" i="13"/>
  <c r="J142" i="13"/>
  <c r="AD142" i="13"/>
  <c r="T142" i="13"/>
  <c r="I193" i="14"/>
  <c r="AM193" i="14"/>
  <c r="W193" i="14"/>
  <c r="X193" i="14"/>
  <c r="J78" i="14"/>
  <c r="AH78" i="14"/>
  <c r="S78" i="14"/>
  <c r="U78" i="14"/>
  <c r="AI128" i="14"/>
  <c r="AO128" i="14"/>
  <c r="J128" i="14"/>
  <c r="O128" i="14"/>
  <c r="M128" i="14"/>
  <c r="I263" i="14"/>
  <c r="S263" i="14"/>
  <c r="AF263" i="14"/>
  <c r="AL263" i="14"/>
  <c r="I255" i="14"/>
  <c r="Q255" i="14"/>
  <c r="AM255" i="14"/>
  <c r="Z167" i="14"/>
  <c r="Q167" i="14"/>
  <c r="AD167" i="14"/>
  <c r="AB167" i="14"/>
  <c r="AH169" i="13"/>
  <c r="Z169" i="13"/>
  <c r="AE169" i="13"/>
  <c r="M169" i="13"/>
  <c r="AJ321" i="13"/>
  <c r="AB321" i="13"/>
  <c r="AI321" i="13"/>
  <c r="AG321" i="13"/>
  <c r="AL321" i="13"/>
  <c r="Q52" i="13"/>
  <c r="I52" i="13"/>
  <c r="M52" i="13"/>
  <c r="K52" i="13"/>
  <c r="AG61" i="13"/>
  <c r="Y61" i="13"/>
  <c r="AA61" i="13"/>
  <c r="W61" i="13"/>
  <c r="AL61" i="13"/>
  <c r="AC357" i="14"/>
  <c r="AF357" i="14"/>
  <c r="I357" i="14"/>
  <c r="K357" i="14"/>
  <c r="AM236" i="14"/>
  <c r="Z236" i="14"/>
  <c r="AI236" i="14"/>
  <c r="AK236" i="14"/>
  <c r="P212" i="14"/>
  <c r="AN212" i="14"/>
  <c r="AD212" i="14"/>
  <c r="AB212" i="14"/>
  <c r="AD301" i="14"/>
  <c r="H301" i="14"/>
  <c r="F301" i="14" s="1"/>
  <c r="Q301" i="14"/>
  <c r="S301" i="14"/>
  <c r="H41" i="14"/>
  <c r="F41" i="14" s="1"/>
  <c r="AM41" i="14"/>
  <c r="AI41" i="14"/>
  <c r="K41" i="14"/>
  <c r="N41" i="14"/>
  <c r="AE180" i="14"/>
  <c r="W180" i="14"/>
  <c r="AJ180" i="14"/>
  <c r="AH180" i="14"/>
  <c r="L25" i="14"/>
  <c r="J25" i="14"/>
  <c r="K25" i="14"/>
  <c r="Z25" i="14"/>
  <c r="AA60" i="14"/>
  <c r="AI60" i="14"/>
  <c r="AM60" i="14"/>
  <c r="AO60" i="14"/>
  <c r="P60" i="14"/>
  <c r="M56" i="13"/>
  <c r="S56" i="13"/>
  <c r="I56" i="13"/>
  <c r="AO56" i="13"/>
  <c r="AA177" i="13"/>
  <c r="AI177" i="13"/>
  <c r="P177" i="13"/>
  <c r="AC177" i="13"/>
  <c r="T154" i="13"/>
  <c r="L154" i="13"/>
  <c r="J154" i="13"/>
  <c r="H154" i="13"/>
  <c r="F154" i="13" s="1"/>
  <c r="AK51" i="13"/>
  <c r="AM51" i="13"/>
  <c r="AN51" i="13"/>
  <c r="AO51" i="13"/>
  <c r="AL51" i="13"/>
  <c r="H51" i="13"/>
  <c r="F51" i="13" s="1"/>
  <c r="P51" i="13"/>
  <c r="X51" i="13"/>
  <c r="AF51" i="13"/>
  <c r="Q51" i="13"/>
  <c r="Y51" i="13"/>
  <c r="AG51" i="13"/>
  <c r="J51" i="13"/>
  <c r="R51" i="13"/>
  <c r="Z51" i="13"/>
  <c r="AH51" i="13"/>
  <c r="U51" i="13"/>
  <c r="T51" i="13"/>
  <c r="AJ51" i="13"/>
  <c r="V51" i="13"/>
  <c r="W51" i="13"/>
  <c r="AA51" i="13"/>
  <c r="L51" i="13"/>
  <c r="AD51" i="13"/>
  <c r="O51" i="13"/>
  <c r="S51" i="13"/>
  <c r="AI51" i="13"/>
  <c r="B51" i="13"/>
  <c r="A46" i="16" s="1"/>
  <c r="AO85" i="14"/>
  <c r="Q85" i="14"/>
  <c r="AC85" i="14"/>
  <c r="AM85" i="14"/>
  <c r="AF137" i="14"/>
  <c r="AN137" i="14"/>
  <c r="AC137" i="14"/>
  <c r="AA137" i="14"/>
  <c r="M225" i="14"/>
  <c r="P225" i="14"/>
  <c r="Q225" i="14"/>
  <c r="S225" i="14"/>
  <c r="M123" i="14"/>
  <c r="S123" i="14"/>
  <c r="AD123" i="14"/>
  <c r="AN123" i="14"/>
  <c r="O123" i="14"/>
  <c r="AC181" i="14"/>
  <c r="AJ181" i="14"/>
  <c r="R181" i="14"/>
  <c r="AF181" i="14"/>
  <c r="S57" i="14"/>
  <c r="AB57" i="14"/>
  <c r="U57" i="14"/>
  <c r="AE57" i="14"/>
  <c r="W62" i="14"/>
  <c r="Z62" i="14"/>
  <c r="AF62" i="14"/>
  <c r="V62" i="14"/>
  <c r="T62" i="14"/>
  <c r="Z31" i="14"/>
  <c r="L31" i="14"/>
  <c r="W31" i="14"/>
  <c r="R31" i="14"/>
  <c r="AG89" i="13"/>
  <c r="Y89" i="13"/>
  <c r="AJ89" i="13"/>
  <c r="AH89" i="13"/>
  <c r="AL89" i="13"/>
  <c r="AA199" i="14"/>
  <c r="T199" i="14"/>
  <c r="M199" i="14"/>
  <c r="W199" i="14"/>
  <c r="U168" i="14"/>
  <c r="V168" i="14"/>
  <c r="N168" i="14"/>
  <c r="T168" i="14"/>
  <c r="R168" i="14"/>
  <c r="S141" i="14"/>
  <c r="AA141" i="14"/>
  <c r="AI141" i="14"/>
  <c r="L141" i="14"/>
  <c r="T141" i="14"/>
  <c r="AJ141" i="14"/>
  <c r="U141" i="14"/>
  <c r="AK141" i="14"/>
  <c r="J141" i="14"/>
  <c r="R141" i="14"/>
  <c r="Z141" i="14"/>
  <c r="AH141" i="14"/>
  <c r="P141" i="14"/>
  <c r="AF141" i="14"/>
  <c r="Q141" i="14"/>
  <c r="AG141" i="14"/>
  <c r="V141" i="14"/>
  <c r="AL141" i="14"/>
  <c r="O141" i="14"/>
  <c r="X141" i="14"/>
  <c r="Y141" i="14"/>
  <c r="AD141" i="14"/>
  <c r="AM141" i="14"/>
  <c r="H141" i="14"/>
  <c r="F141" i="14" s="1"/>
  <c r="AN141" i="14"/>
  <c r="W141" i="14"/>
  <c r="AO141" i="14"/>
  <c r="B141" i="14"/>
  <c r="H254" i="14"/>
  <c r="F254" i="14" s="1"/>
  <c r="P254" i="14"/>
  <c r="X254" i="14"/>
  <c r="AF254" i="14"/>
  <c r="AN254" i="14"/>
  <c r="Q254" i="14"/>
  <c r="Y254" i="14"/>
  <c r="AG254" i="14"/>
  <c r="AO254" i="14"/>
  <c r="J254" i="14"/>
  <c r="R254" i="14"/>
  <c r="Z254" i="14"/>
  <c r="AH254" i="14"/>
  <c r="O254" i="14"/>
  <c r="W254" i="14"/>
  <c r="AM254" i="14"/>
  <c r="T254" i="14"/>
  <c r="AJ254" i="14"/>
  <c r="U254" i="14"/>
  <c r="AK254" i="14"/>
  <c r="V254" i="14"/>
  <c r="AL254" i="14"/>
  <c r="S254" i="14"/>
  <c r="AI254" i="14"/>
  <c r="AA254" i="14"/>
  <c r="AD254" i="14"/>
  <c r="L254" i="14"/>
  <c r="B254" i="14"/>
  <c r="J277" i="14"/>
  <c r="R277" i="14"/>
  <c r="Z277" i="14"/>
  <c r="AH277" i="14"/>
  <c r="S277" i="14"/>
  <c r="AA277" i="14"/>
  <c r="AI277" i="14"/>
  <c r="L277" i="14"/>
  <c r="T277" i="14"/>
  <c r="AJ277" i="14"/>
  <c r="Q277" i="14"/>
  <c r="Y277" i="14"/>
  <c r="AG277" i="14"/>
  <c r="AO277" i="14"/>
  <c r="V277" i="14"/>
  <c r="AL277" i="14"/>
  <c r="W277" i="14"/>
  <c r="AM277" i="14"/>
  <c r="H277" i="14"/>
  <c r="F277" i="14" s="1"/>
  <c r="X277" i="14"/>
  <c r="AN277" i="14"/>
  <c r="U277" i="14"/>
  <c r="AK277" i="14"/>
  <c r="AF277" i="14"/>
  <c r="O277" i="14"/>
  <c r="P277" i="14"/>
  <c r="AD277" i="14"/>
  <c r="B277" i="14"/>
  <c r="V275" i="14"/>
  <c r="AD275" i="14"/>
  <c r="AL275" i="14"/>
  <c r="O275" i="14"/>
  <c r="W275" i="14"/>
  <c r="AM275" i="14"/>
  <c r="H275" i="14"/>
  <c r="F275" i="14" s="1"/>
  <c r="P275" i="14"/>
  <c r="X275" i="14"/>
  <c r="AF275" i="14"/>
  <c r="AN275" i="14"/>
  <c r="U275" i="14"/>
  <c r="AK275" i="14"/>
  <c r="J275" i="14"/>
  <c r="Z275" i="14"/>
  <c r="AA275" i="14"/>
  <c r="L275" i="14"/>
  <c r="Y275" i="14"/>
  <c r="AO275" i="14"/>
  <c r="AI275" i="14"/>
  <c r="AJ275" i="14"/>
  <c r="Q275" i="14"/>
  <c r="R275" i="14"/>
  <c r="S275" i="14"/>
  <c r="T275" i="14"/>
  <c r="AG275" i="14"/>
  <c r="AH275" i="14"/>
  <c r="B275" i="14"/>
  <c r="J213" i="14"/>
  <c r="R213" i="14"/>
  <c r="Z213" i="14"/>
  <c r="AH213" i="14"/>
  <c r="S213" i="14"/>
  <c r="AA213" i="14"/>
  <c r="AI213" i="14"/>
  <c r="L213" i="14"/>
  <c r="T213" i="14"/>
  <c r="AJ213" i="14"/>
  <c r="Q213" i="14"/>
  <c r="Y213" i="14"/>
  <c r="AG213" i="14"/>
  <c r="AO213" i="14"/>
  <c r="V213" i="14"/>
  <c r="AL213" i="14"/>
  <c r="W213" i="14"/>
  <c r="AM213" i="14"/>
  <c r="H213" i="14"/>
  <c r="F213" i="14" s="1"/>
  <c r="X213" i="14"/>
  <c r="AN213" i="14"/>
  <c r="AD213" i="14"/>
  <c r="O213" i="14"/>
  <c r="U213" i="14"/>
  <c r="AK213" i="14"/>
  <c r="P213" i="14"/>
  <c r="AF213" i="14"/>
  <c r="B213" i="14"/>
  <c r="H358" i="14"/>
  <c r="F358" i="14" s="1"/>
  <c r="P358" i="14"/>
  <c r="X358" i="14"/>
  <c r="AF358" i="14"/>
  <c r="AN358" i="14"/>
  <c r="Q358" i="14"/>
  <c r="Y358" i="14"/>
  <c r="AG358" i="14"/>
  <c r="AO358" i="14"/>
  <c r="J358" i="14"/>
  <c r="R358" i="14"/>
  <c r="Z358" i="14"/>
  <c r="AH358" i="14"/>
  <c r="O358" i="14"/>
  <c r="W358" i="14"/>
  <c r="AM358" i="14"/>
  <c r="AD358" i="14"/>
  <c r="S358" i="14"/>
  <c r="AI358" i="14"/>
  <c r="L358" i="14"/>
  <c r="T358" i="14"/>
  <c r="U358" i="14"/>
  <c r="V358" i="14"/>
  <c r="AA358" i="14"/>
  <c r="AJ358" i="14"/>
  <c r="AK358" i="14"/>
  <c r="AL358" i="14"/>
  <c r="B358" i="14"/>
  <c r="J317" i="14"/>
  <c r="R317" i="14"/>
  <c r="Z317" i="14"/>
  <c r="AH317" i="14"/>
  <c r="S317" i="14"/>
  <c r="AA317" i="14"/>
  <c r="AI317" i="14"/>
  <c r="L317" i="14"/>
  <c r="G317" i="14" s="1"/>
  <c r="T317" i="14"/>
  <c r="AJ317" i="14"/>
  <c r="Q317" i="14"/>
  <c r="Y317" i="14"/>
  <c r="AG317" i="14"/>
  <c r="AO317" i="14"/>
  <c r="O317" i="14"/>
  <c r="P317" i="14"/>
  <c r="AF317" i="14"/>
  <c r="U317" i="14"/>
  <c r="AK317" i="14"/>
  <c r="W317" i="14"/>
  <c r="AM317" i="14"/>
  <c r="AD317" i="14"/>
  <c r="V317" i="14"/>
  <c r="X317" i="14"/>
  <c r="AL317" i="14"/>
  <c r="AN317" i="14"/>
  <c r="H317" i="14"/>
  <c r="F317" i="14" s="1"/>
  <c r="B317" i="14"/>
  <c r="V387" i="14"/>
  <c r="AD387" i="14"/>
  <c r="AL387" i="14"/>
  <c r="O387" i="14"/>
  <c r="W387" i="14"/>
  <c r="AM387" i="14"/>
  <c r="H387" i="14"/>
  <c r="F387" i="14" s="1"/>
  <c r="P387" i="14"/>
  <c r="X387" i="14"/>
  <c r="AN387" i="14"/>
  <c r="U387" i="14"/>
  <c r="AK387" i="14"/>
  <c r="S387" i="14"/>
  <c r="T387" i="14"/>
  <c r="AJ387" i="14"/>
  <c r="AO387" i="14"/>
  <c r="R387" i="14"/>
  <c r="AG387" i="14"/>
  <c r="J387" i="14"/>
  <c r="L387" i="14"/>
  <c r="G387" i="14" s="1"/>
  <c r="Q387" i="14"/>
  <c r="B387" i="14"/>
  <c r="H294" i="14"/>
  <c r="F294" i="14" s="1"/>
  <c r="P294" i="14"/>
  <c r="X294" i="14"/>
  <c r="AF294" i="14"/>
  <c r="AN294" i="14"/>
  <c r="Q294" i="14"/>
  <c r="Y294" i="14"/>
  <c r="AG294" i="14"/>
  <c r="AO294" i="14"/>
  <c r="J294" i="14"/>
  <c r="R294" i="14"/>
  <c r="Z294" i="14"/>
  <c r="AH294" i="14"/>
  <c r="O294" i="14"/>
  <c r="W294" i="14"/>
  <c r="AM294" i="14"/>
  <c r="T294" i="14"/>
  <c r="AJ294" i="14"/>
  <c r="U294" i="14"/>
  <c r="AK294" i="14"/>
  <c r="V294" i="14"/>
  <c r="AL294" i="14"/>
  <c r="S294" i="14"/>
  <c r="AI294" i="14"/>
  <c r="AD294" i="14"/>
  <c r="L294" i="14"/>
  <c r="G294" i="14" s="1"/>
  <c r="AA294" i="14"/>
  <c r="B294" i="14"/>
  <c r="L316" i="14"/>
  <c r="G316" i="14" s="1"/>
  <c r="T316" i="14"/>
  <c r="AJ316" i="14"/>
  <c r="U316" i="14"/>
  <c r="AK316" i="14"/>
  <c r="V316" i="14"/>
  <c r="AD316" i="14"/>
  <c r="AL316" i="14"/>
  <c r="S316" i="14"/>
  <c r="AA316" i="14"/>
  <c r="AI316" i="14"/>
  <c r="Q316" i="14"/>
  <c r="AG316" i="14"/>
  <c r="R316" i="14"/>
  <c r="AH316" i="14"/>
  <c r="W316" i="14"/>
  <c r="AM316" i="14"/>
  <c r="Y316" i="14"/>
  <c r="AO316" i="14"/>
  <c r="P316" i="14"/>
  <c r="AF316" i="14"/>
  <c r="H316" i="14"/>
  <c r="F316" i="14" s="1"/>
  <c r="J316" i="14"/>
  <c r="O316" i="14"/>
  <c r="X316" i="14"/>
  <c r="Z316" i="14"/>
  <c r="AN316" i="14"/>
  <c r="B316" i="14"/>
  <c r="J91" i="14"/>
  <c r="R91" i="14"/>
  <c r="Z91" i="14"/>
  <c r="AH91" i="14"/>
  <c r="S91" i="14"/>
  <c r="AA91" i="14"/>
  <c r="AI91" i="14"/>
  <c r="L91" i="14"/>
  <c r="T91" i="14"/>
  <c r="AJ91" i="14"/>
  <c r="Q91" i="14"/>
  <c r="Y91" i="14"/>
  <c r="AG91" i="14"/>
  <c r="AO91" i="14"/>
  <c r="V91" i="14"/>
  <c r="AL91" i="14"/>
  <c r="W91" i="14"/>
  <c r="AM91" i="14"/>
  <c r="H91" i="14"/>
  <c r="F91" i="14" s="1"/>
  <c r="X91" i="14"/>
  <c r="AN91" i="14"/>
  <c r="U91" i="14"/>
  <c r="AK91" i="14"/>
  <c r="AF91" i="14"/>
  <c r="AD91" i="14"/>
  <c r="O91" i="14"/>
  <c r="P91" i="14"/>
  <c r="B91" i="14"/>
  <c r="AN336" i="13"/>
  <c r="AO336" i="13"/>
  <c r="AK336" i="13"/>
  <c r="AL336" i="13"/>
  <c r="AM336" i="13"/>
  <c r="V336" i="13"/>
  <c r="AD336" i="13"/>
  <c r="O336" i="13"/>
  <c r="W336" i="13"/>
  <c r="H336" i="13"/>
  <c r="F336" i="13" s="1"/>
  <c r="P336" i="13"/>
  <c r="X336" i="13"/>
  <c r="AF336" i="13"/>
  <c r="U336" i="13"/>
  <c r="S336" i="13"/>
  <c r="AI336" i="13"/>
  <c r="T336" i="13"/>
  <c r="AJ336" i="13"/>
  <c r="Y336" i="13"/>
  <c r="J336" i="13"/>
  <c r="Z336" i="13"/>
  <c r="AA336" i="13"/>
  <c r="L336" i="13"/>
  <c r="Q336" i="13"/>
  <c r="AG336" i="13"/>
  <c r="R336" i="13"/>
  <c r="AH336" i="13"/>
  <c r="B336" i="13"/>
  <c r="A331" i="16" s="1"/>
  <c r="AD375" i="13"/>
  <c r="O375" i="13"/>
  <c r="P375" i="13"/>
  <c r="X375" i="13"/>
  <c r="AF375" i="13"/>
  <c r="Y375" i="13"/>
  <c r="Z375" i="13"/>
  <c r="AH375" i="13"/>
  <c r="AA375" i="13"/>
  <c r="AI375" i="13"/>
  <c r="AJ375" i="13"/>
  <c r="B375" i="13"/>
  <c r="A370" i="16" s="1"/>
  <c r="H350" i="14"/>
  <c r="F350" i="14" s="1"/>
  <c r="P350" i="14"/>
  <c r="X350" i="14"/>
  <c r="AF350" i="14"/>
  <c r="AN350" i="14"/>
  <c r="Q350" i="14"/>
  <c r="Y350" i="14"/>
  <c r="AG350" i="14"/>
  <c r="AO350" i="14"/>
  <c r="J350" i="14"/>
  <c r="R350" i="14"/>
  <c r="Z350" i="14"/>
  <c r="AH350" i="14"/>
  <c r="O350" i="14"/>
  <c r="W350" i="14"/>
  <c r="AM350" i="14"/>
  <c r="AD350" i="14"/>
  <c r="S350" i="14"/>
  <c r="AI350" i="14"/>
  <c r="L350" i="14"/>
  <c r="AJ350" i="14"/>
  <c r="AK350" i="14"/>
  <c r="AL350" i="14"/>
  <c r="T350" i="14"/>
  <c r="U350" i="14"/>
  <c r="V350" i="14"/>
  <c r="AA350" i="14"/>
  <c r="B350" i="14"/>
  <c r="I175" i="14"/>
  <c r="Q175" i="14"/>
  <c r="AD175" i="14"/>
  <c r="AB175" i="14"/>
  <c r="T162" i="13"/>
  <c r="J162" i="13"/>
  <c r="H162" i="13"/>
  <c r="F162" i="13" s="1"/>
  <c r="T78" i="13"/>
  <c r="L78" i="13"/>
  <c r="AI78" i="13"/>
  <c r="AG78" i="13"/>
  <c r="AK78" i="13"/>
  <c r="P128" i="13"/>
  <c r="AC128" i="13"/>
  <c r="AA128" i="13"/>
  <c r="AN128" i="13"/>
  <c r="AF263" i="13"/>
  <c r="AH263" i="13"/>
  <c r="AI263" i="13"/>
  <c r="AC293" i="14"/>
  <c r="X293" i="14"/>
  <c r="AB293" i="14"/>
  <c r="N255" i="13"/>
  <c r="AD167" i="13"/>
  <c r="K16" i="14"/>
  <c r="I16" i="14"/>
  <c r="I16" i="13"/>
  <c r="K16" i="13"/>
  <c r="K9" i="14"/>
  <c r="I9" i="14"/>
  <c r="D9" i="14" s="1"/>
  <c r="I9" i="13"/>
  <c r="K9" i="13"/>
  <c r="AB9" i="14"/>
  <c r="E9" i="14" s="1"/>
  <c r="AB9" i="13"/>
  <c r="E9" i="13" s="1"/>
  <c r="J55" i="14"/>
  <c r="R55" i="14"/>
  <c r="Z55" i="14"/>
  <c r="AH55" i="14"/>
  <c r="S55" i="14"/>
  <c r="AA55" i="14"/>
  <c r="AI55" i="14"/>
  <c r="L55" i="14"/>
  <c r="T55" i="14"/>
  <c r="AJ55" i="14"/>
  <c r="Q55" i="14"/>
  <c r="Y55" i="14"/>
  <c r="AG55" i="14"/>
  <c r="AO55" i="14"/>
  <c r="AD55" i="14"/>
  <c r="O55" i="14"/>
  <c r="P55" i="14"/>
  <c r="AF55" i="14"/>
  <c r="AM55" i="14"/>
  <c r="H55" i="14"/>
  <c r="F55" i="14" s="1"/>
  <c r="AN55" i="14"/>
  <c r="U55" i="14"/>
  <c r="AL55" i="14"/>
  <c r="W55" i="14"/>
  <c r="X55" i="14"/>
  <c r="AK55" i="14"/>
  <c r="V55" i="14"/>
  <c r="B55" i="14"/>
  <c r="S33" i="13"/>
  <c r="AO33" i="13"/>
  <c r="L121" i="13"/>
  <c r="S121" i="13"/>
  <c r="P121" i="13"/>
  <c r="AC121" i="13"/>
  <c r="B20" i="2"/>
  <c r="G20" i="2"/>
  <c r="G20" i="15" s="1"/>
  <c r="S20" i="2"/>
  <c r="U20" i="15" s="1"/>
  <c r="U20" i="2"/>
  <c r="W20" i="15" s="1"/>
  <c r="X20" i="15" s="1"/>
  <c r="AB23" i="13" s="1"/>
  <c r="K20" i="2"/>
  <c r="M20" i="15" s="1"/>
  <c r="P23" i="13" s="1"/>
  <c r="R20" i="2"/>
  <c r="T20" i="15" s="1"/>
  <c r="P20" i="2"/>
  <c r="R20" i="15" s="1"/>
  <c r="AD23" i="13" s="1"/>
  <c r="J20" i="2"/>
  <c r="L20" i="15" s="1"/>
  <c r="O23" i="13" s="1"/>
  <c r="Q20" i="2"/>
  <c r="N20" i="2"/>
  <c r="P20" i="15" s="1"/>
  <c r="I20" i="2"/>
  <c r="I20" i="15" s="1"/>
  <c r="O20" i="2"/>
  <c r="Q20" i="15" s="1"/>
  <c r="X23" i="14" s="1"/>
  <c r="H20" i="2"/>
  <c r="H20" i="15" s="1"/>
  <c r="E20" i="2"/>
  <c r="D20" i="2"/>
  <c r="D20" i="15" s="1"/>
  <c r="S23" i="13" s="1"/>
  <c r="M20" i="2"/>
  <c r="O20" i="15" s="1"/>
  <c r="AA23" i="13" s="1"/>
  <c r="F20" i="2"/>
  <c r="F20" i="15" s="1"/>
  <c r="AM4" i="13"/>
  <c r="G7" i="14"/>
  <c r="H230" i="14"/>
  <c r="F230" i="14" s="1"/>
  <c r="P230" i="14"/>
  <c r="X230" i="14"/>
  <c r="AF230" i="14"/>
  <c r="AN230" i="14"/>
  <c r="Q230" i="14"/>
  <c r="Y230" i="14"/>
  <c r="AG230" i="14"/>
  <c r="AO230" i="14"/>
  <c r="J230" i="14"/>
  <c r="R230" i="14"/>
  <c r="Z230" i="14"/>
  <c r="AH230" i="14"/>
  <c r="O230" i="14"/>
  <c r="W230" i="14"/>
  <c r="AM230" i="14"/>
  <c r="T230" i="14"/>
  <c r="AJ230" i="14"/>
  <c r="U230" i="14"/>
  <c r="AK230" i="14"/>
  <c r="V230" i="14"/>
  <c r="AL230" i="14"/>
  <c r="AA230" i="14"/>
  <c r="L230" i="14"/>
  <c r="G230" i="14" s="1"/>
  <c r="S230" i="14"/>
  <c r="AI230" i="14"/>
  <c r="AD230" i="14"/>
  <c r="B230" i="14"/>
  <c r="AK351" i="13"/>
  <c r="AL351" i="13"/>
  <c r="AM351" i="13"/>
  <c r="AN351" i="13"/>
  <c r="AO351" i="13"/>
  <c r="S351" i="13"/>
  <c r="AA351" i="13"/>
  <c r="AI351" i="13"/>
  <c r="L351" i="13"/>
  <c r="T351" i="13"/>
  <c r="AJ351" i="13"/>
  <c r="U351" i="13"/>
  <c r="J351" i="13"/>
  <c r="R351" i="13"/>
  <c r="Z351" i="13"/>
  <c r="AH351" i="13"/>
  <c r="P351" i="13"/>
  <c r="AF351" i="13"/>
  <c r="Q351" i="13"/>
  <c r="AG351" i="13"/>
  <c r="V351" i="13"/>
  <c r="W351" i="13"/>
  <c r="H351" i="13"/>
  <c r="F351" i="13" s="1"/>
  <c r="X351" i="13"/>
  <c r="Y351" i="13"/>
  <c r="AD351" i="13"/>
  <c r="O351" i="13"/>
  <c r="B351" i="13"/>
  <c r="A346" i="16" s="1"/>
  <c r="L292" i="14"/>
  <c r="T292" i="14"/>
  <c r="AJ292" i="14"/>
  <c r="U292" i="14"/>
  <c r="AK292" i="14"/>
  <c r="V292" i="14"/>
  <c r="AD292" i="14"/>
  <c r="AL292" i="14"/>
  <c r="S292" i="14"/>
  <c r="AA292" i="14"/>
  <c r="AI292" i="14"/>
  <c r="H292" i="14"/>
  <c r="F292" i="14" s="1"/>
  <c r="X292" i="14"/>
  <c r="AN292" i="14"/>
  <c r="Y292" i="14"/>
  <c r="AO292" i="14"/>
  <c r="J292" i="14"/>
  <c r="Z292" i="14"/>
  <c r="W292" i="14"/>
  <c r="AM292" i="14"/>
  <c r="AG292" i="14"/>
  <c r="AH292" i="14"/>
  <c r="O292" i="14"/>
  <c r="P292" i="14"/>
  <c r="Q292" i="14"/>
  <c r="R292" i="14"/>
  <c r="AF292" i="14"/>
  <c r="B292" i="14"/>
  <c r="L268" i="14"/>
  <c r="T268" i="14"/>
  <c r="AJ268" i="14"/>
  <c r="U268" i="14"/>
  <c r="AK268" i="14"/>
  <c r="V268" i="14"/>
  <c r="AD268" i="14"/>
  <c r="AL268" i="14"/>
  <c r="S268" i="14"/>
  <c r="AA268" i="14"/>
  <c r="AI268" i="14"/>
  <c r="H268" i="14"/>
  <c r="F268" i="14" s="1"/>
  <c r="X268" i="14"/>
  <c r="AN268" i="14"/>
  <c r="Y268" i="14"/>
  <c r="AO268" i="14"/>
  <c r="J268" i="14"/>
  <c r="Z268" i="14"/>
  <c r="W268" i="14"/>
  <c r="AM268" i="14"/>
  <c r="Q268" i="14"/>
  <c r="R268" i="14"/>
  <c r="AF268" i="14"/>
  <c r="AG268" i="14"/>
  <c r="AH268" i="14"/>
  <c r="O268" i="14"/>
  <c r="P268" i="14"/>
  <c r="B268" i="14"/>
  <c r="V347" i="14"/>
  <c r="AD347" i="14"/>
  <c r="AL347" i="14"/>
  <c r="O347" i="14"/>
  <c r="W347" i="14"/>
  <c r="AM347" i="14"/>
  <c r="H347" i="14"/>
  <c r="F347" i="14" s="1"/>
  <c r="P347" i="14"/>
  <c r="X347" i="14"/>
  <c r="AF347" i="14"/>
  <c r="AN347" i="14"/>
  <c r="U347" i="14"/>
  <c r="AK347" i="14"/>
  <c r="S347" i="14"/>
  <c r="AI347" i="14"/>
  <c r="T347" i="14"/>
  <c r="AJ347" i="14"/>
  <c r="Y347" i="14"/>
  <c r="AO347" i="14"/>
  <c r="R347" i="14"/>
  <c r="AH347" i="14"/>
  <c r="J347" i="14"/>
  <c r="L347" i="14"/>
  <c r="Q347" i="14"/>
  <c r="Z347" i="14"/>
  <c r="AA347" i="14"/>
  <c r="AG347" i="14"/>
  <c r="B347" i="14"/>
  <c r="AL288" i="13"/>
  <c r="AM288" i="13"/>
  <c r="AN288" i="13"/>
  <c r="AO288" i="13"/>
  <c r="AK288" i="13"/>
  <c r="V288" i="13"/>
  <c r="AD288" i="13"/>
  <c r="O288" i="13"/>
  <c r="W288" i="13"/>
  <c r="H288" i="13"/>
  <c r="F288" i="13" s="1"/>
  <c r="P288" i="13"/>
  <c r="X288" i="13"/>
  <c r="AF288" i="13"/>
  <c r="U288" i="13"/>
  <c r="S288" i="13"/>
  <c r="AI288" i="13"/>
  <c r="T288" i="13"/>
  <c r="AJ288" i="13"/>
  <c r="Y288" i="13"/>
  <c r="J288" i="13"/>
  <c r="Z288" i="13"/>
  <c r="AA288" i="13"/>
  <c r="L288" i="13"/>
  <c r="Q288" i="13"/>
  <c r="AG288" i="13"/>
  <c r="R288" i="13"/>
  <c r="AH288" i="13"/>
  <c r="B288" i="13"/>
  <c r="A283" i="16" s="1"/>
  <c r="Q118" i="14"/>
  <c r="Y118" i="14"/>
  <c r="AG118" i="14"/>
  <c r="AO118" i="14"/>
  <c r="J118" i="14"/>
  <c r="R118" i="14"/>
  <c r="Z118" i="14"/>
  <c r="AH118" i="14"/>
  <c r="S118" i="14"/>
  <c r="AA118" i="14"/>
  <c r="AI118" i="14"/>
  <c r="H118" i="14"/>
  <c r="F118" i="14" s="1"/>
  <c r="P118" i="14"/>
  <c r="X118" i="14"/>
  <c r="AF118" i="14"/>
  <c r="AN118" i="14"/>
  <c r="AD118" i="14"/>
  <c r="O118" i="14"/>
  <c r="T118" i="14"/>
  <c r="AJ118" i="14"/>
  <c r="AL118" i="14"/>
  <c r="AM118" i="14"/>
  <c r="L118" i="14"/>
  <c r="U118" i="14"/>
  <c r="V118" i="14"/>
  <c r="AK118" i="14"/>
  <c r="W118" i="14"/>
  <c r="B118" i="14"/>
  <c r="AN311" i="13"/>
  <c r="AO311" i="13"/>
  <c r="AM311" i="13"/>
  <c r="AK311" i="13"/>
  <c r="AL311" i="13"/>
  <c r="S311" i="13"/>
  <c r="AA311" i="13"/>
  <c r="AI311" i="13"/>
  <c r="L311" i="13"/>
  <c r="T311" i="13"/>
  <c r="AJ311" i="13"/>
  <c r="U311" i="13"/>
  <c r="J311" i="13"/>
  <c r="R311" i="13"/>
  <c r="Z311" i="13"/>
  <c r="AH311" i="13"/>
  <c r="H311" i="13"/>
  <c r="F311" i="13" s="1"/>
  <c r="X311" i="13"/>
  <c r="Y311" i="13"/>
  <c r="AD311" i="13"/>
  <c r="O311" i="13"/>
  <c r="P311" i="13"/>
  <c r="AF311" i="13"/>
  <c r="Q311" i="13"/>
  <c r="AG311" i="13"/>
  <c r="V311" i="13"/>
  <c r="W311" i="13"/>
  <c r="B311" i="13"/>
  <c r="A306" i="16" s="1"/>
  <c r="L360" i="14"/>
  <c r="T360" i="14"/>
  <c r="AJ360" i="14"/>
  <c r="U360" i="14"/>
  <c r="AK360" i="14"/>
  <c r="V360" i="14"/>
  <c r="AD360" i="14"/>
  <c r="AL360" i="14"/>
  <c r="S360" i="14"/>
  <c r="AA360" i="14"/>
  <c r="AI360" i="14"/>
  <c r="Y360" i="14"/>
  <c r="AO360" i="14"/>
  <c r="J360" i="14"/>
  <c r="Z360" i="14"/>
  <c r="O360" i="14"/>
  <c r="H360" i="14"/>
  <c r="F360" i="14" s="1"/>
  <c r="X360" i="14"/>
  <c r="AN360" i="14"/>
  <c r="P360" i="14"/>
  <c r="Q360" i="14"/>
  <c r="R360" i="14"/>
  <c r="W360" i="14"/>
  <c r="AF360" i="14"/>
  <c r="AG360" i="14"/>
  <c r="AH360" i="14"/>
  <c r="AM360" i="14"/>
  <c r="B360" i="14"/>
  <c r="T39" i="14"/>
  <c r="AA39" i="14"/>
  <c r="N39" i="14"/>
  <c r="R113" i="13"/>
  <c r="S113" i="13"/>
  <c r="P113" i="13"/>
  <c r="AC113" i="13"/>
  <c r="X95" i="14"/>
  <c r="AD95" i="14"/>
  <c r="AB95" i="14"/>
  <c r="Z95" i="14"/>
  <c r="K48" i="14"/>
  <c r="AM48" i="14"/>
  <c r="AA48" i="14"/>
  <c r="O48" i="14"/>
  <c r="M265" i="13"/>
  <c r="AE265" i="13"/>
  <c r="AI265" i="13"/>
  <c r="AG265" i="13"/>
  <c r="AL265" i="13"/>
  <c r="V110" i="14"/>
  <c r="N110" i="14"/>
  <c r="J110" i="14"/>
  <c r="Q110" i="14"/>
  <c r="I219" i="14"/>
  <c r="L219" i="14"/>
  <c r="M219" i="14"/>
  <c r="W219" i="14"/>
  <c r="Z54" i="14"/>
  <c r="I54" i="14"/>
  <c r="P54" i="14"/>
  <c r="N54" i="14"/>
  <c r="L54" i="14"/>
  <c r="G54" i="14" s="1"/>
  <c r="Y155" i="14"/>
  <c r="AK155" i="14"/>
  <c r="AN155" i="14"/>
  <c r="AM155" i="14"/>
  <c r="AH63" i="13"/>
  <c r="Z63" i="13"/>
  <c r="AD63" i="13"/>
  <c r="T63" i="13"/>
  <c r="AC131" i="14"/>
  <c r="AI131" i="14"/>
  <c r="AL131" i="14"/>
  <c r="I131" i="14"/>
  <c r="W131" i="14"/>
  <c r="S96" i="13"/>
  <c r="K96" i="13"/>
  <c r="I96" i="13"/>
  <c r="AK96" i="13"/>
  <c r="AN297" i="14"/>
  <c r="M297" i="14"/>
  <c r="AG297" i="14"/>
  <c r="AI297" i="14"/>
  <c r="AA124" i="14"/>
  <c r="S124" i="14"/>
  <c r="AE124" i="14"/>
  <c r="AC124" i="14"/>
  <c r="I37" i="13"/>
  <c r="AC37" i="13"/>
  <c r="S37" i="13"/>
  <c r="O37" i="13"/>
  <c r="AK37" i="13"/>
  <c r="W308" i="13"/>
  <c r="Y308" i="13"/>
  <c r="AA308" i="13"/>
  <c r="AL308" i="13"/>
  <c r="L172" i="13"/>
  <c r="AI172" i="13"/>
  <c r="AF172" i="13"/>
  <c r="V172" i="13"/>
  <c r="AF189" i="13"/>
  <c r="X189" i="13"/>
  <c r="L189" i="13"/>
  <c r="J189" i="13"/>
  <c r="AK189" i="13"/>
  <c r="P66" i="14"/>
  <c r="AO66" i="14"/>
  <c r="S66" i="14"/>
  <c r="U66" i="14"/>
  <c r="S132" i="13"/>
  <c r="AA132" i="13"/>
  <c r="Q132" i="13"/>
  <c r="O132" i="13"/>
  <c r="AM132" i="13"/>
  <c r="P149" i="13"/>
  <c r="AB149" i="13"/>
  <c r="Z149" i="13"/>
  <c r="AN149" i="13"/>
  <c r="AF109" i="13"/>
  <c r="U109" i="13"/>
  <c r="S109" i="13"/>
  <c r="Q109" i="13"/>
  <c r="AD28" i="13"/>
  <c r="AH28" i="13"/>
  <c r="P28" i="13"/>
  <c r="L28" i="13"/>
  <c r="AN28" i="13"/>
  <c r="M59" i="14"/>
  <c r="AM59" i="14"/>
  <c r="I59" i="14"/>
  <c r="K59" i="14"/>
  <c r="L93" i="14"/>
  <c r="G93" i="14" s="1"/>
  <c r="Q93" i="14"/>
  <c r="AM93" i="14"/>
  <c r="O205" i="14"/>
  <c r="AM205" i="14"/>
  <c r="I205" i="14"/>
  <c r="K205" i="14"/>
  <c r="H90" i="13"/>
  <c r="F90" i="13" s="1"/>
  <c r="P90" i="13"/>
  <c r="Z90" i="13"/>
  <c r="N90" i="13"/>
  <c r="AO90" i="13"/>
  <c r="H107" i="13"/>
  <c r="F107" i="13" s="1"/>
  <c r="I107" i="13"/>
  <c r="U107" i="13"/>
  <c r="S107" i="13"/>
  <c r="H221" i="13"/>
  <c r="F221" i="13" s="1"/>
  <c r="AJ221" i="13"/>
  <c r="AH221" i="13"/>
  <c r="AN221" i="13"/>
  <c r="Z80" i="13"/>
  <c r="AD80" i="13"/>
  <c r="T80" i="13"/>
  <c r="P80" i="13"/>
  <c r="AM80" i="13"/>
  <c r="AL281" i="14"/>
  <c r="AE281" i="14"/>
  <c r="I281" i="14"/>
  <c r="K281" i="14"/>
  <c r="AD68" i="14"/>
  <c r="AL68" i="14"/>
  <c r="W68" i="14"/>
  <c r="Y68" i="14"/>
  <c r="V33" i="14"/>
  <c r="AC33" i="14"/>
  <c r="J33" i="14"/>
  <c r="AE33" i="14"/>
  <c r="AH251" i="14"/>
  <c r="L251" i="14"/>
  <c r="G251" i="14" s="1"/>
  <c r="M251" i="14"/>
  <c r="W251" i="14"/>
  <c r="Z53" i="14"/>
  <c r="AG53" i="14"/>
  <c r="AK53" i="14"/>
  <c r="H53" i="14"/>
  <c r="F53" i="14" s="1"/>
  <c r="N53" i="14"/>
  <c r="AG121" i="14"/>
  <c r="I121" i="14"/>
  <c r="AK121" i="14"/>
  <c r="AI121" i="14"/>
  <c r="AF73" i="13"/>
  <c r="X73" i="13"/>
  <c r="T73" i="13"/>
  <c r="R73" i="13"/>
  <c r="S120" i="14"/>
  <c r="AH120" i="14"/>
  <c r="Z120" i="14"/>
  <c r="W120" i="14"/>
  <c r="U120" i="14"/>
  <c r="T104" i="14"/>
  <c r="AA104" i="14"/>
  <c r="AM104" i="14"/>
  <c r="AO104" i="14"/>
  <c r="P104" i="14"/>
  <c r="E7" i="13"/>
  <c r="H370" i="14"/>
  <c r="F370" i="14" s="1"/>
  <c r="P370" i="14"/>
  <c r="X370" i="14"/>
  <c r="AF370" i="14"/>
  <c r="AN370" i="14"/>
  <c r="Q370" i="14"/>
  <c r="Y370" i="14"/>
  <c r="AG370" i="14"/>
  <c r="AO370" i="14"/>
  <c r="J370" i="14"/>
  <c r="R370" i="14"/>
  <c r="Z370" i="14"/>
  <c r="AH370" i="14"/>
  <c r="O370" i="14"/>
  <c r="W370" i="14"/>
  <c r="AM370" i="14"/>
  <c r="U370" i="14"/>
  <c r="AK370" i="14"/>
  <c r="V370" i="14"/>
  <c r="AL370" i="14"/>
  <c r="AA370" i="14"/>
  <c r="T370" i="14"/>
  <c r="AJ370" i="14"/>
  <c r="AD370" i="14"/>
  <c r="AI370" i="14"/>
  <c r="L370" i="14"/>
  <c r="G370" i="14" s="1"/>
  <c r="S370" i="14"/>
  <c r="B370" i="14"/>
  <c r="AK214" i="13"/>
  <c r="AL214" i="13"/>
  <c r="AM214" i="13"/>
  <c r="AN214" i="13"/>
  <c r="AO214" i="13"/>
  <c r="L214" i="13"/>
  <c r="T214" i="13"/>
  <c r="AJ214" i="13"/>
  <c r="U214" i="13"/>
  <c r="V214" i="13"/>
  <c r="AD214" i="13"/>
  <c r="O214" i="13"/>
  <c r="W214" i="13"/>
  <c r="P214" i="13"/>
  <c r="AF214" i="13"/>
  <c r="Q214" i="13"/>
  <c r="AG214" i="13"/>
  <c r="R214" i="13"/>
  <c r="AH214" i="13"/>
  <c r="AA214" i="13"/>
  <c r="J214" i="13"/>
  <c r="S214" i="13"/>
  <c r="X214" i="13"/>
  <c r="Y214" i="13"/>
  <c r="Z214" i="13"/>
  <c r="AI214" i="13"/>
  <c r="H214" i="13"/>
  <c r="F214" i="13" s="1"/>
  <c r="B214" i="13"/>
  <c r="A209" i="16" s="1"/>
  <c r="AK83" i="13"/>
  <c r="AM83" i="13"/>
  <c r="AN83" i="13"/>
  <c r="AO83" i="13"/>
  <c r="AL83" i="13"/>
  <c r="H83" i="13"/>
  <c r="F83" i="13" s="1"/>
  <c r="P83" i="13"/>
  <c r="X83" i="13"/>
  <c r="AF83" i="13"/>
  <c r="Q83" i="13"/>
  <c r="Y83" i="13"/>
  <c r="AG83" i="13"/>
  <c r="J83" i="13"/>
  <c r="R83" i="13"/>
  <c r="Z83" i="13"/>
  <c r="AH83" i="13"/>
  <c r="U83" i="13"/>
  <c r="T83" i="13"/>
  <c r="AJ83" i="13"/>
  <c r="V83" i="13"/>
  <c r="W83" i="13"/>
  <c r="AA83" i="13"/>
  <c r="L83" i="13"/>
  <c r="AD83" i="13"/>
  <c r="O83" i="13"/>
  <c r="S83" i="13"/>
  <c r="AI83" i="13"/>
  <c r="B83" i="13"/>
  <c r="A78" i="16" s="1"/>
  <c r="AO331" i="13"/>
  <c r="AK331" i="13"/>
  <c r="AL331" i="13"/>
  <c r="AM331" i="13"/>
  <c r="AN331" i="13"/>
  <c r="O331" i="13"/>
  <c r="W331" i="13"/>
  <c r="H331" i="13"/>
  <c r="F331" i="13" s="1"/>
  <c r="P331" i="13"/>
  <c r="X331" i="13"/>
  <c r="AF331" i="13"/>
  <c r="Q331" i="13"/>
  <c r="Y331" i="13"/>
  <c r="AG331" i="13"/>
  <c r="V331" i="13"/>
  <c r="AD331" i="13"/>
  <c r="T331" i="13"/>
  <c r="AJ331" i="13"/>
  <c r="U331" i="13"/>
  <c r="J331" i="13"/>
  <c r="Z331" i="13"/>
  <c r="AA331" i="13"/>
  <c r="L331" i="13"/>
  <c r="R331" i="13"/>
  <c r="AH331" i="13"/>
  <c r="S331" i="13"/>
  <c r="AI331" i="13"/>
  <c r="B331" i="13"/>
  <c r="A326" i="16" s="1"/>
  <c r="AM76" i="13"/>
  <c r="AN76" i="13"/>
  <c r="AK76" i="13"/>
  <c r="AL76" i="13"/>
  <c r="AO76" i="13"/>
  <c r="S76" i="13"/>
  <c r="AA76" i="13"/>
  <c r="AI76" i="13"/>
  <c r="L76" i="13"/>
  <c r="T76" i="13"/>
  <c r="AJ76" i="13"/>
  <c r="U76" i="13"/>
  <c r="H76" i="13"/>
  <c r="F76" i="13" s="1"/>
  <c r="P76" i="13"/>
  <c r="X76" i="13"/>
  <c r="AF76" i="13"/>
  <c r="O76" i="13"/>
  <c r="Q76" i="13"/>
  <c r="AG76" i="13"/>
  <c r="R76" i="13"/>
  <c r="AH76" i="13"/>
  <c r="V76" i="13"/>
  <c r="W76" i="13"/>
  <c r="Y76" i="13"/>
  <c r="J76" i="13"/>
  <c r="Z76" i="13"/>
  <c r="AD76" i="13"/>
  <c r="B76" i="13"/>
  <c r="A71" i="16" s="1"/>
  <c r="AK291" i="13"/>
  <c r="AL291" i="13"/>
  <c r="AM291" i="13"/>
  <c r="AN291" i="13"/>
  <c r="AO291" i="13"/>
  <c r="O291" i="13"/>
  <c r="W291" i="13"/>
  <c r="H291" i="13"/>
  <c r="F291" i="13" s="1"/>
  <c r="P291" i="13"/>
  <c r="X291" i="13"/>
  <c r="AF291" i="13"/>
  <c r="Q291" i="13"/>
  <c r="Y291" i="13"/>
  <c r="AG291" i="13"/>
  <c r="V291" i="13"/>
  <c r="AD291" i="13"/>
  <c r="L291" i="13"/>
  <c r="R291" i="13"/>
  <c r="AH291" i="13"/>
  <c r="S291" i="13"/>
  <c r="AI291" i="13"/>
  <c r="T291" i="13"/>
  <c r="AJ291" i="13"/>
  <c r="U291" i="13"/>
  <c r="J291" i="13"/>
  <c r="Z291" i="13"/>
  <c r="AA291" i="13"/>
  <c r="B291" i="13"/>
  <c r="A286" i="16" s="1"/>
  <c r="AL320" i="13"/>
  <c r="AM320" i="13"/>
  <c r="AN320" i="13"/>
  <c r="AO320" i="13"/>
  <c r="AK320" i="13"/>
  <c r="V320" i="13"/>
  <c r="AD320" i="13"/>
  <c r="O320" i="13"/>
  <c r="W320" i="13"/>
  <c r="H320" i="13"/>
  <c r="F320" i="13" s="1"/>
  <c r="P320" i="13"/>
  <c r="X320" i="13"/>
  <c r="AF320" i="13"/>
  <c r="U320" i="13"/>
  <c r="S320" i="13"/>
  <c r="AI320" i="13"/>
  <c r="T320" i="13"/>
  <c r="AJ320" i="13"/>
  <c r="Y320" i="13"/>
  <c r="J320" i="13"/>
  <c r="Z320" i="13"/>
  <c r="AA320" i="13"/>
  <c r="L320" i="13"/>
  <c r="Q320" i="13"/>
  <c r="AG320" i="13"/>
  <c r="R320" i="13"/>
  <c r="AH320" i="13"/>
  <c r="B320" i="13"/>
  <c r="A315" i="16" s="1"/>
  <c r="AL160" i="13"/>
  <c r="AM160" i="13"/>
  <c r="AN160" i="13"/>
  <c r="AO160" i="13"/>
  <c r="AK160" i="13"/>
  <c r="J160" i="13"/>
  <c r="R160" i="13"/>
  <c r="Z160" i="13"/>
  <c r="AH160" i="13"/>
  <c r="S160" i="13"/>
  <c r="AA160" i="13"/>
  <c r="AI160" i="13"/>
  <c r="L160" i="13"/>
  <c r="T160" i="13"/>
  <c r="AJ160" i="13"/>
  <c r="U160" i="13"/>
  <c r="AD160" i="13"/>
  <c r="O160" i="13"/>
  <c r="P160" i="13"/>
  <c r="AF160" i="13"/>
  <c r="Q160" i="13"/>
  <c r="AG160" i="13"/>
  <c r="V160" i="13"/>
  <c r="W160" i="13"/>
  <c r="H160" i="13"/>
  <c r="F160" i="13" s="1"/>
  <c r="X160" i="13"/>
  <c r="Y160" i="13"/>
  <c r="B160" i="13"/>
  <c r="A155" i="16" s="1"/>
  <c r="V307" i="14"/>
  <c r="AD307" i="14"/>
  <c r="AL307" i="14"/>
  <c r="O307" i="14"/>
  <c r="W307" i="14"/>
  <c r="AM307" i="14"/>
  <c r="H307" i="14"/>
  <c r="F307" i="14" s="1"/>
  <c r="P307" i="14"/>
  <c r="X307" i="14"/>
  <c r="AF307" i="14"/>
  <c r="AN307" i="14"/>
  <c r="U307" i="14"/>
  <c r="AK307" i="14"/>
  <c r="J307" i="14"/>
  <c r="Z307" i="14"/>
  <c r="AA307" i="14"/>
  <c r="L307" i="14"/>
  <c r="G307" i="14" s="1"/>
  <c r="Y307" i="14"/>
  <c r="AO307" i="14"/>
  <c r="AI307" i="14"/>
  <c r="AJ307" i="14"/>
  <c r="Q307" i="14"/>
  <c r="R307" i="14"/>
  <c r="S307" i="14"/>
  <c r="T307" i="14"/>
  <c r="AG307" i="14"/>
  <c r="AH307" i="14"/>
  <c r="B307" i="14"/>
  <c r="AN319" i="13"/>
  <c r="AO319" i="13"/>
  <c r="AK319" i="13"/>
  <c r="AL319" i="13"/>
  <c r="AM319" i="13"/>
  <c r="S319" i="13"/>
  <c r="AA319" i="13"/>
  <c r="AI319" i="13"/>
  <c r="L319" i="13"/>
  <c r="T319" i="13"/>
  <c r="AJ319" i="13"/>
  <c r="U319" i="13"/>
  <c r="J319" i="13"/>
  <c r="R319" i="13"/>
  <c r="Z319" i="13"/>
  <c r="AH319" i="13"/>
  <c r="P319" i="13"/>
  <c r="AF319" i="13"/>
  <c r="Q319" i="13"/>
  <c r="AG319" i="13"/>
  <c r="V319" i="13"/>
  <c r="W319" i="13"/>
  <c r="H319" i="13"/>
  <c r="F319" i="13" s="1"/>
  <c r="X319" i="13"/>
  <c r="Y319" i="13"/>
  <c r="AD319" i="13"/>
  <c r="O319" i="13"/>
  <c r="B319" i="13"/>
  <c r="A314" i="16" s="1"/>
  <c r="V174" i="14"/>
  <c r="AD174" i="14"/>
  <c r="AL174" i="14"/>
  <c r="O174" i="14"/>
  <c r="W174" i="14"/>
  <c r="AM174" i="14"/>
  <c r="H174" i="14"/>
  <c r="F174" i="14" s="1"/>
  <c r="P174" i="14"/>
  <c r="X174" i="14"/>
  <c r="AF174" i="14"/>
  <c r="AN174" i="14"/>
  <c r="U174" i="14"/>
  <c r="AK174" i="14"/>
  <c r="R174" i="14"/>
  <c r="AH174" i="14"/>
  <c r="S174" i="14"/>
  <c r="AI174" i="14"/>
  <c r="T174" i="14"/>
  <c r="AJ174" i="14"/>
  <c r="Q174" i="14"/>
  <c r="AG174" i="14"/>
  <c r="J174" i="14"/>
  <c r="L174" i="14"/>
  <c r="Y174" i="14"/>
  <c r="Z174" i="14"/>
  <c r="AA174" i="14"/>
  <c r="AO174" i="14"/>
  <c r="B174" i="14"/>
  <c r="V315" i="14"/>
  <c r="AD315" i="14"/>
  <c r="AL315" i="14"/>
  <c r="O315" i="14"/>
  <c r="W315" i="14"/>
  <c r="AM315" i="14"/>
  <c r="H315" i="14"/>
  <c r="F315" i="14" s="1"/>
  <c r="P315" i="14"/>
  <c r="X315" i="14"/>
  <c r="AF315" i="14"/>
  <c r="AN315" i="14"/>
  <c r="U315" i="14"/>
  <c r="AK315" i="14"/>
  <c r="S315" i="14"/>
  <c r="AI315" i="14"/>
  <c r="T315" i="14"/>
  <c r="AJ315" i="14"/>
  <c r="Y315" i="14"/>
  <c r="AO315" i="14"/>
  <c r="AA315" i="14"/>
  <c r="R315" i="14"/>
  <c r="AH315" i="14"/>
  <c r="J315" i="14"/>
  <c r="L315" i="14"/>
  <c r="G315" i="14" s="1"/>
  <c r="Q315" i="14"/>
  <c r="Z315" i="14"/>
  <c r="AG315" i="14"/>
  <c r="B315" i="14"/>
  <c r="J209" i="14"/>
  <c r="R209" i="14"/>
  <c r="Z209" i="14"/>
  <c r="AH209" i="14"/>
  <c r="S209" i="14"/>
  <c r="AA209" i="14"/>
  <c r="AI209" i="14"/>
  <c r="L209" i="14"/>
  <c r="T209" i="14"/>
  <c r="AJ209" i="14"/>
  <c r="Q209" i="14"/>
  <c r="Y209" i="14"/>
  <c r="AG209" i="14"/>
  <c r="AO209" i="14"/>
  <c r="AD209" i="14"/>
  <c r="O209" i="14"/>
  <c r="P209" i="14"/>
  <c r="AF209" i="14"/>
  <c r="U209" i="14"/>
  <c r="AK209" i="14"/>
  <c r="V209" i="14"/>
  <c r="AL209" i="14"/>
  <c r="W209" i="14"/>
  <c r="AM209" i="14"/>
  <c r="H209" i="14"/>
  <c r="F209" i="14" s="1"/>
  <c r="X209" i="14"/>
  <c r="AN209" i="14"/>
  <c r="B209" i="14"/>
  <c r="V190" i="14"/>
  <c r="AD190" i="14"/>
  <c r="AL190" i="14"/>
  <c r="O190" i="14"/>
  <c r="W190" i="14"/>
  <c r="AM190" i="14"/>
  <c r="H190" i="14"/>
  <c r="F190" i="14" s="1"/>
  <c r="P190" i="14"/>
  <c r="X190" i="14"/>
  <c r="AF190" i="14"/>
  <c r="AN190" i="14"/>
  <c r="U190" i="14"/>
  <c r="AK190" i="14"/>
  <c r="R190" i="14"/>
  <c r="AH190" i="14"/>
  <c r="S190" i="14"/>
  <c r="AI190" i="14"/>
  <c r="T190" i="14"/>
  <c r="AJ190" i="14"/>
  <c r="Q190" i="14"/>
  <c r="AG190" i="14"/>
  <c r="J190" i="14"/>
  <c r="L190" i="14"/>
  <c r="Y190" i="14"/>
  <c r="Z190" i="14"/>
  <c r="AA190" i="14"/>
  <c r="AO190" i="14"/>
  <c r="B190" i="14"/>
  <c r="AN296" i="13"/>
  <c r="AO296" i="13"/>
  <c r="AK296" i="13"/>
  <c r="AL296" i="13"/>
  <c r="AM296" i="13"/>
  <c r="V296" i="13"/>
  <c r="AD296" i="13"/>
  <c r="O296" i="13"/>
  <c r="W296" i="13"/>
  <c r="H296" i="13"/>
  <c r="F296" i="13" s="1"/>
  <c r="P296" i="13"/>
  <c r="X296" i="13"/>
  <c r="AF296" i="13"/>
  <c r="U296" i="13"/>
  <c r="AA296" i="13"/>
  <c r="L296" i="13"/>
  <c r="Q296" i="13"/>
  <c r="AG296" i="13"/>
  <c r="R296" i="13"/>
  <c r="AH296" i="13"/>
  <c r="S296" i="13"/>
  <c r="AI296" i="13"/>
  <c r="T296" i="13"/>
  <c r="AJ296" i="13"/>
  <c r="Y296" i="13"/>
  <c r="J296" i="13"/>
  <c r="Z296" i="13"/>
  <c r="B296" i="13"/>
  <c r="A291" i="16" s="1"/>
  <c r="H334" i="14"/>
  <c r="F334" i="14" s="1"/>
  <c r="P334" i="14"/>
  <c r="X334" i="14"/>
  <c r="AF334" i="14"/>
  <c r="AN334" i="14"/>
  <c r="Q334" i="14"/>
  <c r="Y334" i="14"/>
  <c r="AG334" i="14"/>
  <c r="AO334" i="14"/>
  <c r="J334" i="14"/>
  <c r="R334" i="14"/>
  <c r="Z334" i="14"/>
  <c r="AH334" i="14"/>
  <c r="O334" i="14"/>
  <c r="W334" i="14"/>
  <c r="AM334" i="14"/>
  <c r="AD334" i="14"/>
  <c r="S334" i="14"/>
  <c r="AI334" i="14"/>
  <c r="L334" i="14"/>
  <c r="AJ334" i="14"/>
  <c r="AK334" i="14"/>
  <c r="AL334" i="14"/>
  <c r="T334" i="14"/>
  <c r="U334" i="14"/>
  <c r="V334" i="14"/>
  <c r="AA334" i="14"/>
  <c r="B334" i="14"/>
  <c r="L356" i="14"/>
  <c r="T356" i="14"/>
  <c r="AJ356" i="14"/>
  <c r="U356" i="14"/>
  <c r="AK356" i="14"/>
  <c r="V356" i="14"/>
  <c r="AD356" i="14"/>
  <c r="AL356" i="14"/>
  <c r="S356" i="14"/>
  <c r="AA356" i="14"/>
  <c r="AI356" i="14"/>
  <c r="Q356" i="14"/>
  <c r="AG356" i="14"/>
  <c r="R356" i="14"/>
  <c r="AH356" i="14"/>
  <c r="W356" i="14"/>
  <c r="AM356" i="14"/>
  <c r="P356" i="14"/>
  <c r="AF356" i="14"/>
  <c r="X356" i="14"/>
  <c r="Y356" i="14"/>
  <c r="Z356" i="14"/>
  <c r="H356" i="14"/>
  <c r="F356" i="14" s="1"/>
  <c r="AN356" i="14"/>
  <c r="AO356" i="14"/>
  <c r="J356" i="14"/>
  <c r="O356" i="14"/>
  <c r="B356" i="14"/>
  <c r="AE39" i="13"/>
  <c r="W39" i="13"/>
  <c r="Y39" i="13"/>
  <c r="M39" i="13"/>
  <c r="AO39" i="13"/>
  <c r="V113" i="14"/>
  <c r="Y113" i="14"/>
  <c r="J113" i="14"/>
  <c r="L113" i="14"/>
  <c r="S95" i="13"/>
  <c r="K95" i="13"/>
  <c r="I95" i="13"/>
  <c r="AB95" i="13"/>
  <c r="R48" i="13"/>
  <c r="AB48" i="13"/>
  <c r="X48" i="13"/>
  <c r="AN48" i="13"/>
  <c r="AM265" i="14"/>
  <c r="P265" i="14"/>
  <c r="Q265" i="14"/>
  <c r="S265" i="14"/>
  <c r="AA47" i="14"/>
  <c r="P47" i="14"/>
  <c r="AD47" i="14"/>
  <c r="W47" i="14"/>
  <c r="R47" i="14"/>
  <c r="Q110" i="13"/>
  <c r="J110" i="13"/>
  <c r="AD110" i="13"/>
  <c r="T110" i="13"/>
  <c r="W219" i="13"/>
  <c r="J219" i="13"/>
  <c r="V219" i="13"/>
  <c r="L219" i="13"/>
  <c r="AO219" i="13"/>
  <c r="U54" i="13"/>
  <c r="M54" i="13"/>
  <c r="AH54" i="13"/>
  <c r="AM54" i="13"/>
  <c r="Y155" i="13"/>
  <c r="Q155" i="13"/>
  <c r="AA155" i="13"/>
  <c r="AH131" i="13"/>
  <c r="O131" i="13"/>
  <c r="AB131" i="13"/>
  <c r="AN131" i="13"/>
  <c r="AJ124" i="13"/>
  <c r="U124" i="13"/>
  <c r="Q124" i="13"/>
  <c r="O124" i="13"/>
  <c r="AM124" i="13"/>
  <c r="R185" i="13"/>
  <c r="J185" i="13"/>
  <c r="W185" i="13"/>
  <c r="AN185" i="13"/>
  <c r="O29" i="14"/>
  <c r="W29" i="14"/>
  <c r="AM29" i="14"/>
  <c r="V29" i="14"/>
  <c r="AF29" i="14"/>
  <c r="AO29" i="14"/>
  <c r="X29" i="14"/>
  <c r="AG29" i="14"/>
  <c r="R29" i="14"/>
  <c r="AA29" i="14"/>
  <c r="AJ29" i="14"/>
  <c r="Q29" i="14"/>
  <c r="AD29" i="14"/>
  <c r="S29" i="14"/>
  <c r="AH29" i="14"/>
  <c r="T29" i="14"/>
  <c r="AI29" i="14"/>
  <c r="P29" i="14"/>
  <c r="AC29" i="14"/>
  <c r="J29" i="14"/>
  <c r="AL29" i="14"/>
  <c r="AN29" i="14"/>
  <c r="L29" i="14"/>
  <c r="G29" i="14" s="1"/>
  <c r="H29" i="14"/>
  <c r="F29" i="14" s="1"/>
  <c r="AK29" i="14"/>
  <c r="Z29" i="14"/>
  <c r="AB29" i="14"/>
  <c r="Y29" i="14"/>
  <c r="U29" i="14"/>
  <c r="B29" i="14"/>
  <c r="AJ59" i="13"/>
  <c r="AB59" i="13"/>
  <c r="J59" i="13"/>
  <c r="H59" i="13"/>
  <c r="F59" i="13" s="1"/>
  <c r="Q93" i="13"/>
  <c r="I93" i="13"/>
  <c r="S93" i="13"/>
  <c r="O93" i="13"/>
  <c r="AK93" i="13"/>
  <c r="AJ234" i="14"/>
  <c r="AB234" i="14"/>
  <c r="R234" i="14"/>
  <c r="AF234" i="14"/>
  <c r="U306" i="14"/>
  <c r="N306" i="14"/>
  <c r="O306" i="14"/>
  <c r="Q306" i="14"/>
  <c r="M205" i="13"/>
  <c r="AF205" i="13"/>
  <c r="L205" i="13"/>
  <c r="J205" i="13"/>
  <c r="AL205" i="13"/>
  <c r="AB105" i="13"/>
  <c r="Z105" i="13"/>
  <c r="X105" i="13"/>
  <c r="N105" i="13"/>
  <c r="AL105" i="13"/>
  <c r="V68" i="13"/>
  <c r="N68" i="13"/>
  <c r="P68" i="13"/>
  <c r="L68" i="13"/>
  <c r="AN68" i="13"/>
  <c r="AC251" i="13"/>
  <c r="U251" i="13"/>
  <c r="Q251" i="13"/>
  <c r="O251" i="13"/>
  <c r="I53" i="13"/>
  <c r="AC53" i="13"/>
  <c r="S53" i="13"/>
  <c r="O53" i="13"/>
  <c r="AK53" i="13"/>
  <c r="Q73" i="14"/>
  <c r="AA73" i="14"/>
  <c r="AN73" i="14"/>
  <c r="O73" i="14"/>
  <c r="AG120" i="13"/>
  <c r="H120" i="13"/>
  <c r="F120" i="13" s="1"/>
  <c r="AB120" i="13"/>
  <c r="Z120" i="13"/>
  <c r="U81" i="13"/>
  <c r="W81" i="13"/>
  <c r="S81" i="13"/>
  <c r="AO81" i="13"/>
  <c r="AG104" i="13"/>
  <c r="AE104" i="13"/>
  <c r="M104" i="13"/>
  <c r="K104" i="13"/>
  <c r="AM104" i="13"/>
  <c r="E18" i="13"/>
  <c r="N71" i="2"/>
  <c r="P71" i="15" s="1"/>
  <c r="X71" i="15" s="1"/>
  <c r="B71" i="2"/>
  <c r="D71" i="2"/>
  <c r="D71" i="15" s="1"/>
  <c r="U74" i="14" s="1"/>
  <c r="H71" i="2"/>
  <c r="H71" i="15" s="1"/>
  <c r="F71" i="2"/>
  <c r="F71" i="15" s="1"/>
  <c r="B162" i="2"/>
  <c r="J162" i="2"/>
  <c r="L162" i="15" s="1"/>
  <c r="O165" i="13" s="1"/>
  <c r="H162" i="2"/>
  <c r="H162" i="15" s="1"/>
  <c r="D162" i="2"/>
  <c r="D162" i="15" s="1"/>
  <c r="AM165" i="13" s="1"/>
  <c r="D76" i="2"/>
  <c r="D76" i="15" s="1"/>
  <c r="AM79" i="13" s="1"/>
  <c r="B76" i="2"/>
  <c r="D306" i="2"/>
  <c r="D306" i="15" s="1"/>
  <c r="T309" i="13" s="1"/>
  <c r="B306" i="2"/>
  <c r="D383" i="2"/>
  <c r="D383" i="15" s="1"/>
  <c r="AN386" i="14" s="1"/>
  <c r="B383" i="2"/>
  <c r="D369" i="2"/>
  <c r="D369" i="15" s="1"/>
  <c r="R372" i="13" s="1"/>
  <c r="B369" i="2"/>
  <c r="D175" i="2"/>
  <c r="D175" i="15" s="1"/>
  <c r="H178" i="14" s="1"/>
  <c r="F178" i="14" s="1"/>
  <c r="B175" i="2"/>
  <c r="AB142" i="14"/>
  <c r="O142" i="14"/>
  <c r="AI142" i="14"/>
  <c r="AO142" i="14"/>
  <c r="S47" i="13"/>
  <c r="K47" i="13"/>
  <c r="I47" i="13"/>
  <c r="AB47" i="13"/>
  <c r="J193" i="13"/>
  <c r="Q193" i="13"/>
  <c r="AD193" i="13"/>
  <c r="AK193" i="13"/>
  <c r="AB52" i="14"/>
  <c r="AL52" i="14"/>
  <c r="W52" i="14"/>
  <c r="Y52" i="14"/>
  <c r="T185" i="14"/>
  <c r="L185" i="14"/>
  <c r="J185" i="14"/>
  <c r="X185" i="14"/>
  <c r="Z61" i="14"/>
  <c r="T61" i="14"/>
  <c r="M61" i="14"/>
  <c r="W61" i="14"/>
  <c r="AD41" i="13"/>
  <c r="V41" i="13"/>
  <c r="AI41" i="13"/>
  <c r="AN41" i="13"/>
  <c r="AG25" i="13"/>
  <c r="Y25" i="13"/>
  <c r="AJ25" i="13"/>
  <c r="AH25" i="13"/>
  <c r="AL25" i="13"/>
  <c r="S56" i="14"/>
  <c r="M56" i="14"/>
  <c r="Z56" i="14"/>
  <c r="AN56" i="14"/>
  <c r="AH90" i="14"/>
  <c r="I90" i="14"/>
  <c r="AL90" i="14"/>
  <c r="AJ90" i="14"/>
  <c r="R105" i="14"/>
  <c r="AB105" i="14"/>
  <c r="U105" i="14"/>
  <c r="AE105" i="14"/>
  <c r="AH137" i="13"/>
  <c r="I137" i="13"/>
  <c r="AD137" i="13"/>
  <c r="AO137" i="13"/>
  <c r="Y225" i="13"/>
  <c r="AH225" i="13"/>
  <c r="AE225" i="13"/>
  <c r="M225" i="13"/>
  <c r="AC57" i="13"/>
  <c r="W57" i="13"/>
  <c r="S57" i="13"/>
  <c r="AO57" i="13"/>
  <c r="AH290" i="13"/>
  <c r="Z290" i="13"/>
  <c r="AD290" i="13"/>
  <c r="T290" i="13"/>
  <c r="T81" i="14"/>
  <c r="K81" i="14"/>
  <c r="AF81" i="14"/>
  <c r="AL81" i="14"/>
  <c r="AN376" i="13"/>
  <c r="AO376" i="13"/>
  <c r="AK376" i="13"/>
  <c r="AL376" i="13"/>
  <c r="AM376" i="13"/>
  <c r="Q376" i="13"/>
  <c r="Y376" i="13"/>
  <c r="AG376" i="13"/>
  <c r="J376" i="13"/>
  <c r="R376" i="13"/>
  <c r="Z376" i="13"/>
  <c r="AH376" i="13"/>
  <c r="S376" i="13"/>
  <c r="AA376" i="13"/>
  <c r="AI376" i="13"/>
  <c r="L376" i="13"/>
  <c r="T376" i="13"/>
  <c r="AJ376" i="13"/>
  <c r="U376" i="13"/>
  <c r="V376" i="13"/>
  <c r="AD376" i="13"/>
  <c r="O376" i="13"/>
  <c r="W376" i="13"/>
  <c r="H376" i="13"/>
  <c r="F376" i="13" s="1"/>
  <c r="P376" i="13"/>
  <c r="X376" i="13"/>
  <c r="AF376" i="13"/>
  <c r="B376" i="13"/>
  <c r="A371" i="16" s="1"/>
  <c r="U156" i="14"/>
  <c r="AK156" i="14"/>
  <c r="W156" i="14"/>
  <c r="AF156" i="14"/>
  <c r="AO156" i="14"/>
  <c r="O156" i="14"/>
  <c r="X156" i="14"/>
  <c r="AG156" i="14"/>
  <c r="P156" i="14"/>
  <c r="Y156" i="14"/>
  <c r="AH156" i="14"/>
  <c r="L156" i="14"/>
  <c r="V156" i="14"/>
  <c r="AN156" i="14"/>
  <c r="R156" i="14"/>
  <c r="AJ156" i="14"/>
  <c r="S156" i="14"/>
  <c r="AL156" i="14"/>
  <c r="T156" i="14"/>
  <c r="AM156" i="14"/>
  <c r="H156" i="14"/>
  <c r="F156" i="14" s="1"/>
  <c r="Z156" i="14"/>
  <c r="AA156" i="14"/>
  <c r="Q156" i="14"/>
  <c r="AI156" i="14"/>
  <c r="AD156" i="14"/>
  <c r="J156" i="14"/>
  <c r="B156" i="14"/>
  <c r="J369" i="14"/>
  <c r="R369" i="14"/>
  <c r="Z369" i="14"/>
  <c r="AH369" i="14"/>
  <c r="S369" i="14"/>
  <c r="AA369" i="14"/>
  <c r="AI369" i="14"/>
  <c r="L369" i="14"/>
  <c r="T369" i="14"/>
  <c r="AJ369" i="14"/>
  <c r="Q369" i="14"/>
  <c r="Y369" i="14"/>
  <c r="AG369" i="14"/>
  <c r="AO369" i="14"/>
  <c r="W369" i="14"/>
  <c r="AM369" i="14"/>
  <c r="H369" i="14"/>
  <c r="F369" i="14" s="1"/>
  <c r="X369" i="14"/>
  <c r="AN369" i="14"/>
  <c r="V369" i="14"/>
  <c r="AL369" i="14"/>
  <c r="AD369" i="14"/>
  <c r="AF369" i="14"/>
  <c r="AK369" i="14"/>
  <c r="O369" i="14"/>
  <c r="P369" i="14"/>
  <c r="U369" i="14"/>
  <c r="B369" i="14"/>
  <c r="AK152" i="13"/>
  <c r="AL152" i="13"/>
  <c r="AM152" i="13"/>
  <c r="AN152" i="13"/>
  <c r="AO152" i="13"/>
  <c r="J152" i="13"/>
  <c r="R152" i="13"/>
  <c r="Z152" i="13"/>
  <c r="AH152" i="13"/>
  <c r="S152" i="13"/>
  <c r="AA152" i="13"/>
  <c r="AI152" i="13"/>
  <c r="L152" i="13"/>
  <c r="T152" i="13"/>
  <c r="AJ152" i="13"/>
  <c r="U152" i="13"/>
  <c r="V152" i="13"/>
  <c r="W152" i="13"/>
  <c r="H152" i="13"/>
  <c r="F152" i="13" s="1"/>
  <c r="X152" i="13"/>
  <c r="Y152" i="13"/>
  <c r="AD152" i="13"/>
  <c r="O152" i="13"/>
  <c r="P152" i="13"/>
  <c r="AF152" i="13"/>
  <c r="Q152" i="13"/>
  <c r="AG152" i="13"/>
  <c r="B152" i="13"/>
  <c r="A147" i="16" s="1"/>
  <c r="AN103" i="13"/>
  <c r="AO103" i="13"/>
  <c r="AK103" i="13"/>
  <c r="AL103" i="13"/>
  <c r="AM103" i="13"/>
  <c r="O103" i="13"/>
  <c r="W103" i="13"/>
  <c r="H103" i="13"/>
  <c r="F103" i="13" s="1"/>
  <c r="P103" i="13"/>
  <c r="X103" i="13"/>
  <c r="AF103" i="13"/>
  <c r="Q103" i="13"/>
  <c r="Y103" i="13"/>
  <c r="AG103" i="13"/>
  <c r="J103" i="13"/>
  <c r="R103" i="13"/>
  <c r="Z103" i="13"/>
  <c r="AH103" i="13"/>
  <c r="S103" i="13"/>
  <c r="AA103" i="13"/>
  <c r="AI103" i="13"/>
  <c r="L103" i="13"/>
  <c r="T103" i="13"/>
  <c r="AJ103" i="13"/>
  <c r="U103" i="13"/>
  <c r="V103" i="13"/>
  <c r="AD103" i="13"/>
  <c r="B103" i="13"/>
  <c r="A98" i="16" s="1"/>
  <c r="AG142" i="13"/>
  <c r="Y142" i="13"/>
  <c r="V142" i="13"/>
  <c r="L142" i="13"/>
  <c r="AI193" i="14"/>
  <c r="Z193" i="14"/>
  <c r="AD193" i="14"/>
  <c r="N193" i="14"/>
  <c r="P193" i="14"/>
  <c r="I78" i="14"/>
  <c r="R78" i="14"/>
  <c r="K78" i="14"/>
  <c r="M78" i="14"/>
  <c r="H128" i="14"/>
  <c r="F128" i="14" s="1"/>
  <c r="Y128" i="14"/>
  <c r="AJ128" i="14"/>
  <c r="AL128" i="14"/>
  <c r="AB263" i="14"/>
  <c r="AH263" i="14"/>
  <c r="X263" i="14"/>
  <c r="AD263" i="14"/>
  <c r="AB255" i="14"/>
  <c r="AJ255" i="14"/>
  <c r="U255" i="14"/>
  <c r="AE255" i="14"/>
  <c r="W167" i="14"/>
  <c r="Y167" i="14"/>
  <c r="AF167" i="14"/>
  <c r="V167" i="14"/>
  <c r="T167" i="14"/>
  <c r="R169" i="13"/>
  <c r="J169" i="13"/>
  <c r="W169" i="13"/>
  <c r="AO169" i="13"/>
  <c r="T321" i="13"/>
  <c r="L321" i="13"/>
  <c r="AA321" i="13"/>
  <c r="Y321" i="13"/>
  <c r="AE52" i="13"/>
  <c r="W52" i="13"/>
  <c r="AJ52" i="13"/>
  <c r="AO52" i="13"/>
  <c r="Q61" i="13"/>
  <c r="I61" i="13"/>
  <c r="S61" i="13"/>
  <c r="O61" i="13"/>
  <c r="AK61" i="13"/>
  <c r="X357" i="14"/>
  <c r="P357" i="14"/>
  <c r="AJ357" i="14"/>
  <c r="AH357" i="14"/>
  <c r="W236" i="14"/>
  <c r="J236" i="14"/>
  <c r="AA236" i="14"/>
  <c r="AH212" i="14"/>
  <c r="AE212" i="14"/>
  <c r="X212" i="14"/>
  <c r="V212" i="14"/>
  <c r="T212" i="14"/>
  <c r="AM301" i="14"/>
  <c r="I301" i="14"/>
  <c r="K301" i="14"/>
  <c r="AA41" i="14"/>
  <c r="Q41" i="14"/>
  <c r="X41" i="14"/>
  <c r="AH41" i="14"/>
  <c r="AD180" i="14"/>
  <c r="AL180" i="14"/>
  <c r="AB180" i="14"/>
  <c r="Z180" i="14"/>
  <c r="AC25" i="14"/>
  <c r="AO25" i="14"/>
  <c r="AM25" i="14"/>
  <c r="Q25" i="14"/>
  <c r="N60" i="14"/>
  <c r="S60" i="14"/>
  <c r="AE60" i="14"/>
  <c r="AG60" i="14"/>
  <c r="H60" i="14"/>
  <c r="F60" i="14" s="1"/>
  <c r="AA56" i="13"/>
  <c r="AJ56" i="13"/>
  <c r="AF56" i="13"/>
  <c r="AN56" i="13"/>
  <c r="K177" i="13"/>
  <c r="S177" i="13"/>
  <c r="H177" i="13"/>
  <c r="F177" i="13" s="1"/>
  <c r="U177" i="13"/>
  <c r="AE154" i="13"/>
  <c r="AI154" i="13"/>
  <c r="AG154" i="13"/>
  <c r="AN154" i="13"/>
  <c r="J51" i="14"/>
  <c r="R51" i="14"/>
  <c r="Z51" i="14"/>
  <c r="AH51" i="14"/>
  <c r="S51" i="14"/>
  <c r="AA51" i="14"/>
  <c r="AI51" i="14"/>
  <c r="L51" i="14"/>
  <c r="T51" i="14"/>
  <c r="AJ51" i="14"/>
  <c r="Q51" i="14"/>
  <c r="Y51" i="14"/>
  <c r="AG51" i="14"/>
  <c r="AO51" i="14"/>
  <c r="V51" i="14"/>
  <c r="AL51" i="14"/>
  <c r="W51" i="14"/>
  <c r="AM51" i="14"/>
  <c r="H51" i="14"/>
  <c r="F51" i="14" s="1"/>
  <c r="X51" i="14"/>
  <c r="AN51" i="14"/>
  <c r="U51" i="14"/>
  <c r="AK51" i="14"/>
  <c r="O51" i="14"/>
  <c r="P51" i="14"/>
  <c r="AF51" i="14"/>
  <c r="AD51" i="14"/>
  <c r="B51" i="14"/>
  <c r="AB85" i="14"/>
  <c r="AJ85" i="14"/>
  <c r="U85" i="14"/>
  <c r="AE85" i="14"/>
  <c r="V137" i="14"/>
  <c r="AM137" i="14"/>
  <c r="X137" i="14"/>
  <c r="U137" i="14"/>
  <c r="S137" i="14"/>
  <c r="AM225" i="14"/>
  <c r="AE225" i="14"/>
  <c r="I225" i="14"/>
  <c r="K225" i="14"/>
  <c r="AA123" i="14"/>
  <c r="Z123" i="14"/>
  <c r="V123" i="14"/>
  <c r="AF123" i="14"/>
  <c r="AB181" i="14"/>
  <c r="T181" i="14"/>
  <c r="J181" i="14"/>
  <c r="X181" i="14"/>
  <c r="AH57" i="14"/>
  <c r="L57" i="14"/>
  <c r="M57" i="14"/>
  <c r="W57" i="14"/>
  <c r="AN62" i="14"/>
  <c r="Y62" i="14"/>
  <c r="P62" i="14"/>
  <c r="N62" i="14"/>
  <c r="L62" i="14"/>
  <c r="G62" i="14" s="1"/>
  <c r="AG31" i="14"/>
  <c r="AM31" i="14"/>
  <c r="N31" i="14"/>
  <c r="I31" i="14"/>
  <c r="Q89" i="13"/>
  <c r="I89" i="13"/>
  <c r="AB89" i="13"/>
  <c r="Z89" i="13"/>
  <c r="K199" i="14"/>
  <c r="AI199" i="14"/>
  <c r="AN199" i="14"/>
  <c r="O199" i="14"/>
  <c r="AN168" i="14"/>
  <c r="AC168" i="14"/>
  <c r="AO168" i="14"/>
  <c r="L168" i="14"/>
  <c r="G168" i="14" s="1"/>
  <c r="J168" i="14"/>
  <c r="AJ26" i="13"/>
  <c r="X26" i="13"/>
  <c r="B26" i="13"/>
  <c r="A21" i="16" s="1"/>
  <c r="AJ50" i="13"/>
  <c r="X50" i="13"/>
  <c r="B50" i="13"/>
  <c r="A45" i="16" s="1"/>
  <c r="AJ282" i="13"/>
  <c r="AD282" i="13"/>
  <c r="AA282" i="13"/>
  <c r="AI282" i="13"/>
  <c r="AH282" i="13"/>
  <c r="X282" i="13"/>
  <c r="Y282" i="13"/>
  <c r="Z282" i="13"/>
  <c r="O282" i="13"/>
  <c r="P282" i="13"/>
  <c r="AF282" i="13"/>
  <c r="B282" i="13"/>
  <c r="A277" i="16" s="1"/>
  <c r="AO114" i="13"/>
  <c r="AK114" i="13"/>
  <c r="AL114" i="13"/>
  <c r="AM114" i="13"/>
  <c r="AN114" i="13"/>
  <c r="H114" i="13"/>
  <c r="F114" i="13" s="1"/>
  <c r="P114" i="13"/>
  <c r="X114" i="13"/>
  <c r="AF114" i="13"/>
  <c r="Q114" i="13"/>
  <c r="Y114" i="13"/>
  <c r="AG114" i="13"/>
  <c r="J114" i="13"/>
  <c r="R114" i="13"/>
  <c r="Z114" i="13"/>
  <c r="AH114" i="13"/>
  <c r="S114" i="13"/>
  <c r="AA114" i="13"/>
  <c r="AI114" i="13"/>
  <c r="L114" i="13"/>
  <c r="T114" i="13"/>
  <c r="AJ114" i="13"/>
  <c r="V114" i="13"/>
  <c r="AD114" i="13"/>
  <c r="O114" i="13"/>
  <c r="W114" i="13"/>
  <c r="U114" i="13"/>
  <c r="B114" i="13"/>
  <c r="A109" i="16" s="1"/>
  <c r="L336" i="14"/>
  <c r="T336" i="14"/>
  <c r="AJ336" i="14"/>
  <c r="U336" i="14"/>
  <c r="AK336" i="14"/>
  <c r="V336" i="14"/>
  <c r="AD336" i="14"/>
  <c r="AL336" i="14"/>
  <c r="S336" i="14"/>
  <c r="AA336" i="14"/>
  <c r="AI336" i="14"/>
  <c r="Y336" i="14"/>
  <c r="AO336" i="14"/>
  <c r="J336" i="14"/>
  <c r="Z336" i="14"/>
  <c r="O336" i="14"/>
  <c r="H336" i="14"/>
  <c r="F336" i="14" s="1"/>
  <c r="X336" i="14"/>
  <c r="AN336" i="14"/>
  <c r="AF336" i="14"/>
  <c r="AG336" i="14"/>
  <c r="AH336" i="14"/>
  <c r="AM336" i="14"/>
  <c r="P336" i="14"/>
  <c r="Q336" i="14"/>
  <c r="R336" i="14"/>
  <c r="W336" i="14"/>
  <c r="B336" i="14"/>
  <c r="AD375" i="14"/>
  <c r="O375" i="14"/>
  <c r="P375" i="14"/>
  <c r="X375" i="14"/>
  <c r="AF375" i="14"/>
  <c r="AA375" i="14"/>
  <c r="Z375" i="14"/>
  <c r="Y375" i="14"/>
  <c r="AH375" i="14"/>
  <c r="AI375" i="14"/>
  <c r="AJ375" i="14"/>
  <c r="B375" i="14"/>
  <c r="AM175" i="14"/>
  <c r="AN175" i="14"/>
  <c r="AF175" i="14"/>
  <c r="V175" i="14"/>
  <c r="T175" i="14"/>
  <c r="M162" i="13"/>
  <c r="AI162" i="13"/>
  <c r="AG162" i="13"/>
  <c r="AK162" i="13"/>
  <c r="AF78" i="13"/>
  <c r="X78" i="13"/>
  <c r="AA78" i="13"/>
  <c r="Y78" i="13"/>
  <c r="AG128" i="13"/>
  <c r="U128" i="13"/>
  <c r="S128" i="13"/>
  <c r="AM128" i="13"/>
  <c r="P263" i="13"/>
  <c r="R263" i="13"/>
  <c r="AA263" i="13"/>
  <c r="P293" i="14"/>
  <c r="AM293" i="14"/>
  <c r="L293" i="14"/>
  <c r="Y255" i="13"/>
  <c r="U121" i="13"/>
  <c r="AL4" i="13"/>
  <c r="AN4" i="14"/>
  <c r="AM4" i="14"/>
  <c r="AO266" i="13"/>
  <c r="AN266" i="13"/>
  <c r="AK266" i="13"/>
  <c r="AL266" i="13"/>
  <c r="AM266" i="13"/>
  <c r="L266" i="13"/>
  <c r="T266" i="13"/>
  <c r="AJ266" i="13"/>
  <c r="U266" i="13"/>
  <c r="V266" i="13"/>
  <c r="AD266" i="13"/>
  <c r="S266" i="13"/>
  <c r="AA266" i="13"/>
  <c r="AI266" i="13"/>
  <c r="Q266" i="13"/>
  <c r="AG266" i="13"/>
  <c r="R266" i="13"/>
  <c r="AH266" i="13"/>
  <c r="W266" i="13"/>
  <c r="H266" i="13"/>
  <c r="F266" i="13" s="1"/>
  <c r="X266" i="13"/>
  <c r="Y266" i="13"/>
  <c r="J266" i="13"/>
  <c r="Z266" i="13"/>
  <c r="O266" i="13"/>
  <c r="P266" i="13"/>
  <c r="AF266" i="13"/>
  <c r="B266" i="13"/>
  <c r="A261" i="16" s="1"/>
  <c r="V351" i="14"/>
  <c r="AD351" i="14"/>
  <c r="AL351" i="14"/>
  <c r="O351" i="14"/>
  <c r="W351" i="14"/>
  <c r="AM351" i="14"/>
  <c r="H351" i="14"/>
  <c r="F351" i="14" s="1"/>
  <c r="P351" i="14"/>
  <c r="X351" i="14"/>
  <c r="AF351" i="14"/>
  <c r="AN351" i="14"/>
  <c r="U351" i="14"/>
  <c r="AK351" i="14"/>
  <c r="AA351" i="14"/>
  <c r="L351" i="14"/>
  <c r="Q351" i="14"/>
  <c r="AG351" i="14"/>
  <c r="J351" i="14"/>
  <c r="Z351" i="14"/>
  <c r="AH351" i="14"/>
  <c r="AI351" i="14"/>
  <c r="AJ351" i="14"/>
  <c r="AO351" i="14"/>
  <c r="R351" i="14"/>
  <c r="S351" i="14"/>
  <c r="T351" i="14"/>
  <c r="Y351" i="14"/>
  <c r="B351" i="14"/>
  <c r="AO106" i="13"/>
  <c r="AK106" i="13"/>
  <c r="AL106" i="13"/>
  <c r="AM106" i="13"/>
  <c r="AN106" i="13"/>
  <c r="H106" i="13"/>
  <c r="F106" i="13" s="1"/>
  <c r="P106" i="13"/>
  <c r="X106" i="13"/>
  <c r="AF106" i="13"/>
  <c r="Q106" i="13"/>
  <c r="Y106" i="13"/>
  <c r="AG106" i="13"/>
  <c r="J106" i="13"/>
  <c r="R106" i="13"/>
  <c r="Z106" i="13"/>
  <c r="AH106" i="13"/>
  <c r="S106" i="13"/>
  <c r="AA106" i="13"/>
  <c r="AI106" i="13"/>
  <c r="L106" i="13"/>
  <c r="T106" i="13"/>
  <c r="AJ106" i="13"/>
  <c r="U106" i="13"/>
  <c r="V106" i="13"/>
  <c r="AD106" i="13"/>
  <c r="O106" i="13"/>
  <c r="W106" i="13"/>
  <c r="B106" i="13"/>
  <c r="A101" i="16" s="1"/>
  <c r="L288" i="14"/>
  <c r="T288" i="14"/>
  <c r="AJ288" i="14"/>
  <c r="U288" i="14"/>
  <c r="AK288" i="14"/>
  <c r="V288" i="14"/>
  <c r="AD288" i="14"/>
  <c r="AL288" i="14"/>
  <c r="S288" i="14"/>
  <c r="AA288" i="14"/>
  <c r="AI288" i="14"/>
  <c r="P288" i="14"/>
  <c r="AF288" i="14"/>
  <c r="Q288" i="14"/>
  <c r="AG288" i="14"/>
  <c r="R288" i="14"/>
  <c r="AH288" i="14"/>
  <c r="O288" i="14"/>
  <c r="AO288" i="14"/>
  <c r="J288" i="14"/>
  <c r="W288" i="14"/>
  <c r="X288" i="14"/>
  <c r="Y288" i="14"/>
  <c r="Z288" i="14"/>
  <c r="AM288" i="14"/>
  <c r="H288" i="14"/>
  <c r="F288" i="14" s="1"/>
  <c r="AN288" i="14"/>
  <c r="B288" i="14"/>
  <c r="V311" i="14"/>
  <c r="AD311" i="14"/>
  <c r="AL311" i="14"/>
  <c r="O311" i="14"/>
  <c r="W311" i="14"/>
  <c r="AM311" i="14"/>
  <c r="H311" i="14"/>
  <c r="F311" i="14" s="1"/>
  <c r="P311" i="14"/>
  <c r="X311" i="14"/>
  <c r="AF311" i="14"/>
  <c r="AN311" i="14"/>
  <c r="U311" i="14"/>
  <c r="AK311" i="14"/>
  <c r="R311" i="14"/>
  <c r="AH311" i="14"/>
  <c r="S311" i="14"/>
  <c r="AI311" i="14"/>
  <c r="T311" i="14"/>
  <c r="AJ311" i="14"/>
  <c r="Q311" i="14"/>
  <c r="AG311" i="14"/>
  <c r="AA311" i="14"/>
  <c r="AO311" i="14"/>
  <c r="J311" i="14"/>
  <c r="L311" i="14"/>
  <c r="G311" i="14" s="1"/>
  <c r="Y311" i="14"/>
  <c r="Z311" i="14"/>
  <c r="B311" i="14"/>
  <c r="L39" i="14"/>
  <c r="G39" i="14" s="1"/>
  <c r="AI39" i="14"/>
  <c r="P39" i="14"/>
  <c r="AH39" i="14"/>
  <c r="J113" i="13"/>
  <c r="K113" i="13"/>
  <c r="H113" i="13"/>
  <c r="F113" i="13" s="1"/>
  <c r="U113" i="13"/>
  <c r="AN95" i="14"/>
  <c r="W95" i="14"/>
  <c r="N95" i="14"/>
  <c r="T95" i="14"/>
  <c r="R95" i="14"/>
  <c r="AB48" i="14"/>
  <c r="U48" i="14"/>
  <c r="R48" i="14"/>
  <c r="AN48" i="14"/>
  <c r="AB265" i="13"/>
  <c r="O265" i="13"/>
  <c r="AA265" i="13"/>
  <c r="Y265" i="13"/>
  <c r="K110" i="14"/>
  <c r="AN110" i="14"/>
  <c r="AH110" i="14"/>
  <c r="H110" i="14"/>
  <c r="F110" i="14" s="1"/>
  <c r="AI219" i="14"/>
  <c r="AA219" i="14"/>
  <c r="AN219" i="14"/>
  <c r="O219" i="14"/>
  <c r="Y54" i="14"/>
  <c r="AE54" i="14"/>
  <c r="AI54" i="14"/>
  <c r="AK54" i="14"/>
  <c r="X155" i="14"/>
  <c r="AB155" i="14"/>
  <c r="AD155" i="14"/>
  <c r="AE155" i="14"/>
  <c r="R63" i="13"/>
  <c r="J63" i="13"/>
  <c r="V63" i="13"/>
  <c r="L63" i="13"/>
  <c r="AH131" i="14"/>
  <c r="S131" i="14"/>
  <c r="AD131" i="14"/>
  <c r="AN131" i="14"/>
  <c r="O131" i="14"/>
  <c r="AH96" i="13"/>
  <c r="AJ96" i="13"/>
  <c r="AF96" i="13"/>
  <c r="AO96" i="13"/>
  <c r="H297" i="14"/>
  <c r="F297" i="14" s="1"/>
  <c r="AF297" i="14"/>
  <c r="Y297" i="14"/>
  <c r="AA297" i="14"/>
  <c r="K124" i="14"/>
  <c r="Z124" i="14"/>
  <c r="AH124" i="14"/>
  <c r="W124" i="14"/>
  <c r="U124" i="14"/>
  <c r="U37" i="13"/>
  <c r="M37" i="13"/>
  <c r="K37" i="13"/>
  <c r="AD37" i="13"/>
  <c r="V308" i="13"/>
  <c r="Q308" i="13"/>
  <c r="S308" i="13"/>
  <c r="AK308" i="13"/>
  <c r="AA172" i="13"/>
  <c r="S172" i="13"/>
  <c r="X172" i="13"/>
  <c r="N172" i="13"/>
  <c r="P189" i="13"/>
  <c r="H189" i="13"/>
  <c r="F189" i="13" s="1"/>
  <c r="AI189" i="13"/>
  <c r="AG189" i="13"/>
  <c r="AO189" i="13"/>
  <c r="AE66" i="14"/>
  <c r="Y66" i="14"/>
  <c r="K66" i="14"/>
  <c r="M66" i="14"/>
  <c r="AJ132" i="13"/>
  <c r="U132" i="13"/>
  <c r="I132" i="13"/>
  <c r="AD132" i="13"/>
  <c r="AE149" i="13"/>
  <c r="T149" i="13"/>
  <c r="R149" i="13"/>
  <c r="AM149" i="13"/>
  <c r="X109" i="13"/>
  <c r="M109" i="13"/>
  <c r="K109" i="13"/>
  <c r="I109" i="13"/>
  <c r="N28" i="13"/>
  <c r="E28" i="13" s="1"/>
  <c r="R28" i="13"/>
  <c r="H28" i="13"/>
  <c r="F28" i="13" s="1"/>
  <c r="AI28" i="13"/>
  <c r="AM28" i="13"/>
  <c r="AF59" i="14"/>
  <c r="W59" i="14"/>
  <c r="AJ59" i="14"/>
  <c r="AH59" i="14"/>
  <c r="K93" i="14"/>
  <c r="AJ93" i="14"/>
  <c r="U93" i="14"/>
  <c r="AE93" i="14"/>
  <c r="AD205" i="14"/>
  <c r="W205" i="14"/>
  <c r="AJ205" i="14"/>
  <c r="AH205" i="14"/>
  <c r="AJ90" i="13"/>
  <c r="AB90" i="13"/>
  <c r="R90" i="13"/>
  <c r="AC90" i="13"/>
  <c r="AH107" i="13"/>
  <c r="AE107" i="13"/>
  <c r="M107" i="13"/>
  <c r="K107" i="13"/>
  <c r="AE221" i="13"/>
  <c r="AB221" i="13"/>
  <c r="Z221" i="13"/>
  <c r="AM221" i="13"/>
  <c r="J80" i="13"/>
  <c r="N80" i="13"/>
  <c r="L80" i="13"/>
  <c r="H80" i="13"/>
  <c r="F80" i="13" s="1"/>
  <c r="AL80" i="13"/>
  <c r="AK281" i="14"/>
  <c r="O281" i="14"/>
  <c r="AJ281" i="14"/>
  <c r="AH281" i="14"/>
  <c r="V68" i="14"/>
  <c r="O68" i="14"/>
  <c r="Q68" i="14"/>
  <c r="AL33" i="14"/>
  <c r="U33" i="14"/>
  <c r="M33" i="14"/>
  <c r="AH33" i="14"/>
  <c r="W33" i="14"/>
  <c r="AG251" i="14"/>
  <c r="AA251" i="14"/>
  <c r="AN251" i="14"/>
  <c r="O251" i="14"/>
  <c r="AO53" i="14"/>
  <c r="Q53" i="14"/>
  <c r="AC53" i="14"/>
  <c r="AM53" i="14"/>
  <c r="AF121" i="14"/>
  <c r="AN121" i="14"/>
  <c r="AC121" i="14"/>
  <c r="AA121" i="14"/>
  <c r="P73" i="13"/>
  <c r="H73" i="13"/>
  <c r="F73" i="13" s="1"/>
  <c r="L73" i="13"/>
  <c r="J73" i="13"/>
  <c r="X120" i="14"/>
  <c r="AO120" i="14"/>
  <c r="J120" i="14"/>
  <c r="O120" i="14"/>
  <c r="M120" i="14"/>
  <c r="AI104" i="14"/>
  <c r="K104" i="14"/>
  <c r="AE104" i="14"/>
  <c r="AG104" i="14"/>
  <c r="H104" i="14"/>
  <c r="F104" i="14" s="1"/>
  <c r="E7" i="14"/>
  <c r="B67" i="2"/>
  <c r="J67" i="2"/>
  <c r="L67" i="15" s="1"/>
  <c r="O70" i="14" s="1"/>
  <c r="N67" i="2"/>
  <c r="P67" i="15" s="1"/>
  <c r="X67" i="15" s="1"/>
  <c r="I67" i="2"/>
  <c r="I67" i="15" s="1"/>
  <c r="D67" i="2"/>
  <c r="D67" i="15" s="1"/>
  <c r="AK70" i="13" s="1"/>
  <c r="K67" i="2"/>
  <c r="M67" i="15" s="1"/>
  <c r="P70" i="13" s="1"/>
  <c r="B194" i="2"/>
  <c r="J194" i="2"/>
  <c r="L194" i="15" s="1"/>
  <c r="O197" i="13" s="1"/>
  <c r="D194" i="2"/>
  <c r="D194" i="15" s="1"/>
  <c r="V197" i="13" s="1"/>
  <c r="I194" i="2"/>
  <c r="I194" i="15" s="1"/>
  <c r="F194" i="2"/>
  <c r="AM373" i="13"/>
  <c r="AN373" i="13"/>
  <c r="AO373" i="13"/>
  <c r="AK373" i="13"/>
  <c r="AL373" i="13"/>
  <c r="P373" i="13"/>
  <c r="X373" i="13"/>
  <c r="AF373" i="13"/>
  <c r="Q373" i="13"/>
  <c r="Y373" i="13"/>
  <c r="AG373" i="13"/>
  <c r="H373" i="13"/>
  <c r="F373" i="13" s="1"/>
  <c r="R373" i="13"/>
  <c r="Z373" i="13"/>
  <c r="AH373" i="13"/>
  <c r="S373" i="13"/>
  <c r="AA373" i="13"/>
  <c r="AI373" i="13"/>
  <c r="J373" i="13"/>
  <c r="T373" i="13"/>
  <c r="AJ373" i="13"/>
  <c r="U373" i="13"/>
  <c r="L373" i="13"/>
  <c r="V373" i="13"/>
  <c r="AD373" i="13"/>
  <c r="O373" i="13"/>
  <c r="W373" i="13"/>
  <c r="B373" i="13"/>
  <c r="A368" i="16" s="1"/>
  <c r="H214" i="14"/>
  <c r="F214" i="14" s="1"/>
  <c r="P214" i="14"/>
  <c r="X214" i="14"/>
  <c r="AF214" i="14"/>
  <c r="AN214" i="14"/>
  <c r="Q214" i="14"/>
  <c r="Y214" i="14"/>
  <c r="AG214" i="14"/>
  <c r="AO214" i="14"/>
  <c r="J214" i="14"/>
  <c r="R214" i="14"/>
  <c r="Z214" i="14"/>
  <c r="AH214" i="14"/>
  <c r="O214" i="14"/>
  <c r="W214" i="14"/>
  <c r="AM214" i="14"/>
  <c r="T214" i="14"/>
  <c r="AJ214" i="14"/>
  <c r="U214" i="14"/>
  <c r="AK214" i="14"/>
  <c r="V214" i="14"/>
  <c r="AL214" i="14"/>
  <c r="AA214" i="14"/>
  <c r="L214" i="14"/>
  <c r="S214" i="14"/>
  <c r="AI214" i="14"/>
  <c r="AD214" i="14"/>
  <c r="B214" i="14"/>
  <c r="J83" i="14"/>
  <c r="R83" i="14"/>
  <c r="Z83" i="14"/>
  <c r="AH83" i="14"/>
  <c r="S83" i="14"/>
  <c r="AA83" i="14"/>
  <c r="AI83" i="14"/>
  <c r="L83" i="14"/>
  <c r="T83" i="14"/>
  <c r="AJ83" i="14"/>
  <c r="Q83" i="14"/>
  <c r="Y83" i="14"/>
  <c r="AG83" i="14"/>
  <c r="AO83" i="14"/>
  <c r="V83" i="14"/>
  <c r="AL83" i="14"/>
  <c r="W83" i="14"/>
  <c r="AM83" i="14"/>
  <c r="H83" i="14"/>
  <c r="F83" i="14" s="1"/>
  <c r="X83" i="14"/>
  <c r="AN83" i="14"/>
  <c r="U83" i="14"/>
  <c r="AK83" i="14"/>
  <c r="O83" i="14"/>
  <c r="P83" i="14"/>
  <c r="AF83" i="14"/>
  <c r="AD83" i="14"/>
  <c r="B83" i="14"/>
  <c r="V331" i="14"/>
  <c r="AD331" i="14"/>
  <c r="AL331" i="14"/>
  <c r="O331" i="14"/>
  <c r="W331" i="14"/>
  <c r="AM331" i="14"/>
  <c r="H331" i="14"/>
  <c r="F331" i="14" s="1"/>
  <c r="P331" i="14"/>
  <c r="X331" i="14"/>
  <c r="AF331" i="14"/>
  <c r="AN331" i="14"/>
  <c r="U331" i="14"/>
  <c r="AK331" i="14"/>
  <c r="S331" i="14"/>
  <c r="AI331" i="14"/>
  <c r="T331" i="14"/>
  <c r="AJ331" i="14"/>
  <c r="Y331" i="14"/>
  <c r="AO331" i="14"/>
  <c r="R331" i="14"/>
  <c r="AH331" i="14"/>
  <c r="J331" i="14"/>
  <c r="L331" i="14"/>
  <c r="Q331" i="14"/>
  <c r="Z331" i="14"/>
  <c r="AA331" i="14"/>
  <c r="AG331" i="14"/>
  <c r="B331" i="14"/>
  <c r="AN264" i="13"/>
  <c r="AO264" i="13"/>
  <c r="AK264" i="13"/>
  <c r="AL264" i="13"/>
  <c r="AM264" i="13"/>
  <c r="V264" i="13"/>
  <c r="AD264" i="13"/>
  <c r="O264" i="13"/>
  <c r="W264" i="13"/>
  <c r="H264" i="13"/>
  <c r="F264" i="13" s="1"/>
  <c r="P264" i="13"/>
  <c r="X264" i="13"/>
  <c r="AF264" i="13"/>
  <c r="U264" i="13"/>
  <c r="AA264" i="13"/>
  <c r="L264" i="13"/>
  <c r="Q264" i="13"/>
  <c r="AG264" i="13"/>
  <c r="R264" i="13"/>
  <c r="AH264" i="13"/>
  <c r="S264" i="13"/>
  <c r="AI264" i="13"/>
  <c r="T264" i="13"/>
  <c r="AJ264" i="13"/>
  <c r="Y264" i="13"/>
  <c r="J264" i="13"/>
  <c r="Z264" i="13"/>
  <c r="B264" i="13"/>
  <c r="A259" i="16" s="1"/>
  <c r="H76" i="14"/>
  <c r="F76" i="14" s="1"/>
  <c r="P76" i="14"/>
  <c r="X76" i="14"/>
  <c r="AF76" i="14"/>
  <c r="AN76" i="14"/>
  <c r="Q76" i="14"/>
  <c r="Y76" i="14"/>
  <c r="AG76" i="14"/>
  <c r="AO76" i="14"/>
  <c r="J76" i="14"/>
  <c r="R76" i="14"/>
  <c r="Z76" i="14"/>
  <c r="AH76" i="14"/>
  <c r="O76" i="14"/>
  <c r="W76" i="14"/>
  <c r="AM76" i="14"/>
  <c r="T76" i="14"/>
  <c r="AJ76" i="14"/>
  <c r="U76" i="14"/>
  <c r="AK76" i="14"/>
  <c r="V76" i="14"/>
  <c r="AL76" i="14"/>
  <c r="S76" i="14"/>
  <c r="AI76" i="14"/>
  <c r="AD76" i="14"/>
  <c r="AA76" i="14"/>
  <c r="L76" i="14"/>
  <c r="B76" i="14"/>
  <c r="V291" i="14"/>
  <c r="AD291" i="14"/>
  <c r="AL291" i="14"/>
  <c r="O291" i="14"/>
  <c r="W291" i="14"/>
  <c r="AM291" i="14"/>
  <c r="H291" i="14"/>
  <c r="F291" i="14" s="1"/>
  <c r="P291" i="14"/>
  <c r="X291" i="14"/>
  <c r="AF291" i="14"/>
  <c r="AN291" i="14"/>
  <c r="U291" i="14"/>
  <c r="AK291" i="14"/>
  <c r="J291" i="14"/>
  <c r="Z291" i="14"/>
  <c r="AA291" i="14"/>
  <c r="L291" i="14"/>
  <c r="Y291" i="14"/>
  <c r="AO291" i="14"/>
  <c r="AI291" i="14"/>
  <c r="AJ291" i="14"/>
  <c r="Q291" i="14"/>
  <c r="R291" i="14"/>
  <c r="S291" i="14"/>
  <c r="T291" i="14"/>
  <c r="AG291" i="14"/>
  <c r="AH291" i="14"/>
  <c r="B291" i="14"/>
  <c r="L320" i="14"/>
  <c r="T320" i="14"/>
  <c r="AJ320" i="14"/>
  <c r="U320" i="14"/>
  <c r="AK320" i="14"/>
  <c r="V320" i="14"/>
  <c r="AD320" i="14"/>
  <c r="AL320" i="14"/>
  <c r="S320" i="14"/>
  <c r="AA320" i="14"/>
  <c r="AI320" i="14"/>
  <c r="Y320" i="14"/>
  <c r="AO320" i="14"/>
  <c r="J320" i="14"/>
  <c r="Z320" i="14"/>
  <c r="O320" i="14"/>
  <c r="Q320" i="14"/>
  <c r="AG320" i="14"/>
  <c r="H320" i="14"/>
  <c r="F320" i="14" s="1"/>
  <c r="X320" i="14"/>
  <c r="AN320" i="14"/>
  <c r="AM320" i="14"/>
  <c r="P320" i="14"/>
  <c r="R320" i="14"/>
  <c r="W320" i="14"/>
  <c r="AF320" i="14"/>
  <c r="AH320" i="14"/>
  <c r="B320" i="14"/>
  <c r="J160" i="14"/>
  <c r="R160" i="14"/>
  <c r="Z160" i="14"/>
  <c r="AH160" i="14"/>
  <c r="S160" i="14"/>
  <c r="AA160" i="14"/>
  <c r="AI160" i="14"/>
  <c r="L160" i="14"/>
  <c r="T160" i="14"/>
  <c r="AJ160" i="14"/>
  <c r="Q160" i="14"/>
  <c r="Y160" i="14"/>
  <c r="AG160" i="14"/>
  <c r="AO160" i="14"/>
  <c r="AD160" i="14"/>
  <c r="O160" i="14"/>
  <c r="P160" i="14"/>
  <c r="AF160" i="14"/>
  <c r="AL160" i="14"/>
  <c r="AM160" i="14"/>
  <c r="H160" i="14"/>
  <c r="F160" i="14" s="1"/>
  <c r="AN160" i="14"/>
  <c r="U160" i="14"/>
  <c r="V160" i="14"/>
  <c r="W160" i="14"/>
  <c r="X160" i="14"/>
  <c r="AK160" i="14"/>
  <c r="B160" i="14"/>
  <c r="AO250" i="13"/>
  <c r="AK250" i="13"/>
  <c r="AL250" i="13"/>
  <c r="AM250" i="13"/>
  <c r="AN250" i="13"/>
  <c r="L250" i="13"/>
  <c r="T250" i="13"/>
  <c r="AJ250" i="13"/>
  <c r="U250" i="13"/>
  <c r="V250" i="13"/>
  <c r="AD250" i="13"/>
  <c r="S250" i="13"/>
  <c r="AA250" i="13"/>
  <c r="AI250" i="13"/>
  <c r="Q250" i="13"/>
  <c r="AG250" i="13"/>
  <c r="R250" i="13"/>
  <c r="AH250" i="13"/>
  <c r="W250" i="13"/>
  <c r="H250" i="13"/>
  <c r="F250" i="13" s="1"/>
  <c r="X250" i="13"/>
  <c r="Y250" i="13"/>
  <c r="J250" i="13"/>
  <c r="Z250" i="13"/>
  <c r="O250" i="13"/>
  <c r="P250" i="13"/>
  <c r="AF250" i="13"/>
  <c r="B250" i="13"/>
  <c r="A245" i="16" s="1"/>
  <c r="V319" i="14"/>
  <c r="AD319" i="14"/>
  <c r="AL319" i="14"/>
  <c r="O319" i="14"/>
  <c r="W319" i="14"/>
  <c r="AM319" i="14"/>
  <c r="H319" i="14"/>
  <c r="F319" i="14" s="1"/>
  <c r="P319" i="14"/>
  <c r="X319" i="14"/>
  <c r="AF319" i="14"/>
  <c r="AN319" i="14"/>
  <c r="U319" i="14"/>
  <c r="AK319" i="14"/>
  <c r="AA319" i="14"/>
  <c r="L319" i="14"/>
  <c r="Q319" i="14"/>
  <c r="AG319" i="14"/>
  <c r="S319" i="14"/>
  <c r="AI319" i="14"/>
  <c r="J319" i="14"/>
  <c r="Z319" i="14"/>
  <c r="AH319" i="14"/>
  <c r="AJ319" i="14"/>
  <c r="AO319" i="14"/>
  <c r="R319" i="14"/>
  <c r="T319" i="14"/>
  <c r="Y319" i="14"/>
  <c r="B319" i="14"/>
  <c r="AL209" i="13"/>
  <c r="AM209" i="13"/>
  <c r="AK209" i="13"/>
  <c r="AN209" i="13"/>
  <c r="AO209" i="13"/>
  <c r="U209" i="13"/>
  <c r="V209" i="13"/>
  <c r="AD209" i="13"/>
  <c r="O209" i="13"/>
  <c r="W209" i="13"/>
  <c r="H209" i="13"/>
  <c r="F209" i="13" s="1"/>
  <c r="P209" i="13"/>
  <c r="X209" i="13"/>
  <c r="AF209" i="13"/>
  <c r="Q209" i="13"/>
  <c r="AG209" i="13"/>
  <c r="R209" i="13"/>
  <c r="AH209" i="13"/>
  <c r="S209" i="13"/>
  <c r="AI209" i="13"/>
  <c r="L209" i="13"/>
  <c r="Z209" i="13"/>
  <c r="AA209" i="13"/>
  <c r="AJ209" i="13"/>
  <c r="J209" i="13"/>
  <c r="T209" i="13"/>
  <c r="Y209" i="13"/>
  <c r="B209" i="13"/>
  <c r="A204" i="16" s="1"/>
  <c r="L296" i="14"/>
  <c r="T296" i="14"/>
  <c r="AJ296" i="14"/>
  <c r="U296" i="14"/>
  <c r="AK296" i="14"/>
  <c r="V296" i="14"/>
  <c r="AD296" i="14"/>
  <c r="AL296" i="14"/>
  <c r="S296" i="14"/>
  <c r="AA296" i="14"/>
  <c r="AI296" i="14"/>
  <c r="P296" i="14"/>
  <c r="AF296" i="14"/>
  <c r="Q296" i="14"/>
  <c r="AG296" i="14"/>
  <c r="R296" i="14"/>
  <c r="AH296" i="14"/>
  <c r="O296" i="14"/>
  <c r="Y296" i="14"/>
  <c r="Z296" i="14"/>
  <c r="AM296" i="14"/>
  <c r="H296" i="14"/>
  <c r="F296" i="14" s="1"/>
  <c r="AN296" i="14"/>
  <c r="AO296" i="14"/>
  <c r="J296" i="14"/>
  <c r="W296" i="14"/>
  <c r="X296" i="14"/>
  <c r="B296" i="14"/>
  <c r="AO194" i="13"/>
  <c r="AL194" i="13"/>
  <c r="AM194" i="13"/>
  <c r="AN194" i="13"/>
  <c r="AK194" i="13"/>
  <c r="H194" i="13"/>
  <c r="F194" i="13" s="1"/>
  <c r="P194" i="13"/>
  <c r="X194" i="13"/>
  <c r="AF194" i="13"/>
  <c r="Q194" i="13"/>
  <c r="Y194" i="13"/>
  <c r="AG194" i="13"/>
  <c r="J194" i="13"/>
  <c r="R194" i="13"/>
  <c r="Z194" i="13"/>
  <c r="AH194" i="13"/>
  <c r="S194" i="13"/>
  <c r="AA194" i="13"/>
  <c r="AI194" i="13"/>
  <c r="T194" i="13"/>
  <c r="AJ194" i="13"/>
  <c r="U194" i="13"/>
  <c r="V194" i="13"/>
  <c r="O194" i="13"/>
  <c r="W194" i="13"/>
  <c r="AD194" i="13"/>
  <c r="L194" i="13"/>
  <c r="B194" i="13"/>
  <c r="A189" i="16" s="1"/>
  <c r="O39" i="13"/>
  <c r="AI39" i="13"/>
  <c r="Q39" i="13"/>
  <c r="AJ39" i="13"/>
  <c r="AN39" i="13"/>
  <c r="Q113" i="14"/>
  <c r="I113" i="14"/>
  <c r="D113" i="14" s="1"/>
  <c r="AK113" i="14"/>
  <c r="AI113" i="14"/>
  <c r="AH95" i="13"/>
  <c r="Z95" i="13"/>
  <c r="AD95" i="13"/>
  <c r="T95" i="13"/>
  <c r="Z48" i="13"/>
  <c r="AD48" i="13"/>
  <c r="T48" i="13"/>
  <c r="P48" i="13"/>
  <c r="AM48" i="13"/>
  <c r="AL265" i="14"/>
  <c r="AE265" i="14"/>
  <c r="I265" i="14"/>
  <c r="K265" i="14"/>
  <c r="AC47" i="14"/>
  <c r="AL47" i="14"/>
  <c r="U47" i="14"/>
  <c r="N47" i="14"/>
  <c r="E47" i="14" s="1"/>
  <c r="J47" i="14"/>
  <c r="AI110" i="13"/>
  <c r="AF110" i="13"/>
  <c r="V110" i="13"/>
  <c r="L110" i="13"/>
  <c r="R219" i="13"/>
  <c r="AG219" i="13"/>
  <c r="N219" i="13"/>
  <c r="E219" i="13" s="1"/>
  <c r="AI219" i="13"/>
  <c r="AK219" i="13"/>
  <c r="AJ54" i="13"/>
  <c r="AD54" i="13"/>
  <c r="Z54" i="13"/>
  <c r="AO54" i="13"/>
  <c r="I155" i="13"/>
  <c r="AF155" i="13"/>
  <c r="U155" i="13"/>
  <c r="S155" i="13"/>
  <c r="P131" i="13"/>
  <c r="AD131" i="13"/>
  <c r="T131" i="13"/>
  <c r="AL131" i="13"/>
  <c r="M124" i="13"/>
  <c r="T124" i="13"/>
  <c r="I124" i="13"/>
  <c r="D124" i="13" s="1"/>
  <c r="AD124" i="13"/>
  <c r="AG185" i="13"/>
  <c r="Y185" i="13"/>
  <c r="O185" i="13"/>
  <c r="AK185" i="13"/>
  <c r="T59" i="13"/>
  <c r="L59" i="13"/>
  <c r="AG59" i="13"/>
  <c r="AO59" i="13"/>
  <c r="U93" i="13"/>
  <c r="K93" i="13"/>
  <c r="AD93" i="13"/>
  <c r="T234" i="14"/>
  <c r="L234" i="14"/>
  <c r="G234" i="14" s="1"/>
  <c r="J234" i="14"/>
  <c r="X234" i="14"/>
  <c r="T306" i="14"/>
  <c r="AC306" i="14"/>
  <c r="AH306" i="14"/>
  <c r="I306" i="14"/>
  <c r="D306" i="14" s="1"/>
  <c r="H205" i="13"/>
  <c r="F205" i="13" s="1"/>
  <c r="P205" i="13"/>
  <c r="AI205" i="13"/>
  <c r="AG205" i="13"/>
  <c r="AK205" i="13"/>
  <c r="T105" i="13"/>
  <c r="R105" i="13"/>
  <c r="P105" i="13"/>
  <c r="AH68" i="13"/>
  <c r="Z68" i="13"/>
  <c r="H68" i="13"/>
  <c r="F68" i="13" s="1"/>
  <c r="AI68" i="13"/>
  <c r="AM68" i="13"/>
  <c r="M251" i="13"/>
  <c r="AJ251" i="13"/>
  <c r="I251" i="13"/>
  <c r="D251" i="13" s="1"/>
  <c r="AN251" i="13"/>
  <c r="U53" i="13"/>
  <c r="M53" i="13"/>
  <c r="K53" i="13"/>
  <c r="AD53" i="13"/>
  <c r="AJ73" i="14"/>
  <c r="K73" i="14"/>
  <c r="AF73" i="14"/>
  <c r="AL73" i="14"/>
  <c r="AE120" i="13"/>
  <c r="AD120" i="13"/>
  <c r="T120" i="13"/>
  <c r="R120" i="13"/>
  <c r="AC81" i="13"/>
  <c r="AG81" i="13"/>
  <c r="O81" i="13"/>
  <c r="K81" i="13"/>
  <c r="AM81" i="13"/>
  <c r="Y104" i="13"/>
  <c r="W104" i="13"/>
  <c r="AJ104" i="13"/>
  <c r="AH104" i="13"/>
  <c r="AL104" i="13"/>
  <c r="E18" i="14"/>
  <c r="AK166" i="13"/>
  <c r="AL166" i="13"/>
  <c r="AN166" i="13"/>
  <c r="AO166" i="13"/>
  <c r="AM166" i="13"/>
  <c r="L166" i="13"/>
  <c r="T166" i="13"/>
  <c r="AJ166" i="13"/>
  <c r="U166" i="13"/>
  <c r="V166" i="13"/>
  <c r="AD166" i="13"/>
  <c r="O166" i="13"/>
  <c r="W166" i="13"/>
  <c r="P166" i="13"/>
  <c r="AF166" i="13"/>
  <c r="Q166" i="13"/>
  <c r="AG166" i="13"/>
  <c r="R166" i="13"/>
  <c r="AH166" i="13"/>
  <c r="S166" i="13"/>
  <c r="AI166" i="13"/>
  <c r="H166" i="13"/>
  <c r="F166" i="13" s="1"/>
  <c r="X166" i="13"/>
  <c r="Y166" i="13"/>
  <c r="J166" i="13"/>
  <c r="Z166" i="13"/>
  <c r="AA166" i="13"/>
  <c r="B166" i="13"/>
  <c r="A161" i="16" s="1"/>
  <c r="AK246" i="13"/>
  <c r="AL246" i="13"/>
  <c r="AM246" i="13"/>
  <c r="AN246" i="13"/>
  <c r="AO246" i="13"/>
  <c r="L246" i="13"/>
  <c r="T246" i="13"/>
  <c r="AJ246" i="13"/>
  <c r="U246" i="13"/>
  <c r="V246" i="13"/>
  <c r="AD246" i="13"/>
  <c r="O246" i="13"/>
  <c r="W246" i="13"/>
  <c r="P246" i="13"/>
  <c r="AF246" i="13"/>
  <c r="Q246" i="13"/>
  <c r="AG246" i="13"/>
  <c r="R246" i="13"/>
  <c r="AH246" i="13"/>
  <c r="AA246" i="13"/>
  <c r="J246" i="13"/>
  <c r="S246" i="13"/>
  <c r="X246" i="13"/>
  <c r="Y246" i="13"/>
  <c r="Z246" i="13"/>
  <c r="AI246" i="13"/>
  <c r="H246" i="13"/>
  <c r="F246" i="13" s="1"/>
  <c r="B246" i="13"/>
  <c r="A241" i="16" s="1"/>
  <c r="AK366" i="13"/>
  <c r="AL366" i="13"/>
  <c r="AM366" i="13"/>
  <c r="AN366" i="13"/>
  <c r="AO366" i="13"/>
  <c r="H366" i="13"/>
  <c r="F366" i="13" s="1"/>
  <c r="P366" i="13"/>
  <c r="X366" i="13"/>
  <c r="AF366" i="13"/>
  <c r="Q366" i="13"/>
  <c r="Y366" i="13"/>
  <c r="AG366" i="13"/>
  <c r="J366" i="13"/>
  <c r="R366" i="13"/>
  <c r="Z366" i="13"/>
  <c r="AH366" i="13"/>
  <c r="O366" i="13"/>
  <c r="W366" i="13"/>
  <c r="AD366" i="13"/>
  <c r="S366" i="13"/>
  <c r="AI366" i="13"/>
  <c r="T366" i="13"/>
  <c r="AJ366" i="13"/>
  <c r="U366" i="13"/>
  <c r="V366" i="13"/>
  <c r="AA366" i="13"/>
  <c r="L366" i="13"/>
  <c r="B366" i="13"/>
  <c r="A361" i="16" s="1"/>
  <c r="H362" i="14"/>
  <c r="F362" i="14" s="1"/>
  <c r="P362" i="14"/>
  <c r="X362" i="14"/>
  <c r="AF362" i="14"/>
  <c r="AN362" i="14"/>
  <c r="Q362" i="14"/>
  <c r="Y362" i="14"/>
  <c r="AG362" i="14"/>
  <c r="AO362" i="14"/>
  <c r="J362" i="14"/>
  <c r="R362" i="14"/>
  <c r="Z362" i="14"/>
  <c r="AH362" i="14"/>
  <c r="O362" i="14"/>
  <c r="W362" i="14"/>
  <c r="AM362" i="14"/>
  <c r="U362" i="14"/>
  <c r="AK362" i="14"/>
  <c r="V362" i="14"/>
  <c r="AL362" i="14"/>
  <c r="AA362" i="14"/>
  <c r="T362" i="14"/>
  <c r="AJ362" i="14"/>
  <c r="L362" i="14"/>
  <c r="S362" i="14"/>
  <c r="AD362" i="14"/>
  <c r="AI362" i="14"/>
  <c r="B362" i="14"/>
  <c r="AM365" i="13"/>
  <c r="AN365" i="13"/>
  <c r="AO365" i="13"/>
  <c r="AK365" i="13"/>
  <c r="AL365" i="13"/>
  <c r="U365" i="13"/>
  <c r="V365" i="13"/>
  <c r="AD365" i="13"/>
  <c r="O365" i="13"/>
  <c r="W365" i="13"/>
  <c r="L365" i="13"/>
  <c r="T365" i="13"/>
  <c r="AJ365" i="13"/>
  <c r="J365" i="13"/>
  <c r="Z365" i="13"/>
  <c r="AA365" i="13"/>
  <c r="P365" i="13"/>
  <c r="AF365" i="13"/>
  <c r="Q365" i="13"/>
  <c r="AG365" i="13"/>
  <c r="R365" i="13"/>
  <c r="AH365" i="13"/>
  <c r="S365" i="13"/>
  <c r="AI365" i="13"/>
  <c r="H365" i="13"/>
  <c r="F365" i="13" s="1"/>
  <c r="X365" i="13"/>
  <c r="Y365" i="13"/>
  <c r="B365" i="13"/>
  <c r="A360" i="16" s="1"/>
  <c r="AK267" i="13"/>
  <c r="AL267" i="13"/>
  <c r="AM267" i="13"/>
  <c r="AN267" i="13"/>
  <c r="AO267" i="13"/>
  <c r="O267" i="13"/>
  <c r="W267" i="13"/>
  <c r="H267" i="13"/>
  <c r="F267" i="13" s="1"/>
  <c r="P267" i="13"/>
  <c r="X267" i="13"/>
  <c r="AF267" i="13"/>
  <c r="Q267" i="13"/>
  <c r="Y267" i="13"/>
  <c r="AG267" i="13"/>
  <c r="V267" i="13"/>
  <c r="AD267" i="13"/>
  <c r="T267" i="13"/>
  <c r="AJ267" i="13"/>
  <c r="U267" i="13"/>
  <c r="J267" i="13"/>
  <c r="Z267" i="13"/>
  <c r="AA267" i="13"/>
  <c r="L267" i="13"/>
  <c r="R267" i="13"/>
  <c r="AH267" i="13"/>
  <c r="S267" i="13"/>
  <c r="AI267" i="13"/>
  <c r="B267" i="13"/>
  <c r="A262" i="16" s="1"/>
  <c r="H274" i="14"/>
  <c r="F274" i="14" s="1"/>
  <c r="P274" i="14"/>
  <c r="X274" i="14"/>
  <c r="AF274" i="14"/>
  <c r="AN274" i="14"/>
  <c r="Q274" i="14"/>
  <c r="Y274" i="14"/>
  <c r="AG274" i="14"/>
  <c r="AO274" i="14"/>
  <c r="J274" i="14"/>
  <c r="R274" i="14"/>
  <c r="Z274" i="14"/>
  <c r="AH274" i="14"/>
  <c r="O274" i="14"/>
  <c r="W274" i="14"/>
  <c r="AM274" i="14"/>
  <c r="L274" i="14"/>
  <c r="AD274" i="14"/>
  <c r="AA274" i="14"/>
  <c r="AK274" i="14"/>
  <c r="AL274" i="14"/>
  <c r="S274" i="14"/>
  <c r="T274" i="14"/>
  <c r="U274" i="14"/>
  <c r="V274" i="14"/>
  <c r="AI274" i="14"/>
  <c r="AJ274" i="14"/>
  <c r="B274" i="14"/>
  <c r="H314" i="14"/>
  <c r="F314" i="14" s="1"/>
  <c r="P314" i="14"/>
  <c r="X314" i="14"/>
  <c r="AF314" i="14"/>
  <c r="AN314" i="14"/>
  <c r="Q314" i="14"/>
  <c r="Y314" i="14"/>
  <c r="AG314" i="14"/>
  <c r="AO314" i="14"/>
  <c r="J314" i="14"/>
  <c r="R314" i="14"/>
  <c r="Z314" i="14"/>
  <c r="AH314" i="14"/>
  <c r="O314" i="14"/>
  <c r="W314" i="14"/>
  <c r="AM314" i="14"/>
  <c r="U314" i="14"/>
  <c r="AK314" i="14"/>
  <c r="V314" i="14"/>
  <c r="AL314" i="14"/>
  <c r="AA314" i="14"/>
  <c r="L314" i="14"/>
  <c r="T314" i="14"/>
  <c r="AJ314" i="14"/>
  <c r="AD314" i="14"/>
  <c r="AI314" i="14"/>
  <c r="S314" i="14"/>
  <c r="B314" i="14"/>
  <c r="AK318" i="13"/>
  <c r="AL318" i="13"/>
  <c r="AM318" i="13"/>
  <c r="AN318" i="13"/>
  <c r="AO318" i="13"/>
  <c r="H318" i="13"/>
  <c r="F318" i="13" s="1"/>
  <c r="P318" i="13"/>
  <c r="X318" i="13"/>
  <c r="AF318" i="13"/>
  <c r="Q318" i="13"/>
  <c r="Y318" i="13"/>
  <c r="AG318" i="13"/>
  <c r="J318" i="13"/>
  <c r="R318" i="13"/>
  <c r="Z318" i="13"/>
  <c r="AH318" i="13"/>
  <c r="O318" i="13"/>
  <c r="W318" i="13"/>
  <c r="AD318" i="13"/>
  <c r="S318" i="13"/>
  <c r="AI318" i="13"/>
  <c r="T318" i="13"/>
  <c r="AJ318" i="13"/>
  <c r="U318" i="13"/>
  <c r="V318" i="13"/>
  <c r="AA318" i="13"/>
  <c r="L318" i="13"/>
  <c r="B318" i="13"/>
  <c r="A313" i="16" s="1"/>
  <c r="AM148" i="13"/>
  <c r="AN148" i="13"/>
  <c r="AK148" i="13"/>
  <c r="AL148" i="13"/>
  <c r="AO148" i="13"/>
  <c r="V148" i="13"/>
  <c r="AD148" i="13"/>
  <c r="O148" i="13"/>
  <c r="W148" i="13"/>
  <c r="H148" i="13"/>
  <c r="F148" i="13" s="1"/>
  <c r="P148" i="13"/>
  <c r="X148" i="13"/>
  <c r="AF148" i="13"/>
  <c r="Q148" i="13"/>
  <c r="Y148" i="13"/>
  <c r="AG148" i="13"/>
  <c r="J148" i="13"/>
  <c r="Z148" i="13"/>
  <c r="AA148" i="13"/>
  <c r="L148" i="13"/>
  <c r="R148" i="13"/>
  <c r="AH148" i="13"/>
  <c r="S148" i="13"/>
  <c r="AI148" i="13"/>
  <c r="T148" i="13"/>
  <c r="AJ148" i="13"/>
  <c r="U148" i="13"/>
  <c r="B148" i="13"/>
  <c r="A143" i="16" s="1"/>
  <c r="AK326" i="13"/>
  <c r="AL326" i="13"/>
  <c r="AM326" i="13"/>
  <c r="AN326" i="13"/>
  <c r="AO326" i="13"/>
  <c r="H326" i="13"/>
  <c r="F326" i="13" s="1"/>
  <c r="P326" i="13"/>
  <c r="X326" i="13"/>
  <c r="AF326" i="13"/>
  <c r="Q326" i="13"/>
  <c r="Y326" i="13"/>
  <c r="AG326" i="13"/>
  <c r="J326" i="13"/>
  <c r="R326" i="13"/>
  <c r="Z326" i="13"/>
  <c r="AH326" i="13"/>
  <c r="O326" i="13"/>
  <c r="W326" i="13"/>
  <c r="U326" i="13"/>
  <c r="V326" i="13"/>
  <c r="AA326" i="13"/>
  <c r="L326" i="13"/>
  <c r="AD326" i="13"/>
  <c r="S326" i="13"/>
  <c r="AI326" i="13"/>
  <c r="T326" i="13"/>
  <c r="AJ326" i="13"/>
  <c r="B326" i="13"/>
  <c r="A321" i="16" s="1"/>
  <c r="W142" i="14"/>
  <c r="AD142" i="14"/>
  <c r="AA142" i="14"/>
  <c r="AG142" i="14"/>
  <c r="AH47" i="13"/>
  <c r="Z47" i="13"/>
  <c r="AD47" i="13"/>
  <c r="T47" i="13"/>
  <c r="AJ193" i="13"/>
  <c r="I193" i="13"/>
  <c r="AF193" i="13"/>
  <c r="V193" i="13"/>
  <c r="AM193" i="13"/>
  <c r="K52" i="14"/>
  <c r="V52" i="14"/>
  <c r="O52" i="14"/>
  <c r="Q52" i="14"/>
  <c r="S185" i="14"/>
  <c r="AA185" i="14"/>
  <c r="AM185" i="14"/>
  <c r="AO185" i="14"/>
  <c r="P185" i="14"/>
  <c r="AO61" i="14"/>
  <c r="AI61" i="14"/>
  <c r="AN61" i="14"/>
  <c r="O61" i="14"/>
  <c r="N41" i="13"/>
  <c r="E41" i="13" s="1"/>
  <c r="AE41" i="13"/>
  <c r="AA41" i="13"/>
  <c r="AK41" i="13"/>
  <c r="Q25" i="13"/>
  <c r="I25" i="13"/>
  <c r="D25" i="13" s="1"/>
  <c r="AB25" i="13"/>
  <c r="Z25" i="13"/>
  <c r="AL56" i="14"/>
  <c r="AB56" i="14"/>
  <c r="R56" i="14"/>
  <c r="AF56" i="14"/>
  <c r="AG90" i="14"/>
  <c r="AN90" i="14"/>
  <c r="AD90" i="14"/>
  <c r="AB90" i="14"/>
  <c r="AH105" i="14"/>
  <c r="L105" i="14"/>
  <c r="M105" i="14"/>
  <c r="W105" i="14"/>
  <c r="Z137" i="13"/>
  <c r="K137" i="13"/>
  <c r="AF137" i="13"/>
  <c r="V137" i="13"/>
  <c r="AM137" i="13"/>
  <c r="T225" i="13"/>
  <c r="R225" i="13"/>
  <c r="W225" i="13"/>
  <c r="AO225" i="13"/>
  <c r="U57" i="13"/>
  <c r="M57" i="13"/>
  <c r="O57" i="13"/>
  <c r="K57" i="13"/>
  <c r="AM57" i="13"/>
  <c r="R290" i="13"/>
  <c r="J290" i="13"/>
  <c r="V290" i="13"/>
  <c r="L290" i="13"/>
  <c r="S81" i="14"/>
  <c r="Z81" i="14"/>
  <c r="X81" i="14"/>
  <c r="AD81" i="14"/>
  <c r="AO122" i="13"/>
  <c r="AK122" i="13"/>
  <c r="AL122" i="13"/>
  <c r="AM122" i="13"/>
  <c r="AN122" i="13"/>
  <c r="H122" i="13"/>
  <c r="F122" i="13" s="1"/>
  <c r="P122" i="13"/>
  <c r="X122" i="13"/>
  <c r="AF122" i="13"/>
  <c r="Q122" i="13"/>
  <c r="Y122" i="13"/>
  <c r="AG122" i="13"/>
  <c r="J122" i="13"/>
  <c r="R122" i="13"/>
  <c r="Z122" i="13"/>
  <c r="AH122" i="13"/>
  <c r="S122" i="13"/>
  <c r="AA122" i="13"/>
  <c r="AI122" i="13"/>
  <c r="L122" i="13"/>
  <c r="T122" i="13"/>
  <c r="AJ122" i="13"/>
  <c r="O122" i="13"/>
  <c r="U122" i="13"/>
  <c r="V122" i="13"/>
  <c r="W122" i="13"/>
  <c r="AD122" i="13"/>
  <c r="B122" i="13"/>
  <c r="A117" i="16" s="1"/>
  <c r="AO82" i="13"/>
  <c r="AK82" i="13"/>
  <c r="AL82" i="13"/>
  <c r="AM82" i="13"/>
  <c r="AN82" i="13"/>
  <c r="U82" i="13"/>
  <c r="V82" i="13"/>
  <c r="AD82" i="13"/>
  <c r="O82" i="13"/>
  <c r="W82" i="13"/>
  <c r="J82" i="13"/>
  <c r="R82" i="13"/>
  <c r="Z82" i="13"/>
  <c r="AH82" i="13"/>
  <c r="Q82" i="13"/>
  <c r="AG82" i="13"/>
  <c r="S82" i="13"/>
  <c r="AI82" i="13"/>
  <c r="T82" i="13"/>
  <c r="AJ82" i="13"/>
  <c r="H82" i="13"/>
  <c r="F82" i="13" s="1"/>
  <c r="X82" i="13"/>
  <c r="Y82" i="13"/>
  <c r="AA82" i="13"/>
  <c r="L82" i="13"/>
  <c r="AB82" i="13"/>
  <c r="P82" i="13"/>
  <c r="AF82" i="13"/>
  <c r="B82" i="13"/>
  <c r="A77" i="16" s="1"/>
  <c r="L376" i="14"/>
  <c r="T376" i="14"/>
  <c r="AJ376" i="14"/>
  <c r="U376" i="14"/>
  <c r="AK376" i="14"/>
  <c r="V376" i="14"/>
  <c r="AD376" i="14"/>
  <c r="AL376" i="14"/>
  <c r="S376" i="14"/>
  <c r="AA376" i="14"/>
  <c r="AI376" i="14"/>
  <c r="Y376" i="14"/>
  <c r="AO376" i="14"/>
  <c r="J376" i="14"/>
  <c r="Z376" i="14"/>
  <c r="O376" i="14"/>
  <c r="H376" i="14"/>
  <c r="F376" i="14" s="1"/>
  <c r="X376" i="14"/>
  <c r="AN376" i="14"/>
  <c r="P376" i="14"/>
  <c r="Q376" i="14"/>
  <c r="R376" i="14"/>
  <c r="W376" i="14"/>
  <c r="AF376" i="14"/>
  <c r="AG376" i="14"/>
  <c r="AH376" i="14"/>
  <c r="AM376" i="14"/>
  <c r="B376" i="14"/>
  <c r="AK369" i="13"/>
  <c r="AL369" i="13"/>
  <c r="AM369" i="13"/>
  <c r="AN369" i="13"/>
  <c r="AO369" i="13"/>
  <c r="Q369" i="13"/>
  <c r="Y369" i="13"/>
  <c r="AG369" i="13"/>
  <c r="J369" i="13"/>
  <c r="R369" i="13"/>
  <c r="Z369" i="13"/>
  <c r="AH369" i="13"/>
  <c r="S369" i="13"/>
  <c r="AA369" i="13"/>
  <c r="AI369" i="13"/>
  <c r="H369" i="13"/>
  <c r="F369" i="13" s="1"/>
  <c r="P369" i="13"/>
  <c r="X369" i="13"/>
  <c r="AF369" i="13"/>
  <c r="V369" i="13"/>
  <c r="W369" i="13"/>
  <c r="L369" i="13"/>
  <c r="AD369" i="13"/>
  <c r="O369" i="13"/>
  <c r="T369" i="13"/>
  <c r="AJ369" i="13"/>
  <c r="U369" i="13"/>
  <c r="B369" i="13"/>
  <c r="A364" i="16" s="1"/>
  <c r="AL322" i="13"/>
  <c r="AM322" i="13"/>
  <c r="AN322" i="13"/>
  <c r="AO322" i="13"/>
  <c r="AK322" i="13"/>
  <c r="L322" i="13"/>
  <c r="T322" i="13"/>
  <c r="AJ322" i="13"/>
  <c r="U322" i="13"/>
  <c r="V322" i="13"/>
  <c r="AD322" i="13"/>
  <c r="S322" i="13"/>
  <c r="AA322" i="13"/>
  <c r="AI322" i="13"/>
  <c r="Y322" i="13"/>
  <c r="J322" i="13"/>
  <c r="Z322" i="13"/>
  <c r="O322" i="13"/>
  <c r="P322" i="13"/>
  <c r="AF322" i="13"/>
  <c r="Q322" i="13"/>
  <c r="AG322" i="13"/>
  <c r="R322" i="13"/>
  <c r="AH322" i="13"/>
  <c r="W322" i="13"/>
  <c r="H322" i="13"/>
  <c r="F322" i="13" s="1"/>
  <c r="X322" i="13"/>
  <c r="B322" i="13"/>
  <c r="A317" i="16" s="1"/>
  <c r="U152" i="14"/>
  <c r="AK152" i="14"/>
  <c r="L152" i="14"/>
  <c r="G152" i="14" s="1"/>
  <c r="V152" i="14"/>
  <c r="AN152" i="14"/>
  <c r="W152" i="14"/>
  <c r="AF152" i="14"/>
  <c r="AO152" i="14"/>
  <c r="O152" i="14"/>
  <c r="X152" i="14"/>
  <c r="AG152" i="14"/>
  <c r="T152" i="14"/>
  <c r="AD152" i="14"/>
  <c r="AM152" i="14"/>
  <c r="H152" i="14"/>
  <c r="F152" i="14" s="1"/>
  <c r="Z152" i="14"/>
  <c r="AA152" i="14"/>
  <c r="J152" i="14"/>
  <c r="P152" i="14"/>
  <c r="AH152" i="14"/>
  <c r="Q152" i="14"/>
  <c r="AI152" i="14"/>
  <c r="Y152" i="14"/>
  <c r="S152" i="14"/>
  <c r="AJ152" i="14"/>
  <c r="AL152" i="14"/>
  <c r="R152" i="14"/>
  <c r="B152" i="14"/>
  <c r="J103" i="14"/>
  <c r="R103" i="14"/>
  <c r="Z103" i="14"/>
  <c r="AH103" i="14"/>
  <c r="S103" i="14"/>
  <c r="AA103" i="14"/>
  <c r="AI103" i="14"/>
  <c r="L103" i="14"/>
  <c r="G103" i="14" s="1"/>
  <c r="T103" i="14"/>
  <c r="AJ103" i="14"/>
  <c r="Q103" i="14"/>
  <c r="Y103" i="14"/>
  <c r="AG103" i="14"/>
  <c r="AO103" i="14"/>
  <c r="AD103" i="14"/>
  <c r="O103" i="14"/>
  <c r="P103" i="14"/>
  <c r="AF103" i="14"/>
  <c r="AM103" i="14"/>
  <c r="H103" i="14"/>
  <c r="F103" i="14" s="1"/>
  <c r="AN103" i="14"/>
  <c r="U103" i="14"/>
  <c r="AL103" i="14"/>
  <c r="V103" i="14"/>
  <c r="W103" i="14"/>
  <c r="X103" i="14"/>
  <c r="AK103" i="14"/>
  <c r="B103" i="14"/>
  <c r="Q142" i="13"/>
  <c r="I142" i="13"/>
  <c r="D142" i="13" s="1"/>
  <c r="N142" i="13"/>
  <c r="E142" i="13" s="1"/>
  <c r="AO142" i="13"/>
  <c r="Q193" i="14"/>
  <c r="AL193" i="14"/>
  <c r="U193" i="14"/>
  <c r="AO193" i="14"/>
  <c r="H193" i="14"/>
  <c r="F193" i="14" s="1"/>
  <c r="X78" i="14"/>
  <c r="AG78" i="14"/>
  <c r="AL78" i="14"/>
  <c r="AJ78" i="14"/>
  <c r="Q128" i="14"/>
  <c r="I128" i="14"/>
  <c r="D128" i="14" s="1"/>
  <c r="AB128" i="14"/>
  <c r="AD128" i="14"/>
  <c r="Z263" i="14"/>
  <c r="AA263" i="14"/>
  <c r="R263" i="14"/>
  <c r="P263" i="14"/>
  <c r="V263" i="14"/>
  <c r="AA255" i="14"/>
  <c r="T255" i="14"/>
  <c r="M255" i="14"/>
  <c r="W255" i="14"/>
  <c r="J167" i="14"/>
  <c r="X167" i="14"/>
  <c r="P167" i="14"/>
  <c r="N167" i="14"/>
  <c r="E167" i="14" s="1"/>
  <c r="L167" i="14"/>
  <c r="G167" i="14" s="1"/>
  <c r="AG169" i="13"/>
  <c r="Y169" i="13"/>
  <c r="O169" i="13"/>
  <c r="AN169" i="13"/>
  <c r="AE321" i="13"/>
  <c r="W321" i="13"/>
  <c r="S321" i="13"/>
  <c r="Q321" i="13"/>
  <c r="O52" i="13"/>
  <c r="AF52" i="13"/>
  <c r="AB52" i="13"/>
  <c r="AL52" i="13"/>
  <c r="AC61" i="13"/>
  <c r="U61" i="13"/>
  <c r="K61" i="13"/>
  <c r="AD61" i="13"/>
  <c r="W357" i="14"/>
  <c r="AE357" i="14"/>
  <c r="AB357" i="14"/>
  <c r="Z357" i="14"/>
  <c r="AG236" i="14"/>
  <c r="AO236" i="14"/>
  <c r="S236" i="14"/>
  <c r="U236" i="14"/>
  <c r="R212" i="14"/>
  <c r="O212" i="14"/>
  <c r="H212" i="14"/>
  <c r="F212" i="14" s="1"/>
  <c r="N212" i="14"/>
  <c r="L212" i="14"/>
  <c r="G212" i="14" s="1"/>
  <c r="P301" i="14"/>
  <c r="W301" i="14"/>
  <c r="AJ301" i="14"/>
  <c r="AH301" i="14"/>
  <c r="AC41" i="14"/>
  <c r="AK41" i="14"/>
  <c r="M41" i="14"/>
  <c r="Z41" i="14"/>
  <c r="AK180" i="14"/>
  <c r="V180" i="14"/>
  <c r="T180" i="14"/>
  <c r="R180" i="14"/>
  <c r="S25" i="14"/>
  <c r="X25" i="14"/>
  <c r="AB25" i="14"/>
  <c r="H25" i="14"/>
  <c r="F25" i="14" s="1"/>
  <c r="M60" i="14"/>
  <c r="AL60" i="14"/>
  <c r="W60" i="14"/>
  <c r="Y60" i="14"/>
  <c r="K56" i="13"/>
  <c r="AB56" i="13"/>
  <c r="X56" i="13"/>
  <c r="AK56" i="13"/>
  <c r="Z177" i="13"/>
  <c r="AH177" i="13"/>
  <c r="AE177" i="13"/>
  <c r="M177" i="13"/>
  <c r="O154" i="13"/>
  <c r="AA154" i="13"/>
  <c r="Y154" i="13"/>
  <c r="AM154" i="13"/>
  <c r="AA85" i="14"/>
  <c r="T85" i="14"/>
  <c r="M85" i="14"/>
  <c r="W85" i="14"/>
  <c r="Q137" i="14"/>
  <c r="W137" i="14"/>
  <c r="H137" i="14"/>
  <c r="F137" i="14" s="1"/>
  <c r="M137" i="14"/>
  <c r="K137" i="14"/>
  <c r="W225" i="14"/>
  <c r="O225" i="14"/>
  <c r="AJ225" i="14"/>
  <c r="AH225" i="14"/>
  <c r="L123" i="14"/>
  <c r="G123" i="14" s="1"/>
  <c r="J123" i="14"/>
  <c r="N123" i="14"/>
  <c r="X123" i="14"/>
  <c r="AA181" i="14"/>
  <c r="AI181" i="14"/>
  <c r="AM181" i="14"/>
  <c r="AO181" i="14"/>
  <c r="P181" i="14"/>
  <c r="Q57" i="14"/>
  <c r="AA57" i="14"/>
  <c r="AN57" i="14"/>
  <c r="O57" i="14"/>
  <c r="J62" i="14"/>
  <c r="AE62" i="14"/>
  <c r="AI62" i="14"/>
  <c r="AK62" i="14"/>
  <c r="AE31" i="14"/>
  <c r="X31" i="14"/>
  <c r="AL31" i="14"/>
  <c r="AI31" i="14"/>
  <c r="AF89" i="13"/>
  <c r="X89" i="13"/>
  <c r="T89" i="13"/>
  <c r="R89" i="13"/>
  <c r="Z199" i="14"/>
  <c r="S199" i="14"/>
  <c r="AF199" i="14"/>
  <c r="AL199" i="14"/>
  <c r="H168" i="14"/>
  <c r="F168" i="14" s="1"/>
  <c r="M168" i="14"/>
  <c r="AG168" i="14"/>
  <c r="AI168" i="14"/>
  <c r="B23" i="2"/>
  <c r="E23" i="2"/>
  <c r="U23" i="2"/>
  <c r="W23" i="15" s="1"/>
  <c r="P23" i="2"/>
  <c r="R23" i="15" s="1"/>
  <c r="AD26" i="13" s="1"/>
  <c r="N23" i="2"/>
  <c r="P23" i="15" s="1"/>
  <c r="K23" i="2"/>
  <c r="M23" i="15" s="1"/>
  <c r="P26" i="14" s="1"/>
  <c r="J23" i="2"/>
  <c r="L23" i="15" s="1"/>
  <c r="O26" i="14" s="1"/>
  <c r="M23" i="2"/>
  <c r="O23" i="15" s="1"/>
  <c r="Y26" i="14" s="1"/>
  <c r="I23" i="2"/>
  <c r="I23" i="15" s="1"/>
  <c r="D23" i="2"/>
  <c r="D23" i="15" s="1"/>
  <c r="AM26" i="14" s="1"/>
  <c r="H23" i="2"/>
  <c r="H23" i="15" s="1"/>
  <c r="F23" i="2"/>
  <c r="F23" i="15" s="1"/>
  <c r="B47" i="2"/>
  <c r="N47" i="2"/>
  <c r="P47" i="15" s="1"/>
  <c r="M47" i="2"/>
  <c r="O47" i="15" s="1"/>
  <c r="AI50" i="14" s="1"/>
  <c r="K47" i="2"/>
  <c r="M47" i="15" s="1"/>
  <c r="P50" i="13" s="1"/>
  <c r="D47" i="2"/>
  <c r="D47" i="15" s="1"/>
  <c r="L50" i="14" s="1"/>
  <c r="I47" i="2"/>
  <c r="I47" i="15" s="1"/>
  <c r="J47" i="2"/>
  <c r="L47" i="15" s="1"/>
  <c r="O50" i="13" s="1"/>
  <c r="H47" i="2"/>
  <c r="H47" i="15" s="1"/>
  <c r="U47" i="2"/>
  <c r="W47" i="15" s="1"/>
  <c r="X47" i="15" s="1"/>
  <c r="AB50" i="13" s="1"/>
  <c r="F47" i="2"/>
  <c r="F47" i="15" s="1"/>
  <c r="P47" i="2"/>
  <c r="R47" i="15" s="1"/>
  <c r="AD50" i="14" s="1"/>
  <c r="E47" i="2"/>
  <c r="D279" i="2"/>
  <c r="D279" i="15" s="1"/>
  <c r="W282" i="14" s="1"/>
  <c r="B279" i="2"/>
  <c r="M384" i="2"/>
  <c r="O384" i="15" s="1"/>
  <c r="AF387" i="13" s="1"/>
  <c r="B384" i="2"/>
  <c r="D372" i="2"/>
  <c r="D372" i="15" s="1"/>
  <c r="V375" i="13" s="1"/>
  <c r="B372" i="2"/>
  <c r="Z175" i="14"/>
  <c r="H175" i="14"/>
  <c r="F175" i="14" s="1"/>
  <c r="P175" i="14"/>
  <c r="N175" i="14"/>
  <c r="L175" i="14"/>
  <c r="G175" i="14" s="1"/>
  <c r="AB162" i="13"/>
  <c r="AA162" i="13"/>
  <c r="Y162" i="13"/>
  <c r="AN162" i="13"/>
  <c r="J353" i="14"/>
  <c r="R353" i="14"/>
  <c r="Z353" i="14"/>
  <c r="AH353" i="14"/>
  <c r="S353" i="14"/>
  <c r="AA353" i="14"/>
  <c r="AI353" i="14"/>
  <c r="L353" i="14"/>
  <c r="T353" i="14"/>
  <c r="AB353" i="14"/>
  <c r="AJ353" i="14"/>
  <c r="Q353" i="14"/>
  <c r="Y353" i="14"/>
  <c r="AG353" i="14"/>
  <c r="AO353" i="14"/>
  <c r="W353" i="14"/>
  <c r="AM353" i="14"/>
  <c r="H353" i="14"/>
  <c r="F353" i="14" s="1"/>
  <c r="X353" i="14"/>
  <c r="AN353" i="14"/>
  <c r="AC353" i="14"/>
  <c r="V353" i="14"/>
  <c r="AL353" i="14"/>
  <c r="AD353" i="14"/>
  <c r="AF353" i="14"/>
  <c r="AK353" i="14"/>
  <c r="O353" i="14"/>
  <c r="P353" i="14"/>
  <c r="U353" i="14"/>
  <c r="B353" i="14"/>
  <c r="P78" i="13"/>
  <c r="H78" i="13"/>
  <c r="F78" i="13" s="1"/>
  <c r="S78" i="13"/>
  <c r="Q78" i="13"/>
  <c r="AE128" i="13"/>
  <c r="O128" i="13"/>
  <c r="M128" i="13"/>
  <c r="K128" i="13"/>
  <c r="AL128" i="13"/>
  <c r="AE263" i="13"/>
  <c r="J263" i="13"/>
  <c r="K263" i="13"/>
  <c r="O293" i="14"/>
  <c r="W293" i="14"/>
  <c r="AA293" i="14"/>
  <c r="X255" i="13"/>
  <c r="AJ38" i="14"/>
  <c r="B38" i="14"/>
  <c r="E8" i="13"/>
  <c r="H242" i="14"/>
  <c r="F242" i="14" s="1"/>
  <c r="P242" i="14"/>
  <c r="X242" i="14"/>
  <c r="AF242" i="14"/>
  <c r="AN242" i="14"/>
  <c r="Q242" i="14"/>
  <c r="Y242" i="14"/>
  <c r="AG242" i="14"/>
  <c r="AO242" i="14"/>
  <c r="J242" i="14"/>
  <c r="R242" i="14"/>
  <c r="Z242" i="14"/>
  <c r="AH242" i="14"/>
  <c r="O242" i="14"/>
  <c r="W242" i="14"/>
  <c r="AM242" i="14"/>
  <c r="L242" i="14"/>
  <c r="AD242" i="14"/>
  <c r="S242" i="14"/>
  <c r="AI242" i="14"/>
  <c r="T242" i="14"/>
  <c r="AJ242" i="14"/>
  <c r="U242" i="14"/>
  <c r="AK242" i="14"/>
  <c r="AA242" i="14"/>
  <c r="V242" i="14"/>
  <c r="AL242" i="14"/>
  <c r="B242" i="14"/>
  <c r="Z34" i="14"/>
  <c r="AI34" i="14"/>
  <c r="AA34" i="14"/>
  <c r="AJ34" i="14"/>
  <c r="X34" i="14"/>
  <c r="Y34" i="14"/>
  <c r="AH34" i="14"/>
  <c r="P34" i="14"/>
  <c r="AF34" i="14"/>
  <c r="AD34" i="14"/>
  <c r="B34" i="14"/>
  <c r="AJ204" i="13"/>
  <c r="B204" i="13"/>
  <c r="A199" i="16" s="1"/>
  <c r="L187" i="14"/>
  <c r="T187" i="14"/>
  <c r="AJ187" i="14"/>
  <c r="U187" i="14"/>
  <c r="AK187" i="14"/>
  <c r="V187" i="14"/>
  <c r="AD187" i="14"/>
  <c r="AL187" i="14"/>
  <c r="S187" i="14"/>
  <c r="AA187" i="14"/>
  <c r="AI187" i="14"/>
  <c r="H187" i="14"/>
  <c r="F187" i="14" s="1"/>
  <c r="X187" i="14"/>
  <c r="AN187" i="14"/>
  <c r="Y187" i="14"/>
  <c r="AO187" i="14"/>
  <c r="J187" i="14"/>
  <c r="Z187" i="14"/>
  <c r="W187" i="14"/>
  <c r="AM187" i="14"/>
  <c r="P187" i="14"/>
  <c r="Q187" i="14"/>
  <c r="R187" i="14"/>
  <c r="AF187" i="14"/>
  <c r="AG187" i="14"/>
  <c r="AH187" i="14"/>
  <c r="O187" i="14"/>
  <c r="B187" i="14"/>
  <c r="J19" i="14"/>
  <c r="R19" i="14"/>
  <c r="Z19" i="14"/>
  <c r="AH19" i="14"/>
  <c r="T19" i="14"/>
  <c r="AL19" i="14"/>
  <c r="L19" i="14"/>
  <c r="V19" i="14"/>
  <c r="AF19" i="14"/>
  <c r="W19" i="14"/>
  <c r="AG19" i="14"/>
  <c r="P19" i="14"/>
  <c r="AA19" i="14"/>
  <c r="AK19" i="14"/>
  <c r="H19" i="14"/>
  <c r="F19" i="14" s="1"/>
  <c r="Y19" i="14"/>
  <c r="AO19" i="14"/>
  <c r="AD19" i="14"/>
  <c r="X19" i="14"/>
  <c r="AN19" i="14"/>
  <c r="Q19" i="14"/>
  <c r="S19" i="14"/>
  <c r="U19" i="14"/>
  <c r="AI19" i="14"/>
  <c r="O19" i="14"/>
  <c r="AM19" i="14"/>
  <c r="AJ19" i="14"/>
  <c r="B19" i="14"/>
  <c r="AD247" i="14"/>
  <c r="O247" i="14"/>
  <c r="P247" i="14"/>
  <c r="X247" i="14"/>
  <c r="AF247" i="14"/>
  <c r="AH247" i="14"/>
  <c r="AI247" i="14"/>
  <c r="AJ247" i="14"/>
  <c r="AA247" i="14"/>
  <c r="Y247" i="14"/>
  <c r="Z247" i="14"/>
  <c r="B247" i="14"/>
  <c r="O143" i="14"/>
  <c r="W143" i="14"/>
  <c r="AM143" i="14"/>
  <c r="H143" i="14"/>
  <c r="F143" i="14" s="1"/>
  <c r="P143" i="14"/>
  <c r="X143" i="14"/>
  <c r="AF143" i="14"/>
  <c r="AN143" i="14"/>
  <c r="Q143" i="14"/>
  <c r="Y143" i="14"/>
  <c r="AG143" i="14"/>
  <c r="AO143" i="14"/>
  <c r="V143" i="14"/>
  <c r="AD143" i="14"/>
  <c r="AL143" i="14"/>
  <c r="L143" i="14"/>
  <c r="G143" i="14" s="1"/>
  <c r="R143" i="14"/>
  <c r="AH143" i="14"/>
  <c r="AA143" i="14"/>
  <c r="T143" i="14"/>
  <c r="U143" i="14"/>
  <c r="Z143" i="14"/>
  <c r="AI143" i="14"/>
  <c r="AJ143" i="14"/>
  <c r="S143" i="14"/>
  <c r="J143" i="14"/>
  <c r="AK143" i="14"/>
  <c r="B143" i="14"/>
  <c r="AK329" i="13"/>
  <c r="AL329" i="13"/>
  <c r="AM329" i="13"/>
  <c r="AN329" i="13"/>
  <c r="AO329" i="13"/>
  <c r="Q329" i="13"/>
  <c r="Y329" i="13"/>
  <c r="AG329" i="13"/>
  <c r="J329" i="13"/>
  <c r="R329" i="13"/>
  <c r="Z329" i="13"/>
  <c r="AH329" i="13"/>
  <c r="S329" i="13"/>
  <c r="AA329" i="13"/>
  <c r="AI329" i="13"/>
  <c r="H329" i="13"/>
  <c r="F329" i="13" s="1"/>
  <c r="P329" i="13"/>
  <c r="X329" i="13"/>
  <c r="AF329" i="13"/>
  <c r="AD329" i="13"/>
  <c r="O329" i="13"/>
  <c r="T329" i="13"/>
  <c r="AJ329" i="13"/>
  <c r="U329" i="13"/>
  <c r="V329" i="13"/>
  <c r="W329" i="13"/>
  <c r="L329" i="13"/>
  <c r="B329" i="13"/>
  <c r="A324" i="16" s="1"/>
  <c r="L368" i="14"/>
  <c r="T368" i="14"/>
  <c r="AJ368" i="14"/>
  <c r="U368" i="14"/>
  <c r="AK368" i="14"/>
  <c r="V368" i="14"/>
  <c r="AD368" i="14"/>
  <c r="AL368" i="14"/>
  <c r="S368" i="14"/>
  <c r="AA368" i="14"/>
  <c r="AI368" i="14"/>
  <c r="Y368" i="14"/>
  <c r="AO368" i="14"/>
  <c r="J368" i="14"/>
  <c r="Z368" i="14"/>
  <c r="O368" i="14"/>
  <c r="H368" i="14"/>
  <c r="F368" i="14" s="1"/>
  <c r="X368" i="14"/>
  <c r="AN368" i="14"/>
  <c r="AF368" i="14"/>
  <c r="AG368" i="14"/>
  <c r="AH368" i="14"/>
  <c r="AM368" i="14"/>
  <c r="P368" i="14"/>
  <c r="Q368" i="14"/>
  <c r="R368" i="14"/>
  <c r="W368" i="14"/>
  <c r="B368" i="14"/>
  <c r="V215" i="14"/>
  <c r="AD215" i="14"/>
  <c r="AL215" i="14"/>
  <c r="O215" i="14"/>
  <c r="W215" i="14"/>
  <c r="AM215" i="14"/>
  <c r="H215" i="14"/>
  <c r="F215" i="14" s="1"/>
  <c r="P215" i="14"/>
  <c r="X215" i="14"/>
  <c r="AF215" i="14"/>
  <c r="AN215" i="14"/>
  <c r="U215" i="14"/>
  <c r="AK215" i="14"/>
  <c r="R215" i="14"/>
  <c r="AH215" i="14"/>
  <c r="S215" i="14"/>
  <c r="AI215" i="14"/>
  <c r="T215" i="14"/>
  <c r="AJ215" i="14"/>
  <c r="Y215" i="14"/>
  <c r="AO215" i="14"/>
  <c r="J215" i="14"/>
  <c r="Z215" i="14"/>
  <c r="AA215" i="14"/>
  <c r="Q215" i="14"/>
  <c r="AG215" i="14"/>
  <c r="L215" i="14"/>
  <c r="B215" i="14"/>
  <c r="AD231" i="14"/>
  <c r="O231" i="14"/>
  <c r="P231" i="14"/>
  <c r="X231" i="14"/>
  <c r="AF231" i="14"/>
  <c r="AH231" i="14"/>
  <c r="AI231" i="14"/>
  <c r="AJ231" i="14"/>
  <c r="Y231" i="14"/>
  <c r="Z231" i="14"/>
  <c r="AA231" i="14"/>
  <c r="B231" i="14"/>
  <c r="O229" i="14"/>
  <c r="AM229" i="14"/>
  <c r="I229" i="14"/>
  <c r="K229" i="14"/>
  <c r="AJ175" i="13"/>
  <c r="AB175" i="13"/>
  <c r="AG175" i="13"/>
  <c r="AE175" i="13"/>
  <c r="AB198" i="14"/>
  <c r="AJ198" i="14"/>
  <c r="R198" i="14"/>
  <c r="AF198" i="14"/>
  <c r="AK64" i="14"/>
  <c r="N64" i="14"/>
  <c r="O64" i="14"/>
  <c r="Q64" i="14"/>
  <c r="U337" i="13"/>
  <c r="M337" i="13"/>
  <c r="H337" i="13"/>
  <c r="F337" i="13" s="1"/>
  <c r="J337" i="13"/>
  <c r="AL337" i="13"/>
  <c r="AJ27" i="14"/>
  <c r="B27" i="14"/>
  <c r="AF293" i="13"/>
  <c r="X293" i="13"/>
  <c r="T293" i="13"/>
  <c r="AC293" i="13"/>
  <c r="AG20" i="13"/>
  <c r="Y20" i="13"/>
  <c r="U20" i="13"/>
  <c r="S20" i="13"/>
  <c r="AG45" i="13"/>
  <c r="Y45" i="13"/>
  <c r="AA45" i="13"/>
  <c r="W45" i="13"/>
  <c r="AL45" i="13"/>
  <c r="L129" i="13"/>
  <c r="Y129" i="13"/>
  <c r="W129" i="13"/>
  <c r="AN129" i="13"/>
  <c r="AB299" i="13"/>
  <c r="T299" i="13"/>
  <c r="AF299" i="13"/>
  <c r="AN299" i="13"/>
  <c r="H101" i="13"/>
  <c r="F101" i="13" s="1"/>
  <c r="U101" i="13"/>
  <c r="S101" i="13"/>
  <c r="Q101" i="13"/>
  <c r="AJ278" i="13"/>
  <c r="AB278" i="13"/>
  <c r="O278" i="13"/>
  <c r="I278" i="13"/>
  <c r="AL278" i="13"/>
  <c r="V154" i="14"/>
  <c r="M154" i="14"/>
  <c r="AK154" i="14"/>
  <c r="AO154" i="14"/>
  <c r="AA69" i="14"/>
  <c r="Q69" i="14"/>
  <c r="AC69" i="14"/>
  <c r="AM69" i="14"/>
  <c r="V126" i="14"/>
  <c r="N126" i="14"/>
  <c r="S126" i="14"/>
  <c r="Y126" i="14"/>
  <c r="AI42" i="13"/>
  <c r="AA42" i="13"/>
  <c r="AE42" i="13"/>
  <c r="M42" i="13"/>
  <c r="P125" i="13"/>
  <c r="AB125" i="13"/>
  <c r="Z125" i="13"/>
  <c r="AN125" i="13"/>
  <c r="M77" i="13"/>
  <c r="AJ77" i="13"/>
  <c r="AF77" i="13"/>
  <c r="V77" i="13"/>
  <c r="AF211" i="13"/>
  <c r="AD211" i="13"/>
  <c r="T211" i="13"/>
  <c r="AN211" i="13"/>
  <c r="L188" i="13"/>
  <c r="AI188" i="13"/>
  <c r="AF188" i="13"/>
  <c r="V188" i="13"/>
  <c r="AK164" i="14"/>
  <c r="V164" i="14"/>
  <c r="T164" i="14"/>
  <c r="R164" i="14"/>
  <c r="S88" i="14"/>
  <c r="M88" i="14"/>
  <c r="Z88" i="14"/>
  <c r="AN88" i="14"/>
  <c r="H184" i="14"/>
  <c r="F184" i="14" s="1"/>
  <c r="M184" i="14"/>
  <c r="AG184" i="14"/>
  <c r="AI184" i="14"/>
  <c r="AL201" i="14"/>
  <c r="AD201" i="14"/>
  <c r="AB201" i="14"/>
  <c r="Z201" i="14"/>
  <c r="R97" i="14"/>
  <c r="L97" i="14"/>
  <c r="M97" i="14"/>
  <c r="W97" i="14"/>
  <c r="E11" i="13"/>
  <c r="L46" i="14"/>
  <c r="G46" i="14" s="1"/>
  <c r="T46" i="14"/>
  <c r="AJ46" i="14"/>
  <c r="J46" i="14"/>
  <c r="S46" i="14"/>
  <c r="AL46" i="14"/>
  <c r="U46" i="14"/>
  <c r="AM46" i="14"/>
  <c r="V46" i="14"/>
  <c r="AN46" i="14"/>
  <c r="R46" i="14"/>
  <c r="AA46" i="14"/>
  <c r="AK46" i="14"/>
  <c r="AG46" i="14"/>
  <c r="P46" i="14"/>
  <c r="AH46" i="14"/>
  <c r="Q46" i="14"/>
  <c r="AI46" i="14"/>
  <c r="AF46" i="14"/>
  <c r="H46" i="14"/>
  <c r="F46" i="14" s="1"/>
  <c r="W46" i="14"/>
  <c r="X46" i="14"/>
  <c r="Y46" i="14"/>
  <c r="Z46" i="14"/>
  <c r="AO46" i="14"/>
  <c r="B46" i="14"/>
  <c r="X222" i="14"/>
  <c r="AF222" i="14"/>
  <c r="Y222" i="14"/>
  <c r="Z222" i="14"/>
  <c r="AH222" i="14"/>
  <c r="O222" i="14"/>
  <c r="AJ222" i="14"/>
  <c r="AA222" i="14"/>
  <c r="AI222" i="14"/>
  <c r="AD222" i="14"/>
  <c r="B222" i="14"/>
  <c r="AN328" i="13"/>
  <c r="AO328" i="13"/>
  <c r="AK328" i="13"/>
  <c r="AL328" i="13"/>
  <c r="AM328" i="13"/>
  <c r="V328" i="13"/>
  <c r="AD328" i="13"/>
  <c r="O328" i="13"/>
  <c r="W328" i="13"/>
  <c r="H328" i="13"/>
  <c r="F328" i="13" s="1"/>
  <c r="P328" i="13"/>
  <c r="X328" i="13"/>
  <c r="AF328" i="13"/>
  <c r="U328" i="13"/>
  <c r="AA328" i="13"/>
  <c r="L328" i="13"/>
  <c r="Q328" i="13"/>
  <c r="AG328" i="13"/>
  <c r="R328" i="13"/>
  <c r="AH328" i="13"/>
  <c r="S328" i="13"/>
  <c r="AI328" i="13"/>
  <c r="T328" i="13"/>
  <c r="AJ328" i="13"/>
  <c r="Y328" i="13"/>
  <c r="J328" i="13"/>
  <c r="Z328" i="13"/>
  <c r="B328" i="13"/>
  <c r="A323" i="16" s="1"/>
  <c r="H390" i="14"/>
  <c r="F390" i="14" s="1"/>
  <c r="P390" i="14"/>
  <c r="X390" i="14"/>
  <c r="AF390" i="14"/>
  <c r="AN390" i="14"/>
  <c r="I390" i="14"/>
  <c r="Q390" i="14"/>
  <c r="Y390" i="14"/>
  <c r="AG390" i="14"/>
  <c r="AO390" i="14"/>
  <c r="J390" i="14"/>
  <c r="R390" i="14"/>
  <c r="Z390" i="14"/>
  <c r="AH390" i="14"/>
  <c r="O390" i="14"/>
  <c r="W390" i="14"/>
  <c r="AE390" i="14"/>
  <c r="AM390" i="14"/>
  <c r="M390" i="14"/>
  <c r="N390" i="14"/>
  <c r="AD390" i="14"/>
  <c r="S390" i="14"/>
  <c r="AI390" i="14"/>
  <c r="L390" i="14"/>
  <c r="AB390" i="14"/>
  <c r="T390" i="14"/>
  <c r="U390" i="14"/>
  <c r="V390" i="14"/>
  <c r="AA390" i="14"/>
  <c r="AJ390" i="14"/>
  <c r="AK390" i="14"/>
  <c r="AL390" i="14"/>
  <c r="K390" i="14"/>
  <c r="B390" i="14"/>
  <c r="AA343" i="13"/>
  <c r="AI343" i="13"/>
  <c r="AJ343" i="13"/>
  <c r="Z343" i="13"/>
  <c r="AH343" i="13"/>
  <c r="X343" i="13"/>
  <c r="Y343" i="13"/>
  <c r="AD343" i="13"/>
  <c r="O343" i="13"/>
  <c r="P343" i="13"/>
  <c r="AF343" i="13"/>
  <c r="B343" i="13"/>
  <c r="A338" i="16" s="1"/>
  <c r="J385" i="14"/>
  <c r="R385" i="14"/>
  <c r="Z385" i="14"/>
  <c r="AH385" i="14"/>
  <c r="S385" i="14"/>
  <c r="AA385" i="14"/>
  <c r="AI385" i="14"/>
  <c r="L385" i="14"/>
  <c r="T385" i="14"/>
  <c r="AJ385" i="14"/>
  <c r="Q385" i="14"/>
  <c r="Y385" i="14"/>
  <c r="AG385" i="14"/>
  <c r="AO385" i="14"/>
  <c r="W385" i="14"/>
  <c r="AM385" i="14"/>
  <c r="H385" i="14"/>
  <c r="F385" i="14" s="1"/>
  <c r="X385" i="14"/>
  <c r="AN385" i="14"/>
  <c r="V385" i="14"/>
  <c r="AL385" i="14"/>
  <c r="AD385" i="14"/>
  <c r="AE385" i="14"/>
  <c r="AF385" i="14"/>
  <c r="AK385" i="14"/>
  <c r="O385" i="14"/>
  <c r="P385" i="14"/>
  <c r="U385" i="14"/>
  <c r="B385" i="14"/>
  <c r="H206" i="14"/>
  <c r="F206" i="14" s="1"/>
  <c r="P206" i="14"/>
  <c r="X206" i="14"/>
  <c r="AF206" i="14"/>
  <c r="AN206" i="14"/>
  <c r="Q206" i="14"/>
  <c r="Y206" i="14"/>
  <c r="AG206" i="14"/>
  <c r="AO206" i="14"/>
  <c r="J206" i="14"/>
  <c r="R206" i="14"/>
  <c r="Z206" i="14"/>
  <c r="AH206" i="14"/>
  <c r="O206" i="14"/>
  <c r="W206" i="14"/>
  <c r="AM206" i="14"/>
  <c r="T206" i="14"/>
  <c r="AJ206" i="14"/>
  <c r="U206" i="14"/>
  <c r="AK206" i="14"/>
  <c r="V206" i="14"/>
  <c r="AL206" i="14"/>
  <c r="AA206" i="14"/>
  <c r="L206" i="14"/>
  <c r="S206" i="14"/>
  <c r="AI206" i="14"/>
  <c r="AD206" i="14"/>
  <c r="B206" i="14"/>
  <c r="Z341" i="14"/>
  <c r="AH341" i="14"/>
  <c r="AA341" i="14"/>
  <c r="AI341" i="14"/>
  <c r="AJ341" i="14"/>
  <c r="Y341" i="14"/>
  <c r="O341" i="14"/>
  <c r="P341" i="14"/>
  <c r="AF341" i="14"/>
  <c r="AD341" i="14"/>
  <c r="X341" i="14"/>
  <c r="B341" i="14"/>
  <c r="AN191" i="13"/>
  <c r="AO191" i="13"/>
  <c r="AK191" i="13"/>
  <c r="AL191" i="13"/>
  <c r="AM191" i="13"/>
  <c r="O191" i="13"/>
  <c r="W191" i="13"/>
  <c r="H191" i="13"/>
  <c r="F191" i="13" s="1"/>
  <c r="P191" i="13"/>
  <c r="X191" i="13"/>
  <c r="AF191" i="13"/>
  <c r="Q191" i="13"/>
  <c r="Y191" i="13"/>
  <c r="AG191" i="13"/>
  <c r="J191" i="13"/>
  <c r="R191" i="13"/>
  <c r="Z191" i="13"/>
  <c r="AH191" i="13"/>
  <c r="AA191" i="13"/>
  <c r="L191" i="13"/>
  <c r="AD191" i="13"/>
  <c r="S191" i="13"/>
  <c r="AI191" i="13"/>
  <c r="T191" i="13"/>
  <c r="AJ191" i="13"/>
  <c r="U191" i="13"/>
  <c r="V191" i="13"/>
  <c r="B191" i="13"/>
  <c r="A186" i="16" s="1"/>
  <c r="U229" i="13"/>
  <c r="O229" i="13"/>
  <c r="L229" i="13"/>
  <c r="J229" i="13"/>
  <c r="AL229" i="13"/>
  <c r="Q162" i="14"/>
  <c r="L162" i="14"/>
  <c r="M162" i="14"/>
  <c r="W162" i="14"/>
  <c r="S198" i="13"/>
  <c r="K198" i="13"/>
  <c r="W198" i="13"/>
  <c r="AJ198" i="13"/>
  <c r="AK198" i="13"/>
  <c r="AH64" i="13"/>
  <c r="AJ64" i="13"/>
  <c r="AF64" i="13"/>
  <c r="AO64" i="13"/>
  <c r="N337" i="14"/>
  <c r="M337" i="14"/>
  <c r="Y337" i="14"/>
  <c r="AA337" i="14"/>
  <c r="AJ111" i="13"/>
  <c r="B111" i="13"/>
  <c r="A106" i="16" s="1"/>
  <c r="AH153" i="13"/>
  <c r="Z153" i="13"/>
  <c r="AE153" i="13"/>
  <c r="M153" i="13"/>
  <c r="AJ139" i="14"/>
  <c r="B139" i="14"/>
  <c r="AE129" i="14"/>
  <c r="AO129" i="14"/>
  <c r="R129" i="14"/>
  <c r="T129" i="14"/>
  <c r="Y133" i="14"/>
  <c r="H133" i="14"/>
  <c r="F133" i="14" s="1"/>
  <c r="P133" i="14"/>
  <c r="M133" i="14"/>
  <c r="K133" i="14"/>
  <c r="AE240" i="14"/>
  <c r="AM240" i="14"/>
  <c r="AI240" i="14"/>
  <c r="AK240" i="14"/>
  <c r="I66" i="13"/>
  <c r="Q66" i="13"/>
  <c r="AD66" i="13"/>
  <c r="AL66" i="13"/>
  <c r="AJ69" i="13"/>
  <c r="AB69" i="13"/>
  <c r="AF69" i="13"/>
  <c r="V69" i="13"/>
  <c r="Y126" i="13"/>
  <c r="J126" i="13"/>
  <c r="AE126" i="13"/>
  <c r="M126" i="13"/>
  <c r="AL126" i="13"/>
  <c r="AL87" i="14"/>
  <c r="P87" i="14"/>
  <c r="Q87" i="14"/>
  <c r="S87" i="14"/>
  <c r="M249" i="13"/>
  <c r="AE249" i="13"/>
  <c r="AI249" i="13"/>
  <c r="AG249" i="13"/>
  <c r="AL249" i="13"/>
  <c r="AG112" i="14"/>
  <c r="P112" i="14"/>
  <c r="L112" i="14"/>
  <c r="N112" i="14"/>
  <c r="AG223" i="14"/>
  <c r="I223" i="14"/>
  <c r="AC223" i="14"/>
  <c r="AM223" i="14"/>
  <c r="AA40" i="14"/>
  <c r="K40" i="14"/>
  <c r="W40" i="14"/>
  <c r="X40" i="14"/>
  <c r="I49" i="13"/>
  <c r="P49" i="13"/>
  <c r="T49" i="13"/>
  <c r="R49" i="13"/>
  <c r="AC361" i="13"/>
  <c r="T361" i="13"/>
  <c r="H361" i="13"/>
  <c r="F361" i="13" s="1"/>
  <c r="J361" i="13"/>
  <c r="AL361" i="13"/>
  <c r="T164" i="13"/>
  <c r="L164" i="13"/>
  <c r="I164" i="13"/>
  <c r="AD164" i="13"/>
  <c r="K88" i="13"/>
  <c r="AB88" i="13"/>
  <c r="X88" i="13"/>
  <c r="AK88" i="13"/>
  <c r="AE184" i="13"/>
  <c r="W184" i="13"/>
  <c r="L184" i="13"/>
  <c r="J184" i="13"/>
  <c r="G9" i="14"/>
  <c r="I134" i="14"/>
  <c r="Q134" i="14"/>
  <c r="Y134" i="14"/>
  <c r="AG134" i="14"/>
  <c r="AO134" i="14"/>
  <c r="J134" i="14"/>
  <c r="R134" i="14"/>
  <c r="Z134" i="14"/>
  <c r="AH134" i="14"/>
  <c r="K134" i="14"/>
  <c r="S134" i="14"/>
  <c r="AA134" i="14"/>
  <c r="AI134" i="14"/>
  <c r="H134" i="14"/>
  <c r="F134" i="14" s="1"/>
  <c r="P134" i="14"/>
  <c r="X134" i="14"/>
  <c r="AF134" i="14"/>
  <c r="AN134" i="14"/>
  <c r="AD134" i="14"/>
  <c r="O134" i="14"/>
  <c r="T134" i="14"/>
  <c r="AJ134" i="14"/>
  <c r="AL134" i="14"/>
  <c r="AM134" i="14"/>
  <c r="L134" i="14"/>
  <c r="U134" i="14"/>
  <c r="V134" i="14"/>
  <c r="AK134" i="14"/>
  <c r="W134" i="14"/>
  <c r="B134" i="14"/>
  <c r="AK286" i="13"/>
  <c r="AL286" i="13"/>
  <c r="AM286" i="13"/>
  <c r="AN286" i="13"/>
  <c r="AO286" i="13"/>
  <c r="H286" i="13"/>
  <c r="F286" i="13" s="1"/>
  <c r="P286" i="13"/>
  <c r="X286" i="13"/>
  <c r="AF286" i="13"/>
  <c r="Q286" i="13"/>
  <c r="Y286" i="13"/>
  <c r="AG286" i="13"/>
  <c r="J286" i="13"/>
  <c r="R286" i="13"/>
  <c r="Z286" i="13"/>
  <c r="AH286" i="13"/>
  <c r="O286" i="13"/>
  <c r="W286" i="13"/>
  <c r="AD286" i="13"/>
  <c r="S286" i="13"/>
  <c r="AI286" i="13"/>
  <c r="T286" i="13"/>
  <c r="AJ286" i="13"/>
  <c r="U286" i="13"/>
  <c r="V286" i="13"/>
  <c r="AA286" i="13"/>
  <c r="L286" i="13"/>
  <c r="B286" i="13"/>
  <c r="A281" i="16" s="1"/>
  <c r="AO371" i="13"/>
  <c r="AK371" i="13"/>
  <c r="AL371" i="13"/>
  <c r="AM371" i="13"/>
  <c r="AN371" i="13"/>
  <c r="O371" i="13"/>
  <c r="W371" i="13"/>
  <c r="H371" i="13"/>
  <c r="F371" i="13" s="1"/>
  <c r="P371" i="13"/>
  <c r="X371" i="13"/>
  <c r="AF371" i="13"/>
  <c r="Q371" i="13"/>
  <c r="Y371" i="13"/>
  <c r="AG371" i="13"/>
  <c r="V371" i="13"/>
  <c r="AD371" i="13"/>
  <c r="L371" i="13"/>
  <c r="R371" i="13"/>
  <c r="AH371" i="13"/>
  <c r="S371" i="13"/>
  <c r="AI371" i="13"/>
  <c r="T371" i="13"/>
  <c r="AJ371" i="13"/>
  <c r="U371" i="13"/>
  <c r="J371" i="13"/>
  <c r="Z371" i="13"/>
  <c r="AA371" i="13"/>
  <c r="B371" i="13"/>
  <c r="A366" i="16" s="1"/>
  <c r="H338" i="14"/>
  <c r="F338" i="14" s="1"/>
  <c r="P338" i="14"/>
  <c r="X338" i="14"/>
  <c r="AF338" i="14"/>
  <c r="AN338" i="14"/>
  <c r="Q338" i="14"/>
  <c r="Y338" i="14"/>
  <c r="AG338" i="14"/>
  <c r="AO338" i="14"/>
  <c r="J338" i="14"/>
  <c r="R338" i="14"/>
  <c r="Z338" i="14"/>
  <c r="AH338" i="14"/>
  <c r="O338" i="14"/>
  <c r="W338" i="14"/>
  <c r="AM338" i="14"/>
  <c r="U338" i="14"/>
  <c r="AK338" i="14"/>
  <c r="V338" i="14"/>
  <c r="AL338" i="14"/>
  <c r="AA338" i="14"/>
  <c r="T338" i="14"/>
  <c r="AJ338" i="14"/>
  <c r="AD338" i="14"/>
  <c r="AI338" i="14"/>
  <c r="L338" i="14"/>
  <c r="S338" i="14"/>
  <c r="B338" i="14"/>
  <c r="AM325" i="13"/>
  <c r="AN325" i="13"/>
  <c r="AO325" i="13"/>
  <c r="AK325" i="13"/>
  <c r="AL325" i="13"/>
  <c r="U325" i="13"/>
  <c r="V325" i="13"/>
  <c r="AD325" i="13"/>
  <c r="O325" i="13"/>
  <c r="W325" i="13"/>
  <c r="L325" i="13"/>
  <c r="T325" i="13"/>
  <c r="AJ325" i="13"/>
  <c r="R325" i="13"/>
  <c r="AH325" i="13"/>
  <c r="S325" i="13"/>
  <c r="AI325" i="13"/>
  <c r="H325" i="13"/>
  <c r="F325" i="13" s="1"/>
  <c r="X325" i="13"/>
  <c r="Y325" i="13"/>
  <c r="J325" i="13"/>
  <c r="Z325" i="13"/>
  <c r="AA325" i="13"/>
  <c r="P325" i="13"/>
  <c r="AF325" i="13"/>
  <c r="Q325" i="13"/>
  <c r="AG325" i="13"/>
  <c r="B325" i="13"/>
  <c r="A320" i="16" s="1"/>
  <c r="AO363" i="13"/>
  <c r="AK363" i="13"/>
  <c r="AL363" i="13"/>
  <c r="AM363" i="13"/>
  <c r="AN363" i="13"/>
  <c r="O363" i="13"/>
  <c r="W363" i="13"/>
  <c r="H363" i="13"/>
  <c r="F363" i="13" s="1"/>
  <c r="P363" i="13"/>
  <c r="X363" i="13"/>
  <c r="AF363" i="13"/>
  <c r="Q363" i="13"/>
  <c r="Y363" i="13"/>
  <c r="AG363" i="13"/>
  <c r="V363" i="13"/>
  <c r="AD363" i="13"/>
  <c r="T363" i="13"/>
  <c r="AJ363" i="13"/>
  <c r="U363" i="13"/>
  <c r="J363" i="13"/>
  <c r="Z363" i="13"/>
  <c r="AA363" i="13"/>
  <c r="L363" i="13"/>
  <c r="R363" i="13"/>
  <c r="AH363" i="13"/>
  <c r="S363" i="13"/>
  <c r="AI363" i="13"/>
  <c r="B363" i="13"/>
  <c r="A358" i="16" s="1"/>
  <c r="AK364" i="13"/>
  <c r="AL364" i="13"/>
  <c r="AM364" i="13"/>
  <c r="AN364" i="13"/>
  <c r="AO364" i="13"/>
  <c r="J364" i="13"/>
  <c r="R364" i="13"/>
  <c r="Z364" i="13"/>
  <c r="AH364" i="13"/>
  <c r="S364" i="13"/>
  <c r="AA364" i="13"/>
  <c r="AI364" i="13"/>
  <c r="L364" i="13"/>
  <c r="T364" i="13"/>
  <c r="AJ364" i="13"/>
  <c r="Q364" i="13"/>
  <c r="Y364" i="13"/>
  <c r="AG364" i="13"/>
  <c r="W364" i="13"/>
  <c r="H364" i="13"/>
  <c r="F364" i="13" s="1"/>
  <c r="X364" i="13"/>
  <c r="AD364" i="13"/>
  <c r="O364" i="13"/>
  <c r="P364" i="13"/>
  <c r="AF364" i="13"/>
  <c r="U364" i="13"/>
  <c r="V364" i="13"/>
  <c r="B364" i="13"/>
  <c r="A359" i="16" s="1"/>
  <c r="AM36" i="13"/>
  <c r="AN36" i="13"/>
  <c r="AK36" i="13"/>
  <c r="AL36" i="13"/>
  <c r="AO36" i="13"/>
  <c r="S36" i="13"/>
  <c r="AA36" i="13"/>
  <c r="AI36" i="13"/>
  <c r="L36" i="13"/>
  <c r="T36" i="13"/>
  <c r="AJ36" i="13"/>
  <c r="U36" i="13"/>
  <c r="H36" i="13"/>
  <c r="F36" i="13" s="1"/>
  <c r="P36" i="13"/>
  <c r="X36" i="13"/>
  <c r="AF36" i="13"/>
  <c r="W36" i="13"/>
  <c r="Y36" i="13"/>
  <c r="J36" i="13"/>
  <c r="Z36" i="13"/>
  <c r="AD36" i="13"/>
  <c r="O36" i="13"/>
  <c r="Q36" i="13"/>
  <c r="AG36" i="13"/>
  <c r="R36" i="13"/>
  <c r="AH36" i="13"/>
  <c r="V36" i="13"/>
  <c r="B36" i="13"/>
  <c r="A31" i="16" s="1"/>
  <c r="AO339" i="13"/>
  <c r="AK339" i="13"/>
  <c r="AL339" i="13"/>
  <c r="AM339" i="13"/>
  <c r="AN339" i="13"/>
  <c r="O339" i="13"/>
  <c r="W339" i="13"/>
  <c r="H339" i="13"/>
  <c r="F339" i="13" s="1"/>
  <c r="P339" i="13"/>
  <c r="X339" i="13"/>
  <c r="AF339" i="13"/>
  <c r="Q339" i="13"/>
  <c r="Y339" i="13"/>
  <c r="AG339" i="13"/>
  <c r="V339" i="13"/>
  <c r="AD339" i="13"/>
  <c r="L339" i="13"/>
  <c r="R339" i="13"/>
  <c r="AH339" i="13"/>
  <c r="S339" i="13"/>
  <c r="AI339" i="13"/>
  <c r="T339" i="13"/>
  <c r="AJ339" i="13"/>
  <c r="U339" i="13"/>
  <c r="J339" i="13"/>
  <c r="Z339" i="13"/>
  <c r="AA339" i="13"/>
  <c r="B339" i="13"/>
  <c r="A334" i="16" s="1"/>
  <c r="AD228" i="13"/>
  <c r="O228" i="13"/>
  <c r="P228" i="13"/>
  <c r="X228" i="13"/>
  <c r="AF228" i="13"/>
  <c r="Y228" i="13"/>
  <c r="Z228" i="13"/>
  <c r="AA228" i="13"/>
  <c r="AH228" i="13"/>
  <c r="AI228" i="13"/>
  <c r="AJ228" i="13"/>
  <c r="B228" i="13"/>
  <c r="A223" i="16" s="1"/>
  <c r="B72" i="2"/>
  <c r="G72" i="2"/>
  <c r="G72" i="15" s="1"/>
  <c r="F72" i="2"/>
  <c r="F72" i="15" s="1"/>
  <c r="S72" i="2"/>
  <c r="U72" i="15" s="1"/>
  <c r="O72" i="2"/>
  <c r="Q72" i="15" s="1"/>
  <c r="M72" i="2"/>
  <c r="O72" i="15" s="1"/>
  <c r="R72" i="2"/>
  <c r="T72" i="15" s="1"/>
  <c r="U72" i="2"/>
  <c r="W72" i="15" s="1"/>
  <c r="D72" i="2"/>
  <c r="D72" i="15" s="1"/>
  <c r="Q72" i="2"/>
  <c r="P72" i="2"/>
  <c r="R72" i="15" s="1"/>
  <c r="J72" i="2"/>
  <c r="L72" i="15" s="1"/>
  <c r="N72" i="2"/>
  <c r="P72" i="15" s="1"/>
  <c r="K72" i="2"/>
  <c r="M72" i="15" s="1"/>
  <c r="I72" i="2"/>
  <c r="I72" i="15" s="1"/>
  <c r="H72" i="2"/>
  <c r="H72" i="15" s="1"/>
  <c r="E72" i="2"/>
  <c r="E8" i="14"/>
  <c r="AJ204" i="14"/>
  <c r="B204" i="14"/>
  <c r="D244" i="2"/>
  <c r="D244" i="15" s="1"/>
  <c r="U247" i="14" s="1"/>
  <c r="B244" i="2"/>
  <c r="D228" i="2"/>
  <c r="D228" i="15" s="1"/>
  <c r="AM231" i="14" s="1"/>
  <c r="B228" i="2"/>
  <c r="AD229" i="14"/>
  <c r="W229" i="14"/>
  <c r="AJ229" i="14"/>
  <c r="AH229" i="14"/>
  <c r="T175" i="13"/>
  <c r="L175" i="13"/>
  <c r="Y175" i="13"/>
  <c r="W175" i="13"/>
  <c r="L198" i="14"/>
  <c r="T198" i="14"/>
  <c r="J198" i="14"/>
  <c r="X198" i="14"/>
  <c r="T64" i="14"/>
  <c r="AH64" i="14"/>
  <c r="I64" i="14"/>
  <c r="AJ337" i="13"/>
  <c r="AB337" i="13"/>
  <c r="AI337" i="13"/>
  <c r="AG337" i="13"/>
  <c r="AK337" i="13"/>
  <c r="P293" i="13"/>
  <c r="H293" i="13"/>
  <c r="F293" i="13" s="1"/>
  <c r="L293" i="13"/>
  <c r="U293" i="13"/>
  <c r="Q20" i="13"/>
  <c r="I20" i="13"/>
  <c r="M20" i="13"/>
  <c r="K20" i="13"/>
  <c r="Q45" i="13"/>
  <c r="I45" i="13"/>
  <c r="S45" i="13"/>
  <c r="O45" i="13"/>
  <c r="AK45" i="13"/>
  <c r="AH129" i="13"/>
  <c r="Q129" i="13"/>
  <c r="O129" i="13"/>
  <c r="AK129" i="13"/>
  <c r="L299" i="13"/>
  <c r="AD299" i="13"/>
  <c r="X299" i="13"/>
  <c r="AM299" i="13"/>
  <c r="AE101" i="13"/>
  <c r="M101" i="13"/>
  <c r="K101" i="13"/>
  <c r="I101" i="13"/>
  <c r="T278" i="13"/>
  <c r="L278" i="13"/>
  <c r="AH278" i="13"/>
  <c r="AF278" i="13"/>
  <c r="AK278" i="13"/>
  <c r="AM154" i="14"/>
  <c r="AI154" i="14"/>
  <c r="AB154" i="14"/>
  <c r="AG154" i="14"/>
  <c r="Z69" i="14"/>
  <c r="AJ69" i="14"/>
  <c r="U69" i="14"/>
  <c r="AE69" i="14"/>
  <c r="AM126" i="14"/>
  <c r="AN126" i="14"/>
  <c r="K126" i="14"/>
  <c r="Q126" i="14"/>
  <c r="S42" i="13"/>
  <c r="K42" i="13"/>
  <c r="W42" i="13"/>
  <c r="AN42" i="13"/>
  <c r="O125" i="13"/>
  <c r="T125" i="13"/>
  <c r="R125" i="13"/>
  <c r="AM125" i="13"/>
  <c r="AB77" i="13"/>
  <c r="T77" i="13"/>
  <c r="X77" i="13"/>
  <c r="N77" i="13"/>
  <c r="AE211" i="13"/>
  <c r="AH211" i="13"/>
  <c r="V211" i="13"/>
  <c r="L211" i="13"/>
  <c r="AM211" i="13"/>
  <c r="AA188" i="13"/>
  <c r="S188" i="13"/>
  <c r="X188" i="13"/>
  <c r="N188" i="13"/>
  <c r="P164" i="14"/>
  <c r="U164" i="14"/>
  <c r="AO164" i="14"/>
  <c r="L164" i="14"/>
  <c r="J164" i="14"/>
  <c r="AL88" i="14"/>
  <c r="AB88" i="14"/>
  <c r="R88" i="14"/>
  <c r="AF88" i="14"/>
  <c r="AM184" i="14"/>
  <c r="AF184" i="14"/>
  <c r="Y184" i="14"/>
  <c r="AA184" i="14"/>
  <c r="AC201" i="14"/>
  <c r="V201" i="14"/>
  <c r="N201" i="14"/>
  <c r="T201" i="14"/>
  <c r="R201" i="14"/>
  <c r="AG97" i="14"/>
  <c r="AA97" i="14"/>
  <c r="AN97" i="14"/>
  <c r="O97" i="14"/>
  <c r="E11" i="14"/>
  <c r="L328" i="14"/>
  <c r="T328" i="14"/>
  <c r="AJ328" i="14"/>
  <c r="U328" i="14"/>
  <c r="AK328" i="14"/>
  <c r="V328" i="14"/>
  <c r="AD328" i="14"/>
  <c r="AL328" i="14"/>
  <c r="S328" i="14"/>
  <c r="AA328" i="14"/>
  <c r="AI328" i="14"/>
  <c r="Y328" i="14"/>
  <c r="AO328" i="14"/>
  <c r="J328" i="14"/>
  <c r="Z328" i="14"/>
  <c r="O328" i="14"/>
  <c r="Q328" i="14"/>
  <c r="AG328" i="14"/>
  <c r="H328" i="14"/>
  <c r="F328" i="14" s="1"/>
  <c r="X328" i="14"/>
  <c r="AN328" i="14"/>
  <c r="W328" i="14"/>
  <c r="AF328" i="14"/>
  <c r="AH328" i="14"/>
  <c r="AM328" i="14"/>
  <c r="P328" i="14"/>
  <c r="R328" i="14"/>
  <c r="B328" i="14"/>
  <c r="AD343" i="14"/>
  <c r="O343" i="14"/>
  <c r="P343" i="14"/>
  <c r="X343" i="14"/>
  <c r="AF343" i="14"/>
  <c r="AA343" i="14"/>
  <c r="Z343" i="14"/>
  <c r="Y343" i="14"/>
  <c r="AH343" i="14"/>
  <c r="AI343" i="14"/>
  <c r="AJ343" i="14"/>
  <c r="B343" i="14"/>
  <c r="AK385" i="13"/>
  <c r="AL385" i="13"/>
  <c r="AM385" i="13"/>
  <c r="AN385" i="13"/>
  <c r="AO385" i="13"/>
  <c r="L385" i="13"/>
  <c r="T385" i="13"/>
  <c r="AJ385" i="13"/>
  <c r="U385" i="13"/>
  <c r="V385" i="13"/>
  <c r="AD385" i="13"/>
  <c r="O385" i="13"/>
  <c r="W385" i="13"/>
  <c r="AE385" i="13"/>
  <c r="H385" i="13"/>
  <c r="F385" i="13" s="1"/>
  <c r="P385" i="13"/>
  <c r="X385" i="13"/>
  <c r="AF385" i="13"/>
  <c r="S385" i="13"/>
  <c r="AA385" i="13"/>
  <c r="AI385" i="13"/>
  <c r="Q385" i="13"/>
  <c r="R385" i="13"/>
  <c r="Y385" i="13"/>
  <c r="Z385" i="13"/>
  <c r="AG385" i="13"/>
  <c r="B385" i="13"/>
  <c r="A380" i="16" s="1"/>
  <c r="AH385" i="13"/>
  <c r="J385" i="13"/>
  <c r="L191" i="14"/>
  <c r="T191" i="14"/>
  <c r="AJ191" i="14"/>
  <c r="U191" i="14"/>
  <c r="O191" i="14"/>
  <c r="Y191" i="14"/>
  <c r="AI191" i="14"/>
  <c r="P191" i="14"/>
  <c r="Z191" i="14"/>
  <c r="AK191" i="14"/>
  <c r="Q191" i="14"/>
  <c r="AA191" i="14"/>
  <c r="AL191" i="14"/>
  <c r="X191" i="14"/>
  <c r="AH191" i="14"/>
  <c r="H191" i="14"/>
  <c r="F191" i="14" s="1"/>
  <c r="AF191" i="14"/>
  <c r="J191" i="14"/>
  <c r="AG191" i="14"/>
  <c r="R191" i="14"/>
  <c r="AM191" i="14"/>
  <c r="S191" i="14"/>
  <c r="AN191" i="14"/>
  <c r="V191" i="14"/>
  <c r="AO191" i="14"/>
  <c r="W191" i="14"/>
  <c r="AD191" i="14"/>
  <c r="B191" i="14"/>
  <c r="P229" i="13"/>
  <c r="AD229" i="13"/>
  <c r="AI229" i="13"/>
  <c r="AG229" i="13"/>
  <c r="AK229" i="13"/>
  <c r="AJ162" i="14"/>
  <c r="AA162" i="14"/>
  <c r="AN162" i="14"/>
  <c r="O162" i="14"/>
  <c r="J198" i="13"/>
  <c r="AH198" i="13"/>
  <c r="O198" i="13"/>
  <c r="AB198" i="13"/>
  <c r="R64" i="13"/>
  <c r="AB64" i="13"/>
  <c r="X64" i="13"/>
  <c r="AN64" i="13"/>
  <c r="AK337" i="14"/>
  <c r="AN337" i="14"/>
  <c r="Q337" i="14"/>
  <c r="S337" i="14"/>
  <c r="AJ111" i="14"/>
  <c r="B111" i="14"/>
  <c r="R153" i="13"/>
  <c r="J153" i="13"/>
  <c r="W153" i="13"/>
  <c r="AN153" i="13"/>
  <c r="V129" i="14"/>
  <c r="Y129" i="14"/>
  <c r="J129" i="14"/>
  <c r="L129" i="14"/>
  <c r="AM133" i="14"/>
  <c r="AE133" i="14"/>
  <c r="AH133" i="14"/>
  <c r="AJ133" i="14"/>
  <c r="O240" i="14"/>
  <c r="W240" i="14"/>
  <c r="AA240" i="14"/>
  <c r="AC240" i="14"/>
  <c r="AF66" i="13"/>
  <c r="X66" i="13"/>
  <c r="AH66" i="13"/>
  <c r="V66" i="13"/>
  <c r="AK66" i="13"/>
  <c r="T69" i="13"/>
  <c r="L69" i="13"/>
  <c r="X69" i="13"/>
  <c r="N69" i="13"/>
  <c r="S126" i="13"/>
  <c r="AA126" i="13"/>
  <c r="W126" i="13"/>
  <c r="AJ126" i="13"/>
  <c r="AK126" i="13"/>
  <c r="U87" i="14"/>
  <c r="AE87" i="14"/>
  <c r="I87" i="14"/>
  <c r="K87" i="14"/>
  <c r="AB249" i="13"/>
  <c r="O249" i="13"/>
  <c r="AA249" i="13"/>
  <c r="Y249" i="13"/>
  <c r="X112" i="14"/>
  <c r="AA112" i="14"/>
  <c r="AM112" i="14"/>
  <c r="AK112" i="14"/>
  <c r="Q223" i="14"/>
  <c r="AJ223" i="14"/>
  <c r="U223" i="14"/>
  <c r="AE223" i="14"/>
  <c r="Q40" i="14"/>
  <c r="AE40" i="14"/>
  <c r="AK40" i="14"/>
  <c r="M40" i="14"/>
  <c r="P40" i="14"/>
  <c r="X49" i="13"/>
  <c r="AD49" i="13"/>
  <c r="L49" i="13"/>
  <c r="J49" i="13"/>
  <c r="M361" i="13"/>
  <c r="AE361" i="13"/>
  <c r="AI361" i="13"/>
  <c r="AG361" i="13"/>
  <c r="AK361" i="13"/>
  <c r="AJ252" i="13"/>
  <c r="B252" i="13"/>
  <c r="A247" i="16" s="1"/>
  <c r="AI164" i="13"/>
  <c r="AA164" i="13"/>
  <c r="AF164" i="13"/>
  <c r="V164" i="13"/>
  <c r="AH88" i="13"/>
  <c r="Z88" i="13"/>
  <c r="T88" i="13"/>
  <c r="P88" i="13"/>
  <c r="AM88" i="13"/>
  <c r="O184" i="13"/>
  <c r="V184" i="13"/>
  <c r="AI184" i="13"/>
  <c r="AO184" i="13"/>
  <c r="H286" i="14"/>
  <c r="F286" i="14" s="1"/>
  <c r="P286" i="14"/>
  <c r="X286" i="14"/>
  <c r="AF286" i="14"/>
  <c r="AN286" i="14"/>
  <c r="Q286" i="14"/>
  <c r="Y286" i="14"/>
  <c r="AG286" i="14"/>
  <c r="AO286" i="14"/>
  <c r="J286" i="14"/>
  <c r="R286" i="14"/>
  <c r="Z286" i="14"/>
  <c r="AH286" i="14"/>
  <c r="O286" i="14"/>
  <c r="W286" i="14"/>
  <c r="AM286" i="14"/>
  <c r="T286" i="14"/>
  <c r="AJ286" i="14"/>
  <c r="U286" i="14"/>
  <c r="AK286" i="14"/>
  <c r="V286" i="14"/>
  <c r="AL286" i="14"/>
  <c r="S286" i="14"/>
  <c r="AI286" i="14"/>
  <c r="AA286" i="14"/>
  <c r="AD286" i="14"/>
  <c r="L286" i="14"/>
  <c r="B286" i="14"/>
  <c r="V371" i="14"/>
  <c r="AD371" i="14"/>
  <c r="AL371" i="14"/>
  <c r="O371" i="14"/>
  <c r="W371" i="14"/>
  <c r="AM371" i="14"/>
  <c r="H371" i="14"/>
  <c r="F371" i="14" s="1"/>
  <c r="P371" i="14"/>
  <c r="X371" i="14"/>
  <c r="AF371" i="14"/>
  <c r="AN371" i="14"/>
  <c r="U371" i="14"/>
  <c r="AK371" i="14"/>
  <c r="S371" i="14"/>
  <c r="AI371" i="14"/>
  <c r="T371" i="14"/>
  <c r="AJ371" i="14"/>
  <c r="Y371" i="14"/>
  <c r="AO371" i="14"/>
  <c r="R371" i="14"/>
  <c r="AH371" i="14"/>
  <c r="Z371" i="14"/>
  <c r="AA371" i="14"/>
  <c r="AG371" i="14"/>
  <c r="J371" i="14"/>
  <c r="L371" i="14"/>
  <c r="G371" i="14" s="1"/>
  <c r="Q371" i="14"/>
  <c r="B371" i="14"/>
  <c r="J325" i="14"/>
  <c r="R325" i="14"/>
  <c r="Z325" i="14"/>
  <c r="AH325" i="14"/>
  <c r="S325" i="14"/>
  <c r="AA325" i="14"/>
  <c r="AI325" i="14"/>
  <c r="L325" i="14"/>
  <c r="G325" i="14" s="1"/>
  <c r="T325" i="14"/>
  <c r="AJ325" i="14"/>
  <c r="Q325" i="14"/>
  <c r="Y325" i="14"/>
  <c r="AG325" i="14"/>
  <c r="AO325" i="14"/>
  <c r="O325" i="14"/>
  <c r="P325" i="14"/>
  <c r="AF325" i="14"/>
  <c r="U325" i="14"/>
  <c r="AK325" i="14"/>
  <c r="W325" i="14"/>
  <c r="AM325" i="14"/>
  <c r="AD325" i="14"/>
  <c r="AN325" i="14"/>
  <c r="H325" i="14"/>
  <c r="F325" i="14" s="1"/>
  <c r="V325" i="14"/>
  <c r="X325" i="14"/>
  <c r="AL325" i="14"/>
  <c r="B325" i="14"/>
  <c r="AN119" i="13"/>
  <c r="AO119" i="13"/>
  <c r="AK119" i="13"/>
  <c r="AL119" i="13"/>
  <c r="AM119" i="13"/>
  <c r="O119" i="13"/>
  <c r="W119" i="13"/>
  <c r="H119" i="13"/>
  <c r="F119" i="13" s="1"/>
  <c r="P119" i="13"/>
  <c r="X119" i="13"/>
  <c r="AF119" i="13"/>
  <c r="Q119" i="13"/>
  <c r="Y119" i="13"/>
  <c r="AG119" i="13"/>
  <c r="J119" i="13"/>
  <c r="R119" i="13"/>
  <c r="Z119" i="13"/>
  <c r="AH119" i="13"/>
  <c r="S119" i="13"/>
  <c r="AA119" i="13"/>
  <c r="AI119" i="13"/>
  <c r="U119" i="13"/>
  <c r="T119" i="13"/>
  <c r="V119" i="13"/>
  <c r="AD119" i="13"/>
  <c r="AJ119" i="13"/>
  <c r="L119" i="13"/>
  <c r="B119" i="13"/>
  <c r="A114" i="16" s="1"/>
  <c r="V363" i="14"/>
  <c r="AD363" i="14"/>
  <c r="AL363" i="14"/>
  <c r="O363" i="14"/>
  <c r="W363" i="14"/>
  <c r="AM363" i="14"/>
  <c r="H363" i="14"/>
  <c r="F363" i="14" s="1"/>
  <c r="P363" i="14"/>
  <c r="X363" i="14"/>
  <c r="AF363" i="14"/>
  <c r="AN363" i="14"/>
  <c r="U363" i="14"/>
  <c r="AK363" i="14"/>
  <c r="S363" i="14"/>
  <c r="AI363" i="14"/>
  <c r="T363" i="14"/>
  <c r="AJ363" i="14"/>
  <c r="Y363" i="14"/>
  <c r="AO363" i="14"/>
  <c r="R363" i="14"/>
  <c r="AH363" i="14"/>
  <c r="J363" i="14"/>
  <c r="L363" i="14"/>
  <c r="G363" i="14" s="1"/>
  <c r="Q363" i="14"/>
  <c r="Z363" i="14"/>
  <c r="AA363" i="14"/>
  <c r="AG363" i="14"/>
  <c r="B363" i="14"/>
  <c r="L364" i="14"/>
  <c r="T364" i="14"/>
  <c r="AJ364" i="14"/>
  <c r="U364" i="14"/>
  <c r="AK364" i="14"/>
  <c r="V364" i="14"/>
  <c r="AD364" i="14"/>
  <c r="AL364" i="14"/>
  <c r="S364" i="14"/>
  <c r="AA364" i="14"/>
  <c r="AI364" i="14"/>
  <c r="Q364" i="14"/>
  <c r="AG364" i="14"/>
  <c r="R364" i="14"/>
  <c r="AH364" i="14"/>
  <c r="W364" i="14"/>
  <c r="AM364" i="14"/>
  <c r="P364" i="14"/>
  <c r="AF364" i="14"/>
  <c r="H364" i="14"/>
  <c r="F364" i="14" s="1"/>
  <c r="AN364" i="14"/>
  <c r="AO364" i="14"/>
  <c r="J364" i="14"/>
  <c r="O364" i="14"/>
  <c r="X364" i="14"/>
  <c r="Y364" i="14"/>
  <c r="Z364" i="14"/>
  <c r="B364" i="14"/>
  <c r="AN151" i="13"/>
  <c r="AO151" i="13"/>
  <c r="AM151" i="13"/>
  <c r="AK151" i="13"/>
  <c r="AL151" i="13"/>
  <c r="O151" i="13"/>
  <c r="W151" i="13"/>
  <c r="H151" i="13"/>
  <c r="F151" i="13" s="1"/>
  <c r="P151" i="13"/>
  <c r="X151" i="13"/>
  <c r="AF151" i="13"/>
  <c r="Q151" i="13"/>
  <c r="Y151" i="13"/>
  <c r="AG151" i="13"/>
  <c r="J151" i="13"/>
  <c r="R151" i="13"/>
  <c r="Z151" i="13"/>
  <c r="AH151" i="13"/>
  <c r="S151" i="13"/>
  <c r="AI151" i="13"/>
  <c r="T151" i="13"/>
  <c r="AJ151" i="13"/>
  <c r="U151" i="13"/>
  <c r="V151" i="13"/>
  <c r="AA151" i="13"/>
  <c r="L151" i="13"/>
  <c r="AD151" i="13"/>
  <c r="B151" i="13"/>
  <c r="A146" i="16" s="1"/>
  <c r="AK327" i="13"/>
  <c r="AL327" i="13"/>
  <c r="AM327" i="13"/>
  <c r="AN327" i="13"/>
  <c r="AO327" i="13"/>
  <c r="S327" i="13"/>
  <c r="AA327" i="13"/>
  <c r="AI327" i="13"/>
  <c r="L327" i="13"/>
  <c r="T327" i="13"/>
  <c r="AJ327" i="13"/>
  <c r="U327" i="13"/>
  <c r="J327" i="13"/>
  <c r="R327" i="13"/>
  <c r="Z327" i="13"/>
  <c r="AH327" i="13"/>
  <c r="H327" i="13"/>
  <c r="F327" i="13" s="1"/>
  <c r="X327" i="13"/>
  <c r="Y327" i="13"/>
  <c r="AD327" i="13"/>
  <c r="O327" i="13"/>
  <c r="P327" i="13"/>
  <c r="AF327" i="13"/>
  <c r="Q327" i="13"/>
  <c r="AG327" i="13"/>
  <c r="V327" i="13"/>
  <c r="W327" i="13"/>
  <c r="B327" i="13"/>
  <c r="A322" i="16" s="1"/>
  <c r="AN384" i="13"/>
  <c r="AO384" i="13"/>
  <c r="AK384" i="13"/>
  <c r="AL384" i="13"/>
  <c r="AM384" i="13"/>
  <c r="Q384" i="13"/>
  <c r="Y384" i="13"/>
  <c r="AG384" i="13"/>
  <c r="J384" i="13"/>
  <c r="R384" i="13"/>
  <c r="Z384" i="13"/>
  <c r="AH384" i="13"/>
  <c r="S384" i="13"/>
  <c r="AA384" i="13"/>
  <c r="AI384" i="13"/>
  <c r="L384" i="13"/>
  <c r="T384" i="13"/>
  <c r="AJ384" i="13"/>
  <c r="U384" i="13"/>
  <c r="H384" i="13"/>
  <c r="F384" i="13" s="1"/>
  <c r="P384" i="13"/>
  <c r="X384" i="13"/>
  <c r="AF384" i="13"/>
  <c r="O384" i="13"/>
  <c r="V384" i="13"/>
  <c r="W384" i="13"/>
  <c r="B384" i="13"/>
  <c r="A379" i="16" s="1"/>
  <c r="AD384" i="13"/>
  <c r="AE384" i="13"/>
  <c r="AN344" i="13"/>
  <c r="AO344" i="13"/>
  <c r="AK344" i="13"/>
  <c r="AL344" i="13"/>
  <c r="AM344" i="13"/>
  <c r="V344" i="13"/>
  <c r="AD344" i="13"/>
  <c r="O344" i="13"/>
  <c r="W344" i="13"/>
  <c r="H344" i="13"/>
  <c r="F344" i="13" s="1"/>
  <c r="P344" i="13"/>
  <c r="X344" i="13"/>
  <c r="AF344" i="13"/>
  <c r="U344" i="13"/>
  <c r="AA344" i="13"/>
  <c r="L344" i="13"/>
  <c r="Q344" i="13"/>
  <c r="AG344" i="13"/>
  <c r="R344" i="13"/>
  <c r="AH344" i="13"/>
  <c r="S344" i="13"/>
  <c r="AI344" i="13"/>
  <c r="T344" i="13"/>
  <c r="AJ344" i="13"/>
  <c r="Y344" i="13"/>
  <c r="J344" i="13"/>
  <c r="Z344" i="13"/>
  <c r="B344" i="13"/>
  <c r="A339" i="16" s="1"/>
  <c r="H36" i="14"/>
  <c r="F36" i="14" s="1"/>
  <c r="P36" i="14"/>
  <c r="X36" i="14"/>
  <c r="AF36" i="14"/>
  <c r="AN36" i="14"/>
  <c r="Q36" i="14"/>
  <c r="Y36" i="14"/>
  <c r="AG36" i="14"/>
  <c r="AO36" i="14"/>
  <c r="L36" i="14"/>
  <c r="T36" i="14"/>
  <c r="AJ36" i="14"/>
  <c r="U36" i="14"/>
  <c r="AH36" i="14"/>
  <c r="J36" i="14"/>
  <c r="V36" i="14"/>
  <c r="AI36" i="14"/>
  <c r="W36" i="14"/>
  <c r="AK36" i="14"/>
  <c r="S36" i="14"/>
  <c r="AA36" i="14"/>
  <c r="AD36" i="14"/>
  <c r="Z36" i="14"/>
  <c r="O36" i="14"/>
  <c r="R36" i="14"/>
  <c r="AL36" i="14"/>
  <c r="AM36" i="14"/>
  <c r="B36" i="14"/>
  <c r="V339" i="14"/>
  <c r="AD339" i="14"/>
  <c r="AL339" i="14"/>
  <c r="O339" i="14"/>
  <c r="W339" i="14"/>
  <c r="AM339" i="14"/>
  <c r="H339" i="14"/>
  <c r="F339" i="14" s="1"/>
  <c r="P339" i="14"/>
  <c r="X339" i="14"/>
  <c r="AF339" i="14"/>
  <c r="AN339" i="14"/>
  <c r="U339" i="14"/>
  <c r="AK339" i="14"/>
  <c r="S339" i="14"/>
  <c r="AI339" i="14"/>
  <c r="T339" i="14"/>
  <c r="AJ339" i="14"/>
  <c r="Y339" i="14"/>
  <c r="AO339" i="14"/>
  <c r="R339" i="14"/>
  <c r="AH339" i="14"/>
  <c r="Z339" i="14"/>
  <c r="AA339" i="14"/>
  <c r="AG339" i="14"/>
  <c r="J339" i="14"/>
  <c r="L339" i="14"/>
  <c r="Q339" i="14"/>
  <c r="B339" i="14"/>
  <c r="AJ228" i="14"/>
  <c r="AD228" i="14"/>
  <c r="AA228" i="14"/>
  <c r="AI228" i="14"/>
  <c r="X228" i="14"/>
  <c r="Y228" i="14"/>
  <c r="Z228" i="14"/>
  <c r="O228" i="14"/>
  <c r="P228" i="14"/>
  <c r="AF228" i="14"/>
  <c r="AH228" i="14"/>
  <c r="B228" i="14"/>
  <c r="G20" i="14"/>
  <c r="B35" i="2"/>
  <c r="K35" i="2"/>
  <c r="M35" i="15" s="1"/>
  <c r="P38" i="14" s="1"/>
  <c r="J35" i="2"/>
  <c r="L35" i="15" s="1"/>
  <c r="O38" i="14" s="1"/>
  <c r="O35" i="2"/>
  <c r="Q35" i="15" s="1"/>
  <c r="X38" i="14" s="1"/>
  <c r="M35" i="2"/>
  <c r="O35" i="15" s="1"/>
  <c r="I35" i="2"/>
  <c r="I35" i="15" s="1"/>
  <c r="S35" i="2"/>
  <c r="U35" i="15" s="1"/>
  <c r="H35" i="2"/>
  <c r="H35" i="15" s="1"/>
  <c r="D35" i="2"/>
  <c r="D35" i="15" s="1"/>
  <c r="G35" i="2"/>
  <c r="G35" i="15" s="1"/>
  <c r="U35" i="2"/>
  <c r="W35" i="15" s="1"/>
  <c r="F35" i="2"/>
  <c r="F35" i="15" s="1"/>
  <c r="R35" i="2"/>
  <c r="T35" i="15" s="1"/>
  <c r="P35" i="2"/>
  <c r="R35" i="15" s="1"/>
  <c r="AD38" i="14" s="1"/>
  <c r="E35" i="2"/>
  <c r="Q35" i="2"/>
  <c r="N35" i="2"/>
  <c r="P35" i="15" s="1"/>
  <c r="AO242" i="13"/>
  <c r="AK242" i="13"/>
  <c r="AL242" i="13"/>
  <c r="AM242" i="13"/>
  <c r="AN242" i="13"/>
  <c r="H242" i="13"/>
  <c r="F242" i="13" s="1"/>
  <c r="P242" i="13"/>
  <c r="X242" i="13"/>
  <c r="AF242" i="13"/>
  <c r="Q242" i="13"/>
  <c r="Y242" i="13"/>
  <c r="AG242" i="13"/>
  <c r="J242" i="13"/>
  <c r="R242" i="13"/>
  <c r="Z242" i="13"/>
  <c r="AH242" i="13"/>
  <c r="S242" i="13"/>
  <c r="AA242" i="13"/>
  <c r="AI242" i="13"/>
  <c r="T242" i="13"/>
  <c r="AJ242" i="13"/>
  <c r="U242" i="13"/>
  <c r="V242" i="13"/>
  <c r="O242" i="13"/>
  <c r="AD242" i="13"/>
  <c r="L242" i="13"/>
  <c r="W242" i="13"/>
  <c r="B242" i="13"/>
  <c r="A237" i="16" s="1"/>
  <c r="AD34" i="13"/>
  <c r="Z34" i="13"/>
  <c r="AH34" i="13"/>
  <c r="AI34" i="13"/>
  <c r="AJ34" i="13"/>
  <c r="X34" i="13"/>
  <c r="Y34" i="13"/>
  <c r="AA34" i="13"/>
  <c r="P34" i="13"/>
  <c r="AF34" i="13"/>
  <c r="B34" i="13"/>
  <c r="A29" i="16" s="1"/>
  <c r="AK238" i="13"/>
  <c r="AL238" i="13"/>
  <c r="AM238" i="13"/>
  <c r="AN238" i="13"/>
  <c r="AO238" i="13"/>
  <c r="L238" i="13"/>
  <c r="T238" i="13"/>
  <c r="AJ238" i="13"/>
  <c r="U238" i="13"/>
  <c r="V238" i="13"/>
  <c r="AD238" i="13"/>
  <c r="O238" i="13"/>
  <c r="W238" i="13"/>
  <c r="H238" i="13"/>
  <c r="F238" i="13" s="1"/>
  <c r="X238" i="13"/>
  <c r="Y238" i="13"/>
  <c r="J238" i="13"/>
  <c r="Z238" i="13"/>
  <c r="S238" i="13"/>
  <c r="AI238" i="13"/>
  <c r="Q238" i="13"/>
  <c r="R238" i="13"/>
  <c r="AA238" i="13"/>
  <c r="AF238" i="13"/>
  <c r="AG238" i="13"/>
  <c r="AH238" i="13"/>
  <c r="P238" i="13"/>
  <c r="B238" i="13"/>
  <c r="A233" i="16" s="1"/>
  <c r="AK382" i="13"/>
  <c r="AL382" i="13"/>
  <c r="AM382" i="13"/>
  <c r="AN382" i="13"/>
  <c r="AO382" i="13"/>
  <c r="S382" i="13"/>
  <c r="AA382" i="13"/>
  <c r="AI382" i="13"/>
  <c r="L382" i="13"/>
  <c r="T382" i="13"/>
  <c r="AJ382" i="13"/>
  <c r="U382" i="13"/>
  <c r="V382" i="13"/>
  <c r="AD382" i="13"/>
  <c r="O382" i="13"/>
  <c r="W382" i="13"/>
  <c r="AE382" i="13"/>
  <c r="H382" i="13"/>
  <c r="F382" i="13" s="1"/>
  <c r="P382" i="13"/>
  <c r="J382" i="13"/>
  <c r="R382" i="13"/>
  <c r="Z382" i="13"/>
  <c r="AH382" i="13"/>
  <c r="B382" i="13"/>
  <c r="A377" i="16" s="1"/>
  <c r="Q382" i="13"/>
  <c r="X382" i="13"/>
  <c r="Y382" i="13"/>
  <c r="AF382" i="13"/>
  <c r="AG382" i="13"/>
  <c r="H218" i="14"/>
  <c r="F218" i="14" s="1"/>
  <c r="P218" i="14"/>
  <c r="X218" i="14"/>
  <c r="AF218" i="14"/>
  <c r="AN218" i="14"/>
  <c r="Q218" i="14"/>
  <c r="Y218" i="14"/>
  <c r="AG218" i="14"/>
  <c r="AO218" i="14"/>
  <c r="J218" i="14"/>
  <c r="R218" i="14"/>
  <c r="Z218" i="14"/>
  <c r="AH218" i="14"/>
  <c r="O218" i="14"/>
  <c r="W218" i="14"/>
  <c r="AM218" i="14"/>
  <c r="L218" i="14"/>
  <c r="G218" i="14" s="1"/>
  <c r="AD218" i="14"/>
  <c r="S218" i="14"/>
  <c r="AI218" i="14"/>
  <c r="T218" i="14"/>
  <c r="AJ218" i="14"/>
  <c r="U218" i="14"/>
  <c r="AK218" i="14"/>
  <c r="AA218" i="14"/>
  <c r="V218" i="14"/>
  <c r="AL218" i="14"/>
  <c r="B218" i="14"/>
  <c r="L98" i="14"/>
  <c r="T98" i="14"/>
  <c r="AJ98" i="14"/>
  <c r="U98" i="14"/>
  <c r="AK98" i="14"/>
  <c r="V98" i="14"/>
  <c r="AD98" i="14"/>
  <c r="AL98" i="14"/>
  <c r="S98" i="14"/>
  <c r="AA98" i="14"/>
  <c r="AI98" i="14"/>
  <c r="H98" i="14"/>
  <c r="F98" i="14" s="1"/>
  <c r="X98" i="14"/>
  <c r="AN98" i="14"/>
  <c r="Y98" i="14"/>
  <c r="AO98" i="14"/>
  <c r="J98" i="14"/>
  <c r="Z98" i="14"/>
  <c r="W98" i="14"/>
  <c r="AM98" i="14"/>
  <c r="Q98" i="14"/>
  <c r="R98" i="14"/>
  <c r="P98" i="14"/>
  <c r="AG98" i="14"/>
  <c r="AH98" i="14"/>
  <c r="AF98" i="14"/>
  <c r="O98" i="14"/>
  <c r="B98" i="14"/>
  <c r="Q146" i="14"/>
  <c r="Y146" i="14"/>
  <c r="AG146" i="14"/>
  <c r="AO146" i="14"/>
  <c r="J146" i="14"/>
  <c r="R146" i="14"/>
  <c r="Z146" i="14"/>
  <c r="AH146" i="14"/>
  <c r="S146" i="14"/>
  <c r="AA146" i="14"/>
  <c r="AI146" i="14"/>
  <c r="H146" i="14"/>
  <c r="F146" i="14" s="1"/>
  <c r="P146" i="14"/>
  <c r="X146" i="14"/>
  <c r="AF146" i="14"/>
  <c r="AN146" i="14"/>
  <c r="V146" i="14"/>
  <c r="AL146" i="14"/>
  <c r="W146" i="14"/>
  <c r="AM146" i="14"/>
  <c r="L146" i="14"/>
  <c r="U146" i="14"/>
  <c r="AK146" i="14"/>
  <c r="O146" i="14"/>
  <c r="T146" i="14"/>
  <c r="AD146" i="14"/>
  <c r="AJ146" i="14"/>
  <c r="B146" i="14"/>
  <c r="AK163" i="13"/>
  <c r="AL163" i="13"/>
  <c r="AM163" i="13"/>
  <c r="AN163" i="13"/>
  <c r="AO163" i="13"/>
  <c r="S163" i="13"/>
  <c r="AA163" i="13"/>
  <c r="AI163" i="13"/>
  <c r="L163" i="13"/>
  <c r="T163" i="13"/>
  <c r="AJ163" i="13"/>
  <c r="U163" i="13"/>
  <c r="V163" i="13"/>
  <c r="AD163" i="13"/>
  <c r="W163" i="13"/>
  <c r="H163" i="13"/>
  <c r="F163" i="13" s="1"/>
  <c r="X163" i="13"/>
  <c r="Y163" i="13"/>
  <c r="J163" i="13"/>
  <c r="Z163" i="13"/>
  <c r="O163" i="13"/>
  <c r="P163" i="13"/>
  <c r="AF163" i="13"/>
  <c r="Q163" i="13"/>
  <c r="AG163" i="13"/>
  <c r="R163" i="13"/>
  <c r="AH163" i="13"/>
  <c r="B163" i="13"/>
  <c r="A158" i="16" s="1"/>
  <c r="N229" i="14"/>
  <c r="AL229" i="14"/>
  <c r="AB229" i="14"/>
  <c r="Z229" i="14"/>
  <c r="AI175" i="13"/>
  <c r="AA175" i="13"/>
  <c r="Q175" i="13"/>
  <c r="O175" i="13"/>
  <c r="AI198" i="14"/>
  <c r="AA198" i="14"/>
  <c r="AM198" i="14"/>
  <c r="AO198" i="14"/>
  <c r="P198" i="14"/>
  <c r="AI64" i="14"/>
  <c r="M64" i="14"/>
  <c r="Z64" i="14"/>
  <c r="AN64" i="14"/>
  <c r="T337" i="13"/>
  <c r="L337" i="13"/>
  <c r="AA337" i="13"/>
  <c r="Y337" i="13"/>
  <c r="AJ245" i="13"/>
  <c r="B245" i="13"/>
  <c r="A240" i="16" s="1"/>
  <c r="B24" i="2"/>
  <c r="O24" i="2"/>
  <c r="Q24" i="15" s="1"/>
  <c r="X27" i="14" s="1"/>
  <c r="N24" i="2"/>
  <c r="P24" i="15" s="1"/>
  <c r="F24" i="2"/>
  <c r="F24" i="15" s="1"/>
  <c r="J24" i="2"/>
  <c r="L24" i="15" s="1"/>
  <c r="O27" i="14" s="1"/>
  <c r="D24" i="2"/>
  <c r="D24" i="15" s="1"/>
  <c r="G24" i="2"/>
  <c r="G24" i="15" s="1"/>
  <c r="K24" i="2"/>
  <c r="M24" i="15" s="1"/>
  <c r="P27" i="14" s="1"/>
  <c r="S24" i="2"/>
  <c r="U24" i="15" s="1"/>
  <c r="M24" i="2"/>
  <c r="O24" i="15" s="1"/>
  <c r="I24" i="2"/>
  <c r="I24" i="15" s="1"/>
  <c r="R24" i="2"/>
  <c r="T24" i="15" s="1"/>
  <c r="U24" i="2"/>
  <c r="W24" i="15" s="1"/>
  <c r="H24" i="2"/>
  <c r="H24" i="15" s="1"/>
  <c r="Q24" i="2"/>
  <c r="P24" i="2"/>
  <c r="R24" i="15" s="1"/>
  <c r="AD27" i="14" s="1"/>
  <c r="E24" i="2"/>
  <c r="AA293" i="13"/>
  <c r="AI293" i="13"/>
  <c r="AE293" i="13"/>
  <c r="M293" i="13"/>
  <c r="AE20" i="13"/>
  <c r="W20" i="13"/>
  <c r="AJ20" i="13"/>
  <c r="AO20" i="13"/>
  <c r="AC45" i="13"/>
  <c r="U45" i="13"/>
  <c r="K45" i="13"/>
  <c r="AD45" i="13"/>
  <c r="K129" i="13"/>
  <c r="I129" i="13"/>
  <c r="AD129" i="13"/>
  <c r="AO129" i="13"/>
  <c r="AI299" i="13"/>
  <c r="AA299" i="13"/>
  <c r="V299" i="13"/>
  <c r="P299" i="13"/>
  <c r="AL299" i="13"/>
  <c r="W101" i="13"/>
  <c r="AJ101" i="13"/>
  <c r="AH101" i="13"/>
  <c r="AO101" i="13"/>
  <c r="AI278" i="13"/>
  <c r="AA278" i="13"/>
  <c r="Z278" i="13"/>
  <c r="X278" i="13"/>
  <c r="U154" i="14"/>
  <c r="Z154" i="14"/>
  <c r="S154" i="14"/>
  <c r="Y154" i="14"/>
  <c r="I69" i="14"/>
  <c r="T69" i="14"/>
  <c r="M69" i="14"/>
  <c r="W69" i="14"/>
  <c r="L126" i="14"/>
  <c r="M126" i="14"/>
  <c r="AF126" i="14"/>
  <c r="AH126" i="14"/>
  <c r="I126" i="14"/>
  <c r="AG42" i="13"/>
  <c r="Y42" i="13"/>
  <c r="O42" i="13"/>
  <c r="AM42" i="13"/>
  <c r="AE125" i="13"/>
  <c r="AF125" i="13"/>
  <c r="L125" i="13"/>
  <c r="J125" i="13"/>
  <c r="AL125" i="13"/>
  <c r="L77" i="13"/>
  <c r="AH77" i="13"/>
  <c r="P77" i="13"/>
  <c r="AO77" i="13"/>
  <c r="Z211" i="13"/>
  <c r="R211" i="13"/>
  <c r="N211" i="13"/>
  <c r="AI211" i="13"/>
  <c r="AK211" i="13"/>
  <c r="K188" i="13"/>
  <c r="AH188" i="13"/>
  <c r="P188" i="13"/>
  <c r="AO188" i="13"/>
  <c r="O164" i="14"/>
  <c r="AN164" i="14"/>
  <c r="AG164" i="14"/>
  <c r="AI164" i="14"/>
  <c r="AK88" i="14"/>
  <c r="L88" i="14"/>
  <c r="J88" i="14"/>
  <c r="X88" i="14"/>
  <c r="AL184" i="14"/>
  <c r="P184" i="14"/>
  <c r="Q184" i="14"/>
  <c r="S184" i="14"/>
  <c r="M201" i="14"/>
  <c r="AK201" i="14"/>
  <c r="AO201" i="14"/>
  <c r="L201" i="14"/>
  <c r="J201" i="14"/>
  <c r="T97" i="14"/>
  <c r="K97" i="14"/>
  <c r="AF97" i="14"/>
  <c r="AL97" i="14"/>
  <c r="E17" i="13"/>
  <c r="P43" i="2"/>
  <c r="R43" i="15" s="1"/>
  <c r="AD46" i="14" s="1"/>
  <c r="B43" i="2"/>
  <c r="J43" i="2"/>
  <c r="L43" i="15" s="1"/>
  <c r="O46" i="14" s="1"/>
  <c r="N43" i="2"/>
  <c r="P43" i="15" s="1"/>
  <c r="X43" i="15" s="1"/>
  <c r="AB46" i="14" s="1"/>
  <c r="F43" i="2"/>
  <c r="F43" i="15" s="1"/>
  <c r="E43" i="2"/>
  <c r="U219" i="2"/>
  <c r="W219" i="15" s="1"/>
  <c r="X219" i="15" s="1"/>
  <c r="AB222" i="14" s="1"/>
  <c r="B219" i="2"/>
  <c r="K219" i="2"/>
  <c r="M219" i="15" s="1"/>
  <c r="P222" i="14" s="1"/>
  <c r="D219" i="2"/>
  <c r="D219" i="15" s="1"/>
  <c r="F219" i="2"/>
  <c r="D340" i="2"/>
  <c r="D340" i="15" s="1"/>
  <c r="B340" i="2"/>
  <c r="D338" i="2"/>
  <c r="D338" i="15" s="1"/>
  <c r="B338" i="2"/>
  <c r="AF229" i="13"/>
  <c r="N229" i="13"/>
  <c r="AA229" i="13"/>
  <c r="Y229" i="13"/>
  <c r="AI162" i="14"/>
  <c r="K162" i="14"/>
  <c r="AF162" i="14"/>
  <c r="AL162" i="14"/>
  <c r="I198" i="13"/>
  <c r="R198" i="13"/>
  <c r="AD198" i="13"/>
  <c r="T198" i="13"/>
  <c r="Z64" i="13"/>
  <c r="AD64" i="13"/>
  <c r="T64" i="13"/>
  <c r="P64" i="13"/>
  <c r="AM64" i="13"/>
  <c r="AF337" i="14"/>
  <c r="X337" i="14"/>
  <c r="I337" i="14"/>
  <c r="K337" i="14"/>
  <c r="B108" i="2"/>
  <c r="G108" i="2"/>
  <c r="G108" i="15" s="1"/>
  <c r="O108" i="2"/>
  <c r="Q108" i="15" s="1"/>
  <c r="U108" i="2"/>
  <c r="W108" i="15" s="1"/>
  <c r="X108" i="15" s="1"/>
  <c r="K108" i="2"/>
  <c r="M108" i="15" s="1"/>
  <c r="S108" i="2"/>
  <c r="U108" i="15" s="1"/>
  <c r="P108" i="2"/>
  <c r="R108" i="15" s="1"/>
  <c r="I108" i="2"/>
  <c r="I108" i="15" s="1"/>
  <c r="R108" i="2"/>
  <c r="T108" i="15" s="1"/>
  <c r="N108" i="2"/>
  <c r="P108" i="15" s="1"/>
  <c r="H108" i="2"/>
  <c r="H108" i="15" s="1"/>
  <c r="D108" i="2"/>
  <c r="D108" i="15" s="1"/>
  <c r="Q108" i="2"/>
  <c r="M108" i="2"/>
  <c r="O108" i="15" s="1"/>
  <c r="E108" i="2"/>
  <c r="F108" i="2"/>
  <c r="F108" i="15" s="1"/>
  <c r="J108" i="2"/>
  <c r="L108" i="15" s="1"/>
  <c r="AG153" i="13"/>
  <c r="Y153" i="13"/>
  <c r="O153" i="13"/>
  <c r="AK153" i="13"/>
  <c r="B136" i="2"/>
  <c r="K136" i="2"/>
  <c r="M136" i="15" s="1"/>
  <c r="P139" i="14" s="1"/>
  <c r="I136" i="2"/>
  <c r="I136" i="15" s="1"/>
  <c r="H136" i="2"/>
  <c r="H136" i="15" s="1"/>
  <c r="O136" i="2"/>
  <c r="Q136" i="15" s="1"/>
  <c r="X139" i="14" s="1"/>
  <c r="E136" i="2"/>
  <c r="G136" i="2"/>
  <c r="G136" i="15" s="1"/>
  <c r="U136" i="2"/>
  <c r="W136" i="15" s="1"/>
  <c r="X136" i="15" s="1"/>
  <c r="F136" i="2"/>
  <c r="F136" i="15" s="1"/>
  <c r="S136" i="2"/>
  <c r="U136" i="15" s="1"/>
  <c r="P136" i="2"/>
  <c r="R136" i="15" s="1"/>
  <c r="AD139" i="14" s="1"/>
  <c r="R136" i="2"/>
  <c r="T136" i="15" s="1"/>
  <c r="N136" i="2"/>
  <c r="P136" i="15" s="1"/>
  <c r="D136" i="2"/>
  <c r="D136" i="15" s="1"/>
  <c r="Q136" i="2"/>
  <c r="M136" i="2"/>
  <c r="O136" i="15" s="1"/>
  <c r="J136" i="2"/>
  <c r="L136" i="15" s="1"/>
  <c r="O139" i="14" s="1"/>
  <c r="Q129" i="14"/>
  <c r="I129" i="14"/>
  <c r="AK129" i="14"/>
  <c r="AI129" i="14"/>
  <c r="X133" i="14"/>
  <c r="O133" i="14"/>
  <c r="Z133" i="14"/>
  <c r="AB133" i="14"/>
  <c r="AO240" i="14"/>
  <c r="AH240" i="14"/>
  <c r="S240" i="14"/>
  <c r="U240" i="14"/>
  <c r="P66" i="13"/>
  <c r="H66" i="13"/>
  <c r="F66" i="13" s="1"/>
  <c r="Z66" i="13"/>
  <c r="N66" i="13"/>
  <c r="AO66" i="13"/>
  <c r="AH69" i="13"/>
  <c r="Z69" i="13"/>
  <c r="P69" i="13"/>
  <c r="AO69" i="13"/>
  <c r="R126" i="13"/>
  <c r="I126" i="13"/>
  <c r="O126" i="13"/>
  <c r="AB126" i="13"/>
  <c r="AN87" i="14"/>
  <c r="O87" i="14"/>
  <c r="AJ87" i="14"/>
  <c r="AH87" i="14"/>
  <c r="L249" i="13"/>
  <c r="AD249" i="13"/>
  <c r="S249" i="13"/>
  <c r="Q249" i="13"/>
  <c r="S112" i="14"/>
  <c r="K112" i="14"/>
  <c r="AE112" i="14"/>
  <c r="AA223" i="14"/>
  <c r="T223" i="14"/>
  <c r="M223" i="14"/>
  <c r="W223" i="14"/>
  <c r="AM40" i="14"/>
  <c r="J40" i="14"/>
  <c r="Z40" i="14"/>
  <c r="AJ40" i="14"/>
  <c r="H40" i="14"/>
  <c r="F40" i="14" s="1"/>
  <c r="H49" i="13"/>
  <c r="F49" i="13" s="1"/>
  <c r="N49" i="13"/>
  <c r="AI49" i="13"/>
  <c r="AN49" i="13"/>
  <c r="AB361" i="13"/>
  <c r="O361" i="13"/>
  <c r="AA361" i="13"/>
  <c r="Y361" i="13"/>
  <c r="AJ252" i="14"/>
  <c r="B252" i="14"/>
  <c r="S164" i="13"/>
  <c r="K164" i="13"/>
  <c r="X164" i="13"/>
  <c r="N164" i="13"/>
  <c r="R88" i="13"/>
  <c r="J88" i="13"/>
  <c r="L88" i="13"/>
  <c r="H88" i="13"/>
  <c r="F88" i="13" s="1"/>
  <c r="AL88" i="13"/>
  <c r="AD184" i="13"/>
  <c r="AC184" i="13"/>
  <c r="AA184" i="13"/>
  <c r="AN184" i="13"/>
  <c r="G8" i="14"/>
  <c r="U131" i="2"/>
  <c r="W131" i="15" s="1"/>
  <c r="X131" i="15" s="1"/>
  <c r="AB134" i="14" s="1"/>
  <c r="B131" i="2"/>
  <c r="AL338" i="13"/>
  <c r="AM338" i="13"/>
  <c r="AN338" i="13"/>
  <c r="AO338" i="13"/>
  <c r="AK338" i="13"/>
  <c r="L338" i="13"/>
  <c r="T338" i="13"/>
  <c r="AJ338" i="13"/>
  <c r="U338" i="13"/>
  <c r="V338" i="13"/>
  <c r="AD338" i="13"/>
  <c r="S338" i="13"/>
  <c r="AA338" i="13"/>
  <c r="AI338" i="13"/>
  <c r="Y338" i="13"/>
  <c r="J338" i="13"/>
  <c r="Z338" i="13"/>
  <c r="O338" i="13"/>
  <c r="P338" i="13"/>
  <c r="AF338" i="13"/>
  <c r="Q338" i="13"/>
  <c r="AG338" i="13"/>
  <c r="R338" i="13"/>
  <c r="AH338" i="13"/>
  <c r="W338" i="13"/>
  <c r="H338" i="13"/>
  <c r="F338" i="13" s="1"/>
  <c r="X338" i="13"/>
  <c r="B338" i="13"/>
  <c r="A333" i="16" s="1"/>
  <c r="O119" i="14"/>
  <c r="W119" i="14"/>
  <c r="AM119" i="14"/>
  <c r="H119" i="14"/>
  <c r="F119" i="14" s="1"/>
  <c r="P119" i="14"/>
  <c r="X119" i="14"/>
  <c r="AF119" i="14"/>
  <c r="AN119" i="14"/>
  <c r="Q119" i="14"/>
  <c r="Y119" i="14"/>
  <c r="AG119" i="14"/>
  <c r="AO119" i="14"/>
  <c r="V119" i="14"/>
  <c r="AD119" i="14"/>
  <c r="AL119" i="14"/>
  <c r="L119" i="14"/>
  <c r="R119" i="14"/>
  <c r="AH119" i="14"/>
  <c r="AA119" i="14"/>
  <c r="AJ119" i="14"/>
  <c r="AK119" i="14"/>
  <c r="J119" i="14"/>
  <c r="S119" i="14"/>
  <c r="T119" i="14"/>
  <c r="AI119" i="14"/>
  <c r="U119" i="14"/>
  <c r="Z119" i="14"/>
  <c r="B119" i="14"/>
  <c r="O151" i="14"/>
  <c r="W151" i="14"/>
  <c r="AM151" i="14"/>
  <c r="J151" i="14"/>
  <c r="S151" i="14"/>
  <c r="AK151" i="14"/>
  <c r="T151" i="14"/>
  <c r="AL151" i="14"/>
  <c r="L151" i="14"/>
  <c r="U151" i="14"/>
  <c r="AD151" i="14"/>
  <c r="AN151" i="14"/>
  <c r="R151" i="14"/>
  <c r="AA151" i="14"/>
  <c r="AJ151" i="14"/>
  <c r="X151" i="14"/>
  <c r="Y151" i="14"/>
  <c r="H151" i="14"/>
  <c r="F151" i="14" s="1"/>
  <c r="Z151" i="14"/>
  <c r="AF151" i="14"/>
  <c r="AG151" i="14"/>
  <c r="V151" i="14"/>
  <c r="AO151" i="14"/>
  <c r="P151" i="14"/>
  <c r="Q151" i="14"/>
  <c r="AH151" i="14"/>
  <c r="AI151" i="14"/>
  <c r="B151" i="14"/>
  <c r="V327" i="14"/>
  <c r="AD327" i="14"/>
  <c r="AL327" i="14"/>
  <c r="O327" i="14"/>
  <c r="W327" i="14"/>
  <c r="AM327" i="14"/>
  <c r="H327" i="14"/>
  <c r="F327" i="14" s="1"/>
  <c r="P327" i="14"/>
  <c r="X327" i="14"/>
  <c r="AF327" i="14"/>
  <c r="AN327" i="14"/>
  <c r="U327" i="14"/>
  <c r="AK327" i="14"/>
  <c r="AA327" i="14"/>
  <c r="L327" i="14"/>
  <c r="Q327" i="14"/>
  <c r="AG327" i="14"/>
  <c r="S327" i="14"/>
  <c r="AI327" i="14"/>
  <c r="J327" i="14"/>
  <c r="Z327" i="14"/>
  <c r="R327" i="14"/>
  <c r="T327" i="14"/>
  <c r="Y327" i="14"/>
  <c r="AH327" i="14"/>
  <c r="AJ327" i="14"/>
  <c r="AO327" i="14"/>
  <c r="B327" i="14"/>
  <c r="L384" i="14"/>
  <c r="T384" i="14"/>
  <c r="AJ384" i="14"/>
  <c r="U384" i="14"/>
  <c r="AK384" i="14"/>
  <c r="V384" i="14"/>
  <c r="AD384" i="14"/>
  <c r="AL384" i="14"/>
  <c r="S384" i="14"/>
  <c r="AA384" i="14"/>
  <c r="AI384" i="14"/>
  <c r="Y384" i="14"/>
  <c r="AO384" i="14"/>
  <c r="J384" i="14"/>
  <c r="Z384" i="14"/>
  <c r="O384" i="14"/>
  <c r="AE384" i="14"/>
  <c r="H384" i="14"/>
  <c r="F384" i="14" s="1"/>
  <c r="X384" i="14"/>
  <c r="AN384" i="14"/>
  <c r="AF384" i="14"/>
  <c r="AG384" i="14"/>
  <c r="AH384" i="14"/>
  <c r="AM384" i="14"/>
  <c r="P384" i="14"/>
  <c r="Q384" i="14"/>
  <c r="R384" i="14"/>
  <c r="W384" i="14"/>
  <c r="B384" i="14"/>
  <c r="L344" i="14"/>
  <c r="T344" i="14"/>
  <c r="AJ344" i="14"/>
  <c r="U344" i="14"/>
  <c r="AK344" i="14"/>
  <c r="V344" i="14"/>
  <c r="AD344" i="14"/>
  <c r="AL344" i="14"/>
  <c r="S344" i="14"/>
  <c r="AA344" i="14"/>
  <c r="AI344" i="14"/>
  <c r="Y344" i="14"/>
  <c r="AO344" i="14"/>
  <c r="J344" i="14"/>
  <c r="Z344" i="14"/>
  <c r="O344" i="14"/>
  <c r="H344" i="14"/>
  <c r="F344" i="14" s="1"/>
  <c r="X344" i="14"/>
  <c r="AN344" i="14"/>
  <c r="P344" i="14"/>
  <c r="Q344" i="14"/>
  <c r="R344" i="14"/>
  <c r="W344" i="14"/>
  <c r="AF344" i="14"/>
  <c r="AG344" i="14"/>
  <c r="AH344" i="14"/>
  <c r="AM344" i="14"/>
  <c r="B344" i="14"/>
  <c r="B239" i="2"/>
  <c r="U239" i="2"/>
  <c r="W239" i="15" s="1"/>
  <c r="X239" i="15" s="1"/>
  <c r="AB242" i="14" s="1"/>
  <c r="I239" i="2"/>
  <c r="I239" i="15" s="1"/>
  <c r="E239" i="2"/>
  <c r="E239" i="15" s="1"/>
  <c r="B31" i="2"/>
  <c r="F31" i="2"/>
  <c r="D31" i="2"/>
  <c r="D31" i="15" s="1"/>
  <c r="AO34" i="13" s="1"/>
  <c r="J31" i="2"/>
  <c r="L31" i="15" s="1"/>
  <c r="O34" i="14" s="1"/>
  <c r="AK147" i="13"/>
  <c r="AM147" i="13"/>
  <c r="AL147" i="13"/>
  <c r="AN147" i="13"/>
  <c r="AO147" i="13"/>
  <c r="S147" i="13"/>
  <c r="AA147" i="13"/>
  <c r="AI147" i="13"/>
  <c r="L147" i="13"/>
  <c r="T147" i="13"/>
  <c r="AJ147" i="13"/>
  <c r="U147" i="13"/>
  <c r="V147" i="13"/>
  <c r="AD147" i="13"/>
  <c r="W147" i="13"/>
  <c r="H147" i="13"/>
  <c r="F147" i="13" s="1"/>
  <c r="X147" i="13"/>
  <c r="Y147" i="13"/>
  <c r="J147" i="13"/>
  <c r="Z147" i="13"/>
  <c r="O147" i="13"/>
  <c r="P147" i="13"/>
  <c r="AF147" i="13"/>
  <c r="Q147" i="13"/>
  <c r="AG147" i="13"/>
  <c r="R147" i="13"/>
  <c r="AH147" i="13"/>
  <c r="B147" i="13"/>
  <c r="A142" i="16" s="1"/>
  <c r="H238" i="14"/>
  <c r="F238" i="14" s="1"/>
  <c r="P238" i="14"/>
  <c r="X238" i="14"/>
  <c r="AF238" i="14"/>
  <c r="AN238" i="14"/>
  <c r="Q238" i="14"/>
  <c r="Y238" i="14"/>
  <c r="AG238" i="14"/>
  <c r="AO238" i="14"/>
  <c r="J238" i="14"/>
  <c r="R238" i="14"/>
  <c r="Z238" i="14"/>
  <c r="AH238" i="14"/>
  <c r="O238" i="14"/>
  <c r="W238" i="14"/>
  <c r="AM238" i="14"/>
  <c r="T238" i="14"/>
  <c r="AJ238" i="14"/>
  <c r="U238" i="14"/>
  <c r="AK238" i="14"/>
  <c r="V238" i="14"/>
  <c r="AL238" i="14"/>
  <c r="AA238" i="14"/>
  <c r="L238" i="14"/>
  <c r="S238" i="14"/>
  <c r="AI238" i="14"/>
  <c r="AD238" i="14"/>
  <c r="B238" i="14"/>
  <c r="J233" i="14"/>
  <c r="R233" i="14"/>
  <c r="Z233" i="14"/>
  <c r="AH233" i="14"/>
  <c r="S233" i="14"/>
  <c r="AA233" i="14"/>
  <c r="AI233" i="14"/>
  <c r="L233" i="14"/>
  <c r="T233" i="14"/>
  <c r="AJ233" i="14"/>
  <c r="Q233" i="14"/>
  <c r="Y233" i="14"/>
  <c r="AG233" i="14"/>
  <c r="AO233" i="14"/>
  <c r="AD233" i="14"/>
  <c r="O233" i="14"/>
  <c r="P233" i="14"/>
  <c r="AF233" i="14"/>
  <c r="U233" i="14"/>
  <c r="AK233" i="14"/>
  <c r="V233" i="14"/>
  <c r="AL233" i="14"/>
  <c r="W233" i="14"/>
  <c r="AM233" i="14"/>
  <c r="H233" i="14"/>
  <c r="F233" i="14" s="1"/>
  <c r="X233" i="14"/>
  <c r="AN233" i="14"/>
  <c r="B233" i="14"/>
  <c r="AL136" i="13"/>
  <c r="AM136" i="13"/>
  <c r="AN136" i="13"/>
  <c r="AO136" i="13"/>
  <c r="AK136" i="13"/>
  <c r="J136" i="13"/>
  <c r="R136" i="13"/>
  <c r="Z136" i="13"/>
  <c r="AH136" i="13"/>
  <c r="S136" i="13"/>
  <c r="AA136" i="13"/>
  <c r="AI136" i="13"/>
  <c r="L136" i="13"/>
  <c r="T136" i="13"/>
  <c r="AJ136" i="13"/>
  <c r="U136" i="13"/>
  <c r="V136" i="13"/>
  <c r="AD136" i="13"/>
  <c r="O136" i="13"/>
  <c r="AG136" i="13"/>
  <c r="P136" i="13"/>
  <c r="Q136" i="13"/>
  <c r="W136" i="13"/>
  <c r="X136" i="13"/>
  <c r="Y136" i="13"/>
  <c r="H136" i="13"/>
  <c r="F136" i="13" s="1"/>
  <c r="AF136" i="13"/>
  <c r="B136" i="13"/>
  <c r="A131" i="16" s="1"/>
  <c r="H382" i="14"/>
  <c r="F382" i="14" s="1"/>
  <c r="P382" i="14"/>
  <c r="X382" i="14"/>
  <c r="AF382" i="14"/>
  <c r="AN382" i="14"/>
  <c r="Q382" i="14"/>
  <c r="Y382" i="14"/>
  <c r="AG382" i="14"/>
  <c r="AO382" i="14"/>
  <c r="J382" i="14"/>
  <c r="R382" i="14"/>
  <c r="Z382" i="14"/>
  <c r="AH382" i="14"/>
  <c r="O382" i="14"/>
  <c r="W382" i="14"/>
  <c r="AE382" i="14"/>
  <c r="AM382" i="14"/>
  <c r="AD382" i="14"/>
  <c r="S382" i="14"/>
  <c r="AI382" i="14"/>
  <c r="L382" i="14"/>
  <c r="AJ382" i="14"/>
  <c r="AK382" i="14"/>
  <c r="AL382" i="14"/>
  <c r="T382" i="14"/>
  <c r="U382" i="14"/>
  <c r="V382" i="14"/>
  <c r="AA382" i="14"/>
  <c r="B382" i="14"/>
  <c r="AK272" i="13"/>
  <c r="AL272" i="13"/>
  <c r="AM272" i="13"/>
  <c r="AN272" i="13"/>
  <c r="AO272" i="13"/>
  <c r="V272" i="13"/>
  <c r="AD272" i="13"/>
  <c r="O272" i="13"/>
  <c r="W272" i="13"/>
  <c r="H272" i="13"/>
  <c r="F272" i="13" s="1"/>
  <c r="P272" i="13"/>
  <c r="X272" i="13"/>
  <c r="AF272" i="13"/>
  <c r="U272" i="13"/>
  <c r="S272" i="13"/>
  <c r="AI272" i="13"/>
  <c r="T272" i="13"/>
  <c r="AJ272" i="13"/>
  <c r="Y272" i="13"/>
  <c r="J272" i="13"/>
  <c r="Z272" i="13"/>
  <c r="AA272" i="13"/>
  <c r="L272" i="13"/>
  <c r="Q272" i="13"/>
  <c r="AG272" i="13"/>
  <c r="R272" i="13"/>
  <c r="AH272" i="13"/>
  <c r="B272" i="13"/>
  <c r="A267" i="16" s="1"/>
  <c r="AK359" i="13"/>
  <c r="AL359" i="13"/>
  <c r="AM359" i="13"/>
  <c r="AN359" i="13"/>
  <c r="AO359" i="13"/>
  <c r="S359" i="13"/>
  <c r="AA359" i="13"/>
  <c r="AI359" i="13"/>
  <c r="L359" i="13"/>
  <c r="T359" i="13"/>
  <c r="AJ359" i="13"/>
  <c r="U359" i="13"/>
  <c r="J359" i="13"/>
  <c r="R359" i="13"/>
  <c r="Z359" i="13"/>
  <c r="AH359" i="13"/>
  <c r="H359" i="13"/>
  <c r="F359" i="13" s="1"/>
  <c r="X359" i="13"/>
  <c r="Y359" i="13"/>
  <c r="AD359" i="13"/>
  <c r="O359" i="13"/>
  <c r="P359" i="13"/>
  <c r="AF359" i="13"/>
  <c r="Q359" i="13"/>
  <c r="AG359" i="13"/>
  <c r="V359" i="13"/>
  <c r="W359" i="13"/>
  <c r="B359" i="13"/>
  <c r="A354" i="16" s="1"/>
  <c r="AL224" i="13"/>
  <c r="AM224" i="13"/>
  <c r="AN224" i="13"/>
  <c r="AO224" i="13"/>
  <c r="AK224" i="13"/>
  <c r="J224" i="13"/>
  <c r="R224" i="13"/>
  <c r="Z224" i="13"/>
  <c r="AH224" i="13"/>
  <c r="S224" i="13"/>
  <c r="AA224" i="13"/>
  <c r="AI224" i="13"/>
  <c r="L224" i="13"/>
  <c r="T224" i="13"/>
  <c r="AJ224" i="13"/>
  <c r="U224" i="13"/>
  <c r="AD224" i="13"/>
  <c r="O224" i="13"/>
  <c r="P224" i="13"/>
  <c r="AF224" i="13"/>
  <c r="Y224" i="13"/>
  <c r="H224" i="13"/>
  <c r="F224" i="13" s="1"/>
  <c r="Q224" i="13"/>
  <c r="V224" i="13"/>
  <c r="W224" i="13"/>
  <c r="X224" i="13"/>
  <c r="AG224" i="13"/>
  <c r="B224" i="13"/>
  <c r="A219" i="16" s="1"/>
  <c r="AK383" i="13"/>
  <c r="AL383" i="13"/>
  <c r="AM383" i="13"/>
  <c r="AN383" i="13"/>
  <c r="AO383" i="13"/>
  <c r="V383" i="13"/>
  <c r="AD383" i="13"/>
  <c r="O383" i="13"/>
  <c r="W383" i="13"/>
  <c r="AE383" i="13"/>
  <c r="H383" i="13"/>
  <c r="F383" i="13" s="1"/>
  <c r="P383" i="13"/>
  <c r="X383" i="13"/>
  <c r="AF383" i="13"/>
  <c r="Q383" i="13"/>
  <c r="Y383" i="13"/>
  <c r="AG383" i="13"/>
  <c r="J383" i="13"/>
  <c r="R383" i="13"/>
  <c r="Z383" i="13"/>
  <c r="AH383" i="13"/>
  <c r="U383" i="13"/>
  <c r="L383" i="13"/>
  <c r="S383" i="13"/>
  <c r="B383" i="13"/>
  <c r="A378" i="16" s="1"/>
  <c r="T383" i="13"/>
  <c r="AA383" i="13"/>
  <c r="AI383" i="13"/>
  <c r="AJ383" i="13"/>
  <c r="L163" i="14"/>
  <c r="T163" i="14"/>
  <c r="AJ163" i="14"/>
  <c r="U163" i="14"/>
  <c r="AK163" i="14"/>
  <c r="V163" i="14"/>
  <c r="AD163" i="14"/>
  <c r="AL163" i="14"/>
  <c r="S163" i="14"/>
  <c r="AA163" i="14"/>
  <c r="AI163" i="14"/>
  <c r="H163" i="14"/>
  <c r="F163" i="14" s="1"/>
  <c r="X163" i="14"/>
  <c r="AN163" i="14"/>
  <c r="Y163" i="14"/>
  <c r="AO163" i="14"/>
  <c r="J163" i="14"/>
  <c r="Z163" i="14"/>
  <c r="W163" i="14"/>
  <c r="AM163" i="14"/>
  <c r="AF163" i="14"/>
  <c r="AG163" i="14"/>
  <c r="AH163" i="14"/>
  <c r="O163" i="14"/>
  <c r="P163" i="14"/>
  <c r="Q163" i="14"/>
  <c r="R163" i="14"/>
  <c r="B163" i="14"/>
  <c r="Z232" i="13"/>
  <c r="AH232" i="13"/>
  <c r="AA232" i="13"/>
  <c r="AI232" i="13"/>
  <c r="AJ232" i="13"/>
  <c r="X232" i="13"/>
  <c r="AF232" i="13"/>
  <c r="O232" i="13"/>
  <c r="P232" i="13"/>
  <c r="Y232" i="13"/>
  <c r="AD232" i="13"/>
  <c r="B232" i="13"/>
  <c r="A227" i="16" s="1"/>
  <c r="AF229" i="14"/>
  <c r="AC229" i="14"/>
  <c r="V229" i="14"/>
  <c r="T229" i="14"/>
  <c r="R229" i="14"/>
  <c r="S175" i="13"/>
  <c r="K175" i="13"/>
  <c r="I175" i="13"/>
  <c r="AM175" i="13"/>
  <c r="S198" i="14"/>
  <c r="K198" i="14"/>
  <c r="AE198" i="14"/>
  <c r="AG198" i="14"/>
  <c r="H198" i="14"/>
  <c r="F198" i="14" s="1"/>
  <c r="V64" i="14"/>
  <c r="AB64" i="14"/>
  <c r="R64" i="14"/>
  <c r="AF64" i="14"/>
  <c r="AE337" i="13"/>
  <c r="W337" i="13"/>
  <c r="S337" i="13"/>
  <c r="Q337" i="13"/>
  <c r="AJ245" i="14"/>
  <c r="B245" i="14"/>
  <c r="K293" i="13"/>
  <c r="S293" i="13"/>
  <c r="W293" i="13"/>
  <c r="AO293" i="13"/>
  <c r="O20" i="13"/>
  <c r="AF20" i="13"/>
  <c r="AB20" i="13"/>
  <c r="AL20" i="13"/>
  <c r="M45" i="13"/>
  <c r="AJ45" i="13"/>
  <c r="AF45" i="13"/>
  <c r="V45" i="13"/>
  <c r="T129" i="13"/>
  <c r="AB129" i="13"/>
  <c r="AF129" i="13"/>
  <c r="V129" i="13"/>
  <c r="AM129" i="13"/>
  <c r="S299" i="13"/>
  <c r="K299" i="13"/>
  <c r="N299" i="13"/>
  <c r="H299" i="13"/>
  <c r="F299" i="13" s="1"/>
  <c r="AK299" i="13"/>
  <c r="O101" i="13"/>
  <c r="AB101" i="13"/>
  <c r="Z101" i="13"/>
  <c r="AN101" i="13"/>
  <c r="S278" i="13"/>
  <c r="K278" i="13"/>
  <c r="R278" i="13"/>
  <c r="P278" i="13"/>
  <c r="W154" i="14"/>
  <c r="AH154" i="14"/>
  <c r="P154" i="14"/>
  <c r="J154" i="14"/>
  <c r="Q154" i="14"/>
  <c r="J69" i="14"/>
  <c r="AI69" i="14"/>
  <c r="AN69" i="14"/>
  <c r="O69" i="14"/>
  <c r="U126" i="14"/>
  <c r="AJ126" i="14"/>
  <c r="X126" i="14"/>
  <c r="Z126" i="14"/>
  <c r="Q42" i="13"/>
  <c r="I42" i="13"/>
  <c r="AD42" i="13"/>
  <c r="AL42" i="13"/>
  <c r="H125" i="13"/>
  <c r="F125" i="13" s="1"/>
  <c r="N125" i="13"/>
  <c r="AI125" i="13"/>
  <c r="AG125" i="13"/>
  <c r="AK125" i="13"/>
  <c r="Z77" i="13"/>
  <c r="R77" i="13"/>
  <c r="H77" i="13"/>
  <c r="F77" i="13" s="1"/>
  <c r="AN77" i="13"/>
  <c r="Q211" i="13"/>
  <c r="Y211" i="13"/>
  <c r="AA211" i="13"/>
  <c r="Z188" i="13"/>
  <c r="R188" i="13"/>
  <c r="H188" i="13"/>
  <c r="F188" i="13" s="1"/>
  <c r="AL188" i="13"/>
  <c r="N164" i="14"/>
  <c r="X164" i="14"/>
  <c r="Y164" i="14"/>
  <c r="AA164" i="14"/>
  <c r="AI88" i="14"/>
  <c r="AA88" i="14"/>
  <c r="AM88" i="14"/>
  <c r="AO88" i="14"/>
  <c r="P88" i="14"/>
  <c r="AK184" i="14"/>
  <c r="AE184" i="14"/>
  <c r="I184" i="14"/>
  <c r="K184" i="14"/>
  <c r="AN201" i="14"/>
  <c r="U201" i="14"/>
  <c r="AG201" i="14"/>
  <c r="AI201" i="14"/>
  <c r="S97" i="14"/>
  <c r="Z97" i="14"/>
  <c r="X97" i="14"/>
  <c r="AD97" i="14"/>
  <c r="E17" i="14"/>
  <c r="H258" i="14"/>
  <c r="F258" i="14" s="1"/>
  <c r="X258" i="14"/>
  <c r="AF258" i="14"/>
  <c r="AN258" i="14"/>
  <c r="Q258" i="14"/>
  <c r="Y258" i="14"/>
  <c r="AG258" i="14"/>
  <c r="AO258" i="14"/>
  <c r="J258" i="14"/>
  <c r="R258" i="14"/>
  <c r="Z258" i="14"/>
  <c r="AH258" i="14"/>
  <c r="O258" i="14"/>
  <c r="W258" i="14"/>
  <c r="AM258" i="14"/>
  <c r="L258" i="14"/>
  <c r="G258" i="14" s="1"/>
  <c r="AA258" i="14"/>
  <c r="AK258" i="14"/>
  <c r="AL258" i="14"/>
  <c r="S258" i="14"/>
  <c r="T258" i="14"/>
  <c r="U258" i="14"/>
  <c r="V258" i="14"/>
  <c r="AI258" i="14"/>
  <c r="AJ258" i="14"/>
  <c r="B258" i="14"/>
  <c r="AD261" i="13"/>
  <c r="O261" i="13"/>
  <c r="AJ261" i="13"/>
  <c r="AH261" i="13"/>
  <c r="AI261" i="13"/>
  <c r="X261" i="13"/>
  <c r="Y261" i="13"/>
  <c r="Z261" i="13"/>
  <c r="AA261" i="13"/>
  <c r="P261" i="13"/>
  <c r="AF261" i="13"/>
  <c r="B261" i="13"/>
  <c r="A256" i="16" s="1"/>
  <c r="AK310" i="13"/>
  <c r="AL310" i="13"/>
  <c r="AM310" i="13"/>
  <c r="AN310" i="13"/>
  <c r="AO310" i="13"/>
  <c r="H310" i="13"/>
  <c r="F310" i="13" s="1"/>
  <c r="P310" i="13"/>
  <c r="X310" i="13"/>
  <c r="AF310" i="13"/>
  <c r="Q310" i="13"/>
  <c r="Y310" i="13"/>
  <c r="AG310" i="13"/>
  <c r="J310" i="13"/>
  <c r="R310" i="13"/>
  <c r="Z310" i="13"/>
  <c r="AH310" i="13"/>
  <c r="O310" i="13"/>
  <c r="W310" i="13"/>
  <c r="U310" i="13"/>
  <c r="V310" i="13"/>
  <c r="AA310" i="13"/>
  <c r="L310" i="13"/>
  <c r="AD310" i="13"/>
  <c r="S310" i="13"/>
  <c r="AI310" i="13"/>
  <c r="T310" i="13"/>
  <c r="AJ310" i="13"/>
  <c r="B310" i="13"/>
  <c r="A305" i="16" s="1"/>
  <c r="P381" i="13"/>
  <c r="X381" i="13"/>
  <c r="AF381" i="13"/>
  <c r="Y381" i="13"/>
  <c r="Z381" i="13"/>
  <c r="AH381" i="13"/>
  <c r="AA381" i="13"/>
  <c r="AI381" i="13"/>
  <c r="AJ381" i="13"/>
  <c r="AD381" i="13"/>
  <c r="O381" i="13"/>
  <c r="AE381" i="13"/>
  <c r="B381" i="13"/>
  <c r="A376" i="16" s="1"/>
  <c r="O355" i="13"/>
  <c r="P355" i="13"/>
  <c r="X355" i="13"/>
  <c r="AF355" i="13"/>
  <c r="Y355" i="13"/>
  <c r="AD355" i="13"/>
  <c r="AH355" i="13"/>
  <c r="AI355" i="13"/>
  <c r="AJ355" i="13"/>
  <c r="Z355" i="13"/>
  <c r="AA355" i="13"/>
  <c r="B355" i="13"/>
  <c r="A350" i="16" s="1"/>
  <c r="W229" i="13"/>
  <c r="AC229" i="13"/>
  <c r="S229" i="13"/>
  <c r="Q229" i="13"/>
  <c r="AH162" i="14"/>
  <c r="Z162" i="14"/>
  <c r="X162" i="14"/>
  <c r="AD162" i="14"/>
  <c r="H198" i="13"/>
  <c r="F198" i="13" s="1"/>
  <c r="AG198" i="13"/>
  <c r="V198" i="13"/>
  <c r="L198" i="13"/>
  <c r="J64" i="13"/>
  <c r="N64" i="13"/>
  <c r="L64" i="13"/>
  <c r="H64" i="13"/>
  <c r="F64" i="13" s="1"/>
  <c r="AL64" i="13"/>
  <c r="AE337" i="14"/>
  <c r="H337" i="14"/>
  <c r="F337" i="14" s="1"/>
  <c r="AJ337" i="14"/>
  <c r="AH337" i="14"/>
  <c r="Q153" i="13"/>
  <c r="I153" i="13"/>
  <c r="AD153" i="13"/>
  <c r="AO153" i="13"/>
  <c r="P129" i="14"/>
  <c r="AN129" i="14"/>
  <c r="AA129" i="14"/>
  <c r="W133" i="14"/>
  <c r="AL133" i="14"/>
  <c r="R133" i="14"/>
  <c r="T133" i="14"/>
  <c r="Y240" i="14"/>
  <c r="R240" i="14"/>
  <c r="K240" i="14"/>
  <c r="M240" i="14"/>
  <c r="AB66" i="13"/>
  <c r="AJ66" i="13"/>
  <c r="R66" i="13"/>
  <c r="R69" i="13"/>
  <c r="J69" i="13"/>
  <c r="H69" i="13"/>
  <c r="F69" i="13" s="1"/>
  <c r="AN69" i="13"/>
  <c r="AI126" i="13"/>
  <c r="Z126" i="13"/>
  <c r="AD126" i="13"/>
  <c r="T126" i="13"/>
  <c r="H87" i="14"/>
  <c r="F87" i="14" s="1"/>
  <c r="AD87" i="14"/>
  <c r="AB87" i="14"/>
  <c r="Z87" i="14"/>
  <c r="W249" i="13"/>
  <c r="N249" i="13"/>
  <c r="K249" i="13"/>
  <c r="I249" i="13"/>
  <c r="AN112" i="14"/>
  <c r="R112" i="14"/>
  <c r="Z112" i="14"/>
  <c r="W112" i="14"/>
  <c r="U112" i="14"/>
  <c r="K223" i="14"/>
  <c r="AI223" i="14"/>
  <c r="AN223" i="14"/>
  <c r="O223" i="14"/>
  <c r="AO40" i="14"/>
  <c r="AD40" i="14"/>
  <c r="O40" i="14"/>
  <c r="AB40" i="14"/>
  <c r="V49" i="13"/>
  <c r="AE49" i="13"/>
  <c r="AA49" i="13"/>
  <c r="AK49" i="13"/>
  <c r="L361" i="13"/>
  <c r="AD361" i="13"/>
  <c r="S361" i="13"/>
  <c r="Q361" i="13"/>
  <c r="AH164" i="13"/>
  <c r="Z164" i="13"/>
  <c r="P164" i="13"/>
  <c r="AK164" i="13"/>
  <c r="AD88" i="13"/>
  <c r="V88" i="13"/>
  <c r="AG88" i="13"/>
  <c r="AE88" i="13"/>
  <c r="N184" i="13"/>
  <c r="U184" i="13"/>
  <c r="S184" i="13"/>
  <c r="AM184" i="13"/>
  <c r="AK22" i="13"/>
  <c r="AL22" i="13"/>
  <c r="AN22" i="13"/>
  <c r="AO22" i="13"/>
  <c r="AM22" i="13"/>
  <c r="Q22" i="13"/>
  <c r="Y22" i="13"/>
  <c r="AG22" i="13"/>
  <c r="J22" i="13"/>
  <c r="R22" i="13"/>
  <c r="Z22" i="13"/>
  <c r="AH22" i="13"/>
  <c r="S22" i="13"/>
  <c r="AA22" i="13"/>
  <c r="AI22" i="13"/>
  <c r="V22" i="13"/>
  <c r="AD22" i="13"/>
  <c r="O22" i="13"/>
  <c r="P22" i="13"/>
  <c r="AF22" i="13"/>
  <c r="T22" i="13"/>
  <c r="AJ22" i="13"/>
  <c r="U22" i="13"/>
  <c r="W22" i="13"/>
  <c r="H22" i="13"/>
  <c r="F22" i="13" s="1"/>
  <c r="X22" i="13"/>
  <c r="L22" i="13"/>
  <c r="B22" i="13"/>
  <c r="A17" i="16" s="1"/>
  <c r="I130" i="14"/>
  <c r="Q130" i="14"/>
  <c r="Y130" i="14"/>
  <c r="AG130" i="14"/>
  <c r="AO130" i="14"/>
  <c r="J130" i="14"/>
  <c r="R130" i="14"/>
  <c r="Z130" i="14"/>
  <c r="AH130" i="14"/>
  <c r="K130" i="14"/>
  <c r="S130" i="14"/>
  <c r="AA130" i="14"/>
  <c r="AI130" i="14"/>
  <c r="H130" i="14"/>
  <c r="F130" i="14" s="1"/>
  <c r="P130" i="14"/>
  <c r="X130" i="14"/>
  <c r="AF130" i="14"/>
  <c r="AN130" i="14"/>
  <c r="V130" i="14"/>
  <c r="AL130" i="14"/>
  <c r="W130" i="14"/>
  <c r="AM130" i="14"/>
  <c r="L130" i="14"/>
  <c r="U130" i="14"/>
  <c r="AK130" i="14"/>
  <c r="O130" i="14"/>
  <c r="T130" i="14"/>
  <c r="AD130" i="14"/>
  <c r="AJ130" i="14"/>
  <c r="B130" i="14"/>
  <c r="D225" i="2"/>
  <c r="D225" i="15" s="1"/>
  <c r="T228" i="14" s="1"/>
  <c r="B225" i="2"/>
  <c r="AI4" i="14"/>
  <c r="AD30" i="13"/>
  <c r="X30" i="13"/>
  <c r="P30" i="13"/>
  <c r="AJ30" i="13"/>
  <c r="B30" i="13"/>
  <c r="A25" i="16" s="1"/>
  <c r="AO253" i="13"/>
  <c r="AK253" i="13"/>
  <c r="AL253" i="13"/>
  <c r="AM253" i="13"/>
  <c r="AN253" i="13"/>
  <c r="U253" i="13"/>
  <c r="V253" i="13"/>
  <c r="AD253" i="13"/>
  <c r="O253" i="13"/>
  <c r="W253" i="13"/>
  <c r="L253" i="13"/>
  <c r="T253" i="13"/>
  <c r="AJ253" i="13"/>
  <c r="J253" i="13"/>
  <c r="Z253" i="13"/>
  <c r="AA253" i="13"/>
  <c r="P253" i="13"/>
  <c r="AF253" i="13"/>
  <c r="Q253" i="13"/>
  <c r="AG253" i="13"/>
  <c r="R253" i="13"/>
  <c r="AH253" i="13"/>
  <c r="S253" i="13"/>
  <c r="AI253" i="13"/>
  <c r="H253" i="13"/>
  <c r="F253" i="13" s="1"/>
  <c r="X253" i="13"/>
  <c r="Y253" i="13"/>
  <c r="B253" i="13"/>
  <c r="A248" i="16" s="1"/>
  <c r="AM44" i="13"/>
  <c r="AN44" i="13"/>
  <c r="AK44" i="13"/>
  <c r="AL44" i="13"/>
  <c r="AO44" i="13"/>
  <c r="S44" i="13"/>
  <c r="AA44" i="13"/>
  <c r="AI44" i="13"/>
  <c r="L44" i="13"/>
  <c r="T44" i="13"/>
  <c r="AJ44" i="13"/>
  <c r="U44" i="13"/>
  <c r="H44" i="13"/>
  <c r="F44" i="13" s="1"/>
  <c r="P44" i="13"/>
  <c r="X44" i="13"/>
  <c r="AF44" i="13"/>
  <c r="O44" i="13"/>
  <c r="Q44" i="13"/>
  <c r="AG44" i="13"/>
  <c r="R44" i="13"/>
  <c r="AH44" i="13"/>
  <c r="V44" i="13"/>
  <c r="W44" i="13"/>
  <c r="Y44" i="13"/>
  <c r="J44" i="13"/>
  <c r="Z44" i="13"/>
  <c r="AD44" i="13"/>
  <c r="B44" i="13"/>
  <c r="A39" i="16" s="1"/>
  <c r="O147" i="14"/>
  <c r="W147" i="14"/>
  <c r="AM147" i="14"/>
  <c r="H147" i="14"/>
  <c r="F147" i="14" s="1"/>
  <c r="P147" i="14"/>
  <c r="X147" i="14"/>
  <c r="AF147" i="14"/>
  <c r="AN147" i="14"/>
  <c r="Q147" i="14"/>
  <c r="Y147" i="14"/>
  <c r="AG147" i="14"/>
  <c r="AO147" i="14"/>
  <c r="V147" i="14"/>
  <c r="AD147" i="14"/>
  <c r="AL147" i="14"/>
  <c r="T147" i="14"/>
  <c r="AJ147" i="14"/>
  <c r="U147" i="14"/>
  <c r="AK147" i="14"/>
  <c r="J147" i="14"/>
  <c r="Z147" i="14"/>
  <c r="S147" i="14"/>
  <c r="AI147" i="14"/>
  <c r="L147" i="14"/>
  <c r="R147" i="14"/>
  <c r="AA147" i="14"/>
  <c r="AH147" i="14"/>
  <c r="B147" i="14"/>
  <c r="AJ200" i="13"/>
  <c r="B200" i="13"/>
  <c r="A195" i="16" s="1"/>
  <c r="AL233" i="13"/>
  <c r="AM233" i="13"/>
  <c r="AK233" i="13"/>
  <c r="AN233" i="13"/>
  <c r="AO233" i="13"/>
  <c r="U233" i="13"/>
  <c r="V233" i="13"/>
  <c r="AD233" i="13"/>
  <c r="O233" i="13"/>
  <c r="W233" i="13"/>
  <c r="H233" i="13"/>
  <c r="F233" i="13" s="1"/>
  <c r="P233" i="13"/>
  <c r="X233" i="13"/>
  <c r="AF233" i="13"/>
  <c r="Y233" i="13"/>
  <c r="J233" i="13"/>
  <c r="Z233" i="13"/>
  <c r="AA233" i="13"/>
  <c r="T233" i="13"/>
  <c r="AJ233" i="13"/>
  <c r="AH233" i="13"/>
  <c r="AI233" i="13"/>
  <c r="L233" i="13"/>
  <c r="Q233" i="13"/>
  <c r="R233" i="13"/>
  <c r="S233" i="13"/>
  <c r="AG233" i="13"/>
  <c r="B233" i="13"/>
  <c r="A228" i="16" s="1"/>
  <c r="U136" i="14"/>
  <c r="AK136" i="14"/>
  <c r="V136" i="14"/>
  <c r="AD136" i="14"/>
  <c r="AL136" i="14"/>
  <c r="O136" i="14"/>
  <c r="W136" i="14"/>
  <c r="AM136" i="14"/>
  <c r="L136" i="14"/>
  <c r="T136" i="14"/>
  <c r="AJ136" i="14"/>
  <c r="J136" i="14"/>
  <c r="Z136" i="14"/>
  <c r="AA136" i="14"/>
  <c r="P136" i="14"/>
  <c r="AF136" i="14"/>
  <c r="Y136" i="14"/>
  <c r="AO136" i="14"/>
  <c r="AH136" i="14"/>
  <c r="AI136" i="14"/>
  <c r="H136" i="14"/>
  <c r="F136" i="14" s="1"/>
  <c r="AN136" i="14"/>
  <c r="Q136" i="14"/>
  <c r="R136" i="14"/>
  <c r="AG136" i="14"/>
  <c r="S136" i="14"/>
  <c r="X136" i="14"/>
  <c r="B136" i="14"/>
  <c r="L272" i="14"/>
  <c r="T272" i="14"/>
  <c r="AJ272" i="14"/>
  <c r="U272" i="14"/>
  <c r="AK272" i="14"/>
  <c r="V272" i="14"/>
  <c r="AD272" i="14"/>
  <c r="AL272" i="14"/>
  <c r="S272" i="14"/>
  <c r="AA272" i="14"/>
  <c r="AI272" i="14"/>
  <c r="P272" i="14"/>
  <c r="AF272" i="14"/>
  <c r="Q272" i="14"/>
  <c r="AG272" i="14"/>
  <c r="R272" i="14"/>
  <c r="AH272" i="14"/>
  <c r="O272" i="14"/>
  <c r="AO272" i="14"/>
  <c r="J272" i="14"/>
  <c r="W272" i="14"/>
  <c r="X272" i="14"/>
  <c r="Y272" i="14"/>
  <c r="Z272" i="14"/>
  <c r="AM272" i="14"/>
  <c r="H272" i="14"/>
  <c r="F272" i="14" s="1"/>
  <c r="AN272" i="14"/>
  <c r="B272" i="14"/>
  <c r="V359" i="14"/>
  <c r="AD359" i="14"/>
  <c r="AL359" i="14"/>
  <c r="O359" i="14"/>
  <c r="W359" i="14"/>
  <c r="AM359" i="14"/>
  <c r="H359" i="14"/>
  <c r="F359" i="14" s="1"/>
  <c r="P359" i="14"/>
  <c r="X359" i="14"/>
  <c r="AF359" i="14"/>
  <c r="AN359" i="14"/>
  <c r="U359" i="14"/>
  <c r="AK359" i="14"/>
  <c r="AA359" i="14"/>
  <c r="L359" i="14"/>
  <c r="Q359" i="14"/>
  <c r="AG359" i="14"/>
  <c r="J359" i="14"/>
  <c r="Z359" i="14"/>
  <c r="R359" i="14"/>
  <c r="S359" i="14"/>
  <c r="T359" i="14"/>
  <c r="Y359" i="14"/>
  <c r="AH359" i="14"/>
  <c r="AI359" i="14"/>
  <c r="AJ359" i="14"/>
  <c r="AO359" i="14"/>
  <c r="B359" i="14"/>
  <c r="L224" i="14"/>
  <c r="T224" i="14"/>
  <c r="AJ224" i="14"/>
  <c r="U224" i="14"/>
  <c r="AK224" i="14"/>
  <c r="V224" i="14"/>
  <c r="AD224" i="14"/>
  <c r="AL224" i="14"/>
  <c r="S224" i="14"/>
  <c r="AA224" i="14"/>
  <c r="AI224" i="14"/>
  <c r="P224" i="14"/>
  <c r="AF224" i="14"/>
  <c r="Q224" i="14"/>
  <c r="AG224" i="14"/>
  <c r="R224" i="14"/>
  <c r="AH224" i="14"/>
  <c r="W224" i="14"/>
  <c r="AM224" i="14"/>
  <c r="H224" i="14"/>
  <c r="F224" i="14" s="1"/>
  <c r="X224" i="14"/>
  <c r="AN224" i="14"/>
  <c r="Y224" i="14"/>
  <c r="AO224" i="14"/>
  <c r="O224" i="14"/>
  <c r="J224" i="14"/>
  <c r="Z224" i="14"/>
  <c r="B224" i="14"/>
  <c r="AO218" i="13"/>
  <c r="AK218" i="13"/>
  <c r="AL218" i="13"/>
  <c r="AM218" i="13"/>
  <c r="AN218" i="13"/>
  <c r="H218" i="13"/>
  <c r="F218" i="13" s="1"/>
  <c r="P218" i="13"/>
  <c r="X218" i="13"/>
  <c r="AF218" i="13"/>
  <c r="Q218" i="13"/>
  <c r="Y218" i="13"/>
  <c r="AG218" i="13"/>
  <c r="J218" i="13"/>
  <c r="R218" i="13"/>
  <c r="Z218" i="13"/>
  <c r="AH218" i="13"/>
  <c r="S218" i="13"/>
  <c r="AA218" i="13"/>
  <c r="AI218" i="13"/>
  <c r="L218" i="13"/>
  <c r="AD218" i="13"/>
  <c r="W218" i="13"/>
  <c r="U218" i="13"/>
  <c r="V218" i="13"/>
  <c r="AJ218" i="13"/>
  <c r="O218" i="13"/>
  <c r="T218" i="13"/>
  <c r="B218" i="13"/>
  <c r="A213" i="16" s="1"/>
  <c r="AO98" i="13"/>
  <c r="AK98" i="13"/>
  <c r="AL98" i="13"/>
  <c r="AM98" i="13"/>
  <c r="AN98" i="13"/>
  <c r="U98" i="13"/>
  <c r="V98" i="13"/>
  <c r="AD98" i="13"/>
  <c r="O98" i="13"/>
  <c r="W98" i="13"/>
  <c r="J98" i="13"/>
  <c r="R98" i="13"/>
  <c r="Z98" i="13"/>
  <c r="AH98" i="13"/>
  <c r="Q98" i="13"/>
  <c r="AG98" i="13"/>
  <c r="S98" i="13"/>
  <c r="AI98" i="13"/>
  <c r="T98" i="13"/>
  <c r="AJ98" i="13"/>
  <c r="H98" i="13"/>
  <c r="F98" i="13" s="1"/>
  <c r="X98" i="13"/>
  <c r="Y98" i="13"/>
  <c r="AA98" i="13"/>
  <c r="L98" i="13"/>
  <c r="P98" i="13"/>
  <c r="AF98" i="13"/>
  <c r="B98" i="13"/>
  <c r="A93" i="16" s="1"/>
  <c r="V383" i="14"/>
  <c r="AD383" i="14"/>
  <c r="AL383" i="14"/>
  <c r="O383" i="14"/>
  <c r="W383" i="14"/>
  <c r="AE383" i="14"/>
  <c r="AM383" i="14"/>
  <c r="H383" i="14"/>
  <c r="F383" i="14" s="1"/>
  <c r="P383" i="14"/>
  <c r="X383" i="14"/>
  <c r="AF383" i="14"/>
  <c r="AN383" i="14"/>
  <c r="U383" i="14"/>
  <c r="AK383" i="14"/>
  <c r="AA383" i="14"/>
  <c r="L383" i="14"/>
  <c r="G383" i="14" s="1"/>
  <c r="Q383" i="14"/>
  <c r="AG383" i="14"/>
  <c r="J383" i="14"/>
  <c r="Z383" i="14"/>
  <c r="AH383" i="14"/>
  <c r="AI383" i="14"/>
  <c r="AJ383" i="14"/>
  <c r="AO383" i="14"/>
  <c r="R383" i="14"/>
  <c r="S383" i="14"/>
  <c r="T383" i="14"/>
  <c r="Y383" i="14"/>
  <c r="B383" i="14"/>
  <c r="AO146" i="13"/>
  <c r="AM146" i="13"/>
  <c r="AN146" i="13"/>
  <c r="AK146" i="13"/>
  <c r="AL146" i="13"/>
  <c r="H146" i="13"/>
  <c r="F146" i="13" s="1"/>
  <c r="P146" i="13"/>
  <c r="X146" i="13"/>
  <c r="AF146" i="13"/>
  <c r="Q146" i="13"/>
  <c r="Y146" i="13"/>
  <c r="AG146" i="13"/>
  <c r="J146" i="13"/>
  <c r="R146" i="13"/>
  <c r="Z146" i="13"/>
  <c r="AH146" i="13"/>
  <c r="S146" i="13"/>
  <c r="AA146" i="13"/>
  <c r="AI146" i="13"/>
  <c r="T146" i="13"/>
  <c r="AJ146" i="13"/>
  <c r="U146" i="13"/>
  <c r="V146" i="13"/>
  <c r="W146" i="13"/>
  <c r="L146" i="13"/>
  <c r="AD146" i="13"/>
  <c r="O146" i="13"/>
  <c r="B146" i="13"/>
  <c r="A141" i="16" s="1"/>
  <c r="AJ232" i="14"/>
  <c r="AD232" i="14"/>
  <c r="AA232" i="14"/>
  <c r="AI232" i="14"/>
  <c r="P232" i="14"/>
  <c r="AF232" i="14"/>
  <c r="AH232" i="14"/>
  <c r="X232" i="14"/>
  <c r="Y232" i="14"/>
  <c r="O232" i="14"/>
  <c r="Z232" i="14"/>
  <c r="B232" i="14"/>
  <c r="P229" i="14"/>
  <c r="M229" i="14"/>
  <c r="AO229" i="14"/>
  <c r="L229" i="14"/>
  <c r="J229" i="14"/>
  <c r="AD175" i="13"/>
  <c r="AH175" i="13"/>
  <c r="AF175" i="13"/>
  <c r="AL175" i="13"/>
  <c r="AD198" i="14"/>
  <c r="AL198" i="14"/>
  <c r="W198" i="14"/>
  <c r="Y198" i="14"/>
  <c r="U64" i="14"/>
  <c r="L64" i="14"/>
  <c r="J64" i="14"/>
  <c r="X64" i="14"/>
  <c r="O337" i="13"/>
  <c r="V337" i="13"/>
  <c r="K337" i="13"/>
  <c r="I337" i="13"/>
  <c r="Z293" i="13"/>
  <c r="AH293" i="13"/>
  <c r="O293" i="13"/>
  <c r="AN293" i="13"/>
  <c r="AD20" i="13"/>
  <c r="X20" i="13"/>
  <c r="T20" i="13"/>
  <c r="AK20" i="13"/>
  <c r="AB45" i="13"/>
  <c r="T45" i="13"/>
  <c r="X45" i="13"/>
  <c r="N45" i="13"/>
  <c r="S129" i="13"/>
  <c r="J129" i="13"/>
  <c r="X129" i="13"/>
  <c r="N129" i="13"/>
  <c r="AL129" i="13"/>
  <c r="AH299" i="13"/>
  <c r="Z299" i="13"/>
  <c r="AG299" i="13"/>
  <c r="AE299" i="13"/>
  <c r="AD101" i="13"/>
  <c r="T101" i="13"/>
  <c r="R101" i="13"/>
  <c r="AM101" i="13"/>
  <c r="AD278" i="13"/>
  <c r="V278" i="13"/>
  <c r="J278" i="13"/>
  <c r="H278" i="13"/>
  <c r="F278" i="13" s="1"/>
  <c r="X154" i="14"/>
  <c r="O154" i="14"/>
  <c r="AL154" i="14"/>
  <c r="AJ154" i="14"/>
  <c r="I154" i="14"/>
  <c r="Y69" i="14"/>
  <c r="S69" i="14"/>
  <c r="AF69" i="14"/>
  <c r="AL69" i="14"/>
  <c r="AL126" i="14"/>
  <c r="T126" i="14"/>
  <c r="P126" i="14"/>
  <c r="R126" i="14"/>
  <c r="X42" i="13"/>
  <c r="AF42" i="13"/>
  <c r="AH42" i="13"/>
  <c r="V42" i="13"/>
  <c r="AK42" i="13"/>
  <c r="AD125" i="13"/>
  <c r="AA125" i="13"/>
  <c r="Y125" i="13"/>
  <c r="J77" i="13"/>
  <c r="AI77" i="13"/>
  <c r="AE77" i="13"/>
  <c r="AM77" i="13"/>
  <c r="P211" i="13"/>
  <c r="I211" i="13"/>
  <c r="U211" i="13"/>
  <c r="S211" i="13"/>
  <c r="J188" i="13"/>
  <c r="AG188" i="13"/>
  <c r="AE188" i="13"/>
  <c r="AK188" i="13"/>
  <c r="M164" i="14"/>
  <c r="H164" i="14"/>
  <c r="F164" i="14" s="1"/>
  <c r="Q164" i="14"/>
  <c r="S164" i="14"/>
  <c r="V88" i="14"/>
  <c r="K88" i="14"/>
  <c r="AE88" i="14"/>
  <c r="AG88" i="14"/>
  <c r="H88" i="14"/>
  <c r="F88" i="14" s="1"/>
  <c r="X184" i="14"/>
  <c r="O184" i="14"/>
  <c r="AJ184" i="14"/>
  <c r="AH184" i="14"/>
  <c r="X201" i="14"/>
  <c r="AF201" i="14"/>
  <c r="Y201" i="14"/>
  <c r="AA201" i="14"/>
  <c r="AJ97" i="14"/>
  <c r="AO97" i="14"/>
  <c r="J97" i="14"/>
  <c r="P97" i="14"/>
  <c r="V97" i="14"/>
  <c r="AL144" i="13"/>
  <c r="AK144" i="13"/>
  <c r="AM144" i="13"/>
  <c r="AN144" i="13"/>
  <c r="AO144" i="13"/>
  <c r="J144" i="13"/>
  <c r="R144" i="13"/>
  <c r="Z144" i="13"/>
  <c r="AH144" i="13"/>
  <c r="S144" i="13"/>
  <c r="AA144" i="13"/>
  <c r="AI144" i="13"/>
  <c r="L144" i="13"/>
  <c r="T144" i="13"/>
  <c r="AJ144" i="13"/>
  <c r="U144" i="13"/>
  <c r="AD144" i="13"/>
  <c r="O144" i="13"/>
  <c r="P144" i="13"/>
  <c r="AF144" i="13"/>
  <c r="Q144" i="13"/>
  <c r="AG144" i="13"/>
  <c r="V144" i="13"/>
  <c r="W144" i="13"/>
  <c r="H144" i="13"/>
  <c r="F144" i="13" s="1"/>
  <c r="X144" i="13"/>
  <c r="Y144" i="13"/>
  <c r="B144" i="13"/>
  <c r="A139" i="16" s="1"/>
  <c r="J273" i="14"/>
  <c r="R273" i="14"/>
  <c r="Z273" i="14"/>
  <c r="AH273" i="14"/>
  <c r="S273" i="14"/>
  <c r="AA273" i="14"/>
  <c r="AI273" i="14"/>
  <c r="L273" i="14"/>
  <c r="T273" i="14"/>
  <c r="AJ273" i="14"/>
  <c r="Q273" i="14"/>
  <c r="Y273" i="14"/>
  <c r="AG273" i="14"/>
  <c r="AO273" i="14"/>
  <c r="AD273" i="14"/>
  <c r="O273" i="14"/>
  <c r="P273" i="14"/>
  <c r="AF273" i="14"/>
  <c r="AM273" i="14"/>
  <c r="H273" i="14"/>
  <c r="F273" i="14" s="1"/>
  <c r="AN273" i="14"/>
  <c r="U273" i="14"/>
  <c r="V273" i="14"/>
  <c r="W273" i="14"/>
  <c r="X273" i="14"/>
  <c r="AK273" i="14"/>
  <c r="AL273" i="14"/>
  <c r="B273" i="14"/>
  <c r="Z261" i="14"/>
  <c r="AH261" i="14"/>
  <c r="AA261" i="14"/>
  <c r="AI261" i="14"/>
  <c r="AJ261" i="14"/>
  <c r="Y261" i="14"/>
  <c r="X261" i="14"/>
  <c r="AF261" i="14"/>
  <c r="O261" i="14"/>
  <c r="P261" i="14"/>
  <c r="AD261" i="14"/>
  <c r="B261" i="14"/>
  <c r="H310" i="14"/>
  <c r="F310" i="14" s="1"/>
  <c r="P310" i="14"/>
  <c r="X310" i="14"/>
  <c r="AF310" i="14"/>
  <c r="AN310" i="14"/>
  <c r="Q310" i="14"/>
  <c r="Y310" i="14"/>
  <c r="AG310" i="14"/>
  <c r="AO310" i="14"/>
  <c r="J310" i="14"/>
  <c r="R310" i="14"/>
  <c r="Z310" i="14"/>
  <c r="AH310" i="14"/>
  <c r="O310" i="14"/>
  <c r="W310" i="14"/>
  <c r="AM310" i="14"/>
  <c r="T310" i="14"/>
  <c r="AJ310" i="14"/>
  <c r="U310" i="14"/>
  <c r="AK310" i="14"/>
  <c r="V310" i="14"/>
  <c r="AL310" i="14"/>
  <c r="S310" i="14"/>
  <c r="AI310" i="14"/>
  <c r="AD310" i="14"/>
  <c r="L310" i="14"/>
  <c r="AA310" i="14"/>
  <c r="B310" i="14"/>
  <c r="Z381" i="14"/>
  <c r="AH381" i="14"/>
  <c r="AA381" i="14"/>
  <c r="AI381" i="14"/>
  <c r="AJ381" i="14"/>
  <c r="Y381" i="14"/>
  <c r="O381" i="14"/>
  <c r="AE381" i="14"/>
  <c r="P381" i="14"/>
  <c r="AF381" i="14"/>
  <c r="AD381" i="14"/>
  <c r="X381" i="14"/>
  <c r="B381" i="14"/>
  <c r="AL72" i="13"/>
  <c r="AM72" i="13"/>
  <c r="AK72" i="13"/>
  <c r="AN72" i="13"/>
  <c r="AO72" i="13"/>
  <c r="O72" i="13"/>
  <c r="W72" i="13"/>
  <c r="H72" i="13"/>
  <c r="F72" i="13" s="1"/>
  <c r="P72" i="13"/>
  <c r="X72" i="13"/>
  <c r="AF72" i="13"/>
  <c r="Q72" i="13"/>
  <c r="Y72" i="13"/>
  <c r="AG72" i="13"/>
  <c r="L72" i="13"/>
  <c r="T72" i="13"/>
  <c r="AJ72" i="13"/>
  <c r="S72" i="13"/>
  <c r="AI72" i="13"/>
  <c r="U72" i="13"/>
  <c r="V72" i="13"/>
  <c r="J72" i="13"/>
  <c r="Z72" i="13"/>
  <c r="AA72" i="13"/>
  <c r="AD72" i="13"/>
  <c r="R72" i="13"/>
  <c r="AH72" i="13"/>
  <c r="B72" i="13"/>
  <c r="A67" i="16" s="1"/>
  <c r="AD355" i="14"/>
  <c r="O355" i="14"/>
  <c r="P355" i="14"/>
  <c r="X355" i="14"/>
  <c r="AF355" i="14"/>
  <c r="AI355" i="14"/>
  <c r="AJ355" i="14"/>
  <c r="Y355" i="14"/>
  <c r="AH355" i="14"/>
  <c r="Z355" i="14"/>
  <c r="AA355" i="14"/>
  <c r="B355" i="14"/>
  <c r="J305" i="14"/>
  <c r="R305" i="14"/>
  <c r="Z305" i="14"/>
  <c r="AH305" i="14"/>
  <c r="S305" i="14"/>
  <c r="AA305" i="14"/>
  <c r="AI305" i="14"/>
  <c r="L305" i="14"/>
  <c r="T305" i="14"/>
  <c r="AJ305" i="14"/>
  <c r="Q305" i="14"/>
  <c r="Y305" i="14"/>
  <c r="AG305" i="14"/>
  <c r="AO305" i="14"/>
  <c r="AD305" i="14"/>
  <c r="O305" i="14"/>
  <c r="P305" i="14"/>
  <c r="AF305" i="14"/>
  <c r="AM305" i="14"/>
  <c r="H305" i="14"/>
  <c r="F305" i="14" s="1"/>
  <c r="AN305" i="14"/>
  <c r="U305" i="14"/>
  <c r="V305" i="14"/>
  <c r="W305" i="14"/>
  <c r="X305" i="14"/>
  <c r="AK305" i="14"/>
  <c r="AL305" i="14"/>
  <c r="B305" i="14"/>
  <c r="V229" i="13"/>
  <c r="M229" i="13"/>
  <c r="K229" i="13"/>
  <c r="I229" i="13"/>
  <c r="AG162" i="14"/>
  <c r="AO162" i="14"/>
  <c r="J162" i="14"/>
  <c r="P162" i="14"/>
  <c r="V162" i="14"/>
  <c r="AI198" i="13"/>
  <c r="Q198" i="13"/>
  <c r="N198" i="13"/>
  <c r="AM198" i="13"/>
  <c r="V64" i="13"/>
  <c r="AG64" i="13"/>
  <c r="AE64" i="13"/>
  <c r="AD337" i="14"/>
  <c r="AM337" i="14"/>
  <c r="AB337" i="14"/>
  <c r="Z337" i="14"/>
  <c r="AJ153" i="13"/>
  <c r="AB153" i="13"/>
  <c r="AF153" i="13"/>
  <c r="V153" i="13"/>
  <c r="AM153" i="13"/>
  <c r="AL129" i="14"/>
  <c r="AM129" i="14"/>
  <c r="X129" i="14"/>
  <c r="U129" i="14"/>
  <c r="S129" i="14"/>
  <c r="N133" i="14"/>
  <c r="V133" i="14"/>
  <c r="J133" i="14"/>
  <c r="L133" i="14"/>
  <c r="I240" i="14"/>
  <c r="AG240" i="14"/>
  <c r="AL240" i="14"/>
  <c r="AJ240" i="14"/>
  <c r="L66" i="13"/>
  <c r="T66" i="13"/>
  <c r="J66" i="13"/>
  <c r="U66" i="13"/>
  <c r="AG69" i="13"/>
  <c r="AI69" i="13"/>
  <c r="AE69" i="13"/>
  <c r="AM69" i="13"/>
  <c r="Q126" i="13"/>
  <c r="AF126" i="13"/>
  <c r="V126" i="13"/>
  <c r="L126" i="13"/>
  <c r="V87" i="14"/>
  <c r="AM87" i="14"/>
  <c r="N87" i="14"/>
  <c r="T87" i="14"/>
  <c r="R87" i="14"/>
  <c r="V249" i="13"/>
  <c r="AF249" i="13"/>
  <c r="AH249" i="13"/>
  <c r="AN249" i="13"/>
  <c r="H112" i="14"/>
  <c r="F112" i="14" s="1"/>
  <c r="AO112" i="14"/>
  <c r="J112" i="14"/>
  <c r="O112" i="14"/>
  <c r="M112" i="14"/>
  <c r="Z223" i="14"/>
  <c r="S223" i="14"/>
  <c r="AF223" i="14"/>
  <c r="AL223" i="14"/>
  <c r="R40" i="14"/>
  <c r="I40" i="14"/>
  <c r="AI40" i="14"/>
  <c r="T40" i="14"/>
  <c r="U49" i="13"/>
  <c r="W49" i="13"/>
  <c r="S49" i="13"/>
  <c r="AO49" i="13"/>
  <c r="W361" i="13"/>
  <c r="N361" i="13"/>
  <c r="K361" i="13"/>
  <c r="I361" i="13"/>
  <c r="B249" i="2"/>
  <c r="G249" i="2"/>
  <c r="G249" i="15" s="1"/>
  <c r="H249" i="2"/>
  <c r="H249" i="15" s="1"/>
  <c r="S249" i="2"/>
  <c r="U249" i="15" s="1"/>
  <c r="F249" i="2"/>
  <c r="F249" i="15" s="1"/>
  <c r="R249" i="2"/>
  <c r="T249" i="15" s="1"/>
  <c r="E249" i="2"/>
  <c r="Q249" i="2"/>
  <c r="U249" i="2"/>
  <c r="W249" i="15" s="1"/>
  <c r="D249" i="2"/>
  <c r="D249" i="15" s="1"/>
  <c r="H252" i="13" s="1"/>
  <c r="F252" i="13" s="1"/>
  <c r="D247" i="16" s="1"/>
  <c r="P249" i="2"/>
  <c r="R249" i="15" s="1"/>
  <c r="AD252" i="13" s="1"/>
  <c r="O249" i="2"/>
  <c r="Q249" i="15" s="1"/>
  <c r="X252" i="13" s="1"/>
  <c r="N249" i="2"/>
  <c r="P249" i="15" s="1"/>
  <c r="K249" i="2"/>
  <c r="M249" i="15" s="1"/>
  <c r="P252" i="14" s="1"/>
  <c r="J249" i="2"/>
  <c r="L249" i="15" s="1"/>
  <c r="O252" i="13" s="1"/>
  <c r="M249" i="2"/>
  <c r="O249" i="15" s="1"/>
  <c r="AI252" i="14" s="1"/>
  <c r="I249" i="2"/>
  <c r="I249" i="15" s="1"/>
  <c r="R164" i="13"/>
  <c r="J164" i="13"/>
  <c r="H164" i="13"/>
  <c r="F164" i="13" s="1"/>
  <c r="AO164" i="13"/>
  <c r="N88" i="13"/>
  <c r="U88" i="13"/>
  <c r="Y88" i="13"/>
  <c r="W88" i="13"/>
  <c r="AG184" i="13"/>
  <c r="Y184" i="13"/>
  <c r="M184" i="13"/>
  <c r="K184" i="13"/>
  <c r="AL184" i="13"/>
  <c r="L22" i="14"/>
  <c r="T22" i="14"/>
  <c r="AJ22" i="14"/>
  <c r="R22" i="14"/>
  <c r="AA22" i="14"/>
  <c r="AK22" i="14"/>
  <c r="X22" i="14"/>
  <c r="AH22" i="14"/>
  <c r="O22" i="14"/>
  <c r="Y22" i="14"/>
  <c r="AI22" i="14"/>
  <c r="H22" i="14"/>
  <c r="F22" i="14" s="1"/>
  <c r="S22" i="14"/>
  <c r="AD22" i="14"/>
  <c r="AN22" i="14"/>
  <c r="W22" i="14"/>
  <c r="AO22" i="14"/>
  <c r="J22" i="14"/>
  <c r="Z22" i="14"/>
  <c r="V22" i="14"/>
  <c r="AM22" i="14"/>
  <c r="P22" i="14"/>
  <c r="Q22" i="14"/>
  <c r="U22" i="14"/>
  <c r="AG22" i="14"/>
  <c r="AL22" i="14"/>
  <c r="AF22" i="14"/>
  <c r="B22" i="14"/>
  <c r="AK348" i="13"/>
  <c r="AL348" i="13"/>
  <c r="AM348" i="13"/>
  <c r="AN348" i="13"/>
  <c r="AO348" i="13"/>
  <c r="J348" i="13"/>
  <c r="R348" i="13"/>
  <c r="Z348" i="13"/>
  <c r="AH348" i="13"/>
  <c r="S348" i="13"/>
  <c r="AA348" i="13"/>
  <c r="AI348" i="13"/>
  <c r="L348" i="13"/>
  <c r="T348" i="13"/>
  <c r="AJ348" i="13"/>
  <c r="Q348" i="13"/>
  <c r="Y348" i="13"/>
  <c r="AG348" i="13"/>
  <c r="W348" i="13"/>
  <c r="H348" i="13"/>
  <c r="F348" i="13" s="1"/>
  <c r="X348" i="13"/>
  <c r="AD348" i="13"/>
  <c r="O348" i="13"/>
  <c r="P348" i="13"/>
  <c r="AF348" i="13"/>
  <c r="U348" i="13"/>
  <c r="V348" i="13"/>
  <c r="B348" i="13"/>
  <c r="A343" i="16" s="1"/>
  <c r="AK173" i="13"/>
  <c r="AL173" i="13"/>
  <c r="AM173" i="13"/>
  <c r="AN173" i="13"/>
  <c r="AO173" i="13"/>
  <c r="Q173" i="13"/>
  <c r="Y173" i="13"/>
  <c r="AG173" i="13"/>
  <c r="J173" i="13"/>
  <c r="R173" i="13"/>
  <c r="Z173" i="13"/>
  <c r="AH173" i="13"/>
  <c r="S173" i="13"/>
  <c r="AA173" i="13"/>
  <c r="AI173" i="13"/>
  <c r="L173" i="13"/>
  <c r="T173" i="13"/>
  <c r="AJ173" i="13"/>
  <c r="U173" i="13"/>
  <c r="V173" i="13"/>
  <c r="W173" i="13"/>
  <c r="H173" i="13"/>
  <c r="F173" i="13" s="1"/>
  <c r="X173" i="13"/>
  <c r="AD173" i="13"/>
  <c r="O173" i="13"/>
  <c r="P173" i="13"/>
  <c r="AF173" i="13"/>
  <c r="B173" i="13"/>
  <c r="A168" i="16" s="1"/>
  <c r="AM140" i="13"/>
  <c r="AN140" i="13"/>
  <c r="AK140" i="13"/>
  <c r="AL140" i="13"/>
  <c r="AO140" i="13"/>
  <c r="V140" i="13"/>
  <c r="AD140" i="13"/>
  <c r="O140" i="13"/>
  <c r="W140" i="13"/>
  <c r="H140" i="13"/>
  <c r="F140" i="13" s="1"/>
  <c r="P140" i="13"/>
  <c r="X140" i="13"/>
  <c r="AF140" i="13"/>
  <c r="Q140" i="13"/>
  <c r="Y140" i="13"/>
  <c r="AG140" i="13"/>
  <c r="J140" i="13"/>
  <c r="R140" i="13"/>
  <c r="Z140" i="13"/>
  <c r="AH140" i="13"/>
  <c r="AA140" i="13"/>
  <c r="L140" i="13"/>
  <c r="AI140" i="13"/>
  <c r="AJ140" i="13"/>
  <c r="S140" i="13"/>
  <c r="T140" i="13"/>
  <c r="U140" i="13"/>
  <c r="B140" i="13"/>
  <c r="A135" i="16" s="1"/>
  <c r="V170" i="14"/>
  <c r="AD170" i="14"/>
  <c r="AL170" i="14"/>
  <c r="O170" i="14"/>
  <c r="W170" i="14"/>
  <c r="AM170" i="14"/>
  <c r="H170" i="14"/>
  <c r="F170" i="14" s="1"/>
  <c r="P170" i="14"/>
  <c r="X170" i="14"/>
  <c r="AF170" i="14"/>
  <c r="AN170" i="14"/>
  <c r="U170" i="14"/>
  <c r="AK170" i="14"/>
  <c r="J170" i="14"/>
  <c r="Z170" i="14"/>
  <c r="AA170" i="14"/>
  <c r="L170" i="14"/>
  <c r="G170" i="14" s="1"/>
  <c r="Y170" i="14"/>
  <c r="AO170" i="14"/>
  <c r="R170" i="14"/>
  <c r="S170" i="14"/>
  <c r="T170" i="14"/>
  <c r="AG170" i="14"/>
  <c r="AH170" i="14"/>
  <c r="AI170" i="14"/>
  <c r="AJ170" i="14"/>
  <c r="Q170" i="14"/>
  <c r="B170" i="14"/>
  <c r="AK150" i="13"/>
  <c r="AL150" i="13"/>
  <c r="AN150" i="13"/>
  <c r="AM150" i="13"/>
  <c r="AO150" i="13"/>
  <c r="L150" i="13"/>
  <c r="T150" i="13"/>
  <c r="AJ150" i="13"/>
  <c r="U150" i="13"/>
  <c r="V150" i="13"/>
  <c r="AD150" i="13"/>
  <c r="O150" i="13"/>
  <c r="W150" i="13"/>
  <c r="P150" i="13"/>
  <c r="AF150" i="13"/>
  <c r="Q150" i="13"/>
  <c r="AG150" i="13"/>
  <c r="R150" i="13"/>
  <c r="AH150" i="13"/>
  <c r="S150" i="13"/>
  <c r="AI150" i="13"/>
  <c r="H150" i="13"/>
  <c r="F150" i="13" s="1"/>
  <c r="X150" i="13"/>
  <c r="Y150" i="13"/>
  <c r="J150" i="13"/>
  <c r="Z150" i="13"/>
  <c r="AA150" i="13"/>
  <c r="B150" i="13"/>
  <c r="A145" i="16" s="1"/>
  <c r="AM349" i="13"/>
  <c r="AN349" i="13"/>
  <c r="AO349" i="13"/>
  <c r="AK349" i="13"/>
  <c r="AL349" i="13"/>
  <c r="U349" i="13"/>
  <c r="V349" i="13"/>
  <c r="AD349" i="13"/>
  <c r="O349" i="13"/>
  <c r="W349" i="13"/>
  <c r="L349" i="13"/>
  <c r="T349" i="13"/>
  <c r="AJ349" i="13"/>
  <c r="J349" i="13"/>
  <c r="Z349" i="13"/>
  <c r="AA349" i="13"/>
  <c r="P349" i="13"/>
  <c r="AF349" i="13"/>
  <c r="Q349" i="13"/>
  <c r="AG349" i="13"/>
  <c r="R349" i="13"/>
  <c r="AH349" i="13"/>
  <c r="S349" i="13"/>
  <c r="AI349" i="13"/>
  <c r="H349" i="13"/>
  <c r="F349" i="13" s="1"/>
  <c r="X349" i="13"/>
  <c r="Y349" i="13"/>
  <c r="B349" i="13"/>
  <c r="A344" i="16" s="1"/>
  <c r="AK380" i="13"/>
  <c r="AL380" i="13"/>
  <c r="AM380" i="13"/>
  <c r="AN380" i="13"/>
  <c r="AO380" i="13"/>
  <c r="U380" i="13"/>
  <c r="V380" i="13"/>
  <c r="AD380" i="13"/>
  <c r="O380" i="13"/>
  <c r="W380" i="13"/>
  <c r="AE380" i="13"/>
  <c r="H380" i="13"/>
  <c r="F380" i="13" s="1"/>
  <c r="P380" i="13"/>
  <c r="X380" i="13"/>
  <c r="AF380" i="13"/>
  <c r="Q380" i="13"/>
  <c r="Y380" i="13"/>
  <c r="AG380" i="13"/>
  <c r="J380" i="13"/>
  <c r="R380" i="13"/>
  <c r="Z380" i="13"/>
  <c r="AH380" i="13"/>
  <c r="S380" i="13"/>
  <c r="AA380" i="13"/>
  <c r="AI380" i="13"/>
  <c r="L380" i="13"/>
  <c r="T380" i="13"/>
  <c r="AJ380" i="13"/>
  <c r="B380" i="13"/>
  <c r="A375" i="16" s="1"/>
  <c r="AK171" i="13"/>
  <c r="AL171" i="13"/>
  <c r="AM171" i="13"/>
  <c r="AN171" i="13"/>
  <c r="AO171" i="13"/>
  <c r="S171" i="13"/>
  <c r="AA171" i="13"/>
  <c r="AI171" i="13"/>
  <c r="L171" i="13"/>
  <c r="T171" i="13"/>
  <c r="AJ171" i="13"/>
  <c r="U171" i="13"/>
  <c r="V171" i="13"/>
  <c r="AD171" i="13"/>
  <c r="O171" i="13"/>
  <c r="P171" i="13"/>
  <c r="AF171" i="13"/>
  <c r="Q171" i="13"/>
  <c r="AG171" i="13"/>
  <c r="R171" i="13"/>
  <c r="AH171" i="13"/>
  <c r="W171" i="13"/>
  <c r="H171" i="13"/>
  <c r="F171" i="13" s="1"/>
  <c r="X171" i="13"/>
  <c r="Y171" i="13"/>
  <c r="J171" i="13"/>
  <c r="Z171" i="13"/>
  <c r="B171" i="13"/>
  <c r="A166" i="16" s="1"/>
  <c r="AK262" i="13"/>
  <c r="AL262" i="13"/>
  <c r="AN262" i="13"/>
  <c r="AO262" i="13"/>
  <c r="AM262" i="13"/>
  <c r="H262" i="13"/>
  <c r="F262" i="13" s="1"/>
  <c r="P262" i="13"/>
  <c r="X262" i="13"/>
  <c r="AF262" i="13"/>
  <c r="Q262" i="13"/>
  <c r="Y262" i="13"/>
  <c r="AG262" i="13"/>
  <c r="J262" i="13"/>
  <c r="R262" i="13"/>
  <c r="Z262" i="13"/>
  <c r="AH262" i="13"/>
  <c r="O262" i="13"/>
  <c r="W262" i="13"/>
  <c r="U262" i="13"/>
  <c r="V262" i="13"/>
  <c r="AA262" i="13"/>
  <c r="L262" i="13"/>
  <c r="AD262" i="13"/>
  <c r="S262" i="13"/>
  <c r="AI262" i="13"/>
  <c r="T262" i="13"/>
  <c r="AJ262" i="13"/>
  <c r="B262" i="13"/>
  <c r="A257" i="16" s="1"/>
  <c r="P30" i="14"/>
  <c r="AD30" i="14"/>
  <c r="X30" i="14"/>
  <c r="AJ30" i="14"/>
  <c r="B30" i="14"/>
  <c r="J253" i="14"/>
  <c r="R253" i="14"/>
  <c r="Z253" i="14"/>
  <c r="AH253" i="14"/>
  <c r="S253" i="14"/>
  <c r="AA253" i="14"/>
  <c r="AI253" i="14"/>
  <c r="L253" i="14"/>
  <c r="T253" i="14"/>
  <c r="AJ253" i="14"/>
  <c r="Q253" i="14"/>
  <c r="Y253" i="14"/>
  <c r="AG253" i="14"/>
  <c r="AO253" i="14"/>
  <c r="V253" i="14"/>
  <c r="AL253" i="14"/>
  <c r="W253" i="14"/>
  <c r="AM253" i="14"/>
  <c r="H253" i="14"/>
  <c r="F253" i="14" s="1"/>
  <c r="X253" i="14"/>
  <c r="AN253" i="14"/>
  <c r="U253" i="14"/>
  <c r="AK253" i="14"/>
  <c r="O253" i="14"/>
  <c r="P253" i="14"/>
  <c r="AD253" i="14"/>
  <c r="AF253" i="14"/>
  <c r="B253" i="14"/>
  <c r="H44" i="14"/>
  <c r="F44" i="14" s="1"/>
  <c r="P44" i="14"/>
  <c r="X44" i="14"/>
  <c r="AF44" i="14"/>
  <c r="AN44" i="14"/>
  <c r="W44" i="14"/>
  <c r="AG44" i="14"/>
  <c r="O44" i="14"/>
  <c r="Y44" i="14"/>
  <c r="AH44" i="14"/>
  <c r="Q44" i="14"/>
  <c r="Z44" i="14"/>
  <c r="AI44" i="14"/>
  <c r="V44" i="14"/>
  <c r="AO44" i="14"/>
  <c r="J44" i="14"/>
  <c r="L44" i="14"/>
  <c r="AD44" i="14"/>
  <c r="AA44" i="14"/>
  <c r="AL44" i="14"/>
  <c r="AM44" i="14"/>
  <c r="R44" i="14"/>
  <c r="AK44" i="14"/>
  <c r="S44" i="14"/>
  <c r="T44" i="14"/>
  <c r="U44" i="14"/>
  <c r="AJ44" i="14"/>
  <c r="B44" i="14"/>
  <c r="AJ200" i="14"/>
  <c r="B200" i="14"/>
  <c r="D229" i="2"/>
  <c r="D229" i="15" s="1"/>
  <c r="J232" i="13" s="1"/>
  <c r="B229" i="2"/>
  <c r="AK229" i="14"/>
  <c r="AN229" i="14"/>
  <c r="AG229" i="14"/>
  <c r="AI229" i="14"/>
  <c r="N175" i="13"/>
  <c r="Z175" i="13"/>
  <c r="X175" i="13"/>
  <c r="AK175" i="13"/>
  <c r="N198" i="14"/>
  <c r="V198" i="14"/>
  <c r="O198" i="14"/>
  <c r="Q198" i="14"/>
  <c r="S64" i="14"/>
  <c r="AA64" i="14"/>
  <c r="AM64" i="14"/>
  <c r="AO64" i="14"/>
  <c r="P64" i="14"/>
  <c r="AD337" i="13"/>
  <c r="AF337" i="13"/>
  <c r="AH337" i="13"/>
  <c r="AO337" i="13"/>
  <c r="B242" i="2"/>
  <c r="J242" i="2"/>
  <c r="L242" i="15" s="1"/>
  <c r="O245" i="14" s="1"/>
  <c r="I242" i="2"/>
  <c r="I242" i="15" s="1"/>
  <c r="H242" i="2"/>
  <c r="H242" i="15" s="1"/>
  <c r="E242" i="2"/>
  <c r="G242" i="2"/>
  <c r="G242" i="15" s="1"/>
  <c r="F242" i="2"/>
  <c r="F242" i="15" s="1"/>
  <c r="D242" i="2"/>
  <c r="D242" i="15" s="1"/>
  <c r="AO245" i="13" s="1"/>
  <c r="S242" i="2"/>
  <c r="U242" i="15" s="1"/>
  <c r="M242" i="2"/>
  <c r="O242" i="15" s="1"/>
  <c r="Z245" i="13" s="1"/>
  <c r="U242" i="2"/>
  <c r="W242" i="15" s="1"/>
  <c r="X242" i="15" s="1"/>
  <c r="AB245" i="13" s="1"/>
  <c r="R242" i="2"/>
  <c r="T242" i="15" s="1"/>
  <c r="O242" i="2"/>
  <c r="Q242" i="15" s="1"/>
  <c r="X245" i="13" s="1"/>
  <c r="P242" i="2"/>
  <c r="R242" i="15" s="1"/>
  <c r="AD245" i="13" s="1"/>
  <c r="Q242" i="2"/>
  <c r="N242" i="2"/>
  <c r="P242" i="15" s="1"/>
  <c r="K242" i="2"/>
  <c r="M242" i="15" s="1"/>
  <c r="P245" i="13" s="1"/>
  <c r="J293" i="13"/>
  <c r="R293" i="13"/>
  <c r="AD293" i="13"/>
  <c r="AM293" i="13"/>
  <c r="V20" i="13"/>
  <c r="N20" i="13"/>
  <c r="P20" i="13"/>
  <c r="L20" i="13"/>
  <c r="AN20" i="13"/>
  <c r="L45" i="13"/>
  <c r="AH45" i="13"/>
  <c r="P45" i="13"/>
  <c r="AO45" i="13"/>
  <c r="AJ129" i="13"/>
  <c r="AA129" i="13"/>
  <c r="P129" i="13"/>
  <c r="R299" i="13"/>
  <c r="J299" i="13"/>
  <c r="Y299" i="13"/>
  <c r="W299" i="13"/>
  <c r="AF101" i="13"/>
  <c r="V101" i="13"/>
  <c r="L101" i="13"/>
  <c r="J101" i="13"/>
  <c r="AL101" i="13"/>
  <c r="N278" i="13"/>
  <c r="U278" i="13"/>
  <c r="AG278" i="13"/>
  <c r="AO278" i="13"/>
  <c r="AD154" i="14"/>
  <c r="AF154" i="14"/>
  <c r="AC154" i="14"/>
  <c r="AA154" i="14"/>
  <c r="L69" i="14"/>
  <c r="AH69" i="14"/>
  <c r="X69" i="14"/>
  <c r="AD69" i="14"/>
  <c r="AK126" i="14"/>
  <c r="AE126" i="14"/>
  <c r="H126" i="14"/>
  <c r="F126" i="14" s="1"/>
  <c r="J126" i="14"/>
  <c r="H42" i="13"/>
  <c r="F42" i="13" s="1"/>
  <c r="P42" i="13"/>
  <c r="Z42" i="13"/>
  <c r="N42" i="13"/>
  <c r="AO42" i="13"/>
  <c r="X125" i="13"/>
  <c r="U125" i="13"/>
  <c r="S125" i="13"/>
  <c r="Q125" i="13"/>
  <c r="AG77" i="13"/>
  <c r="Y77" i="13"/>
  <c r="AA77" i="13"/>
  <c r="W77" i="13"/>
  <c r="AL77" i="13"/>
  <c r="O211" i="13"/>
  <c r="X211" i="13"/>
  <c r="M211" i="13"/>
  <c r="K211" i="13"/>
  <c r="AC188" i="13"/>
  <c r="U188" i="13"/>
  <c r="Y188" i="13"/>
  <c r="W188" i="13"/>
  <c r="AN188" i="13"/>
  <c r="AF164" i="14"/>
  <c r="AM164" i="14"/>
  <c r="I164" i="14"/>
  <c r="K164" i="14"/>
  <c r="U88" i="14"/>
  <c r="AD88" i="14"/>
  <c r="W88" i="14"/>
  <c r="Y88" i="14"/>
  <c r="W184" i="14"/>
  <c r="AD184" i="14"/>
  <c r="AB184" i="14"/>
  <c r="Z184" i="14"/>
  <c r="H201" i="14"/>
  <c r="F201" i="14" s="1"/>
  <c r="P201" i="14"/>
  <c r="Q201" i="14"/>
  <c r="S201" i="14"/>
  <c r="AI97" i="14"/>
  <c r="Y97" i="14"/>
  <c r="AK97" i="14"/>
  <c r="H97" i="14"/>
  <c r="F97" i="14" s="1"/>
  <c r="N97" i="14"/>
  <c r="AO258" i="13"/>
  <c r="AL258" i="13"/>
  <c r="AM258" i="13"/>
  <c r="AN258" i="13"/>
  <c r="AK258" i="13"/>
  <c r="L258" i="13"/>
  <c r="T258" i="13"/>
  <c r="AJ258" i="13"/>
  <c r="U258" i="13"/>
  <c r="V258" i="13"/>
  <c r="S258" i="13"/>
  <c r="AA258" i="13"/>
  <c r="AI258" i="13"/>
  <c r="Y258" i="13"/>
  <c r="J258" i="13"/>
  <c r="Z258" i="13"/>
  <c r="O258" i="13"/>
  <c r="AF258" i="13"/>
  <c r="Q258" i="13"/>
  <c r="AG258" i="13"/>
  <c r="R258" i="13"/>
  <c r="AH258" i="13"/>
  <c r="W258" i="13"/>
  <c r="H258" i="13"/>
  <c r="F258" i="13" s="1"/>
  <c r="X258" i="13"/>
  <c r="B258" i="13"/>
  <c r="A253" i="16" s="1"/>
  <c r="U144" i="14"/>
  <c r="AK144" i="14"/>
  <c r="V144" i="14"/>
  <c r="AD144" i="14"/>
  <c r="AL144" i="14"/>
  <c r="O144" i="14"/>
  <c r="W144" i="14"/>
  <c r="AM144" i="14"/>
  <c r="L144" i="14"/>
  <c r="T144" i="14"/>
  <c r="AJ144" i="14"/>
  <c r="J144" i="14"/>
  <c r="Z144" i="14"/>
  <c r="AA144" i="14"/>
  <c r="P144" i="14"/>
  <c r="AF144" i="14"/>
  <c r="Y144" i="14"/>
  <c r="AO144" i="14"/>
  <c r="R144" i="14"/>
  <c r="S144" i="14"/>
  <c r="X144" i="14"/>
  <c r="AG144" i="14"/>
  <c r="AH144" i="14"/>
  <c r="Q144" i="14"/>
  <c r="H144" i="14"/>
  <c r="F144" i="14" s="1"/>
  <c r="AI144" i="14"/>
  <c r="AN144" i="14"/>
  <c r="B144" i="14"/>
  <c r="AL273" i="13"/>
  <c r="AM273" i="13"/>
  <c r="AK273" i="13"/>
  <c r="AN273" i="13"/>
  <c r="AO273" i="13"/>
  <c r="Q273" i="13"/>
  <c r="Y273" i="13"/>
  <c r="AG273" i="13"/>
  <c r="J273" i="13"/>
  <c r="R273" i="13"/>
  <c r="Z273" i="13"/>
  <c r="AH273" i="13"/>
  <c r="S273" i="13"/>
  <c r="AA273" i="13"/>
  <c r="AI273" i="13"/>
  <c r="H273" i="13"/>
  <c r="F273" i="13" s="1"/>
  <c r="P273" i="13"/>
  <c r="X273" i="13"/>
  <c r="AF273" i="13"/>
  <c r="V273" i="13"/>
  <c r="W273" i="13"/>
  <c r="L273" i="13"/>
  <c r="AD273" i="13"/>
  <c r="O273" i="13"/>
  <c r="T273" i="13"/>
  <c r="AJ273" i="13"/>
  <c r="U273" i="13"/>
  <c r="B273" i="13"/>
  <c r="A268" i="16" s="1"/>
  <c r="H72" i="14"/>
  <c r="F72" i="14" s="1"/>
  <c r="P72" i="14"/>
  <c r="X72" i="14"/>
  <c r="AF72" i="14"/>
  <c r="AN72" i="14"/>
  <c r="Q72" i="14"/>
  <c r="Y72" i="14"/>
  <c r="AG72" i="14"/>
  <c r="AO72" i="14"/>
  <c r="J72" i="14"/>
  <c r="R72" i="14"/>
  <c r="Z72" i="14"/>
  <c r="AH72" i="14"/>
  <c r="O72" i="14"/>
  <c r="W72" i="14"/>
  <c r="AM72" i="14"/>
  <c r="L72" i="14"/>
  <c r="G72" i="14" s="1"/>
  <c r="AD72" i="14"/>
  <c r="AA72" i="14"/>
  <c r="AK72" i="14"/>
  <c r="AL72" i="14"/>
  <c r="S72" i="14"/>
  <c r="AJ72" i="14"/>
  <c r="U72" i="14"/>
  <c r="V72" i="14"/>
  <c r="AI72" i="14"/>
  <c r="T72" i="14"/>
  <c r="B72" i="14"/>
  <c r="AL305" i="13"/>
  <c r="AM305" i="13"/>
  <c r="AK305" i="13"/>
  <c r="AN305" i="13"/>
  <c r="AO305" i="13"/>
  <c r="Q305" i="13"/>
  <c r="Y305" i="13"/>
  <c r="AG305" i="13"/>
  <c r="J305" i="13"/>
  <c r="R305" i="13"/>
  <c r="Z305" i="13"/>
  <c r="AH305" i="13"/>
  <c r="S305" i="13"/>
  <c r="AA305" i="13"/>
  <c r="AI305" i="13"/>
  <c r="H305" i="13"/>
  <c r="F305" i="13" s="1"/>
  <c r="P305" i="13"/>
  <c r="X305" i="13"/>
  <c r="AF305" i="13"/>
  <c r="V305" i="13"/>
  <c r="W305" i="13"/>
  <c r="L305" i="13"/>
  <c r="AD305" i="13"/>
  <c r="O305" i="13"/>
  <c r="T305" i="13"/>
  <c r="AJ305" i="13"/>
  <c r="U305" i="13"/>
  <c r="B305" i="13"/>
  <c r="A300" i="16" s="1"/>
  <c r="X229" i="13"/>
  <c r="AJ229" i="13"/>
  <c r="AH229" i="13"/>
  <c r="AO229" i="13"/>
  <c r="T162" i="14"/>
  <c r="Y162" i="14"/>
  <c r="AK162" i="14"/>
  <c r="H162" i="14"/>
  <c r="F162" i="14" s="1"/>
  <c r="N162" i="14"/>
  <c r="Z198" i="13"/>
  <c r="AF198" i="13"/>
  <c r="AO198" i="13"/>
  <c r="U64" i="13"/>
  <c r="M64" i="13"/>
  <c r="Y64" i="13"/>
  <c r="W64" i="13"/>
  <c r="U337" i="14"/>
  <c r="AL337" i="14"/>
  <c r="W337" i="14"/>
  <c r="T337" i="14"/>
  <c r="R337" i="14"/>
  <c r="T153" i="13"/>
  <c r="L153" i="13"/>
  <c r="X153" i="13"/>
  <c r="N153" i="13"/>
  <c r="AL153" i="13"/>
  <c r="AG129" i="14"/>
  <c r="W129" i="14"/>
  <c r="H129" i="14"/>
  <c r="F129" i="14" s="1"/>
  <c r="M129" i="14"/>
  <c r="K129" i="14"/>
  <c r="AO133" i="14"/>
  <c r="AG133" i="14"/>
  <c r="AK133" i="14"/>
  <c r="AI133" i="14"/>
  <c r="AN240" i="14"/>
  <c r="Q240" i="14"/>
  <c r="AD240" i="14"/>
  <c r="AB240" i="14"/>
  <c r="AA66" i="13"/>
  <c r="AI66" i="13"/>
  <c r="AE66" i="13"/>
  <c r="M66" i="13"/>
  <c r="Y69" i="13"/>
  <c r="Q69" i="13"/>
  <c r="AA69" i="13"/>
  <c r="W69" i="13"/>
  <c r="AL69" i="13"/>
  <c r="AH126" i="13"/>
  <c r="X126" i="13"/>
  <c r="N126" i="13"/>
  <c r="AM126" i="13"/>
  <c r="AK87" i="14"/>
  <c r="AC87" i="14"/>
  <c r="AO87" i="14"/>
  <c r="L87" i="14"/>
  <c r="J87" i="14"/>
  <c r="U249" i="13"/>
  <c r="X249" i="13"/>
  <c r="Z249" i="13"/>
  <c r="AK249" i="13"/>
  <c r="Q112" i="14"/>
  <c r="Y112" i="14"/>
  <c r="AJ112" i="14"/>
  <c r="AL112" i="14"/>
  <c r="J223" i="14"/>
  <c r="AH223" i="14"/>
  <c r="X223" i="14"/>
  <c r="AD223" i="14"/>
  <c r="AL40" i="14"/>
  <c r="Y40" i="14"/>
  <c r="L40" i="14"/>
  <c r="AC49" i="13"/>
  <c r="AG49" i="13"/>
  <c r="O49" i="13"/>
  <c r="K49" i="13"/>
  <c r="AM49" i="13"/>
  <c r="V361" i="13"/>
  <c r="AF361" i="13"/>
  <c r="AH361" i="13"/>
  <c r="AO361" i="13"/>
  <c r="AG164" i="13"/>
  <c r="AE164" i="13"/>
  <c r="AL164" i="13"/>
  <c r="AC88" i="13"/>
  <c r="AI88" i="13"/>
  <c r="Q88" i="13"/>
  <c r="O88" i="13"/>
  <c r="Q184" i="13"/>
  <c r="I184" i="13"/>
  <c r="AJ184" i="13"/>
  <c r="AH184" i="13"/>
  <c r="AK184" i="13"/>
  <c r="AO130" i="13"/>
  <c r="AK130" i="13"/>
  <c r="AL130" i="13"/>
  <c r="AM130" i="13"/>
  <c r="AN130" i="13"/>
  <c r="H130" i="13"/>
  <c r="F130" i="13" s="1"/>
  <c r="P130" i="13"/>
  <c r="X130" i="13"/>
  <c r="AF130" i="13"/>
  <c r="I130" i="13"/>
  <c r="Q130" i="13"/>
  <c r="Y130" i="13"/>
  <c r="AG130" i="13"/>
  <c r="J130" i="13"/>
  <c r="R130" i="13"/>
  <c r="Z130" i="13"/>
  <c r="AH130" i="13"/>
  <c r="K130" i="13"/>
  <c r="S130" i="13"/>
  <c r="AA130" i="13"/>
  <c r="AI130" i="13"/>
  <c r="L130" i="13"/>
  <c r="T130" i="13"/>
  <c r="AJ130" i="13"/>
  <c r="O130" i="13"/>
  <c r="U130" i="13"/>
  <c r="V130" i="13"/>
  <c r="W130" i="13"/>
  <c r="AD130" i="13"/>
  <c r="B130" i="13"/>
  <c r="A125" i="16" s="1"/>
  <c r="AK248" i="13"/>
  <c r="AL248" i="13"/>
  <c r="AM248" i="13"/>
  <c r="AN248" i="13"/>
  <c r="AO248" i="13"/>
  <c r="J248" i="13"/>
  <c r="V248" i="13"/>
  <c r="AD248" i="13"/>
  <c r="O248" i="13"/>
  <c r="W248" i="13"/>
  <c r="P248" i="13"/>
  <c r="X248" i="13"/>
  <c r="AF248" i="13"/>
  <c r="U248" i="13"/>
  <c r="AA248" i="13"/>
  <c r="L248" i="13"/>
  <c r="Q248" i="13"/>
  <c r="AG248" i="13"/>
  <c r="R248" i="13"/>
  <c r="AH248" i="13"/>
  <c r="S248" i="13"/>
  <c r="AI248" i="13"/>
  <c r="T248" i="13"/>
  <c r="AJ248" i="13"/>
  <c r="H248" i="13"/>
  <c r="F248" i="13" s="1"/>
  <c r="Y248" i="13"/>
  <c r="Z248" i="13"/>
  <c r="B248" i="13"/>
  <c r="A243" i="16" s="1"/>
  <c r="L348" i="14"/>
  <c r="T348" i="14"/>
  <c r="AJ348" i="14"/>
  <c r="U348" i="14"/>
  <c r="AK348" i="14"/>
  <c r="V348" i="14"/>
  <c r="AD348" i="14"/>
  <c r="AL348" i="14"/>
  <c r="S348" i="14"/>
  <c r="AA348" i="14"/>
  <c r="AI348" i="14"/>
  <c r="Q348" i="14"/>
  <c r="AG348" i="14"/>
  <c r="R348" i="14"/>
  <c r="AH348" i="14"/>
  <c r="W348" i="14"/>
  <c r="AM348" i="14"/>
  <c r="P348" i="14"/>
  <c r="AF348" i="14"/>
  <c r="H348" i="14"/>
  <c r="F348" i="14" s="1"/>
  <c r="AN348" i="14"/>
  <c r="AO348" i="14"/>
  <c r="J348" i="14"/>
  <c r="O348" i="14"/>
  <c r="X348" i="14"/>
  <c r="Y348" i="14"/>
  <c r="Z348" i="14"/>
  <c r="B348" i="14"/>
  <c r="AN271" i="13"/>
  <c r="AO271" i="13"/>
  <c r="AK271" i="13"/>
  <c r="AL271" i="13"/>
  <c r="AM271" i="13"/>
  <c r="S271" i="13"/>
  <c r="AA271" i="13"/>
  <c r="AI271" i="13"/>
  <c r="L271" i="13"/>
  <c r="T271" i="13"/>
  <c r="AJ271" i="13"/>
  <c r="U271" i="13"/>
  <c r="J271" i="13"/>
  <c r="R271" i="13"/>
  <c r="Z271" i="13"/>
  <c r="AH271" i="13"/>
  <c r="P271" i="13"/>
  <c r="AF271" i="13"/>
  <c r="Q271" i="13"/>
  <c r="AG271" i="13"/>
  <c r="V271" i="13"/>
  <c r="W271" i="13"/>
  <c r="H271" i="13"/>
  <c r="F271" i="13" s="1"/>
  <c r="X271" i="13"/>
  <c r="Y271" i="13"/>
  <c r="AD271" i="13"/>
  <c r="O271" i="13"/>
  <c r="B271" i="13"/>
  <c r="A266" i="16" s="1"/>
  <c r="H173" i="14"/>
  <c r="F173" i="14" s="1"/>
  <c r="P173" i="14"/>
  <c r="X173" i="14"/>
  <c r="AF173" i="14"/>
  <c r="AN173" i="14"/>
  <c r="Q173" i="14"/>
  <c r="Y173" i="14"/>
  <c r="AG173" i="14"/>
  <c r="AO173" i="14"/>
  <c r="J173" i="14"/>
  <c r="R173" i="14"/>
  <c r="Z173" i="14"/>
  <c r="AH173" i="14"/>
  <c r="O173" i="14"/>
  <c r="W173" i="14"/>
  <c r="AM173" i="14"/>
  <c r="T173" i="14"/>
  <c r="AJ173" i="14"/>
  <c r="U173" i="14"/>
  <c r="AK173" i="14"/>
  <c r="V173" i="14"/>
  <c r="AL173" i="14"/>
  <c r="S173" i="14"/>
  <c r="AI173" i="14"/>
  <c r="L173" i="14"/>
  <c r="AA173" i="14"/>
  <c r="AD173" i="14"/>
  <c r="B173" i="14"/>
  <c r="J217" i="14"/>
  <c r="R217" i="14"/>
  <c r="Z217" i="14"/>
  <c r="AH217" i="14"/>
  <c r="S217" i="14"/>
  <c r="AA217" i="14"/>
  <c r="AI217" i="14"/>
  <c r="L217" i="14"/>
  <c r="T217" i="14"/>
  <c r="AJ217" i="14"/>
  <c r="Q217" i="14"/>
  <c r="Y217" i="14"/>
  <c r="AG217" i="14"/>
  <c r="AO217" i="14"/>
  <c r="AD217" i="14"/>
  <c r="O217" i="14"/>
  <c r="P217" i="14"/>
  <c r="AF217" i="14"/>
  <c r="U217" i="14"/>
  <c r="AK217" i="14"/>
  <c r="V217" i="14"/>
  <c r="AL217" i="14"/>
  <c r="W217" i="14"/>
  <c r="AM217" i="14"/>
  <c r="AN217" i="14"/>
  <c r="H217" i="14"/>
  <c r="F217" i="14" s="1"/>
  <c r="X217" i="14"/>
  <c r="B217" i="14"/>
  <c r="AN207" i="13"/>
  <c r="AO207" i="13"/>
  <c r="AK207" i="13"/>
  <c r="AL207" i="13"/>
  <c r="AM207" i="13"/>
  <c r="O207" i="13"/>
  <c r="W207" i="13"/>
  <c r="H207" i="13"/>
  <c r="F207" i="13" s="1"/>
  <c r="P207" i="13"/>
  <c r="X207" i="13"/>
  <c r="AF207" i="13"/>
  <c r="Q207" i="13"/>
  <c r="Y207" i="13"/>
  <c r="AG207" i="13"/>
  <c r="J207" i="13"/>
  <c r="R207" i="13"/>
  <c r="Z207" i="13"/>
  <c r="AH207" i="13"/>
  <c r="AA207" i="13"/>
  <c r="L207" i="13"/>
  <c r="V207" i="13"/>
  <c r="T207" i="13"/>
  <c r="U207" i="13"/>
  <c r="AD207" i="13"/>
  <c r="AI207" i="13"/>
  <c r="AJ207" i="13"/>
  <c r="S207" i="13"/>
  <c r="B207" i="13"/>
  <c r="A202" i="16" s="1"/>
  <c r="U140" i="14"/>
  <c r="AK140" i="14"/>
  <c r="V140" i="14"/>
  <c r="AD140" i="14"/>
  <c r="AL140" i="14"/>
  <c r="O140" i="14"/>
  <c r="W140" i="14"/>
  <c r="AM140" i="14"/>
  <c r="L140" i="14"/>
  <c r="T140" i="14"/>
  <c r="AJ140" i="14"/>
  <c r="R140" i="14"/>
  <c r="AH140" i="14"/>
  <c r="S140" i="14"/>
  <c r="AI140" i="14"/>
  <c r="H140" i="14"/>
  <c r="F140" i="14" s="1"/>
  <c r="X140" i="14"/>
  <c r="AN140" i="14"/>
  <c r="Q140" i="14"/>
  <c r="AG140" i="14"/>
  <c r="Z140" i="14"/>
  <c r="AA140" i="14"/>
  <c r="AF140" i="14"/>
  <c r="AO140" i="14"/>
  <c r="J140" i="14"/>
  <c r="Y140" i="14"/>
  <c r="P140" i="14"/>
  <c r="B140" i="14"/>
  <c r="Q150" i="14"/>
  <c r="Y150" i="14"/>
  <c r="AG150" i="14"/>
  <c r="AO150" i="14"/>
  <c r="P150" i="14"/>
  <c r="Z150" i="14"/>
  <c r="AI150" i="14"/>
  <c r="H150" i="14"/>
  <c r="F150" i="14" s="1"/>
  <c r="R150" i="14"/>
  <c r="AA150" i="14"/>
  <c r="AJ150" i="14"/>
  <c r="J150" i="14"/>
  <c r="S150" i="14"/>
  <c r="AK150" i="14"/>
  <c r="O150" i="14"/>
  <c r="X150" i="14"/>
  <c r="AH150" i="14"/>
  <c r="U150" i="14"/>
  <c r="AM150" i="14"/>
  <c r="V150" i="14"/>
  <c r="AN150" i="14"/>
  <c r="W150" i="14"/>
  <c r="L150" i="14"/>
  <c r="AD150" i="14"/>
  <c r="T150" i="14"/>
  <c r="AL150" i="14"/>
  <c r="AF150" i="14"/>
  <c r="B150" i="14"/>
  <c r="J349" i="14"/>
  <c r="R349" i="14"/>
  <c r="Z349" i="14"/>
  <c r="AH349" i="14"/>
  <c r="S349" i="14"/>
  <c r="AA349" i="14"/>
  <c r="AI349" i="14"/>
  <c r="L349" i="14"/>
  <c r="T349" i="14"/>
  <c r="AJ349" i="14"/>
  <c r="Q349" i="14"/>
  <c r="Y349" i="14"/>
  <c r="AG349" i="14"/>
  <c r="AO349" i="14"/>
  <c r="O349" i="14"/>
  <c r="P349" i="14"/>
  <c r="AF349" i="14"/>
  <c r="U349" i="14"/>
  <c r="AK349" i="14"/>
  <c r="AD349" i="14"/>
  <c r="AL349" i="14"/>
  <c r="AM349" i="14"/>
  <c r="H349" i="14"/>
  <c r="F349" i="14" s="1"/>
  <c r="AN349" i="14"/>
  <c r="V349" i="14"/>
  <c r="W349" i="14"/>
  <c r="X349" i="14"/>
  <c r="B349" i="14"/>
  <c r="L380" i="14"/>
  <c r="T380" i="14"/>
  <c r="AJ380" i="14"/>
  <c r="U380" i="14"/>
  <c r="AK380" i="14"/>
  <c r="V380" i="14"/>
  <c r="AD380" i="14"/>
  <c r="AL380" i="14"/>
  <c r="S380" i="14"/>
  <c r="AA380" i="14"/>
  <c r="AI380" i="14"/>
  <c r="Q380" i="14"/>
  <c r="AG380" i="14"/>
  <c r="R380" i="14"/>
  <c r="AH380" i="14"/>
  <c r="W380" i="14"/>
  <c r="AM380" i="14"/>
  <c r="P380" i="14"/>
  <c r="AF380" i="14"/>
  <c r="H380" i="14"/>
  <c r="F380" i="14" s="1"/>
  <c r="AN380" i="14"/>
  <c r="AO380" i="14"/>
  <c r="J380" i="14"/>
  <c r="O380" i="14"/>
  <c r="X380" i="14"/>
  <c r="Y380" i="14"/>
  <c r="Z380" i="14"/>
  <c r="AE380" i="14"/>
  <c r="B380" i="14"/>
  <c r="J257" i="14"/>
  <c r="R257" i="14"/>
  <c r="Z257" i="14"/>
  <c r="AH257" i="14"/>
  <c r="S257" i="14"/>
  <c r="AA257" i="14"/>
  <c r="AI257" i="14"/>
  <c r="L257" i="14"/>
  <c r="T257" i="14"/>
  <c r="AJ257" i="14"/>
  <c r="Q257" i="14"/>
  <c r="Y257" i="14"/>
  <c r="AG257" i="14"/>
  <c r="AO257" i="14"/>
  <c r="AD257" i="14"/>
  <c r="O257" i="14"/>
  <c r="P257" i="14"/>
  <c r="AF257" i="14"/>
  <c r="AM257" i="14"/>
  <c r="H257" i="14"/>
  <c r="F257" i="14" s="1"/>
  <c r="AN257" i="14"/>
  <c r="U257" i="14"/>
  <c r="V257" i="14"/>
  <c r="W257" i="14"/>
  <c r="X257" i="14"/>
  <c r="AK257" i="14"/>
  <c r="AL257" i="14"/>
  <c r="B257" i="14"/>
  <c r="L171" i="14"/>
  <c r="T171" i="14"/>
  <c r="AJ171" i="14"/>
  <c r="U171" i="14"/>
  <c r="AK171" i="14"/>
  <c r="V171" i="14"/>
  <c r="AD171" i="14"/>
  <c r="AL171" i="14"/>
  <c r="S171" i="14"/>
  <c r="AA171" i="14"/>
  <c r="AI171" i="14"/>
  <c r="H171" i="14"/>
  <c r="F171" i="14" s="1"/>
  <c r="X171" i="14"/>
  <c r="AN171" i="14"/>
  <c r="Y171" i="14"/>
  <c r="AO171" i="14"/>
  <c r="J171" i="14"/>
  <c r="Z171" i="14"/>
  <c r="W171" i="14"/>
  <c r="AM171" i="14"/>
  <c r="P171" i="14"/>
  <c r="Q171" i="14"/>
  <c r="R171" i="14"/>
  <c r="AF171" i="14"/>
  <c r="AG171" i="14"/>
  <c r="AH171" i="14"/>
  <c r="O171" i="14"/>
  <c r="B171" i="14"/>
  <c r="H262" i="14"/>
  <c r="F262" i="14" s="1"/>
  <c r="P262" i="14"/>
  <c r="X262" i="14"/>
  <c r="AF262" i="14"/>
  <c r="AN262" i="14"/>
  <c r="Q262" i="14"/>
  <c r="Y262" i="14"/>
  <c r="AG262" i="14"/>
  <c r="AO262" i="14"/>
  <c r="J262" i="14"/>
  <c r="R262" i="14"/>
  <c r="Z262" i="14"/>
  <c r="AH262" i="14"/>
  <c r="O262" i="14"/>
  <c r="W262" i="14"/>
  <c r="AM262" i="14"/>
  <c r="T262" i="14"/>
  <c r="AJ262" i="14"/>
  <c r="U262" i="14"/>
  <c r="AK262" i="14"/>
  <c r="V262" i="14"/>
  <c r="AL262" i="14"/>
  <c r="S262" i="14"/>
  <c r="AI262" i="14"/>
  <c r="AD262" i="14"/>
  <c r="L262" i="14"/>
  <c r="AA262" i="14"/>
  <c r="B262" i="14"/>
  <c r="AK75" i="13"/>
  <c r="AM75" i="13"/>
  <c r="AN75" i="13"/>
  <c r="AL75" i="13"/>
  <c r="AO75" i="13"/>
  <c r="H75" i="13"/>
  <c r="F75" i="13" s="1"/>
  <c r="P75" i="13"/>
  <c r="X75" i="13"/>
  <c r="AF75" i="13"/>
  <c r="Q75" i="13"/>
  <c r="Y75" i="13"/>
  <c r="AG75" i="13"/>
  <c r="J75" i="13"/>
  <c r="R75" i="13"/>
  <c r="Z75" i="13"/>
  <c r="AH75" i="13"/>
  <c r="U75" i="13"/>
  <c r="L75" i="13"/>
  <c r="AD75" i="13"/>
  <c r="O75" i="13"/>
  <c r="S75" i="13"/>
  <c r="AI75" i="13"/>
  <c r="T75" i="13"/>
  <c r="AJ75" i="13"/>
  <c r="V75" i="13"/>
  <c r="W75" i="13"/>
  <c r="AA75" i="13"/>
  <c r="B75" i="13"/>
  <c r="A70" i="16" s="1"/>
  <c r="E14" i="13"/>
  <c r="AK19" i="13"/>
  <c r="AM19" i="13"/>
  <c r="AN19" i="13"/>
  <c r="AO19" i="13"/>
  <c r="AL19" i="13"/>
  <c r="H19" i="13"/>
  <c r="F19" i="13" s="1"/>
  <c r="P19" i="13"/>
  <c r="X19" i="13"/>
  <c r="AF19" i="13"/>
  <c r="Q19" i="13"/>
  <c r="Y19" i="13"/>
  <c r="AG19" i="13"/>
  <c r="J19" i="13"/>
  <c r="R19" i="13"/>
  <c r="Z19" i="13"/>
  <c r="AH19" i="13"/>
  <c r="U19" i="13"/>
  <c r="T19" i="13"/>
  <c r="AJ19" i="13"/>
  <c r="V19" i="13"/>
  <c r="W19" i="13"/>
  <c r="AA19" i="13"/>
  <c r="L19" i="13"/>
  <c r="AD19" i="13"/>
  <c r="O19" i="13"/>
  <c r="S19" i="13"/>
  <c r="AI19" i="13"/>
  <c r="B19" i="13"/>
  <c r="A14" i="16" s="1"/>
  <c r="AM333" i="13"/>
  <c r="AN333" i="13"/>
  <c r="AO333" i="13"/>
  <c r="AK333" i="13"/>
  <c r="AL333" i="13"/>
  <c r="U333" i="13"/>
  <c r="V333" i="13"/>
  <c r="AD333" i="13"/>
  <c r="O333" i="13"/>
  <c r="W333" i="13"/>
  <c r="L333" i="13"/>
  <c r="T333" i="13"/>
  <c r="AJ333" i="13"/>
  <c r="J333" i="13"/>
  <c r="Z333" i="13"/>
  <c r="AA333" i="13"/>
  <c r="P333" i="13"/>
  <c r="AF333" i="13"/>
  <c r="Q333" i="13"/>
  <c r="AG333" i="13"/>
  <c r="R333" i="13"/>
  <c r="AH333" i="13"/>
  <c r="S333" i="13"/>
  <c r="AI333" i="13"/>
  <c r="H333" i="13"/>
  <c r="F333" i="13" s="1"/>
  <c r="X333" i="13"/>
  <c r="Y333" i="13"/>
  <c r="B333" i="13"/>
  <c r="A328" i="16" s="1"/>
  <c r="AO157" i="13"/>
  <c r="AK157" i="13"/>
  <c r="AL157" i="13"/>
  <c r="AM157" i="13"/>
  <c r="AN157" i="13"/>
  <c r="Q157" i="13"/>
  <c r="Y157" i="13"/>
  <c r="AG157" i="13"/>
  <c r="J157" i="13"/>
  <c r="R157" i="13"/>
  <c r="Z157" i="13"/>
  <c r="AH157" i="13"/>
  <c r="S157" i="13"/>
  <c r="AA157" i="13"/>
  <c r="AI157" i="13"/>
  <c r="L157" i="13"/>
  <c r="T157" i="13"/>
  <c r="AJ157" i="13"/>
  <c r="U157" i="13"/>
  <c r="V157" i="13"/>
  <c r="W157" i="13"/>
  <c r="H157" i="13"/>
  <c r="F157" i="13" s="1"/>
  <c r="X157" i="13"/>
  <c r="AD157" i="13"/>
  <c r="O157" i="13"/>
  <c r="P157" i="13"/>
  <c r="AF157" i="13"/>
  <c r="B157" i="13"/>
  <c r="A152" i="16" s="1"/>
  <c r="AK324" i="13"/>
  <c r="AL324" i="13"/>
  <c r="AM324" i="13"/>
  <c r="AN324" i="13"/>
  <c r="AO324" i="13"/>
  <c r="J324" i="13"/>
  <c r="R324" i="13"/>
  <c r="Z324" i="13"/>
  <c r="AH324" i="13"/>
  <c r="S324" i="13"/>
  <c r="AA324" i="13"/>
  <c r="AI324" i="13"/>
  <c r="L324" i="13"/>
  <c r="T324" i="13"/>
  <c r="AJ324" i="13"/>
  <c r="Q324" i="13"/>
  <c r="Y324" i="13"/>
  <c r="AG324" i="13"/>
  <c r="O324" i="13"/>
  <c r="P324" i="13"/>
  <c r="AF324" i="13"/>
  <c r="U324" i="13"/>
  <c r="V324" i="13"/>
  <c r="W324" i="13"/>
  <c r="H324" i="13"/>
  <c r="F324" i="13" s="1"/>
  <c r="X324" i="13"/>
  <c r="AD324" i="13"/>
  <c r="B324" i="13"/>
  <c r="A319" i="16" s="1"/>
  <c r="AK203" i="13"/>
  <c r="AL203" i="13"/>
  <c r="AM203" i="13"/>
  <c r="AN203" i="13"/>
  <c r="AO203" i="13"/>
  <c r="S203" i="13"/>
  <c r="AA203" i="13"/>
  <c r="AI203" i="13"/>
  <c r="L203" i="13"/>
  <c r="T203" i="13"/>
  <c r="AJ203" i="13"/>
  <c r="U203" i="13"/>
  <c r="V203" i="13"/>
  <c r="AD203" i="13"/>
  <c r="O203" i="13"/>
  <c r="P203" i="13"/>
  <c r="AF203" i="13"/>
  <c r="Q203" i="13"/>
  <c r="AG203" i="13"/>
  <c r="J203" i="13"/>
  <c r="Z203" i="13"/>
  <c r="H203" i="13"/>
  <c r="F203" i="13" s="1"/>
  <c r="R203" i="13"/>
  <c r="W203" i="13"/>
  <c r="X203" i="13"/>
  <c r="Y203" i="13"/>
  <c r="AH203" i="13"/>
  <c r="B203" i="13"/>
  <c r="A198" i="16" s="1"/>
  <c r="AK115" i="13"/>
  <c r="AM115" i="13"/>
  <c r="AN115" i="13"/>
  <c r="AO115" i="13"/>
  <c r="AL115" i="13"/>
  <c r="S115" i="13"/>
  <c r="AA115" i="13"/>
  <c r="AI115" i="13"/>
  <c r="L115" i="13"/>
  <c r="T115" i="13"/>
  <c r="AJ115" i="13"/>
  <c r="U115" i="13"/>
  <c r="V115" i="13"/>
  <c r="AD115" i="13"/>
  <c r="O115" i="13"/>
  <c r="W115" i="13"/>
  <c r="Q115" i="13"/>
  <c r="Y115" i="13"/>
  <c r="AG115" i="13"/>
  <c r="J115" i="13"/>
  <c r="R115" i="13"/>
  <c r="Z115" i="13"/>
  <c r="AH115" i="13"/>
  <c r="H115" i="13"/>
  <c r="F115" i="13" s="1"/>
  <c r="P115" i="13"/>
  <c r="X115" i="13"/>
  <c r="AF115" i="13"/>
  <c r="B115" i="13"/>
  <c r="A110" i="16" s="1"/>
  <c r="AK342" i="13"/>
  <c r="AL342" i="13"/>
  <c r="AM342" i="13"/>
  <c r="AN342" i="13"/>
  <c r="AO342" i="13"/>
  <c r="H342" i="13"/>
  <c r="F342" i="13" s="1"/>
  <c r="P342" i="13"/>
  <c r="X342" i="13"/>
  <c r="AF342" i="13"/>
  <c r="Q342" i="13"/>
  <c r="Y342" i="13"/>
  <c r="AG342" i="13"/>
  <c r="J342" i="13"/>
  <c r="R342" i="13"/>
  <c r="Z342" i="13"/>
  <c r="AH342" i="13"/>
  <c r="O342" i="13"/>
  <c r="W342" i="13"/>
  <c r="U342" i="13"/>
  <c r="V342" i="13"/>
  <c r="AA342" i="13"/>
  <c r="L342" i="13"/>
  <c r="AD342" i="13"/>
  <c r="S342" i="13"/>
  <c r="AI342" i="13"/>
  <c r="T342" i="13"/>
  <c r="AJ342" i="13"/>
  <c r="B342" i="13"/>
  <c r="A337" i="16" s="1"/>
  <c r="AK179" i="13"/>
  <c r="AM179" i="13"/>
  <c r="AN179" i="13"/>
  <c r="AO179" i="13"/>
  <c r="AL179" i="13"/>
  <c r="S179" i="13"/>
  <c r="AA179" i="13"/>
  <c r="AI179" i="13"/>
  <c r="L179" i="13"/>
  <c r="T179" i="13"/>
  <c r="AJ179" i="13"/>
  <c r="U179" i="13"/>
  <c r="V179" i="13"/>
  <c r="AD179" i="13"/>
  <c r="W179" i="13"/>
  <c r="H179" i="13"/>
  <c r="F179" i="13" s="1"/>
  <c r="X179" i="13"/>
  <c r="Y179" i="13"/>
  <c r="J179" i="13"/>
  <c r="Z179" i="13"/>
  <c r="O179" i="13"/>
  <c r="P179" i="13"/>
  <c r="AF179" i="13"/>
  <c r="Q179" i="13"/>
  <c r="AG179" i="13"/>
  <c r="R179" i="13"/>
  <c r="AH179" i="13"/>
  <c r="B179" i="13"/>
  <c r="A174" i="16" s="1"/>
  <c r="U229" i="14"/>
  <c r="X229" i="14"/>
  <c r="Y229" i="14"/>
  <c r="AA229" i="14"/>
  <c r="V175" i="13"/>
  <c r="AC175" i="13"/>
  <c r="R175" i="13"/>
  <c r="P175" i="13"/>
  <c r="AO175" i="13"/>
  <c r="AK198" i="14"/>
  <c r="AH198" i="14"/>
  <c r="I198" i="14"/>
  <c r="AJ64" i="14"/>
  <c r="K64" i="14"/>
  <c r="AE64" i="14"/>
  <c r="AG64" i="14"/>
  <c r="H64" i="14"/>
  <c r="F64" i="14" s="1"/>
  <c r="N337" i="13"/>
  <c r="X337" i="13"/>
  <c r="Z337" i="13"/>
  <c r="AN337" i="13"/>
  <c r="AG293" i="13"/>
  <c r="Y293" i="13"/>
  <c r="AJ293" i="13"/>
  <c r="V293" i="13"/>
  <c r="AL293" i="13"/>
  <c r="AH20" i="13"/>
  <c r="Z20" i="13"/>
  <c r="H20" i="13"/>
  <c r="F20" i="13" s="1"/>
  <c r="AI20" i="13"/>
  <c r="AM20" i="13"/>
  <c r="Z45" i="13"/>
  <c r="R45" i="13"/>
  <c r="H45" i="13"/>
  <c r="F45" i="13" s="1"/>
  <c r="AN45" i="13"/>
  <c r="R129" i="13"/>
  <c r="Z129" i="13"/>
  <c r="H129" i="13"/>
  <c r="F129" i="13" s="1"/>
  <c r="U129" i="13"/>
  <c r="AC299" i="13"/>
  <c r="U299" i="13"/>
  <c r="Q299" i="13"/>
  <c r="O299" i="13"/>
  <c r="X101" i="13"/>
  <c r="N101" i="13"/>
  <c r="AI101" i="13"/>
  <c r="AG101" i="13"/>
  <c r="AK101" i="13"/>
  <c r="AE278" i="13"/>
  <c r="Y278" i="13"/>
  <c r="AN278" i="13"/>
  <c r="L154" i="14"/>
  <c r="G154" i="14" s="1"/>
  <c r="N154" i="14"/>
  <c r="T154" i="14"/>
  <c r="R154" i="14"/>
  <c r="AO69" i="14"/>
  <c r="K69" i="14"/>
  <c r="R69" i="14"/>
  <c r="P69" i="14"/>
  <c r="V69" i="14"/>
  <c r="AB126" i="14"/>
  <c r="O126" i="14"/>
  <c r="AI126" i="14"/>
  <c r="AO126" i="14"/>
  <c r="AJ42" i="13"/>
  <c r="AB42" i="13"/>
  <c r="R42" i="13"/>
  <c r="AC42" i="13"/>
  <c r="W125" i="13"/>
  <c r="M125" i="13"/>
  <c r="K125" i="13"/>
  <c r="I125" i="13"/>
  <c r="Q77" i="13"/>
  <c r="I77" i="13"/>
  <c r="S77" i="13"/>
  <c r="O77" i="13"/>
  <c r="AK77" i="13"/>
  <c r="J211" i="13"/>
  <c r="H211" i="13"/>
  <c r="F211" i="13" s="1"/>
  <c r="AJ211" i="13"/>
  <c r="AL211" i="13"/>
  <c r="M188" i="13"/>
  <c r="AJ188" i="13"/>
  <c r="Q188" i="13"/>
  <c r="O188" i="13"/>
  <c r="AM188" i="13"/>
  <c r="AE164" i="14"/>
  <c r="W164" i="14"/>
  <c r="AJ164" i="14"/>
  <c r="AH164" i="14"/>
  <c r="T88" i="14"/>
  <c r="N88" i="14"/>
  <c r="O88" i="14"/>
  <c r="Q88" i="14"/>
  <c r="U184" i="14"/>
  <c r="V184" i="14"/>
  <c r="N184" i="14"/>
  <c r="T184" i="14"/>
  <c r="R184" i="14"/>
  <c r="AM201" i="14"/>
  <c r="AE201" i="14"/>
  <c r="I201" i="14"/>
  <c r="K201" i="14"/>
  <c r="AH97" i="14"/>
  <c r="I97" i="14"/>
  <c r="AC97" i="14"/>
  <c r="AM97" i="14"/>
  <c r="P255" i="2"/>
  <c r="R255" i="15" s="1"/>
  <c r="AD258" i="13" s="1"/>
  <c r="B255" i="2"/>
  <c r="K255" i="2"/>
  <c r="M255" i="15" s="1"/>
  <c r="P258" i="14" s="1"/>
  <c r="F255" i="2"/>
  <c r="F255" i="15" s="1"/>
  <c r="D258" i="2"/>
  <c r="D258" i="15" s="1"/>
  <c r="AK261" i="13" s="1"/>
  <c r="B258" i="2"/>
  <c r="D378" i="2"/>
  <c r="D378" i="15" s="1"/>
  <c r="AO381" i="13" s="1"/>
  <c r="B378" i="2"/>
  <c r="D352" i="2"/>
  <c r="D352" i="15" s="1"/>
  <c r="AG355" i="13" s="1"/>
  <c r="B352" i="2"/>
  <c r="H229" i="13"/>
  <c r="F229" i="13" s="1"/>
  <c r="AB229" i="13"/>
  <c r="Z229" i="13"/>
  <c r="AN229" i="13"/>
  <c r="S162" i="14"/>
  <c r="I162" i="14"/>
  <c r="AM162" i="14"/>
  <c r="Y198" i="13"/>
  <c r="P198" i="13"/>
  <c r="U198" i="13"/>
  <c r="AN198" i="13"/>
  <c r="AI64" i="13"/>
  <c r="AA64" i="13"/>
  <c r="Q64" i="13"/>
  <c r="O64" i="13"/>
  <c r="P337" i="14"/>
  <c r="V337" i="14"/>
  <c r="AO337" i="14"/>
  <c r="L337" i="14"/>
  <c r="J337" i="14"/>
  <c r="AI153" i="13"/>
  <c r="AA153" i="13"/>
  <c r="P153" i="13"/>
  <c r="O129" i="14"/>
  <c r="AD129" i="14"/>
  <c r="AH129" i="14"/>
  <c r="AJ129" i="14"/>
  <c r="I133" i="14"/>
  <c r="Q133" i="14"/>
  <c r="AC133" i="14"/>
  <c r="AA133" i="14"/>
  <c r="J240" i="14"/>
  <c r="X240" i="14"/>
  <c r="AF240" i="14"/>
  <c r="V240" i="14"/>
  <c r="T240" i="14"/>
  <c r="K66" i="13"/>
  <c r="S66" i="13"/>
  <c r="W66" i="13"/>
  <c r="AN66" i="13"/>
  <c r="I69" i="13"/>
  <c r="AC69" i="13"/>
  <c r="S69" i="13"/>
  <c r="O69" i="13"/>
  <c r="AK69" i="13"/>
  <c r="K126" i="13"/>
  <c r="P126" i="13"/>
  <c r="AO126" i="13"/>
  <c r="X87" i="14"/>
  <c r="M87" i="14"/>
  <c r="AG87" i="14"/>
  <c r="AI87" i="14"/>
  <c r="AJ249" i="13"/>
  <c r="P249" i="13"/>
  <c r="R249" i="13"/>
  <c r="AO249" i="13"/>
  <c r="AI112" i="14"/>
  <c r="I112" i="14"/>
  <c r="AB112" i="14"/>
  <c r="AD112" i="14"/>
  <c r="AB223" i="14"/>
  <c r="AO223" i="14"/>
  <c r="R223" i="14"/>
  <c r="P223" i="14"/>
  <c r="V223" i="14"/>
  <c r="U40" i="14"/>
  <c r="AG40" i="14"/>
  <c r="N40" i="14"/>
  <c r="AN40" i="14"/>
  <c r="M49" i="13"/>
  <c r="Q49" i="13"/>
  <c r="AJ49" i="13"/>
  <c r="AH49" i="13"/>
  <c r="AL49" i="13"/>
  <c r="U361" i="13"/>
  <c r="X361" i="13"/>
  <c r="Z361" i="13"/>
  <c r="AN361" i="13"/>
  <c r="U164" i="13"/>
  <c r="M164" i="13"/>
  <c r="Y164" i="13"/>
  <c r="W164" i="13"/>
  <c r="AN164" i="13"/>
  <c r="M88" i="13"/>
  <c r="S88" i="13"/>
  <c r="I88" i="13"/>
  <c r="AO88" i="13"/>
  <c r="AF184" i="13"/>
  <c r="X184" i="13"/>
  <c r="AB184" i="13"/>
  <c r="Z184" i="13"/>
  <c r="E12" i="13"/>
  <c r="U19" i="2"/>
  <c r="W19" i="15" s="1"/>
  <c r="X19" i="15" s="1"/>
  <c r="AB22" i="13" s="1"/>
  <c r="B19" i="2"/>
  <c r="U127" i="2"/>
  <c r="W127" i="15" s="1"/>
  <c r="X127" i="15" s="1"/>
  <c r="AB130" i="14" s="1"/>
  <c r="B127" i="2"/>
  <c r="L248" i="14"/>
  <c r="T248" i="14"/>
  <c r="AJ248" i="14"/>
  <c r="U248" i="14"/>
  <c r="AK248" i="14"/>
  <c r="V248" i="14"/>
  <c r="AD248" i="14"/>
  <c r="AL248" i="14"/>
  <c r="S248" i="14"/>
  <c r="AA248" i="14"/>
  <c r="AI248" i="14"/>
  <c r="P248" i="14"/>
  <c r="AF248" i="14"/>
  <c r="Q248" i="14"/>
  <c r="AG248" i="14"/>
  <c r="R248" i="14"/>
  <c r="AH248" i="14"/>
  <c r="O248" i="14"/>
  <c r="Y248" i="14"/>
  <c r="Z248" i="14"/>
  <c r="AM248" i="14"/>
  <c r="H248" i="14"/>
  <c r="F248" i="14" s="1"/>
  <c r="AN248" i="14"/>
  <c r="AO248" i="14"/>
  <c r="J248" i="14"/>
  <c r="W248" i="14"/>
  <c r="X248" i="14"/>
  <c r="B248" i="14"/>
  <c r="V271" i="14"/>
  <c r="AD271" i="14"/>
  <c r="AL271" i="14"/>
  <c r="O271" i="14"/>
  <c r="W271" i="14"/>
  <c r="AM271" i="14"/>
  <c r="H271" i="14"/>
  <c r="F271" i="14" s="1"/>
  <c r="P271" i="14"/>
  <c r="X271" i="14"/>
  <c r="AF271" i="14"/>
  <c r="AN271" i="14"/>
  <c r="U271" i="14"/>
  <c r="AK271" i="14"/>
  <c r="R271" i="14"/>
  <c r="AH271" i="14"/>
  <c r="S271" i="14"/>
  <c r="AI271" i="14"/>
  <c r="T271" i="14"/>
  <c r="AJ271" i="14"/>
  <c r="Q271" i="14"/>
  <c r="AG271" i="14"/>
  <c r="L271" i="14"/>
  <c r="Y271" i="14"/>
  <c r="Z271" i="14"/>
  <c r="AA271" i="14"/>
  <c r="AO271" i="14"/>
  <c r="J271" i="14"/>
  <c r="B271" i="14"/>
  <c r="AL217" i="13"/>
  <c r="AM217" i="13"/>
  <c r="AO217" i="13"/>
  <c r="AK217" i="13"/>
  <c r="AN217" i="13"/>
  <c r="U217" i="13"/>
  <c r="V217" i="13"/>
  <c r="AD217" i="13"/>
  <c r="O217" i="13"/>
  <c r="W217" i="13"/>
  <c r="H217" i="13"/>
  <c r="F217" i="13" s="1"/>
  <c r="P217" i="13"/>
  <c r="X217" i="13"/>
  <c r="AF217" i="13"/>
  <c r="Y217" i="13"/>
  <c r="J217" i="13"/>
  <c r="Z217" i="13"/>
  <c r="AA217" i="13"/>
  <c r="T217" i="13"/>
  <c r="AJ217" i="13"/>
  <c r="R217" i="13"/>
  <c r="S217" i="13"/>
  <c r="AG217" i="13"/>
  <c r="AH217" i="13"/>
  <c r="AI217" i="13"/>
  <c r="L217" i="13"/>
  <c r="Q217" i="13"/>
  <c r="B217" i="13"/>
  <c r="A212" i="16" s="1"/>
  <c r="V207" i="14"/>
  <c r="AD207" i="14"/>
  <c r="AL207" i="14"/>
  <c r="O207" i="14"/>
  <c r="W207" i="14"/>
  <c r="AM207" i="14"/>
  <c r="H207" i="14"/>
  <c r="F207" i="14" s="1"/>
  <c r="P207" i="14"/>
  <c r="X207" i="14"/>
  <c r="AF207" i="14"/>
  <c r="AN207" i="14"/>
  <c r="U207" i="14"/>
  <c r="AK207" i="14"/>
  <c r="R207" i="14"/>
  <c r="AH207" i="14"/>
  <c r="S207" i="14"/>
  <c r="AI207" i="14"/>
  <c r="T207" i="14"/>
  <c r="AJ207" i="14"/>
  <c r="Y207" i="14"/>
  <c r="AO207" i="14"/>
  <c r="J207" i="14"/>
  <c r="Z207" i="14"/>
  <c r="AA207" i="14"/>
  <c r="Q207" i="14"/>
  <c r="AG207" i="14"/>
  <c r="L207" i="14"/>
  <c r="B207" i="14"/>
  <c r="AO170" i="13"/>
  <c r="AN170" i="13"/>
  <c r="AK170" i="13"/>
  <c r="AL170" i="13"/>
  <c r="AM170" i="13"/>
  <c r="H170" i="13"/>
  <c r="F170" i="13" s="1"/>
  <c r="P170" i="13"/>
  <c r="X170" i="13"/>
  <c r="AF170" i="13"/>
  <c r="Q170" i="13"/>
  <c r="Y170" i="13"/>
  <c r="AG170" i="13"/>
  <c r="J170" i="13"/>
  <c r="R170" i="13"/>
  <c r="Z170" i="13"/>
  <c r="AH170" i="13"/>
  <c r="S170" i="13"/>
  <c r="AA170" i="13"/>
  <c r="AI170" i="13"/>
  <c r="L170" i="13"/>
  <c r="AD170" i="13"/>
  <c r="O170" i="13"/>
  <c r="T170" i="13"/>
  <c r="AJ170" i="13"/>
  <c r="U170" i="13"/>
  <c r="V170" i="13"/>
  <c r="W170" i="13"/>
  <c r="B170" i="13"/>
  <c r="A165" i="16" s="1"/>
  <c r="AL257" i="13"/>
  <c r="AM257" i="13"/>
  <c r="AK257" i="13"/>
  <c r="AN257" i="13"/>
  <c r="AO257" i="13"/>
  <c r="Q257" i="13"/>
  <c r="Y257" i="13"/>
  <c r="AG257" i="13"/>
  <c r="J257" i="13"/>
  <c r="R257" i="13"/>
  <c r="Z257" i="13"/>
  <c r="AH257" i="13"/>
  <c r="S257" i="13"/>
  <c r="AA257" i="13"/>
  <c r="AI257" i="13"/>
  <c r="H257" i="13"/>
  <c r="F257" i="13" s="1"/>
  <c r="P257" i="13"/>
  <c r="X257" i="13"/>
  <c r="AF257" i="13"/>
  <c r="V257" i="13"/>
  <c r="W257" i="13"/>
  <c r="L257" i="13"/>
  <c r="AD257" i="13"/>
  <c r="O257" i="13"/>
  <c r="T257" i="13"/>
  <c r="AJ257" i="13"/>
  <c r="U257" i="13"/>
  <c r="B257" i="13"/>
  <c r="A252" i="16" s="1"/>
  <c r="J75" i="14"/>
  <c r="R75" i="14"/>
  <c r="Z75" i="14"/>
  <c r="AH75" i="14"/>
  <c r="S75" i="14"/>
  <c r="AA75" i="14"/>
  <c r="AI75" i="14"/>
  <c r="L75" i="14"/>
  <c r="T75" i="14"/>
  <c r="AJ75" i="14"/>
  <c r="Q75" i="14"/>
  <c r="Y75" i="14"/>
  <c r="AG75" i="14"/>
  <c r="AO75" i="14"/>
  <c r="V75" i="14"/>
  <c r="AL75" i="14"/>
  <c r="W75" i="14"/>
  <c r="AM75" i="14"/>
  <c r="H75" i="14"/>
  <c r="F75" i="14" s="1"/>
  <c r="X75" i="14"/>
  <c r="AN75" i="14"/>
  <c r="U75" i="14"/>
  <c r="AK75" i="14"/>
  <c r="AF75" i="14"/>
  <c r="AD75" i="14"/>
  <c r="O75" i="14"/>
  <c r="P75" i="14"/>
  <c r="B75" i="14"/>
  <c r="AK38" i="13"/>
  <c r="AL38" i="13"/>
  <c r="AN38" i="13"/>
  <c r="AO38" i="13"/>
  <c r="AM38" i="13"/>
  <c r="Q38" i="13"/>
  <c r="Y38" i="13"/>
  <c r="AG38" i="13"/>
  <c r="J38" i="13"/>
  <c r="R38" i="13"/>
  <c r="Z38" i="13"/>
  <c r="AH38" i="13"/>
  <c r="S38" i="13"/>
  <c r="AA38" i="13"/>
  <c r="AI38" i="13"/>
  <c r="V38" i="13"/>
  <c r="AD38" i="13"/>
  <c r="O38" i="13"/>
  <c r="P38" i="13"/>
  <c r="AF38" i="13"/>
  <c r="T38" i="13"/>
  <c r="AJ38" i="13"/>
  <c r="U38" i="13"/>
  <c r="W38" i="13"/>
  <c r="H38" i="13"/>
  <c r="F38" i="13" s="1"/>
  <c r="X38" i="13"/>
  <c r="L38" i="13"/>
  <c r="B38" i="13"/>
  <c r="A33" i="16" s="1"/>
  <c r="E14" i="14"/>
  <c r="B27" i="2"/>
  <c r="U27" i="2"/>
  <c r="W27" i="15" s="1"/>
  <c r="J27" i="2"/>
  <c r="L27" i="15" s="1"/>
  <c r="O30" i="13" s="1"/>
  <c r="E27" i="2"/>
  <c r="M27" i="2"/>
  <c r="O27" i="15" s="1"/>
  <c r="Y30" i="14" s="1"/>
  <c r="D27" i="2"/>
  <c r="D27" i="15" s="1"/>
  <c r="AL30" i="13" s="1"/>
  <c r="B250" i="2"/>
  <c r="F250" i="2"/>
  <c r="F250" i="15" s="1"/>
  <c r="N250" i="2"/>
  <c r="P250" i="15" s="1"/>
  <c r="X250" i="15" s="1"/>
  <c r="AB253" i="14" s="1"/>
  <c r="E250" i="2"/>
  <c r="AK187" i="13"/>
  <c r="AO187" i="13"/>
  <c r="AL187" i="13"/>
  <c r="AM187" i="13"/>
  <c r="AN187" i="13"/>
  <c r="S187" i="13"/>
  <c r="AA187" i="13"/>
  <c r="AI187" i="13"/>
  <c r="L187" i="13"/>
  <c r="T187" i="13"/>
  <c r="AJ187" i="13"/>
  <c r="U187" i="13"/>
  <c r="V187" i="13"/>
  <c r="AD187" i="13"/>
  <c r="O187" i="13"/>
  <c r="P187" i="13"/>
  <c r="AF187" i="13"/>
  <c r="Q187" i="13"/>
  <c r="AG187" i="13"/>
  <c r="R187" i="13"/>
  <c r="AH187" i="13"/>
  <c r="W187" i="13"/>
  <c r="H187" i="13"/>
  <c r="F187" i="13" s="1"/>
  <c r="X187" i="13"/>
  <c r="Y187" i="13"/>
  <c r="J187" i="13"/>
  <c r="Z187" i="13"/>
  <c r="B187" i="13"/>
  <c r="A182" i="16" s="1"/>
  <c r="J333" i="14"/>
  <c r="R333" i="14"/>
  <c r="Z333" i="14"/>
  <c r="AH333" i="14"/>
  <c r="S333" i="14"/>
  <c r="AA333" i="14"/>
  <c r="AI333" i="14"/>
  <c r="L333" i="14"/>
  <c r="T333" i="14"/>
  <c r="AJ333" i="14"/>
  <c r="Q333" i="14"/>
  <c r="Y333" i="14"/>
  <c r="AG333" i="14"/>
  <c r="AO333" i="14"/>
  <c r="O333" i="14"/>
  <c r="P333" i="14"/>
  <c r="AF333" i="14"/>
  <c r="U333" i="14"/>
  <c r="AK333" i="14"/>
  <c r="AD333" i="14"/>
  <c r="AL333" i="14"/>
  <c r="AM333" i="14"/>
  <c r="H333" i="14"/>
  <c r="F333" i="14" s="1"/>
  <c r="AN333" i="14"/>
  <c r="V333" i="14"/>
  <c r="W333" i="14"/>
  <c r="X333" i="14"/>
  <c r="B333" i="14"/>
  <c r="P157" i="14"/>
  <c r="X157" i="14"/>
  <c r="AF157" i="14"/>
  <c r="AN157" i="14"/>
  <c r="H157" i="14"/>
  <c r="F157" i="14" s="1"/>
  <c r="Q157" i="14"/>
  <c r="Y157" i="14"/>
  <c r="AG157" i="14"/>
  <c r="AO157" i="14"/>
  <c r="R157" i="14"/>
  <c r="Z157" i="14"/>
  <c r="AH157" i="14"/>
  <c r="O157" i="14"/>
  <c r="W157" i="14"/>
  <c r="AM157" i="14"/>
  <c r="T157" i="14"/>
  <c r="AJ157" i="14"/>
  <c r="U157" i="14"/>
  <c r="AK157" i="14"/>
  <c r="V157" i="14"/>
  <c r="AL157" i="14"/>
  <c r="J157" i="14"/>
  <c r="L157" i="14"/>
  <c r="S157" i="14"/>
  <c r="AI157" i="14"/>
  <c r="AA157" i="14"/>
  <c r="AD157" i="14"/>
  <c r="B157" i="14"/>
  <c r="AN247" i="13"/>
  <c r="AO247" i="13"/>
  <c r="AM247" i="13"/>
  <c r="AK247" i="13"/>
  <c r="AL247" i="13"/>
  <c r="O247" i="13"/>
  <c r="W247" i="13"/>
  <c r="H247" i="13"/>
  <c r="F247" i="13" s="1"/>
  <c r="P247" i="13"/>
  <c r="X247" i="13"/>
  <c r="AF247" i="13"/>
  <c r="Q247" i="13"/>
  <c r="Y247" i="13"/>
  <c r="AG247" i="13"/>
  <c r="J247" i="13"/>
  <c r="R247" i="13"/>
  <c r="Z247" i="13"/>
  <c r="S247" i="13"/>
  <c r="AH247" i="13"/>
  <c r="T247" i="13"/>
  <c r="AI247" i="13"/>
  <c r="U247" i="13"/>
  <c r="AJ247" i="13"/>
  <c r="AD247" i="13"/>
  <c r="L247" i="13"/>
  <c r="V247" i="13"/>
  <c r="AA247" i="13"/>
  <c r="B247" i="13"/>
  <c r="A242" i="16" s="1"/>
  <c r="L324" i="14"/>
  <c r="G324" i="14" s="1"/>
  <c r="T324" i="14"/>
  <c r="AJ324" i="14"/>
  <c r="U324" i="14"/>
  <c r="AK324" i="14"/>
  <c r="V324" i="14"/>
  <c r="AD324" i="14"/>
  <c r="AL324" i="14"/>
  <c r="S324" i="14"/>
  <c r="AA324" i="14"/>
  <c r="AI324" i="14"/>
  <c r="Q324" i="14"/>
  <c r="AG324" i="14"/>
  <c r="R324" i="14"/>
  <c r="AH324" i="14"/>
  <c r="W324" i="14"/>
  <c r="AM324" i="14"/>
  <c r="Y324" i="14"/>
  <c r="AO324" i="14"/>
  <c r="P324" i="14"/>
  <c r="AF324" i="14"/>
  <c r="AN324" i="14"/>
  <c r="H324" i="14"/>
  <c r="F324" i="14" s="1"/>
  <c r="J324" i="14"/>
  <c r="O324" i="14"/>
  <c r="X324" i="14"/>
  <c r="Z324" i="14"/>
  <c r="B324" i="14"/>
  <c r="AN143" i="13"/>
  <c r="AO143" i="13"/>
  <c r="AK143" i="13"/>
  <c r="AL143" i="13"/>
  <c r="AM143" i="13"/>
  <c r="O143" i="13"/>
  <c r="W143" i="13"/>
  <c r="H143" i="13"/>
  <c r="F143" i="13" s="1"/>
  <c r="P143" i="13"/>
  <c r="X143" i="13"/>
  <c r="AF143" i="13"/>
  <c r="Q143" i="13"/>
  <c r="Y143" i="13"/>
  <c r="AG143" i="13"/>
  <c r="J143" i="13"/>
  <c r="R143" i="13"/>
  <c r="Z143" i="13"/>
  <c r="AH143" i="13"/>
  <c r="AA143" i="13"/>
  <c r="L143" i="13"/>
  <c r="AD143" i="13"/>
  <c r="S143" i="13"/>
  <c r="AI143" i="13"/>
  <c r="T143" i="13"/>
  <c r="AJ143" i="13"/>
  <c r="U143" i="13"/>
  <c r="V143" i="13"/>
  <c r="B143" i="13"/>
  <c r="A138" i="16" s="1"/>
  <c r="G138" i="16" s="1"/>
  <c r="V203" i="14"/>
  <c r="AD203" i="14"/>
  <c r="AL203" i="14"/>
  <c r="O203" i="14"/>
  <c r="W203" i="14"/>
  <c r="AM203" i="14"/>
  <c r="H203" i="14"/>
  <c r="F203" i="14" s="1"/>
  <c r="P203" i="14"/>
  <c r="X203" i="14"/>
  <c r="AF203" i="14"/>
  <c r="AN203" i="14"/>
  <c r="U203" i="14"/>
  <c r="AK203" i="14"/>
  <c r="J203" i="14"/>
  <c r="Z203" i="14"/>
  <c r="AA203" i="14"/>
  <c r="L203" i="14"/>
  <c r="G203" i="14" s="1"/>
  <c r="Q203" i="14"/>
  <c r="AG203" i="14"/>
  <c r="R203" i="14"/>
  <c r="AH203" i="14"/>
  <c r="S203" i="14"/>
  <c r="AI203" i="14"/>
  <c r="T203" i="14"/>
  <c r="AJ203" i="14"/>
  <c r="Y203" i="14"/>
  <c r="AO203" i="14"/>
  <c r="B203" i="14"/>
  <c r="J329" i="14"/>
  <c r="R329" i="14"/>
  <c r="Z329" i="14"/>
  <c r="AH329" i="14"/>
  <c r="S329" i="14"/>
  <c r="AA329" i="14"/>
  <c r="AI329" i="14"/>
  <c r="L329" i="14"/>
  <c r="T329" i="14"/>
  <c r="AJ329" i="14"/>
  <c r="Q329" i="14"/>
  <c r="Y329" i="14"/>
  <c r="AG329" i="14"/>
  <c r="AO329" i="14"/>
  <c r="W329" i="14"/>
  <c r="AM329" i="14"/>
  <c r="H329" i="14"/>
  <c r="F329" i="14" s="1"/>
  <c r="X329" i="14"/>
  <c r="AN329" i="14"/>
  <c r="O329" i="14"/>
  <c r="V329" i="14"/>
  <c r="AL329" i="14"/>
  <c r="AF329" i="14"/>
  <c r="AK329" i="14"/>
  <c r="P329" i="14"/>
  <c r="U329" i="14"/>
  <c r="AD329" i="14"/>
  <c r="B329" i="14"/>
  <c r="AN368" i="13"/>
  <c r="AO368" i="13"/>
  <c r="AK368" i="13"/>
  <c r="AL368" i="13"/>
  <c r="AM368" i="13"/>
  <c r="V368" i="13"/>
  <c r="AD368" i="13"/>
  <c r="O368" i="13"/>
  <c r="W368" i="13"/>
  <c r="H368" i="13"/>
  <c r="F368" i="13" s="1"/>
  <c r="P368" i="13"/>
  <c r="X368" i="13"/>
  <c r="AF368" i="13"/>
  <c r="U368" i="13"/>
  <c r="S368" i="13"/>
  <c r="AI368" i="13"/>
  <c r="T368" i="13"/>
  <c r="AJ368" i="13"/>
  <c r="Y368" i="13"/>
  <c r="J368" i="13"/>
  <c r="Z368" i="13"/>
  <c r="AA368" i="13"/>
  <c r="L368" i="13"/>
  <c r="Q368" i="13"/>
  <c r="AG368" i="13"/>
  <c r="R368" i="13"/>
  <c r="AH368" i="13"/>
  <c r="B368" i="13"/>
  <c r="A363" i="16" s="1"/>
  <c r="O115" i="14"/>
  <c r="W115" i="14"/>
  <c r="AM115" i="14"/>
  <c r="H115" i="14"/>
  <c r="F115" i="14" s="1"/>
  <c r="P115" i="14"/>
  <c r="X115" i="14"/>
  <c r="AF115" i="14"/>
  <c r="AN115" i="14"/>
  <c r="Q115" i="14"/>
  <c r="Y115" i="14"/>
  <c r="AG115" i="14"/>
  <c r="AO115" i="14"/>
  <c r="V115" i="14"/>
  <c r="AD115" i="14"/>
  <c r="AL115" i="14"/>
  <c r="T115" i="14"/>
  <c r="AJ115" i="14"/>
  <c r="U115" i="14"/>
  <c r="AK115" i="14"/>
  <c r="J115" i="14"/>
  <c r="Z115" i="14"/>
  <c r="S115" i="14"/>
  <c r="AI115" i="14"/>
  <c r="L115" i="14"/>
  <c r="R115" i="14"/>
  <c r="AA115" i="14"/>
  <c r="AH115" i="14"/>
  <c r="B115" i="14"/>
  <c r="AN215" i="13"/>
  <c r="AO215" i="13"/>
  <c r="AM215" i="13"/>
  <c r="AK215" i="13"/>
  <c r="AL215" i="13"/>
  <c r="O215" i="13"/>
  <c r="W215" i="13"/>
  <c r="H215" i="13"/>
  <c r="F215" i="13" s="1"/>
  <c r="P215" i="13"/>
  <c r="X215" i="13"/>
  <c r="AF215" i="13"/>
  <c r="Q215" i="13"/>
  <c r="Y215" i="13"/>
  <c r="AG215" i="13"/>
  <c r="J215" i="13"/>
  <c r="R215" i="13"/>
  <c r="Z215" i="13"/>
  <c r="AH215" i="13"/>
  <c r="S215" i="13"/>
  <c r="AI215" i="13"/>
  <c r="T215" i="13"/>
  <c r="AJ215" i="13"/>
  <c r="U215" i="13"/>
  <c r="AD215" i="13"/>
  <c r="L215" i="13"/>
  <c r="V215" i="13"/>
  <c r="AA215" i="13"/>
  <c r="B215" i="13"/>
  <c r="A210" i="16" s="1"/>
  <c r="H342" i="14"/>
  <c r="F342" i="14" s="1"/>
  <c r="P342" i="14"/>
  <c r="X342" i="14"/>
  <c r="AF342" i="14"/>
  <c r="AN342" i="14"/>
  <c r="Q342" i="14"/>
  <c r="Y342" i="14"/>
  <c r="AG342" i="14"/>
  <c r="AO342" i="14"/>
  <c r="J342" i="14"/>
  <c r="R342" i="14"/>
  <c r="Z342" i="14"/>
  <c r="AH342" i="14"/>
  <c r="O342" i="14"/>
  <c r="W342" i="14"/>
  <c r="AM342" i="14"/>
  <c r="AD342" i="14"/>
  <c r="S342" i="14"/>
  <c r="AI342" i="14"/>
  <c r="L342" i="14"/>
  <c r="T342" i="14"/>
  <c r="U342" i="14"/>
  <c r="V342" i="14"/>
  <c r="AA342" i="14"/>
  <c r="AJ342" i="14"/>
  <c r="AK342" i="14"/>
  <c r="AL342" i="14"/>
  <c r="B342" i="14"/>
  <c r="AN231" i="13"/>
  <c r="AO231" i="13"/>
  <c r="AK231" i="13"/>
  <c r="AL231" i="13"/>
  <c r="AM231" i="13"/>
  <c r="O231" i="13"/>
  <c r="W231" i="13"/>
  <c r="H231" i="13"/>
  <c r="F231" i="13" s="1"/>
  <c r="P231" i="13"/>
  <c r="X231" i="13"/>
  <c r="AF231" i="13"/>
  <c r="Q231" i="13"/>
  <c r="Y231" i="13"/>
  <c r="AG231" i="13"/>
  <c r="J231" i="13"/>
  <c r="R231" i="13"/>
  <c r="Z231" i="13"/>
  <c r="AH231" i="13"/>
  <c r="S231" i="13"/>
  <c r="AI231" i="13"/>
  <c r="T231" i="13"/>
  <c r="AJ231" i="13"/>
  <c r="U231" i="13"/>
  <c r="AD231" i="13"/>
  <c r="L231" i="13"/>
  <c r="V231" i="13"/>
  <c r="AA231" i="13"/>
  <c r="B231" i="13"/>
  <c r="A226" i="16" s="1"/>
  <c r="L179" i="14"/>
  <c r="T179" i="14"/>
  <c r="AJ179" i="14"/>
  <c r="U179" i="14"/>
  <c r="AK179" i="14"/>
  <c r="V179" i="14"/>
  <c r="AD179" i="14"/>
  <c r="AL179" i="14"/>
  <c r="S179" i="14"/>
  <c r="AA179" i="14"/>
  <c r="AI179" i="14"/>
  <c r="H179" i="14"/>
  <c r="F179" i="14" s="1"/>
  <c r="X179" i="14"/>
  <c r="AN179" i="14"/>
  <c r="Y179" i="14"/>
  <c r="AO179" i="14"/>
  <c r="J179" i="14"/>
  <c r="Z179" i="14"/>
  <c r="W179" i="14"/>
  <c r="AM179" i="14"/>
  <c r="AF179" i="14"/>
  <c r="AG179" i="14"/>
  <c r="AH179" i="14"/>
  <c r="O179" i="14"/>
  <c r="P179" i="14"/>
  <c r="Q179" i="14"/>
  <c r="R179" i="14"/>
  <c r="B179" i="14"/>
  <c r="AE229" i="14"/>
  <c r="H229" i="14"/>
  <c r="F229" i="14" s="1"/>
  <c r="Q229" i="14"/>
  <c r="S229" i="14"/>
  <c r="U175" i="13"/>
  <c r="M175" i="13"/>
  <c r="J175" i="13"/>
  <c r="H175" i="13"/>
  <c r="F175" i="13" s="1"/>
  <c r="AN175" i="13"/>
  <c r="M198" i="14"/>
  <c r="U198" i="14"/>
  <c r="Z198" i="14"/>
  <c r="AN198" i="14"/>
  <c r="AL64" i="14"/>
  <c r="AD64" i="14"/>
  <c r="W64" i="14"/>
  <c r="Y64" i="14"/>
  <c r="AC337" i="13"/>
  <c r="P337" i="13"/>
  <c r="R337" i="13"/>
  <c r="AM337" i="13"/>
  <c r="AK27" i="13"/>
  <c r="AM27" i="13"/>
  <c r="AN27" i="13"/>
  <c r="AL27" i="13"/>
  <c r="AO27" i="13"/>
  <c r="H27" i="13"/>
  <c r="F27" i="13" s="1"/>
  <c r="P27" i="13"/>
  <c r="X27" i="13"/>
  <c r="AF27" i="13"/>
  <c r="Q27" i="13"/>
  <c r="Y27" i="13"/>
  <c r="AG27" i="13"/>
  <c r="J27" i="13"/>
  <c r="R27" i="13"/>
  <c r="Z27" i="13"/>
  <c r="AH27" i="13"/>
  <c r="U27" i="13"/>
  <c r="L27" i="13"/>
  <c r="AD27" i="13"/>
  <c r="O27" i="13"/>
  <c r="S27" i="13"/>
  <c r="AI27" i="13"/>
  <c r="T27" i="13"/>
  <c r="AJ27" i="13"/>
  <c r="V27" i="13"/>
  <c r="W27" i="13"/>
  <c r="AA27" i="13"/>
  <c r="B27" i="13"/>
  <c r="A22" i="16" s="1"/>
  <c r="Q293" i="13"/>
  <c r="I293" i="13"/>
  <c r="D293" i="13" s="1"/>
  <c r="AB293" i="13"/>
  <c r="N293" i="13"/>
  <c r="AK293" i="13"/>
  <c r="R20" i="13"/>
  <c r="J20" i="13"/>
  <c r="AC20" i="13"/>
  <c r="AA20" i="13"/>
  <c r="J45" i="13"/>
  <c r="AI45" i="13"/>
  <c r="AE45" i="13"/>
  <c r="AM45" i="13"/>
  <c r="AI129" i="13"/>
  <c r="AG129" i="13"/>
  <c r="AE129" i="13"/>
  <c r="M129" i="13"/>
  <c r="M299" i="13"/>
  <c r="AJ299" i="13"/>
  <c r="I299" i="13"/>
  <c r="AO299" i="13"/>
  <c r="P101" i="13"/>
  <c r="AC101" i="13"/>
  <c r="AA101" i="13"/>
  <c r="Y101" i="13"/>
  <c r="M278" i="13"/>
  <c r="W278" i="13"/>
  <c r="Q278" i="13"/>
  <c r="AM278" i="13"/>
  <c r="AN154" i="14"/>
  <c r="AE154" i="14"/>
  <c r="K154" i="14"/>
  <c r="H154" i="14"/>
  <c r="F154" i="14" s="1"/>
  <c r="AB69" i="14"/>
  <c r="AG69" i="14"/>
  <c r="AK69" i="14"/>
  <c r="H69" i="14"/>
  <c r="F69" i="14" s="1"/>
  <c r="N69" i="14"/>
  <c r="E69" i="14" s="1"/>
  <c r="W126" i="14"/>
  <c r="AD126" i="14"/>
  <c r="AA126" i="14"/>
  <c r="AG126" i="14"/>
  <c r="T42" i="13"/>
  <c r="L42" i="13"/>
  <c r="J42" i="13"/>
  <c r="U42" i="13"/>
  <c r="V125" i="13"/>
  <c r="AJ125" i="13"/>
  <c r="AH125" i="13"/>
  <c r="AO125" i="13"/>
  <c r="U77" i="13"/>
  <c r="K77" i="13"/>
  <c r="AD77" i="13"/>
  <c r="AG211" i="13"/>
  <c r="W211" i="13"/>
  <c r="AB211" i="13"/>
  <c r="AO211" i="13"/>
  <c r="AB188" i="13"/>
  <c r="T188" i="13"/>
  <c r="I188" i="13"/>
  <c r="D188" i="13" s="1"/>
  <c r="AD188" i="13"/>
  <c r="AD164" i="14"/>
  <c r="AL164" i="14"/>
  <c r="AB164" i="14"/>
  <c r="Z164" i="14"/>
  <c r="AJ88" i="14"/>
  <c r="AC88" i="14"/>
  <c r="AH88" i="14"/>
  <c r="I88" i="14"/>
  <c r="AN184" i="14"/>
  <c r="AC184" i="14"/>
  <c r="AO184" i="14"/>
  <c r="L184" i="14"/>
  <c r="G184" i="14" s="1"/>
  <c r="J184" i="14"/>
  <c r="W201" i="14"/>
  <c r="O201" i="14"/>
  <c r="AJ201" i="14"/>
  <c r="AH201" i="14"/>
  <c r="Q97" i="14"/>
  <c r="AB97" i="14"/>
  <c r="U97" i="14"/>
  <c r="AE97" i="14"/>
  <c r="AK46" i="13"/>
  <c r="AL46" i="13"/>
  <c r="AN46" i="13"/>
  <c r="AO46" i="13"/>
  <c r="AM46" i="13"/>
  <c r="Q46" i="13"/>
  <c r="Y46" i="13"/>
  <c r="AG46" i="13"/>
  <c r="J46" i="13"/>
  <c r="R46" i="13"/>
  <c r="Z46" i="13"/>
  <c r="AH46" i="13"/>
  <c r="S46" i="13"/>
  <c r="AA46" i="13"/>
  <c r="AI46" i="13"/>
  <c r="V46" i="13"/>
  <c r="AD46" i="13"/>
  <c r="U46" i="13"/>
  <c r="W46" i="13"/>
  <c r="H46" i="13"/>
  <c r="F46" i="13" s="1"/>
  <c r="X46" i="13"/>
  <c r="L46" i="13"/>
  <c r="AB46" i="13"/>
  <c r="O46" i="13"/>
  <c r="P46" i="13"/>
  <c r="AF46" i="13"/>
  <c r="T46" i="13"/>
  <c r="AJ46" i="13"/>
  <c r="B46" i="13"/>
  <c r="A41" i="16" s="1"/>
  <c r="AK222" i="13"/>
  <c r="AL222" i="13"/>
  <c r="AM222" i="13"/>
  <c r="AN222" i="13"/>
  <c r="AO222" i="13"/>
  <c r="L222" i="13"/>
  <c r="T222" i="13"/>
  <c r="AB222" i="13"/>
  <c r="AJ222" i="13"/>
  <c r="U222" i="13"/>
  <c r="V222" i="13"/>
  <c r="AD222" i="13"/>
  <c r="O222" i="13"/>
  <c r="W222" i="13"/>
  <c r="H222" i="13"/>
  <c r="F222" i="13" s="1"/>
  <c r="X222" i="13"/>
  <c r="Y222" i="13"/>
  <c r="J222" i="13"/>
  <c r="Z222" i="13"/>
  <c r="S222" i="13"/>
  <c r="AI222" i="13"/>
  <c r="AG222" i="13"/>
  <c r="AH222" i="13"/>
  <c r="P222" i="13"/>
  <c r="Q222" i="13"/>
  <c r="R222" i="13"/>
  <c r="AA222" i="13"/>
  <c r="AF222" i="13"/>
  <c r="B222" i="13"/>
  <c r="A217" i="16" s="1"/>
  <c r="AK390" i="13"/>
  <c r="AL390" i="13"/>
  <c r="AM390" i="13"/>
  <c r="AN390" i="13"/>
  <c r="AO390" i="13"/>
  <c r="K390" i="13"/>
  <c r="S390" i="13"/>
  <c r="AA390" i="13"/>
  <c r="AI390" i="13"/>
  <c r="L390" i="13"/>
  <c r="T390" i="13"/>
  <c r="AB390" i="13"/>
  <c r="AJ390" i="13"/>
  <c r="M390" i="13"/>
  <c r="U390" i="13"/>
  <c r="N390" i="13"/>
  <c r="V390" i="13"/>
  <c r="AD390" i="13"/>
  <c r="O390" i="13"/>
  <c r="W390" i="13"/>
  <c r="AE390" i="13"/>
  <c r="J390" i="13"/>
  <c r="R390" i="13"/>
  <c r="Z390" i="13"/>
  <c r="AH390" i="13"/>
  <c r="AF390" i="13"/>
  <c r="AG390" i="13"/>
  <c r="B390" i="13"/>
  <c r="A385" i="16" s="1"/>
  <c r="G385" i="16" s="1"/>
  <c r="H390" i="13"/>
  <c r="F390" i="13" s="1"/>
  <c r="I390" i="13"/>
  <c r="P390" i="13"/>
  <c r="Q390" i="13"/>
  <c r="X390" i="13"/>
  <c r="Y390" i="13"/>
  <c r="AK206" i="13"/>
  <c r="AL206" i="13"/>
  <c r="AM206" i="13"/>
  <c r="AN206" i="13"/>
  <c r="AO206" i="13"/>
  <c r="L206" i="13"/>
  <c r="T206" i="13"/>
  <c r="AJ206" i="13"/>
  <c r="U206" i="13"/>
  <c r="V206" i="13"/>
  <c r="AD206" i="13"/>
  <c r="O206" i="13"/>
  <c r="W206" i="13"/>
  <c r="H206" i="13"/>
  <c r="F206" i="13" s="1"/>
  <c r="X206" i="13"/>
  <c r="Y206" i="13"/>
  <c r="J206" i="13"/>
  <c r="Z206" i="13"/>
  <c r="S206" i="13"/>
  <c r="AI206" i="13"/>
  <c r="Q206" i="13"/>
  <c r="R206" i="13"/>
  <c r="AA206" i="13"/>
  <c r="AF206" i="13"/>
  <c r="AG206" i="13"/>
  <c r="AH206" i="13"/>
  <c r="P206" i="13"/>
  <c r="B206" i="13"/>
  <c r="A201" i="16" s="1"/>
  <c r="AM341" i="13"/>
  <c r="AN341" i="13"/>
  <c r="AO341" i="13"/>
  <c r="AK341" i="13"/>
  <c r="AL341" i="13"/>
  <c r="U341" i="13"/>
  <c r="V341" i="13"/>
  <c r="AD341" i="13"/>
  <c r="O341" i="13"/>
  <c r="W341" i="13"/>
  <c r="L341" i="13"/>
  <c r="T341" i="13"/>
  <c r="AJ341" i="13"/>
  <c r="R341" i="13"/>
  <c r="AH341" i="13"/>
  <c r="S341" i="13"/>
  <c r="AI341" i="13"/>
  <c r="H341" i="13"/>
  <c r="F341" i="13" s="1"/>
  <c r="X341" i="13"/>
  <c r="Y341" i="13"/>
  <c r="J341" i="13"/>
  <c r="Z341" i="13"/>
  <c r="AA341" i="13"/>
  <c r="P341" i="13"/>
  <c r="AF341" i="13"/>
  <c r="Q341" i="13"/>
  <c r="AG341" i="13"/>
  <c r="B341" i="13"/>
  <c r="A336" i="16" s="1"/>
  <c r="AE229" i="13"/>
  <c r="T229" i="13"/>
  <c r="R229" i="13"/>
  <c r="AM229" i="13"/>
  <c r="R162" i="14"/>
  <c r="AB162" i="14"/>
  <c r="U162" i="14"/>
  <c r="AE162" i="14"/>
  <c r="X198" i="13"/>
  <c r="AA198" i="13"/>
  <c r="AE198" i="13"/>
  <c r="M198" i="13"/>
  <c r="AL198" i="13"/>
  <c r="S64" i="13"/>
  <c r="K64" i="13"/>
  <c r="I64" i="13"/>
  <c r="AK64" i="13"/>
  <c r="O337" i="14"/>
  <c r="AC337" i="14"/>
  <c r="AG337" i="14"/>
  <c r="AI337" i="14"/>
  <c r="S153" i="13"/>
  <c r="K153" i="13"/>
  <c r="H153" i="13"/>
  <c r="F153" i="13" s="1"/>
  <c r="U153" i="13"/>
  <c r="AK139" i="13"/>
  <c r="AM139" i="13"/>
  <c r="AL139" i="13"/>
  <c r="AN139" i="13"/>
  <c r="AO139" i="13"/>
  <c r="S139" i="13"/>
  <c r="AA139" i="13"/>
  <c r="AI139" i="13"/>
  <c r="L139" i="13"/>
  <c r="T139" i="13"/>
  <c r="AB139" i="13"/>
  <c r="AJ139" i="13"/>
  <c r="U139" i="13"/>
  <c r="V139" i="13"/>
  <c r="AD139" i="13"/>
  <c r="O139" i="13"/>
  <c r="W139" i="13"/>
  <c r="J139" i="13"/>
  <c r="AG139" i="13"/>
  <c r="P139" i="13"/>
  <c r="AH139" i="13"/>
  <c r="Q139" i="13"/>
  <c r="R139" i="13"/>
  <c r="X139" i="13"/>
  <c r="Y139" i="13"/>
  <c r="H139" i="13"/>
  <c r="F139" i="13" s="1"/>
  <c r="Z139" i="13"/>
  <c r="AF139" i="13"/>
  <c r="B139" i="13"/>
  <c r="A134" i="16" s="1"/>
  <c r="AF129" i="14"/>
  <c r="N129" i="14"/>
  <c r="E129" i="14" s="1"/>
  <c r="Z129" i="14"/>
  <c r="AB129" i="14"/>
  <c r="AD133" i="14"/>
  <c r="AN133" i="14"/>
  <c r="AF133" i="14"/>
  <c r="U133" i="14"/>
  <c r="S133" i="14"/>
  <c r="Z240" i="14"/>
  <c r="H240" i="14"/>
  <c r="F240" i="14" s="1"/>
  <c r="P240" i="14"/>
  <c r="N240" i="14"/>
  <c r="E240" i="14" s="1"/>
  <c r="L240" i="14"/>
  <c r="G240" i="14" s="1"/>
  <c r="Y66" i="13"/>
  <c r="AG66" i="13"/>
  <c r="O66" i="13"/>
  <c r="AM66" i="13"/>
  <c r="U69" i="13"/>
  <c r="M69" i="13"/>
  <c r="K69" i="13"/>
  <c r="AD69" i="13"/>
  <c r="AG126" i="13"/>
  <c r="H126" i="13"/>
  <c r="F126" i="13" s="1"/>
  <c r="U126" i="13"/>
  <c r="AN126" i="13"/>
  <c r="W87" i="14"/>
  <c r="AF87" i="14"/>
  <c r="Y87" i="14"/>
  <c r="AA87" i="14"/>
  <c r="T249" i="13"/>
  <c r="H249" i="13"/>
  <c r="F249" i="13" s="1"/>
  <c r="J249" i="13"/>
  <c r="AM249" i="13"/>
  <c r="AH112" i="14"/>
  <c r="AF112" i="14"/>
  <c r="T112" i="14"/>
  <c r="V112" i="14"/>
  <c r="L223" i="14"/>
  <c r="G223" i="14" s="1"/>
  <c r="Y223" i="14"/>
  <c r="AK223" i="14"/>
  <c r="H223" i="14"/>
  <c r="F223" i="14" s="1"/>
  <c r="N223" i="14"/>
  <c r="S40" i="14"/>
  <c r="V40" i="14"/>
  <c r="AH40" i="14"/>
  <c r="AF40" i="14"/>
  <c r="Y49" i="13"/>
  <c r="AF49" i="13"/>
  <c r="AB49" i="13"/>
  <c r="Z49" i="13"/>
  <c r="AJ361" i="13"/>
  <c r="P361" i="13"/>
  <c r="R361" i="13"/>
  <c r="AM361" i="13"/>
  <c r="AJ164" i="13"/>
  <c r="AB164" i="13"/>
  <c r="Q164" i="13"/>
  <c r="O164" i="13"/>
  <c r="AM164" i="13"/>
  <c r="AA88" i="13"/>
  <c r="AJ88" i="13"/>
  <c r="AF88" i="13"/>
  <c r="AN88" i="13"/>
  <c r="P184" i="13"/>
  <c r="H184" i="13"/>
  <c r="F184" i="13" s="1"/>
  <c r="T184" i="13"/>
  <c r="R184" i="13"/>
  <c r="E12" i="14"/>
  <c r="AK134" i="13"/>
  <c r="AL134" i="13"/>
  <c r="AN134" i="13"/>
  <c r="AM134" i="13"/>
  <c r="AO134" i="13"/>
  <c r="L134" i="13"/>
  <c r="T134" i="13"/>
  <c r="AB134" i="13"/>
  <c r="AJ134" i="13"/>
  <c r="U134" i="13"/>
  <c r="V134" i="13"/>
  <c r="AD134" i="13"/>
  <c r="O134" i="13"/>
  <c r="W134" i="13"/>
  <c r="H134" i="13"/>
  <c r="F134" i="13" s="1"/>
  <c r="P134" i="13"/>
  <c r="X134" i="13"/>
  <c r="AF134" i="13"/>
  <c r="I134" i="13"/>
  <c r="AA134" i="13"/>
  <c r="J134" i="13"/>
  <c r="AG134" i="13"/>
  <c r="K134" i="13"/>
  <c r="AH134" i="13"/>
  <c r="Q134" i="13"/>
  <c r="AI134" i="13"/>
  <c r="R134" i="13"/>
  <c r="S134" i="13"/>
  <c r="Y134" i="13"/>
  <c r="Z134" i="13"/>
  <c r="B134" i="13"/>
  <c r="A129" i="16" s="1"/>
  <c r="D384" i="16"/>
  <c r="D5" i="16"/>
  <c r="D157" i="16"/>
  <c r="D175" i="16"/>
  <c r="D32" i="16"/>
  <c r="D108" i="16"/>
  <c r="D56" i="16"/>
  <c r="D206" i="16"/>
  <c r="D99" i="16"/>
  <c r="D229" i="16"/>
  <c r="D167" i="16"/>
  <c r="D54" i="16"/>
  <c r="D37" i="16"/>
  <c r="D64" i="16"/>
  <c r="D127" i="16"/>
  <c r="D104" i="16"/>
  <c r="D15" i="16"/>
  <c r="D61" i="16"/>
  <c r="D12" i="16"/>
  <c r="D244" i="16"/>
  <c r="D235" i="16"/>
  <c r="D164" i="16"/>
  <c r="D126" i="16"/>
  <c r="D128" i="16"/>
  <c r="D80" i="16"/>
  <c r="D224" i="16"/>
  <c r="D294" i="16"/>
  <c r="D124" i="16"/>
  <c r="D260" i="16"/>
  <c r="D159" i="16"/>
  <c r="D90" i="16"/>
  <c r="D316" i="16"/>
  <c r="D118" i="16"/>
  <c r="D332" i="16"/>
  <c r="D383" i="16"/>
  <c r="D8" i="16"/>
  <c r="D288" i="16"/>
  <c r="D176" i="16"/>
  <c r="D200" i="16"/>
  <c r="D193" i="16"/>
  <c r="D250" i="16"/>
  <c r="D162" i="16"/>
  <c r="D116" i="16"/>
  <c r="D276" i="16"/>
  <c r="D70" i="16"/>
  <c r="D292" i="16"/>
  <c r="D33" i="16"/>
  <c r="D13" i="16"/>
  <c r="D220" i="16"/>
  <c r="D73" i="16"/>
  <c r="D36" i="16"/>
  <c r="D216" i="16"/>
  <c r="D16" i="16"/>
  <c r="D3" i="16"/>
  <c r="D10" i="16"/>
  <c r="D163" i="16"/>
  <c r="D46" i="16"/>
  <c r="D100" i="16"/>
  <c r="D44" i="16"/>
  <c r="D84" i="16"/>
  <c r="D83" i="16"/>
  <c r="D35" i="16"/>
  <c r="D52" i="16"/>
  <c r="D22" i="16"/>
  <c r="D85" i="16"/>
  <c r="D137" i="16"/>
  <c r="D273" i="16"/>
  <c r="D303" i="16"/>
  <c r="D352" i="16"/>
  <c r="D296" i="16"/>
  <c r="D258" i="16"/>
  <c r="D96" i="16"/>
  <c r="D356" i="16"/>
  <c r="D26" i="16"/>
  <c r="D119" i="16"/>
  <c r="D34" i="16"/>
  <c r="D75" i="16"/>
  <c r="D57" i="16"/>
  <c r="D102" i="16"/>
  <c r="D30" i="16"/>
  <c r="D24" i="16"/>
  <c r="D261" i="16"/>
  <c r="D132" i="16"/>
  <c r="D183" i="16"/>
  <c r="D172" i="16"/>
  <c r="D150" i="16"/>
  <c r="D188" i="16"/>
  <c r="D120" i="16"/>
  <c r="D23" i="16"/>
  <c r="D92" i="16"/>
  <c r="D196" i="16"/>
  <c r="D4" i="16"/>
  <c r="D214" i="16"/>
  <c r="D49" i="16"/>
  <c r="D194" i="16"/>
  <c r="D58" i="16"/>
  <c r="D148" i="16"/>
  <c r="D285" i="16"/>
  <c r="D180" i="16"/>
  <c r="D40" i="16"/>
  <c r="D47" i="16"/>
  <c r="D72" i="16"/>
  <c r="D28" i="16"/>
  <c r="D48" i="16"/>
  <c r="D149" i="16"/>
  <c r="D134" i="16"/>
  <c r="D20" i="16"/>
  <c r="D385" i="16"/>
  <c r="D107" i="16"/>
  <c r="D170" i="16"/>
  <c r="D105" i="16"/>
  <c r="D42" i="16"/>
  <c r="D82" i="16"/>
  <c r="D76" i="16"/>
  <c r="D301" i="16"/>
  <c r="D63" i="16"/>
  <c r="D98" i="16"/>
  <c r="D68" i="16"/>
  <c r="D51" i="16"/>
  <c r="D6" i="16"/>
  <c r="D88" i="16"/>
  <c r="D43" i="16"/>
  <c r="D50" i="16"/>
  <c r="D59" i="16"/>
  <c r="D91" i="16"/>
  <c r="D7" i="16"/>
  <c r="D207" i="16"/>
  <c r="D144" i="16"/>
  <c r="D246" i="16"/>
  <c r="D121" i="16"/>
  <c r="D184" i="16"/>
  <c r="D218" i="16"/>
  <c r="D115" i="16"/>
  <c r="D11" i="16"/>
  <c r="D9" i="16"/>
  <c r="D55" i="16"/>
  <c r="D179" i="16"/>
  <c r="D231" i="16"/>
  <c r="D123" i="16"/>
  <c r="G184" i="13"/>
  <c r="G128" i="13"/>
  <c r="X199" i="15"/>
  <c r="X343" i="15"/>
  <c r="X335" i="15"/>
  <c r="AB338" i="14" s="1"/>
  <c r="X135" i="15"/>
  <c r="X215" i="15"/>
  <c r="AB218" i="14" s="1"/>
  <c r="X285" i="15"/>
  <c r="G348" i="16"/>
  <c r="G231" i="13"/>
  <c r="X380" i="15"/>
  <c r="AB383" i="13" s="1"/>
  <c r="AH4" i="13"/>
  <c r="X383" i="15"/>
  <c r="X377" i="15"/>
  <c r="AB380" i="13" s="1"/>
  <c r="X379" i="15"/>
  <c r="AB382" i="14" s="1"/>
  <c r="X27" i="15"/>
  <c r="AB30" i="13" s="1"/>
  <c r="AH4" i="14"/>
  <c r="AI4" i="13"/>
  <c r="G169" i="16"/>
  <c r="X382" i="15"/>
  <c r="X378" i="15"/>
  <c r="AB381" i="14" s="1"/>
  <c r="G173" i="16"/>
  <c r="X381" i="15"/>
  <c r="Y381" i="15" s="1"/>
  <c r="G234" i="13"/>
  <c r="P4" i="14"/>
  <c r="G80" i="13"/>
  <c r="G73" i="13"/>
  <c r="X255" i="15"/>
  <c r="AB258" i="14" s="1"/>
  <c r="G54" i="13"/>
  <c r="G199" i="13"/>
  <c r="G188" i="13"/>
  <c r="G249" i="13"/>
  <c r="G97" i="13"/>
  <c r="G64" i="13"/>
  <c r="G251" i="13"/>
  <c r="G63" i="13"/>
  <c r="G49" i="13"/>
  <c r="G77" i="13"/>
  <c r="G57" i="13"/>
  <c r="G16" i="13"/>
  <c r="G14" i="13"/>
  <c r="X189" i="15"/>
  <c r="X273" i="15"/>
  <c r="X213" i="15"/>
  <c r="X306" i="15"/>
  <c r="X171" i="15"/>
  <c r="X91" i="15"/>
  <c r="X29" i="15"/>
  <c r="X228" i="15"/>
  <c r="AB231" i="14" s="1"/>
  <c r="X359" i="15"/>
  <c r="X347" i="15"/>
  <c r="X369" i="15"/>
  <c r="X307" i="15"/>
  <c r="AB310" i="14" s="1"/>
  <c r="X271" i="15"/>
  <c r="X241" i="15"/>
  <c r="X175" i="15"/>
  <c r="X338" i="15"/>
  <c r="AB341" i="14" s="1"/>
  <c r="X188" i="15"/>
  <c r="X211" i="15"/>
  <c r="X192" i="15"/>
  <c r="X244" i="15"/>
  <c r="AB247" i="14" s="1"/>
  <c r="X269" i="15"/>
  <c r="AB272" i="13" s="1"/>
  <c r="X21" i="15"/>
  <c r="X283" i="15"/>
  <c r="AB286" i="13" s="1"/>
  <c r="X280" i="15"/>
  <c r="X153" i="15"/>
  <c r="X170" i="15"/>
  <c r="AB173" i="13" s="1"/>
  <c r="X342" i="15"/>
  <c r="X214" i="15"/>
  <c r="AB217" i="14" s="1"/>
  <c r="X148" i="15"/>
  <c r="AB151" i="13" s="1"/>
  <c r="X324" i="15"/>
  <c r="AB327" i="13" s="1"/>
  <c r="X147" i="15"/>
  <c r="AB150" i="14" s="1"/>
  <c r="X353" i="15"/>
  <c r="Y353" i="15" s="1"/>
  <c r="X346" i="15"/>
  <c r="AB349" i="14" s="1"/>
  <c r="X319" i="15"/>
  <c r="X191" i="15"/>
  <c r="X256" i="15"/>
  <c r="X112" i="15"/>
  <c r="AB115" i="14" s="1"/>
  <c r="X348" i="15"/>
  <c r="X309" i="15"/>
  <c r="X83" i="15"/>
  <c r="X180" i="15"/>
  <c r="X225" i="15"/>
  <c r="AB228" i="13" s="1"/>
  <c r="X113" i="15"/>
  <c r="X111" i="15"/>
  <c r="X149" i="15"/>
  <c r="X217" i="15"/>
  <c r="X184" i="15"/>
  <c r="AB187" i="14" s="1"/>
  <c r="X73" i="15"/>
  <c r="Y73" i="15" s="1"/>
  <c r="X288" i="15"/>
  <c r="X97" i="15"/>
  <c r="X183" i="15"/>
  <c r="Z4" i="13"/>
  <c r="G13" i="13"/>
  <c r="C5" i="16"/>
  <c r="G180" i="13"/>
  <c r="G113" i="13"/>
  <c r="G101" i="13"/>
  <c r="G205" i="13"/>
  <c r="G167" i="13"/>
  <c r="G266" i="13"/>
  <c r="G55" i="13"/>
  <c r="G89" i="13"/>
  <c r="X311" i="15"/>
  <c r="X326" i="15"/>
  <c r="AB329" i="13" s="1"/>
  <c r="X301" i="15"/>
  <c r="X253" i="15"/>
  <c r="X297" i="15"/>
  <c r="X173" i="15"/>
  <c r="X286" i="15"/>
  <c r="X62" i="15"/>
  <c r="X282" i="15"/>
  <c r="Y4" i="13"/>
  <c r="G162" i="13"/>
  <c r="G225" i="13"/>
  <c r="G9" i="13"/>
  <c r="X371" i="15"/>
  <c r="X160" i="15"/>
  <c r="AB163" i="13" s="1"/>
  <c r="X264" i="15"/>
  <c r="Y264" i="15" s="1"/>
  <c r="X284" i="15"/>
  <c r="X230" i="15"/>
  <c r="Y230" i="15" s="1"/>
  <c r="AC233" i="14" s="1"/>
  <c r="X261" i="15"/>
  <c r="X310" i="15"/>
  <c r="X345" i="15"/>
  <c r="AB348" i="14" s="1"/>
  <c r="X360" i="15"/>
  <c r="AB363" i="13" s="1"/>
  <c r="X167" i="15"/>
  <c r="Y167" i="15" s="1"/>
  <c r="X336" i="15"/>
  <c r="AB339" i="13" s="1"/>
  <c r="X332" i="15"/>
  <c r="X279" i="15"/>
  <c r="X103" i="15"/>
  <c r="X234" i="15"/>
  <c r="X295" i="15"/>
  <c r="X344" i="15"/>
  <c r="X276" i="15"/>
  <c r="Y276" i="15" s="1"/>
  <c r="X355" i="15"/>
  <c r="X259" i="15"/>
  <c r="AB262" i="13" s="1"/>
  <c r="X236" i="15"/>
  <c r="X212" i="15"/>
  <c r="AB215" i="14" s="1"/>
  <c r="X31" i="15"/>
  <c r="AB34" i="14" s="1"/>
  <c r="X163" i="15"/>
  <c r="Y4" i="14"/>
  <c r="Y239" i="15"/>
  <c r="AC242" i="14" s="1"/>
  <c r="Y127" i="15"/>
  <c r="AC130" i="13" s="1"/>
  <c r="Y19" i="15"/>
  <c r="AC22" i="13" s="1"/>
  <c r="Y131" i="15"/>
  <c r="AC134" i="14" s="1"/>
  <c r="Y219" i="15"/>
  <c r="AC222" i="14" s="1"/>
  <c r="Y142" i="15"/>
  <c r="L312" i="2"/>
  <c r="N312" i="15" s="1"/>
  <c r="E312" i="15"/>
  <c r="G354" i="16"/>
  <c r="X162" i="15"/>
  <c r="L103" i="2"/>
  <c r="N103" i="15" s="1"/>
  <c r="E103" i="15"/>
  <c r="X143" i="15"/>
  <c r="AB146" i="13" s="1"/>
  <c r="X339" i="15"/>
  <c r="AB342" i="14" s="1"/>
  <c r="X372" i="15"/>
  <c r="X270" i="15"/>
  <c r="AB273" i="14" s="1"/>
  <c r="X176" i="15"/>
  <c r="AB179" i="14" s="1"/>
  <c r="G209" i="16"/>
  <c r="G78" i="16"/>
  <c r="G315" i="16"/>
  <c r="X144" i="15"/>
  <c r="AB147" i="13" s="1"/>
  <c r="X368" i="15"/>
  <c r="AB371" i="13" s="1"/>
  <c r="X268" i="15"/>
  <c r="AB271" i="13" s="1"/>
  <c r="L293" i="2"/>
  <c r="N293" i="15" s="1"/>
  <c r="F293" i="15"/>
  <c r="G291" i="16" s="1"/>
  <c r="X116" i="15"/>
  <c r="AB119" i="14" s="1"/>
  <c r="X300" i="15"/>
  <c r="Y360" i="15"/>
  <c r="AC363" i="13" s="1"/>
  <c r="X361" i="15"/>
  <c r="AB364" i="13" s="1"/>
  <c r="X366" i="15"/>
  <c r="L145" i="2"/>
  <c r="N145" i="15" s="1"/>
  <c r="E145" i="15"/>
  <c r="X254" i="15"/>
  <c r="AB257" i="13" s="1"/>
  <c r="G152" i="16"/>
  <c r="G302" i="16"/>
  <c r="G280" i="16"/>
  <c r="X223" i="15"/>
  <c r="X140" i="15"/>
  <c r="AB143" i="14" s="1"/>
  <c r="X266" i="15"/>
  <c r="X251" i="15"/>
  <c r="Y295" i="15"/>
  <c r="X308" i="15"/>
  <c r="Y259" i="15"/>
  <c r="AC262" i="13" s="1"/>
  <c r="Y320" i="15"/>
  <c r="G368" i="16"/>
  <c r="X365" i="15"/>
  <c r="AB368" i="14" s="1"/>
  <c r="Y212" i="15"/>
  <c r="AC215" i="14" s="1"/>
  <c r="X194" i="15"/>
  <c r="G225" i="16"/>
  <c r="G245" i="16"/>
  <c r="G232" i="16"/>
  <c r="G213" i="16"/>
  <c r="G111" i="16"/>
  <c r="G372" i="16"/>
  <c r="Y31" i="15"/>
  <c r="AC34" i="14" s="1"/>
  <c r="G211" i="16"/>
  <c r="G272" i="16"/>
  <c r="G255" i="16"/>
  <c r="G27" i="16"/>
  <c r="G146" i="16"/>
  <c r="G202" i="16"/>
  <c r="G362" i="16"/>
  <c r="G373" i="16"/>
  <c r="G312" i="16"/>
  <c r="G238" i="16"/>
  <c r="G230" i="16"/>
  <c r="G339" i="16"/>
  <c r="G135" i="16"/>
  <c r="G322" i="16"/>
  <c r="G341" i="16"/>
  <c r="J155" i="15"/>
  <c r="K155" i="15"/>
  <c r="J207" i="15"/>
  <c r="K207" i="15"/>
  <c r="J263" i="15"/>
  <c r="K263" i="15"/>
  <c r="J47" i="15"/>
  <c r="K47" i="15"/>
  <c r="J99" i="15"/>
  <c r="K99" i="15"/>
  <c r="Y163" i="15"/>
  <c r="Y79" i="15"/>
  <c r="L79" i="2"/>
  <c r="N79" i="15" s="1"/>
  <c r="E79" i="15"/>
  <c r="G349" i="16"/>
  <c r="K302" i="15"/>
  <c r="N305" i="14" s="1"/>
  <c r="J302" i="15"/>
  <c r="M305" i="14" s="1"/>
  <c r="J313" i="15"/>
  <c r="K313" i="15"/>
  <c r="J259" i="15"/>
  <c r="M262" i="14" s="1"/>
  <c r="K259" i="15"/>
  <c r="N262" i="14" s="1"/>
  <c r="J113" i="15"/>
  <c r="K113" i="15"/>
  <c r="J357" i="15"/>
  <c r="K357" i="15"/>
  <c r="J111" i="15"/>
  <c r="K111" i="15"/>
  <c r="G241" i="16"/>
  <c r="G327" i="16"/>
  <c r="G314" i="16"/>
  <c r="G141" i="16"/>
  <c r="J179" i="15"/>
  <c r="K179" i="15"/>
  <c r="J27" i="15"/>
  <c r="M30" i="13" s="1"/>
  <c r="K27" i="15"/>
  <c r="N30" i="13" s="1"/>
  <c r="J183" i="15"/>
  <c r="K183" i="15"/>
  <c r="Y199" i="15"/>
  <c r="J379" i="15"/>
  <c r="M382" i="14" s="1"/>
  <c r="K379" i="15"/>
  <c r="N382" i="13" s="1"/>
  <c r="J261" i="15"/>
  <c r="K261" i="15"/>
  <c r="J321" i="15"/>
  <c r="M324" i="13" s="1"/>
  <c r="K321" i="15"/>
  <c r="N324" i="13" s="1"/>
  <c r="J223" i="15"/>
  <c r="K223" i="15"/>
  <c r="J269" i="15"/>
  <c r="M272" i="14" s="1"/>
  <c r="K269" i="15"/>
  <c r="N272" i="13" s="1"/>
  <c r="E272" i="13" s="1"/>
  <c r="J73" i="15"/>
  <c r="K73" i="15"/>
  <c r="K140" i="15"/>
  <c r="N143" i="14" s="1"/>
  <c r="E143" i="14" s="1"/>
  <c r="J140" i="15"/>
  <c r="M143" i="14" s="1"/>
  <c r="K21" i="15"/>
  <c r="J21" i="15"/>
  <c r="K356" i="15"/>
  <c r="N359" i="13" s="1"/>
  <c r="J356" i="15"/>
  <c r="M359" i="13" s="1"/>
  <c r="J288" i="15"/>
  <c r="K288" i="15"/>
  <c r="K200" i="15"/>
  <c r="N203" i="14" s="1"/>
  <c r="J200" i="15"/>
  <c r="M203" i="13" s="1"/>
  <c r="J221" i="15"/>
  <c r="M224" i="13" s="1"/>
  <c r="K221" i="15"/>
  <c r="N224" i="14" s="1"/>
  <c r="J317" i="15"/>
  <c r="K317" i="15"/>
  <c r="K326" i="15"/>
  <c r="N329" i="13" s="1"/>
  <c r="E329" i="13" s="1"/>
  <c r="J326" i="15"/>
  <c r="M329" i="13" s="1"/>
  <c r="K282" i="15"/>
  <c r="J282" i="15"/>
  <c r="J215" i="15"/>
  <c r="M218" i="14" s="1"/>
  <c r="K215" i="15"/>
  <c r="N218" i="14" s="1"/>
  <c r="E218" i="14" s="1"/>
  <c r="J157" i="15"/>
  <c r="K157" i="15"/>
  <c r="J365" i="15"/>
  <c r="M368" i="14" s="1"/>
  <c r="K365" i="15"/>
  <c r="N368" i="14" s="1"/>
  <c r="E368" i="14" s="1"/>
  <c r="K266" i="15"/>
  <c r="J266" i="15"/>
  <c r="G345" i="16"/>
  <c r="G129" i="16"/>
  <c r="K162" i="15"/>
  <c r="J162" i="15"/>
  <c r="J333" i="15"/>
  <c r="K333" i="15"/>
  <c r="K76" i="15"/>
  <c r="J76" i="15"/>
  <c r="J371" i="15"/>
  <c r="K371" i="15"/>
  <c r="J325" i="15"/>
  <c r="K325" i="15"/>
  <c r="K228" i="15"/>
  <c r="N231" i="14" s="1"/>
  <c r="J228" i="15"/>
  <c r="M231" i="14" s="1"/>
  <c r="J193" i="15"/>
  <c r="K193" i="15"/>
  <c r="K378" i="15"/>
  <c r="N381" i="14" s="1"/>
  <c r="J378" i="15"/>
  <c r="M381" i="13" s="1"/>
  <c r="J203" i="15"/>
  <c r="M206" i="14" s="1"/>
  <c r="K203" i="15"/>
  <c r="N206" i="14" s="1"/>
  <c r="G151" i="16"/>
  <c r="K342" i="15"/>
  <c r="J342" i="15"/>
  <c r="G252" i="16"/>
  <c r="K336" i="15"/>
  <c r="N339" i="13" s="1"/>
  <c r="E339" i="13" s="1"/>
  <c r="J336" i="15"/>
  <c r="M339" i="13" s="1"/>
  <c r="K168" i="15"/>
  <c r="N171" i="14" s="1"/>
  <c r="J168" i="15"/>
  <c r="M171" i="13" s="1"/>
  <c r="J163" i="15"/>
  <c r="K163" i="15"/>
  <c r="J255" i="15"/>
  <c r="M258" i="14" s="1"/>
  <c r="K255" i="15"/>
  <c r="N258" i="13" s="1"/>
  <c r="J243" i="15"/>
  <c r="K243" i="15"/>
  <c r="J219" i="15"/>
  <c r="M222" i="14" s="1"/>
  <c r="K219" i="15"/>
  <c r="N222" i="14" s="1"/>
  <c r="J189" i="15"/>
  <c r="K189" i="15"/>
  <c r="J311" i="15"/>
  <c r="K311" i="15"/>
  <c r="K206" i="15"/>
  <c r="J206" i="15"/>
  <c r="G168" i="16"/>
  <c r="K116" i="15"/>
  <c r="N119" i="13" s="1"/>
  <c r="J116" i="15"/>
  <c r="M119" i="13" s="1"/>
  <c r="K214" i="15"/>
  <c r="N217" i="13" s="1"/>
  <c r="J214" i="15"/>
  <c r="M217" i="14" s="1"/>
  <c r="J377" i="15"/>
  <c r="M380" i="14" s="1"/>
  <c r="K377" i="15"/>
  <c r="N380" i="13" s="1"/>
  <c r="E380" i="13" s="1"/>
  <c r="G140" i="16"/>
  <c r="Y5" i="15"/>
  <c r="AF4" i="13"/>
  <c r="C3" i="16"/>
  <c r="M4" i="13"/>
  <c r="Y182" i="15"/>
  <c r="Y122" i="15"/>
  <c r="AC125" i="14" s="1"/>
  <c r="Y129" i="15"/>
  <c r="Y89" i="15"/>
  <c r="Y57" i="15"/>
  <c r="Y152" i="15"/>
  <c r="Y155" i="15"/>
  <c r="G112" i="13"/>
  <c r="G293" i="13"/>
  <c r="G181" i="13"/>
  <c r="G110" i="13"/>
  <c r="G61" i="13"/>
  <c r="G121" i="13"/>
  <c r="G59" i="13"/>
  <c r="G68" i="13"/>
  <c r="G75" i="13"/>
  <c r="G109" i="13"/>
  <c r="G137" i="13"/>
  <c r="G56" i="13"/>
  <c r="Y4" i="15"/>
  <c r="G17" i="13"/>
  <c r="Y298" i="15"/>
  <c r="Y246" i="15"/>
  <c r="AC249" i="14" s="1"/>
  <c r="Y126" i="15"/>
  <c r="AC129" i="14" s="1"/>
  <c r="Y161" i="15"/>
  <c r="AC164" i="14" s="1"/>
  <c r="Y216" i="15"/>
  <c r="Y287" i="15"/>
  <c r="Y159" i="15"/>
  <c r="AC162" i="13" s="1"/>
  <c r="G48" i="13"/>
  <c r="G131" i="13"/>
  <c r="G221" i="13"/>
  <c r="Y257" i="15"/>
  <c r="Y77" i="15"/>
  <c r="G185" i="13"/>
  <c r="G154" i="13"/>
  <c r="G139" i="13"/>
  <c r="G120" i="13"/>
  <c r="U4" i="14"/>
  <c r="W4" i="13"/>
  <c r="V4" i="14"/>
  <c r="V4" i="13"/>
  <c r="Q4" i="13"/>
  <c r="G390" i="13"/>
  <c r="C28" i="16"/>
  <c r="Y305" i="15"/>
  <c r="G337" i="13"/>
  <c r="L359" i="2"/>
  <c r="N359" i="15" s="1"/>
  <c r="E359" i="15"/>
  <c r="Y307" i="15"/>
  <c r="AC310" i="14" s="1"/>
  <c r="L382" i="2"/>
  <c r="N382" i="15" s="1"/>
  <c r="E382" i="15"/>
  <c r="G236" i="16"/>
  <c r="Y211" i="15"/>
  <c r="X16" i="15"/>
  <c r="AB19" i="14" s="1"/>
  <c r="Y371" i="15"/>
  <c r="Y160" i="15"/>
  <c r="AC163" i="13" s="1"/>
  <c r="L369" i="2"/>
  <c r="N369" i="15" s="1"/>
  <c r="E369" i="15"/>
  <c r="L365" i="2"/>
  <c r="N365" i="15" s="1"/>
  <c r="F365" i="15"/>
  <c r="Y343" i="15"/>
  <c r="L91" i="2"/>
  <c r="N91" i="15" s="1"/>
  <c r="E91" i="15"/>
  <c r="X312" i="15"/>
  <c r="X193" i="15"/>
  <c r="X258" i="15"/>
  <c r="AB261" i="13" s="1"/>
  <c r="Y383" i="15"/>
  <c r="X340" i="15"/>
  <c r="X206" i="15"/>
  <c r="X69" i="15"/>
  <c r="AB72" i="14" s="1"/>
  <c r="X299" i="15"/>
  <c r="G328" i="16"/>
  <c r="G377" i="16"/>
  <c r="G155" i="16"/>
  <c r="G110" i="16"/>
  <c r="X157" i="15"/>
  <c r="L368" i="2"/>
  <c r="N368" i="15" s="1"/>
  <c r="K371" i="14" s="1"/>
  <c r="E368" i="15"/>
  <c r="L373" i="2"/>
  <c r="N373" i="15" s="1"/>
  <c r="E373" i="15"/>
  <c r="X245" i="15"/>
  <c r="AB248" i="13" s="1"/>
  <c r="X364" i="15"/>
  <c r="Y335" i="15"/>
  <c r="AC338" i="14" s="1"/>
  <c r="X315" i="15"/>
  <c r="L360" i="2"/>
  <c r="N360" i="15" s="1"/>
  <c r="I363" i="14" s="1"/>
  <c r="E360" i="15"/>
  <c r="X292" i="15"/>
  <c r="X204" i="15"/>
  <c r="AB207" i="13" s="1"/>
  <c r="X331" i="15"/>
  <c r="X137" i="15"/>
  <c r="AB140" i="13" s="1"/>
  <c r="X132" i="15"/>
  <c r="X341" i="15"/>
  <c r="AB344" i="13" s="1"/>
  <c r="X168" i="15"/>
  <c r="AB171" i="13" s="1"/>
  <c r="G221" i="16"/>
  <c r="G95" i="16"/>
  <c r="G330" i="16"/>
  <c r="X41" i="15"/>
  <c r="AB44" i="13" s="1"/>
  <c r="X80" i="15"/>
  <c r="X133" i="15"/>
  <c r="AB136" i="13" s="1"/>
  <c r="X156" i="15"/>
  <c r="X356" i="15"/>
  <c r="AB359" i="13" s="1"/>
  <c r="Y215" i="15"/>
  <c r="AC218" i="14" s="1"/>
  <c r="L321" i="2"/>
  <c r="N321" i="15" s="1"/>
  <c r="I324" i="14" s="1"/>
  <c r="F321" i="15"/>
  <c r="X227" i="15"/>
  <c r="X281" i="15"/>
  <c r="X232" i="15"/>
  <c r="X274" i="15"/>
  <c r="X265" i="15"/>
  <c r="X376" i="15"/>
  <c r="L272" i="2"/>
  <c r="N272" i="15" s="1"/>
  <c r="E272" i="15"/>
  <c r="X272" i="15"/>
  <c r="X210" i="15"/>
  <c r="Y285" i="15"/>
  <c r="X314" i="15"/>
  <c r="X205" i="15"/>
  <c r="X384" i="15"/>
  <c r="X224" i="15"/>
  <c r="X291" i="15"/>
  <c r="X313" i="15"/>
  <c r="X357" i="15"/>
  <c r="X88" i="15"/>
  <c r="X114" i="15"/>
  <c r="X238" i="15"/>
  <c r="X321" i="15"/>
  <c r="AB324" i="13" s="1"/>
  <c r="X95" i="15"/>
  <c r="AB98" i="14" s="1"/>
  <c r="G279" i="16"/>
  <c r="G131" i="16"/>
  <c r="G307" i="16"/>
  <c r="G293" i="16"/>
  <c r="G382" i="16"/>
  <c r="G86" i="16"/>
  <c r="G267" i="16"/>
  <c r="G171" i="16"/>
  <c r="G287" i="16"/>
  <c r="G270" i="16"/>
  <c r="G317" i="16"/>
  <c r="G342" i="16"/>
  <c r="G79" i="16"/>
  <c r="G263" i="16"/>
  <c r="G289" i="16"/>
  <c r="G203" i="16"/>
  <c r="G147" i="16"/>
  <c r="G113" i="16"/>
  <c r="G114" i="16"/>
  <c r="G334" i="16"/>
  <c r="G351" i="16"/>
  <c r="G254" i="16"/>
  <c r="L163" i="2"/>
  <c r="N163" i="15" s="1"/>
  <c r="E163" i="15"/>
  <c r="G109" i="16"/>
  <c r="J323" i="15"/>
  <c r="K323" i="15"/>
  <c r="K62" i="15"/>
  <c r="J62" i="15"/>
  <c r="J149" i="15"/>
  <c r="K149" i="15"/>
  <c r="K88" i="15"/>
  <c r="J88" i="15"/>
  <c r="J320" i="15"/>
  <c r="K320" i="15"/>
  <c r="K236" i="15"/>
  <c r="J236" i="15"/>
  <c r="G125" i="16"/>
  <c r="G239" i="16"/>
  <c r="G278" i="16"/>
  <c r="X179" i="15"/>
  <c r="J67" i="15"/>
  <c r="K67" i="15"/>
  <c r="K250" i="15"/>
  <c r="N253" i="13" s="1"/>
  <c r="J250" i="15"/>
  <c r="M253" i="14" s="1"/>
  <c r="Y255" i="15"/>
  <c r="AC258" i="13" s="1"/>
  <c r="Y43" i="15"/>
  <c r="AC46" i="14" s="1"/>
  <c r="G264" i="16"/>
  <c r="J95" i="15"/>
  <c r="M98" i="14" s="1"/>
  <c r="K95" i="15"/>
  <c r="N98" i="14" s="1"/>
  <c r="E98" i="14" s="1"/>
  <c r="J247" i="15"/>
  <c r="K247" i="15"/>
  <c r="J112" i="15"/>
  <c r="M115" i="14" s="1"/>
  <c r="K112" i="15"/>
  <c r="N115" i="14" s="1"/>
  <c r="E115" i="14" s="1"/>
  <c r="J97" i="15"/>
  <c r="K97" i="15"/>
  <c r="G77" i="16"/>
  <c r="G269" i="16"/>
  <c r="G310" i="16"/>
  <c r="G323" i="16"/>
  <c r="J339" i="15"/>
  <c r="M342" i="14" s="1"/>
  <c r="K339" i="15"/>
  <c r="N342" i="13" s="1"/>
  <c r="J383" i="15"/>
  <c r="K383" i="15"/>
  <c r="G201" i="16"/>
  <c r="J69" i="15"/>
  <c r="M72" i="13" s="1"/>
  <c r="K69" i="15"/>
  <c r="N72" i="13" s="1"/>
  <c r="K338" i="15"/>
  <c r="N341" i="14" s="1"/>
  <c r="J338" i="15"/>
  <c r="M341" i="14" s="1"/>
  <c r="K352" i="15"/>
  <c r="N355" i="14" s="1"/>
  <c r="J352" i="15"/>
  <c r="M355" i="14" s="1"/>
  <c r="K188" i="15"/>
  <c r="J188" i="15"/>
  <c r="G166" i="16"/>
  <c r="J187" i="15"/>
  <c r="K187" i="15"/>
  <c r="J283" i="15"/>
  <c r="K283" i="15"/>
  <c r="J245" i="15"/>
  <c r="M248" i="14" s="1"/>
  <c r="K245" i="15"/>
  <c r="N248" i="14" s="1"/>
  <c r="K310" i="15"/>
  <c r="J310" i="15"/>
  <c r="K300" i="15"/>
  <c r="J300" i="15"/>
  <c r="J375" i="15"/>
  <c r="K375" i="15"/>
  <c r="K292" i="15"/>
  <c r="J292" i="15"/>
  <c r="K204" i="15"/>
  <c r="N207" i="14" s="1"/>
  <c r="J204" i="15"/>
  <c r="M207" i="14" s="1"/>
  <c r="J361" i="15"/>
  <c r="M364" i="13" s="1"/>
  <c r="K361" i="15"/>
  <c r="N364" i="13" s="1"/>
  <c r="K366" i="15"/>
  <c r="J366" i="15"/>
  <c r="G187" i="16"/>
  <c r="J273" i="15"/>
  <c r="K273" i="15"/>
  <c r="G204" i="16"/>
  <c r="J175" i="15"/>
  <c r="K175" i="15"/>
  <c r="J299" i="15"/>
  <c r="K299" i="15"/>
  <c r="K284" i="15"/>
  <c r="J284" i="15"/>
  <c r="J373" i="15"/>
  <c r="K373" i="15"/>
  <c r="K368" i="15"/>
  <c r="N371" i="13" s="1"/>
  <c r="E371" i="13" s="1"/>
  <c r="J368" i="15"/>
  <c r="M371" i="13" s="1"/>
  <c r="J345" i="15"/>
  <c r="M348" i="13" s="1"/>
  <c r="K345" i="15"/>
  <c r="N348" i="13" s="1"/>
  <c r="K360" i="15"/>
  <c r="N363" i="13" s="1"/>
  <c r="E363" i="13" s="1"/>
  <c r="J360" i="15"/>
  <c r="M363" i="13" s="1"/>
  <c r="J331" i="15"/>
  <c r="K331" i="15"/>
  <c r="J301" i="15"/>
  <c r="K301" i="15"/>
  <c r="J137" i="15"/>
  <c r="M140" i="14" s="1"/>
  <c r="K137" i="15"/>
  <c r="N140" i="13" s="1"/>
  <c r="E140" i="13" s="1"/>
  <c r="K148" i="15"/>
  <c r="N151" i="13" s="1"/>
  <c r="E151" i="13" s="1"/>
  <c r="J148" i="15"/>
  <c r="M151" i="13" s="1"/>
  <c r="J167" i="15"/>
  <c r="M170" i="14" s="1"/>
  <c r="K167" i="15"/>
  <c r="N170" i="14" s="1"/>
  <c r="K324" i="15"/>
  <c r="N327" i="14" s="1"/>
  <c r="J324" i="15"/>
  <c r="M327" i="14" s="1"/>
  <c r="J147" i="15"/>
  <c r="M150" i="13" s="1"/>
  <c r="K147" i="15"/>
  <c r="N150" i="13" s="1"/>
  <c r="G375" i="16"/>
  <c r="J33" i="15"/>
  <c r="M36" i="13" s="1"/>
  <c r="K33" i="15"/>
  <c r="N36" i="13" s="1"/>
  <c r="G17" i="16"/>
  <c r="Y386" i="15"/>
  <c r="AA4" i="13"/>
  <c r="Z4" i="14"/>
  <c r="G10" i="13"/>
  <c r="N4" i="14"/>
  <c r="F5" i="16"/>
  <c r="Y202" i="15"/>
  <c r="Y70" i="15"/>
  <c r="Y177" i="15"/>
  <c r="Y37" i="15"/>
  <c r="AC40" i="13" s="1"/>
  <c r="Y208" i="15"/>
  <c r="AC211" i="14" s="1"/>
  <c r="Y275" i="15"/>
  <c r="AC278" i="14" s="1"/>
  <c r="G247" i="13"/>
  <c r="G308" i="13"/>
  <c r="G37" i="13"/>
  <c r="G175" i="13"/>
  <c r="G198" i="13"/>
  <c r="G361" i="13"/>
  <c r="G255" i="13"/>
  <c r="G47" i="13"/>
  <c r="G341" i="13"/>
  <c r="G306" i="13"/>
  <c r="G281" i="13"/>
  <c r="G62" i="13"/>
  <c r="G103" i="13"/>
  <c r="G38" i="13"/>
  <c r="G20" i="13"/>
  <c r="G66" i="13"/>
  <c r="Y385" i="15"/>
  <c r="G18" i="13"/>
  <c r="AD4" i="14"/>
  <c r="Y166" i="15"/>
  <c r="Y74" i="15"/>
  <c r="AC77" i="14" s="1"/>
  <c r="Y65" i="15"/>
  <c r="Y260" i="15"/>
  <c r="G240" i="13"/>
  <c r="G177" i="13"/>
  <c r="G155" i="13"/>
  <c r="G193" i="13"/>
  <c r="G78" i="13"/>
  <c r="G133" i="13"/>
  <c r="G41" i="13"/>
  <c r="G28" i="13"/>
  <c r="G229" i="13"/>
  <c r="G96" i="13"/>
  <c r="Y10" i="15"/>
  <c r="G12" i="13"/>
  <c r="G212" i="13"/>
  <c r="G164" i="13"/>
  <c r="G219" i="13"/>
  <c r="G51" i="13"/>
  <c r="G105" i="13"/>
  <c r="G126" i="13"/>
  <c r="G88" i="13"/>
  <c r="G40" i="13"/>
  <c r="G142" i="13"/>
  <c r="Q4" i="14"/>
  <c r="W4" i="14"/>
  <c r="R4" i="14"/>
  <c r="R4" i="13"/>
  <c r="H4" i="13"/>
  <c r="D2" i="16"/>
  <c r="C80" i="16"/>
  <c r="F15" i="16"/>
  <c r="F235" i="16"/>
  <c r="G236" i="13"/>
  <c r="Y189" i="15"/>
  <c r="Y228" i="15"/>
  <c r="AC231" i="14" s="1"/>
  <c r="Y347" i="15"/>
  <c r="Y192" i="15"/>
  <c r="Y269" i="15"/>
  <c r="AC272" i="14" s="1"/>
  <c r="L345" i="2"/>
  <c r="N345" i="15" s="1"/>
  <c r="K348" i="13" s="1"/>
  <c r="E345" i="15"/>
  <c r="Y280" i="15"/>
  <c r="Y153" i="15"/>
  <c r="Y170" i="15"/>
  <c r="AC173" i="13" s="1"/>
  <c r="Y342" i="15"/>
  <c r="Y214" i="15"/>
  <c r="AC217" i="14" s="1"/>
  <c r="L361" i="2"/>
  <c r="N361" i="15" s="1"/>
  <c r="E361" i="15"/>
  <c r="Y148" i="15"/>
  <c r="AC151" i="13" s="1"/>
  <c r="Y324" i="15"/>
  <c r="AC327" i="14" s="1"/>
  <c r="Y147" i="15"/>
  <c r="AC150" i="14" s="1"/>
  <c r="Y346" i="15"/>
  <c r="AC349" i="14" s="1"/>
  <c r="Y319" i="15"/>
  <c r="Y377" i="15"/>
  <c r="AC380" i="14" s="1"/>
  <c r="Y256" i="15"/>
  <c r="G219" i="16"/>
  <c r="G365" i="16"/>
  <c r="G71" i="16"/>
  <c r="Y349" i="15"/>
  <c r="Y112" i="15"/>
  <c r="AC115" i="13" s="1"/>
  <c r="L62" i="2"/>
  <c r="N62" i="15" s="1"/>
  <c r="E62" i="15"/>
  <c r="Y348" i="15"/>
  <c r="Y309" i="15"/>
  <c r="Y83" i="15"/>
  <c r="Y180" i="15"/>
  <c r="Y225" i="15"/>
  <c r="AC228" i="13" s="1"/>
  <c r="Y113" i="15"/>
  <c r="Y111" i="15"/>
  <c r="Y149" i="15"/>
  <c r="Y217" i="15"/>
  <c r="Y184" i="15"/>
  <c r="AC187" i="14" s="1"/>
  <c r="Y379" i="15"/>
  <c r="AC382" i="13" s="1"/>
  <c r="Y288" i="15"/>
  <c r="Y97" i="15"/>
  <c r="G142" i="16"/>
  <c r="G249" i="16"/>
  <c r="G93" i="16"/>
  <c r="G198" i="16"/>
  <c r="Y183" i="15"/>
  <c r="G136" i="16"/>
  <c r="G283" i="16"/>
  <c r="G346" i="16"/>
  <c r="G222" i="16"/>
  <c r="G355" i="16"/>
  <c r="G331" i="16"/>
  <c r="G248" i="16"/>
  <c r="G329" i="16"/>
  <c r="G257" i="16"/>
  <c r="G318" i="16"/>
  <c r="G67" i="16"/>
  <c r="G281" i="16"/>
  <c r="G81" i="16"/>
  <c r="G353" i="16"/>
  <c r="G300" i="16"/>
  <c r="G366" i="16"/>
  <c r="G130" i="16"/>
  <c r="G305" i="16"/>
  <c r="G306" i="16"/>
  <c r="G165" i="16"/>
  <c r="Y243" i="15"/>
  <c r="L119" i="2"/>
  <c r="N119" i="15" s="1"/>
  <c r="E119" i="15"/>
  <c r="L71" i="2"/>
  <c r="N71" i="15" s="1"/>
  <c r="E71" i="15"/>
  <c r="J83" i="15"/>
  <c r="K83" i="15"/>
  <c r="G197" i="16"/>
  <c r="G340" i="16"/>
  <c r="G309" i="16"/>
  <c r="G186" i="16"/>
  <c r="K194" i="15"/>
  <c r="J194" i="15"/>
  <c r="J31" i="15"/>
  <c r="M34" i="14" s="1"/>
  <c r="K31" i="15"/>
  <c r="N34" i="14" s="1"/>
  <c r="J217" i="15"/>
  <c r="K217" i="15"/>
  <c r="J41" i="15"/>
  <c r="M44" i="13" s="1"/>
  <c r="K41" i="15"/>
  <c r="N44" i="13" s="1"/>
  <c r="E44" i="13" s="1"/>
  <c r="K370" i="15"/>
  <c r="J370" i="15"/>
  <c r="K114" i="15"/>
  <c r="J114" i="15"/>
  <c r="J144" i="15"/>
  <c r="M147" i="13" s="1"/>
  <c r="K144" i="15"/>
  <c r="N147" i="13" s="1"/>
  <c r="E147" i="13" s="1"/>
  <c r="K332" i="15"/>
  <c r="J332" i="15"/>
  <c r="K184" i="15"/>
  <c r="N187" i="14" s="1"/>
  <c r="E187" i="14" s="1"/>
  <c r="J184" i="15"/>
  <c r="M187" i="14" s="1"/>
  <c r="J367" i="15"/>
  <c r="K367" i="15"/>
  <c r="K380" i="15"/>
  <c r="N383" i="13" s="1"/>
  <c r="E383" i="13" s="1"/>
  <c r="J380" i="15"/>
  <c r="M383" i="14" s="1"/>
  <c r="J304" i="15"/>
  <c r="K304" i="15"/>
  <c r="K212" i="15"/>
  <c r="N215" i="14" s="1"/>
  <c r="E215" i="14" s="1"/>
  <c r="J212" i="15"/>
  <c r="M215" i="14" s="1"/>
  <c r="G333" i="16"/>
  <c r="G161" i="16"/>
  <c r="G41" i="16"/>
  <c r="G337" i="16"/>
  <c r="K372" i="15"/>
  <c r="J372" i="15"/>
  <c r="K270" i="15"/>
  <c r="N273" i="14" s="1"/>
  <c r="E273" i="14" s="1"/>
  <c r="J270" i="15"/>
  <c r="M273" i="14" s="1"/>
  <c r="J91" i="15"/>
  <c r="K91" i="15"/>
  <c r="K362" i="15"/>
  <c r="J362" i="15"/>
  <c r="G185" i="16"/>
  <c r="K280" i="15"/>
  <c r="J280" i="15"/>
  <c r="K364" i="15"/>
  <c r="J364" i="15"/>
  <c r="J315" i="15"/>
  <c r="K315" i="15"/>
  <c r="G364" i="16"/>
  <c r="J267" i="15"/>
  <c r="K267" i="15"/>
  <c r="G271" i="16"/>
  <c r="J141" i="15"/>
  <c r="M144" i="14" s="1"/>
  <c r="K141" i="15"/>
  <c r="N144" i="13" s="1"/>
  <c r="J143" i="15"/>
  <c r="M146" i="14" s="1"/>
  <c r="K143" i="15"/>
  <c r="N146" i="13" s="1"/>
  <c r="E146" i="13" s="1"/>
  <c r="K316" i="15"/>
  <c r="J316" i="15"/>
  <c r="J213" i="15"/>
  <c r="K213" i="15"/>
  <c r="J343" i="15"/>
  <c r="K343" i="15"/>
  <c r="K306" i="15"/>
  <c r="J306" i="15"/>
  <c r="J171" i="15"/>
  <c r="K171" i="15"/>
  <c r="J363" i="15"/>
  <c r="K363" i="15"/>
  <c r="J29" i="15"/>
  <c r="K29" i="15"/>
  <c r="K312" i="15"/>
  <c r="J312" i="15"/>
  <c r="J359" i="15"/>
  <c r="K359" i="15"/>
  <c r="J347" i="15"/>
  <c r="K347" i="15"/>
  <c r="K258" i="15"/>
  <c r="N261" i="13" s="1"/>
  <c r="J258" i="15"/>
  <c r="M261" i="14" s="1"/>
  <c r="J229" i="15"/>
  <c r="M232" i="13" s="1"/>
  <c r="K229" i="15"/>
  <c r="N232" i="13" s="1"/>
  <c r="J81" i="15"/>
  <c r="K81" i="15"/>
  <c r="K340" i="15"/>
  <c r="J340" i="15"/>
  <c r="J176" i="15"/>
  <c r="M179" i="14" s="1"/>
  <c r="K176" i="15"/>
  <c r="N179" i="14" s="1"/>
  <c r="E179" i="14" s="1"/>
  <c r="J307" i="15"/>
  <c r="M310" i="13" s="1"/>
  <c r="K307" i="15"/>
  <c r="N310" i="14" s="1"/>
  <c r="E310" i="14" s="1"/>
  <c r="G343" i="16"/>
  <c r="J335" i="15"/>
  <c r="M338" i="14" s="1"/>
  <c r="K335" i="15"/>
  <c r="N338" i="14" s="1"/>
  <c r="E338" i="14" s="1"/>
  <c r="K268" i="15"/>
  <c r="N271" i="13" s="1"/>
  <c r="E271" i="13" s="1"/>
  <c r="J268" i="15"/>
  <c r="M271" i="13" s="1"/>
  <c r="K322" i="15"/>
  <c r="N325" i="13" s="1"/>
  <c r="J322" i="15"/>
  <c r="M325" i="13" s="1"/>
  <c r="J381" i="15"/>
  <c r="M384" i="14" s="1"/>
  <c r="K381" i="15"/>
  <c r="N384" i="13" s="1"/>
  <c r="K346" i="15"/>
  <c r="N349" i="14" s="1"/>
  <c r="E349" i="14" s="1"/>
  <c r="J346" i="15"/>
  <c r="M349" i="13" s="1"/>
  <c r="G31" i="16"/>
  <c r="J191" i="15"/>
  <c r="K191" i="15"/>
  <c r="J19" i="15"/>
  <c r="M22" i="13" s="1"/>
  <c r="K19" i="15"/>
  <c r="N22" i="14" s="1"/>
  <c r="L255" i="2"/>
  <c r="N255" i="15" s="1"/>
  <c r="I258" i="13" s="1"/>
  <c r="E255" i="15"/>
  <c r="Y8" i="15"/>
  <c r="C2" i="16"/>
  <c r="N4" i="13"/>
  <c r="Y242" i="15"/>
  <c r="AC245" i="13" s="1"/>
  <c r="Y86" i="15"/>
  <c r="Y233" i="15"/>
  <c r="Y252" i="15"/>
  <c r="Y96" i="15"/>
  <c r="Y20" i="15"/>
  <c r="Y59" i="15"/>
  <c r="G31" i="13"/>
  <c r="G104" i="13"/>
  <c r="Y9" i="15"/>
  <c r="AD4" i="13"/>
  <c r="Y186" i="15"/>
  <c r="Y90" i="15"/>
  <c r="Y124" i="15"/>
  <c r="Y75" i="15"/>
  <c r="Y47" i="15"/>
  <c r="G129" i="13"/>
  <c r="Y14" i="15"/>
  <c r="G265" i="13"/>
  <c r="G149" i="13"/>
  <c r="G290" i="13"/>
  <c r="G321" i="13"/>
  <c r="G52" i="13"/>
  <c r="G33" i="13"/>
  <c r="G123" i="13"/>
  <c r="C9" i="16"/>
  <c r="F9" i="16"/>
  <c r="Y11" i="15"/>
  <c r="O4" i="14"/>
  <c r="X4" i="14"/>
  <c r="H4" i="14"/>
  <c r="T4" i="14"/>
  <c r="S4" i="14"/>
  <c r="J4" i="14"/>
  <c r="AG4" i="13"/>
  <c r="T4" i="13"/>
  <c r="F4" i="16"/>
  <c r="C137" i="16"/>
  <c r="C36" i="16"/>
  <c r="F23" i="16"/>
  <c r="C23" i="16"/>
  <c r="G60" i="13"/>
  <c r="Y273" i="15"/>
  <c r="Y171" i="15"/>
  <c r="Y359" i="15"/>
  <c r="Y271" i="15"/>
  <c r="Y188" i="15"/>
  <c r="G182" i="16"/>
  <c r="Y244" i="15"/>
  <c r="AC247" i="14" s="1"/>
  <c r="Y21" i="15"/>
  <c r="L235" i="2"/>
  <c r="N235" i="15" s="1"/>
  <c r="K238" i="14" s="1"/>
  <c r="F235" i="15"/>
  <c r="X373" i="15"/>
  <c r="Y250" i="15"/>
  <c r="AC253" i="13" s="1"/>
  <c r="L135" i="2"/>
  <c r="N135" i="15" s="1"/>
  <c r="E135" i="15"/>
  <c r="X333" i="15"/>
  <c r="X141" i="15"/>
  <c r="AB144" i="13" s="1"/>
  <c r="X76" i="15"/>
  <c r="X316" i="15"/>
  <c r="X325" i="15"/>
  <c r="X363" i="15"/>
  <c r="L363" i="2"/>
  <c r="N363" i="15" s="1"/>
  <c r="E363" i="15"/>
  <c r="X229" i="15"/>
  <c r="AB232" i="13" s="1"/>
  <c r="L362" i="2"/>
  <c r="N362" i="15" s="1"/>
  <c r="E362" i="15"/>
  <c r="X362" i="15"/>
  <c r="X81" i="15"/>
  <c r="X329" i="15"/>
  <c r="Y382" i="15"/>
  <c r="Y378" i="15"/>
  <c r="AC381" i="13" s="1"/>
  <c r="Y311" i="15"/>
  <c r="X203" i="15"/>
  <c r="AB206" i="14" s="1"/>
  <c r="X352" i="15"/>
  <c r="AB355" i="14" s="1"/>
  <c r="G228" i="16"/>
  <c r="G319" i="16"/>
  <c r="G286" i="16"/>
  <c r="X370" i="15"/>
  <c r="L261" i="2"/>
  <c r="N261" i="15" s="1"/>
  <c r="E261" i="15"/>
  <c r="X200" i="15"/>
  <c r="AB203" i="13" s="1"/>
  <c r="Y326" i="15"/>
  <c r="AC329" i="13" s="1"/>
  <c r="X247" i="15"/>
  <c r="L323" i="2"/>
  <c r="N323" i="15" s="1"/>
  <c r="F323" i="15"/>
  <c r="X187" i="15"/>
  <c r="X293" i="15"/>
  <c r="X322" i="15"/>
  <c r="AB325" i="13" s="1"/>
  <c r="X375" i="15"/>
  <c r="Y301" i="15"/>
  <c r="X267" i="15"/>
  <c r="X240" i="15"/>
  <c r="X145" i="15"/>
  <c r="X33" i="15"/>
  <c r="AB36" i="13" s="1"/>
  <c r="G39" i="16"/>
  <c r="G324" i="16"/>
  <c r="G347" i="16"/>
  <c r="G112" i="16"/>
  <c r="X330" i="15"/>
  <c r="AB333" i="14" s="1"/>
  <c r="X317" i="15"/>
  <c r="X304" i="15"/>
  <c r="X138" i="15"/>
  <c r="X158" i="15"/>
  <c r="X289" i="15"/>
  <c r="Y297" i="15"/>
  <c r="X374" i="15"/>
  <c r="Y173" i="15"/>
  <c r="X115" i="15"/>
  <c r="Y286" i="15"/>
  <c r="X351" i="15"/>
  <c r="X302" i="15"/>
  <c r="AB305" i="13" s="1"/>
  <c r="X323" i="15"/>
  <c r="Y62" i="15"/>
  <c r="G215" i="16"/>
  <c r="X367" i="15"/>
  <c r="X235" i="15"/>
  <c r="AB238" i="14" s="1"/>
  <c r="X154" i="15"/>
  <c r="AB157" i="13" s="1"/>
  <c r="X328" i="15"/>
  <c r="X221" i="15"/>
  <c r="AB224" i="13" s="1"/>
  <c r="Y282" i="15"/>
  <c r="G378" i="16"/>
  <c r="G363" i="16"/>
  <c r="G154" i="16"/>
  <c r="L239" i="2"/>
  <c r="N239" i="15" s="1"/>
  <c r="I242" i="13" s="1"/>
  <c r="F239" i="15"/>
  <c r="G374" i="16"/>
  <c r="G284" i="16"/>
  <c r="G326" i="16"/>
  <c r="G190" i="16"/>
  <c r="G19" i="16"/>
  <c r="G208" i="16"/>
  <c r="G156" i="16"/>
  <c r="G266" i="16"/>
  <c r="G191" i="16"/>
  <c r="G143" i="16"/>
  <c r="G274" i="16"/>
  <c r="G234" i="16"/>
  <c r="G308" i="16"/>
  <c r="G298" i="16"/>
  <c r="G299" i="16"/>
  <c r="G311" i="16"/>
  <c r="G290" i="16"/>
  <c r="G145" i="16"/>
  <c r="G380" i="16"/>
  <c r="G262" i="16"/>
  <c r="G379" i="16"/>
  <c r="J23" i="15"/>
  <c r="K23" i="15"/>
  <c r="J55" i="15"/>
  <c r="K55" i="15"/>
  <c r="Y119" i="15"/>
  <c r="K138" i="15"/>
  <c r="J138" i="15"/>
  <c r="J227" i="15"/>
  <c r="K227" i="15"/>
  <c r="J281" i="15"/>
  <c r="K281" i="15"/>
  <c r="K158" i="15"/>
  <c r="J158" i="15"/>
  <c r="J251" i="15"/>
  <c r="K251" i="15"/>
  <c r="K348" i="15"/>
  <c r="J348" i="15"/>
  <c r="K232" i="15"/>
  <c r="J232" i="15"/>
  <c r="J309" i="15"/>
  <c r="K309" i="15"/>
  <c r="J279" i="15"/>
  <c r="K279" i="15"/>
  <c r="J289" i="15"/>
  <c r="K289" i="15"/>
  <c r="J297" i="15"/>
  <c r="K297" i="15"/>
  <c r="K274" i="15"/>
  <c r="J274" i="15"/>
  <c r="J265" i="15"/>
  <c r="K265" i="15"/>
  <c r="K376" i="15"/>
  <c r="J376" i="15"/>
  <c r="J272" i="15"/>
  <c r="K272" i="15"/>
  <c r="J103" i="15"/>
  <c r="K103" i="15"/>
  <c r="K234" i="15"/>
  <c r="J234" i="15"/>
  <c r="J295" i="15"/>
  <c r="K295" i="15"/>
  <c r="K210" i="15"/>
  <c r="J210" i="15"/>
  <c r="K344" i="15"/>
  <c r="J344" i="15"/>
  <c r="K276" i="15"/>
  <c r="J276" i="15"/>
  <c r="K180" i="15"/>
  <c r="J180" i="15"/>
  <c r="J355" i="15"/>
  <c r="K355" i="15"/>
  <c r="J285" i="15"/>
  <c r="K285" i="15"/>
  <c r="K374" i="15"/>
  <c r="J374" i="15"/>
  <c r="J173" i="15"/>
  <c r="K173" i="15"/>
  <c r="K314" i="15"/>
  <c r="J314" i="15"/>
  <c r="J115" i="15"/>
  <c r="K115" i="15"/>
  <c r="J205" i="15"/>
  <c r="K205" i="15"/>
  <c r="K286" i="15"/>
  <c r="J286" i="15"/>
  <c r="K384" i="15"/>
  <c r="J384" i="15"/>
  <c r="K308" i="15"/>
  <c r="J308" i="15"/>
  <c r="J224" i="15"/>
  <c r="K224" i="15"/>
  <c r="J291" i="15"/>
  <c r="K291" i="15"/>
  <c r="J225" i="15"/>
  <c r="M228" i="13" s="1"/>
  <c r="K225" i="15"/>
  <c r="N228" i="13" s="1"/>
  <c r="J351" i="15"/>
  <c r="K351" i="15"/>
  <c r="G253" i="16"/>
  <c r="G212" i="16"/>
  <c r="G297" i="16"/>
  <c r="G139" i="16"/>
  <c r="Y67" i="15"/>
  <c r="J239" i="15"/>
  <c r="M242" i="14" s="1"/>
  <c r="K239" i="15"/>
  <c r="N242" i="14" s="1"/>
  <c r="E242" i="14" s="1"/>
  <c r="J349" i="15"/>
  <c r="K349" i="15"/>
  <c r="J235" i="15"/>
  <c r="M238" i="13" s="1"/>
  <c r="K235" i="15"/>
  <c r="N238" i="14" s="1"/>
  <c r="E238" i="14" s="1"/>
  <c r="J211" i="15"/>
  <c r="K211" i="15"/>
  <c r="K330" i="15"/>
  <c r="N333" i="14" s="1"/>
  <c r="J330" i="15"/>
  <c r="M333" i="13" s="1"/>
  <c r="K238" i="15"/>
  <c r="J238" i="15"/>
  <c r="K230" i="15"/>
  <c r="N233" i="14" s="1"/>
  <c r="J230" i="15"/>
  <c r="M233" i="14" s="1"/>
  <c r="J80" i="15"/>
  <c r="K80" i="15"/>
  <c r="K154" i="15"/>
  <c r="N157" i="14" s="1"/>
  <c r="J154" i="15"/>
  <c r="M157" i="14" s="1"/>
  <c r="J192" i="15"/>
  <c r="K192" i="15"/>
  <c r="J133" i="15"/>
  <c r="M136" i="14" s="1"/>
  <c r="K133" i="15"/>
  <c r="N136" i="13" s="1"/>
  <c r="E136" i="13" s="1"/>
  <c r="K328" i="15"/>
  <c r="J328" i="15"/>
  <c r="K244" i="15"/>
  <c r="N247" i="14" s="1"/>
  <c r="J244" i="15"/>
  <c r="M247" i="14" s="1"/>
  <c r="K156" i="15"/>
  <c r="J156" i="15"/>
  <c r="G210" i="16"/>
  <c r="G158" i="16"/>
  <c r="G251" i="16"/>
  <c r="G174" i="16"/>
  <c r="J71" i="15"/>
  <c r="K71" i="15"/>
  <c r="G268" i="16"/>
  <c r="J160" i="15"/>
  <c r="M163" i="13" s="1"/>
  <c r="K160" i="15"/>
  <c r="N163" i="14" s="1"/>
  <c r="G360" i="16"/>
  <c r="J329" i="15"/>
  <c r="K329" i="15"/>
  <c r="K264" i="15"/>
  <c r="J264" i="15"/>
  <c r="J369" i="15"/>
  <c r="K369" i="15"/>
  <c r="J271" i="15"/>
  <c r="K271" i="15"/>
  <c r="J241" i="15"/>
  <c r="K241" i="15"/>
  <c r="G243" i="16"/>
  <c r="G313" i="16"/>
  <c r="J293" i="15"/>
  <c r="K293" i="15"/>
  <c r="J153" i="15"/>
  <c r="K153" i="15"/>
  <c r="G265" i="16"/>
  <c r="K132" i="15"/>
  <c r="J132" i="15"/>
  <c r="J240" i="15"/>
  <c r="K240" i="15"/>
  <c r="J353" i="15"/>
  <c r="K353" i="15"/>
  <c r="J319" i="15"/>
  <c r="K319" i="15"/>
  <c r="J253" i="15"/>
  <c r="K253" i="15"/>
  <c r="J145" i="15"/>
  <c r="K145" i="15"/>
  <c r="J135" i="15"/>
  <c r="K135" i="15"/>
  <c r="K254" i="15"/>
  <c r="N257" i="14" s="1"/>
  <c r="J254" i="15"/>
  <c r="M257" i="14" s="1"/>
  <c r="J43" i="15"/>
  <c r="M46" i="14" s="1"/>
  <c r="K43" i="15"/>
  <c r="N46" i="14" s="1"/>
  <c r="E46" i="14" s="1"/>
  <c r="K382" i="15"/>
  <c r="J382" i="15"/>
  <c r="G320" i="16"/>
  <c r="K170" i="15"/>
  <c r="N173" i="14" s="1"/>
  <c r="J170" i="15"/>
  <c r="M173" i="14" s="1"/>
  <c r="G344" i="16"/>
  <c r="J341" i="15"/>
  <c r="M344" i="13" s="1"/>
  <c r="K341" i="15"/>
  <c r="N344" i="13" s="1"/>
  <c r="E344" i="13" s="1"/>
  <c r="G189" i="16"/>
  <c r="J256" i="15"/>
  <c r="K256" i="15"/>
  <c r="J119" i="15"/>
  <c r="K119" i="15"/>
  <c r="J199" i="15"/>
  <c r="K199" i="15"/>
  <c r="J131" i="15"/>
  <c r="M134" i="14" s="1"/>
  <c r="K131" i="15"/>
  <c r="N134" i="14" s="1"/>
  <c r="E134" i="14" s="1"/>
  <c r="J79" i="15"/>
  <c r="K79" i="15"/>
  <c r="J127" i="15"/>
  <c r="M130" i="14" s="1"/>
  <c r="K127" i="15"/>
  <c r="N130" i="14" s="1"/>
  <c r="E130" i="14" s="1"/>
  <c r="K142" i="15"/>
  <c r="J142" i="15"/>
  <c r="Y71" i="15"/>
  <c r="Y12" i="15"/>
  <c r="AF4" i="14"/>
  <c r="AA4" i="14"/>
  <c r="G389" i="13"/>
  <c r="G388" i="13"/>
  <c r="F3" i="16"/>
  <c r="M4" i="14"/>
  <c r="F37" i="16"/>
  <c r="Y294" i="15"/>
  <c r="Y150" i="15"/>
  <c r="AC153" i="14" s="1"/>
  <c r="Y102" i="15"/>
  <c r="Y109" i="15"/>
  <c r="AC112" i="13" s="1"/>
  <c r="Y61" i="15"/>
  <c r="AC64" i="14" s="1"/>
  <c r="Y120" i="15"/>
  <c r="Y36" i="15"/>
  <c r="Y107" i="15"/>
  <c r="G357" i="13"/>
  <c r="G301" i="13"/>
  <c r="G263" i="13"/>
  <c r="G124" i="13"/>
  <c r="G211" i="13"/>
  <c r="G87" i="13"/>
  <c r="G81" i="13"/>
  <c r="G172" i="13"/>
  <c r="G39" i="13"/>
  <c r="G42" i="13"/>
  <c r="G69" i="13"/>
  <c r="G107" i="13"/>
  <c r="G132" i="13"/>
  <c r="G29" i="13"/>
  <c r="G297" i="13"/>
  <c r="C11" i="16"/>
  <c r="Y13" i="15"/>
  <c r="G11" i="13"/>
  <c r="Y262" i="15"/>
  <c r="Y218" i="15"/>
  <c r="Y106" i="15"/>
  <c r="Y117" i="15"/>
  <c r="Y164" i="15"/>
  <c r="Y56" i="15"/>
  <c r="Y195" i="15"/>
  <c r="AC198" i="14" s="1"/>
  <c r="Y123" i="15"/>
  <c r="AC126" i="14" s="1"/>
  <c r="Y63" i="15"/>
  <c r="AC66" i="14" s="1"/>
  <c r="G174" i="13"/>
  <c r="G93" i="13"/>
  <c r="G169" i="13"/>
  <c r="G125" i="13"/>
  <c r="G85" i="13"/>
  <c r="G201" i="13"/>
  <c r="G299" i="13"/>
  <c r="G21" i="13"/>
  <c r="Y387" i="15"/>
  <c r="G8" i="13"/>
  <c r="G15" i="13"/>
  <c r="F8" i="16"/>
  <c r="Y101" i="15"/>
  <c r="G168" i="13"/>
  <c r="G95" i="13"/>
  <c r="G153" i="13"/>
  <c r="G45" i="13"/>
  <c r="G53" i="13"/>
  <c r="G189" i="13"/>
  <c r="G223" i="13"/>
  <c r="G27" i="13"/>
  <c r="G90" i="13"/>
  <c r="G25" i="13"/>
  <c r="F13" i="16"/>
  <c r="Y15" i="15"/>
  <c r="O4" i="13"/>
  <c r="X4" i="13"/>
  <c r="AG4" i="14"/>
  <c r="L4" i="14"/>
  <c r="S4" i="13"/>
  <c r="J4" i="13"/>
  <c r="U4" i="13"/>
  <c r="L4" i="13"/>
  <c r="C4" i="16"/>
  <c r="F32" i="16"/>
  <c r="F58" i="16"/>
  <c r="F44" i="16"/>
  <c r="F42" i="16"/>
  <c r="F64" i="16"/>
  <c r="C16" i="16"/>
  <c r="F16" i="16"/>
  <c r="F167" i="16"/>
  <c r="Y209" i="15"/>
  <c r="Y99" i="15"/>
  <c r="G278" i="13"/>
  <c r="J16" i="15"/>
  <c r="M19" i="14" s="1"/>
  <c r="K16" i="15"/>
  <c r="N19" i="14" s="1"/>
  <c r="E19" i="14" s="1"/>
  <c r="Y16" i="15"/>
  <c r="AC19" i="14" s="1"/>
  <c r="L88" i="2"/>
  <c r="N88" i="15" s="1"/>
  <c r="L236" i="2"/>
  <c r="N236" i="15" s="1"/>
  <c r="L95" i="2"/>
  <c r="N95" i="15" s="1"/>
  <c r="I98" i="13" s="1"/>
  <c r="L199" i="2"/>
  <c r="N199" i="15" s="1"/>
  <c r="L347" i="2"/>
  <c r="N347" i="15" s="1"/>
  <c r="L280" i="2"/>
  <c r="N280" i="15" s="1"/>
  <c r="L274" i="2"/>
  <c r="N274" i="15" s="1"/>
  <c r="L343" i="2"/>
  <c r="N343" i="15" s="1"/>
  <c r="L183" i="2"/>
  <c r="N183" i="15" s="1"/>
  <c r="L247" i="2"/>
  <c r="N247" i="15" s="1"/>
  <c r="L344" i="2"/>
  <c r="N344" i="15" s="1"/>
  <c r="L180" i="2"/>
  <c r="N180" i="15" s="1"/>
  <c r="L113" i="2"/>
  <c r="N113" i="15" s="1"/>
  <c r="L73" i="2"/>
  <c r="N73" i="15" s="1"/>
  <c r="L336" i="2"/>
  <c r="N336" i="15" s="1"/>
  <c r="I339" i="14" s="1"/>
  <c r="L306" i="2"/>
  <c r="N306" i="15" s="1"/>
  <c r="L210" i="2"/>
  <c r="N210" i="15" s="1"/>
  <c r="L162" i="2"/>
  <c r="N162" i="15" s="1"/>
  <c r="L352" i="2"/>
  <c r="N352" i="15" s="1"/>
  <c r="K355" i="13" s="1"/>
  <c r="L320" i="2"/>
  <c r="N320" i="15" s="1"/>
  <c r="L330" i="2"/>
  <c r="N330" i="15" s="1"/>
  <c r="K333" i="13" s="1"/>
  <c r="L258" i="2"/>
  <c r="N258" i="15" s="1"/>
  <c r="I261" i="13" s="1"/>
  <c r="L383" i="2"/>
  <c r="N383" i="15" s="1"/>
  <c r="L310" i="2"/>
  <c r="N310" i="15" s="1"/>
  <c r="L335" i="2"/>
  <c r="N335" i="15" s="1"/>
  <c r="I338" i="13" s="1"/>
  <c r="L375" i="2"/>
  <c r="N375" i="15" s="1"/>
  <c r="L184" i="2"/>
  <c r="N184" i="15" s="1"/>
  <c r="L313" i="2"/>
  <c r="N313" i="15" s="1"/>
  <c r="L371" i="2"/>
  <c r="N371" i="15" s="1"/>
  <c r="L319" i="2"/>
  <c r="N319" i="15" s="1"/>
  <c r="L351" i="2"/>
  <c r="N351" i="15" s="1"/>
  <c r="L311" i="2"/>
  <c r="N311" i="15" s="1"/>
  <c r="L267" i="2"/>
  <c r="N267" i="15" s="1"/>
  <c r="L158" i="2"/>
  <c r="N158" i="15" s="1"/>
  <c r="L179" i="2"/>
  <c r="N179" i="15" s="1"/>
  <c r="L302" i="2"/>
  <c r="N302" i="15" s="1"/>
  <c r="I305" i="13" s="1"/>
  <c r="L138" i="2"/>
  <c r="N138" i="15" s="1"/>
  <c r="L19" i="2"/>
  <c r="N19" i="15" s="1"/>
  <c r="I22" i="14" s="1"/>
  <c r="L265" i="2"/>
  <c r="N265" i="15" s="1"/>
  <c r="L243" i="2"/>
  <c r="N243" i="15" s="1"/>
  <c r="L370" i="2"/>
  <c r="N370" i="15" s="1"/>
  <c r="L326" i="2"/>
  <c r="N326" i="15" s="1"/>
  <c r="L245" i="2"/>
  <c r="N245" i="15" s="1"/>
  <c r="K248" i="14" s="1"/>
  <c r="L322" i="2"/>
  <c r="N322" i="15" s="1"/>
  <c r="T138" i="2"/>
  <c r="V138" i="15" s="1"/>
  <c r="T227" i="2"/>
  <c r="V227" i="15" s="1"/>
  <c r="T281" i="2"/>
  <c r="V281" i="15" s="1"/>
  <c r="T158" i="2"/>
  <c r="V158" i="15" s="1"/>
  <c r="T251" i="2"/>
  <c r="V251" i="15" s="1"/>
  <c r="T348" i="2"/>
  <c r="V348" i="15" s="1"/>
  <c r="T232" i="2"/>
  <c r="V232" i="15" s="1"/>
  <c r="T309" i="2"/>
  <c r="V309" i="15" s="1"/>
  <c r="T279" i="2"/>
  <c r="V279" i="15" s="1"/>
  <c r="T289" i="2"/>
  <c r="V289" i="15" s="1"/>
  <c r="T297" i="2"/>
  <c r="V297" i="15" s="1"/>
  <c r="T274" i="2"/>
  <c r="V274" i="15" s="1"/>
  <c r="T265" i="2"/>
  <c r="V265" i="15" s="1"/>
  <c r="T376" i="2"/>
  <c r="V376" i="15" s="1"/>
  <c r="T83" i="2"/>
  <c r="V83" i="15" s="1"/>
  <c r="T272" i="2"/>
  <c r="V272" i="15" s="1"/>
  <c r="T103" i="2"/>
  <c r="V103" i="15" s="1"/>
  <c r="T234" i="2"/>
  <c r="V234" i="15" s="1"/>
  <c r="T295" i="2"/>
  <c r="V295" i="15" s="1"/>
  <c r="T210" i="2"/>
  <c r="V210" i="15" s="1"/>
  <c r="T344" i="2"/>
  <c r="V344" i="15" s="1"/>
  <c r="T276" i="2"/>
  <c r="V276" i="15" s="1"/>
  <c r="T180" i="2"/>
  <c r="V180" i="15" s="1"/>
  <c r="T355" i="2"/>
  <c r="V355" i="15" s="1"/>
  <c r="T285" i="2"/>
  <c r="V285" i="15" s="1"/>
  <c r="T374" i="2"/>
  <c r="V374" i="15" s="1"/>
  <c r="T173" i="2"/>
  <c r="V173" i="15" s="1"/>
  <c r="T314" i="2"/>
  <c r="V314" i="15" s="1"/>
  <c r="T115" i="2"/>
  <c r="V115" i="15" s="1"/>
  <c r="T205" i="2"/>
  <c r="V205" i="15" s="1"/>
  <c r="T286" i="2"/>
  <c r="V286" i="15" s="1"/>
  <c r="T384" i="2"/>
  <c r="V384" i="15" s="1"/>
  <c r="T308" i="2"/>
  <c r="V308" i="15" s="1"/>
  <c r="T224" i="2"/>
  <c r="V224" i="15" s="1"/>
  <c r="T291" i="2"/>
  <c r="V291" i="15" s="1"/>
  <c r="T225" i="2"/>
  <c r="V225" i="15" s="1"/>
  <c r="AE228" i="13" s="1"/>
  <c r="T351" i="2"/>
  <c r="V351" i="15" s="1"/>
  <c r="T239" i="2"/>
  <c r="V239" i="15" s="1"/>
  <c r="AE242" i="14" s="1"/>
  <c r="T349" i="2"/>
  <c r="V349" i="15" s="1"/>
  <c r="T235" i="2"/>
  <c r="V235" i="15" s="1"/>
  <c r="AE238" i="13" s="1"/>
  <c r="T211" i="2"/>
  <c r="V211" i="15" s="1"/>
  <c r="T330" i="2"/>
  <c r="V330" i="15" s="1"/>
  <c r="AE333" i="13" s="1"/>
  <c r="T238" i="2"/>
  <c r="V238" i="15" s="1"/>
  <c r="T230" i="2"/>
  <c r="V230" i="15" s="1"/>
  <c r="AE233" i="13" s="1"/>
  <c r="T80" i="2"/>
  <c r="V80" i="15" s="1"/>
  <c r="T154" i="2"/>
  <c r="V154" i="15" s="1"/>
  <c r="AE157" i="14" s="1"/>
  <c r="T192" i="2"/>
  <c r="V192" i="15" s="1"/>
  <c r="T133" i="2"/>
  <c r="V133" i="15" s="1"/>
  <c r="AE136" i="14" s="1"/>
  <c r="T328" i="2"/>
  <c r="V328" i="15" s="1"/>
  <c r="T244" i="2"/>
  <c r="V244" i="15" s="1"/>
  <c r="AE247" i="14" s="1"/>
  <c r="T156" i="2"/>
  <c r="V156" i="15" s="1"/>
  <c r="T160" i="2"/>
  <c r="V160" i="15" s="1"/>
  <c r="AE163" i="13" s="1"/>
  <c r="T91" i="2"/>
  <c r="V91" i="15" s="1"/>
  <c r="T329" i="2"/>
  <c r="V329" i="15" s="1"/>
  <c r="T264" i="2"/>
  <c r="V264" i="15" s="1"/>
  <c r="T369" i="2"/>
  <c r="V369" i="15" s="1"/>
  <c r="T271" i="2"/>
  <c r="V271" i="15" s="1"/>
  <c r="T241" i="2"/>
  <c r="V241" i="15" s="1"/>
  <c r="T293" i="2"/>
  <c r="V293" i="15" s="1"/>
  <c r="T153" i="2"/>
  <c r="V153" i="15" s="1"/>
  <c r="T132" i="2"/>
  <c r="V132" i="15" s="1"/>
  <c r="T240" i="2"/>
  <c r="V240" i="15" s="1"/>
  <c r="T353" i="2"/>
  <c r="V353" i="15" s="1"/>
  <c r="T319" i="2"/>
  <c r="V319" i="15" s="1"/>
  <c r="T253" i="2"/>
  <c r="V253" i="15" s="1"/>
  <c r="T145" i="2"/>
  <c r="V145" i="15" s="1"/>
  <c r="T135" i="2"/>
  <c r="V135" i="15" s="1"/>
  <c r="T254" i="2"/>
  <c r="V254" i="15" s="1"/>
  <c r="AE257" i="14" s="1"/>
  <c r="T170" i="2"/>
  <c r="V170" i="15" s="1"/>
  <c r="AE173" i="14" s="1"/>
  <c r="T341" i="2"/>
  <c r="V341" i="15" s="1"/>
  <c r="AE344" i="14" s="1"/>
  <c r="T256" i="2"/>
  <c r="V256" i="15" s="1"/>
  <c r="T119" i="2"/>
  <c r="V119" i="15" s="1"/>
  <c r="T19" i="2"/>
  <c r="V19" i="15" s="1"/>
  <c r="AE22" i="14" s="1"/>
  <c r="T199" i="2"/>
  <c r="V199" i="15" s="1"/>
  <c r="T131" i="2"/>
  <c r="V131" i="15" s="1"/>
  <c r="AE134" i="14" s="1"/>
  <c r="T79" i="2"/>
  <c r="V79" i="15" s="1"/>
  <c r="T127" i="2"/>
  <c r="V127" i="15" s="1"/>
  <c r="AE130" i="14" s="1"/>
  <c r="T142" i="2"/>
  <c r="V142" i="15" s="1"/>
  <c r="L167" i="2"/>
  <c r="N167" i="15" s="1"/>
  <c r="I170" i="14" s="1"/>
  <c r="L384" i="2"/>
  <c r="N384" i="15" s="1"/>
  <c r="L349" i="2"/>
  <c r="N349" i="15" s="1"/>
  <c r="L253" i="2"/>
  <c r="N253" i="15" s="1"/>
  <c r="L80" i="2"/>
  <c r="N80" i="15" s="1"/>
  <c r="L221" i="2"/>
  <c r="N221" i="15" s="1"/>
  <c r="K224" i="13" s="1"/>
  <c r="L67" i="2"/>
  <c r="N67" i="15" s="1"/>
  <c r="L270" i="2"/>
  <c r="N270" i="15" s="1"/>
  <c r="I273" i="13" s="1"/>
  <c r="T155" i="2"/>
  <c r="V155" i="15" s="1"/>
  <c r="T207" i="2"/>
  <c r="V207" i="15" s="1"/>
  <c r="T263" i="2"/>
  <c r="V263" i="15" s="1"/>
  <c r="T47" i="2"/>
  <c r="V47" i="15" s="1"/>
  <c r="T99" i="2"/>
  <c r="V99" i="15" s="1"/>
  <c r="T302" i="2"/>
  <c r="V302" i="15" s="1"/>
  <c r="AE305" i="14" s="1"/>
  <c r="T313" i="2"/>
  <c r="V313" i="15" s="1"/>
  <c r="T259" i="2"/>
  <c r="V259" i="15" s="1"/>
  <c r="AE262" i="13" s="1"/>
  <c r="T113" i="2"/>
  <c r="V113" i="15" s="1"/>
  <c r="T357" i="2"/>
  <c r="V357" i="15" s="1"/>
  <c r="T111" i="2"/>
  <c r="V111" i="15" s="1"/>
  <c r="T179" i="2"/>
  <c r="V179" i="15" s="1"/>
  <c r="T183" i="2"/>
  <c r="V183" i="15" s="1"/>
  <c r="T261" i="2"/>
  <c r="V261" i="15" s="1"/>
  <c r="T321" i="2"/>
  <c r="V321" i="15" s="1"/>
  <c r="AE324" i="13" s="1"/>
  <c r="T223" i="2"/>
  <c r="V223" i="15" s="1"/>
  <c r="T269" i="2"/>
  <c r="V269" i="15" s="1"/>
  <c r="AE272" i="14" s="1"/>
  <c r="T73" i="2"/>
  <c r="V73" i="15" s="1"/>
  <c r="T140" i="2"/>
  <c r="V140" i="15" s="1"/>
  <c r="AE143" i="14" s="1"/>
  <c r="T21" i="2"/>
  <c r="V21" i="15" s="1"/>
  <c r="T356" i="2"/>
  <c r="V356" i="15" s="1"/>
  <c r="AE359" i="13" s="1"/>
  <c r="T288" i="2"/>
  <c r="V288" i="15" s="1"/>
  <c r="T200" i="2"/>
  <c r="V200" i="15" s="1"/>
  <c r="AE203" i="13" s="1"/>
  <c r="T221" i="2"/>
  <c r="V221" i="15" s="1"/>
  <c r="AE224" i="13" s="1"/>
  <c r="T317" i="2"/>
  <c r="V317" i="15" s="1"/>
  <c r="T326" i="2"/>
  <c r="V326" i="15" s="1"/>
  <c r="AE329" i="13" s="1"/>
  <c r="T282" i="2"/>
  <c r="V282" i="15" s="1"/>
  <c r="T215" i="2"/>
  <c r="V215" i="15" s="1"/>
  <c r="AE218" i="13" s="1"/>
  <c r="T157" i="2"/>
  <c r="V157" i="15" s="1"/>
  <c r="T365" i="2"/>
  <c r="V365" i="15" s="1"/>
  <c r="AE368" i="14" s="1"/>
  <c r="T266" i="2"/>
  <c r="V266" i="15" s="1"/>
  <c r="T162" i="2"/>
  <c r="V162" i="15" s="1"/>
  <c r="T333" i="2"/>
  <c r="V333" i="15" s="1"/>
  <c r="T76" i="2"/>
  <c r="V76" i="15" s="1"/>
  <c r="T371" i="2"/>
  <c r="V371" i="15" s="1"/>
  <c r="T325" i="2"/>
  <c r="V325" i="15" s="1"/>
  <c r="T228" i="2"/>
  <c r="V228" i="15" s="1"/>
  <c r="AE231" i="14" s="1"/>
  <c r="T193" i="2"/>
  <c r="V193" i="15" s="1"/>
  <c r="T203" i="2"/>
  <c r="V203" i="15" s="1"/>
  <c r="AE206" i="14" s="1"/>
  <c r="T342" i="2"/>
  <c r="V342" i="15" s="1"/>
  <c r="L379" i="2"/>
  <c r="N379" i="15" s="1"/>
  <c r="I382" i="13" s="1"/>
  <c r="L346" i="2"/>
  <c r="N346" i="15" s="1"/>
  <c r="K349" i="13" s="1"/>
  <c r="L251" i="2"/>
  <c r="N251" i="15" s="1"/>
  <c r="L203" i="2"/>
  <c r="N203" i="15" s="1"/>
  <c r="K206" i="13" s="1"/>
  <c r="T23" i="2"/>
  <c r="V23" i="15" s="1"/>
  <c r="T55" i="2"/>
  <c r="V55" i="15" s="1"/>
  <c r="T16" i="2"/>
  <c r="V16" i="15" s="1"/>
  <c r="AE19" i="14" s="1"/>
  <c r="T71" i="2"/>
  <c r="V71" i="15" s="1"/>
  <c r="T336" i="2"/>
  <c r="V336" i="15" s="1"/>
  <c r="AE339" i="13" s="1"/>
  <c r="T168" i="2"/>
  <c r="V168" i="15" s="1"/>
  <c r="AE171" i="13" s="1"/>
  <c r="T163" i="2"/>
  <c r="V163" i="15" s="1"/>
  <c r="T43" i="2"/>
  <c r="V43" i="15" s="1"/>
  <c r="AE46" i="14" s="1"/>
  <c r="T255" i="2"/>
  <c r="V255" i="15" s="1"/>
  <c r="AE258" i="14" s="1"/>
  <c r="T243" i="2"/>
  <c r="V243" i="15" s="1"/>
  <c r="T219" i="2"/>
  <c r="V219" i="15" s="1"/>
  <c r="AE222" i="14" s="1"/>
  <c r="T189" i="2"/>
  <c r="V189" i="15" s="1"/>
  <c r="T311" i="2"/>
  <c r="V311" i="15" s="1"/>
  <c r="T206" i="2"/>
  <c r="V206" i="15" s="1"/>
  <c r="T116" i="2"/>
  <c r="V116" i="15" s="1"/>
  <c r="AE119" i="13" s="1"/>
  <c r="T214" i="2"/>
  <c r="V214" i="15" s="1"/>
  <c r="AE217" i="14" s="1"/>
  <c r="T273" i="2"/>
  <c r="V273" i="15" s="1"/>
  <c r="T175" i="2"/>
  <c r="V175" i="15" s="1"/>
  <c r="T299" i="2"/>
  <c r="V299" i="15" s="1"/>
  <c r="T284" i="2"/>
  <c r="V284" i="15" s="1"/>
  <c r="T373" i="2"/>
  <c r="V373" i="15" s="1"/>
  <c r="T368" i="2"/>
  <c r="V368" i="15" s="1"/>
  <c r="AE371" i="13" s="1"/>
  <c r="T345" i="2"/>
  <c r="V345" i="15" s="1"/>
  <c r="AE348" i="14" s="1"/>
  <c r="T360" i="2"/>
  <c r="V360" i="15" s="1"/>
  <c r="AE363" i="13" s="1"/>
  <c r="T331" i="2"/>
  <c r="V331" i="15" s="1"/>
  <c r="T301" i="2"/>
  <c r="V301" i="15" s="1"/>
  <c r="T137" i="2"/>
  <c r="V137" i="15" s="1"/>
  <c r="AE140" i="13" s="1"/>
  <c r="T148" i="2"/>
  <c r="V148" i="15" s="1"/>
  <c r="AE151" i="13" s="1"/>
  <c r="T167" i="2"/>
  <c r="V167" i="15" s="1"/>
  <c r="AE170" i="13" s="1"/>
  <c r="T324" i="2"/>
  <c r="V324" i="15" s="1"/>
  <c r="AE327" i="13" s="1"/>
  <c r="T147" i="2"/>
  <c r="V147" i="15" s="1"/>
  <c r="AE150" i="14" s="1"/>
  <c r="T33" i="2"/>
  <c r="V33" i="15" s="1"/>
  <c r="AE36" i="13" s="1"/>
  <c r="T323" i="2"/>
  <c r="V323" i="15" s="1"/>
  <c r="T62" i="2"/>
  <c r="V62" i="15" s="1"/>
  <c r="T149" i="2"/>
  <c r="V149" i="15" s="1"/>
  <c r="T88" i="2"/>
  <c r="V88" i="15" s="1"/>
  <c r="T320" i="2"/>
  <c r="V320" i="15" s="1"/>
  <c r="T236" i="2"/>
  <c r="V236" i="15" s="1"/>
  <c r="T27" i="2"/>
  <c r="V27" i="15" s="1"/>
  <c r="AE30" i="14" s="1"/>
  <c r="T250" i="2"/>
  <c r="V250" i="15" s="1"/>
  <c r="AE253" i="14" s="1"/>
  <c r="T95" i="2"/>
  <c r="V95" i="15" s="1"/>
  <c r="AE98" i="14" s="1"/>
  <c r="T247" i="2"/>
  <c r="V247" i="15" s="1"/>
  <c r="T112" i="2"/>
  <c r="V112" i="15" s="1"/>
  <c r="AE115" i="14" s="1"/>
  <c r="T97" i="2"/>
  <c r="V97" i="15" s="1"/>
  <c r="T339" i="2"/>
  <c r="V339" i="15" s="1"/>
  <c r="AE342" i="14" s="1"/>
  <c r="T69" i="2"/>
  <c r="V69" i="15" s="1"/>
  <c r="AE72" i="13" s="1"/>
  <c r="T338" i="2"/>
  <c r="V338" i="15" s="1"/>
  <c r="AE341" i="14" s="1"/>
  <c r="T352" i="2"/>
  <c r="V352" i="15" s="1"/>
  <c r="AE355" i="13" s="1"/>
  <c r="T188" i="2"/>
  <c r="V188" i="15" s="1"/>
  <c r="T187" i="2"/>
  <c r="V187" i="15" s="1"/>
  <c r="T283" i="2"/>
  <c r="V283" i="15" s="1"/>
  <c r="AE286" i="13" s="1"/>
  <c r="T245" i="2"/>
  <c r="V245" i="15" s="1"/>
  <c r="AE248" i="13" s="1"/>
  <c r="T310" i="2"/>
  <c r="V310" i="15" s="1"/>
  <c r="T300" i="2"/>
  <c r="V300" i="15" s="1"/>
  <c r="T375" i="2"/>
  <c r="V375" i="15" s="1"/>
  <c r="T292" i="2"/>
  <c r="V292" i="15" s="1"/>
  <c r="T204" i="2"/>
  <c r="V204" i="15" s="1"/>
  <c r="AE207" i="14" s="1"/>
  <c r="T361" i="2"/>
  <c r="V361" i="15" s="1"/>
  <c r="AE364" i="13" s="1"/>
  <c r="T366" i="2"/>
  <c r="V366" i="15" s="1"/>
  <c r="T67" i="2"/>
  <c r="V67" i="15" s="1"/>
  <c r="T194" i="2"/>
  <c r="V194" i="15" s="1"/>
  <c r="T31" i="2"/>
  <c r="V31" i="15" s="1"/>
  <c r="AE34" i="14" s="1"/>
  <c r="T217" i="2"/>
  <c r="V217" i="15" s="1"/>
  <c r="T41" i="2"/>
  <c r="V41" i="15" s="1"/>
  <c r="AE44" i="14" s="1"/>
  <c r="T370" i="2"/>
  <c r="V370" i="15" s="1"/>
  <c r="T114" i="2"/>
  <c r="V114" i="15" s="1"/>
  <c r="T144" i="2"/>
  <c r="V144" i="15" s="1"/>
  <c r="AE147" i="13" s="1"/>
  <c r="T332" i="2"/>
  <c r="V332" i="15" s="1"/>
  <c r="T184" i="2"/>
  <c r="V184" i="15" s="1"/>
  <c r="AE187" i="14" s="1"/>
  <c r="T367" i="2"/>
  <c r="V367" i="15" s="1"/>
  <c r="T304" i="2"/>
  <c r="V304" i="15" s="1"/>
  <c r="T212" i="2"/>
  <c r="V212" i="15" s="1"/>
  <c r="AE215" i="14" s="1"/>
  <c r="T372" i="2"/>
  <c r="V372" i="15" s="1"/>
  <c r="T270" i="2"/>
  <c r="V270" i="15" s="1"/>
  <c r="AE273" i="13" s="1"/>
  <c r="T362" i="2"/>
  <c r="V362" i="15" s="1"/>
  <c r="T280" i="2"/>
  <c r="V280" i="15" s="1"/>
  <c r="T364" i="2"/>
  <c r="V364" i="15" s="1"/>
  <c r="T315" i="2"/>
  <c r="V315" i="15" s="1"/>
  <c r="T267" i="2"/>
  <c r="V267" i="15" s="1"/>
  <c r="T141" i="2"/>
  <c r="V141" i="15" s="1"/>
  <c r="AE144" i="14" s="1"/>
  <c r="T143" i="2"/>
  <c r="V143" i="15" s="1"/>
  <c r="AE146" i="14" s="1"/>
  <c r="T316" i="2"/>
  <c r="V316" i="15" s="1"/>
  <c r="T213" i="2"/>
  <c r="V213" i="15" s="1"/>
  <c r="T343" i="2"/>
  <c r="V343" i="15" s="1"/>
  <c r="T306" i="2"/>
  <c r="V306" i="15" s="1"/>
  <c r="T171" i="2"/>
  <c r="V171" i="15" s="1"/>
  <c r="T363" i="2"/>
  <c r="V363" i="15" s="1"/>
  <c r="T29" i="2"/>
  <c r="V29" i="15" s="1"/>
  <c r="T312" i="2"/>
  <c r="V312" i="15" s="1"/>
  <c r="T359" i="2"/>
  <c r="V359" i="15" s="1"/>
  <c r="T347" i="2"/>
  <c r="V347" i="15" s="1"/>
  <c r="T258" i="2"/>
  <c r="V258" i="15" s="1"/>
  <c r="AE261" i="13" s="1"/>
  <c r="T229" i="2"/>
  <c r="V229" i="15" s="1"/>
  <c r="AE232" i="14" s="1"/>
  <c r="T81" i="2"/>
  <c r="V81" i="15" s="1"/>
  <c r="T340" i="2"/>
  <c r="V340" i="15" s="1"/>
  <c r="T176" i="2"/>
  <c r="V176" i="15" s="1"/>
  <c r="AE179" i="13" s="1"/>
  <c r="T307" i="2"/>
  <c r="V307" i="15" s="1"/>
  <c r="AE310" i="13" s="1"/>
  <c r="T335" i="2"/>
  <c r="V335" i="15" s="1"/>
  <c r="AE338" i="14" s="1"/>
  <c r="T268" i="2"/>
  <c r="V268" i="15" s="1"/>
  <c r="AE271" i="14" s="1"/>
  <c r="T322" i="2"/>
  <c r="V322" i="15" s="1"/>
  <c r="AE325" i="13" s="1"/>
  <c r="T346" i="2"/>
  <c r="V346" i="15" s="1"/>
  <c r="AE349" i="14" s="1"/>
  <c r="T191" i="2"/>
  <c r="V191" i="15" s="1"/>
  <c r="G327" i="2"/>
  <c r="G327" i="15" s="1"/>
  <c r="S327" i="2"/>
  <c r="U327" i="15" s="1"/>
  <c r="R327" i="2"/>
  <c r="T327" i="15" s="1"/>
  <c r="Q327" i="2"/>
  <c r="S327" i="15" s="1"/>
  <c r="G277" i="2"/>
  <c r="G277" i="15" s="1"/>
  <c r="S277" i="2"/>
  <c r="U277" i="15" s="1"/>
  <c r="R277" i="2"/>
  <c r="T277" i="15" s="1"/>
  <c r="Q277" i="2"/>
  <c r="S277" i="15" s="1"/>
  <c r="L200" i="2"/>
  <c r="N200" i="15" s="1"/>
  <c r="I203" i="14" s="1"/>
  <c r="L192" i="2"/>
  <c r="N192" i="15" s="1"/>
  <c r="L266" i="2"/>
  <c r="N266" i="15" s="1"/>
  <c r="L377" i="2"/>
  <c r="N377" i="15" s="1"/>
  <c r="I380" i="13" s="1"/>
  <c r="L223" i="2"/>
  <c r="N223" i="15" s="1"/>
  <c r="L140" i="2"/>
  <c r="N140" i="15" s="1"/>
  <c r="L286" i="2"/>
  <c r="N286" i="15" s="1"/>
  <c r="L254" i="2"/>
  <c r="N254" i="15" s="1"/>
  <c r="I257" i="13" s="1"/>
  <c r="L206" i="2"/>
  <c r="N206" i="15" s="1"/>
  <c r="L289" i="2"/>
  <c r="N289" i="15" s="1"/>
  <c r="L376" i="2"/>
  <c r="N376" i="15" s="1"/>
  <c r="L295" i="2"/>
  <c r="N295" i="15" s="1"/>
  <c r="L205" i="2"/>
  <c r="N205" i="15" s="1"/>
  <c r="L308" i="2"/>
  <c r="N308" i="15" s="1"/>
  <c r="L111" i="2"/>
  <c r="N111" i="15" s="1"/>
  <c r="L149" i="2"/>
  <c r="N149" i="15" s="1"/>
  <c r="L328" i="2"/>
  <c r="N328" i="15" s="1"/>
  <c r="L288" i="2"/>
  <c r="N288" i="15" s="1"/>
  <c r="L212" i="2"/>
  <c r="N212" i="15" s="1"/>
  <c r="G337" i="2"/>
  <c r="G337" i="15" s="1"/>
  <c r="S337" i="2"/>
  <c r="U337" i="15" s="1"/>
  <c r="R337" i="2"/>
  <c r="T337" i="15" s="1"/>
  <c r="Q337" i="2"/>
  <c r="S337" i="15" s="1"/>
  <c r="L214" i="2"/>
  <c r="N214" i="15" s="1"/>
  <c r="K217" i="13" s="1"/>
  <c r="L189" i="2"/>
  <c r="N189" i="15" s="1"/>
  <c r="L229" i="2"/>
  <c r="N229" i="15" s="1"/>
  <c r="K232" i="13" s="1"/>
  <c r="L269" i="2"/>
  <c r="N269" i="15" s="1"/>
  <c r="K272" i="14" s="1"/>
  <c r="L157" i="2"/>
  <c r="N157" i="15" s="1"/>
  <c r="L282" i="2"/>
  <c r="N282" i="15" s="1"/>
  <c r="L116" i="2"/>
  <c r="N116" i="15" s="1"/>
  <c r="I119" i="13" s="1"/>
  <c r="L300" i="2"/>
  <c r="N300" i="15" s="1"/>
  <c r="L148" i="2"/>
  <c r="N148" i="15" s="1"/>
  <c r="K151" i="14" s="1"/>
  <c r="L367" i="2"/>
  <c r="N367" i="15" s="1"/>
  <c r="G201" i="2"/>
  <c r="G201" i="15" s="1"/>
  <c r="S201" i="2"/>
  <c r="U201" i="15" s="1"/>
  <c r="R201" i="2"/>
  <c r="T201" i="15" s="1"/>
  <c r="Q201" i="2"/>
  <c r="S201" i="15" s="1"/>
  <c r="L332" i="2"/>
  <c r="N332" i="15" s="1"/>
  <c r="G197" i="2"/>
  <c r="G197" i="15" s="1"/>
  <c r="S197" i="2"/>
  <c r="U197" i="15" s="1"/>
  <c r="R197" i="2"/>
  <c r="T197" i="15" s="1"/>
  <c r="Q197" i="2"/>
  <c r="S197" i="15" s="1"/>
  <c r="L141" i="2"/>
  <c r="N141" i="15" s="1"/>
  <c r="K144" i="14" s="1"/>
  <c r="L81" i="2"/>
  <c r="N81" i="15" s="1"/>
  <c r="L171" i="2"/>
  <c r="N171" i="15" s="1"/>
  <c r="L224" i="2"/>
  <c r="N224" i="15" s="1"/>
  <c r="L41" i="2"/>
  <c r="N41" i="15" s="1"/>
  <c r="I44" i="13" s="1"/>
  <c r="L69" i="2"/>
  <c r="N69" i="15" s="1"/>
  <c r="I72" i="13" s="1"/>
  <c r="L144" i="2"/>
  <c r="N144" i="15" s="1"/>
  <c r="I147" i="14" s="1"/>
  <c r="L331" i="2"/>
  <c r="N331" i="15" s="1"/>
  <c r="L204" i="2"/>
  <c r="N204" i="15" s="1"/>
  <c r="K207" i="14" s="1"/>
  <c r="L132" i="2"/>
  <c r="N132" i="15" s="1"/>
  <c r="L256" i="2"/>
  <c r="N256" i="15" s="1"/>
  <c r="L176" i="2"/>
  <c r="N176" i="15" s="1"/>
  <c r="I179" i="14" s="1"/>
  <c r="L325" i="2"/>
  <c r="N325" i="15" s="1"/>
  <c r="L372" i="2"/>
  <c r="N372" i="15" s="1"/>
  <c r="L29" i="2"/>
  <c r="N29" i="15" s="1"/>
  <c r="L264" i="2"/>
  <c r="N264" i="15" s="1"/>
  <c r="L175" i="2"/>
  <c r="N175" i="15" s="1"/>
  <c r="L284" i="2"/>
  <c r="N284" i="15" s="1"/>
  <c r="L188" i="2"/>
  <c r="N188" i="15" s="1"/>
  <c r="L170" i="2"/>
  <c r="N170" i="15" s="1"/>
  <c r="I173" i="13" s="1"/>
  <c r="L137" i="2"/>
  <c r="N137" i="15" s="1"/>
  <c r="K140" i="14" s="1"/>
  <c r="L381" i="2"/>
  <c r="N381" i="15" s="1"/>
  <c r="K384" i="14" s="1"/>
  <c r="L230" i="2"/>
  <c r="N230" i="15" s="1"/>
  <c r="I233" i="13" s="1"/>
  <c r="L193" i="2"/>
  <c r="N193" i="15" s="1"/>
  <c r="L168" i="2"/>
  <c r="N168" i="15" s="1"/>
  <c r="K171" i="13" s="1"/>
  <c r="L213" i="2"/>
  <c r="N213" i="15" s="1"/>
  <c r="L380" i="2"/>
  <c r="N380" i="15" s="1"/>
  <c r="I383" i="13" s="1"/>
  <c r="D201" i="2"/>
  <c r="D201" i="15" s="1"/>
  <c r="L21" i="2"/>
  <c r="N21" i="15" s="1"/>
  <c r="L364" i="2"/>
  <c r="N364" i="15" s="1"/>
  <c r="L357" i="2"/>
  <c r="N357" i="15" s="1"/>
  <c r="L333" i="2"/>
  <c r="N333" i="15" s="1"/>
  <c r="L76" i="2"/>
  <c r="N76" i="15" s="1"/>
  <c r="L317" i="2"/>
  <c r="N317" i="15" s="1"/>
  <c r="L241" i="2"/>
  <c r="N241" i="15" s="1"/>
  <c r="L355" i="2"/>
  <c r="N355" i="15" s="1"/>
  <c r="L304" i="2"/>
  <c r="N304" i="15" s="1"/>
  <c r="L341" i="2"/>
  <c r="N341" i="15" s="1"/>
  <c r="I344" i="13" s="1"/>
  <c r="L234" i="2"/>
  <c r="N234" i="15" s="1"/>
  <c r="L279" i="2"/>
  <c r="N279" i="15" s="1"/>
  <c r="L297" i="2"/>
  <c r="N297" i="15" s="1"/>
  <c r="L83" i="2"/>
  <c r="N83" i="15" s="1"/>
  <c r="L187" i="2"/>
  <c r="N187" i="15" s="1"/>
  <c r="L228" i="2"/>
  <c r="N228" i="15" s="1"/>
  <c r="I231" i="13" s="1"/>
  <c r="L315" i="2"/>
  <c r="N315" i="15" s="1"/>
  <c r="L283" i="2"/>
  <c r="N283" i="15" s="1"/>
  <c r="L292" i="2"/>
  <c r="N292" i="15" s="1"/>
  <c r="L240" i="2"/>
  <c r="N240" i="15" s="1"/>
  <c r="L215" i="2"/>
  <c r="N215" i="15" s="1"/>
  <c r="I218" i="14" s="1"/>
  <c r="L273" i="2"/>
  <c r="N273" i="15" s="1"/>
  <c r="L160" i="2"/>
  <c r="N160" i="15" s="1"/>
  <c r="K163" i="13" s="1"/>
  <c r="L329" i="2"/>
  <c r="N329" i="15" s="1"/>
  <c r="L271" i="2"/>
  <c r="N271" i="15" s="1"/>
  <c r="L268" i="2"/>
  <c r="N268" i="15" s="1"/>
  <c r="K271" i="14" s="1"/>
  <c r="L324" i="2"/>
  <c r="N324" i="15" s="1"/>
  <c r="K327" i="13" s="1"/>
  <c r="L114" i="2"/>
  <c r="N114" i="15" s="1"/>
  <c r="D197" i="2"/>
  <c r="D197" i="15" s="1"/>
  <c r="J200" i="13" s="1"/>
  <c r="L133" i="2"/>
  <c r="N133" i="15" s="1"/>
  <c r="K136" i="14" s="1"/>
  <c r="L156" i="2"/>
  <c r="N156" i="15" s="1"/>
  <c r="L299" i="2"/>
  <c r="N299" i="15" s="1"/>
  <c r="L309" i="2"/>
  <c r="N309" i="15" s="1"/>
  <c r="D277" i="2"/>
  <c r="D277" i="15" s="1"/>
  <c r="L97" i="2"/>
  <c r="N97" i="15" s="1"/>
  <c r="L143" i="2"/>
  <c r="N143" i="15" s="1"/>
  <c r="I146" i="14" s="1"/>
  <c r="L316" i="2"/>
  <c r="N316" i="15" s="1"/>
  <c r="L338" i="2"/>
  <c r="N338" i="15" s="1"/>
  <c r="L244" i="2"/>
  <c r="N244" i="15" s="1"/>
  <c r="L257" i="2"/>
  <c r="N257" i="15" s="1"/>
  <c r="L191" i="2"/>
  <c r="N191" i="15" s="1"/>
  <c r="L154" i="2"/>
  <c r="N154" i="15" s="1"/>
  <c r="I157" i="13" s="1"/>
  <c r="L285" i="2"/>
  <c r="N285" i="15" s="1"/>
  <c r="L291" i="2"/>
  <c r="N291" i="15" s="1"/>
  <c r="L356" i="2"/>
  <c r="N356" i="15" s="1"/>
  <c r="K359" i="14" s="1"/>
  <c r="D327" i="2"/>
  <c r="D327" i="15" s="1"/>
  <c r="L112" i="2"/>
  <c r="N112" i="15" s="1"/>
  <c r="K115" i="14" s="1"/>
  <c r="L238" i="2"/>
  <c r="N238" i="15" s="1"/>
  <c r="L348" i="2"/>
  <c r="N348" i="15" s="1"/>
  <c r="L232" i="2"/>
  <c r="N232" i="15" s="1"/>
  <c r="O337" i="2"/>
  <c r="Q337" i="15" s="1"/>
  <c r="U337" i="2"/>
  <c r="W337" i="15" s="1"/>
  <c r="P337" i="2"/>
  <c r="R337" i="15" s="1"/>
  <c r="M337" i="2"/>
  <c r="O337" i="15" s="1"/>
  <c r="N337" i="2"/>
  <c r="P337" i="15" s="1"/>
  <c r="H337" i="2"/>
  <c r="H337" i="15" s="1"/>
  <c r="K337" i="2"/>
  <c r="M337" i="15" s="1"/>
  <c r="J337" i="2"/>
  <c r="L337" i="15" s="1"/>
  <c r="I337" i="2"/>
  <c r="I337" i="15" s="1"/>
  <c r="E337" i="2"/>
  <c r="E337" i="15" s="1"/>
  <c r="F337" i="2"/>
  <c r="F337" i="15" s="1"/>
  <c r="L353" i="2"/>
  <c r="N353" i="15" s="1"/>
  <c r="D337" i="2"/>
  <c r="D337" i="15" s="1"/>
  <c r="L307" i="2"/>
  <c r="N307" i="15" s="1"/>
  <c r="K310" i="13" s="1"/>
  <c r="L378" i="2"/>
  <c r="N378" i="15" s="1"/>
  <c r="K381" i="14" s="1"/>
  <c r="L211" i="2"/>
  <c r="N211" i="15" s="1"/>
  <c r="L301" i="2"/>
  <c r="N301" i="15" s="1"/>
  <c r="L227" i="2"/>
  <c r="N227" i="15" s="1"/>
  <c r="L340" i="2"/>
  <c r="N340" i="15" s="1"/>
  <c r="L339" i="2"/>
  <c r="N339" i="15" s="1"/>
  <c r="K342" i="14" s="1"/>
  <c r="L153" i="2"/>
  <c r="N153" i="15" s="1"/>
  <c r="L342" i="2"/>
  <c r="N342" i="15" s="1"/>
  <c r="L366" i="2"/>
  <c r="N366" i="15" s="1"/>
  <c r="L147" i="2"/>
  <c r="N147" i="15" s="1"/>
  <c r="I150" i="13" s="1"/>
  <c r="O201" i="2"/>
  <c r="Q201" i="15" s="1"/>
  <c r="P201" i="2"/>
  <c r="R201" i="15" s="1"/>
  <c r="M201" i="2"/>
  <c r="O201" i="15" s="1"/>
  <c r="N201" i="2"/>
  <c r="P201" i="15" s="1"/>
  <c r="U201" i="2"/>
  <c r="W201" i="15" s="1"/>
  <c r="I201" i="2"/>
  <c r="I201" i="15" s="1"/>
  <c r="E201" i="2"/>
  <c r="E201" i="15" s="1"/>
  <c r="K201" i="2"/>
  <c r="M201" i="15" s="1"/>
  <c r="H201" i="2"/>
  <c r="H201" i="15" s="1"/>
  <c r="F201" i="2"/>
  <c r="F201" i="15" s="1"/>
  <c r="J201" i="2"/>
  <c r="L201" i="15" s="1"/>
  <c r="L115" i="2"/>
  <c r="N115" i="15" s="1"/>
  <c r="L217" i="2"/>
  <c r="N217" i="15" s="1"/>
  <c r="L33" i="2"/>
  <c r="N33" i="15" s="1"/>
  <c r="O197" i="2"/>
  <c r="Q197" i="15" s="1"/>
  <c r="X200" i="13" s="1"/>
  <c r="U197" i="2"/>
  <c r="W197" i="15" s="1"/>
  <c r="M197" i="2"/>
  <c r="O197" i="15" s="1"/>
  <c r="Y200" i="14" s="1"/>
  <c r="P197" i="2"/>
  <c r="R197" i="15" s="1"/>
  <c r="AD200" i="13" s="1"/>
  <c r="N197" i="2"/>
  <c r="P197" i="15" s="1"/>
  <c r="K197" i="2"/>
  <c r="M197" i="15" s="1"/>
  <c r="P200" i="13" s="1"/>
  <c r="H197" i="2"/>
  <c r="H197" i="15" s="1"/>
  <c r="J197" i="2"/>
  <c r="L197" i="15" s="1"/>
  <c r="O200" i="13" s="1"/>
  <c r="F197" i="2"/>
  <c r="F197" i="15" s="1"/>
  <c r="I197" i="2"/>
  <c r="I197" i="15" s="1"/>
  <c r="E197" i="2"/>
  <c r="E197" i="15" s="1"/>
  <c r="O327" i="2"/>
  <c r="Q327" i="15" s="1"/>
  <c r="U327" i="2"/>
  <c r="W327" i="15" s="1"/>
  <c r="P327" i="2"/>
  <c r="R327" i="15" s="1"/>
  <c r="E327" i="2"/>
  <c r="E327" i="15" s="1"/>
  <c r="M327" i="2"/>
  <c r="O327" i="15" s="1"/>
  <c r="N327" i="2"/>
  <c r="P327" i="15" s="1"/>
  <c r="H327" i="2"/>
  <c r="H327" i="15" s="1"/>
  <c r="J327" i="2"/>
  <c r="L327" i="15" s="1"/>
  <c r="K327" i="2"/>
  <c r="M327" i="15" s="1"/>
  <c r="F327" i="2"/>
  <c r="F327" i="15" s="1"/>
  <c r="I327" i="2"/>
  <c r="I327" i="15" s="1"/>
  <c r="L314" i="2"/>
  <c r="N314" i="15" s="1"/>
  <c r="L281" i="2"/>
  <c r="N281" i="15" s="1"/>
  <c r="L374" i="2"/>
  <c r="N374" i="15" s="1"/>
  <c r="O277" i="2"/>
  <c r="Q277" i="15" s="1"/>
  <c r="U277" i="2"/>
  <c r="W277" i="15" s="1"/>
  <c r="N277" i="2"/>
  <c r="P277" i="15" s="1"/>
  <c r="M277" i="2"/>
  <c r="O277" i="15" s="1"/>
  <c r="P277" i="2"/>
  <c r="R277" i="15" s="1"/>
  <c r="J277" i="2"/>
  <c r="L277" i="15" s="1"/>
  <c r="F277" i="2"/>
  <c r="F277" i="15" s="1"/>
  <c r="I277" i="2"/>
  <c r="I277" i="15" s="1"/>
  <c r="E277" i="2"/>
  <c r="E277" i="15" s="1"/>
  <c r="K277" i="2"/>
  <c r="M277" i="15" s="1"/>
  <c r="H277" i="2"/>
  <c r="H277" i="15" s="1"/>
  <c r="L225" i="2"/>
  <c r="N225" i="15" s="1"/>
  <c r="L259" i="2"/>
  <c r="N259" i="15" s="1"/>
  <c r="I262" i="14" s="1"/>
  <c r="L173" i="2"/>
  <c r="N173" i="15" s="1"/>
  <c r="L16" i="2"/>
  <c r="N16" i="15" s="1"/>
  <c r="F4" i="17" l="1"/>
  <c r="G25" i="17"/>
  <c r="E13" i="17"/>
  <c r="G28" i="17"/>
  <c r="G15" i="17"/>
  <c r="F5" i="17"/>
  <c r="F11" i="17"/>
  <c r="G32" i="17"/>
  <c r="F6" i="17"/>
  <c r="G27" i="17"/>
  <c r="E20" i="17"/>
  <c r="F30" i="17"/>
  <c r="G22" i="17"/>
  <c r="F18" i="17"/>
  <c r="F31" i="17"/>
  <c r="F35" i="17"/>
  <c r="F34" i="17"/>
  <c r="E31" i="17"/>
  <c r="G12" i="17"/>
  <c r="E34" i="17"/>
  <c r="E29" i="17"/>
  <c r="G5" i="17"/>
  <c r="G16" i="17"/>
  <c r="G11" i="17"/>
  <c r="E33" i="17"/>
  <c r="E4" i="17"/>
  <c r="F12" i="17"/>
  <c r="G33" i="17"/>
  <c r="G31" i="17"/>
  <c r="F15" i="17"/>
  <c r="G39" i="17"/>
  <c r="F8" i="17"/>
  <c r="G29" i="17"/>
  <c r="F19" i="17"/>
  <c r="G35" i="17"/>
  <c r="G6" i="17"/>
  <c r="E15" i="17"/>
  <c r="F42" i="17"/>
  <c r="E18" i="17"/>
  <c r="F39" i="17"/>
  <c r="F13" i="17"/>
  <c r="E11" i="17"/>
  <c r="F32" i="17"/>
  <c r="E32" i="17"/>
  <c r="E22" i="17"/>
  <c r="G30" i="17"/>
  <c r="G18" i="17"/>
  <c r="G20" i="17"/>
  <c r="F29" i="17"/>
  <c r="G13" i="17"/>
  <c r="E35" i="17"/>
  <c r="G19" i="17"/>
  <c r="E12" i="17"/>
  <c r="F33" i="17"/>
  <c r="F20" i="17"/>
  <c r="G34" i="17"/>
  <c r="E5" i="17"/>
  <c r="E6" i="17"/>
  <c r="G42" i="17"/>
  <c r="F22" i="17"/>
  <c r="G14" i="17"/>
  <c r="G2" i="17"/>
  <c r="G4" i="17"/>
  <c r="G7" i="17"/>
  <c r="E19" i="17"/>
  <c r="G8" i="17"/>
  <c r="E30" i="17"/>
  <c r="G3" i="17"/>
  <c r="E25" i="17"/>
  <c r="E8" i="17"/>
  <c r="G38" i="17"/>
  <c r="E359" i="13"/>
  <c r="E144" i="13"/>
  <c r="AC76" i="13"/>
  <c r="AC76" i="14"/>
  <c r="AC356" i="14"/>
  <c r="AC356" i="13"/>
  <c r="E324" i="13"/>
  <c r="AC267" i="13"/>
  <c r="AC267" i="14"/>
  <c r="AC384" i="14"/>
  <c r="AC384" i="13"/>
  <c r="E333" i="14"/>
  <c r="AC279" i="14"/>
  <c r="AC279" i="13"/>
  <c r="AC170" i="14"/>
  <c r="AC170" i="13"/>
  <c r="I356" i="14"/>
  <c r="K356" i="13"/>
  <c r="I356" i="13"/>
  <c r="K356" i="14"/>
  <c r="K228" i="13"/>
  <c r="I228" i="13"/>
  <c r="AD340" i="13"/>
  <c r="AD340" i="14"/>
  <c r="I319" i="14"/>
  <c r="I319" i="13"/>
  <c r="K319" i="13"/>
  <c r="K319" i="14"/>
  <c r="K215" i="14"/>
  <c r="I215" i="14"/>
  <c r="D215" i="14" s="1"/>
  <c r="K379" i="13"/>
  <c r="K379" i="14"/>
  <c r="I379" i="13"/>
  <c r="I379" i="14"/>
  <c r="I269" i="13"/>
  <c r="K269" i="13"/>
  <c r="K269" i="14"/>
  <c r="I269" i="14"/>
  <c r="AE315" i="14"/>
  <c r="AE315" i="13"/>
  <c r="AE375" i="14"/>
  <c r="AE375" i="13"/>
  <c r="AE373" i="14"/>
  <c r="AE373" i="13"/>
  <c r="AE191" i="14"/>
  <c r="AE191" i="13"/>
  <c r="AE326" i="14"/>
  <c r="AE326" i="13"/>
  <c r="AE334" i="14"/>
  <c r="AE334" i="13"/>
  <c r="AE276" i="14"/>
  <c r="AE276" i="13"/>
  <c r="AE26" i="13"/>
  <c r="AE26" i="14"/>
  <c r="AC289" i="14"/>
  <c r="AC289" i="13"/>
  <c r="AB307" i="14"/>
  <c r="AB307" i="13"/>
  <c r="AB148" i="14"/>
  <c r="AB148" i="13"/>
  <c r="AB296" i="13"/>
  <c r="AB296" i="14"/>
  <c r="K264" i="14"/>
  <c r="I264" i="14"/>
  <c r="K264" i="13"/>
  <c r="I264" i="13"/>
  <c r="X280" i="13"/>
  <c r="X280" i="14"/>
  <c r="P204" i="14"/>
  <c r="P204" i="13"/>
  <c r="I214" i="13"/>
  <c r="K214" i="14"/>
  <c r="I214" i="14"/>
  <c r="K214" i="13"/>
  <c r="O340" i="14"/>
  <c r="O340" i="13"/>
  <c r="K235" i="13"/>
  <c r="I235" i="14"/>
  <c r="I235" i="13"/>
  <c r="K235" i="14"/>
  <c r="AO280" i="13"/>
  <c r="L280" i="13"/>
  <c r="T280" i="13"/>
  <c r="U280" i="14"/>
  <c r="S280" i="14"/>
  <c r="AO280" i="14"/>
  <c r="V280" i="13"/>
  <c r="Q280" i="13"/>
  <c r="AK280" i="14"/>
  <c r="J280" i="14"/>
  <c r="AG280" i="13"/>
  <c r="L280" i="14"/>
  <c r="W280" i="14"/>
  <c r="AK280" i="13"/>
  <c r="U280" i="13"/>
  <c r="R280" i="13"/>
  <c r="J280" i="13"/>
  <c r="T280" i="14"/>
  <c r="V280" i="14"/>
  <c r="AL280" i="13"/>
  <c r="W280" i="13"/>
  <c r="Q280" i="14"/>
  <c r="AM280" i="14"/>
  <c r="AM280" i="13"/>
  <c r="S280" i="13"/>
  <c r="AL280" i="14"/>
  <c r="AG280" i="14"/>
  <c r="H280" i="14"/>
  <c r="F280" i="14" s="1"/>
  <c r="AN280" i="13"/>
  <c r="H280" i="13"/>
  <c r="F280" i="13" s="1"/>
  <c r="R280" i="14"/>
  <c r="AN280" i="14"/>
  <c r="K286" i="13"/>
  <c r="I286" i="13"/>
  <c r="K367" i="14"/>
  <c r="I367" i="14"/>
  <c r="I367" i="13"/>
  <c r="K367" i="13"/>
  <c r="I375" i="13"/>
  <c r="K375" i="13"/>
  <c r="I375" i="14"/>
  <c r="K375" i="14"/>
  <c r="I152" i="13"/>
  <c r="I152" i="14"/>
  <c r="K152" i="13"/>
  <c r="K152" i="14"/>
  <c r="AE194" i="14"/>
  <c r="AE194" i="13"/>
  <c r="AE84" i="13"/>
  <c r="AE84" i="14"/>
  <c r="AE174" i="13"/>
  <c r="AE174" i="14"/>
  <c r="AE318" i="13"/>
  <c r="AE318" i="14"/>
  <c r="AE370" i="13"/>
  <c r="AE370" i="14"/>
  <c r="AE303" i="13"/>
  <c r="AE303" i="14"/>
  <c r="AE239" i="13"/>
  <c r="AE239" i="14"/>
  <c r="AE209" i="14"/>
  <c r="AE209" i="13"/>
  <c r="AE79" i="14"/>
  <c r="AE79" i="13"/>
  <c r="AE76" i="13"/>
  <c r="AE76" i="14"/>
  <c r="AE360" i="14"/>
  <c r="AE360" i="13"/>
  <c r="AE210" i="14"/>
  <c r="AE210" i="13"/>
  <c r="I387" i="14"/>
  <c r="I387" i="13"/>
  <c r="K387" i="14"/>
  <c r="K387" i="13"/>
  <c r="AE122" i="14"/>
  <c r="AE122" i="13"/>
  <c r="AE322" i="13"/>
  <c r="AE322" i="14"/>
  <c r="AE372" i="13"/>
  <c r="AE372" i="14"/>
  <c r="AE387" i="13"/>
  <c r="AE387" i="14"/>
  <c r="AE358" i="13"/>
  <c r="AE358" i="14"/>
  <c r="AE275" i="14"/>
  <c r="AE275" i="13"/>
  <c r="AE312" i="14"/>
  <c r="AE312" i="13"/>
  <c r="K325" i="13"/>
  <c r="I325" i="13"/>
  <c r="K316" i="13"/>
  <c r="I316" i="13"/>
  <c r="K316" i="14"/>
  <c r="I316" i="14"/>
  <c r="K323" i="14"/>
  <c r="I323" i="13"/>
  <c r="K323" i="13"/>
  <c r="I323" i="14"/>
  <c r="I183" i="14"/>
  <c r="K183" i="13"/>
  <c r="K183" i="14"/>
  <c r="I183" i="13"/>
  <c r="K202" i="14"/>
  <c r="I202" i="13"/>
  <c r="K202" i="13"/>
  <c r="I202" i="14"/>
  <c r="AC102" i="13"/>
  <c r="AC102" i="14"/>
  <c r="AC109" i="14"/>
  <c r="AC109" i="13"/>
  <c r="N122" i="14"/>
  <c r="N122" i="13"/>
  <c r="M322" i="13"/>
  <c r="M322" i="14"/>
  <c r="N156" i="13"/>
  <c r="N156" i="14"/>
  <c r="N274" i="14"/>
  <c r="N274" i="13"/>
  <c r="M294" i="13"/>
  <c r="M294" i="14"/>
  <c r="N289" i="14"/>
  <c r="N289" i="13"/>
  <c r="M176" i="14"/>
  <c r="M176" i="13"/>
  <c r="N183" i="14"/>
  <c r="N183" i="13"/>
  <c r="M298" i="13"/>
  <c r="M298" i="14"/>
  <c r="N379" i="14"/>
  <c r="N379" i="13"/>
  <c r="M292" i="14"/>
  <c r="M292" i="13"/>
  <c r="N351" i="13"/>
  <c r="N351" i="14"/>
  <c r="M230" i="13"/>
  <c r="M230" i="14"/>
  <c r="AB377" i="14"/>
  <c r="AB377" i="13"/>
  <c r="AB243" i="13"/>
  <c r="AB243" i="14"/>
  <c r="K326" i="14"/>
  <c r="K326" i="13"/>
  <c r="I326" i="14"/>
  <c r="I326" i="13"/>
  <c r="AB84" i="13"/>
  <c r="AB84" i="14"/>
  <c r="AB328" i="13"/>
  <c r="AB328" i="14"/>
  <c r="AB376" i="13"/>
  <c r="AB376" i="14"/>
  <c r="AC274" i="13"/>
  <c r="AC274" i="14"/>
  <c r="AC14" i="14"/>
  <c r="AC14" i="13"/>
  <c r="AC93" i="14"/>
  <c r="AC93" i="13"/>
  <c r="AC236" i="13"/>
  <c r="AC236" i="14"/>
  <c r="M315" i="13"/>
  <c r="M315" i="14"/>
  <c r="M309" i="14"/>
  <c r="M309" i="13"/>
  <c r="N318" i="14"/>
  <c r="N318" i="13"/>
  <c r="N365" i="14"/>
  <c r="N365" i="13"/>
  <c r="M220" i="14"/>
  <c r="M220" i="13"/>
  <c r="AC114" i="14"/>
  <c r="AC114" i="13"/>
  <c r="K65" i="14"/>
  <c r="K65" i="13"/>
  <c r="I65" i="14"/>
  <c r="I65" i="13"/>
  <c r="K364" i="13"/>
  <c r="I364" i="13"/>
  <c r="AC205" i="14"/>
  <c r="AC205" i="13"/>
  <c r="AC389" i="13"/>
  <c r="AC389" i="14"/>
  <c r="N304" i="13"/>
  <c r="N304" i="14"/>
  <c r="N178" i="14"/>
  <c r="N178" i="13"/>
  <c r="E364" i="13"/>
  <c r="M303" i="13"/>
  <c r="M303" i="14"/>
  <c r="N190" i="14"/>
  <c r="N190" i="13"/>
  <c r="N250" i="14"/>
  <c r="N250" i="13"/>
  <c r="N239" i="13"/>
  <c r="N239" i="14"/>
  <c r="N65" i="13"/>
  <c r="N65" i="14"/>
  <c r="AB91" i="13"/>
  <c r="AB91" i="14"/>
  <c r="AC288" i="14"/>
  <c r="AC288" i="13"/>
  <c r="AB235" i="14"/>
  <c r="AB235" i="13"/>
  <c r="AB318" i="13"/>
  <c r="AB318" i="14"/>
  <c r="AB160" i="13"/>
  <c r="AB160" i="14"/>
  <c r="AB343" i="14"/>
  <c r="AB343" i="13"/>
  <c r="AC301" i="13"/>
  <c r="AC301" i="14"/>
  <c r="AC158" i="14"/>
  <c r="AC158" i="13"/>
  <c r="N192" i="14"/>
  <c r="N192" i="13"/>
  <c r="N166" i="14"/>
  <c r="N166" i="13"/>
  <c r="N345" i="14"/>
  <c r="N345" i="13"/>
  <c r="N336" i="14"/>
  <c r="N336" i="13"/>
  <c r="N291" i="13"/>
  <c r="N291" i="14"/>
  <c r="N76" i="14"/>
  <c r="N76" i="13"/>
  <c r="N264" i="14"/>
  <c r="N264" i="13"/>
  <c r="M114" i="14"/>
  <c r="M114" i="13"/>
  <c r="M316" i="13"/>
  <c r="M316" i="14"/>
  <c r="N102" i="13"/>
  <c r="N102" i="14"/>
  <c r="N158" i="13"/>
  <c r="N158" i="14"/>
  <c r="AB197" i="14"/>
  <c r="AB197" i="13"/>
  <c r="AB369" i="14"/>
  <c r="AB369" i="13"/>
  <c r="Y345" i="15"/>
  <c r="I106" i="13"/>
  <c r="K106" i="13"/>
  <c r="I106" i="14"/>
  <c r="K106" i="14"/>
  <c r="AB237" i="13"/>
  <c r="AB237" i="14"/>
  <c r="AB313" i="14"/>
  <c r="AB313" i="13"/>
  <c r="AB300" i="14"/>
  <c r="AB300" i="13"/>
  <c r="AB114" i="14"/>
  <c r="AB114" i="13"/>
  <c r="AB259" i="14"/>
  <c r="AB259" i="13"/>
  <c r="AB309" i="13"/>
  <c r="AB309" i="14"/>
  <c r="AB385" i="13"/>
  <c r="AB385" i="14"/>
  <c r="AB202" i="13"/>
  <c r="AB202" i="14"/>
  <c r="AC46" i="13"/>
  <c r="AE179" i="14"/>
  <c r="AC231" i="13"/>
  <c r="AB203" i="14"/>
  <c r="E203" i="14" s="1"/>
  <c r="AE203" i="14"/>
  <c r="K324" i="14"/>
  <c r="M324" i="14"/>
  <c r="AB247" i="13"/>
  <c r="AE247" i="13"/>
  <c r="I157" i="14"/>
  <c r="M333" i="14"/>
  <c r="N187" i="13"/>
  <c r="M170" i="13"/>
  <c r="AE217" i="13"/>
  <c r="M217" i="13"/>
  <c r="N271" i="14"/>
  <c r="E40" i="14"/>
  <c r="AC162" i="14"/>
  <c r="E88" i="14"/>
  <c r="F83" i="16" s="1"/>
  <c r="E101" i="13"/>
  <c r="C96" i="16" s="1"/>
  <c r="N179" i="13"/>
  <c r="AE342" i="13"/>
  <c r="I115" i="13"/>
  <c r="AE157" i="13"/>
  <c r="AJ5" i="13"/>
  <c r="K262" i="14"/>
  <c r="D262" i="14" s="1"/>
  <c r="AB257" i="14"/>
  <c r="E257" i="14" s="1"/>
  <c r="G349" i="14"/>
  <c r="AB140" i="14"/>
  <c r="I217" i="14"/>
  <c r="K217" i="14"/>
  <c r="AC173" i="14"/>
  <c r="I248" i="13"/>
  <c r="AC164" i="13"/>
  <c r="E126" i="13"/>
  <c r="AC198" i="13"/>
  <c r="AE305" i="13"/>
  <c r="AC129" i="13"/>
  <c r="AG200" i="14"/>
  <c r="AL200" i="14"/>
  <c r="G44" i="14"/>
  <c r="M44" i="14"/>
  <c r="N253" i="14"/>
  <c r="E253" i="14" s="1"/>
  <c r="AL30" i="14"/>
  <c r="O30" i="14"/>
  <c r="T30" i="14"/>
  <c r="M380" i="13"/>
  <c r="I349" i="13"/>
  <c r="AB349" i="13"/>
  <c r="N349" i="13"/>
  <c r="E349" i="13" s="1"/>
  <c r="AC150" i="13"/>
  <c r="AB170" i="14"/>
  <c r="E170" i="14" s="1"/>
  <c r="F165" i="16" s="1"/>
  <c r="AE170" i="14"/>
  <c r="K140" i="13"/>
  <c r="N173" i="13"/>
  <c r="E173" i="13" s="1"/>
  <c r="AB348" i="13"/>
  <c r="E348" i="13" s="1"/>
  <c r="C343" i="16" s="1"/>
  <c r="AB22" i="14"/>
  <c r="E22" i="14" s="1"/>
  <c r="F17" i="16" s="1"/>
  <c r="X249" i="15"/>
  <c r="I305" i="14"/>
  <c r="K305" i="14"/>
  <c r="K355" i="14"/>
  <c r="AO355" i="14"/>
  <c r="AM355" i="14"/>
  <c r="K72" i="13"/>
  <c r="AB72" i="13"/>
  <c r="E72" i="13" s="1"/>
  <c r="M381" i="14"/>
  <c r="U381" i="14"/>
  <c r="Q381" i="14"/>
  <c r="S381" i="14"/>
  <c r="AE310" i="14"/>
  <c r="W261" i="14"/>
  <c r="M144" i="13"/>
  <c r="K144" i="13"/>
  <c r="G229" i="14"/>
  <c r="W232" i="14"/>
  <c r="AE146" i="13"/>
  <c r="K146" i="13"/>
  <c r="I146" i="13"/>
  <c r="I383" i="14"/>
  <c r="AB383" i="14"/>
  <c r="AB98" i="13"/>
  <c r="I359" i="14"/>
  <c r="N359" i="14"/>
  <c r="I136" i="14"/>
  <c r="AB136" i="14"/>
  <c r="V200" i="13"/>
  <c r="AI200" i="13"/>
  <c r="AM200" i="13"/>
  <c r="K147" i="14"/>
  <c r="AE253" i="13"/>
  <c r="M253" i="13"/>
  <c r="T30" i="13"/>
  <c r="E30" i="13" s="1"/>
  <c r="C25" i="16" s="1"/>
  <c r="L30" i="13"/>
  <c r="AI30" i="13"/>
  <c r="AG30" i="13"/>
  <c r="AK30" i="13"/>
  <c r="G130" i="14"/>
  <c r="N22" i="13"/>
  <c r="E22" i="13" s="1"/>
  <c r="J355" i="13"/>
  <c r="W355" i="13"/>
  <c r="K381" i="13"/>
  <c r="I381" i="13"/>
  <c r="AN381" i="13"/>
  <c r="N310" i="13"/>
  <c r="T261" i="13"/>
  <c r="E261" i="13" s="1"/>
  <c r="E164" i="14"/>
  <c r="F159" i="16" s="1"/>
  <c r="E125" i="13"/>
  <c r="AD245" i="14"/>
  <c r="W245" i="14"/>
  <c r="AH245" i="14"/>
  <c r="I232" i="13"/>
  <c r="V232" i="13"/>
  <c r="AM232" i="13"/>
  <c r="K383" i="13"/>
  <c r="M136" i="13"/>
  <c r="K136" i="13"/>
  <c r="AE233" i="14"/>
  <c r="I233" i="14"/>
  <c r="K233" i="14"/>
  <c r="I384" i="14"/>
  <c r="D384" i="14" s="1"/>
  <c r="N384" i="14"/>
  <c r="G384" i="14"/>
  <c r="G327" i="14"/>
  <c r="AB151" i="14"/>
  <c r="I119" i="14"/>
  <c r="N338" i="13"/>
  <c r="AH252" i="14"/>
  <c r="Z252" i="14"/>
  <c r="AK252" i="14"/>
  <c r="S136" i="15"/>
  <c r="T136" i="2"/>
  <c r="V136" i="15" s="1"/>
  <c r="K136" i="15"/>
  <c r="J136" i="15"/>
  <c r="AG111" i="13"/>
  <c r="T111" i="13"/>
  <c r="H111" i="14"/>
  <c r="F111" i="14" s="1"/>
  <c r="AG111" i="14"/>
  <c r="AN111" i="13"/>
  <c r="H111" i="13"/>
  <c r="F111" i="13" s="1"/>
  <c r="D106" i="16" s="1"/>
  <c r="J111" i="13"/>
  <c r="AO111" i="14"/>
  <c r="AO111" i="13"/>
  <c r="R111" i="13"/>
  <c r="U111" i="13"/>
  <c r="R111" i="14"/>
  <c r="AK111" i="13"/>
  <c r="V111" i="14"/>
  <c r="AK111" i="14"/>
  <c r="AL111" i="13"/>
  <c r="AN111" i="14"/>
  <c r="S111" i="14"/>
  <c r="AM111" i="13"/>
  <c r="V111" i="13"/>
  <c r="W111" i="14"/>
  <c r="AL111" i="14"/>
  <c r="J111" i="14"/>
  <c r="Q111" i="13"/>
  <c r="S111" i="13"/>
  <c r="Q111" i="14"/>
  <c r="L111" i="14"/>
  <c r="G111" i="14" s="1"/>
  <c r="T111" i="14"/>
  <c r="W111" i="13"/>
  <c r="L111" i="13"/>
  <c r="AM111" i="14"/>
  <c r="U111" i="14"/>
  <c r="Y108" i="15"/>
  <c r="AB111" i="13"/>
  <c r="AB111" i="14"/>
  <c r="D198" i="13"/>
  <c r="G88" i="14"/>
  <c r="G126" i="14"/>
  <c r="D129" i="13"/>
  <c r="S24" i="15"/>
  <c r="T24" i="2"/>
  <c r="V24" i="15" s="1"/>
  <c r="K24" i="15"/>
  <c r="J24" i="15"/>
  <c r="AF245" i="13"/>
  <c r="O245" i="13"/>
  <c r="L245" i="13"/>
  <c r="J245" i="13"/>
  <c r="AN245" i="13"/>
  <c r="M382" i="13"/>
  <c r="K382" i="13"/>
  <c r="D382" i="13" s="1"/>
  <c r="K238" i="13"/>
  <c r="AG34" i="13"/>
  <c r="O34" i="13"/>
  <c r="AM34" i="13"/>
  <c r="M242" i="13"/>
  <c r="S35" i="15"/>
  <c r="T35" i="2"/>
  <c r="V35" i="15" s="1"/>
  <c r="I228" i="14"/>
  <c r="AL228" i="14"/>
  <c r="AE339" i="14"/>
  <c r="M36" i="14"/>
  <c r="N364" i="14"/>
  <c r="G364" i="14"/>
  <c r="K363" i="14"/>
  <c r="D363" i="14" s="1"/>
  <c r="AB119" i="13"/>
  <c r="E119" i="13" s="1"/>
  <c r="N325" i="14"/>
  <c r="AB371" i="14"/>
  <c r="I286" i="14"/>
  <c r="Z340" i="13"/>
  <c r="AH340" i="13"/>
  <c r="AF340" i="13"/>
  <c r="AA340" i="14"/>
  <c r="AI340" i="14"/>
  <c r="AF340" i="14"/>
  <c r="AA340" i="13"/>
  <c r="Y340" i="13"/>
  <c r="Y340" i="14"/>
  <c r="AI340" i="13"/>
  <c r="Z340" i="14"/>
  <c r="AH340" i="14"/>
  <c r="K298" i="14"/>
  <c r="I298" i="13"/>
  <c r="I298" i="14"/>
  <c r="K298" i="13"/>
  <c r="K369" i="14"/>
  <c r="I369" i="14"/>
  <c r="I369" i="13"/>
  <c r="K369" i="13"/>
  <c r="AE197" i="13"/>
  <c r="AE197" i="14"/>
  <c r="AE313" i="14"/>
  <c r="AE313" i="13"/>
  <c r="AE323" i="13"/>
  <c r="AE323" i="14"/>
  <c r="AE376" i="14"/>
  <c r="AE376" i="13"/>
  <c r="AE314" i="13"/>
  <c r="AE314" i="14"/>
  <c r="AB270" i="13"/>
  <c r="AB270" i="14"/>
  <c r="AB250" i="14"/>
  <c r="AB250" i="13"/>
  <c r="N315" i="13"/>
  <c r="N315" i="14"/>
  <c r="N309" i="13"/>
  <c r="N309" i="14"/>
  <c r="M318" i="13"/>
  <c r="M318" i="14"/>
  <c r="N94" i="14"/>
  <c r="N94" i="13"/>
  <c r="N370" i="14"/>
  <c r="N370" i="13"/>
  <c r="M117" i="14"/>
  <c r="M117" i="13"/>
  <c r="N86" i="14"/>
  <c r="N86" i="13"/>
  <c r="AC100" i="14"/>
  <c r="AC100" i="13"/>
  <c r="AC116" i="13"/>
  <c r="AC116" i="14"/>
  <c r="AC322" i="14"/>
  <c r="AC322" i="13"/>
  <c r="AC388" i="13"/>
  <c r="AC388" i="14"/>
  <c r="M304" i="13"/>
  <c r="M304" i="14"/>
  <c r="M178" i="14"/>
  <c r="M178" i="13"/>
  <c r="N303" i="13"/>
  <c r="N303" i="14"/>
  <c r="M190" i="13"/>
  <c r="M190" i="14"/>
  <c r="M250" i="13"/>
  <c r="M250" i="14"/>
  <c r="N70" i="13"/>
  <c r="N70" i="14"/>
  <c r="N323" i="14"/>
  <c r="E323" i="14" s="1"/>
  <c r="N323" i="13"/>
  <c r="E323" i="13" s="1"/>
  <c r="N326" i="13"/>
  <c r="N326" i="14"/>
  <c r="AB360" i="13"/>
  <c r="AB360" i="14"/>
  <c r="AB213" i="14"/>
  <c r="AB213" i="13"/>
  <c r="AB284" i="14"/>
  <c r="AB284" i="13"/>
  <c r="AB83" i="13"/>
  <c r="AB83" i="14"/>
  <c r="AB135" i="13"/>
  <c r="AB135" i="14"/>
  <c r="AC386" i="13"/>
  <c r="AC386" i="14"/>
  <c r="I368" i="14"/>
  <c r="K368" i="14"/>
  <c r="AC308" i="14"/>
  <c r="AC308" i="13"/>
  <c r="M192" i="14"/>
  <c r="M192" i="13"/>
  <c r="M166" i="14"/>
  <c r="M166" i="13"/>
  <c r="M336" i="13"/>
  <c r="M336" i="14"/>
  <c r="M291" i="14"/>
  <c r="M291" i="13"/>
  <c r="M76" i="14"/>
  <c r="M76" i="13"/>
  <c r="M264" i="13"/>
  <c r="M264" i="14"/>
  <c r="N182" i="14"/>
  <c r="N182" i="13"/>
  <c r="N360" i="13"/>
  <c r="E360" i="13" s="1"/>
  <c r="N360" i="14"/>
  <c r="E360" i="14" s="1"/>
  <c r="M102" i="14"/>
  <c r="M102" i="13"/>
  <c r="M158" i="14"/>
  <c r="M158" i="13"/>
  <c r="AC298" i="13"/>
  <c r="AC298" i="14"/>
  <c r="AB165" i="13"/>
  <c r="AB165" i="14"/>
  <c r="AB106" i="13"/>
  <c r="AB106" i="14"/>
  <c r="AB264" i="13"/>
  <c r="AB264" i="14"/>
  <c r="AB256" i="13"/>
  <c r="AB256" i="14"/>
  <c r="AB186" i="13"/>
  <c r="AB186" i="14"/>
  <c r="AB116" i="14"/>
  <c r="AB116" i="13"/>
  <c r="AB194" i="14"/>
  <c r="AB194" i="13"/>
  <c r="AB345" i="14"/>
  <c r="AB345" i="13"/>
  <c r="AB195" i="13"/>
  <c r="AB195" i="14"/>
  <c r="AB372" i="13"/>
  <c r="AB372" i="14"/>
  <c r="AB216" i="14"/>
  <c r="AB216" i="13"/>
  <c r="AE134" i="13"/>
  <c r="M134" i="13"/>
  <c r="AE206" i="13"/>
  <c r="M206" i="13"/>
  <c r="M46" i="13"/>
  <c r="D88" i="14"/>
  <c r="G179" i="14"/>
  <c r="AB231" i="13"/>
  <c r="K215" i="13"/>
  <c r="N215" i="13"/>
  <c r="M368" i="13"/>
  <c r="AB329" i="14"/>
  <c r="M203" i="14"/>
  <c r="M143" i="13"/>
  <c r="AE324" i="14"/>
  <c r="G157" i="14"/>
  <c r="I333" i="14"/>
  <c r="K333" i="14"/>
  <c r="AC187" i="13"/>
  <c r="E250" i="15"/>
  <c r="L250" i="2"/>
  <c r="N250" i="15" s="1"/>
  <c r="G75" i="14"/>
  <c r="N257" i="13"/>
  <c r="E257" i="13" s="1"/>
  <c r="AB170" i="13"/>
  <c r="AB207" i="14"/>
  <c r="E207" i="14" s="1"/>
  <c r="AB217" i="13"/>
  <c r="E217" i="13" s="1"/>
  <c r="C212" i="16" s="1"/>
  <c r="I271" i="14"/>
  <c r="AB248" i="14"/>
  <c r="E248" i="14" s="1"/>
  <c r="D133" i="14"/>
  <c r="D162" i="14"/>
  <c r="D198" i="14"/>
  <c r="M342" i="13"/>
  <c r="AE115" i="13"/>
  <c r="M115" i="13"/>
  <c r="K115" i="13"/>
  <c r="N203" i="13"/>
  <c r="E203" i="13" s="1"/>
  <c r="N19" i="13"/>
  <c r="K380" i="14"/>
  <c r="G150" i="14"/>
  <c r="N207" i="13"/>
  <c r="E207" i="13" s="1"/>
  <c r="M207" i="13"/>
  <c r="AB173" i="14"/>
  <c r="E173" i="14" s="1"/>
  <c r="F168" i="16" s="1"/>
  <c r="AE271" i="13"/>
  <c r="K348" i="14"/>
  <c r="M348" i="14"/>
  <c r="M248" i="13"/>
  <c r="K305" i="13"/>
  <c r="K72" i="14"/>
  <c r="AE72" i="14"/>
  <c r="N273" i="13"/>
  <c r="I144" i="14"/>
  <c r="AB144" i="14"/>
  <c r="P258" i="13"/>
  <c r="M258" i="13"/>
  <c r="AN200" i="14"/>
  <c r="Q200" i="14"/>
  <c r="AD200" i="14"/>
  <c r="N44" i="14"/>
  <c r="G253" i="14"/>
  <c r="AB30" i="14"/>
  <c r="AK30" i="14"/>
  <c r="K262" i="13"/>
  <c r="AC349" i="13"/>
  <c r="Z252" i="13"/>
  <c r="AF252" i="13"/>
  <c r="AH252" i="13"/>
  <c r="AA252" i="13"/>
  <c r="Y252" i="13"/>
  <c r="AI252" i="13"/>
  <c r="S249" i="15"/>
  <c r="T249" i="2"/>
  <c r="V249" i="15" s="1"/>
  <c r="D361" i="13"/>
  <c r="J355" i="14"/>
  <c r="U355" i="14"/>
  <c r="AE355" i="14"/>
  <c r="AN381" i="14"/>
  <c r="I381" i="14"/>
  <c r="AE261" i="14"/>
  <c r="AL261" i="14"/>
  <c r="AB261" i="14"/>
  <c r="I144" i="13"/>
  <c r="AO232" i="14"/>
  <c r="S232" i="14"/>
  <c r="U232" i="14"/>
  <c r="N218" i="13"/>
  <c r="K218" i="13"/>
  <c r="I218" i="13"/>
  <c r="K224" i="14"/>
  <c r="M224" i="14"/>
  <c r="AB272" i="14"/>
  <c r="AB233" i="13"/>
  <c r="N233" i="13"/>
  <c r="E233" i="13" s="1"/>
  <c r="AF200" i="13"/>
  <c r="AA200" i="13"/>
  <c r="AL200" i="13"/>
  <c r="AB147" i="14"/>
  <c r="N147" i="14"/>
  <c r="AF30" i="13"/>
  <c r="AA30" i="13"/>
  <c r="Y30" i="13"/>
  <c r="AC130" i="14"/>
  <c r="U355" i="13"/>
  <c r="M355" i="13"/>
  <c r="Q355" i="13"/>
  <c r="W381" i="13"/>
  <c r="AM381" i="13"/>
  <c r="AC310" i="13"/>
  <c r="H261" i="13"/>
  <c r="F261" i="13" s="1"/>
  <c r="L261" i="13"/>
  <c r="U261" i="13"/>
  <c r="AL245" i="14"/>
  <c r="AB245" i="14"/>
  <c r="Z245" i="14"/>
  <c r="AL232" i="13"/>
  <c r="AC163" i="14"/>
  <c r="N224" i="13"/>
  <c r="E224" i="13" s="1"/>
  <c r="K272" i="13"/>
  <c r="AE272" i="13"/>
  <c r="K382" i="14"/>
  <c r="I382" i="14"/>
  <c r="I136" i="13"/>
  <c r="K344" i="14"/>
  <c r="M344" i="14"/>
  <c r="K119" i="14"/>
  <c r="AC338" i="13"/>
  <c r="E164" i="13"/>
  <c r="C159" i="16" s="1"/>
  <c r="AG252" i="14"/>
  <c r="J252" i="14"/>
  <c r="AA252" i="14"/>
  <c r="AC112" i="14"/>
  <c r="AN139" i="14"/>
  <c r="S139" i="14"/>
  <c r="R139" i="14"/>
  <c r="W139" i="14"/>
  <c r="AL139" i="14"/>
  <c r="Q139" i="14"/>
  <c r="T139" i="14"/>
  <c r="AM139" i="14"/>
  <c r="H139" i="14"/>
  <c r="F139" i="14" s="1"/>
  <c r="G134" i="16" s="1"/>
  <c r="AG139" i="14"/>
  <c r="U139" i="14"/>
  <c r="AO139" i="14"/>
  <c r="AK139" i="14"/>
  <c r="J139" i="14"/>
  <c r="L139" i="14"/>
  <c r="V139" i="14"/>
  <c r="E136" i="15"/>
  <c r="L136" i="2"/>
  <c r="N136" i="15" s="1"/>
  <c r="X111" i="14"/>
  <c r="X111" i="13"/>
  <c r="AN27" i="14"/>
  <c r="AO27" i="14"/>
  <c r="J27" i="14"/>
  <c r="AK27" i="14"/>
  <c r="S27" i="14"/>
  <c r="R27" i="14"/>
  <c r="U27" i="14"/>
  <c r="T27" i="14"/>
  <c r="AL27" i="14"/>
  <c r="L27" i="14"/>
  <c r="W27" i="14"/>
  <c r="AM27" i="14"/>
  <c r="Q27" i="14"/>
  <c r="V27" i="14"/>
  <c r="AG27" i="14"/>
  <c r="H27" i="14"/>
  <c r="F27" i="14" s="1"/>
  <c r="W245" i="13"/>
  <c r="AI245" i="13"/>
  <c r="AG245" i="13"/>
  <c r="AM245" i="13"/>
  <c r="N163" i="13"/>
  <c r="E163" i="13" s="1"/>
  <c r="AB238" i="13"/>
  <c r="Q34" i="13"/>
  <c r="AL34" i="13"/>
  <c r="E35" i="15"/>
  <c r="L35" i="2"/>
  <c r="N35" i="15" s="1"/>
  <c r="AN228" i="14"/>
  <c r="AB228" i="14"/>
  <c r="M339" i="14"/>
  <c r="N36" i="14"/>
  <c r="I151" i="13"/>
  <c r="L252" i="13"/>
  <c r="AB74" i="14"/>
  <c r="AB74" i="13"/>
  <c r="AB246" i="14"/>
  <c r="AB246" i="13"/>
  <c r="AN330" i="14"/>
  <c r="V330" i="14"/>
  <c r="L330" i="14"/>
  <c r="AN330" i="13"/>
  <c r="U330" i="13"/>
  <c r="AL330" i="14"/>
  <c r="AO330" i="13"/>
  <c r="Q330" i="13"/>
  <c r="Q330" i="14"/>
  <c r="S330" i="14"/>
  <c r="AK330" i="13"/>
  <c r="AG330" i="13"/>
  <c r="J330" i="13"/>
  <c r="W330" i="14"/>
  <c r="L330" i="13"/>
  <c r="V330" i="13"/>
  <c r="R330" i="13"/>
  <c r="H330" i="14"/>
  <c r="F330" i="14" s="1"/>
  <c r="AG330" i="14"/>
  <c r="T330" i="13"/>
  <c r="AO330" i="14"/>
  <c r="AM330" i="14"/>
  <c r="W330" i="13"/>
  <c r="J330" i="14"/>
  <c r="U330" i="14"/>
  <c r="T330" i="14"/>
  <c r="AL330" i="13"/>
  <c r="S330" i="13"/>
  <c r="H330" i="13"/>
  <c r="F330" i="13" s="1"/>
  <c r="R330" i="14"/>
  <c r="AK330" i="14"/>
  <c r="AM330" i="13"/>
  <c r="K341" i="14"/>
  <c r="I341" i="14"/>
  <c r="K276" i="13"/>
  <c r="I276" i="13"/>
  <c r="I276" i="14"/>
  <c r="K276" i="14"/>
  <c r="I86" i="14"/>
  <c r="I86" i="13"/>
  <c r="K86" i="13"/>
  <c r="K86" i="14"/>
  <c r="I320" i="14"/>
  <c r="I320" i="13"/>
  <c r="K320" i="14"/>
  <c r="K320" i="13"/>
  <c r="I216" i="14"/>
  <c r="K216" i="14"/>
  <c r="I216" i="13"/>
  <c r="K216" i="13"/>
  <c r="I287" i="14"/>
  <c r="I287" i="13"/>
  <c r="K287" i="14"/>
  <c r="K287" i="13"/>
  <c r="K135" i="14"/>
  <c r="I135" i="14"/>
  <c r="I135" i="13"/>
  <c r="K135" i="13"/>
  <c r="I84" i="14"/>
  <c r="K84" i="14"/>
  <c r="K84" i="13"/>
  <c r="I84" i="13"/>
  <c r="P340" i="13"/>
  <c r="P340" i="14"/>
  <c r="K351" i="14"/>
  <c r="I351" i="14"/>
  <c r="I351" i="13"/>
  <c r="K351" i="13"/>
  <c r="K194" i="14"/>
  <c r="I194" i="14"/>
  <c r="I194" i="13"/>
  <c r="K194" i="13"/>
  <c r="I312" i="13"/>
  <c r="K312" i="14"/>
  <c r="K312" i="13"/>
  <c r="I312" i="14"/>
  <c r="I274" i="13"/>
  <c r="K274" i="14"/>
  <c r="K274" i="13"/>
  <c r="I274" i="14"/>
  <c r="I318" i="14"/>
  <c r="I318" i="13"/>
  <c r="K318" i="14"/>
  <c r="K318" i="13"/>
  <c r="I307" i="13"/>
  <c r="I307" i="14"/>
  <c r="K307" i="13"/>
  <c r="K307" i="14"/>
  <c r="K24" i="14"/>
  <c r="K24" i="13"/>
  <c r="I24" i="14"/>
  <c r="I24" i="13"/>
  <c r="K328" i="13"/>
  <c r="I328" i="14"/>
  <c r="I328" i="13"/>
  <c r="K328" i="14"/>
  <c r="AE336" i="14"/>
  <c r="AE336" i="13"/>
  <c r="AE320" i="14"/>
  <c r="AE320" i="13"/>
  <c r="AE116" i="14"/>
  <c r="AE116" i="13"/>
  <c r="AE158" i="14"/>
  <c r="AE158" i="13"/>
  <c r="AE259" i="14"/>
  <c r="AE259" i="13"/>
  <c r="AE356" i="13"/>
  <c r="AE356" i="14"/>
  <c r="AE267" i="14"/>
  <c r="AE267" i="13"/>
  <c r="AE195" i="13"/>
  <c r="AE195" i="14"/>
  <c r="AE352" i="14"/>
  <c r="AE352" i="13"/>
  <c r="AE289" i="14"/>
  <c r="AE289" i="13"/>
  <c r="AE183" i="14"/>
  <c r="AE183" i="13"/>
  <c r="AE86" i="13"/>
  <c r="AE86" i="14"/>
  <c r="AE235" i="14"/>
  <c r="AE235" i="13"/>
  <c r="K182" i="14"/>
  <c r="I182" i="13"/>
  <c r="I182" i="14"/>
  <c r="K182" i="13"/>
  <c r="K187" i="14"/>
  <c r="I187" i="14"/>
  <c r="D187" i="14" s="1"/>
  <c r="I347" i="14"/>
  <c r="I347" i="13"/>
  <c r="K347" i="13"/>
  <c r="K347" i="14"/>
  <c r="AC212" i="13"/>
  <c r="AC212" i="14"/>
  <c r="N227" i="14"/>
  <c r="N227" i="13"/>
  <c r="N208" i="13"/>
  <c r="N208" i="14"/>
  <c r="M377" i="14"/>
  <c r="M377" i="13"/>
  <c r="M279" i="14"/>
  <c r="M279" i="13"/>
  <c r="M237" i="13"/>
  <c r="M237" i="14"/>
  <c r="N268" i="14"/>
  <c r="N268" i="13"/>
  <c r="N282" i="13"/>
  <c r="N282" i="14"/>
  <c r="N254" i="13"/>
  <c r="N254" i="14"/>
  <c r="M141" i="13"/>
  <c r="M141" i="14"/>
  <c r="AB365" i="13"/>
  <c r="AB365" i="14"/>
  <c r="AB319" i="13"/>
  <c r="AB319" i="14"/>
  <c r="AC362" i="14"/>
  <c r="AC362" i="13"/>
  <c r="AC189" i="13"/>
  <c r="AC189" i="14"/>
  <c r="AC89" i="13"/>
  <c r="AC89" i="14"/>
  <c r="K19" i="14"/>
  <c r="I19" i="14"/>
  <c r="D19" i="14" s="1"/>
  <c r="Z330" i="14"/>
  <c r="AI330" i="13"/>
  <c r="AH330" i="14"/>
  <c r="Y330" i="13"/>
  <c r="Y330" i="14"/>
  <c r="AA330" i="14"/>
  <c r="Z330" i="13"/>
  <c r="AH330" i="13"/>
  <c r="AI330" i="14"/>
  <c r="AF330" i="14"/>
  <c r="AA330" i="13"/>
  <c r="AF330" i="13"/>
  <c r="K345" i="14"/>
  <c r="I345" i="14"/>
  <c r="I345" i="13"/>
  <c r="K345" i="13"/>
  <c r="T204" i="13"/>
  <c r="L204" i="14"/>
  <c r="H204" i="14"/>
  <c r="F204" i="14" s="1"/>
  <c r="W204" i="14"/>
  <c r="AM204" i="13"/>
  <c r="Q204" i="13"/>
  <c r="T204" i="14"/>
  <c r="V204" i="14"/>
  <c r="AM204" i="14"/>
  <c r="AN204" i="13"/>
  <c r="W204" i="13"/>
  <c r="J204" i="13"/>
  <c r="AN204" i="14"/>
  <c r="AK204" i="13"/>
  <c r="AG204" i="13"/>
  <c r="AL204" i="14"/>
  <c r="AL204" i="13"/>
  <c r="H204" i="13"/>
  <c r="F204" i="13" s="1"/>
  <c r="R204" i="13"/>
  <c r="Q204" i="14"/>
  <c r="AO204" i="13"/>
  <c r="L204" i="13"/>
  <c r="U204" i="14"/>
  <c r="S204" i="14"/>
  <c r="AO204" i="14"/>
  <c r="AG204" i="14"/>
  <c r="S204" i="13"/>
  <c r="U204" i="13"/>
  <c r="J204" i="14"/>
  <c r="R204" i="14"/>
  <c r="V204" i="13"/>
  <c r="AK204" i="14"/>
  <c r="K227" i="13"/>
  <c r="K227" i="14"/>
  <c r="I227" i="13"/>
  <c r="I227" i="14"/>
  <c r="I335" i="14"/>
  <c r="I335" i="13"/>
  <c r="K335" i="13"/>
  <c r="K335" i="14"/>
  <c r="AE208" i="14"/>
  <c r="AE208" i="13"/>
  <c r="AE279" i="13"/>
  <c r="AE279" i="14"/>
  <c r="AE379" i="14"/>
  <c r="AE379" i="13"/>
  <c r="AE351" i="13"/>
  <c r="AE351" i="14"/>
  <c r="I329" i="13"/>
  <c r="D329" i="13" s="1"/>
  <c r="K329" i="13"/>
  <c r="I161" i="13"/>
  <c r="I161" i="14"/>
  <c r="K161" i="14"/>
  <c r="K161" i="13"/>
  <c r="I378" i="14"/>
  <c r="K378" i="14"/>
  <c r="I378" i="13"/>
  <c r="K378" i="13"/>
  <c r="I165" i="13"/>
  <c r="K165" i="13"/>
  <c r="I165" i="14"/>
  <c r="K165" i="14"/>
  <c r="I250" i="14"/>
  <c r="I250" i="13"/>
  <c r="K250" i="14"/>
  <c r="K250" i="13"/>
  <c r="K239" i="14"/>
  <c r="I239" i="14"/>
  <c r="I239" i="13"/>
  <c r="K239" i="13"/>
  <c r="AC265" i="13"/>
  <c r="AC265" i="14"/>
  <c r="AC110" i="14"/>
  <c r="AC110" i="13"/>
  <c r="M138" i="13"/>
  <c r="M138" i="14"/>
  <c r="M356" i="13"/>
  <c r="M356" i="14"/>
  <c r="N296" i="14"/>
  <c r="E296" i="14" s="1"/>
  <c r="N296" i="13"/>
  <c r="E296" i="13" s="1"/>
  <c r="N372" i="14"/>
  <c r="N372" i="13"/>
  <c r="M159" i="14"/>
  <c r="M159" i="13"/>
  <c r="N195" i="14"/>
  <c r="E195" i="14" s="1"/>
  <c r="N195" i="13"/>
  <c r="E195" i="13" s="1"/>
  <c r="M241" i="14"/>
  <c r="M241" i="13"/>
  <c r="N352" i="13"/>
  <c r="E352" i="13" s="1"/>
  <c r="N352" i="14"/>
  <c r="E352" i="14" s="1"/>
  <c r="M227" i="13"/>
  <c r="M227" i="14"/>
  <c r="M208" i="13"/>
  <c r="M208" i="14"/>
  <c r="N377" i="13"/>
  <c r="N377" i="14"/>
  <c r="N279" i="13"/>
  <c r="N279" i="14"/>
  <c r="N237" i="13"/>
  <c r="E237" i="13" s="1"/>
  <c r="N237" i="14"/>
  <c r="E237" i="14" s="1"/>
  <c r="M268" i="13"/>
  <c r="M268" i="14"/>
  <c r="M282" i="14"/>
  <c r="M282" i="13"/>
  <c r="M254" i="13"/>
  <c r="M254" i="14"/>
  <c r="N141" i="13"/>
  <c r="N141" i="14"/>
  <c r="AC285" i="14"/>
  <c r="AC285" i="13"/>
  <c r="AB326" i="14"/>
  <c r="AB326" i="13"/>
  <c r="AB292" i="13"/>
  <c r="AB292" i="14"/>
  <c r="AC304" i="14"/>
  <c r="AC304" i="13"/>
  <c r="AB79" i="13"/>
  <c r="AB79" i="14"/>
  <c r="AC174" i="14"/>
  <c r="AC174" i="13"/>
  <c r="C12" i="16"/>
  <c r="AC17" i="14"/>
  <c r="AC17" i="13"/>
  <c r="N194" i="14"/>
  <c r="E194" i="14" s="1"/>
  <c r="N194" i="13"/>
  <c r="E194" i="13" s="1"/>
  <c r="E325" i="13"/>
  <c r="N32" i="13"/>
  <c r="N32" i="14"/>
  <c r="N346" i="13"/>
  <c r="N346" i="14"/>
  <c r="M367" i="14"/>
  <c r="M367" i="13"/>
  <c r="M94" i="14"/>
  <c r="M94" i="13"/>
  <c r="M370" i="14"/>
  <c r="M370" i="13"/>
  <c r="N117" i="13"/>
  <c r="N117" i="14"/>
  <c r="M86" i="13"/>
  <c r="M86" i="14"/>
  <c r="AC291" i="13"/>
  <c r="AC291" i="14"/>
  <c r="AC352" i="14"/>
  <c r="AC352" i="13"/>
  <c r="AC345" i="14"/>
  <c r="AC345" i="13"/>
  <c r="AC195" i="13"/>
  <c r="AC195" i="14"/>
  <c r="N334" i="13"/>
  <c r="N334" i="14"/>
  <c r="N376" i="13"/>
  <c r="E376" i="13" s="1"/>
  <c r="N376" i="14"/>
  <c r="E376" i="14" s="1"/>
  <c r="M313" i="14"/>
  <c r="M313" i="13"/>
  <c r="M70" i="14"/>
  <c r="M70" i="13"/>
  <c r="M323" i="13"/>
  <c r="M323" i="14"/>
  <c r="M326" i="13"/>
  <c r="M326" i="14"/>
  <c r="AB316" i="13"/>
  <c r="AB316" i="14"/>
  <c r="AB275" i="13"/>
  <c r="AB275" i="14"/>
  <c r="AB230" i="13"/>
  <c r="AB230" i="14"/>
  <c r="AB367" i="14"/>
  <c r="AB367" i="13"/>
  <c r="I385" i="13"/>
  <c r="K385" i="14"/>
  <c r="I385" i="14"/>
  <c r="K385" i="13"/>
  <c r="AC290" i="14"/>
  <c r="AC290" i="13"/>
  <c r="AC7" i="14"/>
  <c r="AC7" i="13"/>
  <c r="AC155" i="14"/>
  <c r="AC155" i="13"/>
  <c r="E206" i="14"/>
  <c r="N328" i="13"/>
  <c r="E328" i="13" s="1"/>
  <c r="N328" i="14"/>
  <c r="E328" i="14" s="1"/>
  <c r="M165" i="14"/>
  <c r="M165" i="13"/>
  <c r="N160" i="13"/>
  <c r="E160" i="13" s="1"/>
  <c r="N160" i="14"/>
  <c r="E160" i="14" s="1"/>
  <c r="N320" i="13"/>
  <c r="N320" i="14"/>
  <c r="M182" i="14"/>
  <c r="M182" i="13"/>
  <c r="M360" i="13"/>
  <c r="M360" i="14"/>
  <c r="N50" i="14"/>
  <c r="N50" i="13"/>
  <c r="Y234" i="15"/>
  <c r="Y310" i="15"/>
  <c r="Y236" i="15"/>
  <c r="AB239" i="13"/>
  <c r="AB239" i="14"/>
  <c r="Y279" i="15"/>
  <c r="AB282" i="13"/>
  <c r="AB282" i="14"/>
  <c r="AB304" i="13"/>
  <c r="AB304" i="14"/>
  <c r="AB100" i="13"/>
  <c r="AB100" i="14"/>
  <c r="AB322" i="13"/>
  <c r="AB322" i="14"/>
  <c r="AB214" i="14"/>
  <c r="AB214" i="13"/>
  <c r="AB350" i="13"/>
  <c r="AB350" i="14"/>
  <c r="AB276" i="14"/>
  <c r="AB276" i="13"/>
  <c r="AB288" i="13"/>
  <c r="AB288" i="14"/>
  <c r="AC249" i="13"/>
  <c r="AE341" i="13"/>
  <c r="M341" i="13"/>
  <c r="N46" i="13"/>
  <c r="E46" i="13" s="1"/>
  <c r="I342" i="14"/>
  <c r="AC215" i="13"/>
  <c r="I368" i="13"/>
  <c r="AE329" i="14"/>
  <c r="AB143" i="13"/>
  <c r="AE143" i="13"/>
  <c r="AB324" i="14"/>
  <c r="K157" i="14"/>
  <c r="I187" i="13"/>
  <c r="G207" i="14"/>
  <c r="AB271" i="14"/>
  <c r="D112" i="14"/>
  <c r="I179" i="13"/>
  <c r="AB342" i="13"/>
  <c r="E342" i="13" s="1"/>
  <c r="I342" i="13"/>
  <c r="K157" i="13"/>
  <c r="I333" i="13"/>
  <c r="AB333" i="13"/>
  <c r="N333" i="13"/>
  <c r="AB19" i="13"/>
  <c r="AC19" i="13"/>
  <c r="AC262" i="14"/>
  <c r="AE171" i="14"/>
  <c r="G257" i="14"/>
  <c r="M150" i="14"/>
  <c r="I140" i="14"/>
  <c r="G140" i="14"/>
  <c r="N140" i="14"/>
  <c r="E140" i="14" s="1"/>
  <c r="AE207" i="13"/>
  <c r="I173" i="14"/>
  <c r="N248" i="13"/>
  <c r="E248" i="13" s="1"/>
  <c r="N130" i="13"/>
  <c r="G40" i="14"/>
  <c r="E153" i="13"/>
  <c r="C148" i="16" s="1"/>
  <c r="AE258" i="13"/>
  <c r="E175" i="13"/>
  <c r="C170" i="16" s="1"/>
  <c r="X200" i="14"/>
  <c r="AF200" i="14"/>
  <c r="V200" i="14"/>
  <c r="T200" i="14"/>
  <c r="K44" i="14"/>
  <c r="N30" i="14"/>
  <c r="AI30" i="14"/>
  <c r="N171" i="13"/>
  <c r="E171" i="13" s="1"/>
  <c r="AE150" i="13"/>
  <c r="I140" i="13"/>
  <c r="M173" i="13"/>
  <c r="AE348" i="13"/>
  <c r="G22" i="14"/>
  <c r="E249" i="15"/>
  <c r="L249" i="2"/>
  <c r="N249" i="15" s="1"/>
  <c r="E133" i="14"/>
  <c r="F128" i="16" s="1"/>
  <c r="AB305" i="14"/>
  <c r="E305" i="14" s="1"/>
  <c r="AG355" i="14"/>
  <c r="I355" i="14"/>
  <c r="W355" i="14"/>
  <c r="H381" i="14"/>
  <c r="F381" i="14" s="1"/>
  <c r="G376" i="16" s="1"/>
  <c r="M310" i="14"/>
  <c r="AK261" i="14"/>
  <c r="V261" i="14"/>
  <c r="T261" i="14"/>
  <c r="R261" i="14"/>
  <c r="AE273" i="14"/>
  <c r="I273" i="14"/>
  <c r="K273" i="14"/>
  <c r="AE144" i="13"/>
  <c r="R232" i="14"/>
  <c r="K232" i="14"/>
  <c r="M232" i="14"/>
  <c r="AE98" i="13"/>
  <c r="M98" i="13"/>
  <c r="AC218" i="13"/>
  <c r="I224" i="14"/>
  <c r="AE359" i="14"/>
  <c r="G136" i="14"/>
  <c r="N136" i="14"/>
  <c r="E136" i="14" s="1"/>
  <c r="AC233" i="13"/>
  <c r="U200" i="13"/>
  <c r="S200" i="13"/>
  <c r="AK200" i="13"/>
  <c r="H30" i="13"/>
  <c r="F30" i="13" s="1"/>
  <c r="S30" i="13"/>
  <c r="Q30" i="13"/>
  <c r="AE22" i="13"/>
  <c r="AB355" i="13"/>
  <c r="I355" i="13"/>
  <c r="AN355" i="13"/>
  <c r="AB381" i="13"/>
  <c r="M261" i="13"/>
  <c r="K258" i="14"/>
  <c r="AF245" i="14"/>
  <c r="AC245" i="14"/>
  <c r="V245" i="14"/>
  <c r="T245" i="14"/>
  <c r="R245" i="14"/>
  <c r="D175" i="13"/>
  <c r="AE232" i="13"/>
  <c r="U232" i="13"/>
  <c r="S232" i="13"/>
  <c r="AK232" i="13"/>
  <c r="I359" i="13"/>
  <c r="AC272" i="13"/>
  <c r="N382" i="14"/>
  <c r="E382" i="14" s="1"/>
  <c r="AE136" i="13"/>
  <c r="AB233" i="14"/>
  <c r="E233" i="14" s="1"/>
  <c r="F228" i="16" s="1"/>
  <c r="I238" i="14"/>
  <c r="I327" i="14"/>
  <c r="K327" i="14"/>
  <c r="G151" i="14"/>
  <c r="AF252" i="14"/>
  <c r="AO252" i="14"/>
  <c r="S252" i="14"/>
  <c r="U252" i="14"/>
  <c r="J108" i="15"/>
  <c r="K108" i="15"/>
  <c r="S341" i="14"/>
  <c r="Q341" i="14"/>
  <c r="U341" i="14"/>
  <c r="AL341" i="14"/>
  <c r="AK341" i="14"/>
  <c r="AM341" i="14"/>
  <c r="AG341" i="14"/>
  <c r="H341" i="14"/>
  <c r="F341" i="14" s="1"/>
  <c r="G336" i="16" s="1"/>
  <c r="J341" i="14"/>
  <c r="L341" i="14"/>
  <c r="AO341" i="14"/>
  <c r="AN341" i="14"/>
  <c r="R341" i="14"/>
  <c r="T341" i="14"/>
  <c r="E341" i="14" s="1"/>
  <c r="F336" i="16" s="1"/>
  <c r="V341" i="14"/>
  <c r="W341" i="14"/>
  <c r="E43" i="15"/>
  <c r="L43" i="2"/>
  <c r="N43" i="15" s="1"/>
  <c r="X24" i="15"/>
  <c r="V245" i="13"/>
  <c r="AA245" i="13"/>
  <c r="Y245" i="13"/>
  <c r="N146" i="14"/>
  <c r="AE218" i="14"/>
  <c r="AB382" i="13"/>
  <c r="E382" i="13" s="1"/>
  <c r="C377" i="16" s="1"/>
  <c r="V34" i="13"/>
  <c r="AK34" i="13"/>
  <c r="AE228" i="14"/>
  <c r="V228" i="14"/>
  <c r="AB339" i="14"/>
  <c r="AE36" i="14"/>
  <c r="K344" i="13"/>
  <c r="AE344" i="13"/>
  <c r="M384" i="13"/>
  <c r="K384" i="13"/>
  <c r="I384" i="13"/>
  <c r="N327" i="13"/>
  <c r="E327" i="13" s="1"/>
  <c r="K119" i="13"/>
  <c r="AB286" i="14"/>
  <c r="AB145" i="14"/>
  <c r="AB145" i="13"/>
  <c r="AB122" i="14"/>
  <c r="AB122" i="13"/>
  <c r="I118" i="14"/>
  <c r="I118" i="13"/>
  <c r="K118" i="14"/>
  <c r="K118" i="13"/>
  <c r="I160" i="13"/>
  <c r="K160" i="13"/>
  <c r="K160" i="14"/>
  <c r="I160" i="14"/>
  <c r="I377" i="13"/>
  <c r="K377" i="13"/>
  <c r="K377" i="14"/>
  <c r="I377" i="14"/>
  <c r="K303" i="14"/>
  <c r="I303" i="13"/>
  <c r="K303" i="13"/>
  <c r="I303" i="14"/>
  <c r="I114" i="13"/>
  <c r="K114" i="13"/>
  <c r="I114" i="14"/>
  <c r="K114" i="14"/>
  <c r="K289" i="14"/>
  <c r="I289" i="14"/>
  <c r="I289" i="13"/>
  <c r="K289" i="13"/>
  <c r="AE309" i="14"/>
  <c r="AE309" i="13"/>
  <c r="AE367" i="13"/>
  <c r="AE367" i="14"/>
  <c r="AC221" i="14"/>
  <c r="AC221" i="13"/>
  <c r="AC297" i="14"/>
  <c r="AC297" i="13"/>
  <c r="M122" i="13"/>
  <c r="M122" i="14"/>
  <c r="N138" i="13"/>
  <c r="N138" i="14"/>
  <c r="N356" i="14"/>
  <c r="N356" i="13"/>
  <c r="M156" i="13"/>
  <c r="M156" i="14"/>
  <c r="M274" i="14"/>
  <c r="M274" i="13"/>
  <c r="AC65" i="13"/>
  <c r="AC65" i="14"/>
  <c r="AC300" i="14"/>
  <c r="AC300" i="13"/>
  <c r="K284" i="13"/>
  <c r="I284" i="13"/>
  <c r="I284" i="14"/>
  <c r="K284" i="14"/>
  <c r="K36" i="13"/>
  <c r="I36" i="13"/>
  <c r="K241" i="13"/>
  <c r="K241" i="14"/>
  <c r="I241" i="14"/>
  <c r="I241" i="13"/>
  <c r="I260" i="14"/>
  <c r="K260" i="14"/>
  <c r="K260" i="13"/>
  <c r="I260" i="13"/>
  <c r="K302" i="14"/>
  <c r="K302" i="13"/>
  <c r="I302" i="13"/>
  <c r="I302" i="14"/>
  <c r="K332" i="13"/>
  <c r="I332" i="13"/>
  <c r="K332" i="14"/>
  <c r="I332" i="14"/>
  <c r="I231" i="14"/>
  <c r="K231" i="14"/>
  <c r="I358" i="14"/>
  <c r="K358" i="13"/>
  <c r="I358" i="13"/>
  <c r="K358" i="14"/>
  <c r="K311" i="13"/>
  <c r="I311" i="13"/>
  <c r="I311" i="14"/>
  <c r="K311" i="14"/>
  <c r="K143" i="14"/>
  <c r="I143" i="14"/>
  <c r="AE346" i="14"/>
  <c r="AE346" i="13"/>
  <c r="AE283" i="14"/>
  <c r="AE283" i="13"/>
  <c r="AE335" i="13"/>
  <c r="AE335" i="14"/>
  <c r="AE70" i="14"/>
  <c r="AE70" i="13"/>
  <c r="AE100" i="13"/>
  <c r="AE100" i="14"/>
  <c r="AE91" i="13"/>
  <c r="AE91" i="14"/>
  <c r="AE287" i="13"/>
  <c r="AE287" i="14"/>
  <c r="AE192" i="13"/>
  <c r="AE192" i="14"/>
  <c r="AE74" i="14"/>
  <c r="AE74" i="13"/>
  <c r="AE345" i="14"/>
  <c r="AE345" i="13"/>
  <c r="AE165" i="13"/>
  <c r="AE165" i="14"/>
  <c r="AE226" i="14"/>
  <c r="AE226" i="13"/>
  <c r="AE145" i="13"/>
  <c r="AE145" i="14"/>
  <c r="AE243" i="14"/>
  <c r="AE243" i="13"/>
  <c r="AE332" i="13"/>
  <c r="AE332" i="14"/>
  <c r="AC104" i="14"/>
  <c r="AC104" i="13"/>
  <c r="N82" i="13"/>
  <c r="E82" i="13" s="1"/>
  <c r="N82" i="14"/>
  <c r="E82" i="14" s="1"/>
  <c r="N259" i="14"/>
  <c r="E259" i="14" s="1"/>
  <c r="N259" i="13"/>
  <c r="E259" i="13" s="1"/>
  <c r="K176" i="14"/>
  <c r="I176" i="14"/>
  <c r="I176" i="13"/>
  <c r="K176" i="13"/>
  <c r="O280" i="14"/>
  <c r="O280" i="13"/>
  <c r="I317" i="13"/>
  <c r="K317" i="13"/>
  <c r="K317" i="14"/>
  <c r="I317" i="14"/>
  <c r="I220" i="14"/>
  <c r="K220" i="13"/>
  <c r="K220" i="14"/>
  <c r="I220" i="13"/>
  <c r="K156" i="14"/>
  <c r="K156" i="13"/>
  <c r="I156" i="14"/>
  <c r="I156" i="13"/>
  <c r="R340" i="13"/>
  <c r="T340" i="13"/>
  <c r="W340" i="14"/>
  <c r="H340" i="14"/>
  <c r="F340" i="14" s="1"/>
  <c r="U340" i="14"/>
  <c r="S340" i="14"/>
  <c r="AM340" i="14"/>
  <c r="AN340" i="14"/>
  <c r="AK340" i="13"/>
  <c r="AL340" i="13"/>
  <c r="U340" i="13"/>
  <c r="AK340" i="14"/>
  <c r="AO340" i="14"/>
  <c r="AM340" i="13"/>
  <c r="S340" i="13"/>
  <c r="Q340" i="13"/>
  <c r="V340" i="13"/>
  <c r="L340" i="14"/>
  <c r="G340" i="14" s="1"/>
  <c r="Q340" i="14"/>
  <c r="J340" i="14"/>
  <c r="AN340" i="13"/>
  <c r="W340" i="13"/>
  <c r="T340" i="14"/>
  <c r="V340" i="14"/>
  <c r="AG340" i="14"/>
  <c r="AO340" i="13"/>
  <c r="AG340" i="13"/>
  <c r="H340" i="13"/>
  <c r="F340" i="13" s="1"/>
  <c r="R340" i="14"/>
  <c r="J340" i="13"/>
  <c r="L340" i="13"/>
  <c r="AL340" i="14"/>
  <c r="K247" i="14"/>
  <c r="I247" i="14"/>
  <c r="K159" i="14"/>
  <c r="I159" i="13"/>
  <c r="K159" i="13"/>
  <c r="I159" i="14"/>
  <c r="I190" i="14"/>
  <c r="I190" i="13"/>
  <c r="K190" i="14"/>
  <c r="K190" i="13"/>
  <c r="K244" i="13"/>
  <c r="I244" i="13"/>
  <c r="I244" i="14"/>
  <c r="K244" i="14"/>
  <c r="I191" i="14"/>
  <c r="I191" i="13"/>
  <c r="K191" i="13"/>
  <c r="K191" i="14"/>
  <c r="I259" i="14"/>
  <c r="I259" i="13"/>
  <c r="K259" i="14"/>
  <c r="K259" i="13"/>
  <c r="K174" i="13"/>
  <c r="I174" i="14"/>
  <c r="K174" i="14"/>
  <c r="I174" i="13"/>
  <c r="K285" i="13"/>
  <c r="K285" i="14"/>
  <c r="I285" i="14"/>
  <c r="I285" i="13"/>
  <c r="I208" i="13"/>
  <c r="I208" i="14"/>
  <c r="K208" i="13"/>
  <c r="K208" i="14"/>
  <c r="I226" i="13"/>
  <c r="K226" i="13"/>
  <c r="I226" i="14"/>
  <c r="K226" i="14"/>
  <c r="AE350" i="13"/>
  <c r="AE350" i="14"/>
  <c r="AE216" i="13"/>
  <c r="AE216" i="14"/>
  <c r="AE365" i="13"/>
  <c r="AE365" i="14"/>
  <c r="AE369" i="14"/>
  <c r="AE369" i="13"/>
  <c r="AE152" i="14"/>
  <c r="AE152" i="13"/>
  <c r="AE302" i="14"/>
  <c r="AE302" i="13"/>
  <c r="AE269" i="14"/>
  <c r="AE269" i="13"/>
  <c r="AE316" i="14"/>
  <c r="AE316" i="13"/>
  <c r="K70" i="14"/>
  <c r="I70" i="13"/>
  <c r="K70" i="13"/>
  <c r="I70" i="14"/>
  <c r="AE135" i="13"/>
  <c r="AE135" i="14"/>
  <c r="AE94" i="13"/>
  <c r="AE94" i="14"/>
  <c r="AE83" i="13"/>
  <c r="AE83" i="14"/>
  <c r="AE354" i="14"/>
  <c r="AE354" i="13"/>
  <c r="AE118" i="13"/>
  <c r="AE118" i="14"/>
  <c r="AE347" i="14"/>
  <c r="AE347" i="13"/>
  <c r="AE268" i="14"/>
  <c r="AE268" i="13"/>
  <c r="AE254" i="13"/>
  <c r="AE254" i="14"/>
  <c r="K373" i="14"/>
  <c r="I373" i="14"/>
  <c r="I373" i="13"/>
  <c r="K373" i="13"/>
  <c r="K270" i="13"/>
  <c r="K270" i="14"/>
  <c r="I270" i="13"/>
  <c r="I270" i="14"/>
  <c r="I338" i="14"/>
  <c r="D338" i="14" s="1"/>
  <c r="K338" i="14"/>
  <c r="K213" i="14"/>
  <c r="I213" i="14"/>
  <c r="I213" i="13"/>
  <c r="K213" i="13"/>
  <c r="I186" i="14"/>
  <c r="K186" i="14"/>
  <c r="I186" i="13"/>
  <c r="K186" i="13"/>
  <c r="I91" i="13"/>
  <c r="K91" i="14"/>
  <c r="I91" i="14"/>
  <c r="K91" i="13"/>
  <c r="AC39" i="14"/>
  <c r="AC39" i="13"/>
  <c r="M82" i="14"/>
  <c r="M82" i="13"/>
  <c r="M259" i="13"/>
  <c r="M259" i="14"/>
  <c r="M385" i="13"/>
  <c r="M385" i="14"/>
  <c r="N148" i="13"/>
  <c r="E148" i="13" s="1"/>
  <c r="N148" i="14"/>
  <c r="E148" i="14" s="1"/>
  <c r="N243" i="14"/>
  <c r="E243" i="14" s="1"/>
  <c r="N243" i="13"/>
  <c r="E243" i="13" s="1"/>
  <c r="M296" i="13"/>
  <c r="M296" i="14"/>
  <c r="M372" i="13"/>
  <c r="M372" i="14"/>
  <c r="N159" i="13"/>
  <c r="N159" i="14"/>
  <c r="M195" i="13"/>
  <c r="M195" i="14"/>
  <c r="N241" i="14"/>
  <c r="N241" i="13"/>
  <c r="M352" i="14"/>
  <c r="M352" i="13"/>
  <c r="N354" i="14"/>
  <c r="N354" i="13"/>
  <c r="M311" i="13"/>
  <c r="M311" i="14"/>
  <c r="N118" i="14"/>
  <c r="N118" i="13"/>
  <c r="N288" i="13"/>
  <c r="E288" i="13" s="1"/>
  <c r="N288" i="14"/>
  <c r="E288" i="14" s="1"/>
  <c r="M347" i="14"/>
  <c r="M347" i="13"/>
  <c r="N106" i="14"/>
  <c r="E106" i="14" s="1"/>
  <c r="N106" i="13"/>
  <c r="E106" i="13" s="1"/>
  <c r="M277" i="14"/>
  <c r="M277" i="13"/>
  <c r="N312" i="14"/>
  <c r="N312" i="13"/>
  <c r="M161" i="14"/>
  <c r="M161" i="13"/>
  <c r="AC122" i="14"/>
  <c r="AC122" i="13"/>
  <c r="AB161" i="14"/>
  <c r="AB161" i="13"/>
  <c r="AB378" i="14"/>
  <c r="AB378" i="13"/>
  <c r="K365" i="13"/>
  <c r="I365" i="13"/>
  <c r="K365" i="14"/>
  <c r="I365" i="14"/>
  <c r="AC24" i="14"/>
  <c r="AC24" i="13"/>
  <c r="AC276" i="14"/>
  <c r="AC276" i="13"/>
  <c r="C7" i="16"/>
  <c r="AC12" i="14"/>
  <c r="AC12" i="13"/>
  <c r="M194" i="14"/>
  <c r="M194" i="13"/>
  <c r="M32" i="13"/>
  <c r="M32" i="14"/>
  <c r="M346" i="13"/>
  <c r="M346" i="14"/>
  <c r="N367" i="13"/>
  <c r="E367" i="13" s="1"/>
  <c r="N367" i="14"/>
  <c r="E367" i="14" s="1"/>
  <c r="M373" i="13"/>
  <c r="M373" i="14"/>
  <c r="M197" i="13"/>
  <c r="M197" i="14"/>
  <c r="AC183" i="14"/>
  <c r="AC183" i="13"/>
  <c r="Y369" i="15"/>
  <c r="AC263" i="13"/>
  <c r="AC263" i="14"/>
  <c r="E36" i="13"/>
  <c r="M334" i="14"/>
  <c r="M334" i="13"/>
  <c r="M376" i="13"/>
  <c r="M376" i="14"/>
  <c r="N276" i="13"/>
  <c r="E276" i="13" s="1"/>
  <c r="N276" i="14"/>
  <c r="E276" i="14" s="1"/>
  <c r="N313" i="13"/>
  <c r="E313" i="13" s="1"/>
  <c r="N313" i="14"/>
  <c r="E313" i="14" s="1"/>
  <c r="M191" i="13"/>
  <c r="M191" i="14"/>
  <c r="AB182" i="14"/>
  <c r="AB182" i="13"/>
  <c r="M91" i="13"/>
  <c r="M91" i="14"/>
  <c r="AB294" i="13"/>
  <c r="AB294" i="14"/>
  <c r="AB334" i="14"/>
  <c r="AB334" i="13"/>
  <c r="AB196" i="13"/>
  <c r="AB196" i="14"/>
  <c r="K372" i="13"/>
  <c r="I372" i="13"/>
  <c r="K372" i="14"/>
  <c r="I372" i="14"/>
  <c r="AC60" i="13"/>
  <c r="AC60" i="14"/>
  <c r="AC8" i="14"/>
  <c r="AC8" i="13"/>
  <c r="M328" i="13"/>
  <c r="M328" i="14"/>
  <c r="N165" i="14"/>
  <c r="N165" i="13"/>
  <c r="M160" i="13"/>
  <c r="M160" i="14"/>
  <c r="M320" i="13"/>
  <c r="M320" i="14"/>
  <c r="N116" i="14"/>
  <c r="E116" i="14" s="1"/>
  <c r="N116" i="13"/>
  <c r="E116" i="13" s="1"/>
  <c r="M50" i="14"/>
  <c r="M50" i="13"/>
  <c r="Y103" i="15"/>
  <c r="Y336" i="15"/>
  <c r="AB303" i="13"/>
  <c r="AB303" i="14"/>
  <c r="Y261" i="15"/>
  <c r="Y338" i="15"/>
  <c r="Y27" i="15"/>
  <c r="Y332" i="15"/>
  <c r="AB335" i="14"/>
  <c r="AB335" i="13"/>
  <c r="Y284" i="15"/>
  <c r="AB287" i="14"/>
  <c r="AB287" i="13"/>
  <c r="AB291" i="14"/>
  <c r="AB291" i="13"/>
  <c r="AB183" i="13"/>
  <c r="AB183" i="14"/>
  <c r="AB156" i="14"/>
  <c r="AB156" i="13"/>
  <c r="AB191" i="14"/>
  <c r="AB191" i="13"/>
  <c r="AB362" i="13"/>
  <c r="AB362" i="14"/>
  <c r="AB192" i="13"/>
  <c r="AB192" i="14"/>
  <c r="K341" i="13"/>
  <c r="AB206" i="13"/>
  <c r="D299" i="13"/>
  <c r="E293" i="13"/>
  <c r="C288" i="16" s="1"/>
  <c r="N231" i="13"/>
  <c r="E231" i="13" s="1"/>
  <c r="N342" i="14"/>
  <c r="E342" i="14" s="1"/>
  <c r="AB215" i="13"/>
  <c r="AE215" i="13"/>
  <c r="G115" i="14"/>
  <c r="AB368" i="13"/>
  <c r="N368" i="13"/>
  <c r="G329" i="14"/>
  <c r="K203" i="14"/>
  <c r="M247" i="13"/>
  <c r="I247" i="13"/>
  <c r="AB157" i="14"/>
  <c r="E157" i="14" s="1"/>
  <c r="AE333" i="14"/>
  <c r="M187" i="13"/>
  <c r="K187" i="13"/>
  <c r="M257" i="13"/>
  <c r="I207" i="14"/>
  <c r="I217" i="13"/>
  <c r="M271" i="14"/>
  <c r="G248" i="14"/>
  <c r="G337" i="14"/>
  <c r="D97" i="14"/>
  <c r="E184" i="14"/>
  <c r="F179" i="16" s="1"/>
  <c r="E337" i="13"/>
  <c r="C332" i="16" s="1"/>
  <c r="M179" i="13"/>
  <c r="K179" i="13"/>
  <c r="AB115" i="13"/>
  <c r="I324" i="13"/>
  <c r="K324" i="13"/>
  <c r="N157" i="13"/>
  <c r="E157" i="13" s="1"/>
  <c r="AB262" i="14"/>
  <c r="E262" i="14" s="1"/>
  <c r="F257" i="16" s="1"/>
  <c r="K171" i="14"/>
  <c r="M171" i="14"/>
  <c r="I380" i="14"/>
  <c r="D380" i="14" s="1"/>
  <c r="AB380" i="14"/>
  <c r="M349" i="14"/>
  <c r="K150" i="14"/>
  <c r="I150" i="14"/>
  <c r="D150" i="14" s="1"/>
  <c r="N217" i="14"/>
  <c r="E217" i="14" s="1"/>
  <c r="I348" i="14"/>
  <c r="AE130" i="13"/>
  <c r="G87" i="14"/>
  <c r="E162" i="14"/>
  <c r="N305" i="13"/>
  <c r="E305" i="13" s="1"/>
  <c r="N72" i="14"/>
  <c r="E72" i="14" s="1"/>
  <c r="M273" i="13"/>
  <c r="G144" i="14"/>
  <c r="N144" i="14"/>
  <c r="E144" i="14" s="1"/>
  <c r="K258" i="13"/>
  <c r="D258" i="13" s="1"/>
  <c r="AB258" i="13"/>
  <c r="E258" i="13" s="1"/>
  <c r="C253" i="16" s="1"/>
  <c r="E97" i="14"/>
  <c r="F92" i="16" s="1"/>
  <c r="E42" i="13"/>
  <c r="C37" i="16" s="1"/>
  <c r="E20" i="13"/>
  <c r="C15" i="16" s="1"/>
  <c r="S242" i="15"/>
  <c r="T242" i="2"/>
  <c r="V242" i="15" s="1"/>
  <c r="O200" i="14"/>
  <c r="H200" i="14"/>
  <c r="F200" i="14" s="1"/>
  <c r="P200" i="14"/>
  <c r="L200" i="14"/>
  <c r="AB44" i="14"/>
  <c r="W30" i="14"/>
  <c r="AG30" i="14"/>
  <c r="AO30" i="14"/>
  <c r="Z30" i="14"/>
  <c r="U30" i="14"/>
  <c r="N262" i="13"/>
  <c r="E262" i="13" s="1"/>
  <c r="K380" i="13"/>
  <c r="D380" i="13" s="1"/>
  <c r="AE349" i="13"/>
  <c r="K150" i="13"/>
  <c r="D150" i="13" s="1"/>
  <c r="K170" i="14"/>
  <c r="D170" i="14" s="1"/>
  <c r="AC22" i="14"/>
  <c r="E88" i="13"/>
  <c r="C83" i="16" s="1"/>
  <c r="E361" i="13"/>
  <c r="C356" i="16" s="1"/>
  <c r="AC64" i="13"/>
  <c r="AN355" i="14"/>
  <c r="AM381" i="14"/>
  <c r="G310" i="14"/>
  <c r="I310" i="14"/>
  <c r="U261" i="14"/>
  <c r="AO261" i="14"/>
  <c r="L261" i="14"/>
  <c r="J261" i="14"/>
  <c r="E45" i="13"/>
  <c r="C40" i="16" s="1"/>
  <c r="I232" i="14"/>
  <c r="AG232" i="14"/>
  <c r="AL232" i="14"/>
  <c r="K383" i="14"/>
  <c r="K98" i="13"/>
  <c r="M218" i="13"/>
  <c r="AB224" i="14"/>
  <c r="E224" i="14" s="1"/>
  <c r="M359" i="14"/>
  <c r="I272" i="14"/>
  <c r="D272" i="14" s="1"/>
  <c r="N272" i="14"/>
  <c r="E272" i="14" s="1"/>
  <c r="G272" i="14"/>
  <c r="K233" i="13"/>
  <c r="D233" i="13" s="1"/>
  <c r="AG200" i="13"/>
  <c r="AO200" i="13"/>
  <c r="AE30" i="13"/>
  <c r="W30" i="13"/>
  <c r="V228" i="13"/>
  <c r="L228" i="13"/>
  <c r="AM228" i="13"/>
  <c r="Q228" i="13"/>
  <c r="AN228" i="13"/>
  <c r="W228" i="13"/>
  <c r="U228" i="13"/>
  <c r="R228" i="13"/>
  <c r="AL228" i="13"/>
  <c r="AG228" i="13"/>
  <c r="S228" i="13"/>
  <c r="AO228" i="13"/>
  <c r="H228" i="13"/>
  <c r="F228" i="13" s="1"/>
  <c r="J228" i="13"/>
  <c r="T228" i="13"/>
  <c r="AK228" i="13"/>
  <c r="D249" i="13"/>
  <c r="AC66" i="13"/>
  <c r="T355" i="13"/>
  <c r="L355" i="13"/>
  <c r="AM355" i="13"/>
  <c r="T381" i="13"/>
  <c r="R381" i="13"/>
  <c r="AB310" i="13"/>
  <c r="I310" i="13"/>
  <c r="D310" i="13" s="1"/>
  <c r="K261" i="13"/>
  <c r="S261" i="13"/>
  <c r="W261" i="13"/>
  <c r="AO261" i="13"/>
  <c r="AD258" i="14"/>
  <c r="P245" i="14"/>
  <c r="AO245" i="14"/>
  <c r="L245" i="14"/>
  <c r="J245" i="14"/>
  <c r="AG232" i="13"/>
  <c r="AO232" i="13"/>
  <c r="K163" i="14"/>
  <c r="M163" i="14"/>
  <c r="M383" i="13"/>
  <c r="I224" i="13"/>
  <c r="K359" i="13"/>
  <c r="AC382" i="14"/>
  <c r="M238" i="14"/>
  <c r="AB344" i="14"/>
  <c r="N119" i="14"/>
  <c r="E119" i="14" s="1"/>
  <c r="M338" i="13"/>
  <c r="Y252" i="14"/>
  <c r="O111" i="14"/>
  <c r="O111" i="13"/>
  <c r="U245" i="13"/>
  <c r="S245" i="13"/>
  <c r="Q245" i="13"/>
  <c r="I163" i="13"/>
  <c r="D163" i="13" s="1"/>
  <c r="K146" i="14"/>
  <c r="K98" i="14"/>
  <c r="H34" i="13"/>
  <c r="F34" i="13" s="1"/>
  <c r="N34" i="13"/>
  <c r="AC242" i="13"/>
  <c r="AH38" i="14"/>
  <c r="Y38" i="14"/>
  <c r="AA38" i="14"/>
  <c r="AI38" i="14"/>
  <c r="Z38" i="14"/>
  <c r="AF38" i="14"/>
  <c r="R228" i="14"/>
  <c r="H228" i="14"/>
  <c r="F228" i="14" s="1"/>
  <c r="G223" i="16" s="1"/>
  <c r="N228" i="14"/>
  <c r="L228" i="14"/>
  <c r="AC327" i="13"/>
  <c r="K151" i="13"/>
  <c r="AB363" i="14"/>
  <c r="N363" i="14"/>
  <c r="AD280" i="13"/>
  <c r="AD280" i="14"/>
  <c r="AE291" i="13"/>
  <c r="AE291" i="14"/>
  <c r="AE264" i="13"/>
  <c r="AE264" i="14"/>
  <c r="AE82" i="14"/>
  <c r="AE82" i="13"/>
  <c r="AE156" i="13"/>
  <c r="AE156" i="14"/>
  <c r="F11" i="16"/>
  <c r="AC16" i="14"/>
  <c r="AC16" i="13"/>
  <c r="AC123" i="13"/>
  <c r="AC123" i="14"/>
  <c r="N385" i="14"/>
  <c r="E385" i="14" s="1"/>
  <c r="N385" i="13"/>
  <c r="E385" i="13" s="1"/>
  <c r="M148" i="13"/>
  <c r="M148" i="14"/>
  <c r="M243" i="14"/>
  <c r="M243" i="13"/>
  <c r="AC314" i="13"/>
  <c r="AC314" i="14"/>
  <c r="AB336" i="13"/>
  <c r="AB336" i="14"/>
  <c r="AC50" i="13"/>
  <c r="AC50" i="14"/>
  <c r="AC62" i="14"/>
  <c r="AC62" i="13"/>
  <c r="N373" i="14"/>
  <c r="N373" i="13"/>
  <c r="N197" i="13"/>
  <c r="N197" i="14"/>
  <c r="I74" i="13"/>
  <c r="K74" i="13"/>
  <c r="I74" i="14"/>
  <c r="K74" i="14"/>
  <c r="AC68" i="13"/>
  <c r="AC68" i="14"/>
  <c r="M287" i="14"/>
  <c r="M287" i="13"/>
  <c r="M276" i="14"/>
  <c r="M276" i="13"/>
  <c r="M295" i="13"/>
  <c r="M295" i="14"/>
  <c r="N191" i="13"/>
  <c r="E191" i="13" s="1"/>
  <c r="N191" i="14"/>
  <c r="E191" i="14" s="1"/>
  <c r="N386" i="14"/>
  <c r="N386" i="13"/>
  <c r="N100" i="14"/>
  <c r="E100" i="14" s="1"/>
  <c r="N100" i="13"/>
  <c r="E100" i="13" s="1"/>
  <c r="N91" i="13"/>
  <c r="E91" i="13" s="1"/>
  <c r="N91" i="14"/>
  <c r="E91" i="14" s="1"/>
  <c r="AB227" i="13"/>
  <c r="AB227" i="14"/>
  <c r="K275" i="14"/>
  <c r="I275" i="13"/>
  <c r="I275" i="14"/>
  <c r="K275" i="13"/>
  <c r="AB315" i="14"/>
  <c r="AB315" i="13"/>
  <c r="AC80" i="13"/>
  <c r="AC80" i="14"/>
  <c r="AC219" i="13"/>
  <c r="AC219" i="14"/>
  <c r="AC92" i="14"/>
  <c r="AC92" i="13"/>
  <c r="M209" i="13"/>
  <c r="M209" i="14"/>
  <c r="N246" i="14"/>
  <c r="N246" i="13"/>
  <c r="E246" i="13" s="1"/>
  <c r="N374" i="13"/>
  <c r="N374" i="14"/>
  <c r="M24" i="14"/>
  <c r="M24" i="13"/>
  <c r="N226" i="13"/>
  <c r="N226" i="14"/>
  <c r="AC202" i="13"/>
  <c r="AC202" i="14"/>
  <c r="M116" i="13"/>
  <c r="M116" i="14"/>
  <c r="N266" i="13"/>
  <c r="N266" i="14"/>
  <c r="AC323" i="13"/>
  <c r="AC323" i="14"/>
  <c r="AB254" i="14"/>
  <c r="AB254" i="13"/>
  <c r="AB375" i="14"/>
  <c r="AB375" i="13"/>
  <c r="AB358" i="13"/>
  <c r="AB358" i="14"/>
  <c r="AB267" i="13"/>
  <c r="AB267" i="14"/>
  <c r="AB285" i="14"/>
  <c r="AB285" i="13"/>
  <c r="AB314" i="13"/>
  <c r="AB314" i="14"/>
  <c r="AB76" i="14"/>
  <c r="AB76" i="13"/>
  <c r="AB86" i="14"/>
  <c r="AB86" i="13"/>
  <c r="AB356" i="13"/>
  <c r="AB356" i="14"/>
  <c r="AB283" i="13"/>
  <c r="AB283" i="14"/>
  <c r="AB386" i="13"/>
  <c r="AB386" i="14"/>
  <c r="AB138" i="14"/>
  <c r="AB138" i="13"/>
  <c r="N222" i="13"/>
  <c r="E222" i="13" s="1"/>
  <c r="AC77" i="13"/>
  <c r="D77" i="13" s="1"/>
  <c r="B72" i="16" s="1"/>
  <c r="I115" i="14"/>
  <c r="AC329" i="14"/>
  <c r="N324" i="14"/>
  <c r="E324" i="14" s="1"/>
  <c r="AE187" i="13"/>
  <c r="AE248" i="14"/>
  <c r="D69" i="13"/>
  <c r="AC278" i="13"/>
  <c r="K203" i="13"/>
  <c r="M19" i="13"/>
  <c r="I19" i="13"/>
  <c r="AE262" i="14"/>
  <c r="I171" i="14"/>
  <c r="I349" i="14"/>
  <c r="D349" i="14" s="1"/>
  <c r="K349" i="14"/>
  <c r="AE140" i="14"/>
  <c r="G217" i="14"/>
  <c r="M130" i="13"/>
  <c r="D130" i="13" s="1"/>
  <c r="B125" i="16" s="1"/>
  <c r="AB130" i="13"/>
  <c r="AC40" i="14"/>
  <c r="D40" i="14" s="1"/>
  <c r="E35" i="16" s="1"/>
  <c r="I72" i="14"/>
  <c r="AB273" i="13"/>
  <c r="J242" i="15"/>
  <c r="K242" i="15"/>
  <c r="Z200" i="14"/>
  <c r="AM200" i="14"/>
  <c r="AI200" i="14"/>
  <c r="AK200" i="14"/>
  <c r="V30" i="14"/>
  <c r="AN30" i="14"/>
  <c r="AA30" i="14"/>
  <c r="Q30" i="14"/>
  <c r="M30" i="14"/>
  <c r="I171" i="13"/>
  <c r="AB150" i="13"/>
  <c r="E150" i="13" s="1"/>
  <c r="C145" i="16" s="1"/>
  <c r="M140" i="13"/>
  <c r="M22" i="14"/>
  <c r="K22" i="14"/>
  <c r="D22" i="14" s="1"/>
  <c r="E87" i="14"/>
  <c r="F82" i="16" s="1"/>
  <c r="G305" i="14"/>
  <c r="T355" i="14"/>
  <c r="E355" i="14" s="1"/>
  <c r="AL355" i="14"/>
  <c r="AC381" i="14"/>
  <c r="AL381" i="14"/>
  <c r="T381" i="14"/>
  <c r="E381" i="14" s="1"/>
  <c r="F376" i="16" s="1"/>
  <c r="R381" i="14"/>
  <c r="K310" i="14"/>
  <c r="AN261" i="14"/>
  <c r="AG261" i="14"/>
  <c r="AN232" i="14"/>
  <c r="Q232" i="14"/>
  <c r="AB232" i="14"/>
  <c r="N383" i="14"/>
  <c r="E383" i="14" s="1"/>
  <c r="AB218" i="13"/>
  <c r="AB359" i="14"/>
  <c r="M233" i="13"/>
  <c r="Y200" i="13"/>
  <c r="Q200" i="13"/>
  <c r="AH200" i="13"/>
  <c r="AN200" i="13"/>
  <c r="M147" i="14"/>
  <c r="U30" i="13"/>
  <c r="AH30" i="13"/>
  <c r="AM30" i="13"/>
  <c r="K22" i="13"/>
  <c r="I22" i="13"/>
  <c r="AL355" i="13"/>
  <c r="V381" i="13"/>
  <c r="L381" i="13"/>
  <c r="J381" i="13"/>
  <c r="H381" i="13"/>
  <c r="F381" i="13" s="1"/>
  <c r="AN261" i="13"/>
  <c r="N258" i="14"/>
  <c r="E258" i="14" s="1"/>
  <c r="D42" i="13"/>
  <c r="AK245" i="14"/>
  <c r="AN245" i="14"/>
  <c r="AG245" i="14"/>
  <c r="AI245" i="14"/>
  <c r="Q232" i="13"/>
  <c r="AN232" i="13"/>
  <c r="I163" i="14"/>
  <c r="M272" i="13"/>
  <c r="G233" i="14"/>
  <c r="I147" i="13"/>
  <c r="J34" i="14"/>
  <c r="AK34" i="14"/>
  <c r="H34" i="14"/>
  <c r="F34" i="14" s="1"/>
  <c r="G29" i="16" s="1"/>
  <c r="L34" i="14"/>
  <c r="AM34" i="14"/>
  <c r="S34" i="14"/>
  <c r="Q34" i="14"/>
  <c r="V34" i="14"/>
  <c r="AN34" i="14"/>
  <c r="AO34" i="14"/>
  <c r="AG34" i="14"/>
  <c r="W34" i="14"/>
  <c r="T34" i="14"/>
  <c r="E34" i="14" s="1"/>
  <c r="F29" i="16" s="1"/>
  <c r="U34" i="14"/>
  <c r="R34" i="14"/>
  <c r="AL34" i="14"/>
  <c r="N151" i="14"/>
  <c r="E151" i="14" s="1"/>
  <c r="AC151" i="14"/>
  <c r="AE151" i="14"/>
  <c r="AE338" i="13"/>
  <c r="R252" i="14"/>
  <c r="AL252" i="14"/>
  <c r="D129" i="14"/>
  <c r="AO343" i="13"/>
  <c r="H343" i="13"/>
  <c r="F343" i="13" s="1"/>
  <c r="S343" i="14"/>
  <c r="AL343" i="14"/>
  <c r="L343" i="14"/>
  <c r="T343" i="14"/>
  <c r="S343" i="13"/>
  <c r="U343" i="13"/>
  <c r="Q343" i="13"/>
  <c r="AN343" i="14"/>
  <c r="AG343" i="13"/>
  <c r="W343" i="14"/>
  <c r="Q343" i="14"/>
  <c r="AK343" i="13"/>
  <c r="J343" i="13"/>
  <c r="V343" i="13"/>
  <c r="U343" i="14"/>
  <c r="AG343" i="14"/>
  <c r="AL343" i="13"/>
  <c r="L343" i="13"/>
  <c r="R343" i="13"/>
  <c r="W343" i="13"/>
  <c r="AM343" i="14"/>
  <c r="J343" i="14"/>
  <c r="AM343" i="13"/>
  <c r="T343" i="13"/>
  <c r="H343" i="14"/>
  <c r="F343" i="14" s="1"/>
  <c r="G338" i="16" s="1"/>
  <c r="AK343" i="14"/>
  <c r="AN343" i="13"/>
  <c r="V343" i="14"/>
  <c r="R343" i="14"/>
  <c r="AO343" i="14"/>
  <c r="E211" i="13"/>
  <c r="D126" i="14"/>
  <c r="D69" i="14"/>
  <c r="I98" i="14"/>
  <c r="K218" i="14"/>
  <c r="D218" i="14" s="1"/>
  <c r="I238" i="13"/>
  <c r="N238" i="13"/>
  <c r="E238" i="13" s="1"/>
  <c r="AB34" i="13"/>
  <c r="R34" i="13"/>
  <c r="AC34" i="13"/>
  <c r="AE242" i="13"/>
  <c r="AM228" i="14"/>
  <c r="AK228" i="14"/>
  <c r="I36" i="14"/>
  <c r="AB384" i="13"/>
  <c r="E384" i="13" s="1"/>
  <c r="C379" i="16" s="1"/>
  <c r="I327" i="13"/>
  <c r="K364" i="14"/>
  <c r="M364" i="14"/>
  <c r="AC363" i="14"/>
  <c r="M325" i="14"/>
  <c r="N371" i="14"/>
  <c r="E371" i="14" s="1"/>
  <c r="P252" i="13"/>
  <c r="AE362" i="14"/>
  <c r="AE362" i="13"/>
  <c r="AE319" i="14"/>
  <c r="AE319" i="13"/>
  <c r="AE117" i="14"/>
  <c r="AE117" i="13"/>
  <c r="AE65" i="13"/>
  <c r="AE65" i="14"/>
  <c r="AE304" i="14"/>
  <c r="AE304" i="13"/>
  <c r="AE178" i="13"/>
  <c r="AE178" i="14"/>
  <c r="AE196" i="13"/>
  <c r="AE196" i="14"/>
  <c r="M354" i="14"/>
  <c r="M354" i="13"/>
  <c r="N311" i="14"/>
  <c r="N311" i="13"/>
  <c r="M118" i="14"/>
  <c r="M118" i="13"/>
  <c r="M288" i="14"/>
  <c r="M288" i="13"/>
  <c r="N347" i="14"/>
  <c r="N347" i="13"/>
  <c r="M106" i="13"/>
  <c r="M106" i="14"/>
  <c r="N277" i="14"/>
  <c r="N277" i="13"/>
  <c r="M312" i="13"/>
  <c r="M312" i="14"/>
  <c r="N161" i="13"/>
  <c r="E161" i="13" s="1"/>
  <c r="N161" i="14"/>
  <c r="E161" i="14" s="1"/>
  <c r="N58" i="13"/>
  <c r="N58" i="14"/>
  <c r="AB331" i="14"/>
  <c r="AB331" i="13"/>
  <c r="AB354" i="14"/>
  <c r="AB354" i="13"/>
  <c r="AB141" i="14"/>
  <c r="AB141" i="13"/>
  <c r="M343" i="13"/>
  <c r="M343" i="14"/>
  <c r="N350" i="13"/>
  <c r="E350" i="13" s="1"/>
  <c r="N350" i="14"/>
  <c r="E350" i="14" s="1"/>
  <c r="N366" i="14"/>
  <c r="N366" i="13"/>
  <c r="N216" i="14"/>
  <c r="E216" i="14" s="1"/>
  <c r="N216" i="13"/>
  <c r="E216" i="13" s="1"/>
  <c r="AC186" i="14"/>
  <c r="AC186" i="13"/>
  <c r="AC86" i="13"/>
  <c r="AC86" i="14"/>
  <c r="AA204" i="13"/>
  <c r="Y204" i="13"/>
  <c r="AF204" i="14"/>
  <c r="Y204" i="14"/>
  <c r="AH204" i="13"/>
  <c r="AA204" i="14"/>
  <c r="AF204" i="13"/>
  <c r="AI204" i="13"/>
  <c r="Z204" i="13"/>
  <c r="AI204" i="14"/>
  <c r="Z204" i="14"/>
  <c r="AH204" i="14"/>
  <c r="K343" i="13"/>
  <c r="I343" i="13"/>
  <c r="I343" i="14"/>
  <c r="K343" i="14"/>
  <c r="AE138" i="14"/>
  <c r="AE138" i="13"/>
  <c r="AE296" i="14"/>
  <c r="AE296" i="13"/>
  <c r="AE159" i="14"/>
  <c r="AE159" i="13"/>
  <c r="AE241" i="14"/>
  <c r="AE241" i="13"/>
  <c r="AE298" i="14"/>
  <c r="AE298" i="13"/>
  <c r="N267" i="14"/>
  <c r="E267" i="14" s="1"/>
  <c r="N267" i="13"/>
  <c r="E267" i="13" s="1"/>
  <c r="M74" i="13"/>
  <c r="M74" i="14"/>
  <c r="AC312" i="14"/>
  <c r="AC312" i="13"/>
  <c r="N295" i="13"/>
  <c r="N295" i="14"/>
  <c r="M386" i="13"/>
  <c r="M386" i="14"/>
  <c r="M100" i="13"/>
  <c r="M100" i="14"/>
  <c r="AC132" i="14"/>
  <c r="AC132" i="13"/>
  <c r="N209" i="14"/>
  <c r="N209" i="13"/>
  <c r="M246" i="14"/>
  <c r="M246" i="13"/>
  <c r="M374" i="13"/>
  <c r="M374" i="14"/>
  <c r="N24" i="14"/>
  <c r="N24" i="13"/>
  <c r="M226" i="13"/>
  <c r="M226" i="14"/>
  <c r="N186" i="14"/>
  <c r="N186" i="13"/>
  <c r="I82" i="14"/>
  <c r="K82" i="14"/>
  <c r="I82" i="13"/>
  <c r="K82" i="13"/>
  <c r="M266" i="14"/>
  <c r="M266" i="13"/>
  <c r="AB269" i="13"/>
  <c r="AB269" i="14"/>
  <c r="I315" i="13"/>
  <c r="I315" i="14"/>
  <c r="K315" i="13"/>
  <c r="K315" i="14"/>
  <c r="AB279" i="13"/>
  <c r="AB279" i="14"/>
  <c r="AB65" i="13"/>
  <c r="AB65" i="14"/>
  <c r="AB312" i="14"/>
  <c r="AB312" i="13"/>
  <c r="AB178" i="13"/>
  <c r="AB178" i="14"/>
  <c r="AB32" i="13"/>
  <c r="AB32" i="14"/>
  <c r="E223" i="14"/>
  <c r="F218" i="16" s="1"/>
  <c r="D64" i="13"/>
  <c r="E390" i="13"/>
  <c r="AC222" i="13"/>
  <c r="K179" i="14"/>
  <c r="M231" i="13"/>
  <c r="AE231" i="13"/>
  <c r="AC115" i="14"/>
  <c r="N329" i="14"/>
  <c r="E329" i="14" s="1"/>
  <c r="M329" i="14"/>
  <c r="K143" i="13"/>
  <c r="I143" i="13"/>
  <c r="G333" i="14"/>
  <c r="AB187" i="13"/>
  <c r="AC126" i="13"/>
  <c r="AB179" i="13"/>
  <c r="K342" i="13"/>
  <c r="I203" i="13"/>
  <c r="M157" i="13"/>
  <c r="K19" i="13"/>
  <c r="AB171" i="14"/>
  <c r="E171" i="14" s="1"/>
  <c r="N380" i="14"/>
  <c r="E380" i="14" s="1"/>
  <c r="G380" i="14"/>
  <c r="N150" i="14"/>
  <c r="E150" i="14" s="1"/>
  <c r="K207" i="13"/>
  <c r="I207" i="13"/>
  <c r="G173" i="14"/>
  <c r="K271" i="13"/>
  <c r="N348" i="14"/>
  <c r="E348" i="14" s="1"/>
  <c r="G348" i="14"/>
  <c r="M305" i="13"/>
  <c r="M72" i="14"/>
  <c r="D164" i="14"/>
  <c r="E242" i="15"/>
  <c r="L242" i="2"/>
  <c r="N242" i="15" s="1"/>
  <c r="J200" i="14"/>
  <c r="W200" i="14"/>
  <c r="AA200" i="14"/>
  <c r="AC253" i="14"/>
  <c r="S30" i="14"/>
  <c r="L30" i="14"/>
  <c r="H30" i="14"/>
  <c r="F30" i="14" s="1"/>
  <c r="G25" i="16" s="1"/>
  <c r="M262" i="13"/>
  <c r="AE173" i="13"/>
  <c r="AO381" i="14"/>
  <c r="L381" i="14"/>
  <c r="J381" i="14"/>
  <c r="D154" i="14"/>
  <c r="G64" i="14"/>
  <c r="V232" i="14"/>
  <c r="T232" i="14"/>
  <c r="M146" i="13"/>
  <c r="G224" i="14"/>
  <c r="G359" i="14"/>
  <c r="Z200" i="13"/>
  <c r="G147" i="14"/>
  <c r="AE147" i="14"/>
  <c r="AE44" i="13"/>
  <c r="K44" i="13"/>
  <c r="AB253" i="13"/>
  <c r="E253" i="13" s="1"/>
  <c r="C248" i="16" s="1"/>
  <c r="Z30" i="13"/>
  <c r="AO30" i="13"/>
  <c r="E184" i="13"/>
  <c r="C179" i="16" s="1"/>
  <c r="E249" i="13"/>
  <c r="S355" i="13"/>
  <c r="V355" i="13"/>
  <c r="AK355" i="13"/>
  <c r="N381" i="13"/>
  <c r="AG381" i="13"/>
  <c r="AL381" i="13"/>
  <c r="J261" i="13"/>
  <c r="R261" i="13"/>
  <c r="AM261" i="13"/>
  <c r="AC258" i="14"/>
  <c r="I258" i="14"/>
  <c r="D258" i="14" s="1"/>
  <c r="D184" i="14"/>
  <c r="E299" i="13"/>
  <c r="C294" i="16" s="1"/>
  <c r="U245" i="14"/>
  <c r="X245" i="14"/>
  <c r="Y245" i="14"/>
  <c r="AA245" i="14"/>
  <c r="AB163" i="14"/>
  <c r="E163" i="14" s="1"/>
  <c r="F158" i="16" s="1"/>
  <c r="I272" i="13"/>
  <c r="D272" i="13" s="1"/>
  <c r="G238" i="14"/>
  <c r="K147" i="13"/>
  <c r="F31" i="15"/>
  <c r="L31" i="2"/>
  <c r="N31" i="15" s="1"/>
  <c r="I344" i="14"/>
  <c r="N344" i="14"/>
  <c r="E344" i="14" s="1"/>
  <c r="G344" i="14"/>
  <c r="AE327" i="14"/>
  <c r="M119" i="14"/>
  <c r="K338" i="13"/>
  <c r="D338" i="13" s="1"/>
  <c r="AB338" i="13"/>
  <c r="Q252" i="14"/>
  <c r="AN252" i="14"/>
  <c r="AD252" i="14"/>
  <c r="E108" i="15"/>
  <c r="L108" i="2"/>
  <c r="N108" i="15" s="1"/>
  <c r="AD111" i="14"/>
  <c r="AD111" i="13"/>
  <c r="D337" i="14"/>
  <c r="F219" i="15"/>
  <c r="L219" i="2"/>
  <c r="N219" i="15" s="1"/>
  <c r="AA27" i="14"/>
  <c r="AI27" i="14"/>
  <c r="Z27" i="14"/>
  <c r="AF27" i="14"/>
  <c r="AH27" i="14"/>
  <c r="Y27" i="14"/>
  <c r="AH245" i="13"/>
  <c r="AL245" i="13"/>
  <c r="AB146" i="14"/>
  <c r="L34" i="13"/>
  <c r="T34" i="13"/>
  <c r="J34" i="13"/>
  <c r="U34" i="13"/>
  <c r="AB242" i="13"/>
  <c r="K242" i="13"/>
  <c r="D242" i="13" s="1"/>
  <c r="X35" i="15"/>
  <c r="W228" i="14"/>
  <c r="J228" i="14"/>
  <c r="AC228" i="14"/>
  <c r="AB36" i="14"/>
  <c r="M327" i="13"/>
  <c r="AE363" i="14"/>
  <c r="I325" i="14"/>
  <c r="K325" i="14"/>
  <c r="AE286" i="14"/>
  <c r="AD330" i="14"/>
  <c r="AD330" i="13"/>
  <c r="AE317" i="14"/>
  <c r="AE317" i="13"/>
  <c r="AE213" i="13"/>
  <c r="AE213" i="14"/>
  <c r="AE277" i="13"/>
  <c r="AE277" i="14"/>
  <c r="AE161" i="13"/>
  <c r="AE161" i="14"/>
  <c r="K246" i="13"/>
  <c r="I246" i="14"/>
  <c r="K246" i="14"/>
  <c r="I246" i="13"/>
  <c r="K314" i="13"/>
  <c r="I314" i="14"/>
  <c r="I314" i="13"/>
  <c r="K314" i="14"/>
  <c r="K313" i="14"/>
  <c r="I313" i="14"/>
  <c r="I313" i="13"/>
  <c r="K313" i="13"/>
  <c r="I309" i="13"/>
  <c r="K309" i="14"/>
  <c r="I309" i="14"/>
  <c r="K309" i="13"/>
  <c r="I346" i="14"/>
  <c r="K346" i="14"/>
  <c r="K346" i="13"/>
  <c r="I346" i="13"/>
  <c r="C10" i="16"/>
  <c r="AC15" i="14"/>
  <c r="AC15" i="13"/>
  <c r="M267" i="14"/>
  <c r="M267" i="13"/>
  <c r="N74" i="14"/>
  <c r="N74" i="13"/>
  <c r="M283" i="14"/>
  <c r="M283" i="13"/>
  <c r="AC156" i="13"/>
  <c r="AC156" i="14"/>
  <c r="AC350" i="14"/>
  <c r="AC350" i="13"/>
  <c r="I300" i="14"/>
  <c r="K300" i="14"/>
  <c r="K300" i="13"/>
  <c r="I300" i="13"/>
  <c r="I79" i="13"/>
  <c r="K79" i="13"/>
  <c r="K79" i="14"/>
  <c r="I79" i="14"/>
  <c r="K178" i="14"/>
  <c r="I178" i="13"/>
  <c r="K178" i="13"/>
  <c r="I178" i="14"/>
  <c r="AC74" i="14"/>
  <c r="AC74" i="13"/>
  <c r="N343" i="13"/>
  <c r="E343" i="13" s="1"/>
  <c r="N343" i="14"/>
  <c r="E343" i="14" s="1"/>
  <c r="M350" i="13"/>
  <c r="M350" i="14"/>
  <c r="M366" i="14"/>
  <c r="M366" i="13"/>
  <c r="M216" i="14"/>
  <c r="M216" i="13"/>
  <c r="N270" i="13"/>
  <c r="E270" i="13" s="1"/>
  <c r="N270" i="14"/>
  <c r="E270" i="14" s="1"/>
  <c r="N283" i="14"/>
  <c r="E283" i="14" s="1"/>
  <c r="N283" i="13"/>
  <c r="E283" i="13" s="1"/>
  <c r="M375" i="13"/>
  <c r="M375" i="14"/>
  <c r="N307" i="14"/>
  <c r="E307" i="14" s="1"/>
  <c r="N307" i="13"/>
  <c r="E307" i="13" s="1"/>
  <c r="M335" i="14"/>
  <c r="M335" i="13"/>
  <c r="AB387" i="13"/>
  <c r="AB387" i="14"/>
  <c r="AB379" i="13"/>
  <c r="AB379" i="14"/>
  <c r="P330" i="14"/>
  <c r="P330" i="13"/>
  <c r="X330" i="14"/>
  <c r="X330" i="13"/>
  <c r="AD204" i="13"/>
  <c r="AD204" i="14"/>
  <c r="I230" i="13"/>
  <c r="K230" i="13"/>
  <c r="I230" i="14"/>
  <c r="K230" i="14"/>
  <c r="K294" i="14"/>
  <c r="I294" i="14"/>
  <c r="K294" i="13"/>
  <c r="I294" i="13"/>
  <c r="K117" i="14"/>
  <c r="I117" i="14"/>
  <c r="I117" i="13"/>
  <c r="K117" i="13"/>
  <c r="K243" i="14"/>
  <c r="I243" i="14"/>
  <c r="K243" i="13"/>
  <c r="I243" i="13"/>
  <c r="K282" i="14"/>
  <c r="K282" i="13"/>
  <c r="I282" i="14"/>
  <c r="I282" i="13"/>
  <c r="K336" i="13"/>
  <c r="I336" i="14"/>
  <c r="I336" i="13"/>
  <c r="K336" i="14"/>
  <c r="I196" i="13"/>
  <c r="K196" i="14"/>
  <c r="I196" i="14"/>
  <c r="K196" i="13"/>
  <c r="K267" i="14"/>
  <c r="I267" i="13"/>
  <c r="D267" i="13" s="1"/>
  <c r="I267" i="14"/>
  <c r="K267" i="13"/>
  <c r="K334" i="13"/>
  <c r="I334" i="13"/>
  <c r="I334" i="14"/>
  <c r="K334" i="14"/>
  <c r="K291" i="13"/>
  <c r="K291" i="14"/>
  <c r="I291" i="13"/>
  <c r="I291" i="14"/>
  <c r="I292" i="14"/>
  <c r="K292" i="14"/>
  <c r="K292" i="13"/>
  <c r="I292" i="13"/>
  <c r="K195" i="13"/>
  <c r="I195" i="13"/>
  <c r="I195" i="14"/>
  <c r="D195" i="14" s="1"/>
  <c r="K195" i="14"/>
  <c r="AE32" i="13"/>
  <c r="AE32" i="14"/>
  <c r="AE295" i="13"/>
  <c r="AE295" i="14"/>
  <c r="K206" i="14"/>
  <c r="I206" i="14"/>
  <c r="AE328" i="13"/>
  <c r="AE328" i="14"/>
  <c r="AE24" i="13"/>
  <c r="AE24" i="14"/>
  <c r="AE182" i="13"/>
  <c r="AE182" i="14"/>
  <c r="AE50" i="14"/>
  <c r="AE50" i="13"/>
  <c r="I256" i="14"/>
  <c r="I256" i="13"/>
  <c r="K256" i="14"/>
  <c r="K256" i="13"/>
  <c r="AE202" i="14"/>
  <c r="AE202" i="13"/>
  <c r="AE148" i="13"/>
  <c r="AE148" i="14"/>
  <c r="AE244" i="14"/>
  <c r="AE244" i="13"/>
  <c r="AE227" i="13"/>
  <c r="AE227" i="14"/>
  <c r="AE377" i="13"/>
  <c r="AE377" i="14"/>
  <c r="AE237" i="14"/>
  <c r="AE237" i="13"/>
  <c r="AE292" i="13"/>
  <c r="AE292" i="14"/>
  <c r="AE230" i="13"/>
  <c r="AE230" i="14"/>
  <c r="I322" i="14"/>
  <c r="K322" i="13"/>
  <c r="K322" i="14"/>
  <c r="I322" i="13"/>
  <c r="D322" i="13" s="1"/>
  <c r="K76" i="14"/>
  <c r="I76" i="14"/>
  <c r="I76" i="13"/>
  <c r="K76" i="13"/>
  <c r="I283" i="13"/>
  <c r="I283" i="14"/>
  <c r="K283" i="13"/>
  <c r="K283" i="14"/>
  <c r="C385" i="16"/>
  <c r="AC390" i="14"/>
  <c r="AC167" i="14"/>
  <c r="AC167" i="13"/>
  <c r="M145" i="13"/>
  <c r="M145" i="14"/>
  <c r="N202" i="13"/>
  <c r="N202" i="14"/>
  <c r="M256" i="13"/>
  <c r="M256" i="14"/>
  <c r="N135" i="14"/>
  <c r="E135" i="14" s="1"/>
  <c r="N135" i="13"/>
  <c r="E135" i="13" s="1"/>
  <c r="N244" i="13"/>
  <c r="N244" i="14"/>
  <c r="N332" i="13"/>
  <c r="N332" i="14"/>
  <c r="M331" i="13"/>
  <c r="M331" i="14"/>
  <c r="N83" i="14"/>
  <c r="E83" i="14" s="1"/>
  <c r="N83" i="13"/>
  <c r="E83" i="13" s="1"/>
  <c r="N214" i="14"/>
  <c r="E214" i="14" s="1"/>
  <c r="N214" i="13"/>
  <c r="E214" i="13" s="1"/>
  <c r="AC70" i="14"/>
  <c r="AC70" i="13"/>
  <c r="N387" i="14"/>
  <c r="N387" i="13"/>
  <c r="N317" i="13"/>
  <c r="N317" i="14"/>
  <c r="M358" i="13"/>
  <c r="M358" i="14"/>
  <c r="N213" i="13"/>
  <c r="E213" i="13" s="1"/>
  <c r="N213" i="14"/>
  <c r="E213" i="14" s="1"/>
  <c r="M275" i="13"/>
  <c r="M275" i="14"/>
  <c r="M300" i="14"/>
  <c r="M300" i="13"/>
  <c r="N235" i="13"/>
  <c r="E235" i="13" s="1"/>
  <c r="N235" i="14"/>
  <c r="E235" i="14" s="1"/>
  <c r="M284" i="13"/>
  <c r="M284" i="14"/>
  <c r="N26" i="14"/>
  <c r="N26" i="13"/>
  <c r="I242" i="14"/>
  <c r="K242" i="14"/>
  <c r="AB118" i="13"/>
  <c r="AB118" i="14"/>
  <c r="AB320" i="13"/>
  <c r="AB320" i="14"/>
  <c r="Y253" i="15"/>
  <c r="AB190" i="14"/>
  <c r="AB190" i="13"/>
  <c r="AB373" i="13"/>
  <c r="AB373" i="14"/>
  <c r="AC385" i="13"/>
  <c r="AC385" i="14"/>
  <c r="K366" i="13"/>
  <c r="I366" i="14"/>
  <c r="K366" i="14"/>
  <c r="I366" i="13"/>
  <c r="I138" i="14"/>
  <c r="K138" i="14"/>
  <c r="I138" i="13"/>
  <c r="K138" i="13"/>
  <c r="AC191" i="13"/>
  <c r="AC191" i="14"/>
  <c r="AC99" i="13"/>
  <c r="AC99" i="14"/>
  <c r="N84" i="14"/>
  <c r="E84" i="14" s="1"/>
  <c r="N84" i="13"/>
  <c r="E84" i="13" s="1"/>
  <c r="N362" i="14"/>
  <c r="E362" i="14" s="1"/>
  <c r="N362" i="13"/>
  <c r="N174" i="14"/>
  <c r="N174" i="13"/>
  <c r="M319" i="14"/>
  <c r="M319" i="13"/>
  <c r="M270" i="14"/>
  <c r="M270" i="13"/>
  <c r="N375" i="14"/>
  <c r="N375" i="13"/>
  <c r="M307" i="14"/>
  <c r="M307" i="13"/>
  <c r="N335" i="14"/>
  <c r="E335" i="14" s="1"/>
  <c r="N335" i="13"/>
  <c r="E335" i="13" s="1"/>
  <c r="I122" i="14"/>
  <c r="K122" i="14"/>
  <c r="I122" i="13"/>
  <c r="K122" i="13"/>
  <c r="AC220" i="14"/>
  <c r="AC220" i="13"/>
  <c r="AC351" i="13"/>
  <c r="AC351" i="14"/>
  <c r="AC259" i="14"/>
  <c r="AC259" i="13"/>
  <c r="Y283" i="15"/>
  <c r="Y213" i="15"/>
  <c r="AC169" i="14"/>
  <c r="AC169" i="13"/>
  <c r="AC180" i="13"/>
  <c r="AC180" i="14"/>
  <c r="N302" i="13"/>
  <c r="N302" i="14"/>
  <c r="M369" i="14"/>
  <c r="M369" i="13"/>
  <c r="N378" i="13"/>
  <c r="E378" i="13" s="1"/>
  <c r="N378" i="14"/>
  <c r="E378" i="14" s="1"/>
  <c r="N286" i="13"/>
  <c r="E286" i="13" s="1"/>
  <c r="N286" i="14"/>
  <c r="E286" i="14" s="1"/>
  <c r="M152" i="13"/>
  <c r="M152" i="14"/>
  <c r="AB241" i="14"/>
  <c r="AB241" i="13"/>
  <c r="AB208" i="13"/>
  <c r="AB208" i="14"/>
  <c r="AB268" i="14"/>
  <c r="AB268" i="13"/>
  <c r="I94" i="13"/>
  <c r="K94" i="13"/>
  <c r="K94" i="14"/>
  <c r="I94" i="14"/>
  <c r="Y29" i="15"/>
  <c r="N314" i="14"/>
  <c r="E314" i="14" s="1"/>
  <c r="N314" i="13"/>
  <c r="E314" i="13" s="1"/>
  <c r="N196" i="13"/>
  <c r="E196" i="13" s="1"/>
  <c r="N196" i="14"/>
  <c r="E196" i="14" s="1"/>
  <c r="M79" i="14"/>
  <c r="M79" i="13"/>
  <c r="M269" i="14"/>
  <c r="M269" i="13"/>
  <c r="M285" i="13"/>
  <c r="M285" i="14"/>
  <c r="M186" i="13"/>
  <c r="M186" i="14"/>
  <c r="AC82" i="14"/>
  <c r="AC82" i="13"/>
  <c r="N210" i="14"/>
  <c r="N210" i="13"/>
  <c r="AB311" i="14"/>
  <c r="AB311" i="13"/>
  <c r="K148" i="13"/>
  <c r="I148" i="13"/>
  <c r="I148" i="14"/>
  <c r="K148" i="14"/>
  <c r="I296" i="13"/>
  <c r="K296" i="14"/>
  <c r="I296" i="14"/>
  <c r="K296" i="13"/>
  <c r="Y306" i="15"/>
  <c r="Y344" i="15"/>
  <c r="AB347" i="13"/>
  <c r="AB347" i="14"/>
  <c r="AB374" i="13"/>
  <c r="AB374" i="14"/>
  <c r="AB289" i="13"/>
  <c r="AB289" i="14"/>
  <c r="AB220" i="13"/>
  <c r="AB220" i="14"/>
  <c r="AB351" i="14"/>
  <c r="AB351" i="13"/>
  <c r="AB24" i="14"/>
  <c r="AB24" i="13"/>
  <c r="Y241" i="15"/>
  <c r="AB244" i="13"/>
  <c r="AB244" i="14"/>
  <c r="Y91" i="15"/>
  <c r="AB94" i="14"/>
  <c r="AB94" i="13"/>
  <c r="AB346" i="14"/>
  <c r="AB346" i="13"/>
  <c r="N134" i="13"/>
  <c r="E134" i="13" s="1"/>
  <c r="I206" i="13"/>
  <c r="N206" i="13"/>
  <c r="E206" i="13" s="1"/>
  <c r="AC390" i="13"/>
  <c r="AE46" i="13"/>
  <c r="M215" i="13"/>
  <c r="I215" i="13"/>
  <c r="D215" i="13" s="1"/>
  <c r="K368" i="13"/>
  <c r="AE368" i="13"/>
  <c r="K247" i="13"/>
  <c r="N247" i="13"/>
  <c r="E247" i="13" s="1"/>
  <c r="AE257" i="13"/>
  <c r="N170" i="13"/>
  <c r="E170" i="13" s="1"/>
  <c r="K170" i="13"/>
  <c r="I170" i="13"/>
  <c r="D170" i="13" s="1"/>
  <c r="AC217" i="13"/>
  <c r="G271" i="14"/>
  <c r="I248" i="14"/>
  <c r="D88" i="13"/>
  <c r="AC153" i="13"/>
  <c r="D153" i="13" s="1"/>
  <c r="B148" i="16" s="1"/>
  <c r="D201" i="14"/>
  <c r="N115" i="13"/>
  <c r="E115" i="13" s="1"/>
  <c r="AE19" i="13"/>
  <c r="I257" i="14"/>
  <c r="K257" i="14"/>
  <c r="K173" i="14"/>
  <c r="I271" i="13"/>
  <c r="K248" i="13"/>
  <c r="G69" i="14"/>
  <c r="E278" i="13"/>
  <c r="E198" i="14"/>
  <c r="AO200" i="14"/>
  <c r="AH200" i="14"/>
  <c r="S200" i="14"/>
  <c r="U200" i="14"/>
  <c r="I44" i="14"/>
  <c r="R30" i="14"/>
  <c r="J30" i="14"/>
  <c r="AM30" i="14"/>
  <c r="AH30" i="14"/>
  <c r="I262" i="13"/>
  <c r="D262" i="13" s="1"/>
  <c r="AC380" i="13"/>
  <c r="I348" i="13"/>
  <c r="D240" i="14"/>
  <c r="E198" i="13"/>
  <c r="D229" i="13"/>
  <c r="Q355" i="14"/>
  <c r="S355" i="14"/>
  <c r="V355" i="14"/>
  <c r="W381" i="14"/>
  <c r="AG381" i="14"/>
  <c r="N261" i="14"/>
  <c r="H261" i="14"/>
  <c r="F261" i="14" s="1"/>
  <c r="G256" i="16" s="1"/>
  <c r="Q261" i="14"/>
  <c r="S261" i="14"/>
  <c r="G273" i="14"/>
  <c r="AC125" i="13"/>
  <c r="D125" i="13" s="1"/>
  <c r="B120" i="16" s="1"/>
  <c r="J232" i="14"/>
  <c r="H232" i="14"/>
  <c r="F232" i="14" s="1"/>
  <c r="G227" i="16" s="1"/>
  <c r="N232" i="14"/>
  <c r="L232" i="14"/>
  <c r="G232" i="14" s="1"/>
  <c r="AE224" i="14"/>
  <c r="H200" i="13"/>
  <c r="F200" i="13" s="1"/>
  <c r="T200" i="13"/>
  <c r="R200" i="13"/>
  <c r="V30" i="13"/>
  <c r="R30" i="13"/>
  <c r="AN30" i="13"/>
  <c r="D130" i="14"/>
  <c r="E64" i="13"/>
  <c r="N355" i="13"/>
  <c r="H355" i="13"/>
  <c r="F355" i="13" s="1"/>
  <c r="AO355" i="13"/>
  <c r="AK381" i="13"/>
  <c r="AG261" i="13"/>
  <c r="V261" i="13"/>
  <c r="AL261" i="13"/>
  <c r="AC211" i="13"/>
  <c r="D211" i="13" s="1"/>
  <c r="B206" i="16" s="1"/>
  <c r="E28" i="17" s="1"/>
  <c r="H245" i="14"/>
  <c r="F245" i="14" s="1"/>
  <c r="Q245" i="14"/>
  <c r="S245" i="14"/>
  <c r="H232" i="13"/>
  <c r="F232" i="13" s="1"/>
  <c r="T232" i="13"/>
  <c r="E232" i="13" s="1"/>
  <c r="R232" i="13"/>
  <c r="AE163" i="14"/>
  <c r="G382" i="14"/>
  <c r="AB384" i="14"/>
  <c r="M151" i="14"/>
  <c r="I151" i="14"/>
  <c r="D151" i="14" s="1"/>
  <c r="AM252" i="14"/>
  <c r="X252" i="14"/>
  <c r="V252" i="14"/>
  <c r="T252" i="14"/>
  <c r="E49" i="13"/>
  <c r="C44" i="16" s="1"/>
  <c r="E66" i="13"/>
  <c r="AI111" i="13"/>
  <c r="Z111" i="14"/>
  <c r="AI111" i="14"/>
  <c r="Z111" i="13"/>
  <c r="AF111" i="14"/>
  <c r="AH111" i="14"/>
  <c r="AF111" i="13"/>
  <c r="AH111" i="13"/>
  <c r="AA111" i="14"/>
  <c r="Y111" i="13"/>
  <c r="AA111" i="13"/>
  <c r="Y111" i="14"/>
  <c r="AK222" i="14"/>
  <c r="Q222" i="14"/>
  <c r="V222" i="14"/>
  <c r="S222" i="14"/>
  <c r="W222" i="14"/>
  <c r="AL222" i="14"/>
  <c r="H222" i="14"/>
  <c r="F222" i="14" s="1"/>
  <c r="G217" i="16" s="1"/>
  <c r="AG222" i="14"/>
  <c r="AO222" i="14"/>
  <c r="AM222" i="14"/>
  <c r="J222" i="14"/>
  <c r="T222" i="14"/>
  <c r="E222" i="14" s="1"/>
  <c r="F217" i="16" s="1"/>
  <c r="L222" i="14"/>
  <c r="R222" i="14"/>
  <c r="AN222" i="14"/>
  <c r="U222" i="14"/>
  <c r="G201" i="14"/>
  <c r="E24" i="15"/>
  <c r="L24" i="2"/>
  <c r="N24" i="15" s="1"/>
  <c r="H245" i="13"/>
  <c r="F245" i="13" s="1"/>
  <c r="D240" i="16" s="1"/>
  <c r="AK245" i="13"/>
  <c r="E229" i="14"/>
  <c r="F224" i="16" s="1"/>
  <c r="G146" i="14"/>
  <c r="AE34" i="13"/>
  <c r="M34" i="13"/>
  <c r="J35" i="15"/>
  <c r="K35" i="15"/>
  <c r="AG228" i="14"/>
  <c r="AO228" i="14"/>
  <c r="S228" i="14"/>
  <c r="U228" i="14"/>
  <c r="G339" i="14"/>
  <c r="N339" i="14"/>
  <c r="E339" i="14" s="1"/>
  <c r="K36" i="14"/>
  <c r="I364" i="14"/>
  <c r="AB364" i="14"/>
  <c r="M363" i="14"/>
  <c r="AE371" i="14"/>
  <c r="G286" i="14"/>
  <c r="AB70" i="13"/>
  <c r="AB70" i="14"/>
  <c r="AE190" i="13"/>
  <c r="AE190" i="14"/>
  <c r="AE250" i="14"/>
  <c r="AE250" i="13"/>
  <c r="AE246" i="13"/>
  <c r="AE246" i="14"/>
  <c r="AE58" i="14"/>
  <c r="AE58" i="13"/>
  <c r="AH280" i="14"/>
  <c r="AA280" i="14"/>
  <c r="AF280" i="13"/>
  <c r="AI280" i="14"/>
  <c r="Y280" i="13"/>
  <c r="Y280" i="14"/>
  <c r="AF280" i="14"/>
  <c r="Z280" i="14"/>
  <c r="AH280" i="13"/>
  <c r="Z280" i="13"/>
  <c r="AA280" i="13"/>
  <c r="AI280" i="13"/>
  <c r="O204" i="14"/>
  <c r="O204" i="13"/>
  <c r="AE160" i="14"/>
  <c r="AE160" i="13"/>
  <c r="AE186" i="14"/>
  <c r="AE186" i="13"/>
  <c r="AE102" i="14"/>
  <c r="AE102" i="13"/>
  <c r="K83" i="13"/>
  <c r="I83" i="13"/>
  <c r="K83" i="14"/>
  <c r="I83" i="14"/>
  <c r="AE294" i="13"/>
  <c r="AE294" i="14"/>
  <c r="AE176" i="14"/>
  <c r="AE176" i="13"/>
  <c r="AE300" i="13"/>
  <c r="AE300" i="14"/>
  <c r="AE284" i="13"/>
  <c r="AE284" i="14"/>
  <c r="K268" i="13"/>
  <c r="I268" i="13"/>
  <c r="I268" i="14"/>
  <c r="K268" i="14"/>
  <c r="K354" i="14"/>
  <c r="I354" i="13"/>
  <c r="K354" i="13"/>
  <c r="I354" i="14"/>
  <c r="I386" i="14"/>
  <c r="K386" i="14"/>
  <c r="I386" i="13"/>
  <c r="K386" i="13"/>
  <c r="K339" i="13"/>
  <c r="I339" i="13"/>
  <c r="K277" i="13"/>
  <c r="K277" i="14"/>
  <c r="I277" i="14"/>
  <c r="I277" i="13"/>
  <c r="C13" i="16"/>
  <c r="AC18" i="14"/>
  <c r="AC18" i="13"/>
  <c r="AC59" i="14"/>
  <c r="AC59" i="13"/>
  <c r="N256" i="13"/>
  <c r="E256" i="13" s="1"/>
  <c r="N256" i="14"/>
  <c r="E256" i="14" s="1"/>
  <c r="M135" i="13"/>
  <c r="M135" i="14"/>
  <c r="E228" i="13"/>
  <c r="M387" i="14"/>
  <c r="M387" i="13"/>
  <c r="M317" i="14"/>
  <c r="M317" i="13"/>
  <c r="N358" i="13"/>
  <c r="E358" i="13" s="1"/>
  <c r="N358" i="14"/>
  <c r="E358" i="14" s="1"/>
  <c r="M213" i="14"/>
  <c r="M213" i="13"/>
  <c r="N275" i="13"/>
  <c r="E275" i="13" s="1"/>
  <c r="N275" i="14"/>
  <c r="E275" i="14" s="1"/>
  <c r="N300" i="13"/>
  <c r="N300" i="14"/>
  <c r="M235" i="13"/>
  <c r="M235" i="14"/>
  <c r="N284" i="14"/>
  <c r="E284" i="14" s="1"/>
  <c r="N284" i="13"/>
  <c r="E284" i="13" s="1"/>
  <c r="M58" i="14"/>
  <c r="M58" i="13"/>
  <c r="AC78" i="13"/>
  <c r="AC78" i="14"/>
  <c r="AC23" i="13"/>
  <c r="AC23" i="14"/>
  <c r="C6" i="16"/>
  <c r="AC11" i="14"/>
  <c r="AC11" i="13"/>
  <c r="AC283" i="14"/>
  <c r="AC283" i="13"/>
  <c r="N287" i="14"/>
  <c r="N287" i="13"/>
  <c r="N152" i="13"/>
  <c r="N152" i="14"/>
  <c r="I166" i="14"/>
  <c r="K166" i="13"/>
  <c r="K166" i="14"/>
  <c r="I166" i="13"/>
  <c r="AB295" i="14"/>
  <c r="AB295" i="13"/>
  <c r="I376" i="14"/>
  <c r="I376" i="13"/>
  <c r="K376" i="13"/>
  <c r="K376" i="14"/>
  <c r="AB302" i="13"/>
  <c r="AB302" i="14"/>
  <c r="AC374" i="14"/>
  <c r="AC374" i="13"/>
  <c r="K362" i="13"/>
  <c r="I362" i="13"/>
  <c r="I362" i="14"/>
  <c r="K362" i="14"/>
  <c r="AC260" i="13"/>
  <c r="AC260" i="14"/>
  <c r="P280" i="13"/>
  <c r="P280" i="14"/>
  <c r="O330" i="14"/>
  <c r="O330" i="13"/>
  <c r="X204" i="14"/>
  <c r="X204" i="13"/>
  <c r="I304" i="13"/>
  <c r="I304" i="14"/>
  <c r="D304" i="14" s="1"/>
  <c r="K304" i="13"/>
  <c r="K304" i="14"/>
  <c r="X340" i="14"/>
  <c r="X340" i="13"/>
  <c r="K288" i="13"/>
  <c r="K288" i="14"/>
  <c r="I288" i="13"/>
  <c r="I288" i="14"/>
  <c r="K100" i="13"/>
  <c r="I100" i="14"/>
  <c r="I100" i="13"/>
  <c r="K100" i="14"/>
  <c r="I295" i="14"/>
  <c r="K295" i="13"/>
  <c r="I295" i="13"/>
  <c r="K295" i="14"/>
  <c r="I237" i="13"/>
  <c r="K237" i="13"/>
  <c r="K237" i="14"/>
  <c r="I237" i="14"/>
  <c r="I360" i="13"/>
  <c r="K360" i="14"/>
  <c r="K360" i="13"/>
  <c r="I360" i="14"/>
  <c r="K32" i="14"/>
  <c r="I32" i="14"/>
  <c r="I32" i="13"/>
  <c r="K32" i="13"/>
  <c r="I370" i="14"/>
  <c r="K370" i="13"/>
  <c r="K370" i="14"/>
  <c r="I370" i="13"/>
  <c r="K192" i="14"/>
  <c r="I192" i="13"/>
  <c r="K192" i="13"/>
  <c r="I192" i="14"/>
  <c r="I331" i="13"/>
  <c r="K331" i="14"/>
  <c r="I331" i="14"/>
  <c r="K331" i="13"/>
  <c r="K209" i="14"/>
  <c r="I209" i="14"/>
  <c r="I209" i="13"/>
  <c r="K209" i="13"/>
  <c r="AE343" i="14"/>
  <c r="AE343" i="13"/>
  <c r="AE366" i="14"/>
  <c r="AE366" i="13"/>
  <c r="AE270" i="14"/>
  <c r="AE270" i="13"/>
  <c r="AE307" i="14"/>
  <c r="AE307" i="13"/>
  <c r="AE220" i="13"/>
  <c r="AE220" i="14"/>
  <c r="AE378" i="13"/>
  <c r="AE378" i="14"/>
  <c r="AE166" i="13"/>
  <c r="AE166" i="14"/>
  <c r="K254" i="14"/>
  <c r="K254" i="13"/>
  <c r="I254" i="14"/>
  <c r="I254" i="13"/>
  <c r="AE374" i="13"/>
  <c r="AE374" i="14"/>
  <c r="AE285" i="13"/>
  <c r="AE285" i="14"/>
  <c r="AE114" i="14"/>
  <c r="AE114" i="13"/>
  <c r="AE266" i="13"/>
  <c r="AE266" i="14"/>
  <c r="I352" i="13"/>
  <c r="K352" i="14"/>
  <c r="K352" i="13"/>
  <c r="I352" i="14"/>
  <c r="AE256" i="14"/>
  <c r="AE256" i="13"/>
  <c r="AE274" i="14"/>
  <c r="AE274" i="13"/>
  <c r="AE331" i="13"/>
  <c r="AE331" i="14"/>
  <c r="AE214" i="14"/>
  <c r="AE214" i="13"/>
  <c r="AE311" i="14"/>
  <c r="AE311" i="13"/>
  <c r="AE288" i="13"/>
  <c r="AE288" i="14"/>
  <c r="AE106" i="13"/>
  <c r="AE106" i="14"/>
  <c r="AE282" i="14"/>
  <c r="AE282" i="13"/>
  <c r="AE141" i="13"/>
  <c r="AE141" i="14"/>
  <c r="I141" i="13"/>
  <c r="K141" i="13"/>
  <c r="I141" i="14"/>
  <c r="K141" i="14"/>
  <c r="I374" i="13"/>
  <c r="I374" i="14"/>
  <c r="K374" i="13"/>
  <c r="K374" i="14"/>
  <c r="I116" i="14"/>
  <c r="D116" i="14" s="1"/>
  <c r="I116" i="13"/>
  <c r="D116" i="13" s="1"/>
  <c r="K116" i="13"/>
  <c r="K116" i="14"/>
  <c r="K350" i="13"/>
  <c r="I350" i="14"/>
  <c r="K350" i="14"/>
  <c r="I350" i="13"/>
  <c r="AC120" i="13"/>
  <c r="AC120" i="14"/>
  <c r="AC105" i="14"/>
  <c r="AC105" i="13"/>
  <c r="N145" i="14"/>
  <c r="E145" i="14" s="1"/>
  <c r="N145" i="13"/>
  <c r="E145" i="13" s="1"/>
  <c r="M202" i="13"/>
  <c r="M202" i="14"/>
  <c r="N322" i="13"/>
  <c r="E322" i="13" s="1"/>
  <c r="N322" i="14"/>
  <c r="E322" i="14" s="1"/>
  <c r="M244" i="13"/>
  <c r="M244" i="14"/>
  <c r="M332" i="14"/>
  <c r="M332" i="13"/>
  <c r="N331" i="13"/>
  <c r="E331" i="13" s="1"/>
  <c r="N331" i="14"/>
  <c r="E331" i="14" s="1"/>
  <c r="M83" i="13"/>
  <c r="M83" i="14"/>
  <c r="M214" i="14"/>
  <c r="M214" i="13"/>
  <c r="N294" i="13"/>
  <c r="E294" i="13" s="1"/>
  <c r="N294" i="14"/>
  <c r="E294" i="14" s="1"/>
  <c r="M289" i="14"/>
  <c r="M289" i="13"/>
  <c r="N176" i="13"/>
  <c r="N176" i="14"/>
  <c r="M183" i="13"/>
  <c r="M183" i="14"/>
  <c r="N298" i="13"/>
  <c r="N298" i="14"/>
  <c r="M379" i="13"/>
  <c r="M379" i="14"/>
  <c r="N292" i="13"/>
  <c r="E292" i="13" s="1"/>
  <c r="N292" i="14"/>
  <c r="E292" i="14" s="1"/>
  <c r="M351" i="14"/>
  <c r="M351" i="13"/>
  <c r="N230" i="13"/>
  <c r="E230" i="13" s="1"/>
  <c r="N230" i="14"/>
  <c r="E230" i="14" s="1"/>
  <c r="M26" i="13"/>
  <c r="M26" i="14"/>
  <c r="AB370" i="13"/>
  <c r="AB370" i="14"/>
  <c r="AC176" i="13"/>
  <c r="AC176" i="14"/>
  <c r="AB332" i="13"/>
  <c r="AB332" i="14"/>
  <c r="AB366" i="14"/>
  <c r="AB366" i="13"/>
  <c r="Y175" i="15"/>
  <c r="AC127" i="13"/>
  <c r="AC127" i="14"/>
  <c r="AC255" i="14"/>
  <c r="AC255" i="13"/>
  <c r="M84" i="13"/>
  <c r="M84" i="14"/>
  <c r="M362" i="13"/>
  <c r="M362" i="14"/>
  <c r="M174" i="13"/>
  <c r="M174" i="14"/>
  <c r="N319" i="14"/>
  <c r="E319" i="14" s="1"/>
  <c r="N319" i="13"/>
  <c r="E319" i="13" s="1"/>
  <c r="M365" i="14"/>
  <c r="M365" i="13"/>
  <c r="N220" i="13"/>
  <c r="E220" i="13" s="1"/>
  <c r="N220" i="14"/>
  <c r="E220" i="14" s="1"/>
  <c r="AC246" i="14"/>
  <c r="AC246" i="13"/>
  <c r="AC152" i="13"/>
  <c r="AC152" i="14"/>
  <c r="Y191" i="15"/>
  <c r="AC192" i="14"/>
  <c r="AC192" i="13"/>
  <c r="C8" i="16"/>
  <c r="AC13" i="14"/>
  <c r="AC13" i="13"/>
  <c r="AC73" i="13"/>
  <c r="AC73" i="14"/>
  <c r="M302" i="13"/>
  <c r="M302" i="14"/>
  <c r="N369" i="13"/>
  <c r="E369" i="13" s="1"/>
  <c r="N369" i="14"/>
  <c r="E369" i="14" s="1"/>
  <c r="M378" i="14"/>
  <c r="M378" i="13"/>
  <c r="M286" i="14"/>
  <c r="M286" i="13"/>
  <c r="M239" i="14"/>
  <c r="M239" i="13"/>
  <c r="M65" i="13"/>
  <c r="M65" i="14"/>
  <c r="AB117" i="13"/>
  <c r="AB117" i="14"/>
  <c r="AB317" i="13"/>
  <c r="AB317" i="14"/>
  <c r="AB277" i="13"/>
  <c r="AB277" i="14"/>
  <c r="AB159" i="13"/>
  <c r="AB159" i="14"/>
  <c r="Y135" i="15"/>
  <c r="I363" i="13"/>
  <c r="D363" i="13" s="1"/>
  <c r="K363" i="13"/>
  <c r="I371" i="13"/>
  <c r="K371" i="13"/>
  <c r="AB209" i="14"/>
  <c r="AB209" i="13"/>
  <c r="AC346" i="14"/>
  <c r="AC346" i="13"/>
  <c r="AC214" i="13"/>
  <c r="AC214" i="14"/>
  <c r="AC185" i="13"/>
  <c r="AC185" i="14"/>
  <c r="M314" i="13"/>
  <c r="M314" i="14"/>
  <c r="M345" i="13"/>
  <c r="M345" i="14"/>
  <c r="M196" i="13"/>
  <c r="M196" i="14"/>
  <c r="N79" i="13"/>
  <c r="N79" i="14"/>
  <c r="N269" i="13"/>
  <c r="E269" i="13" s="1"/>
  <c r="N269" i="14"/>
  <c r="E269" i="14" s="1"/>
  <c r="N285" i="14"/>
  <c r="E285" i="14" s="1"/>
  <c r="N285" i="13"/>
  <c r="E285" i="13" s="1"/>
  <c r="N114" i="13"/>
  <c r="E114" i="13" s="1"/>
  <c r="N114" i="14"/>
  <c r="E114" i="14" s="1"/>
  <c r="N316" i="14"/>
  <c r="E316" i="14" s="1"/>
  <c r="N316" i="13"/>
  <c r="E316" i="13" s="1"/>
  <c r="AC166" i="14"/>
  <c r="AC166" i="13"/>
  <c r="M210" i="13"/>
  <c r="M210" i="14"/>
  <c r="Y355" i="15"/>
  <c r="AB226" i="14"/>
  <c r="AB226" i="13"/>
  <c r="AC145" i="14"/>
  <c r="AC145" i="13"/>
  <c r="AB166" i="14"/>
  <c r="AB166" i="13"/>
  <c r="AB298" i="14"/>
  <c r="AB298" i="13"/>
  <c r="AB176" i="13"/>
  <c r="AB176" i="14"/>
  <c r="AB152" i="13"/>
  <c r="AB152" i="14"/>
  <c r="AB274" i="13"/>
  <c r="AB274" i="14"/>
  <c r="AB174" i="13"/>
  <c r="AB174" i="14"/>
  <c r="AC134" i="13"/>
  <c r="D134" i="13" s="1"/>
  <c r="I341" i="13"/>
  <c r="AB341" i="13"/>
  <c r="N341" i="13"/>
  <c r="E341" i="13" s="1"/>
  <c r="D390" i="13"/>
  <c r="AE222" i="13"/>
  <c r="M222" i="13"/>
  <c r="G22" i="16"/>
  <c r="K231" i="13"/>
  <c r="D231" i="13" s="1"/>
  <c r="G342" i="14"/>
  <c r="I329" i="14"/>
  <c r="K329" i="14"/>
  <c r="N143" i="13"/>
  <c r="E143" i="13" s="1"/>
  <c r="AC247" i="13"/>
  <c r="E27" i="15"/>
  <c r="L27" i="2"/>
  <c r="N27" i="15" s="1"/>
  <c r="K257" i="13"/>
  <c r="E154" i="14"/>
  <c r="F149" i="16" s="1"/>
  <c r="G70" i="16"/>
  <c r="G262" i="14"/>
  <c r="G171" i="14"/>
  <c r="D184" i="13"/>
  <c r="K273" i="13"/>
  <c r="R200" i="14"/>
  <c r="AF30" i="14"/>
  <c r="K173" i="13"/>
  <c r="D173" i="13" s="1"/>
  <c r="J252" i="13"/>
  <c r="R252" i="13"/>
  <c r="T252" i="13"/>
  <c r="AM252" i="13"/>
  <c r="U252" i="13"/>
  <c r="AN252" i="13"/>
  <c r="V252" i="13"/>
  <c r="AK252" i="13"/>
  <c r="S252" i="13"/>
  <c r="Q252" i="13"/>
  <c r="AL252" i="13"/>
  <c r="AO252" i="13"/>
  <c r="AG252" i="13"/>
  <c r="J249" i="15"/>
  <c r="K249" i="15"/>
  <c r="G133" i="14"/>
  <c r="L355" i="14"/>
  <c r="G355" i="14" s="1"/>
  <c r="R355" i="14"/>
  <c r="AK355" i="14"/>
  <c r="H355" i="14"/>
  <c r="F355" i="14" s="1"/>
  <c r="G350" i="16" s="1"/>
  <c r="V381" i="14"/>
  <c r="AK381" i="14"/>
  <c r="AM261" i="14"/>
  <c r="I261" i="14"/>
  <c r="K261" i="14"/>
  <c r="E129" i="13"/>
  <c r="D337" i="13"/>
  <c r="AM232" i="14"/>
  <c r="AK232" i="14"/>
  <c r="N98" i="13"/>
  <c r="E98" i="13" s="1"/>
  <c r="W200" i="13"/>
  <c r="L200" i="13"/>
  <c r="J30" i="13"/>
  <c r="R355" i="13"/>
  <c r="U381" i="13"/>
  <c r="S381" i="13"/>
  <c r="Q381" i="13"/>
  <c r="Q261" i="13"/>
  <c r="AM245" i="14"/>
  <c r="W232" i="13"/>
  <c r="L232" i="13"/>
  <c r="G163" i="14"/>
  <c r="AE238" i="14"/>
  <c r="AB327" i="14"/>
  <c r="E327" i="14" s="1"/>
  <c r="G119" i="14"/>
  <c r="AE119" i="14"/>
  <c r="O252" i="14"/>
  <c r="W252" i="14"/>
  <c r="H252" i="14"/>
  <c r="F252" i="14" s="1"/>
  <c r="L252" i="14"/>
  <c r="D126" i="13"/>
  <c r="AI139" i="14"/>
  <c r="Y139" i="14"/>
  <c r="AH139" i="14"/>
  <c r="AF139" i="14"/>
  <c r="Z139" i="14"/>
  <c r="AA139" i="14"/>
  <c r="Y136" i="15"/>
  <c r="AB139" i="14"/>
  <c r="S108" i="15"/>
  <c r="T108" i="2"/>
  <c r="V108" i="15" s="1"/>
  <c r="P111" i="14"/>
  <c r="P111" i="13"/>
  <c r="E229" i="13"/>
  <c r="C224" i="16" s="1"/>
  <c r="G240" i="16"/>
  <c r="T245" i="13"/>
  <c r="R245" i="13"/>
  <c r="G98" i="14"/>
  <c r="S34" i="13"/>
  <c r="W34" i="13"/>
  <c r="AN34" i="13"/>
  <c r="N242" i="13"/>
  <c r="E242" i="13" s="1"/>
  <c r="T38" i="14"/>
  <c r="AN38" i="14"/>
  <c r="Q38" i="14"/>
  <c r="AO38" i="14"/>
  <c r="AL38" i="14"/>
  <c r="H38" i="14"/>
  <c r="F38" i="14" s="1"/>
  <c r="G33" i="16" s="1"/>
  <c r="R38" i="14"/>
  <c r="AK38" i="14"/>
  <c r="J38" i="14"/>
  <c r="U38" i="14"/>
  <c r="AM38" i="14"/>
  <c r="AG38" i="14"/>
  <c r="V38" i="14"/>
  <c r="L38" i="14"/>
  <c r="S38" i="14"/>
  <c r="W38" i="14"/>
  <c r="Q228" i="14"/>
  <c r="K228" i="14"/>
  <c r="M228" i="14"/>
  <c r="K339" i="14"/>
  <c r="G36" i="14"/>
  <c r="AE364" i="14"/>
  <c r="AE325" i="14"/>
  <c r="AB325" i="14"/>
  <c r="I371" i="14"/>
  <c r="M371" i="14"/>
  <c r="K286" i="14"/>
  <c r="W252" i="13"/>
  <c r="D87" i="14"/>
  <c r="E69" i="13"/>
  <c r="C64" i="16" s="1"/>
  <c r="G164" i="14"/>
  <c r="G198" i="14"/>
  <c r="S72" i="15"/>
  <c r="T72" i="2"/>
  <c r="V72" i="15" s="1"/>
  <c r="K72" i="15"/>
  <c r="J72" i="15"/>
  <c r="G338" i="14"/>
  <c r="G385" i="14"/>
  <c r="Q231" i="14"/>
  <c r="U231" i="14"/>
  <c r="J247" i="14"/>
  <c r="T247" i="14"/>
  <c r="E247" i="14" s="1"/>
  <c r="F242" i="16" s="1"/>
  <c r="W247" i="14"/>
  <c r="G19" i="14"/>
  <c r="X23" i="15"/>
  <c r="D155" i="13"/>
  <c r="D109" i="13"/>
  <c r="S375" i="14"/>
  <c r="Q282" i="13"/>
  <c r="AM282" i="13"/>
  <c r="L50" i="13"/>
  <c r="T50" i="13"/>
  <c r="J50" i="13"/>
  <c r="U50" i="13"/>
  <c r="AF26" i="13"/>
  <c r="AH26" i="13"/>
  <c r="V26" i="13"/>
  <c r="AK26" i="13"/>
  <c r="E31" i="14"/>
  <c r="F26" i="16" s="1"/>
  <c r="E306" i="14"/>
  <c r="F301" i="16" s="1"/>
  <c r="G209" i="14"/>
  <c r="E53" i="14"/>
  <c r="F48" i="16" s="1"/>
  <c r="D107" i="13"/>
  <c r="D205" i="14"/>
  <c r="D59" i="14"/>
  <c r="D131" i="14"/>
  <c r="G360" i="14"/>
  <c r="G347" i="14"/>
  <c r="D9" i="13"/>
  <c r="E255" i="13"/>
  <c r="D357" i="14"/>
  <c r="D263" i="14"/>
  <c r="T178" i="13"/>
  <c r="J178" i="13"/>
  <c r="H178" i="13"/>
  <c r="F178" i="13" s="1"/>
  <c r="J386" i="13"/>
  <c r="H386" i="13"/>
  <c r="F386" i="13" s="1"/>
  <c r="AL386" i="13"/>
  <c r="AN79" i="14"/>
  <c r="V74" i="13"/>
  <c r="AK74" i="13"/>
  <c r="D54" i="13"/>
  <c r="AN197" i="14"/>
  <c r="AG197" i="14"/>
  <c r="J70" i="14"/>
  <c r="Q70" i="14"/>
  <c r="P23" i="14"/>
  <c r="AD23" i="14"/>
  <c r="E121" i="13"/>
  <c r="C116" i="16" s="1"/>
  <c r="E78" i="13"/>
  <c r="AI387" i="13"/>
  <c r="AK282" i="14"/>
  <c r="Q282" i="14"/>
  <c r="AF50" i="14"/>
  <c r="Z50" i="14"/>
  <c r="AA50" i="14"/>
  <c r="V26" i="14"/>
  <c r="AH26" i="14"/>
  <c r="D212" i="14"/>
  <c r="E255" i="14"/>
  <c r="G259" i="14"/>
  <c r="E260" i="14"/>
  <c r="G260" i="14"/>
  <c r="AO372" i="14"/>
  <c r="AK372" i="14"/>
  <c r="U309" i="14"/>
  <c r="AO309" i="14"/>
  <c r="L309" i="14"/>
  <c r="J309" i="14"/>
  <c r="H79" i="13"/>
  <c r="F79" i="13" s="1"/>
  <c r="AL79" i="13"/>
  <c r="L165" i="14"/>
  <c r="V165" i="14"/>
  <c r="O165" i="14"/>
  <c r="Q165" i="14"/>
  <c r="E105" i="15"/>
  <c r="L105" i="2"/>
  <c r="N105" i="15" s="1"/>
  <c r="G352" i="14"/>
  <c r="AO197" i="13"/>
  <c r="D251" i="14"/>
  <c r="J40" i="15"/>
  <c r="K40" i="15"/>
  <c r="AH23" i="13"/>
  <c r="T23" i="13"/>
  <c r="E57" i="14"/>
  <c r="F52" i="16" s="1"/>
  <c r="Y35" i="14"/>
  <c r="AK35" i="14"/>
  <c r="T35" i="14"/>
  <c r="V35" i="14"/>
  <c r="R35" i="14"/>
  <c r="E225" i="13"/>
  <c r="C220" i="16" s="1"/>
  <c r="S178" i="14"/>
  <c r="AM178" i="14"/>
  <c r="L372" i="13"/>
  <c r="J372" i="13"/>
  <c r="AK386" i="14"/>
  <c r="R386" i="14"/>
  <c r="H309" i="13"/>
  <c r="F309" i="13" s="1"/>
  <c r="L309" i="13"/>
  <c r="U309" i="13"/>
  <c r="L165" i="13"/>
  <c r="J165" i="13"/>
  <c r="AL165" i="13"/>
  <c r="E39" i="13"/>
  <c r="AN183" i="14"/>
  <c r="S183" i="14"/>
  <c r="U183" i="14"/>
  <c r="AF58" i="13"/>
  <c r="AH58" i="13"/>
  <c r="V58" i="13"/>
  <c r="AK58" i="13"/>
  <c r="D31" i="13"/>
  <c r="D101" i="14"/>
  <c r="E199" i="13"/>
  <c r="C194" i="16" s="1"/>
  <c r="F25" i="17" s="1"/>
  <c r="E177" i="14"/>
  <c r="F172" i="16" s="1"/>
  <c r="E60" i="13"/>
  <c r="G89" i="14"/>
  <c r="D77" i="14"/>
  <c r="G299" i="14"/>
  <c r="X99" i="14"/>
  <c r="Y99" i="14"/>
  <c r="AA99" i="14"/>
  <c r="T65" i="13"/>
  <c r="R65" i="13"/>
  <c r="L210" i="13"/>
  <c r="T210" i="13"/>
  <c r="J210" i="13"/>
  <c r="H210" i="13"/>
  <c r="F210" i="13" s="1"/>
  <c r="D205" i="16" s="1"/>
  <c r="U67" i="14"/>
  <c r="AO67" i="14"/>
  <c r="L67" i="14"/>
  <c r="J67" i="14"/>
  <c r="G85" i="14"/>
  <c r="G301" i="14"/>
  <c r="T35" i="13"/>
  <c r="AG35" i="13"/>
  <c r="AL35" i="13"/>
  <c r="Z127" i="14"/>
  <c r="AG127" i="14"/>
  <c r="H127" i="14"/>
  <c r="F127" i="14" s="1"/>
  <c r="D142" i="14"/>
  <c r="AK108" i="14"/>
  <c r="AO108" i="14"/>
  <c r="J108" i="14"/>
  <c r="H108" i="14"/>
  <c r="F108" i="14" s="1"/>
  <c r="D205" i="13"/>
  <c r="G196" i="14"/>
  <c r="D389" i="14"/>
  <c r="G285" i="14"/>
  <c r="AG186" i="13"/>
  <c r="AN186" i="13"/>
  <c r="AD92" i="14"/>
  <c r="R92" i="14"/>
  <c r="AF92" i="14"/>
  <c r="E68" i="14"/>
  <c r="F63" i="16" s="1"/>
  <c r="G205" i="14"/>
  <c r="Z43" i="14"/>
  <c r="L183" i="13"/>
  <c r="S183" i="13"/>
  <c r="AL183" i="13"/>
  <c r="L158" i="14"/>
  <c r="S158" i="14"/>
  <c r="AF158" i="14"/>
  <c r="AL158" i="14"/>
  <c r="W99" i="13"/>
  <c r="Z99" i="13"/>
  <c r="S350" i="15"/>
  <c r="T350" i="2"/>
  <c r="V350" i="15" s="1"/>
  <c r="J94" i="14"/>
  <c r="AK94" i="14"/>
  <c r="T374" i="14"/>
  <c r="J374" i="14"/>
  <c r="AK65" i="14"/>
  <c r="H65" i="14"/>
  <c r="F65" i="14" s="1"/>
  <c r="W300" i="14"/>
  <c r="H300" i="14"/>
  <c r="F300" i="14" s="1"/>
  <c r="G295" i="16" s="1"/>
  <c r="L300" i="14"/>
  <c r="AO102" i="14"/>
  <c r="AF102" i="14"/>
  <c r="V102" i="14"/>
  <c r="T102" i="14"/>
  <c r="AD67" i="13"/>
  <c r="J67" i="13"/>
  <c r="H67" i="13"/>
  <c r="F67" i="13" s="1"/>
  <c r="D62" i="16" s="1"/>
  <c r="E154" i="13"/>
  <c r="C149" i="16" s="1"/>
  <c r="G138" i="14"/>
  <c r="Y202" i="14"/>
  <c r="AB127" i="13"/>
  <c r="AH127" i="13"/>
  <c r="AF127" i="13"/>
  <c r="AL127" i="13"/>
  <c r="S287" i="14"/>
  <c r="AL287" i="14"/>
  <c r="J362" i="13"/>
  <c r="AG362" i="13"/>
  <c r="AK362" i="13"/>
  <c r="G103" i="16"/>
  <c r="AG108" i="13"/>
  <c r="AK108" i="13"/>
  <c r="E53" i="13"/>
  <c r="C48" i="16" s="1"/>
  <c r="V71" i="14"/>
  <c r="AF71" i="14"/>
  <c r="Y71" i="14"/>
  <c r="AA71" i="14"/>
  <c r="E93" i="13"/>
  <c r="D389" i="13"/>
  <c r="G335" i="14"/>
  <c r="J182" i="14"/>
  <c r="U182" i="14"/>
  <c r="Z92" i="13"/>
  <c r="AG92" i="13"/>
  <c r="AA92" i="13"/>
  <c r="E59" i="14"/>
  <c r="W43" i="13"/>
  <c r="AD43" i="13"/>
  <c r="Z43" i="13"/>
  <c r="X43" i="13"/>
  <c r="D265" i="13"/>
  <c r="R58" i="14"/>
  <c r="W58" i="14"/>
  <c r="H58" i="14"/>
  <c r="F58" i="14" s="1"/>
  <c r="L58" i="14"/>
  <c r="AF158" i="13"/>
  <c r="AN158" i="13"/>
  <c r="D7" i="13"/>
  <c r="D78" i="13"/>
  <c r="W353" i="13"/>
  <c r="S353" i="13"/>
  <c r="Q353" i="13"/>
  <c r="U94" i="13"/>
  <c r="AM94" i="13"/>
  <c r="R374" i="13"/>
  <c r="V300" i="13"/>
  <c r="AN300" i="13"/>
  <c r="J102" i="13"/>
  <c r="H102" i="13"/>
  <c r="F102" i="13" s="1"/>
  <c r="D97" i="16" s="1"/>
  <c r="U102" i="13"/>
  <c r="AN102" i="13"/>
  <c r="AK210" i="14"/>
  <c r="AH210" i="14"/>
  <c r="D25" i="14"/>
  <c r="K100" i="15"/>
  <c r="J100" i="15"/>
  <c r="Q287" i="13"/>
  <c r="U287" i="13"/>
  <c r="S287" i="13"/>
  <c r="U366" i="14"/>
  <c r="W366" i="14"/>
  <c r="AA246" i="14"/>
  <c r="G246" i="14"/>
  <c r="X71" i="13"/>
  <c r="P71" i="13"/>
  <c r="AL71" i="13"/>
  <c r="E26" i="15"/>
  <c r="L26" i="2"/>
  <c r="N26" i="15" s="1"/>
  <c r="D185" i="13"/>
  <c r="E110" i="13"/>
  <c r="U186" i="14"/>
  <c r="AL182" i="13"/>
  <c r="D66" i="14"/>
  <c r="D8" i="13"/>
  <c r="D40" i="13"/>
  <c r="D14" i="14"/>
  <c r="J52" i="15"/>
  <c r="K52" i="15"/>
  <c r="D49" i="14"/>
  <c r="D96" i="14"/>
  <c r="G249" i="14"/>
  <c r="E153" i="14"/>
  <c r="E223" i="13"/>
  <c r="C218" i="16" s="1"/>
  <c r="G80" i="14"/>
  <c r="D17" i="14"/>
  <c r="G129" i="14"/>
  <c r="D64" i="14"/>
  <c r="E72" i="15"/>
  <c r="L72" i="2"/>
  <c r="N72" i="15" s="1"/>
  <c r="D390" i="14"/>
  <c r="D229" i="14"/>
  <c r="T231" i="14"/>
  <c r="E231" i="14" s="1"/>
  <c r="F226" i="16" s="1"/>
  <c r="W231" i="14"/>
  <c r="G215" i="14"/>
  <c r="AO247" i="14"/>
  <c r="AN247" i="14"/>
  <c r="E175" i="14"/>
  <c r="F170" i="16" s="1"/>
  <c r="E23" i="15"/>
  <c r="L23" i="2"/>
  <c r="N23" i="15" s="1"/>
  <c r="E123" i="14"/>
  <c r="G319" i="14"/>
  <c r="E80" i="13"/>
  <c r="C75" i="16" s="1"/>
  <c r="D132" i="13"/>
  <c r="G261" i="16"/>
  <c r="G293" i="14"/>
  <c r="AO375" i="14"/>
  <c r="R375" i="14"/>
  <c r="V375" i="14"/>
  <c r="U282" i="13"/>
  <c r="AL282" i="13"/>
  <c r="AA50" i="13"/>
  <c r="AI50" i="13"/>
  <c r="H26" i="13"/>
  <c r="F26" i="13" s="1"/>
  <c r="D21" i="16" s="1"/>
  <c r="G43" i="17" s="1"/>
  <c r="P26" i="13"/>
  <c r="Z26" i="13"/>
  <c r="AO26" i="13"/>
  <c r="E193" i="14"/>
  <c r="F188" i="16" s="1"/>
  <c r="G98" i="16"/>
  <c r="G369" i="14"/>
  <c r="D93" i="13"/>
  <c r="G113" i="14"/>
  <c r="T375" i="13"/>
  <c r="R375" i="13"/>
  <c r="AO375" i="13"/>
  <c r="AA387" i="14"/>
  <c r="AF387" i="14"/>
  <c r="G25" i="14"/>
  <c r="E32" i="15"/>
  <c r="L32" i="2"/>
  <c r="N32" i="15" s="1"/>
  <c r="AG178" i="13"/>
  <c r="AN178" i="13"/>
  <c r="AG386" i="13"/>
  <c r="AM79" i="14"/>
  <c r="Q79" i="14"/>
  <c r="S79" i="14"/>
  <c r="H74" i="13"/>
  <c r="F74" i="13" s="1"/>
  <c r="AO74" i="13"/>
  <c r="E205" i="13"/>
  <c r="E59" i="13"/>
  <c r="AO70" i="14"/>
  <c r="V70" i="14"/>
  <c r="T70" i="14"/>
  <c r="D172" i="13"/>
  <c r="E113" i="13"/>
  <c r="C108" i="16" s="1"/>
  <c r="AO23" i="14"/>
  <c r="AO5" i="14" s="1"/>
  <c r="AG23" i="14"/>
  <c r="U23" i="14"/>
  <c r="S96" i="15"/>
  <c r="T96" i="2"/>
  <c r="V96" i="15" s="1"/>
  <c r="J96" i="15"/>
  <c r="K96" i="15"/>
  <c r="D11" i="13"/>
  <c r="AA387" i="13"/>
  <c r="O50" i="14"/>
  <c r="S50" i="14"/>
  <c r="G50" i="14" s="1"/>
  <c r="U50" i="14"/>
  <c r="AG26" i="14"/>
  <c r="AK26" i="14"/>
  <c r="AN26" i="14"/>
  <c r="T26" i="14"/>
  <c r="E177" i="13"/>
  <c r="C172" i="16" s="1"/>
  <c r="G81" i="14"/>
  <c r="G313" i="14"/>
  <c r="AN309" i="14"/>
  <c r="AG309" i="14"/>
  <c r="AG79" i="13"/>
  <c r="U79" i="13"/>
  <c r="AK79" i="13"/>
  <c r="AK165" i="14"/>
  <c r="X105" i="15"/>
  <c r="D47" i="14"/>
  <c r="E113" i="14"/>
  <c r="F108" i="16" s="1"/>
  <c r="G220" i="14"/>
  <c r="H197" i="13"/>
  <c r="F197" i="13" s="1"/>
  <c r="AN197" i="13"/>
  <c r="H70" i="13"/>
  <c r="F70" i="13" s="1"/>
  <c r="O70" i="13"/>
  <c r="S70" i="13"/>
  <c r="Q70" i="13"/>
  <c r="E107" i="13"/>
  <c r="C102" i="16" s="1"/>
  <c r="E297" i="14"/>
  <c r="E40" i="15"/>
  <c r="L40" i="2"/>
  <c r="N40" i="15" s="1"/>
  <c r="Z23" i="13"/>
  <c r="R23" i="13"/>
  <c r="V23" i="13"/>
  <c r="L23" i="13"/>
  <c r="G137" i="14"/>
  <c r="D85" i="14"/>
  <c r="AI202" i="13"/>
  <c r="X35" i="14"/>
  <c r="L35" i="14"/>
  <c r="J35" i="14"/>
  <c r="E124" i="15"/>
  <c r="L124" i="2"/>
  <c r="N124" i="15" s="1"/>
  <c r="E25" i="13"/>
  <c r="C20" i="16" s="1"/>
  <c r="F14" i="17" s="1"/>
  <c r="R178" i="14"/>
  <c r="U178" i="14"/>
  <c r="H372" i="13"/>
  <c r="F372" i="13" s="1"/>
  <c r="AG372" i="13"/>
  <c r="AO372" i="13"/>
  <c r="U386" i="14"/>
  <c r="J386" i="14"/>
  <c r="H165" i="13"/>
  <c r="F165" i="13" s="1"/>
  <c r="AG165" i="13"/>
  <c r="AK165" i="13"/>
  <c r="AL74" i="14"/>
  <c r="D110" i="13"/>
  <c r="E120" i="14"/>
  <c r="G66" i="14"/>
  <c r="E189" i="13"/>
  <c r="H183" i="14"/>
  <c r="F183" i="14" s="1"/>
  <c r="G178" i="16" s="1"/>
  <c r="R183" i="14"/>
  <c r="H58" i="13"/>
  <c r="F58" i="13" s="1"/>
  <c r="D53" i="16" s="1"/>
  <c r="P58" i="13"/>
  <c r="Z58" i="13"/>
  <c r="AO58" i="13"/>
  <c r="D60" i="13"/>
  <c r="G125" i="14"/>
  <c r="D212" i="13"/>
  <c r="E357" i="13"/>
  <c r="C352" i="16" s="1"/>
  <c r="E299" i="14"/>
  <c r="F294" i="16" s="1"/>
  <c r="G188" i="14"/>
  <c r="D169" i="14"/>
  <c r="G278" i="14"/>
  <c r="E181" i="13"/>
  <c r="C176" i="16" s="1"/>
  <c r="E290" i="14"/>
  <c r="E167" i="13"/>
  <c r="H99" i="14"/>
  <c r="F99" i="14" s="1"/>
  <c r="Q99" i="14"/>
  <c r="S99" i="14"/>
  <c r="L65" i="13"/>
  <c r="J65" i="13"/>
  <c r="AD210" i="13"/>
  <c r="AI210" i="13"/>
  <c r="AG210" i="13"/>
  <c r="AN210" i="13"/>
  <c r="AN67" i="14"/>
  <c r="AG67" i="14"/>
  <c r="AI67" i="14"/>
  <c r="D177" i="13"/>
  <c r="G255" i="14"/>
  <c r="Y35" i="13"/>
  <c r="AO35" i="13"/>
  <c r="U127" i="14"/>
  <c r="Y127" i="14"/>
  <c r="AM127" i="14"/>
  <c r="Y108" i="14"/>
  <c r="E73" i="14"/>
  <c r="D68" i="13"/>
  <c r="E68" i="15"/>
  <c r="L68" i="2"/>
  <c r="N68" i="15" s="1"/>
  <c r="D59" i="13"/>
  <c r="E265" i="14"/>
  <c r="O186" i="13"/>
  <c r="AM186" i="13"/>
  <c r="T92" i="14"/>
  <c r="J92" i="14"/>
  <c r="X92" i="14"/>
  <c r="G59" i="14"/>
  <c r="P43" i="14"/>
  <c r="T43" i="14"/>
  <c r="V43" i="14"/>
  <c r="R43" i="14"/>
  <c r="AK183" i="13"/>
  <c r="AH158" i="14"/>
  <c r="AD158" i="14"/>
  <c r="O99" i="13"/>
  <c r="V99" i="13"/>
  <c r="R99" i="13"/>
  <c r="P99" i="13"/>
  <c r="AM374" i="14"/>
  <c r="AO374" i="14"/>
  <c r="AM65" i="14"/>
  <c r="G227" i="14"/>
  <c r="AH377" i="14"/>
  <c r="D279" i="13"/>
  <c r="AK300" i="14"/>
  <c r="AM102" i="14"/>
  <c r="P102" i="14"/>
  <c r="L102" i="14"/>
  <c r="T67" i="13"/>
  <c r="AG67" i="13"/>
  <c r="AL67" i="13"/>
  <c r="G357" i="14"/>
  <c r="D290" i="13"/>
  <c r="G122" i="16"/>
  <c r="V127" i="13"/>
  <c r="Z127" i="13"/>
  <c r="X127" i="13"/>
  <c r="AK127" i="13"/>
  <c r="L287" i="14"/>
  <c r="Q362" i="13"/>
  <c r="AO362" i="13"/>
  <c r="AI108" i="13"/>
  <c r="Y108" i="13"/>
  <c r="W108" i="13"/>
  <c r="AN108" i="13"/>
  <c r="E120" i="13"/>
  <c r="AL71" i="14"/>
  <c r="Q71" i="14"/>
  <c r="S71" i="14"/>
  <c r="E389" i="13"/>
  <c r="C384" i="16" s="1"/>
  <c r="AO182" i="14"/>
  <c r="T182" i="14"/>
  <c r="W182" i="14"/>
  <c r="J92" i="13"/>
  <c r="Q92" i="13"/>
  <c r="U92" i="13"/>
  <c r="S92" i="13"/>
  <c r="V43" i="13"/>
  <c r="R43" i="13"/>
  <c r="Q58" i="14"/>
  <c r="Z58" i="14"/>
  <c r="AI58" i="14"/>
  <c r="AK58" i="14"/>
  <c r="P158" i="13"/>
  <c r="H158" i="13"/>
  <c r="F158" i="13" s="1"/>
  <c r="D153" i="16" s="1"/>
  <c r="U158" i="13"/>
  <c r="AM158" i="13"/>
  <c r="V353" i="13"/>
  <c r="AO94" i="13"/>
  <c r="J374" i="13"/>
  <c r="H374" i="13"/>
  <c r="F374" i="13" s="1"/>
  <c r="U374" i="13"/>
  <c r="S374" i="13"/>
  <c r="U300" i="13"/>
  <c r="AM300" i="13"/>
  <c r="AI102" i="13"/>
  <c r="AG102" i="13"/>
  <c r="AL102" i="13"/>
  <c r="U210" i="14"/>
  <c r="Z210" i="14"/>
  <c r="AN210" i="14"/>
  <c r="E137" i="13"/>
  <c r="C132" i="16" s="1"/>
  <c r="G56" i="14"/>
  <c r="E193" i="13"/>
  <c r="C188" i="16" s="1"/>
  <c r="G318" i="14"/>
  <c r="T366" i="14"/>
  <c r="S366" i="14"/>
  <c r="Q366" i="14"/>
  <c r="Y246" i="14"/>
  <c r="H71" i="13"/>
  <c r="F71" i="13" s="1"/>
  <c r="D66" i="16" s="1"/>
  <c r="AG71" i="13"/>
  <c r="U71" i="13"/>
  <c r="AK71" i="13"/>
  <c r="D39" i="13"/>
  <c r="AG186" i="14"/>
  <c r="L186" i="14"/>
  <c r="W186" i="14"/>
  <c r="S182" i="13"/>
  <c r="W182" i="13"/>
  <c r="AK182" i="13"/>
  <c r="D68" i="14"/>
  <c r="D15" i="13"/>
  <c r="E234" i="13"/>
  <c r="C229" i="16" s="1"/>
  <c r="F2" i="17" s="1"/>
  <c r="D306" i="13"/>
  <c r="G149" i="14"/>
  <c r="E240" i="13"/>
  <c r="C235" i="16" s="1"/>
  <c r="E149" i="14"/>
  <c r="F144" i="16" s="1"/>
  <c r="D221" i="14"/>
  <c r="D132" i="14"/>
  <c r="G247" i="16"/>
  <c r="D45" i="13"/>
  <c r="X72" i="15"/>
  <c r="D164" i="13"/>
  <c r="E337" i="14"/>
  <c r="F332" i="16" s="1"/>
  <c r="E390" i="14"/>
  <c r="AN231" i="14"/>
  <c r="S247" i="14"/>
  <c r="AL247" i="14"/>
  <c r="G242" i="14"/>
  <c r="G314" i="14"/>
  <c r="G160" i="14"/>
  <c r="G76" i="14"/>
  <c r="E95" i="14"/>
  <c r="F90" i="16" s="1"/>
  <c r="G288" i="14"/>
  <c r="AK375" i="14"/>
  <c r="H375" i="14"/>
  <c r="F375" i="14" s="1"/>
  <c r="G370" i="16" s="1"/>
  <c r="AK282" i="13"/>
  <c r="S50" i="13"/>
  <c r="W50" i="13"/>
  <c r="AN50" i="13"/>
  <c r="R26" i="13"/>
  <c r="G57" i="14"/>
  <c r="D301" i="14"/>
  <c r="D137" i="13"/>
  <c r="D90" i="14"/>
  <c r="D47" i="13"/>
  <c r="D53" i="13"/>
  <c r="E68" i="13"/>
  <c r="C63" i="16" s="1"/>
  <c r="G190" i="14"/>
  <c r="D281" i="14"/>
  <c r="D37" i="13"/>
  <c r="E39" i="14"/>
  <c r="G118" i="14"/>
  <c r="G292" i="14"/>
  <c r="J20" i="15"/>
  <c r="K20" i="15"/>
  <c r="G350" i="14"/>
  <c r="L375" i="13"/>
  <c r="J375" i="13"/>
  <c r="H375" i="13"/>
  <c r="F375" i="13" s="1"/>
  <c r="AN375" i="13"/>
  <c r="Z387" i="14"/>
  <c r="AI387" i="14"/>
  <c r="G358" i="14"/>
  <c r="G31" i="14"/>
  <c r="G46" i="16"/>
  <c r="D52" i="13"/>
  <c r="G82" i="14"/>
  <c r="E57" i="13"/>
  <c r="C52" i="16" s="1"/>
  <c r="AM178" i="13"/>
  <c r="W386" i="13"/>
  <c r="V79" i="14"/>
  <c r="R74" i="13"/>
  <c r="G73" i="14"/>
  <c r="G250" i="14"/>
  <c r="H197" i="14"/>
  <c r="F197" i="14" s="1"/>
  <c r="G192" i="16" s="1"/>
  <c r="Q197" i="14"/>
  <c r="S197" i="14"/>
  <c r="AM70" i="14"/>
  <c r="P70" i="14"/>
  <c r="L70" i="14"/>
  <c r="S23" i="14"/>
  <c r="Y23" i="14"/>
  <c r="W23" i="14"/>
  <c r="L23" i="14"/>
  <c r="D11" i="14"/>
  <c r="AN282" i="14"/>
  <c r="P50" i="14"/>
  <c r="AO50" i="14"/>
  <c r="J50" i="14"/>
  <c r="AF26" i="14"/>
  <c r="U26" i="14"/>
  <c r="AD26" i="14"/>
  <c r="L26" i="14"/>
  <c r="D180" i="14"/>
  <c r="G236" i="14"/>
  <c r="AN372" i="14"/>
  <c r="AM372" i="14"/>
  <c r="S372" i="14"/>
  <c r="U372" i="14"/>
  <c r="G332" i="14"/>
  <c r="W79" i="13"/>
  <c r="AO79" i="13"/>
  <c r="U165" i="14"/>
  <c r="AN165" i="14"/>
  <c r="S105" i="15"/>
  <c r="T105" i="2"/>
  <c r="V105" i="15" s="1"/>
  <c r="J105" i="15"/>
  <c r="K105" i="15"/>
  <c r="G159" i="14"/>
  <c r="G117" i="14"/>
  <c r="T197" i="13"/>
  <c r="R197" i="13"/>
  <c r="AM197" i="13"/>
  <c r="W70" i="13"/>
  <c r="E89" i="15"/>
  <c r="L89" i="2"/>
  <c r="N89" i="15" s="1"/>
  <c r="E33" i="14"/>
  <c r="F28" i="16" s="1"/>
  <c r="S40" i="15"/>
  <c r="T40" i="2"/>
  <c r="V40" i="15" s="1"/>
  <c r="J23" i="13"/>
  <c r="AF23" i="13"/>
  <c r="AM23" i="13"/>
  <c r="D199" i="14"/>
  <c r="AA202" i="13"/>
  <c r="Y202" i="13"/>
  <c r="W35" i="14"/>
  <c r="Q35" i="14"/>
  <c r="AI35" i="14"/>
  <c r="K124" i="15"/>
  <c r="J124" i="15"/>
  <c r="Q178" i="14"/>
  <c r="L178" i="14"/>
  <c r="W178" i="14"/>
  <c r="W372" i="13"/>
  <c r="AN372" i="13"/>
  <c r="S386" i="14"/>
  <c r="AM386" i="14"/>
  <c r="AO386" i="14"/>
  <c r="S309" i="13"/>
  <c r="W309" i="13"/>
  <c r="AL309" i="13"/>
  <c r="W165" i="13"/>
  <c r="AG74" i="14"/>
  <c r="AN74" i="14"/>
  <c r="E234" i="14"/>
  <c r="F229" i="16" s="1"/>
  <c r="G120" i="14"/>
  <c r="E251" i="14"/>
  <c r="F246" i="16" s="1"/>
  <c r="D33" i="14"/>
  <c r="E66" i="14"/>
  <c r="G176" i="14"/>
  <c r="AM183" i="14"/>
  <c r="AG183" i="14"/>
  <c r="AL183" i="14"/>
  <c r="R58" i="13"/>
  <c r="D211" i="14"/>
  <c r="D180" i="13"/>
  <c r="D89" i="14"/>
  <c r="E169" i="14"/>
  <c r="F164" i="16" s="1"/>
  <c r="E301" i="13"/>
  <c r="D299" i="14"/>
  <c r="E168" i="13"/>
  <c r="C163" i="16" s="1"/>
  <c r="AM99" i="14"/>
  <c r="H65" i="13"/>
  <c r="F65" i="13" s="1"/>
  <c r="AN65" i="13"/>
  <c r="AH377" i="13"/>
  <c r="AF377" i="13"/>
  <c r="AA210" i="13"/>
  <c r="Y210" i="13"/>
  <c r="AM210" i="13"/>
  <c r="X67" i="14"/>
  <c r="Y67" i="14"/>
  <c r="AA67" i="14"/>
  <c r="D168" i="14"/>
  <c r="E180" i="14"/>
  <c r="G78" i="14"/>
  <c r="L35" i="13"/>
  <c r="U35" i="13"/>
  <c r="Q35" i="13"/>
  <c r="AN35" i="13"/>
  <c r="T127" i="14"/>
  <c r="L127" i="14"/>
  <c r="Q127" i="14"/>
  <c r="E185" i="14"/>
  <c r="AI108" i="14"/>
  <c r="AA108" i="14"/>
  <c r="T108" i="14"/>
  <c r="Q108" i="14"/>
  <c r="X68" i="15"/>
  <c r="AD186" i="13"/>
  <c r="S186" i="13"/>
  <c r="Q186" i="13"/>
  <c r="AL186" i="13"/>
  <c r="AA92" i="14"/>
  <c r="AI92" i="14"/>
  <c r="AM92" i="14"/>
  <c r="AO92" i="14"/>
  <c r="P92" i="14"/>
  <c r="G33" i="14"/>
  <c r="G281" i="14"/>
  <c r="D189" i="13"/>
  <c r="D155" i="14"/>
  <c r="AG43" i="14"/>
  <c r="J43" i="14"/>
  <c r="AM183" i="13"/>
  <c r="E388" i="14"/>
  <c r="F383" i="16" s="1"/>
  <c r="G388" i="14"/>
  <c r="AO158" i="14"/>
  <c r="J158" i="14"/>
  <c r="R158" i="14"/>
  <c r="V158" i="14"/>
  <c r="AD99" i="13"/>
  <c r="J99" i="13"/>
  <c r="H99" i="13"/>
  <c r="F99" i="13" s="1"/>
  <c r="D94" i="16" s="1"/>
  <c r="D128" i="13"/>
  <c r="D162" i="13"/>
  <c r="H94" i="14"/>
  <c r="F94" i="14" s="1"/>
  <c r="S94" i="14"/>
  <c r="U94" i="14"/>
  <c r="AL374" i="14"/>
  <c r="L374" i="14"/>
  <c r="AG374" i="14"/>
  <c r="H374" i="14"/>
  <c r="F374" i="14" s="1"/>
  <c r="G369" i="16" s="1"/>
  <c r="Q65" i="14"/>
  <c r="U65" i="14"/>
  <c r="Z377" i="14"/>
  <c r="G237" i="14"/>
  <c r="AG300" i="14"/>
  <c r="J300" i="14"/>
  <c r="Z102" i="14"/>
  <c r="AI102" i="14"/>
  <c r="AK102" i="14"/>
  <c r="Y67" i="13"/>
  <c r="AO67" i="13"/>
  <c r="E225" i="14"/>
  <c r="F220" i="16" s="1"/>
  <c r="D167" i="14"/>
  <c r="G263" i="14"/>
  <c r="G378" i="14"/>
  <c r="AH202" i="14"/>
  <c r="E81" i="14"/>
  <c r="F76" i="16" s="1"/>
  <c r="U127" i="13"/>
  <c r="R127" i="13"/>
  <c r="P127" i="13"/>
  <c r="AO127" i="13"/>
  <c r="J287" i="14"/>
  <c r="R287" i="14"/>
  <c r="V287" i="14"/>
  <c r="U362" i="13"/>
  <c r="AN362" i="13"/>
  <c r="G192" i="14"/>
  <c r="AA108" i="13"/>
  <c r="T108" i="13"/>
  <c r="Q108" i="13"/>
  <c r="O108" i="13"/>
  <c r="AM108" i="13"/>
  <c r="U71" i="14"/>
  <c r="G346" i="14"/>
  <c r="AN182" i="14"/>
  <c r="Y92" i="13"/>
  <c r="D120" i="14"/>
  <c r="E308" i="13"/>
  <c r="J43" i="13"/>
  <c r="H43" i="13"/>
  <c r="F43" i="13" s="1"/>
  <c r="D38" i="16" s="1"/>
  <c r="E265" i="13"/>
  <c r="J58" i="14"/>
  <c r="AA58" i="14"/>
  <c r="AI158" i="13"/>
  <c r="AA158" i="13"/>
  <c r="AL158" i="13"/>
  <c r="D7" i="14"/>
  <c r="AF353" i="13"/>
  <c r="AH353" i="13"/>
  <c r="AO353" i="13"/>
  <c r="V94" i="13"/>
  <c r="R94" i="13"/>
  <c r="AN94" i="13"/>
  <c r="AG374" i="13"/>
  <c r="AA102" i="13"/>
  <c r="Y102" i="13"/>
  <c r="W102" i="13"/>
  <c r="AK102" i="13"/>
  <c r="AB210" i="14"/>
  <c r="R210" i="14"/>
  <c r="AF210" i="14"/>
  <c r="D62" i="14"/>
  <c r="D169" i="13"/>
  <c r="G193" i="14"/>
  <c r="E100" i="15"/>
  <c r="L100" i="2"/>
  <c r="N100" i="15" s="1"/>
  <c r="AM287" i="13"/>
  <c r="W71" i="13"/>
  <c r="Y71" i="13"/>
  <c r="AO71" i="13"/>
  <c r="G264" i="14"/>
  <c r="T186" i="14"/>
  <c r="AN186" i="14"/>
  <c r="E263" i="15"/>
  <c r="L263" i="2"/>
  <c r="N263" i="15" s="1"/>
  <c r="D8" i="14"/>
  <c r="D12" i="13"/>
  <c r="E109" i="14"/>
  <c r="E297" i="13"/>
  <c r="D133" i="13"/>
  <c r="D80" i="14"/>
  <c r="D223" i="13"/>
  <c r="D10" i="13"/>
  <c r="D21" i="14"/>
  <c r="Y207" i="15"/>
  <c r="G191" i="14"/>
  <c r="D101" i="13"/>
  <c r="G134" i="14"/>
  <c r="G206" i="14"/>
  <c r="G97" i="14"/>
  <c r="S231" i="14"/>
  <c r="AL231" i="14"/>
  <c r="G187" i="14"/>
  <c r="G353" i="14"/>
  <c r="E47" i="15"/>
  <c r="L47" i="2"/>
  <c r="N47" i="15" s="1"/>
  <c r="E212" i="14"/>
  <c r="G105" i="14"/>
  <c r="G274" i="14"/>
  <c r="G291" i="14"/>
  <c r="F194" i="15"/>
  <c r="L194" i="2"/>
  <c r="N194" i="15" s="1"/>
  <c r="J375" i="14"/>
  <c r="AM375" i="14"/>
  <c r="H282" i="13"/>
  <c r="F282" i="13" s="1"/>
  <c r="S282" i="13"/>
  <c r="AO282" i="13"/>
  <c r="Y50" i="13"/>
  <c r="AG50" i="13"/>
  <c r="AM50" i="13"/>
  <c r="T26" i="13"/>
  <c r="L26" i="13"/>
  <c r="J26" i="13"/>
  <c r="U26" i="13"/>
  <c r="G51" i="14"/>
  <c r="G174" i="14"/>
  <c r="E90" i="13"/>
  <c r="C85" i="16" s="1"/>
  <c r="G219" i="14"/>
  <c r="S20" i="15"/>
  <c r="T20" i="2"/>
  <c r="V20" i="15" s="1"/>
  <c r="AG375" i="13"/>
  <c r="AM375" i="13"/>
  <c r="G91" i="14"/>
  <c r="AH387" i="14"/>
  <c r="G275" i="14"/>
  <c r="G277" i="14"/>
  <c r="G322" i="14"/>
  <c r="S32" i="15"/>
  <c r="T32" i="2"/>
  <c r="V32" i="15" s="1"/>
  <c r="X32" i="15"/>
  <c r="D56" i="14"/>
  <c r="L178" i="13"/>
  <c r="S178" i="13"/>
  <c r="Q178" i="13"/>
  <c r="AL178" i="13"/>
  <c r="S386" i="13"/>
  <c r="Q386" i="13"/>
  <c r="AK79" i="14"/>
  <c r="T74" i="13"/>
  <c r="L74" i="13"/>
  <c r="J74" i="13"/>
  <c r="U74" i="13"/>
  <c r="G24" i="16"/>
  <c r="G194" i="14"/>
  <c r="O197" i="14"/>
  <c r="AM197" i="14"/>
  <c r="AK70" i="14"/>
  <c r="Q23" i="14"/>
  <c r="H23" i="14"/>
  <c r="F23" i="14" s="1"/>
  <c r="AH23" i="14"/>
  <c r="G50" i="16"/>
  <c r="Y387" i="13"/>
  <c r="V282" i="14"/>
  <c r="R282" i="14"/>
  <c r="Y50" i="14"/>
  <c r="AL50" i="14"/>
  <c r="Z26" i="14"/>
  <c r="R26" i="14"/>
  <c r="AL26" i="14"/>
  <c r="K64" i="15"/>
  <c r="J64" i="15"/>
  <c r="X64" i="15"/>
  <c r="D123" i="14"/>
  <c r="E236" i="14"/>
  <c r="H372" i="14"/>
  <c r="F372" i="14" s="1"/>
  <c r="W372" i="14"/>
  <c r="H309" i="14"/>
  <c r="F309" i="14" s="1"/>
  <c r="G304" i="16" s="1"/>
  <c r="Q309" i="14"/>
  <c r="S309" i="14"/>
  <c r="Q79" i="13"/>
  <c r="AN79" i="13"/>
  <c r="R165" i="14"/>
  <c r="U197" i="13"/>
  <c r="L197" i="13"/>
  <c r="J197" i="13"/>
  <c r="AL197" i="13"/>
  <c r="U70" i="13"/>
  <c r="AM70" i="13"/>
  <c r="J89" i="15"/>
  <c r="K89" i="15"/>
  <c r="E124" i="14"/>
  <c r="F119" i="16" s="1"/>
  <c r="X40" i="15"/>
  <c r="D95" i="14"/>
  <c r="X55" i="15"/>
  <c r="E155" i="15"/>
  <c r="L155" i="2"/>
  <c r="N155" i="15" s="1"/>
  <c r="X23" i="13"/>
  <c r="AL23" i="13"/>
  <c r="AL5" i="13" s="1"/>
  <c r="E25" i="14"/>
  <c r="F20" i="16" s="1"/>
  <c r="P145" i="13"/>
  <c r="D145" i="13" s="1"/>
  <c r="B140" i="16" s="1"/>
  <c r="U35" i="14"/>
  <c r="AO35" i="14"/>
  <c r="AA35" i="14"/>
  <c r="S124" i="15"/>
  <c r="T124" i="2"/>
  <c r="V124" i="15" s="1"/>
  <c r="D185" i="14"/>
  <c r="AN178" i="14"/>
  <c r="V372" i="13"/>
  <c r="Q372" i="13"/>
  <c r="S372" i="13"/>
  <c r="AM372" i="13"/>
  <c r="T386" i="14"/>
  <c r="AG386" i="14"/>
  <c r="H386" i="14"/>
  <c r="F386" i="14" s="1"/>
  <c r="G381" i="16" s="1"/>
  <c r="AK309" i="13"/>
  <c r="V165" i="13"/>
  <c r="S165" i="13"/>
  <c r="Q165" i="13"/>
  <c r="AM74" i="14"/>
  <c r="V74" i="14"/>
  <c r="T74" i="14"/>
  <c r="D73" i="14"/>
  <c r="E251" i="13"/>
  <c r="C246" i="16" s="1"/>
  <c r="D28" i="13"/>
  <c r="Q183" i="14"/>
  <c r="G312" i="14"/>
  <c r="T58" i="13"/>
  <c r="L58" i="13"/>
  <c r="J58" i="13"/>
  <c r="U58" i="13"/>
  <c r="D263" i="13"/>
  <c r="D255" i="13"/>
  <c r="E321" i="14"/>
  <c r="F316" i="16" s="1"/>
  <c r="G211" i="14"/>
  <c r="G290" i="14"/>
  <c r="E201" i="13"/>
  <c r="C196" i="16" s="1"/>
  <c r="E180" i="13"/>
  <c r="C175" i="16" s="1"/>
  <c r="D62" i="13"/>
  <c r="E125" i="14"/>
  <c r="W99" i="14"/>
  <c r="AH99" i="14"/>
  <c r="V65" i="13"/>
  <c r="AK65" i="13"/>
  <c r="Z377" i="13"/>
  <c r="G279" i="14"/>
  <c r="S210" i="13"/>
  <c r="Q210" i="13"/>
  <c r="AL210" i="13"/>
  <c r="H67" i="14"/>
  <c r="F67" i="14" s="1"/>
  <c r="Q67" i="14"/>
  <c r="S67" i="14"/>
  <c r="E78" i="14"/>
  <c r="AI35" i="13"/>
  <c r="AA35" i="13"/>
  <c r="AM35" i="13"/>
  <c r="AK127" i="14"/>
  <c r="AA127" i="14"/>
  <c r="AL127" i="14"/>
  <c r="W127" i="14"/>
  <c r="V108" i="14"/>
  <c r="AL108" i="14"/>
  <c r="AM108" i="14"/>
  <c r="W186" i="13"/>
  <c r="AK186" i="13"/>
  <c r="S92" i="14"/>
  <c r="AG92" i="14"/>
  <c r="H92" i="14"/>
  <c r="F92" i="14" s="1"/>
  <c r="S43" i="14"/>
  <c r="AO43" i="14"/>
  <c r="AM43" i="14"/>
  <c r="V183" i="13"/>
  <c r="R183" i="13"/>
  <c r="AO183" i="13"/>
  <c r="AG158" i="14"/>
  <c r="AK158" i="14"/>
  <c r="H158" i="14"/>
  <c r="F158" i="14" s="1"/>
  <c r="G153" i="16" s="1"/>
  <c r="T99" i="13"/>
  <c r="AG99" i="13"/>
  <c r="AL99" i="13"/>
  <c r="E350" i="15"/>
  <c r="L350" i="2"/>
  <c r="N350" i="15" s="1"/>
  <c r="AO94" i="14"/>
  <c r="R94" i="14"/>
  <c r="AK374" i="14"/>
  <c r="W374" i="14"/>
  <c r="R65" i="14"/>
  <c r="L65" i="14"/>
  <c r="W65" i="14"/>
  <c r="AO300" i="14"/>
  <c r="S300" i="14"/>
  <c r="U300" i="14"/>
  <c r="Y102" i="14"/>
  <c r="O102" i="14"/>
  <c r="AA102" i="14"/>
  <c r="G62" i="16"/>
  <c r="L67" i="13"/>
  <c r="U67" i="13"/>
  <c r="Q67" i="13"/>
  <c r="AN67" i="13"/>
  <c r="D60" i="14"/>
  <c r="E128" i="14"/>
  <c r="F123" i="16" s="1"/>
  <c r="Z202" i="14"/>
  <c r="G90" i="14"/>
  <c r="T127" i="13"/>
  <c r="J127" i="13"/>
  <c r="H127" i="13"/>
  <c r="F127" i="13" s="1"/>
  <c r="D122" i="16" s="1"/>
  <c r="AN127" i="13"/>
  <c r="E47" i="13"/>
  <c r="C42" i="16" s="1"/>
  <c r="G135" i="14"/>
  <c r="AO287" i="14"/>
  <c r="AG287" i="14"/>
  <c r="AK287" i="14"/>
  <c r="H287" i="14"/>
  <c r="F287" i="14" s="1"/>
  <c r="G282" i="16" s="1"/>
  <c r="AM362" i="13"/>
  <c r="S108" i="13"/>
  <c r="L108" i="13"/>
  <c r="AD108" i="13"/>
  <c r="AN71" i="14"/>
  <c r="O71" i="14"/>
  <c r="AH71" i="14"/>
  <c r="E131" i="13"/>
  <c r="C126" i="16" s="1"/>
  <c r="S182" i="14"/>
  <c r="AL182" i="14"/>
  <c r="E104" i="14"/>
  <c r="O92" i="13"/>
  <c r="AO92" i="13"/>
  <c r="E37" i="13"/>
  <c r="C32" i="16" s="1"/>
  <c r="T43" i="13"/>
  <c r="L43" i="13"/>
  <c r="AG43" i="13"/>
  <c r="AO43" i="13"/>
  <c r="G383" i="16"/>
  <c r="D388" i="13"/>
  <c r="AF58" i="14"/>
  <c r="AO58" i="14"/>
  <c r="S58" i="14"/>
  <c r="U58" i="14"/>
  <c r="S158" i="13"/>
  <c r="W158" i="13"/>
  <c r="AK158" i="13"/>
  <c r="Z353" i="13"/>
  <c r="AN353" i="13"/>
  <c r="J94" i="13"/>
  <c r="AL94" i="13"/>
  <c r="W374" i="13"/>
  <c r="AO374" i="13"/>
  <c r="H300" i="13"/>
  <c r="F300" i="13" s="1"/>
  <c r="T300" i="13"/>
  <c r="R300" i="13"/>
  <c r="S102" i="13"/>
  <c r="Q102" i="13"/>
  <c r="AB102" i="13"/>
  <c r="T210" i="14"/>
  <c r="L210" i="14"/>
  <c r="J210" i="14"/>
  <c r="E181" i="14"/>
  <c r="F176" i="16" s="1"/>
  <c r="X48" i="15"/>
  <c r="J48" i="15"/>
  <c r="K48" i="15"/>
  <c r="G180" i="14"/>
  <c r="S100" i="15"/>
  <c r="T100" i="2"/>
  <c r="V100" i="15" s="1"/>
  <c r="E142" i="14"/>
  <c r="F137" i="16" s="1"/>
  <c r="AL287" i="13"/>
  <c r="AL366" i="14"/>
  <c r="AN366" i="14"/>
  <c r="AH246" i="14"/>
  <c r="AI71" i="13"/>
  <c r="Q71" i="13"/>
  <c r="AN71" i="13"/>
  <c r="G373" i="14"/>
  <c r="S186" i="14"/>
  <c r="AL186" i="14"/>
  <c r="J182" i="13"/>
  <c r="R182" i="13"/>
  <c r="T182" i="13"/>
  <c r="G95" i="14"/>
  <c r="X263" i="15"/>
  <c r="D12" i="14"/>
  <c r="E52" i="15"/>
  <c r="L52" i="2"/>
  <c r="N52" i="15" s="1"/>
  <c r="D18" i="13"/>
  <c r="D107" i="14"/>
  <c r="G63" i="14"/>
  <c r="E189" i="14"/>
  <c r="D109" i="14"/>
  <c r="D234" i="13"/>
  <c r="E361" i="14"/>
  <c r="F356" i="16" s="1"/>
  <c r="D249" i="14"/>
  <c r="G109" i="14"/>
  <c r="G361" i="14"/>
  <c r="D87" i="13"/>
  <c r="G328" i="14"/>
  <c r="E201" i="14"/>
  <c r="F196" i="16" s="1"/>
  <c r="E188" i="13"/>
  <c r="C183" i="16" s="1"/>
  <c r="D223" i="14"/>
  <c r="G106" i="16"/>
  <c r="E126" i="14"/>
  <c r="J231" i="14"/>
  <c r="G368" i="14"/>
  <c r="R247" i="14"/>
  <c r="V247" i="14"/>
  <c r="G376" i="14"/>
  <c r="G362" i="14"/>
  <c r="D265" i="14"/>
  <c r="G83" i="14"/>
  <c r="AG375" i="14"/>
  <c r="U375" i="14"/>
  <c r="W282" i="13"/>
  <c r="G45" i="16"/>
  <c r="Q50" i="13"/>
  <c r="AD50" i="13"/>
  <c r="AL50" i="13"/>
  <c r="AI26" i="13"/>
  <c r="AA26" i="13"/>
  <c r="E62" i="14"/>
  <c r="E60" i="14"/>
  <c r="F55" i="16" s="1"/>
  <c r="G356" i="14"/>
  <c r="D96" i="13"/>
  <c r="D219" i="14"/>
  <c r="G55" i="14"/>
  <c r="D16" i="13"/>
  <c r="W375" i="13"/>
  <c r="AL375" i="13"/>
  <c r="E168" i="14"/>
  <c r="F163" i="16" s="1"/>
  <c r="D255" i="14"/>
  <c r="G304" i="14"/>
  <c r="W178" i="13"/>
  <c r="AK178" i="13"/>
  <c r="U386" i="13"/>
  <c r="AK386" i="13"/>
  <c r="W197" i="14"/>
  <c r="G106" i="14"/>
  <c r="O23" i="14"/>
  <c r="AN23" i="14"/>
  <c r="AF23" i="14"/>
  <c r="Z23" i="14"/>
  <c r="E96" i="15"/>
  <c r="L96" i="2"/>
  <c r="N96" i="15" s="1"/>
  <c r="E128" i="13"/>
  <c r="C123" i="16" s="1"/>
  <c r="AH387" i="13"/>
  <c r="U282" i="14"/>
  <c r="L282" i="14"/>
  <c r="J282" i="14"/>
  <c r="R50" i="14"/>
  <c r="H50" i="14"/>
  <c r="F50" i="14" s="1"/>
  <c r="AB50" i="14"/>
  <c r="H26" i="14"/>
  <c r="F26" i="14" s="1"/>
  <c r="E64" i="15"/>
  <c r="L64" i="2"/>
  <c r="N64" i="15" s="1"/>
  <c r="G199" i="14"/>
  <c r="D57" i="14"/>
  <c r="E105" i="14"/>
  <c r="G61" i="14"/>
  <c r="G244" i="14"/>
  <c r="AL372" i="14"/>
  <c r="AM309" i="14"/>
  <c r="S79" i="13"/>
  <c r="T165" i="14"/>
  <c r="J165" i="14"/>
  <c r="D234" i="14"/>
  <c r="AG197" i="13"/>
  <c r="AK197" i="13"/>
  <c r="AO70" i="13"/>
  <c r="S89" i="15"/>
  <c r="T89" i="2"/>
  <c r="V89" i="15" s="1"/>
  <c r="G124" i="14"/>
  <c r="E55" i="15"/>
  <c r="L55" i="2"/>
  <c r="N55" i="15" s="1"/>
  <c r="G18" i="16"/>
  <c r="H23" i="13"/>
  <c r="F23" i="13" s="1"/>
  <c r="D18" i="16" s="1"/>
  <c r="G23" i="17" s="1"/>
  <c r="AG23" i="13"/>
  <c r="U23" i="13"/>
  <c r="AK23" i="13"/>
  <c r="E207" i="15"/>
  <c r="L207" i="2"/>
  <c r="N207" i="15" s="1"/>
  <c r="AG35" i="14"/>
  <c r="AN35" i="14"/>
  <c r="S35" i="14"/>
  <c r="D41" i="13"/>
  <c r="E260" i="13"/>
  <c r="AL178" i="14"/>
  <c r="U372" i="13"/>
  <c r="AL372" i="13"/>
  <c r="W386" i="14"/>
  <c r="J309" i="13"/>
  <c r="R309" i="13"/>
  <c r="AO309" i="13"/>
  <c r="U165" i="13"/>
  <c r="W74" i="14"/>
  <c r="H74" i="14"/>
  <c r="F74" i="14" s="1"/>
  <c r="L74" i="14"/>
  <c r="G195" i="14"/>
  <c r="E121" i="14"/>
  <c r="F116" i="16" s="1"/>
  <c r="D80" i="13"/>
  <c r="E219" i="14"/>
  <c r="D113" i="13"/>
  <c r="W183" i="14"/>
  <c r="V183" i="14"/>
  <c r="T183" i="14"/>
  <c r="AI58" i="13"/>
  <c r="AA58" i="13"/>
  <c r="E188" i="14"/>
  <c r="F183" i="16" s="1"/>
  <c r="D45" i="14"/>
  <c r="E278" i="14"/>
  <c r="E293" i="14"/>
  <c r="F288" i="16" s="1"/>
  <c r="D177" i="14"/>
  <c r="D293" i="14"/>
  <c r="D278" i="14"/>
  <c r="G177" i="14"/>
  <c r="D199" i="13"/>
  <c r="AL99" i="14"/>
  <c r="AB99" i="14"/>
  <c r="Z99" i="14"/>
  <c r="U65" i="13"/>
  <c r="W65" i="13"/>
  <c r="S65" i="13"/>
  <c r="AO65" i="13"/>
  <c r="G208" i="14"/>
  <c r="O210" i="13"/>
  <c r="AK210" i="13"/>
  <c r="AM67" i="14"/>
  <c r="G41" i="14"/>
  <c r="E321" i="13"/>
  <c r="C316" i="16" s="1"/>
  <c r="G145" i="14"/>
  <c r="S35" i="13"/>
  <c r="AH35" i="13"/>
  <c r="AF35" i="13"/>
  <c r="AK35" i="13"/>
  <c r="J127" i="14"/>
  <c r="AD127" i="14"/>
  <c r="AN127" i="14"/>
  <c r="O127" i="14"/>
  <c r="G142" i="14"/>
  <c r="AN108" i="14"/>
  <c r="D81" i="13"/>
  <c r="G270" i="14"/>
  <c r="G389" i="14"/>
  <c r="G226" i="14"/>
  <c r="V186" i="13"/>
  <c r="AO186" i="13"/>
  <c r="AL92" i="14"/>
  <c r="W92" i="14"/>
  <c r="Y92" i="14"/>
  <c r="D110" i="14"/>
  <c r="Q43" i="14"/>
  <c r="AA43" i="14"/>
  <c r="AF43" i="14"/>
  <c r="U183" i="13"/>
  <c r="J183" i="13"/>
  <c r="H183" i="13"/>
  <c r="F183" i="13" s="1"/>
  <c r="AN183" i="13"/>
  <c r="D388" i="14"/>
  <c r="AB158" i="14"/>
  <c r="Q158" i="14"/>
  <c r="AM158" i="14"/>
  <c r="Y99" i="13"/>
  <c r="AO99" i="13"/>
  <c r="AG94" i="14"/>
  <c r="AL94" i="14"/>
  <c r="S374" i="14"/>
  <c r="Q374" i="14"/>
  <c r="AG65" i="14"/>
  <c r="AN65" i="14"/>
  <c r="AF377" i="14"/>
  <c r="G377" i="14"/>
  <c r="AN102" i="14"/>
  <c r="AH102" i="14"/>
  <c r="S102" i="14"/>
  <c r="U102" i="14"/>
  <c r="AI67" i="13"/>
  <c r="AA67" i="13"/>
  <c r="AM67" i="13"/>
  <c r="E52" i="13"/>
  <c r="C47" i="16" s="1"/>
  <c r="G128" i="14"/>
  <c r="AF202" i="14"/>
  <c r="E90" i="14"/>
  <c r="F85" i="16" s="1"/>
  <c r="AI127" i="13"/>
  <c r="AG127" i="13"/>
  <c r="Q287" i="14"/>
  <c r="AM287" i="14"/>
  <c r="H362" i="13"/>
  <c r="F362" i="13" s="1"/>
  <c r="S362" i="13"/>
  <c r="AL362" i="13"/>
  <c r="AH108" i="13"/>
  <c r="AF108" i="13"/>
  <c r="V108" i="13"/>
  <c r="H71" i="14"/>
  <c r="F71" i="14" s="1"/>
  <c r="G66" i="16" s="1"/>
  <c r="AD71" i="14"/>
  <c r="Z71" i="14"/>
  <c r="E54" i="13"/>
  <c r="C49" i="16" s="1"/>
  <c r="E95" i="13"/>
  <c r="C90" i="16" s="1"/>
  <c r="G384" i="16"/>
  <c r="W92" i="13"/>
  <c r="AF92" i="13"/>
  <c r="AB92" i="13"/>
  <c r="AL92" i="13"/>
  <c r="D297" i="14"/>
  <c r="AI43" i="13"/>
  <c r="Y43" i="13"/>
  <c r="AL43" i="13"/>
  <c r="O58" i="14"/>
  <c r="Y58" i="14"/>
  <c r="AH158" i="13"/>
  <c r="Z158" i="13"/>
  <c r="O158" i="13"/>
  <c r="R353" i="13"/>
  <c r="AM353" i="13"/>
  <c r="T94" i="13"/>
  <c r="L94" i="13"/>
  <c r="AG94" i="13"/>
  <c r="AK94" i="13"/>
  <c r="Q374" i="13"/>
  <c r="AN374" i="13"/>
  <c r="W300" i="13"/>
  <c r="L300" i="13"/>
  <c r="J300" i="13"/>
  <c r="AD102" i="13"/>
  <c r="T102" i="13"/>
  <c r="AL210" i="14"/>
  <c r="AI210" i="14"/>
  <c r="AM210" i="14"/>
  <c r="AO210" i="14"/>
  <c r="P210" i="14"/>
  <c r="E48" i="15"/>
  <c r="L48" i="2"/>
  <c r="N48" i="15" s="1"/>
  <c r="D321" i="13"/>
  <c r="E263" i="14"/>
  <c r="E290" i="13"/>
  <c r="C285" i="16" s="1"/>
  <c r="D52" i="14"/>
  <c r="H287" i="13"/>
  <c r="F287" i="13" s="1"/>
  <c r="T287" i="13"/>
  <c r="AK287" i="13"/>
  <c r="G365" i="14"/>
  <c r="AK366" i="14"/>
  <c r="R366" i="14"/>
  <c r="Z246" i="14"/>
  <c r="AA71" i="13"/>
  <c r="S71" i="13"/>
  <c r="S26" i="15"/>
  <c r="T26" i="2"/>
  <c r="V26" i="15" s="1"/>
  <c r="K26" i="15"/>
  <c r="J26" i="15"/>
  <c r="G47" i="14"/>
  <c r="R186" i="14"/>
  <c r="AG182" i="13"/>
  <c r="V182" i="13"/>
  <c r="L182" i="13"/>
  <c r="G68" i="14"/>
  <c r="E205" i="14"/>
  <c r="D308" i="13"/>
  <c r="D15" i="14"/>
  <c r="G172" i="14"/>
  <c r="D297" i="13"/>
  <c r="E112" i="13"/>
  <c r="E80" i="14"/>
  <c r="F75" i="16" s="1"/>
  <c r="D308" i="14"/>
  <c r="D153" i="14"/>
  <c r="E221" i="14"/>
  <c r="E281" i="13"/>
  <c r="C276" i="16" s="1"/>
  <c r="D21" i="13"/>
  <c r="E77" i="13"/>
  <c r="C72" i="16" s="1"/>
  <c r="D49" i="13"/>
  <c r="AO231" i="14"/>
  <c r="R231" i="14"/>
  <c r="V231" i="14"/>
  <c r="AG247" i="14"/>
  <c r="AK247" i="14"/>
  <c r="H247" i="14"/>
  <c r="F247" i="14" s="1"/>
  <c r="G242" i="16" s="1"/>
  <c r="D193" i="13"/>
  <c r="G320" i="14"/>
  <c r="G331" i="14"/>
  <c r="G214" i="14"/>
  <c r="E172" i="13"/>
  <c r="C167" i="16" s="1"/>
  <c r="G351" i="14"/>
  <c r="Q375" i="14"/>
  <c r="W375" i="14"/>
  <c r="G336" i="14"/>
  <c r="T282" i="13"/>
  <c r="AF50" i="13"/>
  <c r="AH50" i="13"/>
  <c r="V50" i="13"/>
  <c r="AK50" i="13"/>
  <c r="S26" i="13"/>
  <c r="W26" i="13"/>
  <c r="AN26" i="13"/>
  <c r="D89" i="13"/>
  <c r="D225" i="14"/>
  <c r="D61" i="13"/>
  <c r="E105" i="13"/>
  <c r="E4" i="13"/>
  <c r="E54" i="14"/>
  <c r="F49" i="16" s="1"/>
  <c r="D16" i="14"/>
  <c r="U375" i="13"/>
  <c r="S375" i="13"/>
  <c r="Q375" i="13"/>
  <c r="AK375" i="13"/>
  <c r="G213" i="14"/>
  <c r="G254" i="14"/>
  <c r="G141" i="14"/>
  <c r="D193" i="14"/>
  <c r="K32" i="15"/>
  <c r="J32" i="15"/>
  <c r="D105" i="14"/>
  <c r="V178" i="13"/>
  <c r="AO178" i="13"/>
  <c r="T386" i="13"/>
  <c r="AO386" i="13"/>
  <c r="U79" i="14"/>
  <c r="W79" i="14"/>
  <c r="T79" i="14"/>
  <c r="R79" i="14"/>
  <c r="S74" i="13"/>
  <c r="W74" i="13"/>
  <c r="AN74" i="13"/>
  <c r="E155" i="13"/>
  <c r="C150" i="16" s="1"/>
  <c r="AL197" i="14"/>
  <c r="AN70" i="14"/>
  <c r="S70" i="14"/>
  <c r="U70" i="14"/>
  <c r="D73" i="13"/>
  <c r="D221" i="13"/>
  <c r="G131" i="14"/>
  <c r="E155" i="14"/>
  <c r="AL23" i="14"/>
  <c r="AL5" i="14" s="1"/>
  <c r="V23" i="14"/>
  <c r="R23" i="14"/>
  <c r="G114" i="14"/>
  <c r="Z387" i="13"/>
  <c r="T282" i="14"/>
  <c r="AM282" i="14"/>
  <c r="AO282" i="14"/>
  <c r="Q50" i="14"/>
  <c r="AN50" i="14"/>
  <c r="V50" i="14"/>
  <c r="T50" i="14"/>
  <c r="AA26" i="14"/>
  <c r="AO26" i="14"/>
  <c r="AI26" i="14"/>
  <c r="S26" i="14"/>
  <c r="S64" i="15"/>
  <c r="T64" i="2"/>
  <c r="V64" i="15" s="1"/>
  <c r="D137" i="14"/>
  <c r="R372" i="14"/>
  <c r="W309" i="14"/>
  <c r="T79" i="13"/>
  <c r="AM165" i="14"/>
  <c r="AO165" i="14"/>
  <c r="T70" i="13"/>
  <c r="V70" i="13"/>
  <c r="R70" i="13"/>
  <c r="AN70" i="13"/>
  <c r="G53" i="14"/>
  <c r="W23" i="13"/>
  <c r="Y23" i="13"/>
  <c r="AO23" i="13"/>
  <c r="E99" i="15"/>
  <c r="L99" i="2"/>
  <c r="N99" i="15" s="1"/>
  <c r="D181" i="14"/>
  <c r="AH202" i="13"/>
  <c r="AF202" i="13"/>
  <c r="H35" i="14"/>
  <c r="F35" i="14" s="1"/>
  <c r="G30" i="16" s="1"/>
  <c r="P35" i="14"/>
  <c r="AK372" i="13"/>
  <c r="L386" i="14"/>
  <c r="Q386" i="14"/>
  <c r="AG309" i="13"/>
  <c r="V309" i="13"/>
  <c r="AN309" i="13"/>
  <c r="AO165" i="13"/>
  <c r="R74" i="14"/>
  <c r="AK74" i="14"/>
  <c r="G256" i="14"/>
  <c r="J183" i="14"/>
  <c r="L183" i="14"/>
  <c r="G183" i="14" s="1"/>
  <c r="S58" i="13"/>
  <c r="W58" i="13"/>
  <c r="AN58" i="13"/>
  <c r="D236" i="13"/>
  <c r="D321" i="14"/>
  <c r="E97" i="13"/>
  <c r="C92" i="16" s="1"/>
  <c r="E45" i="14"/>
  <c r="F40" i="16" s="1"/>
  <c r="G321" i="14"/>
  <c r="G101" i="14"/>
  <c r="D85" i="13"/>
  <c r="D125" i="14"/>
  <c r="E211" i="14"/>
  <c r="AF99" i="14"/>
  <c r="AK99" i="14"/>
  <c r="V99" i="14"/>
  <c r="T99" i="14"/>
  <c r="R99" i="14"/>
  <c r="AG65" i="13"/>
  <c r="AM65" i="13"/>
  <c r="W210" i="13"/>
  <c r="V210" i="13"/>
  <c r="AH210" i="13"/>
  <c r="AF210" i="13"/>
  <c r="AO210" i="13"/>
  <c r="P67" i="14"/>
  <c r="W67" i="14"/>
  <c r="AH67" i="14"/>
  <c r="E199" i="14"/>
  <c r="F194" i="16" s="1"/>
  <c r="E89" i="13"/>
  <c r="G225" i="14"/>
  <c r="G243" i="14"/>
  <c r="D145" i="14"/>
  <c r="W35" i="13"/>
  <c r="Z35" i="13"/>
  <c r="D225" i="13"/>
  <c r="S127" i="14"/>
  <c r="AH127" i="14"/>
  <c r="V127" i="14"/>
  <c r="AF127" i="14"/>
  <c r="S108" i="14"/>
  <c r="AF108" i="14"/>
  <c r="S68" i="15"/>
  <c r="T68" i="2"/>
  <c r="V68" i="15" s="1"/>
  <c r="G302" i="14"/>
  <c r="E389" i="14"/>
  <c r="F384" i="16" s="1"/>
  <c r="G269" i="14"/>
  <c r="U186" i="13"/>
  <c r="D104" i="14"/>
  <c r="L92" i="14"/>
  <c r="G92" i="14" s="1"/>
  <c r="V92" i="14"/>
  <c r="Q92" i="14"/>
  <c r="E96" i="13"/>
  <c r="C91" i="16" s="1"/>
  <c r="AI43" i="14"/>
  <c r="H43" i="14"/>
  <c r="F43" i="14" s="1"/>
  <c r="W43" i="14"/>
  <c r="U43" i="14"/>
  <c r="AG183" i="13"/>
  <c r="AA158" i="14"/>
  <c r="U158" i="14"/>
  <c r="G94" i="16"/>
  <c r="L99" i="13"/>
  <c r="U99" i="13"/>
  <c r="Q99" i="13"/>
  <c r="AN99" i="13"/>
  <c r="AM94" i="14"/>
  <c r="Q94" i="14"/>
  <c r="T65" i="14"/>
  <c r="AL65" i="14"/>
  <c r="AI377" i="14"/>
  <c r="R300" i="14"/>
  <c r="AL300" i="14"/>
  <c r="H102" i="14"/>
  <c r="F102" i="14" s="1"/>
  <c r="G97" i="16" s="1"/>
  <c r="R102" i="14"/>
  <c r="S67" i="13"/>
  <c r="AH67" i="13"/>
  <c r="AF67" i="13"/>
  <c r="AK67" i="13"/>
  <c r="E61" i="13"/>
  <c r="G202" i="14"/>
  <c r="D57" i="13"/>
  <c r="AA127" i="13"/>
  <c r="Y127" i="13"/>
  <c r="W127" i="13"/>
  <c r="U287" i="14"/>
  <c r="W362" i="13"/>
  <c r="Z108" i="13"/>
  <c r="X108" i="13"/>
  <c r="AK71" i="14"/>
  <c r="AM71" i="14"/>
  <c r="T71" i="14"/>
  <c r="R71" i="14"/>
  <c r="E124" i="13"/>
  <c r="C119" i="16" s="1"/>
  <c r="R182" i="14"/>
  <c r="V182" i="14"/>
  <c r="G87" i="16"/>
  <c r="V92" i="13"/>
  <c r="T92" i="13"/>
  <c r="AK92" i="13"/>
  <c r="E131" i="14"/>
  <c r="F126" i="16" s="1"/>
  <c r="G155" i="14"/>
  <c r="G38" i="16"/>
  <c r="S43" i="13"/>
  <c r="U43" i="13"/>
  <c r="Q43" i="13"/>
  <c r="AN43" i="13"/>
  <c r="G298" i="14"/>
  <c r="E388" i="13"/>
  <c r="C383" i="16" s="1"/>
  <c r="AH58" i="14"/>
  <c r="AL58" i="14"/>
  <c r="R158" i="13"/>
  <c r="J158" i="13"/>
  <c r="T158" i="13"/>
  <c r="U353" i="13"/>
  <c r="H353" i="13"/>
  <c r="F353" i="13" s="1"/>
  <c r="J353" i="13"/>
  <c r="AL353" i="13"/>
  <c r="T374" i="13"/>
  <c r="AM374" i="13"/>
  <c r="AG300" i="13"/>
  <c r="AO300" i="13"/>
  <c r="AH102" i="13"/>
  <c r="AF102" i="13"/>
  <c r="V102" i="13"/>
  <c r="L102" i="13"/>
  <c r="V210" i="14"/>
  <c r="S210" i="14"/>
  <c r="AG210" i="14"/>
  <c r="H210" i="14"/>
  <c r="F210" i="14" s="1"/>
  <c r="G205" i="16" s="1"/>
  <c r="S48" i="15"/>
  <c r="T48" i="2"/>
  <c r="V48" i="15" s="1"/>
  <c r="G60" i="14"/>
  <c r="X100" i="15"/>
  <c r="W287" i="13"/>
  <c r="R287" i="13"/>
  <c r="L287" i="13"/>
  <c r="AO287" i="13"/>
  <c r="J366" i="14"/>
  <c r="AI246" i="14"/>
  <c r="AH71" i="13"/>
  <c r="T71" i="13"/>
  <c r="Q186" i="14"/>
  <c r="AO186" i="14"/>
  <c r="J186" i="14"/>
  <c r="V186" i="14"/>
  <c r="Q182" i="13"/>
  <c r="AO182" i="13"/>
  <c r="E63" i="13"/>
  <c r="C58" i="16" s="1"/>
  <c r="G110" i="14"/>
  <c r="X52" i="15"/>
  <c r="D18" i="14"/>
  <c r="D37" i="14"/>
  <c r="E133" i="13"/>
  <c r="C128" i="16" s="1"/>
  <c r="D121" i="13"/>
  <c r="G107" i="14"/>
  <c r="G153" i="14"/>
  <c r="D240" i="13"/>
  <c r="E308" i="14"/>
  <c r="F303" i="16" s="1"/>
  <c r="D10" i="14"/>
  <c r="D28" i="14"/>
  <c r="D20" i="13"/>
  <c r="E112" i="14"/>
  <c r="G162" i="14"/>
  <c r="G390" i="14"/>
  <c r="E64" i="14"/>
  <c r="L231" i="14"/>
  <c r="G231" i="14" s="1"/>
  <c r="AK231" i="14"/>
  <c r="H231" i="14"/>
  <c r="F231" i="14" s="1"/>
  <c r="G226" i="16" s="1"/>
  <c r="L247" i="14"/>
  <c r="G247" i="14" s="1"/>
  <c r="Q247" i="14"/>
  <c r="AM247" i="14"/>
  <c r="G115" i="16"/>
  <c r="G218" i="16"/>
  <c r="G40" i="16"/>
  <c r="G316" i="16"/>
  <c r="G214" i="16"/>
  <c r="G16" i="16"/>
  <c r="G92" i="16"/>
  <c r="G120" i="16"/>
  <c r="G150" i="16"/>
  <c r="G51" i="16"/>
  <c r="G250" i="16"/>
  <c r="G288" i="16"/>
  <c r="G157" i="16"/>
  <c r="G137" i="16"/>
  <c r="G118" i="16"/>
  <c r="G84" i="16"/>
  <c r="G285" i="16"/>
  <c r="G144" i="16"/>
  <c r="G124" i="16"/>
  <c r="G126" i="16"/>
  <c r="G172" i="16"/>
  <c r="G231" i="16"/>
  <c r="G85" i="16"/>
  <c r="G83" i="16"/>
  <c r="G121" i="16"/>
  <c r="G90" i="16"/>
  <c r="G207" i="16"/>
  <c r="G179" i="16"/>
  <c r="G55" i="16"/>
  <c r="G149" i="16"/>
  <c r="G28" i="16"/>
  <c r="G100" i="16"/>
  <c r="G246" i="16"/>
  <c r="G260" i="16"/>
  <c r="G216" i="16"/>
  <c r="G80" i="16"/>
  <c r="G188" i="16"/>
  <c r="G183" i="16"/>
  <c r="G292" i="16"/>
  <c r="G127" i="16"/>
  <c r="G276" i="16"/>
  <c r="G229" i="16"/>
  <c r="G42" i="16"/>
  <c r="G35" i="16"/>
  <c r="G180" i="16"/>
  <c r="G88" i="16"/>
  <c r="G61" i="16"/>
  <c r="G301" i="16"/>
  <c r="G76" i="16"/>
  <c r="G26" i="16"/>
  <c r="G170" i="16"/>
  <c r="G184" i="16"/>
  <c r="G148" i="16"/>
  <c r="G36" i="16"/>
  <c r="G220" i="16"/>
  <c r="G132" i="16"/>
  <c r="G104" i="16"/>
  <c r="G34" i="16"/>
  <c r="G108" i="16"/>
  <c r="G352" i="16"/>
  <c r="G48" i="16"/>
  <c r="G58" i="16"/>
  <c r="G91" i="16"/>
  <c r="G235" i="16"/>
  <c r="G15" i="16"/>
  <c r="G102" i="16"/>
  <c r="G116" i="16"/>
  <c r="G162" i="16"/>
  <c r="G176" i="16"/>
  <c r="G303" i="16"/>
  <c r="G72" i="16"/>
  <c r="G194" i="16"/>
  <c r="G59" i="16"/>
  <c r="G128" i="16"/>
  <c r="G244" i="16"/>
  <c r="G57" i="16"/>
  <c r="G54" i="16"/>
  <c r="G82" i="16"/>
  <c r="G105" i="16"/>
  <c r="G258" i="16"/>
  <c r="G20" i="16"/>
  <c r="G47" i="16"/>
  <c r="G49" i="16"/>
  <c r="G294" i="16"/>
  <c r="G43" i="16"/>
  <c r="G63" i="16"/>
  <c r="G206" i="16"/>
  <c r="G356" i="16"/>
  <c r="G107" i="16"/>
  <c r="G123" i="16"/>
  <c r="G159" i="16"/>
  <c r="G224" i="16"/>
  <c r="G73" i="16"/>
  <c r="G75" i="16"/>
  <c r="G167" i="16"/>
  <c r="G56" i="16"/>
  <c r="G193" i="16"/>
  <c r="G32" i="16"/>
  <c r="G332" i="16"/>
  <c r="G44" i="16"/>
  <c r="G163" i="16"/>
  <c r="G196" i="16"/>
  <c r="G164" i="16"/>
  <c r="G64" i="16"/>
  <c r="G200" i="16"/>
  <c r="G175" i="16"/>
  <c r="G273" i="16"/>
  <c r="G52" i="16"/>
  <c r="G23" i="16"/>
  <c r="G68" i="16"/>
  <c r="G37" i="16"/>
  <c r="G99" i="16"/>
  <c r="G119" i="16"/>
  <c r="G96" i="16"/>
  <c r="G296" i="16"/>
  <c r="G296" i="14"/>
  <c r="AN375" i="14"/>
  <c r="R282" i="13"/>
  <c r="V282" i="13"/>
  <c r="L282" i="13"/>
  <c r="H50" i="13"/>
  <c r="F50" i="13" s="1"/>
  <c r="D45" i="16" s="1"/>
  <c r="Z50" i="13"/>
  <c r="AO50" i="13"/>
  <c r="AG26" i="13"/>
  <c r="Y26" i="13"/>
  <c r="O26" i="13"/>
  <c r="AM26" i="13"/>
  <c r="AM5" i="13" s="1"/>
  <c r="G156" i="14"/>
  <c r="D95" i="13"/>
  <c r="D121" i="14"/>
  <c r="E20" i="15"/>
  <c r="L20" i="2"/>
  <c r="N20" i="15" s="1"/>
  <c r="Y387" i="14"/>
  <c r="D56" i="13"/>
  <c r="E41" i="14"/>
  <c r="F36" i="16" s="1"/>
  <c r="U178" i="13"/>
  <c r="AN386" i="13"/>
  <c r="G32" i="14"/>
  <c r="AL79" i="14"/>
  <c r="AO79" i="14"/>
  <c r="L79" i="14"/>
  <c r="G79" i="14" s="1"/>
  <c r="J79" i="14"/>
  <c r="AG74" i="13"/>
  <c r="AM74" i="13"/>
  <c r="AK197" i="14"/>
  <c r="V197" i="14"/>
  <c r="T197" i="14"/>
  <c r="R197" i="14"/>
  <c r="H70" i="14"/>
  <c r="F70" i="14" s="1"/>
  <c r="G65" i="16" s="1"/>
  <c r="R70" i="14"/>
  <c r="E93" i="14"/>
  <c r="E109" i="13"/>
  <c r="G266" i="14"/>
  <c r="AI23" i="14"/>
  <c r="T23" i="14"/>
  <c r="AK23" i="14"/>
  <c r="AK5" i="14" s="1"/>
  <c r="J23" i="14"/>
  <c r="E162" i="13"/>
  <c r="S282" i="14"/>
  <c r="AG282" i="14"/>
  <c r="H282" i="14"/>
  <c r="F282" i="14" s="1"/>
  <c r="G277" i="16" s="1"/>
  <c r="AH50" i="14"/>
  <c r="AM50" i="14"/>
  <c r="Q26" i="14"/>
  <c r="W26" i="14"/>
  <c r="J26" i="14"/>
  <c r="G345" i="14"/>
  <c r="AG372" i="14"/>
  <c r="V372" i="14"/>
  <c r="T372" i="14"/>
  <c r="AL309" i="14"/>
  <c r="R79" i="13"/>
  <c r="J79" i="13"/>
  <c r="V79" i="13"/>
  <c r="L79" i="13"/>
  <c r="S165" i="14"/>
  <c r="AG165" i="14"/>
  <c r="H165" i="14"/>
  <c r="F165" i="14" s="1"/>
  <c r="G160" i="16" s="1"/>
  <c r="E81" i="13"/>
  <c r="C76" i="16" s="1"/>
  <c r="W197" i="13"/>
  <c r="S197" i="13"/>
  <c r="Q197" i="13"/>
  <c r="J70" i="13"/>
  <c r="AL70" i="13"/>
  <c r="E221" i="13"/>
  <c r="D90" i="13"/>
  <c r="D149" i="13"/>
  <c r="D124" i="14"/>
  <c r="D39" i="14"/>
  <c r="AI23" i="13"/>
  <c r="Q23" i="13"/>
  <c r="AN23" i="13"/>
  <c r="AN5" i="13" s="1"/>
  <c r="E56" i="13"/>
  <c r="C51" i="16" s="1"/>
  <c r="Z202" i="13"/>
  <c r="AM35" i="14"/>
  <c r="O35" i="14"/>
  <c r="AL35" i="14"/>
  <c r="AH35" i="14"/>
  <c r="E61" i="14"/>
  <c r="F56" i="16" s="1"/>
  <c r="AG178" i="14"/>
  <c r="AO178" i="14"/>
  <c r="J178" i="14"/>
  <c r="V178" i="14"/>
  <c r="AL386" i="14"/>
  <c r="Q309" i="13"/>
  <c r="AM309" i="13"/>
  <c r="AN165" i="13"/>
  <c r="Q74" i="14"/>
  <c r="J74" i="14"/>
  <c r="AO183" i="14"/>
  <c r="AK183" i="14"/>
  <c r="AG58" i="13"/>
  <c r="AM58" i="13"/>
  <c r="D188" i="14"/>
  <c r="E236" i="13"/>
  <c r="D123" i="13"/>
  <c r="E89" i="14"/>
  <c r="E212" i="13"/>
  <c r="D97" i="13"/>
  <c r="U99" i="14"/>
  <c r="AO99" i="14"/>
  <c r="L99" i="14"/>
  <c r="G99" i="14" s="1"/>
  <c r="J99" i="14"/>
  <c r="Q65" i="13"/>
  <c r="AL65" i="13"/>
  <c r="AI377" i="13"/>
  <c r="U210" i="13"/>
  <c r="Z210" i="13"/>
  <c r="O67" i="14"/>
  <c r="AL67" i="14"/>
  <c r="Z67" i="14"/>
  <c r="E357" i="14"/>
  <c r="F352" i="16" s="1"/>
  <c r="E169" i="13"/>
  <c r="V35" i="13"/>
  <c r="R35" i="13"/>
  <c r="R127" i="14"/>
  <c r="W108" i="14"/>
  <c r="AG108" i="14"/>
  <c r="Z108" i="14"/>
  <c r="K68" i="15"/>
  <c r="J68" i="15"/>
  <c r="G306" i="14"/>
  <c r="E185" i="13"/>
  <c r="C180" i="16" s="1"/>
  <c r="R186" i="13"/>
  <c r="AK92" i="14"/>
  <c r="AH92" i="14"/>
  <c r="O43" i="14"/>
  <c r="Y43" i="14"/>
  <c r="L43" i="14"/>
  <c r="G43" i="14" s="1"/>
  <c r="T183" i="13"/>
  <c r="W183" i="13"/>
  <c r="Z158" i="14"/>
  <c r="T158" i="14"/>
  <c r="W158" i="14"/>
  <c r="AI99" i="13"/>
  <c r="AA99" i="13"/>
  <c r="AM99" i="13"/>
  <c r="E263" i="13"/>
  <c r="W94" i="14"/>
  <c r="V94" i="14"/>
  <c r="T94" i="14"/>
  <c r="V374" i="14"/>
  <c r="AN374" i="14"/>
  <c r="S65" i="14"/>
  <c r="Y377" i="14"/>
  <c r="AA377" i="14"/>
  <c r="Q300" i="14"/>
  <c r="AN300" i="14"/>
  <c r="G284" i="14"/>
  <c r="W102" i="14"/>
  <c r="AG102" i="14"/>
  <c r="AL102" i="14"/>
  <c r="W67" i="13"/>
  <c r="Z67" i="13"/>
  <c r="D154" i="13"/>
  <c r="D236" i="14"/>
  <c r="AA202" i="14"/>
  <c r="L127" i="13"/>
  <c r="G127" i="13" s="1"/>
  <c r="S127" i="13"/>
  <c r="Q127" i="13"/>
  <c r="T287" i="14"/>
  <c r="W287" i="14"/>
  <c r="T362" i="13"/>
  <c r="U108" i="13"/>
  <c r="R108" i="13"/>
  <c r="P108" i="13"/>
  <c r="AO108" i="13"/>
  <c r="AO71" i="14"/>
  <c r="L71" i="14"/>
  <c r="J71" i="14"/>
  <c r="L182" i="14"/>
  <c r="G182" i="14" s="1"/>
  <c r="AG182" i="14"/>
  <c r="AK182" i="14"/>
  <c r="H182" i="14"/>
  <c r="F182" i="14" s="1"/>
  <c r="G177" i="16" s="1"/>
  <c r="AH92" i="13"/>
  <c r="L92" i="13"/>
  <c r="G92" i="13" s="1"/>
  <c r="AN92" i="13"/>
  <c r="E132" i="13"/>
  <c r="C127" i="16" s="1"/>
  <c r="AA43" i="13"/>
  <c r="AM43" i="13"/>
  <c r="AG58" i="14"/>
  <c r="AN58" i="14"/>
  <c r="AD58" i="14"/>
  <c r="AG158" i="13"/>
  <c r="Y158" i="13"/>
  <c r="V158" i="13"/>
  <c r="L158" i="13"/>
  <c r="G158" i="13" s="1"/>
  <c r="AB353" i="13"/>
  <c r="AI353" i="13"/>
  <c r="AG353" i="13"/>
  <c r="AK353" i="13"/>
  <c r="H94" i="13"/>
  <c r="F94" i="13" s="1"/>
  <c r="S94" i="13"/>
  <c r="Q94" i="13"/>
  <c r="V374" i="13"/>
  <c r="L374" i="13"/>
  <c r="AL374" i="13"/>
  <c r="AL300" i="13"/>
  <c r="AM102" i="13"/>
  <c r="AA210" i="14"/>
  <c r="W210" i="14"/>
  <c r="D61" i="14"/>
  <c r="V287" i="13"/>
  <c r="J287" i="13"/>
  <c r="AN287" i="13"/>
  <c r="AM366" i="14"/>
  <c r="AO366" i="14"/>
  <c r="Z71" i="13"/>
  <c r="R71" i="13"/>
  <c r="V71" i="13"/>
  <c r="L71" i="13"/>
  <c r="G71" i="13" s="1"/>
  <c r="D219" i="13"/>
  <c r="E48" i="13"/>
  <c r="C43" i="16" s="1"/>
  <c r="AK186" i="14"/>
  <c r="H186" i="14"/>
  <c r="F186" i="14" s="1"/>
  <c r="G181" i="16" s="1"/>
  <c r="AN182" i="13"/>
  <c r="D14" i="13"/>
  <c r="D13" i="13"/>
  <c r="D189" i="14"/>
  <c r="E87" i="13"/>
  <c r="C82" i="16" s="1"/>
  <c r="G96" i="14"/>
  <c r="D149" i="14"/>
  <c r="E96" i="14"/>
  <c r="F91" i="16" s="1"/>
  <c r="G308" i="14"/>
  <c r="D281" i="13"/>
  <c r="D33" i="13"/>
  <c r="D134" i="14"/>
  <c r="G112" i="14"/>
  <c r="D66" i="13"/>
  <c r="D278" i="13"/>
  <c r="AG231" i="14"/>
  <c r="AJ5" i="14"/>
  <c r="T375" i="14"/>
  <c r="L375" i="14"/>
  <c r="G375" i="14" s="1"/>
  <c r="AL375" i="14"/>
  <c r="J282" i="13"/>
  <c r="AG282" i="13"/>
  <c r="AN282" i="13"/>
  <c r="R50" i="13"/>
  <c r="G21" i="16"/>
  <c r="Q26" i="13"/>
  <c r="AL26" i="13"/>
  <c r="D31" i="14"/>
  <c r="D78" i="14"/>
  <c r="G185" i="14"/>
  <c r="G334" i="14"/>
  <c r="D54" i="14"/>
  <c r="E110" i="14"/>
  <c r="G268" i="14"/>
  <c r="D175" i="14"/>
  <c r="R178" i="13"/>
  <c r="L386" i="13"/>
  <c r="V386" i="13"/>
  <c r="R386" i="13"/>
  <c r="AM386" i="13"/>
  <c r="H79" i="14"/>
  <c r="F79" i="14" s="1"/>
  <c r="G74" i="16" s="1"/>
  <c r="AG79" i="14"/>
  <c r="Q74" i="13"/>
  <c r="AL74" i="13"/>
  <c r="D120" i="13"/>
  <c r="U197" i="14"/>
  <c r="AO197" i="14"/>
  <c r="L197" i="14"/>
  <c r="G197" i="14" s="1"/>
  <c r="J197" i="14"/>
  <c r="W70" i="14"/>
  <c r="AG70" i="14"/>
  <c r="AL70" i="14"/>
  <c r="D53" i="14"/>
  <c r="D63" i="13"/>
  <c r="AB23" i="14"/>
  <c r="AA23" i="14"/>
  <c r="AM23" i="14"/>
  <c r="AL282" i="14"/>
  <c r="AG50" i="14"/>
  <c r="W50" i="14"/>
  <c r="AK50" i="14"/>
  <c r="E85" i="14"/>
  <c r="F80" i="16" s="1"/>
  <c r="D41" i="14"/>
  <c r="E56" i="14"/>
  <c r="F51" i="16" s="1"/>
  <c r="J372" i="14"/>
  <c r="Q372" i="14"/>
  <c r="L372" i="14"/>
  <c r="G372" i="14" s="1"/>
  <c r="AK309" i="14"/>
  <c r="V309" i="14"/>
  <c r="T309" i="14"/>
  <c r="R309" i="14"/>
  <c r="AL165" i="14"/>
  <c r="W165" i="14"/>
  <c r="D105" i="13"/>
  <c r="D48" i="13"/>
  <c r="L70" i="13"/>
  <c r="AG70" i="13"/>
  <c r="E48" i="14"/>
  <c r="F43" i="16" s="1"/>
  <c r="AF35" i="14"/>
  <c r="AD35" i="14"/>
  <c r="T178" i="14"/>
  <c r="AK178" i="14"/>
  <c r="T372" i="13"/>
  <c r="V386" i="14"/>
  <c r="T165" i="13"/>
  <c r="R165" i="13"/>
  <c r="AO74" i="14"/>
  <c r="S74" i="14"/>
  <c r="E104" i="13"/>
  <c r="D131" i="13"/>
  <c r="G265" i="14"/>
  <c r="G241" i="14"/>
  <c r="G53" i="16"/>
  <c r="Q58" i="13"/>
  <c r="AL58" i="13"/>
  <c r="D168" i="13"/>
  <c r="E123" i="13"/>
  <c r="D167" i="13"/>
  <c r="E31" i="13"/>
  <c r="C26" i="16" s="1"/>
  <c r="D357" i="13"/>
  <c r="D301" i="13"/>
  <c r="E101" i="14"/>
  <c r="F96" i="16" s="1"/>
  <c r="D290" i="14"/>
  <c r="AN99" i="14"/>
  <c r="AG99" i="14"/>
  <c r="AI99" i="14"/>
  <c r="AA377" i="13"/>
  <c r="D279" i="14"/>
  <c r="R210" i="13"/>
  <c r="AK67" i="14"/>
  <c r="V67" i="14"/>
  <c r="T67" i="14"/>
  <c r="R67" i="14"/>
  <c r="J35" i="13"/>
  <c r="D81" i="14"/>
  <c r="AO127" i="14"/>
  <c r="E52" i="14"/>
  <c r="F47" i="16" s="1"/>
  <c r="L108" i="14"/>
  <c r="G108" i="14" s="1"/>
  <c r="U108" i="14"/>
  <c r="R108" i="14"/>
  <c r="G276" i="14"/>
  <c r="T186" i="13"/>
  <c r="L186" i="13"/>
  <c r="G186" i="13" s="1"/>
  <c r="J186" i="13"/>
  <c r="H186" i="13"/>
  <c r="F186" i="13" s="1"/>
  <c r="U92" i="14"/>
  <c r="Z92" i="14"/>
  <c r="AN92" i="14"/>
  <c r="D93" i="14"/>
  <c r="E149" i="13"/>
  <c r="C144" i="16" s="1"/>
  <c r="AK43" i="14"/>
  <c r="AL43" i="14"/>
  <c r="AN43" i="14"/>
  <c r="AN5" i="14" s="1"/>
  <c r="AH43" i="14"/>
  <c r="G86" i="14"/>
  <c r="Y158" i="14"/>
  <c r="AN158" i="14"/>
  <c r="S99" i="13"/>
  <c r="AH99" i="13"/>
  <c r="K350" i="15"/>
  <c r="J350" i="15"/>
  <c r="AN94" i="14"/>
  <c r="L94" i="14"/>
  <c r="G94" i="14" s="1"/>
  <c r="U374" i="14"/>
  <c r="R374" i="14"/>
  <c r="AO65" i="14"/>
  <c r="J65" i="14"/>
  <c r="G116" i="14"/>
  <c r="AM300" i="14"/>
  <c r="V300" i="14"/>
  <c r="T300" i="14"/>
  <c r="J102" i="14"/>
  <c r="Q102" i="14"/>
  <c r="V67" i="13"/>
  <c r="E137" i="14"/>
  <c r="F132" i="16" s="1"/>
  <c r="E301" i="14"/>
  <c r="AN287" i="14"/>
  <c r="R362" i="13"/>
  <c r="V362" i="13"/>
  <c r="G216" i="14"/>
  <c r="D104" i="13"/>
  <c r="J108" i="13"/>
  <c r="H108" i="13"/>
  <c r="F108" i="13" s="1"/>
  <c r="D103" i="16" s="1"/>
  <c r="W71" i="14"/>
  <c r="AG71" i="14"/>
  <c r="AI71" i="14"/>
  <c r="Q182" i="14"/>
  <c r="AM182" i="14"/>
  <c r="R92" i="13"/>
  <c r="H92" i="13"/>
  <c r="F92" i="13" s="1"/>
  <c r="D87" i="16" s="1"/>
  <c r="E73" i="13"/>
  <c r="E281" i="14"/>
  <c r="F276" i="16" s="1"/>
  <c r="AH43" i="13"/>
  <c r="G48" i="14"/>
  <c r="AM58" i="14"/>
  <c r="V58" i="14"/>
  <c r="Q158" i="13"/>
  <c r="T353" i="13"/>
  <c r="AA353" i="13"/>
  <c r="G354" i="14"/>
  <c r="Q300" i="13"/>
  <c r="S300" i="13"/>
  <c r="R102" i="13"/>
  <c r="G52" i="14"/>
  <c r="V366" i="14"/>
  <c r="L366" i="14"/>
  <c r="AG366" i="14"/>
  <c r="J71" i="13"/>
  <c r="H182" i="13"/>
  <c r="F182" i="13" s="1"/>
  <c r="U182" i="13"/>
  <c r="D48" i="14"/>
  <c r="D20" i="14"/>
  <c r="S52" i="15"/>
  <c r="T52" i="2"/>
  <c r="V52" i="15" s="1"/>
  <c r="D13" i="14"/>
  <c r="E132" i="14"/>
  <c r="F127" i="16" s="1"/>
  <c r="E306" i="13"/>
  <c r="C301" i="16" s="1"/>
  <c r="D361" i="14"/>
  <c r="D112" i="13"/>
  <c r="D63" i="14"/>
  <c r="D172" i="14"/>
  <c r="E107" i="14"/>
  <c r="F102" i="16" s="1"/>
  <c r="D17" i="13"/>
  <c r="G4" i="14"/>
  <c r="G2" i="16"/>
  <c r="F4" i="14"/>
  <c r="F2" i="16"/>
  <c r="F285" i="16"/>
  <c r="C56" i="16"/>
  <c r="F57" i="16"/>
  <c r="F175" i="16"/>
  <c r="G4" i="13"/>
  <c r="C244" i="16"/>
  <c r="G178" i="13"/>
  <c r="D243" i="16"/>
  <c r="D253" i="16"/>
  <c r="D290" i="16"/>
  <c r="D311" i="16"/>
  <c r="D19" i="16"/>
  <c r="D190" i="16"/>
  <c r="D31" i="16"/>
  <c r="D161" i="16"/>
  <c r="D306" i="16"/>
  <c r="D329" i="16"/>
  <c r="D248" i="16"/>
  <c r="D222" i="16"/>
  <c r="D142" i="16"/>
  <c r="D365" i="16"/>
  <c r="D17" i="16"/>
  <c r="D201" i="16"/>
  <c r="D269" i="16"/>
  <c r="D264" i="16"/>
  <c r="D125" i="16"/>
  <c r="D342" i="16"/>
  <c r="D317" i="16"/>
  <c r="D171" i="16"/>
  <c r="D86" i="16"/>
  <c r="D382" i="16"/>
  <c r="D279" i="16"/>
  <c r="D221" i="16"/>
  <c r="G36" i="17" s="1"/>
  <c r="D151" i="16"/>
  <c r="D241" i="16"/>
  <c r="D349" i="16"/>
  <c r="D238" i="16"/>
  <c r="D211" i="16"/>
  <c r="D209" i="16"/>
  <c r="D354" i="16"/>
  <c r="D350" i="16"/>
  <c r="D336" i="16"/>
  <c r="D304" i="16"/>
  <c r="D277" i="16"/>
  <c r="D295" i="16"/>
  <c r="D242" i="16"/>
  <c r="D227" i="16"/>
  <c r="D338" i="16"/>
  <c r="D29" i="16"/>
  <c r="D181" i="16"/>
  <c r="D189" i="16"/>
  <c r="D344" i="16"/>
  <c r="D320" i="16"/>
  <c r="D265" i="16"/>
  <c r="D268" i="16"/>
  <c r="D379" i="16"/>
  <c r="D299" i="16"/>
  <c r="D234" i="16"/>
  <c r="D154" i="16"/>
  <c r="D363" i="16"/>
  <c r="D112" i="16"/>
  <c r="D324" i="16"/>
  <c r="D319" i="16"/>
  <c r="D182" i="16"/>
  <c r="D343" i="16"/>
  <c r="D271" i="16"/>
  <c r="D333" i="16"/>
  <c r="D186" i="16"/>
  <c r="D197" i="16"/>
  <c r="D305" i="16"/>
  <c r="D300" i="16"/>
  <c r="D353" i="16"/>
  <c r="D67" i="16"/>
  <c r="D355" i="16"/>
  <c r="D283" i="16"/>
  <c r="D93" i="16"/>
  <c r="D71" i="16"/>
  <c r="D375" i="16"/>
  <c r="D204" i="16"/>
  <c r="D187" i="16"/>
  <c r="D166" i="16"/>
  <c r="D323" i="16"/>
  <c r="D278" i="16"/>
  <c r="D254" i="16"/>
  <c r="D293" i="16"/>
  <c r="G17" i="17" s="1"/>
  <c r="D307" i="16"/>
  <c r="D110" i="16"/>
  <c r="D377" i="16"/>
  <c r="D168" i="16"/>
  <c r="D252" i="16"/>
  <c r="D129" i="16"/>
  <c r="D345" i="16"/>
  <c r="D230" i="16"/>
  <c r="D312" i="16"/>
  <c r="D373" i="16"/>
  <c r="D202" i="16"/>
  <c r="D225" i="16"/>
  <c r="D302" i="16"/>
  <c r="D152" i="16"/>
  <c r="D78" i="16"/>
  <c r="D169" i="16"/>
  <c r="D369" i="16"/>
  <c r="D256" i="16"/>
  <c r="G183" i="13"/>
  <c r="D370" i="16"/>
  <c r="D223" i="16"/>
  <c r="D177" i="16"/>
  <c r="D217" i="16"/>
  <c r="D348" i="16"/>
  <c r="D313" i="16"/>
  <c r="D251" i="16"/>
  <c r="D262" i="16"/>
  <c r="D380" i="16"/>
  <c r="D145" i="16"/>
  <c r="D298" i="16"/>
  <c r="D308" i="16"/>
  <c r="D274" i="16"/>
  <c r="D143" i="16"/>
  <c r="D191" i="16"/>
  <c r="D266" i="16"/>
  <c r="D156" i="16"/>
  <c r="D208" i="16"/>
  <c r="D326" i="16"/>
  <c r="D374" i="16"/>
  <c r="D378" i="16"/>
  <c r="D215" i="16"/>
  <c r="D347" i="16"/>
  <c r="D228" i="16"/>
  <c r="D130" i="16"/>
  <c r="D366" i="16"/>
  <c r="D81" i="16"/>
  <c r="D281" i="16"/>
  <c r="D318" i="16"/>
  <c r="D257" i="16"/>
  <c r="D331" i="16"/>
  <c r="D198" i="16"/>
  <c r="D249" i="16"/>
  <c r="D219" i="16"/>
  <c r="D77" i="16"/>
  <c r="D109" i="16"/>
  <c r="D351" i="16"/>
  <c r="D114" i="16"/>
  <c r="D113" i="16"/>
  <c r="D147" i="16"/>
  <c r="D203" i="16"/>
  <c r="G26" i="17" s="1"/>
  <c r="D289" i="16"/>
  <c r="D263" i="16"/>
  <c r="D79" i="16"/>
  <c r="D267" i="16"/>
  <c r="D131" i="16"/>
  <c r="D328" i="16"/>
  <c r="D236" i="16"/>
  <c r="D141" i="16"/>
  <c r="D314" i="16"/>
  <c r="D327" i="16"/>
  <c r="D322" i="16"/>
  <c r="D146" i="16"/>
  <c r="D27" i="16"/>
  <c r="G21" i="17" s="1"/>
  <c r="D272" i="16"/>
  <c r="D372" i="16"/>
  <c r="G37" i="17" s="1"/>
  <c r="D111" i="16"/>
  <c r="D280" i="16"/>
  <c r="D138" i="16"/>
  <c r="D315" i="16"/>
  <c r="D65" i="16"/>
  <c r="D192" i="16"/>
  <c r="D282" i="16"/>
  <c r="D160" i="16"/>
  <c r="D178" i="16"/>
  <c r="D381" i="16"/>
  <c r="D226" i="16"/>
  <c r="D25" i="16"/>
  <c r="D360" i="16"/>
  <c r="D174" i="16"/>
  <c r="D158" i="16"/>
  <c r="D210" i="16"/>
  <c r="D139" i="16"/>
  <c r="D297" i="16"/>
  <c r="D212" i="16"/>
  <c r="D284" i="16"/>
  <c r="D39" i="16"/>
  <c r="D286" i="16"/>
  <c r="D364" i="16"/>
  <c r="D185" i="16"/>
  <c r="D337" i="16"/>
  <c r="D41" i="16"/>
  <c r="D309" i="16"/>
  <c r="D340" i="16"/>
  <c r="D165" i="16"/>
  <c r="D346" i="16"/>
  <c r="D136" i="16"/>
  <c r="D310" i="16"/>
  <c r="D239" i="16"/>
  <c r="D334" i="16"/>
  <c r="D270" i="16"/>
  <c r="D287" i="16"/>
  <c r="D330" i="16"/>
  <c r="D95" i="16"/>
  <c r="D155" i="16"/>
  <c r="D140" i="16"/>
  <c r="D341" i="16"/>
  <c r="D135" i="16"/>
  <c r="D339" i="16"/>
  <c r="G40" i="17" s="1"/>
  <c r="D362" i="16"/>
  <c r="D255" i="16"/>
  <c r="D213" i="16"/>
  <c r="D232" i="16"/>
  <c r="D245" i="16"/>
  <c r="D368" i="16"/>
  <c r="D173" i="16"/>
  <c r="D74" i="16"/>
  <c r="D376" i="16"/>
  <c r="F4" i="13"/>
  <c r="G222" i="13"/>
  <c r="F72" i="16"/>
  <c r="AE4" i="14"/>
  <c r="G353" i="13"/>
  <c r="AE4" i="13"/>
  <c r="G30" i="13"/>
  <c r="Y380" i="15"/>
  <c r="G70" i="13"/>
  <c r="F296" i="16"/>
  <c r="G367" i="13"/>
  <c r="G157" i="13"/>
  <c r="C118" i="16"/>
  <c r="G319" i="13"/>
  <c r="G321" i="16"/>
  <c r="F255" i="16"/>
  <c r="C255" i="16"/>
  <c r="F54" i="16"/>
  <c r="G237" i="16"/>
  <c r="G233" i="16"/>
  <c r="P4" i="13"/>
  <c r="G282" i="13"/>
  <c r="F385" i="16"/>
  <c r="C34" i="16"/>
  <c r="F10" i="16"/>
  <c r="F12" i="16"/>
  <c r="F6" i="16"/>
  <c r="G69" i="16"/>
  <c r="C104" i="16"/>
  <c r="F115" i="16"/>
  <c r="F7" i="16"/>
  <c r="G60" i="16"/>
  <c r="X197" i="15"/>
  <c r="F105" i="16"/>
  <c r="F118" i="16"/>
  <c r="C57" i="16"/>
  <c r="G215" i="13"/>
  <c r="G213" i="13"/>
  <c r="G24" i="13"/>
  <c r="G159" i="13"/>
  <c r="G220" i="13"/>
  <c r="G117" i="13"/>
  <c r="G259" i="16"/>
  <c r="G291" i="13"/>
  <c r="G361" i="16"/>
  <c r="E92" i="16"/>
  <c r="E36" i="16"/>
  <c r="B229" i="16"/>
  <c r="E2" i="17" s="1"/>
  <c r="G117" i="16"/>
  <c r="G133" i="16"/>
  <c r="G170" i="13"/>
  <c r="C200" i="16"/>
  <c r="F150" i="16"/>
  <c r="C164" i="16"/>
  <c r="F200" i="16"/>
  <c r="G89" i="16"/>
  <c r="F124" i="16"/>
  <c r="G371" i="16"/>
  <c r="F214" i="16"/>
  <c r="G367" i="16"/>
  <c r="C120" i="16"/>
  <c r="G358" i="16"/>
  <c r="G101" i="16"/>
  <c r="G351" i="13"/>
  <c r="C258" i="16"/>
  <c r="G357" i="16"/>
  <c r="C303" i="16"/>
  <c r="F244" i="16"/>
  <c r="F120" i="16"/>
  <c r="C214" i="16"/>
  <c r="C55" i="16"/>
  <c r="F180" i="16"/>
  <c r="G359" i="16"/>
  <c r="X337" i="15"/>
  <c r="B5" i="16"/>
  <c r="G194" i="13"/>
  <c r="G365" i="13"/>
  <c r="G144" i="13"/>
  <c r="G385" i="13"/>
  <c r="G295" i="13"/>
  <c r="G313" i="13"/>
  <c r="G324" i="13"/>
  <c r="B92" i="16"/>
  <c r="B16" i="16"/>
  <c r="E42" i="17" s="1"/>
  <c r="E37" i="16"/>
  <c r="E229" i="16"/>
  <c r="B179" i="16"/>
  <c r="E52" i="16"/>
  <c r="G192" i="13"/>
  <c r="G315" i="13"/>
  <c r="G269" i="13"/>
  <c r="G145" i="13"/>
  <c r="G207" i="13"/>
  <c r="E5" i="16"/>
  <c r="F148" i="16"/>
  <c r="C54" i="16"/>
  <c r="G36" i="13"/>
  <c r="G191" i="13"/>
  <c r="G202" i="13"/>
  <c r="G311" i="13"/>
  <c r="G360" i="13"/>
  <c r="G288" i="13"/>
  <c r="G274" i="13"/>
  <c r="G283" i="13"/>
  <c r="G339" i="13"/>
  <c r="G284" i="13"/>
  <c r="G335" i="13"/>
  <c r="G226" i="13"/>
  <c r="G160" i="13"/>
  <c r="E85" i="16"/>
  <c r="G241" i="13"/>
  <c r="C296" i="16"/>
  <c r="C157" i="16"/>
  <c r="G195" i="16"/>
  <c r="J197" i="15"/>
  <c r="K197" i="15"/>
  <c r="E193" i="16"/>
  <c r="C140" i="16"/>
  <c r="F380" i="16"/>
  <c r="G318" i="13"/>
  <c r="F262" i="16"/>
  <c r="C262" i="16"/>
  <c r="C223" i="16"/>
  <c r="F353" i="16"/>
  <c r="G384" i="13"/>
  <c r="G267" i="13"/>
  <c r="G148" i="13"/>
  <c r="Y221" i="15"/>
  <c r="Y154" i="15"/>
  <c r="Y367" i="15"/>
  <c r="Y323" i="15"/>
  <c r="Y351" i="15"/>
  <c r="Y374" i="15"/>
  <c r="Y138" i="15"/>
  <c r="G329" i="13"/>
  <c r="G44" i="13"/>
  <c r="Y240" i="15"/>
  <c r="Y322" i="15"/>
  <c r="Y187" i="15"/>
  <c r="Y203" i="15"/>
  <c r="Y362" i="15"/>
  <c r="Y316" i="15"/>
  <c r="E51" i="16"/>
  <c r="E128" i="16"/>
  <c r="E144" i="16"/>
  <c r="E23" i="16"/>
  <c r="B40" i="16"/>
  <c r="C193" i="16"/>
  <c r="F27" i="17" s="1"/>
  <c r="E9" i="16"/>
  <c r="B4" i="16"/>
  <c r="E84" i="16"/>
  <c r="E6" i="16"/>
  <c r="G348" i="13"/>
  <c r="G276" i="13"/>
  <c r="F278" i="16"/>
  <c r="C278" i="16"/>
  <c r="F3" i="17" s="1"/>
  <c r="F210" i="16"/>
  <c r="C378" i="16"/>
  <c r="F378" i="16"/>
  <c r="F182" i="16"/>
  <c r="G310" i="13"/>
  <c r="G358" i="13"/>
  <c r="G254" i="13"/>
  <c r="G76" i="13"/>
  <c r="G224" i="13"/>
  <c r="C61" i="16"/>
  <c r="C88" i="16"/>
  <c r="K4" i="14"/>
  <c r="E63" i="16"/>
  <c r="B63" i="16"/>
  <c r="B383" i="16"/>
  <c r="B68" i="16"/>
  <c r="E68" i="16"/>
  <c r="E332" i="16"/>
  <c r="G380" i="13"/>
  <c r="C146" i="16"/>
  <c r="C308" i="16"/>
  <c r="F308" i="16"/>
  <c r="F248" i="16"/>
  <c r="F318" i="16"/>
  <c r="C318" i="16"/>
  <c r="G322" i="13"/>
  <c r="Y95" i="15"/>
  <c r="Y205" i="15"/>
  <c r="Y265" i="15"/>
  <c r="Y41" i="15"/>
  <c r="Y292" i="15"/>
  <c r="Y206" i="15"/>
  <c r="E32" i="16"/>
  <c r="E44" i="16"/>
  <c r="E220" i="16"/>
  <c r="B218" i="16"/>
  <c r="B102" i="16"/>
  <c r="B246" i="16"/>
  <c r="E196" i="16"/>
  <c r="E15" i="16"/>
  <c r="B235" i="16"/>
  <c r="E43" i="16"/>
  <c r="E26" i="16"/>
  <c r="E123" i="16"/>
  <c r="B20" i="16"/>
  <c r="E14" i="17" s="1"/>
  <c r="B176" i="16"/>
  <c r="E28" i="16"/>
  <c r="E163" i="16"/>
  <c r="C84" i="16"/>
  <c r="C216" i="16"/>
  <c r="C121" i="16"/>
  <c r="F35" i="16"/>
  <c r="E285" i="16"/>
  <c r="E296" i="16"/>
  <c r="AB4" i="13"/>
  <c r="E55" i="16"/>
  <c r="E180" i="16"/>
  <c r="F309" i="16"/>
  <c r="C309" i="16"/>
  <c r="C217" i="16"/>
  <c r="F253" i="16"/>
  <c r="F213" i="16"/>
  <c r="C219" i="16"/>
  <c r="G332" i="13"/>
  <c r="G246" i="13"/>
  <c r="G346" i="13"/>
  <c r="G378" i="13"/>
  <c r="G377" i="13"/>
  <c r="G218" i="13"/>
  <c r="B49" i="16"/>
  <c r="Y365" i="15"/>
  <c r="Y251" i="15"/>
  <c r="Y140" i="15"/>
  <c r="Y254" i="15"/>
  <c r="B76" i="16"/>
  <c r="E216" i="16"/>
  <c r="B108" i="16"/>
  <c r="B58" i="16"/>
  <c r="B116" i="16"/>
  <c r="E207" i="16"/>
  <c r="E118" i="16"/>
  <c r="X327" i="15"/>
  <c r="B34" i="16"/>
  <c r="Y337" i="15"/>
  <c r="G199" i="16"/>
  <c r="F104" i="16"/>
  <c r="E121" i="16"/>
  <c r="B121" i="16"/>
  <c r="B115" i="16"/>
  <c r="E115" i="16"/>
  <c r="E107" i="16"/>
  <c r="E10" i="16"/>
  <c r="F125" i="16"/>
  <c r="F129" i="16"/>
  <c r="C129" i="16"/>
  <c r="G349" i="13"/>
  <c r="G325" i="13"/>
  <c r="C41" i="16"/>
  <c r="C251" i="16"/>
  <c r="F251" i="16"/>
  <c r="G270" i="13"/>
  <c r="G248" i="13"/>
  <c r="C158" i="16"/>
  <c r="G179" i="13"/>
  <c r="G256" i="13"/>
  <c r="G163" i="13"/>
  <c r="C237" i="16"/>
  <c r="F237" i="16"/>
  <c r="G258" i="13"/>
  <c r="F232" i="16"/>
  <c r="C232" i="16"/>
  <c r="E301" i="16"/>
  <c r="G304" i="13"/>
  <c r="G279" i="13"/>
  <c r="G161" i="13"/>
  <c r="Y328" i="15"/>
  <c r="Y235" i="15"/>
  <c r="Y293" i="15"/>
  <c r="Y247" i="15"/>
  <c r="G233" i="13"/>
  <c r="Y352" i="15"/>
  <c r="Y325" i="15"/>
  <c r="Y333" i="15"/>
  <c r="E96" i="16"/>
  <c r="B172" i="16"/>
  <c r="B294" i="16"/>
  <c r="Y373" i="15"/>
  <c r="B52" i="16"/>
  <c r="F184" i="16"/>
  <c r="C100" i="16"/>
  <c r="B13" i="16"/>
  <c r="E184" i="16"/>
  <c r="E7" i="16"/>
  <c r="E57" i="16"/>
  <c r="F189" i="16"/>
  <c r="C189" i="16"/>
  <c r="F333" i="16"/>
  <c r="F305" i="16"/>
  <c r="F345" i="16"/>
  <c r="C345" i="16"/>
  <c r="C211" i="16"/>
  <c r="F211" i="16"/>
  <c r="G369" i="13"/>
  <c r="G46" i="13"/>
  <c r="G166" i="13"/>
  <c r="G338" i="13"/>
  <c r="G345" i="13"/>
  <c r="G286" i="13"/>
  <c r="G262" i="13"/>
  <c r="G336" i="13"/>
  <c r="G147" i="13"/>
  <c r="E188" i="16"/>
  <c r="B276" i="16"/>
  <c r="B194" i="16"/>
  <c r="E126" i="16"/>
  <c r="F61" i="16"/>
  <c r="C115" i="16"/>
  <c r="F88" i="16"/>
  <c r="F258" i="16"/>
  <c r="B8" i="16"/>
  <c r="E8" i="16"/>
  <c r="K4" i="13"/>
  <c r="E258" i="16"/>
  <c r="B273" i="16"/>
  <c r="E16" i="17" s="1"/>
  <c r="E175" i="16"/>
  <c r="B332" i="16"/>
  <c r="F145" i="16"/>
  <c r="C165" i="16"/>
  <c r="G209" i="13"/>
  <c r="F271" i="16"/>
  <c r="C271" i="16"/>
  <c r="G171" i="13"/>
  <c r="G206" i="13"/>
  <c r="G328" i="13"/>
  <c r="C110" i="16"/>
  <c r="F110" i="16"/>
  <c r="G244" i="13"/>
  <c r="E316" i="16"/>
  <c r="G119" i="13"/>
  <c r="G208" i="13"/>
  <c r="G268" i="13"/>
  <c r="G292" i="13"/>
  <c r="Y321" i="15"/>
  <c r="Y357" i="15"/>
  <c r="Y384" i="15"/>
  <c r="Y210" i="15"/>
  <c r="Y376" i="15"/>
  <c r="Y274" i="15"/>
  <c r="Y80" i="15"/>
  <c r="G100" i="13"/>
  <c r="Y168" i="15"/>
  <c r="Y341" i="15"/>
  <c r="Y315" i="15"/>
  <c r="Y364" i="15"/>
  <c r="Y157" i="15"/>
  <c r="G115" i="13"/>
  <c r="Y69" i="15"/>
  <c r="Y340" i="15"/>
  <c r="Y258" i="15"/>
  <c r="B175" i="16"/>
  <c r="B48" i="16"/>
  <c r="B32" i="16"/>
  <c r="B220" i="16"/>
  <c r="B90" i="16"/>
  <c r="B119" i="16"/>
  <c r="B56" i="16"/>
  <c r="E102" i="16"/>
  <c r="B132" i="16"/>
  <c r="B196" i="16"/>
  <c r="B85" i="16"/>
  <c r="B15" i="16"/>
  <c r="B26" i="16"/>
  <c r="E34" i="16"/>
  <c r="E149" i="16"/>
  <c r="B137" i="16"/>
  <c r="B28" i="16"/>
  <c r="E39" i="17" s="1"/>
  <c r="B170" i="16"/>
  <c r="E91" i="16"/>
  <c r="B163" i="16"/>
  <c r="C99" i="16"/>
  <c r="F68" i="16"/>
  <c r="C124" i="16"/>
  <c r="F292" i="16"/>
  <c r="F260" i="16"/>
  <c r="C59" i="16"/>
  <c r="C273" i="16"/>
  <c r="F16" i="17" s="1"/>
  <c r="F206" i="16"/>
  <c r="C107" i="16"/>
  <c r="E157" i="16"/>
  <c r="B157" i="16"/>
  <c r="E244" i="16"/>
  <c r="B244" i="16"/>
  <c r="B150" i="16"/>
  <c r="E150" i="16"/>
  <c r="E120" i="16"/>
  <c r="F212" i="16"/>
  <c r="G173" i="13"/>
  <c r="G350" i="13"/>
  <c r="C324" i="16"/>
  <c r="F324" i="16"/>
  <c r="E352" i="16"/>
  <c r="G146" i="13"/>
  <c r="C257" i="16"/>
  <c r="E356" i="16"/>
  <c r="G327" i="13"/>
  <c r="G344" i="13"/>
  <c r="G326" i="13"/>
  <c r="G237" i="13"/>
  <c r="G250" i="13"/>
  <c r="E49" i="16"/>
  <c r="G373" i="13"/>
  <c r="Y266" i="15"/>
  <c r="Y223" i="15"/>
  <c r="G307" i="13"/>
  <c r="Y300" i="15"/>
  <c r="Y268" i="15"/>
  <c r="G83" i="13"/>
  <c r="G214" i="13"/>
  <c r="E80" i="16"/>
  <c r="B84" i="16"/>
  <c r="B47" i="16"/>
  <c r="G359" i="13"/>
  <c r="E108" i="16"/>
  <c r="E58" i="16"/>
  <c r="Y197" i="15"/>
  <c r="G325" i="16"/>
  <c r="J337" i="15"/>
  <c r="K337" i="15"/>
  <c r="E54" i="16"/>
  <c r="B54" i="16"/>
  <c r="E148" i="16"/>
  <c r="E104" i="16"/>
  <c r="J201" i="15"/>
  <c r="K201" i="15"/>
  <c r="F34" i="16"/>
  <c r="X277" i="15"/>
  <c r="X201" i="15"/>
  <c r="G335" i="16"/>
  <c r="J277" i="15"/>
  <c r="K277" i="15"/>
  <c r="J327" i="15"/>
  <c r="K327" i="15"/>
  <c r="C105" i="16"/>
  <c r="E99" i="16"/>
  <c r="B7" i="16"/>
  <c r="E61" i="16"/>
  <c r="E162" i="16"/>
  <c r="B260" i="16"/>
  <c r="B11" i="16"/>
  <c r="E11" i="16"/>
  <c r="E59" i="16"/>
  <c r="B59" i="16"/>
  <c r="E292" i="16"/>
  <c r="B292" i="16"/>
  <c r="C242" i="16"/>
  <c r="C228" i="16"/>
  <c r="G302" i="13"/>
  <c r="G217" i="13"/>
  <c r="C283" i="16"/>
  <c r="F283" i="16"/>
  <c r="F101" i="16"/>
  <c r="C101" i="16"/>
  <c r="G150" i="13"/>
  <c r="G316" i="13"/>
  <c r="G303" i="13"/>
  <c r="G196" i="13"/>
  <c r="G289" i="13"/>
  <c r="G368" i="13"/>
  <c r="B193" i="16"/>
  <c r="E27" i="17" s="1"/>
  <c r="G383" i="13"/>
  <c r="Y115" i="15"/>
  <c r="Y289" i="15"/>
  <c r="Y317" i="15"/>
  <c r="Y33" i="15"/>
  <c r="Y370" i="15"/>
  <c r="Y329" i="15"/>
  <c r="Y363" i="15"/>
  <c r="Y141" i="15"/>
  <c r="B51" i="16"/>
  <c r="E172" i="16"/>
  <c r="B42" i="16"/>
  <c r="B231" i="16"/>
  <c r="B23" i="16"/>
  <c r="B36" i="16"/>
  <c r="E100" i="16"/>
  <c r="B83" i="16"/>
  <c r="E16" i="16"/>
  <c r="B37" i="16"/>
  <c r="E179" i="16"/>
  <c r="E40" i="16"/>
  <c r="C184" i="16"/>
  <c r="F100" i="16"/>
  <c r="E4" i="16"/>
  <c r="E13" i="16"/>
  <c r="E88" i="16"/>
  <c r="E250" i="16"/>
  <c r="C344" i="16"/>
  <c r="F344" i="16"/>
  <c r="C320" i="16"/>
  <c r="C338" i="16"/>
  <c r="F338" i="16"/>
  <c r="C362" i="16"/>
  <c r="G190" i="13"/>
  <c r="C330" i="16"/>
  <c r="F330" i="16"/>
  <c r="G314" i="13"/>
  <c r="G135" i="13"/>
  <c r="G371" i="13"/>
  <c r="G305" i="13"/>
  <c r="G323" i="13"/>
  <c r="G227" i="13"/>
  <c r="G141" i="13"/>
  <c r="G98" i="13"/>
  <c r="E276" i="16"/>
  <c r="E194" i="16"/>
  <c r="F207" i="16"/>
  <c r="C231" i="16"/>
  <c r="C162" i="16"/>
  <c r="F250" i="16"/>
  <c r="B6" i="16"/>
  <c r="I4" i="13"/>
  <c r="E385" i="16"/>
  <c r="B164" i="16"/>
  <c r="E164" i="16"/>
  <c r="B35" i="16"/>
  <c r="F73" i="16"/>
  <c r="B384" i="16"/>
  <c r="E384" i="16"/>
  <c r="G22" i="13"/>
  <c r="F186" i="16"/>
  <c r="C186" i="16"/>
  <c r="C336" i="16"/>
  <c r="G82" i="13"/>
  <c r="G130" i="13"/>
  <c r="B316" i="16"/>
  <c r="G259" i="13"/>
  <c r="G356" i="13"/>
  <c r="G152" i="13"/>
  <c r="G294" i="13"/>
  <c r="G84" i="13"/>
  <c r="G347" i="13"/>
  <c r="G275" i="13"/>
  <c r="G176" i="13"/>
  <c r="G387" i="13"/>
  <c r="G312" i="13"/>
  <c r="Y238" i="15"/>
  <c r="Y88" i="15"/>
  <c r="Y313" i="15"/>
  <c r="Y224" i="15"/>
  <c r="Y272" i="15"/>
  <c r="Y232" i="15"/>
  <c r="Y227" i="15"/>
  <c r="Y356" i="15"/>
  <c r="Y133" i="15"/>
  <c r="Y132" i="15"/>
  <c r="Y331" i="15"/>
  <c r="Y245" i="15"/>
  <c r="G333" i="13"/>
  <c r="Y299" i="15"/>
  <c r="Y193" i="15"/>
  <c r="E167" i="16"/>
  <c r="B44" i="16"/>
  <c r="E119" i="16"/>
  <c r="E132" i="16"/>
  <c r="E82" i="16"/>
  <c r="B184" i="16"/>
  <c r="B207" i="16"/>
  <c r="B43" i="16"/>
  <c r="B288" i="16"/>
  <c r="B250" i="16"/>
  <c r="B285" i="16"/>
  <c r="B123" i="16"/>
  <c r="B296" i="16"/>
  <c r="E176" i="16"/>
  <c r="B303" i="16"/>
  <c r="E303" i="16"/>
  <c r="F99" i="16"/>
  <c r="C68" i="16"/>
  <c r="C292" i="16"/>
  <c r="C260" i="16"/>
  <c r="F59" i="16"/>
  <c r="F273" i="16"/>
  <c r="C206" i="16"/>
  <c r="F28" i="17" s="1"/>
  <c r="F107" i="16"/>
  <c r="E75" i="16"/>
  <c r="B75" i="16"/>
  <c r="B10" i="16"/>
  <c r="E214" i="16"/>
  <c r="B214" i="16"/>
  <c r="B124" i="16"/>
  <c r="E124" i="16"/>
  <c r="B2" i="16"/>
  <c r="B127" i="16"/>
  <c r="E127" i="16"/>
  <c r="F375" i="16"/>
  <c r="G156" i="13"/>
  <c r="F267" i="16"/>
  <c r="C267" i="16"/>
  <c r="F377" i="16"/>
  <c r="B352" i="16"/>
  <c r="G151" i="13"/>
  <c r="G32" i="13"/>
  <c r="G260" i="13"/>
  <c r="G116" i="13"/>
  <c r="Y194" i="15"/>
  <c r="Y308" i="15"/>
  <c r="G285" i="13"/>
  <c r="Y366" i="15"/>
  <c r="Y116" i="15"/>
  <c r="Y144" i="15"/>
  <c r="G320" i="13"/>
  <c r="Y176" i="15"/>
  <c r="Y270" i="15"/>
  <c r="Y339" i="15"/>
  <c r="B99" i="16"/>
  <c r="Y162" i="15"/>
  <c r="B105" i="16"/>
  <c r="E64" i="16"/>
  <c r="E76" i="16"/>
  <c r="E159" i="16"/>
  <c r="B216" i="16"/>
  <c r="B224" i="16"/>
  <c r="B104" i="16"/>
  <c r="E116" i="16"/>
  <c r="E183" i="16"/>
  <c r="G275" i="16"/>
  <c r="AH5" i="14"/>
  <c r="B9" i="16"/>
  <c r="F77" i="16"/>
  <c r="C77" i="16"/>
  <c r="F254" i="16"/>
  <c r="C254" i="16"/>
  <c r="F317" i="16"/>
  <c r="C317" i="16"/>
  <c r="C291" i="16"/>
  <c r="F10" i="17" s="1"/>
  <c r="G273" i="13"/>
  <c r="C190" i="16"/>
  <c r="F190" i="16"/>
  <c r="C209" i="16"/>
  <c r="F209" i="16"/>
  <c r="C347" i="16"/>
  <c r="F347" i="16"/>
  <c r="B301" i="16"/>
  <c r="G239" i="13"/>
  <c r="G271" i="13"/>
  <c r="G195" i="13"/>
  <c r="G331" i="13"/>
  <c r="G379" i="13"/>
  <c r="Y302" i="15"/>
  <c r="Y158" i="15"/>
  <c r="Y304" i="15"/>
  <c r="Y330" i="15"/>
  <c r="G352" i="13"/>
  <c r="Y145" i="15"/>
  <c r="Y267" i="15"/>
  <c r="Y375" i="15"/>
  <c r="Y200" i="15"/>
  <c r="Y81" i="15"/>
  <c r="Y229" i="15"/>
  <c r="Y76" i="15"/>
  <c r="B128" i="16"/>
  <c r="B144" i="16"/>
  <c r="B96" i="16"/>
  <c r="E42" i="16"/>
  <c r="E231" i="16"/>
  <c r="B55" i="16"/>
  <c r="B88" i="16"/>
  <c r="B100" i="16"/>
  <c r="E260" i="16"/>
  <c r="E83" i="16"/>
  <c r="B162" i="16"/>
  <c r="E294" i="16"/>
  <c r="G187" i="13"/>
  <c r="B57" i="16"/>
  <c r="F193" i="16"/>
  <c r="B12" i="16"/>
  <c r="E12" i="16"/>
  <c r="E383" i="16"/>
  <c r="B73" i="16"/>
  <c r="E73" i="16"/>
  <c r="C17" i="16"/>
  <c r="F357" i="16"/>
  <c r="C139" i="16"/>
  <c r="G342" i="13"/>
  <c r="F215" i="16"/>
  <c r="C215" i="16"/>
  <c r="G86" i="13"/>
  <c r="G72" i="13"/>
  <c r="G334" i="13"/>
  <c r="G253" i="13"/>
  <c r="G203" i="13"/>
  <c r="E273" i="16"/>
  <c r="G370" i="13"/>
  <c r="B188" i="16"/>
  <c r="B126" i="16"/>
  <c r="C207" i="16"/>
  <c r="F231" i="16"/>
  <c r="F162" i="16"/>
  <c r="C250" i="16"/>
  <c r="I4" i="14"/>
  <c r="B385" i="16"/>
  <c r="E72" i="16"/>
  <c r="E206" i="16"/>
  <c r="E200" i="16"/>
  <c r="B200" i="16"/>
  <c r="C73" i="16"/>
  <c r="G122" i="13"/>
  <c r="F343" i="16"/>
  <c r="F371" i="16"/>
  <c r="F281" i="16"/>
  <c r="C281" i="16"/>
  <c r="C95" i="16"/>
  <c r="F95" i="16"/>
  <c r="Y179" i="15"/>
  <c r="G114" i="13"/>
  <c r="G118" i="13"/>
  <c r="G242" i="13"/>
  <c r="G272" i="13"/>
  <c r="G238" i="13"/>
  <c r="G91" i="13"/>
  <c r="G298" i="13"/>
  <c r="G136" i="13"/>
  <c r="Y114" i="15"/>
  <c r="Y291" i="15"/>
  <c r="Y314" i="15"/>
  <c r="Y281" i="15"/>
  <c r="Y156" i="15"/>
  <c r="Y137" i="15"/>
  <c r="Y204" i="15"/>
  <c r="G382" i="13"/>
  <c r="Y312" i="15"/>
  <c r="B167" i="16"/>
  <c r="E48" i="16"/>
  <c r="E90" i="16"/>
  <c r="E218" i="16"/>
  <c r="E56" i="16"/>
  <c r="E246" i="16"/>
  <c r="B82" i="16"/>
  <c r="B258" i="16"/>
  <c r="E235" i="16"/>
  <c r="E288" i="16"/>
  <c r="E20" i="16"/>
  <c r="B149" i="16"/>
  <c r="E137" i="16"/>
  <c r="E170" i="16"/>
  <c r="B91" i="16"/>
  <c r="B180" i="16"/>
  <c r="F84" i="16"/>
  <c r="F216" i="16"/>
  <c r="F121" i="16"/>
  <c r="C35" i="16"/>
  <c r="F157" i="16"/>
  <c r="B3" i="16"/>
  <c r="E3" i="16"/>
  <c r="F334" i="16"/>
  <c r="C334" i="16"/>
  <c r="G257" i="13"/>
  <c r="G364" i="13"/>
  <c r="C226" i="16"/>
  <c r="G134" i="13"/>
  <c r="F264" i="16"/>
  <c r="F280" i="16"/>
  <c r="C280" i="16"/>
  <c r="F138" i="16"/>
  <c r="F109" i="16"/>
  <c r="C109" i="16"/>
  <c r="F111" i="16"/>
  <c r="C111" i="16"/>
  <c r="G354" i="13"/>
  <c r="B356" i="16"/>
  <c r="G140" i="13"/>
  <c r="G235" i="13"/>
  <c r="G243" i="13"/>
  <c r="G317" i="13"/>
  <c r="G277" i="13"/>
  <c r="G216" i="13"/>
  <c r="G230" i="13"/>
  <c r="Y361" i="15"/>
  <c r="Y368" i="15"/>
  <c r="G143" i="13"/>
  <c r="Y372" i="15"/>
  <c r="Y143" i="15"/>
  <c r="E105" i="16"/>
  <c r="B64" i="16"/>
  <c r="B80" i="16"/>
  <c r="B61" i="16"/>
  <c r="B159" i="16"/>
  <c r="B118" i="16"/>
  <c r="E47" i="16"/>
  <c r="B107" i="16"/>
  <c r="E224" i="16"/>
  <c r="B183" i="16"/>
  <c r="G19" i="13"/>
  <c r="D14" i="16"/>
  <c r="G41" i="17" s="1"/>
  <c r="T201" i="2"/>
  <c r="V201" i="15" s="1"/>
  <c r="T197" i="2"/>
  <c r="V197" i="15" s="1"/>
  <c r="T277" i="2"/>
  <c r="V277" i="15" s="1"/>
  <c r="T327" i="2"/>
  <c r="V327" i="15" s="1"/>
  <c r="T337" i="2"/>
  <c r="V337" i="15" s="1"/>
  <c r="L197" i="2"/>
  <c r="N197" i="15" s="1"/>
  <c r="L337" i="2"/>
  <c r="N337" i="15" s="1"/>
  <c r="L277" i="2"/>
  <c r="N277" i="15" s="1"/>
  <c r="L327" i="2"/>
  <c r="N327" i="15" s="1"/>
  <c r="L201" i="2"/>
  <c r="N201" i="15" s="1"/>
  <c r="AC146" i="14" l="1"/>
  <c r="D146" i="14" s="1"/>
  <c r="E141" i="16" s="1"/>
  <c r="AC146" i="13"/>
  <c r="AC371" i="13"/>
  <c r="AC371" i="14"/>
  <c r="AE340" i="13"/>
  <c r="AE340" i="14"/>
  <c r="AC294" i="14"/>
  <c r="AC294" i="13"/>
  <c r="AC84" i="14"/>
  <c r="AC84" i="13"/>
  <c r="AC161" i="13"/>
  <c r="AC161" i="14"/>
  <c r="AC196" i="13"/>
  <c r="AC196" i="14"/>
  <c r="AC230" i="14"/>
  <c r="AC230" i="13"/>
  <c r="AC36" i="13"/>
  <c r="AC36" i="14"/>
  <c r="AB204" i="13"/>
  <c r="AB204" i="14"/>
  <c r="AC303" i="13"/>
  <c r="AC303" i="14"/>
  <c r="AC160" i="13"/>
  <c r="AC160" i="14"/>
  <c r="AC379" i="14"/>
  <c r="AC379" i="13"/>
  <c r="AC376" i="14"/>
  <c r="AC376" i="13"/>
  <c r="AC98" i="14"/>
  <c r="AC98" i="13"/>
  <c r="D98" i="13" s="1"/>
  <c r="B93" i="16" s="1"/>
  <c r="G71" i="14"/>
  <c r="M71" i="14"/>
  <c r="M71" i="13"/>
  <c r="AE71" i="13"/>
  <c r="AE71" i="14"/>
  <c r="N29" i="14"/>
  <c r="E29" i="14" s="1"/>
  <c r="F24" i="16" s="1"/>
  <c r="N29" i="13"/>
  <c r="E29" i="13" s="1"/>
  <c r="C24" i="16" s="1"/>
  <c r="K51" i="14"/>
  <c r="I51" i="14"/>
  <c r="K51" i="13"/>
  <c r="I51" i="13"/>
  <c r="AE92" i="14"/>
  <c r="AE92" i="13"/>
  <c r="K67" i="13"/>
  <c r="I67" i="13"/>
  <c r="K67" i="14"/>
  <c r="I67" i="14"/>
  <c r="G58" i="13"/>
  <c r="I158" i="13"/>
  <c r="K158" i="13"/>
  <c r="I158" i="14"/>
  <c r="K158" i="14"/>
  <c r="Y64" i="15"/>
  <c r="AB67" i="14"/>
  <c r="AB67" i="13"/>
  <c r="Y32" i="15"/>
  <c r="AB35" i="14"/>
  <c r="AB35" i="13"/>
  <c r="K266" i="13"/>
  <c r="I266" i="14"/>
  <c r="I266" i="13"/>
  <c r="K266" i="14"/>
  <c r="M108" i="13"/>
  <c r="M108" i="14"/>
  <c r="AE99" i="14"/>
  <c r="AE99" i="13"/>
  <c r="N55" i="14"/>
  <c r="N55" i="13"/>
  <c r="G50" i="13"/>
  <c r="M75" i="14"/>
  <c r="M75" i="13"/>
  <c r="AE111" i="13"/>
  <c r="AE111" i="14"/>
  <c r="AC138" i="14"/>
  <c r="AC138" i="13"/>
  <c r="E176" i="14"/>
  <c r="F171" i="16" s="1"/>
  <c r="E387" i="13"/>
  <c r="D76" i="14"/>
  <c r="D291" i="14"/>
  <c r="D294" i="13"/>
  <c r="E74" i="13"/>
  <c r="E209" i="14"/>
  <c r="E295" i="13"/>
  <c r="E366" i="14"/>
  <c r="E373" i="13"/>
  <c r="G200" i="14"/>
  <c r="D247" i="13"/>
  <c r="AC335" i="14"/>
  <c r="AC335" i="13"/>
  <c r="E165" i="13"/>
  <c r="E118" i="14"/>
  <c r="E241" i="14"/>
  <c r="D285" i="14"/>
  <c r="E138" i="13"/>
  <c r="D114" i="14"/>
  <c r="E32" i="13"/>
  <c r="C27" i="16" s="1"/>
  <c r="F21" i="17" s="1"/>
  <c r="E377" i="13"/>
  <c r="D345" i="13"/>
  <c r="E282" i="13"/>
  <c r="D24" i="14"/>
  <c r="D351" i="13"/>
  <c r="D84" i="14"/>
  <c r="G330" i="14"/>
  <c r="D151" i="13"/>
  <c r="G261" i="13"/>
  <c r="E218" i="13"/>
  <c r="C213" i="16" s="1"/>
  <c r="D381" i="14"/>
  <c r="E70" i="14"/>
  <c r="F65" i="16" s="1"/>
  <c r="E309" i="13"/>
  <c r="C304" i="16" s="1"/>
  <c r="AE38" i="14"/>
  <c r="AE38" i="13"/>
  <c r="AE27" i="14"/>
  <c r="AE27" i="13"/>
  <c r="AC111" i="14"/>
  <c r="AC111" i="13"/>
  <c r="E338" i="13"/>
  <c r="C333" i="16" s="1"/>
  <c r="D233" i="14"/>
  <c r="D381" i="13"/>
  <c r="D146" i="13"/>
  <c r="D217" i="14"/>
  <c r="E158" i="13"/>
  <c r="C153" i="16" s="1"/>
  <c r="E264" i="14"/>
  <c r="E345" i="14"/>
  <c r="F340" i="16" s="1"/>
  <c r="E239" i="13"/>
  <c r="C234" i="16" s="1"/>
  <c r="E379" i="13"/>
  <c r="E289" i="13"/>
  <c r="C284" i="16" s="1"/>
  <c r="D202" i="14"/>
  <c r="D323" i="14"/>
  <c r="D356" i="13"/>
  <c r="AC140" i="13"/>
  <c r="AC140" i="14"/>
  <c r="D140" i="14" s="1"/>
  <c r="E135" i="16" s="1"/>
  <c r="I280" i="14"/>
  <c r="I280" i="13"/>
  <c r="K280" i="13"/>
  <c r="K280" i="14"/>
  <c r="AE330" i="14"/>
  <c r="AE330" i="13"/>
  <c r="AC315" i="13"/>
  <c r="AC315" i="14"/>
  <c r="AC117" i="14"/>
  <c r="AC117" i="13"/>
  <c r="AC203" i="14"/>
  <c r="D203" i="14" s="1"/>
  <c r="E198" i="16" s="1"/>
  <c r="AC203" i="13"/>
  <c r="AC305" i="14"/>
  <c r="AC305" i="13"/>
  <c r="D305" i="13" s="1"/>
  <c r="B300" i="16" s="1"/>
  <c r="AC147" i="14"/>
  <c r="D147" i="14" s="1"/>
  <c r="E142" i="16" s="1"/>
  <c r="AC147" i="13"/>
  <c r="AC302" i="13"/>
  <c r="AC302" i="14"/>
  <c r="AC235" i="13"/>
  <c r="AC235" i="14"/>
  <c r="AC320" i="14"/>
  <c r="D320" i="14" s="1"/>
  <c r="E315" i="16" s="1"/>
  <c r="AC320" i="13"/>
  <c r="AB280" i="13"/>
  <c r="AB280" i="14"/>
  <c r="AC367" i="13"/>
  <c r="AC367" i="14"/>
  <c r="AC213" i="13"/>
  <c r="AC213" i="14"/>
  <c r="AC250" i="14"/>
  <c r="D250" i="14" s="1"/>
  <c r="E245" i="16" s="1"/>
  <c r="AC250" i="13"/>
  <c r="AB330" i="14"/>
  <c r="AB330" i="13"/>
  <c r="AC257" i="14"/>
  <c r="AC257" i="13"/>
  <c r="D257" i="13" s="1"/>
  <c r="B252" i="16" s="1"/>
  <c r="AC319" i="14"/>
  <c r="AC319" i="13"/>
  <c r="AC141" i="14"/>
  <c r="AC141" i="13"/>
  <c r="N200" i="13"/>
  <c r="E200" i="13" s="1"/>
  <c r="N200" i="14"/>
  <c r="E200" i="14" s="1"/>
  <c r="AB200" i="13"/>
  <c r="AB200" i="14"/>
  <c r="N71" i="13"/>
  <c r="N71" i="14"/>
  <c r="AE51" i="13"/>
  <c r="AE51" i="14"/>
  <c r="AE29" i="14"/>
  <c r="AE29" i="13"/>
  <c r="AB266" i="14"/>
  <c r="AB266" i="13"/>
  <c r="Y263" i="15"/>
  <c r="AE103" i="13"/>
  <c r="AE103" i="14"/>
  <c r="G210" i="14"/>
  <c r="M67" i="13"/>
  <c r="M67" i="14"/>
  <c r="AE35" i="13"/>
  <c r="AE35" i="14"/>
  <c r="I103" i="13"/>
  <c r="K103" i="13"/>
  <c r="K103" i="14"/>
  <c r="I103" i="14"/>
  <c r="G35" i="13"/>
  <c r="M127" i="13"/>
  <c r="M127" i="14"/>
  <c r="AE108" i="14"/>
  <c r="AE108" i="13"/>
  <c r="G287" i="14"/>
  <c r="K71" i="13"/>
  <c r="I71" i="13"/>
  <c r="K71" i="14"/>
  <c r="I71" i="14"/>
  <c r="M55" i="14"/>
  <c r="M55" i="13"/>
  <c r="G300" i="14"/>
  <c r="G158" i="14"/>
  <c r="N43" i="14"/>
  <c r="N43" i="13"/>
  <c r="N75" i="13"/>
  <c r="N75" i="14"/>
  <c r="AC178" i="14"/>
  <c r="AC178" i="13"/>
  <c r="D178" i="13" s="1"/>
  <c r="B173" i="16" s="1"/>
  <c r="E176" i="13"/>
  <c r="C171" i="16" s="1"/>
  <c r="D141" i="13"/>
  <c r="D362" i="14"/>
  <c r="D166" i="14"/>
  <c r="G222" i="14"/>
  <c r="AC244" i="14"/>
  <c r="D244" i="14" s="1"/>
  <c r="E239" i="16" s="1"/>
  <c r="AC244" i="13"/>
  <c r="E174" i="13"/>
  <c r="C169" i="16" s="1"/>
  <c r="AC256" i="14"/>
  <c r="D256" i="14" s="1"/>
  <c r="E251" i="16" s="1"/>
  <c r="AC256" i="13"/>
  <c r="D256" i="13" s="1"/>
  <c r="B251" i="16" s="1"/>
  <c r="E387" i="14"/>
  <c r="D291" i="13"/>
  <c r="D267" i="14"/>
  <c r="D300" i="14"/>
  <c r="E74" i="14"/>
  <c r="D246" i="14"/>
  <c r="G381" i="14"/>
  <c r="E24" i="13"/>
  <c r="C19" i="16" s="1"/>
  <c r="E277" i="13"/>
  <c r="C272" i="16" s="1"/>
  <c r="G381" i="13"/>
  <c r="E246" i="14"/>
  <c r="F241" i="16" s="1"/>
  <c r="E373" i="14"/>
  <c r="G261" i="14"/>
  <c r="D217" i="13"/>
  <c r="AC30" i="13"/>
  <c r="AC30" i="14"/>
  <c r="E165" i="14"/>
  <c r="D259" i="13"/>
  <c r="D244" i="13"/>
  <c r="D220" i="13"/>
  <c r="E334" i="14"/>
  <c r="D335" i="13"/>
  <c r="D345" i="14"/>
  <c r="E268" i="13"/>
  <c r="E208" i="14"/>
  <c r="D351" i="14"/>
  <c r="E36" i="14"/>
  <c r="I139" i="14"/>
  <c r="K139" i="14"/>
  <c r="K139" i="13"/>
  <c r="I139" i="13"/>
  <c r="E19" i="13"/>
  <c r="I253" i="13"/>
  <c r="K253" i="14"/>
  <c r="I253" i="14"/>
  <c r="K253" i="13"/>
  <c r="E70" i="13"/>
  <c r="C65" i="16" s="1"/>
  <c r="E370" i="13"/>
  <c r="C365" i="16" s="1"/>
  <c r="E315" i="14"/>
  <c r="M139" i="14"/>
  <c r="M139" i="13"/>
  <c r="D119" i="14"/>
  <c r="E179" i="13"/>
  <c r="E102" i="14"/>
  <c r="F97" i="16" s="1"/>
  <c r="E76" i="13"/>
  <c r="C71" i="16" s="1"/>
  <c r="E166" i="13"/>
  <c r="C161" i="16" s="1"/>
  <c r="E250" i="13"/>
  <c r="E178" i="13"/>
  <c r="C173" i="16" s="1"/>
  <c r="E379" i="14"/>
  <c r="E289" i="14"/>
  <c r="F284" i="16" s="1"/>
  <c r="D214" i="14"/>
  <c r="D379" i="14"/>
  <c r="D319" i="13"/>
  <c r="AC378" i="13"/>
  <c r="AC378" i="14"/>
  <c r="D378" i="14" s="1"/>
  <c r="E373" i="16" s="1"/>
  <c r="AC119" i="13"/>
  <c r="D119" i="13" s="1"/>
  <c r="B114" i="16" s="1"/>
  <c r="AC119" i="14"/>
  <c r="AC275" i="13"/>
  <c r="AC275" i="14"/>
  <c r="AC292" i="14"/>
  <c r="AC292" i="13"/>
  <c r="N340" i="13"/>
  <c r="N340" i="14"/>
  <c r="AC226" i="14"/>
  <c r="D226" i="14" s="1"/>
  <c r="E221" i="16" s="1"/>
  <c r="AC226" i="13"/>
  <c r="AC318" i="13"/>
  <c r="D318" i="13" s="1"/>
  <c r="B313" i="16" s="1"/>
  <c r="AC318" i="14"/>
  <c r="AC387" i="14"/>
  <c r="AC387" i="13"/>
  <c r="AC296" i="13"/>
  <c r="AC296" i="14"/>
  <c r="D296" i="14" s="1"/>
  <c r="E291" i="16" s="1"/>
  <c r="AC143" i="14"/>
  <c r="AC143" i="13"/>
  <c r="AC365" i="13"/>
  <c r="AC365" i="14"/>
  <c r="D365" i="14" s="1"/>
  <c r="E360" i="16" s="1"/>
  <c r="AC377" i="14"/>
  <c r="AC377" i="13"/>
  <c r="M200" i="14"/>
  <c r="M200" i="13"/>
  <c r="AC383" i="14"/>
  <c r="AC383" i="13"/>
  <c r="D383" i="13" s="1"/>
  <c r="B378" i="16" s="1"/>
  <c r="G79" i="13"/>
  <c r="G182" i="13"/>
  <c r="G300" i="13"/>
  <c r="G43" i="13"/>
  <c r="K353" i="14"/>
  <c r="I353" i="14"/>
  <c r="I353" i="13"/>
  <c r="K353" i="13"/>
  <c r="AB58" i="14"/>
  <c r="AB58" i="13"/>
  <c r="Y55" i="15"/>
  <c r="N67" i="14"/>
  <c r="E67" i="14" s="1"/>
  <c r="F62" i="16" s="1"/>
  <c r="N67" i="13"/>
  <c r="E67" i="13" s="1"/>
  <c r="C62" i="16" s="1"/>
  <c r="AE23" i="14"/>
  <c r="AE23" i="13"/>
  <c r="G26" i="13"/>
  <c r="AM5" i="14"/>
  <c r="N127" i="14"/>
  <c r="E127" i="14" s="1"/>
  <c r="F122" i="16" s="1"/>
  <c r="N127" i="13"/>
  <c r="E127" i="13" s="1"/>
  <c r="C122" i="16" s="1"/>
  <c r="G375" i="13"/>
  <c r="I127" i="13"/>
  <c r="K127" i="13"/>
  <c r="K127" i="14"/>
  <c r="I127" i="14"/>
  <c r="G23" i="13"/>
  <c r="I26" i="13"/>
  <c r="K26" i="13"/>
  <c r="I26" i="14"/>
  <c r="K26" i="14"/>
  <c r="K29" i="13"/>
  <c r="I29" i="14"/>
  <c r="I29" i="13"/>
  <c r="K29" i="14"/>
  <c r="AE353" i="13"/>
  <c r="AE353" i="14"/>
  <c r="M43" i="13"/>
  <c r="M43" i="14"/>
  <c r="AE75" i="14"/>
  <c r="AE75" i="13"/>
  <c r="D350" i="13"/>
  <c r="D192" i="14"/>
  <c r="D362" i="13"/>
  <c r="D376" i="13"/>
  <c r="E152" i="14"/>
  <c r="F147" i="16" s="1"/>
  <c r="D386" i="13"/>
  <c r="E355" i="13"/>
  <c r="D257" i="14"/>
  <c r="E210" i="13"/>
  <c r="C205" i="16" s="1"/>
  <c r="AC32" i="13"/>
  <c r="AC32" i="14"/>
  <c r="E174" i="14"/>
  <c r="F169" i="16" s="1"/>
  <c r="E332" i="14"/>
  <c r="E202" i="14"/>
  <c r="F197" i="16" s="1"/>
  <c r="D195" i="13"/>
  <c r="D294" i="14"/>
  <c r="D346" i="14"/>
  <c r="E381" i="13"/>
  <c r="C376" i="16" s="1"/>
  <c r="D82" i="13"/>
  <c r="E24" i="14"/>
  <c r="F19" i="16" s="1"/>
  <c r="E277" i="14"/>
  <c r="AO5" i="13"/>
  <c r="D147" i="13"/>
  <c r="E226" i="14"/>
  <c r="AC341" i="14"/>
  <c r="D341" i="14" s="1"/>
  <c r="E336" i="16" s="1"/>
  <c r="AC341" i="13"/>
  <c r="D186" i="13"/>
  <c r="D226" i="13"/>
  <c r="D259" i="14"/>
  <c r="D260" i="14"/>
  <c r="D114" i="13"/>
  <c r="D377" i="13"/>
  <c r="D384" i="13"/>
  <c r="E130" i="13"/>
  <c r="C125" i="16" s="1"/>
  <c r="D187" i="13"/>
  <c r="AC239" i="13"/>
  <c r="D239" i="13" s="1"/>
  <c r="B234" i="16" s="1"/>
  <c r="AC239" i="14"/>
  <c r="E334" i="13"/>
  <c r="D335" i="14"/>
  <c r="E268" i="14"/>
  <c r="E208" i="13"/>
  <c r="D318" i="14"/>
  <c r="D312" i="13"/>
  <c r="E370" i="14"/>
  <c r="E315" i="13"/>
  <c r="N139" i="14"/>
  <c r="E139" i="14" s="1"/>
  <c r="F134" i="16" s="1"/>
  <c r="N139" i="13"/>
  <c r="E139" i="13" s="1"/>
  <c r="C134" i="16" s="1"/>
  <c r="E187" i="13"/>
  <c r="C182" i="16" s="1"/>
  <c r="AC348" i="14"/>
  <c r="AC348" i="13"/>
  <c r="E102" i="13"/>
  <c r="C97" i="16" s="1"/>
  <c r="E76" i="14"/>
  <c r="F71" i="16" s="1"/>
  <c r="E166" i="14"/>
  <c r="F161" i="16" s="1"/>
  <c r="E250" i="14"/>
  <c r="E178" i="14"/>
  <c r="F173" i="16" s="1"/>
  <c r="E122" i="13"/>
  <c r="C117" i="16" s="1"/>
  <c r="D202" i="13"/>
  <c r="D323" i="13"/>
  <c r="D387" i="13"/>
  <c r="D379" i="13"/>
  <c r="D319" i="14"/>
  <c r="D356" i="14"/>
  <c r="AC270" i="14"/>
  <c r="AC270" i="13"/>
  <c r="AC165" i="13"/>
  <c r="AC165" i="14"/>
  <c r="D165" i="14" s="1"/>
  <c r="E160" i="16" s="1"/>
  <c r="AC369" i="13"/>
  <c r="D369" i="13" s="1"/>
  <c r="B364" i="16" s="1"/>
  <c r="AC369" i="14"/>
  <c r="AC248" i="13"/>
  <c r="AC248" i="14"/>
  <c r="D248" i="14" s="1"/>
  <c r="E243" i="16" s="1"/>
  <c r="AC227" i="14"/>
  <c r="AC227" i="13"/>
  <c r="AC118" i="14"/>
  <c r="D118" i="14" s="1"/>
  <c r="E113" i="16" s="1"/>
  <c r="AC118" i="13"/>
  <c r="D118" i="13" s="1"/>
  <c r="B113" i="16" s="1"/>
  <c r="N330" i="14"/>
  <c r="E330" i="14" s="1"/>
  <c r="N330" i="13"/>
  <c r="E330" i="13" s="1"/>
  <c r="N204" i="14"/>
  <c r="E204" i="14" s="1"/>
  <c r="N204" i="13"/>
  <c r="E204" i="13" s="1"/>
  <c r="M340" i="13"/>
  <c r="M340" i="14"/>
  <c r="AC269" i="13"/>
  <c r="D269" i="13" s="1"/>
  <c r="B264" i="16" s="1"/>
  <c r="AC269" i="14"/>
  <c r="AC344" i="14"/>
  <c r="AC344" i="13"/>
  <c r="D344" i="13" s="1"/>
  <c r="B339" i="16" s="1"/>
  <c r="E40" i="17" s="1"/>
  <c r="AC360" i="13"/>
  <c r="D360" i="13" s="1"/>
  <c r="B355" i="16" s="1"/>
  <c r="AC360" i="14"/>
  <c r="AC238" i="13"/>
  <c r="AC238" i="14"/>
  <c r="AC254" i="13"/>
  <c r="D254" i="13" s="1"/>
  <c r="B249" i="16" s="1"/>
  <c r="AC254" i="14"/>
  <c r="D254" i="14" s="1"/>
  <c r="E249" i="16" s="1"/>
  <c r="AC209" i="14"/>
  <c r="AC209" i="13"/>
  <c r="AC206" i="14"/>
  <c r="D206" i="14" s="1"/>
  <c r="E201" i="16" s="1"/>
  <c r="AC206" i="13"/>
  <c r="D206" i="13" s="1"/>
  <c r="B201" i="16" s="1"/>
  <c r="AC354" i="13"/>
  <c r="AC354" i="14"/>
  <c r="M35" i="14"/>
  <c r="M35" i="13"/>
  <c r="K99" i="13"/>
  <c r="I99" i="13"/>
  <c r="K99" i="14"/>
  <c r="I99" i="14"/>
  <c r="G67" i="13"/>
  <c r="K50" i="14"/>
  <c r="I50" i="13"/>
  <c r="K50" i="13"/>
  <c r="I50" i="14"/>
  <c r="D50" i="14" s="1"/>
  <c r="G70" i="14"/>
  <c r="Y105" i="15"/>
  <c r="AB108" i="13"/>
  <c r="AB108" i="14"/>
  <c r="G165" i="14"/>
  <c r="AC139" i="14"/>
  <c r="AC139" i="13"/>
  <c r="G252" i="14"/>
  <c r="D209" i="13"/>
  <c r="D32" i="13"/>
  <c r="D100" i="13"/>
  <c r="D376" i="14"/>
  <c r="E152" i="13"/>
  <c r="C147" i="16" s="1"/>
  <c r="N38" i="14"/>
  <c r="N38" i="13"/>
  <c r="K27" i="14"/>
  <c r="I27" i="14"/>
  <c r="K27" i="13"/>
  <c r="I27" i="13"/>
  <c r="D296" i="13"/>
  <c r="E210" i="14"/>
  <c r="F205" i="16" s="1"/>
  <c r="AC216" i="13"/>
  <c r="D216" i="13" s="1"/>
  <c r="B211" i="16" s="1"/>
  <c r="AC216" i="14"/>
  <c r="E375" i="13"/>
  <c r="E362" i="13"/>
  <c r="C357" i="16" s="1"/>
  <c r="E332" i="13"/>
  <c r="E202" i="13"/>
  <c r="C197" i="16" s="1"/>
  <c r="K111" i="14"/>
  <c r="I111" i="13"/>
  <c r="K111" i="13"/>
  <c r="I111" i="14"/>
  <c r="D143" i="13"/>
  <c r="D315" i="14"/>
  <c r="E58" i="14"/>
  <c r="F53" i="16" s="1"/>
  <c r="E311" i="13"/>
  <c r="D327" i="13"/>
  <c r="D19" i="13"/>
  <c r="E226" i="13"/>
  <c r="D74" i="14"/>
  <c r="G228" i="14"/>
  <c r="G355" i="13"/>
  <c r="D348" i="14"/>
  <c r="AC264" i="13"/>
  <c r="D264" i="13" s="1"/>
  <c r="B259" i="16" s="1"/>
  <c r="AC264" i="14"/>
  <c r="D264" i="14" s="1"/>
  <c r="E259" i="16" s="1"/>
  <c r="AC372" i="13"/>
  <c r="D372" i="13" s="1"/>
  <c r="B367" i="16" s="1"/>
  <c r="AC372" i="14"/>
  <c r="D372" i="14" s="1"/>
  <c r="E367" i="16" s="1"/>
  <c r="D365" i="13"/>
  <c r="E354" i="13"/>
  <c r="E159" i="14"/>
  <c r="D270" i="14"/>
  <c r="D70" i="14"/>
  <c r="D174" i="13"/>
  <c r="D247" i="14"/>
  <c r="D143" i="14"/>
  <c r="D302" i="14"/>
  <c r="D303" i="14"/>
  <c r="D160" i="14"/>
  <c r="AB27" i="14"/>
  <c r="AB27" i="13"/>
  <c r="Y24" i="15"/>
  <c r="D140" i="13"/>
  <c r="AC313" i="14"/>
  <c r="D313" i="14" s="1"/>
  <c r="E308" i="16" s="1"/>
  <c r="AC313" i="13"/>
  <c r="D313" i="13" s="1"/>
  <c r="B308" i="16" s="1"/>
  <c r="E320" i="14"/>
  <c r="E141" i="14"/>
  <c r="D239" i="14"/>
  <c r="D161" i="14"/>
  <c r="D227" i="14"/>
  <c r="E227" i="13"/>
  <c r="D274" i="14"/>
  <c r="D86" i="13"/>
  <c r="E44" i="14"/>
  <c r="F39" i="16" s="1"/>
  <c r="E273" i="13"/>
  <c r="E94" i="13"/>
  <c r="C89" i="16" s="1"/>
  <c r="D369" i="14"/>
  <c r="E364" i="14"/>
  <c r="G245" i="13"/>
  <c r="G111" i="13"/>
  <c r="AE139" i="14"/>
  <c r="AE139" i="13"/>
  <c r="E359" i="14"/>
  <c r="D305" i="14"/>
  <c r="E291" i="14"/>
  <c r="F286" i="16" s="1"/>
  <c r="E192" i="13"/>
  <c r="C187" i="16" s="1"/>
  <c r="E304" i="14"/>
  <c r="F299" i="16" s="1"/>
  <c r="E122" i="14"/>
  <c r="D387" i="14"/>
  <c r="D235" i="13"/>
  <c r="D214" i="13"/>
  <c r="AC148" i="13"/>
  <c r="AC148" i="14"/>
  <c r="AC334" i="14"/>
  <c r="AC334" i="13"/>
  <c r="AC316" i="13"/>
  <c r="AC316" i="14"/>
  <c r="AC144" i="13"/>
  <c r="AC144" i="14"/>
  <c r="D144" i="14" s="1"/>
  <c r="E139" i="16" s="1"/>
  <c r="M330" i="14"/>
  <c r="M330" i="13"/>
  <c r="M204" i="13"/>
  <c r="M204" i="14"/>
  <c r="AC261" i="14"/>
  <c r="AC261" i="13"/>
  <c r="D261" i="13" s="1"/>
  <c r="B256" i="16" s="1"/>
  <c r="AC171" i="13"/>
  <c r="AC171" i="14"/>
  <c r="D171" i="14" s="1"/>
  <c r="E166" i="16" s="1"/>
  <c r="AC324" i="14"/>
  <c r="D324" i="14" s="1"/>
  <c r="E319" i="16" s="1"/>
  <c r="AC324" i="13"/>
  <c r="AC331" i="13"/>
  <c r="D331" i="13" s="1"/>
  <c r="B326" i="16" s="1"/>
  <c r="AC331" i="14"/>
  <c r="AC368" i="14"/>
  <c r="AC368" i="13"/>
  <c r="D368" i="13" s="1"/>
  <c r="B363" i="16" s="1"/>
  <c r="AC295" i="13"/>
  <c r="AC295" i="14"/>
  <c r="D295" i="14" s="1"/>
  <c r="E290" i="16" s="1"/>
  <c r="AC190" i="14"/>
  <c r="AC190" i="13"/>
  <c r="AC326" i="13"/>
  <c r="D326" i="13" s="1"/>
  <c r="B321" i="16" s="1"/>
  <c r="AC326" i="14"/>
  <c r="D326" i="14" s="1"/>
  <c r="E321" i="16" s="1"/>
  <c r="AB340" i="13"/>
  <c r="AB340" i="14"/>
  <c r="M353" i="13"/>
  <c r="M353" i="14"/>
  <c r="G386" i="13"/>
  <c r="G287" i="13"/>
  <c r="K102" i="14"/>
  <c r="I102" i="13"/>
  <c r="D102" i="13" s="1"/>
  <c r="K102" i="13"/>
  <c r="I102" i="14"/>
  <c r="D102" i="14" s="1"/>
  <c r="E97" i="16" s="1"/>
  <c r="AE67" i="13"/>
  <c r="AE67" i="14"/>
  <c r="N35" i="14"/>
  <c r="E35" i="14" s="1"/>
  <c r="F30" i="16" s="1"/>
  <c r="N35" i="13"/>
  <c r="E35" i="13" s="1"/>
  <c r="C30" i="16" s="1"/>
  <c r="N51" i="14"/>
  <c r="N51" i="13"/>
  <c r="G65" i="14"/>
  <c r="AB43" i="13"/>
  <c r="AB43" i="14"/>
  <c r="Y40" i="15"/>
  <c r="G197" i="13"/>
  <c r="I197" i="13"/>
  <c r="K197" i="13"/>
  <c r="K197" i="14"/>
  <c r="I197" i="14"/>
  <c r="D4" i="14"/>
  <c r="G127" i="14"/>
  <c r="AE43" i="13"/>
  <c r="AE43" i="14"/>
  <c r="N23" i="13"/>
  <c r="E23" i="13" s="1"/>
  <c r="C18" i="16" s="1"/>
  <c r="F23" i="17" s="1"/>
  <c r="N23" i="14"/>
  <c r="E23" i="14" s="1"/>
  <c r="F18" i="16" s="1"/>
  <c r="G102" i="14"/>
  <c r="K35" i="14"/>
  <c r="K35" i="13"/>
  <c r="I35" i="13"/>
  <c r="I35" i="14"/>
  <c r="G58" i="14"/>
  <c r="D371" i="14"/>
  <c r="G232" i="13"/>
  <c r="D329" i="14"/>
  <c r="E79" i="14"/>
  <c r="AC194" i="14"/>
  <c r="AC194" i="13"/>
  <c r="E298" i="14"/>
  <c r="F293" i="16" s="1"/>
  <c r="D350" i="14"/>
  <c r="D374" i="14"/>
  <c r="D352" i="14"/>
  <c r="D209" i="14"/>
  <c r="D192" i="13"/>
  <c r="D32" i="14"/>
  <c r="D100" i="14"/>
  <c r="E287" i="13"/>
  <c r="C282" i="16" s="1"/>
  <c r="D386" i="14"/>
  <c r="M38" i="14"/>
  <c r="M38" i="13"/>
  <c r="AC286" i="13"/>
  <c r="D286" i="13" s="1"/>
  <c r="B281" i="16" s="1"/>
  <c r="AC286" i="14"/>
  <c r="D122" i="13"/>
  <c r="E375" i="14"/>
  <c r="D138" i="13"/>
  <c r="E244" i="14"/>
  <c r="F239" i="16" s="1"/>
  <c r="D283" i="14"/>
  <c r="D292" i="13"/>
  <c r="D314" i="13"/>
  <c r="G34" i="13"/>
  <c r="K245" i="14"/>
  <c r="I245" i="14"/>
  <c r="I245" i="13"/>
  <c r="K245" i="13"/>
  <c r="D315" i="13"/>
  <c r="D82" i="14"/>
  <c r="E58" i="13"/>
  <c r="C53" i="16" s="1"/>
  <c r="E311" i="14"/>
  <c r="D22" i="13"/>
  <c r="D171" i="13"/>
  <c r="E266" i="14"/>
  <c r="F261" i="16" s="1"/>
  <c r="E228" i="14"/>
  <c r="F223" i="16" s="1"/>
  <c r="D310" i="14"/>
  <c r="AE245" i="13"/>
  <c r="AE245" i="14"/>
  <c r="E368" i="13"/>
  <c r="E354" i="14"/>
  <c r="E159" i="13"/>
  <c r="D186" i="14"/>
  <c r="D270" i="13"/>
  <c r="D220" i="14"/>
  <c r="D176" i="13"/>
  <c r="D302" i="13"/>
  <c r="D289" i="13"/>
  <c r="K46" i="14"/>
  <c r="I46" i="14"/>
  <c r="D46" i="14" s="1"/>
  <c r="I46" i="13"/>
  <c r="K46" i="13"/>
  <c r="G341" i="14"/>
  <c r="D173" i="14"/>
  <c r="AC237" i="13"/>
  <c r="AC237" i="14"/>
  <c r="D237" i="14" s="1"/>
  <c r="E232" i="16" s="1"/>
  <c r="E320" i="13"/>
  <c r="D385" i="14"/>
  <c r="E141" i="13"/>
  <c r="C136" i="16" s="1"/>
  <c r="D165" i="13"/>
  <c r="D161" i="13"/>
  <c r="D227" i="13"/>
  <c r="E227" i="14"/>
  <c r="D194" i="13"/>
  <c r="D216" i="14"/>
  <c r="D86" i="14"/>
  <c r="G139" i="14"/>
  <c r="E147" i="14"/>
  <c r="D144" i="13"/>
  <c r="E215" i="13"/>
  <c r="C210" i="16" s="1"/>
  <c r="E326" i="14"/>
  <c r="E86" i="13"/>
  <c r="C81" i="16" s="1"/>
  <c r="E94" i="14"/>
  <c r="Y249" i="15"/>
  <c r="AB252" i="13"/>
  <c r="AB252" i="14"/>
  <c r="E291" i="13"/>
  <c r="C286" i="16" s="1"/>
  <c r="E192" i="14"/>
  <c r="F187" i="16" s="1"/>
  <c r="E190" i="13"/>
  <c r="C185" i="16" s="1"/>
  <c r="E304" i="13"/>
  <c r="C299" i="16" s="1"/>
  <c r="D65" i="13"/>
  <c r="E365" i="13"/>
  <c r="E351" i="14"/>
  <c r="F346" i="16" s="1"/>
  <c r="E183" i="13"/>
  <c r="C178" i="16" s="1"/>
  <c r="E274" i="13"/>
  <c r="C269" i="16" s="1"/>
  <c r="D183" i="13"/>
  <c r="D316" i="14"/>
  <c r="D235" i="14"/>
  <c r="AC159" i="14"/>
  <c r="AC159" i="13"/>
  <c r="D159" i="13" s="1"/>
  <c r="B154" i="16" s="1"/>
  <c r="AC182" i="14"/>
  <c r="AC182" i="13"/>
  <c r="AC342" i="14"/>
  <c r="D342" i="14" s="1"/>
  <c r="E337" i="16" s="1"/>
  <c r="AC342" i="13"/>
  <c r="D342" i="13" s="1"/>
  <c r="B337" i="16" s="1"/>
  <c r="AC311" i="13"/>
  <c r="AC311" i="14"/>
  <c r="AC135" i="13"/>
  <c r="D135" i="13" s="1"/>
  <c r="B130" i="16" s="1"/>
  <c r="AC135" i="14"/>
  <c r="D135" i="14" s="1"/>
  <c r="E130" i="16" s="1"/>
  <c r="AC91" i="13"/>
  <c r="D91" i="13" s="1"/>
  <c r="B86" i="16" s="1"/>
  <c r="AC91" i="14"/>
  <c r="AC366" i="14"/>
  <c r="D366" i="14" s="1"/>
  <c r="E361" i="16" s="1"/>
  <c r="AC366" i="13"/>
  <c r="N280" i="13"/>
  <c r="E280" i="13" s="1"/>
  <c r="N280" i="14"/>
  <c r="E280" i="14" s="1"/>
  <c r="AC200" i="14"/>
  <c r="AC200" i="13"/>
  <c r="AC343" i="13"/>
  <c r="D343" i="13" s="1"/>
  <c r="B338" i="16" s="1"/>
  <c r="AC343" i="14"/>
  <c r="D343" i="14" s="1"/>
  <c r="E338" i="16" s="1"/>
  <c r="AC336" i="13"/>
  <c r="D336" i="13" s="1"/>
  <c r="B331" i="16" s="1"/>
  <c r="AC336" i="14"/>
  <c r="D336" i="14" s="1"/>
  <c r="E331" i="16" s="1"/>
  <c r="AC44" i="13"/>
  <c r="D44" i="13" s="1"/>
  <c r="B39" i="16" s="1"/>
  <c r="AC44" i="14"/>
  <c r="AC325" i="13"/>
  <c r="D325" i="13" s="1"/>
  <c r="B320" i="16" s="1"/>
  <c r="AC325" i="14"/>
  <c r="AC370" i="13"/>
  <c r="AC370" i="14"/>
  <c r="D370" i="14" s="1"/>
  <c r="E365" i="16" s="1"/>
  <c r="N353" i="14"/>
  <c r="E353" i="14" s="1"/>
  <c r="F348" i="16" s="1"/>
  <c r="N353" i="13"/>
  <c r="E353" i="13" s="1"/>
  <c r="C348" i="16" s="1"/>
  <c r="G374" i="13"/>
  <c r="I23" i="13"/>
  <c r="K23" i="14"/>
  <c r="K23" i="13"/>
  <c r="I23" i="14"/>
  <c r="D23" i="14" s="1"/>
  <c r="E18" i="16" s="1"/>
  <c r="G386" i="14"/>
  <c r="I58" i="13"/>
  <c r="I58" i="14"/>
  <c r="K58" i="13"/>
  <c r="K58" i="14"/>
  <c r="M51" i="13"/>
  <c r="M51" i="14"/>
  <c r="G374" i="14"/>
  <c r="AB71" i="13"/>
  <c r="AB71" i="14"/>
  <c r="Y68" i="15"/>
  <c r="M23" i="13"/>
  <c r="M23" i="14"/>
  <c r="G35" i="14"/>
  <c r="K75" i="14"/>
  <c r="I75" i="14"/>
  <c r="K75" i="13"/>
  <c r="I75" i="13"/>
  <c r="G210" i="13"/>
  <c r="G165" i="13"/>
  <c r="D261" i="14"/>
  <c r="D341" i="13"/>
  <c r="E79" i="13"/>
  <c r="D371" i="13"/>
  <c r="E298" i="13"/>
  <c r="C293" i="16" s="1"/>
  <c r="F17" i="17" s="1"/>
  <c r="D374" i="13"/>
  <c r="D237" i="13"/>
  <c r="E287" i="14"/>
  <c r="E300" i="14"/>
  <c r="F295" i="16" s="1"/>
  <c r="D354" i="14"/>
  <c r="E232" i="14"/>
  <c r="D148" i="14"/>
  <c r="E302" i="14"/>
  <c r="E244" i="13"/>
  <c r="D283" i="13"/>
  <c r="D322" i="14"/>
  <c r="D334" i="14"/>
  <c r="D196" i="14"/>
  <c r="D117" i="13"/>
  <c r="D230" i="14"/>
  <c r="D314" i="14"/>
  <c r="D203" i="13"/>
  <c r="E186" i="13"/>
  <c r="C181" i="16" s="1"/>
  <c r="E347" i="13"/>
  <c r="C342" i="16" s="1"/>
  <c r="D36" i="14"/>
  <c r="D238" i="13"/>
  <c r="AK5" i="13"/>
  <c r="D163" i="14"/>
  <c r="E266" i="13"/>
  <c r="C261" i="16" s="1"/>
  <c r="D275" i="14"/>
  <c r="D74" i="13"/>
  <c r="G228" i="13"/>
  <c r="AC287" i="13"/>
  <c r="AC287" i="14"/>
  <c r="D287" i="14" s="1"/>
  <c r="E282" i="16" s="1"/>
  <c r="E312" i="13"/>
  <c r="C307" i="16" s="1"/>
  <c r="D70" i="13"/>
  <c r="D174" i="14"/>
  <c r="D191" i="13"/>
  <c r="D190" i="13"/>
  <c r="D156" i="13"/>
  <c r="D176" i="14"/>
  <c r="E356" i="13"/>
  <c r="C351" i="16" s="1"/>
  <c r="D289" i="14"/>
  <c r="D303" i="13"/>
  <c r="E50" i="13"/>
  <c r="C45" i="16" s="1"/>
  <c r="E117" i="14"/>
  <c r="E346" i="14"/>
  <c r="E279" i="14"/>
  <c r="E372" i="13"/>
  <c r="G204" i="14"/>
  <c r="E254" i="14"/>
  <c r="D194" i="14"/>
  <c r="D84" i="13"/>
  <c r="I38" i="14"/>
  <c r="K38" i="14"/>
  <c r="I38" i="13"/>
  <c r="K38" i="13"/>
  <c r="G27" i="14"/>
  <c r="D382" i="14"/>
  <c r="E182" i="13"/>
  <c r="E326" i="13"/>
  <c r="E86" i="14"/>
  <c r="F81" i="16" s="1"/>
  <c r="D286" i="14"/>
  <c r="E384" i="14"/>
  <c r="F379" i="16" s="1"/>
  <c r="D248" i="13"/>
  <c r="E336" i="13"/>
  <c r="E65" i="14"/>
  <c r="F60" i="16" s="1"/>
  <c r="E190" i="14"/>
  <c r="D65" i="14"/>
  <c r="E365" i="14"/>
  <c r="E351" i="13"/>
  <c r="C346" i="16" s="1"/>
  <c r="E183" i="14"/>
  <c r="F178" i="16" s="1"/>
  <c r="E274" i="14"/>
  <c r="F269" i="16" s="1"/>
  <c r="D367" i="13"/>
  <c r="D269" i="14"/>
  <c r="D228" i="13"/>
  <c r="AE280" i="14"/>
  <c r="AE280" i="13"/>
  <c r="I330" i="13"/>
  <c r="I330" i="14"/>
  <c r="K330" i="14"/>
  <c r="K330" i="13"/>
  <c r="AE204" i="14"/>
  <c r="AE204" i="13"/>
  <c r="AC284" i="13"/>
  <c r="D284" i="13" s="1"/>
  <c r="B279" i="16" s="1"/>
  <c r="AC284" i="14"/>
  <c r="D284" i="14" s="1"/>
  <c r="E279" i="16" s="1"/>
  <c r="AC79" i="14"/>
  <c r="D79" i="14" s="1"/>
  <c r="E74" i="16" s="1"/>
  <c r="AC79" i="13"/>
  <c r="D79" i="13" s="1"/>
  <c r="B74" i="16" s="1"/>
  <c r="AC333" i="14"/>
  <c r="D333" i="14" s="1"/>
  <c r="E328" i="16" s="1"/>
  <c r="AC333" i="13"/>
  <c r="D333" i="13" s="1"/>
  <c r="B328" i="16" s="1"/>
  <c r="AC273" i="14"/>
  <c r="D273" i="14" s="1"/>
  <c r="E268" i="16" s="1"/>
  <c r="AC273" i="13"/>
  <c r="D273" i="13" s="1"/>
  <c r="B268" i="16" s="1"/>
  <c r="AC197" i="13"/>
  <c r="AC197" i="14"/>
  <c r="AC136" i="13"/>
  <c r="D136" i="13" s="1"/>
  <c r="B131" i="16" s="1"/>
  <c r="AC136" i="14"/>
  <c r="D136" i="14" s="1"/>
  <c r="E131" i="16" s="1"/>
  <c r="AC241" i="13"/>
  <c r="D241" i="13" s="1"/>
  <c r="B236" i="16" s="1"/>
  <c r="AC241" i="14"/>
  <c r="D241" i="14" s="1"/>
  <c r="E236" i="16" s="1"/>
  <c r="AC332" i="13"/>
  <c r="D332" i="13" s="1"/>
  <c r="B327" i="16" s="1"/>
  <c r="AC332" i="14"/>
  <c r="M280" i="13"/>
  <c r="M280" i="14"/>
  <c r="AC72" i="13"/>
  <c r="D72" i="13" s="1"/>
  <c r="B67" i="16" s="1"/>
  <c r="AC72" i="14"/>
  <c r="D72" i="14" s="1"/>
  <c r="E67" i="16" s="1"/>
  <c r="AC83" i="13"/>
  <c r="AC83" i="14"/>
  <c r="D83" i="14" s="1"/>
  <c r="E78" i="16" s="1"/>
  <c r="AC328" i="14"/>
  <c r="D328" i="14" s="1"/>
  <c r="E323" i="16" s="1"/>
  <c r="AC328" i="13"/>
  <c r="D328" i="13" s="1"/>
  <c r="B323" i="16" s="1"/>
  <c r="AC268" i="13"/>
  <c r="D268" i="13" s="1"/>
  <c r="B263" i="16" s="1"/>
  <c r="AC268" i="14"/>
  <c r="D268" i="14" s="1"/>
  <c r="E263" i="16" s="1"/>
  <c r="AC243" i="14"/>
  <c r="D243" i="14" s="1"/>
  <c r="E238" i="16" s="1"/>
  <c r="AC243" i="13"/>
  <c r="D243" i="13" s="1"/>
  <c r="B238" i="16" s="1"/>
  <c r="AC157" i="13"/>
  <c r="D157" i="13" s="1"/>
  <c r="B152" i="16" s="1"/>
  <c r="AC157" i="14"/>
  <c r="D157" i="14" s="1"/>
  <c r="E152" i="16" s="1"/>
  <c r="AB55" i="13"/>
  <c r="AB55" i="14"/>
  <c r="Y52" i="15"/>
  <c r="G99" i="13"/>
  <c r="G74" i="14"/>
  <c r="K210" i="14"/>
  <c r="I210" i="13"/>
  <c r="D210" i="13" s="1"/>
  <c r="K210" i="13"/>
  <c r="I210" i="14"/>
  <c r="K55" i="13"/>
  <c r="I55" i="13"/>
  <c r="K55" i="14"/>
  <c r="I55" i="14"/>
  <c r="Y48" i="15"/>
  <c r="AB51" i="13"/>
  <c r="AB51" i="14"/>
  <c r="N92" i="13"/>
  <c r="E92" i="13" s="1"/>
  <c r="C87" i="16" s="1"/>
  <c r="N92" i="14"/>
  <c r="E92" i="14" s="1"/>
  <c r="F87" i="16" s="1"/>
  <c r="AC210" i="13"/>
  <c r="AC210" i="14"/>
  <c r="G26" i="14"/>
  <c r="AB75" i="14"/>
  <c r="AB75" i="13"/>
  <c r="Y72" i="15"/>
  <c r="G186" i="14"/>
  <c r="K43" i="13"/>
  <c r="I43" i="13"/>
  <c r="I43" i="14"/>
  <c r="K43" i="14"/>
  <c r="N99" i="13"/>
  <c r="E99" i="13" s="1"/>
  <c r="C94" i="16" s="1"/>
  <c r="N99" i="14"/>
  <c r="E99" i="14" s="1"/>
  <c r="F94" i="16" s="1"/>
  <c r="M103" i="13"/>
  <c r="M103" i="14"/>
  <c r="K108" i="13"/>
  <c r="I108" i="13"/>
  <c r="I108" i="14"/>
  <c r="K108" i="14"/>
  <c r="AB26" i="13"/>
  <c r="E26" i="13" s="1"/>
  <c r="C21" i="16" s="1"/>
  <c r="F43" i="17" s="1"/>
  <c r="AB26" i="14"/>
  <c r="E26" i="14" s="1"/>
  <c r="F21" i="16" s="1"/>
  <c r="Y23" i="15"/>
  <c r="N252" i="13"/>
  <c r="E252" i="13" s="1"/>
  <c r="C247" i="16" s="1"/>
  <c r="N252" i="14"/>
  <c r="E252" i="14" s="1"/>
  <c r="F247" i="16" s="1"/>
  <c r="D370" i="13"/>
  <c r="D360" i="14"/>
  <c r="D288" i="14"/>
  <c r="D166" i="13"/>
  <c r="E300" i="13"/>
  <c r="C295" i="16" s="1"/>
  <c r="E261" i="14"/>
  <c r="D44" i="14"/>
  <c r="AC94" i="13"/>
  <c r="AC94" i="14"/>
  <c r="D94" i="14" s="1"/>
  <c r="E89" i="16" s="1"/>
  <c r="AC347" i="14"/>
  <c r="D347" i="14" s="1"/>
  <c r="E342" i="16" s="1"/>
  <c r="AC347" i="13"/>
  <c r="D347" i="13" s="1"/>
  <c r="B342" i="16" s="1"/>
  <c r="D148" i="13"/>
  <c r="D94" i="13"/>
  <c r="E302" i="13"/>
  <c r="C297" i="16" s="1"/>
  <c r="D122" i="14"/>
  <c r="D138" i="14"/>
  <c r="E317" i="14"/>
  <c r="D334" i="13"/>
  <c r="D117" i="14"/>
  <c r="D178" i="14"/>
  <c r="D300" i="13"/>
  <c r="AB38" i="14"/>
  <c r="AB38" i="13"/>
  <c r="Y35" i="15"/>
  <c r="I222" i="14"/>
  <c r="D222" i="14" s="1"/>
  <c r="K222" i="14"/>
  <c r="I222" i="13"/>
  <c r="K222" i="13"/>
  <c r="D344" i="14"/>
  <c r="G30" i="14"/>
  <c r="E186" i="14"/>
  <c r="F181" i="16" s="1"/>
  <c r="E347" i="14"/>
  <c r="F342" i="16" s="1"/>
  <c r="G343" i="14"/>
  <c r="G34" i="14"/>
  <c r="N245" i="13"/>
  <c r="E245" i="13" s="1"/>
  <c r="C240" i="16" s="1"/>
  <c r="N245" i="14"/>
  <c r="E245" i="14" s="1"/>
  <c r="F240" i="16" s="1"/>
  <c r="D115" i="14"/>
  <c r="E374" i="14"/>
  <c r="F369" i="16" s="1"/>
  <c r="D275" i="13"/>
  <c r="E386" i="13"/>
  <c r="C381" i="16" s="1"/>
  <c r="E197" i="14"/>
  <c r="E34" i="13"/>
  <c r="C29" i="16" s="1"/>
  <c r="G245" i="14"/>
  <c r="AC339" i="13"/>
  <c r="AC339" i="14"/>
  <c r="D339" i="14" s="1"/>
  <c r="E334" i="16" s="1"/>
  <c r="E312" i="14"/>
  <c r="F307" i="16" s="1"/>
  <c r="D91" i="14"/>
  <c r="D213" i="13"/>
  <c r="D191" i="14"/>
  <c r="D190" i="14"/>
  <c r="D156" i="14"/>
  <c r="D311" i="14"/>
  <c r="D231" i="14"/>
  <c r="E356" i="14"/>
  <c r="D160" i="13"/>
  <c r="N111" i="14"/>
  <c r="E111" i="14" s="1"/>
  <c r="F106" i="16" s="1"/>
  <c r="N111" i="13"/>
  <c r="E111" i="13" s="1"/>
  <c r="C106" i="16" s="1"/>
  <c r="D327" i="14"/>
  <c r="K252" i="13"/>
  <c r="I252" i="13"/>
  <c r="I252" i="14"/>
  <c r="K252" i="14"/>
  <c r="E50" i="14"/>
  <c r="F45" i="16" s="1"/>
  <c r="D385" i="13"/>
  <c r="E117" i="13"/>
  <c r="E346" i="13"/>
  <c r="C341" i="16" s="1"/>
  <c r="E279" i="13"/>
  <c r="C274" i="16" s="1"/>
  <c r="E372" i="14"/>
  <c r="F367" i="16" s="1"/>
  <c r="D378" i="13"/>
  <c r="E254" i="13"/>
  <c r="D182" i="14"/>
  <c r="D274" i="13"/>
  <c r="D276" i="14"/>
  <c r="D218" i="13"/>
  <c r="AE252" i="13"/>
  <c r="AE252" i="14"/>
  <c r="E182" i="14"/>
  <c r="E303" i="14"/>
  <c r="D298" i="14"/>
  <c r="M27" i="14"/>
  <c r="M27" i="13"/>
  <c r="E310" i="13"/>
  <c r="C305" i="16" s="1"/>
  <c r="D349" i="13"/>
  <c r="E271" i="14"/>
  <c r="E336" i="14"/>
  <c r="E65" i="13"/>
  <c r="E318" i="13"/>
  <c r="C313" i="16" s="1"/>
  <c r="E156" i="14"/>
  <c r="D316" i="13"/>
  <c r="D152" i="14"/>
  <c r="D367" i="14"/>
  <c r="G280" i="14"/>
  <c r="I204" i="13"/>
  <c r="I204" i="14"/>
  <c r="K204" i="13"/>
  <c r="K204" i="14"/>
  <c r="AE200" i="13"/>
  <c r="AE200" i="14"/>
  <c r="AC207" i="14"/>
  <c r="D207" i="14" s="1"/>
  <c r="E202" i="16" s="1"/>
  <c r="AC207" i="13"/>
  <c r="D207" i="13" s="1"/>
  <c r="B202" i="16" s="1"/>
  <c r="AC375" i="13"/>
  <c r="D375" i="13" s="1"/>
  <c r="B370" i="16" s="1"/>
  <c r="AC375" i="14"/>
  <c r="D375" i="14" s="1"/>
  <c r="E370" i="16" s="1"/>
  <c r="K340" i="14"/>
  <c r="I340" i="14"/>
  <c r="K340" i="13"/>
  <c r="I340" i="13"/>
  <c r="K200" i="14"/>
  <c r="K200" i="13"/>
  <c r="I200" i="13"/>
  <c r="I200" i="14"/>
  <c r="AC364" i="13"/>
  <c r="D364" i="13" s="1"/>
  <c r="B359" i="16" s="1"/>
  <c r="AC364" i="14"/>
  <c r="D364" i="14" s="1"/>
  <c r="E359" i="16" s="1"/>
  <c r="AC317" i="14"/>
  <c r="D317" i="14" s="1"/>
  <c r="E312" i="16" s="1"/>
  <c r="AC317" i="13"/>
  <c r="D317" i="13" s="1"/>
  <c r="B312" i="16" s="1"/>
  <c r="AC232" i="13"/>
  <c r="AC232" i="14"/>
  <c r="D232" i="14" s="1"/>
  <c r="E227" i="16" s="1"/>
  <c r="AC307" i="14"/>
  <c r="D307" i="14" s="1"/>
  <c r="E302" i="16" s="1"/>
  <c r="AC307" i="13"/>
  <c r="D307" i="13" s="1"/>
  <c r="B302" i="16" s="1"/>
  <c r="AC179" i="14"/>
  <c r="D179" i="14" s="1"/>
  <c r="E174" i="16" s="1"/>
  <c r="AC179" i="13"/>
  <c r="D179" i="13" s="1"/>
  <c r="B174" i="16" s="1"/>
  <c r="AC359" i="13"/>
  <c r="D359" i="13" s="1"/>
  <c r="B354" i="16" s="1"/>
  <c r="AC359" i="14"/>
  <c r="D359" i="14" s="1"/>
  <c r="E354" i="16" s="1"/>
  <c r="AC373" i="14"/>
  <c r="D373" i="14" s="1"/>
  <c r="E368" i="16" s="1"/>
  <c r="AC373" i="13"/>
  <c r="D373" i="13" s="1"/>
  <c r="B368" i="16" s="1"/>
  <c r="AC271" i="13"/>
  <c r="AC271" i="14"/>
  <c r="D271" i="14" s="1"/>
  <c r="E266" i="16" s="1"/>
  <c r="AC277" i="13"/>
  <c r="D277" i="13" s="1"/>
  <c r="B272" i="16" s="1"/>
  <c r="AC277" i="14"/>
  <c r="D277" i="14" s="1"/>
  <c r="E272" i="16" s="1"/>
  <c r="AC355" i="13"/>
  <c r="D355" i="13" s="1"/>
  <c r="B350" i="16" s="1"/>
  <c r="AC355" i="14"/>
  <c r="D355" i="14" s="1"/>
  <c r="E350" i="16" s="1"/>
  <c r="AC340" i="13"/>
  <c r="AC340" i="14"/>
  <c r="AC208" i="13"/>
  <c r="D208" i="13" s="1"/>
  <c r="B203" i="16" s="1"/>
  <c r="E26" i="17" s="1"/>
  <c r="AC208" i="14"/>
  <c r="D208" i="14" s="1"/>
  <c r="E203" i="16" s="1"/>
  <c r="AC224" i="14"/>
  <c r="D224" i="14" s="1"/>
  <c r="E219" i="16" s="1"/>
  <c r="AC224" i="13"/>
  <c r="AE55" i="13"/>
  <c r="AE55" i="14"/>
  <c r="G366" i="14"/>
  <c r="AB103" i="14"/>
  <c r="AB103" i="13"/>
  <c r="Y100" i="15"/>
  <c r="G102" i="13"/>
  <c r="M29" i="13"/>
  <c r="M29" i="14"/>
  <c r="G282" i="14"/>
  <c r="G108" i="13"/>
  <c r="AE127" i="13"/>
  <c r="AE127" i="14"/>
  <c r="M92" i="14"/>
  <c r="M92" i="13"/>
  <c r="G178" i="14"/>
  <c r="K92" i="14"/>
  <c r="I92" i="14"/>
  <c r="I92" i="13"/>
  <c r="K92" i="13"/>
  <c r="N108" i="13"/>
  <c r="E108" i="13" s="1"/>
  <c r="C103" i="16" s="1"/>
  <c r="N108" i="14"/>
  <c r="E108" i="14" s="1"/>
  <c r="F103" i="16" s="1"/>
  <c r="G23" i="14"/>
  <c r="M99" i="13"/>
  <c r="M99" i="14"/>
  <c r="N103" i="14"/>
  <c r="N103" i="13"/>
  <c r="E103" i="13" s="1"/>
  <c r="C98" i="16" s="1"/>
  <c r="G67" i="14"/>
  <c r="G309" i="13"/>
  <c r="G309" i="14"/>
  <c r="G38" i="14"/>
  <c r="M252" i="13"/>
  <c r="M252" i="14"/>
  <c r="I30" i="13"/>
  <c r="K30" i="13"/>
  <c r="K30" i="14"/>
  <c r="I30" i="14"/>
  <c r="AC358" i="13"/>
  <c r="D358" i="13" s="1"/>
  <c r="B353" i="16" s="1"/>
  <c r="AC358" i="14"/>
  <c r="D358" i="14" s="1"/>
  <c r="E353" i="16" s="1"/>
  <c r="D141" i="14"/>
  <c r="D352" i="13"/>
  <c r="D331" i="14"/>
  <c r="D295" i="13"/>
  <c r="D288" i="13"/>
  <c r="D304" i="13"/>
  <c r="D339" i="13"/>
  <c r="D354" i="13"/>
  <c r="D83" i="13"/>
  <c r="D348" i="13"/>
  <c r="D271" i="13"/>
  <c r="AC309" i="13"/>
  <c r="D309" i="13" s="1"/>
  <c r="B304" i="16" s="1"/>
  <c r="AC309" i="14"/>
  <c r="D309" i="14" s="1"/>
  <c r="E304" i="16" s="1"/>
  <c r="D366" i="13"/>
  <c r="D242" i="14"/>
  <c r="E317" i="13"/>
  <c r="D76" i="13"/>
  <c r="D292" i="14"/>
  <c r="D196" i="13"/>
  <c r="D230" i="13"/>
  <c r="D346" i="13"/>
  <c r="D246" i="13"/>
  <c r="D325" i="14"/>
  <c r="K34" i="14"/>
  <c r="I34" i="14"/>
  <c r="D34" i="14" s="1"/>
  <c r="K34" i="13"/>
  <c r="I34" i="13"/>
  <c r="E209" i="13"/>
  <c r="C204" i="16" s="1"/>
  <c r="E295" i="14"/>
  <c r="E366" i="13"/>
  <c r="D98" i="14"/>
  <c r="G343" i="13"/>
  <c r="M245" i="13"/>
  <c r="M245" i="14"/>
  <c r="E374" i="13"/>
  <c r="C369" i="16" s="1"/>
  <c r="E386" i="14"/>
  <c r="F381" i="16" s="1"/>
  <c r="E197" i="13"/>
  <c r="E363" i="14"/>
  <c r="D224" i="13"/>
  <c r="D324" i="13"/>
  <c r="AC106" i="14"/>
  <c r="AC106" i="13"/>
  <c r="D106" i="13" s="1"/>
  <c r="B101" i="16" s="1"/>
  <c r="E118" i="13"/>
  <c r="E241" i="13"/>
  <c r="D213" i="14"/>
  <c r="D285" i="13"/>
  <c r="D159" i="14"/>
  <c r="D311" i="13"/>
  <c r="D332" i="14"/>
  <c r="D260" i="13"/>
  <c r="D36" i="13"/>
  <c r="E138" i="14"/>
  <c r="D377" i="14"/>
  <c r="E146" i="14"/>
  <c r="M111" i="14"/>
  <c r="M111" i="13"/>
  <c r="D238" i="14"/>
  <c r="E30" i="14"/>
  <c r="F25" i="16" s="1"/>
  <c r="E333" i="13"/>
  <c r="AC282" i="14"/>
  <c r="D282" i="14" s="1"/>
  <c r="E277" i="16" s="1"/>
  <c r="AC282" i="13"/>
  <c r="D282" i="13" s="1"/>
  <c r="B277" i="16" s="1"/>
  <c r="E32" i="14"/>
  <c r="F27" i="16" s="1"/>
  <c r="E377" i="14"/>
  <c r="D250" i="13"/>
  <c r="E282" i="14"/>
  <c r="F277" i="16" s="1"/>
  <c r="D182" i="13"/>
  <c r="D24" i="13"/>
  <c r="D312" i="14"/>
  <c r="D287" i="13"/>
  <c r="D320" i="13"/>
  <c r="D276" i="13"/>
  <c r="G252" i="13"/>
  <c r="D368" i="14"/>
  <c r="E303" i="13"/>
  <c r="E309" i="14"/>
  <c r="F304" i="16" s="1"/>
  <c r="D298" i="13"/>
  <c r="E325" i="14"/>
  <c r="F320" i="16" s="1"/>
  <c r="D228" i="14"/>
  <c r="N27" i="14"/>
  <c r="E27" i="14" s="1"/>
  <c r="F22" i="16" s="1"/>
  <c r="N27" i="13"/>
  <c r="E27" i="13" s="1"/>
  <c r="C22" i="16" s="1"/>
  <c r="F7" i="17" s="1"/>
  <c r="D232" i="13"/>
  <c r="D383" i="14"/>
  <c r="D115" i="13"/>
  <c r="D106" i="14"/>
  <c r="E158" i="14"/>
  <c r="F153" i="16" s="1"/>
  <c r="E264" i="13"/>
  <c r="E345" i="13"/>
  <c r="C340" i="16" s="1"/>
  <c r="E239" i="14"/>
  <c r="F234" i="16" s="1"/>
  <c r="E318" i="14"/>
  <c r="F313" i="16" s="1"/>
  <c r="E156" i="13"/>
  <c r="C151" i="16" s="1"/>
  <c r="D183" i="14"/>
  <c r="D152" i="13"/>
  <c r="G14" i="16"/>
  <c r="F5" i="14"/>
  <c r="E2" i="16"/>
  <c r="E4" i="14"/>
  <c r="B274" i="16"/>
  <c r="G376" i="13"/>
  <c r="F117" i="16"/>
  <c r="C322" i="16"/>
  <c r="U5" i="14"/>
  <c r="F282" i="16"/>
  <c r="AB4" i="14"/>
  <c r="C60" i="16"/>
  <c r="F341" i="16"/>
  <c r="C241" i="16"/>
  <c r="C375" i="16"/>
  <c r="C69" i="16"/>
  <c r="F151" i="16"/>
  <c r="F351" i="16"/>
  <c r="F133" i="16"/>
  <c r="C358" i="16"/>
  <c r="L5" i="14"/>
  <c r="F155" i="16"/>
  <c r="L5" i="13"/>
  <c r="S5" i="13"/>
  <c r="F272" i="16"/>
  <c r="J5" i="13"/>
  <c r="H5" i="13"/>
  <c r="E274" i="16"/>
  <c r="F349" i="16"/>
  <c r="AF5" i="14"/>
  <c r="E129" i="16"/>
  <c r="Q5" i="14"/>
  <c r="AA5" i="13"/>
  <c r="W5" i="13"/>
  <c r="E45" i="16"/>
  <c r="E140" i="16"/>
  <c r="W5" i="14"/>
  <c r="T5" i="13"/>
  <c r="F365" i="16"/>
  <c r="F89" i="16"/>
  <c r="F136" i="16"/>
  <c r="F274" i="16"/>
  <c r="C259" i="16"/>
  <c r="C353" i="16"/>
  <c r="C380" i="16"/>
  <c r="B14" i="16"/>
  <c r="E41" i="17" s="1"/>
  <c r="D275" i="16"/>
  <c r="G9" i="17" s="1"/>
  <c r="D335" i="16"/>
  <c r="D359" i="16"/>
  <c r="D321" i="16"/>
  <c r="D195" i="16"/>
  <c r="G24" i="17" s="1"/>
  <c r="D101" i="16"/>
  <c r="D371" i="16"/>
  <c r="D367" i="16"/>
  <c r="D361" i="16"/>
  <c r="D233" i="16"/>
  <c r="D199" i="16"/>
  <c r="D89" i="16"/>
  <c r="D117" i="16"/>
  <c r="D259" i="16"/>
  <c r="D60" i="16"/>
  <c r="D133" i="16"/>
  <c r="D69" i="16"/>
  <c r="D291" i="16"/>
  <c r="G10" i="17" s="1"/>
  <c r="D325" i="16"/>
  <c r="D357" i="16"/>
  <c r="D358" i="16"/>
  <c r="D237" i="16"/>
  <c r="D4" i="13"/>
  <c r="F297" i="16"/>
  <c r="F311" i="16"/>
  <c r="F69" i="16"/>
  <c r="F41" i="16"/>
  <c r="F146" i="16"/>
  <c r="F201" i="16"/>
  <c r="C168" i="16"/>
  <c r="Y5" i="14"/>
  <c r="G138" i="13"/>
  <c r="R5" i="13"/>
  <c r="B129" i="16"/>
  <c r="Z5" i="14"/>
  <c r="C133" i="16"/>
  <c r="F322" i="16"/>
  <c r="AG5" i="14"/>
  <c r="AI5" i="13"/>
  <c r="C367" i="16"/>
  <c r="F259" i="16"/>
  <c r="F142" i="16"/>
  <c r="U5" i="13"/>
  <c r="V5" i="14"/>
  <c r="T5" i="14"/>
  <c r="C239" i="16"/>
  <c r="G264" i="13"/>
  <c r="AI5" i="14"/>
  <c r="C114" i="16"/>
  <c r="C311" i="16"/>
  <c r="F114" i="16"/>
  <c r="Z5" i="13"/>
  <c r="X5" i="14"/>
  <c r="Y5" i="13"/>
  <c r="H5" i="14"/>
  <c r="G363" i="13"/>
  <c r="B133" i="16"/>
  <c r="F321" i="16"/>
  <c r="F140" i="16"/>
  <c r="G362" i="13"/>
  <c r="AF5" i="13"/>
  <c r="AA5" i="14"/>
  <c r="F358" i="16"/>
  <c r="G296" i="13"/>
  <c r="C174" i="16"/>
  <c r="F141" i="16"/>
  <c r="C264" i="16"/>
  <c r="F310" i="16"/>
  <c r="C202" i="16"/>
  <c r="C86" i="16"/>
  <c r="C177" i="16"/>
  <c r="F245" i="16"/>
  <c r="F74" i="16"/>
  <c r="F198" i="16"/>
  <c r="C373" i="16"/>
  <c r="F291" i="16"/>
  <c r="F160" i="16"/>
  <c r="F268" i="16"/>
  <c r="F364" i="16"/>
  <c r="C329" i="16"/>
  <c r="C354" i="16"/>
  <c r="C225" i="16"/>
  <c r="F86" i="16"/>
  <c r="F362" i="16"/>
  <c r="F327" i="16"/>
  <c r="F31" i="16"/>
  <c r="F315" i="16"/>
  <c r="C67" i="16"/>
  <c r="C339" i="16"/>
  <c r="F40" i="17" s="1"/>
  <c r="C78" i="16"/>
  <c r="C374" i="16"/>
  <c r="C319" i="16"/>
  <c r="F93" i="16"/>
  <c r="C39" i="16"/>
  <c r="F331" i="16"/>
  <c r="C245" i="16"/>
  <c r="C290" i="16"/>
  <c r="C93" i="16"/>
  <c r="F360" i="16"/>
  <c r="C314" i="16"/>
  <c r="C238" i="16"/>
  <c r="F372" i="16"/>
  <c r="C152" i="16"/>
  <c r="G74" i="13"/>
  <c r="C138" i="16"/>
  <c r="F67" i="16"/>
  <c r="C371" i="16"/>
  <c r="C142" i="16"/>
  <c r="F374" i="16"/>
  <c r="B209" i="16"/>
  <c r="C315" i="16"/>
  <c r="C155" i="16"/>
  <c r="F219" i="16"/>
  <c r="C321" i="16"/>
  <c r="C360" i="16"/>
  <c r="G372" i="13"/>
  <c r="G94" i="13"/>
  <c r="G366" i="13"/>
  <c r="F354" i="16"/>
  <c r="F204" i="16"/>
  <c r="F339" i="16"/>
  <c r="F319" i="16"/>
  <c r="C331" i="16"/>
  <c r="F152" i="16"/>
  <c r="F185" i="16"/>
  <c r="C372" i="16"/>
  <c r="F37" i="17" s="1"/>
  <c r="C201" i="16"/>
  <c r="F139" i="16"/>
  <c r="F265" i="16"/>
  <c r="F78" i="16"/>
  <c r="F238" i="16"/>
  <c r="C349" i="16"/>
  <c r="AH5" i="13"/>
  <c r="C355" i="16"/>
  <c r="C166" i="16"/>
  <c r="C277" i="16"/>
  <c r="G106" i="13"/>
  <c r="G65" i="13"/>
  <c r="B318" i="16"/>
  <c r="E69" i="16"/>
  <c r="C113" i="16"/>
  <c r="E101" i="16"/>
  <c r="C79" i="16"/>
  <c r="E341" i="16"/>
  <c r="E309" i="16"/>
  <c r="B232" i="16"/>
  <c r="B255" i="16"/>
  <c r="B295" i="16"/>
  <c r="B357" i="16"/>
  <c r="E29" i="16"/>
  <c r="X5" i="13"/>
  <c r="J5" i="14"/>
  <c r="Q5" i="13"/>
  <c r="C265" i="16"/>
  <c r="E133" i="16"/>
  <c r="C306" i="16"/>
  <c r="E281" i="16"/>
  <c r="G280" i="13"/>
  <c r="E209" i="16"/>
  <c r="E125" i="16"/>
  <c r="C203" i="16"/>
  <c r="F26" i="17" s="1"/>
  <c r="E41" i="16"/>
  <c r="E333" i="16"/>
  <c r="AD5" i="13"/>
  <c r="E217" i="16"/>
  <c r="B205" i="16"/>
  <c r="B69" i="16"/>
  <c r="G340" i="13"/>
  <c r="AD5" i="14"/>
  <c r="V5" i="13"/>
  <c r="AG5" i="13"/>
  <c r="R5" i="14"/>
  <c r="B97" i="16"/>
  <c r="S5" i="14"/>
  <c r="B373" i="16"/>
  <c r="E197" i="16"/>
  <c r="B178" i="16"/>
  <c r="E318" i="16"/>
  <c r="E241" i="16"/>
  <c r="B257" i="16"/>
  <c r="E114" i="16"/>
  <c r="E306" i="16"/>
  <c r="B306" i="16"/>
  <c r="B77" i="16"/>
  <c r="B380" i="16"/>
  <c r="E297" i="16"/>
  <c r="B243" i="16"/>
  <c r="B270" i="16"/>
  <c r="E270" i="16"/>
  <c r="B311" i="16"/>
  <c r="E311" i="16"/>
  <c r="F202" i="16"/>
  <c r="E60" i="16"/>
  <c r="C112" i="16"/>
  <c r="B361" i="16"/>
  <c r="C130" i="16"/>
  <c r="B345" i="16"/>
  <c r="E111" i="16"/>
  <c r="B333" i="16"/>
  <c r="B369" i="16"/>
  <c r="B280" i="16"/>
  <c r="B228" i="16"/>
  <c r="B239" i="16"/>
  <c r="B158" i="16"/>
  <c r="B322" i="16"/>
  <c r="E154" i="16"/>
  <c r="E283" i="16"/>
  <c r="B151" i="16"/>
  <c r="E215" i="16"/>
  <c r="B171" i="16"/>
  <c r="E234" i="16"/>
  <c r="E286" i="16"/>
  <c r="E226" i="16"/>
  <c r="B182" i="16"/>
  <c r="B165" i="16"/>
  <c r="E210" i="16"/>
  <c r="E213" i="16"/>
  <c r="B307" i="16"/>
  <c r="B189" i="16"/>
  <c r="B344" i="16"/>
  <c r="B145" i="16"/>
  <c r="E355" i="16"/>
  <c r="F243" i="16"/>
  <c r="F135" i="16"/>
  <c r="B343" i="16"/>
  <c r="F302" i="16"/>
  <c r="F227" i="16"/>
  <c r="B291" i="16"/>
  <c r="E10" i="17" s="1"/>
  <c r="E233" i="16"/>
  <c r="B233" i="16"/>
  <c r="B317" i="16"/>
  <c r="E324" i="16"/>
  <c r="B330" i="16"/>
  <c r="B267" i="16"/>
  <c r="E271" i="16"/>
  <c r="E363" i="16"/>
  <c r="C221" i="16"/>
  <c r="F36" i="17" s="1"/>
  <c r="C323" i="16"/>
  <c r="E358" i="16"/>
  <c r="B290" i="16"/>
  <c r="E93" i="16"/>
  <c r="C298" i="16"/>
  <c r="C268" i="16"/>
  <c r="F256" i="16"/>
  <c r="B360" i="16"/>
  <c r="E185" i="16"/>
  <c r="B185" i="16"/>
  <c r="B237" i="16"/>
  <c r="C249" i="16"/>
  <c r="C263" i="16"/>
  <c r="C222" i="16"/>
  <c r="C236" i="16"/>
  <c r="F154" i="16"/>
  <c r="C252" i="16"/>
  <c r="E381" i="16"/>
  <c r="B147" i="16"/>
  <c r="B146" i="16"/>
  <c r="B161" i="16"/>
  <c r="E112" i="16"/>
  <c r="B112" i="16"/>
  <c r="B141" i="16"/>
  <c r="E366" i="16"/>
  <c r="B366" i="16"/>
  <c r="C198" i="16"/>
  <c r="B135" i="16"/>
  <c r="B289" i="16"/>
  <c r="E289" i="16"/>
  <c r="E161" i="16"/>
  <c r="F359" i="16"/>
  <c r="F174" i="16"/>
  <c r="B198" i="16"/>
  <c r="B156" i="16"/>
  <c r="E156" i="16"/>
  <c r="C143" i="16"/>
  <c r="B197" i="16"/>
  <c r="B241" i="16"/>
  <c r="E211" i="16"/>
  <c r="B142" i="16"/>
  <c r="C300" i="16"/>
  <c r="AC4" i="14"/>
  <c r="B191" i="16"/>
  <c r="E191" i="16"/>
  <c r="E230" i="16"/>
  <c r="B230" i="16"/>
  <c r="E222" i="16"/>
  <c r="B222" i="16"/>
  <c r="B60" i="16"/>
  <c r="F112" i="16"/>
  <c r="B253" i="16"/>
  <c r="B139" i="16"/>
  <c r="F113" i="16"/>
  <c r="E187" i="16"/>
  <c r="E280" i="16"/>
  <c r="B169" i="16"/>
  <c r="B27" i="16"/>
  <c r="E21" i="17" s="1"/>
  <c r="E378" i="16"/>
  <c r="B95" i="16"/>
  <c r="E242" i="16"/>
  <c r="B215" i="16"/>
  <c r="Y277" i="15"/>
  <c r="B71" i="16"/>
  <c r="B17" i="16"/>
  <c r="E190" i="16"/>
  <c r="B286" i="16"/>
  <c r="B262" i="16"/>
  <c r="E255" i="16"/>
  <c r="B340" i="16"/>
  <c r="B109" i="16"/>
  <c r="B210" i="16"/>
  <c r="B346" i="16"/>
  <c r="B223" i="16"/>
  <c r="B81" i="16"/>
  <c r="G330" i="13"/>
  <c r="E298" i="16"/>
  <c r="B298" i="16"/>
  <c r="F355" i="16"/>
  <c r="F177" i="16"/>
  <c r="C74" i="16"/>
  <c r="E256" i="16"/>
  <c r="E362" i="16"/>
  <c r="B362" i="16"/>
  <c r="E382" i="16"/>
  <c r="B382" i="16"/>
  <c r="C243" i="16"/>
  <c r="C141" i="16"/>
  <c r="C227" i="16"/>
  <c r="B371" i="16"/>
  <c r="E371" i="16"/>
  <c r="B245" i="16"/>
  <c r="E330" i="16"/>
  <c r="B168" i="16"/>
  <c r="E377" i="16"/>
  <c r="E173" i="16"/>
  <c r="B376" i="16"/>
  <c r="Y327" i="15"/>
  <c r="E379" i="16"/>
  <c r="B336" i="16"/>
  <c r="E252" i="16"/>
  <c r="F363" i="16"/>
  <c r="C191" i="16"/>
  <c r="C350" i="16"/>
  <c r="F290" i="16"/>
  <c r="F314" i="16"/>
  <c r="E314" i="16"/>
  <c r="B314" i="16"/>
  <c r="E349" i="16"/>
  <c r="B349" i="16"/>
  <c r="B219" i="16"/>
  <c r="E237" i="16"/>
  <c r="C279" i="16"/>
  <c r="C270" i="16"/>
  <c r="F326" i="16"/>
  <c r="B381" i="16"/>
  <c r="E212" i="16"/>
  <c r="B351" i="16"/>
  <c r="B89" i="16"/>
  <c r="E310" i="16"/>
  <c r="B310" i="16"/>
  <c r="C359" i="16"/>
  <c r="F79" i="16"/>
  <c r="E79" i="16"/>
  <c r="B79" i="16"/>
  <c r="E143" i="16"/>
  <c r="E300" i="16"/>
  <c r="C156" i="16"/>
  <c r="F306" i="16"/>
  <c r="F143" i="16"/>
  <c r="B341" i="16"/>
  <c r="E178" i="16"/>
  <c r="B309" i="16"/>
  <c r="E257" i="16"/>
  <c r="E77" i="16"/>
  <c r="F300" i="16"/>
  <c r="AC4" i="13"/>
  <c r="B225" i="16"/>
  <c r="E225" i="16"/>
  <c r="C364" i="16"/>
  <c r="C366" i="16"/>
  <c r="F370" i="16"/>
  <c r="C310" i="16"/>
  <c r="E253" i="16"/>
  <c r="E287" i="16"/>
  <c r="B287" i="16"/>
  <c r="F225" i="16"/>
  <c r="C287" i="16"/>
  <c r="C289" i="16"/>
  <c r="F328" i="16"/>
  <c r="E345" i="16"/>
  <c r="E181" i="16"/>
  <c r="B111" i="16"/>
  <c r="E347" i="16"/>
  <c r="E65" i="16"/>
  <c r="B187" i="16"/>
  <c r="E254" i="16"/>
  <c r="B186" i="16"/>
  <c r="E158" i="16"/>
  <c r="E322" i="16"/>
  <c r="B242" i="16"/>
  <c r="E110" i="16"/>
  <c r="E299" i="16"/>
  <c r="Y201" i="15"/>
  <c r="B278" i="16"/>
  <c r="E3" i="17" s="1"/>
  <c r="E71" i="16"/>
  <c r="E17" i="16"/>
  <c r="B190" i="16"/>
  <c r="E305" i="16"/>
  <c r="B284" i="16"/>
  <c r="E19" i="16"/>
  <c r="E295" i="16"/>
  <c r="B213" i="16"/>
  <c r="E346" i="16"/>
  <c r="E223" i="16"/>
  <c r="E344" i="16"/>
  <c r="E375" i="16"/>
  <c r="B293" i="16"/>
  <c r="E17" i="17" s="1"/>
  <c r="E81" i="16"/>
  <c r="B266" i="16"/>
  <c r="E264" i="16"/>
  <c r="E357" i="16"/>
  <c r="B155" i="16"/>
  <c r="E155" i="16"/>
  <c r="B166" i="16"/>
  <c r="E208" i="16"/>
  <c r="B208" i="16"/>
  <c r="C337" i="16"/>
  <c r="F329" i="16"/>
  <c r="C31" i="16"/>
  <c r="C361" i="16"/>
  <c r="C230" i="16"/>
  <c r="F208" i="16"/>
  <c r="F312" i="16"/>
  <c r="C382" i="16"/>
  <c r="F233" i="16"/>
  <c r="F131" i="16"/>
  <c r="C327" i="16"/>
  <c r="B324" i="16"/>
  <c r="E267" i="16"/>
  <c r="E269" i="16"/>
  <c r="B379" i="16"/>
  <c r="E138" i="16"/>
  <c r="B138" i="16"/>
  <c r="C363" i="16"/>
  <c r="F191" i="16"/>
  <c r="B204" i="16"/>
  <c r="E204" i="16"/>
  <c r="B358" i="16"/>
  <c r="F350" i="16"/>
  <c r="E117" i="16"/>
  <c r="F192" i="16"/>
  <c r="C368" i="16"/>
  <c r="C266" i="16"/>
  <c r="B372" i="16"/>
  <c r="E37" i="17" s="1"/>
  <c r="E372" i="16"/>
  <c r="F279" i="16"/>
  <c r="F270" i="16"/>
  <c r="C326" i="16"/>
  <c r="G200" i="13"/>
  <c r="B212" i="16"/>
  <c r="E146" i="16"/>
  <c r="B282" i="16"/>
  <c r="E177" i="16"/>
  <c r="B177" i="16"/>
  <c r="B227" i="16"/>
  <c r="E265" i="16"/>
  <c r="B265" i="16"/>
  <c r="F156" i="16"/>
  <c r="B160" i="16"/>
  <c r="E364" i="16"/>
  <c r="E380" i="16"/>
  <c r="E329" i="16"/>
  <c r="B329" i="16"/>
  <c r="E86" i="16"/>
  <c r="F366" i="16"/>
  <c r="C370" i="16"/>
  <c r="E327" i="16"/>
  <c r="B315" i="16"/>
  <c r="F287" i="16"/>
  <c r="F289" i="16"/>
  <c r="C328" i="16"/>
  <c r="F130" i="16"/>
  <c r="B181" i="16"/>
  <c r="E369" i="16"/>
  <c r="B347" i="16"/>
  <c r="B65" i="16"/>
  <c r="E169" i="16"/>
  <c r="B254" i="16"/>
  <c r="E27" i="16"/>
  <c r="E186" i="16"/>
  <c r="E228" i="16"/>
  <c r="E95" i="16"/>
  <c r="B283" i="16"/>
  <c r="B110" i="16"/>
  <c r="B299" i="16"/>
  <c r="E151" i="16"/>
  <c r="E171" i="16"/>
  <c r="E278" i="16"/>
  <c r="E262" i="16"/>
  <c r="B226" i="16"/>
  <c r="B297" i="16"/>
  <c r="B305" i="16"/>
  <c r="E340" i="16"/>
  <c r="E182" i="16"/>
  <c r="E165" i="16"/>
  <c r="E284" i="16"/>
  <c r="E109" i="16"/>
  <c r="B19" i="16"/>
  <c r="E307" i="16"/>
  <c r="E189" i="16"/>
  <c r="B375" i="16"/>
  <c r="E293" i="16"/>
  <c r="E145" i="16"/>
  <c r="B221" i="16"/>
  <c r="E36" i="17" s="1"/>
  <c r="C160" i="16"/>
  <c r="F166" i="16"/>
  <c r="E339" i="16"/>
  <c r="B78" i="16"/>
  <c r="E374" i="16"/>
  <c r="B374" i="16"/>
  <c r="B319" i="16"/>
  <c r="F337" i="16"/>
  <c r="F373" i="16"/>
  <c r="C135" i="16"/>
  <c r="E343" i="16"/>
  <c r="C302" i="16"/>
  <c r="F361" i="16"/>
  <c r="E326" i="16"/>
  <c r="F230" i="16"/>
  <c r="C208" i="16"/>
  <c r="C312" i="16"/>
  <c r="F382" i="16"/>
  <c r="C233" i="16"/>
  <c r="C131" i="16"/>
  <c r="E317" i="16"/>
  <c r="E168" i="16"/>
  <c r="G204" i="13"/>
  <c r="B334" i="16"/>
  <c r="B377" i="16"/>
  <c r="E313" i="16"/>
  <c r="B269" i="16"/>
  <c r="E376" i="16"/>
  <c r="B271" i="16"/>
  <c r="B143" i="16"/>
  <c r="F221" i="16"/>
  <c r="F323" i="16"/>
  <c r="E39" i="16"/>
  <c r="F298" i="16"/>
  <c r="B117" i="16"/>
  <c r="C192" i="16"/>
  <c r="F368" i="16"/>
  <c r="C256" i="16"/>
  <c r="F266" i="16"/>
  <c r="E320" i="16"/>
  <c r="E136" i="16"/>
  <c r="B136" i="16"/>
  <c r="B365" i="16"/>
  <c r="F249" i="16"/>
  <c r="F263" i="16"/>
  <c r="F203" i="16"/>
  <c r="F222" i="16"/>
  <c r="F236" i="16"/>
  <c r="C154" i="16"/>
  <c r="F252" i="16"/>
  <c r="F195" i="16"/>
  <c r="E147" i="16"/>
  <c r="E351" i="16"/>
  <c r="C14" i="16"/>
  <c r="F41" i="17" s="1"/>
  <c r="E51" i="13" l="1"/>
  <c r="C46" i="16" s="1"/>
  <c r="E38" i="13"/>
  <c r="C33" i="16" s="1"/>
  <c r="F38" i="17" s="1"/>
  <c r="AC108" i="13"/>
  <c r="AC108" i="14"/>
  <c r="D127" i="13"/>
  <c r="B122" i="16" s="1"/>
  <c r="E340" i="13"/>
  <c r="AC266" i="14"/>
  <c r="AC266" i="13"/>
  <c r="D266" i="13" s="1"/>
  <c r="B261" i="16" s="1"/>
  <c r="E71" i="13"/>
  <c r="C66" i="16" s="1"/>
  <c r="D92" i="13"/>
  <c r="B87" i="16" s="1"/>
  <c r="D210" i="14"/>
  <c r="E205" i="16" s="1"/>
  <c r="D245" i="13"/>
  <c r="B240" i="16" s="1"/>
  <c r="E51" i="14"/>
  <c r="F46" i="16" s="1"/>
  <c r="D111" i="13"/>
  <c r="B106" i="16" s="1"/>
  <c r="E38" i="14"/>
  <c r="F33" i="16" s="1"/>
  <c r="D99" i="13"/>
  <c r="B94" i="16" s="1"/>
  <c r="D139" i="13"/>
  <c r="B134" i="16" s="1"/>
  <c r="D34" i="13"/>
  <c r="B29" i="16" s="1"/>
  <c r="D30" i="13"/>
  <c r="B25" i="16" s="1"/>
  <c r="E103" i="14"/>
  <c r="F98" i="16" s="1"/>
  <c r="D92" i="14"/>
  <c r="E87" i="16" s="1"/>
  <c r="D340" i="13"/>
  <c r="AC26" i="14"/>
  <c r="D26" i="14" s="1"/>
  <c r="AC26" i="13"/>
  <c r="AC75" i="13"/>
  <c r="D75" i="13" s="1"/>
  <c r="B70" i="16" s="1"/>
  <c r="AC75" i="14"/>
  <c r="D75" i="14"/>
  <c r="E70" i="16" s="1"/>
  <c r="D245" i="14"/>
  <c r="E240" i="16" s="1"/>
  <c r="D197" i="13"/>
  <c r="B192" i="16" s="1"/>
  <c r="AC58" i="14"/>
  <c r="AC58" i="13"/>
  <c r="D58" i="13" s="1"/>
  <c r="B53" i="16" s="1"/>
  <c r="AC67" i="14"/>
  <c r="D67" i="14" s="1"/>
  <c r="E62" i="16" s="1"/>
  <c r="AC67" i="13"/>
  <c r="D67" i="13" s="1"/>
  <c r="B62" i="16" s="1"/>
  <c r="D26" i="13"/>
  <c r="B21" i="16" s="1"/>
  <c r="E43" i="17" s="1"/>
  <c r="E75" i="14"/>
  <c r="F70" i="16" s="1"/>
  <c r="E55" i="13"/>
  <c r="C50" i="16" s="1"/>
  <c r="D266" i="14"/>
  <c r="E261" i="16" s="1"/>
  <c r="AC330" i="13"/>
  <c r="AC330" i="14"/>
  <c r="D330" i="14" s="1"/>
  <c r="E325" i="16" s="1"/>
  <c r="D340" i="14"/>
  <c r="D222" i="13"/>
  <c r="B217" i="16" s="1"/>
  <c r="AC51" i="14"/>
  <c r="D51" i="14" s="1"/>
  <c r="E46" i="16" s="1"/>
  <c r="AC51" i="13"/>
  <c r="AC252" i="13"/>
  <c r="D252" i="13" s="1"/>
  <c r="B247" i="16" s="1"/>
  <c r="AC252" i="14"/>
  <c r="D252" i="14" s="1"/>
  <c r="E247" i="16" s="1"/>
  <c r="AC43" i="13"/>
  <c r="AC43" i="14"/>
  <c r="D43" i="14" s="1"/>
  <c r="E38" i="16" s="1"/>
  <c r="D50" i="13"/>
  <c r="B45" i="16" s="1"/>
  <c r="D139" i="14"/>
  <c r="E134" i="16" s="1"/>
  <c r="E75" i="13"/>
  <c r="C70" i="16" s="1"/>
  <c r="E55" i="14"/>
  <c r="F50" i="16" s="1"/>
  <c r="D158" i="14"/>
  <c r="E153" i="16" s="1"/>
  <c r="D330" i="13"/>
  <c r="D23" i="13"/>
  <c r="B18" i="16" s="1"/>
  <c r="E23" i="17" s="1"/>
  <c r="D29" i="13"/>
  <c r="B24" i="16" s="1"/>
  <c r="D127" i="14"/>
  <c r="E122" i="16" s="1"/>
  <c r="D253" i="14"/>
  <c r="E248" i="16" s="1"/>
  <c r="E43" i="13"/>
  <c r="C38" i="16" s="1"/>
  <c r="AC204" i="13"/>
  <c r="D204" i="13" s="1"/>
  <c r="AC204" i="14"/>
  <c r="AC280" i="14"/>
  <c r="D280" i="14" s="1"/>
  <c r="E275" i="16" s="1"/>
  <c r="AC280" i="13"/>
  <c r="D280" i="13" s="1"/>
  <c r="B275" i="16" s="1"/>
  <c r="E9" i="17" s="1"/>
  <c r="AC103" i="13"/>
  <c r="D103" i="13" s="1"/>
  <c r="B98" i="16" s="1"/>
  <c r="AC103" i="14"/>
  <c r="D103" i="14" s="1"/>
  <c r="E98" i="16" s="1"/>
  <c r="D200" i="14"/>
  <c r="D204" i="14"/>
  <c r="D108" i="14"/>
  <c r="E103" i="16" s="1"/>
  <c r="D29" i="14"/>
  <c r="E24" i="16" s="1"/>
  <c r="D353" i="13"/>
  <c r="B348" i="16" s="1"/>
  <c r="E43" i="14"/>
  <c r="F38" i="16" s="1"/>
  <c r="D158" i="13"/>
  <c r="B153" i="16" s="1"/>
  <c r="D51" i="13"/>
  <c r="B46" i="16" s="1"/>
  <c r="D30" i="14"/>
  <c r="E25" i="16" s="1"/>
  <c r="D200" i="13"/>
  <c r="AC38" i="14"/>
  <c r="D38" i="14" s="1"/>
  <c r="E33" i="16" s="1"/>
  <c r="AC38" i="13"/>
  <c r="D38" i="13" s="1"/>
  <c r="B33" i="16" s="1"/>
  <c r="E38" i="17" s="1"/>
  <c r="D108" i="13"/>
  <c r="B103" i="16" s="1"/>
  <c r="D43" i="13"/>
  <c r="B38" i="16" s="1"/>
  <c r="D55" i="13"/>
  <c r="B50" i="16" s="1"/>
  <c r="AC55" i="14"/>
  <c r="D55" i="14" s="1"/>
  <c r="E50" i="16" s="1"/>
  <c r="AC55" i="13"/>
  <c r="AC71" i="14"/>
  <c r="D71" i="14" s="1"/>
  <c r="E66" i="16" s="1"/>
  <c r="AC71" i="13"/>
  <c r="D71" i="13" s="1"/>
  <c r="B66" i="16" s="1"/>
  <c r="D58" i="14"/>
  <c r="E53" i="16" s="1"/>
  <c r="D46" i="13"/>
  <c r="B41" i="16" s="1"/>
  <c r="D197" i="14"/>
  <c r="E192" i="16" s="1"/>
  <c r="AC27" i="14"/>
  <c r="D27" i="14" s="1"/>
  <c r="E22" i="16" s="1"/>
  <c r="AC27" i="13"/>
  <c r="D27" i="13" s="1"/>
  <c r="B22" i="16" s="1"/>
  <c r="E7" i="17" s="1"/>
  <c r="D111" i="14"/>
  <c r="E106" i="16" s="1"/>
  <c r="D99" i="14"/>
  <c r="E94" i="16" s="1"/>
  <c r="D353" i="14"/>
  <c r="E348" i="16" s="1"/>
  <c r="E340" i="14"/>
  <c r="F335" i="16" s="1"/>
  <c r="D253" i="13"/>
  <c r="B248" i="16" s="1"/>
  <c r="E71" i="14"/>
  <c r="F66" i="16" s="1"/>
  <c r="AC35" i="14"/>
  <c r="D35" i="14" s="1"/>
  <c r="E30" i="16" s="1"/>
  <c r="AC35" i="13"/>
  <c r="D35" i="13" s="1"/>
  <c r="B30" i="16" s="1"/>
  <c r="G5" i="14"/>
  <c r="F14" i="16"/>
  <c r="E14" i="16"/>
  <c r="G5" i="13"/>
  <c r="F5" i="13"/>
  <c r="P5" i="13"/>
  <c r="M5" i="14"/>
  <c r="C195" i="16"/>
  <c r="F24" i="17" s="1"/>
  <c r="O5" i="14"/>
  <c r="C335" i="16"/>
  <c r="AB5" i="14"/>
  <c r="O5" i="13"/>
  <c r="AB5" i="13"/>
  <c r="C275" i="16"/>
  <c r="F9" i="17" s="1"/>
  <c r="P5" i="14"/>
  <c r="K5" i="13"/>
  <c r="E335" i="16"/>
  <c r="F199" i="16"/>
  <c r="AE5" i="14"/>
  <c r="K5" i="14"/>
  <c r="AE5" i="13"/>
  <c r="M5" i="13"/>
  <c r="B31" i="16"/>
  <c r="F325" i="16"/>
  <c r="I5" i="14"/>
  <c r="C199" i="16"/>
  <c r="E195" i="16"/>
  <c r="N5" i="14"/>
  <c r="E31" i="16"/>
  <c r="B335" i="16"/>
  <c r="N5" i="13"/>
  <c r="I5" i="13"/>
  <c r="F275" i="16"/>
  <c r="B325" i="16"/>
  <c r="B195" i="16"/>
  <c r="E24" i="17" s="1"/>
  <c r="C325" i="16"/>
  <c r="D5" i="14" l="1"/>
  <c r="E21" i="16"/>
  <c r="E5" i="14"/>
  <c r="E5" i="13"/>
  <c r="AC5" i="14"/>
  <c r="AC5" i="13"/>
  <c r="B199" i="16"/>
  <c r="E199" i="16"/>
  <c r="D5"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tc={21BFF998-DF1B-0145-9AE6-182107C6A491}</author>
  </authors>
  <commentList>
    <comment ref="A22" authorId="0" shapeId="0" xr:uid="{21BFF998-DF1B-0145-9AE6-182107C6A491}">
      <text>
        <t xml:space="preserve">[Threaded comment]
Your version of Excel allows you to read this threaded comment; however, any edits to it will get removed if the file is opened in a newer version of Excel. Learn more: https://go.microsoft.com/fwlink/?linkid=870924
Comment:
    Ongeveer 1/4 van het oppervlakte valt onder de nieuwe gemeente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Ir. P. Kroon</author>
  </authors>
  <commentList>
    <comment ref="B30" authorId="0" shapeId="0" xr:uid="{FE7C3C0F-457E-A142-99C1-56617A7CB415}">
      <text>
        <r>
          <rPr>
            <b/>
            <sz val="9"/>
            <color rgb="FF000000"/>
            <rFont val="Tahoma"/>
            <family val="2"/>
          </rPr>
          <t>Ir. P. Kroon:</t>
        </r>
        <r>
          <rPr>
            <sz val="9"/>
            <color rgb="FF000000"/>
            <rFont val="Tahoma"/>
            <family val="2"/>
          </rPr>
          <t xml:space="preserve">
</t>
        </r>
        <r>
          <rPr>
            <sz val="9"/>
            <color rgb="FF000000"/>
            <rFont val="Tahoma"/>
            <family val="2"/>
          </rPr>
          <t>50% dakdekking, beetje bij en meestook, 85% lignocellulose en 15% eiwitten</t>
        </r>
      </text>
    </comment>
    <comment ref="B31" authorId="0" shapeId="0" xr:uid="{19FEFC9E-3682-A143-9A5D-FF195E27B4FF}">
      <text>
        <r>
          <rPr>
            <b/>
            <sz val="9"/>
            <color rgb="FF000000"/>
            <rFont val="Tahoma"/>
            <family val="2"/>
          </rPr>
          <t>Ir. P. Kroon:</t>
        </r>
        <r>
          <rPr>
            <sz val="9"/>
            <color rgb="FF000000"/>
            <rFont val="Tahoma"/>
            <family val="2"/>
          </rPr>
          <t xml:space="preserve">
</t>
        </r>
        <r>
          <rPr>
            <sz val="9"/>
            <color rgb="FF000000"/>
            <rFont val="Tahoma"/>
            <family val="2"/>
          </rPr>
          <t>productiviteit van algenproductiesystemen is 5-10 maal hoger dan van landgebonden teelten</t>
        </r>
      </text>
    </comment>
    <comment ref="B35" authorId="0" shapeId="0" xr:uid="{5A5485B9-6EFB-5345-ABCB-96CBF5BAB4D9}">
      <text>
        <r>
          <rPr>
            <b/>
            <sz val="9"/>
            <color rgb="FF000000"/>
            <rFont val="Tahoma"/>
            <family val="2"/>
          </rPr>
          <t>Ir. P. Kroon:</t>
        </r>
        <r>
          <rPr>
            <sz val="9"/>
            <color rgb="FF000000"/>
            <rFont val="Tahoma"/>
            <family val="2"/>
          </rPr>
          <t xml:space="preserve">
</t>
        </r>
        <r>
          <rPr>
            <sz val="9"/>
            <color rgb="FF000000"/>
            <rFont val="Tahoma"/>
            <family val="2"/>
          </rPr>
          <t xml:space="preserve">(ca. 80%) uit lignocellulose, dat kan worden
</t>
        </r>
        <r>
          <rPr>
            <sz val="9"/>
            <color rgb="FF000000"/>
            <rFont val="Tahoma"/>
            <family val="2"/>
          </rPr>
          <t>ingezet voor energieproductie, en bevatten verder ca. 20% eiwitten</t>
        </r>
      </text>
    </comment>
    <comment ref="G35" authorId="0" shapeId="0" xr:uid="{DDFEF6C3-9551-7943-B255-5219595EFD6F}">
      <text>
        <r>
          <rPr>
            <b/>
            <sz val="9"/>
            <color rgb="FF000000"/>
            <rFont val="Tahoma"/>
            <family val="2"/>
          </rPr>
          <t>Ir. P. Kroon:</t>
        </r>
        <r>
          <rPr>
            <sz val="9"/>
            <color rgb="FF000000"/>
            <rFont val="Tahoma"/>
            <family val="2"/>
          </rPr>
          <t xml:space="preserve">
</t>
        </r>
        <r>
          <rPr>
            <sz val="9"/>
            <color rgb="FF000000"/>
            <rFont val="Tahoma"/>
            <family val="2"/>
          </rPr>
          <t xml:space="preserve">omdat de bodem een hoog zoutgehalte bevat. In Nederland gaat het naar verwachting binnen vijftien tot twintig jaar om 150.000 hectare land, vooral in de kustprovincies
</t>
        </r>
        <r>
          <rPr>
            <sz val="9"/>
            <color rgb="FF000000"/>
            <rFont val="Tahoma"/>
            <family val="2"/>
          </rPr>
          <t xml:space="preserve">https://edepot.wur.nl/354010
</t>
        </r>
        <r>
          <rPr>
            <sz val="9"/>
            <color rgb="FF000000"/>
            <rFont val="Tahoma"/>
            <family val="2"/>
          </rPr>
          <t xml:space="preserve">
</t>
        </r>
        <r>
          <rPr>
            <sz val="9"/>
            <color rgb="FF000000"/>
            <rFont val="Tahoma"/>
            <family val="2"/>
          </rPr>
          <t xml:space="preserve">https://www.digitaleetalages.nl/thema/water/verzilting/verziltinginnederland.html
</t>
        </r>
        <r>
          <rPr>
            <sz val="9"/>
            <color rgb="FF000000"/>
            <rFont val="Tahoma"/>
            <family val="2"/>
          </rPr>
          <t xml:space="preserve">
</t>
        </r>
        <r>
          <rPr>
            <sz val="9"/>
            <color rgb="FF000000"/>
            <rFont val="Tahoma"/>
            <family val="2"/>
          </rPr>
          <t>https://edepot.wur.nl/186856</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Ir. P. Kroon</author>
  </authors>
  <commentList>
    <comment ref="AE1" authorId="0" shapeId="0" xr:uid="{6E6F5E2E-28AC-FA4E-BB38-A7A2E5F348DE}">
      <text>
        <r>
          <rPr>
            <b/>
            <sz val="9"/>
            <color rgb="FF000000"/>
            <rFont val="Tahoma"/>
            <family val="2"/>
          </rPr>
          <t>Ir. P. Kroon:</t>
        </r>
        <r>
          <rPr>
            <sz val="9"/>
            <color rgb="FF000000"/>
            <rFont val="Tahoma"/>
            <family val="2"/>
          </rPr>
          <t xml:space="preserve">
</t>
        </r>
        <r>
          <rPr>
            <sz val="9"/>
            <color rgb="FF000000"/>
            <rFont val="Tahoma"/>
            <family val="2"/>
          </rPr>
          <t>50% dakdekking, beetje bij en meestook, 85% lignocellulose en 15% eiwitten</t>
        </r>
      </text>
    </comment>
    <comment ref="AF1" authorId="0" shapeId="0" xr:uid="{6A70BB2F-16C5-744A-95A2-C93A9A824CA8}">
      <text>
        <r>
          <rPr>
            <b/>
            <sz val="9"/>
            <color rgb="FF000000"/>
            <rFont val="Tahoma"/>
            <family val="2"/>
          </rPr>
          <t>Ir. P. Kroon:</t>
        </r>
        <r>
          <rPr>
            <sz val="9"/>
            <color rgb="FF000000"/>
            <rFont val="Tahoma"/>
            <family val="2"/>
          </rPr>
          <t xml:space="preserve">
</t>
        </r>
        <r>
          <rPr>
            <sz val="9"/>
            <color rgb="FF000000"/>
            <rFont val="Tahoma"/>
            <family val="2"/>
          </rPr>
          <t>productiviteit van algenproductiesystemen is 5-10 maal hoger dan van landgebonden teelten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Ir. P. Kroon</author>
  </authors>
  <commentList>
    <comment ref="AE1" authorId="0" shapeId="0" xr:uid="{B8700952-827A-9E43-8897-297F21A4A598}">
      <text>
        <r>
          <rPr>
            <b/>
            <sz val="9"/>
            <color rgb="FF000000"/>
            <rFont val="Tahoma"/>
            <family val="2"/>
          </rPr>
          <t>Ir. P. Kroon:</t>
        </r>
        <r>
          <rPr>
            <sz val="9"/>
            <color rgb="FF000000"/>
            <rFont val="Tahoma"/>
            <family val="2"/>
          </rPr>
          <t xml:space="preserve">
</t>
        </r>
        <r>
          <rPr>
            <sz val="9"/>
            <color rgb="FF000000"/>
            <rFont val="Tahoma"/>
            <family val="2"/>
          </rPr>
          <t>50% dakdekking, beetje bij en meestook, 85% lignocellulose en 15% eiwitten</t>
        </r>
      </text>
    </comment>
    <comment ref="AF1" authorId="0" shapeId="0" xr:uid="{86FACBD7-EE28-E14A-BD35-C9B7A501D903}">
      <text>
        <r>
          <rPr>
            <b/>
            <sz val="9"/>
            <color rgb="FF000000"/>
            <rFont val="Tahoma"/>
            <family val="2"/>
          </rPr>
          <t>Ir. P. Kroon:</t>
        </r>
        <r>
          <rPr>
            <sz val="9"/>
            <color rgb="FF000000"/>
            <rFont val="Tahoma"/>
            <family val="2"/>
          </rPr>
          <t xml:space="preserve">
</t>
        </r>
        <r>
          <rPr>
            <sz val="9"/>
            <color rgb="FF000000"/>
            <rFont val="Tahoma"/>
            <family val="2"/>
          </rPr>
          <t>productiviteit van algenproductiesystemen is 5-10 maal hoger dan van landgebonden teelten</t>
        </r>
      </text>
    </comment>
  </commentList>
</comments>
</file>

<file path=xl/sharedStrings.xml><?xml version="1.0" encoding="utf-8"?>
<sst xmlns="http://schemas.openxmlformats.org/spreadsheetml/2006/main" count="11223" uniqueCount="2082">
  <si>
    <t>Voedings en genotmiddelen industrie</t>
  </si>
  <si>
    <t>Frituur en restvettten</t>
  </si>
  <si>
    <t>RWZI/AWZI-slib</t>
  </si>
  <si>
    <t>Agrarische reststromen</t>
  </si>
  <si>
    <t>Drijfmest</t>
  </si>
  <si>
    <t>Droge mest</t>
  </si>
  <si>
    <t>Stro</t>
  </si>
  <si>
    <t>Natte gewasresten</t>
  </si>
  <si>
    <t>Groente-, Fruit- en Tuinafval &amp; Organische Natte Fractie (GFT en ONF)</t>
  </si>
  <si>
    <t>GFT</t>
  </si>
  <si>
    <t>Droge biomassa</t>
  </si>
  <si>
    <t>Resthout uit houtverwerkende industrie</t>
  </si>
  <si>
    <t>Afvalhout</t>
  </si>
  <si>
    <t>Papierresiduen</t>
  </si>
  <si>
    <t>Papier in Afval</t>
  </si>
  <si>
    <t>Nederlandse productiebossen</t>
  </si>
  <si>
    <t>Productiebos</t>
  </si>
  <si>
    <t>Korte omloop bomen</t>
  </si>
  <si>
    <t>Natuur en landschapsbeheer</t>
  </si>
  <si>
    <t>Hout van fruit- en boomteelt</t>
  </si>
  <si>
    <t>Hout uit landschap</t>
  </si>
  <si>
    <t>Natuurgras+bermgras</t>
  </si>
  <si>
    <t>Heide</t>
  </si>
  <si>
    <t>Aquatische biomassa</t>
  </si>
  <si>
    <t>Riet en andere waterplanten</t>
  </si>
  <si>
    <t>Grassoorten op zoute grond</t>
  </si>
  <si>
    <t>Microalgen</t>
  </si>
  <si>
    <t>Zeewier</t>
  </si>
  <si>
    <t>Energieteelt</t>
  </si>
  <si>
    <t>Verdeelsleutel</t>
  </si>
  <si>
    <t>0,26*mln melkoeien/1,62 mln+0,74*mln kippen/97mln</t>
  </si>
  <si>
    <t>?? 0,5*km totaal gemeentelijke en waterschapswegen/126523 km + 0,5* ha park en plantsoen/30819 ha</t>
  </si>
  <si>
    <t>?? 0,4*km totaal gemeentelijke en waterschapswegen/126523 km + 0,6* ha bos/341270 ha  (er zijn geen betere indicatoren)</t>
  </si>
  <si>
    <t>50% zeeland, 10% noord Holland 40% Groningen</t>
  </si>
  <si>
    <t>Noord Beveland 10% Veere 20% Vlissingen 10% Middelburg 10% Texel 10% Het Hogeland 40%</t>
  </si>
  <si>
    <t>Nederland</t>
  </si>
  <si>
    <t>Varkens</t>
  </si>
  <si>
    <t>Kippen</t>
  </si>
  <si>
    <t>Totaal gemeentelijke en waterschapswegen [km]</t>
  </si>
  <si>
    <t>GM0003_Appingedam</t>
  </si>
  <si>
    <t>yes</t>
  </si>
  <si>
    <t>Groningen</t>
  </si>
  <si>
    <t>GM0009_Ten_Boer</t>
  </si>
  <si>
    <t>GM0010_Delfzijl</t>
  </si>
  <si>
    <t>GM0014_Groningen</t>
  </si>
  <si>
    <t>GM0015_Grootegast</t>
  </si>
  <si>
    <t>GM0017_Haren</t>
  </si>
  <si>
    <t>GM0022_Leek</t>
  </si>
  <si>
    <t>GM0024_Loppersum</t>
  </si>
  <si>
    <t>GM0025_Marum</t>
  </si>
  <si>
    <t>GM0034_Almere</t>
  </si>
  <si>
    <t>Flevoland</t>
  </si>
  <si>
    <t>GM0037_Stadskanaal</t>
  </si>
  <si>
    <t>GM0047_Veendam</t>
  </si>
  <si>
    <t>GM0050_Zeewolde</t>
  </si>
  <si>
    <t>GM0056_Zuidhorn</t>
  </si>
  <si>
    <t>GM0058_Dongeradeel</t>
  </si>
  <si>
    <t>Friesland</t>
  </si>
  <si>
    <t>GM0059_Achtkarspelen</t>
  </si>
  <si>
    <t>GM0060_Ameland</t>
  </si>
  <si>
    <t>GM0072_Harlingen</t>
  </si>
  <si>
    <t>no</t>
  </si>
  <si>
    <t>GM0074_Heerenveen</t>
  </si>
  <si>
    <t>GM0079_Kollumerland_en_Nieuwkruisland</t>
  </si>
  <si>
    <t>GM0080_Leeuwarden</t>
  </si>
  <si>
    <t>GM0085_Ooststellingwerf</t>
  </si>
  <si>
    <t>GM0086_Opsterland</t>
  </si>
  <si>
    <t>GM0088_Schiermonnikoog</t>
  </si>
  <si>
    <t>GM0090_Smallingerland</t>
  </si>
  <si>
    <t>GM0093_Terschelling</t>
  </si>
  <si>
    <t>GM0096_Vlieland</t>
  </si>
  <si>
    <t>GM0098_Weststellingwerf</t>
  </si>
  <si>
    <t>GM0106_Assen</t>
  </si>
  <si>
    <t>Drenthe</t>
  </si>
  <si>
    <t>GM0109_Coevorden</t>
  </si>
  <si>
    <t>GM0114_Emmen</t>
  </si>
  <si>
    <t>GM0118_Hoogeveen</t>
  </si>
  <si>
    <t>GM0119_Meppel</t>
  </si>
  <si>
    <t>GM0141_Almelo</t>
  </si>
  <si>
    <t>Overijssel</t>
  </si>
  <si>
    <t>GM0147_Borne</t>
  </si>
  <si>
    <t>GM0148_Dalfsen</t>
  </si>
  <si>
    <t>GM0150_Deventer</t>
  </si>
  <si>
    <t>GM0153_Enschede</t>
  </si>
  <si>
    <t>GM0158_Haaksbergen</t>
  </si>
  <si>
    <t>GM0160_Hardenberg</t>
  </si>
  <si>
    <t>GM0163_Hellendoorn</t>
  </si>
  <si>
    <t>GM0164_Hengelo</t>
  </si>
  <si>
    <t>GM0166_Kampen</t>
  </si>
  <si>
    <t>GM0168_Losser</t>
  </si>
  <si>
    <t>GM0171_Noordoostpolder</t>
  </si>
  <si>
    <t>GM0173_Oldenzaal</t>
  </si>
  <si>
    <t>GM0175_Ommen</t>
  </si>
  <si>
    <t>GM0177_Raalte</t>
  </si>
  <si>
    <t>GM0180_Staphorst</t>
  </si>
  <si>
    <t>GM0183_Tubbergen</t>
  </si>
  <si>
    <t>GM0184_Urk</t>
  </si>
  <si>
    <t>GM0189_Wierden</t>
  </si>
  <si>
    <t>GM0193_Zwolle</t>
  </si>
  <si>
    <t>GM0197_Aalten</t>
  </si>
  <si>
    <t>Gelderland</t>
  </si>
  <si>
    <t>GM0200_Apeldoorn</t>
  </si>
  <si>
    <t>GM0202_Arnhem</t>
  </si>
  <si>
    <t>GM0203_Barneveld</t>
  </si>
  <si>
    <t>GM0209_Beuningen</t>
  </si>
  <si>
    <t>GM0213_Brummen</t>
  </si>
  <si>
    <t>GM0214_Buren</t>
  </si>
  <si>
    <t>GM0216_Culemborg</t>
  </si>
  <si>
    <t>GM0221_Doesburg</t>
  </si>
  <si>
    <t>GM0222_Doetinchem</t>
  </si>
  <si>
    <t>GM0225_Druten</t>
  </si>
  <si>
    <t>GM0226_Duiven</t>
  </si>
  <si>
    <t>GM0228_Ede</t>
  </si>
  <si>
    <t>GM0230_Elburg</t>
  </si>
  <si>
    <t>GM0232_Epe</t>
  </si>
  <si>
    <t>GM0233_Ermelo</t>
  </si>
  <si>
    <t>GM0243_Harderwijk</t>
  </si>
  <si>
    <t>GM0244_Hattem</t>
  </si>
  <si>
    <t>GM0246_Heerde</t>
  </si>
  <si>
    <t>GM0252_Heumen</t>
  </si>
  <si>
    <t>GM0262_Lochem</t>
  </si>
  <si>
    <t>GM0263_Maasdriel</t>
  </si>
  <si>
    <t>GM0267_Nijkerk</t>
  </si>
  <si>
    <t>GM0268_Nijmegen</t>
  </si>
  <si>
    <t>GM0269_Oldebroek</t>
  </si>
  <si>
    <t>GM0273_Putten</t>
  </si>
  <si>
    <t>GM0274_Renkum</t>
  </si>
  <si>
    <t>GM0275_Rheden</t>
  </si>
  <si>
    <t>GM0277_Rozendaal</t>
  </si>
  <si>
    <t>GM0279_Scherpenzeel</t>
  </si>
  <si>
    <t>GM0281_Tiel</t>
  </si>
  <si>
    <t>GM0285_Voorst</t>
  </si>
  <si>
    <t>GM0289_Wageningen</t>
  </si>
  <si>
    <t>GM0293_Westervoort</t>
  </si>
  <si>
    <t>GM0294_Winterswijk</t>
  </si>
  <si>
    <t>GM0296_Wijchen</t>
  </si>
  <si>
    <t>GM0297_Zaltbommel</t>
  </si>
  <si>
    <t>GM0299_Zevenaar</t>
  </si>
  <si>
    <t>GM0301_Zutphen</t>
  </si>
  <si>
    <t>GM0302_Nunspeet</t>
  </si>
  <si>
    <t>GM0303_Dronten</t>
  </si>
  <si>
    <t>GM0307_Amersfoort</t>
  </si>
  <si>
    <t>Utrecht</t>
  </si>
  <si>
    <t>GM0308_Baarn</t>
  </si>
  <si>
    <t>GM0310_De_Bilt</t>
  </si>
  <si>
    <t>GM0312_Bunnik</t>
  </si>
  <si>
    <t>GM0313_Bunschoten</t>
  </si>
  <si>
    <t>GM0317_Eemnes</t>
  </si>
  <si>
    <t>GM0321_Houten</t>
  </si>
  <si>
    <t>GM0327_Leusden</t>
  </si>
  <si>
    <t>GM0331_Lopik</t>
  </si>
  <si>
    <t>GM0335_Montfoort</t>
  </si>
  <si>
    <t>GM0339_Renswoude</t>
  </si>
  <si>
    <t>GM0340_Rhenen</t>
  </si>
  <si>
    <t>GM0342_Soest</t>
  </si>
  <si>
    <t>GM0344_Utrecht</t>
  </si>
  <si>
    <t>GM0345_Veenendaal</t>
  </si>
  <si>
    <t>GM0351_Woudenberg</t>
  </si>
  <si>
    <t>GM0352_Wijk_bij_Duurstede</t>
  </si>
  <si>
    <t>GM0353_IJsselstein</t>
  </si>
  <si>
    <t>GM0355_Zeist</t>
  </si>
  <si>
    <t>GM0356_Nieuwegein</t>
  </si>
  <si>
    <t>GM0358_Aalsmeer</t>
  </si>
  <si>
    <t>Noord-Holland</t>
  </si>
  <si>
    <t>GM0361_Alkmaar</t>
  </si>
  <si>
    <t>GM0362_Amstelveen</t>
  </si>
  <si>
    <t>GM0363_Amsterdam</t>
  </si>
  <si>
    <t>GM0370_Beemster</t>
  </si>
  <si>
    <t>GM0373_Bergen</t>
  </si>
  <si>
    <t>GM0375_Beverwijk</t>
  </si>
  <si>
    <t>GM0376_Blaricum</t>
  </si>
  <si>
    <t>GM0377_Bloemendaal</t>
  </si>
  <si>
    <t>GM0383_Castricum</t>
  </si>
  <si>
    <t>GM0384_Diemen</t>
  </si>
  <si>
    <t>GM0385_Edam_Volendam</t>
  </si>
  <si>
    <t>GM0388_Enkhuizen</t>
  </si>
  <si>
    <t>GM0392_Haarlem</t>
  </si>
  <si>
    <t>GM0394_Haarlemmermeer</t>
  </si>
  <si>
    <t>GM0396_Heemskerk</t>
  </si>
  <si>
    <t>GM0397_Heemstede</t>
  </si>
  <si>
    <t>GM0398_Heerhugowaard</t>
  </si>
  <si>
    <t>GM0399_Heiloo</t>
  </si>
  <si>
    <t>GM0400_Den_Helder</t>
  </si>
  <si>
    <t>GM0402_Hilversum</t>
  </si>
  <si>
    <t>GM0405_Hoorn</t>
  </si>
  <si>
    <t>GM0406_Huizen</t>
  </si>
  <si>
    <t>GM0415_Landsmeer</t>
  </si>
  <si>
    <t>GM0416_Langedijk</t>
  </si>
  <si>
    <t>GM0417_Laren</t>
  </si>
  <si>
    <t>GM0420_Medemblik</t>
  </si>
  <si>
    <t>GM0431_Oostzaan</t>
  </si>
  <si>
    <t>GM0432_Opmeer</t>
  </si>
  <si>
    <t>GM0437_Ouder_Amstel</t>
  </si>
  <si>
    <t>GM0439_Purmerend</t>
  </si>
  <si>
    <t>GM0441_Schagen</t>
  </si>
  <si>
    <t>GM0448_Texel</t>
  </si>
  <si>
    <t>GM0450_Uitgeest</t>
  </si>
  <si>
    <t>GM0451_Uithoorn</t>
  </si>
  <si>
    <t>GM0453_Velsen</t>
  </si>
  <si>
    <t>GM0457_Weesp</t>
  </si>
  <si>
    <t>GM0473_Zandvoort</t>
  </si>
  <si>
    <t>GM0479_Zaanstad</t>
  </si>
  <si>
    <t>GM0482_Alblasserdam</t>
  </si>
  <si>
    <t>Zuid-Holland</t>
  </si>
  <si>
    <t>GM0484_Alphen_aan_den_Rijn</t>
  </si>
  <si>
    <t>GM0489_Barendrecht</t>
  </si>
  <si>
    <t>GM0498_Drechterland</t>
  </si>
  <si>
    <t>GM0501_Brielle</t>
  </si>
  <si>
    <t>GM0502_Capelle_aan_den_IJssel</t>
  </si>
  <si>
    <t>GM0503_Delft</t>
  </si>
  <si>
    <t>GM0505_Dordrecht</t>
  </si>
  <si>
    <t>GM0512_Gorinchem</t>
  </si>
  <si>
    <t>GM0513_Gouda</t>
  </si>
  <si>
    <t>GM0518_s_Gravenhage</t>
  </si>
  <si>
    <t>GM0523_Hardinxveld_Giessendam</t>
  </si>
  <si>
    <t>GM0530_Hellevoetsluis</t>
  </si>
  <si>
    <t>GM0531_Hendrik_Ido_Ambacht</t>
  </si>
  <si>
    <t>GM0532_Stede_Broec</t>
  </si>
  <si>
    <t>GM0534_Hillegom</t>
  </si>
  <si>
    <t>GM0537_Katwijk</t>
  </si>
  <si>
    <t>GM0542_Krimpen_aan_den_IJssel</t>
  </si>
  <si>
    <t>GM0546_Leiden</t>
  </si>
  <si>
    <t>GM0547_Leiderdorp</t>
  </si>
  <si>
    <t>GM0553_Lisse</t>
  </si>
  <si>
    <t>GM0556_Maassluis</t>
  </si>
  <si>
    <t>GM0569_Nieuwkoop</t>
  </si>
  <si>
    <t>GM0575_Noordwijk</t>
  </si>
  <si>
    <t>GM0576_Noordwijkerhout</t>
  </si>
  <si>
    <t>GM0579_Oegstgeest</t>
  </si>
  <si>
    <t>GM0584_Oud_Beijerland</t>
  </si>
  <si>
    <t>GM0585_Binnenmaas</t>
  </si>
  <si>
    <t>GM0588_Korendijk</t>
  </si>
  <si>
    <t>GM0589_Oudewater</t>
  </si>
  <si>
    <t>GM0590_Papendrecht</t>
  </si>
  <si>
    <t>GM0597_Ridderkerk</t>
  </si>
  <si>
    <t>GM0599_Rotterdam</t>
  </si>
  <si>
    <t>GM0603_Rijswijk</t>
  </si>
  <si>
    <t>GM0606_Schiedam</t>
  </si>
  <si>
    <t>GM0610_Sliedrecht</t>
  </si>
  <si>
    <t>GM0611_Cromstrijen</t>
  </si>
  <si>
    <t>GM0613_Albrandswaard</t>
  </si>
  <si>
    <t>GM0614_Westvoorne</t>
  </si>
  <si>
    <t>GM0617_Strijen</t>
  </si>
  <si>
    <t>GM0622_Vlaardingen</t>
  </si>
  <si>
    <t>GM0626_Voorschoten</t>
  </si>
  <si>
    <t>GM0627_Waddinxveen</t>
  </si>
  <si>
    <t>GM0629_Wassenaar</t>
  </si>
  <si>
    <t>GM0632_Woerden</t>
  </si>
  <si>
    <t>GM0637_Zoetermeer</t>
  </si>
  <si>
    <t>GM0638_Zoeterwoude</t>
  </si>
  <si>
    <t>GM0642_Zwijndrecht</t>
  </si>
  <si>
    <t>GM0654_Borsele</t>
  </si>
  <si>
    <t>Zeeland</t>
  </si>
  <si>
    <t>GM0664_Goes</t>
  </si>
  <si>
    <t>GM0668_West_Maas_en_Waal</t>
  </si>
  <si>
    <t>GM0677_Hulst</t>
  </si>
  <si>
    <t>GM0678_Kapelle</t>
  </si>
  <si>
    <t>GM0687_Middelburg</t>
  </si>
  <si>
    <t>GM0689_Giessenlanden</t>
  </si>
  <si>
    <t>GM0703_Reimerswaal</t>
  </si>
  <si>
    <t>GM0715_Terneuzen</t>
  </si>
  <si>
    <t>GM0716_Tholen</t>
  </si>
  <si>
    <t>GM0717_Veere</t>
  </si>
  <si>
    <t>GM0718_Vlissingen</t>
  </si>
  <si>
    <t>GM0736_De_Ronde_Venen</t>
  </si>
  <si>
    <t>GM0737_Tytsjerksteradiel</t>
  </si>
  <si>
    <t>GM0738_Aalburg</t>
  </si>
  <si>
    <t>Noord-Brabant</t>
  </si>
  <si>
    <t>GM0743_Asten</t>
  </si>
  <si>
    <t>GM0744_Baarle_Nassau</t>
  </si>
  <si>
    <t>GM0748_Bergen_op_Zoom</t>
  </si>
  <si>
    <t>GM0753_Best</t>
  </si>
  <si>
    <t>GM0755_Boekel</t>
  </si>
  <si>
    <t>GM0756_Boxmeer</t>
  </si>
  <si>
    <t>GM0757_Boxtel</t>
  </si>
  <si>
    <t>GM0758_Breda</t>
  </si>
  <si>
    <t>GM0762_Deurne</t>
  </si>
  <si>
    <t>GM0765_Pekela</t>
  </si>
  <si>
    <t>GM0766_Dongen</t>
  </si>
  <si>
    <t>GM0770_Eersel</t>
  </si>
  <si>
    <t>GM0772_Eindhoven</t>
  </si>
  <si>
    <t>GM0777_Etten_Leur</t>
  </si>
  <si>
    <t>GM0779_Geertruidenberg</t>
  </si>
  <si>
    <t>GM0784_Gilze_en_Rijen</t>
  </si>
  <si>
    <t>GM0785_Goirle</t>
  </si>
  <si>
    <t>GM0786_Grave</t>
  </si>
  <si>
    <t>GM0788_Haaren</t>
  </si>
  <si>
    <t>GM0794_Helmond</t>
  </si>
  <si>
    <t>GM0796_s_Hertogenbosch</t>
  </si>
  <si>
    <t>GM0797_Heusden</t>
  </si>
  <si>
    <t>GM0798_Hilvarenbeek</t>
  </si>
  <si>
    <t>GM0809_Loon_op_Zand</t>
  </si>
  <si>
    <t>GM0815_Mill_en_Sint_Hubert</t>
  </si>
  <si>
    <t>GM0820_Nuenen_Gerwen_en_Nederwetten</t>
  </si>
  <si>
    <t>GM0823_Oirschot</t>
  </si>
  <si>
    <t>GM0824_Oisterwijk</t>
  </si>
  <si>
    <t>GM0826_Oosterhout</t>
  </si>
  <si>
    <t>GM0828_Oss</t>
  </si>
  <si>
    <t>GM0840_Rucphen</t>
  </si>
  <si>
    <t>GM0845_Sint_Michielsgestel</t>
  </si>
  <si>
    <t>GM0847_Someren</t>
  </si>
  <si>
    <t>GM0848_Son_en_Breugel</t>
  </si>
  <si>
    <t>GM0851_Steenbergen</t>
  </si>
  <si>
    <t>GM0852_Waterland</t>
  </si>
  <si>
    <t>GM0855_Tilburg</t>
  </si>
  <si>
    <t>GM0856_Uden</t>
  </si>
  <si>
    <t>GM0858_Valkenswaard</t>
  </si>
  <si>
    <t>GM0861_Veldhoven</t>
  </si>
  <si>
    <t>GM0865_Vught</t>
  </si>
  <si>
    <t>GM0866_Waalre</t>
  </si>
  <si>
    <t>GM0867_Waalwijk</t>
  </si>
  <si>
    <t>GM0870_Werkendam</t>
  </si>
  <si>
    <t>GM0873_Woensdrecht</t>
  </si>
  <si>
    <t>GM0874_Woudrichem</t>
  </si>
  <si>
    <t>GM0879_Zundert</t>
  </si>
  <si>
    <t>GM0880_Wormerland</t>
  </si>
  <si>
    <t>GM0881_Onderbanken</t>
  </si>
  <si>
    <t>Limburg</t>
  </si>
  <si>
    <t>GM0882_Landgraaf</t>
  </si>
  <si>
    <t>GM0888_Beek</t>
  </si>
  <si>
    <t>GM0889_Beesel</t>
  </si>
  <si>
    <t>GM0893_Bergen</t>
  </si>
  <si>
    <t>GM0899_Brunssum</t>
  </si>
  <si>
    <t>GM0907_Gennep</t>
  </si>
  <si>
    <t>GM0917_Heerlen</t>
  </si>
  <si>
    <t>GM0928_Kerkrade</t>
  </si>
  <si>
    <t>GM0935_Maastricht</t>
  </si>
  <si>
    <t>GM0938_Meerssen</t>
  </si>
  <si>
    <t>GM0944_Mook_en_Middelaar</t>
  </si>
  <si>
    <t>GM0946_Nederweert</t>
  </si>
  <si>
    <t>GM0951_Nuth</t>
  </si>
  <si>
    <t>GM0957_Roermond</t>
  </si>
  <si>
    <t>GM0962_Schinnen</t>
  </si>
  <si>
    <t>GM0965_Simpelveld</t>
  </si>
  <si>
    <t>GM0971_Stein</t>
  </si>
  <si>
    <t>GM0981_Vaals</t>
  </si>
  <si>
    <t>GM0983_Venlo</t>
  </si>
  <si>
    <t>GM0984_Venray</t>
  </si>
  <si>
    <t>GM0986_Voerendaal</t>
  </si>
  <si>
    <t>GM0988_Weert</t>
  </si>
  <si>
    <t>GM0994_Valkenburg_aan_de_Geul</t>
  </si>
  <si>
    <t>GM0995_Lelystad</t>
  </si>
  <si>
    <t>GM1507_Horst_aan_de_Maas</t>
  </si>
  <si>
    <t>GM1509_Oude_IJsselstreek</t>
  </si>
  <si>
    <t>GM1525_Teylingen</t>
  </si>
  <si>
    <t>GM1581_Utrechtse_Heuvelrug</t>
  </si>
  <si>
    <t>GM1586_Oost_Gelre</t>
  </si>
  <si>
    <t>GM1598_Koggenland</t>
  </si>
  <si>
    <t>GM1621_Lansingerland</t>
  </si>
  <si>
    <t>GM1640_Leudal</t>
  </si>
  <si>
    <t>GM1641_Maasgouw</t>
  </si>
  <si>
    <t>GM1652_Gemert_Bakel</t>
  </si>
  <si>
    <t>GM1655_Halderberge</t>
  </si>
  <si>
    <t>GM1658_Heeze_Leende</t>
  </si>
  <si>
    <t>GM1659_Laarbeek</t>
  </si>
  <si>
    <t>GM1667_Reusel_De_Mierden</t>
  </si>
  <si>
    <t>GM1669_Roerdalen</t>
  </si>
  <si>
    <t>GM1674_Roosendaal</t>
  </si>
  <si>
    <t>GM1676_Schouwen_Duiveland</t>
  </si>
  <si>
    <t>GM1680_Aa_en_Hunze</t>
  </si>
  <si>
    <t>GM1681_Borger_Odoorn</t>
  </si>
  <si>
    <t>GM1684_Cuijk</t>
  </si>
  <si>
    <t>GM1685_Landerd</t>
  </si>
  <si>
    <t>GM1690_De_Wolden</t>
  </si>
  <si>
    <t>GM1695_Noord_Beveland</t>
  </si>
  <si>
    <t>GM1696_Wijdemeren</t>
  </si>
  <si>
    <t>GM1699_Noordenveld</t>
  </si>
  <si>
    <t>GM1700_Twenterand</t>
  </si>
  <si>
    <t>GM1701_Westerveld</t>
  </si>
  <si>
    <t>GM1702_Sint_Anthonis</t>
  </si>
  <si>
    <t>GM1705_Lingewaard</t>
  </si>
  <si>
    <t>GM1706_Cranendonck</t>
  </si>
  <si>
    <t>GM1708_Steenwijkerland</t>
  </si>
  <si>
    <t>GM1709_Moerdijk</t>
  </si>
  <si>
    <t>GM1711_Echt_Susteren</t>
  </si>
  <si>
    <t>GM1714_Sluis</t>
  </si>
  <si>
    <t>GM1719_Drimmelen</t>
  </si>
  <si>
    <t>GM1721_Bernheze</t>
  </si>
  <si>
    <t>GM1722_Ferwerderadiel</t>
  </si>
  <si>
    <t>GM1723_Alphen_Chaam</t>
  </si>
  <si>
    <t>GM1724_Bergeijk</t>
  </si>
  <si>
    <t>GM1728_Bladel</t>
  </si>
  <si>
    <t>GM1729_Gulpen_Wittem</t>
  </si>
  <si>
    <t>GM1730_Tynaarlo</t>
  </si>
  <si>
    <t>GM1731_Midden_Drenthe</t>
  </si>
  <si>
    <t>GM1734_Overbetuwe</t>
  </si>
  <si>
    <t>GM1735_Hof_van_Twente</t>
  </si>
  <si>
    <t>GM1740_Neder_Betuwe</t>
  </si>
  <si>
    <t>GM1742_Rijssen_Holten</t>
  </si>
  <si>
    <t>GM1771_Geldrop_Mierlo</t>
  </si>
  <si>
    <t>GM1773_Olst_Wijhe</t>
  </si>
  <si>
    <t>GM1774_Dinkelland</t>
  </si>
  <si>
    <t>GM1783_Westland</t>
  </si>
  <si>
    <t>GM1842_Midden_Delfland</t>
  </si>
  <si>
    <t>GM1859_Berkelland</t>
  </si>
  <si>
    <t>GM1876_Bronckhorst</t>
  </si>
  <si>
    <t>GM1883_Sittard_Geleen</t>
  </si>
  <si>
    <t>GM1884_Kaag_en_Braassem</t>
  </si>
  <si>
    <t>GM1891_Dantumadiel</t>
  </si>
  <si>
    <t>GM1892_Zuidplas</t>
  </si>
  <si>
    <t>GM1894_Peel_en_Maas</t>
  </si>
  <si>
    <t>GM1895_Oldambt</t>
  </si>
  <si>
    <t>GM1896_Zwartewaterland</t>
  </si>
  <si>
    <t>GM1900_Súdwest_Fryslân</t>
  </si>
  <si>
    <t>GM1901_Bodegraven_Reeuwijk</t>
  </si>
  <si>
    <t>GM1903_Eijsden_Margraten</t>
  </si>
  <si>
    <t>GM1904_Stichtse_Vecht</t>
  </si>
  <si>
    <t>GM1911_Hollands_Kroon</t>
  </si>
  <si>
    <t>GM1916_Leidschendam_Voorburg</t>
  </si>
  <si>
    <t>GM1924_Goeree_Overflakkee</t>
  </si>
  <si>
    <t>GM1926_Pijnacker_Nootdorp</t>
  </si>
  <si>
    <t>GM1927_Molenwaard</t>
  </si>
  <si>
    <t>GM1930_Nissewaard</t>
  </si>
  <si>
    <t>GM1931_Krimpenerwaard</t>
  </si>
  <si>
    <t>GM1940_De_Fryske_Marren</t>
  </si>
  <si>
    <t>GM1942_Gooise_Meren</t>
  </si>
  <si>
    <t>GM1945_Berg_en_Dal</t>
  </si>
  <si>
    <t>GM1948_Meierijstad</t>
  </si>
  <si>
    <t>GM1949_Waadhoeke</t>
  </si>
  <si>
    <t>GM1950_Westerwolde</t>
  </si>
  <si>
    <t>GM1952_Midden_Groningen</t>
  </si>
  <si>
    <t>GM1955_Montferland</t>
  </si>
  <si>
    <t>GM1960_West_Betuwe</t>
  </si>
  <si>
    <t>GM1961_Vijfheerenlanden</t>
  </si>
  <si>
    <t>GM1966_Het_Hogeland</t>
  </si>
  <si>
    <t>Aa en Hunze</t>
  </si>
  <si>
    <t>Aalburg</t>
  </si>
  <si>
    <t>Aalsmeer</t>
  </si>
  <si>
    <t>Aalten</t>
  </si>
  <si>
    <t>Ter Aar</t>
  </si>
  <si>
    <t>Abcoude</t>
  </si>
  <si>
    <t>Achtkarspelen</t>
  </si>
  <si>
    <t>Alblasserdam</t>
  </si>
  <si>
    <t>Albrandswaard</t>
  </si>
  <si>
    <t>Alkemade</t>
  </si>
  <si>
    <t>Alkmaar</t>
  </si>
  <si>
    <t>Almelo</t>
  </si>
  <si>
    <t>Almere</t>
  </si>
  <si>
    <t>Alphen aan den Rijn</t>
  </si>
  <si>
    <t>Alphen-Chaam</t>
  </si>
  <si>
    <t>Altena</t>
  </si>
  <si>
    <t>Ambt Montfort</t>
  </si>
  <si>
    <t>Ameland</t>
  </si>
  <si>
    <t>Amerongen</t>
  </si>
  <si>
    <t>Amersfoort</t>
  </si>
  <si>
    <t>Amstelveen</t>
  </si>
  <si>
    <t>Amsterdam</t>
  </si>
  <si>
    <t>Andijk</t>
  </si>
  <si>
    <t>Angerlo</t>
  </si>
  <si>
    <t>Anna Paulowna</t>
  </si>
  <si>
    <t>Apeldoorn</t>
  </si>
  <si>
    <t>Appingedam</t>
  </si>
  <si>
    <t>Arcen en Velden</t>
  </si>
  <si>
    <t>Arnhem</t>
  </si>
  <si>
    <t>Assen</t>
  </si>
  <si>
    <t>Asten</t>
  </si>
  <si>
    <t>Axel</t>
  </si>
  <si>
    <t>Baarle-Nassau</t>
  </si>
  <si>
    <t>Baarn</t>
  </si>
  <si>
    <t>Barendrecht</t>
  </si>
  <si>
    <t>Barneveld</t>
  </si>
  <si>
    <t>Bathmen</t>
  </si>
  <si>
    <t>Bedum</t>
  </si>
  <si>
    <t>Beekdaelen</t>
  </si>
  <si>
    <t>Beemster</t>
  </si>
  <si>
    <t>Beesel</t>
  </si>
  <si>
    <t>Bellingwedde</t>
  </si>
  <si>
    <t>Bemmel</t>
  </si>
  <si>
    <t>Bennebroek</t>
  </si>
  <si>
    <t>Berg en Dal</t>
  </si>
  <si>
    <t>Bergambacht</t>
  </si>
  <si>
    <t>Bergeijk</t>
  </si>
  <si>
    <t>Bergen (L.)</t>
  </si>
  <si>
    <t>Bergen (NH.)</t>
  </si>
  <si>
    <t>Bergen op Zoom</t>
  </si>
  <si>
    <t>Bergh</t>
  </si>
  <si>
    <t>Bergschenhoek</t>
  </si>
  <si>
    <t>Berkel en Rodenrijs</t>
  </si>
  <si>
    <t>Berkelland</t>
  </si>
  <si>
    <t>Bernheze</t>
  </si>
  <si>
    <t>Bernisse</t>
  </si>
  <si>
    <t>Best</t>
  </si>
  <si>
    <t>Beuningen</t>
  </si>
  <si>
    <t>Beverwijk</t>
  </si>
  <si>
    <t>het Bildt</t>
  </si>
  <si>
    <t>De Bilt</t>
  </si>
  <si>
    <t>Binnenmaas</t>
  </si>
  <si>
    <t>Bladel</t>
  </si>
  <si>
    <t>Blaricum</t>
  </si>
  <si>
    <t>Bleiswijk</t>
  </si>
  <si>
    <t>Bloemendaal</t>
  </si>
  <si>
    <t>Boarnsterhim</t>
  </si>
  <si>
    <t>Bodegraven</t>
  </si>
  <si>
    <t>Bodegraven-Reeuwijk</t>
  </si>
  <si>
    <t>Boekel</t>
  </si>
  <si>
    <t>Ten Boer</t>
  </si>
  <si>
    <t>Bolsward</t>
  </si>
  <si>
    <t>Borculo</t>
  </si>
  <si>
    <t>Borger-Odoorn</t>
  </si>
  <si>
    <t>Borne</t>
  </si>
  <si>
    <t>Borsele</t>
  </si>
  <si>
    <t>Boskoop</t>
  </si>
  <si>
    <t>Boxmeer</t>
  </si>
  <si>
    <t>Boxtel</t>
  </si>
  <si>
    <t>Breda</t>
  </si>
  <si>
    <t>Breukelen</t>
  </si>
  <si>
    <t>Brielle</t>
  </si>
  <si>
    <t>Bronckhorst</t>
  </si>
  <si>
    <t>Brummen</t>
  </si>
  <si>
    <t>Brunssum</t>
  </si>
  <si>
    <t>Bunnik</t>
  </si>
  <si>
    <t>Bunschoten</t>
  </si>
  <si>
    <t>Buren</t>
  </si>
  <si>
    <t>Bussum</t>
  </si>
  <si>
    <t>Capelle aan den IJssel</t>
  </si>
  <si>
    <t>Castricum</t>
  </si>
  <si>
    <t>Coevorden</t>
  </si>
  <si>
    <t>Cranendonck</t>
  </si>
  <si>
    <t>Cromstrijen</t>
  </si>
  <si>
    <t>Cuijk</t>
  </si>
  <si>
    <t>Culemborg</t>
  </si>
  <si>
    <t>Dalfsen</t>
  </si>
  <si>
    <t>Dantumadeel</t>
  </si>
  <si>
    <t>Dantumadiel</t>
  </si>
  <si>
    <t>Delft</t>
  </si>
  <si>
    <t>Delfzijl</t>
  </si>
  <si>
    <t>Denekamp</t>
  </si>
  <si>
    <t>Deurne</t>
  </si>
  <si>
    <t>Deventer</t>
  </si>
  <si>
    <t>Didam</t>
  </si>
  <si>
    <t>Diemen</t>
  </si>
  <si>
    <t>Dinkelland</t>
  </si>
  <si>
    <t>Dinxperlo</t>
  </si>
  <si>
    <t>Dirksland</t>
  </si>
  <si>
    <t>Doesburg</t>
  </si>
  <si>
    <t>Doetinchem</t>
  </si>
  <si>
    <t>Dongen</t>
  </si>
  <si>
    <t>Dongeradeel</t>
  </si>
  <si>
    <t>Doorn</t>
  </si>
  <si>
    <t>Dordrecht</t>
  </si>
  <si>
    <t>Drechterland</t>
  </si>
  <si>
    <t>Driebergen-Rijsenburg</t>
  </si>
  <si>
    <t>Drimmelen</t>
  </si>
  <si>
    <t>Dronten</t>
  </si>
  <si>
    <t>Druten</t>
  </si>
  <si>
    <t>Duiven</t>
  </si>
  <si>
    <t>Echt</t>
  </si>
  <si>
    <t>Echt-Susteren</t>
  </si>
  <si>
    <t>Edam-Volendam</t>
  </si>
  <si>
    <t>Ede</t>
  </si>
  <si>
    <t>Eemnes</t>
  </si>
  <si>
    <t>Eemsmond</t>
  </si>
  <si>
    <t>Eersel</t>
  </si>
  <si>
    <t>Eibergen</t>
  </si>
  <si>
    <t>Eijsden</t>
  </si>
  <si>
    <t>Eijsden-Margraten</t>
  </si>
  <si>
    <t>Eindhoven</t>
  </si>
  <si>
    <t>Elburg</t>
  </si>
  <si>
    <t>Emmen</t>
  </si>
  <si>
    <t>Enkhuizen</t>
  </si>
  <si>
    <t>Enschede</t>
  </si>
  <si>
    <t>Epe</t>
  </si>
  <si>
    <t>Ermelo</t>
  </si>
  <si>
    <t>Etten-Leur</t>
  </si>
  <si>
    <t>Ferwerderadiel</t>
  </si>
  <si>
    <t>Franekeradeel</t>
  </si>
  <si>
    <t>De Friese Meren</t>
  </si>
  <si>
    <t>De Fryske Marren</t>
  </si>
  <si>
    <t>Gaasterlân-Sleat</t>
  </si>
  <si>
    <t>Geertruidenberg</t>
  </si>
  <si>
    <t>Geldermalsen</t>
  </si>
  <si>
    <t>Geldrop</t>
  </si>
  <si>
    <t>Geldrop-Mierlo</t>
  </si>
  <si>
    <t>Gemert-Bakel</t>
  </si>
  <si>
    <t>Gendringen</t>
  </si>
  <si>
    <t>Gennep</t>
  </si>
  <si>
    <t>Giessenlanden</t>
  </si>
  <si>
    <t>Gilze en Rijen</t>
  </si>
  <si>
    <t>Goedereede</t>
  </si>
  <si>
    <t>Goeree-Overflakkee</t>
  </si>
  <si>
    <t>Goes</t>
  </si>
  <si>
    <t>Goirle</t>
  </si>
  <si>
    <t>Gooise Meren</t>
  </si>
  <si>
    <t>Gorinchem</t>
  </si>
  <si>
    <t>Gorssel</t>
  </si>
  <si>
    <t>Gouda</t>
  </si>
  <si>
    <t>Graafstroom</t>
  </si>
  <si>
    <t>Graft-De Rijp</t>
  </si>
  <si>
    <t>Grave</t>
  </si>
  <si>
    <t>'s-Gravendeel</t>
  </si>
  <si>
    <t>'s-Gravenzande</t>
  </si>
  <si>
    <t>Groenlo</t>
  </si>
  <si>
    <t>Groesbeek</t>
  </si>
  <si>
    <t>Grootegast</t>
  </si>
  <si>
    <t>Gulpen-Wittem</t>
  </si>
  <si>
    <t>Haaksbergen</t>
  </si>
  <si>
    <t>Haaren</t>
  </si>
  <si>
    <t>Haarlem</t>
  </si>
  <si>
    <t>Haarlemmerliede en Spaarnwoude</t>
  </si>
  <si>
    <t>Haarlemmermeer</t>
  </si>
  <si>
    <t>Haelen</t>
  </si>
  <si>
    <t>Halderberge</t>
  </si>
  <si>
    <t>Hardenberg</t>
  </si>
  <si>
    <t>Harderwijk</t>
  </si>
  <si>
    <t>Hardinxveld-Giessendam</t>
  </si>
  <si>
    <t>Haren</t>
  </si>
  <si>
    <t>Harenkarspel</t>
  </si>
  <si>
    <t>Harlingen</t>
  </si>
  <si>
    <t>Hattem</t>
  </si>
  <si>
    <t>Heel</t>
  </si>
  <si>
    <t>Heemskerk</t>
  </si>
  <si>
    <t>Heemstede</t>
  </si>
  <si>
    <t>Heerde</t>
  </si>
  <si>
    <t>Heerenveen</t>
  </si>
  <si>
    <t>Heerhugowaard</t>
  </si>
  <si>
    <t>Heerjansdam</t>
  </si>
  <si>
    <t>Heerlen</t>
  </si>
  <si>
    <t>Heeze-Leende</t>
  </si>
  <si>
    <t>Heiloo</t>
  </si>
  <si>
    <t>Helden</t>
  </si>
  <si>
    <t>Den Helder</t>
  </si>
  <si>
    <t>Hellendoorn</t>
  </si>
  <si>
    <t>Hellevoetsluis</t>
  </si>
  <si>
    <t>Helmond</t>
  </si>
  <si>
    <t>Hendrik-Ido-Ambacht</t>
  </si>
  <si>
    <t>Hengelo (Gld.)</t>
  </si>
  <si>
    <t>'s-Hertogenbosch</t>
  </si>
  <si>
    <t>Heumen</t>
  </si>
  <si>
    <t>Heusden</t>
  </si>
  <si>
    <t>Heythuysen</t>
  </si>
  <si>
    <t>Hillegom</t>
  </si>
  <si>
    <t>Hilvarenbeek</t>
  </si>
  <si>
    <t>Hilversum</t>
  </si>
  <si>
    <t>Hoeksche Waard</t>
  </si>
  <si>
    <t>Hof van Twente</t>
  </si>
  <si>
    <t>Het Hogeland</t>
  </si>
  <si>
    <t>Hollands Kroon</t>
  </si>
  <si>
    <t>Hontenisse</t>
  </si>
  <si>
    <t>Hoogeveen</t>
  </si>
  <si>
    <t>Hoogezand-Sappemeer</t>
  </si>
  <si>
    <t>Hoorn</t>
  </si>
  <si>
    <t>Horst aan de Maas</t>
  </si>
  <si>
    <t>Houten</t>
  </si>
  <si>
    <t>Huizen</t>
  </si>
  <si>
    <t>Hulst</t>
  </si>
  <si>
    <t>Hummelo en Keppel</t>
  </si>
  <si>
    <t>Hunsel</t>
  </si>
  <si>
    <t>IJsselstein</t>
  </si>
  <si>
    <t>Jacobswoude</t>
  </si>
  <si>
    <t>Kaag en Braassem</t>
  </si>
  <si>
    <t>Kampen</t>
  </si>
  <si>
    <t>Kapelle</t>
  </si>
  <si>
    <t>Katwijk</t>
  </si>
  <si>
    <t>Kerkrade</t>
  </si>
  <si>
    <t>Kessel</t>
  </si>
  <si>
    <t>Kesteren</t>
  </si>
  <si>
    <t>Koggenland</t>
  </si>
  <si>
    <t>Kollumerland en Nieuwkruisland</t>
  </si>
  <si>
    <t>Korendijk</t>
  </si>
  <si>
    <t>Krimpen aan den IJssel</t>
  </si>
  <si>
    <t>Krimpenerwaard</t>
  </si>
  <si>
    <t>Laarbeek</t>
  </si>
  <si>
    <t>Landerd</t>
  </si>
  <si>
    <t>Landgraaf</t>
  </si>
  <si>
    <t>Landsmeer</t>
  </si>
  <si>
    <t>Langedijk</t>
  </si>
  <si>
    <t>Lansingerland</t>
  </si>
  <si>
    <t>Leek</t>
  </si>
  <si>
    <t>Leerdam</t>
  </si>
  <si>
    <t>Leersum</t>
  </si>
  <si>
    <t>Leeuwarden</t>
  </si>
  <si>
    <t>Leeuwarderadeel</t>
  </si>
  <si>
    <t>Leiden</t>
  </si>
  <si>
    <t>Leiderdorp</t>
  </si>
  <si>
    <t>Leidschendam-Voorburg</t>
  </si>
  <si>
    <t>Lelystad</t>
  </si>
  <si>
    <t>Lemsterland</t>
  </si>
  <si>
    <t>Leudal</t>
  </si>
  <si>
    <t>Leusden</t>
  </si>
  <si>
    <t>Lichtenvoorde</t>
  </si>
  <si>
    <t>Liemeer</t>
  </si>
  <si>
    <t>De Lier</t>
  </si>
  <si>
    <t>Liesveld</t>
  </si>
  <si>
    <t>Lingewaal</t>
  </si>
  <si>
    <t>Lingewaard</t>
  </si>
  <si>
    <t>Lisse</t>
  </si>
  <si>
    <t>Lith</t>
  </si>
  <si>
    <t>Littenseradiel</t>
  </si>
  <si>
    <t>Lochem</t>
  </si>
  <si>
    <t>Loenen</t>
  </si>
  <si>
    <t>Loon op Zand</t>
  </si>
  <si>
    <t>Lopik</t>
  </si>
  <si>
    <t>Loppersum</t>
  </si>
  <si>
    <t>Losser</t>
  </si>
  <si>
    <t>Maarn</t>
  </si>
  <si>
    <t>Maarssen</t>
  </si>
  <si>
    <t>Maasbracht</t>
  </si>
  <si>
    <t>Maasbree</t>
  </si>
  <si>
    <t>Maasdonk</t>
  </si>
  <si>
    <t>Maasdriel</t>
  </si>
  <si>
    <t>Maasgouw</t>
  </si>
  <si>
    <t>Maasland</t>
  </si>
  <si>
    <t>Maassluis</t>
  </si>
  <si>
    <t>Maastricht</t>
  </si>
  <si>
    <t>Margraten</t>
  </si>
  <si>
    <t>De Marne</t>
  </si>
  <si>
    <t>Marum</t>
  </si>
  <si>
    <t>Medemblik</t>
  </si>
  <si>
    <t>Meerlo-Wanssum</t>
  </si>
  <si>
    <t>Meerssen</t>
  </si>
  <si>
    <t>Meierijstad</t>
  </si>
  <si>
    <t>Meijel</t>
  </si>
  <si>
    <t>Menaldumadeel</t>
  </si>
  <si>
    <t>Menameradiel</t>
  </si>
  <si>
    <t>Menterwolde</t>
  </si>
  <si>
    <t>Meppel</t>
  </si>
  <si>
    <t>Middelharnis</t>
  </si>
  <si>
    <t>Midden-Delfland</t>
  </si>
  <si>
    <t>Midden-Drenthe</t>
  </si>
  <si>
    <t>Midden-Groningen</t>
  </si>
  <si>
    <t>Mierlo</t>
  </si>
  <si>
    <t>Mill en Sint Hubert</t>
  </si>
  <si>
    <t>Millingen aan de Rijn</t>
  </si>
  <si>
    <t>Moerdijk</t>
  </si>
  <si>
    <t>Molenlanden</t>
  </si>
  <si>
    <t>Molenwaard</t>
  </si>
  <si>
    <t>Monster</t>
  </si>
  <si>
    <t>Montferland</t>
  </si>
  <si>
    <t>Montfoort</t>
  </si>
  <si>
    <t>Mook en Middelaar</t>
  </si>
  <si>
    <t>Moordrecht</t>
  </si>
  <si>
    <t>Muiden</t>
  </si>
  <si>
    <t>Naaldwijk</t>
  </si>
  <si>
    <t>Naarden</t>
  </si>
  <si>
    <t>Neder-Betuwe</t>
  </si>
  <si>
    <t>Nederlek</t>
  </si>
  <si>
    <t>Nederweert</t>
  </si>
  <si>
    <t>Neede</t>
  </si>
  <si>
    <t>Neerijnen</t>
  </si>
  <si>
    <t>Niedorp</t>
  </si>
  <si>
    <t>Nieuwegein</t>
  </si>
  <si>
    <t>Nieuwerkerk aan den IJssel</t>
  </si>
  <si>
    <t>Nieuwkoop</t>
  </si>
  <si>
    <t>Nieuw-Lekkerland</t>
  </si>
  <si>
    <t>Nijefurd</t>
  </si>
  <si>
    <t>Nijkerk</t>
  </si>
  <si>
    <t>Nijmegen</t>
  </si>
  <si>
    <t>Nissewaard</t>
  </si>
  <si>
    <t>Noardeast-Fryslân</t>
  </si>
  <si>
    <t>Noord-Beveland</t>
  </si>
  <si>
    <t>Noordenveld</t>
  </si>
  <si>
    <t>Noorder-Koggenland</t>
  </si>
  <si>
    <t>Noordoostpolder</t>
  </si>
  <si>
    <t>Noordwijk</t>
  </si>
  <si>
    <t>Noordwijkerhout</t>
  </si>
  <si>
    <t>Nuenen, Gerwen en Nederwetten</t>
  </si>
  <si>
    <t>Nunspeet</t>
  </si>
  <si>
    <t>Nuth</t>
  </si>
  <si>
    <t>Obdam</t>
  </si>
  <si>
    <t>Oegstgeest</t>
  </si>
  <si>
    <t>Oirschot</t>
  </si>
  <si>
    <t>Oisterwijk</t>
  </si>
  <si>
    <t>Oldambt</t>
  </si>
  <si>
    <t>Oldebroek</t>
  </si>
  <si>
    <t>Oldenzaal</t>
  </si>
  <si>
    <t>Olst</t>
  </si>
  <si>
    <t>Olst-Wijhe</t>
  </si>
  <si>
    <t>Ommen</t>
  </si>
  <si>
    <t>Onderbanken</t>
  </si>
  <si>
    <t>Oost Gelre</t>
  </si>
  <si>
    <t>Oostburg</t>
  </si>
  <si>
    <t>Oosterhout</t>
  </si>
  <si>
    <t>Oostflakkee</t>
  </si>
  <si>
    <t>Ooststellingwerf</t>
  </si>
  <si>
    <t>Oostzaan</t>
  </si>
  <si>
    <t>Opmeer</t>
  </si>
  <si>
    <t>Opsterland</t>
  </si>
  <si>
    <t>Oss</t>
  </si>
  <si>
    <t>Oud-Beijerland</t>
  </si>
  <si>
    <t>Oude IJsselstreek</t>
  </si>
  <si>
    <t>Ouder-Amstel</t>
  </si>
  <si>
    <t>Ouderkerk</t>
  </si>
  <si>
    <t>Oudewater</t>
  </si>
  <si>
    <t>Overbetuwe</t>
  </si>
  <si>
    <t>Papendrecht</t>
  </si>
  <si>
    <t>Peel en Maas</t>
  </si>
  <si>
    <t>Pekela</t>
  </si>
  <si>
    <t>Pijnacker-Nootdorp</t>
  </si>
  <si>
    <t>Purmerend</t>
  </si>
  <si>
    <t>Putten</t>
  </si>
  <si>
    <t>Raalte</t>
  </si>
  <si>
    <t>Ravenstein</t>
  </si>
  <si>
    <t>Reeuwijk</t>
  </si>
  <si>
    <t>Reiderland</t>
  </si>
  <si>
    <t>Reimerswaal</t>
  </si>
  <si>
    <t>Renkum</t>
  </si>
  <si>
    <t>Renswoude</t>
  </si>
  <si>
    <t>Reusel-De Mierden</t>
  </si>
  <si>
    <t>Rheden</t>
  </si>
  <si>
    <t>Rhenen</t>
  </si>
  <si>
    <t>Ridderkerk</t>
  </si>
  <si>
    <t>Rijnsburg</t>
  </si>
  <si>
    <t>Rijnwaarden</t>
  </si>
  <si>
    <t>Rijnwoude</t>
  </si>
  <si>
    <t>Rijssen</t>
  </si>
  <si>
    <t>Rijssen-Holten</t>
  </si>
  <si>
    <t>Roerdalen</t>
  </si>
  <si>
    <t>Roermond</t>
  </si>
  <si>
    <t>Roggel en Neer</t>
  </si>
  <si>
    <t>De Ronde Venen</t>
  </si>
  <si>
    <t>Roosendaal</t>
  </si>
  <si>
    <t>Rotterdam</t>
  </si>
  <si>
    <t>Rozenburg</t>
  </si>
  <si>
    <t>Rozendaal</t>
  </si>
  <si>
    <t>Rucphen</t>
  </si>
  <si>
    <t>Ruurlo</t>
  </si>
  <si>
    <t>Sas van Gent</t>
  </si>
  <si>
    <t>Sassenheim</t>
  </si>
  <si>
    <t>Schagen</t>
  </si>
  <si>
    <t>Scheemda</t>
  </si>
  <si>
    <t>Schermer</t>
  </si>
  <si>
    <t>Scherpenzeel</t>
  </si>
  <si>
    <t>Schiedam</t>
  </si>
  <si>
    <t>Schiermonnikoog</t>
  </si>
  <si>
    <t>Schijndel</t>
  </si>
  <si>
    <t>Schinnen</t>
  </si>
  <si>
    <t>Schipluiden</t>
  </si>
  <si>
    <t>Schoonhoven</t>
  </si>
  <si>
    <t>Schouwen-Duiveland</t>
  </si>
  <si>
    <t>Sevenum</t>
  </si>
  <si>
    <t>Simpelveld</t>
  </si>
  <si>
    <t>Sint Anthonis</t>
  </si>
  <si>
    <t>Sint-Michielsgestel</t>
  </si>
  <si>
    <t>Sint-Oedenrode</t>
  </si>
  <si>
    <t>Sittard-Geleen</t>
  </si>
  <si>
    <t>Skarsterlân</t>
  </si>
  <si>
    <t>Sliedrecht</t>
  </si>
  <si>
    <t>Slochteren</t>
  </si>
  <si>
    <t>Sluis</t>
  </si>
  <si>
    <t>Sluis-Aardenburg</t>
  </si>
  <si>
    <t>Smallingerland</t>
  </si>
  <si>
    <t>Sneek</t>
  </si>
  <si>
    <t>Soest</t>
  </si>
  <si>
    <t>Someren</t>
  </si>
  <si>
    <t>Son en Breugel</t>
  </si>
  <si>
    <t>Spijkenisse</t>
  </si>
  <si>
    <t>Stadskanaal</t>
  </si>
  <si>
    <t>Staphorst</t>
  </si>
  <si>
    <t>Stede Broec</t>
  </si>
  <si>
    <t>Steenbergen</t>
  </si>
  <si>
    <t>Steenderen</t>
  </si>
  <si>
    <t>Steenwijk</t>
  </si>
  <si>
    <t>Steenwijkerland</t>
  </si>
  <si>
    <t>Stichtse Vecht</t>
  </si>
  <si>
    <t>Strijen</t>
  </si>
  <si>
    <t>Súdwest-Fryslân</t>
  </si>
  <si>
    <t>Susteren</t>
  </si>
  <si>
    <t>Swalmen</t>
  </si>
  <si>
    <t>Terneuzen</t>
  </si>
  <si>
    <t>Terschelling</t>
  </si>
  <si>
    <t>Texel</t>
  </si>
  <si>
    <t>Teylingen</t>
  </si>
  <si>
    <t>Tholen</t>
  </si>
  <si>
    <t>Thorn</t>
  </si>
  <si>
    <t>Tiel</t>
  </si>
  <si>
    <t>Tilburg</t>
  </si>
  <si>
    <t>Tubbergen</t>
  </si>
  <si>
    <t>Twenterand</t>
  </si>
  <si>
    <t>Tynaarlo</t>
  </si>
  <si>
    <t>Tytsjerksteradiel</t>
  </si>
  <si>
    <t>Ubbergen</t>
  </si>
  <si>
    <t>Uden</t>
  </si>
  <si>
    <t>Uitgeest</t>
  </si>
  <si>
    <t>Uithoorn</t>
  </si>
  <si>
    <t>Urk</t>
  </si>
  <si>
    <t>Utrechtse Heuvelrug</t>
  </si>
  <si>
    <t>Vaals</t>
  </si>
  <si>
    <t>Valkenburg (ZH.)</t>
  </si>
  <si>
    <t>Valkenburg aan de Geul</t>
  </si>
  <si>
    <t>Valkenswaard</t>
  </si>
  <si>
    <t>Veendam</t>
  </si>
  <si>
    <t>Veenendaal</t>
  </si>
  <si>
    <t>Veere</t>
  </si>
  <si>
    <t>Veghel</t>
  </si>
  <si>
    <t>Veldhoven</t>
  </si>
  <si>
    <t>Velsen</t>
  </si>
  <si>
    <t>Venhuizen</t>
  </si>
  <si>
    <t>Venlo</t>
  </si>
  <si>
    <t>Venray</t>
  </si>
  <si>
    <t>Vianen</t>
  </si>
  <si>
    <t>Vijfheerenlanden</t>
  </si>
  <si>
    <t>Vlaardingen</t>
  </si>
  <si>
    <t>Vlagtwedde</t>
  </si>
  <si>
    <t>Vlieland</t>
  </si>
  <si>
    <t>Vlissingen</t>
  </si>
  <si>
    <t>Vlist</t>
  </si>
  <si>
    <t>Voerendaal</t>
  </si>
  <si>
    <t>Voorhout</t>
  </si>
  <si>
    <t>Voorschoten</t>
  </si>
  <si>
    <t>Voorst</t>
  </si>
  <si>
    <t>Vorden</t>
  </si>
  <si>
    <t>Vriezenveen</t>
  </si>
  <si>
    <t>Vught</t>
  </si>
  <si>
    <t>Waadhoeke</t>
  </si>
  <si>
    <t>Waalre</t>
  </si>
  <si>
    <t>Waalwijk</t>
  </si>
  <si>
    <t>Waddinxveen</t>
  </si>
  <si>
    <t>Wageningen</t>
  </si>
  <si>
    <t>Warmond</t>
  </si>
  <si>
    <t>Warnsveld</t>
  </si>
  <si>
    <t>Wassenaar</t>
  </si>
  <si>
    <t>Wateringen</t>
  </si>
  <si>
    <t>Waterland</t>
  </si>
  <si>
    <t>Weert</t>
  </si>
  <si>
    <t>Weesp</t>
  </si>
  <si>
    <t>Wehl</t>
  </si>
  <si>
    <t>Werkendam</t>
  </si>
  <si>
    <t>Wervershoof</t>
  </si>
  <si>
    <t>West Betuwe</t>
  </si>
  <si>
    <t>West Maas en Waal</t>
  </si>
  <si>
    <t>Wester-Koggenland</t>
  </si>
  <si>
    <t>Westerkwartier</t>
  </si>
  <si>
    <t>Westerveld</t>
  </si>
  <si>
    <t>Westervoort</t>
  </si>
  <si>
    <t>Westerwolde</t>
  </si>
  <si>
    <t>Westland</t>
  </si>
  <si>
    <t>Weststellingwerf</t>
  </si>
  <si>
    <t>Westvoorne</t>
  </si>
  <si>
    <t>Wierden</t>
  </si>
  <si>
    <t>Wieringen</t>
  </si>
  <si>
    <t>Wieringermeer</t>
  </si>
  <si>
    <t>Wijchen</t>
  </si>
  <si>
    <t>Wijdemeren</t>
  </si>
  <si>
    <t>Wijk bij Duurstede</t>
  </si>
  <si>
    <t>Winschoten</t>
  </si>
  <si>
    <t>Winsum</t>
  </si>
  <si>
    <t>Winterswijk</t>
  </si>
  <si>
    <t>Wisch</t>
  </si>
  <si>
    <t>Woensdrecht</t>
  </si>
  <si>
    <t>Woerden</t>
  </si>
  <si>
    <t>Wognum</t>
  </si>
  <si>
    <t>De Wolden</t>
  </si>
  <si>
    <t>Wormerland</t>
  </si>
  <si>
    <t>Woudenberg</t>
  </si>
  <si>
    <t>Woudrichem</t>
  </si>
  <si>
    <t>Wûnseradiel</t>
  </si>
  <si>
    <t>Wymbritseradiel</t>
  </si>
  <si>
    <t>Zaanstad</t>
  </si>
  <si>
    <t>Zaltbommel</t>
  </si>
  <si>
    <t>Zandvoort</t>
  </si>
  <si>
    <t>Zederik</t>
  </si>
  <si>
    <t>Zeevang</t>
  </si>
  <si>
    <t>Zeewolde</t>
  </si>
  <si>
    <t>Zeist</t>
  </si>
  <si>
    <t>Zelhem</t>
  </si>
  <si>
    <t>Zevenaar</t>
  </si>
  <si>
    <t>Zevenhuizen-Moerkapelle</t>
  </si>
  <si>
    <t>Zijpe</t>
  </si>
  <si>
    <t>Zoetermeer</t>
  </si>
  <si>
    <t>Zoeterwoude</t>
  </si>
  <si>
    <t>Zuidhorn</t>
  </si>
  <si>
    <t>Zuidplas</t>
  </si>
  <si>
    <t>Zundert</t>
  </si>
  <si>
    <t>Zutphen</t>
  </si>
  <si>
    <t>Zwartewaterland</t>
  </si>
  <si>
    <t>Zwijndrecht</t>
  </si>
  <si>
    <t>Zwolle</t>
  </si>
  <si>
    <t>Gemeentecode</t>
  </si>
  <si>
    <t>Gemeentenaam</t>
  </si>
  <si>
    <t>PV23</t>
  </si>
  <si>
    <t>23</t>
  </si>
  <si>
    <t>GM0193</t>
  </si>
  <si>
    <t>0193</t>
  </si>
  <si>
    <t>PV28</t>
  </si>
  <si>
    <t>28</t>
  </si>
  <si>
    <t>GM0642</t>
  </si>
  <si>
    <t>0642</t>
  </si>
  <si>
    <t>GM1896</t>
  </si>
  <si>
    <t>1896</t>
  </si>
  <si>
    <t>PV25</t>
  </si>
  <si>
    <t>25</t>
  </si>
  <si>
    <t>GM0301</t>
  </si>
  <si>
    <t>0301</t>
  </si>
  <si>
    <t>PV30</t>
  </si>
  <si>
    <t>30</t>
  </si>
  <si>
    <t>GM0879</t>
  </si>
  <si>
    <t>0879</t>
  </si>
  <si>
    <t>GM1892</t>
  </si>
  <si>
    <t>1892</t>
  </si>
  <si>
    <t>GM0638</t>
  </si>
  <si>
    <t>0638</t>
  </si>
  <si>
    <t>GM0637</t>
  </si>
  <si>
    <t>0637</t>
  </si>
  <si>
    <t>GM0299</t>
  </si>
  <si>
    <t>0299</t>
  </si>
  <si>
    <t>PV26</t>
  </si>
  <si>
    <t>26</t>
  </si>
  <si>
    <t>GM0355</t>
  </si>
  <si>
    <t>0355</t>
  </si>
  <si>
    <t>PV24</t>
  </si>
  <si>
    <t>24</t>
  </si>
  <si>
    <t>GM0050</t>
  </si>
  <si>
    <t>0050</t>
  </si>
  <si>
    <t>PV27</t>
  </si>
  <si>
    <t>27</t>
  </si>
  <si>
    <t>GM0473</t>
  </si>
  <si>
    <t>0473</t>
  </si>
  <si>
    <t>GM0297</t>
  </si>
  <si>
    <t>0297</t>
  </si>
  <si>
    <t>GM0479</t>
  </si>
  <si>
    <t>0479</t>
  </si>
  <si>
    <t>GM0351</t>
  </si>
  <si>
    <t>0351</t>
  </si>
  <si>
    <t>GM0880</t>
  </si>
  <si>
    <t>0880</t>
  </si>
  <si>
    <t>PV22</t>
  </si>
  <si>
    <t>22</t>
  </si>
  <si>
    <t>GM1690</t>
  </si>
  <si>
    <t>1690</t>
  </si>
  <si>
    <t>GM0632</t>
  </si>
  <si>
    <t>0632</t>
  </si>
  <si>
    <t>GM0873</t>
  </si>
  <si>
    <t>0873</t>
  </si>
  <si>
    <t>GM0294</t>
  </si>
  <si>
    <t>0294</t>
  </si>
  <si>
    <t>GM0352</t>
  </si>
  <si>
    <t>0352</t>
  </si>
  <si>
    <t>GM1696</t>
  </si>
  <si>
    <t>1696</t>
  </si>
  <si>
    <t>GM0296</t>
  </si>
  <si>
    <t>0296</t>
  </si>
  <si>
    <t>GM0189</t>
  </si>
  <si>
    <t>0189</t>
  </si>
  <si>
    <t>GM0614</t>
  </si>
  <si>
    <t>0614</t>
  </si>
  <si>
    <t>PV21</t>
  </si>
  <si>
    <t>21</t>
  </si>
  <si>
    <t>GM0098</t>
  </si>
  <si>
    <t>0098</t>
  </si>
  <si>
    <t>GM1783</t>
  </si>
  <si>
    <t>1783</t>
  </si>
  <si>
    <t>PV20</t>
  </si>
  <si>
    <t>20</t>
  </si>
  <si>
    <t>GM1950</t>
  </si>
  <si>
    <t>1950</t>
  </si>
  <si>
    <t>GM0293</t>
  </si>
  <si>
    <t>0293</t>
  </si>
  <si>
    <t>GM1701</t>
  </si>
  <si>
    <t>1701</t>
  </si>
  <si>
    <t>GM1969</t>
  </si>
  <si>
    <t>1969</t>
  </si>
  <si>
    <t>GM0668</t>
  </si>
  <si>
    <t>0668</t>
  </si>
  <si>
    <t>GM1960</t>
  </si>
  <si>
    <t>1960</t>
  </si>
  <si>
    <t>GM0457</t>
  </si>
  <si>
    <t>0457</t>
  </si>
  <si>
    <t>PV31</t>
  </si>
  <si>
    <t>31</t>
  </si>
  <si>
    <t>GM0988</t>
  </si>
  <si>
    <t>0988</t>
  </si>
  <si>
    <t>GM0852</t>
  </si>
  <si>
    <t>0852</t>
  </si>
  <si>
    <t>GM0629</t>
  </si>
  <si>
    <t>0629</t>
  </si>
  <si>
    <t>GM0289</t>
  </si>
  <si>
    <t>0289</t>
  </si>
  <si>
    <t>GM0627</t>
  </si>
  <si>
    <t>0627</t>
  </si>
  <si>
    <t>GM0867</t>
  </si>
  <si>
    <t>0867</t>
  </si>
  <si>
    <t>GM0866</t>
  </si>
  <si>
    <t>0866</t>
  </si>
  <si>
    <t>GM1949</t>
  </si>
  <si>
    <t>1949</t>
  </si>
  <si>
    <t>GM0865</t>
  </si>
  <si>
    <t>0865</t>
  </si>
  <si>
    <t>GM0285</t>
  </si>
  <si>
    <t>0285</t>
  </si>
  <si>
    <t>GM0626</t>
  </si>
  <si>
    <t>0626</t>
  </si>
  <si>
    <t>GM0986</t>
  </si>
  <si>
    <t>0986</t>
  </si>
  <si>
    <t>PV29</t>
  </si>
  <si>
    <t>29</t>
  </si>
  <si>
    <t>GM0718</t>
  </si>
  <si>
    <t>0718</t>
  </si>
  <si>
    <t>GM0096</t>
  </si>
  <si>
    <t>0096</t>
  </si>
  <si>
    <t>GM0622</t>
  </si>
  <si>
    <t>0622</t>
  </si>
  <si>
    <t>GM1961</t>
  </si>
  <si>
    <t>1961</t>
  </si>
  <si>
    <t>GM0984</t>
  </si>
  <si>
    <t>0984</t>
  </si>
  <si>
    <t>GM0983</t>
  </si>
  <si>
    <t>0983</t>
  </si>
  <si>
    <t>GM0453</t>
  </si>
  <si>
    <t>0453</t>
  </si>
  <si>
    <t>GM0861</t>
  </si>
  <si>
    <t>0861</t>
  </si>
  <si>
    <t>GM0717</t>
  </si>
  <si>
    <t>0717</t>
  </si>
  <si>
    <t>GM0345</t>
  </si>
  <si>
    <t>0345</t>
  </si>
  <si>
    <t>GM0047</t>
  </si>
  <si>
    <t>0047</t>
  </si>
  <si>
    <t>GM0858</t>
  </si>
  <si>
    <t>0858</t>
  </si>
  <si>
    <t>GM0994</t>
  </si>
  <si>
    <t>0994</t>
  </si>
  <si>
    <t>GM0981</t>
  </si>
  <si>
    <t>0981</t>
  </si>
  <si>
    <t>GM1581</t>
  </si>
  <si>
    <t>1581</t>
  </si>
  <si>
    <t>GM0344</t>
  </si>
  <si>
    <t>0344</t>
  </si>
  <si>
    <t>GM0184</t>
  </si>
  <si>
    <t>0184</t>
  </si>
  <si>
    <t>GM0451</t>
  </si>
  <si>
    <t>0451</t>
  </si>
  <si>
    <t>GM0450</t>
  </si>
  <si>
    <t>0450</t>
  </si>
  <si>
    <t>GM0856</t>
  </si>
  <si>
    <t>0856</t>
  </si>
  <si>
    <t>GM0737</t>
  </si>
  <si>
    <t>0737</t>
  </si>
  <si>
    <t>GM1730</t>
  </si>
  <si>
    <t>1730</t>
  </si>
  <si>
    <t>GM1700</t>
  </si>
  <si>
    <t>1700</t>
  </si>
  <si>
    <t>GM0183</t>
  </si>
  <si>
    <t>0183</t>
  </si>
  <si>
    <t>GM0855</t>
  </si>
  <si>
    <t>0855</t>
  </si>
  <si>
    <t>GM0281</t>
  </si>
  <si>
    <t>0281</t>
  </si>
  <si>
    <t>GM0716</t>
  </si>
  <si>
    <t>0716</t>
  </si>
  <si>
    <t>GM1525</t>
  </si>
  <si>
    <t>1525</t>
  </si>
  <si>
    <t>GM0448</t>
  </si>
  <si>
    <t>0448</t>
  </si>
  <si>
    <t>GM0093</t>
  </si>
  <si>
    <t>0093</t>
  </si>
  <si>
    <t>GM0715</t>
  </si>
  <si>
    <t>0715</t>
  </si>
  <si>
    <t>GM1900</t>
  </si>
  <si>
    <t>1900</t>
  </si>
  <si>
    <t>GM1904</t>
  </si>
  <si>
    <t>1904</t>
  </si>
  <si>
    <t>Stein</t>
  </si>
  <si>
    <t>GM0971</t>
  </si>
  <si>
    <t>0971</t>
  </si>
  <si>
    <t>GM1708</t>
  </si>
  <si>
    <t>1708</t>
  </si>
  <si>
    <t>GM0851</t>
  </si>
  <si>
    <t>0851</t>
  </si>
  <si>
    <t>GM0532</t>
  </si>
  <si>
    <t>0532</t>
  </si>
  <si>
    <t>GM0180</t>
  </si>
  <si>
    <t>0180</t>
  </si>
  <si>
    <t>GM0037</t>
  </si>
  <si>
    <t>0037</t>
  </si>
  <si>
    <t>GM0848</t>
  </si>
  <si>
    <t>0848</t>
  </si>
  <si>
    <t>GM0847</t>
  </si>
  <si>
    <t>0847</t>
  </si>
  <si>
    <t>GM0342</t>
  </si>
  <si>
    <t>0342</t>
  </si>
  <si>
    <t>GM0090</t>
  </si>
  <si>
    <t>0090</t>
  </si>
  <si>
    <t>GM1714</t>
  </si>
  <si>
    <t>1714</t>
  </si>
  <si>
    <t>GM0610</t>
  </si>
  <si>
    <t>0610</t>
  </si>
  <si>
    <t>GM1883</t>
  </si>
  <si>
    <t>1883</t>
  </si>
  <si>
    <t>GM0845</t>
  </si>
  <si>
    <t>0845</t>
  </si>
  <si>
    <t>GM1702</t>
  </si>
  <si>
    <t>1702</t>
  </si>
  <si>
    <t>GM0965</t>
  </si>
  <si>
    <t>0965</t>
  </si>
  <si>
    <t>GM1676</t>
  </si>
  <si>
    <t>1676</t>
  </si>
  <si>
    <t>GM0088</t>
  </si>
  <si>
    <t>0088</t>
  </si>
  <si>
    <t>GM0606</t>
  </si>
  <si>
    <t>0606</t>
  </si>
  <si>
    <t>GM0279</t>
  </si>
  <si>
    <t>0279</t>
  </si>
  <si>
    <t>GM0441</t>
  </si>
  <si>
    <t>0441</t>
  </si>
  <si>
    <t>GM0840</t>
  </si>
  <si>
    <t>0840</t>
  </si>
  <si>
    <t>GM0277</t>
  </si>
  <si>
    <t>0277</t>
  </si>
  <si>
    <t>GM0599</t>
  </si>
  <si>
    <t>0599</t>
  </si>
  <si>
    <t>GM1674</t>
  </si>
  <si>
    <t>1674</t>
  </si>
  <si>
    <t>GM0736</t>
  </si>
  <si>
    <t>0736</t>
  </si>
  <si>
    <t>GM0957</t>
  </si>
  <si>
    <t>0957</t>
  </si>
  <si>
    <t>GM1669</t>
  </si>
  <si>
    <t>1669</t>
  </si>
  <si>
    <t>Rijswijk</t>
  </si>
  <si>
    <t>GM0603</t>
  </si>
  <si>
    <t>0603</t>
  </si>
  <si>
    <t>GM1742</t>
  </si>
  <si>
    <t>1742</t>
  </si>
  <si>
    <t>GM0597</t>
  </si>
  <si>
    <t>0597</t>
  </si>
  <si>
    <t>GM0340</t>
  </si>
  <si>
    <t>0340</t>
  </si>
  <si>
    <t>GM0275</t>
  </si>
  <si>
    <t>0275</t>
  </si>
  <si>
    <t>GM1667</t>
  </si>
  <si>
    <t>1667</t>
  </si>
  <si>
    <t>GM0339</t>
  </si>
  <si>
    <t>0339</t>
  </si>
  <si>
    <t>GM0274</t>
  </si>
  <si>
    <t>0274</t>
  </si>
  <si>
    <t>GM0703</t>
  </si>
  <si>
    <t>0703</t>
  </si>
  <si>
    <t>GM0177</t>
  </si>
  <si>
    <t>0177</t>
  </si>
  <si>
    <t>GM0273</t>
  </si>
  <si>
    <t>0273</t>
  </si>
  <si>
    <t>GM0439</t>
  </si>
  <si>
    <t>0439</t>
  </si>
  <si>
    <t>GM1926</t>
  </si>
  <si>
    <t>1926</t>
  </si>
  <si>
    <t>GM0765</t>
  </si>
  <si>
    <t>0765</t>
  </si>
  <si>
    <t>GM1894</t>
  </si>
  <si>
    <t>1894</t>
  </si>
  <si>
    <t>GM0590</t>
  </si>
  <si>
    <t>0590</t>
  </si>
  <si>
    <t>GM1734</t>
  </si>
  <si>
    <t>1734</t>
  </si>
  <si>
    <t>GM0589</t>
  </si>
  <si>
    <t>0589</t>
  </si>
  <si>
    <t>GM0437</t>
  </si>
  <si>
    <t>0437</t>
  </si>
  <si>
    <t>GM1509</t>
  </si>
  <si>
    <t>1509</t>
  </si>
  <si>
    <t>GM0828</t>
  </si>
  <si>
    <t>0828</t>
  </si>
  <si>
    <t>GM0086</t>
  </si>
  <si>
    <t>0086</t>
  </si>
  <si>
    <t>GM0432</t>
  </si>
  <si>
    <t>0432</t>
  </si>
  <si>
    <t>GM0431</t>
  </si>
  <si>
    <t>0431</t>
  </si>
  <si>
    <t>GM0085</t>
  </si>
  <si>
    <t>0085</t>
  </si>
  <si>
    <t>GM0826</t>
  </si>
  <si>
    <t>0826</t>
  </si>
  <si>
    <t>GM1586</t>
  </si>
  <si>
    <t>1586</t>
  </si>
  <si>
    <t>GM0175</t>
  </si>
  <si>
    <t>0175</t>
  </si>
  <si>
    <t>GM1773</t>
  </si>
  <si>
    <t>1773</t>
  </si>
  <si>
    <t>GM0173</t>
  </si>
  <si>
    <t>0173</t>
  </si>
  <si>
    <t>GM0269</t>
  </si>
  <si>
    <t>0269</t>
  </si>
  <si>
    <t>GM1895</t>
  </si>
  <si>
    <t>1895</t>
  </si>
  <si>
    <t>GM0824</t>
  </si>
  <si>
    <t>0824</t>
  </si>
  <si>
    <t>GM0823</t>
  </si>
  <si>
    <t>0823</t>
  </si>
  <si>
    <t>GM0579</t>
  </si>
  <si>
    <t>0579</t>
  </si>
  <si>
    <t>GM0302</t>
  </si>
  <si>
    <t>0302</t>
  </si>
  <si>
    <t>GM0820</t>
  </si>
  <si>
    <t>0820</t>
  </si>
  <si>
    <t>GM0575</t>
  </si>
  <si>
    <t>0575</t>
  </si>
  <si>
    <t>GM0171</t>
  </si>
  <si>
    <t>0171</t>
  </si>
  <si>
    <t>GM1699</t>
  </si>
  <si>
    <t>1699</t>
  </si>
  <si>
    <t>GM1695</t>
  </si>
  <si>
    <t>1695</t>
  </si>
  <si>
    <t>GM1970</t>
  </si>
  <si>
    <t>1970</t>
  </si>
  <si>
    <t>GM1930</t>
  </si>
  <si>
    <t>1930</t>
  </si>
  <si>
    <t>GM0268</t>
  </si>
  <si>
    <t>0268</t>
  </si>
  <si>
    <t>GM0267</t>
  </si>
  <si>
    <t>0267</t>
  </si>
  <si>
    <t>GM0569</t>
  </si>
  <si>
    <t>0569</t>
  </si>
  <si>
    <t>GM0356</t>
  </si>
  <si>
    <t>0356</t>
  </si>
  <si>
    <t>GM0946</t>
  </si>
  <si>
    <t>0946</t>
  </si>
  <si>
    <t>GM1740</t>
  </si>
  <si>
    <t>1740</t>
  </si>
  <si>
    <t>GM0944</t>
  </si>
  <si>
    <t>0944</t>
  </si>
  <si>
    <t>GM0335</t>
  </si>
  <si>
    <t>0335</t>
  </si>
  <si>
    <t>GM1955</t>
  </si>
  <si>
    <t>1955</t>
  </si>
  <si>
    <t>GM1978</t>
  </si>
  <si>
    <t>1978</t>
  </si>
  <si>
    <t>GM1709</t>
  </si>
  <si>
    <t>1709</t>
  </si>
  <si>
    <t>GM0815</t>
  </si>
  <si>
    <t>0815</t>
  </si>
  <si>
    <t>GM1952</t>
  </si>
  <si>
    <t>1952</t>
  </si>
  <si>
    <t>GM1731</t>
  </si>
  <si>
    <t>1731</t>
  </si>
  <si>
    <t>GM1842</t>
  </si>
  <si>
    <t>1842</t>
  </si>
  <si>
    <t>Middelburg</t>
  </si>
  <si>
    <t>GM0687</t>
  </si>
  <si>
    <t>0687</t>
  </si>
  <si>
    <t>GM0119</t>
  </si>
  <si>
    <t>0119</t>
  </si>
  <si>
    <t>GM1948</t>
  </si>
  <si>
    <t>1948</t>
  </si>
  <si>
    <t>GM0938</t>
  </si>
  <si>
    <t>0938</t>
  </si>
  <si>
    <t>GM0420</t>
  </si>
  <si>
    <t>0420</t>
  </si>
  <si>
    <t>GM0935</t>
  </si>
  <si>
    <t>0935</t>
  </si>
  <si>
    <t>GM0556</t>
  </si>
  <si>
    <t>0556</t>
  </si>
  <si>
    <t>GM1641</t>
  </si>
  <si>
    <t>1641</t>
  </si>
  <si>
    <t>GM0263</t>
  </si>
  <si>
    <t>0263</t>
  </si>
  <si>
    <t>GM0168</t>
  </si>
  <si>
    <t>0168</t>
  </si>
  <si>
    <t>GM0024</t>
  </si>
  <si>
    <t>0024</t>
  </si>
  <si>
    <t>GM0331</t>
  </si>
  <si>
    <t>0331</t>
  </si>
  <si>
    <t>GM0809</t>
  </si>
  <si>
    <t>0809</t>
  </si>
  <si>
    <t>GM0262</t>
  </si>
  <si>
    <t>0262</t>
  </si>
  <si>
    <t>GM0553</t>
  </si>
  <si>
    <t>0553</t>
  </si>
  <si>
    <t>GM1705</t>
  </si>
  <si>
    <t>1705</t>
  </si>
  <si>
    <t>GM0327</t>
  </si>
  <si>
    <t>0327</t>
  </si>
  <si>
    <t>GM1640</t>
  </si>
  <si>
    <t>1640</t>
  </si>
  <si>
    <t>GM0995</t>
  </si>
  <si>
    <t>0995</t>
  </si>
  <si>
    <t>GM1916</t>
  </si>
  <si>
    <t>1916</t>
  </si>
  <si>
    <t>GM0547</t>
  </si>
  <si>
    <t>0547</t>
  </si>
  <si>
    <t>GM0546</t>
  </si>
  <si>
    <t>0546</t>
  </si>
  <si>
    <t>GM0080</t>
  </si>
  <si>
    <t>0080</t>
  </si>
  <si>
    <t>Laren</t>
  </si>
  <si>
    <t>GM0417</t>
  </si>
  <si>
    <t>0417</t>
  </si>
  <si>
    <t>GM1621</t>
  </si>
  <si>
    <t>1621</t>
  </si>
  <si>
    <t>GM0416</t>
  </si>
  <si>
    <t>0416</t>
  </si>
  <si>
    <t>GM0415</t>
  </si>
  <si>
    <t>0415</t>
  </si>
  <si>
    <t>GM0882</t>
  </si>
  <si>
    <t>0882</t>
  </si>
  <si>
    <t>GM1685</t>
  </si>
  <si>
    <t>1685</t>
  </si>
  <si>
    <t>GM1659</t>
  </si>
  <si>
    <t>1659</t>
  </si>
  <si>
    <t>GM1931</t>
  </si>
  <si>
    <t>1931</t>
  </si>
  <si>
    <t>GM0542</t>
  </si>
  <si>
    <t>0542</t>
  </si>
  <si>
    <t>GM1598</t>
  </si>
  <si>
    <t>1598</t>
  </si>
  <si>
    <t>GM0928</t>
  </si>
  <si>
    <t>0928</t>
  </si>
  <si>
    <t>GM0537</t>
  </si>
  <si>
    <t>0537</t>
  </si>
  <si>
    <t>GM0678</t>
  </si>
  <si>
    <t>0678</t>
  </si>
  <si>
    <t>GM0166</t>
  </si>
  <si>
    <t>0166</t>
  </si>
  <si>
    <t>GM1884</t>
  </si>
  <si>
    <t>1884</t>
  </si>
  <si>
    <t>GM0353</t>
  </si>
  <si>
    <t>0353</t>
  </si>
  <si>
    <t>GM0677</t>
  </si>
  <si>
    <t>0677</t>
  </si>
  <si>
    <t>GM0406</t>
  </si>
  <si>
    <t>0406</t>
  </si>
  <si>
    <t>GM0321</t>
  </si>
  <si>
    <t>0321</t>
  </si>
  <si>
    <t>GM1507</t>
  </si>
  <si>
    <t>1507</t>
  </si>
  <si>
    <t>GM0405</t>
  </si>
  <si>
    <t>0405</t>
  </si>
  <si>
    <t>GM0118</t>
  </si>
  <si>
    <t>0118</t>
  </si>
  <si>
    <t>GM1911</t>
  </si>
  <si>
    <t>1911</t>
  </si>
  <si>
    <t>GM1966</t>
  </si>
  <si>
    <t>1966</t>
  </si>
  <si>
    <t>GM1735</t>
  </si>
  <si>
    <t>1735</t>
  </si>
  <si>
    <t>GM1963</t>
  </si>
  <si>
    <t>1963</t>
  </si>
  <si>
    <t>GM0402</t>
  </si>
  <si>
    <t>0402</t>
  </si>
  <si>
    <t>GM0798</t>
  </si>
  <si>
    <t>0798</t>
  </si>
  <si>
    <t>GM0534</t>
  </si>
  <si>
    <t>0534</t>
  </si>
  <si>
    <t>GM0797</t>
  </si>
  <si>
    <t>0797</t>
  </si>
  <si>
    <t>GM0252</t>
  </si>
  <si>
    <t>0252</t>
  </si>
  <si>
    <t>GM0796</t>
  </si>
  <si>
    <t>0796</t>
  </si>
  <si>
    <t>Hengelo</t>
  </si>
  <si>
    <t>GM0164</t>
  </si>
  <si>
    <t>0164</t>
  </si>
  <si>
    <t>GM0531</t>
  </si>
  <si>
    <t>0531</t>
  </si>
  <si>
    <t>GM0794</t>
  </si>
  <si>
    <t>0794</t>
  </si>
  <si>
    <t>GM0530</t>
  </si>
  <si>
    <t>0530</t>
  </si>
  <si>
    <t>GM0163</t>
  </si>
  <si>
    <t>0163</t>
  </si>
  <si>
    <t>GM0400</t>
  </si>
  <si>
    <t>0400</t>
  </si>
  <si>
    <t>GM0399</t>
  </si>
  <si>
    <t>0399</t>
  </si>
  <si>
    <t>GM1658</t>
  </si>
  <si>
    <t>1658</t>
  </si>
  <si>
    <t>GM0917</t>
  </si>
  <si>
    <t>0917</t>
  </si>
  <si>
    <t>GM0398</t>
  </si>
  <si>
    <t>0398</t>
  </si>
  <si>
    <t>GM0074</t>
  </si>
  <si>
    <t>0074</t>
  </si>
  <si>
    <t>GM0246</t>
  </si>
  <si>
    <t>0246</t>
  </si>
  <si>
    <t>GM0397</t>
  </si>
  <si>
    <t>0397</t>
  </si>
  <si>
    <t>GM0396</t>
  </si>
  <si>
    <t>0396</t>
  </si>
  <si>
    <t>GM0244</t>
  </si>
  <si>
    <t>0244</t>
  </si>
  <si>
    <t>GM0072</t>
  </si>
  <si>
    <t>0072</t>
  </si>
  <si>
    <t>GM0523</t>
  </si>
  <si>
    <t>0523</t>
  </si>
  <si>
    <t>GM0243</t>
  </si>
  <si>
    <t>0243</t>
  </si>
  <si>
    <t>GM0160</t>
  </si>
  <si>
    <t>0160</t>
  </si>
  <si>
    <t>GM1655</t>
  </si>
  <si>
    <t>1655</t>
  </si>
  <si>
    <t>GM0394</t>
  </si>
  <si>
    <t>0394</t>
  </si>
  <si>
    <t>GM0392</t>
  </si>
  <si>
    <t>0392</t>
  </si>
  <si>
    <t>GM0788</t>
  </si>
  <si>
    <t>0788</t>
  </si>
  <si>
    <t>GM0158</t>
  </si>
  <si>
    <t>0158</t>
  </si>
  <si>
    <t>GM1729</t>
  </si>
  <si>
    <t>1729</t>
  </si>
  <si>
    <t>GM0014</t>
  </si>
  <si>
    <t>0014</t>
  </si>
  <si>
    <t>'s-Gravenhage</t>
  </si>
  <si>
    <t>GM0518</t>
  </si>
  <si>
    <t>0518</t>
  </si>
  <si>
    <t>GM0786</t>
  </si>
  <si>
    <t>0786</t>
  </si>
  <si>
    <t>GM0513</t>
  </si>
  <si>
    <t>0513</t>
  </si>
  <si>
    <t>GM0512</t>
  </si>
  <si>
    <t>0512</t>
  </si>
  <si>
    <t>GM1942</t>
  </si>
  <si>
    <t>1942</t>
  </si>
  <si>
    <t>GM0785</t>
  </si>
  <si>
    <t>0785</t>
  </si>
  <si>
    <t>GM0664</t>
  </si>
  <si>
    <t>0664</t>
  </si>
  <si>
    <t>GM1924</t>
  </si>
  <si>
    <t>1924</t>
  </si>
  <si>
    <t>GM0784</t>
  </si>
  <si>
    <t>0784</t>
  </si>
  <si>
    <t>GM0907</t>
  </si>
  <si>
    <t>0907</t>
  </si>
  <si>
    <t>GM1652</t>
  </si>
  <si>
    <t>1652</t>
  </si>
  <si>
    <t>GM1771</t>
  </si>
  <si>
    <t>1771</t>
  </si>
  <si>
    <t>GM0779</t>
  </si>
  <si>
    <t>0779</t>
  </si>
  <si>
    <t>GM1940</t>
  </si>
  <si>
    <t>1940</t>
  </si>
  <si>
    <t>GM0777</t>
  </si>
  <si>
    <t>0777</t>
  </si>
  <si>
    <t>GM0233</t>
  </si>
  <si>
    <t>0233</t>
  </si>
  <si>
    <t>GM0232</t>
  </si>
  <si>
    <t>0232</t>
  </si>
  <si>
    <t>GM0153</t>
  </si>
  <si>
    <t>0153</t>
  </si>
  <si>
    <t>GM0388</t>
  </si>
  <si>
    <t>0388</t>
  </si>
  <si>
    <t>GM0114</t>
  </si>
  <si>
    <t>0114</t>
  </si>
  <si>
    <t>GM0230</t>
  </si>
  <si>
    <t>0230</t>
  </si>
  <si>
    <t>GM0772</t>
  </si>
  <si>
    <t>0772</t>
  </si>
  <si>
    <t>GM1903</t>
  </si>
  <si>
    <t>1903</t>
  </si>
  <si>
    <t>GM0770</t>
  </si>
  <si>
    <t>0770</t>
  </si>
  <si>
    <t>GM0317</t>
  </si>
  <si>
    <t>0317</t>
  </si>
  <si>
    <t>GM0228</t>
  </si>
  <si>
    <t>0228</t>
  </si>
  <si>
    <t>GM0385</t>
  </si>
  <si>
    <t>0385</t>
  </si>
  <si>
    <t>GM1711</t>
  </si>
  <si>
    <t>1711</t>
  </si>
  <si>
    <t>GM0226</t>
  </si>
  <si>
    <t>0226</t>
  </si>
  <si>
    <t>GM0225</t>
  </si>
  <si>
    <t>0225</t>
  </si>
  <si>
    <t>GM0303</t>
  </si>
  <si>
    <t>0303</t>
  </si>
  <si>
    <t>GM1719</t>
  </si>
  <si>
    <t>1719</t>
  </si>
  <si>
    <t>GM0498</t>
  </si>
  <si>
    <t>0498</t>
  </si>
  <si>
    <t>GM0505</t>
  </si>
  <si>
    <t>0505</t>
  </si>
  <si>
    <t>GM0766</t>
  </si>
  <si>
    <t>0766</t>
  </si>
  <si>
    <t>GM0222</t>
  </si>
  <si>
    <t>0222</t>
  </si>
  <si>
    <t>GM0221</t>
  </si>
  <si>
    <t>0221</t>
  </si>
  <si>
    <t>GM1774</t>
  </si>
  <si>
    <t>1774</t>
  </si>
  <si>
    <t>GM0384</t>
  </si>
  <si>
    <t>0384</t>
  </si>
  <si>
    <t>GM0150</t>
  </si>
  <si>
    <t>0150</t>
  </si>
  <si>
    <t>GM0762</t>
  </si>
  <si>
    <t>0762</t>
  </si>
  <si>
    <t>GM0010</t>
  </si>
  <si>
    <t>0010</t>
  </si>
  <si>
    <t>GM0503</t>
  </si>
  <si>
    <t>0503</t>
  </si>
  <si>
    <t>GM1891</t>
  </si>
  <si>
    <t>1891</t>
  </si>
  <si>
    <t>GM0148</t>
  </si>
  <si>
    <t>0148</t>
  </si>
  <si>
    <t>GM0216</t>
  </si>
  <si>
    <t>0216</t>
  </si>
  <si>
    <t>GM1684</t>
  </si>
  <si>
    <t>1684</t>
  </si>
  <si>
    <t>GM1706</t>
  </si>
  <si>
    <t>1706</t>
  </si>
  <si>
    <t>GM0109</t>
  </si>
  <si>
    <t>0109</t>
  </si>
  <si>
    <t>GM0383</t>
  </si>
  <si>
    <t>0383</t>
  </si>
  <si>
    <t>GM0502</t>
  </si>
  <si>
    <t>0502</t>
  </si>
  <si>
    <t>GM0214</t>
  </si>
  <si>
    <t>0214</t>
  </si>
  <si>
    <t>GM0313</t>
  </si>
  <si>
    <t>0313</t>
  </si>
  <si>
    <t>GM0312</t>
  </si>
  <si>
    <t>0312</t>
  </si>
  <si>
    <t>GM0899</t>
  </si>
  <si>
    <t>0899</t>
  </si>
  <si>
    <t>GM0213</t>
  </si>
  <si>
    <t>0213</t>
  </si>
  <si>
    <t>GM1876</t>
  </si>
  <si>
    <t>1876</t>
  </si>
  <si>
    <t>GM0501</t>
  </si>
  <si>
    <t>0501</t>
  </si>
  <si>
    <t>GM0758</t>
  </si>
  <si>
    <t>0758</t>
  </si>
  <si>
    <t>GM0757</t>
  </si>
  <si>
    <t>0757</t>
  </si>
  <si>
    <t>GM0756</t>
  </si>
  <si>
    <t>0756</t>
  </si>
  <si>
    <t>GM0654</t>
  </si>
  <si>
    <t>0654</t>
  </si>
  <si>
    <t>GM0147</t>
  </si>
  <si>
    <t>0147</t>
  </si>
  <si>
    <t>GM1681</t>
  </si>
  <si>
    <t>1681</t>
  </si>
  <si>
    <t>GM0755</t>
  </si>
  <si>
    <t>0755</t>
  </si>
  <si>
    <t>GM1901</t>
  </si>
  <si>
    <t>1901</t>
  </si>
  <si>
    <t>GM0377</t>
  </si>
  <si>
    <t>0377</t>
  </si>
  <si>
    <t>GM0376</t>
  </si>
  <si>
    <t>0376</t>
  </si>
  <si>
    <t>GM1728</t>
  </si>
  <si>
    <t>1728</t>
  </si>
  <si>
    <t>GM0310</t>
  </si>
  <si>
    <t>0310</t>
  </si>
  <si>
    <t>GM0375</t>
  </si>
  <si>
    <t>0375</t>
  </si>
  <si>
    <t>GM0209</t>
  </si>
  <si>
    <t>0209</t>
  </si>
  <si>
    <t>GM0753</t>
  </si>
  <si>
    <t>0753</t>
  </si>
  <si>
    <t>GM1721</t>
  </si>
  <si>
    <t>1721</t>
  </si>
  <si>
    <t>GM1859</t>
  </si>
  <si>
    <t>1859</t>
  </si>
  <si>
    <t>GM0748</t>
  </si>
  <si>
    <t>0748</t>
  </si>
  <si>
    <t>GM0373</t>
  </si>
  <si>
    <t>0373</t>
  </si>
  <si>
    <t>GM0893</t>
  </si>
  <si>
    <t>0893</t>
  </si>
  <si>
    <t>GM1724</t>
  </si>
  <si>
    <t>1724</t>
  </si>
  <si>
    <t>GM1945</t>
  </si>
  <si>
    <t>1945</t>
  </si>
  <si>
    <t>GM0889</t>
  </si>
  <si>
    <t>0889</t>
  </si>
  <si>
    <t>GM0370</t>
  </si>
  <si>
    <t>0370</t>
  </si>
  <si>
    <t>GM1954</t>
  </si>
  <si>
    <t>1954</t>
  </si>
  <si>
    <t>Beek</t>
  </si>
  <si>
    <t>GM0888</t>
  </si>
  <si>
    <t>0888</t>
  </si>
  <si>
    <t>GM0203</t>
  </si>
  <si>
    <t>0203</t>
  </si>
  <si>
    <t>GM0489</t>
  </si>
  <si>
    <t>0489</t>
  </si>
  <si>
    <t>GM0308</t>
  </si>
  <si>
    <t>0308</t>
  </si>
  <si>
    <t>GM0744</t>
  </si>
  <si>
    <t>0744</t>
  </si>
  <si>
    <t>GM0743</t>
  </si>
  <si>
    <t>0743</t>
  </si>
  <si>
    <t>GM0106</t>
  </si>
  <si>
    <t>0106</t>
  </si>
  <si>
    <t>GM0202</t>
  </si>
  <si>
    <t>0202</t>
  </si>
  <si>
    <t>GM0003</t>
  </si>
  <si>
    <t>0003</t>
  </si>
  <si>
    <t>GM0200</t>
  </si>
  <si>
    <t>0200</t>
  </si>
  <si>
    <t>GM0363</t>
  </si>
  <si>
    <t>0363</t>
  </si>
  <si>
    <t>GM0362</t>
  </si>
  <si>
    <t>0362</t>
  </si>
  <si>
    <t>GM0307</t>
  </si>
  <si>
    <t>0307</t>
  </si>
  <si>
    <t>GM0060</t>
  </si>
  <si>
    <t>0060</t>
  </si>
  <si>
    <t>GM1959</t>
  </si>
  <si>
    <t>1959</t>
  </si>
  <si>
    <t>GM1723</t>
  </si>
  <si>
    <t>1723</t>
  </si>
  <si>
    <t>GM0484</t>
  </si>
  <si>
    <t>0484</t>
  </si>
  <si>
    <t>GM0034</t>
  </si>
  <si>
    <t>0034</t>
  </si>
  <si>
    <t>GM0141</t>
  </si>
  <si>
    <t>0141</t>
  </si>
  <si>
    <t>GM0361</t>
  </si>
  <si>
    <t>0361</t>
  </si>
  <si>
    <t>GM0613</t>
  </si>
  <si>
    <t>0613</t>
  </si>
  <si>
    <t>GM0482</t>
  </si>
  <si>
    <t>0482</t>
  </si>
  <si>
    <t>GM0059</t>
  </si>
  <si>
    <t>0059</t>
  </si>
  <si>
    <t>GM0197</t>
  </si>
  <si>
    <t>0197</t>
  </si>
  <si>
    <t>GM0358</t>
  </si>
  <si>
    <t>0358</t>
  </si>
  <si>
    <t>GM1680</t>
  </si>
  <si>
    <t>1680</t>
  </si>
  <si>
    <t>Provincienaam</t>
  </si>
  <si>
    <t>ProvinciecodePV</t>
  </si>
  <si>
    <t>Provinciecode</t>
  </si>
  <si>
    <t>GemeentecodeGM</t>
  </si>
  <si>
    <t>GM0056</t>
  </si>
  <si>
    <t>0056</t>
  </si>
  <si>
    <t>GM0707</t>
  </si>
  <si>
    <t>0707</t>
  </si>
  <si>
    <t>GM0874</t>
  </si>
  <si>
    <t>0874</t>
  </si>
  <si>
    <t>GM0053</t>
  </si>
  <si>
    <t>0053</t>
  </si>
  <si>
    <t>GM0870</t>
  </si>
  <si>
    <t>0870</t>
  </si>
  <si>
    <t>GM0620</t>
  </si>
  <si>
    <t>0620</t>
  </si>
  <si>
    <t>GM0617</t>
  </si>
  <si>
    <t>0617</t>
  </si>
  <si>
    <t>GM0962</t>
  </si>
  <si>
    <t>0962</t>
  </si>
  <si>
    <t>GM0584</t>
  </si>
  <si>
    <t>0584</t>
  </si>
  <si>
    <t>GM0881</t>
  </si>
  <si>
    <t>0881</t>
  </si>
  <si>
    <t>GM0951</t>
  </si>
  <si>
    <t>0951</t>
  </si>
  <si>
    <t>GM0576</t>
  </si>
  <si>
    <t>0576</t>
  </si>
  <si>
    <t>GM0304</t>
  </si>
  <si>
    <t>0304</t>
  </si>
  <si>
    <t>GM1927</t>
  </si>
  <si>
    <t>1927</t>
  </si>
  <si>
    <t>GM0025</t>
  </si>
  <si>
    <t>0025</t>
  </si>
  <si>
    <t>GM1663</t>
  </si>
  <si>
    <t>1663</t>
  </si>
  <si>
    <t>GM0733</t>
  </si>
  <si>
    <t>0733</t>
  </si>
  <si>
    <t>GM0545</t>
  </si>
  <si>
    <t>0545</t>
  </si>
  <si>
    <t>GM0022</t>
  </si>
  <si>
    <t>0022</t>
  </si>
  <si>
    <t>GM0588</t>
  </si>
  <si>
    <t>0588</t>
  </si>
  <si>
    <t>GM0079</t>
  </si>
  <si>
    <t>0079</t>
  </si>
  <si>
    <t>GM0017</t>
  </si>
  <si>
    <t>0017</t>
  </si>
  <si>
    <t>GM0393</t>
  </si>
  <si>
    <t>0393</t>
  </si>
  <si>
    <t>GM0015</t>
  </si>
  <si>
    <t>0015</t>
  </si>
  <si>
    <t>GM0689</t>
  </si>
  <si>
    <t>0689</t>
  </si>
  <si>
    <t>GM0236</t>
  </si>
  <si>
    <t>0236</t>
  </si>
  <si>
    <t>GM1722</t>
  </si>
  <si>
    <t>1722</t>
  </si>
  <si>
    <t>GM1651</t>
  </si>
  <si>
    <t>1651</t>
  </si>
  <si>
    <t>GM0058</t>
  </si>
  <si>
    <t>0058</t>
  </si>
  <si>
    <t>GM0611</t>
  </si>
  <si>
    <t>0611</t>
  </si>
  <si>
    <t>GM0009</t>
  </si>
  <si>
    <t>0009</t>
  </si>
  <si>
    <t>GM0585</t>
  </si>
  <si>
    <t>0585</t>
  </si>
  <si>
    <t>GM0005</t>
  </si>
  <si>
    <t>0005</t>
  </si>
  <si>
    <t>GM0738</t>
  </si>
  <si>
    <t>0738</t>
  </si>
  <si>
    <t>2019-data</t>
  </si>
  <si>
    <t>2018-data</t>
  </si>
  <si>
    <t>Limburg (PV)</t>
  </si>
  <si>
    <t>Noord-Brabant (PV)</t>
  </si>
  <si>
    <t>Zeeland (PV)</t>
  </si>
  <si>
    <t>Zuid-Holland (PV)</t>
  </si>
  <si>
    <t>Noord-Holland (PV)</t>
  </si>
  <si>
    <t>Utrecht (PV)</t>
  </si>
  <si>
    <t>Gelderland (PV)</t>
  </si>
  <si>
    <t>Flevoland (PV)</t>
  </si>
  <si>
    <t>Overijssel (PV)</t>
  </si>
  <si>
    <t>Drenthe (PV)</t>
  </si>
  <si>
    <t>Friesland (PV)</t>
  </si>
  <si>
    <t>Groningen (PV)</t>
  </si>
  <si>
    <t>Bevolking aan het einde van de periode (aantal)</t>
  </si>
  <si>
    <t>Regio's</t>
  </si>
  <si>
    <t>Perioden</t>
  </si>
  <si>
    <t>Valkenburg</t>
  </si>
  <si>
    <t>Zwartsluis</t>
  </si>
  <si>
    <t>Wijhe</t>
  </si>
  <si>
    <t>Weerselo</t>
  </si>
  <si>
    <t>Voorburg</t>
  </si>
  <si>
    <t>Vleuten-De Meern</t>
  </si>
  <si>
    <t>Valburg</t>
  </si>
  <si>
    <t>Tegelen</t>
  </si>
  <si>
    <t>Stad Delden</t>
  </si>
  <si>
    <t>Sittard</t>
  </si>
  <si>
    <t>Schoorl</t>
  </si>
  <si>
    <t>Pijnacker</t>
  </si>
  <si>
    <t>Ootmarsum</t>
  </si>
  <si>
    <t>Nuenen</t>
  </si>
  <si>
    <t>Nootdorp</t>
  </si>
  <si>
    <t>Nieuwleusen</t>
  </si>
  <si>
    <t>Nederhorst den Berg</t>
  </si>
  <si>
    <t>Markelo</t>
  </si>
  <si>
    <t>Maartensdijk</t>
  </si>
  <si>
    <t>Loosdrecht</t>
  </si>
  <si>
    <t>Limmen</t>
  </si>
  <si>
    <t>Leidschendam</t>
  </si>
  <si>
    <t>IJsselmuiden</t>
  </si>
  <si>
    <t>IJsselham</t>
  </si>
  <si>
    <t>Huissen</t>
  </si>
  <si>
    <t>Horst</t>
  </si>
  <si>
    <t>Holten</t>
  </si>
  <si>
    <t>Heteren</t>
  </si>
  <si>
    <t>Heino</t>
  </si>
  <si>
    <t>Hasselt</t>
  </si>
  <si>
    <t>Harmelen</t>
  </si>
  <si>
    <t>Den Ham</t>
  </si>
  <si>
    <t>Grubbenvorst</t>
  </si>
  <si>
    <t>'s-Graveland</t>
  </si>
  <si>
    <t>Gramsbergen</t>
  </si>
  <si>
    <t>Goor</t>
  </si>
  <si>
    <t>Genemuiden</t>
  </si>
  <si>
    <t>Gendt</t>
  </si>
  <si>
    <t>Geleen</t>
  </si>
  <si>
    <t>Elst</t>
  </si>
  <si>
    <t>Egmond</t>
  </si>
  <si>
    <t>Echteld</t>
  </si>
  <si>
    <t>Dodewaard</t>
  </si>
  <si>
    <t>Diepenheim</t>
  </si>
  <si>
    <t>Broekhuizen</t>
  </si>
  <si>
    <t>Brederwiede</t>
  </si>
  <si>
    <t>Born</t>
  </si>
  <si>
    <t>Belfeld</t>
  </si>
  <si>
    <t>Avereest</t>
  </si>
  <si>
    <t>Ambt Delden</t>
  </si>
  <si>
    <t>Akersloot</t>
  </si>
  <si>
    <t>Cultuurgrond (are)</t>
  </si>
  <si>
    <t>Akkerbouwgroenten (are)</t>
  </si>
  <si>
    <t>Granen (are)</t>
  </si>
  <si>
    <t>Blijvend grasland (are)</t>
  </si>
  <si>
    <t>Cultuurgrond - blijvend grasland (are)</t>
  </si>
  <si>
    <t>Zweeloo</t>
  </si>
  <si>
    <t>Zuidwolde</t>
  </si>
  <si>
    <t>Zuidlaren</t>
  </si>
  <si>
    <t>Zierikzee</t>
  </si>
  <si>
    <t>Zevenbergen</t>
  </si>
  <si>
    <t>Wouw</t>
  </si>
  <si>
    <t>Wittem</t>
  </si>
  <si>
    <t>Willemstad</t>
  </si>
  <si>
    <t>De Wijk</t>
  </si>
  <si>
    <t>Westkapelle</t>
  </si>
  <si>
    <t>Westerschouwen</t>
  </si>
  <si>
    <t>Westerhoven</t>
  </si>
  <si>
    <t>Westerbork</t>
  </si>
  <si>
    <t>Waspik</t>
  </si>
  <si>
    <t>Vries</t>
  </si>
  <si>
    <t>Vlijmen</t>
  </si>
  <si>
    <t>Vledder</t>
  </si>
  <si>
    <t>Vierlingsbeek</t>
  </si>
  <si>
    <t>Vessem</t>
  </si>
  <si>
    <t>Valkenisse</t>
  </si>
  <si>
    <t>Udenhout</t>
  </si>
  <si>
    <t>Teteringen</t>
  </si>
  <si>
    <t>Terheijden</t>
  </si>
  <si>
    <t>Stramproy</t>
  </si>
  <si>
    <t>Standdaarbuiten</t>
  </si>
  <si>
    <t>Sprang-Capelle</t>
  </si>
  <si>
    <t>Smilde</t>
  </si>
  <si>
    <t>Sleen</t>
  </si>
  <si>
    <t>Schoonebeek</t>
  </si>
  <si>
    <t>Ruinerwold</t>
  </si>
  <si>
    <t>Ruinen</t>
  </si>
  <si>
    <t>Rossum</t>
  </si>
  <si>
    <t>Roosendaal en Nispen</t>
  </si>
  <si>
    <t>Rolde</t>
  </si>
  <si>
    <t>Roden</t>
  </si>
  <si>
    <t>Rijsbergen</t>
  </si>
  <si>
    <t>Riethoven</t>
  </si>
  <si>
    <t>Reusel</t>
  </si>
  <si>
    <t>Raamsdonk</t>
  </si>
  <si>
    <t>Putte</t>
  </si>
  <si>
    <t>Prinsenbeek</t>
  </si>
  <si>
    <t>Peize</t>
  </si>
  <si>
    <t>Oudenbosch</t>
  </si>
  <si>
    <t>Oud en Nieuw Gastel</t>
  </si>
  <si>
    <t>Ossendrecht</t>
  </si>
  <si>
    <t>Oosterhesselen</t>
  </si>
  <si>
    <t>Oost-</t>
  </si>
  <si>
    <t>Odoorn</t>
  </si>
  <si>
    <t>Norg</t>
  </si>
  <si>
    <t>Nijeveen</t>
  </si>
  <si>
    <t>Nieuw-Vossemeer</t>
  </si>
  <si>
    <t>Nieuw-Ginneken</t>
  </si>
  <si>
    <t>Moergestel</t>
  </si>
  <si>
    <t>Middenveld</t>
  </si>
  <si>
    <t>Middenschouwen</t>
  </si>
  <si>
    <t>Maurik</t>
  </si>
  <si>
    <t>Mariekerke</t>
  </si>
  <si>
    <t>Made en Drimmelen</t>
  </si>
  <si>
    <t>Made</t>
  </si>
  <si>
    <t>Maarheeze</t>
  </si>
  <si>
    <t>Luyksgestel</t>
  </si>
  <si>
    <t>Lieshout</t>
  </si>
  <si>
    <t>Lienden</t>
  </si>
  <si>
    <t>Leende</t>
  </si>
  <si>
    <t>Klundert</t>
  </si>
  <si>
    <t>Kerkwijk</t>
  </si>
  <si>
    <t>Huijbergen</t>
  </si>
  <si>
    <t>Hoogeloon</t>
  </si>
  <si>
    <t>Hooge en Lage Zwaluwe</t>
  </si>
  <si>
    <t>Hooge en Lage Mierde</t>
  </si>
  <si>
    <t>Hoeven</t>
  </si>
  <si>
    <t>Hoevelaken</t>
  </si>
  <si>
    <t>Heeze</t>
  </si>
  <si>
    <t>Heerewaarden</t>
  </si>
  <si>
    <t>Hedel</t>
  </si>
  <si>
    <t>Havelte</t>
  </si>
  <si>
    <t>Halsteren</t>
  </si>
  <si>
    <t>Gulpen</t>
  </si>
  <si>
    <t>'s-Gravenmoer</t>
  </si>
  <si>
    <t>Gieten</t>
  </si>
  <si>
    <t>Gemert</t>
  </si>
  <si>
    <t>Gasselte</t>
  </si>
  <si>
    <t>Fijnaart en Heijningen</t>
  </si>
  <si>
    <t>Ferwerderadeel</t>
  </si>
  <si>
    <t>Eelde</t>
  </si>
  <si>
    <t>Dwingeloo</t>
  </si>
  <si>
    <t>Dussen</t>
  </si>
  <si>
    <t>Duiveland</t>
  </si>
  <si>
    <t>Drunen</t>
  </si>
  <si>
    <t>Domburg</t>
  </si>
  <si>
    <t>Dinteloord en Prinsenland</t>
  </si>
  <si>
    <t>Diever</t>
  </si>
  <si>
    <t>Diessen</t>
  </si>
  <si>
    <t>Diepenveen</t>
  </si>
  <si>
    <t>Dalen</t>
  </si>
  <si>
    <t>Chaam</t>
  </si>
  <si>
    <t>Budel</t>
  </si>
  <si>
    <t>Bruinisse</t>
  </si>
  <si>
    <t>Brouwershaven</t>
  </si>
  <si>
    <t>Brakel</t>
  </si>
  <si>
    <t>Borger</t>
  </si>
  <si>
    <t>Bladel en Netersel</t>
  </si>
  <si>
    <t>Berkel-Enschot</t>
  </si>
  <si>
    <t>Bergeyk</t>
  </si>
  <si>
    <t>Beilen</t>
  </si>
  <si>
    <t>Beek en Donk</t>
  </si>
  <si>
    <t>Bakel en Milheeze</t>
  </si>
  <si>
    <t>Arnemuiden</t>
  </si>
  <si>
    <t>Anloo</t>
  </si>
  <si>
    <t>Ammerzoden</t>
  </si>
  <si>
    <t>Alphen en Riel</t>
  </si>
  <si>
    <t>Aarle-Rixtel</t>
  </si>
  <si>
    <t>Park en plantsoen (ha)</t>
  </si>
  <si>
    <t>Totaal agrarisch terrein (ha)</t>
  </si>
  <si>
    <t>Open droog natuurlijk terrein (ha)</t>
  </si>
  <si>
    <t>St. Anthonis</t>
  </si>
  <si>
    <t>Rosmalen</t>
  </si>
  <si>
    <t>Liempde</t>
  </si>
  <si>
    <t>Langbroek</t>
  </si>
  <si>
    <t>Helvoirt</t>
  </si>
  <si>
    <t>Heesch</t>
  </si>
  <si>
    <t>Esch</t>
  </si>
  <si>
    <t>Den Dungen</t>
  </si>
  <si>
    <t>Cothen</t>
  </si>
  <si>
    <t>Berlicum</t>
  </si>
  <si>
    <t>Verkeer en vervoer/Lengte van wegen/Gemeentelijke en waterschapswegen (kilometer)</t>
  </si>
  <si>
    <t>Bos (ha)</t>
  </si>
  <si>
    <t>Melk- en kalfkoeien (&gt;= 2 jaar) (aantal)</t>
  </si>
  <si>
    <t>0,84*mln melkoeien/1,62 mln+0,16*mln varkens/12,4mln</t>
  </si>
  <si>
    <t>Bevolking (aantal)</t>
  </si>
  <si>
    <t>Open nat natuurlijk terrein (ha)</t>
  </si>
  <si>
    <t>Recreatief binnenwater (ha)</t>
  </si>
  <si>
    <t>Overig binnenwater (ha)</t>
  </si>
  <si>
    <t>Open nat natuurlijk terrein + recreatief binnenwater + overig binnenwater (ha)</t>
  </si>
  <si>
    <t>Provincies</t>
  </si>
  <si>
    <t>Totale natte energieteelt</t>
  </si>
  <si>
    <t>Totale droge energieteelt</t>
  </si>
  <si>
    <t>VET</t>
  </si>
  <si>
    <t>NAT</t>
  </si>
  <si>
    <t>DROOG</t>
  </si>
  <si>
    <t>AFVAL</t>
  </si>
  <si>
    <t>ONF in Afval (NAT)</t>
  </si>
  <si>
    <t>ONF in Afval (AFVAL)</t>
  </si>
  <si>
    <t>NATTE BIOMASSA</t>
  </si>
  <si>
    <t>DROGE BIOMASSA</t>
  </si>
  <si>
    <t>BIOGEEN AFVAL</t>
  </si>
  <si>
    <t>VETHOUDENDE BIOMASSA</t>
  </si>
  <si>
    <t>SOORT</t>
  </si>
  <si>
    <t>PRODUCT</t>
  </si>
  <si>
    <t>SECTOR</t>
  </si>
  <si>
    <t>Slib RWZI</t>
  </si>
  <si>
    <t>Slib AWZI</t>
  </si>
  <si>
    <t>Korte omloop bomen (bijschatting)</t>
  </si>
  <si>
    <t>Slib verbrand</t>
  </si>
  <si>
    <t>Natte stromen VGI</t>
  </si>
  <si>
    <t>MAX_DEMAND PJ (droge stof basis)</t>
  </si>
  <si>
    <t>DEMAND 2015 PJ (droge stof basis)</t>
  </si>
  <si>
    <t>TOTAAL</t>
  </si>
  <si>
    <t>Drijfmest_verdeelsleutel</t>
  </si>
  <si>
    <t>Droge_mest_verdeelsleutel</t>
  </si>
  <si>
    <t>Hout_uit_landschap_verdeelsleutel</t>
  </si>
  <si>
    <t>Natuurgras+bermgras_verdeelsleutel</t>
  </si>
  <si>
    <t>Grassoorten_op_zoute_grond_verdeelsleutel</t>
  </si>
  <si>
    <t>FORMULE</t>
  </si>
  <si>
    <t>HARD-CODED</t>
  </si>
  <si>
    <t>CHECK: TOTAAL PROVINCIES</t>
  </si>
  <si>
    <t>CHECK: TOTAAL GEMEENTEN</t>
  </si>
  <si>
    <t>geo_id</t>
  </si>
  <si>
    <t>energy_production_dry_biomass_max_demand</t>
  </si>
  <si>
    <t>energy_production_wet_biomass_max_demand</t>
  </si>
  <si>
    <t xml:space="preserve">NAT </t>
  </si>
  <si>
    <t>energy_production_oily_biomass_max_demand</t>
  </si>
  <si>
    <t>energy_production_wet_biomass_demand</t>
  </si>
  <si>
    <t>energy_production_dry_biomass_demand</t>
  </si>
  <si>
    <t>energy_production_oily_biomass_demand</t>
  </si>
  <si>
    <t>Gemeenten</t>
  </si>
  <si>
    <t>energy_greengas_dry_biomass_gasification_energy_distribution_greengas_child_share</t>
  </si>
  <si>
    <t>nergy_greengas_wet_biomass_gasification_energy_distribution_greengas_child_share</t>
  </si>
  <si>
    <t>energy_upgrade_biogas_energy_distribution_greengas_child_share</t>
  </si>
  <si>
    <t>Zeefoverloop</t>
  </si>
  <si>
    <t>Afvalhout particulier</t>
  </si>
  <si>
    <t>Productiebos particulier</t>
  </si>
  <si>
    <t>Import/onbekend particulier</t>
  </si>
  <si>
    <t>Tuin/landbouw/openbaar groen</t>
  </si>
  <si>
    <t>TOTAAL GEGEVEN DOOR TNO</t>
  </si>
  <si>
    <t>Oude gemeente</t>
  </si>
  <si>
    <t>code</t>
  </si>
  <si>
    <t>Nieuwe gemeente</t>
  </si>
  <si>
    <t>code_2</t>
  </si>
  <si>
    <t>GM0070</t>
  </si>
  <si>
    <t>GM0007</t>
  </si>
  <si>
    <t>GM0063</t>
  </si>
  <si>
    <t>GM0048</t>
  </si>
  <si>
    <t>GM1908</t>
  </si>
  <si>
    <t>GM0140</t>
  </si>
  <si>
    <t>Oud-beijerland</t>
  </si>
  <si>
    <t>Het hogeland</t>
  </si>
  <si>
    <t>GM0018</t>
  </si>
  <si>
    <t>GM0040</t>
  </si>
  <si>
    <t>GM1987</t>
  </si>
  <si>
    <t>Kollumerland en nieuwkruisland</t>
  </si>
  <si>
    <t>Eemsdelta</t>
  </si>
  <si>
    <t>GM1979</t>
  </si>
  <si>
    <t xml:space="preserve">Delfzijl </t>
  </si>
  <si>
    <t>gemeente</t>
  </si>
  <si>
    <t>GM_code</t>
  </si>
  <si>
    <t>GM1980</t>
  </si>
  <si>
    <t>GM1982</t>
  </si>
  <si>
    <t>GM1991</t>
  </si>
  <si>
    <t>GM1992</t>
  </si>
  <si>
    <t>Voorne aan Zee</t>
  </si>
  <si>
    <t>GM1993</t>
  </si>
  <si>
    <t>GM1994</t>
  </si>
  <si>
    <t>Fryslân</t>
  </si>
  <si>
    <t>1980</t>
  </si>
  <si>
    <t>Dijk en Waard</t>
  </si>
  <si>
    <t>1979</t>
  </si>
  <si>
    <t>1982</t>
  </si>
  <si>
    <t>Land van Cuijk</t>
  </si>
  <si>
    <t>1991</t>
  </si>
  <si>
    <t>Maashorst</t>
  </si>
  <si>
    <t>1992</t>
  </si>
  <si>
    <t>GM1983</t>
  </si>
  <si>
    <t>GM1981</t>
  </si>
  <si>
    <t>GM1984</t>
  </si>
  <si>
    <t>GM1985</t>
  </si>
  <si>
    <t>GM1986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</si>
</sst>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font>
      <sz val="12"/>
      <color theme="1"/>
      <name val="Calibri"/>
      <family val="2"/>
      <scheme val="minor"/>
    </font>
    <font>
      <b/>
      <sz val="12"/>
      <color theme="1"/>
      <name val="Calibri"/>
      <family val="2"/>
      <scheme val="minor"/>
    </font>
    <font>
      <b/>
      <sz val="9"/>
      <color rgb="FF000000"/>
      <name val="Tahoma"/>
      <family val="2"/>
    </font>
    <font>
      <sz val="9"/>
      <color rgb="FF000000"/>
      <name val="Tahoma"/>
      <family val="2"/>
    </font>
    <font>
      <sz val="11"/>
      <color theme="1"/>
      <name val="Calibri"/>
      <family val="2"/>
      <scheme val="minor"/>
    </font>
    <font>
      <sz val="10"/>
      <name val="MS Sans Serif"/>
      <family val="2"/>
    </font>
    <font>
      <b/>
      <sz val="11"/>
      <color theme="1"/>
      <name val="Calibri"/>
      <family val="2"/>
      <scheme val="minor"/>
    </font>
    <font>
      <sz val="8"/>
      <name val="Calibri"/>
      <family val="2"/>
      <scheme val="minor"/>
    </font>
    <font>
      <sz val="12"/>
      <color theme="1"/>
      <name val="Calibri"/>
      <family val="2"/>
      <scheme val="minor"/>
    </font>
    <font>
      <sz val="10"/>
      <color indexed="8"/>
      <name val="Arial"/>
      <family val="2"/>
    </font>
    <font>
      <sz val="11"/>
      <color indexed="8"/>
      <name val="Calibri"/>
      <family val="2"/>
    </font>
    <font>
      <i/>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s>
  <borders count="1">
    <border>
      <left/>
      <right/>
      <top/>
      <bottom/>
      <diagonal/>
    </border>
  </borders>
  <cellStyleXfs count="4">
    <xf numFmtId="0" fontId="0" fillId="0" borderId="0"/>
    <xf numFmtId="0" fontId="4" fillId="0" borderId="0"/>
    <xf numFmtId="0" fontId="5" fillId="0" borderId="0"/>
    <xf numFmtId="0" fontId="9" fillId="0" borderId="0"/>
  </cellStyleXfs>
  <cellXfs count="14">
    <xf numFmtId="0" fontId="0" fillId="0" borderId="0" xfId="0"/>
    <xf numFmtId="0" fontId="1" fillId="0" borderId="0" xfId="0" applyFont="1"/>
    <xf numFmtId="0" fontId="4" fillId="0" borderId="0" xfId="1"/>
    <xf numFmtId="0" fontId="6" fillId="0" borderId="0" xfId="1" applyFont="1"/>
    <xf numFmtId="0" fontId="0" fillId="0" borderId="0" xfId="0" quotePrefix="1"/>
    <xf numFmtId="0" fontId="0" fillId="2" borderId="0" xfId="0" applyFill="1"/>
    <xf numFmtId="0" fontId="1" fillId="0" borderId="0" xfId="0" applyFont="1" applyAlignment="1">
      <alignment horizontal="left"/>
    </xf>
    <xf numFmtId="2" fontId="0" fillId="0" borderId="0" xfId="0" applyNumberFormat="1"/>
    <xf numFmtId="164" fontId="0" fillId="0" borderId="0" xfId="0" applyNumberFormat="1"/>
    <xf numFmtId="0" fontId="10" fillId="0" borderId="0" xfId="3" applyFont="1" applyAlignment="1">
      <alignment wrapText="1"/>
    </xf>
    <xf numFmtId="0" fontId="0" fillId="3" borderId="0" xfId="0" applyFill="1"/>
    <xf numFmtId="0" fontId="11" fillId="0" borderId="0" xfId="0" applyFont="1"/>
    <xf numFmtId="0" fontId="8" fillId="0" borderId="0" xfId="0" applyFont="1"/>
    <xf numFmtId="165" fontId="0" fillId="0" borderId="0" xfId="0" applyNumberFormat="1"/>
  </cellXfs>
  <cellStyles count="4">
    <cellStyle name="Normal" xfId="0" builtinId="0"/>
    <cellStyle name="Normal 2" xfId="1" xr:uid="{F4107335-6D00-FA43-9EBC-E2E33325CFE8}"/>
    <cellStyle name="Normal 3" xfId="2" xr:uid="{7A7BC59A-B317-8A4E-9B96-7986DA6481D8}"/>
    <cellStyle name="Standaard_Gemeenten_alfabetisch_2022" xfId="3" xr:uid="{9D4CC3C7-35A3-5547-AD30-4F5C809B4457}"/>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2921000</xdr:colOff>
      <xdr:row>3</xdr:row>
      <xdr:rowOff>76200</xdr:rowOff>
    </xdr:from>
    <xdr:to>
      <xdr:col>4</xdr:col>
      <xdr:colOff>927100</xdr:colOff>
      <xdr:row>33</xdr:row>
      <xdr:rowOff>177800</xdr:rowOff>
    </xdr:to>
    <xdr:sp macro="" textlink="">
      <xdr:nvSpPr>
        <xdr:cNvPr id="2" name="TextBox 1">
          <a:extLst>
            <a:ext uri="{FF2B5EF4-FFF2-40B4-BE49-F238E27FC236}">
              <a16:creationId xmlns:a16="http://schemas.microsoft.com/office/drawing/2014/main" id="{E6AA10F0-ED64-A93D-092C-D4D3DA18A8D7}"/>
            </a:ext>
          </a:extLst>
        </xdr:cNvPr>
        <xdr:cNvSpPr txBox="1"/>
      </xdr:nvSpPr>
      <xdr:spPr>
        <a:xfrm>
          <a:off x="2921000" y="685800"/>
          <a:ext cx="8521700" cy="6197600"/>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Productie en potenties voor biogrondstoffen zijn ingeschat op basis van onderzoek van TNO (2020). Hierin is de totale productie en potentie voor Nederland onderverdeeld naar gemeentes en provincies op basis van verschillende verdeelsleutels. Zie https://refman.energytransitionmodel.com/publications/2100 voor meer informatie.</a:t>
          </a:r>
        </a:p>
        <a:p>
          <a:endParaRPr lang="en-US" sz="1800" b="1" baseline="0"/>
        </a:p>
        <a:p>
          <a:r>
            <a:rPr lang="en-US" sz="1800" b="1" baseline="0"/>
            <a:t>Zie ook Quintel/Projects/Inactive/2019_projects/416 Biomass (follow-up)/Data/Potenties biomassagrondstoffen/20190822_nationaal_verdelen_lokaal.xlsx voor de brondata van de gele tabs.</a:t>
          </a:r>
        </a:p>
        <a:p>
          <a:endParaRPr lang="en-US" sz="1800" b="1" baseline="0"/>
        </a:p>
      </xdr:txBody>
    </xdr:sp>
    <xdr:clientData/>
  </xdr:twoCellAnchor>
</xdr:wsDr>
</file>

<file path=xl/persons/person.xml><?xml version="1.0" encoding="utf-8"?>
<personList xmlns="http://schemas.microsoft.com/office/spreadsheetml/2018/threadedcomments" xmlns:x="http://schemas.openxmlformats.org/spreadsheetml/2006/main">
  <person displayName="Charlotte von Meijenfeldt" id="{8AF15E67-D34B-CC48-A194-47D238F48491}" userId="S::charlotte.vonmeijenfeldt@quintel.com::dd8a302e-1154-4f67-86f0-f8eed191e969"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2" dT="2024-04-02T15:04:01.86" personId="{8AF15E67-D34B-CC48-A194-47D238F48491}" id="{21BFF998-DF1B-0145-9AE6-182107C6A491}">
    <text xml:space="preserve">Ongeveer 1/4 van het oppervlakte valt onder de nieuwe gemeente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56ABC-A0AB-F240-B7C5-EC2E3E888DC0}">
  <sheetPr>
    <tabColor theme="5" tint="0.39997558519241921"/>
  </sheetPr>
  <dimension ref="A1:D343"/>
  <sheetViews>
    <sheetView tabSelected="1" workbookViewId="0">
      <selection activeCell="G7" sqref="G7"/>
    </sheetView>
  </sheetViews>
  <sheetFormatPr baseColWidth="10" defaultRowHeight="16"/>
  <cols>
    <col min="1" max="1" width="18" customWidth="1"/>
  </cols>
  <sheetData>
    <row r="1" spans="1:4">
      <c r="A1" s="1" t="s">
        <v>2060</v>
      </c>
      <c r="B1" t="s">
        <v>2024</v>
      </c>
      <c r="C1" t="s">
        <v>2023</v>
      </c>
      <c r="D1" t="s">
        <v>2026</v>
      </c>
    </row>
    <row r="2" spans="1:4">
      <c r="A2" t="s">
        <v>1708</v>
      </c>
      <c r="B2">
        <f>IFERROR(INDEX(data!$A$1:$J$385,MATCH($A2,data!$A:$A,0),MATCH(B$1,data!$1:$1,0)),INDEX(Calculation_mapping!$B$58:$E$75,MATCH($A2,Calculation_mapping!$B$58:$B$75,0),MATCH(B$1,Calculation_mapping!$B$58:$E$58,0)))*1000</f>
        <v>395.37228941404169</v>
      </c>
      <c r="C2">
        <f>IFERROR(INDEX(data!$A$1:$J$385,MATCH($A2,data!$A:$A,0),MATCH(C$1,data!$1:$1,0)),INDEX(Calculation_mapping!$B$58:$E$75,MATCH($A2,Calculation_mapping!$B$58:$B$75,0),MATCH(C$1,Calculation_mapping!$B$58:$E$58,0)))*1000</f>
        <v>206.60893058810922</v>
      </c>
      <c r="D2">
        <f>IFERROR(INDEX(data!$A$1:$J$385,MATCH($A2,data!$A:$A,0),MATCH(D$1,data!$1:$1,0)),INDEX(Calculation_mapping!$B$58:$E$75,MATCH($A2,Calculation_mapping!$B$58:$B$75,0),MATCH(D$1,Calculation_mapping!$B$58:$E$58,0)))*1000</f>
        <v>15.423590206850845</v>
      </c>
    </row>
    <row r="3" spans="1:4">
      <c r="A3" t="s">
        <v>1706</v>
      </c>
      <c r="B3">
        <f>IFERROR(INDEX(data!$A$1:$J$385,MATCH($A3,data!$A:$A,0),MATCH(B$1,data!$1:$1,0)),INDEX(Calculation_mapping!$B$58:$E$75,MATCH($A3,Calculation_mapping!$B$58:$B$75,0),MATCH(B$1,Calculation_mapping!$B$58:$E$58,0)))*1000</f>
        <v>192.87007074076067</v>
      </c>
      <c r="C3">
        <f>IFERROR(INDEX(data!$A$1:$J$385,MATCH($A3,data!$A:$A,0),MATCH(C$1,data!$1:$1,0)),INDEX(Calculation_mapping!$B$58:$E$75,MATCH($A3,Calculation_mapping!$B$58:$B$75,0),MATCH(C$1,Calculation_mapping!$B$58:$E$58,0)))*1000</f>
        <v>83.722820821381603</v>
      </c>
      <c r="D3">
        <f>IFERROR(INDEX(data!$A$1:$J$385,MATCH($A3,data!$A:$A,0),MATCH(D$1,data!$1:$1,0)),INDEX(Calculation_mapping!$B$58:$E$75,MATCH($A3,Calculation_mapping!$B$58:$B$75,0),MATCH(D$1,Calculation_mapping!$B$58:$E$58,0)))*1000</f>
        <v>19.276753725792307</v>
      </c>
    </row>
    <row r="4" spans="1:4">
      <c r="A4" t="s">
        <v>1704</v>
      </c>
      <c r="B4">
        <f>IFERROR(INDEX(data!$A$1:$J$385,MATCH($A4,data!$A:$A,0),MATCH(B$1,data!$1:$1,0)),INDEX(Calculation_mapping!$B$58:$E$75,MATCH($A4,Calculation_mapping!$B$58:$B$75,0),MATCH(B$1,Calculation_mapping!$B$58:$E$58,0)))*1000</f>
        <v>246.52072504147375</v>
      </c>
      <c r="C4">
        <f>IFERROR(INDEX(data!$A$1:$J$385,MATCH($A4,data!$A:$A,0),MATCH(C$1,data!$1:$1,0)),INDEX(Calculation_mapping!$B$58:$E$75,MATCH($A4,Calculation_mapping!$B$58:$B$75,0),MATCH(C$1,Calculation_mapping!$B$58:$E$58,0)))*1000</f>
        <v>117.79276223418566</v>
      </c>
      <c r="D4">
        <f>IFERROR(INDEX(data!$A$1:$J$385,MATCH($A4,data!$A:$A,0),MATCH(D$1,data!$1:$1,0)),INDEX(Calculation_mapping!$B$58:$E$75,MATCH($A4,Calculation_mapping!$B$58:$B$75,0),MATCH(D$1,Calculation_mapping!$B$58:$E$58,0)))*1000</f>
        <v>16.410879818689363</v>
      </c>
    </row>
    <row r="5" spans="1:4">
      <c r="A5" t="s">
        <v>1702</v>
      </c>
      <c r="B5">
        <f>IFERROR(INDEX(data!$A$1:$J$385,MATCH($A5,data!$A:$A,0),MATCH(B$1,data!$1:$1,0)),INDEX(Calculation_mapping!$B$58:$E$75,MATCH($A5,Calculation_mapping!$B$58:$B$75,0),MATCH(B$1,Calculation_mapping!$B$58:$E$58,0)))*1000</f>
        <v>206.59389199525955</v>
      </c>
      <c r="C5">
        <f>IFERROR(INDEX(data!$A$1:$J$385,MATCH($A5,data!$A:$A,0),MATCH(C$1,data!$1:$1,0)),INDEX(Calculation_mapping!$B$58:$E$75,MATCH($A5,Calculation_mapping!$B$58:$B$75,0),MATCH(C$1,Calculation_mapping!$B$58:$E$58,0)))*1000</f>
        <v>150.53426228448379</v>
      </c>
      <c r="D5">
        <f>IFERROR(INDEX(data!$A$1:$J$385,MATCH($A5,data!$A:$A,0),MATCH(D$1,data!$1:$1,0)),INDEX(Calculation_mapping!$B$58:$E$75,MATCH($A5,Calculation_mapping!$B$58:$B$75,0),MATCH(D$1,Calculation_mapping!$B$58:$E$58,0)))*1000</f>
        <v>16.921840165493172</v>
      </c>
    </row>
    <row r="6" spans="1:4">
      <c r="A6" t="s">
        <v>1700</v>
      </c>
      <c r="B6">
        <f>IFERROR(INDEX(data!$A$1:$J$385,MATCH($A6,data!$A:$A,0),MATCH(B$1,data!$1:$1,0)),INDEX(Calculation_mapping!$B$58:$E$75,MATCH($A6,Calculation_mapping!$B$58:$B$75,0),MATCH(B$1,Calculation_mapping!$B$58:$E$58,0)))*1000</f>
        <v>41.201929138946291</v>
      </c>
      <c r="C6">
        <f>IFERROR(INDEX(data!$A$1:$J$385,MATCH($A6,data!$A:$A,0),MATCH(C$1,data!$1:$1,0)),INDEX(Calculation_mapping!$B$58:$E$75,MATCH($A6,Calculation_mapping!$B$58:$B$75,0),MATCH(C$1,Calculation_mapping!$B$58:$E$58,0)))*1000</f>
        <v>51.742699250553073</v>
      </c>
      <c r="D6">
        <f>IFERROR(INDEX(data!$A$1:$J$385,MATCH($A6,data!$A:$A,0),MATCH(D$1,data!$1:$1,0)),INDEX(Calculation_mapping!$B$58:$E$75,MATCH($A6,Calculation_mapping!$B$58:$B$75,0),MATCH(D$1,Calculation_mapping!$B$58:$E$58,0)))*1000</f>
        <v>12.193178596915212</v>
      </c>
    </row>
    <row r="7" spans="1:4">
      <c r="A7" t="s">
        <v>1698</v>
      </c>
      <c r="B7">
        <f>IFERROR(INDEX(data!$A$1:$J$385,MATCH($A7,data!$A:$A,0),MATCH(B$1,data!$1:$1,0)),INDEX(Calculation_mapping!$B$58:$E$75,MATCH($A7,Calculation_mapping!$B$58:$B$75,0),MATCH(B$1,Calculation_mapping!$B$58:$E$58,0)))*1000</f>
        <v>68.674875965275547</v>
      </c>
      <c r="C7">
        <f>IFERROR(INDEX(data!$A$1:$J$385,MATCH($A7,data!$A:$A,0),MATCH(C$1,data!$1:$1,0)),INDEX(Calculation_mapping!$B$58:$E$75,MATCH($A7,Calculation_mapping!$B$58:$B$75,0),MATCH(C$1,Calculation_mapping!$B$58:$E$58,0)))*1000</f>
        <v>74.128047560974167</v>
      </c>
      <c r="D7">
        <f>IFERROR(INDEX(data!$A$1:$J$385,MATCH($A7,data!$A:$A,0),MATCH(D$1,data!$1:$1,0)),INDEX(Calculation_mapping!$B$58:$E$75,MATCH($A7,Calculation_mapping!$B$58:$B$75,0),MATCH(D$1,Calculation_mapping!$B$58:$E$58,0)))*1000</f>
        <v>15.353720480474578</v>
      </c>
    </row>
    <row r="8" spans="1:4">
      <c r="A8" t="s">
        <v>1696</v>
      </c>
      <c r="B8">
        <f>IFERROR(INDEX(data!$A$1:$J$385,MATCH($A8,data!$A:$A,0),MATCH(B$1,data!$1:$1,0)),INDEX(Calculation_mapping!$B$58:$E$75,MATCH($A8,Calculation_mapping!$B$58:$B$75,0),MATCH(B$1,Calculation_mapping!$B$58:$E$58,0)))*1000</f>
        <v>405.45865731968746</v>
      </c>
      <c r="C8">
        <f>IFERROR(INDEX(data!$A$1:$J$385,MATCH($A8,data!$A:$A,0),MATCH(C$1,data!$1:$1,0)),INDEX(Calculation_mapping!$B$58:$E$75,MATCH($A8,Calculation_mapping!$B$58:$B$75,0),MATCH(C$1,Calculation_mapping!$B$58:$E$58,0)))*1000</f>
        <v>317.04220706063182</v>
      </c>
      <c r="D8">
        <f>IFERROR(INDEX(data!$A$1:$J$385,MATCH($A8,data!$A:$A,0),MATCH(D$1,data!$1:$1,0)),INDEX(Calculation_mapping!$B$58:$E$75,MATCH($A8,Calculation_mapping!$B$58:$B$75,0),MATCH(D$1,Calculation_mapping!$B$58:$E$58,0)))*1000</f>
        <v>65.955806573517449</v>
      </c>
    </row>
    <row r="9" spans="1:4">
      <c r="A9" t="s">
        <v>1694</v>
      </c>
      <c r="B9">
        <f>IFERROR(INDEX(data!$A$1:$J$385,MATCH($A9,data!$A:$A,0),MATCH(B$1,data!$1:$1,0)),INDEX(Calculation_mapping!$B$58:$E$75,MATCH($A9,Calculation_mapping!$B$58:$B$75,0),MATCH(B$1,Calculation_mapping!$B$58:$E$58,0)))*1000</f>
        <v>218.5921508513822</v>
      </c>
      <c r="C9">
        <f>IFERROR(INDEX(data!$A$1:$J$385,MATCH($A9,data!$A:$A,0),MATCH(C$1,data!$1:$1,0)),INDEX(Calculation_mapping!$B$58:$E$75,MATCH($A9,Calculation_mapping!$B$58:$B$75,0),MATCH(C$1,Calculation_mapping!$B$58:$E$58,0)))*1000</f>
        <v>224.26839019032715</v>
      </c>
      <c r="D9">
        <f>IFERROR(INDEX(data!$A$1:$J$385,MATCH($A9,data!$A:$A,0),MATCH(D$1,data!$1:$1,0)),INDEX(Calculation_mapping!$B$58:$E$75,MATCH($A9,Calculation_mapping!$B$58:$B$75,0),MATCH(D$1,Calculation_mapping!$B$58:$E$58,0)))*1000</f>
        <v>44.260345189430275</v>
      </c>
    </row>
    <row r="10" spans="1:4">
      <c r="A10" t="s">
        <v>1692</v>
      </c>
      <c r="B10">
        <f>IFERROR(INDEX(data!$A$1:$J$385,MATCH($A10,data!$A:$A,0),MATCH(B$1,data!$1:$1,0)),INDEX(Calculation_mapping!$B$58:$E$75,MATCH($A10,Calculation_mapping!$B$58:$B$75,0),MATCH(B$1,Calculation_mapping!$B$58:$E$58,0)))*1000</f>
        <v>588.5701107046732</v>
      </c>
      <c r="C10">
        <f>IFERROR(INDEX(data!$A$1:$J$385,MATCH($A10,data!$A:$A,0),MATCH(C$1,data!$1:$1,0)),INDEX(Calculation_mapping!$B$58:$E$75,MATCH($A10,Calculation_mapping!$B$58:$B$75,0),MATCH(C$1,Calculation_mapping!$B$58:$E$58,0)))*1000</f>
        <v>610.69085497330639</v>
      </c>
      <c r="D10">
        <f>IFERROR(INDEX(data!$A$1:$J$385,MATCH($A10,data!$A:$A,0),MATCH(D$1,data!$1:$1,0)),INDEX(Calculation_mapping!$B$58:$E$75,MATCH($A10,Calculation_mapping!$B$58:$B$75,0),MATCH(D$1,Calculation_mapping!$B$58:$E$58,0)))*1000</f>
        <v>126.31474428287709</v>
      </c>
    </row>
    <row r="11" spans="1:4">
      <c r="A11" t="s">
        <v>1690</v>
      </c>
      <c r="B11">
        <f>IFERROR(INDEX(data!$A$1:$J$385,MATCH($A11,data!$A:$A,0),MATCH(B$1,data!$1:$1,0)),INDEX(Calculation_mapping!$B$58:$E$75,MATCH($A11,Calculation_mapping!$B$58:$B$75,0),MATCH(B$1,Calculation_mapping!$B$58:$E$58,0)))*1000</f>
        <v>406.0484683138888</v>
      </c>
      <c r="C11">
        <f>IFERROR(INDEX(data!$A$1:$J$385,MATCH($A11,data!$A:$A,0),MATCH(C$1,data!$1:$1,0)),INDEX(Calculation_mapping!$B$58:$E$75,MATCH($A11,Calculation_mapping!$B$58:$B$75,0),MATCH(C$1,Calculation_mapping!$B$58:$E$58,0)))*1000</f>
        <v>318.28343890162921</v>
      </c>
      <c r="D11">
        <f>IFERROR(INDEX(data!$A$1:$J$385,MATCH($A11,data!$A:$A,0),MATCH(D$1,data!$1:$1,0)),INDEX(Calculation_mapping!$B$58:$E$75,MATCH($A11,Calculation_mapping!$B$58:$B$75,0),MATCH(D$1,Calculation_mapping!$B$58:$E$58,0)))*1000</f>
        <v>67.430969144313707</v>
      </c>
    </row>
    <row r="12" spans="1:4">
      <c r="A12" t="s">
        <v>1688</v>
      </c>
      <c r="B12">
        <f>IFERROR(INDEX(data!$A$1:$J$385,MATCH($A12,data!$A:$A,0),MATCH(B$1,data!$1:$1,0)),INDEX(Calculation_mapping!$B$58:$E$75,MATCH($A12,Calculation_mapping!$B$58:$B$75,0),MATCH(B$1,Calculation_mapping!$B$58:$E$58,0)))*1000</f>
        <v>204.47046866347682</v>
      </c>
      <c r="C12">
        <f>IFERROR(INDEX(data!$A$1:$J$385,MATCH($A12,data!$A:$A,0),MATCH(C$1,data!$1:$1,0)),INDEX(Calculation_mapping!$B$58:$E$75,MATCH($A12,Calculation_mapping!$B$58:$B$75,0),MATCH(C$1,Calculation_mapping!$B$58:$E$58,0)))*1000</f>
        <v>107.02504969522833</v>
      </c>
      <c r="D12">
        <f>IFERROR(INDEX(data!$A$1:$J$385,MATCH($A12,data!$A:$A,0),MATCH(D$1,data!$1:$1,0)),INDEX(Calculation_mapping!$B$58:$E$75,MATCH($A12,Calculation_mapping!$B$58:$B$75,0),MATCH(D$1,Calculation_mapping!$B$58:$E$58,0)))*1000</f>
        <v>6.1661552434148437</v>
      </c>
    </row>
    <row r="13" spans="1:4">
      <c r="A13" t="s">
        <v>1686</v>
      </c>
      <c r="B13">
        <f>IFERROR(INDEX(data!$A$1:$J$385,MATCH($A13,data!$A:$A,0),MATCH(B$1,data!$1:$1,0)),INDEX(Calculation_mapping!$B$58:$E$75,MATCH($A13,Calculation_mapping!$B$58:$B$75,0),MATCH(B$1,Calculation_mapping!$B$58:$E$58,0)))*1000</f>
        <v>643.29520354208671</v>
      </c>
      <c r="C13">
        <f>IFERROR(INDEX(data!$A$1:$J$385,MATCH($A13,data!$A:$A,0),MATCH(C$1,data!$1:$1,0)),INDEX(Calculation_mapping!$B$58:$E$75,MATCH($A13,Calculation_mapping!$B$58:$B$75,0),MATCH(C$1,Calculation_mapping!$B$58:$E$58,0)))*1000</f>
        <v>232.17256501502686</v>
      </c>
      <c r="D13">
        <f>IFERROR(INDEX(data!$A$1:$J$385,MATCH($A13,data!$A:$A,0),MATCH(D$1,data!$1:$1,0)),INDEX(Calculation_mapping!$B$58:$E$75,MATCH($A13,Calculation_mapping!$B$58:$B$75,0),MATCH(D$1,Calculation_mapping!$B$58:$E$58,0)))*1000</f>
        <v>33.650475348485024</v>
      </c>
    </row>
    <row r="14" spans="1:4">
      <c r="A14" t="s">
        <v>1684</v>
      </c>
      <c r="B14">
        <f>IFERROR(INDEX(data!$A$1:$J$385,MATCH($A14,data!$A:$A,0),MATCH(B$1,data!$1:$1,0)),INDEX(Calculation_mapping!$B$58:$E$75,MATCH($A14,Calculation_mapping!$B$58:$B$75,0),MATCH(B$1,Calculation_mapping!$B$58:$E$58,0)))*1000</f>
        <v>95.491630549820442</v>
      </c>
      <c r="C14">
        <f>IFERROR(INDEX(data!$A$1:$J$385,MATCH($A14,data!$A:$A,0),MATCH(C$1,data!$1:$1,0)),INDEX(Calculation_mapping!$B$58:$E$75,MATCH($A14,Calculation_mapping!$B$58:$B$75,0),MATCH(C$1,Calculation_mapping!$B$58:$E$58,0)))*1000</f>
        <v>17.046558183293119</v>
      </c>
      <c r="D14">
        <f>IFERROR(INDEX(data!$A$1:$J$385,MATCH($A14,data!$A:$A,0),MATCH(D$1,data!$1:$1,0)),INDEX(Calculation_mapping!$B$58:$E$75,MATCH($A14,Calculation_mapping!$B$58:$B$75,0),MATCH(D$1,Calculation_mapping!$B$58:$E$58,0)))*1000</f>
        <v>2.2315783041740778</v>
      </c>
    </row>
    <row r="15" spans="1:4">
      <c r="A15" t="s">
        <v>1682</v>
      </c>
      <c r="B15">
        <f>IFERROR(INDEX(data!$A$1:$J$385,MATCH($A15,data!$A:$A,0),MATCH(B$1,data!$1:$1,0)),INDEX(Calculation_mapping!$B$58:$E$75,MATCH($A15,Calculation_mapping!$B$58:$B$75,0),MATCH(B$1,Calculation_mapping!$B$58:$E$58,0)))*1000</f>
        <v>301.80075938322233</v>
      </c>
      <c r="C15">
        <f>IFERROR(INDEX(data!$A$1:$J$385,MATCH($A15,data!$A:$A,0),MATCH(C$1,data!$1:$1,0)),INDEX(Calculation_mapping!$B$58:$E$75,MATCH($A15,Calculation_mapping!$B$58:$B$75,0),MATCH(C$1,Calculation_mapping!$B$58:$E$58,0)))*1000</f>
        <v>412.15335406790342</v>
      </c>
      <c r="D15">
        <f>IFERROR(INDEX(data!$A$1:$J$385,MATCH($A15,data!$A:$A,0),MATCH(D$1,data!$1:$1,0)),INDEX(Calculation_mapping!$B$58:$E$75,MATCH($A15,Calculation_mapping!$B$58:$B$75,0),MATCH(D$1,Calculation_mapping!$B$58:$E$58,0)))*1000</f>
        <v>94.95356570818133</v>
      </c>
    </row>
    <row r="16" spans="1:4">
      <c r="A16" t="s">
        <v>1680</v>
      </c>
      <c r="B16">
        <f>IFERROR(INDEX(data!$A$1:$J$385,MATCH($A16,data!$A:$A,0),MATCH(B$1,data!$1:$1,0)),INDEX(Calculation_mapping!$B$58:$E$75,MATCH($A16,Calculation_mapping!$B$58:$B$75,0),MATCH(B$1,Calculation_mapping!$B$58:$E$58,0)))*1000</f>
        <v>199.83988374014353</v>
      </c>
      <c r="C16">
        <f>IFERROR(INDEX(data!$A$1:$J$385,MATCH($A16,data!$A:$A,0),MATCH(C$1,data!$1:$1,0)),INDEX(Calculation_mapping!$B$58:$E$75,MATCH($A16,Calculation_mapping!$B$58:$B$75,0),MATCH(C$1,Calculation_mapping!$B$58:$E$58,0)))*1000</f>
        <v>244.17787021031734</v>
      </c>
      <c r="D16">
        <f>IFERROR(INDEX(data!$A$1:$J$385,MATCH($A16,data!$A:$A,0),MATCH(D$1,data!$1:$1,0)),INDEX(Calculation_mapping!$B$58:$E$75,MATCH($A16,Calculation_mapping!$B$58:$B$75,0),MATCH(D$1,Calculation_mapping!$B$58:$E$58,0)))*1000</f>
        <v>55.189793083192193</v>
      </c>
    </row>
    <row r="17" spans="1:4">
      <c r="A17" t="s">
        <v>1678</v>
      </c>
      <c r="B17">
        <f>IFERROR(INDEX(data!$A$1:$J$385,MATCH($A17,data!$A:$A,0),MATCH(B$1,data!$1:$1,0)),INDEX(Calculation_mapping!$B$58:$E$75,MATCH($A17,Calculation_mapping!$B$58:$B$75,0),MATCH(B$1,Calculation_mapping!$B$58:$E$58,0)))*1000</f>
        <v>1726.4929622671311</v>
      </c>
      <c r="C17">
        <f>IFERROR(INDEX(data!$A$1:$J$385,MATCH($A17,data!$A:$A,0),MATCH(C$1,data!$1:$1,0)),INDEX(Calculation_mapping!$B$58:$E$75,MATCH($A17,Calculation_mapping!$B$58:$B$75,0),MATCH(C$1,Calculation_mapping!$B$58:$E$58,0)))*1000</f>
        <v>2194.3388574166652</v>
      </c>
      <c r="D17">
        <f>IFERROR(INDEX(data!$A$1:$J$385,MATCH($A17,data!$A:$A,0),MATCH(D$1,data!$1:$1,0)),INDEX(Calculation_mapping!$B$58:$E$75,MATCH($A17,Calculation_mapping!$B$58:$B$75,0),MATCH(D$1,Calculation_mapping!$B$58:$E$58,0)))*1000</f>
        <v>524.30546454167802</v>
      </c>
    </row>
    <row r="18" spans="1:4">
      <c r="A18" t="s">
        <v>1676</v>
      </c>
      <c r="B18">
        <f>IFERROR(INDEX(data!$A$1:$J$385,MATCH($A18,data!$A:$A,0),MATCH(B$1,data!$1:$1,0)),INDEX(Calculation_mapping!$B$58:$E$75,MATCH($A18,Calculation_mapping!$B$58:$B$75,0),MATCH(B$1,Calculation_mapping!$B$58:$E$58,0)))*1000</f>
        <v>533.22459775908851</v>
      </c>
      <c r="C18">
        <f>IFERROR(INDEX(data!$A$1:$J$385,MATCH($A18,data!$A:$A,0),MATCH(C$1,data!$1:$1,0)),INDEX(Calculation_mapping!$B$58:$E$75,MATCH($A18,Calculation_mapping!$B$58:$B$75,0),MATCH(C$1,Calculation_mapping!$B$58:$E$58,0)))*1000</f>
        <v>609.85319821425571</v>
      </c>
      <c r="D18">
        <f>IFERROR(INDEX(data!$A$1:$J$385,MATCH($A18,data!$A:$A,0),MATCH(D$1,data!$1:$1,0)),INDEX(Calculation_mapping!$B$58:$E$75,MATCH($A18,Calculation_mapping!$B$58:$B$75,0),MATCH(D$1,Calculation_mapping!$B$58:$E$58,0)))*1000</f>
        <v>98.695545227758814</v>
      </c>
    </row>
    <row r="19" spans="1:4">
      <c r="A19" t="s">
        <v>1672</v>
      </c>
      <c r="B19">
        <f>IFERROR(INDEX(data!$A$1:$J$385,MATCH($A19,data!$A:$A,0),MATCH(B$1,data!$1:$1,0)),INDEX(Calculation_mapping!$B$58:$E$75,MATCH($A19,Calculation_mapping!$B$58:$B$75,0),MATCH(B$1,Calculation_mapping!$B$58:$E$58,0)))*1000</f>
        <v>336.21994954151808</v>
      </c>
      <c r="C19">
        <f>IFERROR(INDEX(data!$A$1:$J$385,MATCH($A19,data!$A:$A,0),MATCH(C$1,data!$1:$1,0)),INDEX(Calculation_mapping!$B$58:$E$75,MATCH($A19,Calculation_mapping!$B$58:$B$75,0),MATCH(C$1,Calculation_mapping!$B$58:$E$58,0)))*1000</f>
        <v>460.65659643044074</v>
      </c>
      <c r="D19">
        <f>IFERROR(INDEX(data!$A$1:$J$385,MATCH($A19,data!$A:$A,0),MATCH(D$1,data!$1:$1,0)),INDEX(Calculation_mapping!$B$58:$E$75,MATCH($A19,Calculation_mapping!$B$58:$B$75,0),MATCH(D$1,Calculation_mapping!$B$58:$E$58,0)))*1000</f>
        <v>96.76349540274559</v>
      </c>
    </row>
    <row r="20" spans="1:4">
      <c r="A20" t="s">
        <v>1670</v>
      </c>
      <c r="B20">
        <f>IFERROR(INDEX(data!$A$1:$J$385,MATCH($A20,data!$A:$A,0),MATCH(B$1,data!$1:$1,0)),INDEX(Calculation_mapping!$B$58:$E$75,MATCH($A20,Calculation_mapping!$B$58:$B$75,0),MATCH(B$1,Calculation_mapping!$B$58:$E$58,0)))*1000</f>
        <v>176.28846503976092</v>
      </c>
      <c r="C20">
        <f>IFERROR(INDEX(data!$A$1:$J$385,MATCH($A20,data!$A:$A,0),MATCH(C$1,data!$1:$1,0)),INDEX(Calculation_mapping!$B$58:$E$75,MATCH($A20,Calculation_mapping!$B$58:$B$75,0),MATCH(C$1,Calculation_mapping!$B$58:$E$58,0)))*1000</f>
        <v>203.38575694574925</v>
      </c>
      <c r="D20">
        <f>IFERROR(INDEX(data!$A$1:$J$385,MATCH($A20,data!$A:$A,0),MATCH(D$1,data!$1:$1,0)),INDEX(Calculation_mapping!$B$58:$E$75,MATCH($A20,Calculation_mapping!$B$58:$B$75,0),MATCH(D$1,Calculation_mapping!$B$58:$E$58,0)))*1000</f>
        <v>41.291793162696131</v>
      </c>
    </row>
    <row r="21" spans="1:4">
      <c r="A21" t="s">
        <v>1668</v>
      </c>
      <c r="B21">
        <f>IFERROR(INDEX(data!$A$1:$J$385,MATCH($A21,data!$A:$A,0),MATCH(B$1,data!$1:$1,0)),INDEX(Calculation_mapping!$B$58:$E$75,MATCH($A21,Calculation_mapping!$B$58:$B$75,0),MATCH(B$1,Calculation_mapping!$B$58:$E$58,0)))*1000</f>
        <v>241.76476529686255</v>
      </c>
      <c r="C21">
        <f>IFERROR(INDEX(data!$A$1:$J$385,MATCH($A21,data!$A:$A,0),MATCH(C$1,data!$1:$1,0)),INDEX(Calculation_mapping!$B$58:$E$75,MATCH($A21,Calculation_mapping!$B$58:$B$75,0),MATCH(C$1,Calculation_mapping!$B$58:$E$58,0)))*1000</f>
        <v>152.38122903576124</v>
      </c>
      <c r="D21">
        <f>IFERROR(INDEX(data!$A$1:$J$385,MATCH($A21,data!$A:$A,0),MATCH(D$1,data!$1:$1,0)),INDEX(Calculation_mapping!$B$58:$E$75,MATCH($A21,Calculation_mapping!$B$58:$B$75,0),MATCH(D$1,Calculation_mapping!$B$58:$E$58,0)))*1000</f>
        <v>10.152375023890238</v>
      </c>
    </row>
    <row r="22" spans="1:4">
      <c r="A22" t="s">
        <v>1666</v>
      </c>
      <c r="B22">
        <f>IFERROR(INDEX(data!$A$1:$J$385,MATCH($A22,data!$A:$A,0),MATCH(B$1,data!$1:$1,0)),INDEX(Calculation_mapping!$B$58:$E$75,MATCH($A22,Calculation_mapping!$B$58:$B$75,0),MATCH(B$1,Calculation_mapping!$B$58:$E$58,0)))*1000</f>
        <v>209.56700429281173</v>
      </c>
      <c r="C22">
        <f>IFERROR(INDEX(data!$A$1:$J$385,MATCH($A22,data!$A:$A,0),MATCH(C$1,data!$1:$1,0)),INDEX(Calculation_mapping!$B$58:$E$75,MATCH($A22,Calculation_mapping!$B$58:$B$75,0),MATCH(C$1,Calculation_mapping!$B$58:$E$58,0)))*1000</f>
        <v>67.34590431113331</v>
      </c>
      <c r="D22">
        <f>IFERROR(INDEX(data!$A$1:$J$385,MATCH($A22,data!$A:$A,0),MATCH(D$1,data!$1:$1,0)),INDEX(Calculation_mapping!$B$58:$E$75,MATCH($A22,Calculation_mapping!$B$58:$B$75,0),MATCH(D$1,Calculation_mapping!$B$58:$E$58,0)))*1000</f>
        <v>4.1599827521589745</v>
      </c>
    </row>
    <row r="23" spans="1:4">
      <c r="A23" t="s">
        <v>1664</v>
      </c>
      <c r="B23">
        <f>IFERROR(INDEX(data!$A$1:$J$385,MATCH($A23,data!$A:$A,0),MATCH(B$1,data!$1:$1,0)),INDEX(Calculation_mapping!$B$58:$E$75,MATCH($A23,Calculation_mapping!$B$58:$B$75,0),MATCH(B$1,Calculation_mapping!$B$58:$E$58,0)))*1000</f>
        <v>72.502327984235237</v>
      </c>
      <c r="C23">
        <f>IFERROR(INDEX(data!$A$1:$J$385,MATCH($A23,data!$A:$A,0),MATCH(C$1,data!$1:$1,0)),INDEX(Calculation_mapping!$B$58:$E$75,MATCH($A23,Calculation_mapping!$B$58:$B$75,0),MATCH(C$1,Calculation_mapping!$B$58:$E$58,0)))*1000</f>
        <v>81.635356976950604</v>
      </c>
      <c r="D23">
        <f>IFERROR(INDEX(data!$A$1:$J$385,MATCH($A23,data!$A:$A,0),MATCH(D$1,data!$1:$1,0)),INDEX(Calculation_mapping!$B$58:$E$75,MATCH($A23,Calculation_mapping!$B$58:$B$75,0),MATCH(D$1,Calculation_mapping!$B$58:$E$58,0)))*1000</f>
        <v>15.047508810095124</v>
      </c>
    </row>
    <row r="24" spans="1:4">
      <c r="A24" t="s">
        <v>1662</v>
      </c>
      <c r="B24">
        <f>IFERROR(INDEX(data!$A$1:$J$385,MATCH($A24,data!$A:$A,0),MATCH(B$1,data!$1:$1,0)),INDEX(Calculation_mapping!$B$58:$E$75,MATCH($A24,Calculation_mapping!$B$58:$B$75,0),MATCH(B$1,Calculation_mapping!$B$58:$E$58,0)))*1000</f>
        <v>92.84525806733869</v>
      </c>
      <c r="C24">
        <f>IFERROR(INDEX(data!$A$1:$J$385,MATCH($A24,data!$A:$A,0),MATCH(C$1,data!$1:$1,0)),INDEX(Calculation_mapping!$B$58:$E$75,MATCH($A24,Calculation_mapping!$B$58:$B$75,0),MATCH(C$1,Calculation_mapping!$B$58:$E$58,0)))*1000</f>
        <v>131.0955932745232</v>
      </c>
      <c r="D24">
        <f>IFERROR(INDEX(data!$A$1:$J$385,MATCH($A24,data!$A:$A,0),MATCH(D$1,data!$1:$1,0)),INDEX(Calculation_mapping!$B$58:$E$75,MATCH($A24,Calculation_mapping!$B$58:$B$75,0),MATCH(D$1,Calculation_mapping!$B$58:$E$58,0)))*1000</f>
        <v>29.571906016625352</v>
      </c>
    </row>
    <row r="25" spans="1:4">
      <c r="A25" t="s">
        <v>1660</v>
      </c>
      <c r="B25">
        <f>IFERROR(INDEX(data!$A$1:$J$385,MATCH($A25,data!$A:$A,0),MATCH(B$1,data!$1:$1,0)),INDEX(Calculation_mapping!$B$58:$E$75,MATCH($A25,Calculation_mapping!$B$58:$B$75,0),MATCH(B$1,Calculation_mapping!$B$58:$E$58,0)))*1000</f>
        <v>330.40850115685299</v>
      </c>
      <c r="C25">
        <f>IFERROR(INDEX(data!$A$1:$J$385,MATCH($A25,data!$A:$A,0),MATCH(C$1,data!$1:$1,0)),INDEX(Calculation_mapping!$B$58:$E$75,MATCH($A25,Calculation_mapping!$B$58:$B$75,0),MATCH(C$1,Calculation_mapping!$B$58:$E$58,0)))*1000</f>
        <v>463.3994966130586</v>
      </c>
      <c r="D25">
        <f>IFERROR(INDEX(data!$A$1:$J$385,MATCH($A25,data!$A:$A,0),MATCH(D$1,data!$1:$1,0)),INDEX(Calculation_mapping!$B$58:$E$75,MATCH($A25,Calculation_mapping!$B$58:$B$75,0),MATCH(D$1,Calculation_mapping!$B$58:$E$58,0)))*1000</f>
        <v>35.221025284855834</v>
      </c>
    </row>
    <row r="26" spans="1:4">
      <c r="A26" t="s">
        <v>1658</v>
      </c>
      <c r="B26">
        <f>IFERROR(INDEX(data!$A$1:$J$385,MATCH($A26,data!$A:$A,0),MATCH(B$1,data!$1:$1,0)),INDEX(Calculation_mapping!$B$58:$E$75,MATCH($A26,Calculation_mapping!$B$58:$B$75,0),MATCH(B$1,Calculation_mapping!$B$58:$E$58,0)))*1000</f>
        <v>46.394811615945294</v>
      </c>
      <c r="C26">
        <f>IFERROR(INDEX(data!$A$1:$J$385,MATCH($A26,data!$A:$A,0),MATCH(C$1,data!$1:$1,0)),INDEX(Calculation_mapping!$B$58:$E$75,MATCH($A26,Calculation_mapping!$B$58:$B$75,0),MATCH(C$1,Calculation_mapping!$B$58:$E$58,0)))*1000</f>
        <v>45.229136379027295</v>
      </c>
      <c r="D26">
        <f>IFERROR(INDEX(data!$A$1:$J$385,MATCH($A26,data!$A:$A,0),MATCH(D$1,data!$1:$1,0)),INDEX(Calculation_mapping!$B$58:$E$75,MATCH($A26,Calculation_mapping!$B$58:$B$75,0),MATCH(D$1,Calculation_mapping!$B$58:$E$58,0)))*1000</f>
        <v>9.6778684473696952</v>
      </c>
    </row>
    <row r="27" spans="1:4">
      <c r="A27" t="s">
        <v>1655</v>
      </c>
      <c r="B27">
        <f>IFERROR(INDEX(data!$A$1:$J$385,MATCH($A27,data!$A:$A,0),MATCH(B$1,data!$1:$1,0)),INDEX(Calculation_mapping!$B$58:$E$75,MATCH($A27,Calculation_mapping!$B$58:$B$75,0),MATCH(B$1,Calculation_mapping!$B$58:$E$58,0)))*1000</f>
        <v>128.33466852187954</v>
      </c>
      <c r="C27">
        <f>IFERROR(INDEX(data!$A$1:$J$385,MATCH($A27,data!$A:$A,0),MATCH(C$1,data!$1:$1,0)),INDEX(Calculation_mapping!$B$58:$E$75,MATCH($A27,Calculation_mapping!$B$58:$B$75,0),MATCH(C$1,Calculation_mapping!$B$58:$E$58,0)))*1000</f>
        <v>123.76642914317235</v>
      </c>
      <c r="D27">
        <f>IFERROR(INDEX(data!$A$1:$J$385,MATCH($A27,data!$A:$A,0),MATCH(D$1,data!$1:$1,0)),INDEX(Calculation_mapping!$B$58:$E$75,MATCH($A27,Calculation_mapping!$B$58:$B$75,0),MATCH(D$1,Calculation_mapping!$B$58:$E$58,0)))*1000</f>
        <v>21.706397515172146</v>
      </c>
    </row>
    <row r="28" spans="1:4">
      <c r="A28" t="s">
        <v>1651</v>
      </c>
      <c r="B28">
        <f>IFERROR(INDEX(data!$A$1:$J$385,MATCH($A28,data!$A:$A,0),MATCH(B$1,data!$1:$1,0)),INDEX(Calculation_mapping!$B$58:$E$75,MATCH($A28,Calculation_mapping!$B$58:$B$75,0),MATCH(B$1,Calculation_mapping!$B$58:$E$58,0)))*1000</f>
        <v>64.245333673379633</v>
      </c>
      <c r="C28">
        <f>IFERROR(INDEX(data!$A$1:$J$385,MATCH($A28,data!$A:$A,0),MATCH(C$1,data!$1:$1,0)),INDEX(Calculation_mapping!$B$58:$E$75,MATCH($A28,Calculation_mapping!$B$58:$B$75,0),MATCH(C$1,Calculation_mapping!$B$58:$E$58,0)))*1000</f>
        <v>43.796326799641157</v>
      </c>
      <c r="D28">
        <f>IFERROR(INDEX(data!$A$1:$J$385,MATCH($A28,data!$A:$A,0),MATCH(D$1,data!$1:$1,0)),INDEX(Calculation_mapping!$B$58:$E$75,MATCH($A28,Calculation_mapping!$B$58:$B$75,0),MATCH(D$1,Calculation_mapping!$B$58:$E$58,0)))*1000</f>
        <v>8.213642007658418</v>
      </c>
    </row>
    <row r="29" spans="1:4">
      <c r="A29" t="s">
        <v>1649</v>
      </c>
      <c r="B29">
        <f>IFERROR(INDEX(data!$A$1:$J$385,MATCH($A29,data!$A:$A,0),MATCH(B$1,data!$1:$1,0)),INDEX(Calculation_mapping!$B$58:$E$75,MATCH($A29,Calculation_mapping!$B$58:$B$75,0),MATCH(B$1,Calculation_mapping!$B$58:$E$58,0)))*1000</f>
        <v>216.68798094044917</v>
      </c>
      <c r="C29">
        <f>IFERROR(INDEX(data!$A$1:$J$385,MATCH($A29,data!$A:$A,0),MATCH(C$1,data!$1:$1,0)),INDEX(Calculation_mapping!$B$58:$E$75,MATCH($A29,Calculation_mapping!$B$58:$B$75,0),MATCH(C$1,Calculation_mapping!$B$58:$E$58,0)))*1000</f>
        <v>128.1998171757713</v>
      </c>
      <c r="D29">
        <f>IFERROR(INDEX(data!$A$1:$J$385,MATCH($A29,data!$A:$A,0),MATCH(D$1,data!$1:$1,0)),INDEX(Calculation_mapping!$B$58:$E$75,MATCH($A29,Calculation_mapping!$B$58:$B$75,0),MATCH(D$1,Calculation_mapping!$B$58:$E$58,0)))*1000</f>
        <v>21.12678256766818</v>
      </c>
    </row>
    <row r="30" spans="1:4">
      <c r="A30" t="s">
        <v>1647</v>
      </c>
      <c r="B30">
        <f>IFERROR(INDEX(data!$A$1:$J$385,MATCH($A30,data!$A:$A,0),MATCH(B$1,data!$1:$1,0)),INDEX(Calculation_mapping!$B$58:$E$75,MATCH($A30,Calculation_mapping!$B$58:$B$75,0),MATCH(B$1,Calculation_mapping!$B$58:$E$58,0)))*1000</f>
        <v>239.27272664811099</v>
      </c>
      <c r="C30">
        <f>IFERROR(INDEX(data!$A$1:$J$385,MATCH($A30,data!$A:$A,0),MATCH(C$1,data!$1:$1,0)),INDEX(Calculation_mapping!$B$58:$E$75,MATCH($A30,Calculation_mapping!$B$58:$B$75,0),MATCH(C$1,Calculation_mapping!$B$58:$E$58,0)))*1000</f>
        <v>147.74133587438283</v>
      </c>
      <c r="D30">
        <f>IFERROR(INDEX(data!$A$1:$J$385,MATCH($A30,data!$A:$A,0),MATCH(D$1,data!$1:$1,0)),INDEX(Calculation_mapping!$B$58:$E$75,MATCH($A30,Calculation_mapping!$B$58:$B$75,0),MATCH(D$1,Calculation_mapping!$B$58:$E$58,0)))*1000</f>
        <v>11.234444438465253</v>
      </c>
    </row>
    <row r="31" spans="1:4">
      <c r="A31" t="s">
        <v>1645</v>
      </c>
      <c r="B31">
        <f>IFERROR(INDEX(data!$A$1:$J$385,MATCH($A31,data!$A:$A,0),MATCH(B$1,data!$1:$1,0)),INDEX(Calculation_mapping!$B$58:$E$75,MATCH($A31,Calculation_mapping!$B$58:$B$75,0),MATCH(B$1,Calculation_mapping!$B$58:$E$58,0)))*1000</f>
        <v>198.58002553231742</v>
      </c>
      <c r="C31">
        <f>IFERROR(INDEX(data!$A$1:$J$385,MATCH($A31,data!$A:$A,0),MATCH(C$1,data!$1:$1,0)),INDEX(Calculation_mapping!$B$58:$E$75,MATCH($A31,Calculation_mapping!$B$58:$B$75,0),MATCH(C$1,Calculation_mapping!$B$58:$E$58,0)))*1000</f>
        <v>78.75026063399298</v>
      </c>
      <c r="D31">
        <f>IFERROR(INDEX(data!$A$1:$J$385,MATCH($A31,data!$A:$A,0),MATCH(D$1,data!$1:$1,0)),INDEX(Calculation_mapping!$B$58:$E$75,MATCH($A31,Calculation_mapping!$B$58:$B$75,0),MATCH(D$1,Calculation_mapping!$B$58:$E$58,0)))*1000</f>
        <v>7.9833756920357715</v>
      </c>
    </row>
    <row r="32" spans="1:4">
      <c r="A32" t="s">
        <v>1643</v>
      </c>
      <c r="B32">
        <f>IFERROR(INDEX(data!$A$1:$J$385,MATCH($A32,data!$A:$A,0),MATCH(B$1,data!$1:$1,0)),INDEX(Calculation_mapping!$B$58:$E$75,MATCH($A32,Calculation_mapping!$B$58:$B$75,0),MATCH(B$1,Calculation_mapping!$B$58:$E$58,0)))*1000</f>
        <v>117.33836007123571</v>
      </c>
      <c r="C32">
        <f>IFERROR(INDEX(data!$A$1:$J$385,MATCH($A32,data!$A:$A,0),MATCH(C$1,data!$1:$1,0)),INDEX(Calculation_mapping!$B$58:$E$75,MATCH($A32,Calculation_mapping!$B$58:$B$75,0),MATCH(C$1,Calculation_mapping!$B$58:$E$58,0)))*1000</f>
        <v>102.25069169009413</v>
      </c>
      <c r="D32">
        <f>IFERROR(INDEX(data!$A$1:$J$385,MATCH($A32,data!$A:$A,0),MATCH(D$1,data!$1:$1,0)),INDEX(Calculation_mapping!$B$58:$E$75,MATCH($A32,Calculation_mapping!$B$58:$B$75,0),MATCH(D$1,Calculation_mapping!$B$58:$E$58,0)))*1000</f>
        <v>18.211088507844767</v>
      </c>
    </row>
    <row r="33" spans="1:4">
      <c r="A33" t="s">
        <v>1641</v>
      </c>
      <c r="B33">
        <f>IFERROR(INDEX(data!$A$1:$J$385,MATCH($A33,data!$A:$A,0),MATCH(B$1,data!$1:$1,0)),INDEX(Calculation_mapping!$B$58:$E$75,MATCH($A33,Calculation_mapping!$B$58:$B$75,0),MATCH(B$1,Calculation_mapping!$B$58:$E$58,0)))*1000</f>
        <v>393.5322346338067</v>
      </c>
      <c r="C33">
        <f>IFERROR(INDEX(data!$A$1:$J$385,MATCH($A33,data!$A:$A,0),MATCH(C$1,data!$1:$1,0)),INDEX(Calculation_mapping!$B$58:$E$75,MATCH($A33,Calculation_mapping!$B$58:$B$75,0),MATCH(C$1,Calculation_mapping!$B$58:$E$58,0)))*1000</f>
        <v>197.32357553575937</v>
      </c>
      <c r="D33">
        <f>IFERROR(INDEX(data!$A$1:$J$385,MATCH($A33,data!$A:$A,0),MATCH(D$1,data!$1:$1,0)),INDEX(Calculation_mapping!$B$58:$E$75,MATCH($A33,Calculation_mapping!$B$58:$B$75,0),MATCH(D$1,Calculation_mapping!$B$58:$E$58,0)))*1000</f>
        <v>40.591880773257373</v>
      </c>
    </row>
    <row r="34" spans="1:4">
      <c r="A34" t="s">
        <v>1639</v>
      </c>
      <c r="B34">
        <f>IFERROR(INDEX(data!$A$1:$J$385,MATCH($A34,data!$A:$A,0),MATCH(B$1,data!$1:$1,0)),INDEX(Calculation_mapping!$B$58:$E$75,MATCH($A34,Calculation_mapping!$B$58:$B$75,0),MATCH(B$1,Calculation_mapping!$B$58:$E$58,0)))*1000</f>
        <v>650.17688390519561</v>
      </c>
      <c r="C34">
        <f>IFERROR(INDEX(data!$A$1:$J$385,MATCH($A34,data!$A:$A,0),MATCH(C$1,data!$1:$1,0)),INDEX(Calculation_mapping!$B$58:$E$75,MATCH($A34,Calculation_mapping!$B$58:$B$75,0),MATCH(C$1,Calculation_mapping!$B$58:$E$58,0)))*1000</f>
        <v>235.94050525188035</v>
      </c>
      <c r="D34">
        <f>IFERROR(INDEX(data!$A$1:$J$385,MATCH($A34,data!$A:$A,0),MATCH(D$1,data!$1:$1,0)),INDEX(Calculation_mapping!$B$58:$E$75,MATCH($A34,Calculation_mapping!$B$58:$B$75,0),MATCH(D$1,Calculation_mapping!$B$58:$E$58,0)))*1000</f>
        <v>26.674438841943569</v>
      </c>
    </row>
    <row r="35" spans="1:4">
      <c r="A35" t="s">
        <v>1637</v>
      </c>
      <c r="B35">
        <f>IFERROR(INDEX(data!$A$1:$J$385,MATCH($A35,data!$A:$A,0),MATCH(B$1,data!$1:$1,0)),INDEX(Calculation_mapping!$B$58:$E$75,MATCH($A35,Calculation_mapping!$B$58:$B$75,0),MATCH(B$1,Calculation_mapping!$B$58:$E$58,0)))*1000</f>
        <v>324.23565882639434</v>
      </c>
      <c r="C35">
        <f>IFERROR(INDEX(data!$A$1:$J$385,MATCH($A35,data!$A:$A,0),MATCH(C$1,data!$1:$1,0)),INDEX(Calculation_mapping!$B$58:$E$75,MATCH($A35,Calculation_mapping!$B$58:$B$75,0),MATCH(C$1,Calculation_mapping!$B$58:$E$58,0)))*1000</f>
        <v>240.95590307619258</v>
      </c>
      <c r="D35">
        <f>IFERROR(INDEX(data!$A$1:$J$385,MATCH($A35,data!$A:$A,0),MATCH(D$1,data!$1:$1,0)),INDEX(Calculation_mapping!$B$58:$E$75,MATCH($A35,Calculation_mapping!$B$58:$B$75,0),MATCH(D$1,Calculation_mapping!$B$58:$E$58,0)))*1000</f>
        <v>18.716580789106086</v>
      </c>
    </row>
    <row r="36" spans="1:4">
      <c r="A36" t="s">
        <v>1635</v>
      </c>
      <c r="B36">
        <f>IFERROR(INDEX(data!$A$1:$J$385,MATCH($A36,data!$A:$A,0),MATCH(B$1,data!$1:$1,0)),INDEX(Calculation_mapping!$B$58:$E$75,MATCH($A36,Calculation_mapping!$B$58:$B$75,0),MATCH(B$1,Calculation_mapping!$B$58:$E$58,0)))*1000</f>
        <v>109.65476886972883</v>
      </c>
      <c r="C36">
        <f>IFERROR(INDEX(data!$A$1:$J$385,MATCH($A36,data!$A:$A,0),MATCH(C$1,data!$1:$1,0)),INDEX(Calculation_mapping!$B$58:$E$75,MATCH($A36,Calculation_mapping!$B$58:$B$75,0),MATCH(C$1,Calculation_mapping!$B$58:$E$58,0)))*1000</f>
        <v>126.49778103122256</v>
      </c>
      <c r="D36">
        <f>IFERROR(INDEX(data!$A$1:$J$385,MATCH($A36,data!$A:$A,0),MATCH(D$1,data!$1:$1,0)),INDEX(Calculation_mapping!$B$58:$E$75,MATCH($A36,Calculation_mapping!$B$58:$B$75,0),MATCH(D$1,Calculation_mapping!$B$58:$E$58,0)))*1000</f>
        <v>18.118131393622431</v>
      </c>
    </row>
    <row r="37" spans="1:4">
      <c r="A37" t="s">
        <v>1633</v>
      </c>
      <c r="B37">
        <f>IFERROR(INDEX(data!$A$1:$J$385,MATCH($A37,data!$A:$A,0),MATCH(B$1,data!$1:$1,0)),INDEX(Calculation_mapping!$B$58:$E$75,MATCH($A37,Calculation_mapping!$B$58:$B$75,0),MATCH(B$1,Calculation_mapping!$B$58:$E$58,0)))*1000</f>
        <v>99.404341831363539</v>
      </c>
      <c r="C37">
        <f>IFERROR(INDEX(data!$A$1:$J$385,MATCH($A37,data!$A:$A,0),MATCH(C$1,data!$1:$1,0)),INDEX(Calculation_mapping!$B$58:$E$75,MATCH($A37,Calculation_mapping!$B$58:$B$75,0),MATCH(C$1,Calculation_mapping!$B$58:$E$58,0)))*1000</f>
        <v>83.252581041459962</v>
      </c>
      <c r="D37">
        <f>IFERROR(INDEX(data!$A$1:$J$385,MATCH($A37,data!$A:$A,0),MATCH(D$1,data!$1:$1,0)),INDEX(Calculation_mapping!$B$58:$E$75,MATCH($A37,Calculation_mapping!$B$58:$B$75,0),MATCH(D$1,Calculation_mapping!$B$58:$E$58,0)))*1000</f>
        <v>15.724941374525864</v>
      </c>
    </row>
    <row r="38" spans="1:4">
      <c r="A38" t="s">
        <v>1631</v>
      </c>
      <c r="B38">
        <f>IFERROR(INDEX(data!$A$1:$J$385,MATCH($A38,data!$A:$A,0),MATCH(B$1,data!$1:$1,0)),INDEX(Calculation_mapping!$B$58:$E$75,MATCH($A38,Calculation_mapping!$B$58:$B$75,0),MATCH(B$1,Calculation_mapping!$B$58:$E$58,0)))*1000</f>
        <v>76.219069765715076</v>
      </c>
      <c r="C38">
        <f>IFERROR(INDEX(data!$A$1:$J$385,MATCH($A38,data!$A:$A,0),MATCH(C$1,data!$1:$1,0)),INDEX(Calculation_mapping!$B$58:$E$75,MATCH($A38,Calculation_mapping!$B$58:$B$75,0),MATCH(C$1,Calculation_mapping!$B$58:$E$58,0)))*1000</f>
        <v>107.82937919082346</v>
      </c>
      <c r="D38">
        <f>IFERROR(INDEX(data!$A$1:$J$385,MATCH($A38,data!$A:$A,0),MATCH(D$1,data!$1:$1,0)),INDEX(Calculation_mapping!$B$58:$E$75,MATCH($A38,Calculation_mapping!$B$58:$B$75,0),MATCH(D$1,Calculation_mapping!$B$58:$E$58,0)))*1000</f>
        <v>25.017007419730966</v>
      </c>
    </row>
    <row r="39" spans="1:4">
      <c r="A39" t="s">
        <v>1629</v>
      </c>
      <c r="B39">
        <f>IFERROR(INDEX(data!$A$1:$J$385,MATCH($A39,data!$A:$A,0),MATCH(B$1,data!$1:$1,0)),INDEX(Calculation_mapping!$B$58:$E$75,MATCH($A39,Calculation_mapping!$B$58:$B$75,0),MATCH(B$1,Calculation_mapping!$B$58:$E$58,0)))*1000</f>
        <v>147.49327938748388</v>
      </c>
      <c r="C39">
        <f>IFERROR(INDEX(data!$A$1:$J$385,MATCH($A39,data!$A:$A,0),MATCH(C$1,data!$1:$1,0)),INDEX(Calculation_mapping!$B$58:$E$75,MATCH($A39,Calculation_mapping!$B$58:$B$75,0),MATCH(C$1,Calculation_mapping!$B$58:$E$58,0)))*1000</f>
        <v>138.08796898506066</v>
      </c>
      <c r="D39">
        <f>IFERROR(INDEX(data!$A$1:$J$385,MATCH($A39,data!$A:$A,0),MATCH(D$1,data!$1:$1,0)),INDEX(Calculation_mapping!$B$58:$E$75,MATCH($A39,Calculation_mapping!$B$58:$B$75,0),MATCH(D$1,Calculation_mapping!$B$58:$E$58,0)))*1000</f>
        <v>26.018270976844736</v>
      </c>
    </row>
    <row r="40" spans="1:4">
      <c r="A40" t="s">
        <v>1627</v>
      </c>
      <c r="B40">
        <f>IFERROR(INDEX(data!$A$1:$J$385,MATCH($A40,data!$A:$A,0),MATCH(B$1,data!$1:$1,0)),INDEX(Calculation_mapping!$B$58:$E$75,MATCH($A40,Calculation_mapping!$B$58:$B$75,0),MATCH(B$1,Calculation_mapping!$B$58:$E$58,0)))*1000</f>
        <v>209.85113636535556</v>
      </c>
      <c r="C40">
        <f>IFERROR(INDEX(data!$A$1:$J$385,MATCH($A40,data!$A:$A,0),MATCH(C$1,data!$1:$1,0)),INDEX(Calculation_mapping!$B$58:$E$75,MATCH($A40,Calculation_mapping!$B$58:$B$75,0),MATCH(C$1,Calculation_mapping!$B$58:$E$58,0)))*1000</f>
        <v>123.01663941975657</v>
      </c>
      <c r="D40">
        <f>IFERROR(INDEX(data!$A$1:$J$385,MATCH($A40,data!$A:$A,0),MATCH(D$1,data!$1:$1,0)),INDEX(Calculation_mapping!$B$58:$E$75,MATCH($A40,Calculation_mapping!$B$58:$B$75,0),MATCH(D$1,Calculation_mapping!$B$58:$E$58,0)))*1000</f>
        <v>12.257580257748986</v>
      </c>
    </row>
    <row r="41" spans="1:4">
      <c r="A41" t="s">
        <v>1625</v>
      </c>
      <c r="B41">
        <f>IFERROR(INDEX(data!$A$1:$J$385,MATCH($A41,data!$A:$A,0),MATCH(B$1,data!$1:$1,0)),INDEX(Calculation_mapping!$B$58:$E$75,MATCH($A41,Calculation_mapping!$B$58:$B$75,0),MATCH(B$1,Calculation_mapping!$B$58:$E$58,0)))*1000</f>
        <v>23.003790555344896</v>
      </c>
      <c r="C41">
        <f>IFERROR(INDEX(data!$A$1:$J$385,MATCH($A41,data!$A:$A,0),MATCH(C$1,data!$1:$1,0)),INDEX(Calculation_mapping!$B$58:$E$75,MATCH($A41,Calculation_mapping!$B$58:$B$75,0),MATCH(C$1,Calculation_mapping!$B$58:$E$58,0)))*1000</f>
        <v>32.137314118653002</v>
      </c>
      <c r="D41">
        <f>IFERROR(INDEX(data!$A$1:$J$385,MATCH($A41,data!$A:$A,0),MATCH(D$1,data!$1:$1,0)),INDEX(Calculation_mapping!$B$58:$E$75,MATCH($A41,Calculation_mapping!$B$58:$B$75,0),MATCH(D$1,Calculation_mapping!$B$58:$E$58,0)))*1000</f>
        <v>6.8059189118862031</v>
      </c>
    </row>
    <row r="42" spans="1:4">
      <c r="A42" t="s">
        <v>1623</v>
      </c>
      <c r="B42">
        <f>IFERROR(INDEX(data!$A$1:$J$385,MATCH($A42,data!$A:$A,0),MATCH(B$1,data!$1:$1,0)),INDEX(Calculation_mapping!$B$58:$E$75,MATCH($A42,Calculation_mapping!$B$58:$B$75,0),MATCH(B$1,Calculation_mapping!$B$58:$E$58,0)))*1000</f>
        <v>58.499526330365306</v>
      </c>
      <c r="C42">
        <f>IFERROR(INDEX(data!$A$1:$J$385,MATCH($A42,data!$A:$A,0),MATCH(C$1,data!$1:$1,0)),INDEX(Calculation_mapping!$B$58:$E$75,MATCH($A42,Calculation_mapping!$B$58:$B$75,0),MATCH(C$1,Calculation_mapping!$B$58:$E$58,0)))*1000</f>
        <v>70.611707874379306</v>
      </c>
      <c r="D42">
        <f>IFERROR(INDEX(data!$A$1:$J$385,MATCH($A42,data!$A:$A,0),MATCH(D$1,data!$1:$1,0)),INDEX(Calculation_mapping!$B$58:$E$75,MATCH($A42,Calculation_mapping!$B$58:$B$75,0),MATCH(D$1,Calculation_mapping!$B$58:$E$58,0)))*1000</f>
        <v>14.223046038855207</v>
      </c>
    </row>
    <row r="43" spans="1:4">
      <c r="A43" t="s">
        <v>1621</v>
      </c>
      <c r="B43">
        <f>IFERROR(INDEX(data!$A$1:$J$385,MATCH($A43,data!$A:$A,0),MATCH(B$1,data!$1:$1,0)),INDEX(Calculation_mapping!$B$58:$E$75,MATCH($A43,Calculation_mapping!$B$58:$B$75,0),MATCH(B$1,Calculation_mapping!$B$58:$E$58,0)))*1000</f>
        <v>316.18105693934592</v>
      </c>
      <c r="C43">
        <f>IFERROR(INDEX(data!$A$1:$J$385,MATCH($A43,data!$A:$A,0),MATCH(C$1,data!$1:$1,0)),INDEX(Calculation_mapping!$B$58:$E$75,MATCH($A43,Calculation_mapping!$B$58:$B$75,0),MATCH(C$1,Calculation_mapping!$B$58:$E$58,0)))*1000</f>
        <v>109.45153512670372</v>
      </c>
      <c r="D43">
        <f>IFERROR(INDEX(data!$A$1:$J$385,MATCH($A43,data!$A:$A,0),MATCH(D$1,data!$1:$1,0)),INDEX(Calculation_mapping!$B$58:$E$75,MATCH($A43,Calculation_mapping!$B$58:$B$75,0),MATCH(D$1,Calculation_mapping!$B$58:$E$58,0)))*1000</f>
        <v>20.937830525033238</v>
      </c>
    </row>
    <row r="44" spans="1:4">
      <c r="A44" t="s">
        <v>1619</v>
      </c>
      <c r="B44">
        <f>IFERROR(INDEX(data!$A$1:$J$385,MATCH($A44,data!$A:$A,0),MATCH(B$1,data!$1:$1,0)),INDEX(Calculation_mapping!$B$58:$E$75,MATCH($A44,Calculation_mapping!$B$58:$B$75,0),MATCH(B$1,Calculation_mapping!$B$58:$E$58,0)))*1000</f>
        <v>145.1644994888012</v>
      </c>
      <c r="C44">
        <f>IFERROR(INDEX(data!$A$1:$J$385,MATCH($A44,data!$A:$A,0),MATCH(C$1,data!$1:$1,0)),INDEX(Calculation_mapping!$B$58:$E$75,MATCH($A44,Calculation_mapping!$B$58:$B$75,0),MATCH(C$1,Calculation_mapping!$B$58:$E$58,0)))*1000</f>
        <v>63.332834862508918</v>
      </c>
      <c r="D44">
        <f>IFERROR(INDEX(data!$A$1:$J$385,MATCH($A44,data!$A:$A,0),MATCH(D$1,data!$1:$1,0)),INDEX(Calculation_mapping!$B$58:$E$75,MATCH($A44,Calculation_mapping!$B$58:$B$75,0),MATCH(D$1,Calculation_mapping!$B$58:$E$58,0)))*1000</f>
        <v>6.4328753293207566</v>
      </c>
    </row>
    <row r="45" spans="1:4">
      <c r="A45" t="s">
        <v>1617</v>
      </c>
      <c r="B45">
        <f>IFERROR(INDEX(data!$A$1:$J$385,MATCH($A45,data!$A:$A,0),MATCH(B$1,data!$1:$1,0)),INDEX(Calculation_mapping!$B$58:$E$75,MATCH($A45,Calculation_mapping!$B$58:$B$75,0),MATCH(B$1,Calculation_mapping!$B$58:$E$58,0)))*1000</f>
        <v>386.89828954987922</v>
      </c>
      <c r="C45">
        <f>IFERROR(INDEX(data!$A$1:$J$385,MATCH($A45,data!$A:$A,0),MATCH(C$1,data!$1:$1,0)),INDEX(Calculation_mapping!$B$58:$E$75,MATCH($A45,Calculation_mapping!$B$58:$B$75,0),MATCH(C$1,Calculation_mapping!$B$58:$E$58,0)))*1000</f>
        <v>266.31220284289554</v>
      </c>
      <c r="D45">
        <f>IFERROR(INDEX(data!$A$1:$J$385,MATCH($A45,data!$A:$A,0),MATCH(D$1,data!$1:$1,0)),INDEX(Calculation_mapping!$B$58:$E$75,MATCH($A45,Calculation_mapping!$B$58:$B$75,0),MATCH(D$1,Calculation_mapping!$B$58:$E$58,0)))*1000</f>
        <v>15.415084327118082</v>
      </c>
    </row>
    <row r="46" spans="1:4">
      <c r="A46" t="s">
        <v>1615</v>
      </c>
      <c r="B46">
        <f>IFERROR(INDEX(data!$A$1:$J$385,MATCH($A46,data!$A:$A,0),MATCH(B$1,data!$1:$1,0)),INDEX(Calculation_mapping!$B$58:$E$75,MATCH($A46,Calculation_mapping!$B$58:$B$75,0),MATCH(B$1,Calculation_mapping!$B$58:$E$58,0)))*1000</f>
        <v>68.191568271452141</v>
      </c>
      <c r="C46">
        <f>IFERROR(INDEX(data!$A$1:$J$385,MATCH($A46,data!$A:$A,0),MATCH(C$1,data!$1:$1,0)),INDEX(Calculation_mapping!$B$58:$E$75,MATCH($A46,Calculation_mapping!$B$58:$B$75,0),MATCH(C$1,Calculation_mapping!$B$58:$E$58,0)))*1000</f>
        <v>66.748009569449991</v>
      </c>
      <c r="D46">
        <f>IFERROR(INDEX(data!$A$1:$J$385,MATCH($A46,data!$A:$A,0),MATCH(D$1,data!$1:$1,0)),INDEX(Calculation_mapping!$B$58:$E$75,MATCH($A46,Calculation_mapping!$B$58:$B$75,0),MATCH(D$1,Calculation_mapping!$B$58:$E$58,0)))*1000</f>
        <v>14.101533471244313</v>
      </c>
    </row>
    <row r="47" spans="1:4">
      <c r="A47" t="s">
        <v>1613</v>
      </c>
      <c r="B47">
        <f>IFERROR(INDEX(data!$A$1:$J$385,MATCH($A47,data!$A:$A,0),MATCH(B$1,data!$1:$1,0)),INDEX(Calculation_mapping!$B$58:$E$75,MATCH($A47,Calculation_mapping!$B$58:$B$75,0),MATCH(B$1,Calculation_mapping!$B$58:$E$58,0)))*1000</f>
        <v>412.07775238342714</v>
      </c>
      <c r="C47">
        <f>IFERROR(INDEX(data!$A$1:$J$385,MATCH($A47,data!$A:$A,0),MATCH(C$1,data!$1:$1,0)),INDEX(Calculation_mapping!$B$58:$E$75,MATCH($A47,Calculation_mapping!$B$58:$B$75,0),MATCH(C$1,Calculation_mapping!$B$58:$E$58,0)))*1000</f>
        <v>125.9842317513401</v>
      </c>
      <c r="D47">
        <f>IFERROR(INDEX(data!$A$1:$J$385,MATCH($A47,data!$A:$A,0),MATCH(D$1,data!$1:$1,0)),INDEX(Calculation_mapping!$B$58:$E$75,MATCH($A47,Calculation_mapping!$B$58:$B$75,0),MATCH(D$1,Calculation_mapping!$B$58:$E$58,0)))*1000</f>
        <v>13.852432707641977</v>
      </c>
    </row>
    <row r="48" spans="1:4">
      <c r="A48" t="s">
        <v>1609</v>
      </c>
      <c r="B48">
        <f>IFERROR(INDEX(data!$A$1:$J$385,MATCH($A48,data!$A:$A,0),MATCH(B$1,data!$1:$1,0)),INDEX(Calculation_mapping!$B$58:$E$75,MATCH($A48,Calculation_mapping!$B$58:$B$75,0),MATCH(B$1,Calculation_mapping!$B$58:$E$58,0)))*1000</f>
        <v>175.56673529587687</v>
      </c>
      <c r="C48">
        <f>IFERROR(INDEX(data!$A$1:$J$385,MATCH($A48,data!$A:$A,0),MATCH(C$1,data!$1:$1,0)),INDEX(Calculation_mapping!$B$58:$E$75,MATCH($A48,Calculation_mapping!$B$58:$B$75,0),MATCH(C$1,Calculation_mapping!$B$58:$E$58,0)))*1000</f>
        <v>103.61126798644774</v>
      </c>
      <c r="D48">
        <f>IFERROR(INDEX(data!$A$1:$J$385,MATCH($A48,data!$A:$A,0),MATCH(D$1,data!$1:$1,0)),INDEX(Calculation_mapping!$B$58:$E$75,MATCH($A48,Calculation_mapping!$B$58:$B$75,0),MATCH(D$1,Calculation_mapping!$B$58:$E$58,0)))*1000</f>
        <v>18.680734581660868</v>
      </c>
    </row>
    <row r="49" spans="1:4">
      <c r="A49" t="s">
        <v>1607</v>
      </c>
      <c r="B49">
        <f>IFERROR(INDEX(data!$A$1:$J$385,MATCH($A49,data!$A:$A,0),MATCH(B$1,data!$1:$1,0)),INDEX(Calculation_mapping!$B$58:$E$75,MATCH($A49,Calculation_mapping!$B$58:$B$75,0),MATCH(B$1,Calculation_mapping!$B$58:$E$58,0)))*1000</f>
        <v>442.13681446361778</v>
      </c>
      <c r="C49">
        <f>IFERROR(INDEX(data!$A$1:$J$385,MATCH($A49,data!$A:$A,0),MATCH(C$1,data!$1:$1,0)),INDEX(Calculation_mapping!$B$58:$E$75,MATCH($A49,Calculation_mapping!$B$58:$B$75,0),MATCH(C$1,Calculation_mapping!$B$58:$E$58,0)))*1000</f>
        <v>494.64419763566519</v>
      </c>
      <c r="D49">
        <f>IFERROR(INDEX(data!$A$1:$J$385,MATCH($A49,data!$A:$A,0),MATCH(D$1,data!$1:$1,0)),INDEX(Calculation_mapping!$B$58:$E$75,MATCH($A49,Calculation_mapping!$B$58:$B$75,0),MATCH(D$1,Calculation_mapping!$B$58:$E$58,0)))*1000</f>
        <v>111.71440172159005</v>
      </c>
    </row>
    <row r="50" spans="1:4">
      <c r="A50" t="s">
        <v>1603</v>
      </c>
      <c r="B50">
        <f>IFERROR(INDEX(data!$A$1:$J$385,MATCH($A50,data!$A:$A,0),MATCH(B$1,data!$1:$1,0)),INDEX(Calculation_mapping!$B$58:$E$75,MATCH($A50,Calculation_mapping!$B$58:$B$75,0),MATCH(B$1,Calculation_mapping!$B$58:$E$58,0)))*1000</f>
        <v>613.53219947548268</v>
      </c>
      <c r="C50">
        <f>IFERROR(INDEX(data!$A$1:$J$385,MATCH($A50,data!$A:$A,0),MATCH(C$1,data!$1:$1,0)),INDEX(Calculation_mapping!$B$58:$E$75,MATCH($A50,Calculation_mapping!$B$58:$B$75,0),MATCH(C$1,Calculation_mapping!$B$58:$E$58,0)))*1000</f>
        <v>230.55398715265008</v>
      </c>
      <c r="D50">
        <f>IFERROR(INDEX(data!$A$1:$J$385,MATCH($A50,data!$A:$A,0),MATCH(D$1,data!$1:$1,0)),INDEX(Calculation_mapping!$B$58:$E$75,MATCH($A50,Calculation_mapping!$B$58:$B$75,0),MATCH(D$1,Calculation_mapping!$B$58:$E$58,0)))*1000</f>
        <v>22.00106549162857</v>
      </c>
    </row>
    <row r="51" spans="1:4">
      <c r="A51" t="s">
        <v>1601</v>
      </c>
      <c r="B51">
        <f>IFERROR(INDEX(data!$A$1:$J$385,MATCH($A51,data!$A:$A,0),MATCH(B$1,data!$1:$1,0)),INDEX(Calculation_mapping!$B$58:$E$75,MATCH($A51,Calculation_mapping!$B$58:$B$75,0),MATCH(B$1,Calculation_mapping!$B$58:$E$58,0)))*1000</f>
        <v>146.41547586823492</v>
      </c>
      <c r="C51">
        <f>IFERROR(INDEX(data!$A$1:$J$385,MATCH($A51,data!$A:$A,0),MATCH(C$1,data!$1:$1,0)),INDEX(Calculation_mapping!$B$58:$E$75,MATCH($A51,Calculation_mapping!$B$58:$B$75,0),MATCH(C$1,Calculation_mapping!$B$58:$E$58,0)))*1000</f>
        <v>82.156204333437103</v>
      </c>
      <c r="D51">
        <f>IFERROR(INDEX(data!$A$1:$J$385,MATCH($A51,data!$A:$A,0),MATCH(D$1,data!$1:$1,0)),INDEX(Calculation_mapping!$B$58:$E$75,MATCH($A51,Calculation_mapping!$B$58:$B$75,0),MATCH(D$1,Calculation_mapping!$B$58:$E$58,0)))*1000</f>
        <v>12.575335622051476</v>
      </c>
    </row>
    <row r="52" spans="1:4">
      <c r="A52" t="s">
        <v>1599</v>
      </c>
      <c r="B52">
        <f>IFERROR(INDEX(data!$A$1:$J$385,MATCH($A52,data!$A:$A,0),MATCH(B$1,data!$1:$1,0)),INDEX(Calculation_mapping!$B$58:$E$75,MATCH($A52,Calculation_mapping!$B$58:$B$75,0),MATCH(B$1,Calculation_mapping!$B$58:$E$58,0)))*1000</f>
        <v>49.652799944443622</v>
      </c>
      <c r="C52">
        <f>IFERROR(INDEX(data!$A$1:$J$385,MATCH($A52,data!$A:$A,0),MATCH(C$1,data!$1:$1,0)),INDEX(Calculation_mapping!$B$58:$E$75,MATCH($A52,Calculation_mapping!$B$58:$B$75,0),MATCH(C$1,Calculation_mapping!$B$58:$E$58,0)))*1000</f>
        <v>75.994737332157371</v>
      </c>
      <c r="D52">
        <f>IFERROR(INDEX(data!$A$1:$J$385,MATCH($A52,data!$A:$A,0),MATCH(D$1,data!$1:$1,0)),INDEX(Calculation_mapping!$B$58:$E$75,MATCH($A52,Calculation_mapping!$B$58:$B$75,0),MATCH(D$1,Calculation_mapping!$B$58:$E$58,0)))*1000</f>
        <v>17.074338437844844</v>
      </c>
    </row>
    <row r="53" spans="1:4">
      <c r="A53" t="s">
        <v>1597</v>
      </c>
      <c r="B53">
        <f>IFERROR(INDEX(data!$A$1:$J$385,MATCH($A53,data!$A:$A,0),MATCH(B$1,data!$1:$1,0)),INDEX(Calculation_mapping!$B$58:$E$75,MATCH($A53,Calculation_mapping!$B$58:$B$75,0),MATCH(B$1,Calculation_mapping!$B$58:$E$58,0)))*1000</f>
        <v>92.3149680138104</v>
      </c>
      <c r="C53">
        <f>IFERROR(INDEX(data!$A$1:$J$385,MATCH($A53,data!$A:$A,0),MATCH(C$1,data!$1:$1,0)),INDEX(Calculation_mapping!$B$58:$E$75,MATCH($A53,Calculation_mapping!$B$58:$B$75,0),MATCH(C$1,Calculation_mapping!$B$58:$E$58,0)))*1000</f>
        <v>51.672101423697967</v>
      </c>
      <c r="D53">
        <f>IFERROR(INDEX(data!$A$1:$J$385,MATCH($A53,data!$A:$A,0),MATCH(D$1,data!$1:$1,0)),INDEX(Calculation_mapping!$B$58:$E$75,MATCH($A53,Calculation_mapping!$B$58:$B$75,0),MATCH(D$1,Calculation_mapping!$B$58:$E$58,0)))*1000</f>
        <v>9.2300946357235496</v>
      </c>
    </row>
    <row r="54" spans="1:4">
      <c r="A54" t="s">
        <v>1595</v>
      </c>
      <c r="B54">
        <f>IFERROR(INDEX(data!$A$1:$J$385,MATCH($A54,data!$A:$A,0),MATCH(B$1,data!$1:$1,0)),INDEX(Calculation_mapping!$B$58:$E$75,MATCH($A54,Calculation_mapping!$B$58:$B$75,0),MATCH(B$1,Calculation_mapping!$B$58:$E$58,0)))*1000</f>
        <v>96.149907002621887</v>
      </c>
      <c r="C54">
        <f>IFERROR(INDEX(data!$A$1:$J$385,MATCH($A54,data!$A:$A,0),MATCH(C$1,data!$1:$1,0)),INDEX(Calculation_mapping!$B$58:$E$75,MATCH($A54,Calculation_mapping!$B$58:$B$75,0),MATCH(C$1,Calculation_mapping!$B$58:$E$58,0)))*1000</f>
        <v>61.420414028197655</v>
      </c>
      <c r="D54">
        <f>IFERROR(INDEX(data!$A$1:$J$385,MATCH($A54,data!$A:$A,0),MATCH(D$1,data!$1:$1,0)),INDEX(Calculation_mapping!$B$58:$E$75,MATCH($A54,Calculation_mapping!$B$58:$B$75,0),MATCH(D$1,Calculation_mapping!$B$58:$E$58,0)))*1000</f>
        <v>13.108775793863304</v>
      </c>
    </row>
    <row r="55" spans="1:4">
      <c r="A55" t="s">
        <v>1593</v>
      </c>
      <c r="B55">
        <f>IFERROR(INDEX(data!$A$1:$J$385,MATCH($A55,data!$A:$A,0),MATCH(B$1,data!$1:$1,0)),INDEX(Calculation_mapping!$B$58:$E$75,MATCH($A55,Calculation_mapping!$B$58:$B$75,0),MATCH(B$1,Calculation_mapping!$B$58:$E$58,0)))*1000</f>
        <v>253.28938510796777</v>
      </c>
      <c r="C55">
        <f>IFERROR(INDEX(data!$A$1:$J$385,MATCH($A55,data!$A:$A,0),MATCH(C$1,data!$1:$1,0)),INDEX(Calculation_mapping!$B$58:$E$75,MATCH($A55,Calculation_mapping!$B$58:$B$75,0),MATCH(C$1,Calculation_mapping!$B$58:$E$58,0)))*1000</f>
        <v>109.25434201466271</v>
      </c>
      <c r="D55">
        <f>IFERROR(INDEX(data!$A$1:$J$385,MATCH($A55,data!$A:$A,0),MATCH(D$1,data!$1:$1,0)),INDEX(Calculation_mapping!$B$58:$E$75,MATCH($A55,Calculation_mapping!$B$58:$B$75,0),MATCH(D$1,Calculation_mapping!$B$58:$E$58,0)))*1000</f>
        <v>16.141729481431227</v>
      </c>
    </row>
    <row r="56" spans="1:4">
      <c r="A56" t="s">
        <v>1591</v>
      </c>
      <c r="B56">
        <f>IFERROR(INDEX(data!$A$1:$J$385,MATCH($A56,data!$A:$A,0),MATCH(B$1,data!$1:$1,0)),INDEX(Calculation_mapping!$B$58:$E$75,MATCH($A56,Calculation_mapping!$B$58:$B$75,0),MATCH(B$1,Calculation_mapping!$B$58:$E$58,0)))*1000</f>
        <v>119.6510381536451</v>
      </c>
      <c r="C56">
        <f>IFERROR(INDEX(data!$A$1:$J$385,MATCH($A56,data!$A:$A,0),MATCH(C$1,data!$1:$1,0)),INDEX(Calculation_mapping!$B$58:$E$75,MATCH($A56,Calculation_mapping!$B$58:$B$75,0),MATCH(C$1,Calculation_mapping!$B$58:$E$58,0)))*1000</f>
        <v>174.02395278624206</v>
      </c>
      <c r="D56">
        <f>IFERROR(INDEX(data!$A$1:$J$385,MATCH($A56,data!$A:$A,0),MATCH(D$1,data!$1:$1,0)),INDEX(Calculation_mapping!$B$58:$E$75,MATCH($A56,Calculation_mapping!$B$58:$B$75,0),MATCH(D$1,Calculation_mapping!$B$58:$E$58,0)))*1000</f>
        <v>40.596133713123756</v>
      </c>
    </row>
    <row r="57" spans="1:4">
      <c r="A57" t="s">
        <v>1589</v>
      </c>
      <c r="B57">
        <f>IFERROR(INDEX(data!$A$1:$J$385,MATCH($A57,data!$A:$A,0),MATCH(B$1,data!$1:$1,0)),INDEX(Calculation_mapping!$B$58:$E$75,MATCH($A57,Calculation_mapping!$B$58:$B$75,0),MATCH(B$1,Calculation_mapping!$B$58:$E$58,0)))*1000</f>
        <v>151.50205607099667</v>
      </c>
      <c r="C57">
        <f>IFERROR(INDEX(data!$A$1:$J$385,MATCH($A57,data!$A:$A,0),MATCH(C$1,data!$1:$1,0)),INDEX(Calculation_mapping!$B$58:$E$75,MATCH($A57,Calculation_mapping!$B$58:$B$75,0),MATCH(C$1,Calculation_mapping!$B$58:$E$58,0)))*1000</f>
        <v>104.33644712164298</v>
      </c>
      <c r="D57">
        <f>IFERROR(INDEX(data!$A$1:$J$385,MATCH($A57,data!$A:$A,0),MATCH(D$1,data!$1:$1,0)),INDEX(Calculation_mapping!$B$58:$E$75,MATCH($A57,Calculation_mapping!$B$58:$B$75,0),MATCH(D$1,Calculation_mapping!$B$58:$E$58,0)))*1000</f>
        <v>21.733737842884597</v>
      </c>
    </row>
    <row r="58" spans="1:4">
      <c r="A58" t="s">
        <v>1587</v>
      </c>
      <c r="B58">
        <f>IFERROR(INDEX(data!$A$1:$J$385,MATCH($A58,data!$A:$A,0),MATCH(B$1,data!$1:$1,0)),INDEX(Calculation_mapping!$B$58:$E$75,MATCH($A58,Calculation_mapping!$B$58:$B$75,0),MATCH(B$1,Calculation_mapping!$B$58:$E$58,0)))*1000</f>
        <v>554.11024072444286</v>
      </c>
      <c r="C58">
        <f>IFERROR(INDEX(data!$A$1:$J$385,MATCH($A58,data!$A:$A,0),MATCH(C$1,data!$1:$1,0)),INDEX(Calculation_mapping!$B$58:$E$75,MATCH($A58,Calculation_mapping!$B$58:$B$75,0),MATCH(C$1,Calculation_mapping!$B$58:$E$58,0)))*1000</f>
        <v>212.8469055876599</v>
      </c>
      <c r="D58">
        <f>IFERROR(INDEX(data!$A$1:$J$385,MATCH($A58,data!$A:$A,0),MATCH(D$1,data!$1:$1,0)),INDEX(Calculation_mapping!$B$58:$E$75,MATCH($A58,Calculation_mapping!$B$58:$B$75,0),MATCH(D$1,Calculation_mapping!$B$58:$E$58,0)))*1000</f>
        <v>21.558152182686854</v>
      </c>
    </row>
    <row r="59" spans="1:4">
      <c r="A59" t="s">
        <v>1585</v>
      </c>
      <c r="B59">
        <f>IFERROR(INDEX(data!$A$1:$J$385,MATCH($A59,data!$A:$A,0),MATCH(B$1,data!$1:$1,0)),INDEX(Calculation_mapping!$B$58:$E$75,MATCH($A59,Calculation_mapping!$B$58:$B$75,0),MATCH(B$1,Calculation_mapping!$B$58:$E$58,0)))*1000</f>
        <v>160.82887781542269</v>
      </c>
      <c r="C59">
        <f>IFERROR(INDEX(data!$A$1:$J$385,MATCH($A59,data!$A:$A,0),MATCH(C$1,data!$1:$1,0)),INDEX(Calculation_mapping!$B$58:$E$75,MATCH($A59,Calculation_mapping!$B$58:$B$75,0),MATCH(C$1,Calculation_mapping!$B$58:$E$58,0)))*1000</f>
        <v>86.123764993617826</v>
      </c>
      <c r="D59">
        <f>IFERROR(INDEX(data!$A$1:$J$385,MATCH($A59,data!$A:$A,0),MATCH(D$1,data!$1:$1,0)),INDEX(Calculation_mapping!$B$58:$E$75,MATCH($A59,Calculation_mapping!$B$58:$B$75,0),MATCH(D$1,Calculation_mapping!$B$58:$E$58,0)))*1000</f>
        <v>12.418584409833421</v>
      </c>
    </row>
    <row r="60" spans="1:4">
      <c r="A60" t="s">
        <v>1581</v>
      </c>
      <c r="B60">
        <f>IFERROR(INDEX(data!$A$1:$J$385,MATCH($A60,data!$A:$A,0),MATCH(B$1,data!$1:$1,0)),INDEX(Calculation_mapping!$B$58:$E$75,MATCH($A60,Calculation_mapping!$B$58:$B$75,0),MATCH(B$1,Calculation_mapping!$B$58:$E$58,0)))*1000</f>
        <v>85.904843136550809</v>
      </c>
      <c r="C60">
        <f>IFERROR(INDEX(data!$A$1:$J$385,MATCH($A60,data!$A:$A,0),MATCH(C$1,data!$1:$1,0)),INDEX(Calculation_mapping!$B$58:$E$75,MATCH($A60,Calculation_mapping!$B$58:$B$75,0),MATCH(C$1,Calculation_mapping!$B$58:$E$58,0)))*1000</f>
        <v>81.321026123930338</v>
      </c>
      <c r="D60">
        <f>IFERROR(INDEX(data!$A$1:$J$385,MATCH($A60,data!$A:$A,0),MATCH(D$1,data!$1:$1,0)),INDEX(Calculation_mapping!$B$58:$E$75,MATCH($A60,Calculation_mapping!$B$58:$B$75,0),MATCH(D$1,Calculation_mapping!$B$58:$E$58,0)))*1000</f>
        <v>17.348956840645467</v>
      </c>
    </row>
    <row r="61" spans="1:4">
      <c r="A61" t="s">
        <v>1579</v>
      </c>
      <c r="B61">
        <f>IFERROR(INDEX(data!$A$1:$J$385,MATCH($A61,data!$A:$A,0),MATCH(B$1,data!$1:$1,0)),INDEX(Calculation_mapping!$B$58:$E$75,MATCH($A61,Calculation_mapping!$B$58:$B$75,0),MATCH(B$1,Calculation_mapping!$B$58:$E$58,0)))*1000</f>
        <v>381.79539417227153</v>
      </c>
      <c r="C61">
        <f>IFERROR(INDEX(data!$A$1:$J$385,MATCH($A61,data!$A:$A,0),MATCH(C$1,data!$1:$1,0)),INDEX(Calculation_mapping!$B$58:$E$75,MATCH($A61,Calculation_mapping!$B$58:$B$75,0),MATCH(C$1,Calculation_mapping!$B$58:$E$58,0)))*1000</f>
        <v>179.92709259076111</v>
      </c>
      <c r="D61">
        <f>IFERROR(INDEX(data!$A$1:$J$385,MATCH($A61,data!$A:$A,0),MATCH(D$1,data!$1:$1,0)),INDEX(Calculation_mapping!$B$58:$E$75,MATCH($A61,Calculation_mapping!$B$58:$B$75,0),MATCH(D$1,Calculation_mapping!$B$58:$E$58,0)))*1000</f>
        <v>17.314933321714417</v>
      </c>
    </row>
    <row r="62" spans="1:4">
      <c r="A62" t="s">
        <v>1577</v>
      </c>
      <c r="B62">
        <f>IFERROR(INDEX(data!$A$1:$J$385,MATCH($A62,data!$A:$A,0),MATCH(B$1,data!$1:$1,0)),INDEX(Calculation_mapping!$B$58:$E$75,MATCH($A62,Calculation_mapping!$B$58:$B$75,0),MATCH(B$1,Calculation_mapping!$B$58:$E$58,0)))*1000</f>
        <v>215.11801676800542</v>
      </c>
      <c r="C62">
        <f>IFERROR(INDEX(data!$A$1:$J$385,MATCH($A62,data!$A:$A,0),MATCH(C$1,data!$1:$1,0)),INDEX(Calculation_mapping!$B$58:$E$75,MATCH($A62,Calculation_mapping!$B$58:$B$75,0),MATCH(C$1,Calculation_mapping!$B$58:$E$58,0)))*1000</f>
        <v>69.162572459935333</v>
      </c>
      <c r="D62">
        <f>IFERROR(INDEX(data!$A$1:$J$385,MATCH($A62,data!$A:$A,0),MATCH(D$1,data!$1:$1,0)),INDEX(Calculation_mapping!$B$58:$E$75,MATCH($A62,Calculation_mapping!$B$58:$B$75,0),MATCH(D$1,Calculation_mapping!$B$58:$E$58,0)))*1000</f>
        <v>11.496911584504787</v>
      </c>
    </row>
    <row r="63" spans="1:4">
      <c r="A63" t="s">
        <v>1575</v>
      </c>
      <c r="B63">
        <f>IFERROR(INDEX(data!$A$1:$J$385,MATCH($A63,data!$A:$A,0),MATCH(B$1,data!$1:$1,0)),INDEX(Calculation_mapping!$B$58:$E$75,MATCH($A63,Calculation_mapping!$B$58:$B$75,0),MATCH(B$1,Calculation_mapping!$B$58:$E$58,0)))*1000</f>
        <v>187.99510205179564</v>
      </c>
      <c r="C63">
        <f>IFERROR(INDEX(data!$A$1:$J$385,MATCH($A63,data!$A:$A,0),MATCH(C$1,data!$1:$1,0)),INDEX(Calculation_mapping!$B$58:$E$75,MATCH($A63,Calculation_mapping!$B$58:$B$75,0),MATCH(C$1,Calculation_mapping!$B$58:$E$58,0)))*1000</f>
        <v>268.07125642415014</v>
      </c>
      <c r="D63">
        <f>IFERROR(INDEX(data!$A$1:$J$385,MATCH($A63,data!$A:$A,0),MATCH(D$1,data!$1:$1,0)),INDEX(Calculation_mapping!$B$58:$E$75,MATCH($A63,Calculation_mapping!$B$58:$B$75,0),MATCH(D$1,Calculation_mapping!$B$58:$E$58,0)))*1000</f>
        <v>62.678005062213565</v>
      </c>
    </row>
    <row r="64" spans="1:4">
      <c r="A64" t="s">
        <v>1571</v>
      </c>
      <c r="B64">
        <f>IFERROR(INDEX(data!$A$1:$J$385,MATCH($A64,data!$A:$A,0),MATCH(B$1,data!$1:$1,0)),INDEX(Calculation_mapping!$B$58:$E$75,MATCH($A64,Calculation_mapping!$B$58:$B$75,0),MATCH(B$1,Calculation_mapping!$B$58:$E$58,0)))*1000</f>
        <v>429.56409205172542</v>
      </c>
      <c r="C64">
        <f>IFERROR(INDEX(data!$A$1:$J$385,MATCH($A64,data!$A:$A,0),MATCH(C$1,data!$1:$1,0)),INDEX(Calculation_mapping!$B$58:$E$75,MATCH($A64,Calculation_mapping!$B$58:$B$75,0),MATCH(C$1,Calculation_mapping!$B$58:$E$58,0)))*1000</f>
        <v>183.48218456380405</v>
      </c>
      <c r="D64">
        <f>IFERROR(INDEX(data!$A$1:$J$385,MATCH($A64,data!$A:$A,0),MATCH(D$1,data!$1:$1,0)),INDEX(Calculation_mapping!$B$58:$E$75,MATCH($A64,Calculation_mapping!$B$58:$B$75,0),MATCH(D$1,Calculation_mapping!$B$58:$E$58,0)))*1000</f>
        <v>19.661948565118845</v>
      </c>
    </row>
    <row r="65" spans="1:4">
      <c r="A65" t="s">
        <v>1569</v>
      </c>
      <c r="B65">
        <f>IFERROR(INDEX(data!$A$1:$J$385,MATCH($A65,data!$A:$A,0),MATCH(B$1,data!$1:$1,0)),INDEX(Calculation_mapping!$B$58:$E$75,MATCH($A65,Calculation_mapping!$B$58:$B$75,0),MATCH(B$1,Calculation_mapping!$B$58:$E$58,0)))*1000</f>
        <v>390.08031540187841</v>
      </c>
      <c r="C65">
        <f>IFERROR(INDEX(data!$A$1:$J$385,MATCH($A65,data!$A:$A,0),MATCH(C$1,data!$1:$1,0)),INDEX(Calculation_mapping!$B$58:$E$75,MATCH($A65,Calculation_mapping!$B$58:$B$75,0),MATCH(C$1,Calculation_mapping!$B$58:$E$58,0)))*1000</f>
        <v>347.77051871264473</v>
      </c>
      <c r="D65">
        <f>IFERROR(INDEX(data!$A$1:$J$385,MATCH($A65,data!$A:$A,0),MATCH(D$1,data!$1:$1,0)),INDEX(Calculation_mapping!$B$58:$E$75,MATCH($A65,Calculation_mapping!$B$58:$B$75,0),MATCH(D$1,Calculation_mapping!$B$58:$E$58,0)))*1000</f>
        <v>60.730158603410928</v>
      </c>
    </row>
    <row r="66" spans="1:4">
      <c r="A66" t="s">
        <v>1567</v>
      </c>
      <c r="B66">
        <f>IFERROR(INDEX(data!$A$1:$J$385,MATCH($A66,data!$A:$A,0),MATCH(B$1,data!$1:$1,0)),INDEX(Calculation_mapping!$B$58:$E$75,MATCH($A66,Calculation_mapping!$B$58:$B$75,0),MATCH(B$1,Calculation_mapping!$B$58:$E$58,0)))*1000</f>
        <v>62.426028761651885</v>
      </c>
      <c r="C66">
        <f>IFERROR(INDEX(data!$A$1:$J$385,MATCH($A66,data!$A:$A,0),MATCH(C$1,data!$1:$1,0)),INDEX(Calculation_mapping!$B$58:$E$75,MATCH($A66,Calculation_mapping!$B$58:$B$75,0),MATCH(C$1,Calculation_mapping!$B$58:$E$58,0)))*1000</f>
        <v>78.655133858550613</v>
      </c>
      <c r="D66">
        <f>IFERROR(INDEX(data!$A$1:$J$385,MATCH($A66,data!$A:$A,0),MATCH(D$1,data!$1:$1,0)),INDEX(Calculation_mapping!$B$58:$E$75,MATCH($A66,Calculation_mapping!$B$58:$B$75,0),MATCH(D$1,Calculation_mapping!$B$58:$E$58,0)))*1000</f>
        <v>17.738404619838384</v>
      </c>
    </row>
    <row r="67" spans="1:4">
      <c r="A67" t="s">
        <v>2061</v>
      </c>
      <c r="B67">
        <f>IFERROR(INDEX(data!$A$1:$J$385,MATCH($A67,data!$A:$A,0),MATCH(B$1,data!$1:$1,0)),INDEX(Calculation_mapping!$B$58:$E$75,MATCH($A67,Calculation_mapping!$B$58:$B$75,0),MATCH(B$1,Calculation_mapping!$B$58:$E$58,0)))*1000</f>
        <v>101.56537706250481</v>
      </c>
      <c r="C67">
        <f>IFERROR(INDEX(data!$A$1:$J$385,MATCH($A67,data!$A:$A,0),MATCH(C$1,data!$1:$1,0)),INDEX(Calculation_mapping!$B$58:$E$75,MATCH($A67,Calculation_mapping!$B$58:$B$75,0),MATCH(C$1,Calculation_mapping!$B$58:$E$58,0)))*1000</f>
        <v>74.479585741124225</v>
      </c>
      <c r="D67">
        <f>IFERROR(INDEX(data!$A$1:$J$385,MATCH($A67,data!$A:$A,0),MATCH(D$1,data!$1:$1,0)),INDEX(Calculation_mapping!$B$58:$E$75,MATCH($A67,Calculation_mapping!$B$58:$B$75,0),MATCH(D$1,Calculation_mapping!$B$58:$E$58,0)))*1000</f>
        <v>17.006898962820799</v>
      </c>
    </row>
    <row r="68" spans="1:4">
      <c r="A68" t="s">
        <v>1565</v>
      </c>
      <c r="B68">
        <f>IFERROR(INDEX(data!$A$1:$J$385,MATCH($A68,data!$A:$A,0),MATCH(B$1,data!$1:$1,0)),INDEX(Calculation_mapping!$B$58:$E$75,MATCH($A68,Calculation_mapping!$B$58:$B$75,0),MATCH(B$1,Calculation_mapping!$B$58:$E$58,0)))*1000</f>
        <v>415.17777225396514</v>
      </c>
      <c r="C68">
        <f>IFERROR(INDEX(data!$A$1:$J$385,MATCH($A68,data!$A:$A,0),MATCH(C$1,data!$1:$1,0)),INDEX(Calculation_mapping!$B$58:$E$75,MATCH($A68,Calculation_mapping!$B$58:$B$75,0),MATCH(C$1,Calculation_mapping!$B$58:$E$58,0)))*1000</f>
        <v>142.74564396114403</v>
      </c>
      <c r="D68">
        <f>IFERROR(INDEX(data!$A$1:$J$385,MATCH($A68,data!$A:$A,0),MATCH(D$1,data!$1:$1,0)),INDEX(Calculation_mapping!$B$58:$E$75,MATCH($A68,Calculation_mapping!$B$58:$B$75,0),MATCH(D$1,Calculation_mapping!$B$58:$E$58,0)))*1000</f>
        <v>16.009280782735356</v>
      </c>
    </row>
    <row r="69" spans="1:4">
      <c r="A69" t="s">
        <v>1563</v>
      </c>
      <c r="B69">
        <f>IFERROR(INDEX(data!$A$1:$J$385,MATCH($A69,data!$A:$A,0),MATCH(B$1,data!$1:$1,0)),INDEX(Calculation_mapping!$B$58:$E$75,MATCH($A69,Calculation_mapping!$B$58:$B$75,0),MATCH(B$1,Calculation_mapping!$B$58:$E$58,0)))*1000</f>
        <v>41.844984559736311</v>
      </c>
      <c r="C69">
        <f>IFERROR(INDEX(data!$A$1:$J$385,MATCH($A69,data!$A:$A,0),MATCH(C$1,data!$1:$1,0)),INDEX(Calculation_mapping!$B$58:$E$75,MATCH($A69,Calculation_mapping!$B$58:$B$75,0),MATCH(C$1,Calculation_mapping!$B$58:$E$58,0)))*1000</f>
        <v>32.357928598900344</v>
      </c>
      <c r="D69">
        <f>IFERROR(INDEX(data!$A$1:$J$385,MATCH($A69,data!$A:$A,0),MATCH(D$1,data!$1:$1,0)),INDEX(Calculation_mapping!$B$58:$E$75,MATCH($A69,Calculation_mapping!$B$58:$B$75,0),MATCH(D$1,Calculation_mapping!$B$58:$E$58,0)))*1000</f>
        <v>6.7731105186312615</v>
      </c>
    </row>
    <row r="70" spans="1:4">
      <c r="A70" t="s">
        <v>1561</v>
      </c>
      <c r="B70">
        <f>IFERROR(INDEX(data!$A$1:$J$385,MATCH($A70,data!$A:$A,0),MATCH(B$1,data!$1:$1,0)),INDEX(Calculation_mapping!$B$58:$E$75,MATCH($A70,Calculation_mapping!$B$58:$B$75,0),MATCH(B$1,Calculation_mapping!$B$58:$E$58,0)))*1000</f>
        <v>224.82266688535213</v>
      </c>
      <c r="C70">
        <f>IFERROR(INDEX(data!$A$1:$J$385,MATCH($A70,data!$A:$A,0),MATCH(C$1,data!$1:$1,0)),INDEX(Calculation_mapping!$B$58:$E$75,MATCH($A70,Calculation_mapping!$B$58:$B$75,0),MATCH(C$1,Calculation_mapping!$B$58:$E$58,0)))*1000</f>
        <v>193.40829714689366</v>
      </c>
      <c r="D70">
        <f>IFERROR(INDEX(data!$A$1:$J$385,MATCH($A70,data!$A:$A,0),MATCH(D$1,data!$1:$1,0)),INDEX(Calculation_mapping!$B$58:$E$75,MATCH($A70,Calculation_mapping!$B$58:$B$75,0),MATCH(D$1,Calculation_mapping!$B$58:$E$58,0)))*1000</f>
        <v>34.968279144225171</v>
      </c>
    </row>
    <row r="71" spans="1:4">
      <c r="A71" t="s">
        <v>1559</v>
      </c>
      <c r="B71">
        <f>IFERROR(INDEX(data!$A$1:$J$385,MATCH($A71,data!$A:$A,0),MATCH(B$1,data!$1:$1,0)),INDEX(Calculation_mapping!$B$58:$E$75,MATCH($A71,Calculation_mapping!$B$58:$B$75,0),MATCH(B$1,Calculation_mapping!$B$58:$E$58,0)))*1000</f>
        <v>120.90088237684292</v>
      </c>
      <c r="C71">
        <f>IFERROR(INDEX(data!$A$1:$J$385,MATCH($A71,data!$A:$A,0),MATCH(C$1,data!$1:$1,0)),INDEX(Calculation_mapping!$B$58:$E$75,MATCH($A71,Calculation_mapping!$B$58:$B$75,0),MATCH(C$1,Calculation_mapping!$B$58:$E$58,0)))*1000</f>
        <v>73.511210049702598</v>
      </c>
      <c r="D71">
        <f>IFERROR(INDEX(data!$A$1:$J$385,MATCH($A71,data!$A:$A,0),MATCH(D$1,data!$1:$1,0)),INDEX(Calculation_mapping!$B$58:$E$75,MATCH($A71,Calculation_mapping!$B$58:$B$75,0),MATCH(D$1,Calculation_mapping!$B$58:$E$58,0)))*1000</f>
        <v>15.827619494157068</v>
      </c>
    </row>
    <row r="72" spans="1:4">
      <c r="A72" t="s">
        <v>1557</v>
      </c>
      <c r="B72">
        <f>IFERROR(INDEX(data!$A$1:$J$385,MATCH($A72,data!$A:$A,0),MATCH(B$1,data!$1:$1,0)),INDEX(Calculation_mapping!$B$58:$E$75,MATCH($A72,Calculation_mapping!$B$58:$B$75,0),MATCH(B$1,Calculation_mapping!$B$58:$E$58,0)))*1000</f>
        <v>417.76954869059915</v>
      </c>
      <c r="C72">
        <f>IFERROR(INDEX(data!$A$1:$J$385,MATCH($A72,data!$A:$A,0),MATCH(C$1,data!$1:$1,0)),INDEX(Calculation_mapping!$B$58:$E$75,MATCH($A72,Calculation_mapping!$B$58:$B$75,0),MATCH(C$1,Calculation_mapping!$B$58:$E$58,0)))*1000</f>
        <v>329.41814765032177</v>
      </c>
      <c r="D72">
        <f>IFERROR(INDEX(data!$A$1:$J$385,MATCH($A72,data!$A:$A,0),MATCH(D$1,data!$1:$1,0)),INDEX(Calculation_mapping!$B$58:$E$75,MATCH($A72,Calculation_mapping!$B$58:$B$75,0),MATCH(D$1,Calculation_mapping!$B$58:$E$58,0)))*1000</f>
        <v>72.089760986515401</v>
      </c>
    </row>
    <row r="73" spans="1:4">
      <c r="A73" t="s">
        <v>1555</v>
      </c>
      <c r="B73">
        <f>IFERROR(INDEX(data!$A$1:$J$385,MATCH($A73,data!$A:$A,0),MATCH(B$1,data!$1:$1,0)),INDEX(Calculation_mapping!$B$58:$E$75,MATCH($A73,Calculation_mapping!$B$58:$B$75,0),MATCH(B$1,Calculation_mapping!$B$58:$E$58,0)))*1000</f>
        <v>123.42854343331446</v>
      </c>
      <c r="C73">
        <f>IFERROR(INDEX(data!$A$1:$J$385,MATCH($A73,data!$A:$A,0),MATCH(C$1,data!$1:$1,0)),INDEX(Calculation_mapping!$B$58:$E$75,MATCH($A73,Calculation_mapping!$B$58:$B$75,0),MATCH(C$1,Calculation_mapping!$B$58:$E$58,0)))*1000</f>
        <v>61.876526540512593</v>
      </c>
      <c r="D73">
        <f>IFERROR(INDEX(data!$A$1:$J$385,MATCH($A73,data!$A:$A,0),MATCH(D$1,data!$1:$1,0)),INDEX(Calculation_mapping!$B$58:$E$75,MATCH($A73,Calculation_mapping!$B$58:$B$75,0),MATCH(D$1,Calculation_mapping!$B$58:$E$58,0)))*1000</f>
        <v>11.906408937353502</v>
      </c>
    </row>
    <row r="74" spans="1:4">
      <c r="A74" t="s">
        <v>1553</v>
      </c>
      <c r="B74">
        <f>IFERROR(INDEX(data!$A$1:$J$385,MATCH($A74,data!$A:$A,0),MATCH(B$1,data!$1:$1,0)),INDEX(Calculation_mapping!$B$58:$E$75,MATCH($A74,Calculation_mapping!$B$58:$B$75,0),MATCH(B$1,Calculation_mapping!$B$58:$E$58,0)))*1000</f>
        <v>470.12344104448636</v>
      </c>
      <c r="C74">
        <f>IFERROR(INDEX(data!$A$1:$J$385,MATCH($A74,data!$A:$A,0),MATCH(C$1,data!$1:$1,0)),INDEX(Calculation_mapping!$B$58:$E$75,MATCH($A74,Calculation_mapping!$B$58:$B$75,0),MATCH(C$1,Calculation_mapping!$B$58:$E$58,0)))*1000</f>
        <v>115.47999751849427</v>
      </c>
      <c r="D74">
        <f>IFERROR(INDEX(data!$A$1:$J$385,MATCH($A74,data!$A:$A,0),MATCH(D$1,data!$1:$1,0)),INDEX(Calculation_mapping!$B$58:$E$75,MATCH($A74,Calculation_mapping!$B$58:$B$75,0),MATCH(D$1,Calculation_mapping!$B$58:$E$58,0)))*1000</f>
        <v>16.495331053178937</v>
      </c>
    </row>
    <row r="75" spans="1:4">
      <c r="A75" t="s">
        <v>1551</v>
      </c>
      <c r="B75">
        <f>IFERROR(INDEX(data!$A$1:$J$385,MATCH($A75,data!$A:$A,0),MATCH(B$1,data!$1:$1,0)),INDEX(Calculation_mapping!$B$58:$E$75,MATCH($A75,Calculation_mapping!$B$58:$B$75,0),MATCH(B$1,Calculation_mapping!$B$58:$E$58,0)))*1000</f>
        <v>1411.9880031970556</v>
      </c>
      <c r="C75">
        <f>IFERROR(INDEX(data!$A$1:$J$385,MATCH($A75,data!$A:$A,0),MATCH(C$1,data!$1:$1,0)),INDEX(Calculation_mapping!$B$58:$E$75,MATCH($A75,Calculation_mapping!$B$58:$B$75,0),MATCH(C$1,Calculation_mapping!$B$58:$E$58,0)))*1000</f>
        <v>303.69120138497397</v>
      </c>
      <c r="D75">
        <f>IFERROR(INDEX(data!$A$1:$J$385,MATCH($A75,data!$A:$A,0),MATCH(D$1,data!$1:$1,0)),INDEX(Calculation_mapping!$B$58:$E$75,MATCH($A75,Calculation_mapping!$B$58:$B$75,0),MATCH(D$1,Calculation_mapping!$B$58:$E$58,0)))*1000</f>
        <v>24.797677235193301</v>
      </c>
    </row>
    <row r="76" spans="1:4">
      <c r="A76" t="s">
        <v>1549</v>
      </c>
      <c r="B76">
        <f>IFERROR(INDEX(data!$A$1:$J$385,MATCH($A76,data!$A:$A,0),MATCH(B$1,data!$1:$1,0)),INDEX(Calculation_mapping!$B$58:$E$75,MATCH($A76,Calculation_mapping!$B$58:$B$75,0),MATCH(B$1,Calculation_mapping!$B$58:$E$58,0)))*1000</f>
        <v>119.6524814402477</v>
      </c>
      <c r="C76">
        <f>IFERROR(INDEX(data!$A$1:$J$385,MATCH($A76,data!$A:$A,0),MATCH(C$1,data!$1:$1,0)),INDEX(Calculation_mapping!$B$58:$E$75,MATCH($A76,Calculation_mapping!$B$58:$B$75,0),MATCH(C$1,Calculation_mapping!$B$58:$E$58,0)))*1000</f>
        <v>64.544694358767856</v>
      </c>
      <c r="D76">
        <f>IFERROR(INDEX(data!$A$1:$J$385,MATCH($A76,data!$A:$A,0),MATCH(D$1,data!$1:$1,0)),INDEX(Calculation_mapping!$B$58:$E$75,MATCH($A76,Calculation_mapping!$B$58:$B$75,0),MATCH(D$1,Calculation_mapping!$B$58:$E$58,0)))*1000</f>
        <v>11.420358666909923</v>
      </c>
    </row>
    <row r="77" spans="1:4">
      <c r="A77" t="s">
        <v>1547</v>
      </c>
      <c r="B77">
        <f>IFERROR(INDEX(data!$A$1:$J$385,MATCH($A77,data!$A:$A,0),MATCH(B$1,data!$1:$1,0)),INDEX(Calculation_mapping!$B$58:$E$75,MATCH($A77,Calculation_mapping!$B$58:$B$75,0),MATCH(B$1,Calculation_mapping!$B$58:$E$58,0)))*1000</f>
        <v>75.266300467132254</v>
      </c>
      <c r="C77">
        <f>IFERROR(INDEX(data!$A$1:$J$385,MATCH($A77,data!$A:$A,0),MATCH(C$1,data!$1:$1,0)),INDEX(Calculation_mapping!$B$58:$E$75,MATCH($A77,Calculation_mapping!$B$58:$B$75,0),MATCH(C$1,Calculation_mapping!$B$58:$E$58,0)))*1000</f>
        <v>75.408714820610626</v>
      </c>
      <c r="D77">
        <f>IFERROR(INDEX(data!$A$1:$J$385,MATCH($A77,data!$A:$A,0),MATCH(D$1,data!$1:$1,0)),INDEX(Calculation_mapping!$B$58:$E$75,MATCH($A77,Calculation_mapping!$B$58:$B$75,0),MATCH(D$1,Calculation_mapping!$B$58:$E$58,0)))*1000</f>
        <v>15.390781813595902</v>
      </c>
    </row>
    <row r="78" spans="1:4">
      <c r="A78" t="s">
        <v>1545</v>
      </c>
      <c r="B78">
        <f>IFERROR(INDEX(data!$A$1:$J$385,MATCH($A78,data!$A:$A,0),MATCH(B$1,data!$1:$1,0)),INDEX(Calculation_mapping!$B$58:$E$75,MATCH($A78,Calculation_mapping!$B$58:$B$75,0),MATCH(B$1,Calculation_mapping!$B$58:$E$58,0)))*1000</f>
        <v>238.13623053504179</v>
      </c>
      <c r="C78">
        <f>IFERROR(INDEX(data!$A$1:$J$385,MATCH($A78,data!$A:$A,0),MATCH(C$1,data!$1:$1,0)),INDEX(Calculation_mapping!$B$58:$E$75,MATCH($A78,Calculation_mapping!$B$58:$B$75,0),MATCH(C$1,Calculation_mapping!$B$58:$E$58,0)))*1000</f>
        <v>132.40936064295454</v>
      </c>
      <c r="D78">
        <f>IFERROR(INDEX(data!$A$1:$J$385,MATCH($A78,data!$A:$A,0),MATCH(D$1,data!$1:$1,0)),INDEX(Calculation_mapping!$B$58:$E$75,MATCH($A78,Calculation_mapping!$B$58:$B$75,0),MATCH(D$1,Calculation_mapping!$B$58:$E$58,0)))*1000</f>
        <v>19.222073070367408</v>
      </c>
    </row>
    <row r="79" spans="1:4">
      <c r="A79" t="s">
        <v>1543</v>
      </c>
      <c r="B79">
        <f>IFERROR(INDEX(data!$A$1:$J$385,MATCH($A79,data!$A:$A,0),MATCH(B$1,data!$1:$1,0)),INDEX(Calculation_mapping!$B$58:$E$75,MATCH($A79,Calculation_mapping!$B$58:$B$75,0),MATCH(B$1,Calculation_mapping!$B$58:$E$58,0)))*1000</f>
        <v>120.89201513267291</v>
      </c>
      <c r="C79">
        <f>IFERROR(INDEX(data!$A$1:$J$385,MATCH($A79,data!$A:$A,0),MATCH(C$1,data!$1:$1,0)),INDEX(Calculation_mapping!$B$58:$E$75,MATCH($A79,Calculation_mapping!$B$58:$B$75,0),MATCH(C$1,Calculation_mapping!$B$58:$E$58,0)))*1000</f>
        <v>99.381128225103367</v>
      </c>
      <c r="D79">
        <f>IFERROR(INDEX(data!$A$1:$J$385,MATCH($A79,data!$A:$A,0),MATCH(D$1,data!$1:$1,0)),INDEX(Calculation_mapping!$B$58:$E$75,MATCH($A79,Calculation_mapping!$B$58:$B$75,0),MATCH(D$1,Calculation_mapping!$B$58:$E$58,0)))*1000</f>
        <v>21.932410890928409</v>
      </c>
    </row>
    <row r="80" spans="1:4">
      <c r="A80" t="s">
        <v>1541</v>
      </c>
      <c r="B80">
        <f>IFERROR(INDEX(data!$A$1:$J$385,MATCH($A80,data!$A:$A,0),MATCH(B$1,data!$1:$1,0)),INDEX(Calculation_mapping!$B$58:$E$75,MATCH($A80,Calculation_mapping!$B$58:$B$75,0),MATCH(B$1,Calculation_mapping!$B$58:$E$58,0)))*1000</f>
        <v>514.01909817853937</v>
      </c>
      <c r="C80">
        <f>IFERROR(INDEX(data!$A$1:$J$385,MATCH($A80,data!$A:$A,0),MATCH(C$1,data!$1:$1,0)),INDEX(Calculation_mapping!$B$58:$E$75,MATCH($A80,Calculation_mapping!$B$58:$B$75,0),MATCH(C$1,Calculation_mapping!$B$58:$E$58,0)))*1000</f>
        <v>659.34156140615369</v>
      </c>
      <c r="D80">
        <f>IFERROR(INDEX(data!$A$1:$J$385,MATCH($A80,data!$A:$A,0),MATCH(D$1,data!$1:$1,0)),INDEX(Calculation_mapping!$B$58:$E$75,MATCH($A80,Calculation_mapping!$B$58:$B$75,0),MATCH(D$1,Calculation_mapping!$B$58:$E$58,0)))*1000</f>
        <v>70.301095991283034</v>
      </c>
    </row>
    <row r="81" spans="1:4">
      <c r="A81" t="s">
        <v>1539</v>
      </c>
      <c r="B81">
        <f>IFERROR(INDEX(data!$A$1:$J$385,MATCH($A81,data!$A:$A,0),MATCH(B$1,data!$1:$1,0)),INDEX(Calculation_mapping!$B$58:$E$75,MATCH($A81,Calculation_mapping!$B$58:$B$75,0),MATCH(B$1,Calculation_mapping!$B$58:$E$58,0)))*1000</f>
        <v>48.351380230761642</v>
      </c>
      <c r="C81">
        <f>IFERROR(INDEX(data!$A$1:$J$385,MATCH($A81,data!$A:$A,0),MATCH(C$1,data!$1:$1,0)),INDEX(Calculation_mapping!$B$58:$E$75,MATCH($A81,Calculation_mapping!$B$58:$B$75,0),MATCH(C$1,Calculation_mapping!$B$58:$E$58,0)))*1000</f>
        <v>29.115338606624178</v>
      </c>
      <c r="D81">
        <f>IFERROR(INDEX(data!$A$1:$J$385,MATCH($A81,data!$A:$A,0),MATCH(D$1,data!$1:$1,0)),INDEX(Calculation_mapping!$B$58:$E$75,MATCH($A81,Calculation_mapping!$B$58:$B$75,0),MATCH(D$1,Calculation_mapping!$B$58:$E$58,0)))*1000</f>
        <v>5.5367201431904105</v>
      </c>
    </row>
    <row r="82" spans="1:4">
      <c r="A82" t="s">
        <v>2057</v>
      </c>
      <c r="B82">
        <f>IFERROR(INDEX(data!$A$1:$J$385,MATCH($A82,data!$A:$A,0),MATCH(B$1,data!$1:$1,0)),INDEX(Calculation_mapping!$B$58:$E$75,MATCH($A82,Calculation_mapping!$B$58:$B$75,0),MATCH(B$1,Calculation_mapping!$B$58:$E$58,0)))*1000</f>
        <v>636.48365992322113</v>
      </c>
      <c r="C82">
        <f>IFERROR(INDEX(data!$A$1:$J$385,MATCH($A82,data!$A:$A,0),MATCH(C$1,data!$1:$1,0)),INDEX(Calculation_mapping!$B$58:$E$75,MATCH($A82,Calculation_mapping!$B$58:$B$75,0),MATCH(C$1,Calculation_mapping!$B$58:$E$58,0)))*1000</f>
        <v>358.6287979613968</v>
      </c>
      <c r="D82">
        <f>IFERROR(INDEX(data!$A$1:$J$385,MATCH($A82,data!$A:$A,0),MATCH(D$1,data!$1:$1,0)),INDEX(Calculation_mapping!$B$58:$E$75,MATCH($A82,Calculation_mapping!$B$58:$B$75,0),MATCH(D$1,Calculation_mapping!$B$58:$E$58,0)))*1000</f>
        <v>27.978876255246526</v>
      </c>
    </row>
    <row r="83" spans="1:4">
      <c r="A83" t="s">
        <v>1537</v>
      </c>
      <c r="B83">
        <f>IFERROR(INDEX(data!$A$1:$J$385,MATCH($A83,data!$A:$A,0),MATCH(B$1,data!$1:$1,0)),INDEX(Calculation_mapping!$B$58:$E$75,MATCH($A83,Calculation_mapping!$B$58:$B$75,0),MATCH(B$1,Calculation_mapping!$B$58:$E$58,0)))*1000</f>
        <v>244.05061058582032</v>
      </c>
      <c r="C83">
        <f>IFERROR(INDEX(data!$A$1:$J$385,MATCH($A83,data!$A:$A,0),MATCH(C$1,data!$1:$1,0)),INDEX(Calculation_mapping!$B$58:$E$75,MATCH($A83,Calculation_mapping!$B$58:$B$75,0),MATCH(C$1,Calculation_mapping!$B$58:$E$58,0)))*1000</f>
        <v>148.80486255960375</v>
      </c>
      <c r="D83">
        <f>IFERROR(INDEX(data!$A$1:$J$385,MATCH($A83,data!$A:$A,0),MATCH(D$1,data!$1:$1,0)),INDEX(Calculation_mapping!$B$58:$E$75,MATCH($A83,Calculation_mapping!$B$58:$B$75,0),MATCH(D$1,Calculation_mapping!$B$58:$E$58,0)))*1000</f>
        <v>11.610525835220974</v>
      </c>
    </row>
    <row r="84" spans="1:4">
      <c r="A84" t="s">
        <v>1535</v>
      </c>
      <c r="B84">
        <f>IFERROR(INDEX(data!$A$1:$J$385,MATCH($A84,data!$A:$A,0),MATCH(B$1,data!$1:$1,0)),INDEX(Calculation_mapping!$B$58:$E$75,MATCH($A84,Calculation_mapping!$B$58:$B$75,0),MATCH(B$1,Calculation_mapping!$B$58:$E$58,0)))*1000</f>
        <v>153.98132362769815</v>
      </c>
      <c r="C84">
        <f>IFERROR(INDEX(data!$A$1:$J$385,MATCH($A84,data!$A:$A,0),MATCH(C$1,data!$1:$1,0)),INDEX(Calculation_mapping!$B$58:$E$75,MATCH($A84,Calculation_mapping!$B$58:$B$75,0),MATCH(C$1,Calculation_mapping!$B$58:$E$58,0)))*1000</f>
        <v>95.060103721117599</v>
      </c>
      <c r="D84">
        <f>IFERROR(INDEX(data!$A$1:$J$385,MATCH($A84,data!$A:$A,0),MATCH(D$1,data!$1:$1,0)),INDEX(Calculation_mapping!$B$58:$E$75,MATCH($A84,Calculation_mapping!$B$58:$B$75,0),MATCH(D$1,Calculation_mapping!$B$58:$E$58,0)))*1000</f>
        <v>15.588847298801662</v>
      </c>
    </row>
    <row r="85" spans="1:4">
      <c r="A85" t="s">
        <v>1533</v>
      </c>
      <c r="B85">
        <f>IFERROR(INDEX(data!$A$1:$J$385,MATCH($A85,data!$A:$A,0),MATCH(B$1,data!$1:$1,0)),INDEX(Calculation_mapping!$B$58:$E$75,MATCH($A85,Calculation_mapping!$B$58:$B$75,0),MATCH(B$1,Calculation_mapping!$B$58:$E$58,0)))*1000</f>
        <v>402.68014055363426</v>
      </c>
      <c r="C85">
        <f>IFERROR(INDEX(data!$A$1:$J$385,MATCH($A85,data!$A:$A,0),MATCH(C$1,data!$1:$1,0)),INDEX(Calculation_mapping!$B$58:$E$75,MATCH($A85,Calculation_mapping!$B$58:$B$75,0),MATCH(C$1,Calculation_mapping!$B$58:$E$58,0)))*1000</f>
        <v>614.95074351740902</v>
      </c>
      <c r="D85">
        <f>IFERROR(INDEX(data!$A$1:$J$385,MATCH($A85,data!$A:$A,0),MATCH(D$1,data!$1:$1,0)),INDEX(Calculation_mapping!$B$58:$E$75,MATCH($A85,Calculation_mapping!$B$58:$B$75,0),MATCH(D$1,Calculation_mapping!$B$58:$E$58,0)))*1000</f>
        <v>140.73707093261416</v>
      </c>
    </row>
    <row r="86" spans="1:4">
      <c r="A86" t="s">
        <v>1531</v>
      </c>
      <c r="B86">
        <f>IFERROR(INDEX(data!$A$1:$J$385,MATCH($A86,data!$A:$A,0),MATCH(B$1,data!$1:$1,0)),INDEX(Calculation_mapping!$B$58:$E$75,MATCH($A86,Calculation_mapping!$B$58:$B$75,0),MATCH(B$1,Calculation_mapping!$B$58:$E$58,0)))*1000</f>
        <v>98.845995042497009</v>
      </c>
      <c r="C86">
        <f>IFERROR(INDEX(data!$A$1:$J$385,MATCH($A86,data!$A:$A,0),MATCH(C$1,data!$1:$1,0)),INDEX(Calculation_mapping!$B$58:$E$75,MATCH($A86,Calculation_mapping!$B$58:$B$75,0),MATCH(C$1,Calculation_mapping!$B$58:$E$58,0)))*1000</f>
        <v>86.079863665254791</v>
      </c>
      <c r="D86">
        <f>IFERROR(INDEX(data!$A$1:$J$385,MATCH($A86,data!$A:$A,0),MATCH(D$1,data!$1:$1,0)),INDEX(Calculation_mapping!$B$58:$E$75,MATCH($A86,Calculation_mapping!$B$58:$B$75,0),MATCH(D$1,Calculation_mapping!$B$58:$E$58,0)))*1000</f>
        <v>14.026195679325557</v>
      </c>
    </row>
    <row r="87" spans="1:4">
      <c r="A87" t="s">
        <v>1529</v>
      </c>
      <c r="B87">
        <f>IFERROR(INDEX(data!$A$1:$J$385,MATCH($A87,data!$A:$A,0),MATCH(B$1,data!$1:$1,0)),INDEX(Calculation_mapping!$B$58:$E$75,MATCH($A87,Calculation_mapping!$B$58:$B$75,0),MATCH(B$1,Calculation_mapping!$B$58:$E$58,0)))*1000</f>
        <v>706.69016942804467</v>
      </c>
      <c r="C87">
        <f>IFERROR(INDEX(data!$A$1:$J$385,MATCH($A87,data!$A:$A,0),MATCH(C$1,data!$1:$1,0)),INDEX(Calculation_mapping!$B$58:$E$75,MATCH($A87,Calculation_mapping!$B$58:$B$75,0),MATCH(C$1,Calculation_mapping!$B$58:$E$58,0)))*1000</f>
        <v>443.55532925128665</v>
      </c>
      <c r="D87">
        <f>IFERROR(INDEX(data!$A$1:$J$385,MATCH($A87,data!$A:$A,0),MATCH(D$1,data!$1:$1,0)),INDEX(Calculation_mapping!$B$58:$E$75,MATCH($A87,Calculation_mapping!$B$58:$B$75,0),MATCH(D$1,Calculation_mapping!$B$58:$E$58,0)))*1000</f>
        <v>65.077878272528736</v>
      </c>
    </row>
    <row r="88" spans="1:4">
      <c r="A88" t="s">
        <v>1527</v>
      </c>
      <c r="B88">
        <f>IFERROR(INDEX(data!$A$1:$J$385,MATCH($A88,data!$A:$A,0),MATCH(B$1,data!$1:$1,0)),INDEX(Calculation_mapping!$B$58:$E$75,MATCH($A88,Calculation_mapping!$B$58:$B$75,0),MATCH(B$1,Calculation_mapping!$B$58:$E$58,0)))*1000</f>
        <v>46.223851577717411</v>
      </c>
      <c r="C88">
        <f>IFERROR(INDEX(data!$A$1:$J$385,MATCH($A88,data!$A:$A,0),MATCH(C$1,data!$1:$1,0)),INDEX(Calculation_mapping!$B$58:$E$75,MATCH($A88,Calculation_mapping!$B$58:$B$75,0),MATCH(C$1,Calculation_mapping!$B$58:$E$58,0)))*1000</f>
        <v>51.056047687844398</v>
      </c>
      <c r="D88">
        <f>IFERROR(INDEX(data!$A$1:$J$385,MATCH($A88,data!$A:$A,0),MATCH(D$1,data!$1:$1,0)),INDEX(Calculation_mapping!$B$58:$E$75,MATCH($A88,Calculation_mapping!$B$58:$B$75,0),MATCH(D$1,Calculation_mapping!$B$58:$E$58,0)))*1000</f>
        <v>11.244165443874126</v>
      </c>
    </row>
    <row r="89" spans="1:4">
      <c r="A89" t="s">
        <v>1525</v>
      </c>
      <c r="B89">
        <f>IFERROR(INDEX(data!$A$1:$J$385,MATCH($A89,data!$A:$A,0),MATCH(B$1,data!$1:$1,0)),INDEX(Calculation_mapping!$B$58:$E$75,MATCH($A89,Calculation_mapping!$B$58:$B$75,0),MATCH(B$1,Calculation_mapping!$B$58:$E$58,0)))*1000</f>
        <v>374.64382532054736</v>
      </c>
      <c r="C89">
        <f>IFERROR(INDEX(data!$A$1:$J$385,MATCH($A89,data!$A:$A,0),MATCH(C$1,data!$1:$1,0)),INDEX(Calculation_mapping!$B$58:$E$75,MATCH($A89,Calculation_mapping!$B$58:$B$75,0),MATCH(C$1,Calculation_mapping!$B$58:$E$58,0)))*1000</f>
        <v>461.45506070278611</v>
      </c>
      <c r="D89">
        <f>IFERROR(INDEX(data!$A$1:$J$385,MATCH($A89,data!$A:$A,0),MATCH(D$1,data!$1:$1,0)),INDEX(Calculation_mapping!$B$58:$E$75,MATCH($A89,Calculation_mapping!$B$58:$B$75,0),MATCH(D$1,Calculation_mapping!$B$58:$E$58,0)))*1000</f>
        <v>96.593985370928394</v>
      </c>
    </row>
    <row r="90" spans="1:4">
      <c r="A90" t="s">
        <v>1523</v>
      </c>
      <c r="B90">
        <f>IFERROR(INDEX(data!$A$1:$J$385,MATCH($A90,data!$A:$A,0),MATCH(B$1,data!$1:$1,0)),INDEX(Calculation_mapping!$B$58:$E$75,MATCH($A90,Calculation_mapping!$B$58:$B$75,0),MATCH(B$1,Calculation_mapping!$B$58:$E$58,0)))*1000</f>
        <v>207.68935758322499</v>
      </c>
      <c r="C90">
        <f>IFERROR(INDEX(data!$A$1:$J$385,MATCH($A90,data!$A:$A,0),MATCH(C$1,data!$1:$1,0)),INDEX(Calculation_mapping!$B$58:$E$75,MATCH($A90,Calculation_mapping!$B$58:$B$75,0),MATCH(C$1,Calculation_mapping!$B$58:$E$58,0)))*1000</f>
        <v>192.27472008149942</v>
      </c>
      <c r="D90">
        <f>IFERROR(INDEX(data!$A$1:$J$385,MATCH($A90,data!$A:$A,0),MATCH(D$1,data!$1:$1,0)),INDEX(Calculation_mapping!$B$58:$E$75,MATCH($A90,Calculation_mapping!$B$58:$B$75,0),MATCH(D$1,Calculation_mapping!$B$58:$E$58,0)))*1000</f>
        <v>20.137670267315496</v>
      </c>
    </row>
    <row r="91" spans="1:4">
      <c r="A91" t="s">
        <v>1521</v>
      </c>
      <c r="B91">
        <f>IFERROR(INDEX(data!$A$1:$J$385,MATCH($A91,data!$A:$A,0),MATCH(B$1,data!$1:$1,0)),INDEX(Calculation_mapping!$B$58:$E$75,MATCH($A91,Calculation_mapping!$B$58:$B$75,0),MATCH(B$1,Calculation_mapping!$B$58:$E$58,0)))*1000</f>
        <v>108.41848300528362</v>
      </c>
      <c r="C91">
        <f>IFERROR(INDEX(data!$A$1:$J$385,MATCH($A91,data!$A:$A,0),MATCH(C$1,data!$1:$1,0)),INDEX(Calculation_mapping!$B$58:$E$75,MATCH($A91,Calculation_mapping!$B$58:$B$75,0),MATCH(C$1,Calculation_mapping!$B$58:$E$58,0)))*1000</f>
        <v>114.71908103870618</v>
      </c>
      <c r="D91">
        <f>IFERROR(INDEX(data!$A$1:$J$385,MATCH($A91,data!$A:$A,0),MATCH(D$1,data!$1:$1,0)),INDEX(Calculation_mapping!$B$58:$E$75,MATCH($A91,Calculation_mapping!$B$58:$B$75,0),MATCH(D$1,Calculation_mapping!$B$58:$E$58,0)))*1000</f>
        <v>16.31792270446703</v>
      </c>
    </row>
    <row r="92" spans="1:4">
      <c r="A92" t="s">
        <v>1519</v>
      </c>
      <c r="B92">
        <f>IFERROR(INDEX(data!$A$1:$J$385,MATCH($A92,data!$A:$A,0),MATCH(B$1,data!$1:$1,0)),INDEX(Calculation_mapping!$B$58:$E$75,MATCH($A92,Calculation_mapping!$B$58:$B$75,0),MATCH(B$1,Calculation_mapping!$B$58:$E$58,0)))*1000</f>
        <v>169.81043944662633</v>
      </c>
      <c r="C92">
        <f>IFERROR(INDEX(data!$A$1:$J$385,MATCH($A92,data!$A:$A,0),MATCH(C$1,data!$1:$1,0)),INDEX(Calculation_mapping!$B$58:$E$75,MATCH($A92,Calculation_mapping!$B$58:$B$75,0),MATCH(C$1,Calculation_mapping!$B$58:$E$58,0)))*1000</f>
        <v>126.62267878286787</v>
      </c>
      <c r="D92">
        <f>IFERROR(INDEX(data!$A$1:$J$385,MATCH($A92,data!$A:$A,0),MATCH(D$1,data!$1:$1,0)),INDEX(Calculation_mapping!$B$58:$E$75,MATCH($A92,Calculation_mapping!$B$58:$B$75,0),MATCH(D$1,Calculation_mapping!$B$58:$E$58,0)))*1000</f>
        <v>26.595455672996486</v>
      </c>
    </row>
    <row r="93" spans="1:4">
      <c r="A93" t="s">
        <v>1517</v>
      </c>
      <c r="B93">
        <f>IFERROR(INDEX(data!$A$1:$J$385,MATCH($A93,data!$A:$A,0),MATCH(B$1,data!$1:$1,0)),INDEX(Calculation_mapping!$B$58:$E$75,MATCH($A93,Calculation_mapping!$B$58:$B$75,0),MATCH(B$1,Calculation_mapping!$B$58:$E$58,0)))*1000</f>
        <v>1496.4364851581181</v>
      </c>
      <c r="C93">
        <f>IFERROR(INDEX(data!$A$1:$J$385,MATCH($A93,data!$A:$A,0),MATCH(C$1,data!$1:$1,0)),INDEX(Calculation_mapping!$B$58:$E$75,MATCH($A93,Calculation_mapping!$B$58:$B$75,0),MATCH(C$1,Calculation_mapping!$B$58:$E$58,0)))*1000</f>
        <v>259.56901450938091</v>
      </c>
      <c r="D93">
        <f>IFERROR(INDEX(data!$A$1:$J$385,MATCH($A93,data!$A:$A,0),MATCH(D$1,data!$1:$1,0)),INDEX(Calculation_mapping!$B$58:$E$75,MATCH($A93,Calculation_mapping!$B$58:$B$75,0),MATCH(D$1,Calculation_mapping!$B$58:$E$58,0)))*1000</f>
        <v>31.246956761141529</v>
      </c>
    </row>
    <row r="94" spans="1:4">
      <c r="A94" t="s">
        <v>1515</v>
      </c>
      <c r="B94">
        <f>IFERROR(INDEX(data!$A$1:$J$385,MATCH($A94,data!$A:$A,0),MATCH(B$1,data!$1:$1,0)),INDEX(Calculation_mapping!$B$58:$E$75,MATCH($A94,Calculation_mapping!$B$58:$B$75,0),MATCH(B$1,Calculation_mapping!$B$58:$E$58,0)))*1000</f>
        <v>116.46328168489696</v>
      </c>
      <c r="C94">
        <f>IFERROR(INDEX(data!$A$1:$J$385,MATCH($A94,data!$A:$A,0),MATCH(C$1,data!$1:$1,0)),INDEX(Calculation_mapping!$B$58:$E$75,MATCH($A94,Calculation_mapping!$B$58:$B$75,0),MATCH(C$1,Calculation_mapping!$B$58:$E$58,0)))*1000</f>
        <v>86.890725938067789</v>
      </c>
      <c r="D94">
        <f>IFERROR(INDEX(data!$A$1:$J$385,MATCH($A94,data!$A:$A,0),MATCH(D$1,data!$1:$1,0)),INDEX(Calculation_mapping!$B$58:$E$75,MATCH($A94,Calculation_mapping!$B$58:$B$75,0),MATCH(D$1,Calculation_mapping!$B$58:$E$58,0)))*1000</f>
        <v>13.07171446074198</v>
      </c>
    </row>
    <row r="95" spans="1:4">
      <c r="A95" t="s">
        <v>1513</v>
      </c>
      <c r="B95">
        <f>IFERROR(INDEX(data!$A$1:$J$385,MATCH($A95,data!$A:$A,0),MATCH(B$1,data!$1:$1,0)),INDEX(Calculation_mapping!$B$58:$E$75,MATCH($A95,Calculation_mapping!$B$58:$B$75,0),MATCH(B$1,Calculation_mapping!$B$58:$E$58,0)))*1000</f>
        <v>101.35744196763278</v>
      </c>
      <c r="C95">
        <f>IFERROR(INDEX(data!$A$1:$J$385,MATCH($A95,data!$A:$A,0),MATCH(C$1,data!$1:$1,0)),INDEX(Calculation_mapping!$B$58:$E$75,MATCH($A95,Calculation_mapping!$B$58:$B$75,0),MATCH(C$1,Calculation_mapping!$B$58:$E$58,0)))*1000</f>
        <v>113.27529389597962</v>
      </c>
      <c r="D95">
        <f>IFERROR(INDEX(data!$A$1:$J$385,MATCH($A95,data!$A:$A,0),MATCH(D$1,data!$1:$1,0)),INDEX(Calculation_mapping!$B$58:$E$75,MATCH($A95,Calculation_mapping!$B$58:$B$75,0),MATCH(D$1,Calculation_mapping!$B$58:$E$58,0)))*1000</f>
        <v>24.056450572766845</v>
      </c>
    </row>
    <row r="96" spans="1:4">
      <c r="A96" t="s">
        <v>1511</v>
      </c>
      <c r="B96">
        <f>IFERROR(INDEX(data!$A$1:$J$385,MATCH($A96,data!$A:$A,0),MATCH(B$1,data!$1:$1,0)),INDEX(Calculation_mapping!$B$58:$E$75,MATCH($A96,Calculation_mapping!$B$58:$B$75,0),MATCH(B$1,Calculation_mapping!$B$58:$E$58,0)))*1000</f>
        <v>407.99698234102573</v>
      </c>
      <c r="C96">
        <f>IFERROR(INDEX(data!$A$1:$J$385,MATCH($A96,data!$A:$A,0),MATCH(C$1,data!$1:$1,0)),INDEX(Calculation_mapping!$B$58:$E$75,MATCH($A96,Calculation_mapping!$B$58:$B$75,0),MATCH(C$1,Calculation_mapping!$B$58:$E$58,0)))*1000</f>
        <v>202.65415843027145</v>
      </c>
      <c r="D96">
        <f>IFERROR(INDEX(data!$A$1:$J$385,MATCH($A96,data!$A:$A,0),MATCH(D$1,data!$1:$1,0)),INDEX(Calculation_mapping!$B$58:$E$75,MATCH($A96,Calculation_mapping!$B$58:$B$75,0),MATCH(D$1,Calculation_mapping!$B$58:$E$58,0)))*1000</f>
        <v>18.498465730244529</v>
      </c>
    </row>
    <row r="97" spans="1:4">
      <c r="A97" t="s">
        <v>1509</v>
      </c>
      <c r="B97">
        <f>IFERROR(INDEX(data!$A$1:$J$385,MATCH($A97,data!$A:$A,0),MATCH(B$1,data!$1:$1,0)),INDEX(Calculation_mapping!$B$58:$E$75,MATCH($A97,Calculation_mapping!$B$58:$B$75,0),MATCH(B$1,Calculation_mapping!$B$58:$E$58,0)))*1000</f>
        <v>109.80503993536793</v>
      </c>
      <c r="C97">
        <f>IFERROR(INDEX(data!$A$1:$J$385,MATCH($A97,data!$A:$A,0),MATCH(C$1,data!$1:$1,0)),INDEX(Calculation_mapping!$B$58:$E$75,MATCH($A97,Calculation_mapping!$B$58:$B$75,0),MATCH(C$1,Calculation_mapping!$B$58:$E$58,0)))*1000</f>
        <v>81.326857760655855</v>
      </c>
      <c r="D97">
        <f>IFERROR(INDEX(data!$A$1:$J$385,MATCH($A97,data!$A:$A,0),MATCH(D$1,data!$1:$1,0)),INDEX(Calculation_mapping!$B$58:$E$75,MATCH($A97,Calculation_mapping!$B$58:$B$75,0),MATCH(D$1,Calculation_mapping!$B$58:$E$58,0)))*1000</f>
        <v>10.371705208427901</v>
      </c>
    </row>
    <row r="98" spans="1:4">
      <c r="A98" t="s">
        <v>1507</v>
      </c>
      <c r="B98">
        <f>IFERROR(INDEX(data!$A$1:$J$385,MATCH($A98,data!$A:$A,0),MATCH(B$1,data!$1:$1,0)),INDEX(Calculation_mapping!$B$58:$E$75,MATCH($A98,Calculation_mapping!$B$58:$B$75,0),MATCH(B$1,Calculation_mapping!$B$58:$E$58,0)))*1000</f>
        <v>163.312124778136</v>
      </c>
      <c r="C98">
        <f>IFERROR(INDEX(data!$A$1:$J$385,MATCH($A98,data!$A:$A,0),MATCH(C$1,data!$1:$1,0)),INDEX(Calculation_mapping!$B$58:$E$75,MATCH($A98,Calculation_mapping!$B$58:$B$75,0),MATCH(C$1,Calculation_mapping!$B$58:$E$58,0)))*1000</f>
        <v>119.8963646559267</v>
      </c>
      <c r="D98">
        <f>IFERROR(INDEX(data!$A$1:$J$385,MATCH($A98,data!$A:$A,0),MATCH(D$1,data!$1:$1,0)),INDEX(Calculation_mapping!$B$58:$E$75,MATCH($A98,Calculation_mapping!$B$58:$B$75,0),MATCH(D$1,Calculation_mapping!$B$58:$E$58,0)))*1000</f>
        <v>16.058493372617768</v>
      </c>
    </row>
    <row r="99" spans="1:4">
      <c r="A99" t="s">
        <v>1505</v>
      </c>
      <c r="B99">
        <f>IFERROR(INDEX(data!$A$1:$J$385,MATCH($A99,data!$A:$A,0),MATCH(B$1,data!$1:$1,0)),INDEX(Calculation_mapping!$B$58:$E$75,MATCH($A99,Calculation_mapping!$B$58:$B$75,0),MATCH(B$1,Calculation_mapping!$B$58:$E$58,0)))*1000</f>
        <v>883.77795290577671</v>
      </c>
      <c r="C99">
        <f>IFERROR(INDEX(data!$A$1:$J$385,MATCH($A99,data!$A:$A,0),MATCH(C$1,data!$1:$1,0)),INDEX(Calculation_mapping!$B$58:$E$75,MATCH($A99,Calculation_mapping!$B$58:$B$75,0),MATCH(C$1,Calculation_mapping!$B$58:$E$58,0)))*1000</f>
        <v>210.230754031576</v>
      </c>
      <c r="D99">
        <f>IFERROR(INDEX(data!$A$1:$J$385,MATCH($A99,data!$A:$A,0),MATCH(D$1,data!$1:$1,0)),INDEX(Calculation_mapping!$B$58:$E$75,MATCH($A99,Calculation_mapping!$B$58:$B$75,0),MATCH(D$1,Calculation_mapping!$B$58:$E$58,0)))*1000</f>
        <v>30.141799958720444</v>
      </c>
    </row>
    <row r="100" spans="1:4">
      <c r="A100" t="s">
        <v>1503</v>
      </c>
      <c r="B100">
        <f>IFERROR(INDEX(data!$A$1:$J$385,MATCH($A100,data!$A:$A,0),MATCH(B$1,data!$1:$1,0)),INDEX(Calculation_mapping!$B$58:$E$75,MATCH($A100,Calculation_mapping!$B$58:$B$75,0),MATCH(B$1,Calculation_mapping!$B$58:$E$58,0)))*1000</f>
        <v>285.47478873826412</v>
      </c>
      <c r="C100">
        <f>IFERROR(INDEX(data!$A$1:$J$385,MATCH($A100,data!$A:$A,0),MATCH(C$1,data!$1:$1,0)),INDEX(Calculation_mapping!$B$58:$E$75,MATCH($A100,Calculation_mapping!$B$58:$B$75,0),MATCH(C$1,Calculation_mapping!$B$58:$E$58,0)))*1000</f>
        <v>147.21124191271468</v>
      </c>
      <c r="D100">
        <f>IFERROR(INDEX(data!$A$1:$J$385,MATCH($A100,data!$A:$A,0),MATCH(D$1,data!$1:$1,0)),INDEX(Calculation_mapping!$B$58:$E$75,MATCH($A100,Calculation_mapping!$B$58:$B$75,0),MATCH(D$1,Calculation_mapping!$B$58:$E$58,0)))*1000</f>
        <v>22.87656354126506</v>
      </c>
    </row>
    <row r="101" spans="1:4">
      <c r="A101" t="s">
        <v>1501</v>
      </c>
      <c r="B101">
        <f>IFERROR(INDEX(data!$A$1:$J$385,MATCH($A101,data!$A:$A,0),MATCH(B$1,data!$1:$1,0)),INDEX(Calculation_mapping!$B$58:$E$75,MATCH($A101,Calculation_mapping!$B$58:$B$75,0),MATCH(B$1,Calculation_mapping!$B$58:$E$58,0)))*1000</f>
        <v>112.69965182309268</v>
      </c>
      <c r="C101">
        <f>IFERROR(INDEX(data!$A$1:$J$385,MATCH($A101,data!$A:$A,0),MATCH(C$1,data!$1:$1,0)),INDEX(Calculation_mapping!$B$58:$E$75,MATCH($A101,Calculation_mapping!$B$58:$B$75,0),MATCH(C$1,Calculation_mapping!$B$58:$E$58,0)))*1000</f>
        <v>90.162338544412449</v>
      </c>
      <c r="D101">
        <f>IFERROR(INDEX(data!$A$1:$J$385,MATCH($A101,data!$A:$A,0),MATCH(D$1,data!$1:$1,0)),INDEX(Calculation_mapping!$B$58:$E$75,MATCH($A101,Calculation_mapping!$B$58:$B$75,0),MATCH(D$1,Calculation_mapping!$B$58:$E$58,0)))*1000</f>
        <v>14.45574260583007</v>
      </c>
    </row>
    <row r="102" spans="1:4">
      <c r="A102" t="s">
        <v>1499</v>
      </c>
      <c r="B102">
        <f>IFERROR(INDEX(data!$A$1:$J$385,MATCH($A102,data!$A:$A,0),MATCH(B$1,data!$1:$1,0)),INDEX(Calculation_mapping!$B$58:$E$75,MATCH($A102,Calculation_mapping!$B$58:$B$75,0),MATCH(B$1,Calculation_mapping!$B$58:$E$58,0)))*1000</f>
        <v>181.60581891075196</v>
      </c>
      <c r="C102">
        <f>IFERROR(INDEX(data!$A$1:$J$385,MATCH($A102,data!$A:$A,0),MATCH(C$1,data!$1:$1,0)),INDEX(Calculation_mapping!$B$58:$E$75,MATCH($A102,Calculation_mapping!$B$58:$B$75,0),MATCH(C$1,Calculation_mapping!$B$58:$E$58,0)))*1000</f>
        <v>158.36167839101969</v>
      </c>
      <c r="D102">
        <f>IFERROR(INDEX(data!$A$1:$J$385,MATCH($A102,data!$A:$A,0),MATCH(D$1,data!$1:$1,0)),INDEX(Calculation_mapping!$B$58:$E$75,MATCH($A102,Calculation_mapping!$B$58:$B$75,0),MATCH(D$1,Calculation_mapping!$B$58:$E$58,0)))*1000</f>
        <v>35.065489198313891</v>
      </c>
    </row>
    <row r="103" spans="1:4">
      <c r="A103" t="s">
        <v>1497</v>
      </c>
      <c r="B103">
        <f>IFERROR(INDEX(data!$A$1:$J$385,MATCH($A103,data!$A:$A,0),MATCH(B$1,data!$1:$1,0)),INDEX(Calculation_mapping!$B$58:$E$75,MATCH($A103,Calculation_mapping!$B$58:$B$75,0),MATCH(B$1,Calculation_mapping!$B$58:$E$58,0)))*1000</f>
        <v>86.850654801330109</v>
      </c>
      <c r="C103">
        <f>IFERROR(INDEX(data!$A$1:$J$385,MATCH($A103,data!$A:$A,0),MATCH(C$1,data!$1:$1,0)),INDEX(Calculation_mapping!$B$58:$E$75,MATCH($A103,Calculation_mapping!$B$58:$B$75,0),MATCH(C$1,Calculation_mapping!$B$58:$E$58,0)))*1000</f>
        <v>99.069369114861857</v>
      </c>
      <c r="D103">
        <f>IFERROR(INDEX(data!$A$1:$J$385,MATCH($A103,data!$A:$A,0),MATCH(D$1,data!$1:$1,0)),INDEX(Calculation_mapping!$B$58:$E$75,MATCH($A103,Calculation_mapping!$B$58:$B$75,0),MATCH(D$1,Calculation_mapping!$B$58:$E$58,0)))*1000</f>
        <v>22.286620025514168</v>
      </c>
    </row>
    <row r="104" spans="1:4">
      <c r="A104" t="s">
        <v>1495</v>
      </c>
      <c r="B104">
        <f>IFERROR(INDEX(data!$A$1:$J$385,MATCH($A104,data!$A:$A,0),MATCH(B$1,data!$1:$1,0)),INDEX(Calculation_mapping!$B$58:$E$75,MATCH($A104,Calculation_mapping!$B$58:$B$75,0),MATCH(B$1,Calculation_mapping!$B$58:$E$58,0)))*1000</f>
        <v>132.13914927156861</v>
      </c>
      <c r="C104">
        <f>IFERROR(INDEX(data!$A$1:$J$385,MATCH($A104,data!$A:$A,0),MATCH(C$1,data!$1:$1,0)),INDEX(Calculation_mapping!$B$58:$E$75,MATCH($A104,Calculation_mapping!$B$58:$B$75,0),MATCH(C$1,Calculation_mapping!$B$58:$E$58,0)))*1000</f>
        <v>184.14991241020115</v>
      </c>
      <c r="D104">
        <f>IFERROR(INDEX(data!$A$1:$J$385,MATCH($A104,data!$A:$A,0),MATCH(D$1,data!$1:$1,0)),INDEX(Calculation_mapping!$B$58:$E$75,MATCH($A104,Calculation_mapping!$B$58:$B$75,0),MATCH(D$1,Calculation_mapping!$B$58:$E$58,0)))*1000</f>
        <v>44.462056051664369</v>
      </c>
    </row>
    <row r="105" spans="1:4">
      <c r="A105" t="s">
        <v>1491</v>
      </c>
      <c r="B105">
        <f>IFERROR(INDEX(data!$A$1:$J$385,MATCH($A105,data!$A:$A,0),MATCH(B$1,data!$1:$1,0)),INDEX(Calculation_mapping!$B$58:$E$75,MATCH($A105,Calculation_mapping!$B$58:$B$75,0),MATCH(B$1,Calculation_mapping!$B$58:$E$58,0)))*1000</f>
        <v>876.32154982549071</v>
      </c>
      <c r="C105">
        <f>IFERROR(INDEX(data!$A$1:$J$385,MATCH($A105,data!$A:$A,0),MATCH(C$1,data!$1:$1,0)),INDEX(Calculation_mapping!$B$58:$E$75,MATCH($A105,Calculation_mapping!$B$58:$B$75,0),MATCH(C$1,Calculation_mapping!$B$58:$E$58,0)))*1000</f>
        <v>1347.8638092620113</v>
      </c>
      <c r="D105">
        <f>IFERROR(INDEX(data!$A$1:$J$385,MATCH($A105,data!$A:$A,0),MATCH(D$1,data!$1:$1,0)),INDEX(Calculation_mapping!$B$58:$E$75,MATCH($A105,Calculation_mapping!$B$58:$B$75,0),MATCH(D$1,Calculation_mapping!$B$58:$E$58,0)))*1000</f>
        <v>326.76734387935124</v>
      </c>
    </row>
    <row r="106" spans="1:4">
      <c r="A106" t="s">
        <v>1488</v>
      </c>
      <c r="B106">
        <f>IFERROR(INDEX(data!$A$1:$J$385,MATCH($A106,data!$A:$A,0),MATCH(B$1,data!$1:$1,0)),INDEX(Calculation_mapping!$B$58:$E$75,MATCH($A106,Calculation_mapping!$B$58:$B$75,0),MATCH(B$1,Calculation_mapping!$B$58:$E$58,0)))*1000</f>
        <v>399.86242791387735</v>
      </c>
      <c r="C106">
        <f>IFERROR(INDEX(data!$A$1:$J$385,MATCH($A106,data!$A:$A,0),MATCH(C$1,data!$1:$1,0)),INDEX(Calculation_mapping!$B$58:$E$75,MATCH($A106,Calculation_mapping!$B$58:$B$75,0),MATCH(C$1,Calculation_mapping!$B$58:$E$58,0)))*1000</f>
        <v>537.28880384780325</v>
      </c>
      <c r="D106">
        <f>IFERROR(INDEX(data!$A$1:$J$385,MATCH($A106,data!$A:$A,0),MATCH(D$1,data!$1:$1,0)),INDEX(Calculation_mapping!$B$58:$E$75,MATCH($A106,Calculation_mapping!$B$58:$B$75,0),MATCH(D$1,Calculation_mapping!$B$58:$E$58,0)))*1000</f>
        <v>123.83285008942457</v>
      </c>
    </row>
    <row r="107" spans="1:4">
      <c r="A107" t="s">
        <v>1486</v>
      </c>
      <c r="B107">
        <f>IFERROR(INDEX(data!$A$1:$J$385,MATCH($A107,data!$A:$A,0),MATCH(B$1,data!$1:$1,0)),INDEX(Calculation_mapping!$B$58:$E$75,MATCH($A107,Calculation_mapping!$B$58:$B$75,0),MATCH(B$1,Calculation_mapping!$B$58:$E$58,0)))*1000</f>
        <v>113.68480723573229</v>
      </c>
      <c r="C107">
        <f>IFERROR(INDEX(data!$A$1:$J$385,MATCH($A107,data!$A:$A,0),MATCH(C$1,data!$1:$1,0)),INDEX(Calculation_mapping!$B$58:$E$75,MATCH($A107,Calculation_mapping!$B$58:$B$75,0),MATCH(C$1,Calculation_mapping!$B$58:$E$58,0)))*1000</f>
        <v>72.9896947404782</v>
      </c>
      <c r="D107">
        <f>IFERROR(INDEX(data!$A$1:$J$385,MATCH($A107,data!$A:$A,0),MATCH(D$1,data!$1:$1,0)),INDEX(Calculation_mapping!$B$58:$E$75,MATCH($A107,Calculation_mapping!$B$58:$B$75,0),MATCH(D$1,Calculation_mapping!$B$58:$E$58,0)))*1000</f>
        <v>8.6553401909240169</v>
      </c>
    </row>
    <row r="108" spans="1:4">
      <c r="A108" t="s">
        <v>1484</v>
      </c>
      <c r="B108">
        <f>IFERROR(INDEX(data!$A$1:$J$385,MATCH($A108,data!$A:$A,0),MATCH(B$1,data!$1:$1,0)),INDEX(Calculation_mapping!$B$58:$E$75,MATCH($A108,Calculation_mapping!$B$58:$B$75,0),MATCH(B$1,Calculation_mapping!$B$58:$E$58,0)))*1000</f>
        <v>257.75665611674719</v>
      </c>
      <c r="C108">
        <f>IFERROR(INDEX(data!$A$1:$J$385,MATCH($A108,data!$A:$A,0),MATCH(C$1,data!$1:$1,0)),INDEX(Calculation_mapping!$B$58:$E$75,MATCH($A108,Calculation_mapping!$B$58:$B$75,0),MATCH(C$1,Calculation_mapping!$B$58:$E$58,0)))*1000</f>
        <v>108.37059342506045</v>
      </c>
      <c r="D108">
        <f>IFERROR(INDEX(data!$A$1:$J$385,MATCH($A108,data!$A:$A,0),MATCH(D$1,data!$1:$1,0)),INDEX(Calculation_mapping!$B$58:$E$75,MATCH($A108,Calculation_mapping!$B$58:$B$75,0),MATCH(D$1,Calculation_mapping!$B$58:$E$58,0)))*1000</f>
        <v>14.749803019448434</v>
      </c>
    </row>
    <row r="109" spans="1:4">
      <c r="A109" t="s">
        <v>1480</v>
      </c>
      <c r="B109">
        <f>IFERROR(INDEX(data!$A$1:$J$385,MATCH($A109,data!$A:$A,0),MATCH(B$1,data!$1:$1,0)),INDEX(Calculation_mapping!$B$58:$E$75,MATCH($A109,Calculation_mapping!$B$58:$B$75,0),MATCH(B$1,Calculation_mapping!$B$58:$E$58,0)))*1000</f>
        <v>289.08084732178048</v>
      </c>
      <c r="C109">
        <f>IFERROR(INDEX(data!$A$1:$J$385,MATCH($A109,data!$A:$A,0),MATCH(C$1,data!$1:$1,0)),INDEX(Calculation_mapping!$B$58:$E$75,MATCH($A109,Calculation_mapping!$B$58:$B$75,0),MATCH(C$1,Calculation_mapping!$B$58:$E$58,0)))*1000</f>
        <v>407.50141876847891</v>
      </c>
      <c r="D109">
        <f>IFERROR(INDEX(data!$A$1:$J$385,MATCH($A109,data!$A:$A,0),MATCH(D$1,data!$1:$1,0)),INDEX(Calculation_mapping!$B$58:$E$75,MATCH($A109,Calculation_mapping!$B$58:$B$75,0),MATCH(D$1,Calculation_mapping!$B$58:$E$58,0)))*1000</f>
        <v>97.978621078854545</v>
      </c>
    </row>
    <row r="110" spans="1:4">
      <c r="A110" t="s">
        <v>1478</v>
      </c>
      <c r="B110">
        <f>IFERROR(INDEX(data!$A$1:$J$385,MATCH($A110,data!$A:$A,0),MATCH(B$1,data!$1:$1,0)),INDEX(Calculation_mapping!$B$58:$E$75,MATCH($A110,Calculation_mapping!$B$58:$B$75,0),MATCH(B$1,Calculation_mapping!$B$58:$E$58,0)))*1000</f>
        <v>461.14545038713317</v>
      </c>
      <c r="C110">
        <f>IFERROR(INDEX(data!$A$1:$J$385,MATCH($A110,data!$A:$A,0),MATCH(C$1,data!$1:$1,0)),INDEX(Calculation_mapping!$B$58:$E$75,MATCH($A110,Calculation_mapping!$B$58:$B$75,0),MATCH(C$1,Calculation_mapping!$B$58:$E$58,0)))*1000</f>
        <v>473.16694513442434</v>
      </c>
      <c r="D110">
        <f>IFERROR(INDEX(data!$A$1:$J$385,MATCH($A110,data!$A:$A,0),MATCH(D$1,data!$1:$1,0)),INDEX(Calculation_mapping!$B$58:$E$75,MATCH($A110,Calculation_mapping!$B$58:$B$75,0),MATCH(D$1,Calculation_mapping!$B$58:$E$58,0)))*1000</f>
        <v>89.96061430504966</v>
      </c>
    </row>
    <row r="111" spans="1:4">
      <c r="A111" t="s">
        <v>1476</v>
      </c>
      <c r="B111">
        <f>IFERROR(INDEX(data!$A$1:$J$385,MATCH($A111,data!$A:$A,0),MATCH(B$1,data!$1:$1,0)),INDEX(Calculation_mapping!$B$58:$E$75,MATCH($A111,Calculation_mapping!$B$58:$B$75,0),MATCH(B$1,Calculation_mapping!$B$58:$E$58,0)))*1000</f>
        <v>247.41751920843788</v>
      </c>
      <c r="C111">
        <f>IFERROR(INDEX(data!$A$1:$J$385,MATCH($A111,data!$A:$A,0),MATCH(C$1,data!$1:$1,0)),INDEX(Calculation_mapping!$B$58:$E$75,MATCH($A111,Calculation_mapping!$B$58:$B$75,0),MATCH(C$1,Calculation_mapping!$B$58:$E$58,0)))*1000</f>
        <v>104.18779713210809</v>
      </c>
      <c r="D111">
        <f>IFERROR(INDEX(data!$A$1:$J$385,MATCH($A111,data!$A:$A,0),MATCH(D$1,data!$1:$1,0)),INDEX(Calculation_mapping!$B$58:$E$75,MATCH($A111,Calculation_mapping!$B$58:$B$75,0),MATCH(D$1,Calculation_mapping!$B$58:$E$58,0)))*1000</f>
        <v>18.34475233221675</v>
      </c>
    </row>
    <row r="112" spans="1:4">
      <c r="A112" t="s">
        <v>1474</v>
      </c>
      <c r="B112">
        <f>IFERROR(INDEX(data!$A$1:$J$385,MATCH($A112,data!$A:$A,0),MATCH(B$1,data!$1:$1,0)),INDEX(Calculation_mapping!$B$58:$E$75,MATCH($A112,Calculation_mapping!$B$58:$B$75,0),MATCH(B$1,Calculation_mapping!$B$58:$E$58,0)))*1000</f>
        <v>691.03142440213765</v>
      </c>
      <c r="C112">
        <f>IFERROR(INDEX(data!$A$1:$J$385,MATCH($A112,data!$A:$A,0),MATCH(C$1,data!$1:$1,0)),INDEX(Calculation_mapping!$B$58:$E$75,MATCH($A112,Calculation_mapping!$B$58:$B$75,0),MATCH(C$1,Calculation_mapping!$B$58:$E$58,0)))*1000</f>
        <v>412.43193123973634</v>
      </c>
      <c r="D112">
        <f>IFERROR(INDEX(data!$A$1:$J$385,MATCH($A112,data!$A:$A,0),MATCH(D$1,data!$1:$1,0)),INDEX(Calculation_mapping!$B$58:$E$75,MATCH($A112,Calculation_mapping!$B$58:$B$75,0),MATCH(D$1,Calculation_mapping!$B$58:$E$58,0)))*1000</f>
        <v>36.802511352311626</v>
      </c>
    </row>
    <row r="113" spans="1:4">
      <c r="A113" t="s">
        <v>1472</v>
      </c>
      <c r="B113">
        <f>IFERROR(INDEX(data!$A$1:$J$385,MATCH($A113,data!$A:$A,0),MATCH(B$1,data!$1:$1,0)),INDEX(Calculation_mapping!$B$58:$E$75,MATCH($A113,Calculation_mapping!$B$58:$B$75,0),MATCH(B$1,Calculation_mapping!$B$58:$E$58,0)))*1000</f>
        <v>95.39483643988352</v>
      </c>
      <c r="C113">
        <f>IFERROR(INDEX(data!$A$1:$J$385,MATCH($A113,data!$A:$A,0),MATCH(C$1,data!$1:$1,0)),INDEX(Calculation_mapping!$B$58:$E$75,MATCH($A113,Calculation_mapping!$B$58:$B$75,0),MATCH(C$1,Calculation_mapping!$B$58:$E$58,0)))*1000</f>
        <v>136.11713531867184</v>
      </c>
      <c r="D113">
        <f>IFERROR(INDEX(data!$A$1:$J$385,MATCH($A113,data!$A:$A,0),MATCH(D$1,data!$1:$1,0)),INDEX(Calculation_mapping!$B$58:$E$75,MATCH($A113,Calculation_mapping!$B$58:$B$75,0),MATCH(D$1,Calculation_mapping!$B$58:$E$58,0)))*1000</f>
        <v>28.908447397469867</v>
      </c>
    </row>
    <row r="114" spans="1:4">
      <c r="A114" t="s">
        <v>1470</v>
      </c>
      <c r="B114">
        <f>IFERROR(INDEX(data!$A$1:$J$385,MATCH($A114,data!$A:$A,0),MATCH(B$1,data!$1:$1,0)),INDEX(Calculation_mapping!$B$58:$E$75,MATCH($A114,Calculation_mapping!$B$58:$B$75,0),MATCH(B$1,Calculation_mapping!$B$58:$E$58,0)))*1000</f>
        <v>67.055027594344608</v>
      </c>
      <c r="C114">
        <f>IFERROR(INDEX(data!$A$1:$J$385,MATCH($A114,data!$A:$A,0),MATCH(C$1,data!$1:$1,0)),INDEX(Calculation_mapping!$B$58:$E$75,MATCH($A114,Calculation_mapping!$B$58:$B$75,0),MATCH(C$1,Calculation_mapping!$B$58:$E$58,0)))*1000</f>
        <v>48.973347556639297</v>
      </c>
      <c r="D114">
        <f>IFERROR(INDEX(data!$A$1:$J$385,MATCH($A114,data!$A:$A,0),MATCH(D$1,data!$1:$1,0)),INDEX(Calculation_mapping!$B$58:$E$75,MATCH($A114,Calculation_mapping!$B$58:$B$75,0),MATCH(D$1,Calculation_mapping!$B$58:$E$58,0)))*1000</f>
        <v>10.967116789721286</v>
      </c>
    </row>
    <row r="115" spans="1:4">
      <c r="A115" t="s">
        <v>1468</v>
      </c>
      <c r="B115">
        <f>IFERROR(INDEX(data!$A$1:$J$385,MATCH($A115,data!$A:$A,0),MATCH(B$1,data!$1:$1,0)),INDEX(Calculation_mapping!$B$58:$E$75,MATCH($A115,Calculation_mapping!$B$58:$B$75,0),MATCH(B$1,Calculation_mapping!$B$58:$E$58,0)))*1000</f>
        <v>75.143256405590009</v>
      </c>
      <c r="C115">
        <f>IFERROR(INDEX(data!$A$1:$J$385,MATCH($A115,data!$A:$A,0),MATCH(C$1,data!$1:$1,0)),INDEX(Calculation_mapping!$B$58:$E$75,MATCH($A115,Calculation_mapping!$B$58:$B$75,0),MATCH(C$1,Calculation_mapping!$B$58:$E$58,0)))*1000</f>
        <v>47.885000416000786</v>
      </c>
      <c r="D115">
        <f>IFERROR(INDEX(data!$A$1:$J$385,MATCH($A115,data!$A:$A,0),MATCH(D$1,data!$1:$1,0)),INDEX(Calculation_mapping!$B$58:$E$75,MATCH($A115,Calculation_mapping!$B$58:$B$75,0),MATCH(D$1,Calculation_mapping!$B$58:$E$58,0)))*1000</f>
        <v>9.5739752020623801</v>
      </c>
    </row>
    <row r="116" spans="1:4">
      <c r="A116" t="s">
        <v>1466</v>
      </c>
      <c r="B116">
        <f>IFERROR(INDEX(data!$A$1:$J$385,MATCH($A116,data!$A:$A,0),MATCH(B$1,data!$1:$1,0)),INDEX(Calculation_mapping!$B$58:$E$75,MATCH($A116,Calculation_mapping!$B$58:$B$75,0),MATCH(B$1,Calculation_mapping!$B$58:$E$58,0)))*1000</f>
        <v>47.496668505389501</v>
      </c>
      <c r="C116">
        <f>IFERROR(INDEX(data!$A$1:$J$385,MATCH($A116,data!$A:$A,0),MATCH(C$1,data!$1:$1,0)),INDEX(Calculation_mapping!$B$58:$E$75,MATCH($A116,Calculation_mapping!$B$58:$B$75,0),MATCH(C$1,Calculation_mapping!$B$58:$E$58,0)))*1000</f>
        <v>37.899229016419426</v>
      </c>
      <c r="D116">
        <f>IFERROR(INDEX(data!$A$1:$J$385,MATCH($A116,data!$A:$A,0),MATCH(D$1,data!$1:$1,0)),INDEX(Calculation_mapping!$B$58:$E$75,MATCH($A116,Calculation_mapping!$B$58:$B$75,0),MATCH(D$1,Calculation_mapping!$B$58:$E$58,0)))*1000</f>
        <v>7.3958624276370966</v>
      </c>
    </row>
    <row r="117" spans="1:4">
      <c r="A117" t="s">
        <v>1464</v>
      </c>
      <c r="B117">
        <f>IFERROR(INDEX(data!$A$1:$J$385,MATCH($A117,data!$A:$A,0),MATCH(B$1,data!$1:$1,0)),INDEX(Calculation_mapping!$B$58:$E$75,MATCH($A117,Calculation_mapping!$B$58:$B$75,0),MATCH(B$1,Calculation_mapping!$B$58:$E$58,0)))*1000</f>
        <v>77.706147117130996</v>
      </c>
      <c r="C117">
        <f>IFERROR(INDEX(data!$A$1:$J$385,MATCH($A117,data!$A:$A,0),MATCH(C$1,data!$1:$1,0)),INDEX(Calculation_mapping!$B$58:$E$75,MATCH($A117,Calculation_mapping!$B$58:$B$75,0),MATCH(C$1,Calculation_mapping!$B$58:$E$58,0)))*1000</f>
        <v>110.34357347485098</v>
      </c>
      <c r="D117">
        <f>IFERROR(INDEX(data!$A$1:$J$385,MATCH($A117,data!$A:$A,0),MATCH(D$1,data!$1:$1,0)),INDEX(Calculation_mapping!$B$58:$E$75,MATCH($A117,Calculation_mapping!$B$58:$B$75,0),MATCH(D$1,Calculation_mapping!$B$58:$E$58,0)))*1000</f>
        <v>23.794590989565371</v>
      </c>
    </row>
    <row r="118" spans="1:4">
      <c r="A118" t="s">
        <v>1462</v>
      </c>
      <c r="B118">
        <f>IFERROR(INDEX(data!$A$1:$J$385,MATCH($A118,data!$A:$A,0),MATCH(B$1,data!$1:$1,0)),INDEX(Calculation_mapping!$B$58:$E$75,MATCH($A118,Calculation_mapping!$B$58:$B$75,0),MATCH(B$1,Calculation_mapping!$B$58:$E$58,0)))*1000</f>
        <v>50.883182992003853</v>
      </c>
      <c r="C118">
        <f>IFERROR(INDEX(data!$A$1:$J$385,MATCH($A118,data!$A:$A,0),MATCH(C$1,data!$1:$1,0)),INDEX(Calculation_mapping!$B$58:$E$75,MATCH($A118,Calculation_mapping!$B$58:$B$75,0),MATCH(C$1,Calculation_mapping!$B$58:$E$58,0)))*1000</f>
        <v>70.52604031488606</v>
      </c>
      <c r="D118">
        <f>IFERROR(INDEX(data!$A$1:$J$385,MATCH($A118,data!$A:$A,0),MATCH(D$1,data!$1:$1,0)),INDEX(Calculation_mapping!$B$58:$E$75,MATCH($A118,Calculation_mapping!$B$58:$B$75,0),MATCH(D$1,Calculation_mapping!$B$58:$E$58,0)))*1000</f>
        <v>16.577959599154344</v>
      </c>
    </row>
    <row r="119" spans="1:4">
      <c r="A119" t="s">
        <v>1460</v>
      </c>
      <c r="B119">
        <f>IFERROR(INDEX(data!$A$1:$J$385,MATCH($A119,data!$A:$A,0),MATCH(B$1,data!$1:$1,0)),INDEX(Calculation_mapping!$B$58:$E$75,MATCH($A119,Calculation_mapping!$B$58:$B$75,0),MATCH(B$1,Calculation_mapping!$B$58:$E$58,0)))*1000</f>
        <v>117.20674251645907</v>
      </c>
      <c r="C119">
        <f>IFERROR(INDEX(data!$A$1:$J$385,MATCH($A119,data!$A:$A,0),MATCH(C$1,data!$1:$1,0)),INDEX(Calculation_mapping!$B$58:$E$75,MATCH($A119,Calculation_mapping!$B$58:$B$75,0),MATCH(C$1,Calculation_mapping!$B$58:$E$58,0)))*1000</f>
        <v>83.847731673902061</v>
      </c>
      <c r="D119">
        <f>IFERROR(INDEX(data!$A$1:$J$385,MATCH($A119,data!$A:$A,0),MATCH(D$1,data!$1:$1,0)),INDEX(Calculation_mapping!$B$58:$E$75,MATCH($A119,Calculation_mapping!$B$58:$B$75,0),MATCH(D$1,Calculation_mapping!$B$58:$E$58,0)))*1000</f>
        <v>11.267860394558252</v>
      </c>
    </row>
    <row r="120" spans="1:4">
      <c r="A120" t="s">
        <v>1458</v>
      </c>
      <c r="B120">
        <f>IFERROR(INDEX(data!$A$1:$J$385,MATCH($A120,data!$A:$A,0),MATCH(B$1,data!$1:$1,0)),INDEX(Calculation_mapping!$B$58:$E$75,MATCH($A120,Calculation_mapping!$B$58:$B$75,0),MATCH(B$1,Calculation_mapping!$B$58:$E$58,0)))*1000</f>
        <v>502.00930624471573</v>
      </c>
      <c r="C120">
        <f>IFERROR(INDEX(data!$A$1:$J$385,MATCH($A120,data!$A:$A,0),MATCH(C$1,data!$1:$1,0)),INDEX(Calculation_mapping!$B$58:$E$75,MATCH($A120,Calculation_mapping!$B$58:$B$75,0),MATCH(C$1,Calculation_mapping!$B$58:$E$58,0)))*1000</f>
        <v>232.04633994292132</v>
      </c>
      <c r="D120">
        <f>IFERROR(INDEX(data!$A$1:$J$385,MATCH($A120,data!$A:$A,0),MATCH(D$1,data!$1:$1,0)),INDEX(Calculation_mapping!$B$58:$E$75,MATCH($A120,Calculation_mapping!$B$58:$B$75,0),MATCH(D$1,Calculation_mapping!$B$58:$E$58,0)))*1000</f>
        <v>30.534285552103636</v>
      </c>
    </row>
    <row r="121" spans="1:4">
      <c r="A121" t="s">
        <v>1454</v>
      </c>
      <c r="B121">
        <f>IFERROR(INDEX(data!$A$1:$J$385,MATCH($A121,data!$A:$A,0),MATCH(B$1,data!$1:$1,0)),INDEX(Calculation_mapping!$B$58:$E$75,MATCH($A121,Calculation_mapping!$B$58:$B$75,0),MATCH(B$1,Calculation_mapping!$B$58:$E$58,0)))*1000</f>
        <v>160.56318282420963</v>
      </c>
      <c r="C121">
        <f>IFERROR(INDEX(data!$A$1:$J$385,MATCH($A121,data!$A:$A,0),MATCH(C$1,data!$1:$1,0)),INDEX(Calculation_mapping!$B$58:$E$75,MATCH($A121,Calculation_mapping!$B$58:$B$75,0),MATCH(C$1,Calculation_mapping!$B$58:$E$58,0)))*1000</f>
        <v>258.56199499997052</v>
      </c>
      <c r="D121">
        <f>IFERROR(INDEX(data!$A$1:$J$385,MATCH($A121,data!$A:$A,0),MATCH(D$1,data!$1:$1,0)),INDEX(Calculation_mapping!$B$58:$E$75,MATCH($A121,Calculation_mapping!$B$58:$B$75,0),MATCH(D$1,Calculation_mapping!$B$58:$E$58,0)))*1000</f>
        <v>52.755896353945971</v>
      </c>
    </row>
    <row r="122" spans="1:4">
      <c r="A122" t="s">
        <v>1452</v>
      </c>
      <c r="B122">
        <f>IFERROR(INDEX(data!$A$1:$J$385,MATCH($A122,data!$A:$A,0),MATCH(B$1,data!$1:$1,0)),INDEX(Calculation_mapping!$B$58:$E$75,MATCH($A122,Calculation_mapping!$B$58:$B$75,0),MATCH(B$1,Calculation_mapping!$B$58:$E$58,0)))*1000</f>
        <v>206.42522168391602</v>
      </c>
      <c r="C122">
        <f>IFERROR(INDEX(data!$A$1:$J$385,MATCH($A122,data!$A:$A,0),MATCH(C$1,data!$1:$1,0)),INDEX(Calculation_mapping!$B$58:$E$75,MATCH($A122,Calculation_mapping!$B$58:$B$75,0),MATCH(C$1,Calculation_mapping!$B$58:$E$58,0)))*1000</f>
        <v>127.96684335850142</v>
      </c>
      <c r="D122">
        <f>IFERROR(INDEX(data!$A$1:$J$385,MATCH($A122,data!$A:$A,0),MATCH(D$1,data!$1:$1,0)),INDEX(Calculation_mapping!$B$58:$E$75,MATCH($A122,Calculation_mapping!$B$58:$B$75,0),MATCH(D$1,Calculation_mapping!$B$58:$E$58,0)))*1000</f>
        <v>9.6991331467016035</v>
      </c>
    </row>
    <row r="123" spans="1:4">
      <c r="A123" t="s">
        <v>1450</v>
      </c>
      <c r="B123">
        <f>IFERROR(INDEX(data!$A$1:$J$385,MATCH($A123,data!$A:$A,0),MATCH(B$1,data!$1:$1,0)),INDEX(Calculation_mapping!$B$58:$E$75,MATCH($A123,Calculation_mapping!$B$58:$B$75,0),MATCH(B$1,Calculation_mapping!$B$58:$E$58,0)))*1000</f>
        <v>54.58676478604815</v>
      </c>
      <c r="C123">
        <f>IFERROR(INDEX(data!$A$1:$J$385,MATCH($A123,data!$A:$A,0),MATCH(C$1,data!$1:$1,0)),INDEX(Calculation_mapping!$B$58:$E$75,MATCH($A123,Calculation_mapping!$B$58:$B$75,0),MATCH(C$1,Calculation_mapping!$B$58:$E$58,0)))*1000</f>
        <v>63.384461591559386</v>
      </c>
      <c r="D123">
        <f>IFERROR(INDEX(data!$A$1:$J$385,MATCH($A123,data!$A:$A,0),MATCH(D$1,data!$1:$1,0)),INDEX(Calculation_mapping!$B$58:$E$75,MATCH($A123,Calculation_mapping!$B$58:$B$75,0),MATCH(D$1,Calculation_mapping!$B$58:$E$58,0)))*1000</f>
        <v>14.255854432110146</v>
      </c>
    </row>
    <row r="124" spans="1:4">
      <c r="A124" t="s">
        <v>1448</v>
      </c>
      <c r="B124">
        <f>IFERROR(INDEX(data!$A$1:$J$385,MATCH($A124,data!$A:$A,0),MATCH(B$1,data!$1:$1,0)),INDEX(Calculation_mapping!$B$58:$E$75,MATCH($A124,Calculation_mapping!$B$58:$B$75,0),MATCH(B$1,Calculation_mapping!$B$58:$E$58,0)))*1000</f>
        <v>138.42781423878432</v>
      </c>
      <c r="C124">
        <f>IFERROR(INDEX(data!$A$1:$J$385,MATCH($A124,data!$A:$A,0),MATCH(C$1,data!$1:$1,0)),INDEX(Calculation_mapping!$B$58:$E$75,MATCH($A124,Calculation_mapping!$B$58:$B$75,0),MATCH(C$1,Calculation_mapping!$B$58:$E$58,0)))*1000</f>
        <v>154.48853912489946</v>
      </c>
      <c r="D124">
        <f>IFERROR(INDEX(data!$A$1:$J$385,MATCH($A124,data!$A:$A,0),MATCH(D$1,data!$1:$1,0)),INDEX(Calculation_mapping!$B$58:$E$75,MATCH($A124,Calculation_mapping!$B$58:$B$75,0),MATCH(D$1,Calculation_mapping!$B$58:$E$58,0)))*1000</f>
        <v>33.782924047180906</v>
      </c>
    </row>
    <row r="125" spans="1:4">
      <c r="A125" t="s">
        <v>1446</v>
      </c>
      <c r="B125">
        <f>IFERROR(INDEX(data!$A$1:$J$385,MATCH($A125,data!$A:$A,0),MATCH(B$1,data!$1:$1,0)),INDEX(Calculation_mapping!$B$58:$E$75,MATCH($A125,Calculation_mapping!$B$58:$B$75,0),MATCH(B$1,Calculation_mapping!$B$58:$E$58,0)))*1000</f>
        <v>300.83778731791642</v>
      </c>
      <c r="C125">
        <f>IFERROR(INDEX(data!$A$1:$J$385,MATCH($A125,data!$A:$A,0),MATCH(C$1,data!$1:$1,0)),INDEX(Calculation_mapping!$B$58:$E$75,MATCH($A125,Calculation_mapping!$B$58:$B$75,0),MATCH(C$1,Calculation_mapping!$B$58:$E$58,0)))*1000</f>
        <v>178.83577388523526</v>
      </c>
      <c r="D125">
        <f>IFERROR(INDEX(data!$A$1:$J$385,MATCH($A125,data!$A:$A,0),MATCH(D$1,data!$1:$1,0)),INDEX(Calculation_mapping!$B$58:$E$75,MATCH($A125,Calculation_mapping!$B$58:$B$75,0),MATCH(D$1,Calculation_mapping!$B$58:$E$58,0)))*1000</f>
        <v>21.755610105054558</v>
      </c>
    </row>
    <row r="126" spans="1:4">
      <c r="A126" t="s">
        <v>1442</v>
      </c>
      <c r="B126">
        <f>IFERROR(INDEX(data!$A$1:$J$385,MATCH($A126,data!$A:$A,0),MATCH(B$1,data!$1:$1,0)),INDEX(Calculation_mapping!$B$58:$E$75,MATCH($A126,Calculation_mapping!$B$58:$B$75,0),MATCH(B$1,Calculation_mapping!$B$58:$E$58,0)))*1000</f>
        <v>198.09098703168632</v>
      </c>
      <c r="C126">
        <f>IFERROR(INDEX(data!$A$1:$J$385,MATCH($A126,data!$A:$A,0),MATCH(C$1,data!$1:$1,0)),INDEX(Calculation_mapping!$B$58:$E$75,MATCH($A126,Calculation_mapping!$B$58:$B$75,0),MATCH(C$1,Calculation_mapping!$B$58:$E$58,0)))*1000</f>
        <v>252.59016790557132</v>
      </c>
      <c r="D126">
        <f>IFERROR(INDEX(data!$A$1:$J$385,MATCH($A126,data!$A:$A,0),MATCH(D$1,data!$1:$1,0)),INDEX(Calculation_mapping!$B$58:$E$75,MATCH($A126,Calculation_mapping!$B$58:$B$75,0),MATCH(D$1,Calculation_mapping!$B$58:$E$58,0)))*1000</f>
        <v>55.606581190097558</v>
      </c>
    </row>
    <row r="127" spans="1:4">
      <c r="A127" t="s">
        <v>1440</v>
      </c>
      <c r="B127">
        <f>IFERROR(INDEX(data!$A$1:$J$385,MATCH($A127,data!$A:$A,0),MATCH(B$1,data!$1:$1,0)),INDEX(Calculation_mapping!$B$58:$E$75,MATCH($A127,Calculation_mapping!$B$58:$B$75,0),MATCH(B$1,Calculation_mapping!$B$58:$E$58,0)))*1000</f>
        <v>53.183467442854464</v>
      </c>
      <c r="C127">
        <f>IFERROR(INDEX(data!$A$1:$J$385,MATCH($A127,data!$A:$A,0),MATCH(C$1,data!$1:$1,0)),INDEX(Calculation_mapping!$B$58:$E$75,MATCH($A127,Calculation_mapping!$B$58:$B$75,0),MATCH(C$1,Calculation_mapping!$B$58:$E$58,0)))*1000</f>
        <v>78.222006385551694</v>
      </c>
      <c r="D127">
        <f>IFERROR(INDEX(data!$A$1:$J$385,MATCH($A127,data!$A:$A,0),MATCH(D$1,data!$1:$1,0)),INDEX(Calculation_mapping!$B$58:$E$75,MATCH($A127,Calculation_mapping!$B$58:$B$75,0),MATCH(D$1,Calculation_mapping!$B$58:$E$58,0)))*1000</f>
        <v>18.813790843194802</v>
      </c>
    </row>
    <row r="128" spans="1:4">
      <c r="A128" t="s">
        <v>1438</v>
      </c>
      <c r="B128">
        <f>IFERROR(INDEX(data!$A$1:$J$385,MATCH($A128,data!$A:$A,0),MATCH(B$1,data!$1:$1,0)),INDEX(Calculation_mapping!$B$58:$E$75,MATCH($A128,Calculation_mapping!$B$58:$B$75,0),MATCH(B$1,Calculation_mapping!$B$58:$E$58,0)))*1000</f>
        <v>178.55317728409236</v>
      </c>
      <c r="C128">
        <f>IFERROR(INDEX(data!$A$1:$J$385,MATCH($A128,data!$A:$A,0),MATCH(C$1,data!$1:$1,0)),INDEX(Calculation_mapping!$B$58:$E$75,MATCH($A128,Calculation_mapping!$B$58:$B$75,0),MATCH(C$1,Calculation_mapping!$B$58:$E$58,0)))*1000</f>
        <v>219.71202302478594</v>
      </c>
      <c r="D128">
        <f>IFERROR(INDEX(data!$A$1:$J$385,MATCH($A128,data!$A:$A,0),MATCH(D$1,data!$1:$1,0)),INDEX(Calculation_mapping!$B$58:$E$75,MATCH($A128,Calculation_mapping!$B$58:$B$75,0),MATCH(D$1,Calculation_mapping!$B$58:$E$58,0)))*1000</f>
        <v>49.019992462749016</v>
      </c>
    </row>
    <row r="129" spans="1:4">
      <c r="A129" t="s">
        <v>1435</v>
      </c>
      <c r="B129">
        <f>IFERROR(INDEX(data!$A$1:$J$385,MATCH($A129,data!$A:$A,0),MATCH(B$1,data!$1:$1,0)),INDEX(Calculation_mapping!$B$58:$E$75,MATCH($A129,Calculation_mapping!$B$58:$B$75,0),MATCH(B$1,Calculation_mapping!$B$58:$E$58,0)))*1000</f>
        <v>472.27760205276252</v>
      </c>
      <c r="C129">
        <f>IFERROR(INDEX(data!$A$1:$J$385,MATCH($A129,data!$A:$A,0),MATCH(C$1,data!$1:$1,0)),INDEX(Calculation_mapping!$B$58:$E$75,MATCH($A129,Calculation_mapping!$B$58:$B$75,0),MATCH(C$1,Calculation_mapping!$B$58:$E$58,0)))*1000</f>
        <v>426.96321367607965</v>
      </c>
      <c r="D129">
        <f>IFERROR(INDEX(data!$A$1:$J$385,MATCH($A129,data!$A:$A,0),MATCH(D$1,data!$1:$1,0)),INDEX(Calculation_mapping!$B$58:$E$75,MATCH($A129,Calculation_mapping!$B$58:$B$75,0),MATCH(D$1,Calculation_mapping!$B$58:$E$58,0)))*1000</f>
        <v>93.68922744218996</v>
      </c>
    </row>
    <row r="130" spans="1:4">
      <c r="A130" t="s">
        <v>1433</v>
      </c>
      <c r="B130">
        <f>IFERROR(INDEX(data!$A$1:$J$385,MATCH($A130,data!$A:$A,0),MATCH(B$1,data!$1:$1,0)),INDEX(Calculation_mapping!$B$58:$E$75,MATCH($A130,Calculation_mapping!$B$58:$B$75,0),MATCH(B$1,Calculation_mapping!$B$58:$E$58,0)))*1000</f>
        <v>86.056421593908638</v>
      </c>
      <c r="C130">
        <f>IFERROR(INDEX(data!$A$1:$J$385,MATCH($A130,data!$A:$A,0),MATCH(C$1,data!$1:$1,0)),INDEX(Calculation_mapping!$B$58:$E$75,MATCH($A130,Calculation_mapping!$B$58:$B$75,0),MATCH(C$1,Calculation_mapping!$B$58:$E$58,0)))*1000</f>
        <v>57.017616887987536</v>
      </c>
      <c r="D130">
        <f>IFERROR(INDEX(data!$A$1:$J$385,MATCH($A130,data!$A:$A,0),MATCH(D$1,data!$1:$1,0)),INDEX(Calculation_mapping!$B$58:$E$75,MATCH($A130,Calculation_mapping!$B$58:$B$75,0),MATCH(D$1,Calculation_mapping!$B$58:$E$58,0)))*1000</f>
        <v>10.016280948166036</v>
      </c>
    </row>
    <row r="131" spans="1:4">
      <c r="A131" t="s">
        <v>1431</v>
      </c>
      <c r="B131">
        <f>IFERROR(INDEX(data!$A$1:$J$385,MATCH($A131,data!$A:$A,0),MATCH(B$1,data!$1:$1,0)),INDEX(Calculation_mapping!$B$58:$E$75,MATCH($A131,Calculation_mapping!$B$58:$B$75,0),MATCH(B$1,Calculation_mapping!$B$58:$E$58,0)))*1000</f>
        <v>181.27585469922357</v>
      </c>
      <c r="C131">
        <f>IFERROR(INDEX(data!$A$1:$J$385,MATCH($A131,data!$A:$A,0),MATCH(C$1,data!$1:$1,0)),INDEX(Calculation_mapping!$B$58:$E$75,MATCH($A131,Calculation_mapping!$B$58:$B$75,0),MATCH(C$1,Calculation_mapping!$B$58:$E$58,0)))*1000</f>
        <v>147.77561515695032</v>
      </c>
      <c r="D131">
        <f>IFERROR(INDEX(data!$A$1:$J$385,MATCH($A131,data!$A:$A,0),MATCH(D$1,data!$1:$1,0)),INDEX(Calculation_mapping!$B$58:$E$75,MATCH($A131,Calculation_mapping!$B$58:$B$75,0),MATCH(D$1,Calculation_mapping!$B$58:$E$58,0)))*1000</f>
        <v>26.814785857534151</v>
      </c>
    </row>
    <row r="132" spans="1:4">
      <c r="A132" t="s">
        <v>1429</v>
      </c>
      <c r="B132">
        <f>IFERROR(INDEX(data!$A$1:$J$385,MATCH($A132,data!$A:$A,0),MATCH(B$1,data!$1:$1,0)),INDEX(Calculation_mapping!$B$58:$E$75,MATCH($A132,Calculation_mapping!$B$58:$B$75,0),MATCH(B$1,Calculation_mapping!$B$58:$E$58,0)))*1000</f>
        <v>47.570255695377277</v>
      </c>
      <c r="C132">
        <f>IFERROR(INDEX(data!$A$1:$J$385,MATCH($A132,data!$A:$A,0),MATCH(C$1,data!$1:$1,0)),INDEX(Calculation_mapping!$B$58:$E$75,MATCH($A132,Calculation_mapping!$B$58:$B$75,0),MATCH(C$1,Calculation_mapping!$B$58:$E$58,0)))*1000</f>
        <v>55.402552162340896</v>
      </c>
      <c r="D132">
        <f>IFERROR(INDEX(data!$A$1:$J$385,MATCH($A132,data!$A:$A,0),MATCH(D$1,data!$1:$1,0)),INDEX(Calculation_mapping!$B$58:$E$75,MATCH($A132,Calculation_mapping!$B$58:$B$75,0),MATCH(D$1,Calculation_mapping!$B$58:$E$58,0)))*1000</f>
        <v>13.345725300704547</v>
      </c>
    </row>
    <row r="133" spans="1:4">
      <c r="A133" t="s">
        <v>1427</v>
      </c>
      <c r="B133">
        <f>IFERROR(INDEX(data!$A$1:$J$385,MATCH($A133,data!$A:$A,0),MATCH(B$1,data!$1:$1,0)),INDEX(Calculation_mapping!$B$58:$E$75,MATCH($A133,Calculation_mapping!$B$58:$B$75,0),MATCH(B$1,Calculation_mapping!$B$58:$E$58,0)))*1000</f>
        <v>318.38280902085194</v>
      </c>
      <c r="C133">
        <f>IFERROR(INDEX(data!$A$1:$J$385,MATCH($A133,data!$A:$A,0),MATCH(C$1,data!$1:$1,0)),INDEX(Calculation_mapping!$B$58:$E$75,MATCH($A133,Calculation_mapping!$B$58:$B$75,0),MATCH(C$1,Calculation_mapping!$B$58:$E$58,0)))*1000</f>
        <v>103.62709311222564</v>
      </c>
      <c r="D133">
        <f>IFERROR(INDEX(data!$A$1:$J$385,MATCH($A133,data!$A:$A,0),MATCH(D$1,data!$1:$1,0)),INDEX(Calculation_mapping!$B$58:$E$75,MATCH($A133,Calculation_mapping!$B$58:$B$75,0),MATCH(D$1,Calculation_mapping!$B$58:$E$58,0)))*1000</f>
        <v>9.3163685587272838</v>
      </c>
    </row>
    <row r="134" spans="1:4">
      <c r="A134" t="s">
        <v>1425</v>
      </c>
      <c r="B134">
        <f>IFERROR(INDEX(data!$A$1:$J$385,MATCH($A134,data!$A:$A,0),MATCH(B$1,data!$1:$1,0)),INDEX(Calculation_mapping!$B$58:$E$75,MATCH($A134,Calculation_mapping!$B$58:$B$75,0),MATCH(B$1,Calculation_mapping!$B$58:$E$58,0)))*1000</f>
        <v>173.43744867569669</v>
      </c>
      <c r="C134">
        <f>IFERROR(INDEX(data!$A$1:$J$385,MATCH($A134,data!$A:$A,0),MATCH(C$1,data!$1:$1,0)),INDEX(Calculation_mapping!$B$58:$E$75,MATCH($A134,Calculation_mapping!$B$58:$B$75,0),MATCH(C$1,Calculation_mapping!$B$58:$E$58,0)))*1000</f>
        <v>239.19425038438652</v>
      </c>
      <c r="D134">
        <f>IFERROR(INDEX(data!$A$1:$J$385,MATCH($A134,data!$A:$A,0),MATCH(D$1,data!$1:$1,0)),INDEX(Calculation_mapping!$B$58:$E$75,MATCH($A134,Calculation_mapping!$B$58:$B$75,0),MATCH(D$1,Calculation_mapping!$B$58:$E$58,0)))*1000</f>
        <v>54.825255380359508</v>
      </c>
    </row>
    <row r="135" spans="1:4">
      <c r="A135" t="s">
        <v>1423</v>
      </c>
      <c r="B135">
        <f>IFERROR(INDEX(data!$A$1:$J$385,MATCH($A135,data!$A:$A,0),MATCH(B$1,data!$1:$1,0)),INDEX(Calculation_mapping!$B$58:$E$75,MATCH($A135,Calculation_mapping!$B$58:$B$75,0),MATCH(B$1,Calculation_mapping!$B$58:$E$58,0)))*1000</f>
        <v>882.08486440825709</v>
      </c>
      <c r="C135">
        <f>IFERROR(INDEX(data!$A$1:$J$385,MATCH($A135,data!$A:$A,0),MATCH(C$1,data!$1:$1,0)),INDEX(Calculation_mapping!$B$58:$E$75,MATCH($A135,Calculation_mapping!$B$58:$B$75,0),MATCH(C$1,Calculation_mapping!$B$58:$E$58,0)))*1000</f>
        <v>335.28093788622186</v>
      </c>
      <c r="D135">
        <f>IFERROR(INDEX(data!$A$1:$J$385,MATCH($A135,data!$A:$A,0),MATCH(D$1,data!$1:$1,0)),INDEX(Calculation_mapping!$B$58:$E$75,MATCH($A135,Calculation_mapping!$B$58:$B$75,0),MATCH(D$1,Calculation_mapping!$B$58:$E$58,0)))*1000</f>
        <v>52.648965294448388</v>
      </c>
    </row>
    <row r="136" spans="1:4">
      <c r="A136" t="s">
        <v>1421</v>
      </c>
      <c r="B136">
        <f>IFERROR(INDEX(data!$A$1:$J$385,MATCH($A136,data!$A:$A,0),MATCH(B$1,data!$1:$1,0)),INDEX(Calculation_mapping!$B$58:$E$75,MATCH($A136,Calculation_mapping!$B$58:$B$75,0),MATCH(B$1,Calculation_mapping!$B$58:$E$58,0)))*1000</f>
        <v>498.84197352656213</v>
      </c>
      <c r="C136">
        <f>IFERROR(INDEX(data!$A$1:$J$385,MATCH($A136,data!$A:$A,0),MATCH(C$1,data!$1:$1,0)),INDEX(Calculation_mapping!$B$58:$E$75,MATCH($A136,Calculation_mapping!$B$58:$B$75,0),MATCH(C$1,Calculation_mapping!$B$58:$E$58,0)))*1000</f>
        <v>282.01255861175827</v>
      </c>
      <c r="D136">
        <f>IFERROR(INDEX(data!$A$1:$J$385,MATCH($A136,data!$A:$A,0),MATCH(D$1,data!$1:$1,0)),INDEX(Calculation_mapping!$B$58:$E$75,MATCH($A136,Calculation_mapping!$B$58:$B$75,0),MATCH(D$1,Calculation_mapping!$B$58:$E$58,0)))*1000</f>
        <v>21.228245561623279</v>
      </c>
    </row>
    <row r="137" spans="1:4">
      <c r="A137" t="s">
        <v>1419</v>
      </c>
      <c r="B137">
        <f>IFERROR(INDEX(data!$A$1:$J$385,MATCH($A137,data!$A:$A,0),MATCH(B$1,data!$1:$1,0)),INDEX(Calculation_mapping!$B$58:$E$75,MATCH($A137,Calculation_mapping!$B$58:$B$75,0),MATCH(B$1,Calculation_mapping!$B$58:$E$58,0)))*1000</f>
        <v>5991.8523243419668</v>
      </c>
      <c r="C137">
        <f>IFERROR(INDEX(data!$A$1:$J$385,MATCH($A137,data!$A:$A,0),MATCH(C$1,data!$1:$1,0)),INDEX(Calculation_mapping!$B$58:$E$75,MATCH($A137,Calculation_mapping!$B$58:$B$75,0),MATCH(C$1,Calculation_mapping!$B$58:$E$58,0)))*1000</f>
        <v>392.52842660118063</v>
      </c>
      <c r="D137">
        <f>IFERROR(INDEX(data!$A$1:$J$385,MATCH($A137,data!$A:$A,0),MATCH(D$1,data!$1:$1,0)),INDEX(Calculation_mapping!$B$58:$E$75,MATCH($A137,Calculation_mapping!$B$58:$B$75,0),MATCH(D$1,Calculation_mapping!$B$58:$E$58,0)))*1000</f>
        <v>30.041552090441456</v>
      </c>
    </row>
    <row r="138" spans="1:4">
      <c r="A138" t="s">
        <v>1417</v>
      </c>
      <c r="B138">
        <f>IFERROR(INDEX(data!$A$1:$J$385,MATCH($A138,data!$A:$A,0),MATCH(B$1,data!$1:$1,0)),INDEX(Calculation_mapping!$B$58:$E$75,MATCH($A138,Calculation_mapping!$B$58:$B$75,0),MATCH(B$1,Calculation_mapping!$B$58:$E$58,0)))*1000</f>
        <v>964.5742022461169</v>
      </c>
      <c r="C138">
        <f>IFERROR(INDEX(data!$A$1:$J$385,MATCH($A138,data!$A:$A,0),MATCH(C$1,data!$1:$1,0)),INDEX(Calculation_mapping!$B$58:$E$75,MATCH($A138,Calculation_mapping!$B$58:$B$75,0),MATCH(C$1,Calculation_mapping!$B$58:$E$58,0)))*1000</f>
        <v>285.74194810780256</v>
      </c>
      <c r="D138">
        <f>IFERROR(INDEX(data!$A$1:$J$385,MATCH($A138,data!$A:$A,0),MATCH(D$1,data!$1:$1,0)),INDEX(Calculation_mapping!$B$58:$E$75,MATCH($A138,Calculation_mapping!$B$58:$B$75,0),MATCH(D$1,Calculation_mapping!$B$58:$E$58,0)))*1000</f>
        <v>29.050617101574613</v>
      </c>
    </row>
    <row r="139" spans="1:4">
      <c r="A139" t="s">
        <v>1415</v>
      </c>
      <c r="B139">
        <f>IFERROR(INDEX(data!$A$1:$J$385,MATCH($A139,data!$A:$A,0),MATCH(B$1,data!$1:$1,0)),INDEX(Calculation_mapping!$B$58:$E$75,MATCH($A139,Calculation_mapping!$B$58:$B$75,0),MATCH(B$1,Calculation_mapping!$B$58:$E$58,0)))*1000</f>
        <v>269.78370044004157</v>
      </c>
      <c r="C139">
        <f>IFERROR(INDEX(data!$A$1:$J$385,MATCH($A139,data!$A:$A,0),MATCH(C$1,data!$1:$1,0)),INDEX(Calculation_mapping!$B$58:$E$75,MATCH($A139,Calculation_mapping!$B$58:$B$75,0),MATCH(C$1,Calculation_mapping!$B$58:$E$58,0)))*1000</f>
        <v>197.55345046049061</v>
      </c>
      <c r="D139">
        <f>IFERROR(INDEX(data!$A$1:$J$385,MATCH($A139,data!$A:$A,0),MATCH(D$1,data!$1:$1,0)),INDEX(Calculation_mapping!$B$58:$E$75,MATCH($A139,Calculation_mapping!$B$58:$B$75,0),MATCH(D$1,Calculation_mapping!$B$58:$E$58,0)))*1000</f>
        <v>33.818162691788054</v>
      </c>
    </row>
    <row r="140" spans="1:4">
      <c r="A140" t="s">
        <v>1413</v>
      </c>
      <c r="B140">
        <f>IFERROR(INDEX(data!$A$1:$J$385,MATCH($A140,data!$A:$A,0),MATCH(B$1,data!$1:$1,0)),INDEX(Calculation_mapping!$B$58:$E$75,MATCH($A140,Calculation_mapping!$B$58:$B$75,0),MATCH(B$1,Calculation_mapping!$B$58:$E$58,0)))*1000</f>
        <v>124.21933550391067</v>
      </c>
      <c r="C140">
        <f>IFERROR(INDEX(data!$A$1:$J$385,MATCH($A140,data!$A:$A,0),MATCH(C$1,data!$1:$1,0)),INDEX(Calculation_mapping!$B$58:$E$75,MATCH($A140,Calculation_mapping!$B$58:$B$75,0),MATCH(C$1,Calculation_mapping!$B$58:$E$58,0)))*1000</f>
        <v>187.66936492230684</v>
      </c>
      <c r="D140">
        <f>IFERROR(INDEX(data!$A$1:$J$385,MATCH($A140,data!$A:$A,0),MATCH(D$1,data!$1:$1,0)),INDEX(Calculation_mapping!$B$58:$E$75,MATCH($A140,Calculation_mapping!$B$58:$B$75,0),MATCH(D$1,Calculation_mapping!$B$58:$E$58,0)))*1000</f>
        <v>44.354517429328723</v>
      </c>
    </row>
    <row r="141" spans="1:4">
      <c r="A141" t="s">
        <v>1411</v>
      </c>
      <c r="B141">
        <f>IFERROR(INDEX(data!$A$1:$J$385,MATCH($A141,data!$A:$A,0),MATCH(B$1,data!$1:$1,0)),INDEX(Calculation_mapping!$B$58:$E$75,MATCH($A141,Calculation_mapping!$B$58:$B$75,0),MATCH(B$1,Calculation_mapping!$B$58:$E$58,0)))*1000</f>
        <v>441.7916500180915</v>
      </c>
      <c r="C141">
        <f>IFERROR(INDEX(data!$A$1:$J$385,MATCH($A141,data!$A:$A,0),MATCH(C$1,data!$1:$1,0)),INDEX(Calculation_mapping!$B$58:$E$75,MATCH($A141,Calculation_mapping!$B$58:$B$75,0),MATCH(C$1,Calculation_mapping!$B$58:$E$58,0)))*1000</f>
        <v>250.39072936856854</v>
      </c>
      <c r="D141">
        <f>IFERROR(INDEX(data!$A$1:$J$385,MATCH($A141,data!$A:$A,0),MATCH(D$1,data!$1:$1,0)),INDEX(Calculation_mapping!$B$58:$E$75,MATCH($A141,Calculation_mapping!$B$58:$B$75,0),MATCH(D$1,Calculation_mapping!$B$58:$E$58,0)))*1000</f>
        <v>25.694439984161704</v>
      </c>
    </row>
    <row r="142" spans="1:4">
      <c r="A142" t="s">
        <v>1409</v>
      </c>
      <c r="B142">
        <f>IFERROR(INDEX(data!$A$1:$J$385,MATCH($A142,data!$A:$A,0),MATCH(B$1,data!$1:$1,0)),INDEX(Calculation_mapping!$B$58:$E$75,MATCH($A142,Calculation_mapping!$B$58:$B$75,0),MATCH(B$1,Calculation_mapping!$B$58:$E$58,0)))*1000</f>
        <v>177.22554206986447</v>
      </c>
      <c r="C142">
        <f>IFERROR(INDEX(data!$A$1:$J$385,MATCH($A142,data!$A:$A,0),MATCH(C$1,data!$1:$1,0)),INDEX(Calculation_mapping!$B$58:$E$75,MATCH($A142,Calculation_mapping!$B$58:$B$75,0),MATCH(C$1,Calculation_mapping!$B$58:$E$58,0)))*1000</f>
        <v>149.55834877192598</v>
      </c>
      <c r="D142">
        <f>IFERROR(INDEX(data!$A$1:$J$385,MATCH($A142,data!$A:$A,0),MATCH(D$1,data!$1:$1,0)),INDEX(Calculation_mapping!$B$58:$E$75,MATCH($A142,Calculation_mapping!$B$58:$B$75,0),MATCH(D$1,Calculation_mapping!$B$58:$E$58,0)))*1000</f>
        <v>30.324068810136787</v>
      </c>
    </row>
    <row r="143" spans="1:4">
      <c r="A143" t="s">
        <v>1407</v>
      </c>
      <c r="B143">
        <f>IFERROR(INDEX(data!$A$1:$J$385,MATCH($A143,data!$A:$A,0),MATCH(B$1,data!$1:$1,0)),INDEX(Calculation_mapping!$B$58:$E$75,MATCH($A143,Calculation_mapping!$B$58:$B$75,0),MATCH(B$1,Calculation_mapping!$B$58:$E$58,0)))*1000</f>
        <v>73.081480129814409</v>
      </c>
      <c r="C143">
        <f>IFERROR(INDEX(data!$A$1:$J$385,MATCH($A143,data!$A:$A,0),MATCH(C$1,data!$1:$1,0)),INDEX(Calculation_mapping!$B$58:$E$75,MATCH($A143,Calculation_mapping!$B$58:$B$75,0),MATCH(C$1,Calculation_mapping!$B$58:$E$58,0)))*1000</f>
        <v>109.52401201627633</v>
      </c>
      <c r="D143">
        <f>IFERROR(INDEX(data!$A$1:$J$385,MATCH($A143,data!$A:$A,0),MATCH(D$1,data!$1:$1,0)),INDEX(Calculation_mapping!$B$58:$E$75,MATCH($A143,Calculation_mapping!$B$58:$B$75,0),MATCH(D$1,Calculation_mapping!$B$58:$E$58,0)))*1000</f>
        <v>25.075941015022249</v>
      </c>
    </row>
    <row r="144" spans="1:4">
      <c r="A144" t="s">
        <v>1405</v>
      </c>
      <c r="B144">
        <f>IFERROR(INDEX(data!$A$1:$J$385,MATCH($A144,data!$A:$A,0),MATCH(B$1,data!$1:$1,0)),INDEX(Calculation_mapping!$B$58:$E$75,MATCH($A144,Calculation_mapping!$B$58:$B$75,0),MATCH(B$1,Calculation_mapping!$B$58:$E$58,0)))*1000</f>
        <v>788.60925409762967</v>
      </c>
      <c r="C144">
        <f>IFERROR(INDEX(data!$A$1:$J$385,MATCH($A144,data!$A:$A,0),MATCH(C$1,data!$1:$1,0)),INDEX(Calculation_mapping!$B$58:$E$75,MATCH($A144,Calculation_mapping!$B$58:$B$75,0),MATCH(C$1,Calculation_mapping!$B$58:$E$58,0)))*1000</f>
        <v>169.79589726731953</v>
      </c>
      <c r="D144">
        <f>IFERROR(INDEX(data!$A$1:$J$385,MATCH($A144,data!$A:$A,0),MATCH(D$1,data!$1:$1,0)),INDEX(Calculation_mapping!$B$58:$E$75,MATCH($A144,Calculation_mapping!$B$58:$B$75,0),MATCH(D$1,Calculation_mapping!$B$58:$E$58,0)))*1000</f>
        <v>16.722559554611305</v>
      </c>
    </row>
    <row r="145" spans="1:4">
      <c r="A145" t="s">
        <v>1403</v>
      </c>
      <c r="B145">
        <f>IFERROR(INDEX(data!$A$1:$J$385,MATCH($A145,data!$A:$A,0),MATCH(B$1,data!$1:$1,0)),INDEX(Calculation_mapping!$B$58:$E$75,MATCH($A145,Calculation_mapping!$B$58:$B$75,0),MATCH(B$1,Calculation_mapping!$B$58:$E$58,0)))*1000</f>
        <v>85.100249158424063</v>
      </c>
      <c r="C145">
        <f>IFERROR(INDEX(data!$A$1:$J$385,MATCH($A145,data!$A:$A,0),MATCH(C$1,data!$1:$1,0)),INDEX(Calculation_mapping!$B$58:$E$75,MATCH($A145,Calculation_mapping!$B$58:$B$75,0),MATCH(C$1,Calculation_mapping!$B$58:$E$58,0)))*1000</f>
        <v>90.05559373620234</v>
      </c>
      <c r="D145">
        <f>IFERROR(INDEX(data!$A$1:$J$385,MATCH($A145,data!$A:$A,0),MATCH(D$1,data!$1:$1,0)),INDEX(Calculation_mapping!$B$58:$E$75,MATCH($A145,Calculation_mapping!$B$58:$B$75,0),MATCH(D$1,Calculation_mapping!$B$58:$E$58,0)))*1000</f>
        <v>20.754346547940788</v>
      </c>
    </row>
    <row r="146" spans="1:4">
      <c r="A146" t="s">
        <v>1401</v>
      </c>
      <c r="B146">
        <f>IFERROR(INDEX(data!$A$1:$J$385,MATCH($A146,data!$A:$A,0),MATCH(B$1,data!$1:$1,0)),INDEX(Calculation_mapping!$B$58:$E$75,MATCH($A146,Calculation_mapping!$B$58:$B$75,0),MATCH(B$1,Calculation_mapping!$B$58:$E$58,0)))*1000</f>
        <v>253.18593448181355</v>
      </c>
      <c r="C146">
        <f>IFERROR(INDEX(data!$A$1:$J$385,MATCH($A146,data!$A:$A,0),MATCH(C$1,data!$1:$1,0)),INDEX(Calculation_mapping!$B$58:$E$75,MATCH($A146,Calculation_mapping!$B$58:$B$75,0),MATCH(C$1,Calculation_mapping!$B$58:$E$58,0)))*1000</f>
        <v>85.713416089746488</v>
      </c>
      <c r="D146">
        <f>IFERROR(INDEX(data!$A$1:$J$385,MATCH($A146,data!$A:$A,0),MATCH(D$1,data!$1:$1,0)),INDEX(Calculation_mapping!$B$58:$E$75,MATCH($A146,Calculation_mapping!$B$58:$B$75,0),MATCH(D$1,Calculation_mapping!$B$58:$E$58,0)))*1000</f>
        <v>16.322783207171465</v>
      </c>
    </row>
    <row r="147" spans="1:4">
      <c r="A147" t="s">
        <v>1399</v>
      </c>
      <c r="B147">
        <f>IFERROR(INDEX(data!$A$1:$J$385,MATCH($A147,data!$A:$A,0),MATCH(B$1,data!$1:$1,0)),INDEX(Calculation_mapping!$B$58:$E$75,MATCH($A147,Calculation_mapping!$B$58:$B$75,0),MATCH(B$1,Calculation_mapping!$B$58:$E$58,0)))*1000</f>
        <v>419.517922874325</v>
      </c>
      <c r="C147">
        <f>IFERROR(INDEX(data!$A$1:$J$385,MATCH($A147,data!$A:$A,0),MATCH(C$1,data!$1:$1,0)),INDEX(Calculation_mapping!$B$58:$E$75,MATCH($A147,Calculation_mapping!$B$58:$B$75,0),MATCH(C$1,Calculation_mapping!$B$58:$E$58,0)))*1000</f>
        <v>187.94938778110787</v>
      </c>
      <c r="D147">
        <f>IFERROR(INDEX(data!$A$1:$J$385,MATCH($A147,data!$A:$A,0),MATCH(D$1,data!$1:$1,0)),INDEX(Calculation_mapping!$B$58:$E$75,MATCH($A147,Calculation_mapping!$B$58:$B$75,0),MATCH(D$1,Calculation_mapping!$B$58:$E$58,0)))*1000</f>
        <v>32.674121867731486</v>
      </c>
    </row>
    <row r="148" spans="1:4">
      <c r="A148" t="s">
        <v>1397</v>
      </c>
      <c r="B148">
        <f>IFERROR(INDEX(data!$A$1:$J$385,MATCH($A148,data!$A:$A,0),MATCH(B$1,data!$1:$1,0)),INDEX(Calculation_mapping!$B$58:$E$75,MATCH($A148,Calculation_mapping!$B$58:$B$75,0),MATCH(B$1,Calculation_mapping!$B$58:$E$58,0)))*1000</f>
        <v>111.27201909048472</v>
      </c>
      <c r="C148">
        <f>IFERROR(INDEX(data!$A$1:$J$385,MATCH($A148,data!$A:$A,0),MATCH(C$1,data!$1:$1,0)),INDEX(Calculation_mapping!$B$58:$E$75,MATCH($A148,Calculation_mapping!$B$58:$B$75,0),MATCH(C$1,Calculation_mapping!$B$58:$E$58,0)))*1000</f>
        <v>48.719860456113615</v>
      </c>
      <c r="D148">
        <f>IFERROR(INDEX(data!$A$1:$J$385,MATCH($A148,data!$A:$A,0),MATCH(D$1,data!$1:$1,0)),INDEX(Calculation_mapping!$B$58:$E$75,MATCH($A148,Calculation_mapping!$B$58:$B$75,0),MATCH(D$1,Calculation_mapping!$B$58:$E$58,0)))*1000</f>
        <v>7.7676908845264334</v>
      </c>
    </row>
    <row r="149" spans="1:4">
      <c r="A149" t="s">
        <v>1395</v>
      </c>
      <c r="B149">
        <f>IFERROR(INDEX(data!$A$1:$J$385,MATCH($A149,data!$A:$A,0),MATCH(B$1,data!$1:$1,0)),INDEX(Calculation_mapping!$B$58:$E$75,MATCH($A149,Calculation_mapping!$B$58:$B$75,0),MATCH(B$1,Calculation_mapping!$B$58:$E$58,0)))*1000</f>
        <v>121.64297342239475</v>
      </c>
      <c r="C149">
        <f>IFERROR(INDEX(data!$A$1:$J$385,MATCH($A149,data!$A:$A,0),MATCH(C$1,data!$1:$1,0)),INDEX(Calculation_mapping!$B$58:$E$75,MATCH($A149,Calculation_mapping!$B$58:$B$75,0),MATCH(C$1,Calculation_mapping!$B$58:$E$58,0)))*1000</f>
        <v>164.8867910666462</v>
      </c>
      <c r="D149">
        <f>IFERROR(INDEX(data!$A$1:$J$385,MATCH($A149,data!$A:$A,0),MATCH(D$1,data!$1:$1,0)),INDEX(Calculation_mapping!$B$58:$E$75,MATCH($A149,Calculation_mapping!$B$58:$B$75,0),MATCH(D$1,Calculation_mapping!$B$58:$E$58,0)))*1000</f>
        <v>39.675068450633177</v>
      </c>
    </row>
    <row r="150" spans="1:4">
      <c r="A150" t="s">
        <v>1393</v>
      </c>
      <c r="B150">
        <f>IFERROR(INDEX(data!$A$1:$J$385,MATCH($A150,data!$A:$A,0),MATCH(B$1,data!$1:$1,0)),INDEX(Calculation_mapping!$B$58:$E$75,MATCH($A150,Calculation_mapping!$B$58:$B$75,0),MATCH(B$1,Calculation_mapping!$B$58:$E$58,0)))*1000</f>
        <v>84.247534001914772</v>
      </c>
      <c r="C150">
        <f>IFERROR(INDEX(data!$A$1:$J$385,MATCH($A150,data!$A:$A,0),MATCH(C$1,data!$1:$1,0)),INDEX(Calculation_mapping!$B$58:$E$75,MATCH($A150,Calculation_mapping!$B$58:$B$75,0),MATCH(C$1,Calculation_mapping!$B$58:$E$58,0)))*1000</f>
        <v>127.46662585882711</v>
      </c>
      <c r="D150">
        <f>IFERROR(INDEX(data!$A$1:$J$385,MATCH($A150,data!$A:$A,0),MATCH(D$1,data!$1:$1,0)),INDEX(Calculation_mapping!$B$58:$E$75,MATCH($A150,Calculation_mapping!$B$58:$B$75,0),MATCH(D$1,Calculation_mapping!$B$58:$E$58,0)))*1000</f>
        <v>27.730383054482242</v>
      </c>
    </row>
    <row r="151" spans="1:4">
      <c r="A151" t="s">
        <v>1391</v>
      </c>
      <c r="B151">
        <f>IFERROR(INDEX(data!$A$1:$J$385,MATCH($A151,data!$A:$A,0),MATCH(B$1,data!$1:$1,0)),INDEX(Calculation_mapping!$B$58:$E$75,MATCH($A151,Calculation_mapping!$B$58:$B$75,0),MATCH(B$1,Calculation_mapping!$B$58:$E$58,0)))*1000</f>
        <v>234.3126726711078</v>
      </c>
      <c r="C151">
        <f>IFERROR(INDEX(data!$A$1:$J$385,MATCH($A151,data!$A:$A,0),MATCH(C$1,data!$1:$1,0)),INDEX(Calculation_mapping!$B$58:$E$75,MATCH($A151,Calculation_mapping!$B$58:$B$75,0),MATCH(C$1,Calculation_mapping!$B$58:$E$58,0)))*1000</f>
        <v>76.28479252297474</v>
      </c>
      <c r="D151">
        <f>IFERROR(INDEX(data!$A$1:$J$385,MATCH($A151,data!$A:$A,0),MATCH(D$1,data!$1:$1,0)),INDEX(Calculation_mapping!$B$58:$E$75,MATCH($A151,Calculation_mapping!$B$58:$B$75,0),MATCH(D$1,Calculation_mapping!$B$58:$E$58,0)))*1000</f>
        <v>13.814763811682599</v>
      </c>
    </row>
    <row r="152" spans="1:4">
      <c r="A152" t="s">
        <v>1389</v>
      </c>
      <c r="B152">
        <f>IFERROR(INDEX(data!$A$1:$J$385,MATCH($A152,data!$A:$A,0),MATCH(B$1,data!$1:$1,0)),INDEX(Calculation_mapping!$B$58:$E$75,MATCH($A152,Calculation_mapping!$B$58:$B$75,0),MATCH(B$1,Calculation_mapping!$B$58:$E$58,0)))*1000</f>
        <v>56.162528942513688</v>
      </c>
      <c r="C152">
        <f>IFERROR(INDEX(data!$A$1:$J$385,MATCH($A152,data!$A:$A,0),MATCH(C$1,data!$1:$1,0)),INDEX(Calculation_mapping!$B$58:$E$75,MATCH($A152,Calculation_mapping!$B$58:$B$75,0),MATCH(C$1,Calculation_mapping!$B$58:$E$58,0)))*1000</f>
        <v>75.603822903391148</v>
      </c>
      <c r="D152">
        <f>IFERROR(INDEX(data!$A$1:$J$385,MATCH($A152,data!$A:$A,0),MATCH(D$1,data!$1:$1,0)),INDEX(Calculation_mapping!$B$58:$E$75,MATCH($A152,Calculation_mapping!$B$58:$B$75,0),MATCH(D$1,Calculation_mapping!$B$58:$E$58,0)))*1000</f>
        <v>17.847765930688187</v>
      </c>
    </row>
    <row r="153" spans="1:4">
      <c r="A153" t="s">
        <v>1387</v>
      </c>
      <c r="B153">
        <f>IFERROR(INDEX(data!$A$1:$J$385,MATCH($A153,data!$A:$A,0),MATCH(B$1,data!$1:$1,0)),INDEX(Calculation_mapping!$B$58:$E$75,MATCH($A153,Calculation_mapping!$B$58:$B$75,0),MATCH(B$1,Calculation_mapping!$B$58:$E$58,0)))*1000</f>
        <v>416.14493571739069</v>
      </c>
      <c r="C153">
        <f>IFERROR(INDEX(data!$A$1:$J$385,MATCH($A153,data!$A:$A,0),MATCH(C$1,data!$1:$1,0)),INDEX(Calculation_mapping!$B$58:$E$75,MATCH($A153,Calculation_mapping!$B$58:$B$75,0),MATCH(C$1,Calculation_mapping!$B$58:$E$58,0)))*1000</f>
        <v>182.09589527917745</v>
      </c>
      <c r="D153">
        <f>IFERROR(INDEX(data!$A$1:$J$385,MATCH($A153,data!$A:$A,0),MATCH(D$1,data!$1:$1,0)),INDEX(Calculation_mapping!$B$58:$E$75,MATCH($A153,Calculation_mapping!$B$58:$B$75,0),MATCH(D$1,Calculation_mapping!$B$58:$E$58,0)))*1000</f>
        <v>34.052681947277087</v>
      </c>
    </row>
    <row r="154" spans="1:4">
      <c r="A154" t="s">
        <v>1385</v>
      </c>
      <c r="B154">
        <f>IFERROR(INDEX(data!$A$1:$J$385,MATCH($A154,data!$A:$A,0),MATCH(B$1,data!$1:$1,0)),INDEX(Calculation_mapping!$B$58:$E$75,MATCH($A154,Calculation_mapping!$B$58:$B$75,0),MATCH(B$1,Calculation_mapping!$B$58:$E$58,0)))*1000</f>
        <v>170.67014954975642</v>
      </c>
      <c r="C154">
        <f>IFERROR(INDEX(data!$A$1:$J$385,MATCH($A154,data!$A:$A,0),MATCH(C$1,data!$1:$1,0)),INDEX(Calculation_mapping!$B$58:$E$75,MATCH($A154,Calculation_mapping!$B$58:$B$75,0),MATCH(C$1,Calculation_mapping!$B$58:$E$58,0)))*1000</f>
        <v>101.94270142437969</v>
      </c>
      <c r="D154">
        <f>IFERROR(INDEX(data!$A$1:$J$385,MATCH($A154,data!$A:$A,0),MATCH(D$1,data!$1:$1,0)),INDEX(Calculation_mapping!$B$58:$E$75,MATCH($A154,Calculation_mapping!$B$58:$B$75,0),MATCH(D$1,Calculation_mapping!$B$58:$E$58,0)))*1000</f>
        <v>13.568700862270539</v>
      </c>
    </row>
    <row r="155" spans="1:4">
      <c r="A155" t="s">
        <v>2062</v>
      </c>
      <c r="B155">
        <f>IFERROR(INDEX(data!$A$1:$J$385,MATCH($A155,data!$A:$A,0),MATCH(B$1,data!$1:$1,0)),INDEX(Calculation_mapping!$B$58:$E$75,MATCH($A155,Calculation_mapping!$B$58:$B$75,0),MATCH(B$1,Calculation_mapping!$B$58:$E$58,0)))*1000</f>
        <v>430.55013646808089</v>
      </c>
      <c r="C155">
        <f>IFERROR(INDEX(data!$A$1:$J$385,MATCH($A155,data!$A:$A,0),MATCH(C$1,data!$1:$1,0)),INDEX(Calculation_mapping!$B$58:$E$75,MATCH($A155,Calculation_mapping!$B$58:$B$75,0),MATCH(C$1,Calculation_mapping!$B$58:$E$58,0)))*1000</f>
        <v>107.65011927450891</v>
      </c>
      <c r="D155">
        <f>IFERROR(INDEX(data!$A$1:$J$385,MATCH($A155,data!$A:$A,0),MATCH(D$1,data!$1:$1,0)),INDEX(Calculation_mapping!$B$58:$E$75,MATCH($A155,Calculation_mapping!$B$58:$B$75,0),MATCH(D$1,Calculation_mapping!$B$58:$E$58,0)))*1000</f>
        <v>7.0513742984602095</v>
      </c>
    </row>
    <row r="156" spans="1:4">
      <c r="A156" t="s">
        <v>1381</v>
      </c>
      <c r="B156">
        <f>IFERROR(INDEX(data!$A$1:$J$385,MATCH($A156,data!$A:$A,0),MATCH(B$1,data!$1:$1,0)),INDEX(Calculation_mapping!$B$58:$E$75,MATCH($A156,Calculation_mapping!$B$58:$B$75,0),MATCH(B$1,Calculation_mapping!$B$58:$E$58,0)))*1000</f>
        <v>70.357422401018738</v>
      </c>
      <c r="C156">
        <f>IFERROR(INDEX(data!$A$1:$J$385,MATCH($A156,data!$A:$A,0),MATCH(C$1,data!$1:$1,0)),INDEX(Calculation_mapping!$B$58:$E$75,MATCH($A156,Calculation_mapping!$B$58:$B$75,0),MATCH(C$1,Calculation_mapping!$B$58:$E$58,0)))*1000</f>
        <v>106.60108874583597</v>
      </c>
      <c r="D156">
        <f>IFERROR(INDEX(data!$A$1:$J$385,MATCH($A156,data!$A:$A,0),MATCH(D$1,data!$1:$1,0)),INDEX(Calculation_mapping!$B$58:$E$75,MATCH($A156,Calculation_mapping!$B$58:$B$75,0),MATCH(D$1,Calculation_mapping!$B$58:$E$58,0)))*1000</f>
        <v>22.838894645305686</v>
      </c>
    </row>
    <row r="157" spans="1:4">
      <c r="A157" t="s">
        <v>1379</v>
      </c>
      <c r="B157">
        <f>IFERROR(INDEX(data!$A$1:$J$385,MATCH($A157,data!$A:$A,0),MATCH(B$1,data!$1:$1,0)),INDEX(Calculation_mapping!$B$58:$E$75,MATCH($A157,Calculation_mapping!$B$58:$B$75,0),MATCH(B$1,Calculation_mapping!$B$58:$E$58,0)))*1000</f>
        <v>101.03783271513626</v>
      </c>
      <c r="C157">
        <f>IFERROR(INDEX(data!$A$1:$J$385,MATCH($A157,data!$A:$A,0),MATCH(C$1,data!$1:$1,0)),INDEX(Calculation_mapping!$B$58:$E$75,MATCH($A157,Calculation_mapping!$B$58:$B$75,0),MATCH(C$1,Calculation_mapping!$B$58:$E$58,0)))*1000</f>
        <v>31.844012610771841</v>
      </c>
      <c r="D157">
        <f>IFERROR(INDEX(data!$A$1:$J$385,MATCH($A157,data!$A:$A,0),MATCH(D$1,data!$1:$1,0)),INDEX(Calculation_mapping!$B$58:$E$75,MATCH($A157,Calculation_mapping!$B$58:$B$75,0),MATCH(D$1,Calculation_mapping!$B$58:$E$58,0)))*1000</f>
        <v>6.979681883569782</v>
      </c>
    </row>
    <row r="158" spans="1:4">
      <c r="A158" t="s">
        <v>1375</v>
      </c>
      <c r="B158">
        <f>IFERROR(INDEX(data!$A$1:$J$385,MATCH($A158,data!$A:$A,0),MATCH(B$1,data!$1:$1,0)),INDEX(Calculation_mapping!$B$58:$E$75,MATCH($A158,Calculation_mapping!$B$58:$B$75,0),MATCH(B$1,Calculation_mapping!$B$58:$E$58,0)))*1000</f>
        <v>157.11356521181193</v>
      </c>
      <c r="C158">
        <f>IFERROR(INDEX(data!$A$1:$J$385,MATCH($A158,data!$A:$A,0),MATCH(C$1,data!$1:$1,0)),INDEX(Calculation_mapping!$B$58:$E$75,MATCH($A158,Calculation_mapping!$B$58:$B$75,0),MATCH(C$1,Calculation_mapping!$B$58:$E$58,0)))*1000</f>
        <v>164.05134048691858</v>
      </c>
      <c r="D158">
        <f>IFERROR(INDEX(data!$A$1:$J$385,MATCH($A158,data!$A:$A,0),MATCH(D$1,data!$1:$1,0)),INDEX(Calculation_mapping!$B$58:$E$75,MATCH($A158,Calculation_mapping!$B$58:$B$75,0),MATCH(D$1,Calculation_mapping!$B$58:$E$58,0)))*1000</f>
        <v>37.426478386993573</v>
      </c>
    </row>
    <row r="159" spans="1:4">
      <c r="A159" t="s">
        <v>1373</v>
      </c>
      <c r="B159">
        <f>IFERROR(INDEX(data!$A$1:$J$385,MATCH($A159,data!$A:$A,0),MATCH(B$1,data!$1:$1,0)),INDEX(Calculation_mapping!$B$58:$E$75,MATCH($A159,Calculation_mapping!$B$58:$B$75,0),MATCH(B$1,Calculation_mapping!$B$58:$E$58,0)))*1000</f>
        <v>21.415163133013017</v>
      </c>
      <c r="C159">
        <f>IFERROR(INDEX(data!$A$1:$J$385,MATCH($A159,data!$A:$A,0),MATCH(C$1,data!$1:$1,0)),INDEX(Calculation_mapping!$B$58:$E$75,MATCH($A159,Calculation_mapping!$B$58:$B$75,0),MATCH(C$1,Calculation_mapping!$B$58:$E$58,0)))*1000</f>
        <v>32.030384319426524</v>
      </c>
      <c r="D159">
        <f>IFERROR(INDEX(data!$A$1:$J$385,MATCH($A159,data!$A:$A,0),MATCH(D$1,data!$1:$1,0)),INDEX(Calculation_mapping!$B$58:$E$75,MATCH($A159,Calculation_mapping!$B$58:$B$75,0),MATCH(D$1,Calculation_mapping!$B$58:$E$58,0)))*1000</f>
        <v>6.8016659720198227</v>
      </c>
    </row>
    <row r="160" spans="1:4">
      <c r="A160" t="s">
        <v>1370</v>
      </c>
      <c r="B160">
        <f>IFERROR(INDEX(data!$A$1:$J$385,MATCH($A160,data!$A:$A,0),MATCH(B$1,data!$1:$1,0)),INDEX(Calculation_mapping!$B$58:$E$75,MATCH($A160,Calculation_mapping!$B$58:$B$75,0),MATCH(B$1,Calculation_mapping!$B$58:$E$58,0)))*1000</f>
        <v>780.98563828074896</v>
      </c>
      <c r="C160">
        <f>IFERROR(INDEX(data!$A$1:$J$385,MATCH($A160,data!$A:$A,0),MATCH(C$1,data!$1:$1,0)),INDEX(Calculation_mapping!$B$58:$E$75,MATCH($A160,Calculation_mapping!$B$58:$B$75,0),MATCH(C$1,Calculation_mapping!$B$58:$E$58,0)))*1000</f>
        <v>383.66373872107226</v>
      </c>
      <c r="D160">
        <f>IFERROR(INDEX(data!$A$1:$J$385,MATCH($A160,data!$A:$A,0),MATCH(D$1,data!$1:$1,0)),INDEX(Calculation_mapping!$B$58:$E$75,MATCH($A160,Calculation_mapping!$B$58:$B$75,0),MATCH(D$1,Calculation_mapping!$B$58:$E$58,0)))*1000</f>
        <v>74.795238304371978</v>
      </c>
    </row>
    <row r="161" spans="1:4">
      <c r="A161" t="s">
        <v>1368</v>
      </c>
      <c r="B161">
        <f>IFERROR(INDEX(data!$A$1:$J$385,MATCH($A161,data!$A:$A,0),MATCH(B$1,data!$1:$1,0)),INDEX(Calculation_mapping!$B$58:$E$75,MATCH($A161,Calculation_mapping!$B$58:$B$75,0),MATCH(B$1,Calculation_mapping!$B$58:$E$58,0)))*1000</f>
        <v>210.52085911369639</v>
      </c>
      <c r="C161">
        <f>IFERROR(INDEX(data!$A$1:$J$385,MATCH($A161,data!$A:$A,0),MATCH(C$1,data!$1:$1,0)),INDEX(Calculation_mapping!$B$58:$E$75,MATCH($A161,Calculation_mapping!$B$58:$B$75,0),MATCH(C$1,Calculation_mapping!$B$58:$E$58,0)))*1000</f>
        <v>312.41195065545514</v>
      </c>
      <c r="D161">
        <f>IFERROR(INDEX(data!$A$1:$J$385,MATCH($A161,data!$A:$A,0),MATCH(D$1,data!$1:$1,0)),INDEX(Calculation_mapping!$B$58:$E$75,MATCH($A161,Calculation_mapping!$B$58:$B$75,0),MATCH(D$1,Calculation_mapping!$B$58:$E$58,0)))*1000</f>
        <v>75.883990910165593</v>
      </c>
    </row>
    <row r="162" spans="1:4">
      <c r="A162" t="s">
        <v>1366</v>
      </c>
      <c r="B162">
        <f>IFERROR(INDEX(data!$A$1:$J$385,MATCH($A162,data!$A:$A,0),MATCH(B$1,data!$1:$1,0)),INDEX(Calculation_mapping!$B$58:$E$75,MATCH($A162,Calculation_mapping!$B$58:$B$75,0),MATCH(B$1,Calculation_mapping!$B$58:$E$58,0)))*1000</f>
        <v>57.403091542497023</v>
      </c>
      <c r="C162">
        <f>IFERROR(INDEX(data!$A$1:$J$385,MATCH($A162,data!$A:$A,0),MATCH(C$1,data!$1:$1,0)),INDEX(Calculation_mapping!$B$58:$E$75,MATCH($A162,Calculation_mapping!$B$58:$B$75,0),MATCH(C$1,Calculation_mapping!$B$58:$E$58,0)))*1000</f>
        <v>70.63082619111438</v>
      </c>
      <c r="D162">
        <f>IFERROR(INDEX(data!$A$1:$J$385,MATCH($A162,data!$A:$A,0),MATCH(D$1,data!$1:$1,0)),INDEX(Calculation_mapping!$B$58:$E$75,MATCH($A162,Calculation_mapping!$B$58:$B$75,0),MATCH(D$1,Calculation_mapping!$B$58:$E$58,0)))*1000</f>
        <v>16.470420976818701</v>
      </c>
    </row>
    <row r="163" spans="1:4">
      <c r="A163" t="s">
        <v>1364</v>
      </c>
      <c r="B163">
        <f>IFERROR(INDEX(data!$A$1:$J$385,MATCH($A163,data!$A:$A,0),MATCH(B$1,data!$1:$1,0)),INDEX(Calculation_mapping!$B$58:$E$75,MATCH($A163,Calculation_mapping!$B$58:$B$75,0),MATCH(B$1,Calculation_mapping!$B$58:$E$58,0)))*1000</f>
        <v>176.87775448492869</v>
      </c>
      <c r="C163">
        <f>IFERROR(INDEX(data!$A$1:$J$385,MATCH($A163,data!$A:$A,0),MATCH(C$1,data!$1:$1,0)),INDEX(Calculation_mapping!$B$58:$E$75,MATCH($A163,Calculation_mapping!$B$58:$B$75,0),MATCH(C$1,Calculation_mapping!$B$58:$E$58,0)))*1000</f>
        <v>196.01136997933094</v>
      </c>
      <c r="D163">
        <f>IFERROR(INDEX(data!$A$1:$J$385,MATCH($A163,data!$A:$A,0),MATCH(D$1,data!$1:$1,0)),INDEX(Calculation_mapping!$B$58:$E$75,MATCH($A163,Calculation_mapping!$B$58:$B$75,0),MATCH(D$1,Calculation_mapping!$B$58:$E$58,0)))*1000</f>
        <v>45.825427060258598</v>
      </c>
    </row>
    <row r="164" spans="1:4">
      <c r="A164" t="s">
        <v>1362</v>
      </c>
      <c r="B164">
        <f>IFERROR(INDEX(data!$A$1:$J$385,MATCH($A164,data!$A:$A,0),MATCH(B$1,data!$1:$1,0)),INDEX(Calculation_mapping!$B$58:$E$75,MATCH($A164,Calculation_mapping!$B$58:$B$75,0),MATCH(B$1,Calculation_mapping!$B$58:$E$58,0)))*1000</f>
        <v>1191.2035265664163</v>
      </c>
      <c r="C164">
        <f>IFERROR(INDEX(data!$A$1:$J$385,MATCH($A164,data!$A:$A,0),MATCH(C$1,data!$1:$1,0)),INDEX(Calculation_mapping!$B$58:$E$75,MATCH($A164,Calculation_mapping!$B$58:$B$75,0),MATCH(C$1,Calculation_mapping!$B$58:$E$58,0)))*1000</f>
        <v>328.68983713987126</v>
      </c>
      <c r="D164">
        <f>IFERROR(INDEX(data!$A$1:$J$385,MATCH($A164,data!$A:$A,0),MATCH(D$1,data!$1:$1,0)),INDEX(Calculation_mapping!$B$58:$E$75,MATCH($A164,Calculation_mapping!$B$58:$B$75,0),MATCH(D$1,Calculation_mapping!$B$58:$E$58,0)))*1000</f>
        <v>47.324892144577035</v>
      </c>
    </row>
    <row r="165" spans="1:4">
      <c r="A165" t="s">
        <v>1360</v>
      </c>
      <c r="B165">
        <f>IFERROR(INDEX(data!$A$1:$J$385,MATCH($A165,data!$A:$A,0),MATCH(B$1,data!$1:$1,0)),INDEX(Calculation_mapping!$B$58:$E$75,MATCH($A165,Calculation_mapping!$B$58:$B$75,0),MATCH(B$1,Calculation_mapping!$B$58:$E$58,0)))*1000</f>
        <v>516.29012663713866</v>
      </c>
      <c r="C165">
        <f>IFERROR(INDEX(data!$A$1:$J$385,MATCH($A165,data!$A:$A,0),MATCH(C$1,data!$1:$1,0)),INDEX(Calculation_mapping!$B$58:$E$75,MATCH($A165,Calculation_mapping!$B$58:$B$75,0),MATCH(C$1,Calculation_mapping!$B$58:$E$58,0)))*1000</f>
        <v>350.58681498321727</v>
      </c>
      <c r="D165">
        <f>IFERROR(INDEX(data!$A$1:$J$385,MATCH($A165,data!$A:$A,0),MATCH(D$1,data!$1:$1,0)),INDEX(Calculation_mapping!$B$58:$E$75,MATCH($A165,Calculation_mapping!$B$58:$B$75,0),MATCH(D$1,Calculation_mapping!$B$58:$E$58,0)))*1000</f>
        <v>21.678449624621638</v>
      </c>
    </row>
    <row r="166" spans="1:4">
      <c r="A166" t="s">
        <v>1358</v>
      </c>
      <c r="B166">
        <f>IFERROR(INDEX(data!$A$1:$J$385,MATCH($A166,data!$A:$A,0),MATCH(B$1,data!$1:$1,0)),INDEX(Calculation_mapping!$B$58:$E$75,MATCH($A166,Calculation_mapping!$B$58:$B$75,0),MATCH(B$1,Calculation_mapping!$B$58:$E$58,0)))*1000</f>
        <v>117.09328424300273</v>
      </c>
      <c r="C166">
        <f>IFERROR(INDEX(data!$A$1:$J$385,MATCH($A166,data!$A:$A,0),MATCH(C$1,data!$1:$1,0)),INDEX(Calculation_mapping!$B$58:$E$75,MATCH($A166,Calculation_mapping!$B$58:$B$75,0),MATCH(C$1,Calculation_mapping!$B$58:$E$58,0)))*1000</f>
        <v>104.09760805639384</v>
      </c>
      <c r="D166">
        <f>IFERROR(INDEX(data!$A$1:$J$385,MATCH($A166,data!$A:$A,0),MATCH(D$1,data!$1:$1,0)),INDEX(Calculation_mapping!$B$58:$E$75,MATCH($A166,Calculation_mapping!$B$58:$B$75,0),MATCH(D$1,Calculation_mapping!$B$58:$E$58,0)))*1000</f>
        <v>18.245112026775814</v>
      </c>
    </row>
    <row r="167" spans="1:4">
      <c r="A167" t="s">
        <v>1356</v>
      </c>
      <c r="B167">
        <f>IFERROR(INDEX(data!$A$1:$J$385,MATCH($A167,data!$A:$A,0),MATCH(B$1,data!$1:$1,0)),INDEX(Calculation_mapping!$B$58:$E$75,MATCH($A167,Calculation_mapping!$B$58:$B$75,0),MATCH(B$1,Calculation_mapping!$B$58:$E$58,0)))*1000</f>
        <v>148.30268405529196</v>
      </c>
      <c r="C167">
        <f>IFERROR(INDEX(data!$A$1:$J$385,MATCH($A167,data!$A:$A,0),MATCH(C$1,data!$1:$1,0)),INDEX(Calculation_mapping!$B$58:$E$75,MATCH($A167,Calculation_mapping!$B$58:$B$75,0),MATCH(C$1,Calculation_mapping!$B$58:$E$58,0)))*1000</f>
        <v>138.20311227867845</v>
      </c>
      <c r="D167">
        <f>IFERROR(INDEX(data!$A$1:$J$385,MATCH($A167,data!$A:$A,0),MATCH(D$1,data!$1:$1,0)),INDEX(Calculation_mapping!$B$58:$E$75,MATCH($A167,Calculation_mapping!$B$58:$B$75,0),MATCH(D$1,Calculation_mapping!$B$58:$E$58,0)))*1000</f>
        <v>28.23648289858162</v>
      </c>
    </row>
    <row r="168" spans="1:4">
      <c r="A168" t="s">
        <v>1354</v>
      </c>
      <c r="B168">
        <f>IFERROR(INDEX(data!$A$1:$J$385,MATCH($A168,data!$A:$A,0),MATCH(B$1,data!$1:$1,0)),INDEX(Calculation_mapping!$B$58:$E$75,MATCH($A168,Calculation_mapping!$B$58:$B$75,0),MATCH(B$1,Calculation_mapping!$B$58:$E$58,0)))*1000</f>
        <v>52.211125971136603</v>
      </c>
      <c r="C168">
        <f>IFERROR(INDEX(data!$A$1:$J$385,MATCH($A168,data!$A:$A,0),MATCH(C$1,data!$1:$1,0)),INDEX(Calculation_mapping!$B$58:$E$75,MATCH($A168,Calculation_mapping!$B$58:$B$75,0),MATCH(C$1,Calculation_mapping!$B$58:$E$58,0)))*1000</f>
        <v>60.258245696590095</v>
      </c>
      <c r="D168">
        <f>IFERROR(INDEX(data!$A$1:$J$385,MATCH($A168,data!$A:$A,0),MATCH(D$1,data!$1:$1,0)),INDEX(Calculation_mapping!$B$58:$E$75,MATCH($A168,Calculation_mapping!$B$58:$B$75,0),MATCH(D$1,Calculation_mapping!$B$58:$E$58,0)))*1000</f>
        <v>13.852432707641977</v>
      </c>
    </row>
    <row r="169" spans="1:4">
      <c r="A169" t="s">
        <v>1352</v>
      </c>
      <c r="B169">
        <f>IFERROR(INDEX(data!$A$1:$J$385,MATCH($A169,data!$A:$A,0),MATCH(B$1,data!$1:$1,0)),INDEX(Calculation_mapping!$B$58:$E$75,MATCH($A169,Calculation_mapping!$B$58:$B$75,0),MATCH(B$1,Calculation_mapping!$B$58:$E$58,0)))*1000</f>
        <v>407.6502279279369</v>
      </c>
      <c r="C169">
        <f>IFERROR(INDEX(data!$A$1:$J$385,MATCH($A169,data!$A:$A,0),MATCH(C$1,data!$1:$1,0)),INDEX(Calculation_mapping!$B$58:$E$75,MATCH($A169,Calculation_mapping!$B$58:$B$75,0),MATCH(C$1,Calculation_mapping!$B$58:$E$58,0)))*1000</f>
        <v>200.50886825931349</v>
      </c>
      <c r="D169">
        <f>IFERROR(INDEX(data!$A$1:$J$385,MATCH($A169,data!$A:$A,0),MATCH(D$1,data!$1:$1,0)),INDEX(Calculation_mapping!$B$58:$E$75,MATCH($A169,Calculation_mapping!$B$58:$B$75,0),MATCH(D$1,Calculation_mapping!$B$58:$E$58,0)))*1000</f>
        <v>20.408035730249736</v>
      </c>
    </row>
    <row r="170" spans="1:4">
      <c r="A170" t="s">
        <v>1350</v>
      </c>
      <c r="B170">
        <f>IFERROR(INDEX(data!$A$1:$J$385,MATCH($A170,data!$A:$A,0),MATCH(B$1,data!$1:$1,0)),INDEX(Calculation_mapping!$B$58:$E$75,MATCH($A170,Calculation_mapping!$B$58:$B$75,0),MATCH(B$1,Calculation_mapping!$B$58:$E$58,0)))*1000</f>
        <v>94.356749711553888</v>
      </c>
      <c r="C170">
        <f>IFERROR(INDEX(data!$A$1:$J$385,MATCH($A170,data!$A:$A,0),MATCH(C$1,data!$1:$1,0)),INDEX(Calculation_mapping!$B$58:$E$75,MATCH($A170,Calculation_mapping!$B$58:$B$75,0),MATCH(C$1,Calculation_mapping!$B$58:$E$58,0)))*1000</f>
        <v>90.596400958801013</v>
      </c>
      <c r="D170">
        <f>IFERROR(INDEX(data!$A$1:$J$385,MATCH($A170,data!$A:$A,0),MATCH(D$1,data!$1:$1,0)),INDEX(Calculation_mapping!$B$58:$E$75,MATCH($A170,Calculation_mapping!$B$58:$B$75,0),MATCH(D$1,Calculation_mapping!$B$58:$E$58,0)))*1000</f>
        <v>14.172618323296684</v>
      </c>
    </row>
    <row r="171" spans="1:4">
      <c r="A171" t="s">
        <v>1348</v>
      </c>
      <c r="B171">
        <f>IFERROR(INDEX(data!$A$1:$J$385,MATCH($A171,data!$A:$A,0),MATCH(B$1,data!$1:$1,0)),INDEX(Calculation_mapping!$B$58:$E$75,MATCH($A171,Calculation_mapping!$B$58:$B$75,0),MATCH(B$1,Calculation_mapping!$B$58:$E$58,0)))*1000</f>
        <v>177.14743086482488</v>
      </c>
      <c r="C171">
        <f>IFERROR(INDEX(data!$A$1:$J$385,MATCH($A171,data!$A:$A,0),MATCH(C$1,data!$1:$1,0)),INDEX(Calculation_mapping!$B$58:$E$75,MATCH($A171,Calculation_mapping!$B$58:$B$75,0),MATCH(C$1,Calculation_mapping!$B$58:$E$58,0)))*1000</f>
        <v>67.55415319758086</v>
      </c>
      <c r="D171">
        <f>IFERROR(INDEX(data!$A$1:$J$385,MATCH($A171,data!$A:$A,0),MATCH(D$1,data!$1:$1,0)),INDEX(Calculation_mapping!$B$58:$E$75,MATCH($A171,Calculation_mapping!$B$58:$B$75,0),MATCH(D$1,Calculation_mapping!$B$58:$E$58,0)))*1000</f>
        <v>8.7932569551623843</v>
      </c>
    </row>
    <row r="172" spans="1:4">
      <c r="A172" t="s">
        <v>1344</v>
      </c>
      <c r="B172">
        <f>IFERROR(INDEX(data!$A$1:$J$385,MATCH($A172,data!$A:$A,0),MATCH(B$1,data!$1:$1,0)),INDEX(Calculation_mapping!$B$58:$E$75,MATCH($A172,Calculation_mapping!$B$58:$B$75,0),MATCH(B$1,Calculation_mapping!$B$58:$E$58,0)))*1000</f>
        <v>199.73762154767689</v>
      </c>
      <c r="C172">
        <f>IFERROR(INDEX(data!$A$1:$J$385,MATCH($A172,data!$A:$A,0),MATCH(C$1,data!$1:$1,0)),INDEX(Calculation_mapping!$B$58:$E$75,MATCH($A172,Calculation_mapping!$B$58:$B$75,0),MATCH(C$1,Calculation_mapping!$B$58:$E$58,0)))*1000</f>
        <v>103.28212399683001</v>
      </c>
      <c r="D172">
        <f>IFERROR(INDEX(data!$A$1:$J$385,MATCH($A172,data!$A:$A,0),MATCH(D$1,data!$1:$1,0)),INDEX(Calculation_mapping!$B$58:$E$75,MATCH($A172,Calculation_mapping!$B$58:$B$75,0),MATCH(D$1,Calculation_mapping!$B$58:$E$58,0)))*1000</f>
        <v>13.744286522468283</v>
      </c>
    </row>
    <row r="173" spans="1:4">
      <c r="A173" t="s">
        <v>1342</v>
      </c>
      <c r="B173">
        <f>IFERROR(INDEX(data!$A$1:$J$385,MATCH($A173,data!$A:$A,0),MATCH(B$1,data!$1:$1,0)),INDEX(Calculation_mapping!$B$58:$E$75,MATCH($A173,Calculation_mapping!$B$58:$B$75,0),MATCH(B$1,Calculation_mapping!$B$58:$E$58,0)))*1000</f>
        <v>166.06497392071455</v>
      </c>
      <c r="C173">
        <f>IFERROR(INDEX(data!$A$1:$J$385,MATCH($A173,data!$A:$A,0),MATCH(C$1,data!$1:$1,0)),INDEX(Calculation_mapping!$B$58:$E$75,MATCH($A173,Calculation_mapping!$B$58:$B$75,0),MATCH(C$1,Calculation_mapping!$B$58:$E$58,0)))*1000</f>
        <v>76.861761585921798</v>
      </c>
      <c r="D173">
        <f>IFERROR(INDEX(data!$A$1:$J$385,MATCH($A173,data!$A:$A,0),MATCH(D$1,data!$1:$1,0)),INDEX(Calculation_mapping!$B$58:$E$75,MATCH($A173,Calculation_mapping!$B$58:$B$75,0),MATCH(D$1,Calculation_mapping!$B$58:$E$58,0)))*1000</f>
        <v>15.002549160079095</v>
      </c>
    </row>
    <row r="174" spans="1:4">
      <c r="A174" t="s">
        <v>1340</v>
      </c>
      <c r="B174">
        <f>IFERROR(INDEX(data!$A$1:$J$385,MATCH($A174,data!$A:$A,0),MATCH(B$1,data!$1:$1,0)),INDEX(Calculation_mapping!$B$58:$E$75,MATCH($A174,Calculation_mapping!$B$58:$B$75,0),MATCH(B$1,Calculation_mapping!$B$58:$E$58,0)))*1000</f>
        <v>181.61855223898192</v>
      </c>
      <c r="C174">
        <f>IFERROR(INDEX(data!$A$1:$J$385,MATCH($A174,data!$A:$A,0),MATCH(C$1,data!$1:$1,0)),INDEX(Calculation_mapping!$B$58:$E$75,MATCH($A174,Calculation_mapping!$B$58:$B$75,0),MATCH(C$1,Calculation_mapping!$B$58:$E$58,0)))*1000</f>
        <v>77.318436000498338</v>
      </c>
      <c r="D174">
        <f>IFERROR(INDEX(data!$A$1:$J$385,MATCH($A174,data!$A:$A,0),MATCH(D$1,data!$1:$1,0)),INDEX(Calculation_mapping!$B$58:$E$75,MATCH($A174,Calculation_mapping!$B$58:$B$75,0),MATCH(D$1,Calculation_mapping!$B$58:$E$58,0)))*1000</f>
        <v>14.408960267299873</v>
      </c>
    </row>
    <row r="175" spans="1:4">
      <c r="A175" t="s">
        <v>2063</v>
      </c>
      <c r="B175">
        <f>IFERROR(INDEX(data!$A$1:$J$385,MATCH($A175,data!$A:$A,0),MATCH(B$1,data!$1:$1,0)),INDEX(Calculation_mapping!$B$58:$E$75,MATCH($A175,Calculation_mapping!$B$58:$B$75,0),MATCH(B$1,Calculation_mapping!$B$58:$E$58,0)))*1000</f>
        <v>218.41862021739814</v>
      </c>
      <c r="C175">
        <f>IFERROR(INDEX(data!$A$1:$J$385,MATCH($A175,data!$A:$A,0),MATCH(C$1,data!$1:$1,0)),INDEX(Calculation_mapping!$B$58:$E$75,MATCH($A175,Calculation_mapping!$B$58:$B$75,0),MATCH(C$1,Calculation_mapping!$B$58:$E$58,0)))*1000</f>
        <v>168.0011264868933</v>
      </c>
      <c r="D175">
        <f>IFERROR(INDEX(data!$A$1:$J$385,MATCH($A175,data!$A:$A,0),MATCH(D$1,data!$1:$1,0)),INDEX(Calculation_mapping!$B$58:$E$75,MATCH($A175,Calculation_mapping!$B$58:$B$75,0),MATCH(D$1,Calculation_mapping!$B$58:$E$58,0)))*1000</f>
        <v>25.385190499591978</v>
      </c>
    </row>
    <row r="176" spans="1:4">
      <c r="A176" t="s">
        <v>1338</v>
      </c>
      <c r="B176">
        <f>IFERROR(INDEX(data!$A$1:$J$385,MATCH($A176,data!$A:$A,0),MATCH(B$1,data!$1:$1,0)),INDEX(Calculation_mapping!$B$58:$E$75,MATCH($A176,Calculation_mapping!$B$58:$B$75,0),MATCH(B$1,Calculation_mapping!$B$58:$E$58,0)))*1000</f>
        <v>56.751106964287004</v>
      </c>
      <c r="C176">
        <f>IFERROR(INDEX(data!$A$1:$J$385,MATCH($A176,data!$A:$A,0),MATCH(C$1,data!$1:$1,0)),INDEX(Calculation_mapping!$B$58:$E$75,MATCH($A176,Calculation_mapping!$B$58:$B$75,0),MATCH(C$1,Calculation_mapping!$B$58:$E$58,0)))*1000</f>
        <v>83.415055218482749</v>
      </c>
      <c r="D176">
        <f>IFERROR(INDEX(data!$A$1:$J$385,MATCH($A176,data!$A:$A,0),MATCH(D$1,data!$1:$1,0)),INDEX(Calculation_mapping!$B$58:$E$75,MATCH($A176,Calculation_mapping!$B$58:$B$75,0),MATCH(D$1,Calculation_mapping!$B$58:$E$58,0)))*1000</f>
        <v>19.908619077368961</v>
      </c>
    </row>
    <row r="177" spans="1:4">
      <c r="A177" t="s">
        <v>1336</v>
      </c>
      <c r="B177">
        <f>IFERROR(INDEX(data!$A$1:$J$385,MATCH($A177,data!$A:$A,0),MATCH(B$1,data!$1:$1,0)),INDEX(Calculation_mapping!$B$58:$E$75,MATCH($A177,Calculation_mapping!$B$58:$B$75,0),MATCH(B$1,Calculation_mapping!$B$58:$E$58,0)))*1000</f>
        <v>237.45616168497369</v>
      </c>
      <c r="C177">
        <f>IFERROR(INDEX(data!$A$1:$J$385,MATCH($A177,data!$A:$A,0),MATCH(C$1,data!$1:$1,0)),INDEX(Calculation_mapping!$B$58:$E$75,MATCH($A177,Calculation_mapping!$B$58:$B$75,0),MATCH(C$1,Calculation_mapping!$B$58:$E$58,0)))*1000</f>
        <v>327.02721533292538</v>
      </c>
      <c r="D177">
        <f>IFERROR(INDEX(data!$A$1:$J$385,MATCH($A177,data!$A:$A,0),MATCH(D$1,data!$1:$1,0)),INDEX(Calculation_mapping!$B$58:$E$75,MATCH($A177,Calculation_mapping!$B$58:$B$75,0),MATCH(D$1,Calculation_mapping!$B$58:$E$58,0)))*1000</f>
        <v>73.858376408091985</v>
      </c>
    </row>
    <row r="178" spans="1:4">
      <c r="A178" t="s">
        <v>1334</v>
      </c>
      <c r="B178">
        <f>IFERROR(INDEX(data!$A$1:$J$385,MATCH($A178,data!$A:$A,0),MATCH(B$1,data!$1:$1,0)),INDEX(Calculation_mapping!$B$58:$E$75,MATCH($A178,Calculation_mapping!$B$58:$B$75,0),MATCH(B$1,Calculation_mapping!$B$58:$E$58,0)))*1000</f>
        <v>286.22761516587207</v>
      </c>
      <c r="C178">
        <f>IFERROR(INDEX(data!$A$1:$J$385,MATCH($A178,data!$A:$A,0),MATCH(C$1,data!$1:$1,0)),INDEX(Calculation_mapping!$B$58:$E$75,MATCH($A178,Calculation_mapping!$B$58:$B$75,0),MATCH(C$1,Calculation_mapping!$B$58:$E$58,0)))*1000</f>
        <v>139.0977897326691</v>
      </c>
      <c r="D178">
        <f>IFERROR(INDEX(data!$A$1:$J$385,MATCH($A178,data!$A:$A,0),MATCH(D$1,data!$1:$1,0)),INDEX(Calculation_mapping!$B$58:$E$75,MATCH($A178,Calculation_mapping!$B$58:$B$75,0),MATCH(D$1,Calculation_mapping!$B$58:$E$58,0)))*1000</f>
        <v>27.224283210382868</v>
      </c>
    </row>
    <row r="179" spans="1:4">
      <c r="A179" t="s">
        <v>1332</v>
      </c>
      <c r="B179">
        <f>IFERROR(INDEX(data!$A$1:$J$385,MATCH($A179,data!$A:$A,0),MATCH(B$1,data!$1:$1,0)),INDEX(Calculation_mapping!$B$58:$E$75,MATCH($A179,Calculation_mapping!$B$58:$B$75,0),MATCH(B$1,Calculation_mapping!$B$58:$E$58,0)))*1000</f>
        <v>53.624921735925774</v>
      </c>
      <c r="C179">
        <f>IFERROR(INDEX(data!$A$1:$J$385,MATCH($A179,data!$A:$A,0),MATCH(C$1,data!$1:$1,0)),INDEX(Calculation_mapping!$B$58:$E$75,MATCH($A179,Calculation_mapping!$B$58:$B$75,0),MATCH(C$1,Calculation_mapping!$B$58:$E$58,0)))*1000</f>
        <v>57.888067445519205</v>
      </c>
      <c r="D179">
        <f>IFERROR(INDEX(data!$A$1:$J$385,MATCH($A179,data!$A:$A,0),MATCH(D$1,data!$1:$1,0)),INDEX(Calculation_mapping!$B$58:$E$75,MATCH($A179,Calculation_mapping!$B$58:$B$75,0),MATCH(D$1,Calculation_mapping!$B$58:$E$58,0)))*1000</f>
        <v>11.496911584504787</v>
      </c>
    </row>
    <row r="180" spans="1:4">
      <c r="A180" t="s">
        <v>1330</v>
      </c>
      <c r="B180">
        <f>IFERROR(INDEX(data!$A$1:$J$385,MATCH($A180,data!$A:$A,0),MATCH(B$1,data!$1:$1,0)),INDEX(Calculation_mapping!$B$58:$E$75,MATCH($A180,Calculation_mapping!$B$58:$B$75,0),MATCH(B$1,Calculation_mapping!$B$58:$E$58,0)))*1000</f>
        <v>605.74357078743344</v>
      </c>
      <c r="C180">
        <f>IFERROR(INDEX(data!$A$1:$J$385,MATCH($A180,data!$A:$A,0),MATCH(C$1,data!$1:$1,0)),INDEX(Calculation_mapping!$B$58:$E$75,MATCH($A180,Calculation_mapping!$B$58:$B$75,0),MATCH(C$1,Calculation_mapping!$B$58:$E$58,0)))*1000</f>
        <v>349.99586656312175</v>
      </c>
      <c r="D180">
        <f>IFERROR(INDEX(data!$A$1:$J$385,MATCH($A180,data!$A:$A,0),MATCH(D$1,data!$1:$1,0)),INDEX(Calculation_mapping!$B$58:$E$75,MATCH($A180,Calculation_mapping!$B$58:$B$75,0),MATCH(D$1,Calculation_mapping!$B$58:$E$58,0)))*1000</f>
        <v>49.100190757372211</v>
      </c>
    </row>
    <row r="181" spans="1:4">
      <c r="A181" t="s">
        <v>1328</v>
      </c>
      <c r="B181">
        <f>IFERROR(INDEX(data!$A$1:$J$385,MATCH($A181,data!$A:$A,0),MATCH(B$1,data!$1:$1,0)),INDEX(Calculation_mapping!$B$58:$E$75,MATCH($A181,Calculation_mapping!$B$58:$B$75,0),MATCH(B$1,Calculation_mapping!$B$58:$E$58,0)))*1000</f>
        <v>148.43929730484328</v>
      </c>
      <c r="C181">
        <f>IFERROR(INDEX(data!$A$1:$J$385,MATCH($A181,data!$A:$A,0),MATCH(C$1,data!$1:$1,0)),INDEX(Calculation_mapping!$B$58:$E$75,MATCH($A181,Calculation_mapping!$B$58:$B$75,0),MATCH(C$1,Calculation_mapping!$B$58:$E$58,0)))*1000</f>
        <v>102.56064323145939</v>
      </c>
      <c r="D181">
        <f>IFERROR(INDEX(data!$A$1:$J$385,MATCH($A181,data!$A:$A,0),MATCH(D$1,data!$1:$1,0)),INDEX(Calculation_mapping!$B$58:$E$75,MATCH($A181,Calculation_mapping!$B$58:$B$75,0),MATCH(D$1,Calculation_mapping!$B$58:$E$58,0)))*1000</f>
        <v>20.392239096460322</v>
      </c>
    </row>
    <row r="182" spans="1:4">
      <c r="A182" t="s">
        <v>1326</v>
      </c>
      <c r="B182">
        <f>IFERROR(INDEX(data!$A$1:$J$385,MATCH($A182,data!$A:$A,0),MATCH(B$1,data!$1:$1,0)),INDEX(Calculation_mapping!$B$58:$E$75,MATCH($A182,Calculation_mapping!$B$58:$B$75,0),MATCH(B$1,Calculation_mapping!$B$58:$E$58,0)))*1000</f>
        <v>1377.1646754662845</v>
      </c>
      <c r="C182">
        <f>IFERROR(INDEX(data!$A$1:$J$385,MATCH($A182,data!$A:$A,0),MATCH(C$1,data!$1:$1,0)),INDEX(Calculation_mapping!$B$58:$E$75,MATCH($A182,Calculation_mapping!$B$58:$B$75,0),MATCH(C$1,Calculation_mapping!$B$58:$E$58,0)))*1000</f>
        <v>144.1857300872399</v>
      </c>
      <c r="D182">
        <f>IFERROR(INDEX(data!$A$1:$J$385,MATCH($A182,data!$A:$A,0),MATCH(D$1,data!$1:$1,0)),INDEX(Calculation_mapping!$B$58:$E$75,MATCH($A182,Calculation_mapping!$B$58:$B$75,0),MATCH(D$1,Calculation_mapping!$B$58:$E$58,0)))*1000</f>
        <v>29.493530410516321</v>
      </c>
    </row>
    <row r="183" spans="1:4">
      <c r="A183" t="s">
        <v>1323</v>
      </c>
      <c r="B183">
        <f>IFERROR(INDEX(data!$A$1:$J$385,MATCH($A183,data!$A:$A,0),MATCH(B$1,data!$1:$1,0)),INDEX(Calculation_mapping!$B$58:$E$75,MATCH($A183,Calculation_mapping!$B$58:$B$75,0),MATCH(B$1,Calculation_mapping!$B$58:$E$58,0)))*1000</f>
        <v>132.25352906956689</v>
      </c>
      <c r="C183">
        <f>IFERROR(INDEX(data!$A$1:$J$385,MATCH($A183,data!$A:$A,0),MATCH(C$1,data!$1:$1,0)),INDEX(Calculation_mapping!$B$58:$E$75,MATCH($A183,Calculation_mapping!$B$58:$B$75,0),MATCH(C$1,Calculation_mapping!$B$58:$E$58,0)))*1000</f>
        <v>59.993136223824315</v>
      </c>
      <c r="D183">
        <f>IFERROR(INDEX(data!$A$1:$J$385,MATCH($A183,data!$A:$A,0),MATCH(D$1,data!$1:$1,0)),INDEX(Calculation_mapping!$B$58:$E$75,MATCH($A183,Calculation_mapping!$B$58:$B$75,0),MATCH(D$1,Calculation_mapping!$B$58:$E$58,0)))*1000</f>
        <v>11.781250992714279</v>
      </c>
    </row>
    <row r="184" spans="1:4">
      <c r="A184" t="s">
        <v>1321</v>
      </c>
      <c r="B184">
        <f>IFERROR(INDEX(data!$A$1:$J$385,MATCH($A184,data!$A:$A,0),MATCH(B$1,data!$1:$1,0)),INDEX(Calculation_mapping!$B$58:$E$75,MATCH($A184,Calculation_mapping!$B$58:$B$75,0),MATCH(B$1,Calculation_mapping!$B$58:$E$58,0)))*1000</f>
        <v>652.63410821047944</v>
      </c>
      <c r="C184">
        <f>IFERROR(INDEX(data!$A$1:$J$385,MATCH($A184,data!$A:$A,0),MATCH(C$1,data!$1:$1,0)),INDEX(Calculation_mapping!$B$58:$E$75,MATCH($A184,Calculation_mapping!$B$58:$B$75,0),MATCH(C$1,Calculation_mapping!$B$58:$E$58,0)))*1000</f>
        <v>355.93190249884952</v>
      </c>
      <c r="D184">
        <f>IFERROR(INDEX(data!$A$1:$J$385,MATCH($A184,data!$A:$A,0),MATCH(D$1,data!$1:$1,0)),INDEX(Calculation_mapping!$B$58:$E$75,MATCH($A184,Calculation_mapping!$B$58:$B$75,0),MATCH(D$1,Calculation_mapping!$B$58:$E$58,0)))*1000</f>
        <v>20.157719840971296</v>
      </c>
    </row>
    <row r="185" spans="1:4">
      <c r="A185" t="s">
        <v>1319</v>
      </c>
      <c r="B185">
        <f>IFERROR(INDEX(data!$A$1:$J$385,MATCH($A185,data!$A:$A,0),MATCH(B$1,data!$1:$1,0)),INDEX(Calculation_mapping!$B$58:$E$75,MATCH($A185,Calculation_mapping!$B$58:$B$75,0),MATCH(B$1,Calculation_mapping!$B$58:$E$58,0)))*1000</f>
        <v>675.49707974829607</v>
      </c>
      <c r="C185">
        <f>IFERROR(INDEX(data!$A$1:$J$385,MATCH($A185,data!$A:$A,0),MATCH(C$1,data!$1:$1,0)),INDEX(Calculation_mapping!$B$58:$E$75,MATCH($A185,Calculation_mapping!$B$58:$B$75,0),MATCH(C$1,Calculation_mapping!$B$58:$E$58,0)))*1000</f>
        <v>333.36960143389405</v>
      </c>
      <c r="D185">
        <f>IFERROR(INDEX(data!$A$1:$J$385,MATCH($A185,data!$A:$A,0),MATCH(D$1,data!$1:$1,0)),INDEX(Calculation_mapping!$B$58:$E$75,MATCH($A185,Calculation_mapping!$B$58:$B$75,0),MATCH(D$1,Calculation_mapping!$B$58:$E$58,0)))*1000</f>
        <v>36.99996927467933</v>
      </c>
    </row>
    <row r="186" spans="1:4">
      <c r="A186" t="s">
        <v>1315</v>
      </c>
      <c r="B186">
        <f>IFERROR(INDEX(data!$A$1:$J$385,MATCH($A186,data!$A:$A,0),MATCH(B$1,data!$1:$1,0)),INDEX(Calculation_mapping!$B$58:$E$75,MATCH($A186,Calculation_mapping!$B$58:$B$75,0),MATCH(B$1,Calculation_mapping!$B$58:$E$58,0)))*1000</f>
        <v>516.41384993315194</v>
      </c>
      <c r="C186">
        <f>IFERROR(INDEX(data!$A$1:$J$385,MATCH($A186,data!$A:$A,0),MATCH(C$1,data!$1:$1,0)),INDEX(Calculation_mapping!$B$58:$E$75,MATCH($A186,Calculation_mapping!$B$58:$B$75,0),MATCH(C$1,Calculation_mapping!$B$58:$E$58,0)))*1000</f>
        <v>187.39201947584272</v>
      </c>
      <c r="D186">
        <f>IFERROR(INDEX(data!$A$1:$J$385,MATCH($A186,data!$A:$A,0),MATCH(D$1,data!$1:$1,0)),INDEX(Calculation_mapping!$B$58:$E$75,MATCH($A186,Calculation_mapping!$B$58:$B$75,0),MATCH(D$1,Calculation_mapping!$B$58:$E$58,0)))*1000</f>
        <v>22.456130057331364</v>
      </c>
    </row>
    <row r="187" spans="1:4">
      <c r="A187" t="s">
        <v>1313</v>
      </c>
      <c r="B187">
        <f>IFERROR(INDEX(data!$A$1:$J$385,MATCH($A187,data!$A:$A,0),MATCH(B$1,data!$1:$1,0)),INDEX(Calculation_mapping!$B$58:$E$75,MATCH($A187,Calculation_mapping!$B$58:$B$75,0),MATCH(B$1,Calculation_mapping!$B$58:$E$58,0)))*1000</f>
        <v>513.89614972694483</v>
      </c>
      <c r="C187">
        <f>IFERROR(INDEX(data!$A$1:$J$385,MATCH($A187,data!$A:$A,0),MATCH(C$1,data!$1:$1,0)),INDEX(Calculation_mapping!$B$58:$E$75,MATCH($A187,Calculation_mapping!$B$58:$B$75,0),MATCH(C$1,Calculation_mapping!$B$58:$E$58,0)))*1000</f>
        <v>168.75871075492833</v>
      </c>
      <c r="D187">
        <f>IFERROR(INDEX(data!$A$1:$J$385,MATCH($A187,data!$A:$A,0),MATCH(D$1,data!$1:$1,0)),INDEX(Calculation_mapping!$B$58:$E$75,MATCH($A187,Calculation_mapping!$B$58:$B$75,0),MATCH(D$1,Calculation_mapping!$B$58:$E$58,0)))*1000</f>
        <v>26.646490951393062</v>
      </c>
    </row>
    <row r="188" spans="1:4">
      <c r="A188" t="s">
        <v>1311</v>
      </c>
      <c r="B188">
        <f>IFERROR(INDEX(data!$A$1:$J$385,MATCH($A188,data!$A:$A,0),MATCH(B$1,data!$1:$1,0)),INDEX(Calculation_mapping!$B$58:$E$75,MATCH($A188,Calculation_mapping!$B$58:$B$75,0),MATCH(B$1,Calculation_mapping!$B$58:$E$58,0)))*1000</f>
        <v>226.74125860981138</v>
      </c>
      <c r="C188">
        <f>IFERROR(INDEX(data!$A$1:$J$385,MATCH($A188,data!$A:$A,0),MATCH(C$1,data!$1:$1,0)),INDEX(Calculation_mapping!$B$58:$E$75,MATCH($A188,Calculation_mapping!$B$58:$B$75,0),MATCH(C$1,Calculation_mapping!$B$58:$E$58,0)))*1000</f>
        <v>150.1279469343043</v>
      </c>
      <c r="D188">
        <f>IFERROR(INDEX(data!$A$1:$J$385,MATCH($A188,data!$A:$A,0),MATCH(D$1,data!$1:$1,0)),INDEX(Calculation_mapping!$B$58:$E$75,MATCH($A188,Calculation_mapping!$B$58:$B$75,0),MATCH(D$1,Calculation_mapping!$B$58:$E$58,0)))*1000</f>
        <v>21.888058803750432</v>
      </c>
    </row>
    <row r="189" spans="1:4">
      <c r="A189" t="s">
        <v>1309</v>
      </c>
      <c r="B189">
        <f>IFERROR(INDEX(data!$A$1:$J$385,MATCH($A189,data!$A:$A,0),MATCH(B$1,data!$1:$1,0)),INDEX(Calculation_mapping!$B$58:$E$75,MATCH($A189,Calculation_mapping!$B$58:$B$75,0),MATCH(B$1,Calculation_mapping!$B$58:$E$58,0)))*1000</f>
        <v>118.77862773619755</v>
      </c>
      <c r="C189">
        <f>IFERROR(INDEX(data!$A$1:$J$385,MATCH($A189,data!$A:$A,0),MATCH(C$1,data!$1:$1,0)),INDEX(Calculation_mapping!$B$58:$E$75,MATCH($A189,Calculation_mapping!$B$58:$B$75,0),MATCH(C$1,Calculation_mapping!$B$58:$E$58,0)))*1000</f>
        <v>45.522023031124903</v>
      </c>
      <c r="D189">
        <f>IFERROR(INDEX(data!$A$1:$J$385,MATCH($A189,data!$A:$A,0),MATCH(D$1,data!$1:$1,0)),INDEX(Calculation_mapping!$B$58:$E$75,MATCH($A189,Calculation_mapping!$B$58:$B$75,0),MATCH(D$1,Calculation_mapping!$B$58:$E$58,0)))*1000</f>
        <v>8.5034494814103994</v>
      </c>
    </row>
    <row r="190" spans="1:4">
      <c r="A190" t="s">
        <v>1307</v>
      </c>
      <c r="B190">
        <f>IFERROR(INDEX(data!$A$1:$J$385,MATCH($A190,data!$A:$A,0),MATCH(B$1,data!$1:$1,0)),INDEX(Calculation_mapping!$B$58:$E$75,MATCH($A190,Calculation_mapping!$B$58:$B$75,0),MATCH(B$1,Calculation_mapping!$B$58:$E$58,0)))*1000</f>
        <v>36.985531439199754</v>
      </c>
      <c r="C190">
        <f>IFERROR(INDEX(data!$A$1:$J$385,MATCH($A190,data!$A:$A,0),MATCH(C$1,data!$1:$1,0)),INDEX(Calculation_mapping!$B$58:$E$75,MATCH($A190,Calculation_mapping!$B$58:$B$75,0),MATCH(C$1,Calculation_mapping!$B$58:$E$58,0)))*1000</f>
        <v>27.256443609208713</v>
      </c>
      <c r="D190">
        <f>IFERROR(INDEX(data!$A$1:$J$385,MATCH($A190,data!$A:$A,0),MATCH(D$1,data!$1:$1,0)),INDEX(Calculation_mapping!$B$58:$E$75,MATCH($A190,Calculation_mapping!$B$58:$B$75,0),MATCH(D$1,Calculation_mapping!$B$58:$E$58,0)))*1000</f>
        <v>4.7426355138532141</v>
      </c>
    </row>
    <row r="191" spans="1:4">
      <c r="A191" t="s">
        <v>1305</v>
      </c>
      <c r="B191">
        <f>IFERROR(INDEX(data!$A$1:$J$385,MATCH($A191,data!$A:$A,0),MATCH(B$1,data!$1:$1,0)),INDEX(Calculation_mapping!$B$58:$E$75,MATCH($A191,Calculation_mapping!$B$58:$B$75,0),MATCH(B$1,Calculation_mapping!$B$58:$E$58,0)))*1000</f>
        <v>116.91823159177963</v>
      </c>
      <c r="C191">
        <f>IFERROR(INDEX(data!$A$1:$J$385,MATCH($A191,data!$A:$A,0),MATCH(C$1,data!$1:$1,0)),INDEX(Calculation_mapping!$B$58:$E$75,MATCH($A191,Calculation_mapping!$B$58:$B$75,0),MATCH(C$1,Calculation_mapping!$B$58:$E$58,0)))*1000</f>
        <v>165.32390410191923</v>
      </c>
      <c r="D191">
        <f>IFERROR(INDEX(data!$A$1:$J$385,MATCH($A191,data!$A:$A,0),MATCH(D$1,data!$1:$1,0)),INDEX(Calculation_mapping!$B$58:$E$75,MATCH($A191,Calculation_mapping!$B$58:$B$75,0),MATCH(D$1,Calculation_mapping!$B$58:$E$58,0)))*1000</f>
        <v>14.602165249801198</v>
      </c>
    </row>
    <row r="192" spans="1:4">
      <c r="A192" t="s">
        <v>1303</v>
      </c>
      <c r="B192">
        <f>IFERROR(INDEX(data!$A$1:$J$385,MATCH($A192,data!$A:$A,0),MATCH(B$1,data!$1:$1,0)),INDEX(Calculation_mapping!$B$58:$E$75,MATCH($A192,Calculation_mapping!$B$58:$B$75,0),MATCH(B$1,Calculation_mapping!$B$58:$E$58,0)))*1000</f>
        <v>355.9094167306165</v>
      </c>
      <c r="C192">
        <f>IFERROR(INDEX(data!$A$1:$J$385,MATCH($A192,data!$A:$A,0),MATCH(C$1,data!$1:$1,0)),INDEX(Calculation_mapping!$B$58:$E$75,MATCH($A192,Calculation_mapping!$B$58:$B$75,0),MATCH(C$1,Calculation_mapping!$B$58:$E$58,0)))*1000</f>
        <v>291.23920253164448</v>
      </c>
      <c r="D192">
        <f>IFERROR(INDEX(data!$A$1:$J$385,MATCH($A192,data!$A:$A,0),MATCH(D$1,data!$1:$1,0)),INDEX(Calculation_mapping!$B$58:$E$75,MATCH($A192,Calculation_mapping!$B$58:$B$75,0),MATCH(D$1,Calculation_mapping!$B$58:$E$58,0)))*1000</f>
        <v>10.32917580976409</v>
      </c>
    </row>
    <row r="193" spans="1:4">
      <c r="A193" t="s">
        <v>1301</v>
      </c>
      <c r="B193">
        <f>IFERROR(INDEX(data!$A$1:$J$385,MATCH($A193,data!$A:$A,0),MATCH(B$1,data!$1:$1,0)),INDEX(Calculation_mapping!$B$58:$E$75,MATCH($A193,Calculation_mapping!$B$58:$B$75,0),MATCH(B$1,Calculation_mapping!$B$58:$E$58,0)))*1000</f>
        <v>126.72807433688297</v>
      </c>
      <c r="C193">
        <f>IFERROR(INDEX(data!$A$1:$J$385,MATCH($A193,data!$A:$A,0),MATCH(C$1,data!$1:$1,0)),INDEX(Calculation_mapping!$B$58:$E$75,MATCH($A193,Calculation_mapping!$B$58:$B$75,0),MATCH(C$1,Calculation_mapping!$B$58:$E$58,0)))*1000</f>
        <v>174.68278886863058</v>
      </c>
      <c r="D193">
        <f>IFERROR(INDEX(data!$A$1:$J$385,MATCH($A193,data!$A:$A,0),MATCH(D$1,data!$1:$1,0)),INDEX(Calculation_mapping!$B$58:$E$75,MATCH($A193,Calculation_mapping!$B$58:$B$75,0),MATCH(D$1,Calculation_mapping!$B$58:$E$58,0)))*1000</f>
        <v>38.298331059601743</v>
      </c>
    </row>
    <row r="194" spans="1:4">
      <c r="A194" t="s">
        <v>1299</v>
      </c>
      <c r="B194">
        <f>IFERROR(INDEX(data!$A$1:$J$385,MATCH($A194,data!$A:$A,0),MATCH(B$1,data!$1:$1,0)),INDEX(Calculation_mapping!$B$58:$E$75,MATCH($A194,Calculation_mapping!$B$58:$B$75,0),MATCH(B$1,Calculation_mapping!$B$58:$E$58,0)))*1000</f>
        <v>343.26322517715505</v>
      </c>
      <c r="C194">
        <f>IFERROR(INDEX(data!$A$1:$J$385,MATCH($A194,data!$A:$A,0),MATCH(C$1,data!$1:$1,0)),INDEX(Calculation_mapping!$B$58:$E$75,MATCH($A194,Calculation_mapping!$B$58:$B$75,0),MATCH(C$1,Calculation_mapping!$B$58:$E$58,0)))*1000</f>
        <v>93.258163977201789</v>
      </c>
      <c r="D194">
        <f>IFERROR(INDEX(data!$A$1:$J$385,MATCH($A194,data!$A:$A,0),MATCH(D$1,data!$1:$1,0)),INDEX(Calculation_mapping!$B$58:$E$75,MATCH($A194,Calculation_mapping!$B$58:$B$75,0),MATCH(D$1,Calculation_mapping!$B$58:$E$58,0)))*1000</f>
        <v>17.393308927823444</v>
      </c>
    </row>
    <row r="195" spans="1:4">
      <c r="A195" t="s">
        <v>1297</v>
      </c>
      <c r="B195">
        <f>IFERROR(INDEX(data!$A$1:$J$385,MATCH($A195,data!$A:$A,0),MATCH(B$1,data!$1:$1,0)),INDEX(Calculation_mapping!$B$58:$E$75,MATCH($A195,Calculation_mapping!$B$58:$B$75,0),MATCH(B$1,Calculation_mapping!$B$58:$E$58,0)))*1000</f>
        <v>169.10729310457006</v>
      </c>
      <c r="C195">
        <f>IFERROR(INDEX(data!$A$1:$J$385,MATCH($A195,data!$A:$A,0),MATCH(C$1,data!$1:$1,0)),INDEX(Calculation_mapping!$B$58:$E$75,MATCH($A195,Calculation_mapping!$B$58:$B$75,0),MATCH(C$1,Calculation_mapping!$B$58:$E$58,0)))*1000</f>
        <v>191.28791603531033</v>
      </c>
      <c r="D195">
        <f>IFERROR(INDEX(data!$A$1:$J$385,MATCH($A195,data!$A:$A,0),MATCH(D$1,data!$1:$1,0)),INDEX(Calculation_mapping!$B$58:$E$75,MATCH($A195,Calculation_mapping!$B$58:$B$75,0),MATCH(D$1,Calculation_mapping!$B$58:$E$58,0)))*1000</f>
        <v>26.090570954573224</v>
      </c>
    </row>
    <row r="196" spans="1:4">
      <c r="A196" t="s">
        <v>1295</v>
      </c>
      <c r="B196">
        <f>IFERROR(INDEX(data!$A$1:$J$385,MATCH($A196,data!$A:$A,0),MATCH(B$1,data!$1:$1,0)),INDEX(Calculation_mapping!$B$58:$E$75,MATCH($A196,Calculation_mapping!$B$58:$B$75,0),MATCH(B$1,Calculation_mapping!$B$58:$E$58,0)))*1000</f>
        <v>310.08700040838329</v>
      </c>
      <c r="C196">
        <f>IFERROR(INDEX(data!$A$1:$J$385,MATCH($A196,data!$A:$A,0),MATCH(C$1,data!$1:$1,0)),INDEX(Calculation_mapping!$B$58:$E$75,MATCH($A196,Calculation_mapping!$B$58:$B$75,0),MATCH(C$1,Calculation_mapping!$B$58:$E$58,0)))*1000</f>
        <v>462.08670002144322</v>
      </c>
      <c r="D196">
        <f>IFERROR(INDEX(data!$A$1:$J$385,MATCH($A196,data!$A:$A,0),MATCH(D$1,data!$1:$1,0)),INDEX(Calculation_mapping!$B$58:$E$75,MATCH($A196,Calculation_mapping!$B$58:$B$75,0),MATCH(D$1,Calculation_mapping!$B$58:$E$58,0)))*1000</f>
        <v>107.39037700315637</v>
      </c>
    </row>
    <row r="197" spans="1:4">
      <c r="A197" t="s">
        <v>1293</v>
      </c>
      <c r="B197">
        <f>IFERROR(INDEX(data!$A$1:$J$385,MATCH($A197,data!$A:$A,0),MATCH(B$1,data!$1:$1,0)),INDEX(Calculation_mapping!$B$58:$E$75,MATCH($A197,Calculation_mapping!$B$58:$B$75,0),MATCH(B$1,Calculation_mapping!$B$58:$E$58,0)))*1000</f>
        <v>296.12688026855142</v>
      </c>
      <c r="C197">
        <f>IFERROR(INDEX(data!$A$1:$J$385,MATCH($A197,data!$A:$A,0),MATCH(C$1,data!$1:$1,0)),INDEX(Calculation_mapping!$B$58:$E$75,MATCH($A197,Calculation_mapping!$B$58:$B$75,0),MATCH(C$1,Calculation_mapping!$B$58:$E$58,0)))*1000</f>
        <v>249.90277449489915</v>
      </c>
      <c r="D197">
        <f>IFERROR(INDEX(data!$A$1:$J$385,MATCH($A197,data!$A:$A,0),MATCH(D$1,data!$1:$1,0)),INDEX(Calculation_mapping!$B$58:$E$75,MATCH($A197,Calculation_mapping!$B$58:$B$75,0),MATCH(D$1,Calculation_mapping!$B$58:$E$58,0)))*1000</f>
        <v>51.519505978505123</v>
      </c>
    </row>
    <row r="198" spans="1:4">
      <c r="A198" t="s">
        <v>1291</v>
      </c>
      <c r="B198">
        <f>IFERROR(INDEX(data!$A$1:$J$385,MATCH($A198,data!$A:$A,0),MATCH(B$1,data!$1:$1,0)),INDEX(Calculation_mapping!$B$58:$E$75,MATCH($A198,Calculation_mapping!$B$58:$B$75,0),MATCH(B$1,Calculation_mapping!$B$58:$E$58,0)))*1000</f>
        <v>1152.5510205682106</v>
      </c>
      <c r="C198">
        <f>IFERROR(INDEX(data!$A$1:$J$385,MATCH($A198,data!$A:$A,0),MATCH(C$1,data!$1:$1,0)),INDEX(Calculation_mapping!$B$58:$E$75,MATCH($A198,Calculation_mapping!$B$58:$B$75,0),MATCH(C$1,Calculation_mapping!$B$58:$E$58,0)))*1000</f>
        <v>295.11998145225328</v>
      </c>
      <c r="D198">
        <f>IFERROR(INDEX(data!$A$1:$J$385,MATCH($A198,data!$A:$A,0),MATCH(D$1,data!$1:$1,0)),INDEX(Calculation_mapping!$B$58:$E$75,MATCH($A198,Calculation_mapping!$B$58:$B$75,0),MATCH(D$1,Calculation_mapping!$B$58:$E$58,0)))*1000</f>
        <v>27.450296586139132</v>
      </c>
    </row>
    <row r="199" spans="1:4">
      <c r="A199" t="s">
        <v>1289</v>
      </c>
      <c r="B199">
        <f>IFERROR(INDEX(data!$A$1:$J$385,MATCH($A199,data!$A:$A,0),MATCH(B$1,data!$1:$1,0)),INDEX(Calculation_mapping!$B$58:$E$75,MATCH($A199,Calculation_mapping!$B$58:$B$75,0),MATCH(B$1,Calculation_mapping!$B$58:$E$58,0)))*1000</f>
        <v>1404.0881959056846</v>
      </c>
      <c r="C199">
        <f>IFERROR(INDEX(data!$A$1:$J$385,MATCH($A199,data!$A:$A,0),MATCH(C$1,data!$1:$1,0)),INDEX(Calculation_mapping!$B$58:$E$75,MATCH($A199,Calculation_mapping!$B$58:$B$75,0),MATCH(C$1,Calculation_mapping!$B$58:$E$58,0)))*1000</f>
        <v>64.005908799452925</v>
      </c>
      <c r="D199">
        <f>IFERROR(INDEX(data!$A$1:$J$385,MATCH($A199,data!$A:$A,0),MATCH(D$1,data!$1:$1,0)),INDEX(Calculation_mapping!$B$58:$E$75,MATCH($A199,Calculation_mapping!$B$58:$B$75,0),MATCH(D$1,Calculation_mapping!$B$58:$E$58,0)))*1000</f>
        <v>4.4400692205020871</v>
      </c>
    </row>
    <row r="200" spans="1:4">
      <c r="A200" t="s">
        <v>1287</v>
      </c>
      <c r="B200">
        <f>IFERROR(INDEX(data!$A$1:$J$385,MATCH($A200,data!$A:$A,0),MATCH(B$1,data!$1:$1,0)),INDEX(Calculation_mapping!$B$58:$E$75,MATCH($A200,Calculation_mapping!$B$58:$B$75,0),MATCH(B$1,Calculation_mapping!$B$58:$E$58,0)))*1000</f>
        <v>468.82186393149118</v>
      </c>
      <c r="C200">
        <f>IFERROR(INDEX(data!$A$1:$J$385,MATCH($A200,data!$A:$A,0),MATCH(C$1,data!$1:$1,0)),INDEX(Calculation_mapping!$B$58:$E$75,MATCH($A200,Calculation_mapping!$B$58:$B$75,0),MATCH(C$1,Calculation_mapping!$B$58:$E$58,0)))*1000</f>
        <v>163.5100138443909</v>
      </c>
      <c r="D200">
        <f>IFERROR(INDEX(data!$A$1:$J$385,MATCH($A200,data!$A:$A,0),MATCH(D$1,data!$1:$1,0)),INDEX(Calculation_mapping!$B$58:$E$75,MATCH($A200,Calculation_mapping!$B$58:$B$75,0),MATCH(D$1,Calculation_mapping!$B$58:$E$58,0)))*1000</f>
        <v>19.01064120272445</v>
      </c>
    </row>
    <row r="201" spans="1:4">
      <c r="A201" t="s">
        <v>1285</v>
      </c>
      <c r="B201">
        <f>IFERROR(INDEX(data!$A$1:$J$385,MATCH($A201,data!$A:$A,0),MATCH(B$1,data!$1:$1,0)),INDEX(Calculation_mapping!$B$58:$E$75,MATCH($A201,Calculation_mapping!$B$58:$B$75,0),MATCH(B$1,Calculation_mapping!$B$58:$E$58,0)))*1000</f>
        <v>2122.5532047113047</v>
      </c>
      <c r="C201">
        <f>IFERROR(INDEX(data!$A$1:$J$385,MATCH($A201,data!$A:$A,0),MATCH(C$1,data!$1:$1,0)),INDEX(Calculation_mapping!$B$58:$E$75,MATCH($A201,Calculation_mapping!$B$58:$B$75,0),MATCH(C$1,Calculation_mapping!$B$58:$E$58,0)))*1000</f>
        <v>306.54714183793595</v>
      </c>
      <c r="D201">
        <f>IFERROR(INDEX(data!$A$1:$J$385,MATCH($A201,data!$A:$A,0),MATCH(D$1,data!$1:$1,0)),INDEX(Calculation_mapping!$B$58:$E$75,MATCH($A201,Calculation_mapping!$B$58:$B$75,0),MATCH(D$1,Calculation_mapping!$B$58:$E$58,0)))*1000</f>
        <v>28.471609716908699</v>
      </c>
    </row>
    <row r="202" spans="1:4">
      <c r="A202" t="s">
        <v>1283</v>
      </c>
      <c r="B202">
        <f>IFERROR(INDEX(data!$A$1:$J$385,MATCH($A202,data!$A:$A,0),MATCH(B$1,data!$1:$1,0)),INDEX(Calculation_mapping!$B$58:$E$75,MATCH($A202,Calculation_mapping!$B$58:$B$75,0),MATCH(B$1,Calculation_mapping!$B$58:$E$58,0)))*1000</f>
        <v>50.308516182456295</v>
      </c>
      <c r="C202">
        <f>IFERROR(INDEX(data!$A$1:$J$385,MATCH($A202,data!$A:$A,0),MATCH(C$1,data!$1:$1,0)),INDEX(Calculation_mapping!$B$58:$E$75,MATCH($A202,Calculation_mapping!$B$58:$B$75,0),MATCH(C$1,Calculation_mapping!$B$58:$E$58,0)))*1000</f>
        <v>70.540169304160884</v>
      </c>
      <c r="D202">
        <f>IFERROR(INDEX(data!$A$1:$J$385,MATCH($A202,data!$A:$A,0),MATCH(D$1,data!$1:$1,0)),INDEX(Calculation_mapping!$B$58:$E$75,MATCH($A202,Calculation_mapping!$B$58:$B$75,0),MATCH(D$1,Calculation_mapping!$B$58:$E$58,0)))*1000</f>
        <v>15.902349723237768</v>
      </c>
    </row>
    <row r="203" spans="1:4">
      <c r="A203" t="s">
        <v>1281</v>
      </c>
      <c r="B203">
        <f>IFERROR(INDEX(data!$A$1:$J$385,MATCH($A203,data!$A:$A,0),MATCH(B$1,data!$1:$1,0)),INDEX(Calculation_mapping!$B$58:$E$75,MATCH($A203,Calculation_mapping!$B$58:$B$75,0),MATCH(B$1,Calculation_mapping!$B$58:$E$58,0)))*1000</f>
        <v>34.908808579111309</v>
      </c>
      <c r="C203">
        <f>IFERROR(INDEX(data!$A$1:$J$385,MATCH($A203,data!$A:$A,0),MATCH(C$1,data!$1:$1,0)),INDEX(Calculation_mapping!$B$58:$E$75,MATCH($A203,Calculation_mapping!$B$58:$B$75,0),MATCH(C$1,Calculation_mapping!$B$58:$E$58,0)))*1000</f>
        <v>54.748603401090485</v>
      </c>
      <c r="D203">
        <f>IFERROR(INDEX(data!$A$1:$J$385,MATCH($A203,data!$A:$A,0),MATCH(D$1,data!$1:$1,0)),INDEX(Calculation_mapping!$B$58:$E$75,MATCH($A203,Calculation_mapping!$B$58:$B$75,0),MATCH(D$1,Calculation_mapping!$B$58:$E$58,0)))*1000</f>
        <v>14.086951963131003</v>
      </c>
    </row>
    <row r="204" spans="1:4">
      <c r="A204" t="s">
        <v>1279</v>
      </c>
      <c r="B204">
        <f>IFERROR(INDEX(data!$A$1:$J$385,MATCH($A204,data!$A:$A,0),MATCH(B$1,data!$1:$1,0)),INDEX(Calculation_mapping!$B$58:$E$75,MATCH($A204,Calculation_mapping!$B$58:$B$75,0),MATCH(B$1,Calculation_mapping!$B$58:$E$58,0)))*1000</f>
        <v>145.62150004597345</v>
      </c>
      <c r="C204">
        <f>IFERROR(INDEX(data!$A$1:$J$385,MATCH($A204,data!$A:$A,0),MATCH(C$1,data!$1:$1,0)),INDEX(Calculation_mapping!$B$58:$E$75,MATCH($A204,Calculation_mapping!$B$58:$B$75,0),MATCH(C$1,Calculation_mapping!$B$58:$E$58,0)))*1000</f>
        <v>140.04277348973898</v>
      </c>
      <c r="D204">
        <f>IFERROR(INDEX(data!$A$1:$J$385,MATCH($A204,data!$A:$A,0),MATCH(D$1,data!$1:$1,0)),INDEX(Calculation_mapping!$B$58:$E$75,MATCH($A204,Calculation_mapping!$B$58:$B$75,0),MATCH(D$1,Calculation_mapping!$B$58:$E$58,0)))*1000</f>
        <v>16.696434352574965</v>
      </c>
    </row>
    <row r="205" spans="1:4">
      <c r="A205" t="s">
        <v>1277</v>
      </c>
      <c r="B205">
        <f>IFERROR(INDEX(data!$A$1:$J$385,MATCH($A205,data!$A:$A,0),MATCH(B$1,data!$1:$1,0)),INDEX(Calculation_mapping!$B$58:$E$75,MATCH($A205,Calculation_mapping!$B$58:$B$75,0),MATCH(B$1,Calculation_mapping!$B$58:$E$58,0)))*1000</f>
        <v>47.29018074997245</v>
      </c>
      <c r="C205">
        <f>IFERROR(INDEX(data!$A$1:$J$385,MATCH($A205,data!$A:$A,0),MATCH(C$1,data!$1:$1,0)),INDEX(Calculation_mapping!$B$58:$E$75,MATCH($A205,Calculation_mapping!$B$58:$B$75,0),MATCH(C$1,Calculation_mapping!$B$58:$E$58,0)))*1000</f>
        <v>63.05389674013481</v>
      </c>
      <c r="D205">
        <f>IFERROR(INDEX(data!$A$1:$J$385,MATCH($A205,data!$A:$A,0),MATCH(D$1,data!$1:$1,0)),INDEX(Calculation_mapping!$B$58:$E$75,MATCH($A205,Calculation_mapping!$B$58:$B$75,0),MATCH(D$1,Calculation_mapping!$B$58:$E$58,0)))*1000</f>
        <v>14.840329882318551</v>
      </c>
    </row>
    <row r="206" spans="1:4">
      <c r="A206" t="s">
        <v>1275</v>
      </c>
      <c r="B206">
        <f>IFERROR(INDEX(data!$A$1:$J$385,MATCH($A206,data!$A:$A,0),MATCH(B$1,data!$1:$1,0)),INDEX(Calculation_mapping!$B$58:$E$75,MATCH($A206,Calculation_mapping!$B$58:$B$75,0),MATCH(B$1,Calculation_mapping!$B$58:$E$58,0)))*1000</f>
        <v>241.04541566227041</v>
      </c>
      <c r="C206">
        <f>IFERROR(INDEX(data!$A$1:$J$385,MATCH($A206,data!$A:$A,0),MATCH(C$1,data!$1:$1,0)),INDEX(Calculation_mapping!$B$58:$E$75,MATCH($A206,Calculation_mapping!$B$58:$B$75,0),MATCH(C$1,Calculation_mapping!$B$58:$E$58,0)))*1000</f>
        <v>150.18925640369747</v>
      </c>
      <c r="D206">
        <f>IFERROR(INDEX(data!$A$1:$J$385,MATCH($A206,data!$A:$A,0),MATCH(D$1,data!$1:$1,0)),INDEX(Calculation_mapping!$B$58:$E$75,MATCH($A206,Calculation_mapping!$B$58:$B$75,0),MATCH(D$1,Calculation_mapping!$B$58:$E$58,0)))*1000</f>
        <v>11.314642733088444</v>
      </c>
    </row>
    <row r="207" spans="1:4">
      <c r="A207" t="s">
        <v>1273</v>
      </c>
      <c r="B207">
        <f>IFERROR(INDEX(data!$A$1:$J$385,MATCH($A207,data!$A:$A,0),MATCH(B$1,data!$1:$1,0)),INDEX(Calculation_mapping!$B$58:$E$75,MATCH($A207,Calculation_mapping!$B$58:$B$75,0),MATCH(B$1,Calculation_mapping!$B$58:$E$58,0)))*1000</f>
        <v>186.224208392425</v>
      </c>
      <c r="C207">
        <f>IFERROR(INDEX(data!$A$1:$J$385,MATCH($A207,data!$A:$A,0),MATCH(C$1,data!$1:$1,0)),INDEX(Calculation_mapping!$B$58:$E$75,MATCH($A207,Calculation_mapping!$B$58:$B$75,0),MATCH(C$1,Calculation_mapping!$B$58:$E$58,0)))*1000</f>
        <v>107.23494630959908</v>
      </c>
      <c r="D207">
        <f>IFERROR(INDEX(data!$A$1:$J$385,MATCH($A207,data!$A:$A,0),MATCH(D$1,data!$1:$1,0)),INDEX(Calculation_mapping!$B$58:$E$75,MATCH($A207,Calculation_mapping!$B$58:$B$75,0),MATCH(D$1,Calculation_mapping!$B$58:$E$58,0)))*1000</f>
        <v>15.881692586743917</v>
      </c>
    </row>
    <row r="208" spans="1:4">
      <c r="A208" t="s">
        <v>1271</v>
      </c>
      <c r="B208">
        <f>IFERROR(INDEX(data!$A$1:$J$385,MATCH($A208,data!$A:$A,0),MATCH(B$1,data!$1:$1,0)),INDEX(Calculation_mapping!$B$58:$E$75,MATCH($A208,Calculation_mapping!$B$58:$B$75,0),MATCH(B$1,Calculation_mapping!$B$58:$E$58,0)))*1000</f>
        <v>565.05786669869963</v>
      </c>
      <c r="C208">
        <f>IFERROR(INDEX(data!$A$1:$J$385,MATCH($A208,data!$A:$A,0),MATCH(C$1,data!$1:$1,0)),INDEX(Calculation_mapping!$B$58:$E$75,MATCH($A208,Calculation_mapping!$B$58:$B$75,0),MATCH(C$1,Calculation_mapping!$B$58:$E$58,0)))*1000</f>
        <v>284.84276191411016</v>
      </c>
      <c r="D208">
        <f>IFERROR(INDEX(data!$A$1:$J$385,MATCH($A208,data!$A:$A,0),MATCH(D$1,data!$1:$1,0)),INDEX(Calculation_mapping!$B$58:$E$75,MATCH($A208,Calculation_mapping!$B$58:$B$75,0),MATCH(D$1,Calculation_mapping!$B$58:$E$58,0)))*1000</f>
        <v>23.165763452178986</v>
      </c>
    </row>
    <row r="209" spans="1:4">
      <c r="A209" t="s">
        <v>1269</v>
      </c>
      <c r="B209">
        <f>IFERROR(INDEX(data!$A$1:$J$385,MATCH($A209,data!$A:$A,0),MATCH(B$1,data!$1:$1,0)),INDEX(Calculation_mapping!$B$58:$E$75,MATCH($A209,Calculation_mapping!$B$58:$B$75,0),MATCH(B$1,Calculation_mapping!$B$58:$E$58,0)))*1000</f>
        <v>148.13860428206536</v>
      </c>
      <c r="C209">
        <f>IFERROR(INDEX(data!$A$1:$J$385,MATCH($A209,data!$A:$A,0),MATCH(C$1,data!$1:$1,0)),INDEX(Calculation_mapping!$B$58:$E$75,MATCH($A209,Calculation_mapping!$B$58:$B$75,0),MATCH(C$1,Calculation_mapping!$B$58:$E$58,0)))*1000</f>
        <v>97.763081660207519</v>
      </c>
      <c r="D209">
        <f>IFERROR(INDEX(data!$A$1:$J$385,MATCH($A209,data!$A:$A,0),MATCH(D$1,data!$1:$1,0)),INDEX(Calculation_mapping!$B$58:$E$75,MATCH($A209,Calculation_mapping!$B$58:$B$75,0),MATCH(D$1,Calculation_mapping!$B$58:$E$58,0)))*1000</f>
        <v>14.337267852409447</v>
      </c>
    </row>
    <row r="210" spans="1:4">
      <c r="A210" t="s">
        <v>1267</v>
      </c>
      <c r="B210">
        <f>IFERROR(INDEX(data!$A$1:$J$385,MATCH($A210,data!$A:$A,0),MATCH(B$1,data!$1:$1,0)),INDEX(Calculation_mapping!$B$58:$E$75,MATCH($A210,Calculation_mapping!$B$58:$B$75,0),MATCH(B$1,Calculation_mapping!$B$58:$E$58,0)))*1000</f>
        <v>62.176951010313481</v>
      </c>
      <c r="C210">
        <f>IFERROR(INDEX(data!$A$1:$J$385,MATCH($A210,data!$A:$A,0),MATCH(C$1,data!$1:$1,0)),INDEX(Calculation_mapping!$B$58:$E$75,MATCH($A210,Calculation_mapping!$B$58:$B$75,0),MATCH(C$1,Calculation_mapping!$B$58:$E$58,0)))*1000</f>
        <v>86.661021113982102</v>
      </c>
      <c r="D210">
        <f>IFERROR(INDEX(data!$A$1:$J$385,MATCH($A210,data!$A:$A,0),MATCH(D$1,data!$1:$1,0)),INDEX(Calculation_mapping!$B$58:$E$75,MATCH($A210,Calculation_mapping!$B$58:$B$75,0),MATCH(D$1,Calculation_mapping!$B$58:$E$58,0)))*1000</f>
        <v>19.344800763654408</v>
      </c>
    </row>
    <row r="211" spans="1:4">
      <c r="A211" t="s">
        <v>1265</v>
      </c>
      <c r="B211">
        <f>IFERROR(INDEX(data!$A$1:$J$385,MATCH($A211,data!$A:$A,0),MATCH(B$1,data!$1:$1,0)),INDEX(Calculation_mapping!$B$58:$E$75,MATCH($A211,Calculation_mapping!$B$58:$B$75,0),MATCH(B$1,Calculation_mapping!$B$58:$E$58,0)))*1000</f>
        <v>275.12750134483395</v>
      </c>
      <c r="C211">
        <f>IFERROR(INDEX(data!$A$1:$J$385,MATCH($A211,data!$A:$A,0),MATCH(C$1,data!$1:$1,0)),INDEX(Calculation_mapping!$B$58:$E$75,MATCH($A211,Calculation_mapping!$B$58:$B$75,0),MATCH(C$1,Calculation_mapping!$B$58:$E$58,0)))*1000</f>
        <v>96.057699065205895</v>
      </c>
      <c r="D211">
        <f>IFERROR(INDEX(data!$A$1:$J$385,MATCH($A211,data!$A:$A,0),MATCH(D$1,data!$1:$1,0)),INDEX(Calculation_mapping!$B$58:$E$75,MATCH($A211,Calculation_mapping!$B$58:$B$75,0),MATCH(D$1,Calculation_mapping!$B$58:$E$58,0)))*1000</f>
        <v>10.979268046482376</v>
      </c>
    </row>
    <row r="212" spans="1:4">
      <c r="A212" t="s">
        <v>1263</v>
      </c>
      <c r="B212">
        <f>IFERROR(INDEX(data!$A$1:$J$385,MATCH($A212,data!$A:$A,0),MATCH(B$1,data!$1:$1,0)),INDEX(Calculation_mapping!$B$58:$E$75,MATCH($A212,Calculation_mapping!$B$58:$B$75,0),MATCH(B$1,Calculation_mapping!$B$58:$E$58,0)))*1000</f>
        <v>386.86354165568679</v>
      </c>
      <c r="C212">
        <f>IFERROR(INDEX(data!$A$1:$J$385,MATCH($A212,data!$A:$A,0),MATCH(C$1,data!$1:$1,0)),INDEX(Calculation_mapping!$B$58:$E$75,MATCH($A212,Calculation_mapping!$B$58:$B$75,0),MATCH(C$1,Calculation_mapping!$B$58:$E$58,0)))*1000</f>
        <v>165.8639582142917</v>
      </c>
      <c r="D212">
        <f>IFERROR(INDEX(data!$A$1:$J$385,MATCH($A212,data!$A:$A,0),MATCH(D$1,data!$1:$1,0)),INDEX(Calculation_mapping!$B$58:$E$75,MATCH($A212,Calculation_mapping!$B$58:$B$75,0),MATCH(D$1,Calculation_mapping!$B$58:$E$58,0)))*1000</f>
        <v>10.822516834264322</v>
      </c>
    </row>
    <row r="213" spans="1:4">
      <c r="A213" t="s">
        <v>1261</v>
      </c>
      <c r="B213">
        <f>IFERROR(INDEX(data!$A$1:$J$385,MATCH($A213,data!$A:$A,0),MATCH(B$1,data!$1:$1,0)),INDEX(Calculation_mapping!$B$58:$E$75,MATCH($A213,Calculation_mapping!$B$58:$B$75,0),MATCH(B$1,Calculation_mapping!$B$58:$E$58,0)))*1000</f>
        <v>331.99943973466333</v>
      </c>
      <c r="C213">
        <f>IFERROR(INDEX(data!$A$1:$J$385,MATCH($A213,data!$A:$A,0),MATCH(C$1,data!$1:$1,0)),INDEX(Calculation_mapping!$B$58:$E$75,MATCH($A213,Calculation_mapping!$B$58:$B$75,0),MATCH(C$1,Calculation_mapping!$B$58:$E$58,0)))*1000</f>
        <v>175.64811694330169</v>
      </c>
      <c r="D213">
        <f>IFERROR(INDEX(data!$A$1:$J$385,MATCH($A213,data!$A:$A,0),MATCH(D$1,data!$1:$1,0)),INDEX(Calculation_mapping!$B$58:$E$75,MATCH($A213,Calculation_mapping!$B$58:$B$75,0),MATCH(D$1,Calculation_mapping!$B$58:$E$58,0)))*1000</f>
        <v>18.047046541570058</v>
      </c>
    </row>
    <row r="214" spans="1:4">
      <c r="A214" t="s">
        <v>1259</v>
      </c>
      <c r="B214">
        <f>IFERROR(INDEX(data!$A$1:$J$385,MATCH($A214,data!$A:$A,0),MATCH(B$1,data!$1:$1,0)),INDEX(Calculation_mapping!$B$58:$E$75,MATCH($A214,Calculation_mapping!$B$58:$B$75,0),MATCH(B$1,Calculation_mapping!$B$58:$E$58,0)))*1000</f>
        <v>202.3874493872942</v>
      </c>
      <c r="C214">
        <f>IFERROR(INDEX(data!$A$1:$J$385,MATCH($A214,data!$A:$A,0),MATCH(C$1,data!$1:$1,0)),INDEX(Calculation_mapping!$B$58:$E$75,MATCH($A214,Calculation_mapping!$B$58:$B$75,0),MATCH(C$1,Calculation_mapping!$B$58:$E$58,0)))*1000</f>
        <v>174.94745272556048</v>
      </c>
      <c r="D214">
        <f>IFERROR(INDEX(data!$A$1:$J$385,MATCH($A214,data!$A:$A,0),MATCH(D$1,data!$1:$1,0)),INDEX(Calculation_mapping!$B$58:$E$75,MATCH($A214,Calculation_mapping!$B$58:$B$75,0),MATCH(D$1,Calculation_mapping!$B$58:$E$58,0)))*1000</f>
        <v>33.790214801237553</v>
      </c>
    </row>
    <row r="215" spans="1:4">
      <c r="A215" t="s">
        <v>1257</v>
      </c>
      <c r="B215">
        <f>IFERROR(INDEX(data!$A$1:$J$385,MATCH($A215,data!$A:$A,0),MATCH(B$1,data!$1:$1,0)),INDEX(Calculation_mapping!$B$58:$E$75,MATCH($A215,Calculation_mapping!$B$58:$B$75,0),MATCH(B$1,Calculation_mapping!$B$58:$E$58,0)))*1000</f>
        <v>524.22587147584954</v>
      </c>
      <c r="C215">
        <f>IFERROR(INDEX(data!$A$1:$J$385,MATCH($A215,data!$A:$A,0),MATCH(C$1,data!$1:$1,0)),INDEX(Calculation_mapping!$B$58:$E$75,MATCH($A215,Calculation_mapping!$B$58:$B$75,0),MATCH(C$1,Calculation_mapping!$B$58:$E$58,0)))*1000</f>
        <v>188.75606735374259</v>
      </c>
      <c r="D215">
        <f>IFERROR(INDEX(data!$A$1:$J$385,MATCH($A215,data!$A:$A,0),MATCH(D$1,data!$1:$1,0)),INDEX(Calculation_mapping!$B$58:$E$75,MATCH($A215,Calculation_mapping!$B$58:$B$75,0),MATCH(D$1,Calculation_mapping!$B$58:$E$58,0)))*1000</f>
        <v>15.49102968187489</v>
      </c>
    </row>
    <row r="216" spans="1:4">
      <c r="A216" t="s">
        <v>1255</v>
      </c>
      <c r="B216">
        <f>IFERROR(INDEX(data!$A$1:$J$385,MATCH($A216,data!$A:$A,0),MATCH(B$1,data!$1:$1,0)),INDEX(Calculation_mapping!$B$58:$E$75,MATCH($A216,Calculation_mapping!$B$58:$B$75,0),MATCH(B$1,Calculation_mapping!$B$58:$E$58,0)))*1000</f>
        <v>78.277408692438101</v>
      </c>
      <c r="C216">
        <f>IFERROR(INDEX(data!$A$1:$J$385,MATCH($A216,data!$A:$A,0),MATCH(C$1,data!$1:$1,0)),INDEX(Calculation_mapping!$B$58:$E$75,MATCH($A216,Calculation_mapping!$B$58:$B$75,0),MATCH(C$1,Calculation_mapping!$B$58:$E$58,0)))*1000</f>
        <v>25.059125323079343</v>
      </c>
      <c r="D216">
        <f>IFERROR(INDEX(data!$A$1:$J$385,MATCH($A216,data!$A:$A,0),MATCH(D$1,data!$1:$1,0)),INDEX(Calculation_mapping!$B$58:$E$75,MATCH($A216,Calculation_mapping!$B$58:$B$75,0),MATCH(D$1,Calculation_mapping!$B$58:$E$58,0)))*1000</f>
        <v>5.9279906108974911</v>
      </c>
    </row>
    <row r="217" spans="1:4">
      <c r="A217" t="s">
        <v>1253</v>
      </c>
      <c r="B217">
        <f>IFERROR(INDEX(data!$A$1:$J$385,MATCH($A217,data!$A:$A,0),MATCH(B$1,data!$1:$1,0)),INDEX(Calculation_mapping!$B$58:$E$75,MATCH($A217,Calculation_mapping!$B$58:$B$75,0),MATCH(B$1,Calculation_mapping!$B$58:$E$58,0)))*1000</f>
        <v>102.02169867175809</v>
      </c>
      <c r="C217">
        <f>IFERROR(INDEX(data!$A$1:$J$385,MATCH($A217,data!$A:$A,0),MATCH(C$1,data!$1:$1,0)),INDEX(Calculation_mapping!$B$58:$E$75,MATCH($A217,Calculation_mapping!$B$58:$B$75,0),MATCH(C$1,Calculation_mapping!$B$58:$E$58,0)))*1000</f>
        <v>42.337877202761128</v>
      </c>
      <c r="D217">
        <f>IFERROR(INDEX(data!$A$1:$J$385,MATCH($A217,data!$A:$A,0),MATCH(D$1,data!$1:$1,0)),INDEX(Calculation_mapping!$B$58:$E$75,MATCH($A217,Calculation_mapping!$B$58:$B$75,0),MATCH(D$1,Calculation_mapping!$B$58:$E$58,0)))*1000</f>
        <v>7.1564826694436343</v>
      </c>
    </row>
    <row r="218" spans="1:4">
      <c r="A218" t="s">
        <v>1251</v>
      </c>
      <c r="B218">
        <f>IFERROR(INDEX(data!$A$1:$J$385,MATCH($A218,data!$A:$A,0),MATCH(B$1,data!$1:$1,0)),INDEX(Calculation_mapping!$B$58:$E$75,MATCH($A218,Calculation_mapping!$B$58:$B$75,0),MATCH(B$1,Calculation_mapping!$B$58:$E$58,0)))*1000</f>
        <v>446.87583208683429</v>
      </c>
      <c r="C218">
        <f>IFERROR(INDEX(data!$A$1:$J$385,MATCH($A218,data!$A:$A,0),MATCH(C$1,data!$1:$1,0)),INDEX(Calculation_mapping!$B$58:$E$75,MATCH($A218,Calculation_mapping!$B$58:$B$75,0),MATCH(C$1,Calculation_mapping!$B$58:$E$58,0)))*1000</f>
        <v>161.58738797090732</v>
      </c>
      <c r="D218">
        <f>IFERROR(INDEX(data!$A$1:$J$385,MATCH($A218,data!$A:$A,0),MATCH(D$1,data!$1:$1,0)),INDEX(Calculation_mapping!$B$58:$E$75,MATCH($A218,Calculation_mapping!$B$58:$B$75,0),MATCH(D$1,Calculation_mapping!$B$58:$E$58,0)))*1000</f>
        <v>18.058590235493089</v>
      </c>
    </row>
    <row r="219" spans="1:4">
      <c r="A219" t="s">
        <v>1249</v>
      </c>
      <c r="B219">
        <f>IFERROR(INDEX(data!$A$1:$J$385,MATCH($A219,data!$A:$A,0),MATCH(B$1,data!$1:$1,0)),INDEX(Calculation_mapping!$B$58:$E$75,MATCH($A219,Calculation_mapping!$B$58:$B$75,0),MATCH(B$1,Calculation_mapping!$B$58:$E$58,0)))*1000</f>
        <v>519.90826154544379</v>
      </c>
      <c r="C219">
        <f>IFERROR(INDEX(data!$A$1:$J$385,MATCH($A219,data!$A:$A,0),MATCH(C$1,data!$1:$1,0)),INDEX(Calculation_mapping!$B$58:$E$75,MATCH($A219,Calculation_mapping!$B$58:$B$75,0),MATCH(C$1,Calculation_mapping!$B$58:$E$58,0)))*1000</f>
        <v>309.4553625301906</v>
      </c>
      <c r="D219">
        <f>IFERROR(INDEX(data!$A$1:$J$385,MATCH($A219,data!$A:$A,0),MATCH(D$1,data!$1:$1,0)),INDEX(Calculation_mapping!$B$58:$E$75,MATCH($A219,Calculation_mapping!$B$58:$B$75,0),MATCH(D$1,Calculation_mapping!$B$58:$E$58,0)))*1000</f>
        <v>55.562229102919581</v>
      </c>
    </row>
    <row r="220" spans="1:4">
      <c r="A220" t="s">
        <v>1247</v>
      </c>
      <c r="B220">
        <f>IFERROR(INDEX(data!$A$1:$J$385,MATCH($A220,data!$A:$A,0),MATCH(B$1,data!$1:$1,0)),INDEX(Calculation_mapping!$B$58:$E$75,MATCH($A220,Calculation_mapping!$B$58:$B$75,0),MATCH(B$1,Calculation_mapping!$B$58:$E$58,0)))*1000</f>
        <v>313.58552972028468</v>
      </c>
      <c r="C220">
        <f>IFERROR(INDEX(data!$A$1:$J$385,MATCH($A220,data!$A:$A,0),MATCH(C$1,data!$1:$1,0)),INDEX(Calculation_mapping!$B$58:$E$75,MATCH($A220,Calculation_mapping!$B$58:$B$75,0),MATCH(C$1,Calculation_mapping!$B$58:$E$58,0)))*1000</f>
        <v>159.96500101282342</v>
      </c>
      <c r="D220">
        <f>IFERROR(INDEX(data!$A$1:$J$385,MATCH($A220,data!$A:$A,0),MATCH(D$1,data!$1:$1,0)),INDEX(Calculation_mapping!$B$58:$E$75,MATCH($A220,Calculation_mapping!$B$58:$B$75,0),MATCH(D$1,Calculation_mapping!$B$58:$E$58,0)))*1000</f>
        <v>23.982327906524198</v>
      </c>
    </row>
    <row r="221" spans="1:4">
      <c r="A221" t="s">
        <v>1245</v>
      </c>
      <c r="B221">
        <f>IFERROR(INDEX(data!$A$1:$J$385,MATCH($A221,data!$A:$A,0),MATCH(B$1,data!$1:$1,0)),INDEX(Calculation_mapping!$B$58:$E$75,MATCH($A221,Calculation_mapping!$B$58:$B$75,0),MATCH(B$1,Calculation_mapping!$B$58:$E$58,0)))*1000</f>
        <v>64.002619644989394</v>
      </c>
      <c r="C221">
        <f>IFERROR(INDEX(data!$A$1:$J$385,MATCH($A221,data!$A:$A,0),MATCH(C$1,data!$1:$1,0)),INDEX(Calculation_mapping!$B$58:$E$75,MATCH($A221,Calculation_mapping!$B$58:$B$75,0),MATCH(C$1,Calculation_mapping!$B$58:$E$58,0)))*1000</f>
        <v>40.77379197840979</v>
      </c>
      <c r="D221">
        <f>IFERROR(INDEX(data!$A$1:$J$385,MATCH($A221,data!$A:$A,0),MATCH(D$1,data!$1:$1,0)),INDEX(Calculation_mapping!$B$58:$E$75,MATCH($A221,Calculation_mapping!$B$58:$B$75,0),MATCH(D$1,Calculation_mapping!$B$58:$E$58,0)))*1000</f>
        <v>8.454844454366043</v>
      </c>
    </row>
    <row r="222" spans="1:4">
      <c r="A222" t="s">
        <v>1243</v>
      </c>
      <c r="B222">
        <f>IFERROR(INDEX(data!$A$1:$J$385,MATCH($A222,data!$A:$A,0),MATCH(B$1,data!$1:$1,0)),INDEX(Calculation_mapping!$B$58:$E$75,MATCH($A222,Calculation_mapping!$B$58:$B$75,0),MATCH(B$1,Calculation_mapping!$B$58:$E$58,0)))*1000</f>
        <v>113.55083806349154</v>
      </c>
      <c r="C222">
        <f>IFERROR(INDEX(data!$A$1:$J$385,MATCH($A222,data!$A:$A,0),MATCH(C$1,data!$1:$1,0)),INDEX(Calculation_mapping!$B$58:$E$75,MATCH($A222,Calculation_mapping!$B$58:$B$75,0),MATCH(C$1,Calculation_mapping!$B$58:$E$58,0)))*1000</f>
        <v>43.957704136644622</v>
      </c>
      <c r="D222">
        <f>IFERROR(INDEX(data!$A$1:$J$385,MATCH($A222,data!$A:$A,0),MATCH(D$1,data!$1:$1,0)),INDEX(Calculation_mapping!$B$58:$E$75,MATCH($A222,Calculation_mapping!$B$58:$B$75,0),MATCH(D$1,Calculation_mapping!$B$58:$E$58,0)))*1000</f>
        <v>6.1977485109936765</v>
      </c>
    </row>
    <row r="223" spans="1:4">
      <c r="A223" t="s">
        <v>1241</v>
      </c>
      <c r="B223">
        <f>IFERROR(INDEX(data!$A$1:$J$385,MATCH($A223,data!$A:$A,0),MATCH(B$1,data!$1:$1,0)),INDEX(Calculation_mapping!$B$58:$E$75,MATCH($A223,Calculation_mapping!$B$58:$B$75,0),MATCH(B$1,Calculation_mapping!$B$58:$E$58,0)))*1000</f>
        <v>243.70406585306253</v>
      </c>
      <c r="C223">
        <f>IFERROR(INDEX(data!$A$1:$J$385,MATCH($A223,data!$A:$A,0),MATCH(C$1,data!$1:$1,0)),INDEX(Calculation_mapping!$B$58:$E$75,MATCH($A223,Calculation_mapping!$B$58:$B$75,0),MATCH(C$1,Calculation_mapping!$B$58:$E$58,0)))*1000</f>
        <v>193.88153475887896</v>
      </c>
      <c r="D223">
        <f>IFERROR(INDEX(data!$A$1:$J$385,MATCH($A223,data!$A:$A,0),MATCH(D$1,data!$1:$1,0)),INDEX(Calculation_mapping!$B$58:$E$75,MATCH($A223,Calculation_mapping!$B$58:$B$75,0),MATCH(D$1,Calculation_mapping!$B$58:$E$58,0)))*1000</f>
        <v>28.885360009623795</v>
      </c>
    </row>
    <row r="224" spans="1:4">
      <c r="A224" t="s">
        <v>1239</v>
      </c>
      <c r="B224">
        <f>IFERROR(INDEX(data!$A$1:$J$385,MATCH($A224,data!$A:$A,0),MATCH(B$1,data!$1:$1,0)),INDEX(Calculation_mapping!$B$58:$E$75,MATCH($A224,Calculation_mapping!$B$58:$B$75,0),MATCH(B$1,Calculation_mapping!$B$58:$E$58,0)))*1000</f>
        <v>57.024475295786097</v>
      </c>
      <c r="C224">
        <f>IFERROR(INDEX(data!$A$1:$J$385,MATCH($A224,data!$A:$A,0),MATCH(C$1,data!$1:$1,0)),INDEX(Calculation_mapping!$B$58:$E$75,MATCH($A224,Calculation_mapping!$B$58:$B$75,0),MATCH(C$1,Calculation_mapping!$B$58:$E$58,0)))*1000</f>
        <v>85.370598916749785</v>
      </c>
      <c r="D224">
        <f>IFERROR(INDEX(data!$A$1:$J$385,MATCH($A224,data!$A:$A,0),MATCH(D$1,data!$1:$1,0)),INDEX(Calculation_mapping!$B$58:$E$75,MATCH($A224,Calculation_mapping!$B$58:$B$75,0),MATCH(D$1,Calculation_mapping!$B$58:$E$58,0)))*1000</f>
        <v>19.618204040778927</v>
      </c>
    </row>
    <row r="225" spans="1:4">
      <c r="A225" t="s">
        <v>1237</v>
      </c>
      <c r="B225">
        <f>IFERROR(INDEX(data!$A$1:$J$385,MATCH($A225,data!$A:$A,0),MATCH(B$1,data!$1:$1,0)),INDEX(Calculation_mapping!$B$58:$E$75,MATCH($A225,Calculation_mapping!$B$58:$B$75,0),MATCH(B$1,Calculation_mapping!$B$58:$E$58,0)))*1000</f>
        <v>373.02112926651415</v>
      </c>
      <c r="C225">
        <f>IFERROR(INDEX(data!$A$1:$J$385,MATCH($A225,data!$A:$A,0),MATCH(C$1,data!$1:$1,0)),INDEX(Calculation_mapping!$B$58:$E$75,MATCH($A225,Calculation_mapping!$B$58:$B$75,0),MATCH(C$1,Calculation_mapping!$B$58:$E$58,0)))*1000</f>
        <v>278.69581842843894</v>
      </c>
      <c r="D225">
        <f>IFERROR(INDEX(data!$A$1:$J$385,MATCH($A225,data!$A:$A,0),MATCH(D$1,data!$1:$1,0)),INDEX(Calculation_mapping!$B$58:$E$75,MATCH($A225,Calculation_mapping!$B$58:$B$75,0),MATCH(D$1,Calculation_mapping!$B$58:$E$58,0)))*1000</f>
        <v>26.314154078977268</v>
      </c>
    </row>
    <row r="226" spans="1:4">
      <c r="A226" t="s">
        <v>1235</v>
      </c>
      <c r="B226">
        <f>IFERROR(INDEX(data!$A$1:$J$385,MATCH($A226,data!$A:$A,0),MATCH(B$1,data!$1:$1,0)),INDEX(Calculation_mapping!$B$58:$E$75,MATCH($A226,Calculation_mapping!$B$58:$B$75,0),MATCH(B$1,Calculation_mapping!$B$58:$E$58,0)))*1000</f>
        <v>94.469572641168753</v>
      </c>
      <c r="C226">
        <f>IFERROR(INDEX(data!$A$1:$J$385,MATCH($A226,data!$A:$A,0),MATCH(C$1,data!$1:$1,0)),INDEX(Calculation_mapping!$B$58:$E$75,MATCH($A226,Calculation_mapping!$B$58:$B$75,0),MATCH(C$1,Calculation_mapping!$B$58:$E$58,0)))*1000</f>
        <v>50.247919783280352</v>
      </c>
      <c r="D226">
        <f>IFERROR(INDEX(data!$A$1:$J$385,MATCH($A226,data!$A:$A,0),MATCH(D$1,data!$1:$1,0)),INDEX(Calculation_mapping!$B$58:$E$75,MATCH($A226,Calculation_mapping!$B$58:$B$75,0),MATCH(D$1,Calculation_mapping!$B$58:$E$58,0)))*1000</f>
        <v>7.4207725039973287</v>
      </c>
    </row>
    <row r="227" spans="1:4">
      <c r="A227" t="s">
        <v>1233</v>
      </c>
      <c r="B227">
        <f>IFERROR(INDEX(data!$A$1:$J$385,MATCH($A227,data!$A:$A,0),MATCH(B$1,data!$1:$1,0)),INDEX(Calculation_mapping!$B$58:$E$75,MATCH($A227,Calculation_mapping!$B$58:$B$75,0),MATCH(B$1,Calculation_mapping!$B$58:$E$58,0)))*1000</f>
        <v>124.05433756464814</v>
      </c>
      <c r="C227">
        <f>IFERROR(INDEX(data!$A$1:$J$385,MATCH($A227,data!$A:$A,0),MATCH(C$1,data!$1:$1,0)),INDEX(Calculation_mapping!$B$58:$E$75,MATCH($A227,Calculation_mapping!$B$58:$B$75,0),MATCH(C$1,Calculation_mapping!$B$58:$E$58,0)))*1000</f>
        <v>141.87312002343134</v>
      </c>
      <c r="D227">
        <f>IFERROR(INDEX(data!$A$1:$J$385,MATCH($A227,data!$A:$A,0),MATCH(D$1,data!$1:$1,0)),INDEX(Calculation_mapping!$B$58:$E$75,MATCH($A227,Calculation_mapping!$B$58:$B$75,0),MATCH(D$1,Calculation_mapping!$B$58:$E$58,0)))*1000</f>
        <v>33.009496554337552</v>
      </c>
    </row>
    <row r="228" spans="1:4">
      <c r="A228" t="s">
        <v>1231</v>
      </c>
      <c r="B228">
        <f>IFERROR(INDEX(data!$A$1:$J$385,MATCH($A228,data!$A:$A,0),MATCH(B$1,data!$1:$1,0)),INDEX(Calculation_mapping!$B$58:$E$75,MATCH($A228,Calculation_mapping!$B$58:$B$75,0),MATCH(B$1,Calculation_mapping!$B$58:$E$58,0)))*1000</f>
        <v>147.45255762648841</v>
      </c>
      <c r="C228">
        <f>IFERROR(INDEX(data!$A$1:$J$385,MATCH($A228,data!$A:$A,0),MATCH(C$1,data!$1:$1,0)),INDEX(Calculation_mapping!$B$58:$E$75,MATCH($A228,Calculation_mapping!$B$58:$B$75,0),MATCH(C$1,Calculation_mapping!$B$58:$E$58,0)))*1000</f>
        <v>208.34136837829482</v>
      </c>
      <c r="D228">
        <f>IFERROR(INDEX(data!$A$1:$J$385,MATCH($A228,data!$A:$A,0),MATCH(D$1,data!$1:$1,0)),INDEX(Calculation_mapping!$B$58:$E$75,MATCH($A228,Calculation_mapping!$B$58:$B$75,0),MATCH(D$1,Calculation_mapping!$B$58:$E$58,0)))*1000</f>
        <v>48.676111896410191</v>
      </c>
    </row>
    <row r="229" spans="1:4">
      <c r="A229" t="s">
        <v>1229</v>
      </c>
      <c r="B229">
        <f>IFERROR(INDEX(data!$A$1:$J$385,MATCH($A229,data!$A:$A,0),MATCH(B$1,data!$1:$1,0)),INDEX(Calculation_mapping!$B$58:$E$75,MATCH($A229,Calculation_mapping!$B$58:$B$75,0),MATCH(B$1,Calculation_mapping!$B$58:$E$58,0)))*1000</f>
        <v>157.94513433230176</v>
      </c>
      <c r="C229">
        <f>IFERROR(INDEX(data!$A$1:$J$385,MATCH($A229,data!$A:$A,0),MATCH(C$1,data!$1:$1,0)),INDEX(Calculation_mapping!$B$58:$E$75,MATCH($A229,Calculation_mapping!$B$58:$B$75,0),MATCH(C$1,Calculation_mapping!$B$58:$E$58,0)))*1000</f>
        <v>153.95402773450752</v>
      </c>
      <c r="D229">
        <f>IFERROR(INDEX(data!$A$1:$J$385,MATCH($A229,data!$A:$A,0),MATCH(D$1,data!$1:$1,0)),INDEX(Calculation_mapping!$B$58:$E$75,MATCH($A229,Calculation_mapping!$B$58:$B$75,0),MATCH(D$1,Calculation_mapping!$B$58:$E$58,0)))*1000</f>
        <v>14.701805555242132</v>
      </c>
    </row>
    <row r="230" spans="1:4">
      <c r="A230" t="s">
        <v>1227</v>
      </c>
      <c r="B230">
        <f>IFERROR(INDEX(data!$A$1:$J$385,MATCH($A230,data!$A:$A,0),MATCH(B$1,data!$1:$1,0)),INDEX(Calculation_mapping!$B$58:$E$75,MATCH($A230,Calculation_mapping!$B$58:$B$75,0),MATCH(B$1,Calculation_mapping!$B$58:$E$58,0)))*1000</f>
        <v>467.94744143921122</v>
      </c>
      <c r="C230">
        <f>IFERROR(INDEX(data!$A$1:$J$385,MATCH($A230,data!$A:$A,0),MATCH(C$1,data!$1:$1,0)),INDEX(Calculation_mapping!$B$58:$E$75,MATCH($A230,Calculation_mapping!$B$58:$B$75,0),MATCH(C$1,Calculation_mapping!$B$58:$E$58,0)))*1000</f>
        <v>215.7314292898688</v>
      </c>
      <c r="D230">
        <f>IFERROR(INDEX(data!$A$1:$J$385,MATCH($A230,data!$A:$A,0),MATCH(D$1,data!$1:$1,0)),INDEX(Calculation_mapping!$B$58:$E$75,MATCH($A230,Calculation_mapping!$B$58:$B$75,0),MATCH(D$1,Calculation_mapping!$B$58:$E$58,0)))*1000</f>
        <v>22.790289618261326</v>
      </c>
    </row>
    <row r="231" spans="1:4">
      <c r="A231" t="s">
        <v>1225</v>
      </c>
      <c r="B231">
        <f>IFERROR(INDEX(data!$A$1:$J$385,MATCH($A231,data!$A:$A,0),MATCH(B$1,data!$1:$1,0)),INDEX(Calculation_mapping!$B$58:$E$75,MATCH($A231,Calculation_mapping!$B$58:$B$75,0),MATCH(B$1,Calculation_mapping!$B$58:$E$58,0)))*1000</f>
        <v>395.43224566493416</v>
      </c>
      <c r="C231">
        <f>IFERROR(INDEX(data!$A$1:$J$385,MATCH($A231,data!$A:$A,0),MATCH(C$1,data!$1:$1,0)),INDEX(Calculation_mapping!$B$58:$E$75,MATCH($A231,Calculation_mapping!$B$58:$B$75,0),MATCH(C$1,Calculation_mapping!$B$58:$E$58,0)))*1000</f>
        <v>110.35921090554982</v>
      </c>
      <c r="D231">
        <f>IFERROR(INDEX(data!$A$1:$J$385,MATCH($A231,data!$A:$A,0),MATCH(D$1,data!$1:$1,0)),INDEX(Calculation_mapping!$B$58:$E$75,MATCH($A231,Calculation_mapping!$B$58:$B$75,0),MATCH(D$1,Calculation_mapping!$B$58:$E$58,0)))*1000</f>
        <v>13.778310041399331</v>
      </c>
    </row>
    <row r="232" spans="1:4">
      <c r="A232" t="s">
        <v>1223</v>
      </c>
      <c r="B232">
        <f>IFERROR(INDEX(data!$A$1:$J$385,MATCH($A232,data!$A:$A,0),MATCH(B$1,data!$1:$1,0)),INDEX(Calculation_mapping!$B$58:$E$75,MATCH($A232,Calculation_mapping!$B$58:$B$75,0),MATCH(B$1,Calculation_mapping!$B$58:$E$58,0)))*1000</f>
        <v>80.297641275134609</v>
      </c>
      <c r="C232">
        <f>IFERROR(INDEX(data!$A$1:$J$385,MATCH($A232,data!$A:$A,0),MATCH(C$1,data!$1:$1,0)),INDEX(Calculation_mapping!$B$58:$E$75,MATCH($A232,Calculation_mapping!$B$58:$B$75,0),MATCH(C$1,Calculation_mapping!$B$58:$E$58,0)))*1000</f>
        <v>98.902071012509481</v>
      </c>
      <c r="D232">
        <f>IFERROR(INDEX(data!$A$1:$J$385,MATCH($A232,data!$A:$A,0),MATCH(D$1,data!$1:$1,0)),INDEX(Calculation_mapping!$B$58:$E$75,MATCH($A232,Calculation_mapping!$B$58:$B$75,0),MATCH(D$1,Calculation_mapping!$B$58:$E$58,0)))*1000</f>
        <v>19.017931956781105</v>
      </c>
    </row>
    <row r="233" spans="1:4">
      <c r="A233" t="s">
        <v>1221</v>
      </c>
      <c r="B233">
        <f>IFERROR(INDEX(data!$A$1:$J$385,MATCH($A233,data!$A:$A,0),MATCH(B$1,data!$1:$1,0)),INDEX(Calculation_mapping!$B$58:$E$75,MATCH($A233,Calculation_mapping!$B$58:$B$75,0),MATCH(B$1,Calculation_mapping!$B$58:$E$58,0)))*1000</f>
        <v>54.023222565341044</v>
      </c>
      <c r="C233">
        <f>IFERROR(INDEX(data!$A$1:$J$385,MATCH($A233,data!$A:$A,0),MATCH(C$1,data!$1:$1,0)),INDEX(Calculation_mapping!$B$58:$E$75,MATCH($A233,Calculation_mapping!$B$58:$B$75,0),MATCH(C$1,Calculation_mapping!$B$58:$E$58,0)))*1000</f>
        <v>72.506991254192016</v>
      </c>
      <c r="D233">
        <f>IFERROR(INDEX(data!$A$1:$J$385,MATCH($A233,data!$A:$A,0),MATCH(D$1,data!$1:$1,0)),INDEX(Calculation_mapping!$B$58:$E$75,MATCH($A233,Calculation_mapping!$B$58:$B$75,0),MATCH(D$1,Calculation_mapping!$B$58:$E$58,0)))*1000</f>
        <v>3.1951729653284717</v>
      </c>
    </row>
    <row r="234" spans="1:4">
      <c r="A234" t="s">
        <v>1219</v>
      </c>
      <c r="B234">
        <f>IFERROR(INDEX(data!$A$1:$J$385,MATCH($A234,data!$A:$A,0),MATCH(B$1,data!$1:$1,0)),INDEX(Calculation_mapping!$B$58:$E$75,MATCH($A234,Calculation_mapping!$B$58:$B$75,0),MATCH(B$1,Calculation_mapping!$B$58:$E$58,0)))*1000</f>
        <v>358.05281767536479</v>
      </c>
      <c r="C234">
        <f>IFERROR(INDEX(data!$A$1:$J$385,MATCH($A234,data!$A:$A,0),MATCH(C$1,data!$1:$1,0)),INDEX(Calculation_mapping!$B$58:$E$75,MATCH($A234,Calculation_mapping!$B$58:$B$75,0),MATCH(C$1,Calculation_mapping!$B$58:$E$58,0)))*1000</f>
        <v>103.06990895460754</v>
      </c>
      <c r="D234">
        <f>IFERROR(INDEX(data!$A$1:$J$385,MATCH($A234,data!$A:$A,0),MATCH(D$1,data!$1:$1,0)),INDEX(Calculation_mapping!$B$58:$E$75,MATCH($A234,Calculation_mapping!$B$58:$B$75,0),MATCH(D$1,Calculation_mapping!$B$58:$E$58,0)))*1000</f>
        <v>7.9347706649914134</v>
      </c>
    </row>
    <row r="235" spans="1:4">
      <c r="A235" t="s">
        <v>1217</v>
      </c>
      <c r="B235">
        <f>IFERROR(INDEX(data!$A$1:$J$385,MATCH($A235,data!$A:$A,0),MATCH(B$1,data!$1:$1,0)),INDEX(Calculation_mapping!$B$58:$E$75,MATCH($A235,Calculation_mapping!$B$58:$B$75,0),MATCH(B$1,Calculation_mapping!$B$58:$E$58,0)))*1000</f>
        <v>158.39733434999283</v>
      </c>
      <c r="C235">
        <f>IFERROR(INDEX(data!$A$1:$J$385,MATCH($A235,data!$A:$A,0),MATCH(C$1,data!$1:$1,0)),INDEX(Calculation_mapping!$B$58:$E$75,MATCH($A235,Calculation_mapping!$B$58:$B$75,0),MATCH(C$1,Calculation_mapping!$B$58:$E$58,0)))*1000</f>
        <v>151.26335730347728</v>
      </c>
      <c r="D235">
        <f>IFERROR(INDEX(data!$A$1:$J$385,MATCH($A235,data!$A:$A,0),MATCH(D$1,data!$1:$1,0)),INDEX(Calculation_mapping!$B$58:$E$75,MATCH($A235,Calculation_mapping!$B$58:$B$75,0),MATCH(D$1,Calculation_mapping!$B$58:$E$58,0)))*1000</f>
        <v>26.514042252697188</v>
      </c>
    </row>
    <row r="236" spans="1:4">
      <c r="A236" t="s">
        <v>1215</v>
      </c>
      <c r="B236">
        <f>IFERROR(INDEX(data!$A$1:$J$385,MATCH($A236,data!$A:$A,0),MATCH(B$1,data!$1:$1,0)),INDEX(Calculation_mapping!$B$58:$E$75,MATCH($A236,Calculation_mapping!$B$58:$B$75,0),MATCH(B$1,Calculation_mapping!$B$58:$E$58,0)))*1000</f>
        <v>90.283152667713566</v>
      </c>
      <c r="C236">
        <f>IFERROR(INDEX(data!$A$1:$J$385,MATCH($A236,data!$A:$A,0),MATCH(C$1,data!$1:$1,0)),INDEX(Calculation_mapping!$B$58:$E$75,MATCH($A236,Calculation_mapping!$B$58:$B$75,0),MATCH(C$1,Calculation_mapping!$B$58:$E$58,0)))*1000</f>
        <v>75.890671339412023</v>
      </c>
      <c r="D236">
        <f>IFERROR(INDEX(data!$A$1:$J$385,MATCH($A236,data!$A:$A,0),MATCH(D$1,data!$1:$1,0)),INDEX(Calculation_mapping!$B$58:$E$75,MATCH($A236,Calculation_mapping!$B$58:$B$75,0),MATCH(D$1,Calculation_mapping!$B$58:$E$58,0)))*1000</f>
        <v>12.15368701244167</v>
      </c>
    </row>
    <row r="237" spans="1:4">
      <c r="A237" t="s">
        <v>1213</v>
      </c>
      <c r="B237">
        <f>IFERROR(INDEX(data!$A$1:$J$385,MATCH($A237,data!$A:$A,0),MATCH(B$1,data!$1:$1,0)),INDEX(Calculation_mapping!$B$58:$E$75,MATCH($A237,Calculation_mapping!$B$58:$B$75,0),MATCH(B$1,Calculation_mapping!$B$58:$E$58,0)))*1000</f>
        <v>86.954238610563351</v>
      </c>
      <c r="C237">
        <f>IFERROR(INDEX(data!$A$1:$J$385,MATCH($A237,data!$A:$A,0),MATCH(C$1,data!$1:$1,0)),INDEX(Calculation_mapping!$B$58:$E$75,MATCH($A237,Calculation_mapping!$B$58:$B$75,0),MATCH(C$1,Calculation_mapping!$B$58:$E$58,0)))*1000</f>
        <v>128.02739179589</v>
      </c>
      <c r="D237">
        <f>IFERROR(INDEX(data!$A$1:$J$385,MATCH($A237,data!$A:$A,0),MATCH(D$1,data!$1:$1,0)),INDEX(Calculation_mapping!$B$58:$E$75,MATCH($A237,Calculation_mapping!$B$58:$B$75,0),MATCH(D$1,Calculation_mapping!$B$58:$E$58,0)))*1000</f>
        <v>28.094313194476875</v>
      </c>
    </row>
    <row r="238" spans="1:4">
      <c r="A238" t="s">
        <v>1211</v>
      </c>
      <c r="B238">
        <f>IFERROR(INDEX(data!$A$1:$J$385,MATCH($A238,data!$A:$A,0),MATCH(B$1,data!$1:$1,0)),INDEX(Calculation_mapping!$B$58:$E$75,MATCH($A238,Calculation_mapping!$B$58:$B$75,0),MATCH(B$1,Calculation_mapping!$B$58:$E$58,0)))*1000</f>
        <v>223.60287825858651</v>
      </c>
      <c r="C238">
        <f>IFERROR(INDEX(data!$A$1:$J$385,MATCH($A238,data!$A:$A,0),MATCH(C$1,data!$1:$1,0)),INDEX(Calculation_mapping!$B$58:$E$75,MATCH($A238,Calculation_mapping!$B$58:$B$75,0),MATCH(C$1,Calculation_mapping!$B$58:$E$58,0)))*1000</f>
        <v>149.36097728974951</v>
      </c>
      <c r="D238">
        <f>IFERROR(INDEX(data!$A$1:$J$385,MATCH($A238,data!$A:$A,0),MATCH(D$1,data!$1:$1,0)),INDEX(Calculation_mapping!$B$58:$E$75,MATCH($A238,Calculation_mapping!$B$58:$B$75,0),MATCH(D$1,Calculation_mapping!$B$58:$E$58,0)))*1000</f>
        <v>23.269656697486305</v>
      </c>
    </row>
    <row r="239" spans="1:4">
      <c r="A239" t="s">
        <v>1209</v>
      </c>
      <c r="B239">
        <f>IFERROR(INDEX(data!$A$1:$J$385,MATCH($A239,data!$A:$A,0),MATCH(B$1,data!$1:$1,0)),INDEX(Calculation_mapping!$B$58:$E$75,MATCH($A239,Calculation_mapping!$B$58:$B$75,0),MATCH(B$1,Calculation_mapping!$B$58:$E$58,0)))*1000</f>
        <v>95.146898093648304</v>
      </c>
      <c r="C239">
        <f>IFERROR(INDEX(data!$A$1:$J$385,MATCH($A239,data!$A:$A,0),MATCH(C$1,data!$1:$1,0)),INDEX(Calculation_mapping!$B$58:$E$75,MATCH($A239,Calculation_mapping!$B$58:$B$75,0),MATCH(C$1,Calculation_mapping!$B$58:$E$58,0)))*1000</f>
        <v>147.76885042362252</v>
      </c>
      <c r="D239">
        <f>IFERROR(INDEX(data!$A$1:$J$385,MATCH($A239,data!$A:$A,0),MATCH(D$1,data!$1:$1,0)),INDEX(Calculation_mapping!$B$58:$E$75,MATCH($A239,Calculation_mapping!$B$58:$B$75,0),MATCH(D$1,Calculation_mapping!$B$58:$E$58,0)))*1000</f>
        <v>32.484562262258486</v>
      </c>
    </row>
    <row r="240" spans="1:4">
      <c r="A240" t="s">
        <v>1206</v>
      </c>
      <c r="B240">
        <f>IFERROR(INDEX(data!$A$1:$J$385,MATCH($A240,data!$A:$A,0),MATCH(B$1,data!$1:$1,0)),INDEX(Calculation_mapping!$B$58:$E$75,MATCH($A240,Calculation_mapping!$B$58:$B$75,0),MATCH(B$1,Calculation_mapping!$B$58:$E$58,0)))*1000</f>
        <v>158.04927441832166</v>
      </c>
      <c r="C240">
        <f>IFERROR(INDEX(data!$A$1:$J$385,MATCH($A240,data!$A:$A,0),MATCH(C$1,data!$1:$1,0)),INDEX(Calculation_mapping!$B$58:$E$75,MATCH($A240,Calculation_mapping!$B$58:$B$75,0),MATCH(C$1,Calculation_mapping!$B$58:$E$58,0)))*1000</f>
        <v>98.585042618576807</v>
      </c>
      <c r="D240">
        <f>IFERROR(INDEX(data!$A$1:$J$385,MATCH($A240,data!$A:$A,0),MATCH(D$1,data!$1:$1,0)),INDEX(Calculation_mapping!$B$58:$E$75,MATCH($A240,Calculation_mapping!$B$58:$B$75,0),MATCH(D$1,Calculation_mapping!$B$58:$E$58,0)))*1000</f>
        <v>12.524907906492954</v>
      </c>
    </row>
    <row r="241" spans="1:4">
      <c r="A241" t="s">
        <v>1204</v>
      </c>
      <c r="B241">
        <f>IFERROR(INDEX(data!$A$1:$J$385,MATCH($A241,data!$A:$A,0),MATCH(B$1,data!$1:$1,0)),INDEX(Calculation_mapping!$B$58:$E$75,MATCH($A241,Calculation_mapping!$B$58:$B$75,0),MATCH(B$1,Calculation_mapping!$B$58:$E$58,0)))*1000</f>
        <v>210.77809104362558</v>
      </c>
      <c r="C241">
        <f>IFERROR(INDEX(data!$A$1:$J$385,MATCH($A241,data!$A:$A,0),MATCH(C$1,data!$1:$1,0)),INDEX(Calculation_mapping!$B$58:$E$75,MATCH($A241,Calculation_mapping!$B$58:$B$75,0),MATCH(C$1,Calculation_mapping!$B$58:$E$58,0)))*1000</f>
        <v>171.42716921008099</v>
      </c>
      <c r="D241">
        <f>IFERROR(INDEX(data!$A$1:$J$385,MATCH($A241,data!$A:$A,0),MATCH(D$1,data!$1:$1,0)),INDEX(Calculation_mapping!$B$58:$E$75,MATCH($A241,Calculation_mapping!$B$58:$B$75,0),MATCH(D$1,Calculation_mapping!$B$58:$E$58,0)))*1000</f>
        <v>35.365625240312802</v>
      </c>
    </row>
    <row r="242" spans="1:4">
      <c r="A242" t="s">
        <v>1202</v>
      </c>
      <c r="B242">
        <f>IFERROR(INDEX(data!$A$1:$J$385,MATCH($A242,data!$A:$A,0),MATCH(B$1,data!$1:$1,0)),INDEX(Calculation_mapping!$B$58:$E$75,MATCH($A242,Calculation_mapping!$B$58:$B$75,0),MATCH(B$1,Calculation_mapping!$B$58:$E$58,0)))*1000</f>
        <v>397.28239235216887</v>
      </c>
      <c r="C242">
        <f>IFERROR(INDEX(data!$A$1:$J$385,MATCH($A242,data!$A:$A,0),MATCH(C$1,data!$1:$1,0)),INDEX(Calculation_mapping!$B$58:$E$75,MATCH($A242,Calculation_mapping!$B$58:$B$75,0),MATCH(C$1,Calculation_mapping!$B$58:$E$58,0)))*1000</f>
        <v>137.31830591111316</v>
      </c>
      <c r="D242">
        <f>IFERROR(INDEX(data!$A$1:$J$385,MATCH($A242,data!$A:$A,0),MATCH(D$1,data!$1:$1,0)),INDEX(Calculation_mapping!$B$58:$E$75,MATCH($A242,Calculation_mapping!$B$58:$B$75,0),MATCH(D$1,Calculation_mapping!$B$58:$E$58,0)))*1000</f>
        <v>26.76861108184201</v>
      </c>
    </row>
    <row r="243" spans="1:4">
      <c r="A243" t="s">
        <v>1200</v>
      </c>
      <c r="B243">
        <f>IFERROR(INDEX(data!$A$1:$J$385,MATCH($A243,data!$A:$A,0),MATCH(B$1,data!$1:$1,0)),INDEX(Calculation_mapping!$B$58:$E$75,MATCH($A243,Calculation_mapping!$B$58:$B$75,0),MATCH(B$1,Calculation_mapping!$B$58:$E$58,0)))*1000</f>
        <v>332.23034138549383</v>
      </c>
      <c r="C243">
        <f>IFERROR(INDEX(data!$A$1:$J$385,MATCH($A243,data!$A:$A,0),MATCH(C$1,data!$1:$1,0)),INDEX(Calculation_mapping!$B$58:$E$75,MATCH($A243,Calculation_mapping!$B$58:$B$75,0),MATCH(C$1,Calculation_mapping!$B$58:$E$58,0)))*1000</f>
        <v>241.01195227671317</v>
      </c>
      <c r="D243">
        <f>IFERROR(INDEX(data!$A$1:$J$385,MATCH($A243,data!$A:$A,0),MATCH(D$1,data!$1:$1,0)),INDEX(Calculation_mapping!$B$58:$E$75,MATCH($A243,Calculation_mapping!$B$58:$B$75,0),MATCH(D$1,Calculation_mapping!$B$58:$E$58,0)))*1000</f>
        <v>46.801780541012143</v>
      </c>
    </row>
    <row r="244" spans="1:4">
      <c r="A244" t="s">
        <v>1198</v>
      </c>
      <c r="B244">
        <f>IFERROR(INDEX(data!$A$1:$J$385,MATCH($A244,data!$A:$A,0),MATCH(B$1,data!$1:$1,0)),INDEX(Calculation_mapping!$B$58:$E$75,MATCH($A244,Calculation_mapping!$B$58:$B$75,0),MATCH(B$1,Calculation_mapping!$B$58:$E$58,0)))*1000</f>
        <v>1615.949957262545</v>
      </c>
      <c r="C244">
        <f>IFERROR(INDEX(data!$A$1:$J$385,MATCH($A244,data!$A:$A,0),MATCH(C$1,data!$1:$1,0)),INDEX(Calculation_mapping!$B$58:$E$75,MATCH($A244,Calculation_mapping!$B$58:$B$75,0),MATCH(C$1,Calculation_mapping!$B$58:$E$58,0)))*1000</f>
        <v>1683.7063808475586</v>
      </c>
      <c r="D244">
        <f>IFERROR(INDEX(data!$A$1:$J$385,MATCH($A244,data!$A:$A,0),MATCH(D$1,data!$1:$1,0)),INDEX(Calculation_mapping!$B$58:$E$75,MATCH($A244,Calculation_mapping!$B$58:$B$75,0),MATCH(D$1,Calculation_mapping!$B$58:$E$58,0)))*1000</f>
        <v>391.64594154099808</v>
      </c>
    </row>
    <row r="245" spans="1:4">
      <c r="A245" t="s">
        <v>1196</v>
      </c>
      <c r="B245">
        <f>IFERROR(INDEX(data!$A$1:$J$385,MATCH($A245,data!$A:$A,0),MATCH(B$1,data!$1:$1,0)),INDEX(Calculation_mapping!$B$58:$E$75,MATCH($A245,Calculation_mapping!$B$58:$B$75,0),MATCH(B$1,Calculation_mapping!$B$58:$E$58,0)))*1000</f>
        <v>19.516379596077883</v>
      </c>
      <c r="C245">
        <f>IFERROR(INDEX(data!$A$1:$J$385,MATCH($A245,data!$A:$A,0),MATCH(C$1,data!$1:$1,0)),INDEX(Calculation_mapping!$B$58:$E$75,MATCH($A245,Calculation_mapping!$B$58:$B$75,0),MATCH(C$1,Calculation_mapping!$B$58:$E$58,0)))*1000</f>
        <v>22.920241467397872</v>
      </c>
      <c r="D245">
        <f>IFERROR(INDEX(data!$A$1:$J$385,MATCH($A245,data!$A:$A,0),MATCH(D$1,data!$1:$1,0)),INDEX(Calculation_mapping!$B$58:$E$75,MATCH($A245,Calculation_mapping!$B$58:$B$75,0),MATCH(D$1,Calculation_mapping!$B$58:$E$58,0)))*1000</f>
        <v>1.0049089341420978</v>
      </c>
    </row>
    <row r="246" spans="1:4">
      <c r="A246" t="s">
        <v>1194</v>
      </c>
      <c r="B246">
        <f>IFERROR(INDEX(data!$A$1:$J$385,MATCH($A246,data!$A:$A,0),MATCH(B$1,data!$1:$1,0)),INDEX(Calculation_mapping!$B$58:$E$75,MATCH($A246,Calculation_mapping!$B$58:$B$75,0),MATCH(B$1,Calculation_mapping!$B$58:$E$58,0)))*1000</f>
        <v>152.02212017259339</v>
      </c>
      <c r="C246">
        <f>IFERROR(INDEX(data!$A$1:$J$385,MATCH($A246,data!$A:$A,0),MATCH(C$1,data!$1:$1,0)),INDEX(Calculation_mapping!$B$58:$E$75,MATCH($A246,Calculation_mapping!$B$58:$B$75,0),MATCH(C$1,Calculation_mapping!$B$58:$E$58,0)))*1000</f>
        <v>79.790495722440099</v>
      </c>
      <c r="D246">
        <f>IFERROR(INDEX(data!$A$1:$J$385,MATCH($A246,data!$A:$A,0),MATCH(D$1,data!$1:$1,0)),INDEX(Calculation_mapping!$B$58:$E$75,MATCH($A246,Calculation_mapping!$B$58:$B$75,0),MATCH(D$1,Calculation_mapping!$B$58:$E$58,0)))*1000</f>
        <v>13.713908380565558</v>
      </c>
    </row>
    <row r="247" spans="1:4">
      <c r="A247" t="s">
        <v>1192</v>
      </c>
      <c r="B247">
        <f>IFERROR(INDEX(data!$A$1:$J$385,MATCH($A247,data!$A:$A,0),MATCH(B$1,data!$1:$1,0)),INDEX(Calculation_mapping!$B$58:$E$75,MATCH($A247,Calculation_mapping!$B$58:$B$75,0),MATCH(B$1,Calculation_mapping!$B$58:$E$58,0)))*1000</f>
        <v>398.657334110188</v>
      </c>
      <c r="C247">
        <f>IFERROR(INDEX(data!$A$1:$J$385,MATCH($A247,data!$A:$A,0),MATCH(C$1,data!$1:$1,0)),INDEX(Calculation_mapping!$B$58:$E$75,MATCH($A247,Calculation_mapping!$B$58:$B$75,0),MATCH(C$1,Calculation_mapping!$B$58:$E$58,0)))*1000</f>
        <v>152.23924611306333</v>
      </c>
      <c r="D247">
        <f>IFERROR(INDEX(data!$A$1:$J$385,MATCH($A247,data!$A:$A,0),MATCH(D$1,data!$1:$1,0)),INDEX(Calculation_mapping!$B$58:$E$75,MATCH($A247,Calculation_mapping!$B$58:$B$75,0),MATCH(D$1,Calculation_mapping!$B$58:$E$58,0)))*1000</f>
        <v>28.283872799949869</v>
      </c>
    </row>
    <row r="248" spans="1:4">
      <c r="A248" t="s">
        <v>1190</v>
      </c>
      <c r="B248">
        <f>IFERROR(INDEX(data!$A$1:$J$385,MATCH($A248,data!$A:$A,0),MATCH(B$1,data!$1:$1,0)),INDEX(Calculation_mapping!$B$58:$E$75,MATCH($A248,Calculation_mapping!$B$58:$B$75,0),MATCH(B$1,Calculation_mapping!$B$58:$E$58,0)))*1000</f>
        <v>36.14290446447464</v>
      </c>
      <c r="C248">
        <f>IFERROR(INDEX(data!$A$1:$J$385,MATCH($A248,data!$A:$A,0),MATCH(C$1,data!$1:$1,0)),INDEX(Calculation_mapping!$B$58:$E$75,MATCH($A248,Calculation_mapping!$B$58:$B$75,0),MATCH(C$1,Calculation_mapping!$B$58:$E$58,0)))*1000</f>
        <v>68.900424273411375</v>
      </c>
      <c r="D248">
        <f>IFERROR(INDEX(data!$A$1:$J$385,MATCH($A248,data!$A:$A,0),MATCH(D$1,data!$1:$1,0)),INDEX(Calculation_mapping!$B$58:$E$75,MATCH($A248,Calculation_mapping!$B$58:$B$75,0),MATCH(D$1,Calculation_mapping!$B$58:$E$58,0)))*1000</f>
        <v>5.9984679001118089</v>
      </c>
    </row>
    <row r="249" spans="1:4">
      <c r="A249" t="s">
        <v>1188</v>
      </c>
      <c r="B249">
        <f>IFERROR(INDEX(data!$A$1:$J$385,MATCH($A249,data!$A:$A,0),MATCH(B$1,data!$1:$1,0)),INDEX(Calculation_mapping!$B$58:$E$75,MATCH($A249,Calculation_mapping!$B$58:$B$75,0),MATCH(B$1,Calculation_mapping!$B$58:$E$58,0)))*1000</f>
        <v>144.26049812289477</v>
      </c>
      <c r="C249">
        <f>IFERROR(INDEX(data!$A$1:$J$385,MATCH($A249,data!$A:$A,0),MATCH(C$1,data!$1:$1,0)),INDEX(Calculation_mapping!$B$58:$E$75,MATCH($A249,Calculation_mapping!$B$58:$B$75,0),MATCH(C$1,Calculation_mapping!$B$58:$E$58,0)))*1000</f>
        <v>203.32309667223385</v>
      </c>
      <c r="D249">
        <f>IFERROR(INDEX(data!$A$1:$J$385,MATCH($A249,data!$A:$A,0),MATCH(D$1,data!$1:$1,0)),INDEX(Calculation_mapping!$B$58:$E$75,MATCH($A249,Calculation_mapping!$B$58:$B$75,0),MATCH(D$1,Calculation_mapping!$B$58:$E$58,0)))*1000</f>
        <v>47.389293805410816</v>
      </c>
    </row>
    <row r="250" spans="1:4">
      <c r="A250" t="s">
        <v>1186</v>
      </c>
      <c r="B250">
        <f>IFERROR(INDEX(data!$A$1:$J$385,MATCH($A250,data!$A:$A,0),MATCH(B$1,data!$1:$1,0)),INDEX(Calculation_mapping!$B$58:$E$75,MATCH($A250,Calculation_mapping!$B$58:$B$75,0),MATCH(B$1,Calculation_mapping!$B$58:$E$58,0)))*1000</f>
        <v>117.06907452775927</v>
      </c>
      <c r="C250">
        <f>IFERROR(INDEX(data!$A$1:$J$385,MATCH($A250,data!$A:$A,0),MATCH(C$1,data!$1:$1,0)),INDEX(Calculation_mapping!$B$58:$E$75,MATCH($A250,Calculation_mapping!$B$58:$B$75,0),MATCH(C$1,Calculation_mapping!$B$58:$E$58,0)))*1000</f>
        <v>5.9066152562261758</v>
      </c>
      <c r="D250">
        <f>IFERROR(INDEX(data!$A$1:$J$385,MATCH($A250,data!$A:$A,0),MATCH(D$1,data!$1:$1,0)),INDEX(Calculation_mapping!$B$58:$E$75,MATCH($A250,Calculation_mapping!$B$58:$B$75,0),MATCH(D$1,Calculation_mapping!$B$58:$E$58,0)))*1000</f>
        <v>0.56867881641898643</v>
      </c>
    </row>
    <row r="251" spans="1:4">
      <c r="A251" t="s">
        <v>1184</v>
      </c>
      <c r="B251">
        <f>IFERROR(INDEX(data!$A$1:$J$385,MATCH($A251,data!$A:$A,0),MATCH(B$1,data!$1:$1,0)),INDEX(Calculation_mapping!$B$58:$E$75,MATCH($A251,Calculation_mapping!$B$58:$B$75,0),MATCH(B$1,Calculation_mapping!$B$58:$E$58,0)))*1000</f>
        <v>670.2335073635337</v>
      </c>
      <c r="C251">
        <f>IFERROR(INDEX(data!$A$1:$J$385,MATCH($A251,data!$A:$A,0),MATCH(C$1,data!$1:$1,0)),INDEX(Calculation_mapping!$B$58:$E$75,MATCH($A251,Calculation_mapping!$B$58:$B$75,0),MATCH(C$1,Calculation_mapping!$B$58:$E$58,0)))*1000</f>
        <v>164.80221472949412</v>
      </c>
      <c r="D251">
        <f>IFERROR(INDEX(data!$A$1:$J$385,MATCH($A251,data!$A:$A,0),MATCH(D$1,data!$1:$1,0)),INDEX(Calculation_mapping!$B$58:$E$75,MATCH($A251,Calculation_mapping!$B$58:$B$75,0),MATCH(D$1,Calculation_mapping!$B$58:$E$58,0)))*1000</f>
        <v>20.522865106642033</v>
      </c>
    </row>
    <row r="252" spans="1:4">
      <c r="A252" t="s">
        <v>1182</v>
      </c>
      <c r="B252">
        <f>IFERROR(INDEX(data!$A$1:$J$385,MATCH($A252,data!$A:$A,0),MATCH(B$1,data!$1:$1,0)),INDEX(Calculation_mapping!$B$58:$E$75,MATCH($A252,Calculation_mapping!$B$58:$B$75,0),MATCH(B$1,Calculation_mapping!$B$58:$E$58,0)))*1000</f>
        <v>41.474816613942387</v>
      </c>
      <c r="C252">
        <f>IFERROR(INDEX(data!$A$1:$J$385,MATCH($A252,data!$A:$A,0),MATCH(C$1,data!$1:$1,0)),INDEX(Calculation_mapping!$B$58:$E$75,MATCH($A252,Calculation_mapping!$B$58:$B$75,0),MATCH(C$1,Calculation_mapping!$B$58:$E$58,0)))*1000</f>
        <v>33.821998622201782</v>
      </c>
      <c r="D252">
        <f>IFERROR(INDEX(data!$A$1:$J$385,MATCH($A252,data!$A:$A,0),MATCH(D$1,data!$1:$1,0)),INDEX(Calculation_mapping!$B$58:$E$75,MATCH($A252,Calculation_mapping!$B$58:$B$75,0),MATCH(D$1,Calculation_mapping!$B$58:$E$58,0)))*1000</f>
        <v>6.3891308049808346</v>
      </c>
    </row>
    <row r="253" spans="1:4">
      <c r="A253" t="s">
        <v>1178</v>
      </c>
      <c r="B253">
        <f>IFERROR(INDEX(data!$A$1:$J$385,MATCH($A253,data!$A:$A,0),MATCH(B$1,data!$1:$1,0)),INDEX(Calculation_mapping!$B$58:$E$75,MATCH($A253,Calculation_mapping!$B$58:$B$75,0),MATCH(B$1,Calculation_mapping!$B$58:$E$58,0)))*1000</f>
        <v>156.10260368519923</v>
      </c>
      <c r="C253">
        <f>IFERROR(INDEX(data!$A$1:$J$385,MATCH($A253,data!$A:$A,0),MATCH(C$1,data!$1:$1,0)),INDEX(Calculation_mapping!$B$58:$E$75,MATCH($A253,Calculation_mapping!$B$58:$B$75,0),MATCH(C$1,Calculation_mapping!$B$58:$E$58,0)))*1000</f>
        <v>95.095364530398598</v>
      </c>
      <c r="D253">
        <f>IFERROR(INDEX(data!$A$1:$J$385,MATCH($A253,data!$A:$A,0),MATCH(D$1,data!$1:$1,0)),INDEX(Calculation_mapping!$B$58:$E$75,MATCH($A253,Calculation_mapping!$B$58:$B$75,0),MATCH(D$1,Calculation_mapping!$B$58:$E$58,0)))*1000</f>
        <v>17.613854238037217</v>
      </c>
    </row>
    <row r="254" spans="1:4">
      <c r="A254" t="s">
        <v>1176</v>
      </c>
      <c r="B254">
        <f>IFERROR(INDEX(data!$A$1:$J$385,MATCH($A254,data!$A:$A,0),MATCH(B$1,data!$1:$1,0)),INDEX(Calculation_mapping!$B$58:$E$75,MATCH($A254,Calculation_mapping!$B$58:$B$75,0),MATCH(B$1,Calculation_mapping!$B$58:$E$58,0)))*1000</f>
        <v>214.7205182060149</v>
      </c>
      <c r="C254">
        <f>IFERROR(INDEX(data!$A$1:$J$385,MATCH($A254,data!$A:$A,0),MATCH(C$1,data!$1:$1,0)),INDEX(Calculation_mapping!$B$58:$E$75,MATCH($A254,Calculation_mapping!$B$58:$B$75,0),MATCH(C$1,Calculation_mapping!$B$58:$E$58,0)))*1000</f>
        <v>268.13790428630358</v>
      </c>
      <c r="D254">
        <f>IFERROR(INDEX(data!$A$1:$J$385,MATCH($A254,data!$A:$A,0),MATCH(D$1,data!$1:$1,0)),INDEX(Calculation_mapping!$B$58:$E$75,MATCH($A254,Calculation_mapping!$B$58:$B$75,0),MATCH(D$1,Calculation_mapping!$B$58:$E$58,0)))*1000</f>
        <v>56.297380136965494</v>
      </c>
    </row>
    <row r="255" spans="1:4">
      <c r="A255" t="s">
        <v>1174</v>
      </c>
      <c r="B255">
        <f>IFERROR(INDEX(data!$A$1:$J$385,MATCH($A255,data!$A:$A,0),MATCH(B$1,data!$1:$1,0)),INDEX(Calculation_mapping!$B$58:$E$75,MATCH($A255,Calculation_mapping!$B$58:$B$75,0),MATCH(B$1,Calculation_mapping!$B$58:$E$58,0)))*1000</f>
        <v>48.059759430698008</v>
      </c>
      <c r="C255">
        <f>IFERROR(INDEX(data!$A$1:$J$385,MATCH($A255,data!$A:$A,0),MATCH(C$1,data!$1:$1,0)),INDEX(Calculation_mapping!$B$58:$E$75,MATCH($A255,Calculation_mapping!$B$58:$B$75,0),MATCH(C$1,Calculation_mapping!$B$58:$E$58,0)))*1000</f>
        <v>64.746269571155494</v>
      </c>
      <c r="D255">
        <f>IFERROR(INDEX(data!$A$1:$J$385,MATCH($A255,data!$A:$A,0),MATCH(D$1,data!$1:$1,0)),INDEX(Calculation_mapping!$B$58:$E$75,MATCH($A255,Calculation_mapping!$B$58:$B$75,0),MATCH(D$1,Calculation_mapping!$B$58:$E$58,0)))*1000</f>
        <v>15.204867585151234</v>
      </c>
    </row>
    <row r="256" spans="1:4">
      <c r="A256" t="s">
        <v>1172</v>
      </c>
      <c r="B256">
        <f>IFERROR(INDEX(data!$A$1:$J$385,MATCH($A256,data!$A:$A,0),MATCH(B$1,data!$1:$1,0)),INDEX(Calculation_mapping!$B$58:$E$75,MATCH($A256,Calculation_mapping!$B$58:$B$75,0),MATCH(B$1,Calculation_mapping!$B$58:$E$58,0)))*1000</f>
        <v>680.74704216281782</v>
      </c>
      <c r="C256">
        <f>IFERROR(INDEX(data!$A$1:$J$385,MATCH($A256,data!$A:$A,0),MATCH(C$1,data!$1:$1,0)),INDEX(Calculation_mapping!$B$58:$E$75,MATCH($A256,Calculation_mapping!$B$58:$B$75,0),MATCH(C$1,Calculation_mapping!$B$58:$E$58,0)))*1000</f>
        <v>228.28177189592157</v>
      </c>
      <c r="D256">
        <f>IFERROR(INDEX(data!$A$1:$J$385,MATCH($A256,data!$A:$A,0),MATCH(D$1,data!$1:$1,0)),INDEX(Calculation_mapping!$B$58:$E$75,MATCH($A256,Calculation_mapping!$B$58:$B$75,0),MATCH(D$1,Calculation_mapping!$B$58:$E$58,0)))*1000</f>
        <v>14.2084645307419</v>
      </c>
    </row>
    <row r="257" spans="1:4">
      <c r="A257" t="s">
        <v>1170</v>
      </c>
      <c r="B257">
        <f>IFERROR(INDEX(data!$A$1:$J$385,MATCH($A257,data!$A:$A,0),MATCH(B$1,data!$1:$1,0)),INDEX(Calculation_mapping!$B$58:$E$75,MATCH($A257,Calculation_mapping!$B$58:$B$75,0),MATCH(B$1,Calculation_mapping!$B$58:$E$58,0)))*1000</f>
        <v>367.94087093861214</v>
      </c>
      <c r="C257">
        <f>IFERROR(INDEX(data!$A$1:$J$385,MATCH($A257,data!$A:$A,0),MATCH(C$1,data!$1:$1,0)),INDEX(Calculation_mapping!$B$58:$E$75,MATCH($A257,Calculation_mapping!$B$58:$B$75,0),MATCH(C$1,Calculation_mapping!$B$58:$E$58,0)))*1000</f>
        <v>192.05373763441281</v>
      </c>
      <c r="D257">
        <f>IFERROR(INDEX(data!$A$1:$J$385,MATCH($A257,data!$A:$A,0),MATCH(D$1,data!$1:$1,0)),INDEX(Calculation_mapping!$B$58:$E$75,MATCH($A257,Calculation_mapping!$B$58:$B$75,0),MATCH(D$1,Calculation_mapping!$B$58:$E$58,0)))*1000</f>
        <v>33.985850035091097</v>
      </c>
    </row>
    <row r="258" spans="1:4">
      <c r="A258" t="s">
        <v>1168</v>
      </c>
      <c r="B258">
        <f>IFERROR(INDEX(data!$A$1:$J$385,MATCH($A258,data!$A:$A,0),MATCH(B$1,data!$1:$1,0)),INDEX(Calculation_mapping!$B$58:$E$75,MATCH($A258,Calculation_mapping!$B$58:$B$75,0),MATCH(B$1,Calculation_mapping!$B$58:$E$58,0)))*1000</f>
        <v>102.87153094977394</v>
      </c>
      <c r="C258">
        <f>IFERROR(INDEX(data!$A$1:$J$385,MATCH($A258,data!$A:$A,0),MATCH(C$1,data!$1:$1,0)),INDEX(Calculation_mapping!$B$58:$E$75,MATCH($A258,Calculation_mapping!$B$58:$B$75,0),MATCH(C$1,Calculation_mapping!$B$58:$E$58,0)))*1000</f>
        <v>132.42882053606465</v>
      </c>
      <c r="D258">
        <f>IFERROR(INDEX(data!$A$1:$J$385,MATCH($A258,data!$A:$A,0),MATCH(D$1,data!$1:$1,0)),INDEX(Calculation_mapping!$B$58:$E$75,MATCH($A258,Calculation_mapping!$B$58:$B$75,0),MATCH(D$1,Calculation_mapping!$B$58:$E$58,0)))*1000</f>
        <v>28.065757741088312</v>
      </c>
    </row>
    <row r="259" spans="1:4">
      <c r="A259" t="s">
        <v>1166</v>
      </c>
      <c r="B259">
        <f>IFERROR(INDEX(data!$A$1:$J$385,MATCH($A259,data!$A:$A,0),MATCH(B$1,data!$1:$1,0)),INDEX(Calculation_mapping!$B$58:$E$75,MATCH($A259,Calculation_mapping!$B$58:$B$75,0),MATCH(B$1,Calculation_mapping!$B$58:$E$58,0)))*1000</f>
        <v>239.66064850977764</v>
      </c>
      <c r="C259">
        <f>IFERROR(INDEX(data!$A$1:$J$385,MATCH($A259,data!$A:$A,0),MATCH(C$1,data!$1:$1,0)),INDEX(Calculation_mapping!$B$58:$E$75,MATCH($A259,Calculation_mapping!$B$58:$B$75,0),MATCH(C$1,Calculation_mapping!$B$58:$E$58,0)))*1000</f>
        <v>261.75994322305507</v>
      </c>
      <c r="D259">
        <f>IFERROR(INDEX(data!$A$1:$J$385,MATCH($A259,data!$A:$A,0),MATCH(D$1,data!$1:$1,0)),INDEX(Calculation_mapping!$B$58:$E$75,MATCH($A259,Calculation_mapping!$B$58:$B$75,0),MATCH(D$1,Calculation_mapping!$B$58:$E$58,0)))*1000</f>
        <v>11.739329156888523</v>
      </c>
    </row>
    <row r="260" spans="1:4">
      <c r="A260" t="s">
        <v>1164</v>
      </c>
      <c r="B260">
        <f>IFERROR(INDEX(data!$A$1:$J$385,MATCH($A260,data!$A:$A,0),MATCH(B$1,data!$1:$1,0)),INDEX(Calculation_mapping!$B$58:$E$75,MATCH($A260,Calculation_mapping!$B$58:$B$75,0),MATCH(B$1,Calculation_mapping!$B$58:$E$58,0)))*1000</f>
        <v>55.410537515019563</v>
      </c>
      <c r="C260">
        <f>IFERROR(INDEX(data!$A$1:$J$385,MATCH($A260,data!$A:$A,0),MATCH(C$1,data!$1:$1,0)),INDEX(Calculation_mapping!$B$58:$E$75,MATCH($A260,Calculation_mapping!$B$58:$B$75,0),MATCH(C$1,Calculation_mapping!$B$58:$E$58,0)))*1000</f>
        <v>79.455235972613337</v>
      </c>
      <c r="D260">
        <f>IFERROR(INDEX(data!$A$1:$J$385,MATCH($A260,data!$A:$A,0),MATCH(D$1,data!$1:$1,0)),INDEX(Calculation_mapping!$B$58:$E$75,MATCH($A260,Calculation_mapping!$B$58:$B$75,0),MATCH(D$1,Calculation_mapping!$B$58:$E$58,0)))*1000</f>
        <v>10.270242214472807</v>
      </c>
    </row>
    <row r="261" spans="1:4">
      <c r="A261" t="s">
        <v>1162</v>
      </c>
      <c r="B261">
        <f>IFERROR(INDEX(data!$A$1:$J$385,MATCH($A261,data!$A:$A,0),MATCH(B$1,data!$1:$1,0)),INDEX(Calculation_mapping!$B$58:$E$75,MATCH($A261,Calculation_mapping!$B$58:$B$75,0),MATCH(B$1,Calculation_mapping!$B$58:$E$58,0)))*1000</f>
        <v>206.68982630742593</v>
      </c>
      <c r="C261">
        <f>IFERROR(INDEX(data!$A$1:$J$385,MATCH($A261,data!$A:$A,0),MATCH(C$1,data!$1:$1,0)),INDEX(Calculation_mapping!$B$58:$E$75,MATCH($A261,Calculation_mapping!$B$58:$B$75,0),MATCH(C$1,Calculation_mapping!$B$58:$E$58,0)))*1000</f>
        <v>159.03103001716056</v>
      </c>
      <c r="D261">
        <f>IFERROR(INDEX(data!$A$1:$J$385,MATCH($A261,data!$A:$A,0),MATCH(D$1,data!$1:$1,0)),INDEX(Calculation_mapping!$B$58:$E$75,MATCH($A261,Calculation_mapping!$B$58:$B$75,0),MATCH(D$1,Calculation_mapping!$B$58:$E$58,0)))*1000</f>
        <v>19.313815058913633</v>
      </c>
    </row>
    <row r="262" spans="1:4">
      <c r="A262" t="s">
        <v>1160</v>
      </c>
      <c r="B262">
        <f>IFERROR(INDEX(data!$A$1:$J$385,MATCH($A262,data!$A:$A,0),MATCH(B$1,data!$1:$1,0)),INDEX(Calculation_mapping!$B$58:$E$75,MATCH($A262,Calculation_mapping!$B$58:$B$75,0),MATCH(B$1,Calculation_mapping!$B$58:$E$58,0)))*1000</f>
        <v>272.61177692661511</v>
      </c>
      <c r="C262">
        <f>IFERROR(INDEX(data!$A$1:$J$385,MATCH($A262,data!$A:$A,0),MATCH(C$1,data!$1:$1,0)),INDEX(Calculation_mapping!$B$58:$E$75,MATCH($A262,Calculation_mapping!$B$58:$B$75,0),MATCH(C$1,Calculation_mapping!$B$58:$E$58,0)))*1000</f>
        <v>124.66831034862132</v>
      </c>
      <c r="D262">
        <f>IFERROR(INDEX(data!$A$1:$J$385,MATCH($A262,data!$A:$A,0),MATCH(D$1,data!$1:$1,0)),INDEX(Calculation_mapping!$B$58:$E$75,MATCH($A262,Calculation_mapping!$B$58:$B$75,0),MATCH(D$1,Calculation_mapping!$B$58:$E$58,0)))*1000</f>
        <v>10.330390935440199</v>
      </c>
    </row>
    <row r="263" spans="1:4">
      <c r="A263" t="s">
        <v>1158</v>
      </c>
      <c r="B263">
        <f>IFERROR(INDEX(data!$A$1:$J$385,MATCH($A263,data!$A:$A,0),MATCH(B$1,data!$1:$1,0)),INDEX(Calculation_mapping!$B$58:$E$75,MATCH($A263,Calculation_mapping!$B$58:$B$75,0),MATCH(B$1,Calculation_mapping!$B$58:$E$58,0)))*1000</f>
        <v>66.069109418151811</v>
      </c>
      <c r="C263">
        <f>IFERROR(INDEX(data!$A$1:$J$385,MATCH($A263,data!$A:$A,0),MATCH(C$1,data!$1:$1,0)),INDEX(Calculation_mapping!$B$58:$E$75,MATCH($A263,Calculation_mapping!$B$58:$B$75,0),MATCH(C$1,Calculation_mapping!$B$58:$E$58,0)))*1000</f>
        <v>59.785565136310311</v>
      </c>
      <c r="D263">
        <f>IFERROR(INDEX(data!$A$1:$J$385,MATCH($A263,data!$A:$A,0),MATCH(D$1,data!$1:$1,0)),INDEX(Calculation_mapping!$B$58:$E$75,MATCH($A263,Calculation_mapping!$B$58:$B$75,0),MATCH(D$1,Calculation_mapping!$B$58:$E$58,0)))*1000</f>
        <v>13.187758962810385</v>
      </c>
    </row>
    <row r="264" spans="1:4">
      <c r="A264" t="s">
        <v>1156</v>
      </c>
      <c r="B264">
        <f>IFERROR(INDEX(data!$A$1:$J$385,MATCH($A264,data!$A:$A,0),MATCH(B$1,data!$1:$1,0)),INDEX(Calculation_mapping!$B$58:$E$75,MATCH($A264,Calculation_mapping!$B$58:$B$75,0),MATCH(B$1,Calculation_mapping!$B$58:$E$58,0)))*1000</f>
        <v>541.88152299766864</v>
      </c>
      <c r="C264">
        <f>IFERROR(INDEX(data!$A$1:$J$385,MATCH($A264,data!$A:$A,0),MATCH(C$1,data!$1:$1,0)),INDEX(Calculation_mapping!$B$58:$E$75,MATCH($A264,Calculation_mapping!$B$58:$B$75,0),MATCH(C$1,Calculation_mapping!$B$58:$E$58,0)))*1000</f>
        <v>128.46893396012078</v>
      </c>
      <c r="D264">
        <f>IFERROR(INDEX(data!$A$1:$J$385,MATCH($A264,data!$A:$A,0),MATCH(D$1,data!$1:$1,0)),INDEX(Calculation_mapping!$B$58:$E$75,MATCH($A264,Calculation_mapping!$B$58:$B$75,0),MATCH(D$1,Calculation_mapping!$B$58:$E$58,0)))*1000</f>
        <v>15.22187934461676</v>
      </c>
    </row>
    <row r="265" spans="1:4">
      <c r="A265" t="s">
        <v>1154</v>
      </c>
      <c r="B265">
        <f>IFERROR(INDEX(data!$A$1:$J$385,MATCH($A265,data!$A:$A,0),MATCH(B$1,data!$1:$1,0)),INDEX(Calculation_mapping!$B$58:$E$75,MATCH($A265,Calculation_mapping!$B$58:$B$75,0),MATCH(B$1,Calculation_mapping!$B$58:$E$58,0)))*1000</f>
        <v>1279.9193754662679</v>
      </c>
      <c r="C265">
        <f>IFERROR(INDEX(data!$A$1:$J$385,MATCH($A265,data!$A:$A,0),MATCH(C$1,data!$1:$1,0)),INDEX(Calculation_mapping!$B$58:$E$75,MATCH($A265,Calculation_mapping!$B$58:$B$75,0),MATCH(C$1,Calculation_mapping!$B$58:$E$58,0)))*1000</f>
        <v>211.28604226443233</v>
      </c>
      <c r="D265">
        <f>IFERROR(INDEX(data!$A$1:$J$385,MATCH($A265,data!$A:$A,0),MATCH(D$1,data!$1:$1,0)),INDEX(Calculation_mapping!$B$58:$E$75,MATCH($A265,Calculation_mapping!$B$58:$B$75,0),MATCH(D$1,Calculation_mapping!$B$58:$E$58,0)))*1000</f>
        <v>26.69631110411353</v>
      </c>
    </row>
    <row r="266" spans="1:4">
      <c r="A266" t="s">
        <v>1152</v>
      </c>
      <c r="B266">
        <f>IFERROR(INDEX(data!$A$1:$J$385,MATCH($A266,data!$A:$A,0),MATCH(B$1,data!$1:$1,0)),INDEX(Calculation_mapping!$B$58:$E$75,MATCH($A266,Calculation_mapping!$B$58:$B$75,0),MATCH(B$1,Calculation_mapping!$B$58:$E$58,0)))*1000</f>
        <v>65.900395814489684</v>
      </c>
      <c r="C266">
        <f>IFERROR(INDEX(data!$A$1:$J$385,MATCH($A266,data!$A:$A,0),MATCH(C$1,data!$1:$1,0)),INDEX(Calculation_mapping!$B$58:$E$75,MATCH($A266,Calculation_mapping!$B$58:$B$75,0),MATCH(C$1,Calculation_mapping!$B$58:$E$58,0)))*1000</f>
        <v>73.696209925791464</v>
      </c>
      <c r="D266">
        <f>IFERROR(INDEX(data!$A$1:$J$385,MATCH($A266,data!$A:$A,0),MATCH(D$1,data!$1:$1,0)),INDEX(Calculation_mapping!$B$58:$E$75,MATCH($A266,Calculation_mapping!$B$58:$B$75,0),MATCH(D$1,Calculation_mapping!$B$58:$E$58,0)))*1000</f>
        <v>15.165376000677693</v>
      </c>
    </row>
    <row r="267" spans="1:4">
      <c r="A267" t="s">
        <v>1149</v>
      </c>
      <c r="B267">
        <f>IFERROR(INDEX(data!$A$1:$J$385,MATCH($A267,data!$A:$A,0),MATCH(B$1,data!$1:$1,0)),INDEX(Calculation_mapping!$B$58:$E$75,MATCH($A267,Calculation_mapping!$B$58:$B$75,0),MATCH(B$1,Calculation_mapping!$B$58:$E$58,0)))*1000</f>
        <v>355.3401156128852</v>
      </c>
      <c r="C267">
        <f>IFERROR(INDEX(data!$A$1:$J$385,MATCH($A267,data!$A:$A,0),MATCH(C$1,data!$1:$1,0)),INDEX(Calculation_mapping!$B$58:$E$75,MATCH($A267,Calculation_mapping!$B$58:$B$75,0),MATCH(C$1,Calculation_mapping!$B$58:$E$58,0)))*1000</f>
        <v>192.26540883832135</v>
      </c>
      <c r="D267">
        <f>IFERROR(INDEX(data!$A$1:$J$385,MATCH($A267,data!$A:$A,0),MATCH(D$1,data!$1:$1,0)),INDEX(Calculation_mapping!$B$58:$E$75,MATCH($A267,Calculation_mapping!$B$58:$B$75,0),MATCH(D$1,Calculation_mapping!$B$58:$E$58,0)))*1000</f>
        <v>39.088162749072559</v>
      </c>
    </row>
    <row r="268" spans="1:4">
      <c r="A268" t="s">
        <v>1147</v>
      </c>
      <c r="B268">
        <f>IFERROR(INDEX(data!$A$1:$J$385,MATCH($A268,data!$A:$A,0),MATCH(B$1,data!$1:$1,0)),INDEX(Calculation_mapping!$B$58:$E$75,MATCH($A268,Calculation_mapping!$B$58:$B$75,0),MATCH(B$1,Calculation_mapping!$B$58:$E$58,0)))*1000</f>
        <v>1771.2509713693526</v>
      </c>
      <c r="C268">
        <f>IFERROR(INDEX(data!$A$1:$J$385,MATCH($A268,data!$A:$A,0),MATCH(C$1,data!$1:$1,0)),INDEX(Calculation_mapping!$B$58:$E$75,MATCH($A268,Calculation_mapping!$B$58:$B$75,0),MATCH(C$1,Calculation_mapping!$B$58:$E$58,0)))*1000</f>
        <v>447.66961685576388</v>
      </c>
      <c r="D268">
        <f>IFERROR(INDEX(data!$A$1:$J$385,MATCH($A268,data!$A:$A,0),MATCH(D$1,data!$1:$1,0)),INDEX(Calculation_mapping!$B$58:$E$75,MATCH($A268,Calculation_mapping!$B$58:$B$75,0),MATCH(D$1,Calculation_mapping!$B$58:$E$58,0)))*1000</f>
        <v>54.504462201866751</v>
      </c>
    </row>
    <row r="269" spans="1:4">
      <c r="A269" t="s">
        <v>1145</v>
      </c>
      <c r="B269">
        <f>IFERROR(INDEX(data!$A$1:$J$385,MATCH($A269,data!$A:$A,0),MATCH(B$1,data!$1:$1,0)),INDEX(Calculation_mapping!$B$58:$E$75,MATCH($A269,Calculation_mapping!$B$58:$B$75,0),MATCH(B$1,Calculation_mapping!$B$58:$E$58,0)))*1000</f>
        <v>719.33651128016436</v>
      </c>
      <c r="C269">
        <f>IFERROR(INDEX(data!$A$1:$J$385,MATCH($A269,data!$A:$A,0),MATCH(C$1,data!$1:$1,0)),INDEX(Calculation_mapping!$B$58:$E$75,MATCH($A269,Calculation_mapping!$B$58:$B$75,0),MATCH(C$1,Calculation_mapping!$B$58:$E$58,0)))*1000</f>
        <v>266.24498914620546</v>
      </c>
      <c r="D269">
        <f>IFERROR(INDEX(data!$A$1:$J$385,MATCH($A269,data!$A:$A,0),MATCH(D$1,data!$1:$1,0)),INDEX(Calculation_mapping!$B$58:$E$75,MATCH($A269,Calculation_mapping!$B$58:$B$75,0),MATCH(D$1,Calculation_mapping!$B$58:$E$58,0)))*1000</f>
        <v>33.166247766555607</v>
      </c>
    </row>
    <row r="270" spans="1:4">
      <c r="A270" t="s">
        <v>1143</v>
      </c>
      <c r="B270">
        <f>IFERROR(INDEX(data!$A$1:$J$385,MATCH($A270,data!$A:$A,0),MATCH(B$1,data!$1:$1,0)),INDEX(Calculation_mapping!$B$58:$E$75,MATCH($A270,Calculation_mapping!$B$58:$B$75,0),MATCH(B$1,Calculation_mapping!$B$58:$E$58,0)))*1000</f>
        <v>193.97981026432342</v>
      </c>
      <c r="C270">
        <f>IFERROR(INDEX(data!$A$1:$J$385,MATCH($A270,data!$A:$A,0),MATCH(C$1,data!$1:$1,0)),INDEX(Calculation_mapping!$B$58:$E$75,MATCH($A270,Calculation_mapping!$B$58:$B$75,0),MATCH(C$1,Calculation_mapping!$B$58:$E$58,0)))*1000</f>
        <v>23.914376437765249</v>
      </c>
      <c r="D270">
        <f>IFERROR(INDEX(data!$A$1:$J$385,MATCH($A270,data!$A:$A,0),MATCH(D$1,data!$1:$1,0)),INDEX(Calculation_mapping!$B$58:$E$75,MATCH($A270,Calculation_mapping!$B$58:$B$75,0),MATCH(D$1,Calculation_mapping!$B$58:$E$58,0)))*1000</f>
        <v>2.9709822780863711</v>
      </c>
    </row>
    <row r="271" spans="1:4">
      <c r="A271" t="s">
        <v>1141</v>
      </c>
      <c r="B271">
        <f>IFERROR(INDEX(data!$A$1:$J$385,MATCH($A271,data!$A:$A,0),MATCH(B$1,data!$1:$1,0)),INDEX(Calculation_mapping!$B$58:$E$75,MATCH($A271,Calculation_mapping!$B$58:$B$75,0),MATCH(B$1,Calculation_mapping!$B$58:$E$58,0)))*1000</f>
        <v>1445.8627894541726</v>
      </c>
      <c r="C271">
        <f>IFERROR(INDEX(data!$A$1:$J$385,MATCH($A271,data!$A:$A,0),MATCH(C$1,data!$1:$1,0)),INDEX(Calculation_mapping!$B$58:$E$75,MATCH($A271,Calculation_mapping!$B$58:$B$75,0),MATCH(C$1,Calculation_mapping!$B$58:$E$58,0)))*1000</f>
        <v>70.931542605506721</v>
      </c>
      <c r="D271">
        <f>IFERROR(INDEX(data!$A$1:$J$385,MATCH($A271,data!$A:$A,0),MATCH(D$1,data!$1:$1,0)),INDEX(Calculation_mapping!$B$58:$E$75,MATCH($A271,Calculation_mapping!$B$58:$B$75,0),MATCH(D$1,Calculation_mapping!$B$58:$E$58,0)))*1000</f>
        <v>8.2306537671239415</v>
      </c>
    </row>
    <row r="272" spans="1:4">
      <c r="A272" t="s">
        <v>1139</v>
      </c>
      <c r="B272">
        <f>IFERROR(INDEX(data!$A$1:$J$385,MATCH($A272,data!$A:$A,0),MATCH(B$1,data!$1:$1,0)),INDEX(Calculation_mapping!$B$58:$E$75,MATCH($A272,Calculation_mapping!$B$58:$B$75,0),MATCH(B$1,Calculation_mapping!$B$58:$E$58,0)))*1000</f>
        <v>131.9156705639285</v>
      </c>
      <c r="C272">
        <f>IFERROR(INDEX(data!$A$1:$J$385,MATCH($A272,data!$A:$A,0),MATCH(C$1,data!$1:$1,0)),INDEX(Calculation_mapping!$B$58:$E$75,MATCH($A272,Calculation_mapping!$B$58:$B$75,0),MATCH(C$1,Calculation_mapping!$B$58:$E$58,0)))*1000</f>
        <v>96.4139248334412</v>
      </c>
      <c r="D272">
        <f>IFERROR(INDEX(data!$A$1:$J$385,MATCH($A272,data!$A:$A,0),MATCH(D$1,data!$1:$1,0)),INDEX(Calculation_mapping!$B$58:$E$75,MATCH($A272,Calculation_mapping!$B$58:$B$75,0),MATCH(D$1,Calculation_mapping!$B$58:$E$58,0)))*1000</f>
        <v>22.516886341136814</v>
      </c>
    </row>
    <row r="273" spans="1:4">
      <c r="A273" t="s">
        <v>1137</v>
      </c>
      <c r="B273">
        <f>IFERROR(INDEX(data!$A$1:$J$385,MATCH($A273,data!$A:$A,0),MATCH(B$1,data!$1:$1,0)),INDEX(Calculation_mapping!$B$58:$E$75,MATCH($A273,Calculation_mapping!$B$58:$B$75,0),MATCH(B$1,Calculation_mapping!$B$58:$E$58,0)))*1000</f>
        <v>512.07980167757694</v>
      </c>
      <c r="C273">
        <f>IFERROR(INDEX(data!$A$1:$J$385,MATCH($A273,data!$A:$A,0),MATCH(C$1,data!$1:$1,0)),INDEX(Calculation_mapping!$B$58:$E$75,MATCH($A273,Calculation_mapping!$B$58:$B$75,0),MATCH(C$1,Calculation_mapping!$B$58:$E$58,0)))*1000</f>
        <v>134.15435932523596</v>
      </c>
      <c r="D273">
        <f>IFERROR(INDEX(data!$A$1:$J$385,MATCH($A273,data!$A:$A,0),MATCH(D$1,data!$1:$1,0)),INDEX(Calculation_mapping!$B$58:$E$75,MATCH($A273,Calculation_mapping!$B$58:$B$75,0),MATCH(D$1,Calculation_mapping!$B$58:$E$58,0)))*1000</f>
        <v>15.662969965044308</v>
      </c>
    </row>
    <row r="274" spans="1:4">
      <c r="A274" t="s">
        <v>1135</v>
      </c>
      <c r="B274">
        <f>IFERROR(INDEX(data!$A$1:$J$385,MATCH($A274,data!$A:$A,0),MATCH(B$1,data!$1:$1,0)),INDEX(Calculation_mapping!$B$58:$E$75,MATCH($A274,Calculation_mapping!$B$58:$B$75,0),MATCH(B$1,Calculation_mapping!$B$58:$E$58,0)))*1000</f>
        <v>109.25886677752064</v>
      </c>
      <c r="C274">
        <f>IFERROR(INDEX(data!$A$1:$J$385,MATCH($A274,data!$A:$A,0),MATCH(C$1,data!$1:$1,0)),INDEX(Calculation_mapping!$B$58:$E$75,MATCH($A274,Calculation_mapping!$B$58:$B$75,0),MATCH(C$1,Calculation_mapping!$B$58:$E$58,0)))*1000</f>
        <v>116.92893425214191</v>
      </c>
      <c r="D274">
        <f>IFERROR(INDEX(data!$A$1:$J$385,MATCH($A274,data!$A:$A,0),MATCH(D$1,data!$1:$1,0)),INDEX(Calculation_mapping!$B$58:$E$75,MATCH($A274,Calculation_mapping!$B$58:$B$75,0),MATCH(D$1,Calculation_mapping!$B$58:$E$58,0)))*1000</f>
        <v>25.504272815850655</v>
      </c>
    </row>
    <row r="275" spans="1:4">
      <c r="A275" t="s">
        <v>1133</v>
      </c>
      <c r="B275">
        <f>IFERROR(INDEX(data!$A$1:$J$385,MATCH($A275,data!$A:$A,0),MATCH(B$1,data!$1:$1,0)),INDEX(Calculation_mapping!$B$58:$E$75,MATCH($A275,Calculation_mapping!$B$58:$B$75,0),MATCH(B$1,Calculation_mapping!$B$58:$E$58,0)))*1000</f>
        <v>455.85169963706045</v>
      </c>
      <c r="C275">
        <f>IFERROR(INDEX(data!$A$1:$J$385,MATCH($A275,data!$A:$A,0),MATCH(C$1,data!$1:$1,0)),INDEX(Calculation_mapping!$B$58:$E$75,MATCH($A275,Calculation_mapping!$B$58:$B$75,0),MATCH(C$1,Calculation_mapping!$B$58:$E$58,0)))*1000</f>
        <v>590.96137591664751</v>
      </c>
      <c r="D275">
        <f>IFERROR(INDEX(data!$A$1:$J$385,MATCH($A275,data!$A:$A,0),MATCH(D$1,data!$1:$1,0)),INDEX(Calculation_mapping!$B$58:$E$75,MATCH($A275,Calculation_mapping!$B$58:$B$75,0),MATCH(D$1,Calculation_mapping!$B$58:$E$58,0)))*1000</f>
        <v>131.99849463287669</v>
      </c>
    </row>
    <row r="276" spans="1:4">
      <c r="A276" t="s">
        <v>1131</v>
      </c>
      <c r="B276">
        <f>IFERROR(INDEX(data!$A$1:$J$385,MATCH($A276,data!$A:$A,0),MATCH(B$1,data!$1:$1,0)),INDEX(Calculation_mapping!$B$58:$E$75,MATCH($A276,Calculation_mapping!$B$58:$B$75,0),MATCH(B$1,Calculation_mapping!$B$58:$E$58,0)))*1000</f>
        <v>358.3441473296117</v>
      </c>
      <c r="C276">
        <f>IFERROR(INDEX(data!$A$1:$J$385,MATCH($A276,data!$A:$A,0),MATCH(C$1,data!$1:$1,0)),INDEX(Calculation_mapping!$B$58:$E$75,MATCH($A276,Calculation_mapping!$B$58:$B$75,0),MATCH(C$1,Calculation_mapping!$B$58:$E$58,0)))*1000</f>
        <v>162.5468566497035</v>
      </c>
      <c r="D276">
        <f>IFERROR(INDEX(data!$A$1:$J$385,MATCH($A276,data!$A:$A,0),MATCH(D$1,data!$1:$1,0)),INDEX(Calculation_mapping!$B$58:$E$75,MATCH($A276,Calculation_mapping!$B$58:$B$75,0),MATCH(D$1,Calculation_mapping!$B$58:$E$58,0)))*1000</f>
        <v>12.926506942446961</v>
      </c>
    </row>
    <row r="277" spans="1:4">
      <c r="A277" t="s">
        <v>1129</v>
      </c>
      <c r="B277">
        <f>IFERROR(INDEX(data!$A$1:$J$385,MATCH($A277,data!$A:$A,0),MATCH(B$1,data!$1:$1,0)),INDEX(Calculation_mapping!$B$58:$E$75,MATCH($A277,Calculation_mapping!$B$58:$B$75,0),MATCH(B$1,Calculation_mapping!$B$58:$E$58,0)))*1000</f>
        <v>264.90519113346784</v>
      </c>
      <c r="C277">
        <f>IFERROR(INDEX(data!$A$1:$J$385,MATCH($A277,data!$A:$A,0),MATCH(C$1,data!$1:$1,0)),INDEX(Calculation_mapping!$B$58:$E$75,MATCH($A277,Calculation_mapping!$B$58:$B$75,0),MATCH(C$1,Calculation_mapping!$B$58:$E$58,0)))*1000</f>
        <v>147.45293215595279</v>
      </c>
      <c r="D277">
        <f>IFERROR(INDEX(data!$A$1:$J$385,MATCH($A277,data!$A:$A,0),MATCH(D$1,data!$1:$1,0)),INDEX(Calculation_mapping!$B$58:$E$75,MATCH($A277,Calculation_mapping!$B$58:$B$75,0),MATCH(D$1,Calculation_mapping!$B$58:$E$58,0)))*1000</f>
        <v>20.53076342353674</v>
      </c>
    </row>
    <row r="278" spans="1:4">
      <c r="A278" t="s">
        <v>1127</v>
      </c>
      <c r="B278">
        <f>IFERROR(INDEX(data!$A$1:$J$385,MATCH($A278,data!$A:$A,0),MATCH(B$1,data!$1:$1,0)),INDEX(Calculation_mapping!$B$58:$E$75,MATCH($A278,Calculation_mapping!$B$58:$B$75,0),MATCH(B$1,Calculation_mapping!$B$58:$E$58,0)))*1000</f>
        <v>295.61349108211346</v>
      </c>
      <c r="C278">
        <f>IFERROR(INDEX(data!$A$1:$J$385,MATCH($A278,data!$A:$A,0),MATCH(C$1,data!$1:$1,0)),INDEX(Calculation_mapping!$B$58:$E$75,MATCH($A278,Calculation_mapping!$B$58:$B$75,0),MATCH(C$1,Calculation_mapping!$B$58:$E$58,0)))*1000</f>
        <v>136.77911082478016</v>
      </c>
      <c r="D278">
        <f>IFERROR(INDEX(data!$A$1:$J$385,MATCH($A278,data!$A:$A,0),MATCH(D$1,data!$1:$1,0)),INDEX(Calculation_mapping!$B$58:$E$75,MATCH($A278,Calculation_mapping!$B$58:$B$75,0),MATCH(D$1,Calculation_mapping!$B$58:$E$58,0)))*1000</f>
        <v>20.473652516759625</v>
      </c>
    </row>
    <row r="279" spans="1:4">
      <c r="A279" t="s">
        <v>1125</v>
      </c>
      <c r="B279">
        <f>IFERROR(INDEX(data!$A$1:$J$385,MATCH($A279,data!$A:$A,0),MATCH(B$1,data!$1:$1,0)),INDEX(Calculation_mapping!$B$58:$E$75,MATCH($A279,Calculation_mapping!$B$58:$B$75,0),MATCH(B$1,Calculation_mapping!$B$58:$E$58,0)))*1000</f>
        <v>461.83971515481062</v>
      </c>
      <c r="C279">
        <f>IFERROR(INDEX(data!$A$1:$J$385,MATCH($A279,data!$A:$A,0),MATCH(C$1,data!$1:$1,0)),INDEX(Calculation_mapping!$B$58:$E$75,MATCH($A279,Calculation_mapping!$B$58:$B$75,0),MATCH(C$1,Calculation_mapping!$B$58:$E$58,0)))*1000</f>
        <v>146.3398346633665</v>
      </c>
      <c r="D279">
        <f>IFERROR(INDEX(data!$A$1:$J$385,MATCH($A279,data!$A:$A,0),MATCH(D$1,data!$1:$1,0)),INDEX(Calculation_mapping!$B$58:$E$75,MATCH($A279,Calculation_mapping!$B$58:$B$75,0),MATCH(D$1,Calculation_mapping!$B$58:$E$58,0)))*1000</f>
        <v>19.308346993371142</v>
      </c>
    </row>
    <row r="280" spans="1:4">
      <c r="A280" t="s">
        <v>1121</v>
      </c>
      <c r="B280">
        <f>IFERROR(INDEX(data!$A$1:$J$385,MATCH($A280,data!$A:$A,0),MATCH(B$1,data!$1:$1,0)),INDEX(Calculation_mapping!$B$58:$E$75,MATCH($A280,Calculation_mapping!$B$58:$B$75,0),MATCH(B$1,Calculation_mapping!$B$58:$E$58,0)))*1000</f>
        <v>82.64261806720836</v>
      </c>
      <c r="C280">
        <f>IFERROR(INDEX(data!$A$1:$J$385,MATCH($A280,data!$A:$A,0),MATCH(C$1,data!$1:$1,0)),INDEX(Calculation_mapping!$B$58:$E$75,MATCH($A280,Calculation_mapping!$B$58:$B$75,0),MATCH(C$1,Calculation_mapping!$B$58:$E$58,0)))*1000</f>
        <v>37.893643165291671</v>
      </c>
      <c r="D280">
        <f>IFERROR(INDEX(data!$A$1:$J$385,MATCH($A280,data!$A:$A,0),MATCH(D$1,data!$1:$1,0)),INDEX(Calculation_mapping!$B$58:$E$75,MATCH($A280,Calculation_mapping!$B$58:$B$75,0),MATCH(D$1,Calculation_mapping!$B$58:$E$58,0)))*1000</f>
        <v>8.2191100732009073</v>
      </c>
    </row>
    <row r="281" spans="1:4">
      <c r="A281" t="s">
        <v>1119</v>
      </c>
      <c r="B281">
        <f>IFERROR(INDEX(data!$A$1:$J$385,MATCH($A281,data!$A:$A,0),MATCH(B$1,data!$1:$1,0)),INDEX(Calculation_mapping!$B$58:$E$75,MATCH($A281,Calculation_mapping!$B$58:$B$75,0),MATCH(B$1,Calculation_mapping!$B$58:$E$58,0)))*1000</f>
        <v>67.268062835534963</v>
      </c>
      <c r="C281">
        <f>IFERROR(INDEX(data!$A$1:$J$385,MATCH($A281,data!$A:$A,0),MATCH(C$1,data!$1:$1,0)),INDEX(Calculation_mapping!$B$58:$E$75,MATCH($A281,Calculation_mapping!$B$58:$B$75,0),MATCH(C$1,Calculation_mapping!$B$58:$E$58,0)))*1000</f>
        <v>79.401363093948135</v>
      </c>
      <c r="D281">
        <f>IFERROR(INDEX(data!$A$1:$J$385,MATCH($A281,data!$A:$A,0),MATCH(D$1,data!$1:$1,0)),INDEX(Calculation_mapping!$B$58:$E$75,MATCH($A281,Calculation_mapping!$B$58:$B$75,0),MATCH(D$1,Calculation_mapping!$B$58:$E$58,0)))*1000</f>
        <v>17.876928946914802</v>
      </c>
    </row>
    <row r="282" spans="1:4">
      <c r="A282" t="s">
        <v>1117</v>
      </c>
      <c r="B282">
        <f>IFERROR(INDEX(data!$A$1:$J$385,MATCH($A282,data!$A:$A,0),MATCH(B$1,data!$1:$1,0)),INDEX(Calculation_mapping!$B$58:$E$75,MATCH($A282,Calculation_mapping!$B$58:$B$75,0),MATCH(B$1,Calculation_mapping!$B$58:$E$58,0)))*1000</f>
        <v>75.76315396407027</v>
      </c>
      <c r="C282">
        <f>IFERROR(INDEX(data!$A$1:$J$385,MATCH($A282,data!$A:$A,0),MATCH(C$1,data!$1:$1,0)),INDEX(Calculation_mapping!$B$58:$E$75,MATCH($A282,Calculation_mapping!$B$58:$B$75,0),MATCH(C$1,Calculation_mapping!$B$58:$E$58,0)))*1000</f>
        <v>102.31805470182485</v>
      </c>
      <c r="D282">
        <f>IFERROR(INDEX(data!$A$1:$J$385,MATCH($A282,data!$A:$A,0),MATCH(D$1,data!$1:$1,0)),INDEX(Calculation_mapping!$B$58:$E$75,MATCH($A282,Calculation_mapping!$B$58:$B$75,0),MATCH(D$1,Calculation_mapping!$B$58:$E$58,0)))*1000</f>
        <v>12.614827206525016</v>
      </c>
    </row>
    <row r="283" spans="1:4">
      <c r="A283" t="s">
        <v>1115</v>
      </c>
      <c r="B283">
        <f>IFERROR(INDEX(data!$A$1:$J$385,MATCH($A283,data!$A:$A,0),MATCH(B$1,data!$1:$1,0)),INDEX(Calculation_mapping!$B$58:$E$75,MATCH($A283,Calculation_mapping!$B$58:$B$75,0),MATCH(B$1,Calculation_mapping!$B$58:$E$58,0)))*1000</f>
        <v>631.18380337024712</v>
      </c>
      <c r="C283">
        <f>IFERROR(INDEX(data!$A$1:$J$385,MATCH($A283,data!$A:$A,0),MATCH(C$1,data!$1:$1,0)),INDEX(Calculation_mapping!$B$58:$E$75,MATCH($A283,Calculation_mapping!$B$58:$B$75,0),MATCH(C$1,Calculation_mapping!$B$58:$E$58,0)))*1000</f>
        <v>901.89762628264157</v>
      </c>
      <c r="D283">
        <f>IFERROR(INDEX(data!$A$1:$J$385,MATCH($A283,data!$A:$A,0),MATCH(D$1,data!$1:$1,0)),INDEX(Calculation_mapping!$B$58:$E$75,MATCH($A283,Calculation_mapping!$B$58:$B$75,0),MATCH(D$1,Calculation_mapping!$B$58:$E$58,0)))*1000</f>
        <v>214.38826841292956</v>
      </c>
    </row>
    <row r="284" spans="1:4">
      <c r="A284" t="s">
        <v>1113</v>
      </c>
      <c r="B284">
        <f>IFERROR(INDEX(data!$A$1:$J$385,MATCH($A284,data!$A:$A,0),MATCH(B$1,data!$1:$1,0)),INDEX(Calculation_mapping!$B$58:$E$75,MATCH($A284,Calculation_mapping!$B$58:$B$75,0),MATCH(B$1,Calculation_mapping!$B$58:$E$58,0)))*1000</f>
        <v>239.00229466356299</v>
      </c>
      <c r="C284">
        <f>IFERROR(INDEX(data!$A$1:$J$385,MATCH($A284,data!$A:$A,0),MATCH(C$1,data!$1:$1,0)),INDEX(Calculation_mapping!$B$58:$E$75,MATCH($A284,Calculation_mapping!$B$58:$B$75,0),MATCH(C$1,Calculation_mapping!$B$58:$E$58,0)))*1000</f>
        <v>217.77593131487345</v>
      </c>
      <c r="D284">
        <f>IFERROR(INDEX(data!$A$1:$J$385,MATCH($A284,data!$A:$A,0),MATCH(D$1,data!$1:$1,0)),INDEX(Calculation_mapping!$B$58:$E$75,MATCH($A284,Calculation_mapping!$B$58:$B$75,0),MATCH(D$1,Calculation_mapping!$B$58:$E$58,0)))*1000</f>
        <v>30.083473926267214</v>
      </c>
    </row>
    <row r="285" spans="1:4">
      <c r="A285" t="s">
        <v>1111</v>
      </c>
      <c r="B285">
        <f>IFERROR(INDEX(data!$A$1:$J$385,MATCH($A285,data!$A:$A,0),MATCH(B$1,data!$1:$1,0)),INDEX(Calculation_mapping!$B$58:$E$75,MATCH($A285,Calculation_mapping!$B$58:$B$75,0),MATCH(B$1,Calculation_mapping!$B$58:$E$58,0)))*1000</f>
        <v>40.095530040718764</v>
      </c>
      <c r="C285">
        <f>IFERROR(INDEX(data!$A$1:$J$385,MATCH($A285,data!$A:$A,0),MATCH(C$1,data!$1:$1,0)),INDEX(Calculation_mapping!$B$58:$E$75,MATCH($A285,Calculation_mapping!$B$58:$B$75,0),MATCH(C$1,Calculation_mapping!$B$58:$E$58,0)))*1000</f>
        <v>36.26348579016036</v>
      </c>
      <c r="D285">
        <f>IFERROR(INDEX(data!$A$1:$J$385,MATCH($A285,data!$A:$A,0),MATCH(D$1,data!$1:$1,0)),INDEX(Calculation_mapping!$B$58:$E$75,MATCH($A285,Calculation_mapping!$B$58:$B$75,0),MATCH(D$1,Calculation_mapping!$B$58:$E$58,0)))*1000</f>
        <v>6.1315241616457383</v>
      </c>
    </row>
    <row r="286" spans="1:4">
      <c r="A286" t="s">
        <v>1109</v>
      </c>
      <c r="B286">
        <f>IFERROR(INDEX(data!$A$1:$J$385,MATCH($A286,data!$A:$A,0),MATCH(B$1,data!$1:$1,0)),INDEX(Calculation_mapping!$B$58:$E$75,MATCH($A286,Calculation_mapping!$B$58:$B$75,0),MATCH(B$1,Calculation_mapping!$B$58:$E$58,0)))*1000</f>
        <v>71.673739355834527</v>
      </c>
      <c r="C286">
        <f>IFERROR(INDEX(data!$A$1:$J$385,MATCH($A286,data!$A:$A,0),MATCH(C$1,data!$1:$1,0)),INDEX(Calculation_mapping!$B$58:$E$75,MATCH($A286,Calculation_mapping!$B$58:$B$75,0),MATCH(C$1,Calculation_mapping!$B$58:$E$58,0)))*1000</f>
        <v>58.214596920746288</v>
      </c>
      <c r="D286">
        <f>IFERROR(INDEX(data!$A$1:$J$385,MATCH($A286,data!$A:$A,0),MATCH(D$1,data!$1:$1,0)),INDEX(Calculation_mapping!$B$58:$E$75,MATCH($A286,Calculation_mapping!$B$58:$B$75,0),MATCH(D$1,Calculation_mapping!$B$58:$E$58,0)))*1000</f>
        <v>10.006559942757166</v>
      </c>
    </row>
    <row r="287" spans="1:4">
      <c r="A287" t="s">
        <v>1107</v>
      </c>
      <c r="B287">
        <f>IFERROR(INDEX(data!$A$1:$J$385,MATCH($A287,data!$A:$A,0),MATCH(B$1,data!$1:$1,0)),INDEX(Calculation_mapping!$B$58:$E$75,MATCH($A287,Calculation_mapping!$B$58:$B$75,0),MATCH(B$1,Calculation_mapping!$B$58:$E$58,0)))*1000</f>
        <v>144.83505840014934</v>
      </c>
      <c r="C287">
        <f>IFERROR(INDEX(data!$A$1:$J$385,MATCH($A287,data!$A:$A,0),MATCH(C$1,data!$1:$1,0)),INDEX(Calculation_mapping!$B$58:$E$75,MATCH($A287,Calculation_mapping!$B$58:$B$75,0),MATCH(C$1,Calculation_mapping!$B$58:$E$58,0)))*1000</f>
        <v>101.72703696727066</v>
      </c>
      <c r="D287">
        <f>IFERROR(INDEX(data!$A$1:$J$385,MATCH($A287,data!$A:$A,0),MATCH(D$1,data!$1:$1,0)),INDEX(Calculation_mapping!$B$58:$E$75,MATCH($A287,Calculation_mapping!$B$58:$B$75,0),MATCH(D$1,Calculation_mapping!$B$58:$E$58,0)))*1000</f>
        <v>18.779767324263752</v>
      </c>
    </row>
    <row r="288" spans="1:4">
      <c r="A288" t="s">
        <v>1105</v>
      </c>
      <c r="B288">
        <f>IFERROR(INDEX(data!$A$1:$J$385,MATCH($A288,data!$A:$A,0),MATCH(B$1,data!$1:$1,0)),INDEX(Calculation_mapping!$B$58:$E$75,MATCH($A288,Calculation_mapping!$B$58:$B$75,0),MATCH(B$1,Calculation_mapping!$B$58:$E$58,0)))*1000</f>
        <v>137.0425263410734</v>
      </c>
      <c r="C288">
        <f>IFERROR(INDEX(data!$A$1:$J$385,MATCH($A288,data!$A:$A,0),MATCH(C$1,data!$1:$1,0)),INDEX(Calculation_mapping!$B$58:$E$75,MATCH($A288,Calculation_mapping!$B$58:$B$75,0),MATCH(C$1,Calculation_mapping!$B$58:$E$58,0)))*1000</f>
        <v>108.68918065275611</v>
      </c>
      <c r="D288">
        <f>IFERROR(INDEX(data!$A$1:$J$385,MATCH($A288,data!$A:$A,0),MATCH(D$1,data!$1:$1,0)),INDEX(Calculation_mapping!$B$58:$E$75,MATCH($A288,Calculation_mapping!$B$58:$B$75,0),MATCH(D$1,Calculation_mapping!$B$58:$E$58,0)))*1000</f>
        <v>16.702509980955508</v>
      </c>
    </row>
    <row r="289" spans="1:4">
      <c r="A289" t="s">
        <v>1103</v>
      </c>
      <c r="B289">
        <f>IFERROR(INDEX(data!$A$1:$J$385,MATCH($A289,data!$A:$A,0),MATCH(B$1,data!$1:$1,0)),INDEX(Calculation_mapping!$B$58:$E$75,MATCH($A289,Calculation_mapping!$B$58:$B$75,0),MATCH(B$1,Calculation_mapping!$B$58:$E$58,0)))*1000</f>
        <v>113.61796394427726</v>
      </c>
      <c r="C289">
        <f>IFERROR(INDEX(data!$A$1:$J$385,MATCH($A289,data!$A:$A,0),MATCH(C$1,data!$1:$1,0)),INDEX(Calculation_mapping!$B$58:$E$75,MATCH($A289,Calculation_mapping!$B$58:$B$75,0),MATCH(C$1,Calculation_mapping!$B$58:$E$58,0)))*1000</f>
        <v>165.95123044756812</v>
      </c>
      <c r="D289">
        <f>IFERROR(INDEX(data!$A$1:$J$385,MATCH($A289,data!$A:$A,0),MATCH(D$1,data!$1:$1,0)),INDEX(Calculation_mapping!$B$58:$E$75,MATCH($A289,Calculation_mapping!$B$58:$B$75,0),MATCH(D$1,Calculation_mapping!$B$58:$E$58,0)))*1000</f>
        <v>39.849438985154805</v>
      </c>
    </row>
    <row r="290" spans="1:4">
      <c r="A290" t="s">
        <v>1101</v>
      </c>
      <c r="B290">
        <f>IFERROR(INDEX(data!$A$1:$J$385,MATCH($A290,data!$A:$A,0),MATCH(B$1,data!$1:$1,0)),INDEX(Calculation_mapping!$B$58:$E$75,MATCH($A290,Calculation_mapping!$B$58:$B$75,0),MATCH(B$1,Calculation_mapping!$B$58:$E$58,0)))*1000</f>
        <v>2639.8472450789413</v>
      </c>
      <c r="C290">
        <f>IFERROR(INDEX(data!$A$1:$J$385,MATCH($A290,data!$A:$A,0),MATCH(C$1,data!$1:$1,0)),INDEX(Calculation_mapping!$B$58:$E$75,MATCH($A290,Calculation_mapping!$B$58:$B$75,0),MATCH(C$1,Calculation_mapping!$B$58:$E$58,0)))*1000</f>
        <v>135.38228372135845</v>
      </c>
      <c r="D290">
        <f>IFERROR(INDEX(data!$A$1:$J$385,MATCH($A290,data!$A:$A,0),MATCH(D$1,data!$1:$1,0)),INDEX(Calculation_mapping!$B$58:$E$75,MATCH($A290,Calculation_mapping!$B$58:$B$75,0),MATCH(D$1,Calculation_mapping!$B$58:$E$58,0)))*1000</f>
        <v>13.26613456891941</v>
      </c>
    </row>
    <row r="291" spans="1:4">
      <c r="A291" t="s">
        <v>1099</v>
      </c>
      <c r="B291">
        <f>IFERROR(INDEX(data!$A$1:$J$385,MATCH($A291,data!$A:$A,0),MATCH(B$1,data!$1:$1,0)),INDEX(Calculation_mapping!$B$58:$E$75,MATCH($A291,Calculation_mapping!$B$58:$B$75,0),MATCH(B$1,Calculation_mapping!$B$58:$E$58,0)))*1000</f>
        <v>100.34470692978842</v>
      </c>
      <c r="C291">
        <f>IFERROR(INDEX(data!$A$1:$J$385,MATCH($A291,data!$A:$A,0),MATCH(C$1,data!$1:$1,0)),INDEX(Calculation_mapping!$B$58:$E$75,MATCH($A291,Calculation_mapping!$B$58:$B$75,0),MATCH(C$1,Calculation_mapping!$B$58:$E$58,0)))*1000</f>
        <v>126.05690717022614</v>
      </c>
      <c r="D291">
        <f>IFERROR(INDEX(data!$A$1:$J$385,MATCH($A291,data!$A:$A,0),MATCH(D$1,data!$1:$1,0)),INDEX(Calculation_mapping!$B$58:$E$75,MATCH($A291,Calculation_mapping!$B$58:$B$75,0),MATCH(D$1,Calculation_mapping!$B$58:$E$58,0)))*1000</f>
        <v>27.545076388875632</v>
      </c>
    </row>
    <row r="292" spans="1:4">
      <c r="A292" t="s">
        <v>1097</v>
      </c>
      <c r="B292">
        <f>IFERROR(INDEX(data!$A$1:$J$385,MATCH($A292,data!$A:$A,0),MATCH(B$1,data!$1:$1,0)),INDEX(Calculation_mapping!$B$58:$E$75,MATCH($A292,Calculation_mapping!$B$58:$B$75,0),MATCH(B$1,Calculation_mapping!$B$58:$E$58,0)))*1000</f>
        <v>162.93767700226834</v>
      </c>
      <c r="C292">
        <f>IFERROR(INDEX(data!$A$1:$J$385,MATCH($A292,data!$A:$A,0),MATCH(C$1,data!$1:$1,0)),INDEX(Calculation_mapping!$B$58:$E$75,MATCH($A292,Calculation_mapping!$B$58:$B$75,0),MATCH(C$1,Calculation_mapping!$B$58:$E$58,0)))*1000</f>
        <v>188.94952638982261</v>
      </c>
      <c r="D292">
        <f>IFERROR(INDEX(data!$A$1:$J$385,MATCH($A292,data!$A:$A,0),MATCH(D$1,data!$1:$1,0)),INDEX(Calculation_mapping!$B$58:$E$75,MATCH($A292,Calculation_mapping!$B$58:$B$75,0),MATCH(D$1,Calculation_mapping!$B$58:$E$58,0)))*1000</f>
        <v>41.525704855347094</v>
      </c>
    </row>
    <row r="293" spans="1:4">
      <c r="A293" t="s">
        <v>1095</v>
      </c>
      <c r="B293">
        <f>IFERROR(INDEX(data!$A$1:$J$385,MATCH($A293,data!$A:$A,0),MATCH(B$1,data!$1:$1,0)),INDEX(Calculation_mapping!$B$58:$E$75,MATCH($A293,Calculation_mapping!$B$58:$B$75,0),MATCH(B$1,Calculation_mapping!$B$58:$E$58,0)))*1000</f>
        <v>279.80274846486509</v>
      </c>
      <c r="C293">
        <f>IFERROR(INDEX(data!$A$1:$J$385,MATCH($A293,data!$A:$A,0),MATCH(C$1,data!$1:$1,0)),INDEX(Calculation_mapping!$B$58:$E$75,MATCH($A293,Calculation_mapping!$B$58:$B$75,0),MATCH(C$1,Calculation_mapping!$B$58:$E$58,0)))*1000</f>
        <v>312.36040040200805</v>
      </c>
      <c r="D293">
        <f>IFERROR(INDEX(data!$A$1:$J$385,MATCH($A293,data!$A:$A,0),MATCH(D$1,data!$1:$1,0)),INDEX(Calculation_mapping!$B$58:$E$75,MATCH($A293,Calculation_mapping!$B$58:$B$75,0),MATCH(D$1,Calculation_mapping!$B$58:$E$58,0)))*1000</f>
        <v>61.73020703484859</v>
      </c>
    </row>
    <row r="294" spans="1:4">
      <c r="A294" t="s">
        <v>1093</v>
      </c>
      <c r="B294">
        <f>IFERROR(INDEX(data!$A$1:$J$385,MATCH($A294,data!$A:$A,0),MATCH(B$1,data!$1:$1,0)),INDEX(Calculation_mapping!$B$58:$E$75,MATCH($A294,Calculation_mapping!$B$58:$B$75,0),MATCH(B$1,Calculation_mapping!$B$58:$E$58,0)))*1000</f>
        <v>592.95908949398324</v>
      </c>
      <c r="C294">
        <f>IFERROR(INDEX(data!$A$1:$J$385,MATCH($A294,data!$A:$A,0),MATCH(C$1,data!$1:$1,0)),INDEX(Calculation_mapping!$B$58:$E$75,MATCH($A294,Calculation_mapping!$B$58:$B$75,0),MATCH(C$1,Calculation_mapping!$B$58:$E$58,0)))*1000</f>
        <v>429.71293596845771</v>
      </c>
      <c r="D294">
        <f>IFERROR(INDEX(data!$A$1:$J$385,MATCH($A294,data!$A:$A,0),MATCH(D$1,data!$1:$1,0)),INDEX(Calculation_mapping!$B$58:$E$75,MATCH($A294,Calculation_mapping!$B$58:$B$75,0),MATCH(D$1,Calculation_mapping!$B$58:$E$58,0)))*1000</f>
        <v>26.323267521548082</v>
      </c>
    </row>
    <row r="295" spans="1:4">
      <c r="A295" t="s">
        <v>1091</v>
      </c>
      <c r="B295">
        <f>IFERROR(INDEX(data!$A$1:$J$385,MATCH($A295,data!$A:$A,0),MATCH(B$1,data!$1:$1,0)),INDEX(Calculation_mapping!$B$58:$E$75,MATCH($A295,Calculation_mapping!$B$58:$B$75,0),MATCH(B$1,Calculation_mapping!$B$58:$E$58,0)))*1000</f>
        <v>348.65784589199939</v>
      </c>
      <c r="C295">
        <f>IFERROR(INDEX(data!$A$1:$J$385,MATCH($A295,data!$A:$A,0),MATCH(C$1,data!$1:$1,0)),INDEX(Calculation_mapping!$B$58:$E$75,MATCH($A295,Calculation_mapping!$B$58:$B$75,0),MATCH(C$1,Calculation_mapping!$B$58:$E$58,0)))*1000</f>
        <v>190.55728762352655</v>
      </c>
      <c r="D295">
        <f>IFERROR(INDEX(data!$A$1:$J$385,MATCH($A295,data!$A:$A,0),MATCH(D$1,data!$1:$1,0)),INDEX(Calculation_mapping!$B$58:$E$75,MATCH($A295,Calculation_mapping!$B$58:$B$75,0),MATCH(D$1,Calculation_mapping!$B$58:$E$58,0)))*1000</f>
        <v>33.848540833690777</v>
      </c>
    </row>
    <row r="296" spans="1:4">
      <c r="A296" t="s">
        <v>1089</v>
      </c>
      <c r="B296">
        <f>IFERROR(INDEX(data!$A$1:$J$385,MATCH($A296,data!$A:$A,0),MATCH(B$1,data!$1:$1,0)),INDEX(Calculation_mapping!$B$58:$E$75,MATCH($A296,Calculation_mapping!$B$58:$B$75,0),MATCH(B$1,Calculation_mapping!$B$58:$E$58,0)))*1000</f>
        <v>136.84517371842949</v>
      </c>
      <c r="C296">
        <f>IFERROR(INDEX(data!$A$1:$J$385,MATCH($A296,data!$A:$A,0),MATCH(C$1,data!$1:$1,0)),INDEX(Calculation_mapping!$B$58:$E$75,MATCH($A296,Calculation_mapping!$B$58:$B$75,0),MATCH(C$1,Calculation_mapping!$B$58:$E$58,0)))*1000</f>
        <v>189.26485381185609</v>
      </c>
      <c r="D296">
        <f>IFERROR(INDEX(data!$A$1:$J$385,MATCH($A296,data!$A:$A,0),MATCH(D$1,data!$1:$1,0)),INDEX(Calculation_mapping!$B$58:$E$75,MATCH($A296,Calculation_mapping!$B$58:$B$75,0),MATCH(D$1,Calculation_mapping!$B$58:$E$58,0)))*1000</f>
        <v>43.989979726496045</v>
      </c>
    </row>
    <row r="297" spans="1:4">
      <c r="A297" t="s">
        <v>1087</v>
      </c>
      <c r="B297">
        <f>IFERROR(INDEX(data!$A$1:$J$385,MATCH($A297,data!$A:$A,0),MATCH(B$1,data!$1:$1,0)),INDEX(Calculation_mapping!$B$58:$E$75,MATCH($A297,Calculation_mapping!$B$58:$B$75,0),MATCH(B$1,Calculation_mapping!$B$58:$E$58,0)))*1000</f>
        <v>23.221151128819987</v>
      </c>
      <c r="C297">
        <f>IFERROR(INDEX(data!$A$1:$J$385,MATCH($A297,data!$A:$A,0),MATCH(C$1,data!$1:$1,0)),INDEX(Calculation_mapping!$B$58:$E$75,MATCH($A297,Calculation_mapping!$B$58:$B$75,0),MATCH(C$1,Calculation_mapping!$B$58:$E$58,0)))*1000</f>
        <v>6.8474270500505545</v>
      </c>
      <c r="D297">
        <f>IFERROR(INDEX(data!$A$1:$J$385,MATCH($A297,data!$A:$A,0),MATCH(D$1,data!$1:$1,0)),INDEX(Calculation_mapping!$B$58:$E$75,MATCH($A297,Calculation_mapping!$B$58:$B$75,0),MATCH(D$1,Calculation_mapping!$B$58:$E$58,0)))*1000</f>
        <v>0.69140650970598994</v>
      </c>
    </row>
    <row r="298" spans="1:4">
      <c r="A298" t="s">
        <v>1085</v>
      </c>
      <c r="B298">
        <f>IFERROR(INDEX(data!$A$1:$J$385,MATCH($A298,data!$A:$A,0),MATCH(B$1,data!$1:$1,0)),INDEX(Calculation_mapping!$B$58:$E$75,MATCH($A298,Calculation_mapping!$B$58:$B$75,0),MATCH(B$1,Calculation_mapping!$B$58:$E$58,0)))*1000</f>
        <v>1308.352310662287</v>
      </c>
      <c r="C298">
        <f>IFERROR(INDEX(data!$A$1:$J$385,MATCH($A298,data!$A:$A,0),MATCH(C$1,data!$1:$1,0)),INDEX(Calculation_mapping!$B$58:$E$75,MATCH($A298,Calculation_mapping!$B$58:$B$75,0),MATCH(C$1,Calculation_mapping!$B$58:$E$58,0)))*1000</f>
        <v>122.08288021803338</v>
      </c>
      <c r="D298">
        <f>IFERROR(INDEX(data!$A$1:$J$385,MATCH($A298,data!$A:$A,0),MATCH(D$1,data!$1:$1,0)),INDEX(Calculation_mapping!$B$58:$E$75,MATCH($A298,Calculation_mapping!$B$58:$B$75,0),MATCH(D$1,Calculation_mapping!$B$58:$E$58,0)))*1000</f>
        <v>26.958170687315008</v>
      </c>
    </row>
    <row r="299" spans="1:4">
      <c r="A299" t="s">
        <v>1081</v>
      </c>
      <c r="B299">
        <f>IFERROR(INDEX(data!$A$1:$J$385,MATCH($A299,data!$A:$A,0),MATCH(B$1,data!$1:$1,0)),INDEX(Calculation_mapping!$B$58:$E$75,MATCH($A299,Calculation_mapping!$B$58:$B$75,0),MATCH(B$1,Calculation_mapping!$B$58:$E$58,0)))*1000</f>
        <v>61.085542023809779</v>
      </c>
      <c r="C299">
        <f>IFERROR(INDEX(data!$A$1:$J$385,MATCH($A299,data!$A:$A,0),MATCH(C$1,data!$1:$1,0)),INDEX(Calculation_mapping!$B$58:$E$75,MATCH($A299,Calculation_mapping!$B$58:$B$75,0),MATCH(C$1,Calculation_mapping!$B$58:$E$58,0)))*1000</f>
        <v>44.668047285812982</v>
      </c>
      <c r="D299">
        <f>IFERROR(INDEX(data!$A$1:$J$385,MATCH($A299,data!$A:$A,0),MATCH(D$1,data!$1:$1,0)),INDEX(Calculation_mapping!$B$58:$E$75,MATCH($A299,Calculation_mapping!$B$58:$B$75,0),MATCH(D$1,Calculation_mapping!$B$58:$E$58,0)))*1000</f>
        <v>7.5653724594542942</v>
      </c>
    </row>
    <row r="300" spans="1:4">
      <c r="A300" t="s">
        <v>2064</v>
      </c>
      <c r="B300">
        <f>IFERROR(INDEX(data!$A$1:$J$385,MATCH($A300,data!$A:$A,0),MATCH(B$1,data!$1:$1,0)),INDEX(Calculation_mapping!$B$58:$E$75,MATCH($A300,Calculation_mapping!$B$58:$B$75,0),MATCH(B$1,Calculation_mapping!$B$58:$E$58,0)))*1000</f>
        <v>261.65165371815249</v>
      </c>
      <c r="C300">
        <f>IFERROR(INDEX(data!$A$1:$J$385,MATCH($A300,data!$A:$A,0),MATCH(C$1,data!$1:$1,0)),INDEX(Calculation_mapping!$B$58:$E$75,MATCH($A300,Calculation_mapping!$B$58:$B$75,0),MATCH(C$1,Calculation_mapping!$B$58:$E$58,0)))*1000</f>
        <v>142.50526411789039</v>
      </c>
      <c r="D300">
        <f>IFERROR(INDEX(data!$A$1:$J$385,MATCH($A300,data!$A:$A,0),MATCH(D$1,data!$1:$1,0)),INDEX(Calculation_mapping!$B$58:$E$75,MATCH($A300,Calculation_mapping!$B$58:$B$75,0),MATCH(D$1,Calculation_mapping!$B$58:$E$58,0)))*1000</f>
        <v>19.873987995599855</v>
      </c>
    </row>
    <row r="301" spans="1:4">
      <c r="A301" t="s">
        <v>1079</v>
      </c>
      <c r="B301">
        <f>IFERROR(INDEX(data!$A$1:$J$385,MATCH($A301,data!$A:$A,0),MATCH(B$1,data!$1:$1,0)),INDEX(Calculation_mapping!$B$58:$E$75,MATCH($A301,Calculation_mapping!$B$58:$B$75,0),MATCH(B$1,Calculation_mapping!$B$58:$E$58,0)))*1000</f>
        <v>50.511361948850791</v>
      </c>
      <c r="C301">
        <f>IFERROR(INDEX(data!$A$1:$J$385,MATCH($A301,data!$A:$A,0),MATCH(C$1,data!$1:$1,0)),INDEX(Calculation_mapping!$B$58:$E$75,MATCH($A301,Calculation_mapping!$B$58:$B$75,0),MATCH(C$1,Calculation_mapping!$B$58:$E$58,0)))*1000</f>
        <v>68.853114828496757</v>
      </c>
      <c r="D301">
        <f>IFERROR(INDEX(data!$A$1:$J$385,MATCH($A301,data!$A:$A,0),MATCH(D$1,data!$1:$1,0)),INDEX(Calculation_mapping!$B$58:$E$75,MATCH($A301,Calculation_mapping!$B$58:$B$75,0),MATCH(D$1,Calculation_mapping!$B$58:$E$58,0)))*1000</f>
        <v>15.480093550789908</v>
      </c>
    </row>
    <row r="302" spans="1:4">
      <c r="A302" t="s">
        <v>1077</v>
      </c>
      <c r="B302">
        <f>IFERROR(INDEX(data!$A$1:$J$385,MATCH($A302,data!$A:$A,0),MATCH(B$1,data!$1:$1,0)),INDEX(Calculation_mapping!$B$58:$E$75,MATCH($A302,Calculation_mapping!$B$58:$B$75,0),MATCH(B$1,Calculation_mapping!$B$58:$E$58,0)))*1000</f>
        <v>261.2654702884663</v>
      </c>
      <c r="C302">
        <f>IFERROR(INDEX(data!$A$1:$J$385,MATCH($A302,data!$A:$A,0),MATCH(C$1,data!$1:$1,0)),INDEX(Calculation_mapping!$B$58:$E$75,MATCH($A302,Calculation_mapping!$B$58:$B$75,0),MATCH(C$1,Calculation_mapping!$B$58:$E$58,0)))*1000</f>
        <v>114.66524129569599</v>
      </c>
      <c r="D302">
        <f>IFERROR(INDEX(data!$A$1:$J$385,MATCH($A302,data!$A:$A,0),MATCH(D$1,data!$1:$1,0)),INDEX(Calculation_mapping!$B$58:$E$75,MATCH($A302,Calculation_mapping!$B$58:$B$75,0),MATCH(D$1,Calculation_mapping!$B$58:$E$58,0)))*1000</f>
        <v>14.83486181677606</v>
      </c>
    </row>
    <row r="303" spans="1:4">
      <c r="A303" t="s">
        <v>1075</v>
      </c>
      <c r="B303">
        <f>IFERROR(INDEX(data!$A$1:$J$385,MATCH($A303,data!$A:$A,0),MATCH(B$1,data!$1:$1,0)),INDEX(Calculation_mapping!$B$58:$E$75,MATCH($A303,Calculation_mapping!$B$58:$B$75,0),MATCH(B$1,Calculation_mapping!$B$58:$E$58,0)))*1000</f>
        <v>76.728479936715743</v>
      </c>
      <c r="C303">
        <f>IFERROR(INDEX(data!$A$1:$J$385,MATCH($A303,data!$A:$A,0),MATCH(C$1,data!$1:$1,0)),INDEX(Calculation_mapping!$B$58:$E$75,MATCH($A303,Calculation_mapping!$B$58:$B$75,0),MATCH(C$1,Calculation_mapping!$B$58:$E$58,0)))*1000</f>
        <v>78.149799780437732</v>
      </c>
      <c r="D303">
        <f>IFERROR(INDEX(data!$A$1:$J$385,MATCH($A303,data!$A:$A,0),MATCH(D$1,data!$1:$1,0)),INDEX(Calculation_mapping!$B$58:$E$75,MATCH($A303,Calculation_mapping!$B$58:$B$75,0),MATCH(D$1,Calculation_mapping!$B$58:$E$58,0)))*1000</f>
        <v>16.037228673285863</v>
      </c>
    </row>
    <row r="304" spans="1:4">
      <c r="A304" t="s">
        <v>1073</v>
      </c>
      <c r="B304">
        <f>IFERROR(INDEX(data!$A$1:$J$385,MATCH($A304,data!$A:$A,0),MATCH(B$1,data!$1:$1,0)),INDEX(Calculation_mapping!$B$58:$E$75,MATCH($A304,Calculation_mapping!$B$58:$B$75,0),MATCH(B$1,Calculation_mapping!$B$58:$E$58,0)))*1000</f>
        <v>729.65989403330843</v>
      </c>
      <c r="C304">
        <f>IFERROR(INDEX(data!$A$1:$J$385,MATCH($A304,data!$A:$A,0),MATCH(C$1,data!$1:$1,0)),INDEX(Calculation_mapping!$B$58:$E$75,MATCH($A304,Calculation_mapping!$B$58:$B$75,0),MATCH(C$1,Calculation_mapping!$B$58:$E$58,0)))*1000</f>
        <v>297.72111434947971</v>
      </c>
      <c r="D304">
        <f>IFERROR(INDEX(data!$A$1:$J$385,MATCH($A304,data!$A:$A,0),MATCH(D$1,data!$1:$1,0)),INDEX(Calculation_mapping!$B$58:$E$75,MATCH($A304,Calculation_mapping!$B$58:$B$75,0),MATCH(D$1,Calculation_mapping!$B$58:$E$58,0)))*1000</f>
        <v>27.971585501189871</v>
      </c>
    </row>
    <row r="305" spans="1:4">
      <c r="A305" t="s">
        <v>1071</v>
      </c>
      <c r="B305">
        <f>IFERROR(INDEX(data!$A$1:$J$385,MATCH($A305,data!$A:$A,0),MATCH(B$1,data!$1:$1,0)),INDEX(Calculation_mapping!$B$58:$E$75,MATCH($A305,Calculation_mapping!$B$58:$B$75,0),MATCH(B$1,Calculation_mapping!$B$58:$E$58,0)))*1000</f>
        <v>51.594358030911131</v>
      </c>
      <c r="C305">
        <f>IFERROR(INDEX(data!$A$1:$J$385,MATCH($A305,data!$A:$A,0),MATCH(C$1,data!$1:$1,0)),INDEX(Calculation_mapping!$B$58:$E$75,MATCH($A305,Calculation_mapping!$B$58:$B$75,0),MATCH(C$1,Calculation_mapping!$B$58:$E$58,0)))*1000</f>
        <v>53.053437668426355</v>
      </c>
      <c r="D305">
        <f>IFERROR(INDEX(data!$A$1:$J$385,MATCH($A305,data!$A:$A,0),MATCH(D$1,data!$1:$1,0)),INDEX(Calculation_mapping!$B$58:$E$75,MATCH($A305,Calculation_mapping!$B$58:$B$75,0),MATCH(D$1,Calculation_mapping!$B$58:$E$58,0)))*1000</f>
        <v>10.47863626792549</v>
      </c>
    </row>
    <row r="306" spans="1:4">
      <c r="A306" t="s">
        <v>1069</v>
      </c>
      <c r="B306">
        <f>IFERROR(INDEX(data!$A$1:$J$385,MATCH($A306,data!$A:$A,0),MATCH(B$1,data!$1:$1,0)),INDEX(Calculation_mapping!$B$58:$E$75,MATCH($A306,Calculation_mapping!$B$58:$B$75,0),MATCH(B$1,Calculation_mapping!$B$58:$E$58,0)))*1000</f>
        <v>164.0966926838378</v>
      </c>
      <c r="C306">
        <f>IFERROR(INDEX(data!$A$1:$J$385,MATCH($A306,data!$A:$A,0),MATCH(C$1,data!$1:$1,0)),INDEX(Calculation_mapping!$B$58:$E$75,MATCH($A306,Calculation_mapping!$B$58:$B$75,0),MATCH(C$1,Calculation_mapping!$B$58:$E$58,0)))*1000</f>
        <v>135.02192727946684</v>
      </c>
      <c r="D306">
        <f>IFERROR(INDEX(data!$A$1:$J$385,MATCH($A306,data!$A:$A,0),MATCH(D$1,data!$1:$1,0)),INDEX(Calculation_mapping!$B$58:$E$75,MATCH($A306,Calculation_mapping!$B$58:$B$75,0),MATCH(D$1,Calculation_mapping!$B$58:$E$58,0)))*1000</f>
        <v>29.308831307747763</v>
      </c>
    </row>
    <row r="307" spans="1:4">
      <c r="A307" t="s">
        <v>1067</v>
      </c>
      <c r="B307">
        <f>IFERROR(INDEX(data!$A$1:$J$385,MATCH($A307,data!$A:$A,0),MATCH(B$1,data!$1:$1,0)),INDEX(Calculation_mapping!$B$58:$E$75,MATCH($A307,Calculation_mapping!$B$58:$B$75,0),MATCH(B$1,Calculation_mapping!$B$58:$E$58,0)))*1000</f>
        <v>80.349604388142183</v>
      </c>
      <c r="C307">
        <f>IFERROR(INDEX(data!$A$1:$J$385,MATCH($A307,data!$A:$A,0),MATCH(C$1,data!$1:$1,0)),INDEX(Calculation_mapping!$B$58:$E$75,MATCH($A307,Calculation_mapping!$B$58:$B$75,0),MATCH(C$1,Calculation_mapping!$B$58:$E$58,0)))*1000</f>
        <v>84.193827187707384</v>
      </c>
      <c r="D307">
        <f>IFERROR(INDEX(data!$A$1:$J$385,MATCH($A307,data!$A:$A,0),MATCH(D$1,data!$1:$1,0)),INDEX(Calculation_mapping!$B$58:$E$75,MATCH($A307,Calculation_mapping!$B$58:$B$75,0),MATCH(D$1,Calculation_mapping!$B$58:$E$58,0)))*1000</f>
        <v>17.203749322350451</v>
      </c>
    </row>
    <row r="308" spans="1:4">
      <c r="A308" t="s">
        <v>1065</v>
      </c>
      <c r="B308">
        <f>IFERROR(INDEX(data!$A$1:$J$385,MATCH($A308,data!$A:$A,0),MATCH(B$1,data!$1:$1,0)),INDEX(Calculation_mapping!$B$58:$E$75,MATCH($A308,Calculation_mapping!$B$58:$B$75,0),MATCH(B$1,Calculation_mapping!$B$58:$E$58,0)))*1000</f>
        <v>90.706338125732657</v>
      </c>
      <c r="C308">
        <f>IFERROR(INDEX(data!$A$1:$J$385,MATCH($A308,data!$A:$A,0),MATCH(C$1,data!$1:$1,0)),INDEX(Calculation_mapping!$B$58:$E$75,MATCH($A308,Calculation_mapping!$B$58:$B$75,0),MATCH(C$1,Calculation_mapping!$B$58:$E$58,0)))*1000</f>
        <v>109.66257876227245</v>
      </c>
      <c r="D308">
        <f>IFERROR(INDEX(data!$A$1:$J$385,MATCH($A308,data!$A:$A,0),MATCH(D$1,data!$1:$1,0)),INDEX(Calculation_mapping!$B$58:$E$75,MATCH($A308,Calculation_mapping!$B$58:$B$75,0),MATCH(D$1,Calculation_mapping!$B$58:$E$58,0)))*1000</f>
        <v>23.557641482724122</v>
      </c>
    </row>
    <row r="309" spans="1:4">
      <c r="A309" t="s">
        <v>1063</v>
      </c>
      <c r="B309">
        <f>IFERROR(INDEX(data!$A$1:$J$385,MATCH($A309,data!$A:$A,0),MATCH(B$1,data!$1:$1,0)),INDEX(Calculation_mapping!$B$58:$E$75,MATCH($A309,Calculation_mapping!$B$58:$B$75,0),MATCH(B$1,Calculation_mapping!$B$58:$E$58,0)))*1000</f>
        <v>84.603859035456267</v>
      </c>
      <c r="C309">
        <f>IFERROR(INDEX(data!$A$1:$J$385,MATCH($A309,data!$A:$A,0),MATCH(C$1,data!$1:$1,0)),INDEX(Calculation_mapping!$B$58:$E$75,MATCH($A309,Calculation_mapping!$B$58:$B$75,0),MATCH(C$1,Calculation_mapping!$B$58:$E$58,0)))*1000</f>
        <v>82.749088003514302</v>
      </c>
      <c r="D309">
        <f>IFERROR(INDEX(data!$A$1:$J$385,MATCH($A309,data!$A:$A,0),MATCH(D$1,data!$1:$1,0)),INDEX(Calculation_mapping!$B$58:$E$75,MATCH($A309,Calculation_mapping!$B$58:$B$75,0),MATCH(D$1,Calculation_mapping!$B$58:$E$58,0)))*1000</f>
        <v>15.924829548245784</v>
      </c>
    </row>
    <row r="310" spans="1:4">
      <c r="A310" t="s">
        <v>1061</v>
      </c>
      <c r="B310">
        <f>IFERROR(INDEX(data!$A$1:$J$385,MATCH($A310,data!$A:$A,0),MATCH(B$1,data!$1:$1,0)),INDEX(Calculation_mapping!$B$58:$E$75,MATCH($A310,Calculation_mapping!$B$58:$B$75,0),MATCH(B$1,Calculation_mapping!$B$58:$E$58,0)))*1000</f>
        <v>140.70624708746934</v>
      </c>
      <c r="C310">
        <f>IFERROR(INDEX(data!$A$1:$J$385,MATCH($A310,data!$A:$A,0),MATCH(C$1,data!$1:$1,0)),INDEX(Calculation_mapping!$B$58:$E$75,MATCH($A310,Calculation_mapping!$B$58:$B$75,0),MATCH(C$1,Calculation_mapping!$B$58:$E$58,0)))*1000</f>
        <v>54.282243901566396</v>
      </c>
      <c r="D310">
        <f>IFERROR(INDEX(data!$A$1:$J$385,MATCH($A310,data!$A:$A,0),MATCH(D$1,data!$1:$1,0)),INDEX(Calculation_mapping!$B$58:$E$75,MATCH($A310,Calculation_mapping!$B$58:$B$75,0),MATCH(D$1,Calculation_mapping!$B$58:$E$58,0)))*1000</f>
        <v>10.519950540913195</v>
      </c>
    </row>
    <row r="311" spans="1:4">
      <c r="A311" t="s">
        <v>1059</v>
      </c>
      <c r="B311">
        <f>IFERROR(INDEX(data!$A$1:$J$385,MATCH($A311,data!$A:$A,0),MATCH(B$1,data!$1:$1,0)),INDEX(Calculation_mapping!$B$58:$E$75,MATCH($A311,Calculation_mapping!$B$58:$B$75,0),MATCH(B$1,Calculation_mapping!$B$58:$E$58,0)))*1000</f>
        <v>254.18874005956016</v>
      </c>
      <c r="C311">
        <f>IFERROR(INDEX(data!$A$1:$J$385,MATCH($A311,data!$A:$A,0),MATCH(C$1,data!$1:$1,0)),INDEX(Calculation_mapping!$B$58:$E$75,MATCH($A311,Calculation_mapping!$B$58:$B$75,0),MATCH(C$1,Calculation_mapping!$B$58:$E$58,0)))*1000</f>
        <v>289.10327649402393</v>
      </c>
      <c r="D311">
        <f>IFERROR(INDEX(data!$A$1:$J$385,MATCH($A311,data!$A:$A,0),MATCH(D$1,data!$1:$1,0)),INDEX(Calculation_mapping!$B$58:$E$75,MATCH($A311,Calculation_mapping!$B$58:$B$75,0),MATCH(D$1,Calculation_mapping!$B$58:$E$58,0)))*1000</f>
        <v>30.282146974311026</v>
      </c>
    </row>
    <row r="312" spans="1:4">
      <c r="A312" t="s">
        <v>1053</v>
      </c>
      <c r="B312">
        <f>IFERROR(INDEX(data!$A$1:$J$385,MATCH($A312,data!$A:$A,0),MATCH(B$1,data!$1:$1,0)),INDEX(Calculation_mapping!$B$58:$E$75,MATCH($A312,Calculation_mapping!$B$58:$B$75,0),MATCH(B$1,Calculation_mapping!$B$58:$E$58,0)))*1000</f>
        <v>436.35790580448679</v>
      </c>
      <c r="C312">
        <f>IFERROR(INDEX(data!$A$1:$J$385,MATCH($A312,data!$A:$A,0),MATCH(C$1,data!$1:$1,0)),INDEX(Calculation_mapping!$B$58:$E$75,MATCH($A312,Calculation_mapping!$B$58:$B$75,0),MATCH(C$1,Calculation_mapping!$B$58:$E$58,0)))*1000</f>
        <v>199.20219478139549</v>
      </c>
      <c r="D312">
        <f>IFERROR(INDEX(data!$A$1:$J$385,MATCH($A312,data!$A:$A,0),MATCH(D$1,data!$1:$1,0)),INDEX(Calculation_mapping!$B$58:$E$75,MATCH($A312,Calculation_mapping!$B$58:$B$75,0),MATCH(D$1,Calculation_mapping!$B$58:$E$58,0)))*1000</f>
        <v>30.801613200847605</v>
      </c>
    </row>
    <row r="313" spans="1:4">
      <c r="A313" t="s">
        <v>1051</v>
      </c>
      <c r="B313">
        <f>IFERROR(INDEX(data!$A$1:$J$385,MATCH($A313,data!$A:$A,0),MATCH(B$1,data!$1:$1,0)),INDEX(Calculation_mapping!$B$58:$E$75,MATCH($A313,Calculation_mapping!$B$58:$B$75,0),MATCH(B$1,Calculation_mapping!$B$58:$E$58,0)))*1000</f>
        <v>194.35014538993514</v>
      </c>
      <c r="C313">
        <f>IFERROR(INDEX(data!$A$1:$J$385,MATCH($A313,data!$A:$A,0),MATCH(C$1,data!$1:$1,0)),INDEX(Calculation_mapping!$B$58:$E$75,MATCH($A313,Calculation_mapping!$B$58:$B$75,0),MATCH(C$1,Calculation_mapping!$B$58:$E$58,0)))*1000</f>
        <v>86.251892693898299</v>
      </c>
      <c r="D313">
        <f>IFERROR(INDEX(data!$A$1:$J$385,MATCH($A313,data!$A:$A,0),MATCH(D$1,data!$1:$1,0)),INDEX(Calculation_mapping!$B$58:$E$75,MATCH($A313,Calculation_mapping!$B$58:$B$75,0),MATCH(D$1,Calculation_mapping!$B$58:$E$58,0)))*1000</f>
        <v>11.589868698727122</v>
      </c>
    </row>
    <row r="314" spans="1:4">
      <c r="A314" t="s">
        <v>1049</v>
      </c>
      <c r="B314">
        <f>IFERROR(INDEX(data!$A$1:$J$385,MATCH($A314,data!$A:$A,0),MATCH(B$1,data!$1:$1,0)),INDEX(Calculation_mapping!$B$58:$E$75,MATCH($A314,Calculation_mapping!$B$58:$B$75,0),MATCH(B$1,Calculation_mapping!$B$58:$E$58,0)))*1000</f>
        <v>708.80230932293568</v>
      </c>
      <c r="C314">
        <f>IFERROR(INDEX(data!$A$1:$J$385,MATCH($A314,data!$A:$A,0),MATCH(C$1,data!$1:$1,0)),INDEX(Calculation_mapping!$B$58:$E$75,MATCH($A314,Calculation_mapping!$B$58:$B$75,0),MATCH(C$1,Calculation_mapping!$B$58:$E$58,0)))*1000</f>
        <v>317.60449813575764</v>
      </c>
      <c r="D314">
        <f>IFERROR(INDEX(data!$A$1:$J$385,MATCH($A314,data!$A:$A,0),MATCH(D$1,data!$1:$1,0)),INDEX(Calculation_mapping!$B$58:$E$75,MATCH($A314,Calculation_mapping!$B$58:$B$75,0),MATCH(D$1,Calculation_mapping!$B$58:$E$58,0)))*1000</f>
        <v>37.348710343722601</v>
      </c>
    </row>
    <row r="315" spans="1:4">
      <c r="A315" t="s">
        <v>1047</v>
      </c>
      <c r="B315">
        <f>IFERROR(INDEX(data!$A$1:$J$385,MATCH($A315,data!$A:$A,0),MATCH(B$1,data!$1:$1,0)),INDEX(Calculation_mapping!$B$58:$E$75,MATCH($A315,Calculation_mapping!$B$58:$B$75,0),MATCH(B$1,Calculation_mapping!$B$58:$E$58,0)))*1000</f>
        <v>459.35418372335425</v>
      </c>
      <c r="C315">
        <f>IFERROR(INDEX(data!$A$1:$J$385,MATCH($A315,data!$A:$A,0),MATCH(C$1,data!$1:$1,0)),INDEX(Calculation_mapping!$B$58:$E$75,MATCH($A315,Calculation_mapping!$B$58:$B$75,0),MATCH(C$1,Calculation_mapping!$B$58:$E$58,0)))*1000</f>
        <v>165.1069015081826</v>
      </c>
      <c r="D315">
        <f>IFERROR(INDEX(data!$A$1:$J$385,MATCH($A315,data!$A:$A,0),MATCH(D$1,data!$1:$1,0)),INDEX(Calculation_mapping!$B$58:$E$75,MATCH($A315,Calculation_mapping!$B$58:$B$75,0),MATCH(D$1,Calculation_mapping!$B$58:$E$58,0)))*1000</f>
        <v>11.755125790677939</v>
      </c>
    </row>
    <row r="316" spans="1:4">
      <c r="A316" t="s">
        <v>1045</v>
      </c>
      <c r="B316">
        <f>IFERROR(INDEX(data!$A$1:$J$385,MATCH($A316,data!$A:$A,0),MATCH(B$1,data!$1:$1,0)),INDEX(Calculation_mapping!$B$58:$E$75,MATCH($A316,Calculation_mapping!$B$58:$B$75,0),MATCH(B$1,Calculation_mapping!$B$58:$E$58,0)))*1000</f>
        <v>28.562120498488682</v>
      </c>
      <c r="C316">
        <f>IFERROR(INDEX(data!$A$1:$J$385,MATCH($A316,data!$A:$A,0),MATCH(C$1,data!$1:$1,0)),INDEX(Calculation_mapping!$B$58:$E$75,MATCH($A316,Calculation_mapping!$B$58:$B$75,0),MATCH(C$1,Calculation_mapping!$B$58:$E$58,0)))*1000</f>
        <v>38.970670531176872</v>
      </c>
      <c r="D316">
        <f>IFERROR(INDEX(data!$A$1:$J$385,MATCH($A316,data!$A:$A,0),MATCH(D$1,data!$1:$1,0)),INDEX(Calculation_mapping!$B$58:$E$75,MATCH($A316,Calculation_mapping!$B$58:$B$75,0),MATCH(D$1,Calculation_mapping!$B$58:$E$58,0)))*1000</f>
        <v>9.0794190518860383</v>
      </c>
    </row>
    <row r="317" spans="1:4">
      <c r="A317" t="s">
        <v>1043</v>
      </c>
      <c r="B317">
        <f>IFERROR(INDEX(data!$A$1:$J$385,MATCH($A317,data!$A:$A,0),MATCH(B$1,data!$1:$1,0)),INDEX(Calculation_mapping!$B$58:$E$75,MATCH($A317,Calculation_mapping!$B$58:$B$75,0),MATCH(B$1,Calculation_mapping!$B$58:$E$58,0)))*1000</f>
        <v>439.98661172687395</v>
      </c>
      <c r="C317">
        <f>IFERROR(INDEX(data!$A$1:$J$385,MATCH($A317,data!$A:$A,0),MATCH(C$1,data!$1:$1,0)),INDEX(Calculation_mapping!$B$58:$E$75,MATCH($A317,Calculation_mapping!$B$58:$B$75,0),MATCH(C$1,Calculation_mapping!$B$58:$E$58,0)))*1000</f>
        <v>212.0925585293366</v>
      </c>
      <c r="D317">
        <f>IFERROR(INDEX(data!$A$1:$J$385,MATCH($A317,data!$A:$A,0),MATCH(D$1,data!$1:$1,0)),INDEX(Calculation_mapping!$B$58:$E$75,MATCH($A317,Calculation_mapping!$B$58:$B$75,0),MATCH(D$1,Calculation_mapping!$B$58:$E$58,0)))*1000</f>
        <v>15.309975956134656</v>
      </c>
    </row>
    <row r="318" spans="1:4">
      <c r="A318" t="s">
        <v>1039</v>
      </c>
      <c r="B318">
        <f>IFERROR(INDEX(data!$A$1:$J$385,MATCH($A318,data!$A:$A,0),MATCH(B$1,data!$1:$1,0)),INDEX(Calculation_mapping!$B$58:$E$75,MATCH($A318,Calculation_mapping!$B$58:$B$75,0),MATCH(B$1,Calculation_mapping!$B$58:$E$58,0)))*1000</f>
        <v>223.86776344115293</v>
      </c>
      <c r="C318">
        <f>IFERROR(INDEX(data!$A$1:$J$385,MATCH($A318,data!$A:$A,0),MATCH(C$1,data!$1:$1,0)),INDEX(Calculation_mapping!$B$58:$E$75,MATCH($A318,Calculation_mapping!$B$58:$B$75,0),MATCH(C$1,Calculation_mapping!$B$58:$E$58,0)))*1000</f>
        <v>278.93007096844599</v>
      </c>
      <c r="D318">
        <f>IFERROR(INDEX(data!$A$1:$J$385,MATCH($A318,data!$A:$A,0),MATCH(D$1,data!$1:$1,0)),INDEX(Calculation_mapping!$B$58:$E$75,MATCH($A318,Calculation_mapping!$B$58:$B$75,0),MATCH(D$1,Calculation_mapping!$B$58:$E$58,0)))*1000</f>
        <v>65.983146901229901</v>
      </c>
    </row>
    <row r="319" spans="1:4">
      <c r="A319" t="s">
        <v>1037</v>
      </c>
      <c r="B319">
        <f>IFERROR(INDEX(data!$A$1:$J$385,MATCH($A319,data!$A:$A,0),MATCH(B$1,data!$1:$1,0)),INDEX(Calculation_mapping!$B$58:$E$75,MATCH($A319,Calculation_mapping!$B$58:$B$75,0),MATCH(B$1,Calculation_mapping!$B$58:$E$58,0)))*1000</f>
        <v>644.77989743971159</v>
      </c>
      <c r="C319">
        <f>IFERROR(INDEX(data!$A$1:$J$385,MATCH($A319,data!$A:$A,0),MATCH(C$1,data!$1:$1,0)),INDEX(Calculation_mapping!$B$58:$E$75,MATCH($A319,Calculation_mapping!$B$58:$B$75,0),MATCH(C$1,Calculation_mapping!$B$58:$E$58,0)))*1000</f>
        <v>166.17119042772245</v>
      </c>
      <c r="D319">
        <f>IFERROR(INDEX(data!$A$1:$J$385,MATCH($A319,data!$A:$A,0),MATCH(D$1,data!$1:$1,0)),INDEX(Calculation_mapping!$B$58:$E$75,MATCH($A319,Calculation_mapping!$B$58:$B$75,0),MATCH(D$1,Calculation_mapping!$B$58:$E$58,0)))*1000</f>
        <v>15.699423735327574</v>
      </c>
    </row>
    <row r="320" spans="1:4">
      <c r="A320" t="s">
        <v>1031</v>
      </c>
      <c r="B320">
        <f>IFERROR(INDEX(data!$A$1:$J$385,MATCH($A320,data!$A:$A,0),MATCH(B$1,data!$1:$1,0)),INDEX(Calculation_mapping!$B$58:$E$75,MATCH($A320,Calculation_mapping!$B$58:$B$75,0),MATCH(B$1,Calculation_mapping!$B$58:$E$58,0)))*1000</f>
        <v>234.43053797378144</v>
      </c>
      <c r="C320">
        <f>IFERROR(INDEX(data!$A$1:$J$385,MATCH($A320,data!$A:$A,0),MATCH(C$1,data!$1:$1,0)),INDEX(Calculation_mapping!$B$58:$E$75,MATCH($A320,Calculation_mapping!$B$58:$B$75,0),MATCH(C$1,Calculation_mapping!$B$58:$E$58,0)))*1000</f>
        <v>125.85648944715882</v>
      </c>
      <c r="D320">
        <f>IFERROR(INDEX(data!$A$1:$J$385,MATCH($A320,data!$A:$A,0),MATCH(D$1,data!$1:$1,0)),INDEX(Calculation_mapping!$B$58:$E$75,MATCH($A320,Calculation_mapping!$B$58:$B$75,0),MATCH(D$1,Calculation_mapping!$B$58:$E$58,0)))*1000</f>
        <v>14.794762669464465</v>
      </c>
    </row>
    <row r="321" spans="1:4">
      <c r="A321" t="s">
        <v>1029</v>
      </c>
      <c r="B321">
        <f>IFERROR(INDEX(data!$A$1:$J$385,MATCH($A321,data!$A:$A,0),MATCH(B$1,data!$1:$1,0)),INDEX(Calculation_mapping!$B$58:$E$75,MATCH($A321,Calculation_mapping!$B$58:$B$75,0),MATCH(B$1,Calculation_mapping!$B$58:$E$58,0)))*1000</f>
        <v>190.68211375312697</v>
      </c>
      <c r="C321">
        <f>IFERROR(INDEX(data!$A$1:$J$385,MATCH($A321,data!$A:$A,0),MATCH(C$1,data!$1:$1,0)),INDEX(Calculation_mapping!$B$58:$E$75,MATCH($A321,Calculation_mapping!$B$58:$B$75,0),MATCH(C$1,Calculation_mapping!$B$58:$E$58,0)))*1000</f>
        <v>128.84968798338696</v>
      </c>
      <c r="D321">
        <f>IFERROR(INDEX(data!$A$1:$J$385,MATCH($A321,data!$A:$A,0),MATCH(D$1,data!$1:$1,0)),INDEX(Calculation_mapping!$B$58:$E$75,MATCH($A321,Calculation_mapping!$B$58:$B$75,0),MATCH(D$1,Calculation_mapping!$B$58:$E$58,0)))*1000</f>
        <v>24.880305781168712</v>
      </c>
    </row>
    <row r="322" spans="1:4">
      <c r="A322" t="s">
        <v>1027</v>
      </c>
      <c r="B322">
        <f>IFERROR(INDEX(data!$A$1:$J$385,MATCH($A322,data!$A:$A,0),MATCH(B$1,data!$1:$1,0)),INDEX(Calculation_mapping!$B$58:$E$75,MATCH($A322,Calculation_mapping!$B$58:$B$75,0),MATCH(B$1,Calculation_mapping!$B$58:$E$58,0)))*1000</f>
        <v>367.44297359763169</v>
      </c>
      <c r="C322">
        <f>IFERROR(INDEX(data!$A$1:$J$385,MATCH($A322,data!$A:$A,0),MATCH(C$1,data!$1:$1,0)),INDEX(Calculation_mapping!$B$58:$E$75,MATCH($A322,Calculation_mapping!$B$58:$B$75,0),MATCH(C$1,Calculation_mapping!$B$58:$E$58,0)))*1000</f>
        <v>75.978441000511523</v>
      </c>
      <c r="D322">
        <f>IFERROR(INDEX(data!$A$1:$J$385,MATCH($A322,data!$A:$A,0),MATCH(D$1,data!$1:$1,0)),INDEX(Calculation_mapping!$B$58:$E$75,MATCH($A322,Calculation_mapping!$B$58:$B$75,0),MATCH(D$1,Calculation_mapping!$B$58:$E$58,0)))*1000</f>
        <v>14.589406430202054</v>
      </c>
    </row>
    <row r="323" spans="1:4">
      <c r="A323" t="s">
        <v>1025</v>
      </c>
      <c r="B323">
        <f>IFERROR(INDEX(data!$A$1:$J$385,MATCH($A323,data!$A:$A,0),MATCH(B$1,data!$1:$1,0)),INDEX(Calculation_mapping!$B$58:$E$75,MATCH($A323,Calculation_mapping!$B$58:$B$75,0),MATCH(B$1,Calculation_mapping!$B$58:$E$58,0)))*1000</f>
        <v>125.45852141347567</v>
      </c>
      <c r="C323">
        <f>IFERROR(INDEX(data!$A$1:$J$385,MATCH($A323,data!$A:$A,0),MATCH(C$1,data!$1:$1,0)),INDEX(Calculation_mapping!$B$58:$E$75,MATCH($A323,Calculation_mapping!$B$58:$B$75,0),MATCH(C$1,Calculation_mapping!$B$58:$E$58,0)))*1000</f>
        <v>79.812653376902219</v>
      </c>
      <c r="D323">
        <f>IFERROR(INDEX(data!$A$1:$J$385,MATCH($A323,data!$A:$A,0),MATCH(D$1,data!$1:$1,0)),INDEX(Calculation_mapping!$B$58:$E$75,MATCH($A323,Calculation_mapping!$B$58:$B$75,0),MATCH(D$1,Calculation_mapping!$B$58:$E$58,0)))*1000</f>
        <v>14.436908157850381</v>
      </c>
    </row>
    <row r="324" spans="1:4">
      <c r="A324" t="s">
        <v>1023</v>
      </c>
      <c r="B324">
        <f>IFERROR(INDEX(data!$A$1:$J$385,MATCH($A324,data!$A:$A,0),MATCH(B$1,data!$1:$1,0)),INDEX(Calculation_mapping!$B$58:$E$75,MATCH($A324,Calculation_mapping!$B$58:$B$75,0),MATCH(B$1,Calculation_mapping!$B$58:$E$58,0)))*1000</f>
        <v>251.65378608274659</v>
      </c>
      <c r="C324">
        <f>IFERROR(INDEX(data!$A$1:$J$385,MATCH($A324,data!$A:$A,0),MATCH(C$1,data!$1:$1,0)),INDEX(Calculation_mapping!$B$58:$E$75,MATCH($A324,Calculation_mapping!$B$58:$B$75,0),MATCH(C$1,Calculation_mapping!$B$58:$E$58,0)))*1000</f>
        <v>131.27805046336854</v>
      </c>
      <c r="D324">
        <f>IFERROR(INDEX(data!$A$1:$J$385,MATCH($A324,data!$A:$A,0),MATCH(D$1,data!$1:$1,0)),INDEX(Calculation_mapping!$B$58:$E$75,MATCH($A324,Calculation_mapping!$B$58:$B$75,0),MATCH(D$1,Calculation_mapping!$B$58:$E$58,0)))*1000</f>
        <v>17.560388708288425</v>
      </c>
    </row>
    <row r="325" spans="1:4">
      <c r="A325" t="s">
        <v>1021</v>
      </c>
      <c r="B325">
        <f>IFERROR(INDEX(data!$A$1:$J$385,MATCH($A325,data!$A:$A,0),MATCH(B$1,data!$1:$1,0)),INDEX(Calculation_mapping!$B$58:$E$75,MATCH($A325,Calculation_mapping!$B$58:$B$75,0),MATCH(B$1,Calculation_mapping!$B$58:$E$58,0)))*1000</f>
        <v>210.72492361901291</v>
      </c>
      <c r="C325">
        <f>IFERROR(INDEX(data!$A$1:$J$385,MATCH($A325,data!$A:$A,0),MATCH(C$1,data!$1:$1,0)),INDEX(Calculation_mapping!$B$58:$E$75,MATCH($A325,Calculation_mapping!$B$58:$B$75,0),MATCH(C$1,Calculation_mapping!$B$58:$E$58,0)))*1000</f>
        <v>105.11350074510422</v>
      </c>
      <c r="D325">
        <f>IFERROR(INDEX(data!$A$1:$J$385,MATCH($A325,data!$A:$A,0),MATCH(D$1,data!$1:$1,0)),INDEX(Calculation_mapping!$B$58:$E$75,MATCH($A325,Calculation_mapping!$B$58:$B$75,0),MATCH(D$1,Calculation_mapping!$B$58:$E$58,0)))*1000</f>
        <v>13.284969016899101</v>
      </c>
    </row>
    <row r="326" spans="1:4">
      <c r="A326" t="s">
        <v>1019</v>
      </c>
      <c r="B326">
        <f>IFERROR(INDEX(data!$A$1:$J$385,MATCH($A326,data!$A:$A,0),MATCH(B$1,data!$1:$1,0)),INDEX(Calculation_mapping!$B$58:$E$75,MATCH($A326,Calculation_mapping!$B$58:$B$75,0),MATCH(B$1,Calculation_mapping!$B$58:$E$58,0)))*1000</f>
        <v>279.89883673863926</v>
      </c>
      <c r="C326">
        <f>IFERROR(INDEX(data!$A$1:$J$385,MATCH($A326,data!$A:$A,0),MATCH(C$1,data!$1:$1,0)),INDEX(Calculation_mapping!$B$58:$E$75,MATCH($A326,Calculation_mapping!$B$58:$B$75,0),MATCH(C$1,Calculation_mapping!$B$58:$E$58,0)))*1000</f>
        <v>154.44704018351331</v>
      </c>
      <c r="D326">
        <f>IFERROR(INDEX(data!$A$1:$J$385,MATCH($A326,data!$A:$A,0),MATCH(D$1,data!$1:$1,0)),INDEX(Calculation_mapping!$B$58:$E$75,MATCH($A326,Calculation_mapping!$B$58:$B$75,0),MATCH(D$1,Calculation_mapping!$B$58:$E$58,0)))*1000</f>
        <v>31.712957457929313</v>
      </c>
    </row>
    <row r="327" spans="1:4">
      <c r="A327" t="s">
        <v>1017</v>
      </c>
      <c r="B327">
        <f>IFERROR(INDEX(data!$A$1:$J$385,MATCH($A327,data!$A:$A,0),MATCH(B$1,data!$1:$1,0)),INDEX(Calculation_mapping!$B$58:$E$75,MATCH($A327,Calculation_mapping!$B$58:$B$75,0),MATCH(B$1,Calculation_mapping!$B$58:$E$58,0)))*1000</f>
        <v>391.07082458817791</v>
      </c>
      <c r="C327">
        <f>IFERROR(INDEX(data!$A$1:$J$385,MATCH($A327,data!$A:$A,0),MATCH(C$1,data!$1:$1,0)),INDEX(Calculation_mapping!$B$58:$E$75,MATCH($A327,Calculation_mapping!$B$58:$B$75,0),MATCH(C$1,Calculation_mapping!$B$58:$E$58,0)))*1000</f>
        <v>223.27198098906933</v>
      </c>
      <c r="D327">
        <f>IFERROR(INDEX(data!$A$1:$J$385,MATCH($A327,data!$A:$A,0),MATCH(D$1,data!$1:$1,0)),INDEX(Calculation_mapping!$B$58:$E$75,MATCH($A327,Calculation_mapping!$B$58:$B$75,0),MATCH(D$1,Calculation_mapping!$B$58:$E$58,0)))*1000</f>
        <v>14.648340025493338</v>
      </c>
    </row>
    <row r="328" spans="1:4">
      <c r="A328" t="s">
        <v>1013</v>
      </c>
      <c r="B328">
        <f>IFERROR(INDEX(data!$A$1:$J$385,MATCH($A328,data!$A:$A,0),MATCH(B$1,data!$1:$1,0)),INDEX(Calculation_mapping!$B$58:$E$75,MATCH($A328,Calculation_mapping!$B$58:$B$75,0),MATCH(B$1,Calculation_mapping!$B$58:$E$58,0)))*1000</f>
        <v>144.83361344944689</v>
      </c>
      <c r="C328">
        <f>IFERROR(INDEX(data!$A$1:$J$385,MATCH($A328,data!$A:$A,0),MATCH(C$1,data!$1:$1,0)),INDEX(Calculation_mapping!$B$58:$E$75,MATCH($A328,Calculation_mapping!$B$58:$B$75,0),MATCH(C$1,Calculation_mapping!$B$58:$E$58,0)))*1000</f>
        <v>48.548529378463286</v>
      </c>
      <c r="D328">
        <f>IFERROR(INDEX(data!$A$1:$J$385,MATCH($A328,data!$A:$A,0),MATCH(D$1,data!$1:$1,0)),INDEX(Calculation_mapping!$B$58:$E$75,MATCH($A328,Calculation_mapping!$B$58:$B$75,0),MATCH(D$1,Calculation_mapping!$B$58:$E$58,0)))*1000</f>
        <v>9.9208935825914857</v>
      </c>
    </row>
    <row r="329" spans="1:4">
      <c r="A329" t="s">
        <v>1011</v>
      </c>
      <c r="B329">
        <f>IFERROR(INDEX(data!$A$1:$J$385,MATCH($A329,data!$A:$A,0),MATCH(B$1,data!$1:$1,0)),INDEX(Calculation_mapping!$B$58:$E$75,MATCH($A329,Calculation_mapping!$B$58:$B$75,0),MATCH(B$1,Calculation_mapping!$B$58:$E$58,0)))*1000</f>
        <v>92.237971860069564</v>
      </c>
      <c r="C329">
        <f>IFERROR(INDEX(data!$A$1:$J$385,MATCH($A329,data!$A:$A,0),MATCH(C$1,data!$1:$1,0)),INDEX(Calculation_mapping!$B$58:$E$75,MATCH($A329,Calculation_mapping!$B$58:$B$75,0),MATCH(C$1,Calculation_mapping!$B$58:$E$58,0)))*1000</f>
        <v>78.550005349290188</v>
      </c>
      <c r="D329">
        <f>IFERROR(INDEX(data!$A$1:$J$385,MATCH($A329,data!$A:$A,0),MATCH(D$1,data!$1:$1,0)),INDEX(Calculation_mapping!$B$58:$E$75,MATCH($A329,Calculation_mapping!$B$58:$B$75,0),MATCH(D$1,Calculation_mapping!$B$58:$E$58,0)))*1000</f>
        <v>7.999172325825187</v>
      </c>
    </row>
    <row r="330" spans="1:4">
      <c r="A330" t="s">
        <v>1009</v>
      </c>
      <c r="B330">
        <f>IFERROR(INDEX(data!$A$1:$J$385,MATCH($A330,data!$A:$A,0),MATCH(B$1,data!$1:$1,0)),INDEX(Calculation_mapping!$B$58:$E$75,MATCH($A330,Calculation_mapping!$B$58:$B$75,0),MATCH(B$1,Calculation_mapping!$B$58:$E$58,0)))*1000</f>
        <v>414.40154810121578</v>
      </c>
      <c r="C330">
        <f>IFERROR(INDEX(data!$A$1:$J$385,MATCH($A330,data!$A:$A,0),MATCH(C$1,data!$1:$1,0)),INDEX(Calculation_mapping!$B$58:$E$75,MATCH($A330,Calculation_mapping!$B$58:$B$75,0),MATCH(C$1,Calculation_mapping!$B$58:$E$58,0)))*1000</f>
        <v>402.91005875710658</v>
      </c>
      <c r="D330">
        <f>IFERROR(INDEX(data!$A$1:$J$385,MATCH($A330,data!$A:$A,0),MATCH(D$1,data!$1:$1,0)),INDEX(Calculation_mapping!$B$58:$E$75,MATCH($A330,Calculation_mapping!$B$58:$B$75,0),MATCH(D$1,Calculation_mapping!$B$58:$E$58,0)))*1000</f>
        <v>94.709933010121475</v>
      </c>
    </row>
    <row r="331" spans="1:4">
      <c r="A331" t="s">
        <v>1007</v>
      </c>
      <c r="B331">
        <f>IFERROR(INDEX(data!$A$1:$J$385,MATCH($A331,data!$A:$A,0),MATCH(B$1,data!$1:$1,0)),INDEX(Calculation_mapping!$B$58:$E$75,MATCH($A331,Calculation_mapping!$B$58:$B$75,0),MATCH(B$1,Calculation_mapping!$B$58:$E$58,0)))*1000</f>
        <v>192.27177614946731</v>
      </c>
      <c r="C331">
        <f>IFERROR(INDEX(data!$A$1:$J$385,MATCH($A331,data!$A:$A,0),MATCH(C$1,data!$1:$1,0)),INDEX(Calculation_mapping!$B$58:$E$75,MATCH($A331,Calculation_mapping!$B$58:$B$75,0),MATCH(C$1,Calculation_mapping!$B$58:$E$58,0)))*1000</f>
        <v>109.76380978110845</v>
      </c>
      <c r="D331">
        <f>IFERROR(INDEX(data!$A$1:$J$385,MATCH($A331,data!$A:$A,0),MATCH(D$1,data!$1:$1,0)),INDEX(Calculation_mapping!$B$58:$E$75,MATCH($A331,Calculation_mapping!$B$58:$B$75,0),MATCH(D$1,Calculation_mapping!$B$58:$E$58,0)))*1000</f>
        <v>17.285770305487802</v>
      </c>
    </row>
    <row r="332" spans="1:4">
      <c r="A332" t="s">
        <v>1005</v>
      </c>
      <c r="B332">
        <f>IFERROR(INDEX(data!$A$1:$J$385,MATCH($A332,data!$A:$A,0),MATCH(B$1,data!$1:$1,0)),INDEX(Calculation_mapping!$B$58:$E$75,MATCH($A332,Calculation_mapping!$B$58:$B$75,0),MATCH(B$1,Calculation_mapping!$B$58:$E$58,0)))*1000</f>
        <v>48.425032322908798</v>
      </c>
      <c r="C332">
        <f>IFERROR(INDEX(data!$A$1:$J$385,MATCH($A332,data!$A:$A,0),MATCH(C$1,data!$1:$1,0)),INDEX(Calculation_mapping!$B$58:$E$75,MATCH($A332,Calculation_mapping!$B$58:$B$75,0),MATCH(C$1,Calculation_mapping!$B$58:$E$58,0)))*1000</f>
        <v>45.680433805227402</v>
      </c>
      <c r="D332">
        <f>IFERROR(INDEX(data!$A$1:$J$385,MATCH($A332,data!$A:$A,0),MATCH(D$1,data!$1:$1,0)),INDEX(Calculation_mapping!$B$58:$E$75,MATCH($A332,Calculation_mapping!$B$58:$B$75,0),MATCH(D$1,Calculation_mapping!$B$58:$E$58,0)))*1000</f>
        <v>10.335251438144633</v>
      </c>
    </row>
    <row r="333" spans="1:4">
      <c r="A333" t="s">
        <v>1001</v>
      </c>
      <c r="B333">
        <f>IFERROR(INDEX(data!$A$1:$J$385,MATCH($A333,data!$A:$A,0),MATCH(B$1,data!$1:$1,0)),INDEX(Calculation_mapping!$B$58:$E$75,MATCH($A333,Calculation_mapping!$B$58:$B$75,0),MATCH(B$1,Calculation_mapping!$B$58:$E$58,0)))*1000</f>
        <v>959.88297144060186</v>
      </c>
      <c r="C333">
        <f>IFERROR(INDEX(data!$A$1:$J$385,MATCH($A333,data!$A:$A,0),MATCH(C$1,data!$1:$1,0)),INDEX(Calculation_mapping!$B$58:$E$75,MATCH($A333,Calculation_mapping!$B$58:$B$75,0),MATCH(C$1,Calculation_mapping!$B$58:$E$58,0)))*1000</f>
        <v>219.13421795011826</v>
      </c>
      <c r="D333">
        <f>IFERROR(INDEX(data!$A$1:$J$385,MATCH($A333,data!$A:$A,0),MATCH(D$1,data!$1:$1,0)),INDEX(Calculation_mapping!$B$58:$E$75,MATCH($A333,Calculation_mapping!$B$58:$B$75,0),MATCH(D$1,Calculation_mapping!$B$58:$E$58,0)))*1000</f>
        <v>13.554119354157232</v>
      </c>
    </row>
    <row r="334" spans="1:4">
      <c r="A334" t="s">
        <v>997</v>
      </c>
      <c r="B334">
        <f>IFERROR(INDEX(data!$A$1:$J$385,MATCH($A334,data!$A:$A,0),MATCH(B$1,data!$1:$1,0)),INDEX(Calculation_mapping!$B$58:$E$75,MATCH($A334,Calculation_mapping!$B$58:$B$75,0),MATCH(B$1,Calculation_mapping!$B$58:$E$58,0)))*1000</f>
        <v>130.34040206490957</v>
      </c>
      <c r="C334">
        <f>IFERROR(INDEX(data!$A$1:$J$385,MATCH($A334,data!$A:$A,0),MATCH(C$1,data!$1:$1,0)),INDEX(Calculation_mapping!$B$58:$E$75,MATCH($A334,Calculation_mapping!$B$58:$B$75,0),MATCH(C$1,Calculation_mapping!$B$58:$E$58,0)))*1000</f>
        <v>185.26710394707041</v>
      </c>
      <c r="D334">
        <f>IFERROR(INDEX(data!$A$1:$J$385,MATCH($A334,data!$A:$A,0),MATCH(D$1,data!$1:$1,0)),INDEX(Calculation_mapping!$B$58:$E$75,MATCH($A334,Calculation_mapping!$B$58:$B$75,0),MATCH(D$1,Calculation_mapping!$B$58:$E$58,0)))*1000</f>
        <v>38.843922488174655</v>
      </c>
    </row>
    <row r="335" spans="1:4">
      <c r="A335" t="s">
        <v>993</v>
      </c>
      <c r="B335">
        <f>IFERROR(INDEX(data!$A$1:$J$385,MATCH($A335,data!$A:$A,0),MATCH(B$1,data!$1:$1,0)),INDEX(Calculation_mapping!$B$58:$E$75,MATCH($A335,Calculation_mapping!$B$58:$B$75,0),MATCH(B$1,Calculation_mapping!$B$58:$E$58,0)))*1000</f>
        <v>235.90442136792484</v>
      </c>
      <c r="C335">
        <f>IFERROR(INDEX(data!$A$1:$J$385,MATCH($A335,data!$A:$A,0),MATCH(C$1,data!$1:$1,0)),INDEX(Calculation_mapping!$B$58:$E$75,MATCH($A335,Calculation_mapping!$B$58:$B$75,0),MATCH(C$1,Calculation_mapping!$B$58:$E$58,0)))*1000</f>
        <v>137.92457106197998</v>
      </c>
      <c r="D335">
        <f>IFERROR(INDEX(data!$A$1:$J$385,MATCH($A335,data!$A:$A,0),MATCH(D$1,data!$1:$1,0)),INDEX(Calculation_mapping!$B$58:$E$75,MATCH($A335,Calculation_mapping!$B$58:$B$75,0),MATCH(D$1,Calculation_mapping!$B$58:$E$58,0)))*1000</f>
        <v>26.421692701312907</v>
      </c>
    </row>
    <row r="336" spans="1:4">
      <c r="A336" t="s">
        <v>991</v>
      </c>
      <c r="B336">
        <f>IFERROR(INDEX(data!$A$1:$J$385,MATCH($A336,data!$A:$A,0),MATCH(B$1,data!$1:$1,0)),INDEX(Calculation_mapping!$B$58:$E$75,MATCH($A336,Calculation_mapping!$B$58:$B$75,0),MATCH(B$1,Calculation_mapping!$B$58:$E$58,0)))*1000</f>
        <v>239.16678173984076</v>
      </c>
      <c r="C336">
        <f>IFERROR(INDEX(data!$A$1:$J$385,MATCH($A336,data!$A:$A,0),MATCH(C$1,data!$1:$1,0)),INDEX(Calculation_mapping!$B$58:$E$75,MATCH($A336,Calculation_mapping!$B$58:$B$75,0),MATCH(C$1,Calculation_mapping!$B$58:$E$58,0)))*1000</f>
        <v>335.46460945697021</v>
      </c>
      <c r="D336">
        <f>IFERROR(INDEX(data!$A$1:$J$385,MATCH($A336,data!$A:$A,0),MATCH(D$1,data!$1:$1,0)),INDEX(Calculation_mapping!$B$58:$E$75,MATCH($A336,Calculation_mapping!$B$58:$B$75,0),MATCH(D$1,Calculation_mapping!$B$58:$E$58,0)))*1000</f>
        <v>75.911331237878031</v>
      </c>
    </row>
    <row r="337" spans="1:4">
      <c r="A337" t="s">
        <v>989</v>
      </c>
      <c r="B337">
        <f>IFERROR(INDEX(data!$A$1:$J$385,MATCH($A337,data!$A:$A,0),MATCH(B$1,data!$1:$1,0)),INDEX(Calculation_mapping!$B$58:$E$75,MATCH($A337,Calculation_mapping!$B$58:$B$75,0),MATCH(B$1,Calculation_mapping!$B$58:$E$58,0)))*1000</f>
        <v>58.928538141208492</v>
      </c>
      <c r="C337">
        <f>IFERROR(INDEX(data!$A$1:$J$385,MATCH($A337,data!$A:$A,0),MATCH(C$1,data!$1:$1,0)),INDEX(Calculation_mapping!$B$58:$E$75,MATCH($A337,Calculation_mapping!$B$58:$B$75,0),MATCH(C$1,Calculation_mapping!$B$58:$E$58,0)))*1000</f>
        <v>26.889890990692273</v>
      </c>
      <c r="D337">
        <f>IFERROR(INDEX(data!$A$1:$J$385,MATCH($A337,data!$A:$A,0),MATCH(D$1,data!$1:$1,0)),INDEX(Calculation_mapping!$B$58:$E$75,MATCH($A337,Calculation_mapping!$B$58:$B$75,0),MATCH(D$1,Calculation_mapping!$B$58:$E$58,0)))*1000</f>
        <v>5.1339059815602939</v>
      </c>
    </row>
    <row r="338" spans="1:4">
      <c r="A338" t="s">
        <v>987</v>
      </c>
      <c r="B338">
        <f>IFERROR(INDEX(data!$A$1:$J$385,MATCH($A338,data!$A:$A,0),MATCH(B$1,data!$1:$1,0)),INDEX(Calculation_mapping!$B$58:$E$75,MATCH($A338,Calculation_mapping!$B$58:$B$75,0),MATCH(B$1,Calculation_mapping!$B$58:$E$58,0)))*1000</f>
        <v>199.40224476204699</v>
      </c>
      <c r="C338">
        <f>IFERROR(INDEX(data!$A$1:$J$385,MATCH($A338,data!$A:$A,0),MATCH(C$1,data!$1:$1,0)),INDEX(Calculation_mapping!$B$58:$E$75,MATCH($A338,Calculation_mapping!$B$58:$B$75,0),MATCH(C$1,Calculation_mapping!$B$58:$E$58,0)))*1000</f>
        <v>124.12914043034313</v>
      </c>
      <c r="D338">
        <f>IFERROR(INDEX(data!$A$1:$J$385,MATCH($A338,data!$A:$A,0),MATCH(D$1,data!$1:$1,0)),INDEX(Calculation_mapping!$B$58:$E$75,MATCH($A338,Calculation_mapping!$B$58:$B$75,0),MATCH(D$1,Calculation_mapping!$B$58:$E$58,0)))*1000</f>
        <v>25.980602080885362</v>
      </c>
    </row>
    <row r="339" spans="1:4">
      <c r="A339" t="s">
        <v>985</v>
      </c>
      <c r="B339">
        <f>IFERROR(INDEX(data!$A$1:$J$385,MATCH($A339,data!$A:$A,0),MATCH(B$1,data!$1:$1,0)),INDEX(Calculation_mapping!$B$58:$E$75,MATCH($A339,Calculation_mapping!$B$58:$B$75,0),MATCH(B$1,Calculation_mapping!$B$58:$E$58,0)))*1000</f>
        <v>237.90986770761995</v>
      </c>
      <c r="C339">
        <f>IFERROR(INDEX(data!$A$1:$J$385,MATCH($A339,data!$A:$A,0),MATCH(C$1,data!$1:$1,0)),INDEX(Calculation_mapping!$B$58:$E$75,MATCH($A339,Calculation_mapping!$B$58:$B$75,0),MATCH(C$1,Calculation_mapping!$B$58:$E$58,0)))*1000</f>
        <v>131.1710333033779</v>
      </c>
      <c r="D339">
        <f>IFERROR(INDEX(data!$A$1:$J$385,MATCH($A339,data!$A:$A,0),MATCH(D$1,data!$1:$1,0)),INDEX(Calculation_mapping!$B$58:$E$75,MATCH($A339,Calculation_mapping!$B$58:$B$75,0),MATCH(D$1,Calculation_mapping!$B$58:$E$58,0)))*1000</f>
        <v>13.130648056033262</v>
      </c>
    </row>
    <row r="340" spans="1:4">
      <c r="A340" t="s">
        <v>981</v>
      </c>
      <c r="B340">
        <f>IFERROR(INDEX(data!$A$1:$J$385,MATCH($A340,data!$A:$A,0),MATCH(B$1,data!$1:$1,0)),INDEX(Calculation_mapping!$B$58:$E$75,MATCH($A340,Calculation_mapping!$B$58:$B$75,0),MATCH(B$1,Calculation_mapping!$B$58:$E$58,0)))*1000</f>
        <v>132.72493655736162</v>
      </c>
      <c r="C340">
        <f>IFERROR(INDEX(data!$A$1:$J$385,MATCH($A340,data!$A:$A,0),MATCH(C$1,data!$1:$1,0)),INDEX(Calculation_mapping!$B$58:$E$75,MATCH($A340,Calculation_mapping!$B$58:$B$75,0),MATCH(C$1,Calculation_mapping!$B$58:$E$58,0)))*1000</f>
        <v>139.12882808032293</v>
      </c>
      <c r="D340">
        <f>IFERROR(INDEX(data!$A$1:$J$385,MATCH($A340,data!$A:$A,0),MATCH(D$1,data!$1:$1,0)),INDEX(Calculation_mapping!$B$58:$E$75,MATCH($A340,Calculation_mapping!$B$58:$B$75,0),MATCH(D$1,Calculation_mapping!$B$58:$E$58,0)))*1000</f>
        <v>28.925459156935393</v>
      </c>
    </row>
    <row r="341" spans="1:4">
      <c r="A341" t="s">
        <v>977</v>
      </c>
      <c r="B341">
        <f>IFERROR(INDEX(data!$A$1:$J$385,MATCH($A341,data!$A:$A,0),MATCH(B$1,data!$1:$1,0)),INDEX(Calculation_mapping!$B$58:$E$75,MATCH($A341,Calculation_mapping!$B$58:$B$75,0),MATCH(B$1,Calculation_mapping!$B$58:$E$58,0)))*1000</f>
        <v>250.55994368922546</v>
      </c>
      <c r="C341">
        <f>IFERROR(INDEX(data!$A$1:$J$385,MATCH($A341,data!$A:$A,0),MATCH(C$1,data!$1:$1,0)),INDEX(Calculation_mapping!$B$58:$E$75,MATCH($A341,Calculation_mapping!$B$58:$B$75,0),MATCH(C$1,Calculation_mapping!$B$58:$E$58,0)))*1000</f>
        <v>79.561889351609523</v>
      </c>
      <c r="D341">
        <f>IFERROR(INDEX(data!$A$1:$J$385,MATCH($A341,data!$A:$A,0),MATCH(D$1,data!$1:$1,0)),INDEX(Calculation_mapping!$B$58:$E$75,MATCH($A341,Calculation_mapping!$B$58:$B$75,0),MATCH(D$1,Calculation_mapping!$B$58:$E$58,0)))*1000</f>
        <v>13.671986544739799</v>
      </c>
    </row>
    <row r="342" spans="1:4">
      <c r="A342" t="s">
        <v>975</v>
      </c>
      <c r="B342">
        <f>IFERROR(INDEX(data!$A$1:$J$385,MATCH($A342,data!$A:$A,0),MATCH(B$1,data!$1:$1,0)),INDEX(Calculation_mapping!$B$58:$E$75,MATCH($A342,Calculation_mapping!$B$58:$B$75,0),MATCH(B$1,Calculation_mapping!$B$58:$E$58,0)))*1000</f>
        <v>88.153871129224854</v>
      </c>
      <c r="C342">
        <f>IFERROR(INDEX(data!$A$1:$J$385,MATCH($A342,data!$A:$A,0),MATCH(C$1,data!$1:$1,0)),INDEX(Calculation_mapping!$B$58:$E$75,MATCH($A342,Calculation_mapping!$B$58:$B$75,0),MATCH(C$1,Calculation_mapping!$B$58:$E$58,0)))*1000</f>
        <v>119.01015746177902</v>
      </c>
      <c r="D342">
        <f>IFERROR(INDEX(data!$A$1:$J$385,MATCH($A342,data!$A:$A,0),MATCH(D$1,data!$1:$1,0)),INDEX(Calculation_mapping!$B$58:$E$75,MATCH($A342,Calculation_mapping!$B$58:$B$75,0),MATCH(D$1,Calculation_mapping!$B$58:$E$58,0)))*1000</f>
        <v>27.120997527913609</v>
      </c>
    </row>
    <row r="343" spans="1:4">
      <c r="A343" t="s">
        <v>971</v>
      </c>
      <c r="B343">
        <f>IFERROR(INDEX(data!$A$1:$J$385,MATCH($A343,data!$A:$A,0),MATCH(B$1,data!$1:$1,0)),INDEX(Calculation_mapping!$B$58:$E$75,MATCH($A343,Calculation_mapping!$B$58:$B$75,0),MATCH(B$1,Calculation_mapping!$B$58:$E$58,0)))*1000</f>
        <v>383.96940566604115</v>
      </c>
      <c r="C343">
        <f>IFERROR(INDEX(data!$A$1:$J$385,MATCH($A343,data!$A:$A,0),MATCH(C$1,data!$1:$1,0)),INDEX(Calculation_mapping!$B$58:$E$75,MATCH($A343,Calculation_mapping!$B$58:$B$75,0),MATCH(C$1,Calculation_mapping!$B$58:$E$58,0)))*1000</f>
        <v>357.3203292615421</v>
      </c>
      <c r="D343">
        <f>IFERROR(INDEX(data!$A$1:$J$385,MATCH($A343,data!$A:$A,0),MATCH(D$1,data!$1:$1,0)),INDEX(Calculation_mapping!$B$58:$E$75,MATCH($A343,Calculation_mapping!$B$58:$B$75,0),MATCH(D$1,Calculation_mapping!$B$58:$E$58,0)))*1000</f>
        <v>77.462439163431114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B9188-64BB-CF42-8D62-F72AD60AFB6F}">
  <sheetPr>
    <tabColor theme="5" tint="0.39997558519241921"/>
  </sheetPr>
  <dimension ref="A1:G75"/>
  <sheetViews>
    <sheetView topLeftCell="A23" workbookViewId="0">
      <selection activeCell="D79" sqref="D79"/>
    </sheetView>
  </sheetViews>
  <sheetFormatPr baseColWidth="10" defaultRowHeight="16"/>
  <cols>
    <col min="1" max="1" width="27.83203125" bestFit="1" customWidth="1"/>
    <col min="2" max="2" width="8.1640625" bestFit="1" customWidth="1"/>
    <col min="3" max="3" width="41.6640625" bestFit="1" customWidth="1"/>
    <col min="4" max="4" width="41.1640625" bestFit="1" customWidth="1"/>
    <col min="5" max="5" width="41.5" bestFit="1" customWidth="1"/>
  </cols>
  <sheetData>
    <row r="1" spans="1:7">
      <c r="A1" t="s">
        <v>2040</v>
      </c>
      <c r="B1" t="s">
        <v>2041</v>
      </c>
      <c r="C1" t="s">
        <v>2042</v>
      </c>
      <c r="D1" t="s">
        <v>2043</v>
      </c>
      <c r="E1" t="s">
        <v>2024</v>
      </c>
      <c r="F1" t="s">
        <v>2023</v>
      </c>
      <c r="G1" t="s">
        <v>2026</v>
      </c>
    </row>
    <row r="2" spans="1:7">
      <c r="A2" t="s">
        <v>426</v>
      </c>
      <c r="B2" t="s">
        <v>1780</v>
      </c>
      <c r="C2" s="1" t="s">
        <v>440</v>
      </c>
      <c r="D2" s="9" t="s">
        <v>1686</v>
      </c>
      <c r="E2">
        <f>INDEX(data!$A$1:$J$385,MATCH($B2,data!$A:$A,0),MATCH(E$1,data!$1:$1,0))</f>
        <v>0.13541299880387117</v>
      </c>
      <c r="F2">
        <f>INDEX(data!$A$1:$J$385,MATCH($B2,data!$A:$A,0),MATCH(F$1,data!$1:$1,0))</f>
        <v>5.0706043007692055E-2</v>
      </c>
      <c r="G2">
        <f>INDEX(data!$A$1:$J$385,MATCH($B2,data!$A:$A,0),MATCH(G$1,data!$1:$1,0))</f>
        <v>8.0933445657236317E-3</v>
      </c>
    </row>
    <row r="3" spans="1:7">
      <c r="A3" t="s">
        <v>768</v>
      </c>
      <c r="B3" t="s">
        <v>1732</v>
      </c>
      <c r="C3" s="1" t="s">
        <v>463</v>
      </c>
      <c r="D3" t="s">
        <v>1655</v>
      </c>
      <c r="E3">
        <f>INDEX(data!$A$1:$J$385,MATCH($B3,data!$A:$A,0),MATCH(E$1,data!$1:$1,0))</f>
        <v>2.9604590129877005E-2</v>
      </c>
      <c r="F3">
        <f>INDEX(data!$A$1:$J$385,MATCH($B3,data!$A:$A,0),MATCH(F$1,data!$1:$1,0))</f>
        <v>2.9519549779002334E-2</v>
      </c>
      <c r="G3">
        <f>INDEX(data!$A$1:$J$385,MATCH($B3,data!$A:$A,0),MATCH(G$1,data!$1:$1,0))</f>
        <v>4.7280540057399066E-3</v>
      </c>
    </row>
    <row r="4" spans="1:7">
      <c r="A4" t="s">
        <v>950</v>
      </c>
      <c r="B4" t="s">
        <v>1716</v>
      </c>
      <c r="C4" s="1" t="s">
        <v>890</v>
      </c>
      <c r="D4" t="s">
        <v>1091</v>
      </c>
      <c r="E4" t="e">
        <f>INDEX(data!$A$1:$J$385,MATCH($B4,data!$A:$A,0),MATCH(E$1,data!$1:$1,0))</f>
        <v>#N/A</v>
      </c>
      <c r="F4" t="e">
        <f>INDEX(data!$A$1:$J$385,MATCH($B4,data!$A:$A,0),MATCH(F$1,data!$1:$1,0))</f>
        <v>#N/A</v>
      </c>
      <c r="G4" t="e">
        <f>INDEX(data!$A$1:$J$385,MATCH($B4,data!$A:$A,0),MATCH(G$1,data!$1:$1,0))</f>
        <v>#N/A</v>
      </c>
    </row>
    <row r="5" spans="1:7">
      <c r="A5" t="s">
        <v>565</v>
      </c>
      <c r="B5" t="s">
        <v>2044</v>
      </c>
      <c r="C5" s="1" t="s">
        <v>903</v>
      </c>
      <c r="D5" t="s">
        <v>1073</v>
      </c>
      <c r="E5" t="e">
        <f>INDEX(data!$A$1:$J$385,MATCH($B5,data!$A:$A,0),MATCH(E$1,data!$1:$1,0))</f>
        <v>#N/A</v>
      </c>
      <c r="F5" t="e">
        <f>INDEX(data!$A$1:$J$385,MATCH($B5,data!$A:$A,0),MATCH(F$1,data!$1:$1,0))</f>
        <v>#N/A</v>
      </c>
      <c r="G5" t="e">
        <f>INDEX(data!$A$1:$J$385,MATCH($B5,data!$A:$A,0),MATCH(G$1,data!$1:$1,0))</f>
        <v>#N/A</v>
      </c>
    </row>
    <row r="6" spans="1:7">
      <c r="A6" t="s">
        <v>570</v>
      </c>
      <c r="B6" t="s">
        <v>1764</v>
      </c>
      <c r="C6" s="1" t="s">
        <v>918</v>
      </c>
      <c r="D6" t="s">
        <v>1053</v>
      </c>
      <c r="E6" t="e">
        <f>INDEX(data!$A$1:$J$385,MATCH($B6,data!$A:$A,0),MATCH(E$1,data!$1:$1,0))</f>
        <v>#N/A</v>
      </c>
      <c r="F6" t="e">
        <f>INDEX(data!$A$1:$J$385,MATCH($B6,data!$A:$A,0),MATCH(F$1,data!$1:$1,0))</f>
        <v>#N/A</v>
      </c>
      <c r="G6" t="e">
        <f>INDEX(data!$A$1:$J$385,MATCH($B6,data!$A:$A,0),MATCH(G$1,data!$1:$1,0))</f>
        <v>#N/A</v>
      </c>
    </row>
    <row r="7" spans="1:7">
      <c r="A7" t="s">
        <v>706</v>
      </c>
      <c r="B7" t="s">
        <v>1742</v>
      </c>
      <c r="C7" s="1" t="s">
        <v>921</v>
      </c>
      <c r="D7" t="s">
        <v>1049</v>
      </c>
      <c r="E7">
        <f>INDEX(data!$A$1:$J$385,MATCH($B7,data!$A:$A,0),MATCH(E$1,data!$1:$1,0))</f>
        <v>0.11961962154562336</v>
      </c>
      <c r="F7">
        <f>INDEX(data!$A$1:$J$385,MATCH($B7,data!$A:$A,0),MATCH(F$1,data!$1:$1,0))</f>
        <v>4.6582138692280575E-2</v>
      </c>
      <c r="G7">
        <f>INDEX(data!$A$1:$J$385,MATCH($B7,data!$A:$A,0),MATCH(G$1,data!$1:$1,0))</f>
        <v>6.3696887941630913E-3</v>
      </c>
    </row>
    <row r="8" spans="1:7">
      <c r="A8" t="s">
        <v>466</v>
      </c>
      <c r="B8" t="s">
        <v>2045</v>
      </c>
      <c r="C8" s="1" t="s">
        <v>924</v>
      </c>
      <c r="D8" t="s">
        <v>1043</v>
      </c>
      <c r="E8" t="e">
        <f>INDEX(data!$A$1:$J$385,MATCH($B8,data!$A:$A,0),MATCH(E$1,data!$1:$1,0))</f>
        <v>#N/A</v>
      </c>
      <c r="F8" t="e">
        <f>INDEX(data!$A$1:$J$385,MATCH($B8,data!$A:$A,0),MATCH(F$1,data!$1:$1,0))</f>
        <v>#N/A</v>
      </c>
      <c r="G8" t="e">
        <f>INDEX(data!$A$1:$J$385,MATCH($B8,data!$A:$A,0),MATCH(G$1,data!$1:$1,0))</f>
        <v>#N/A</v>
      </c>
    </row>
    <row r="9" spans="1:7">
      <c r="A9" t="s">
        <v>944</v>
      </c>
      <c r="B9" t="s">
        <v>1718</v>
      </c>
      <c r="C9" s="1" t="s">
        <v>440</v>
      </c>
      <c r="D9" s="9" t="s">
        <v>1686</v>
      </c>
      <c r="E9">
        <f>INDEX(data!$A$1:$J$385,MATCH($B9,data!$A:$A,0),MATCH(E$1,data!$1:$1,0))</f>
        <v>0.15373995241980146</v>
      </c>
      <c r="F9">
        <f>INDEX(data!$A$1:$J$385,MATCH($B9,data!$A:$A,0),MATCH(F$1,data!$1:$1,0))</f>
        <v>7.7058052778600963E-2</v>
      </c>
      <c r="G9">
        <f>INDEX(data!$A$1:$J$385,MATCH($B9,data!$A:$A,0),MATCH(G$1,data!$1:$1,0))</f>
        <v>8.9737031180645611E-3</v>
      </c>
    </row>
    <row r="10" spans="1:7">
      <c r="A10" t="s">
        <v>757</v>
      </c>
      <c r="B10" t="s">
        <v>1734</v>
      </c>
      <c r="C10" s="1" t="s">
        <v>463</v>
      </c>
      <c r="D10" t="s">
        <v>1655</v>
      </c>
      <c r="E10">
        <f>INDEX(data!$A$1:$J$385,MATCH($B10,data!$A:$A,0),MATCH(E$1,data!$1:$1,0))</f>
        <v>5.9147118610425028E-2</v>
      </c>
      <c r="F10">
        <f>INDEX(data!$A$1:$J$385,MATCH($B10,data!$A:$A,0),MATCH(F$1,data!$1:$1,0))</f>
        <v>5.0337815501689663E-2</v>
      </c>
      <c r="G10">
        <f>INDEX(data!$A$1:$J$385,MATCH($B10,data!$A:$A,0),MATCH(G$1,data!$1:$1,0))</f>
        <v>9.227056821533278E-3</v>
      </c>
    </row>
    <row r="11" spans="1:7">
      <c r="A11" t="s">
        <v>889</v>
      </c>
      <c r="B11" t="s">
        <v>1724</v>
      </c>
      <c r="C11" s="1" t="s">
        <v>890</v>
      </c>
      <c r="D11" t="s">
        <v>1091</v>
      </c>
      <c r="E11" t="e">
        <f>INDEX(data!$A$1:$J$385,MATCH($B11,data!$A:$A,0),MATCH(E$1,data!$1:$1,0))</f>
        <v>#N/A</v>
      </c>
      <c r="F11" t="e">
        <f>INDEX(data!$A$1:$J$385,MATCH($B11,data!$A:$A,0),MATCH(F$1,data!$1:$1,0))</f>
        <v>#N/A</v>
      </c>
      <c r="G11" t="e">
        <f>INDEX(data!$A$1:$J$385,MATCH($B11,data!$A:$A,0),MATCH(G$1,data!$1:$1,0))</f>
        <v>#N/A</v>
      </c>
    </row>
    <row r="12" spans="1:7">
      <c r="A12" t="s">
        <v>484</v>
      </c>
      <c r="B12" t="s">
        <v>2046</v>
      </c>
      <c r="C12" s="1" t="s">
        <v>903</v>
      </c>
      <c r="D12" t="s">
        <v>1073</v>
      </c>
      <c r="E12" t="e">
        <f>INDEX(data!$A$1:$J$385,MATCH($B12,data!$A:$A,0),MATCH(E$1,data!$1:$1,0))</f>
        <v>#N/A</v>
      </c>
      <c r="F12" t="e">
        <f>INDEX(data!$A$1:$J$385,MATCH($B12,data!$A:$A,0),MATCH(F$1,data!$1:$1,0))</f>
        <v>#N/A</v>
      </c>
      <c r="G12" t="e">
        <f>INDEX(data!$A$1:$J$385,MATCH($B12,data!$A:$A,0),MATCH(G$1,data!$1:$1,0))</f>
        <v>#N/A</v>
      </c>
    </row>
    <row r="13" spans="1:7">
      <c r="A13" t="s">
        <v>683</v>
      </c>
      <c r="B13" t="s">
        <v>1746</v>
      </c>
      <c r="C13" s="1" t="s">
        <v>918</v>
      </c>
      <c r="D13" t="s">
        <v>1053</v>
      </c>
      <c r="E13" t="e">
        <f>INDEX(data!$A$1:$J$385,MATCH($B13,data!$A:$A,0),MATCH(E$1,data!$1:$1,0))</f>
        <v>#N/A</v>
      </c>
      <c r="F13" t="e">
        <f>INDEX(data!$A$1:$J$385,MATCH($B13,data!$A:$A,0),MATCH(F$1,data!$1:$1,0))</f>
        <v>#N/A</v>
      </c>
      <c r="G13" t="e">
        <f>INDEX(data!$A$1:$J$385,MATCH($B13,data!$A:$A,0),MATCH(G$1,data!$1:$1,0))</f>
        <v>#N/A</v>
      </c>
    </row>
    <row r="14" spans="1:7">
      <c r="A14" t="s">
        <v>667</v>
      </c>
      <c r="B14" t="s">
        <v>1750</v>
      </c>
      <c r="C14" s="1" t="s">
        <v>921</v>
      </c>
      <c r="D14" t="s">
        <v>1049</v>
      </c>
      <c r="E14">
        <f>INDEX(data!$A$1:$J$385,MATCH($B14,data!$A:$A,0),MATCH(E$1,data!$1:$1,0))</f>
        <v>0.12651586100744194</v>
      </c>
      <c r="F14">
        <f>INDEX(data!$A$1:$J$385,MATCH($B14,data!$A:$A,0),MATCH(F$1,data!$1:$1,0))</f>
        <v>0.10148305351607681</v>
      </c>
      <c r="G14">
        <f>INDEX(data!$A$1:$J$385,MATCH($B14,data!$A:$A,0),MATCH(G$1,data!$1:$1,0))</f>
        <v>1.1988429920490856E-2</v>
      </c>
    </row>
    <row r="15" spans="1:7">
      <c r="A15" t="s">
        <v>892</v>
      </c>
      <c r="B15" t="s">
        <v>2047</v>
      </c>
      <c r="C15" s="1" t="s">
        <v>924</v>
      </c>
      <c r="D15" t="s">
        <v>1043</v>
      </c>
      <c r="E15" t="e">
        <f>INDEX(data!$A$1:$J$385,MATCH($B15,data!$A:$A,0),MATCH(E$1,data!$1:$1,0))</f>
        <v>#N/A</v>
      </c>
      <c r="F15" t="e">
        <f>INDEX(data!$A$1:$J$385,MATCH($B15,data!$A:$A,0),MATCH(F$1,data!$1:$1,0))</f>
        <v>#N/A</v>
      </c>
      <c r="G15" t="e">
        <f>INDEX(data!$A$1:$J$385,MATCH($B15,data!$A:$A,0),MATCH(G$1,data!$1:$1,0))</f>
        <v>#N/A</v>
      </c>
    </row>
    <row r="16" spans="1:7">
      <c r="A16" t="s">
        <v>916</v>
      </c>
      <c r="B16" t="s">
        <v>1722</v>
      </c>
      <c r="C16" s="1" t="s">
        <v>440</v>
      </c>
      <c r="D16" s="9" t="s">
        <v>1686</v>
      </c>
      <c r="E16">
        <f>INDEX(data!$A$1:$J$385,MATCH($B16,data!$A:$A,0),MATCH(E$1,data!$1:$1,0))</f>
        <v>0.35414225231841406</v>
      </c>
      <c r="F16">
        <f>INDEX(data!$A$1:$J$385,MATCH($B16,data!$A:$A,0),MATCH(F$1,data!$1:$1,0))</f>
        <v>0.10440846922873384</v>
      </c>
      <c r="G16">
        <f>INDEX(data!$A$1:$J$385,MATCH($B16,data!$A:$A,0),MATCH(G$1,data!$1:$1,0))</f>
        <v>1.658342766469683E-2</v>
      </c>
    </row>
    <row r="17" spans="1:7">
      <c r="A17" t="s">
        <v>825</v>
      </c>
      <c r="B17" t="s">
        <v>1728</v>
      </c>
      <c r="C17" s="1" t="s">
        <v>463</v>
      </c>
      <c r="D17" t="s">
        <v>1655</v>
      </c>
      <c r="E17">
        <f>INDEX(data!$A$1:$J$385,MATCH($B17,data!$A:$A,0),MATCH(E$1,data!$1:$1,0))</f>
        <v>3.9582959781577491E-2</v>
      </c>
      <c r="F17">
        <f>INDEX(data!$A$1:$J$385,MATCH($B17,data!$A:$A,0),MATCH(F$1,data!$1:$1,0))</f>
        <v>4.3909063862480356E-2</v>
      </c>
      <c r="G17">
        <f>INDEX(data!$A$1:$J$385,MATCH($B17,data!$A:$A,0),MATCH(G$1,data!$1:$1,0))</f>
        <v>7.7512866878989622E-3</v>
      </c>
    </row>
    <row r="18" spans="1:7">
      <c r="A18" t="s">
        <v>668</v>
      </c>
      <c r="B18" t="s">
        <v>1748</v>
      </c>
      <c r="C18" s="1" t="s">
        <v>890</v>
      </c>
      <c r="D18" t="s">
        <v>1091</v>
      </c>
      <c r="E18" t="e">
        <f>INDEX(data!$A$1:$J$385,MATCH($B18,data!$A:$A,0),MATCH(E$1,data!$1:$1,0))</f>
        <v>#N/A</v>
      </c>
      <c r="F18" t="e">
        <f>INDEX(data!$A$1:$J$385,MATCH($B18,data!$A:$A,0),MATCH(F$1,data!$1:$1,0))</f>
        <v>#N/A</v>
      </c>
      <c r="G18" t="e">
        <f>INDEX(data!$A$1:$J$385,MATCH($B18,data!$A:$A,0),MATCH(G$1,data!$1:$1,0))</f>
        <v>#N/A</v>
      </c>
    </row>
    <row r="19" spans="1:7">
      <c r="A19" t="s">
        <v>713</v>
      </c>
      <c r="B19" t="s">
        <v>2048</v>
      </c>
      <c r="C19" s="1" t="s">
        <v>903</v>
      </c>
      <c r="D19" t="s">
        <v>1073</v>
      </c>
      <c r="E19" t="e">
        <f>INDEX(data!$A$1:$J$385,MATCH($B19,data!$A:$A,0),MATCH(E$1,data!$1:$1,0))</f>
        <v>#N/A</v>
      </c>
      <c r="F19" t="e">
        <f>INDEX(data!$A$1:$J$385,MATCH($B19,data!$A:$A,0),MATCH(F$1,data!$1:$1,0))</f>
        <v>#N/A</v>
      </c>
      <c r="G19" t="e">
        <f>INDEX(data!$A$1:$J$385,MATCH($B19,data!$A:$A,0),MATCH(G$1,data!$1:$1,0))</f>
        <v>#N/A</v>
      </c>
    </row>
    <row r="20" spans="1:7">
      <c r="A20" t="s">
        <v>738</v>
      </c>
      <c r="B20" t="s">
        <v>1738</v>
      </c>
      <c r="C20" s="1" t="s">
        <v>918</v>
      </c>
      <c r="D20" t="s">
        <v>1053</v>
      </c>
      <c r="E20" t="e">
        <f>INDEX(data!$A$1:$J$385,MATCH($B20,data!$A:$A,0),MATCH(E$1,data!$1:$1,0))</f>
        <v>#N/A</v>
      </c>
      <c r="F20" t="e">
        <f>INDEX(data!$A$1:$J$385,MATCH($B20,data!$A:$A,0),MATCH(F$1,data!$1:$1,0))</f>
        <v>#N/A</v>
      </c>
      <c r="G20" t="e">
        <f>INDEX(data!$A$1:$J$385,MATCH($B20,data!$A:$A,0),MATCH(G$1,data!$1:$1,0))</f>
        <v>#N/A</v>
      </c>
    </row>
    <row r="21" spans="1:7">
      <c r="A21" t="s">
        <v>960</v>
      </c>
      <c r="B21" t="s">
        <v>1714</v>
      </c>
      <c r="C21" s="1" t="s">
        <v>921</v>
      </c>
      <c r="D21" t="s">
        <v>1049</v>
      </c>
      <c r="E21">
        <f>INDEX(data!$A$1:$J$385,MATCH($B21,data!$A:$A,0),MATCH(E$1,data!$1:$1,0))</f>
        <v>0.31020894903738072</v>
      </c>
      <c r="F21">
        <f>INDEX(data!$A$1:$J$385,MATCH($B21,data!$A:$A,0),MATCH(F$1,data!$1:$1,0))</f>
        <v>0.1028986536427995</v>
      </c>
      <c r="G21">
        <f>INDEX(data!$A$1:$J$385,MATCH($B21,data!$A:$A,0),MATCH(G$1,data!$1:$1,0))</f>
        <v>1.1583793070346578E-2</v>
      </c>
    </row>
    <row r="22" spans="1:7">
      <c r="A22" s="10" t="s">
        <v>687</v>
      </c>
      <c r="B22" t="s">
        <v>2049</v>
      </c>
      <c r="C22" s="1" t="s">
        <v>903</v>
      </c>
      <c r="D22" t="s">
        <v>1073</v>
      </c>
      <c r="E22" t="e">
        <f>INDEX(data!$A$1:$J$385,MATCH($B22,data!$A:$A,0),MATCH(E$1,data!$1:$1,0))</f>
        <v>#N/A</v>
      </c>
      <c r="F22" t="e">
        <f>INDEX(data!$A$1:$J$385,MATCH($B22,data!$A:$A,0),MATCH(F$1,data!$1:$1,0))</f>
        <v>#N/A</v>
      </c>
      <c r="G22" t="e">
        <f>INDEX(data!$A$1:$J$385,MATCH($B22,data!$A:$A,0),MATCH(G$1,data!$1:$1,0))</f>
        <v>#N/A</v>
      </c>
    </row>
    <row r="23" spans="1:7">
      <c r="A23" t="s">
        <v>593</v>
      </c>
      <c r="B23" t="s">
        <v>1760</v>
      </c>
      <c r="C23" s="1" t="s">
        <v>921</v>
      </c>
      <c r="D23" t="s">
        <v>1049</v>
      </c>
      <c r="E23">
        <f>INDEX(data!$A$1:$J$385,MATCH($B23,data!$A:$A,0),MATCH(E$1,data!$1:$1,0))</f>
        <v>0.15245787773248962</v>
      </c>
      <c r="F23">
        <f>INDEX(data!$A$1:$J$385,MATCH($B23,data!$A:$A,0),MATCH(F$1,data!$1:$1,0))</f>
        <v>6.6640652284600754E-2</v>
      </c>
      <c r="G23">
        <f>INDEX(data!$A$1:$J$385,MATCH($B23,data!$A:$A,0),MATCH(G$1,data!$1:$1,0))</f>
        <v>7.4067985587220773E-3</v>
      </c>
    </row>
    <row r="24" spans="1:7">
      <c r="A24" t="s">
        <v>658</v>
      </c>
      <c r="B24" t="s">
        <v>1752</v>
      </c>
      <c r="C24" s="1" t="s">
        <v>633</v>
      </c>
      <c r="D24" t="s">
        <v>1423</v>
      </c>
      <c r="E24">
        <f>INDEX(data!$A$1:$J$385,MATCH($B24,data!$A:$A,0),MATCH(E$1,data!$1:$1,0))</f>
        <v>0.30782652024682045</v>
      </c>
      <c r="F24">
        <f>INDEX(data!$A$1:$J$385,MATCH($B24,data!$A:$A,0),MATCH(F$1,data!$1:$1,0))</f>
        <v>5.5094389153181884E-2</v>
      </c>
      <c r="G24">
        <f>INDEX(data!$A$1:$J$385,MATCH($B24,data!$A:$A,0),MATCH(G$1,data!$1:$1,0))</f>
        <v>6.8466256220358537E-3</v>
      </c>
    </row>
    <row r="25" spans="1:7">
      <c r="A25" t="s">
        <v>486</v>
      </c>
      <c r="B25" t="s">
        <v>1776</v>
      </c>
      <c r="C25" s="1" t="s">
        <v>633</v>
      </c>
      <c r="D25" t="s">
        <v>1423</v>
      </c>
      <c r="E25">
        <f>INDEX(data!$A$1:$J$385,MATCH($B25,data!$A:$A,0),MATCH(E$1,data!$1:$1,0))</f>
        <v>0.2068266750130579</v>
      </c>
      <c r="F25">
        <f>INDEX(data!$A$1:$J$385,MATCH($B25,data!$A:$A,0),MATCH(F$1,data!$1:$1,0))</f>
        <v>0.10937265459897119</v>
      </c>
      <c r="G25">
        <f>INDEX(data!$A$1:$J$385,MATCH($B25,data!$A:$A,0),MATCH(G$1,data!$1:$1,0))</f>
        <v>1.7796730652291613E-2</v>
      </c>
    </row>
    <row r="26" spans="1:7">
      <c r="A26" t="s">
        <v>518</v>
      </c>
      <c r="B26" t="s">
        <v>1772</v>
      </c>
      <c r="C26" s="1" t="s">
        <v>633</v>
      </c>
      <c r="D26" t="s">
        <v>1423</v>
      </c>
      <c r="E26">
        <f>INDEX(data!$A$1:$J$385,MATCH($B26,data!$A:$A,0),MATCH(E$1,data!$1:$1,0))</f>
        <v>0.16556034339461592</v>
      </c>
      <c r="F26">
        <f>INDEX(data!$A$1:$J$385,MATCH($B26,data!$A:$A,0),MATCH(F$1,data!$1:$1,0))</f>
        <v>6.088220402081905E-2</v>
      </c>
      <c r="G26">
        <f>INDEX(data!$A$1:$J$385,MATCH($B26,data!$A:$A,0),MATCH(G$1,data!$1:$1,0))</f>
        <v>7.8472816163115688E-3</v>
      </c>
    </row>
    <row r="27" spans="1:7">
      <c r="A27" t="s">
        <v>2050</v>
      </c>
      <c r="B27" t="s">
        <v>1730</v>
      </c>
      <c r="C27" s="1" t="s">
        <v>633</v>
      </c>
      <c r="D27" t="s">
        <v>1423</v>
      </c>
      <c r="E27">
        <f>INDEX(data!$A$1:$J$385,MATCH($B27,data!$A:$A,0),MATCH(E$1,data!$1:$1,0))</f>
        <v>6.8363449361227957E-2</v>
      </c>
      <c r="F27">
        <f>INDEX(data!$A$1:$J$385,MATCH($B27,data!$A:$A,0),MATCH(F$1,data!$1:$1,0))</f>
        <v>6.7797792890294778E-2</v>
      </c>
      <c r="G27">
        <f>INDEX(data!$A$1:$J$385,MATCH($B27,data!$A:$A,0),MATCH(G$1,data!$1:$1,0))</f>
        <v>1.4826355937043297E-2</v>
      </c>
    </row>
    <row r="28" spans="1:7">
      <c r="A28" t="s">
        <v>854</v>
      </c>
      <c r="B28" t="s">
        <v>1726</v>
      </c>
      <c r="C28" s="1" t="s">
        <v>633</v>
      </c>
      <c r="D28" t="s">
        <v>1423</v>
      </c>
      <c r="E28">
        <f>INDEX(data!$A$1:$J$385,MATCH($B28,data!$A:$A,0),MATCH(E$1,data!$1:$1,0))</f>
        <v>0.13350787639253486</v>
      </c>
      <c r="F28">
        <f>INDEX(data!$A$1:$J$385,MATCH($B28,data!$A:$A,0),MATCH(F$1,data!$1:$1,0))</f>
        <v>4.2133897222954984E-2</v>
      </c>
      <c r="G28">
        <f>INDEX(data!$A$1:$J$385,MATCH($B28,data!$A:$A,0),MATCH(G$1,data!$1:$1,0))</f>
        <v>5.3319714667660525E-3</v>
      </c>
    </row>
    <row r="29" spans="1:7">
      <c r="A29" t="s">
        <v>935</v>
      </c>
      <c r="B29" t="s">
        <v>1720</v>
      </c>
      <c r="C29" s="1" t="s">
        <v>2051</v>
      </c>
      <c r="D29" t="s">
        <v>1419</v>
      </c>
      <c r="E29" t="e">
        <f>INDEX(data!$A$1:$J$385,MATCH($B29,data!$A:$A,0),MATCH(E$1,data!$1:$1,0))</f>
        <v>#N/A</v>
      </c>
      <c r="F29" t="e">
        <f>INDEX(data!$A$1:$J$385,MATCH($B29,data!$A:$A,0),MATCH(F$1,data!$1:$1,0))</f>
        <v>#N/A</v>
      </c>
      <c r="G29" t="e">
        <f>INDEX(data!$A$1:$J$385,MATCH($B29,data!$A:$A,0),MATCH(G$1,data!$1:$1,0))</f>
        <v>#N/A</v>
      </c>
    </row>
    <row r="30" spans="1:7">
      <c r="A30" t="s">
        <v>462</v>
      </c>
      <c r="B30" t="s">
        <v>1778</v>
      </c>
      <c r="C30" s="1" t="s">
        <v>2051</v>
      </c>
      <c r="D30" t="s">
        <v>1419</v>
      </c>
      <c r="E30" t="e">
        <f>INDEX(data!$A$1:$J$385,MATCH($B30,data!$A:$A,0),MATCH(E$1,data!$1:$1,0))</f>
        <v>#N/A</v>
      </c>
      <c r="F30" t="e">
        <f>INDEX(data!$A$1:$J$385,MATCH($B30,data!$A:$A,0),MATCH(F$1,data!$1:$1,0))</f>
        <v>#N/A</v>
      </c>
      <c r="G30" t="e">
        <f>INDEX(data!$A$1:$J$385,MATCH($B30,data!$A:$A,0),MATCH(G$1,data!$1:$1,0))</f>
        <v>#N/A</v>
      </c>
    </row>
    <row r="31" spans="1:7">
      <c r="A31" t="s">
        <v>551</v>
      </c>
      <c r="B31" t="s">
        <v>1768</v>
      </c>
      <c r="C31" s="1" t="s">
        <v>2051</v>
      </c>
      <c r="D31" t="s">
        <v>1419</v>
      </c>
      <c r="E31" t="e">
        <f>INDEX(data!$A$1:$J$385,MATCH($B31,data!$A:$A,0),MATCH(E$1,data!$1:$1,0))</f>
        <v>#N/A</v>
      </c>
      <c r="F31" t="e">
        <f>INDEX(data!$A$1:$J$385,MATCH($B31,data!$A:$A,0),MATCH(F$1,data!$1:$1,0))</f>
        <v>#N/A</v>
      </c>
      <c r="G31" t="e">
        <f>INDEX(data!$A$1:$J$385,MATCH($B31,data!$A:$A,0),MATCH(G$1,data!$1:$1,0))</f>
        <v>#N/A</v>
      </c>
    </row>
    <row r="32" spans="1:7">
      <c r="A32" t="s">
        <v>705</v>
      </c>
      <c r="B32" t="s">
        <v>1744</v>
      </c>
      <c r="C32" s="1" t="s">
        <v>2051</v>
      </c>
      <c r="D32" t="s">
        <v>1419</v>
      </c>
      <c r="E32" t="e">
        <f>INDEX(data!$A$1:$J$385,MATCH($B32,data!$A:$A,0),MATCH(E$1,data!$1:$1,0))</f>
        <v>#N/A</v>
      </c>
      <c r="F32" t="e">
        <f>INDEX(data!$A$1:$J$385,MATCH($B32,data!$A:$A,0),MATCH(F$1,data!$1:$1,0))</f>
        <v>#N/A</v>
      </c>
      <c r="G32" t="e">
        <f>INDEX(data!$A$1:$J$385,MATCH($B32,data!$A:$A,0),MATCH(G$1,data!$1:$1,0))</f>
        <v>#N/A</v>
      </c>
    </row>
    <row r="33" spans="1:7">
      <c r="A33" t="s">
        <v>639</v>
      </c>
      <c r="B33" t="s">
        <v>2052</v>
      </c>
      <c r="C33" s="1" t="s">
        <v>719</v>
      </c>
      <c r="D33" t="s">
        <v>1319</v>
      </c>
      <c r="E33" t="e">
        <f>INDEX(data!$A$1:$J$385,MATCH($B33,data!$A:$A,0),MATCH(E$1,data!$1:$1,0))</f>
        <v>#N/A</v>
      </c>
      <c r="F33" t="e">
        <f>INDEX(data!$A$1:$J$385,MATCH($B33,data!$A:$A,0),MATCH(F$1,data!$1:$1,0))</f>
        <v>#N/A</v>
      </c>
      <c r="G33" t="e">
        <f>INDEX(data!$A$1:$J$385,MATCH($B33,data!$A:$A,0),MATCH(G$1,data!$1:$1,0))</f>
        <v>#N/A</v>
      </c>
    </row>
    <row r="34" spans="1:7">
      <c r="A34" t="s">
        <v>837</v>
      </c>
      <c r="B34" t="s">
        <v>2053</v>
      </c>
      <c r="C34" s="1" t="s">
        <v>719</v>
      </c>
      <c r="D34" t="s">
        <v>1319</v>
      </c>
      <c r="E34" t="e">
        <f>INDEX(data!$A$1:$J$385,MATCH($B34,data!$A:$A,0),MATCH(E$1,data!$1:$1,0))</f>
        <v>#N/A</v>
      </c>
      <c r="F34" t="e">
        <f>INDEX(data!$A$1:$J$385,MATCH($B34,data!$A:$A,0),MATCH(F$1,data!$1:$1,0))</f>
        <v>#N/A</v>
      </c>
      <c r="G34" t="e">
        <f>INDEX(data!$A$1:$J$385,MATCH($B34,data!$A:$A,0),MATCH(G$1,data!$1:$1,0))</f>
        <v>#N/A</v>
      </c>
    </row>
    <row r="35" spans="1:7">
      <c r="A35" t="s">
        <v>714</v>
      </c>
      <c r="B35" t="s">
        <v>2054</v>
      </c>
      <c r="C35" s="1" t="s">
        <v>719</v>
      </c>
      <c r="D35" t="s">
        <v>1319</v>
      </c>
      <c r="E35" t="e">
        <f>INDEX(data!$A$1:$J$385,MATCH($B35,data!$A:$A,0),MATCH(E$1,data!$1:$1,0))</f>
        <v>#N/A</v>
      </c>
      <c r="F35" t="e">
        <f>INDEX(data!$A$1:$J$385,MATCH($B35,data!$A:$A,0),MATCH(F$1,data!$1:$1,0))</f>
        <v>#N/A</v>
      </c>
      <c r="G35" t="e">
        <f>INDEX(data!$A$1:$J$385,MATCH($B35,data!$A:$A,0),MATCH(G$1,data!$1:$1,0))</f>
        <v>#N/A</v>
      </c>
    </row>
    <row r="36" spans="1:7">
      <c r="A36" t="s">
        <v>576</v>
      </c>
      <c r="B36" t="s">
        <v>1762</v>
      </c>
      <c r="C36" s="1" t="s">
        <v>724</v>
      </c>
      <c r="D36" t="s">
        <v>1313</v>
      </c>
      <c r="E36">
        <f>INDEX(data!$A$1:$J$385,MATCH($B36,data!$A:$A,0),MATCH(E$1,data!$1:$1,0))</f>
        <v>0.15733246507791099</v>
      </c>
      <c r="F36">
        <f>INDEX(data!$A$1:$J$385,MATCH($B36,data!$A:$A,0),MATCH(F$1,data!$1:$1,0))</f>
        <v>5.6558250881676528E-2</v>
      </c>
      <c r="G36">
        <f>INDEX(data!$A$1:$J$385,MATCH($B36,data!$A:$A,0),MATCH(G$1,data!$1:$1,0))</f>
        <v>8.8339636653120331E-3</v>
      </c>
    </row>
    <row r="37" spans="1:7">
      <c r="A37" t="s">
        <v>725</v>
      </c>
      <c r="B37" t="s">
        <v>1740</v>
      </c>
      <c r="C37" s="1" t="s">
        <v>724</v>
      </c>
      <c r="D37" t="s">
        <v>1313</v>
      </c>
      <c r="E37">
        <f>INDEX(data!$A$1:$J$385,MATCH($B37,data!$A:$A,0),MATCH(E$1,data!$1:$1,0))</f>
        <v>0.35656368464903387</v>
      </c>
      <c r="F37">
        <f>INDEX(data!$A$1:$J$385,MATCH($B37,data!$A:$A,0),MATCH(F$1,data!$1:$1,0))</f>
        <v>0.11220045987325181</v>
      </c>
      <c r="G37">
        <f>INDEX(data!$A$1:$J$385,MATCH($B37,data!$A:$A,0),MATCH(G$1,data!$1:$1,0))</f>
        <v>1.7812527286081032E-2</v>
      </c>
    </row>
    <row r="38" spans="1:7">
      <c r="A38" t="s">
        <v>2055</v>
      </c>
      <c r="B38" t="s">
        <v>1754</v>
      </c>
      <c r="C38" s="1" t="s">
        <v>748</v>
      </c>
      <c r="D38" t="s">
        <v>1291</v>
      </c>
      <c r="E38">
        <f>INDEX(data!$A$1:$J$385,MATCH($B38,data!$A:$A,0),MATCH(E$1,data!$1:$1,0))</f>
        <v>0.32826150128428072</v>
      </c>
      <c r="F38">
        <f>INDEX(data!$A$1:$J$385,MATCH($B38,data!$A:$A,0),MATCH(F$1,data!$1:$1,0))</f>
        <v>7.0253110857930026E-2</v>
      </c>
      <c r="G38">
        <f>INDEX(data!$A$1:$J$385,MATCH($B38,data!$A:$A,0),MATCH(G$1,data!$1:$1,0))</f>
        <v>7.7531093764131266E-3</v>
      </c>
    </row>
    <row r="39" spans="1:7">
      <c r="A39" t="s">
        <v>537</v>
      </c>
      <c r="B39" t="s">
        <v>1770</v>
      </c>
      <c r="C39" s="1" t="s">
        <v>748</v>
      </c>
      <c r="D39" t="s">
        <v>1291</v>
      </c>
      <c r="E39">
        <f>INDEX(data!$A$1:$J$385,MATCH($B39,data!$A:$A,0),MATCH(E$1,data!$1:$1,0))</f>
        <v>0.47273898950936077</v>
      </c>
      <c r="F39">
        <f>INDEX(data!$A$1:$J$385,MATCH($B39,data!$A:$A,0),MATCH(F$1,data!$1:$1,0))</f>
        <v>0.13320904606695053</v>
      </c>
      <c r="G39">
        <f>INDEX(data!$A$1:$J$385,MATCH($B39,data!$A:$A,0),MATCH(G$1,data!$1:$1,0))</f>
        <v>1.4487335873408901E-2</v>
      </c>
    </row>
    <row r="40" spans="1:7">
      <c r="A40" t="s">
        <v>564</v>
      </c>
      <c r="B40" t="s">
        <v>1766</v>
      </c>
      <c r="C40" s="1" t="s">
        <v>748</v>
      </c>
      <c r="D40" t="s">
        <v>1291</v>
      </c>
      <c r="E40">
        <f>INDEX(data!$A$1:$J$385,MATCH($B40,data!$A:$A,0),MATCH(E$1,data!$1:$1,0))</f>
        <v>0.35155052977456908</v>
      </c>
      <c r="F40">
        <f>INDEX(data!$A$1:$J$385,MATCH($B40,data!$A:$A,0),MATCH(F$1,data!$1:$1,0))</f>
        <v>9.1657824527372686E-2</v>
      </c>
      <c r="G40">
        <f>INDEX(data!$A$1:$J$385,MATCH($B40,data!$A:$A,0),MATCH(G$1,data!$1:$1,0))</f>
        <v>5.2098513363171041E-3</v>
      </c>
    </row>
    <row r="41" spans="1:7">
      <c r="A41" s="11" t="s">
        <v>451</v>
      </c>
      <c r="B41" s="9" t="s">
        <v>1674</v>
      </c>
      <c r="C41" s="1" t="s">
        <v>2056</v>
      </c>
      <c r="D41" t="s">
        <v>2057</v>
      </c>
      <c r="E41">
        <f>INDEX(data!$A$1:$J$385,MATCH($B41,data!$A:$A,0),MATCH(E$1,data!$1:$1,0))</f>
        <v>6.8454524490197788E-2</v>
      </c>
      <c r="F41">
        <f>INDEX(data!$A$1:$J$385,MATCH($B41,data!$A:$A,0),MATCH(F$1,data!$1:$1,0))</f>
        <v>4.3130004351129805E-2</v>
      </c>
      <c r="G41">
        <f>INDEX(data!$A$1:$J$385,MATCH($B41,data!$A:$A,0),MATCH(G$1,data!$1:$1,0))</f>
        <v>7.1212440248364746E-3</v>
      </c>
    </row>
    <row r="42" spans="1:7">
      <c r="A42" s="11" t="s">
        <v>2058</v>
      </c>
      <c r="B42" t="s">
        <v>1573</v>
      </c>
      <c r="C42" s="1" t="s">
        <v>2056</v>
      </c>
      <c r="D42" t="s">
        <v>2057</v>
      </c>
      <c r="E42">
        <f>INDEX(data!$A$1:$J$385,MATCH($B42,data!$A:$A,0),MATCH(E$1,data!$1:$1,0))</f>
        <v>0.3038578233531119</v>
      </c>
      <c r="F42">
        <f>INDEX(data!$A$1:$J$385,MATCH($B42,data!$A:$A,0),MATCH(F$1,data!$1:$1,0))</f>
        <v>0.20424279827604547</v>
      </c>
      <c r="G42">
        <f>INDEX(data!$A$1:$J$385,MATCH($B42,data!$A:$A,0),MATCH(G$1,data!$1:$1,0))</f>
        <v>1.5016523105354347E-2</v>
      </c>
    </row>
    <row r="43" spans="1:7">
      <c r="A43" s="11" t="s">
        <v>692</v>
      </c>
      <c r="B43" s="12" t="s">
        <v>1346</v>
      </c>
      <c r="C43" s="1" t="s">
        <v>2056</v>
      </c>
      <c r="D43" t="s">
        <v>2057</v>
      </c>
      <c r="E43">
        <f>INDEX(data!$A$1:$J$385,MATCH($B43,data!$A:$A,0),MATCH(E$1,data!$1:$1,0))</f>
        <v>0.2641713120799114</v>
      </c>
      <c r="F43">
        <f>INDEX(data!$A$1:$J$385,MATCH($B43,data!$A:$A,0),MATCH(F$1,data!$1:$1,0))</f>
        <v>0.11125599533422155</v>
      </c>
      <c r="G43">
        <f>INDEX(data!$A$1:$J$385,MATCH($B43,data!$A:$A,0),MATCH(G$1,data!$1:$1,0))</f>
        <v>5.8411091250557007E-3</v>
      </c>
    </row>
    <row r="44" spans="1:7">
      <c r="A44" s="11" t="s">
        <v>506</v>
      </c>
      <c r="B44" t="s">
        <v>1605</v>
      </c>
      <c r="C44" s="1" t="s">
        <v>2065</v>
      </c>
      <c r="D44" t="s">
        <v>2064</v>
      </c>
      <c r="E44">
        <f>INDEX(data!$A$1:$J$385,MATCH($B44,data!$A:$A,0),MATCH(E$1,data!$1:$1,0))</f>
        <v>9.5841457943377589E-2</v>
      </c>
      <c r="F44">
        <f>INDEX(data!$A$1:$J$385,MATCH($B44,data!$A:$A,0),MATCH(F$1,data!$1:$1,0))</f>
        <v>5.5294580419778652E-2</v>
      </c>
      <c r="G44">
        <f>INDEX(data!$A$1:$J$385,MATCH($B44,data!$A:$A,0),MATCH(G$1,data!$1:$1,0))</f>
        <v>1.043914468345195E-2</v>
      </c>
    </row>
    <row r="45" spans="1:7">
      <c r="A45" s="11" t="s">
        <v>622</v>
      </c>
      <c r="B45" t="s">
        <v>1444</v>
      </c>
      <c r="C45" s="1" t="s">
        <v>2065</v>
      </c>
      <c r="D45" t="s">
        <v>2066</v>
      </c>
      <c r="E45">
        <f>INDEX(data!$A$1:$J$385,MATCH($B45,data!$A:$A,0),MATCH(E$1,data!$1:$1,0))</f>
        <v>0.15745688731748797</v>
      </c>
      <c r="F45">
        <f>INDEX(data!$A$1:$J$385,MATCH($B45,data!$A:$A,0),MATCH(F$1,data!$1:$1,0))</f>
        <v>0.11821249821914254</v>
      </c>
      <c r="G45">
        <f>INDEX(data!$A$1:$J$385,MATCH($B45,data!$A:$A,0),MATCH(G$1,data!$1:$1,0))</f>
        <v>2.4332284101243575E-2</v>
      </c>
    </row>
    <row r="46" spans="1:7">
      <c r="A46" s="11" t="s">
        <v>927</v>
      </c>
      <c r="B46" t="s">
        <v>1033</v>
      </c>
      <c r="C46" s="1" t="s">
        <v>2065</v>
      </c>
      <c r="D46" t="s">
        <v>2067</v>
      </c>
      <c r="E46">
        <f>INDEX(data!$A$1:$J$385,MATCH($B46,data!$A:$A,0),MATCH(E$1,data!$1:$1,0))</f>
        <v>0.13876834362246096</v>
      </c>
      <c r="F46">
        <f>INDEX(data!$A$1:$J$385,MATCH($B46,data!$A:$A,0),MATCH(F$1,data!$1:$1,0))</f>
        <v>5.3869344785726248E-2</v>
      </c>
      <c r="G46">
        <f>INDEX(data!$A$1:$J$385,MATCH($B46,data!$A:$A,0),MATCH(G$1,data!$1:$1,0))</f>
        <v>8.8862140693847166E-3</v>
      </c>
    </row>
    <row r="47" spans="1:7">
      <c r="A47" s="11" t="s">
        <v>871</v>
      </c>
      <c r="B47" t="s">
        <v>1123</v>
      </c>
      <c r="C47" s="1" t="s">
        <v>2075</v>
      </c>
      <c r="D47" t="s">
        <v>2063</v>
      </c>
      <c r="E47">
        <f>INDEX(data!$A$1:$J$385,MATCH($B47,data!$A:$A,0),MATCH(E$1,data!$1:$1,0))</f>
        <v>0.21841862021739814</v>
      </c>
      <c r="F47">
        <f>INDEX(data!$A$1:$J$385,MATCH($B47,data!$A:$A,0),MATCH(F$1,data!$1:$1,0))</f>
        <v>0.1680011264868933</v>
      </c>
      <c r="G47">
        <f>INDEX(data!$A$1:$J$385,MATCH($B47,data!$A:$A,0),MATCH(G$1,data!$1:$1,0))</f>
        <v>2.5385190499591977E-2</v>
      </c>
    </row>
    <row r="48" spans="1:7">
      <c r="A48" s="11" t="s">
        <v>662</v>
      </c>
      <c r="B48" t="s">
        <v>1383</v>
      </c>
      <c r="C48" s="1" t="s">
        <v>2075</v>
      </c>
      <c r="D48" t="s">
        <v>2064</v>
      </c>
      <c r="E48">
        <f>INDEX(data!$A$1:$J$385,MATCH($B48,data!$A:$A,0),MATCH(E$1,data!$1:$1,0))</f>
        <v>0.16581019577477485</v>
      </c>
      <c r="F48">
        <f>INDEX(data!$A$1:$J$385,MATCH($B48,data!$A:$A,0),MATCH(F$1,data!$1:$1,0))</f>
        <v>8.7210683698111718E-2</v>
      </c>
      <c r="G48">
        <f>INDEX(data!$A$1:$J$385,MATCH($B48,data!$A:$A,0),MATCH(G$1,data!$1:$1,0))</f>
        <v>9.4348433121479065E-3</v>
      </c>
    </row>
    <row r="49" spans="1:7">
      <c r="A49" s="11" t="s">
        <v>831</v>
      </c>
      <c r="B49" t="s">
        <v>1180</v>
      </c>
      <c r="C49" s="1" t="s">
        <v>2073</v>
      </c>
      <c r="D49" t="s">
        <v>2062</v>
      </c>
      <c r="E49">
        <f>INDEX(data!$A$1:$J$385,MATCH($B49,data!$A:$A,0),MATCH(E$1,data!$1:$1,0))</f>
        <v>0.43055013646808088</v>
      </c>
      <c r="F49">
        <f>INDEX(data!$A$1:$J$385,MATCH($B49,data!$A:$A,0),MATCH(F$1,data!$1:$1,0))</f>
        <v>0.1076501192745089</v>
      </c>
      <c r="G49">
        <f>INDEX(data!$A$1:$J$385,MATCH($B49,data!$A:$A,0),MATCH(G$1,data!$1:$1,0))</f>
        <v>7.0513742984602097E-3</v>
      </c>
    </row>
    <row r="50" spans="1:7">
      <c r="A50" s="11" t="s">
        <v>721</v>
      </c>
      <c r="B50" t="s">
        <v>1317</v>
      </c>
      <c r="C50" s="1" t="s">
        <v>2073</v>
      </c>
      <c r="D50" t="s">
        <v>2077</v>
      </c>
      <c r="E50">
        <f>INDEX(data!$A$1:$J$385,MATCH($B50,data!$A:$A,0),MATCH(E$1,data!$1:$1,0))</f>
        <v>0.11946963501801777</v>
      </c>
      <c r="F50">
        <f>INDEX(data!$A$1:$J$385,MATCH($B50,data!$A:$A,0),MATCH(F$1,data!$1:$1,0))</f>
        <v>6.9987009092543559E-2</v>
      </c>
      <c r="G50">
        <f>INDEX(data!$A$1:$J$385,MATCH($B50,data!$A:$A,0),MATCH(G$1,data!$1:$1,0))</f>
        <v>6.6169668692512623E-3</v>
      </c>
    </row>
    <row r="51" spans="1:7">
      <c r="A51" s="11" t="s">
        <v>588</v>
      </c>
      <c r="B51" t="s">
        <v>1493</v>
      </c>
      <c r="C51" s="1" t="s">
        <v>2073</v>
      </c>
      <c r="D51" t="s">
        <v>2079</v>
      </c>
      <c r="E51">
        <f>INDEX(data!$A$1:$J$385,MATCH($B51,data!$A:$A,0),MATCH(E$1,data!$1:$1,0))</f>
        <v>7.8530319051957106E-2</v>
      </c>
      <c r="F51">
        <f>INDEX(data!$A$1:$J$385,MATCH($B51,data!$A:$A,0),MATCH(F$1,data!$1:$1,0))</f>
        <v>4.8986009886408936E-2</v>
      </c>
      <c r="G51">
        <f>INDEX(data!$A$1:$J$385,MATCH($B51,data!$A:$A,0),MATCH(G$1,data!$1:$1,0))</f>
        <v>7.5842069074339834E-3</v>
      </c>
    </row>
    <row r="52" spans="1:7">
      <c r="A52" s="11" t="s">
        <v>519</v>
      </c>
      <c r="B52" t="s">
        <v>1583</v>
      </c>
      <c r="C52" s="1" t="s">
        <v>2073</v>
      </c>
      <c r="D52" t="s">
        <v>2080</v>
      </c>
      <c r="E52">
        <f>INDEX(data!$A$1:$J$385,MATCH($B52,data!$A:$A,0),MATCH(E$1,data!$1:$1,0))</f>
        <v>0.16007990044642303</v>
      </c>
      <c r="F52">
        <f>INDEX(data!$A$1:$J$385,MATCH($B52,data!$A:$A,0),MATCH(F$1,data!$1:$1,0))</f>
        <v>9.2791657869914154E-2</v>
      </c>
      <c r="G52">
        <f>INDEX(data!$A$1:$J$385,MATCH($B52,data!$A:$A,0),MATCH(G$1,data!$1:$1,0))</f>
        <v>1.5147149115536059E-2</v>
      </c>
    </row>
    <row r="53" spans="1:7">
      <c r="A53" s="11" t="s">
        <v>502</v>
      </c>
      <c r="B53" t="s">
        <v>1611</v>
      </c>
      <c r="C53" s="1" t="s">
        <v>2073</v>
      </c>
      <c r="D53" t="s">
        <v>2081</v>
      </c>
      <c r="E53">
        <f>INDEX(data!$A$1:$J$385,MATCH($B53,data!$A:$A,0),MATCH(E$1,data!$1:$1,0))</f>
        <v>0.2418563277132085</v>
      </c>
      <c r="F53">
        <f>INDEX(data!$A$1:$J$385,MATCH($B53,data!$A:$A,0),MATCH(F$1,data!$1:$1,0))</f>
        <v>0.20156256723795901</v>
      </c>
      <c r="G53">
        <f>INDEX(data!$A$1:$J$385,MATCH($B53,data!$A:$A,0),MATCH(G$1,data!$1:$1,0))</f>
        <v>1.7658813888053248E-2</v>
      </c>
    </row>
    <row r="54" spans="1:7">
      <c r="A54" s="11" t="s">
        <v>665</v>
      </c>
      <c r="B54" t="s">
        <v>1377</v>
      </c>
      <c r="C54" s="1" t="s">
        <v>2070</v>
      </c>
      <c r="D54" t="s">
        <v>2061</v>
      </c>
      <c r="E54">
        <f>INDEX(data!$A$1:$J$385,MATCH($B54,data!$A:$A,0),MATCH(E$1,data!$1:$1,0))</f>
        <v>0.10156537706250481</v>
      </c>
      <c r="F54">
        <f>INDEX(data!$A$1:$J$385,MATCH($B54,data!$A:$A,0),MATCH(F$1,data!$1:$1,0))</f>
        <v>7.4479585741124218E-2</v>
      </c>
      <c r="G54">
        <f>INDEX(data!$A$1:$J$385,MATCH($B54,data!$A:$A,0),MATCH(G$1,data!$1:$1,0))</f>
        <v>1.7006898962820798E-2</v>
      </c>
    </row>
    <row r="55" spans="1:7">
      <c r="A55" s="11" t="s">
        <v>614</v>
      </c>
      <c r="B55" t="s">
        <v>1456</v>
      </c>
      <c r="C55" s="1" t="s">
        <v>2070</v>
      </c>
      <c r="D55" t="s">
        <v>2078</v>
      </c>
      <c r="E55">
        <f>INDEX(data!$A$1:$J$385,MATCH($B55,data!$A:$A,0),MATCH(E$1,data!$1:$1,0))</f>
        <v>0.14906538666572741</v>
      </c>
      <c r="F55">
        <f>INDEX(data!$A$1:$J$385,MATCH($B55,data!$A:$A,0),MATCH(F$1,data!$1:$1,0))</f>
        <v>0.16472113649243558</v>
      </c>
      <c r="G55">
        <f>INDEX(data!$A$1:$J$385,MATCH($B55,data!$A:$A,0),MATCH(G$1,data!$1:$1,0))</f>
        <v>3.4474330556886888E-2</v>
      </c>
    </row>
    <row r="56" spans="1:7">
      <c r="A56" s="11"/>
      <c r="C56" s="1"/>
    </row>
    <row r="58" spans="1:7">
      <c r="A58" s="1" t="s">
        <v>2059</v>
      </c>
      <c r="B58" s="1" t="s">
        <v>2041</v>
      </c>
      <c r="C58" s="1" t="s">
        <v>2024</v>
      </c>
      <c r="D58" s="1" t="s">
        <v>2023</v>
      </c>
      <c r="E58" s="1" t="s">
        <v>2026</v>
      </c>
    </row>
    <row r="59" spans="1:7">
      <c r="A59" s="1" t="s">
        <v>440</v>
      </c>
      <c r="B59" s="9" t="s">
        <v>1686</v>
      </c>
      <c r="C59" s="13">
        <f>SUMIF($D$2:$D$55,$B59,$E$2:$E$55)</f>
        <v>0.64329520354208669</v>
      </c>
      <c r="D59" s="13">
        <f>SUMIF($D$2:$D$55,$B59,$F$2:$F$55)</f>
        <v>0.23217256501502687</v>
      </c>
      <c r="E59" s="13">
        <f>SUMIF($D$2:$D$55,$B59,$G$2:$G$55)</f>
        <v>3.3650475348485025E-2</v>
      </c>
    </row>
    <row r="60" spans="1:7">
      <c r="A60" s="1" t="s">
        <v>463</v>
      </c>
      <c r="B60" t="s">
        <v>1655</v>
      </c>
      <c r="C60" s="13">
        <f t="shared" ref="C60:C75" si="0">SUMIF($D$2:$D$55,$B60,$E$2:$E$55)</f>
        <v>0.12833466852187952</v>
      </c>
      <c r="D60" s="13">
        <f t="shared" ref="D60:D75" si="1">SUMIF($D$2:$D$55,$B60,$F$2:$F$55)</f>
        <v>0.12376642914317235</v>
      </c>
      <c r="E60" s="13">
        <f t="shared" ref="E60:E75" si="2">SUMIF($D$2:$D$55,$B60,$G$2:$G$55)</f>
        <v>2.1706397515172147E-2</v>
      </c>
    </row>
    <row r="61" spans="1:7">
      <c r="A61" s="1" t="s">
        <v>890</v>
      </c>
      <c r="B61" t="s">
        <v>1091</v>
      </c>
      <c r="C61" s="13" t="e">
        <f t="shared" si="0"/>
        <v>#N/A</v>
      </c>
      <c r="D61" s="13" t="e">
        <f t="shared" si="1"/>
        <v>#N/A</v>
      </c>
      <c r="E61" s="13" t="e">
        <f t="shared" si="2"/>
        <v>#N/A</v>
      </c>
    </row>
    <row r="62" spans="1:7">
      <c r="A62" s="1" t="s">
        <v>903</v>
      </c>
      <c r="B62" t="s">
        <v>1073</v>
      </c>
      <c r="C62" s="13" t="e">
        <f t="shared" si="0"/>
        <v>#N/A</v>
      </c>
      <c r="D62" s="13" t="e">
        <f t="shared" si="1"/>
        <v>#N/A</v>
      </c>
      <c r="E62" s="13" t="e">
        <f t="shared" si="2"/>
        <v>#N/A</v>
      </c>
    </row>
    <row r="63" spans="1:7">
      <c r="A63" s="1" t="s">
        <v>918</v>
      </c>
      <c r="B63" t="s">
        <v>1053</v>
      </c>
      <c r="C63" s="13" t="e">
        <f t="shared" si="0"/>
        <v>#N/A</v>
      </c>
      <c r="D63" s="13" t="e">
        <f t="shared" si="1"/>
        <v>#N/A</v>
      </c>
      <c r="E63" s="13" t="e">
        <f t="shared" si="2"/>
        <v>#N/A</v>
      </c>
    </row>
    <row r="64" spans="1:7">
      <c r="A64" s="1" t="s">
        <v>921</v>
      </c>
      <c r="B64" t="s">
        <v>1049</v>
      </c>
      <c r="C64" s="13">
        <f t="shared" si="0"/>
        <v>0.70880230932293564</v>
      </c>
      <c r="D64" s="13">
        <f t="shared" si="1"/>
        <v>0.31760449813575764</v>
      </c>
      <c r="E64" s="13">
        <f t="shared" si="2"/>
        <v>3.7348710343722599E-2</v>
      </c>
    </row>
    <row r="65" spans="1:5">
      <c r="A65" s="1" t="s">
        <v>924</v>
      </c>
      <c r="B65" t="s">
        <v>1043</v>
      </c>
      <c r="C65" s="13" t="e">
        <f t="shared" si="0"/>
        <v>#N/A</v>
      </c>
      <c r="D65" s="13" t="e">
        <f t="shared" si="1"/>
        <v>#N/A</v>
      </c>
      <c r="E65" s="13" t="e">
        <f t="shared" si="2"/>
        <v>#N/A</v>
      </c>
    </row>
    <row r="66" spans="1:5">
      <c r="A66" s="1" t="s">
        <v>633</v>
      </c>
      <c r="B66" t="s">
        <v>1423</v>
      </c>
      <c r="C66" s="13">
        <f t="shared" si="0"/>
        <v>0.88208486440825706</v>
      </c>
      <c r="D66" s="13">
        <f t="shared" si="1"/>
        <v>0.33528093788622187</v>
      </c>
      <c r="E66" s="13">
        <f t="shared" si="2"/>
        <v>5.2648965294448388E-2</v>
      </c>
    </row>
    <row r="67" spans="1:5">
      <c r="A67" s="1" t="s">
        <v>2051</v>
      </c>
      <c r="B67" t="s">
        <v>1419</v>
      </c>
      <c r="C67" s="13" t="e">
        <f t="shared" si="0"/>
        <v>#N/A</v>
      </c>
      <c r="D67" s="13" t="e">
        <f t="shared" si="1"/>
        <v>#N/A</v>
      </c>
      <c r="E67" s="13" t="e">
        <f t="shared" si="2"/>
        <v>#N/A</v>
      </c>
    </row>
    <row r="68" spans="1:5">
      <c r="A68" s="1" t="s">
        <v>719</v>
      </c>
      <c r="B68" t="s">
        <v>1319</v>
      </c>
      <c r="C68" s="13" t="e">
        <f t="shared" si="0"/>
        <v>#N/A</v>
      </c>
      <c r="D68" s="13" t="e">
        <f t="shared" si="1"/>
        <v>#N/A</v>
      </c>
      <c r="E68" s="13" t="e">
        <f t="shared" si="2"/>
        <v>#N/A</v>
      </c>
    </row>
    <row r="69" spans="1:5">
      <c r="A69" s="1" t="s">
        <v>724</v>
      </c>
      <c r="B69" t="s">
        <v>1313</v>
      </c>
      <c r="C69" s="13">
        <f t="shared" si="0"/>
        <v>0.51389614972694486</v>
      </c>
      <c r="D69" s="13">
        <f t="shared" si="1"/>
        <v>0.16875871075492832</v>
      </c>
      <c r="E69" s="13">
        <f t="shared" si="2"/>
        <v>2.6646490951393063E-2</v>
      </c>
    </row>
    <row r="70" spans="1:5">
      <c r="A70" s="1" t="s">
        <v>748</v>
      </c>
      <c r="B70" t="s">
        <v>1291</v>
      </c>
      <c r="C70" s="13">
        <f t="shared" si="0"/>
        <v>1.1525510205682106</v>
      </c>
      <c r="D70" s="13">
        <f t="shared" si="1"/>
        <v>0.29511998145225327</v>
      </c>
      <c r="E70" s="13">
        <f t="shared" si="2"/>
        <v>2.7450296586139133E-2</v>
      </c>
    </row>
    <row r="71" spans="1:5">
      <c r="A71" s="1" t="s">
        <v>2056</v>
      </c>
      <c r="B71" t="s">
        <v>2057</v>
      </c>
      <c r="C71" s="13">
        <f t="shared" si="0"/>
        <v>0.63648365992322109</v>
      </c>
      <c r="D71" s="13">
        <f t="shared" si="1"/>
        <v>0.35862879796139679</v>
      </c>
      <c r="E71" s="13">
        <f t="shared" si="2"/>
        <v>2.7978876255246525E-2</v>
      </c>
    </row>
    <row r="72" spans="1:5">
      <c r="A72" s="1" t="s">
        <v>2065</v>
      </c>
      <c r="B72" t="s">
        <v>2064</v>
      </c>
      <c r="C72" s="13">
        <f t="shared" si="0"/>
        <v>0.26165165371815247</v>
      </c>
      <c r="D72" s="13">
        <f t="shared" si="1"/>
        <v>0.14250526411789038</v>
      </c>
      <c r="E72" s="13">
        <f t="shared" si="2"/>
        <v>1.9873987995599855E-2</v>
      </c>
    </row>
    <row r="73" spans="1:5">
      <c r="A73" s="1" t="s">
        <v>2075</v>
      </c>
      <c r="B73" t="s">
        <v>2063</v>
      </c>
      <c r="C73" s="13">
        <f t="shared" si="0"/>
        <v>0.21841862021739814</v>
      </c>
      <c r="D73" s="13">
        <f t="shared" si="1"/>
        <v>0.1680011264868933</v>
      </c>
      <c r="E73" s="13">
        <f t="shared" si="2"/>
        <v>2.5385190499591977E-2</v>
      </c>
    </row>
    <row r="74" spans="1:5">
      <c r="A74" s="1" t="s">
        <v>2073</v>
      </c>
      <c r="B74" t="s">
        <v>2062</v>
      </c>
      <c r="C74" s="13">
        <f t="shared" si="0"/>
        <v>0.43055013646808088</v>
      </c>
      <c r="D74" s="13">
        <f t="shared" si="1"/>
        <v>0.1076501192745089</v>
      </c>
      <c r="E74" s="13">
        <f t="shared" si="2"/>
        <v>7.0513742984602097E-3</v>
      </c>
    </row>
    <row r="75" spans="1:5">
      <c r="A75" s="1" t="s">
        <v>2070</v>
      </c>
      <c r="B75" t="s">
        <v>2061</v>
      </c>
      <c r="C75" s="13">
        <f t="shared" si="0"/>
        <v>0.10156537706250481</v>
      </c>
      <c r="D75" s="13">
        <f t="shared" si="1"/>
        <v>7.4479585741124218E-2</v>
      </c>
      <c r="E75" s="13">
        <f t="shared" si="2"/>
        <v>1.7006898962820798E-2</v>
      </c>
    </row>
  </sheetData>
  <phoneticPr fontId="7" type="noConversion"/>
  <conditionalFormatting sqref="C58:D58">
    <cfRule type="duplicateValues" dxfId="1" priority="1"/>
  </conditionalFormatting>
  <conditionalFormatting sqref="E1:F1">
    <cfRule type="duplicateValues" dxfId="0" priority="2"/>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B99F6-BA25-C24E-A279-256D92A82CB8}">
  <sheetPr>
    <tabColor theme="6" tint="0.39997558519241921"/>
  </sheetPr>
  <dimension ref="A1:F343"/>
  <sheetViews>
    <sheetView topLeftCell="A30" workbookViewId="0">
      <selection activeCell="D74" sqref="D74"/>
    </sheetView>
  </sheetViews>
  <sheetFormatPr baseColWidth="10" defaultRowHeight="16"/>
  <cols>
    <col min="3" max="3" width="29.33203125" bestFit="1" customWidth="1"/>
  </cols>
  <sheetData>
    <row r="1" spans="1:6">
      <c r="A1" t="s">
        <v>967</v>
      </c>
      <c r="B1" t="s">
        <v>1713</v>
      </c>
      <c r="C1" t="s">
        <v>968</v>
      </c>
      <c r="D1" t="s">
        <v>1712</v>
      </c>
      <c r="E1" t="s">
        <v>1711</v>
      </c>
      <c r="F1" t="s">
        <v>1710</v>
      </c>
    </row>
    <row r="2" spans="1:6">
      <c r="A2" t="s">
        <v>1709</v>
      </c>
      <c r="B2" t="s">
        <v>1708</v>
      </c>
      <c r="C2" t="s">
        <v>425</v>
      </c>
      <c r="D2" t="s">
        <v>1016</v>
      </c>
      <c r="E2" t="s">
        <v>1015</v>
      </c>
      <c r="F2" t="s">
        <v>73</v>
      </c>
    </row>
    <row r="3" spans="1:6">
      <c r="A3" t="s">
        <v>1707</v>
      </c>
      <c r="B3" t="s">
        <v>1706</v>
      </c>
      <c r="C3" t="s">
        <v>427</v>
      </c>
      <c r="D3" t="s">
        <v>1004</v>
      </c>
      <c r="E3" t="s">
        <v>1003</v>
      </c>
      <c r="F3" t="s">
        <v>163</v>
      </c>
    </row>
    <row r="4" spans="1:6">
      <c r="A4" t="s">
        <v>1705</v>
      </c>
      <c r="B4" t="s">
        <v>1704</v>
      </c>
      <c r="C4" t="s">
        <v>428</v>
      </c>
      <c r="D4" t="s">
        <v>980</v>
      </c>
      <c r="E4" t="s">
        <v>979</v>
      </c>
      <c r="F4" t="s">
        <v>100</v>
      </c>
    </row>
    <row r="5" spans="1:6">
      <c r="A5" t="s">
        <v>1703</v>
      </c>
      <c r="B5" t="s">
        <v>1702</v>
      </c>
      <c r="C5" t="s">
        <v>431</v>
      </c>
      <c r="D5" t="s">
        <v>1036</v>
      </c>
      <c r="E5" t="s">
        <v>1035</v>
      </c>
      <c r="F5" t="s">
        <v>2068</v>
      </c>
    </row>
    <row r="6" spans="1:6">
      <c r="A6" t="s">
        <v>1701</v>
      </c>
      <c r="B6" t="s">
        <v>1700</v>
      </c>
      <c r="C6" t="s">
        <v>432</v>
      </c>
      <c r="D6" t="s">
        <v>974</v>
      </c>
      <c r="E6" t="s">
        <v>973</v>
      </c>
      <c r="F6" t="s">
        <v>203</v>
      </c>
    </row>
    <row r="7" spans="1:6">
      <c r="A7" t="s">
        <v>1699</v>
      </c>
      <c r="B7" t="s">
        <v>1698</v>
      </c>
      <c r="C7" t="s">
        <v>433</v>
      </c>
      <c r="D7" t="s">
        <v>974</v>
      </c>
      <c r="E7" t="s">
        <v>973</v>
      </c>
      <c r="F7" t="s">
        <v>203</v>
      </c>
    </row>
    <row r="8" spans="1:6">
      <c r="A8" t="s">
        <v>1697</v>
      </c>
      <c r="B8" t="s">
        <v>1696</v>
      </c>
      <c r="C8" t="s">
        <v>435</v>
      </c>
      <c r="D8" t="s">
        <v>1004</v>
      </c>
      <c r="E8" t="s">
        <v>1003</v>
      </c>
      <c r="F8" t="s">
        <v>163</v>
      </c>
    </row>
    <row r="9" spans="1:6">
      <c r="A9" t="s">
        <v>1695</v>
      </c>
      <c r="B9" t="s">
        <v>1694</v>
      </c>
      <c r="C9" t="s">
        <v>436</v>
      </c>
      <c r="D9" t="s">
        <v>970</v>
      </c>
      <c r="E9" t="s">
        <v>969</v>
      </c>
      <c r="F9" t="s">
        <v>79</v>
      </c>
    </row>
    <row r="10" spans="1:6">
      <c r="A10" t="s">
        <v>1693</v>
      </c>
      <c r="B10" t="s">
        <v>1692</v>
      </c>
      <c r="C10" t="s">
        <v>437</v>
      </c>
      <c r="D10" t="s">
        <v>1000</v>
      </c>
      <c r="E10" t="s">
        <v>999</v>
      </c>
      <c r="F10" t="s">
        <v>51</v>
      </c>
    </row>
    <row r="11" spans="1:6">
      <c r="A11" t="s">
        <v>1691</v>
      </c>
      <c r="B11" t="s">
        <v>1690</v>
      </c>
      <c r="C11" t="s">
        <v>438</v>
      </c>
      <c r="D11" t="s">
        <v>974</v>
      </c>
      <c r="E11" t="s">
        <v>973</v>
      </c>
      <c r="F11" t="s">
        <v>203</v>
      </c>
    </row>
    <row r="12" spans="1:6">
      <c r="A12" t="s">
        <v>1689</v>
      </c>
      <c r="B12" t="s">
        <v>1688</v>
      </c>
      <c r="C12" t="s">
        <v>439</v>
      </c>
      <c r="D12" t="s">
        <v>984</v>
      </c>
      <c r="E12" t="s">
        <v>983</v>
      </c>
      <c r="F12" t="s">
        <v>267</v>
      </c>
    </row>
    <row r="13" spans="1:6">
      <c r="A13" t="s">
        <v>1687</v>
      </c>
      <c r="B13" t="s">
        <v>1686</v>
      </c>
      <c r="C13" t="s">
        <v>440</v>
      </c>
      <c r="D13" t="s">
        <v>984</v>
      </c>
      <c r="E13" t="s">
        <v>983</v>
      </c>
      <c r="F13" t="s">
        <v>267</v>
      </c>
    </row>
    <row r="14" spans="1:6">
      <c r="A14" t="s">
        <v>1685</v>
      </c>
      <c r="B14" t="s">
        <v>1684</v>
      </c>
      <c r="C14" t="s">
        <v>442</v>
      </c>
      <c r="D14" t="s">
        <v>1036</v>
      </c>
      <c r="E14" t="s">
        <v>1035</v>
      </c>
      <c r="F14" t="s">
        <v>2068</v>
      </c>
    </row>
    <row r="15" spans="1:6">
      <c r="A15" t="s">
        <v>1683</v>
      </c>
      <c r="B15" t="s">
        <v>1682</v>
      </c>
      <c r="C15" t="s">
        <v>444</v>
      </c>
      <c r="D15" t="s">
        <v>996</v>
      </c>
      <c r="E15" t="s">
        <v>995</v>
      </c>
      <c r="F15" t="s">
        <v>142</v>
      </c>
    </row>
    <row r="16" spans="1:6">
      <c r="A16" t="s">
        <v>1681</v>
      </c>
      <c r="B16" t="s">
        <v>1680</v>
      </c>
      <c r="C16" t="s">
        <v>445</v>
      </c>
      <c r="D16" t="s">
        <v>1004</v>
      </c>
      <c r="E16" t="s">
        <v>1003</v>
      </c>
      <c r="F16" t="s">
        <v>163</v>
      </c>
    </row>
    <row r="17" spans="1:6">
      <c r="A17" t="s">
        <v>1679</v>
      </c>
      <c r="B17" t="s">
        <v>1678</v>
      </c>
      <c r="C17" t="s">
        <v>446</v>
      </c>
      <c r="D17" t="s">
        <v>1004</v>
      </c>
      <c r="E17" t="s">
        <v>1003</v>
      </c>
      <c r="F17" t="s">
        <v>163</v>
      </c>
    </row>
    <row r="18" spans="1:6">
      <c r="A18" t="s">
        <v>1677</v>
      </c>
      <c r="B18" t="s">
        <v>1676</v>
      </c>
      <c r="C18" t="s">
        <v>450</v>
      </c>
      <c r="D18" t="s">
        <v>980</v>
      </c>
      <c r="E18" t="s">
        <v>979</v>
      </c>
      <c r="F18" t="s">
        <v>100</v>
      </c>
    </row>
    <row r="19" spans="1:6">
      <c r="A19" t="s">
        <v>1673</v>
      </c>
      <c r="B19" t="s">
        <v>1672</v>
      </c>
      <c r="C19" t="s">
        <v>453</v>
      </c>
      <c r="D19" t="s">
        <v>980</v>
      </c>
      <c r="E19" t="s">
        <v>979</v>
      </c>
      <c r="F19" t="s">
        <v>100</v>
      </c>
    </row>
    <row r="20" spans="1:6">
      <c r="A20" t="s">
        <v>1671</v>
      </c>
      <c r="B20" t="s">
        <v>1670</v>
      </c>
      <c r="C20" t="s">
        <v>454</v>
      </c>
      <c r="D20" t="s">
        <v>1016</v>
      </c>
      <c r="E20" t="s">
        <v>1015</v>
      </c>
      <c r="F20" t="s">
        <v>73</v>
      </c>
    </row>
    <row r="21" spans="1:6">
      <c r="A21" t="s">
        <v>1669</v>
      </c>
      <c r="B21" t="s">
        <v>1668</v>
      </c>
      <c r="C21" t="s">
        <v>455</v>
      </c>
      <c r="D21" t="s">
        <v>984</v>
      </c>
      <c r="E21" t="s">
        <v>983</v>
      </c>
      <c r="F21" t="s">
        <v>267</v>
      </c>
    </row>
    <row r="22" spans="1:6">
      <c r="A22" t="s">
        <v>1667</v>
      </c>
      <c r="B22" t="s">
        <v>1666</v>
      </c>
      <c r="C22" t="s">
        <v>457</v>
      </c>
      <c r="D22" t="s">
        <v>984</v>
      </c>
      <c r="E22" t="s">
        <v>983</v>
      </c>
      <c r="F22" t="s">
        <v>267</v>
      </c>
    </row>
    <row r="23" spans="1:6">
      <c r="A23" t="s">
        <v>1665</v>
      </c>
      <c r="B23" t="s">
        <v>1664</v>
      </c>
      <c r="C23" t="s">
        <v>458</v>
      </c>
      <c r="D23" t="s">
        <v>996</v>
      </c>
      <c r="E23" t="s">
        <v>995</v>
      </c>
      <c r="F23" t="s">
        <v>142</v>
      </c>
    </row>
    <row r="24" spans="1:6">
      <c r="A24" t="s">
        <v>1663</v>
      </c>
      <c r="B24" t="s">
        <v>1662</v>
      </c>
      <c r="C24" t="s">
        <v>459</v>
      </c>
      <c r="D24" t="s">
        <v>974</v>
      </c>
      <c r="E24" t="s">
        <v>973</v>
      </c>
      <c r="F24" t="s">
        <v>203</v>
      </c>
    </row>
    <row r="25" spans="1:6">
      <c r="A25" t="s">
        <v>1661</v>
      </c>
      <c r="B25" t="s">
        <v>1660</v>
      </c>
      <c r="C25" t="s">
        <v>460</v>
      </c>
      <c r="D25" t="s">
        <v>980</v>
      </c>
      <c r="E25" t="s">
        <v>979</v>
      </c>
      <c r="F25" t="s">
        <v>100</v>
      </c>
    </row>
    <row r="26" spans="1:6">
      <c r="A26" t="s">
        <v>1659</v>
      </c>
      <c r="B26" t="s">
        <v>1658</v>
      </c>
      <c r="C26" t="s">
        <v>1657</v>
      </c>
      <c r="D26" t="s">
        <v>1058</v>
      </c>
      <c r="E26" t="s">
        <v>1057</v>
      </c>
      <c r="F26" t="s">
        <v>317</v>
      </c>
    </row>
    <row r="27" spans="1:6">
      <c r="A27" t="s">
        <v>1656</v>
      </c>
      <c r="B27" t="s">
        <v>1655</v>
      </c>
      <c r="C27" t="s">
        <v>463</v>
      </c>
      <c r="D27" t="s">
        <v>1058</v>
      </c>
      <c r="E27" t="s">
        <v>1057</v>
      </c>
      <c r="F27" t="s">
        <v>317</v>
      </c>
    </row>
    <row r="28" spans="1:6">
      <c r="A28" t="s">
        <v>1652</v>
      </c>
      <c r="B28" t="s">
        <v>1651</v>
      </c>
      <c r="C28" t="s">
        <v>465</v>
      </c>
      <c r="D28" t="s">
        <v>1058</v>
      </c>
      <c r="E28" t="s">
        <v>1057</v>
      </c>
      <c r="F28" t="s">
        <v>317</v>
      </c>
    </row>
    <row r="29" spans="1:6">
      <c r="A29" t="s">
        <v>1650</v>
      </c>
      <c r="B29" t="s">
        <v>1649</v>
      </c>
      <c r="C29" t="s">
        <v>469</v>
      </c>
      <c r="D29" t="s">
        <v>980</v>
      </c>
      <c r="E29" t="s">
        <v>979</v>
      </c>
      <c r="F29" t="s">
        <v>100</v>
      </c>
    </row>
    <row r="30" spans="1:6">
      <c r="A30" t="s">
        <v>1648</v>
      </c>
      <c r="B30" t="s">
        <v>1647</v>
      </c>
      <c r="C30" t="s">
        <v>471</v>
      </c>
      <c r="D30" t="s">
        <v>984</v>
      </c>
      <c r="E30" t="s">
        <v>983</v>
      </c>
      <c r="F30" t="s">
        <v>267</v>
      </c>
    </row>
    <row r="31" spans="1:6">
      <c r="A31" t="s">
        <v>1646</v>
      </c>
      <c r="B31" t="s">
        <v>1645</v>
      </c>
      <c r="C31" t="s">
        <v>472</v>
      </c>
      <c r="D31" t="s">
        <v>1058</v>
      </c>
      <c r="E31" t="s">
        <v>1057</v>
      </c>
      <c r="F31" t="s">
        <v>317</v>
      </c>
    </row>
    <row r="32" spans="1:6">
      <c r="A32" t="s">
        <v>1644</v>
      </c>
      <c r="B32" t="s">
        <v>1643</v>
      </c>
      <c r="C32" t="s">
        <v>473</v>
      </c>
      <c r="D32" t="s">
        <v>1004</v>
      </c>
      <c r="E32" t="s">
        <v>1003</v>
      </c>
      <c r="F32" t="s">
        <v>163</v>
      </c>
    </row>
    <row r="33" spans="1:6">
      <c r="A33" t="s">
        <v>1642</v>
      </c>
      <c r="B33" t="s">
        <v>1641</v>
      </c>
      <c r="C33" t="s">
        <v>474</v>
      </c>
      <c r="D33" t="s">
        <v>984</v>
      </c>
      <c r="E33" t="s">
        <v>983</v>
      </c>
      <c r="F33" t="s">
        <v>267</v>
      </c>
    </row>
    <row r="34" spans="1:6">
      <c r="A34" t="s">
        <v>1640</v>
      </c>
      <c r="B34" t="s">
        <v>1639</v>
      </c>
      <c r="C34" t="s">
        <v>478</v>
      </c>
      <c r="D34" t="s">
        <v>980</v>
      </c>
      <c r="E34" t="s">
        <v>979</v>
      </c>
      <c r="F34" t="s">
        <v>100</v>
      </c>
    </row>
    <row r="35" spans="1:6">
      <c r="A35" t="s">
        <v>1638</v>
      </c>
      <c r="B35" t="s">
        <v>1637</v>
      </c>
      <c r="C35" t="s">
        <v>479</v>
      </c>
      <c r="D35" t="s">
        <v>984</v>
      </c>
      <c r="E35" t="s">
        <v>983</v>
      </c>
      <c r="F35" t="s">
        <v>267</v>
      </c>
    </row>
    <row r="36" spans="1:6">
      <c r="A36" t="s">
        <v>1636</v>
      </c>
      <c r="B36" t="s">
        <v>1635</v>
      </c>
      <c r="C36" t="s">
        <v>481</v>
      </c>
      <c r="D36" t="s">
        <v>984</v>
      </c>
      <c r="E36" t="s">
        <v>983</v>
      </c>
      <c r="F36" t="s">
        <v>267</v>
      </c>
    </row>
    <row r="37" spans="1:6">
      <c r="A37" t="s">
        <v>1634</v>
      </c>
      <c r="B37" t="s">
        <v>1633</v>
      </c>
      <c r="C37" t="s">
        <v>482</v>
      </c>
      <c r="D37" t="s">
        <v>980</v>
      </c>
      <c r="E37" t="s">
        <v>979</v>
      </c>
      <c r="F37" t="s">
        <v>100</v>
      </c>
    </row>
    <row r="38" spans="1:6">
      <c r="A38" t="s">
        <v>1632</v>
      </c>
      <c r="B38" t="s">
        <v>1631</v>
      </c>
      <c r="C38" t="s">
        <v>483</v>
      </c>
      <c r="D38" t="s">
        <v>1004</v>
      </c>
      <c r="E38" t="s">
        <v>1003</v>
      </c>
      <c r="F38" t="s">
        <v>163</v>
      </c>
    </row>
    <row r="39" spans="1:6">
      <c r="A39" t="s">
        <v>1630</v>
      </c>
      <c r="B39" t="s">
        <v>1629</v>
      </c>
      <c r="C39" t="s">
        <v>485</v>
      </c>
      <c r="D39" t="s">
        <v>996</v>
      </c>
      <c r="E39" t="s">
        <v>995</v>
      </c>
      <c r="F39" t="s">
        <v>142</v>
      </c>
    </row>
    <row r="40" spans="1:6">
      <c r="A40" t="s">
        <v>1628</v>
      </c>
      <c r="B40" t="s">
        <v>1627</v>
      </c>
      <c r="C40" t="s">
        <v>487</v>
      </c>
      <c r="D40" t="s">
        <v>984</v>
      </c>
      <c r="E40" t="s">
        <v>983</v>
      </c>
      <c r="F40" t="s">
        <v>267</v>
      </c>
    </row>
    <row r="41" spans="1:6">
      <c r="A41" t="s">
        <v>1626</v>
      </c>
      <c r="B41" t="s">
        <v>1625</v>
      </c>
      <c r="C41" t="s">
        <v>488</v>
      </c>
      <c r="D41" t="s">
        <v>1004</v>
      </c>
      <c r="E41" t="s">
        <v>1003</v>
      </c>
      <c r="F41" t="s">
        <v>163</v>
      </c>
    </row>
    <row r="42" spans="1:6">
      <c r="A42" t="s">
        <v>1624</v>
      </c>
      <c r="B42" t="s">
        <v>1623</v>
      </c>
      <c r="C42" t="s">
        <v>490</v>
      </c>
      <c r="D42" t="s">
        <v>1004</v>
      </c>
      <c r="E42" t="s">
        <v>1003</v>
      </c>
      <c r="F42" t="s">
        <v>163</v>
      </c>
    </row>
    <row r="43" spans="1:6">
      <c r="A43" t="s">
        <v>1622</v>
      </c>
      <c r="B43" t="s">
        <v>1621</v>
      </c>
      <c r="C43" t="s">
        <v>493</v>
      </c>
      <c r="D43" t="s">
        <v>974</v>
      </c>
      <c r="E43" t="s">
        <v>973</v>
      </c>
      <c r="F43" t="s">
        <v>203</v>
      </c>
    </row>
    <row r="44" spans="1:6">
      <c r="A44" t="s">
        <v>1620</v>
      </c>
      <c r="B44" t="s">
        <v>1619</v>
      </c>
      <c r="C44" t="s">
        <v>494</v>
      </c>
      <c r="D44" t="s">
        <v>984</v>
      </c>
      <c r="E44" t="s">
        <v>983</v>
      </c>
      <c r="F44" t="s">
        <v>267</v>
      </c>
    </row>
    <row r="45" spans="1:6">
      <c r="A45" t="s">
        <v>1618</v>
      </c>
      <c r="B45" t="s">
        <v>1617</v>
      </c>
      <c r="C45" t="s">
        <v>498</v>
      </c>
      <c r="D45" t="s">
        <v>1016</v>
      </c>
      <c r="E45" t="s">
        <v>1015</v>
      </c>
      <c r="F45" t="s">
        <v>73</v>
      </c>
    </row>
    <row r="46" spans="1:6">
      <c r="A46" t="s">
        <v>1616</v>
      </c>
      <c r="B46" t="s">
        <v>1615</v>
      </c>
      <c r="C46" t="s">
        <v>499</v>
      </c>
      <c r="D46" t="s">
        <v>970</v>
      </c>
      <c r="E46" t="s">
        <v>969</v>
      </c>
      <c r="F46" t="s">
        <v>79</v>
      </c>
    </row>
    <row r="47" spans="1:6">
      <c r="A47" t="s">
        <v>1614</v>
      </c>
      <c r="B47" t="s">
        <v>1613</v>
      </c>
      <c r="C47" t="s">
        <v>500</v>
      </c>
      <c r="D47" t="s">
        <v>1084</v>
      </c>
      <c r="E47" t="s">
        <v>1083</v>
      </c>
      <c r="F47" t="s">
        <v>252</v>
      </c>
    </row>
    <row r="48" spans="1:6">
      <c r="A48" t="s">
        <v>1610</v>
      </c>
      <c r="B48" t="s">
        <v>1609</v>
      </c>
      <c r="C48" t="s">
        <v>503</v>
      </c>
      <c r="D48" t="s">
        <v>984</v>
      </c>
      <c r="E48" t="s">
        <v>983</v>
      </c>
      <c r="F48" t="s">
        <v>267</v>
      </c>
    </row>
    <row r="49" spans="1:6">
      <c r="A49" t="s">
        <v>1608</v>
      </c>
      <c r="B49" t="s">
        <v>1607</v>
      </c>
      <c r="C49" t="s">
        <v>504</v>
      </c>
      <c r="D49" t="s">
        <v>984</v>
      </c>
      <c r="E49" t="s">
        <v>983</v>
      </c>
      <c r="F49" t="s">
        <v>267</v>
      </c>
    </row>
    <row r="50" spans="1:6">
      <c r="A50" t="s">
        <v>1604</v>
      </c>
      <c r="B50" t="s">
        <v>1603</v>
      </c>
      <c r="C50" t="s">
        <v>507</v>
      </c>
      <c r="D50" t="s">
        <v>980</v>
      </c>
      <c r="E50" t="s">
        <v>979</v>
      </c>
      <c r="F50" t="s">
        <v>100</v>
      </c>
    </row>
    <row r="51" spans="1:6">
      <c r="A51" t="s">
        <v>1602</v>
      </c>
      <c r="B51" t="s">
        <v>1601</v>
      </c>
      <c r="C51" t="s">
        <v>508</v>
      </c>
      <c r="D51" t="s">
        <v>980</v>
      </c>
      <c r="E51" t="s">
        <v>979</v>
      </c>
      <c r="F51" t="s">
        <v>100</v>
      </c>
    </row>
    <row r="52" spans="1:6">
      <c r="A52" t="s">
        <v>1600</v>
      </c>
      <c r="B52" t="s">
        <v>1599</v>
      </c>
      <c r="C52" t="s">
        <v>509</v>
      </c>
      <c r="D52" t="s">
        <v>1058</v>
      </c>
      <c r="E52" t="s">
        <v>1057</v>
      </c>
      <c r="F52" t="s">
        <v>317</v>
      </c>
    </row>
    <row r="53" spans="1:6">
      <c r="A53" t="s">
        <v>1598</v>
      </c>
      <c r="B53" t="s">
        <v>1597</v>
      </c>
      <c r="C53" t="s">
        <v>510</v>
      </c>
      <c r="D53" t="s">
        <v>996</v>
      </c>
      <c r="E53" t="s">
        <v>995</v>
      </c>
      <c r="F53" t="s">
        <v>142</v>
      </c>
    </row>
    <row r="54" spans="1:6">
      <c r="A54" t="s">
        <v>1596</v>
      </c>
      <c r="B54" t="s">
        <v>1595</v>
      </c>
      <c r="C54" t="s">
        <v>511</v>
      </c>
      <c r="D54" t="s">
        <v>996</v>
      </c>
      <c r="E54" t="s">
        <v>995</v>
      </c>
      <c r="F54" t="s">
        <v>142</v>
      </c>
    </row>
    <row r="55" spans="1:6">
      <c r="A55" t="s">
        <v>1594</v>
      </c>
      <c r="B55" t="s">
        <v>1593</v>
      </c>
      <c r="C55" t="s">
        <v>512</v>
      </c>
      <c r="D55" t="s">
        <v>980</v>
      </c>
      <c r="E55" t="s">
        <v>979</v>
      </c>
      <c r="F55" t="s">
        <v>100</v>
      </c>
    </row>
    <row r="56" spans="1:6">
      <c r="A56" t="s">
        <v>1592</v>
      </c>
      <c r="B56" t="s">
        <v>1591</v>
      </c>
      <c r="C56" t="s">
        <v>514</v>
      </c>
      <c r="D56" t="s">
        <v>974</v>
      </c>
      <c r="E56" t="s">
        <v>973</v>
      </c>
      <c r="F56" t="s">
        <v>203</v>
      </c>
    </row>
    <row r="57" spans="1:6">
      <c r="A57" t="s">
        <v>1590</v>
      </c>
      <c r="B57" t="s">
        <v>1589</v>
      </c>
      <c r="C57" t="s">
        <v>515</v>
      </c>
      <c r="D57" t="s">
        <v>1004</v>
      </c>
      <c r="E57" t="s">
        <v>1003</v>
      </c>
      <c r="F57" t="s">
        <v>163</v>
      </c>
    </row>
    <row r="58" spans="1:6">
      <c r="A58" t="s">
        <v>1588</v>
      </c>
      <c r="B58" t="s">
        <v>1587</v>
      </c>
      <c r="C58" t="s">
        <v>516</v>
      </c>
      <c r="D58" t="s">
        <v>1016</v>
      </c>
      <c r="E58" t="s">
        <v>1015</v>
      </c>
      <c r="F58" t="s">
        <v>73</v>
      </c>
    </row>
    <row r="59" spans="1:6">
      <c r="A59" t="s">
        <v>1586</v>
      </c>
      <c r="B59" t="s">
        <v>1585</v>
      </c>
      <c r="C59" t="s">
        <v>517</v>
      </c>
      <c r="D59" t="s">
        <v>984</v>
      </c>
      <c r="E59" t="s">
        <v>983</v>
      </c>
      <c r="F59" t="s">
        <v>267</v>
      </c>
    </row>
    <row r="60" spans="1:6">
      <c r="A60" t="s">
        <v>1582</v>
      </c>
      <c r="B60" t="s">
        <v>1581</v>
      </c>
      <c r="C60" t="s">
        <v>520</v>
      </c>
      <c r="D60" t="s">
        <v>980</v>
      </c>
      <c r="E60" t="s">
        <v>979</v>
      </c>
      <c r="F60" t="s">
        <v>100</v>
      </c>
    </row>
    <row r="61" spans="1:6">
      <c r="A61" t="s">
        <v>1580</v>
      </c>
      <c r="B61" t="s">
        <v>1579</v>
      </c>
      <c r="C61" t="s">
        <v>521</v>
      </c>
      <c r="D61" t="s">
        <v>970</v>
      </c>
      <c r="E61" t="s">
        <v>969</v>
      </c>
      <c r="F61" t="s">
        <v>79</v>
      </c>
    </row>
    <row r="62" spans="1:6">
      <c r="A62" t="s">
        <v>1578</v>
      </c>
      <c r="B62" t="s">
        <v>1577</v>
      </c>
      <c r="C62" t="s">
        <v>523</v>
      </c>
      <c r="D62" t="s">
        <v>1036</v>
      </c>
      <c r="E62" t="s">
        <v>1035</v>
      </c>
      <c r="F62" t="s">
        <v>2068</v>
      </c>
    </row>
    <row r="63" spans="1:6">
      <c r="A63" t="s">
        <v>1576</v>
      </c>
      <c r="B63" t="s">
        <v>1575</v>
      </c>
      <c r="C63" t="s">
        <v>524</v>
      </c>
      <c r="D63" t="s">
        <v>974</v>
      </c>
      <c r="E63" t="s">
        <v>973</v>
      </c>
      <c r="F63" t="s">
        <v>203</v>
      </c>
    </row>
    <row r="64" spans="1:6">
      <c r="A64" t="s">
        <v>1572</v>
      </c>
      <c r="B64" t="s">
        <v>1571</v>
      </c>
      <c r="C64" t="s">
        <v>527</v>
      </c>
      <c r="D64" t="s">
        <v>984</v>
      </c>
      <c r="E64" t="s">
        <v>983</v>
      </c>
      <c r="F64" t="s">
        <v>267</v>
      </c>
    </row>
    <row r="65" spans="1:6">
      <c r="A65" t="s">
        <v>1570</v>
      </c>
      <c r="B65" t="s">
        <v>1569</v>
      </c>
      <c r="C65" t="s">
        <v>528</v>
      </c>
      <c r="D65" t="s">
        <v>970</v>
      </c>
      <c r="E65" t="s">
        <v>969</v>
      </c>
      <c r="F65" t="s">
        <v>79</v>
      </c>
    </row>
    <row r="66" spans="1:6">
      <c r="A66" t="s">
        <v>1568</v>
      </c>
      <c r="B66" t="s">
        <v>1567</v>
      </c>
      <c r="C66" t="s">
        <v>530</v>
      </c>
      <c r="D66" t="s">
        <v>1004</v>
      </c>
      <c r="E66" t="s">
        <v>1003</v>
      </c>
      <c r="F66" t="s">
        <v>163</v>
      </c>
    </row>
    <row r="67" spans="1:6">
      <c r="A67" t="s">
        <v>2069</v>
      </c>
      <c r="B67" t="s">
        <v>2061</v>
      </c>
      <c r="C67" t="s">
        <v>2070</v>
      </c>
      <c r="D67" t="s">
        <v>1004</v>
      </c>
      <c r="E67" t="s">
        <v>1003</v>
      </c>
      <c r="F67" t="s">
        <v>163</v>
      </c>
    </row>
    <row r="68" spans="1:6">
      <c r="A68" t="s">
        <v>1566</v>
      </c>
      <c r="B68" t="s">
        <v>1565</v>
      </c>
      <c r="C68" t="s">
        <v>531</v>
      </c>
      <c r="D68" t="s">
        <v>970</v>
      </c>
      <c r="E68" t="s">
        <v>969</v>
      </c>
      <c r="F68" t="s">
        <v>79</v>
      </c>
    </row>
    <row r="69" spans="1:6">
      <c r="A69" t="s">
        <v>1564</v>
      </c>
      <c r="B69" t="s">
        <v>1563</v>
      </c>
      <c r="C69" t="s">
        <v>534</v>
      </c>
      <c r="D69" t="s">
        <v>980</v>
      </c>
      <c r="E69" t="s">
        <v>979</v>
      </c>
      <c r="F69" t="s">
        <v>100</v>
      </c>
    </row>
    <row r="70" spans="1:6">
      <c r="A70" t="s">
        <v>1562</v>
      </c>
      <c r="B70" t="s">
        <v>1561</v>
      </c>
      <c r="C70" t="s">
        <v>535</v>
      </c>
      <c r="D70" t="s">
        <v>980</v>
      </c>
      <c r="E70" t="s">
        <v>979</v>
      </c>
      <c r="F70" t="s">
        <v>100</v>
      </c>
    </row>
    <row r="71" spans="1:6">
      <c r="A71" t="s">
        <v>1560</v>
      </c>
      <c r="B71" t="s">
        <v>1559</v>
      </c>
      <c r="C71" t="s">
        <v>536</v>
      </c>
      <c r="D71" t="s">
        <v>984</v>
      </c>
      <c r="E71" t="s">
        <v>983</v>
      </c>
      <c r="F71" t="s">
        <v>267</v>
      </c>
    </row>
    <row r="72" spans="1:6">
      <c r="A72" t="s">
        <v>1558</v>
      </c>
      <c r="B72" t="s">
        <v>1557</v>
      </c>
      <c r="C72" t="s">
        <v>539</v>
      </c>
      <c r="D72" t="s">
        <v>974</v>
      </c>
      <c r="E72" t="s">
        <v>973</v>
      </c>
      <c r="F72" t="s">
        <v>203</v>
      </c>
    </row>
    <row r="73" spans="1:6">
      <c r="A73" t="s">
        <v>1556</v>
      </c>
      <c r="B73" t="s">
        <v>1555</v>
      </c>
      <c r="C73" t="s">
        <v>540</v>
      </c>
      <c r="D73" t="s">
        <v>1004</v>
      </c>
      <c r="E73" t="s">
        <v>1003</v>
      </c>
      <c r="F73" t="s">
        <v>163</v>
      </c>
    </row>
    <row r="74" spans="1:6">
      <c r="A74" t="s">
        <v>1554</v>
      </c>
      <c r="B74" t="s">
        <v>1553</v>
      </c>
      <c r="C74" t="s">
        <v>542</v>
      </c>
      <c r="D74" t="s">
        <v>984</v>
      </c>
      <c r="E74" t="s">
        <v>983</v>
      </c>
      <c r="F74" t="s">
        <v>267</v>
      </c>
    </row>
    <row r="75" spans="1:6">
      <c r="A75" t="s">
        <v>1552</v>
      </c>
      <c r="B75" t="s">
        <v>1551</v>
      </c>
      <c r="C75" t="s">
        <v>543</v>
      </c>
      <c r="D75" t="s">
        <v>1000</v>
      </c>
      <c r="E75" t="s">
        <v>999</v>
      </c>
      <c r="F75" t="s">
        <v>51</v>
      </c>
    </row>
    <row r="76" spans="1:6">
      <c r="A76" t="s">
        <v>1550</v>
      </c>
      <c r="B76" t="s">
        <v>1549</v>
      </c>
      <c r="C76" t="s">
        <v>544</v>
      </c>
      <c r="D76" t="s">
        <v>980</v>
      </c>
      <c r="E76" t="s">
        <v>979</v>
      </c>
      <c r="F76" t="s">
        <v>100</v>
      </c>
    </row>
    <row r="77" spans="1:6">
      <c r="A77" t="s">
        <v>1548</v>
      </c>
      <c r="B77" t="s">
        <v>1547</v>
      </c>
      <c r="C77" t="s">
        <v>545</v>
      </c>
      <c r="D77" t="s">
        <v>980</v>
      </c>
      <c r="E77" t="s">
        <v>979</v>
      </c>
      <c r="F77" t="s">
        <v>100</v>
      </c>
    </row>
    <row r="78" spans="1:6">
      <c r="A78" t="s">
        <v>1546</v>
      </c>
      <c r="B78" t="s">
        <v>1545</v>
      </c>
      <c r="C78" t="s">
        <v>547</v>
      </c>
      <c r="D78" t="s">
        <v>1058</v>
      </c>
      <c r="E78" t="s">
        <v>1057</v>
      </c>
      <c r="F78" t="s">
        <v>317</v>
      </c>
    </row>
    <row r="79" spans="1:6">
      <c r="A79" t="s">
        <v>1544</v>
      </c>
      <c r="B79" t="s">
        <v>1543</v>
      </c>
      <c r="C79" t="s">
        <v>548</v>
      </c>
      <c r="D79" t="s">
        <v>1004</v>
      </c>
      <c r="E79" t="s">
        <v>1003</v>
      </c>
      <c r="F79" t="s">
        <v>163</v>
      </c>
    </row>
    <row r="80" spans="1:6">
      <c r="A80" t="s">
        <v>1542</v>
      </c>
      <c r="B80" t="s">
        <v>1541</v>
      </c>
      <c r="C80" t="s">
        <v>549</v>
      </c>
      <c r="D80" t="s">
        <v>980</v>
      </c>
      <c r="E80" t="s">
        <v>979</v>
      </c>
      <c r="F80" t="s">
        <v>100</v>
      </c>
    </row>
    <row r="81" spans="1:6">
      <c r="A81" t="s">
        <v>1540</v>
      </c>
      <c r="B81" t="s">
        <v>1539</v>
      </c>
      <c r="C81" t="s">
        <v>550</v>
      </c>
      <c r="D81" t="s">
        <v>996</v>
      </c>
      <c r="E81" t="s">
        <v>995</v>
      </c>
      <c r="F81" t="s">
        <v>142</v>
      </c>
    </row>
    <row r="82" spans="1:6">
      <c r="A82" t="s">
        <v>2071</v>
      </c>
      <c r="B82" t="s">
        <v>2057</v>
      </c>
      <c r="C82" t="s">
        <v>2056</v>
      </c>
      <c r="D82" t="s">
        <v>1042</v>
      </c>
      <c r="E82" t="s">
        <v>1041</v>
      </c>
      <c r="F82" t="s">
        <v>41</v>
      </c>
    </row>
    <row r="83" spans="1:6">
      <c r="A83" t="s">
        <v>1538</v>
      </c>
      <c r="B83" t="s">
        <v>1537</v>
      </c>
      <c r="C83" t="s">
        <v>552</v>
      </c>
      <c r="D83" t="s">
        <v>984</v>
      </c>
      <c r="E83" t="s">
        <v>983</v>
      </c>
      <c r="F83" t="s">
        <v>267</v>
      </c>
    </row>
    <row r="84" spans="1:6">
      <c r="A84" t="s">
        <v>1536</v>
      </c>
      <c r="B84" t="s">
        <v>1535</v>
      </c>
      <c r="C84" t="s">
        <v>555</v>
      </c>
      <c r="D84" t="s">
        <v>1058</v>
      </c>
      <c r="E84" t="s">
        <v>1057</v>
      </c>
      <c r="F84" t="s">
        <v>317</v>
      </c>
    </row>
    <row r="85" spans="1:6">
      <c r="A85" t="s">
        <v>1534</v>
      </c>
      <c r="B85" t="s">
        <v>1533</v>
      </c>
      <c r="C85" t="s">
        <v>556</v>
      </c>
      <c r="D85" t="s">
        <v>984</v>
      </c>
      <c r="E85" t="s">
        <v>983</v>
      </c>
      <c r="F85" t="s">
        <v>267</v>
      </c>
    </row>
    <row r="86" spans="1:6">
      <c r="A86" t="s">
        <v>1532</v>
      </c>
      <c r="B86" t="s">
        <v>1531</v>
      </c>
      <c r="C86" t="s">
        <v>557</v>
      </c>
      <c r="D86" t="s">
        <v>980</v>
      </c>
      <c r="E86" t="s">
        <v>979</v>
      </c>
      <c r="F86" t="s">
        <v>100</v>
      </c>
    </row>
    <row r="87" spans="1:6">
      <c r="A87" t="s">
        <v>1530</v>
      </c>
      <c r="B87" t="s">
        <v>1529</v>
      </c>
      <c r="C87" t="s">
        <v>558</v>
      </c>
      <c r="D87" t="s">
        <v>1016</v>
      </c>
      <c r="E87" t="s">
        <v>1015</v>
      </c>
      <c r="F87" t="s">
        <v>73</v>
      </c>
    </row>
    <row r="88" spans="1:6">
      <c r="A88" t="s">
        <v>1528</v>
      </c>
      <c r="B88" t="s">
        <v>1527</v>
      </c>
      <c r="C88" t="s">
        <v>559</v>
      </c>
      <c r="D88" t="s">
        <v>1004</v>
      </c>
      <c r="E88" t="s">
        <v>1003</v>
      </c>
      <c r="F88" t="s">
        <v>163</v>
      </c>
    </row>
    <row r="89" spans="1:6">
      <c r="A89" t="s">
        <v>1526</v>
      </c>
      <c r="B89" t="s">
        <v>1525</v>
      </c>
      <c r="C89" t="s">
        <v>560</v>
      </c>
      <c r="D89" t="s">
        <v>970</v>
      </c>
      <c r="E89" t="s">
        <v>969</v>
      </c>
      <c r="F89" t="s">
        <v>79</v>
      </c>
    </row>
    <row r="90" spans="1:6">
      <c r="A90" t="s">
        <v>1524</v>
      </c>
      <c r="B90" t="s">
        <v>1523</v>
      </c>
      <c r="C90" t="s">
        <v>561</v>
      </c>
      <c r="D90" t="s">
        <v>980</v>
      </c>
      <c r="E90" t="s">
        <v>979</v>
      </c>
      <c r="F90" t="s">
        <v>100</v>
      </c>
    </row>
    <row r="91" spans="1:6">
      <c r="A91" t="s">
        <v>1522</v>
      </c>
      <c r="B91" t="s">
        <v>1521</v>
      </c>
      <c r="C91" t="s">
        <v>562</v>
      </c>
      <c r="D91" t="s">
        <v>980</v>
      </c>
      <c r="E91" t="s">
        <v>979</v>
      </c>
      <c r="F91" t="s">
        <v>100</v>
      </c>
    </row>
    <row r="92" spans="1:6">
      <c r="A92" t="s">
        <v>1520</v>
      </c>
      <c r="B92" t="s">
        <v>1519</v>
      </c>
      <c r="C92" t="s">
        <v>563</v>
      </c>
      <c r="D92" t="s">
        <v>984</v>
      </c>
      <c r="E92" t="s">
        <v>983</v>
      </c>
      <c r="F92" t="s">
        <v>267</v>
      </c>
    </row>
    <row r="93" spans="1:6">
      <c r="A93" t="s">
        <v>1518</v>
      </c>
      <c r="B93" t="s">
        <v>1517</v>
      </c>
      <c r="C93" t="s">
        <v>567</v>
      </c>
      <c r="D93" t="s">
        <v>1036</v>
      </c>
      <c r="E93" t="s">
        <v>1035</v>
      </c>
      <c r="F93" t="s">
        <v>2068</v>
      </c>
    </row>
    <row r="94" spans="1:6">
      <c r="A94" t="s">
        <v>1516</v>
      </c>
      <c r="B94" t="s">
        <v>1515</v>
      </c>
      <c r="C94" t="s">
        <v>569</v>
      </c>
      <c r="D94" t="s">
        <v>984</v>
      </c>
      <c r="E94" t="s">
        <v>983</v>
      </c>
      <c r="F94" t="s">
        <v>267</v>
      </c>
    </row>
    <row r="95" spans="1:6">
      <c r="A95" t="s">
        <v>1514</v>
      </c>
      <c r="B95" t="s">
        <v>1513</v>
      </c>
      <c r="C95" t="s">
        <v>572</v>
      </c>
      <c r="D95" t="s">
        <v>984</v>
      </c>
      <c r="E95" t="s">
        <v>983</v>
      </c>
      <c r="F95" t="s">
        <v>267</v>
      </c>
    </row>
    <row r="96" spans="1:6">
      <c r="A96" t="s">
        <v>1512</v>
      </c>
      <c r="B96" t="s">
        <v>1511</v>
      </c>
      <c r="C96" t="s">
        <v>573</v>
      </c>
      <c r="D96" t="s">
        <v>984</v>
      </c>
      <c r="E96" t="s">
        <v>983</v>
      </c>
      <c r="F96" t="s">
        <v>267</v>
      </c>
    </row>
    <row r="97" spans="1:6">
      <c r="A97" t="s">
        <v>1510</v>
      </c>
      <c r="B97" t="s">
        <v>1509</v>
      </c>
      <c r="C97" t="s">
        <v>575</v>
      </c>
      <c r="D97" t="s">
        <v>1058</v>
      </c>
      <c r="E97" t="s">
        <v>1057</v>
      </c>
      <c r="F97" t="s">
        <v>317</v>
      </c>
    </row>
    <row r="98" spans="1:6">
      <c r="A98" t="s">
        <v>1508</v>
      </c>
      <c r="B98" t="s">
        <v>1507</v>
      </c>
      <c r="C98" t="s">
        <v>577</v>
      </c>
      <c r="D98" t="s">
        <v>984</v>
      </c>
      <c r="E98" t="s">
        <v>983</v>
      </c>
      <c r="F98" t="s">
        <v>267</v>
      </c>
    </row>
    <row r="99" spans="1:6">
      <c r="A99" t="s">
        <v>1506</v>
      </c>
      <c r="B99" t="s">
        <v>1505</v>
      </c>
      <c r="C99" t="s">
        <v>579</v>
      </c>
      <c r="D99" t="s">
        <v>974</v>
      </c>
      <c r="E99" t="s">
        <v>973</v>
      </c>
      <c r="F99" t="s">
        <v>203</v>
      </c>
    </row>
    <row r="100" spans="1:6">
      <c r="A100" t="s">
        <v>1504</v>
      </c>
      <c r="B100" t="s">
        <v>1503</v>
      </c>
      <c r="C100" t="s">
        <v>580</v>
      </c>
      <c r="D100" t="s">
        <v>1084</v>
      </c>
      <c r="E100" t="s">
        <v>1083</v>
      </c>
      <c r="F100" t="s">
        <v>252</v>
      </c>
    </row>
    <row r="101" spans="1:6">
      <c r="A101" t="s">
        <v>1502</v>
      </c>
      <c r="B101" t="s">
        <v>1501</v>
      </c>
      <c r="C101" t="s">
        <v>581</v>
      </c>
      <c r="D101" t="s">
        <v>984</v>
      </c>
      <c r="E101" t="s">
        <v>983</v>
      </c>
      <c r="F101" t="s">
        <v>267</v>
      </c>
    </row>
    <row r="102" spans="1:6">
      <c r="A102" t="s">
        <v>1500</v>
      </c>
      <c r="B102" t="s">
        <v>1499</v>
      </c>
      <c r="C102" t="s">
        <v>582</v>
      </c>
      <c r="D102" t="s">
        <v>1004</v>
      </c>
      <c r="E102" t="s">
        <v>1003</v>
      </c>
      <c r="F102" t="s">
        <v>163</v>
      </c>
    </row>
    <row r="103" spans="1:6">
      <c r="A103" t="s">
        <v>1498</v>
      </c>
      <c r="B103" t="s">
        <v>1497</v>
      </c>
      <c r="C103" t="s">
        <v>583</v>
      </c>
      <c r="D103" t="s">
        <v>974</v>
      </c>
      <c r="E103" t="s">
        <v>973</v>
      </c>
      <c r="F103" t="s">
        <v>203</v>
      </c>
    </row>
    <row r="104" spans="1:6">
      <c r="A104" t="s">
        <v>1496</v>
      </c>
      <c r="B104" t="s">
        <v>1495</v>
      </c>
      <c r="C104" t="s">
        <v>585</v>
      </c>
      <c r="D104" t="s">
        <v>974</v>
      </c>
      <c r="E104" t="s">
        <v>973</v>
      </c>
      <c r="F104" t="s">
        <v>203</v>
      </c>
    </row>
    <row r="105" spans="1:6">
      <c r="A105" t="s">
        <v>1492</v>
      </c>
      <c r="B105" t="s">
        <v>1491</v>
      </c>
      <c r="C105" t="s">
        <v>1490</v>
      </c>
      <c r="D105" t="s">
        <v>974</v>
      </c>
      <c r="E105" t="s">
        <v>973</v>
      </c>
      <c r="F105" t="s">
        <v>203</v>
      </c>
    </row>
    <row r="106" spans="1:6">
      <c r="A106" t="s">
        <v>1489</v>
      </c>
      <c r="B106" t="s">
        <v>1488</v>
      </c>
      <c r="C106" t="s">
        <v>41</v>
      </c>
      <c r="D106" t="s">
        <v>1042</v>
      </c>
      <c r="E106" t="s">
        <v>1041</v>
      </c>
      <c r="F106" t="s">
        <v>41</v>
      </c>
    </row>
    <row r="107" spans="1:6">
      <c r="A107" t="s">
        <v>1487</v>
      </c>
      <c r="B107" t="s">
        <v>1486</v>
      </c>
      <c r="C107" t="s">
        <v>594</v>
      </c>
      <c r="D107" t="s">
        <v>1058</v>
      </c>
      <c r="E107" t="s">
        <v>1057</v>
      </c>
      <c r="F107" t="s">
        <v>317</v>
      </c>
    </row>
    <row r="108" spans="1:6">
      <c r="A108" t="s">
        <v>1485</v>
      </c>
      <c r="B108" t="s">
        <v>1484</v>
      </c>
      <c r="C108" t="s">
        <v>595</v>
      </c>
      <c r="D108" t="s">
        <v>970</v>
      </c>
      <c r="E108" t="s">
        <v>969</v>
      </c>
      <c r="F108" t="s">
        <v>79</v>
      </c>
    </row>
    <row r="109" spans="1:6">
      <c r="A109" t="s">
        <v>1481</v>
      </c>
      <c r="B109" t="s">
        <v>1480</v>
      </c>
      <c r="C109" t="s">
        <v>597</v>
      </c>
      <c r="D109" t="s">
        <v>1004</v>
      </c>
      <c r="E109" t="s">
        <v>1003</v>
      </c>
      <c r="F109" t="s">
        <v>163</v>
      </c>
    </row>
    <row r="110" spans="1:6">
      <c r="A110" t="s">
        <v>1479</v>
      </c>
      <c r="B110" t="s">
        <v>1478</v>
      </c>
      <c r="C110" t="s">
        <v>599</v>
      </c>
      <c r="D110" t="s">
        <v>1004</v>
      </c>
      <c r="E110" t="s">
        <v>1003</v>
      </c>
      <c r="F110" t="s">
        <v>163</v>
      </c>
    </row>
    <row r="111" spans="1:6">
      <c r="A111" t="s">
        <v>1477</v>
      </c>
      <c r="B111" t="s">
        <v>1476</v>
      </c>
      <c r="C111" t="s">
        <v>601</v>
      </c>
      <c r="D111" t="s">
        <v>984</v>
      </c>
      <c r="E111" t="s">
        <v>983</v>
      </c>
      <c r="F111" t="s">
        <v>267</v>
      </c>
    </row>
    <row r="112" spans="1:6">
      <c r="A112" t="s">
        <v>1475</v>
      </c>
      <c r="B112" t="s">
        <v>1474</v>
      </c>
      <c r="C112" t="s">
        <v>602</v>
      </c>
      <c r="D112" t="s">
        <v>970</v>
      </c>
      <c r="E112" t="s">
        <v>969</v>
      </c>
      <c r="F112" t="s">
        <v>79</v>
      </c>
    </row>
    <row r="113" spans="1:6">
      <c r="A113" t="s">
        <v>1473</v>
      </c>
      <c r="B113" t="s">
        <v>1472</v>
      </c>
      <c r="C113" t="s">
        <v>603</v>
      </c>
      <c r="D113" t="s">
        <v>980</v>
      </c>
      <c r="E113" t="s">
        <v>979</v>
      </c>
      <c r="F113" t="s">
        <v>100</v>
      </c>
    </row>
    <row r="114" spans="1:6">
      <c r="A114" t="s">
        <v>1471</v>
      </c>
      <c r="B114" t="s">
        <v>1470</v>
      </c>
      <c r="C114" t="s">
        <v>604</v>
      </c>
      <c r="D114" t="s">
        <v>974</v>
      </c>
      <c r="E114" t="s">
        <v>973</v>
      </c>
      <c r="F114" t="s">
        <v>203</v>
      </c>
    </row>
    <row r="115" spans="1:6">
      <c r="A115" t="s">
        <v>1469</v>
      </c>
      <c r="B115" t="s">
        <v>1468</v>
      </c>
      <c r="C115" t="s">
        <v>607</v>
      </c>
      <c r="D115" t="s">
        <v>1036</v>
      </c>
      <c r="E115" t="s">
        <v>1035</v>
      </c>
      <c r="F115" t="s">
        <v>2068</v>
      </c>
    </row>
    <row r="116" spans="1:6">
      <c r="A116" t="s">
        <v>1467</v>
      </c>
      <c r="B116" t="s">
        <v>1466</v>
      </c>
      <c r="C116" t="s">
        <v>608</v>
      </c>
      <c r="D116" t="s">
        <v>980</v>
      </c>
      <c r="E116" t="s">
        <v>979</v>
      </c>
      <c r="F116" t="s">
        <v>100</v>
      </c>
    </row>
    <row r="117" spans="1:6">
      <c r="A117" t="s">
        <v>1465</v>
      </c>
      <c r="B117" t="s">
        <v>1464</v>
      </c>
      <c r="C117" t="s">
        <v>610</v>
      </c>
      <c r="D117" t="s">
        <v>1004</v>
      </c>
      <c r="E117" t="s">
        <v>1003</v>
      </c>
      <c r="F117" t="s">
        <v>163</v>
      </c>
    </row>
    <row r="118" spans="1:6">
      <c r="A118" t="s">
        <v>1463</v>
      </c>
      <c r="B118" t="s">
        <v>1462</v>
      </c>
      <c r="C118" t="s">
        <v>611</v>
      </c>
      <c r="D118" t="s">
        <v>1004</v>
      </c>
      <c r="E118" t="s">
        <v>1003</v>
      </c>
      <c r="F118" t="s">
        <v>163</v>
      </c>
    </row>
    <row r="119" spans="1:6">
      <c r="A119" t="s">
        <v>1461</v>
      </c>
      <c r="B119" t="s">
        <v>1460</v>
      </c>
      <c r="C119" t="s">
        <v>612</v>
      </c>
      <c r="D119" t="s">
        <v>980</v>
      </c>
      <c r="E119" t="s">
        <v>979</v>
      </c>
      <c r="F119" t="s">
        <v>100</v>
      </c>
    </row>
    <row r="120" spans="1:6">
      <c r="A120" t="s">
        <v>1459</v>
      </c>
      <c r="B120" t="s">
        <v>1458</v>
      </c>
      <c r="C120" t="s">
        <v>613</v>
      </c>
      <c r="D120" t="s">
        <v>1036</v>
      </c>
      <c r="E120" t="s">
        <v>1035</v>
      </c>
      <c r="F120" t="s">
        <v>2068</v>
      </c>
    </row>
    <row r="121" spans="1:6">
      <c r="A121" t="s">
        <v>1455</v>
      </c>
      <c r="B121" t="s">
        <v>1454</v>
      </c>
      <c r="C121" t="s">
        <v>616</v>
      </c>
      <c r="D121" t="s">
        <v>1058</v>
      </c>
      <c r="E121" t="s">
        <v>1057</v>
      </c>
      <c r="F121" t="s">
        <v>317</v>
      </c>
    </row>
    <row r="122" spans="1:6">
      <c r="A122" t="s">
        <v>1453</v>
      </c>
      <c r="B122" t="s">
        <v>1452</v>
      </c>
      <c r="C122" t="s">
        <v>617</v>
      </c>
      <c r="D122" t="s">
        <v>984</v>
      </c>
      <c r="E122" t="s">
        <v>983</v>
      </c>
      <c r="F122" t="s">
        <v>267</v>
      </c>
    </row>
    <row r="123" spans="1:6">
      <c r="A123" t="s">
        <v>1451</v>
      </c>
      <c r="B123" t="s">
        <v>1450</v>
      </c>
      <c r="C123" t="s">
        <v>618</v>
      </c>
      <c r="D123" t="s">
        <v>1004</v>
      </c>
      <c r="E123" t="s">
        <v>1003</v>
      </c>
      <c r="F123" t="s">
        <v>163</v>
      </c>
    </row>
    <row r="124" spans="1:6">
      <c r="A124" t="s">
        <v>1449</v>
      </c>
      <c r="B124" t="s">
        <v>1448</v>
      </c>
      <c r="C124" t="s">
        <v>620</v>
      </c>
      <c r="D124" t="s">
        <v>1004</v>
      </c>
      <c r="E124" t="s">
        <v>1003</v>
      </c>
      <c r="F124" t="s">
        <v>163</v>
      </c>
    </row>
    <row r="125" spans="1:6">
      <c r="A125" t="s">
        <v>1447</v>
      </c>
      <c r="B125" t="s">
        <v>1446</v>
      </c>
      <c r="C125" t="s">
        <v>621</v>
      </c>
      <c r="D125" t="s">
        <v>970</v>
      </c>
      <c r="E125" t="s">
        <v>969</v>
      </c>
      <c r="F125" t="s">
        <v>79</v>
      </c>
    </row>
    <row r="126" spans="1:6">
      <c r="A126" t="s">
        <v>1443</v>
      </c>
      <c r="B126" t="s">
        <v>1442</v>
      </c>
      <c r="C126" t="s">
        <v>623</v>
      </c>
      <c r="D126" t="s">
        <v>984</v>
      </c>
      <c r="E126" t="s">
        <v>983</v>
      </c>
      <c r="F126" t="s">
        <v>267</v>
      </c>
    </row>
    <row r="127" spans="1:6">
      <c r="A127" t="s">
        <v>1441</v>
      </c>
      <c r="B127" t="s">
        <v>1440</v>
      </c>
      <c r="C127" t="s">
        <v>624</v>
      </c>
      <c r="D127" t="s">
        <v>974</v>
      </c>
      <c r="E127" t="s">
        <v>973</v>
      </c>
      <c r="F127" t="s">
        <v>203</v>
      </c>
    </row>
    <row r="128" spans="1:6">
      <c r="A128" t="s">
        <v>1439</v>
      </c>
      <c r="B128" t="s">
        <v>1438</v>
      </c>
      <c r="C128" t="s">
        <v>1437</v>
      </c>
      <c r="D128" t="s">
        <v>970</v>
      </c>
      <c r="E128" t="s">
        <v>969</v>
      </c>
      <c r="F128" t="s">
        <v>79</v>
      </c>
    </row>
    <row r="129" spans="1:6">
      <c r="A129" t="s">
        <v>1436</v>
      </c>
      <c r="B129" t="s">
        <v>1435</v>
      </c>
      <c r="C129" t="s">
        <v>626</v>
      </c>
      <c r="D129" t="s">
        <v>984</v>
      </c>
      <c r="E129" t="s">
        <v>983</v>
      </c>
      <c r="F129" t="s">
        <v>267</v>
      </c>
    </row>
    <row r="130" spans="1:6">
      <c r="A130" t="s">
        <v>1434</v>
      </c>
      <c r="B130" t="s">
        <v>1433</v>
      </c>
      <c r="C130" t="s">
        <v>627</v>
      </c>
      <c r="D130" t="s">
        <v>980</v>
      </c>
      <c r="E130" t="s">
        <v>979</v>
      </c>
      <c r="F130" t="s">
        <v>100</v>
      </c>
    </row>
    <row r="131" spans="1:6">
      <c r="A131" t="s">
        <v>1432</v>
      </c>
      <c r="B131" t="s">
        <v>1431</v>
      </c>
      <c r="C131" t="s">
        <v>628</v>
      </c>
      <c r="D131" t="s">
        <v>984</v>
      </c>
      <c r="E131" t="s">
        <v>983</v>
      </c>
      <c r="F131" t="s">
        <v>267</v>
      </c>
    </row>
    <row r="132" spans="1:6">
      <c r="A132" t="s">
        <v>1430</v>
      </c>
      <c r="B132" t="s">
        <v>1429</v>
      </c>
      <c r="C132" t="s">
        <v>630</v>
      </c>
      <c r="D132" t="s">
        <v>974</v>
      </c>
      <c r="E132" t="s">
        <v>973</v>
      </c>
      <c r="F132" t="s">
        <v>203</v>
      </c>
    </row>
    <row r="133" spans="1:6">
      <c r="A133" t="s">
        <v>1428</v>
      </c>
      <c r="B133" t="s">
        <v>1427</v>
      </c>
      <c r="C133" t="s">
        <v>631</v>
      </c>
      <c r="D133" t="s">
        <v>984</v>
      </c>
      <c r="E133" t="s">
        <v>983</v>
      </c>
      <c r="F133" t="s">
        <v>267</v>
      </c>
    </row>
    <row r="134" spans="1:6">
      <c r="A134" t="s">
        <v>1426</v>
      </c>
      <c r="B134" t="s">
        <v>1425</v>
      </c>
      <c r="C134" t="s">
        <v>632</v>
      </c>
      <c r="D134" t="s">
        <v>1004</v>
      </c>
      <c r="E134" t="s">
        <v>1003</v>
      </c>
      <c r="F134" t="s">
        <v>163</v>
      </c>
    </row>
    <row r="135" spans="1:6">
      <c r="A135" t="s">
        <v>1424</v>
      </c>
      <c r="B135" t="s">
        <v>1423</v>
      </c>
      <c r="C135" t="s">
        <v>633</v>
      </c>
      <c r="D135" t="s">
        <v>974</v>
      </c>
      <c r="E135" t="s">
        <v>973</v>
      </c>
      <c r="F135" t="s">
        <v>203</v>
      </c>
    </row>
    <row r="136" spans="1:6">
      <c r="A136" t="s">
        <v>1422</v>
      </c>
      <c r="B136" t="s">
        <v>1421</v>
      </c>
      <c r="C136" t="s">
        <v>634</v>
      </c>
      <c r="D136" t="s">
        <v>970</v>
      </c>
      <c r="E136" t="s">
        <v>969</v>
      </c>
      <c r="F136" t="s">
        <v>79</v>
      </c>
    </row>
    <row r="137" spans="1:6">
      <c r="A137" t="s">
        <v>1420</v>
      </c>
      <c r="B137" t="s">
        <v>1419</v>
      </c>
      <c r="C137" t="s">
        <v>635</v>
      </c>
      <c r="D137" t="s">
        <v>1042</v>
      </c>
      <c r="E137" t="s">
        <v>1041</v>
      </c>
      <c r="F137" t="s">
        <v>41</v>
      </c>
    </row>
    <row r="138" spans="1:6">
      <c r="A138" t="s">
        <v>1418</v>
      </c>
      <c r="B138" t="s">
        <v>1417</v>
      </c>
      <c r="C138" t="s">
        <v>636</v>
      </c>
      <c r="D138" t="s">
        <v>1004</v>
      </c>
      <c r="E138" t="s">
        <v>1003</v>
      </c>
      <c r="F138" t="s">
        <v>163</v>
      </c>
    </row>
    <row r="139" spans="1:6">
      <c r="A139" t="s">
        <v>1416</v>
      </c>
      <c r="B139" t="s">
        <v>1415</v>
      </c>
      <c r="C139" t="s">
        <v>638</v>
      </c>
      <c r="D139" t="s">
        <v>1016</v>
      </c>
      <c r="E139" t="s">
        <v>1015</v>
      </c>
      <c r="F139" t="s">
        <v>73</v>
      </c>
    </row>
    <row r="140" spans="1:6">
      <c r="A140" t="s">
        <v>1414</v>
      </c>
      <c r="B140" t="s">
        <v>1413</v>
      </c>
      <c r="C140" t="s">
        <v>640</v>
      </c>
      <c r="D140" t="s">
        <v>1004</v>
      </c>
      <c r="E140" t="s">
        <v>1003</v>
      </c>
      <c r="F140" t="s">
        <v>163</v>
      </c>
    </row>
    <row r="141" spans="1:6">
      <c r="A141" t="s">
        <v>1412</v>
      </c>
      <c r="B141" t="s">
        <v>1411</v>
      </c>
      <c r="C141" t="s">
        <v>641</v>
      </c>
      <c r="D141" t="s">
        <v>1058</v>
      </c>
      <c r="E141" t="s">
        <v>1057</v>
      </c>
      <c r="F141" t="s">
        <v>317</v>
      </c>
    </row>
    <row r="142" spans="1:6">
      <c r="A142" t="s">
        <v>1410</v>
      </c>
      <c r="B142" t="s">
        <v>1409</v>
      </c>
      <c r="C142" t="s">
        <v>642</v>
      </c>
      <c r="D142" t="s">
        <v>996</v>
      </c>
      <c r="E142" t="s">
        <v>995</v>
      </c>
      <c r="F142" t="s">
        <v>142</v>
      </c>
    </row>
    <row r="143" spans="1:6">
      <c r="A143" t="s">
        <v>1408</v>
      </c>
      <c r="B143" t="s">
        <v>1407</v>
      </c>
      <c r="C143" t="s">
        <v>643</v>
      </c>
      <c r="D143" t="s">
        <v>1004</v>
      </c>
      <c r="E143" t="s">
        <v>1003</v>
      </c>
      <c r="F143" t="s">
        <v>163</v>
      </c>
    </row>
    <row r="144" spans="1:6">
      <c r="A144" t="s">
        <v>1406</v>
      </c>
      <c r="B144" t="s">
        <v>1405</v>
      </c>
      <c r="C144" t="s">
        <v>644</v>
      </c>
      <c r="D144" t="s">
        <v>1084</v>
      </c>
      <c r="E144" t="s">
        <v>1083</v>
      </c>
      <c r="F144" t="s">
        <v>252</v>
      </c>
    </row>
    <row r="145" spans="1:6">
      <c r="A145" t="s">
        <v>1404</v>
      </c>
      <c r="B145" t="s">
        <v>1403</v>
      </c>
      <c r="C145" t="s">
        <v>647</v>
      </c>
      <c r="D145" t="s">
        <v>996</v>
      </c>
      <c r="E145" t="s">
        <v>995</v>
      </c>
      <c r="F145" t="s">
        <v>142</v>
      </c>
    </row>
    <row r="146" spans="1:6">
      <c r="A146" t="s">
        <v>1402</v>
      </c>
      <c r="B146" t="s">
        <v>1401</v>
      </c>
      <c r="C146" t="s">
        <v>649</v>
      </c>
      <c r="D146" t="s">
        <v>974</v>
      </c>
      <c r="E146" t="s">
        <v>973</v>
      </c>
      <c r="F146" t="s">
        <v>203</v>
      </c>
    </row>
    <row r="147" spans="1:6">
      <c r="A147" t="s">
        <v>1400</v>
      </c>
      <c r="B147" t="s">
        <v>1399</v>
      </c>
      <c r="C147" t="s">
        <v>650</v>
      </c>
      <c r="D147" t="s">
        <v>970</v>
      </c>
      <c r="E147" t="s">
        <v>969</v>
      </c>
      <c r="F147" t="s">
        <v>79</v>
      </c>
    </row>
    <row r="148" spans="1:6">
      <c r="A148" t="s">
        <v>1398</v>
      </c>
      <c r="B148" t="s">
        <v>1397</v>
      </c>
      <c r="C148" t="s">
        <v>651</v>
      </c>
      <c r="D148" t="s">
        <v>1084</v>
      </c>
      <c r="E148" t="s">
        <v>1083</v>
      </c>
      <c r="F148" t="s">
        <v>252</v>
      </c>
    </row>
    <row r="149" spans="1:6">
      <c r="A149" t="s">
        <v>1396</v>
      </c>
      <c r="B149" t="s">
        <v>1395</v>
      </c>
      <c r="C149" t="s">
        <v>652</v>
      </c>
      <c r="D149" t="s">
        <v>974</v>
      </c>
      <c r="E149" t="s">
        <v>973</v>
      </c>
      <c r="F149" t="s">
        <v>203</v>
      </c>
    </row>
    <row r="150" spans="1:6">
      <c r="A150" t="s">
        <v>1394</v>
      </c>
      <c r="B150" t="s">
        <v>1393</v>
      </c>
      <c r="C150" t="s">
        <v>653</v>
      </c>
      <c r="D150" t="s">
        <v>1058</v>
      </c>
      <c r="E150" t="s">
        <v>1057</v>
      </c>
      <c r="F150" t="s">
        <v>317</v>
      </c>
    </row>
    <row r="151" spans="1:6">
      <c r="A151" t="s">
        <v>1392</v>
      </c>
      <c r="B151" t="s">
        <v>1391</v>
      </c>
      <c r="C151" t="s">
        <v>656</v>
      </c>
      <c r="D151" t="s">
        <v>1004</v>
      </c>
      <c r="E151" t="s">
        <v>1003</v>
      </c>
      <c r="F151" t="s">
        <v>163</v>
      </c>
    </row>
    <row r="152" spans="1:6">
      <c r="A152" t="s">
        <v>1390</v>
      </c>
      <c r="B152" t="s">
        <v>1389</v>
      </c>
      <c r="C152" t="s">
        <v>659</v>
      </c>
      <c r="D152" t="s">
        <v>974</v>
      </c>
      <c r="E152" t="s">
        <v>973</v>
      </c>
      <c r="F152" t="s">
        <v>203</v>
      </c>
    </row>
    <row r="153" spans="1:6">
      <c r="A153" t="s">
        <v>1388</v>
      </c>
      <c r="B153" t="s">
        <v>1387</v>
      </c>
      <c r="C153" t="s">
        <v>660</v>
      </c>
      <c r="D153" t="s">
        <v>974</v>
      </c>
      <c r="E153" t="s">
        <v>973</v>
      </c>
      <c r="F153" t="s">
        <v>203</v>
      </c>
    </row>
    <row r="154" spans="1:6">
      <c r="A154" t="s">
        <v>1386</v>
      </c>
      <c r="B154" t="s">
        <v>1385</v>
      </c>
      <c r="C154" t="s">
        <v>661</v>
      </c>
      <c r="D154" t="s">
        <v>984</v>
      </c>
      <c r="E154" t="s">
        <v>983</v>
      </c>
      <c r="F154" t="s">
        <v>267</v>
      </c>
    </row>
    <row r="155" spans="1:6">
      <c r="A155" t="s">
        <v>2072</v>
      </c>
      <c r="B155" t="s">
        <v>2062</v>
      </c>
      <c r="C155" t="s">
        <v>2073</v>
      </c>
      <c r="D155" t="s">
        <v>984</v>
      </c>
      <c r="E155" t="s">
        <v>983</v>
      </c>
      <c r="F155" t="s">
        <v>267</v>
      </c>
    </row>
    <row r="156" spans="1:6">
      <c r="A156" t="s">
        <v>1382</v>
      </c>
      <c r="B156" t="s">
        <v>1381</v>
      </c>
      <c r="C156" t="s">
        <v>663</v>
      </c>
      <c r="D156" t="s">
        <v>1058</v>
      </c>
      <c r="E156" t="s">
        <v>1057</v>
      </c>
      <c r="F156" t="s">
        <v>317</v>
      </c>
    </row>
    <row r="157" spans="1:6">
      <c r="A157" t="s">
        <v>1380</v>
      </c>
      <c r="B157" t="s">
        <v>1379</v>
      </c>
      <c r="C157" t="s">
        <v>664</v>
      </c>
      <c r="D157" t="s">
        <v>1004</v>
      </c>
      <c r="E157" t="s">
        <v>1003</v>
      </c>
      <c r="F157" t="s">
        <v>163</v>
      </c>
    </row>
    <row r="158" spans="1:6">
      <c r="A158" t="s">
        <v>1376</v>
      </c>
      <c r="B158" t="s">
        <v>1375</v>
      </c>
      <c r="C158" t="s">
        <v>666</v>
      </c>
      <c r="D158" t="s">
        <v>974</v>
      </c>
      <c r="E158" t="s">
        <v>973</v>
      </c>
      <c r="F158" t="s">
        <v>203</v>
      </c>
    </row>
    <row r="159" spans="1:6">
      <c r="A159" t="s">
        <v>1374</v>
      </c>
      <c r="B159" t="s">
        <v>1373</v>
      </c>
      <c r="C159" t="s">
        <v>1372</v>
      </c>
      <c r="D159" t="s">
        <v>1004</v>
      </c>
      <c r="E159" t="s">
        <v>1003</v>
      </c>
      <c r="F159" t="s">
        <v>163</v>
      </c>
    </row>
    <row r="160" spans="1:6">
      <c r="A160" t="s">
        <v>1371</v>
      </c>
      <c r="B160" t="s">
        <v>1370</v>
      </c>
      <c r="C160" t="s">
        <v>670</v>
      </c>
      <c r="D160" t="s">
        <v>1036</v>
      </c>
      <c r="E160" t="s">
        <v>1035</v>
      </c>
      <c r="F160" t="s">
        <v>2068</v>
      </c>
    </row>
    <row r="161" spans="1:6">
      <c r="A161" t="s">
        <v>1369</v>
      </c>
      <c r="B161" t="s">
        <v>1368</v>
      </c>
      <c r="C161" t="s">
        <v>672</v>
      </c>
      <c r="D161" t="s">
        <v>974</v>
      </c>
      <c r="E161" t="s">
        <v>973</v>
      </c>
      <c r="F161" t="s">
        <v>203</v>
      </c>
    </row>
    <row r="162" spans="1:6">
      <c r="A162" t="s">
        <v>1367</v>
      </c>
      <c r="B162" t="s">
        <v>1366</v>
      </c>
      <c r="C162" t="s">
        <v>673</v>
      </c>
      <c r="D162" t="s">
        <v>974</v>
      </c>
      <c r="E162" t="s">
        <v>973</v>
      </c>
      <c r="F162" t="s">
        <v>203</v>
      </c>
    </row>
    <row r="163" spans="1:6">
      <c r="A163" t="s">
        <v>1365</v>
      </c>
      <c r="B163" t="s">
        <v>1364</v>
      </c>
      <c r="C163" t="s">
        <v>674</v>
      </c>
      <c r="D163" t="s">
        <v>974</v>
      </c>
      <c r="E163" t="s">
        <v>973</v>
      </c>
      <c r="F163" t="s">
        <v>203</v>
      </c>
    </row>
    <row r="164" spans="1:6">
      <c r="A164" t="s">
        <v>1363</v>
      </c>
      <c r="B164" t="s">
        <v>1362</v>
      </c>
      <c r="C164" t="s">
        <v>675</v>
      </c>
      <c r="D164" t="s">
        <v>1000</v>
      </c>
      <c r="E164" t="s">
        <v>999</v>
      </c>
      <c r="F164" t="s">
        <v>51</v>
      </c>
    </row>
    <row r="165" spans="1:6">
      <c r="A165" t="s">
        <v>1361</v>
      </c>
      <c r="B165" t="s">
        <v>1360</v>
      </c>
      <c r="C165" t="s">
        <v>677</v>
      </c>
      <c r="D165" t="s">
        <v>1058</v>
      </c>
      <c r="E165" t="s">
        <v>1057</v>
      </c>
      <c r="F165" t="s">
        <v>317</v>
      </c>
    </row>
    <row r="166" spans="1:6">
      <c r="A166" t="s">
        <v>1359</v>
      </c>
      <c r="B166" t="s">
        <v>1358</v>
      </c>
      <c r="C166" t="s">
        <v>678</v>
      </c>
      <c r="D166" t="s">
        <v>996</v>
      </c>
      <c r="E166" t="s">
        <v>995</v>
      </c>
      <c r="F166" t="s">
        <v>142</v>
      </c>
    </row>
    <row r="167" spans="1:6">
      <c r="A167" t="s">
        <v>1357</v>
      </c>
      <c r="B167" t="s">
        <v>1356</v>
      </c>
      <c r="C167" t="s">
        <v>684</v>
      </c>
      <c r="D167" t="s">
        <v>980</v>
      </c>
      <c r="E167" t="s">
        <v>979</v>
      </c>
      <c r="F167" t="s">
        <v>100</v>
      </c>
    </row>
    <row r="168" spans="1:6">
      <c r="A168" t="s">
        <v>1355</v>
      </c>
      <c r="B168" t="s">
        <v>1354</v>
      </c>
      <c r="C168" t="s">
        <v>685</v>
      </c>
      <c r="D168" t="s">
        <v>974</v>
      </c>
      <c r="E168" t="s">
        <v>973</v>
      </c>
      <c r="F168" t="s">
        <v>203</v>
      </c>
    </row>
    <row r="169" spans="1:6">
      <c r="A169" t="s">
        <v>1353</v>
      </c>
      <c r="B169" t="s">
        <v>1352</v>
      </c>
      <c r="C169" t="s">
        <v>688</v>
      </c>
      <c r="D169" t="s">
        <v>980</v>
      </c>
      <c r="E169" t="s">
        <v>979</v>
      </c>
      <c r="F169" t="s">
        <v>100</v>
      </c>
    </row>
    <row r="170" spans="1:6">
      <c r="A170" t="s">
        <v>1351</v>
      </c>
      <c r="B170" t="s">
        <v>1350</v>
      </c>
      <c r="C170" t="s">
        <v>690</v>
      </c>
      <c r="D170" t="s">
        <v>984</v>
      </c>
      <c r="E170" t="s">
        <v>983</v>
      </c>
      <c r="F170" t="s">
        <v>267</v>
      </c>
    </row>
    <row r="171" spans="1:6">
      <c r="A171" t="s">
        <v>1349</v>
      </c>
      <c r="B171" t="s">
        <v>1348</v>
      </c>
      <c r="C171" t="s">
        <v>691</v>
      </c>
      <c r="D171" t="s">
        <v>996</v>
      </c>
      <c r="E171" t="s">
        <v>995</v>
      </c>
      <c r="F171" t="s">
        <v>142</v>
      </c>
    </row>
    <row r="172" spans="1:6">
      <c r="A172" t="s">
        <v>1345</v>
      </c>
      <c r="B172" t="s">
        <v>1344</v>
      </c>
      <c r="C172" t="s">
        <v>693</v>
      </c>
      <c r="D172" t="s">
        <v>970</v>
      </c>
      <c r="E172" t="s">
        <v>969</v>
      </c>
      <c r="F172" t="s">
        <v>79</v>
      </c>
    </row>
    <row r="173" spans="1:6">
      <c r="A173" t="s">
        <v>1343</v>
      </c>
      <c r="B173" t="s">
        <v>1342</v>
      </c>
      <c r="C173" t="s">
        <v>699</v>
      </c>
      <c r="D173" t="s">
        <v>980</v>
      </c>
      <c r="E173" t="s">
        <v>979</v>
      </c>
      <c r="F173" t="s">
        <v>100</v>
      </c>
    </row>
    <row r="174" spans="1:6">
      <c r="A174" t="s">
        <v>1341</v>
      </c>
      <c r="B174" t="s">
        <v>1340</v>
      </c>
      <c r="C174" t="s">
        <v>700</v>
      </c>
      <c r="D174" t="s">
        <v>1058</v>
      </c>
      <c r="E174" t="s">
        <v>1057</v>
      </c>
      <c r="F174" t="s">
        <v>317</v>
      </c>
    </row>
    <row r="175" spans="1:6">
      <c r="A175" t="s">
        <v>2074</v>
      </c>
      <c r="B175" t="s">
        <v>2063</v>
      </c>
      <c r="C175" t="s">
        <v>2075</v>
      </c>
      <c r="D175" t="s">
        <v>984</v>
      </c>
      <c r="E175" t="s">
        <v>983</v>
      </c>
      <c r="F175" t="s">
        <v>267</v>
      </c>
    </row>
    <row r="176" spans="1:6">
      <c r="A176" t="s">
        <v>1339</v>
      </c>
      <c r="B176" t="s">
        <v>1338</v>
      </c>
      <c r="C176" t="s">
        <v>702</v>
      </c>
      <c r="D176" t="s">
        <v>974</v>
      </c>
      <c r="E176" t="s">
        <v>973</v>
      </c>
      <c r="F176" t="s">
        <v>203</v>
      </c>
    </row>
    <row r="177" spans="1:6">
      <c r="A177" t="s">
        <v>1337</v>
      </c>
      <c r="B177" t="s">
        <v>1336</v>
      </c>
      <c r="C177" t="s">
        <v>703</v>
      </c>
      <c r="D177" t="s">
        <v>1058</v>
      </c>
      <c r="E177" t="s">
        <v>1057</v>
      </c>
      <c r="F177" t="s">
        <v>317</v>
      </c>
    </row>
    <row r="178" spans="1:6">
      <c r="A178" t="s">
        <v>1335</v>
      </c>
      <c r="B178" t="s">
        <v>1334</v>
      </c>
      <c r="C178" t="s">
        <v>707</v>
      </c>
      <c r="D178" t="s">
        <v>1004</v>
      </c>
      <c r="E178" t="s">
        <v>1003</v>
      </c>
      <c r="F178" t="s">
        <v>163</v>
      </c>
    </row>
    <row r="179" spans="1:6">
      <c r="A179" t="s">
        <v>1333</v>
      </c>
      <c r="B179" t="s">
        <v>1332</v>
      </c>
      <c r="C179" t="s">
        <v>709</v>
      </c>
      <c r="D179" t="s">
        <v>1058</v>
      </c>
      <c r="E179" t="s">
        <v>1057</v>
      </c>
      <c r="F179" t="s">
        <v>317</v>
      </c>
    </row>
    <row r="180" spans="1:6">
      <c r="A180" t="s">
        <v>1331</v>
      </c>
      <c r="B180" t="s">
        <v>1330</v>
      </c>
      <c r="C180" t="s">
        <v>710</v>
      </c>
      <c r="D180" t="s">
        <v>984</v>
      </c>
      <c r="E180" t="s">
        <v>983</v>
      </c>
      <c r="F180" t="s">
        <v>267</v>
      </c>
    </row>
    <row r="181" spans="1:6">
      <c r="A181" t="s">
        <v>1329</v>
      </c>
      <c r="B181" t="s">
        <v>1328</v>
      </c>
      <c r="C181" t="s">
        <v>715</v>
      </c>
      <c r="D181" t="s">
        <v>1016</v>
      </c>
      <c r="E181" t="s">
        <v>1015</v>
      </c>
      <c r="F181" t="s">
        <v>73</v>
      </c>
    </row>
    <row r="182" spans="1:6">
      <c r="A182" t="s">
        <v>1327</v>
      </c>
      <c r="B182" t="s">
        <v>1326</v>
      </c>
      <c r="C182" t="s">
        <v>1325</v>
      </c>
      <c r="D182" t="s">
        <v>1084</v>
      </c>
      <c r="E182" t="s">
        <v>1083</v>
      </c>
      <c r="F182" t="s">
        <v>252</v>
      </c>
    </row>
    <row r="183" spans="1:6">
      <c r="A183" t="s">
        <v>1324</v>
      </c>
      <c r="B183" t="s">
        <v>1323</v>
      </c>
      <c r="C183" t="s">
        <v>717</v>
      </c>
      <c r="D183" t="s">
        <v>974</v>
      </c>
      <c r="E183" t="s">
        <v>973</v>
      </c>
      <c r="F183" t="s">
        <v>203</v>
      </c>
    </row>
    <row r="184" spans="1:6">
      <c r="A184" t="s">
        <v>1322</v>
      </c>
      <c r="B184" t="s">
        <v>1321</v>
      </c>
      <c r="C184" t="s">
        <v>718</v>
      </c>
      <c r="D184" t="s">
        <v>1016</v>
      </c>
      <c r="E184" t="s">
        <v>1015</v>
      </c>
      <c r="F184" t="s">
        <v>73</v>
      </c>
    </row>
    <row r="185" spans="1:6">
      <c r="A185" t="s">
        <v>1320</v>
      </c>
      <c r="B185" t="s">
        <v>1319</v>
      </c>
      <c r="C185" t="s">
        <v>719</v>
      </c>
      <c r="D185" t="s">
        <v>1042</v>
      </c>
      <c r="E185" t="s">
        <v>1041</v>
      </c>
      <c r="F185" t="s">
        <v>41</v>
      </c>
    </row>
    <row r="186" spans="1:6">
      <c r="A186" t="s">
        <v>1316</v>
      </c>
      <c r="B186" t="s">
        <v>1315</v>
      </c>
      <c r="C186" t="s">
        <v>723</v>
      </c>
      <c r="D186" t="s">
        <v>984</v>
      </c>
      <c r="E186" t="s">
        <v>983</v>
      </c>
      <c r="F186" t="s">
        <v>267</v>
      </c>
    </row>
    <row r="187" spans="1:6">
      <c r="A187" t="s">
        <v>1314</v>
      </c>
      <c r="B187" t="s">
        <v>1313</v>
      </c>
      <c r="C187" t="s">
        <v>724</v>
      </c>
      <c r="D187" t="s">
        <v>974</v>
      </c>
      <c r="E187" t="s">
        <v>973</v>
      </c>
      <c r="F187" t="s">
        <v>203</v>
      </c>
    </row>
    <row r="188" spans="1:6">
      <c r="A188" t="s">
        <v>1312</v>
      </c>
      <c r="B188" t="s">
        <v>1311</v>
      </c>
      <c r="C188" t="s">
        <v>727</v>
      </c>
      <c r="D188" t="s">
        <v>980</v>
      </c>
      <c r="E188" t="s">
        <v>979</v>
      </c>
      <c r="F188" t="s">
        <v>100</v>
      </c>
    </row>
    <row r="189" spans="1:6">
      <c r="A189" t="s">
        <v>1310</v>
      </c>
      <c r="B189" t="s">
        <v>1309</v>
      </c>
      <c r="C189" t="s">
        <v>728</v>
      </c>
      <c r="D189" t="s">
        <v>996</v>
      </c>
      <c r="E189" t="s">
        <v>995</v>
      </c>
      <c r="F189" t="s">
        <v>142</v>
      </c>
    </row>
    <row r="190" spans="1:6">
      <c r="A190" t="s">
        <v>1308</v>
      </c>
      <c r="B190" t="s">
        <v>1307</v>
      </c>
      <c r="C190" t="s">
        <v>729</v>
      </c>
      <c r="D190" t="s">
        <v>1058</v>
      </c>
      <c r="E190" t="s">
        <v>1057</v>
      </c>
      <c r="F190" t="s">
        <v>317</v>
      </c>
    </row>
    <row r="191" spans="1:6">
      <c r="A191" t="s">
        <v>1306</v>
      </c>
      <c r="B191" t="s">
        <v>1305</v>
      </c>
      <c r="C191" t="s">
        <v>734</v>
      </c>
      <c r="D191" t="s">
        <v>980</v>
      </c>
      <c r="E191" t="s">
        <v>979</v>
      </c>
      <c r="F191" t="s">
        <v>100</v>
      </c>
    </row>
    <row r="192" spans="1:6">
      <c r="A192" t="s">
        <v>1304</v>
      </c>
      <c r="B192" t="s">
        <v>1303</v>
      </c>
      <c r="C192" t="s">
        <v>736</v>
      </c>
      <c r="D192" t="s">
        <v>1058</v>
      </c>
      <c r="E192" t="s">
        <v>1057</v>
      </c>
      <c r="F192" t="s">
        <v>317</v>
      </c>
    </row>
    <row r="193" spans="1:6">
      <c r="A193" t="s">
        <v>1302</v>
      </c>
      <c r="B193" t="s">
        <v>1301</v>
      </c>
      <c r="C193" t="s">
        <v>740</v>
      </c>
      <c r="D193" t="s">
        <v>996</v>
      </c>
      <c r="E193" t="s">
        <v>995</v>
      </c>
      <c r="F193" t="s">
        <v>142</v>
      </c>
    </row>
    <row r="194" spans="1:6">
      <c r="A194" t="s">
        <v>1300</v>
      </c>
      <c r="B194" t="s">
        <v>1299</v>
      </c>
      <c r="C194" t="s">
        <v>742</v>
      </c>
      <c r="D194" t="s">
        <v>974</v>
      </c>
      <c r="E194" t="s">
        <v>973</v>
      </c>
      <c r="F194" t="s">
        <v>203</v>
      </c>
    </row>
    <row r="195" spans="1:6">
      <c r="A195" t="s">
        <v>1298</v>
      </c>
      <c r="B195" t="s">
        <v>1297</v>
      </c>
      <c r="C195" t="s">
        <v>745</v>
      </c>
      <c r="D195" t="s">
        <v>980</v>
      </c>
      <c r="E195" t="s">
        <v>979</v>
      </c>
      <c r="F195" t="s">
        <v>100</v>
      </c>
    </row>
    <row r="196" spans="1:6">
      <c r="A196" t="s">
        <v>1296</v>
      </c>
      <c r="B196" t="s">
        <v>1295</v>
      </c>
      <c r="C196" t="s">
        <v>746</v>
      </c>
      <c r="D196" t="s">
        <v>980</v>
      </c>
      <c r="E196" t="s">
        <v>979</v>
      </c>
      <c r="F196" t="s">
        <v>100</v>
      </c>
    </row>
    <row r="197" spans="1:6">
      <c r="A197" t="s">
        <v>1294</v>
      </c>
      <c r="B197" t="s">
        <v>1293</v>
      </c>
      <c r="C197" t="s">
        <v>747</v>
      </c>
      <c r="D197" t="s">
        <v>974</v>
      </c>
      <c r="E197" t="s">
        <v>973</v>
      </c>
      <c r="F197" t="s">
        <v>203</v>
      </c>
    </row>
    <row r="198" spans="1:6">
      <c r="A198" t="s">
        <v>1292</v>
      </c>
      <c r="B198" t="s">
        <v>1291</v>
      </c>
      <c r="C198" t="s">
        <v>748</v>
      </c>
      <c r="D198" t="s">
        <v>1036</v>
      </c>
      <c r="E198" t="s">
        <v>1035</v>
      </c>
      <c r="F198" t="s">
        <v>2068</v>
      </c>
    </row>
    <row r="199" spans="1:6">
      <c r="A199" t="s">
        <v>1290</v>
      </c>
      <c r="B199" t="s">
        <v>1289</v>
      </c>
      <c r="C199" t="s">
        <v>749</v>
      </c>
      <c r="D199" t="s">
        <v>1084</v>
      </c>
      <c r="E199" t="s">
        <v>1083</v>
      </c>
      <c r="F199" t="s">
        <v>252</v>
      </c>
    </row>
    <row r="200" spans="1:6">
      <c r="A200" t="s">
        <v>1288</v>
      </c>
      <c r="B200" t="s">
        <v>1287</v>
      </c>
      <c r="C200" t="s">
        <v>750</v>
      </c>
      <c r="D200" t="s">
        <v>1016</v>
      </c>
      <c r="E200" t="s">
        <v>1015</v>
      </c>
      <c r="F200" t="s">
        <v>73</v>
      </c>
    </row>
    <row r="201" spans="1:6">
      <c r="A201" t="s">
        <v>1286</v>
      </c>
      <c r="B201" t="s">
        <v>1285</v>
      </c>
      <c r="C201" t="s">
        <v>752</v>
      </c>
      <c r="D201" t="s">
        <v>1000</v>
      </c>
      <c r="E201" t="s">
        <v>999</v>
      </c>
      <c r="F201" t="s">
        <v>51</v>
      </c>
    </row>
    <row r="202" spans="1:6">
      <c r="A202" t="s">
        <v>1284</v>
      </c>
      <c r="B202" t="s">
        <v>1283</v>
      </c>
      <c r="C202" t="s">
        <v>753</v>
      </c>
      <c r="D202" t="s">
        <v>974</v>
      </c>
      <c r="E202" t="s">
        <v>973</v>
      </c>
      <c r="F202" t="s">
        <v>203</v>
      </c>
    </row>
    <row r="203" spans="1:6">
      <c r="A203" t="s">
        <v>1282</v>
      </c>
      <c r="B203" t="s">
        <v>1281</v>
      </c>
      <c r="C203" t="s">
        <v>755</v>
      </c>
      <c r="D203" t="s">
        <v>984</v>
      </c>
      <c r="E203" t="s">
        <v>983</v>
      </c>
      <c r="F203" t="s">
        <v>267</v>
      </c>
    </row>
    <row r="204" spans="1:6">
      <c r="A204" t="s">
        <v>1280</v>
      </c>
      <c r="B204" t="s">
        <v>1279</v>
      </c>
      <c r="C204" t="s">
        <v>756</v>
      </c>
      <c r="D204" t="s">
        <v>980</v>
      </c>
      <c r="E204" t="s">
        <v>979</v>
      </c>
      <c r="F204" t="s">
        <v>100</v>
      </c>
    </row>
    <row r="205" spans="1:6">
      <c r="A205" t="s">
        <v>1278</v>
      </c>
      <c r="B205" t="s">
        <v>1277</v>
      </c>
      <c r="C205" t="s">
        <v>759</v>
      </c>
      <c r="D205" t="s">
        <v>974</v>
      </c>
      <c r="E205" t="s">
        <v>973</v>
      </c>
      <c r="F205" t="s">
        <v>203</v>
      </c>
    </row>
    <row r="206" spans="1:6">
      <c r="A206" t="s">
        <v>1276</v>
      </c>
      <c r="B206" t="s">
        <v>1275</v>
      </c>
      <c r="C206" t="s">
        <v>760</v>
      </c>
      <c r="D206" t="s">
        <v>984</v>
      </c>
      <c r="E206" t="s">
        <v>983</v>
      </c>
      <c r="F206" t="s">
        <v>267</v>
      </c>
    </row>
    <row r="207" spans="1:6">
      <c r="A207" t="s">
        <v>1274</v>
      </c>
      <c r="B207" t="s">
        <v>1273</v>
      </c>
      <c r="C207" t="s">
        <v>761</v>
      </c>
      <c r="D207" t="s">
        <v>984</v>
      </c>
      <c r="E207" t="s">
        <v>983</v>
      </c>
      <c r="F207" t="s">
        <v>267</v>
      </c>
    </row>
    <row r="208" spans="1:6">
      <c r="A208" t="s">
        <v>1272</v>
      </c>
      <c r="B208" t="s">
        <v>1271</v>
      </c>
      <c r="C208" t="s">
        <v>762</v>
      </c>
      <c r="D208" t="s">
        <v>1042</v>
      </c>
      <c r="E208" t="s">
        <v>1041</v>
      </c>
      <c r="F208" t="s">
        <v>41</v>
      </c>
    </row>
    <row r="209" spans="1:6">
      <c r="A209" t="s">
        <v>1270</v>
      </c>
      <c r="B209" t="s">
        <v>1269</v>
      </c>
      <c r="C209" t="s">
        <v>763</v>
      </c>
      <c r="D209" t="s">
        <v>980</v>
      </c>
      <c r="E209" t="s">
        <v>979</v>
      </c>
      <c r="F209" t="s">
        <v>100</v>
      </c>
    </row>
    <row r="210" spans="1:6">
      <c r="A210" t="s">
        <v>1268</v>
      </c>
      <c r="B210" t="s">
        <v>1267</v>
      </c>
      <c r="C210" t="s">
        <v>764</v>
      </c>
      <c r="D210" t="s">
        <v>970</v>
      </c>
      <c r="E210" t="s">
        <v>969</v>
      </c>
      <c r="F210" t="s">
        <v>79</v>
      </c>
    </row>
    <row r="211" spans="1:6">
      <c r="A211" t="s">
        <v>1266</v>
      </c>
      <c r="B211" t="s">
        <v>1265</v>
      </c>
      <c r="C211" t="s">
        <v>766</v>
      </c>
      <c r="D211" t="s">
        <v>970</v>
      </c>
      <c r="E211" t="s">
        <v>969</v>
      </c>
      <c r="F211" t="s">
        <v>79</v>
      </c>
    </row>
    <row r="212" spans="1:6">
      <c r="A212" t="s">
        <v>1264</v>
      </c>
      <c r="B212" t="s">
        <v>1263</v>
      </c>
      <c r="C212" t="s">
        <v>767</v>
      </c>
      <c r="D212" t="s">
        <v>970</v>
      </c>
      <c r="E212" t="s">
        <v>969</v>
      </c>
      <c r="F212" t="s">
        <v>79</v>
      </c>
    </row>
    <row r="213" spans="1:6">
      <c r="A213" t="s">
        <v>1262</v>
      </c>
      <c r="B213" t="s">
        <v>1261</v>
      </c>
      <c r="C213" t="s">
        <v>769</v>
      </c>
      <c r="D213" t="s">
        <v>980</v>
      </c>
      <c r="E213" t="s">
        <v>979</v>
      </c>
      <c r="F213" t="s">
        <v>100</v>
      </c>
    </row>
    <row r="214" spans="1:6">
      <c r="A214" t="s">
        <v>1260</v>
      </c>
      <c r="B214" t="s">
        <v>1259</v>
      </c>
      <c r="C214" t="s">
        <v>771</v>
      </c>
      <c r="D214" t="s">
        <v>984</v>
      </c>
      <c r="E214" t="s">
        <v>983</v>
      </c>
      <c r="F214" t="s">
        <v>267</v>
      </c>
    </row>
    <row r="215" spans="1:6">
      <c r="A215" t="s">
        <v>1258</v>
      </c>
      <c r="B215" t="s">
        <v>1257</v>
      </c>
      <c r="C215" t="s">
        <v>773</v>
      </c>
      <c r="D215" t="s">
        <v>1036</v>
      </c>
      <c r="E215" t="s">
        <v>1035</v>
      </c>
      <c r="F215" t="s">
        <v>2068</v>
      </c>
    </row>
    <row r="216" spans="1:6">
      <c r="A216" t="s">
        <v>1256</v>
      </c>
      <c r="B216" t="s">
        <v>1255</v>
      </c>
      <c r="C216" t="s">
        <v>774</v>
      </c>
      <c r="D216" t="s">
        <v>1004</v>
      </c>
      <c r="E216" t="s">
        <v>1003</v>
      </c>
      <c r="F216" t="s">
        <v>163</v>
      </c>
    </row>
    <row r="217" spans="1:6">
      <c r="A217" t="s">
        <v>1254</v>
      </c>
      <c r="B217" t="s">
        <v>1253</v>
      </c>
      <c r="C217" t="s">
        <v>775</v>
      </c>
      <c r="D217" t="s">
        <v>1004</v>
      </c>
      <c r="E217" t="s">
        <v>1003</v>
      </c>
      <c r="F217" t="s">
        <v>163</v>
      </c>
    </row>
    <row r="218" spans="1:6">
      <c r="A218" t="s">
        <v>1252</v>
      </c>
      <c r="B218" t="s">
        <v>1251</v>
      </c>
      <c r="C218" t="s">
        <v>776</v>
      </c>
      <c r="D218" t="s">
        <v>1036</v>
      </c>
      <c r="E218" t="s">
        <v>1035</v>
      </c>
      <c r="F218" t="s">
        <v>2068</v>
      </c>
    </row>
    <row r="219" spans="1:6">
      <c r="A219" t="s">
        <v>1250</v>
      </c>
      <c r="B219" t="s">
        <v>1249</v>
      </c>
      <c r="C219" t="s">
        <v>777</v>
      </c>
      <c r="D219" t="s">
        <v>984</v>
      </c>
      <c r="E219" t="s">
        <v>983</v>
      </c>
      <c r="F219" t="s">
        <v>267</v>
      </c>
    </row>
    <row r="220" spans="1:6">
      <c r="A220" t="s">
        <v>1248</v>
      </c>
      <c r="B220" t="s">
        <v>1247</v>
      </c>
      <c r="C220" t="s">
        <v>779</v>
      </c>
      <c r="D220" t="s">
        <v>980</v>
      </c>
      <c r="E220" t="s">
        <v>979</v>
      </c>
      <c r="F220" t="s">
        <v>100</v>
      </c>
    </row>
    <row r="221" spans="1:6">
      <c r="A221" t="s">
        <v>1246</v>
      </c>
      <c r="B221" t="s">
        <v>1245</v>
      </c>
      <c r="C221" t="s">
        <v>780</v>
      </c>
      <c r="D221" t="s">
        <v>1004</v>
      </c>
      <c r="E221" t="s">
        <v>1003</v>
      </c>
      <c r="F221" t="s">
        <v>163</v>
      </c>
    </row>
    <row r="222" spans="1:6">
      <c r="A222" t="s">
        <v>1244</v>
      </c>
      <c r="B222" t="s">
        <v>1243</v>
      </c>
      <c r="C222" t="s">
        <v>782</v>
      </c>
      <c r="D222" t="s">
        <v>996</v>
      </c>
      <c r="E222" t="s">
        <v>995</v>
      </c>
      <c r="F222" t="s">
        <v>142</v>
      </c>
    </row>
    <row r="223" spans="1:6">
      <c r="A223" t="s">
        <v>1242</v>
      </c>
      <c r="B223" t="s">
        <v>1241</v>
      </c>
      <c r="C223" t="s">
        <v>783</v>
      </c>
      <c r="D223" t="s">
        <v>980</v>
      </c>
      <c r="E223" t="s">
        <v>979</v>
      </c>
      <c r="F223" t="s">
        <v>100</v>
      </c>
    </row>
    <row r="224" spans="1:6">
      <c r="A224" t="s">
        <v>1240</v>
      </c>
      <c r="B224" t="s">
        <v>1239</v>
      </c>
      <c r="C224" t="s">
        <v>784</v>
      </c>
      <c r="D224" t="s">
        <v>974</v>
      </c>
      <c r="E224" t="s">
        <v>973</v>
      </c>
      <c r="F224" t="s">
        <v>203</v>
      </c>
    </row>
    <row r="225" spans="1:6">
      <c r="A225" t="s">
        <v>1238</v>
      </c>
      <c r="B225" t="s">
        <v>1237</v>
      </c>
      <c r="C225" t="s">
        <v>785</v>
      </c>
      <c r="D225" t="s">
        <v>1058</v>
      </c>
      <c r="E225" t="s">
        <v>1057</v>
      </c>
      <c r="F225" t="s">
        <v>317</v>
      </c>
    </row>
    <row r="226" spans="1:6">
      <c r="A226" t="s">
        <v>1236</v>
      </c>
      <c r="B226" t="s">
        <v>1235</v>
      </c>
      <c r="C226" t="s">
        <v>786</v>
      </c>
      <c r="D226" t="s">
        <v>1042</v>
      </c>
      <c r="E226" t="s">
        <v>1041</v>
      </c>
      <c r="F226" t="s">
        <v>41</v>
      </c>
    </row>
    <row r="227" spans="1:6">
      <c r="A227" t="s">
        <v>1234</v>
      </c>
      <c r="B227" t="s">
        <v>1233</v>
      </c>
      <c r="C227" t="s">
        <v>787</v>
      </c>
      <c r="D227" t="s">
        <v>974</v>
      </c>
      <c r="E227" t="s">
        <v>973</v>
      </c>
      <c r="F227" t="s">
        <v>203</v>
      </c>
    </row>
    <row r="228" spans="1:6">
      <c r="A228" t="s">
        <v>1232</v>
      </c>
      <c r="B228" t="s">
        <v>1231</v>
      </c>
      <c r="C228" t="s">
        <v>788</v>
      </c>
      <c r="D228" t="s">
        <v>1004</v>
      </c>
      <c r="E228" t="s">
        <v>1003</v>
      </c>
      <c r="F228" t="s">
        <v>163</v>
      </c>
    </row>
    <row r="229" spans="1:6">
      <c r="A229" t="s">
        <v>1230</v>
      </c>
      <c r="B229" t="s">
        <v>1229</v>
      </c>
      <c r="C229" t="s">
        <v>789</v>
      </c>
      <c r="D229" t="s">
        <v>980</v>
      </c>
      <c r="E229" t="s">
        <v>979</v>
      </c>
      <c r="F229" t="s">
        <v>100</v>
      </c>
    </row>
    <row r="230" spans="1:6">
      <c r="A230" t="s">
        <v>1228</v>
      </c>
      <c r="B230" t="s">
        <v>1227</v>
      </c>
      <c r="C230" t="s">
        <v>790</v>
      </c>
      <c r="D230" t="s">
        <v>970</v>
      </c>
      <c r="E230" t="s">
        <v>969</v>
      </c>
      <c r="F230" t="s">
        <v>79</v>
      </c>
    </row>
    <row r="231" spans="1:6">
      <c r="A231" t="s">
        <v>1226</v>
      </c>
      <c r="B231" t="s">
        <v>1225</v>
      </c>
      <c r="C231" t="s">
        <v>794</v>
      </c>
      <c r="D231" t="s">
        <v>1084</v>
      </c>
      <c r="E231" t="s">
        <v>1083</v>
      </c>
      <c r="F231" t="s">
        <v>252</v>
      </c>
    </row>
    <row r="232" spans="1:6">
      <c r="A232" t="s">
        <v>1224</v>
      </c>
      <c r="B232" t="s">
        <v>1223</v>
      </c>
      <c r="C232" t="s">
        <v>795</v>
      </c>
      <c r="D232" t="s">
        <v>980</v>
      </c>
      <c r="E232" t="s">
        <v>979</v>
      </c>
      <c r="F232" t="s">
        <v>100</v>
      </c>
    </row>
    <row r="233" spans="1:6">
      <c r="A233" t="s">
        <v>1222</v>
      </c>
      <c r="B233" t="s">
        <v>1221</v>
      </c>
      <c r="C233" t="s">
        <v>796</v>
      </c>
      <c r="D233" t="s">
        <v>996</v>
      </c>
      <c r="E233" t="s">
        <v>995</v>
      </c>
      <c r="F233" t="s">
        <v>142</v>
      </c>
    </row>
    <row r="234" spans="1:6">
      <c r="A234" t="s">
        <v>1220</v>
      </c>
      <c r="B234" t="s">
        <v>1219</v>
      </c>
      <c r="C234" t="s">
        <v>797</v>
      </c>
      <c r="D234" t="s">
        <v>984</v>
      </c>
      <c r="E234" t="s">
        <v>983</v>
      </c>
      <c r="F234" t="s">
        <v>267</v>
      </c>
    </row>
    <row r="235" spans="1:6">
      <c r="A235" t="s">
        <v>1218</v>
      </c>
      <c r="B235" t="s">
        <v>1217</v>
      </c>
      <c r="C235" t="s">
        <v>798</v>
      </c>
      <c r="D235" t="s">
        <v>980</v>
      </c>
      <c r="E235" t="s">
        <v>979</v>
      </c>
      <c r="F235" t="s">
        <v>100</v>
      </c>
    </row>
    <row r="236" spans="1:6">
      <c r="A236" t="s">
        <v>1216</v>
      </c>
      <c r="B236" t="s">
        <v>1215</v>
      </c>
      <c r="C236" t="s">
        <v>799</v>
      </c>
      <c r="D236" t="s">
        <v>996</v>
      </c>
      <c r="E236" t="s">
        <v>995</v>
      </c>
      <c r="F236" t="s">
        <v>142</v>
      </c>
    </row>
    <row r="237" spans="1:6">
      <c r="A237" t="s">
        <v>1214</v>
      </c>
      <c r="B237" t="s">
        <v>1213</v>
      </c>
      <c r="C237" t="s">
        <v>800</v>
      </c>
      <c r="D237" t="s">
        <v>974</v>
      </c>
      <c r="E237" t="s">
        <v>973</v>
      </c>
      <c r="F237" t="s">
        <v>203</v>
      </c>
    </row>
    <row r="238" spans="1:6">
      <c r="A238" t="s">
        <v>1212</v>
      </c>
      <c r="B238" t="s">
        <v>1211</v>
      </c>
      <c r="C238" t="s">
        <v>805</v>
      </c>
      <c r="D238" t="s">
        <v>970</v>
      </c>
      <c r="E238" t="s">
        <v>969</v>
      </c>
      <c r="F238" t="s">
        <v>79</v>
      </c>
    </row>
    <row r="239" spans="1:6">
      <c r="A239" t="s">
        <v>1210</v>
      </c>
      <c r="B239" t="s">
        <v>1209</v>
      </c>
      <c r="C239" t="s">
        <v>1208</v>
      </c>
      <c r="D239" t="s">
        <v>974</v>
      </c>
      <c r="E239" t="s">
        <v>973</v>
      </c>
      <c r="F239" t="s">
        <v>203</v>
      </c>
    </row>
    <row r="240" spans="1:6">
      <c r="A240" t="s">
        <v>1207</v>
      </c>
      <c r="B240" t="s">
        <v>1206</v>
      </c>
      <c r="C240" t="s">
        <v>806</v>
      </c>
      <c r="D240" t="s">
        <v>1058</v>
      </c>
      <c r="E240" t="s">
        <v>1057</v>
      </c>
      <c r="F240" t="s">
        <v>317</v>
      </c>
    </row>
    <row r="241" spans="1:6">
      <c r="A241" t="s">
        <v>1205</v>
      </c>
      <c r="B241" t="s">
        <v>1204</v>
      </c>
      <c r="C241" t="s">
        <v>807</v>
      </c>
      <c r="D241" t="s">
        <v>1058</v>
      </c>
      <c r="E241" t="s">
        <v>1057</v>
      </c>
      <c r="F241" t="s">
        <v>317</v>
      </c>
    </row>
    <row r="242" spans="1:6">
      <c r="A242" t="s">
        <v>1203</v>
      </c>
      <c r="B242" t="s">
        <v>1202</v>
      </c>
      <c r="C242" t="s">
        <v>809</v>
      </c>
      <c r="D242" t="s">
        <v>996</v>
      </c>
      <c r="E242" t="s">
        <v>995</v>
      </c>
      <c r="F242" t="s">
        <v>142</v>
      </c>
    </row>
    <row r="243" spans="1:6">
      <c r="A243" t="s">
        <v>1201</v>
      </c>
      <c r="B243" t="s">
        <v>1200</v>
      </c>
      <c r="C243" t="s">
        <v>810</v>
      </c>
      <c r="D243" t="s">
        <v>984</v>
      </c>
      <c r="E243" t="s">
        <v>983</v>
      </c>
      <c r="F243" t="s">
        <v>267</v>
      </c>
    </row>
    <row r="244" spans="1:6">
      <c r="A244" t="s">
        <v>1199</v>
      </c>
      <c r="B244" t="s">
        <v>1198</v>
      </c>
      <c r="C244" t="s">
        <v>811</v>
      </c>
      <c r="D244" t="s">
        <v>974</v>
      </c>
      <c r="E244" t="s">
        <v>973</v>
      </c>
      <c r="F244" t="s">
        <v>203</v>
      </c>
    </row>
    <row r="245" spans="1:6">
      <c r="A245" t="s">
        <v>1197</v>
      </c>
      <c r="B245" t="s">
        <v>1196</v>
      </c>
      <c r="C245" t="s">
        <v>813</v>
      </c>
      <c r="D245" t="s">
        <v>980</v>
      </c>
      <c r="E245" t="s">
        <v>979</v>
      </c>
      <c r="F245" t="s">
        <v>100</v>
      </c>
    </row>
    <row r="246" spans="1:6">
      <c r="A246" t="s">
        <v>1195</v>
      </c>
      <c r="B246" t="s">
        <v>1194</v>
      </c>
      <c r="C246" t="s">
        <v>814</v>
      </c>
      <c r="D246" t="s">
        <v>984</v>
      </c>
      <c r="E246" t="s">
        <v>983</v>
      </c>
      <c r="F246" t="s">
        <v>267</v>
      </c>
    </row>
    <row r="247" spans="1:6">
      <c r="A247" t="s">
        <v>1193</v>
      </c>
      <c r="B247" t="s">
        <v>1192</v>
      </c>
      <c r="C247" t="s">
        <v>818</v>
      </c>
      <c r="D247" t="s">
        <v>1004</v>
      </c>
      <c r="E247" t="s">
        <v>1003</v>
      </c>
      <c r="F247" t="s">
        <v>163</v>
      </c>
    </row>
    <row r="248" spans="1:6">
      <c r="A248" t="s">
        <v>1191</v>
      </c>
      <c r="B248" t="s">
        <v>1190</v>
      </c>
      <c r="C248" t="s">
        <v>821</v>
      </c>
      <c r="D248" t="s">
        <v>980</v>
      </c>
      <c r="E248" t="s">
        <v>979</v>
      </c>
      <c r="F248" t="s">
        <v>100</v>
      </c>
    </row>
    <row r="249" spans="1:6">
      <c r="A249" t="s">
        <v>1189</v>
      </c>
      <c r="B249" t="s">
        <v>1188</v>
      </c>
      <c r="C249" t="s">
        <v>822</v>
      </c>
      <c r="D249" t="s">
        <v>974</v>
      </c>
      <c r="E249" t="s">
        <v>973</v>
      </c>
      <c r="F249" t="s">
        <v>203</v>
      </c>
    </row>
    <row r="250" spans="1:6">
      <c r="A250" t="s">
        <v>1187</v>
      </c>
      <c r="B250" t="s">
        <v>1186</v>
      </c>
      <c r="C250" t="s">
        <v>823</v>
      </c>
      <c r="D250" t="s">
        <v>1036</v>
      </c>
      <c r="E250" t="s">
        <v>1035</v>
      </c>
      <c r="F250" t="s">
        <v>2068</v>
      </c>
    </row>
    <row r="251" spans="1:6">
      <c r="A251" t="s">
        <v>1185</v>
      </c>
      <c r="B251" t="s">
        <v>1184</v>
      </c>
      <c r="C251" t="s">
        <v>828</v>
      </c>
      <c r="D251" t="s">
        <v>1084</v>
      </c>
      <c r="E251" t="s">
        <v>1083</v>
      </c>
      <c r="F251" t="s">
        <v>252</v>
      </c>
    </row>
    <row r="252" spans="1:6">
      <c r="A252" t="s">
        <v>1183</v>
      </c>
      <c r="B252" t="s">
        <v>1182</v>
      </c>
      <c r="C252" t="s">
        <v>830</v>
      </c>
      <c r="D252" t="s">
        <v>1058</v>
      </c>
      <c r="E252" t="s">
        <v>1057</v>
      </c>
      <c r="F252" t="s">
        <v>317</v>
      </c>
    </row>
    <row r="253" spans="1:6">
      <c r="A253" t="s">
        <v>1179</v>
      </c>
      <c r="B253" t="s">
        <v>1178</v>
      </c>
      <c r="C253" t="s">
        <v>832</v>
      </c>
      <c r="D253" t="s">
        <v>984</v>
      </c>
      <c r="E253" t="s">
        <v>983</v>
      </c>
      <c r="F253" t="s">
        <v>267</v>
      </c>
    </row>
    <row r="254" spans="1:6">
      <c r="A254" t="s">
        <v>1177</v>
      </c>
      <c r="B254" t="s">
        <v>1176</v>
      </c>
      <c r="C254" t="s">
        <v>834</v>
      </c>
      <c r="D254" t="s">
        <v>1058</v>
      </c>
      <c r="E254" t="s">
        <v>1057</v>
      </c>
      <c r="F254" t="s">
        <v>317</v>
      </c>
    </row>
    <row r="255" spans="1:6">
      <c r="A255" t="s">
        <v>1175</v>
      </c>
      <c r="B255" t="s">
        <v>1174</v>
      </c>
      <c r="C255" t="s">
        <v>836</v>
      </c>
      <c r="D255" t="s">
        <v>974</v>
      </c>
      <c r="E255" t="s">
        <v>973</v>
      </c>
      <c r="F255" t="s">
        <v>203</v>
      </c>
    </row>
    <row r="256" spans="1:6">
      <c r="A256" t="s">
        <v>1173</v>
      </c>
      <c r="B256" t="s">
        <v>1172</v>
      </c>
      <c r="C256" t="s">
        <v>838</v>
      </c>
      <c r="D256" t="s">
        <v>1084</v>
      </c>
      <c r="E256" t="s">
        <v>1083</v>
      </c>
      <c r="F256" t="s">
        <v>252</v>
      </c>
    </row>
    <row r="257" spans="1:6">
      <c r="A257" t="s">
        <v>1171</v>
      </c>
      <c r="B257" t="s">
        <v>1170</v>
      </c>
      <c r="C257" t="s">
        <v>840</v>
      </c>
      <c r="D257" t="s">
        <v>1036</v>
      </c>
      <c r="E257" t="s">
        <v>1035</v>
      </c>
      <c r="F257" t="s">
        <v>2068</v>
      </c>
    </row>
    <row r="258" spans="1:6">
      <c r="A258" t="s">
        <v>1169</v>
      </c>
      <c r="B258" t="s">
        <v>1168</v>
      </c>
      <c r="C258" t="s">
        <v>842</v>
      </c>
      <c r="D258" t="s">
        <v>996</v>
      </c>
      <c r="E258" t="s">
        <v>995</v>
      </c>
      <c r="F258" t="s">
        <v>142</v>
      </c>
    </row>
    <row r="259" spans="1:6">
      <c r="A259" t="s">
        <v>1167</v>
      </c>
      <c r="B259" t="s">
        <v>1166</v>
      </c>
      <c r="C259" t="s">
        <v>843</v>
      </c>
      <c r="D259" t="s">
        <v>984</v>
      </c>
      <c r="E259" t="s">
        <v>983</v>
      </c>
      <c r="F259" t="s">
        <v>267</v>
      </c>
    </row>
    <row r="260" spans="1:6">
      <c r="A260" t="s">
        <v>1165</v>
      </c>
      <c r="B260" t="s">
        <v>1164</v>
      </c>
      <c r="C260" t="s">
        <v>844</v>
      </c>
      <c r="D260" t="s">
        <v>984</v>
      </c>
      <c r="E260" t="s">
        <v>983</v>
      </c>
      <c r="F260" t="s">
        <v>267</v>
      </c>
    </row>
    <row r="261" spans="1:6">
      <c r="A261" t="s">
        <v>1163</v>
      </c>
      <c r="B261" t="s">
        <v>1162</v>
      </c>
      <c r="C261" t="s">
        <v>846</v>
      </c>
      <c r="D261" t="s">
        <v>1042</v>
      </c>
      <c r="E261" t="s">
        <v>1041</v>
      </c>
      <c r="F261" t="s">
        <v>41</v>
      </c>
    </row>
    <row r="262" spans="1:6">
      <c r="A262" t="s">
        <v>1161</v>
      </c>
      <c r="B262" t="s">
        <v>1160</v>
      </c>
      <c r="C262" t="s">
        <v>847</v>
      </c>
      <c r="D262" t="s">
        <v>970</v>
      </c>
      <c r="E262" t="s">
        <v>969</v>
      </c>
      <c r="F262" t="s">
        <v>79</v>
      </c>
    </row>
    <row r="263" spans="1:6">
      <c r="A263" t="s">
        <v>1159</v>
      </c>
      <c r="B263" t="s">
        <v>1158</v>
      </c>
      <c r="C263" t="s">
        <v>848</v>
      </c>
      <c r="D263" t="s">
        <v>1004</v>
      </c>
      <c r="E263" t="s">
        <v>1003</v>
      </c>
      <c r="F263" t="s">
        <v>163</v>
      </c>
    </row>
    <row r="264" spans="1:6">
      <c r="A264" t="s">
        <v>1157</v>
      </c>
      <c r="B264" t="s">
        <v>1156</v>
      </c>
      <c r="C264" t="s">
        <v>849</v>
      </c>
      <c r="D264" t="s">
        <v>984</v>
      </c>
      <c r="E264" t="s">
        <v>983</v>
      </c>
      <c r="F264" t="s">
        <v>267</v>
      </c>
    </row>
    <row r="265" spans="1:6">
      <c r="A265" t="s">
        <v>1155</v>
      </c>
      <c r="B265" t="s">
        <v>1154</v>
      </c>
      <c r="C265" t="s">
        <v>852</v>
      </c>
      <c r="D265" t="s">
        <v>970</v>
      </c>
      <c r="E265" t="s">
        <v>969</v>
      </c>
      <c r="F265" t="s">
        <v>79</v>
      </c>
    </row>
    <row r="266" spans="1:6">
      <c r="A266" t="s">
        <v>1153</v>
      </c>
      <c r="B266" t="s">
        <v>1152</v>
      </c>
      <c r="C266" t="s">
        <v>1151</v>
      </c>
      <c r="D266" t="s">
        <v>1058</v>
      </c>
      <c r="E266" t="s">
        <v>1057</v>
      </c>
      <c r="F266" t="s">
        <v>317</v>
      </c>
    </row>
    <row r="267" spans="1:6">
      <c r="A267" t="s">
        <v>1150</v>
      </c>
      <c r="B267" t="s">
        <v>1149</v>
      </c>
      <c r="C267" t="s">
        <v>853</v>
      </c>
      <c r="D267" t="s">
        <v>996</v>
      </c>
      <c r="E267" t="s">
        <v>995</v>
      </c>
      <c r="F267" t="s">
        <v>142</v>
      </c>
    </row>
    <row r="268" spans="1:6">
      <c r="A268" t="s">
        <v>1148</v>
      </c>
      <c r="B268" t="s">
        <v>1147</v>
      </c>
      <c r="C268" t="s">
        <v>855</v>
      </c>
      <c r="D268" t="s">
        <v>1036</v>
      </c>
      <c r="E268" t="s">
        <v>1035</v>
      </c>
      <c r="F268" t="s">
        <v>2068</v>
      </c>
    </row>
    <row r="269" spans="1:6">
      <c r="A269" t="s">
        <v>1146</v>
      </c>
      <c r="B269" t="s">
        <v>1145</v>
      </c>
      <c r="C269" t="s">
        <v>858</v>
      </c>
      <c r="D269" t="s">
        <v>1084</v>
      </c>
      <c r="E269" t="s">
        <v>1083</v>
      </c>
      <c r="F269" t="s">
        <v>252</v>
      </c>
    </row>
    <row r="270" spans="1:6">
      <c r="A270" t="s">
        <v>1144</v>
      </c>
      <c r="B270" t="s">
        <v>1143</v>
      </c>
      <c r="C270" t="s">
        <v>859</v>
      </c>
      <c r="D270" t="s">
        <v>1036</v>
      </c>
      <c r="E270" t="s">
        <v>1035</v>
      </c>
      <c r="F270" t="s">
        <v>2068</v>
      </c>
    </row>
    <row r="271" spans="1:6">
      <c r="A271" t="s">
        <v>1142</v>
      </c>
      <c r="B271" t="s">
        <v>1141</v>
      </c>
      <c r="C271" t="s">
        <v>860</v>
      </c>
      <c r="D271" t="s">
        <v>1004</v>
      </c>
      <c r="E271" t="s">
        <v>1003</v>
      </c>
      <c r="F271" t="s">
        <v>163</v>
      </c>
    </row>
    <row r="272" spans="1:6">
      <c r="A272" t="s">
        <v>1140</v>
      </c>
      <c r="B272" t="s">
        <v>1139</v>
      </c>
      <c r="C272" t="s">
        <v>861</v>
      </c>
      <c r="D272" t="s">
        <v>974</v>
      </c>
      <c r="E272" t="s">
        <v>973</v>
      </c>
      <c r="F272" t="s">
        <v>203</v>
      </c>
    </row>
    <row r="273" spans="1:6">
      <c r="A273" t="s">
        <v>1138</v>
      </c>
      <c r="B273" t="s">
        <v>1137</v>
      </c>
      <c r="C273" t="s">
        <v>862</v>
      </c>
      <c r="D273" t="s">
        <v>1084</v>
      </c>
      <c r="E273" t="s">
        <v>1083</v>
      </c>
      <c r="F273" t="s">
        <v>252</v>
      </c>
    </row>
    <row r="274" spans="1:6">
      <c r="A274" t="s">
        <v>1136</v>
      </c>
      <c r="B274" t="s">
        <v>1135</v>
      </c>
      <c r="C274" t="s">
        <v>864</v>
      </c>
      <c r="D274" t="s">
        <v>980</v>
      </c>
      <c r="E274" t="s">
        <v>979</v>
      </c>
      <c r="F274" t="s">
        <v>100</v>
      </c>
    </row>
    <row r="275" spans="1:6">
      <c r="A275" t="s">
        <v>1134</v>
      </c>
      <c r="B275" t="s">
        <v>1133</v>
      </c>
      <c r="C275" t="s">
        <v>865</v>
      </c>
      <c r="D275" t="s">
        <v>984</v>
      </c>
      <c r="E275" t="s">
        <v>983</v>
      </c>
      <c r="F275" t="s">
        <v>267</v>
      </c>
    </row>
    <row r="276" spans="1:6">
      <c r="A276" t="s">
        <v>1132</v>
      </c>
      <c r="B276" t="s">
        <v>1131</v>
      </c>
      <c r="C276" t="s">
        <v>866</v>
      </c>
      <c r="D276" t="s">
        <v>970</v>
      </c>
      <c r="E276" t="s">
        <v>969</v>
      </c>
      <c r="F276" t="s">
        <v>79</v>
      </c>
    </row>
    <row r="277" spans="1:6">
      <c r="A277" t="s">
        <v>1130</v>
      </c>
      <c r="B277" t="s">
        <v>1129</v>
      </c>
      <c r="C277" t="s">
        <v>867</v>
      </c>
      <c r="D277" t="s">
        <v>970</v>
      </c>
      <c r="E277" t="s">
        <v>969</v>
      </c>
      <c r="F277" t="s">
        <v>79</v>
      </c>
    </row>
    <row r="278" spans="1:6">
      <c r="A278" t="s">
        <v>1128</v>
      </c>
      <c r="B278" t="s">
        <v>1127</v>
      </c>
      <c r="C278" t="s">
        <v>868</v>
      </c>
      <c r="D278" t="s">
        <v>1016</v>
      </c>
      <c r="E278" t="s">
        <v>1015</v>
      </c>
      <c r="F278" t="s">
        <v>73</v>
      </c>
    </row>
    <row r="279" spans="1:6">
      <c r="A279" t="s">
        <v>1126</v>
      </c>
      <c r="B279" t="s">
        <v>1125</v>
      </c>
      <c r="C279" t="s">
        <v>869</v>
      </c>
      <c r="D279" t="s">
        <v>1036</v>
      </c>
      <c r="E279" t="s">
        <v>1035</v>
      </c>
      <c r="F279" t="s">
        <v>2068</v>
      </c>
    </row>
    <row r="280" spans="1:6">
      <c r="A280" t="s">
        <v>1122</v>
      </c>
      <c r="B280" t="s">
        <v>1121</v>
      </c>
      <c r="C280" t="s">
        <v>872</v>
      </c>
      <c r="D280" t="s">
        <v>1004</v>
      </c>
      <c r="E280" t="s">
        <v>1003</v>
      </c>
      <c r="F280" t="s">
        <v>163</v>
      </c>
    </row>
    <row r="281" spans="1:6">
      <c r="A281" t="s">
        <v>1120</v>
      </c>
      <c r="B281" t="s">
        <v>1119</v>
      </c>
      <c r="C281" t="s">
        <v>873</v>
      </c>
      <c r="D281" t="s">
        <v>1004</v>
      </c>
      <c r="E281" t="s">
        <v>1003</v>
      </c>
      <c r="F281" t="s">
        <v>163</v>
      </c>
    </row>
    <row r="282" spans="1:6">
      <c r="A282" t="s">
        <v>1118</v>
      </c>
      <c r="B282" t="s">
        <v>1117</v>
      </c>
      <c r="C282" t="s">
        <v>874</v>
      </c>
      <c r="D282" t="s">
        <v>1000</v>
      </c>
      <c r="E282" t="s">
        <v>999</v>
      </c>
      <c r="F282" t="s">
        <v>51</v>
      </c>
    </row>
    <row r="283" spans="1:6">
      <c r="A283" t="s">
        <v>1116</v>
      </c>
      <c r="B283" t="s">
        <v>1115</v>
      </c>
      <c r="C283" t="s">
        <v>142</v>
      </c>
      <c r="D283" t="s">
        <v>996</v>
      </c>
      <c r="E283" t="s">
        <v>995</v>
      </c>
      <c r="F283" t="s">
        <v>142</v>
      </c>
    </row>
    <row r="284" spans="1:6">
      <c r="A284" t="s">
        <v>1114</v>
      </c>
      <c r="B284" t="s">
        <v>1113</v>
      </c>
      <c r="C284" t="s">
        <v>875</v>
      </c>
      <c r="D284" t="s">
        <v>996</v>
      </c>
      <c r="E284" t="s">
        <v>995</v>
      </c>
      <c r="F284" t="s">
        <v>142</v>
      </c>
    </row>
    <row r="285" spans="1:6">
      <c r="A285" t="s">
        <v>1112</v>
      </c>
      <c r="B285" t="s">
        <v>1111</v>
      </c>
      <c r="C285" t="s">
        <v>876</v>
      </c>
      <c r="D285" t="s">
        <v>1058</v>
      </c>
      <c r="E285" t="s">
        <v>1057</v>
      </c>
      <c r="F285" t="s">
        <v>317</v>
      </c>
    </row>
    <row r="286" spans="1:6">
      <c r="A286" t="s">
        <v>1110</v>
      </c>
      <c r="B286" t="s">
        <v>1109</v>
      </c>
      <c r="C286" t="s">
        <v>878</v>
      </c>
      <c r="D286" t="s">
        <v>1058</v>
      </c>
      <c r="E286" t="s">
        <v>1057</v>
      </c>
      <c r="F286" t="s">
        <v>317</v>
      </c>
    </row>
    <row r="287" spans="1:6">
      <c r="A287" t="s">
        <v>1108</v>
      </c>
      <c r="B287" t="s">
        <v>1107</v>
      </c>
      <c r="C287" t="s">
        <v>879</v>
      </c>
      <c r="D287" t="s">
        <v>984</v>
      </c>
      <c r="E287" t="s">
        <v>983</v>
      </c>
      <c r="F287" t="s">
        <v>267</v>
      </c>
    </row>
    <row r="288" spans="1:6">
      <c r="A288" t="s">
        <v>1106</v>
      </c>
      <c r="B288" t="s">
        <v>1105</v>
      </c>
      <c r="C288" t="s">
        <v>880</v>
      </c>
      <c r="D288" t="s">
        <v>1042</v>
      </c>
      <c r="E288" t="s">
        <v>1041</v>
      </c>
      <c r="F288" t="s">
        <v>41</v>
      </c>
    </row>
    <row r="289" spans="1:6">
      <c r="A289" t="s">
        <v>1104</v>
      </c>
      <c r="B289" t="s">
        <v>1103</v>
      </c>
      <c r="C289" t="s">
        <v>881</v>
      </c>
      <c r="D289" t="s">
        <v>996</v>
      </c>
      <c r="E289" t="s">
        <v>995</v>
      </c>
      <c r="F289" t="s">
        <v>142</v>
      </c>
    </row>
    <row r="290" spans="1:6">
      <c r="A290" t="s">
        <v>1102</v>
      </c>
      <c r="B290" t="s">
        <v>1101</v>
      </c>
      <c r="C290" t="s">
        <v>882</v>
      </c>
      <c r="D290" t="s">
        <v>1084</v>
      </c>
      <c r="E290" t="s">
        <v>1083</v>
      </c>
      <c r="F290" t="s">
        <v>252</v>
      </c>
    </row>
    <row r="291" spans="1:6">
      <c r="A291" t="s">
        <v>1100</v>
      </c>
      <c r="B291" t="s">
        <v>1099</v>
      </c>
      <c r="C291" t="s">
        <v>884</v>
      </c>
      <c r="D291" t="s">
        <v>984</v>
      </c>
      <c r="E291" t="s">
        <v>983</v>
      </c>
      <c r="F291" t="s">
        <v>267</v>
      </c>
    </row>
    <row r="292" spans="1:6">
      <c r="A292" t="s">
        <v>1098</v>
      </c>
      <c r="B292" t="s">
        <v>1097</v>
      </c>
      <c r="C292" t="s">
        <v>885</v>
      </c>
      <c r="D292" t="s">
        <v>1004</v>
      </c>
      <c r="E292" t="s">
        <v>1003</v>
      </c>
      <c r="F292" t="s">
        <v>163</v>
      </c>
    </row>
    <row r="293" spans="1:6">
      <c r="A293" t="s">
        <v>1096</v>
      </c>
      <c r="B293" t="s">
        <v>1095</v>
      </c>
      <c r="C293" t="s">
        <v>887</v>
      </c>
      <c r="D293" t="s">
        <v>1058</v>
      </c>
      <c r="E293" t="s">
        <v>1057</v>
      </c>
      <c r="F293" t="s">
        <v>317</v>
      </c>
    </row>
    <row r="294" spans="1:6">
      <c r="A294" t="s">
        <v>1094</v>
      </c>
      <c r="B294" t="s">
        <v>1093</v>
      </c>
      <c r="C294" t="s">
        <v>888</v>
      </c>
      <c r="D294" t="s">
        <v>1058</v>
      </c>
      <c r="E294" t="s">
        <v>1057</v>
      </c>
      <c r="F294" t="s">
        <v>317</v>
      </c>
    </row>
    <row r="295" spans="1:6">
      <c r="A295" t="s">
        <v>1092</v>
      </c>
      <c r="B295" t="s">
        <v>1091</v>
      </c>
      <c r="C295" t="s">
        <v>890</v>
      </c>
      <c r="D295" t="s">
        <v>996</v>
      </c>
      <c r="E295" t="s">
        <v>995</v>
      </c>
      <c r="F295" t="s">
        <v>142</v>
      </c>
    </row>
    <row r="296" spans="1:6">
      <c r="A296" t="s">
        <v>1090</v>
      </c>
      <c r="B296" t="s">
        <v>1089</v>
      </c>
      <c r="C296" t="s">
        <v>891</v>
      </c>
      <c r="D296" t="s">
        <v>974</v>
      </c>
      <c r="E296" t="s">
        <v>973</v>
      </c>
      <c r="F296" t="s">
        <v>203</v>
      </c>
    </row>
    <row r="297" spans="1:6">
      <c r="A297" t="s">
        <v>1088</v>
      </c>
      <c r="B297" t="s">
        <v>1087</v>
      </c>
      <c r="C297" t="s">
        <v>893</v>
      </c>
      <c r="D297" t="s">
        <v>1036</v>
      </c>
      <c r="E297" t="s">
        <v>1035</v>
      </c>
      <c r="F297" t="s">
        <v>2068</v>
      </c>
    </row>
    <row r="298" spans="1:6">
      <c r="A298" t="s">
        <v>1086</v>
      </c>
      <c r="B298" t="s">
        <v>1085</v>
      </c>
      <c r="C298" t="s">
        <v>894</v>
      </c>
      <c r="D298" t="s">
        <v>1084</v>
      </c>
      <c r="E298" t="s">
        <v>1083</v>
      </c>
      <c r="F298" t="s">
        <v>252</v>
      </c>
    </row>
    <row r="299" spans="1:6">
      <c r="A299" t="s">
        <v>1082</v>
      </c>
      <c r="B299" t="s">
        <v>1081</v>
      </c>
      <c r="C299" t="s">
        <v>896</v>
      </c>
      <c r="D299" t="s">
        <v>1058</v>
      </c>
      <c r="E299" t="s">
        <v>1057</v>
      </c>
      <c r="F299" t="s">
        <v>317</v>
      </c>
    </row>
    <row r="300" spans="1:6">
      <c r="A300" t="s">
        <v>2076</v>
      </c>
      <c r="B300" t="s">
        <v>2064</v>
      </c>
      <c r="C300" t="s">
        <v>2065</v>
      </c>
      <c r="D300" t="s">
        <v>974</v>
      </c>
      <c r="E300" t="s">
        <v>973</v>
      </c>
      <c r="F300" t="s">
        <v>203</v>
      </c>
    </row>
    <row r="301" spans="1:6">
      <c r="A301" t="s">
        <v>1080</v>
      </c>
      <c r="B301" t="s">
        <v>1079</v>
      </c>
      <c r="C301" t="s">
        <v>898</v>
      </c>
      <c r="D301" t="s">
        <v>974</v>
      </c>
      <c r="E301" t="s">
        <v>973</v>
      </c>
      <c r="F301" t="s">
        <v>203</v>
      </c>
    </row>
    <row r="302" spans="1:6">
      <c r="A302" t="s">
        <v>1078</v>
      </c>
      <c r="B302" t="s">
        <v>1077</v>
      </c>
      <c r="C302" t="s">
        <v>899</v>
      </c>
      <c r="D302" t="s">
        <v>980</v>
      </c>
      <c r="E302" t="s">
        <v>979</v>
      </c>
      <c r="F302" t="s">
        <v>100</v>
      </c>
    </row>
    <row r="303" spans="1:6">
      <c r="A303" t="s">
        <v>1076</v>
      </c>
      <c r="B303" t="s">
        <v>1075</v>
      </c>
      <c r="C303" t="s">
        <v>902</v>
      </c>
      <c r="D303" t="s">
        <v>984</v>
      </c>
      <c r="E303" t="s">
        <v>983</v>
      </c>
      <c r="F303" t="s">
        <v>267</v>
      </c>
    </row>
    <row r="304" spans="1:6">
      <c r="A304" t="s">
        <v>1074</v>
      </c>
      <c r="B304" t="s">
        <v>1073</v>
      </c>
      <c r="C304" t="s">
        <v>903</v>
      </c>
      <c r="D304" t="s">
        <v>1036</v>
      </c>
      <c r="E304" t="s">
        <v>1035</v>
      </c>
      <c r="F304" t="s">
        <v>2068</v>
      </c>
    </row>
    <row r="305" spans="1:6">
      <c r="A305" t="s">
        <v>1072</v>
      </c>
      <c r="B305" t="s">
        <v>1071</v>
      </c>
      <c r="C305" t="s">
        <v>904</v>
      </c>
      <c r="D305" t="s">
        <v>984</v>
      </c>
      <c r="E305" t="s">
        <v>983</v>
      </c>
      <c r="F305" t="s">
        <v>267</v>
      </c>
    </row>
    <row r="306" spans="1:6">
      <c r="A306" t="s">
        <v>1070</v>
      </c>
      <c r="B306" t="s">
        <v>1069</v>
      </c>
      <c r="C306" t="s">
        <v>905</v>
      </c>
      <c r="D306" t="s">
        <v>984</v>
      </c>
      <c r="E306" t="s">
        <v>983</v>
      </c>
      <c r="F306" t="s">
        <v>267</v>
      </c>
    </row>
    <row r="307" spans="1:6">
      <c r="A307" t="s">
        <v>1068</v>
      </c>
      <c r="B307" t="s">
        <v>1067</v>
      </c>
      <c r="C307" t="s">
        <v>906</v>
      </c>
      <c r="D307" t="s">
        <v>974</v>
      </c>
      <c r="E307" t="s">
        <v>973</v>
      </c>
      <c r="F307" t="s">
        <v>203</v>
      </c>
    </row>
    <row r="308" spans="1:6">
      <c r="A308" t="s">
        <v>1066</v>
      </c>
      <c r="B308" t="s">
        <v>1065</v>
      </c>
      <c r="C308" t="s">
        <v>907</v>
      </c>
      <c r="D308" t="s">
        <v>980</v>
      </c>
      <c r="E308" t="s">
        <v>979</v>
      </c>
      <c r="F308" t="s">
        <v>100</v>
      </c>
    </row>
    <row r="309" spans="1:6">
      <c r="A309" t="s">
        <v>1064</v>
      </c>
      <c r="B309" t="s">
        <v>1063</v>
      </c>
      <c r="C309" t="s">
        <v>910</v>
      </c>
      <c r="D309" t="s">
        <v>974</v>
      </c>
      <c r="E309" t="s">
        <v>973</v>
      </c>
      <c r="F309" t="s">
        <v>203</v>
      </c>
    </row>
    <row r="310" spans="1:6">
      <c r="A310" t="s">
        <v>1062</v>
      </c>
      <c r="B310" t="s">
        <v>1061</v>
      </c>
      <c r="C310" t="s">
        <v>912</v>
      </c>
      <c r="D310" t="s">
        <v>1004</v>
      </c>
      <c r="E310" t="s">
        <v>1003</v>
      </c>
      <c r="F310" t="s">
        <v>163</v>
      </c>
    </row>
    <row r="311" spans="1:6">
      <c r="A311" t="s">
        <v>1060</v>
      </c>
      <c r="B311" t="s">
        <v>1059</v>
      </c>
      <c r="C311" t="s">
        <v>913</v>
      </c>
      <c r="D311" t="s">
        <v>1058</v>
      </c>
      <c r="E311" t="s">
        <v>1057</v>
      </c>
      <c r="F311" t="s">
        <v>317</v>
      </c>
    </row>
    <row r="312" spans="1:6">
      <c r="A312" t="s">
        <v>1054</v>
      </c>
      <c r="B312" t="s">
        <v>1053</v>
      </c>
      <c r="C312" t="s">
        <v>918</v>
      </c>
      <c r="D312" t="s">
        <v>980</v>
      </c>
      <c r="E312" t="s">
        <v>979</v>
      </c>
      <c r="F312" t="s">
        <v>100</v>
      </c>
    </row>
    <row r="313" spans="1:6">
      <c r="A313" t="s">
        <v>1052</v>
      </c>
      <c r="B313" t="s">
        <v>1051</v>
      </c>
      <c r="C313" t="s">
        <v>919</v>
      </c>
      <c r="D313" t="s">
        <v>980</v>
      </c>
      <c r="E313" t="s">
        <v>979</v>
      </c>
      <c r="F313" t="s">
        <v>100</v>
      </c>
    </row>
    <row r="314" spans="1:6">
      <c r="A314" t="s">
        <v>1050</v>
      </c>
      <c r="B314" t="s">
        <v>1049</v>
      </c>
      <c r="C314" t="s">
        <v>921</v>
      </c>
      <c r="D314" t="s">
        <v>1042</v>
      </c>
      <c r="E314" t="s">
        <v>1041</v>
      </c>
      <c r="F314" t="s">
        <v>41</v>
      </c>
    </row>
    <row r="315" spans="1:6">
      <c r="A315" t="s">
        <v>1048</v>
      </c>
      <c r="B315" t="s">
        <v>1047</v>
      </c>
      <c r="C315" t="s">
        <v>922</v>
      </c>
      <c r="D315" t="s">
        <v>1016</v>
      </c>
      <c r="E315" t="s">
        <v>1015</v>
      </c>
      <c r="F315" t="s">
        <v>73</v>
      </c>
    </row>
    <row r="316" spans="1:6">
      <c r="A316" t="s">
        <v>1046</v>
      </c>
      <c r="B316" t="s">
        <v>1045</v>
      </c>
      <c r="C316" t="s">
        <v>923</v>
      </c>
      <c r="D316" t="s">
        <v>980</v>
      </c>
      <c r="E316" t="s">
        <v>979</v>
      </c>
      <c r="F316" t="s">
        <v>100</v>
      </c>
    </row>
    <row r="317" spans="1:6">
      <c r="A317" t="s">
        <v>1044</v>
      </c>
      <c r="B317" t="s">
        <v>1043</v>
      </c>
      <c r="C317" t="s">
        <v>924</v>
      </c>
      <c r="D317" t="s">
        <v>1042</v>
      </c>
      <c r="E317" t="s">
        <v>1041</v>
      </c>
      <c r="F317" t="s">
        <v>41</v>
      </c>
    </row>
    <row r="318" spans="1:6">
      <c r="A318" t="s">
        <v>1040</v>
      </c>
      <c r="B318" t="s">
        <v>1039</v>
      </c>
      <c r="C318" t="s">
        <v>925</v>
      </c>
      <c r="D318" t="s">
        <v>974</v>
      </c>
      <c r="E318" t="s">
        <v>973</v>
      </c>
      <c r="F318" t="s">
        <v>203</v>
      </c>
    </row>
    <row r="319" spans="1:6">
      <c r="A319" t="s">
        <v>1038</v>
      </c>
      <c r="B319" t="s">
        <v>1037</v>
      </c>
      <c r="C319" t="s">
        <v>926</v>
      </c>
      <c r="D319" t="s">
        <v>1036</v>
      </c>
      <c r="E319" t="s">
        <v>1035</v>
      </c>
      <c r="F319" t="s">
        <v>2068</v>
      </c>
    </row>
    <row r="320" spans="1:6">
      <c r="A320" t="s">
        <v>1032</v>
      </c>
      <c r="B320" t="s">
        <v>1031</v>
      </c>
      <c r="C320" t="s">
        <v>928</v>
      </c>
      <c r="D320" t="s">
        <v>970</v>
      </c>
      <c r="E320" t="s">
        <v>969</v>
      </c>
      <c r="F320" t="s">
        <v>79</v>
      </c>
    </row>
    <row r="321" spans="1:6">
      <c r="A321" t="s">
        <v>1030</v>
      </c>
      <c r="B321" t="s">
        <v>1029</v>
      </c>
      <c r="C321" t="s">
        <v>931</v>
      </c>
      <c r="D321" t="s">
        <v>980</v>
      </c>
      <c r="E321" t="s">
        <v>979</v>
      </c>
      <c r="F321" t="s">
        <v>100</v>
      </c>
    </row>
    <row r="322" spans="1:6">
      <c r="A322" t="s">
        <v>1028</v>
      </c>
      <c r="B322" t="s">
        <v>1027</v>
      </c>
      <c r="C322" t="s">
        <v>932</v>
      </c>
      <c r="D322" t="s">
        <v>1004</v>
      </c>
      <c r="E322" t="s">
        <v>1003</v>
      </c>
      <c r="F322" t="s">
        <v>163</v>
      </c>
    </row>
    <row r="323" spans="1:6">
      <c r="A323" t="s">
        <v>1026</v>
      </c>
      <c r="B323" t="s">
        <v>1025</v>
      </c>
      <c r="C323" t="s">
        <v>933</v>
      </c>
      <c r="D323" t="s">
        <v>996</v>
      </c>
      <c r="E323" t="s">
        <v>995</v>
      </c>
      <c r="F323" t="s">
        <v>142</v>
      </c>
    </row>
    <row r="324" spans="1:6">
      <c r="A324" t="s">
        <v>1024</v>
      </c>
      <c r="B324" t="s">
        <v>1023</v>
      </c>
      <c r="C324" t="s">
        <v>936</v>
      </c>
      <c r="D324" t="s">
        <v>980</v>
      </c>
      <c r="E324" t="s">
        <v>979</v>
      </c>
      <c r="F324" t="s">
        <v>100</v>
      </c>
    </row>
    <row r="325" spans="1:6">
      <c r="A325" t="s">
        <v>1022</v>
      </c>
      <c r="B325" t="s">
        <v>1021</v>
      </c>
      <c r="C325" t="s">
        <v>938</v>
      </c>
      <c r="D325" t="s">
        <v>984</v>
      </c>
      <c r="E325" t="s">
        <v>983</v>
      </c>
      <c r="F325" t="s">
        <v>267</v>
      </c>
    </row>
    <row r="326" spans="1:6">
      <c r="A326" t="s">
        <v>1020</v>
      </c>
      <c r="B326" t="s">
        <v>1019</v>
      </c>
      <c r="C326" t="s">
        <v>939</v>
      </c>
      <c r="D326" t="s">
        <v>996</v>
      </c>
      <c r="E326" t="s">
        <v>995</v>
      </c>
      <c r="F326" t="s">
        <v>142</v>
      </c>
    </row>
    <row r="327" spans="1:6">
      <c r="A327" t="s">
        <v>1018</v>
      </c>
      <c r="B327" t="s">
        <v>1017</v>
      </c>
      <c r="C327" t="s">
        <v>941</v>
      </c>
      <c r="D327" t="s">
        <v>1016</v>
      </c>
      <c r="E327" t="s">
        <v>1015</v>
      </c>
      <c r="F327" t="s">
        <v>73</v>
      </c>
    </row>
    <row r="328" spans="1:6">
      <c r="A328" t="s">
        <v>1014</v>
      </c>
      <c r="B328" t="s">
        <v>1013</v>
      </c>
      <c r="C328" t="s">
        <v>942</v>
      </c>
      <c r="D328" t="s">
        <v>1004</v>
      </c>
      <c r="E328" t="s">
        <v>1003</v>
      </c>
      <c r="F328" t="s">
        <v>163</v>
      </c>
    </row>
    <row r="329" spans="1:6">
      <c r="A329" t="s">
        <v>1012</v>
      </c>
      <c r="B329" t="s">
        <v>1011</v>
      </c>
      <c r="C329" t="s">
        <v>943</v>
      </c>
      <c r="D329" t="s">
        <v>996</v>
      </c>
      <c r="E329" t="s">
        <v>995</v>
      </c>
      <c r="F329" t="s">
        <v>142</v>
      </c>
    </row>
    <row r="330" spans="1:6">
      <c r="A330" t="s">
        <v>1010</v>
      </c>
      <c r="B330" t="s">
        <v>1009</v>
      </c>
      <c r="C330" t="s">
        <v>947</v>
      </c>
      <c r="D330" t="s">
        <v>1004</v>
      </c>
      <c r="E330" t="s">
        <v>1003</v>
      </c>
      <c r="F330" t="s">
        <v>163</v>
      </c>
    </row>
    <row r="331" spans="1:6">
      <c r="A331" t="s">
        <v>1008</v>
      </c>
      <c r="B331" t="s">
        <v>1007</v>
      </c>
      <c r="C331" t="s">
        <v>948</v>
      </c>
      <c r="D331" t="s">
        <v>980</v>
      </c>
      <c r="E331" t="s">
        <v>979</v>
      </c>
      <c r="F331" t="s">
        <v>100</v>
      </c>
    </row>
    <row r="332" spans="1:6">
      <c r="A332" t="s">
        <v>1006</v>
      </c>
      <c r="B332" t="s">
        <v>1005</v>
      </c>
      <c r="C332" t="s">
        <v>949</v>
      </c>
      <c r="D332" t="s">
        <v>1004</v>
      </c>
      <c r="E332" t="s">
        <v>1003</v>
      </c>
      <c r="F332" t="s">
        <v>163</v>
      </c>
    </row>
    <row r="333" spans="1:6">
      <c r="A333" t="s">
        <v>1002</v>
      </c>
      <c r="B333" t="s">
        <v>1001</v>
      </c>
      <c r="C333" t="s">
        <v>952</v>
      </c>
      <c r="D333" t="s">
        <v>1000</v>
      </c>
      <c r="E333" t="s">
        <v>999</v>
      </c>
      <c r="F333" t="s">
        <v>51</v>
      </c>
    </row>
    <row r="334" spans="1:6">
      <c r="A334" t="s">
        <v>998</v>
      </c>
      <c r="B334" t="s">
        <v>997</v>
      </c>
      <c r="C334" t="s">
        <v>953</v>
      </c>
      <c r="D334" t="s">
        <v>996</v>
      </c>
      <c r="E334" t="s">
        <v>995</v>
      </c>
      <c r="F334" t="s">
        <v>142</v>
      </c>
    </row>
    <row r="335" spans="1:6">
      <c r="A335" t="s">
        <v>994</v>
      </c>
      <c r="B335" t="s">
        <v>993</v>
      </c>
      <c r="C335" t="s">
        <v>955</v>
      </c>
      <c r="D335" t="s">
        <v>980</v>
      </c>
      <c r="E335" t="s">
        <v>979</v>
      </c>
      <c r="F335" t="s">
        <v>100</v>
      </c>
    </row>
    <row r="336" spans="1:6">
      <c r="A336" t="s">
        <v>992</v>
      </c>
      <c r="B336" t="s">
        <v>991</v>
      </c>
      <c r="C336" t="s">
        <v>958</v>
      </c>
      <c r="D336" t="s">
        <v>974</v>
      </c>
      <c r="E336" t="s">
        <v>973</v>
      </c>
      <c r="F336" t="s">
        <v>203</v>
      </c>
    </row>
    <row r="337" spans="1:6">
      <c r="A337" t="s">
        <v>990</v>
      </c>
      <c r="B337" t="s">
        <v>989</v>
      </c>
      <c r="C337" t="s">
        <v>959</v>
      </c>
      <c r="D337" t="s">
        <v>974</v>
      </c>
      <c r="E337" t="s">
        <v>973</v>
      </c>
      <c r="F337" t="s">
        <v>203</v>
      </c>
    </row>
    <row r="338" spans="1:6">
      <c r="A338" t="s">
        <v>988</v>
      </c>
      <c r="B338" t="s">
        <v>987</v>
      </c>
      <c r="C338" t="s">
        <v>961</v>
      </c>
      <c r="D338" t="s">
        <v>974</v>
      </c>
      <c r="E338" t="s">
        <v>973</v>
      </c>
      <c r="F338" t="s">
        <v>203</v>
      </c>
    </row>
    <row r="339" spans="1:6">
      <c r="A339" t="s">
        <v>986</v>
      </c>
      <c r="B339" t="s">
        <v>985</v>
      </c>
      <c r="C339" t="s">
        <v>962</v>
      </c>
      <c r="D339" t="s">
        <v>984</v>
      </c>
      <c r="E339" t="s">
        <v>983</v>
      </c>
      <c r="F339" t="s">
        <v>267</v>
      </c>
    </row>
    <row r="340" spans="1:6">
      <c r="A340" t="s">
        <v>982</v>
      </c>
      <c r="B340" t="s">
        <v>981</v>
      </c>
      <c r="C340" t="s">
        <v>963</v>
      </c>
      <c r="D340" t="s">
        <v>980</v>
      </c>
      <c r="E340" t="s">
        <v>979</v>
      </c>
      <c r="F340" t="s">
        <v>100</v>
      </c>
    </row>
    <row r="341" spans="1:6">
      <c r="A341" t="s">
        <v>978</v>
      </c>
      <c r="B341" t="s">
        <v>977</v>
      </c>
      <c r="C341" t="s">
        <v>964</v>
      </c>
      <c r="D341" t="s">
        <v>970</v>
      </c>
      <c r="E341" t="s">
        <v>969</v>
      </c>
      <c r="F341" t="s">
        <v>79</v>
      </c>
    </row>
    <row r="342" spans="1:6">
      <c r="A342" t="s">
        <v>976</v>
      </c>
      <c r="B342" t="s">
        <v>975</v>
      </c>
      <c r="C342" t="s">
        <v>965</v>
      </c>
      <c r="D342" t="s">
        <v>974</v>
      </c>
      <c r="E342" t="s">
        <v>973</v>
      </c>
      <c r="F342" t="s">
        <v>203</v>
      </c>
    </row>
    <row r="343" spans="1:6">
      <c r="A343" t="s">
        <v>972</v>
      </c>
      <c r="B343" t="s">
        <v>971</v>
      </c>
      <c r="C343" t="s">
        <v>966</v>
      </c>
      <c r="D343" t="s">
        <v>970</v>
      </c>
      <c r="E343" t="s">
        <v>969</v>
      </c>
      <c r="F343"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1A843-4856-324C-9D90-1F3708D7B3C5}">
  <sheetPr>
    <tabColor theme="7" tint="0.39997558519241921"/>
  </sheetPr>
  <dimension ref="A1:G80"/>
  <sheetViews>
    <sheetView workbookViewId="0">
      <selection activeCell="B44" sqref="B44"/>
    </sheetView>
  </sheetViews>
  <sheetFormatPr baseColWidth="10" defaultRowHeight="16"/>
  <cols>
    <col min="1" max="1" width="60.33203125" customWidth="1"/>
    <col min="2" max="2" width="34.1640625" customWidth="1"/>
    <col min="3" max="3" width="12.6640625" customWidth="1"/>
    <col min="4" max="5" width="30.83203125" customWidth="1"/>
    <col min="6" max="6" width="66.33203125" customWidth="1"/>
  </cols>
  <sheetData>
    <row r="1" spans="1:7">
      <c r="A1" s="1" t="s">
        <v>2004</v>
      </c>
      <c r="B1" s="1" t="s">
        <v>2003</v>
      </c>
      <c r="C1" s="6" t="s">
        <v>2002</v>
      </c>
      <c r="D1" s="6" t="s">
        <v>2010</v>
      </c>
      <c r="E1" s="6" t="s">
        <v>2011</v>
      </c>
      <c r="F1" s="1" t="s">
        <v>29</v>
      </c>
    </row>
    <row r="2" spans="1:7">
      <c r="A2" s="1" t="s">
        <v>0</v>
      </c>
      <c r="B2" t="s">
        <v>1</v>
      </c>
      <c r="C2" t="s">
        <v>1992</v>
      </c>
      <c r="D2">
        <v>10.5</v>
      </c>
      <c r="E2">
        <v>10.5</v>
      </c>
      <c r="F2" t="s">
        <v>1984</v>
      </c>
    </row>
    <row r="3" spans="1:7">
      <c r="B3" t="s">
        <v>2009</v>
      </c>
      <c r="C3" t="s">
        <v>1993</v>
      </c>
      <c r="D3">
        <v>6.5</v>
      </c>
      <c r="E3">
        <v>3.5999999999999996</v>
      </c>
      <c r="F3" t="s">
        <v>1854</v>
      </c>
    </row>
    <row r="4" spans="1:7">
      <c r="A4" s="1" t="s">
        <v>2</v>
      </c>
      <c r="B4" t="s">
        <v>2005</v>
      </c>
      <c r="C4" t="s">
        <v>1993</v>
      </c>
      <c r="D4">
        <v>3.52</v>
      </c>
      <c r="E4">
        <v>2.4</v>
      </c>
      <c r="F4" t="s">
        <v>1984</v>
      </c>
    </row>
    <row r="5" spans="1:7">
      <c r="B5" t="s">
        <v>2006</v>
      </c>
      <c r="C5" t="s">
        <v>1993</v>
      </c>
      <c r="D5">
        <v>1.353</v>
      </c>
      <c r="E5">
        <v>0.42</v>
      </c>
      <c r="F5" t="s">
        <v>1854</v>
      </c>
    </row>
    <row r="6" spans="1:7">
      <c r="B6" t="s">
        <v>2008</v>
      </c>
      <c r="C6" t="s">
        <v>1995</v>
      </c>
      <c r="D6">
        <v>3.3952600000000004</v>
      </c>
      <c r="E6">
        <v>3.6</v>
      </c>
      <c r="F6" t="s">
        <v>1984</v>
      </c>
    </row>
    <row r="7" spans="1:7">
      <c r="A7" s="1" t="s">
        <v>3</v>
      </c>
      <c r="B7" t="s">
        <v>4</v>
      </c>
      <c r="C7" t="s">
        <v>1993</v>
      </c>
      <c r="D7">
        <v>25</v>
      </c>
      <c r="E7">
        <v>2.5</v>
      </c>
      <c r="F7" t="s">
        <v>2013</v>
      </c>
      <c r="G7" s="5" t="s">
        <v>1983</v>
      </c>
    </row>
    <row r="8" spans="1:7">
      <c r="B8" t="s">
        <v>5</v>
      </c>
      <c r="C8" t="s">
        <v>1994</v>
      </c>
      <c r="D8">
        <v>8.8000000000000007</v>
      </c>
      <c r="E8">
        <v>8.8000000000000007</v>
      </c>
      <c r="F8" t="s">
        <v>2014</v>
      </c>
      <c r="G8" s="5" t="s">
        <v>30</v>
      </c>
    </row>
    <row r="9" spans="1:7">
      <c r="B9" t="s">
        <v>6</v>
      </c>
      <c r="C9" t="s">
        <v>1994</v>
      </c>
      <c r="D9">
        <v>2.6</v>
      </c>
      <c r="E9">
        <v>0</v>
      </c>
      <c r="F9" t="s">
        <v>1852</v>
      </c>
    </row>
    <row r="10" spans="1:7">
      <c r="B10" t="s">
        <v>7</v>
      </c>
      <c r="C10" t="s">
        <v>1993</v>
      </c>
      <c r="D10">
        <v>11</v>
      </c>
      <c r="E10">
        <v>3</v>
      </c>
      <c r="F10" t="s">
        <v>1851</v>
      </c>
    </row>
    <row r="11" spans="1:7">
      <c r="A11" s="1" t="s">
        <v>8</v>
      </c>
      <c r="B11" t="s">
        <v>9</v>
      </c>
      <c r="C11" t="s">
        <v>1993</v>
      </c>
      <c r="D11">
        <v>8.6999999999999993</v>
      </c>
      <c r="E11">
        <v>3.5625</v>
      </c>
      <c r="F11" t="s">
        <v>1984</v>
      </c>
    </row>
    <row r="12" spans="1:7">
      <c r="B12" t="s">
        <v>1996</v>
      </c>
      <c r="C12" t="s">
        <v>1993</v>
      </c>
      <c r="D12">
        <v>1.8</v>
      </c>
      <c r="E12">
        <v>0.63749999999999996</v>
      </c>
      <c r="F12" t="s">
        <v>1984</v>
      </c>
    </row>
    <row r="13" spans="1:7">
      <c r="B13" t="s">
        <v>1997</v>
      </c>
      <c r="C13" t="s">
        <v>1995</v>
      </c>
      <c r="D13">
        <v>3.6863999999999999</v>
      </c>
      <c r="E13">
        <v>4.9000000000000004</v>
      </c>
      <c r="F13" t="s">
        <v>1984</v>
      </c>
    </row>
    <row r="14" spans="1:7">
      <c r="B14" t="s">
        <v>2034</v>
      </c>
      <c r="C14" t="s">
        <v>1994</v>
      </c>
      <c r="D14">
        <v>0.72800000000000009</v>
      </c>
      <c r="E14">
        <v>0.156</v>
      </c>
      <c r="F14" t="s">
        <v>1984</v>
      </c>
    </row>
    <row r="15" spans="1:7">
      <c r="A15" s="1" t="s">
        <v>10</v>
      </c>
      <c r="B15" t="s">
        <v>11</v>
      </c>
      <c r="C15" t="s">
        <v>1994</v>
      </c>
      <c r="D15">
        <v>5.3199999999999994</v>
      </c>
      <c r="E15">
        <v>4</v>
      </c>
      <c r="F15" t="s">
        <v>1984</v>
      </c>
    </row>
    <row r="16" spans="1:7">
      <c r="B16" t="s">
        <v>12</v>
      </c>
      <c r="C16" t="s">
        <v>1994</v>
      </c>
      <c r="D16">
        <v>19.760000000000002</v>
      </c>
      <c r="E16">
        <v>12.5</v>
      </c>
      <c r="F16" t="s">
        <v>1984</v>
      </c>
    </row>
    <row r="17" spans="1:7">
      <c r="B17" t="s">
        <v>2035</v>
      </c>
      <c r="C17" t="s">
        <v>1994</v>
      </c>
      <c r="D17">
        <v>2</v>
      </c>
      <c r="E17">
        <v>2</v>
      </c>
      <c r="F17" t="s">
        <v>1984</v>
      </c>
    </row>
    <row r="18" spans="1:7">
      <c r="B18" t="s">
        <v>13</v>
      </c>
      <c r="C18" t="s">
        <v>1995</v>
      </c>
      <c r="D18">
        <v>2.2999999999999998</v>
      </c>
      <c r="E18">
        <v>1.1000000000000001</v>
      </c>
      <c r="F18" t="s">
        <v>1984</v>
      </c>
    </row>
    <row r="19" spans="1:7">
      <c r="B19" t="s">
        <v>14</v>
      </c>
      <c r="C19" t="s">
        <v>1995</v>
      </c>
      <c r="D19">
        <v>12</v>
      </c>
      <c r="E19">
        <v>12</v>
      </c>
      <c r="F19" t="s">
        <v>1984</v>
      </c>
    </row>
    <row r="20" spans="1:7">
      <c r="A20" s="1" t="s">
        <v>15</v>
      </c>
      <c r="B20" t="s">
        <v>16</v>
      </c>
      <c r="C20" t="s">
        <v>1994</v>
      </c>
      <c r="D20">
        <v>3.2</v>
      </c>
      <c r="E20">
        <v>1.9</v>
      </c>
      <c r="F20" t="s">
        <v>1981</v>
      </c>
    </row>
    <row r="21" spans="1:7">
      <c r="A21" s="1"/>
      <c r="B21" t="s">
        <v>2036</v>
      </c>
      <c r="C21" t="s">
        <v>1994</v>
      </c>
      <c r="D21">
        <v>4</v>
      </c>
      <c r="E21">
        <v>4</v>
      </c>
      <c r="F21" t="s">
        <v>1984</v>
      </c>
    </row>
    <row r="22" spans="1:7">
      <c r="B22" t="s">
        <v>17</v>
      </c>
      <c r="C22" t="s">
        <v>1994</v>
      </c>
      <c r="D22">
        <v>8.5499999999999997E-4</v>
      </c>
      <c r="E22">
        <v>8.5499999999999997E-4</v>
      </c>
      <c r="F22" t="s">
        <v>1968</v>
      </c>
    </row>
    <row r="23" spans="1:7">
      <c r="B23" t="s">
        <v>2007</v>
      </c>
      <c r="C23" t="s">
        <v>1994</v>
      </c>
      <c r="D23">
        <v>0.38</v>
      </c>
      <c r="E23">
        <v>0</v>
      </c>
      <c r="F23" t="s">
        <v>1968</v>
      </c>
    </row>
    <row r="24" spans="1:7">
      <c r="B24" t="s">
        <v>2037</v>
      </c>
      <c r="C24" t="s">
        <v>1994</v>
      </c>
      <c r="D24">
        <v>2</v>
      </c>
      <c r="E24">
        <v>2</v>
      </c>
      <c r="F24" t="s">
        <v>1984</v>
      </c>
    </row>
    <row r="25" spans="1:7">
      <c r="A25" s="1" t="s">
        <v>18</v>
      </c>
      <c r="B25" t="s">
        <v>19</v>
      </c>
      <c r="C25" t="s">
        <v>1994</v>
      </c>
      <c r="D25">
        <v>0.39600000000000002</v>
      </c>
      <c r="E25">
        <v>0.02</v>
      </c>
      <c r="F25" t="s">
        <v>1968</v>
      </c>
    </row>
    <row r="26" spans="1:7">
      <c r="B26" t="s">
        <v>20</v>
      </c>
      <c r="C26" t="s">
        <v>1994</v>
      </c>
      <c r="D26">
        <v>4.7519999999999998</v>
      </c>
      <c r="E26">
        <v>5</v>
      </c>
      <c r="F26" t="s">
        <v>2015</v>
      </c>
      <c r="G26" s="5" t="s">
        <v>31</v>
      </c>
    </row>
    <row r="27" spans="1:7">
      <c r="B27" t="s">
        <v>2038</v>
      </c>
      <c r="C27" t="s">
        <v>1994</v>
      </c>
      <c r="D27">
        <v>7</v>
      </c>
      <c r="E27">
        <v>7</v>
      </c>
      <c r="F27" t="s">
        <v>1984</v>
      </c>
      <c r="G27" s="5"/>
    </row>
    <row r="28" spans="1:7">
      <c r="B28" t="s">
        <v>21</v>
      </c>
      <c r="C28" t="s">
        <v>1993</v>
      </c>
      <c r="D28">
        <v>5</v>
      </c>
      <c r="E28">
        <v>0.4</v>
      </c>
      <c r="F28" t="s">
        <v>2016</v>
      </c>
      <c r="G28" s="5" t="s">
        <v>32</v>
      </c>
    </row>
    <row r="29" spans="1:7">
      <c r="B29" t="s">
        <v>22</v>
      </c>
      <c r="C29" t="s">
        <v>1994</v>
      </c>
      <c r="D29">
        <v>2.3375E-2</v>
      </c>
      <c r="E29">
        <v>0</v>
      </c>
      <c r="F29" t="s">
        <v>1969</v>
      </c>
    </row>
    <row r="30" spans="1:7">
      <c r="A30" s="1" t="s">
        <v>23</v>
      </c>
      <c r="B30" t="s">
        <v>24</v>
      </c>
      <c r="C30" t="s">
        <v>1993</v>
      </c>
      <c r="D30">
        <v>18</v>
      </c>
      <c r="E30">
        <v>0</v>
      </c>
      <c r="F30" t="s">
        <v>1988</v>
      </c>
    </row>
    <row r="31" spans="1:7">
      <c r="B31" t="s">
        <v>26</v>
      </c>
      <c r="C31" t="s">
        <v>1993</v>
      </c>
      <c r="D31">
        <v>1.5</v>
      </c>
      <c r="E31">
        <v>0</v>
      </c>
      <c r="F31" t="s">
        <v>1968</v>
      </c>
    </row>
    <row r="32" spans="1:7">
      <c r="B32" t="s">
        <v>27</v>
      </c>
      <c r="C32" t="s">
        <v>1993</v>
      </c>
      <c r="D32">
        <v>12</v>
      </c>
      <c r="E32">
        <v>0</v>
      </c>
      <c r="F32" t="s">
        <v>1984</v>
      </c>
    </row>
    <row r="33" spans="1:7">
      <c r="A33" s="1" t="s">
        <v>28</v>
      </c>
      <c r="B33" t="s">
        <v>1990</v>
      </c>
      <c r="C33" t="s">
        <v>1993</v>
      </c>
      <c r="D33">
        <v>3.5</v>
      </c>
      <c r="E33">
        <v>0.26</v>
      </c>
      <c r="F33" t="s">
        <v>1968</v>
      </c>
    </row>
    <row r="34" spans="1:7">
      <c r="B34" t="s">
        <v>1991</v>
      </c>
      <c r="C34" t="s">
        <v>1994</v>
      </c>
      <c r="D34">
        <v>1.2</v>
      </c>
      <c r="E34">
        <v>0.04</v>
      </c>
      <c r="F34" t="s">
        <v>1968</v>
      </c>
    </row>
    <row r="35" spans="1:7">
      <c r="B35" t="s">
        <v>25</v>
      </c>
      <c r="C35" t="s">
        <v>1993</v>
      </c>
      <c r="D35">
        <v>12</v>
      </c>
      <c r="E35">
        <v>0</v>
      </c>
      <c r="F35" t="s">
        <v>2017</v>
      </c>
      <c r="G35" s="5" t="s">
        <v>33</v>
      </c>
    </row>
    <row r="36" spans="1:7">
      <c r="G36" s="5" t="s">
        <v>34</v>
      </c>
    </row>
    <row r="38" spans="1:7">
      <c r="B38" s="1" t="s">
        <v>2012</v>
      </c>
    </row>
    <row r="39" spans="1:7">
      <c r="B39" t="s">
        <v>1998</v>
      </c>
      <c r="D39">
        <f>SUMIF(C2:C35,"NAT",D2:D35)</f>
        <v>109.87299999999999</v>
      </c>
      <c r="E39">
        <f>SUMIF(C$2:C$35,"NAT",E$2:E$35)</f>
        <v>16.78</v>
      </c>
    </row>
    <row r="40" spans="1:7">
      <c r="B40" t="s">
        <v>1999</v>
      </c>
      <c r="D40">
        <f>SUMIF($C2:C$37,"DROOG",D2:D37)</f>
        <v>62.160230000000013</v>
      </c>
      <c r="E40">
        <f ca="1">SUMIF($C2:D$37,"DROOG",E2:E37)</f>
        <v>47.416855000000005</v>
      </c>
    </row>
    <row r="41" spans="1:7">
      <c r="B41" t="s">
        <v>2001</v>
      </c>
      <c r="D41">
        <f>SUMIF($C2:$C37,"VET",D2:D37)</f>
        <v>10.5</v>
      </c>
      <c r="E41">
        <f>SUMIF($C2:$C37,"VET",E2:E37)</f>
        <v>10.5</v>
      </c>
    </row>
    <row r="42" spans="1:7">
      <c r="B42" t="s">
        <v>2000</v>
      </c>
      <c r="D42">
        <f>SUMIF($C2:$C37,"AFVAL",D2:D37)</f>
        <v>21.38166</v>
      </c>
      <c r="E42">
        <f>SUMIF($C2:$C37,"AFVAL",E2:E37)</f>
        <v>21.6</v>
      </c>
    </row>
    <row r="76" spans="2:2">
      <c r="B76">
        <v>0</v>
      </c>
    </row>
    <row r="77" spans="2:2">
      <c r="B77">
        <v>0</v>
      </c>
    </row>
    <row r="79" spans="2:2">
      <c r="B79">
        <v>0</v>
      </c>
    </row>
    <row r="80" spans="2:2">
      <c r="B80">
        <v>0</v>
      </c>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E47F4-27C1-9E4D-A14D-FFA494F87469}">
  <sheetPr>
    <tabColor theme="7" tint="0.39997558519241921"/>
  </sheetPr>
  <dimension ref="A1:U387"/>
  <sheetViews>
    <sheetView workbookViewId="0">
      <selection activeCell="C47" sqref="C47"/>
    </sheetView>
  </sheetViews>
  <sheetFormatPr baseColWidth="10" defaultRowHeight="16"/>
  <cols>
    <col min="1" max="1" width="10.83203125" style="1"/>
    <col min="3" max="3" width="32.33203125" customWidth="1"/>
    <col min="5" max="5" width="16.83203125" customWidth="1"/>
    <col min="6" max="6" width="19" customWidth="1"/>
    <col min="10" max="10" width="15.33203125" customWidth="1"/>
    <col min="11" max="11" width="22.5" customWidth="1"/>
    <col min="12" max="12" width="21.5" customWidth="1"/>
    <col min="13" max="13" width="14.6640625" customWidth="1"/>
  </cols>
  <sheetData>
    <row r="1" spans="1:21" s="1" customFormat="1">
      <c r="B1" t="s">
        <v>2022</v>
      </c>
      <c r="D1" s="1" t="s">
        <v>1984</v>
      </c>
      <c r="E1" s="1" t="s">
        <v>1850</v>
      </c>
      <c r="F1" s="1" t="s">
        <v>1853</v>
      </c>
      <c r="G1" s="1" t="s">
        <v>1982</v>
      </c>
      <c r="H1" s="1" t="s">
        <v>36</v>
      </c>
      <c r="I1" s="1" t="s">
        <v>37</v>
      </c>
      <c r="J1" s="1" t="s">
        <v>1852</v>
      </c>
      <c r="K1" s="1" t="s">
        <v>1851</v>
      </c>
      <c r="L1" s="1" t="s">
        <v>1854</v>
      </c>
      <c r="M1" s="1" t="s">
        <v>1968</v>
      </c>
      <c r="N1" s="1" t="s">
        <v>1967</v>
      </c>
      <c r="O1" s="1" t="s">
        <v>1981</v>
      </c>
      <c r="P1" s="1" t="s">
        <v>1969</v>
      </c>
      <c r="Q1" s="1" t="s">
        <v>1985</v>
      </c>
      <c r="R1" s="1" t="s">
        <v>1986</v>
      </c>
      <c r="S1" s="1" t="s">
        <v>1987</v>
      </c>
      <c r="T1" s="1" t="s">
        <v>1988</v>
      </c>
      <c r="U1" s="1" t="s">
        <v>38</v>
      </c>
    </row>
    <row r="2" spans="1:21">
      <c r="C2" t="s">
        <v>35</v>
      </c>
      <c r="D2">
        <f>INDEX(CBS_bevolking_2018!B:C,MATCH(Verdeelsleutels_absoluut!C2,CBS_bevolking_2018!B:B,0),2)</f>
        <v>17282163</v>
      </c>
      <c r="E2">
        <f>INDEX(CBS_landbouw_2018!$C:$I,MATCH(Verdeelsleutels_absoluut!$C2,CBS_landbouw_2018!$B:$B,0),MATCH(Verdeelsleutels_absoluut!E$1,CBS_landbouw_2018!$C$1:$I$1,0))</f>
        <v>176837075</v>
      </c>
      <c r="F2">
        <f>INDEX(CBS_landbouw_2018!$C:$I,MATCH(Verdeelsleutels_absoluut!$C2,CBS_landbouw_2018!$B:$B,0),MATCH(Verdeelsleutels_absoluut!F$1,CBS_landbouw_2018!$C$1:$I$1,0))</f>
        <v>68373958</v>
      </c>
      <c r="G2">
        <f>INDEX(CBS_landbouw_2018!$C:$I,MATCH(Verdeelsleutels_absoluut!$C2,CBS_landbouw_2018!$B:$B,0),MATCH(Verdeelsleutels_absoluut!G$1,CBS_landbouw_2018!$C$1:$I$1,0))</f>
        <v>1621914</v>
      </c>
      <c r="H2">
        <f>INDEX(CBS_landbouw_2018!$C:$I,MATCH(Verdeelsleutels_absoluut!$C2,CBS_landbouw_2018!$B:$B,0),MATCH(Verdeelsleutels_absoluut!H$1,CBS_landbouw_2018!$C$1:$I$1,0))</f>
        <v>12406749</v>
      </c>
      <c r="I2">
        <f>INDEX(CBS_landbouw_2018!$C:$I,MATCH(Verdeelsleutels_absoluut!$C2,CBS_landbouw_2018!$B:$B,0),MATCH(Verdeelsleutels_absoluut!I$1,CBS_landbouw_2018!$C$1:$I$1,0))</f>
        <v>96985787</v>
      </c>
      <c r="J2">
        <f>INDEX(CBS_landbouw_2018!$C:$I,MATCH(Verdeelsleutels_absoluut!$C2,CBS_landbouw_2018!$B:$B,0),MATCH(Verdeelsleutels_absoluut!J$1,CBS_landbouw_2018!$C$1:$I$1,0))</f>
        <v>16756666</v>
      </c>
      <c r="K2">
        <f>INDEX(CBS_landbouw_2018!$C:$I,MATCH(Verdeelsleutels_absoluut!$C2,CBS_landbouw_2018!$B:$B,0),MATCH(Verdeelsleutels_absoluut!K$1,CBS_landbouw_2018!$C$1:$I$1,0))</f>
        <v>6053282</v>
      </c>
      <c r="L2">
        <f t="shared" ref="L2" si="0">E2-F2</f>
        <v>108463117</v>
      </c>
      <c r="M2">
        <f>INDEX(CBS_bodemgebruik_2015!$C:$F,MATCH(Verdeelsleutels_absoluut!$C2,CBS_bodemgebruik_2015!$B:$B,0),MATCH(Verdeelsleutels_absoluut!M$1,CBS_bodemgebruik_2015!$C$1:$F$1,0))</f>
        <v>2236317</v>
      </c>
      <c r="N2">
        <f>INDEX(CBS_bodemgebruik_2015!$C:$F,MATCH(Verdeelsleutels_absoluut!$C2,CBS_bodemgebruik_2015!$B:$B,0),MATCH(Verdeelsleutels_absoluut!N$1,CBS_bodemgebruik_2015!$C$1:$F$1,0))</f>
        <v>30819</v>
      </c>
      <c r="O2">
        <f>INDEX(CBS_bodemgebruik_2015!$C:$F,MATCH(Verdeelsleutels_absoluut!$C2,CBS_bodemgebruik_2015!$B:$B,0),MATCH(Verdeelsleutels_absoluut!O$1,CBS_bodemgebruik_2015!$C$1:$F$1,0))</f>
        <v>341270</v>
      </c>
      <c r="P2">
        <f>INDEX(CBS_bodemgebruik_2015!$C:$F,MATCH(Verdeelsleutels_absoluut!$C2,CBS_bodemgebruik_2015!$B:$B,0),MATCH(Verdeelsleutels_absoluut!P$1,CBS_bodemgebruik_2015!$C$1:$F$1,0))</f>
        <v>95055</v>
      </c>
      <c r="Q2">
        <f>INDEX(CBS_bodemgebruik_2015!$C:$I,MATCH(Verdeelsleutels_absoluut!$C2,CBS_bodemgebruik_2015!$B:$B,0),MATCH(Verdeelsleutels_absoluut!Q$1,CBS_bodemgebruik_2015!$C$1:$I$1,0))</f>
        <v>62631</v>
      </c>
      <c r="R2">
        <f>INDEX(CBS_bodemgebruik_2015!$C:$I,MATCH(Verdeelsleutels_absoluut!$C2,CBS_bodemgebruik_2015!$B:$B,0),MATCH(Verdeelsleutels_absoluut!R$1,CBS_bodemgebruik_2015!$C$1:$I$1,0))</f>
        <v>10544</v>
      </c>
      <c r="S2">
        <f>INDEX(CBS_bodemgebruik_2015!$C:$I,MATCH(Verdeelsleutels_absoluut!$C2,CBS_bodemgebruik_2015!$B:$B,0),MATCH(Verdeelsleutels_absoluut!S$1,CBS_bodemgebruik_2015!$C$1:$I$1,0))</f>
        <v>107129</v>
      </c>
      <c r="T2">
        <f>SUM(Q2:S2)</f>
        <v>180304</v>
      </c>
      <c r="U2">
        <f>INDEX(CBS_wegen_2019!B:C,MATCH(C2,CBS_wegen_2019!B:B,0),2)</f>
        <v>126523</v>
      </c>
    </row>
    <row r="4" spans="1:21">
      <c r="A4" s="1" t="s">
        <v>1989</v>
      </c>
      <c r="B4" t="s">
        <v>1041</v>
      </c>
      <c r="C4" t="s">
        <v>1795</v>
      </c>
      <c r="D4">
        <f>INDEX(CBS_bevolking_2018!B:C,MATCH(Verdeelsleutels_absoluut!C4,CBS_bevolking_2018!B:B,0),2)</f>
        <v>583990</v>
      </c>
      <c r="E4">
        <f>INDEX(CBS_landbouw_2018!$C:$I,MATCH(Verdeelsleutels_absoluut!$C4,CBS_landbouw_2018!$B:$B,0),MATCH(Verdeelsleutels_absoluut!E$1,CBS_landbouw_2018!$C$1:$I$1,0))</f>
        <v>15828796</v>
      </c>
      <c r="F4">
        <f>INDEX(CBS_landbouw_2018!$C:$I,MATCH(Verdeelsleutels_absoluut!$C4,CBS_landbouw_2018!$B:$B,0),MATCH(Verdeelsleutels_absoluut!F$1,CBS_landbouw_2018!$C$1:$I$1,0))</f>
        <v>4821022</v>
      </c>
      <c r="G4">
        <f>INDEX(CBS_landbouw_2018!$C:$I,MATCH(Verdeelsleutels_absoluut!$C4,CBS_landbouw_2018!$B:$B,0),MATCH(Verdeelsleutels_absoluut!G$1,CBS_landbouw_2018!$C$1:$I$1,0))</f>
        <v>105790</v>
      </c>
      <c r="H4">
        <f>INDEX(CBS_landbouw_2018!$C:$I,MATCH(Verdeelsleutels_absoluut!$C4,CBS_landbouw_2018!$B:$B,0),MATCH(Verdeelsleutels_absoluut!H$1,CBS_landbouw_2018!$C$1:$I$1,0))</f>
        <v>178548</v>
      </c>
      <c r="I4">
        <f>INDEX(CBS_landbouw_2018!$C:$I,MATCH(Verdeelsleutels_absoluut!$C4,CBS_landbouw_2018!$B:$B,0),MATCH(Verdeelsleutels_absoluut!I$1,CBS_landbouw_2018!$C$1:$I$1,0))</f>
        <v>4685331</v>
      </c>
      <c r="J4">
        <f>INDEX(CBS_landbouw_2018!$C:$I,MATCH(Verdeelsleutels_absoluut!$C4,CBS_landbouw_2018!$B:$B,0),MATCH(Verdeelsleutels_absoluut!J$1,CBS_landbouw_2018!$C$1:$I$1,0))</f>
        <v>3635021</v>
      </c>
      <c r="K4">
        <f>INDEX(CBS_landbouw_2018!$C:$I,MATCH(Verdeelsleutels_absoluut!$C4,CBS_landbouw_2018!$B:$B,0),MATCH(Verdeelsleutels_absoluut!K$1,CBS_landbouw_2018!$C$1:$I$1,0))</f>
        <v>256628</v>
      </c>
      <c r="L4">
        <f t="shared" ref="L4:L15" si="1">E4-F4</f>
        <v>11007774</v>
      </c>
      <c r="M4">
        <f>INDEX(CBS_bodemgebruik_2015!$C:$F,MATCH(Verdeelsleutels_absoluut!$C4,CBS_bodemgebruik_2015!$B:$B,0),MATCH(Verdeelsleutels_absoluut!M$1,CBS_bodemgebruik_2015!$C$1:$F$1,0))</f>
        <v>187007</v>
      </c>
      <c r="N4">
        <f>INDEX(CBS_bodemgebruik_2015!$C:$F,MATCH(Verdeelsleutels_absoluut!$C4,CBS_bodemgebruik_2015!$B:$B,0),MATCH(Verdeelsleutels_absoluut!N$1,CBS_bodemgebruik_2015!$C$1:$F$1,0))</f>
        <v>1410</v>
      </c>
      <c r="O4">
        <f>INDEX(CBS_bodemgebruik_2015!$C:$F,MATCH(Verdeelsleutels_absoluut!$C4,CBS_bodemgebruik_2015!$B:$B,0),MATCH(Verdeelsleutels_absoluut!O$1,CBS_bodemgebruik_2015!$C$1:$F$1,0))</f>
        <v>6383</v>
      </c>
      <c r="P4">
        <f>INDEX(CBS_bodemgebruik_2015!$C:$I,MATCH(Verdeelsleutels_absoluut!$C4,CBS_bodemgebruik_2015!$B:$B,0),MATCH(Verdeelsleutels_absoluut!P$1,CBS_bodemgebruik_2015!$C$1:$I$1,0))</f>
        <v>3210</v>
      </c>
      <c r="Q4">
        <f>INDEX(CBS_bodemgebruik_2015!$C:$I,MATCH(Verdeelsleutels_absoluut!$C4,CBS_bodemgebruik_2015!$B:$B,0),MATCH(Verdeelsleutels_absoluut!Q$1,CBS_bodemgebruik_2015!$C$1:$I$1,0))</f>
        <v>5316</v>
      </c>
      <c r="R4">
        <f>INDEX(CBS_bodemgebruik_2015!$C:$I,MATCH(Verdeelsleutels_absoluut!$C4,CBS_bodemgebruik_2015!$B:$B,0),MATCH(Verdeelsleutels_absoluut!R$1,CBS_bodemgebruik_2015!$C$1:$I$1,0))</f>
        <v>393</v>
      </c>
      <c r="S4">
        <f>INDEX(CBS_bodemgebruik_2015!$C:$I,MATCH(Verdeelsleutels_absoluut!$C4,CBS_bodemgebruik_2015!$B:$B,0),MATCH(Verdeelsleutels_absoluut!S$1,CBS_bodemgebruik_2015!$C$1:$I$1,0))</f>
        <v>6117</v>
      </c>
      <c r="T4">
        <f t="shared" ref="T4:T15" si="2">SUM(Q4:S4)</f>
        <v>11826</v>
      </c>
      <c r="U4">
        <f>INDEX(CBS_wegen_2019!B:C,MATCH(C4,CBS_wegen_2019!B:B,0),2)</f>
        <v>5922</v>
      </c>
    </row>
    <row r="5" spans="1:21">
      <c r="B5" t="s">
        <v>1035</v>
      </c>
      <c r="C5" t="s">
        <v>1794</v>
      </c>
      <c r="D5">
        <f>INDEX(CBS_bevolking_2018!B:C,MATCH(Verdeelsleutels_absoluut!C5,CBS_bevolking_2018!B:B,0),2)</f>
        <v>647672</v>
      </c>
      <c r="E5">
        <f>INDEX(CBS_landbouw_2018!$C:$I,MATCH(Verdeelsleutels_absoluut!$C5,CBS_landbouw_2018!$B:$B,0),MATCH(Verdeelsleutels_absoluut!E$1,CBS_landbouw_2018!$C$1:$I$1,0))</f>
        <v>21718364</v>
      </c>
      <c r="F5">
        <f>INDEX(CBS_landbouw_2018!$C:$I,MATCH(Verdeelsleutels_absoluut!$C5,CBS_landbouw_2018!$B:$B,0),MATCH(Verdeelsleutels_absoluut!F$1,CBS_landbouw_2018!$C$1:$I$1,0))</f>
        <v>15396762</v>
      </c>
      <c r="G5">
        <f>INDEX(CBS_landbouw_2018!$C:$I,MATCH(Verdeelsleutels_absoluut!$C5,CBS_landbouw_2018!$B:$B,0),MATCH(Verdeelsleutels_absoluut!G$1,CBS_landbouw_2018!$C$1:$I$1,0))</f>
        <v>301603</v>
      </c>
      <c r="H5">
        <f>INDEX(CBS_landbouw_2018!$C:$I,MATCH(Verdeelsleutels_absoluut!$C5,CBS_landbouw_2018!$B:$B,0),MATCH(Verdeelsleutels_absoluut!H$1,CBS_landbouw_2018!$C$1:$I$1,0))</f>
        <v>112109</v>
      </c>
      <c r="I5">
        <f>INDEX(CBS_landbouw_2018!$C:$I,MATCH(Verdeelsleutels_absoluut!$C5,CBS_landbouw_2018!$B:$B,0),MATCH(Verdeelsleutels_absoluut!I$1,CBS_landbouw_2018!$C$1:$I$1,0))</f>
        <v>6886629</v>
      </c>
      <c r="J5">
        <f>INDEX(CBS_landbouw_2018!$C:$I,MATCH(Verdeelsleutels_absoluut!$C5,CBS_landbouw_2018!$B:$B,0),MATCH(Verdeelsleutels_absoluut!J$1,CBS_landbouw_2018!$C$1:$I$1,0))</f>
        <v>696744</v>
      </c>
      <c r="K5">
        <f>INDEX(CBS_landbouw_2018!$C:$I,MATCH(Verdeelsleutels_absoluut!$C5,CBS_landbouw_2018!$B:$B,0),MATCH(Verdeelsleutels_absoluut!K$1,CBS_landbouw_2018!$C$1:$I$1,0))</f>
        <v>133836</v>
      </c>
      <c r="L5">
        <f t="shared" si="1"/>
        <v>6321602</v>
      </c>
      <c r="M5">
        <f>INDEX(CBS_bodemgebruik_2015!$C:$F,MATCH(Verdeelsleutels_absoluut!$C5,CBS_bodemgebruik_2015!$B:$B,0),MATCH(Verdeelsleutels_absoluut!M$1,CBS_bodemgebruik_2015!$C$1:$F$1,0))</f>
        <v>257646</v>
      </c>
      <c r="N5">
        <f>INDEX(CBS_bodemgebruik_2015!$C:$F,MATCH(Verdeelsleutels_absoluut!$C5,CBS_bodemgebruik_2015!$B:$B,0),MATCH(Verdeelsleutels_absoluut!N$1,CBS_bodemgebruik_2015!$C$1:$F$1,0))</f>
        <v>1091</v>
      </c>
      <c r="O5">
        <f>INDEX(CBS_bodemgebruik_2015!$C:$F,MATCH(Verdeelsleutels_absoluut!$C5,CBS_bodemgebruik_2015!$B:$B,0),MATCH(Verdeelsleutels_absoluut!O$1,CBS_bodemgebruik_2015!$C$1:$F$1,0))</f>
        <v>11309</v>
      </c>
      <c r="P5">
        <f>INDEX(CBS_bodemgebruik_2015!$C:$I,MATCH(Verdeelsleutels_absoluut!$C5,CBS_bodemgebruik_2015!$B:$B,0),MATCH(Verdeelsleutels_absoluut!P$1,CBS_bodemgebruik_2015!$C$1:$I$1,0))</f>
        <v>15047</v>
      </c>
      <c r="Q5">
        <f>INDEX(CBS_bodemgebruik_2015!$C:$I,MATCH(Verdeelsleutels_absoluut!$C5,CBS_bodemgebruik_2015!$B:$B,0),MATCH(Verdeelsleutels_absoluut!Q$1,CBS_bodemgebruik_2015!$C$1:$I$1,0))</f>
        <v>14821</v>
      </c>
      <c r="R5">
        <f>INDEX(CBS_bodemgebruik_2015!$C:$I,MATCH(Verdeelsleutels_absoluut!$C5,CBS_bodemgebruik_2015!$B:$B,0),MATCH(Verdeelsleutels_absoluut!R$1,CBS_bodemgebruik_2015!$C$1:$I$1,0))</f>
        <v>562</v>
      </c>
      <c r="S5">
        <f>INDEX(CBS_bodemgebruik_2015!$C:$I,MATCH(Verdeelsleutels_absoluut!$C5,CBS_bodemgebruik_2015!$B:$B,0),MATCH(Verdeelsleutels_absoluut!S$1,CBS_bodemgebruik_2015!$C$1:$I$1,0))</f>
        <v>18972</v>
      </c>
      <c r="T5">
        <f t="shared" si="2"/>
        <v>34355</v>
      </c>
      <c r="U5">
        <f>INDEX(CBS_wegen_2019!B:C,MATCH(C5,CBS_wegen_2019!B:B,0),2)</f>
        <v>7993</v>
      </c>
    </row>
    <row r="6" spans="1:21">
      <c r="B6" t="s">
        <v>1015</v>
      </c>
      <c r="C6" t="s">
        <v>1793</v>
      </c>
      <c r="D6">
        <f>INDEX(CBS_bevolking_2018!B:C,MATCH(Verdeelsleutels_absoluut!C6,CBS_bevolking_2018!B:B,0),2)</f>
        <v>492167</v>
      </c>
      <c r="E6">
        <f>INDEX(CBS_landbouw_2018!$C:$I,MATCH(Verdeelsleutels_absoluut!$C6,CBS_landbouw_2018!$B:$B,0),MATCH(Verdeelsleutels_absoluut!E$1,CBS_landbouw_2018!$C$1:$I$1,0))</f>
        <v>14455377</v>
      </c>
      <c r="F6">
        <f>INDEX(CBS_landbouw_2018!$C:$I,MATCH(Verdeelsleutels_absoluut!$C6,CBS_landbouw_2018!$B:$B,0),MATCH(Verdeelsleutels_absoluut!F$1,CBS_landbouw_2018!$C$1:$I$1,0))</f>
        <v>4012736</v>
      </c>
      <c r="G6">
        <f>INDEX(CBS_landbouw_2018!$C:$I,MATCH(Verdeelsleutels_absoluut!$C6,CBS_landbouw_2018!$B:$B,0),MATCH(Verdeelsleutels_absoluut!G$1,CBS_landbouw_2018!$C$1:$I$1,0))</f>
        <v>107155</v>
      </c>
      <c r="H6">
        <f>INDEX(CBS_landbouw_2018!$C:$I,MATCH(Verdeelsleutels_absoluut!$C6,CBS_landbouw_2018!$B:$B,0),MATCH(Verdeelsleutels_absoluut!H$1,CBS_landbouw_2018!$C$1:$I$1,0))</f>
        <v>226213</v>
      </c>
      <c r="I6">
        <f>INDEX(CBS_landbouw_2018!$C:$I,MATCH(Verdeelsleutels_absoluut!$C6,CBS_landbouw_2018!$B:$B,0),MATCH(Verdeelsleutels_absoluut!I$1,CBS_landbouw_2018!$C$1:$I$1,0))</f>
        <v>7020529</v>
      </c>
      <c r="J6">
        <f>INDEX(CBS_landbouw_2018!$C:$I,MATCH(Verdeelsleutels_absoluut!$C6,CBS_landbouw_2018!$B:$B,0),MATCH(Verdeelsleutels_absoluut!J$1,CBS_landbouw_2018!$C$1:$I$1,0))</f>
        <v>1383572</v>
      </c>
      <c r="K6">
        <f>INDEX(CBS_landbouw_2018!$C:$I,MATCH(Verdeelsleutels_absoluut!$C6,CBS_landbouw_2018!$B:$B,0),MATCH(Verdeelsleutels_absoluut!K$1,CBS_landbouw_2018!$C$1:$I$1,0))</f>
        <v>141259</v>
      </c>
      <c r="L6">
        <f t="shared" si="1"/>
        <v>10442641</v>
      </c>
      <c r="M6">
        <f>INDEX(CBS_bodemgebruik_2015!$C:$F,MATCH(Verdeelsleutels_absoluut!$C6,CBS_bodemgebruik_2015!$B:$B,0),MATCH(Verdeelsleutels_absoluut!M$1,CBS_bodemgebruik_2015!$C$1:$F$1,0))</f>
        <v>186226</v>
      </c>
      <c r="N6">
        <f>INDEX(CBS_bodemgebruik_2015!$C:$F,MATCH(Verdeelsleutels_absoluut!$C6,CBS_bodemgebruik_2015!$B:$B,0),MATCH(Verdeelsleutels_absoluut!N$1,CBS_bodemgebruik_2015!$C$1:$F$1,0))</f>
        <v>1003</v>
      </c>
      <c r="O6">
        <f>INDEX(CBS_bodemgebruik_2015!$C:$F,MATCH(Verdeelsleutels_absoluut!$C6,CBS_bodemgebruik_2015!$B:$B,0),MATCH(Verdeelsleutels_absoluut!O$1,CBS_bodemgebruik_2015!$C$1:$F$1,0))</f>
        <v>32599</v>
      </c>
      <c r="P6">
        <f>INDEX(CBS_bodemgebruik_2015!$C:$I,MATCH(Verdeelsleutels_absoluut!$C6,CBS_bodemgebruik_2015!$B:$B,0),MATCH(Verdeelsleutels_absoluut!P$1,CBS_bodemgebruik_2015!$C$1:$I$1,0))</f>
        <v>9603</v>
      </c>
      <c r="Q6">
        <f>INDEX(CBS_bodemgebruik_2015!$C:$I,MATCH(Verdeelsleutels_absoluut!$C6,CBS_bodemgebruik_2015!$B:$B,0),MATCH(Verdeelsleutels_absoluut!Q$1,CBS_bodemgebruik_2015!$C$1:$I$1,0))</f>
        <v>4773</v>
      </c>
      <c r="R6">
        <f>INDEX(CBS_bodemgebruik_2015!$C:$I,MATCH(Verdeelsleutels_absoluut!$C6,CBS_bodemgebruik_2015!$B:$B,0),MATCH(Verdeelsleutels_absoluut!R$1,CBS_bodemgebruik_2015!$C$1:$I$1,0))</f>
        <v>381</v>
      </c>
      <c r="S6">
        <f>INDEX(CBS_bodemgebruik_2015!$C:$I,MATCH(Verdeelsleutels_absoluut!$C6,CBS_bodemgebruik_2015!$B:$B,0),MATCH(Verdeelsleutels_absoluut!S$1,CBS_bodemgebruik_2015!$C$1:$I$1,0))</f>
        <v>3876</v>
      </c>
      <c r="T6">
        <f t="shared" si="2"/>
        <v>9030</v>
      </c>
      <c r="U6">
        <f>INDEX(CBS_wegen_2019!B:C,MATCH(C6,CBS_wegen_2019!B:B,0),2)</f>
        <v>6818</v>
      </c>
    </row>
    <row r="7" spans="1:21">
      <c r="B7" t="s">
        <v>969</v>
      </c>
      <c r="C7" t="s">
        <v>1792</v>
      </c>
      <c r="D7">
        <f>INDEX(CBS_bevolking_2018!B:C,MATCH(Verdeelsleutels_absoluut!C7,CBS_bevolking_2018!B:B,0),2)</f>
        <v>1156431</v>
      </c>
      <c r="E7">
        <f>INDEX(CBS_landbouw_2018!$C:$I,MATCH(Verdeelsleutels_absoluut!$C7,CBS_landbouw_2018!$B:$B,0),MATCH(Verdeelsleutels_absoluut!E$1,CBS_landbouw_2018!$C$1:$I$1,0))</f>
        <v>19249557</v>
      </c>
      <c r="F7">
        <f>INDEX(CBS_landbouw_2018!$C:$I,MATCH(Verdeelsleutels_absoluut!$C7,CBS_landbouw_2018!$B:$B,0),MATCH(Verdeelsleutels_absoluut!F$1,CBS_landbouw_2018!$C$1:$I$1,0))</f>
        <v>10542144</v>
      </c>
      <c r="G7">
        <f>INDEX(CBS_landbouw_2018!$C:$I,MATCH(Verdeelsleutels_absoluut!$C7,CBS_landbouw_2018!$B:$B,0),MATCH(Verdeelsleutels_absoluut!G$1,CBS_landbouw_2018!$C$1:$I$1,0))</f>
        <v>259468</v>
      </c>
      <c r="H7">
        <f>INDEX(CBS_landbouw_2018!$C:$I,MATCH(Verdeelsleutels_absoluut!$C7,CBS_landbouw_2018!$B:$B,0),MATCH(Verdeelsleutels_absoluut!H$1,CBS_landbouw_2018!$C$1:$I$1,0))</f>
        <v>1562448</v>
      </c>
      <c r="I7">
        <f>INDEX(CBS_landbouw_2018!$C:$I,MATCH(Verdeelsleutels_absoluut!$C7,CBS_landbouw_2018!$B:$B,0),MATCH(Verdeelsleutels_absoluut!I$1,CBS_landbouw_2018!$C$1:$I$1,0))</f>
        <v>11230759</v>
      </c>
      <c r="J7">
        <f>INDEX(CBS_landbouw_2018!$C:$I,MATCH(Verdeelsleutels_absoluut!$C7,CBS_landbouw_2018!$B:$B,0),MATCH(Verdeelsleutels_absoluut!J$1,CBS_landbouw_2018!$C$1:$I$1,0))</f>
        <v>455770</v>
      </c>
      <c r="K7">
        <f>INDEX(CBS_landbouw_2018!$C:$I,MATCH(Verdeelsleutels_absoluut!$C7,CBS_landbouw_2018!$B:$B,0),MATCH(Verdeelsleutels_absoluut!K$1,CBS_landbouw_2018!$C$1:$I$1,0))</f>
        <v>54391</v>
      </c>
      <c r="L7">
        <f t="shared" si="1"/>
        <v>8707413</v>
      </c>
      <c r="M7">
        <f>INDEX(CBS_bodemgebruik_2015!$C:$F,MATCH(Verdeelsleutels_absoluut!$C7,CBS_bodemgebruik_2015!$B:$B,0),MATCH(Verdeelsleutels_absoluut!M$1,CBS_bodemgebruik_2015!$C$1:$F$1,0))</f>
        <v>237910</v>
      </c>
      <c r="N7">
        <f>INDEX(CBS_bodemgebruik_2015!$C:$F,MATCH(Verdeelsleutels_absoluut!$C7,CBS_bodemgebruik_2015!$B:$B,0),MATCH(Verdeelsleutels_absoluut!N$1,CBS_bodemgebruik_2015!$C$1:$F$1,0))</f>
        <v>1933</v>
      </c>
      <c r="O7">
        <f>INDEX(CBS_bodemgebruik_2015!$C:$F,MATCH(Verdeelsleutels_absoluut!$C7,CBS_bodemgebruik_2015!$B:$B,0),MATCH(Verdeelsleutels_absoluut!O$1,CBS_bodemgebruik_2015!$C$1:$F$1,0))</f>
        <v>34474</v>
      </c>
      <c r="P7">
        <f>INDEX(CBS_bodemgebruik_2015!$C:$I,MATCH(Verdeelsleutels_absoluut!$C7,CBS_bodemgebruik_2015!$B:$B,0),MATCH(Verdeelsleutels_absoluut!P$1,CBS_bodemgebruik_2015!$C$1:$I$1,0))</f>
        <v>4396</v>
      </c>
      <c r="Q7">
        <f>INDEX(CBS_bodemgebruik_2015!$C:$I,MATCH(Verdeelsleutels_absoluut!$C7,CBS_bodemgebruik_2015!$B:$B,0),MATCH(Verdeelsleutels_absoluut!Q$1,CBS_bodemgebruik_2015!$C$1:$I$1,0))</f>
        <v>7664</v>
      </c>
      <c r="R7">
        <f>INDEX(CBS_bodemgebruik_2015!$C:$I,MATCH(Verdeelsleutels_absoluut!$C7,CBS_bodemgebruik_2015!$B:$B,0),MATCH(Verdeelsleutels_absoluut!R$1,CBS_bodemgebruik_2015!$C$1:$I$1,0))</f>
        <v>359</v>
      </c>
      <c r="S7">
        <f>INDEX(CBS_bodemgebruik_2015!$C:$I,MATCH(Verdeelsleutels_absoluut!$C7,CBS_bodemgebruik_2015!$B:$B,0),MATCH(Verdeelsleutels_absoluut!S$1,CBS_bodemgebruik_2015!$C$1:$I$1,0))</f>
        <v>7261</v>
      </c>
      <c r="T7">
        <f t="shared" si="2"/>
        <v>15284</v>
      </c>
      <c r="U7">
        <f>INDEX(CBS_wegen_2019!B:C,MATCH(C7,CBS_wegen_2019!B:B,0),2)</f>
        <v>12388</v>
      </c>
    </row>
    <row r="8" spans="1:21">
      <c r="B8" t="s">
        <v>999</v>
      </c>
      <c r="C8" t="s">
        <v>1791</v>
      </c>
      <c r="D8">
        <f>INDEX(CBS_bevolking_2018!B:C,MATCH(Verdeelsleutels_absoluut!C8,CBS_bevolking_2018!B:B,0),2)</f>
        <v>416546</v>
      </c>
      <c r="E8">
        <f>INDEX(CBS_landbouw_2018!$C:$I,MATCH(Verdeelsleutels_absoluut!$C8,CBS_landbouw_2018!$B:$B,0),MATCH(Verdeelsleutels_absoluut!E$1,CBS_landbouw_2018!$C$1:$I$1,0))</f>
        <v>8924087</v>
      </c>
      <c r="F8">
        <f>INDEX(CBS_landbouw_2018!$C:$I,MATCH(Verdeelsleutels_absoluut!$C8,CBS_landbouw_2018!$B:$B,0),MATCH(Verdeelsleutels_absoluut!F$1,CBS_landbouw_2018!$C$1:$I$1,0))</f>
        <v>402062</v>
      </c>
      <c r="G8">
        <f>INDEX(CBS_landbouw_2018!$C:$I,MATCH(Verdeelsleutels_absoluut!$C8,CBS_landbouw_2018!$B:$B,0),MATCH(Verdeelsleutels_absoluut!G$1,CBS_landbouw_2018!$C$1:$I$1,0))</f>
        <v>34867</v>
      </c>
      <c r="H8">
        <f>INDEX(CBS_landbouw_2018!$C:$I,MATCH(Verdeelsleutels_absoluut!$C8,CBS_landbouw_2018!$B:$B,0),MATCH(Verdeelsleutels_absoluut!H$1,CBS_landbouw_2018!$C$1:$I$1,0))</f>
        <v>49515</v>
      </c>
      <c r="I8">
        <f>INDEX(CBS_landbouw_2018!$C:$I,MATCH(Verdeelsleutels_absoluut!$C8,CBS_landbouw_2018!$B:$B,0),MATCH(Verdeelsleutels_absoluut!I$1,CBS_landbouw_2018!$C$1:$I$1,0))</f>
        <v>2746970</v>
      </c>
      <c r="J8">
        <f>INDEX(CBS_landbouw_2018!$C:$I,MATCH(Verdeelsleutels_absoluut!$C8,CBS_landbouw_2018!$B:$B,0),MATCH(Verdeelsleutels_absoluut!J$1,CBS_landbouw_2018!$C$1:$I$1,0))</f>
        <v>1415843</v>
      </c>
      <c r="K8">
        <f>INDEX(CBS_landbouw_2018!$C:$I,MATCH(Verdeelsleutels_absoluut!$C8,CBS_landbouw_2018!$B:$B,0),MATCH(Verdeelsleutels_absoluut!K$1,CBS_landbouw_2018!$C$1:$I$1,0))</f>
        <v>1798702</v>
      </c>
      <c r="L8">
        <f t="shared" si="1"/>
        <v>8522025</v>
      </c>
      <c r="M8">
        <f>INDEX(CBS_bodemgebruik_2015!$C:$F,MATCH(Verdeelsleutels_absoluut!$C8,CBS_bodemgebruik_2015!$B:$B,0),MATCH(Verdeelsleutels_absoluut!M$1,CBS_bodemgebruik_2015!$C$1:$F$1,0))</f>
        <v>98530</v>
      </c>
      <c r="N8">
        <f>INDEX(CBS_bodemgebruik_2015!$C:$F,MATCH(Verdeelsleutels_absoluut!$C8,CBS_bodemgebruik_2015!$B:$B,0),MATCH(Verdeelsleutels_absoluut!N$1,CBS_bodemgebruik_2015!$C$1:$F$1,0))</f>
        <v>1664</v>
      </c>
      <c r="O8">
        <f>INDEX(CBS_bodemgebruik_2015!$C:$F,MATCH(Verdeelsleutels_absoluut!$C8,CBS_bodemgebruik_2015!$B:$B,0),MATCH(Verdeelsleutels_absoluut!O$1,CBS_bodemgebruik_2015!$C$1:$F$1,0))</f>
        <v>17033</v>
      </c>
      <c r="P8">
        <f>INDEX(CBS_bodemgebruik_2015!$C:$I,MATCH(Verdeelsleutels_absoluut!$C8,CBS_bodemgebruik_2015!$B:$B,0),MATCH(Verdeelsleutels_absoluut!P$1,CBS_bodemgebruik_2015!$C$1:$I$1,0))</f>
        <v>2289</v>
      </c>
      <c r="Q8">
        <f>INDEX(CBS_bodemgebruik_2015!$C:$I,MATCH(Verdeelsleutels_absoluut!$C8,CBS_bodemgebruik_2015!$B:$B,0),MATCH(Verdeelsleutels_absoluut!Q$1,CBS_bodemgebruik_2015!$C$1:$I$1,0))</f>
        <v>3734</v>
      </c>
      <c r="R8">
        <f>INDEX(CBS_bodemgebruik_2015!$C:$I,MATCH(Verdeelsleutels_absoluut!$C8,CBS_bodemgebruik_2015!$B:$B,0),MATCH(Verdeelsleutels_absoluut!R$1,CBS_bodemgebruik_2015!$C$1:$I$1,0))</f>
        <v>472</v>
      </c>
      <c r="S8">
        <f>INDEX(CBS_bodemgebruik_2015!$C:$I,MATCH(Verdeelsleutels_absoluut!$C8,CBS_bodemgebruik_2015!$B:$B,0),MATCH(Verdeelsleutels_absoluut!S$1,CBS_bodemgebruik_2015!$C$1:$I$1,0))</f>
        <v>5020</v>
      </c>
      <c r="T8">
        <f t="shared" si="2"/>
        <v>9226</v>
      </c>
      <c r="U8">
        <f>INDEX(CBS_wegen_2019!B:C,MATCH(C8,CBS_wegen_2019!B:B,0),2)</f>
        <v>3116</v>
      </c>
    </row>
    <row r="9" spans="1:21">
      <c r="B9" t="s">
        <v>979</v>
      </c>
      <c r="C9" t="s">
        <v>1790</v>
      </c>
      <c r="D9">
        <f>INDEX(CBS_bevolking_2018!B:C,MATCH(Verdeelsleutels_absoluut!C9,CBS_bevolking_2018!B:B,0),2)</f>
        <v>2071972</v>
      </c>
      <c r="E9">
        <f>INDEX(CBS_landbouw_2018!$C:$I,MATCH(Verdeelsleutels_absoluut!$C9,CBS_landbouw_2018!$B:$B,0),MATCH(Verdeelsleutels_absoluut!E$1,CBS_landbouw_2018!$C$1:$I$1,0))</f>
        <v>22086318</v>
      </c>
      <c r="F9">
        <f>INDEX(CBS_landbouw_2018!$C:$I,MATCH(Verdeelsleutels_absoluut!$C9,CBS_landbouw_2018!$B:$B,0),MATCH(Verdeelsleutels_absoluut!F$1,CBS_landbouw_2018!$C$1:$I$1,0))</f>
        <v>11722450</v>
      </c>
      <c r="G9">
        <f>INDEX(CBS_landbouw_2018!$C:$I,MATCH(Verdeelsleutels_absoluut!$C9,CBS_landbouw_2018!$B:$B,0),MATCH(Verdeelsleutels_absoluut!G$1,CBS_landbouw_2018!$C$1:$I$1,0))</f>
        <v>241389</v>
      </c>
      <c r="H9">
        <f>INDEX(CBS_landbouw_2018!$C:$I,MATCH(Verdeelsleutels_absoluut!$C9,CBS_landbouw_2018!$B:$B,0),MATCH(Verdeelsleutels_absoluut!H$1,CBS_landbouw_2018!$C$1:$I$1,0))</f>
        <v>1902961</v>
      </c>
      <c r="I9">
        <f>INDEX(CBS_landbouw_2018!$C:$I,MATCH(Verdeelsleutels_absoluut!$C9,CBS_landbouw_2018!$B:$B,0),MATCH(Verdeelsleutels_absoluut!I$1,CBS_landbouw_2018!$C$1:$I$1,0))</f>
        <v>17580389</v>
      </c>
      <c r="J9">
        <f>INDEX(CBS_landbouw_2018!$C:$I,MATCH(Verdeelsleutels_absoluut!$C9,CBS_landbouw_2018!$B:$B,0),MATCH(Verdeelsleutels_absoluut!J$1,CBS_landbouw_2018!$C$1:$I$1,0))</f>
        <v>1011002</v>
      </c>
      <c r="K9">
        <f>INDEX(CBS_landbouw_2018!$C:$I,MATCH(Verdeelsleutels_absoluut!$C9,CBS_landbouw_2018!$B:$B,0),MATCH(Verdeelsleutels_absoluut!K$1,CBS_landbouw_2018!$C$1:$I$1,0))</f>
        <v>116160</v>
      </c>
      <c r="L9">
        <f t="shared" si="1"/>
        <v>10363868</v>
      </c>
      <c r="M9">
        <f>INDEX(CBS_bodemgebruik_2015!$C:$F,MATCH(Verdeelsleutels_absoluut!$C9,CBS_bodemgebruik_2015!$B:$B,0),MATCH(Verdeelsleutels_absoluut!M$1,CBS_bodemgebruik_2015!$C$1:$F$1,0))</f>
        <v>298443</v>
      </c>
      <c r="N9">
        <f>INDEX(CBS_bodemgebruik_2015!$C:$F,MATCH(Verdeelsleutels_absoluut!$C9,CBS_bodemgebruik_2015!$B:$B,0),MATCH(Verdeelsleutels_absoluut!N$1,CBS_bodemgebruik_2015!$C$1:$F$1,0))</f>
        <v>3088</v>
      </c>
      <c r="O9">
        <f>INDEX(CBS_bodemgebruik_2015!$C:$F,MATCH(Verdeelsleutels_absoluut!$C9,CBS_bodemgebruik_2015!$B:$B,0),MATCH(Verdeelsleutels_absoluut!O$1,CBS_bodemgebruik_2015!$C$1:$F$1,0))</f>
        <v>93292</v>
      </c>
      <c r="P9">
        <f>INDEX(CBS_bodemgebruik_2015!$C:$I,MATCH(Verdeelsleutels_absoluut!$C9,CBS_bodemgebruik_2015!$B:$B,0),MATCH(Verdeelsleutels_absoluut!P$1,CBS_bodemgebruik_2015!$C$1:$I$1,0))</f>
        <v>20347</v>
      </c>
      <c r="Q9">
        <f>INDEX(CBS_bodemgebruik_2015!$C:$I,MATCH(Verdeelsleutels_absoluut!$C9,CBS_bodemgebruik_2015!$B:$B,0),MATCH(Verdeelsleutels_absoluut!Q$1,CBS_bodemgebruik_2015!$C$1:$I$1,0))</f>
        <v>1788</v>
      </c>
      <c r="R9">
        <f>INDEX(CBS_bodemgebruik_2015!$C:$I,MATCH(Verdeelsleutels_absoluut!$C9,CBS_bodemgebruik_2015!$B:$B,0),MATCH(Verdeelsleutels_absoluut!R$1,CBS_bodemgebruik_2015!$C$1:$I$1,0))</f>
        <v>1901</v>
      </c>
      <c r="S9">
        <f>INDEX(CBS_bodemgebruik_2015!$C:$I,MATCH(Verdeelsleutels_absoluut!$C9,CBS_bodemgebruik_2015!$B:$B,0),MATCH(Verdeelsleutels_absoluut!S$1,CBS_bodemgebruik_2015!$C$1:$I$1,0))</f>
        <v>7013</v>
      </c>
      <c r="T9">
        <f t="shared" si="2"/>
        <v>10702</v>
      </c>
      <c r="U9">
        <f>INDEX(CBS_wegen_2019!B:C,MATCH(C9,CBS_wegen_2019!B:B,0),2)</f>
        <v>18593</v>
      </c>
    </row>
    <row r="10" spans="1:21">
      <c r="B10" t="s">
        <v>995</v>
      </c>
      <c r="C10" t="s">
        <v>1789</v>
      </c>
      <c r="D10">
        <f>INDEX(CBS_bevolking_2018!B:C,MATCH(Verdeelsleutels_absoluut!C10,CBS_bevolking_2018!B:B,0),2)</f>
        <v>1306890</v>
      </c>
      <c r="E10">
        <f>INDEX(CBS_landbouw_2018!$C:$I,MATCH(Verdeelsleutels_absoluut!$C10,CBS_landbouw_2018!$B:$B,0),MATCH(Verdeelsleutels_absoluut!E$1,CBS_landbouw_2018!$C$1:$I$1,0))</f>
        <v>6069537</v>
      </c>
      <c r="F10">
        <f>INDEX(CBS_landbouw_2018!$C:$I,MATCH(Verdeelsleutels_absoluut!$C10,CBS_landbouw_2018!$B:$B,0),MATCH(Verdeelsleutels_absoluut!F$1,CBS_landbouw_2018!$C$1:$I$1,0))</f>
        <v>4586471</v>
      </c>
      <c r="G10">
        <f>INDEX(CBS_landbouw_2018!$C:$I,MATCH(Verdeelsleutels_absoluut!$C10,CBS_landbouw_2018!$B:$B,0),MATCH(Verdeelsleutels_absoluut!G$1,CBS_landbouw_2018!$C$1:$I$1,0))</f>
        <v>85519</v>
      </c>
      <c r="H10">
        <f>INDEX(CBS_landbouw_2018!$C:$I,MATCH(Verdeelsleutels_absoluut!$C10,CBS_landbouw_2018!$B:$B,0),MATCH(Verdeelsleutels_absoluut!H$1,CBS_landbouw_2018!$C$1:$I$1,0))</f>
        <v>268430</v>
      </c>
      <c r="I10">
        <f>INDEX(CBS_landbouw_2018!$C:$I,MATCH(Verdeelsleutels_absoluut!$C10,CBS_landbouw_2018!$B:$B,0),MATCH(Verdeelsleutels_absoluut!I$1,CBS_landbouw_2018!$C$1:$I$1,0))</f>
        <v>2637940</v>
      </c>
      <c r="J10">
        <f>INDEX(CBS_landbouw_2018!$C:$I,MATCH(Verdeelsleutels_absoluut!$C10,CBS_landbouw_2018!$B:$B,0),MATCH(Verdeelsleutels_absoluut!J$1,CBS_landbouw_2018!$C$1:$I$1,0))</f>
        <v>58281</v>
      </c>
      <c r="K10">
        <f>INDEX(CBS_landbouw_2018!$C:$I,MATCH(Verdeelsleutels_absoluut!$C10,CBS_landbouw_2018!$B:$B,0),MATCH(Verdeelsleutels_absoluut!K$1,CBS_landbouw_2018!$C$1:$I$1,0))</f>
        <v>2667</v>
      </c>
      <c r="L10">
        <f t="shared" si="1"/>
        <v>1483066</v>
      </c>
      <c r="M10">
        <f>INDEX(CBS_bodemgebruik_2015!$C:$F,MATCH(Verdeelsleutels_absoluut!$C10,CBS_bodemgebruik_2015!$B:$B,0),MATCH(Verdeelsleutels_absoluut!M$1,CBS_bodemgebruik_2015!$C$1:$F$1,0))</f>
        <v>80572</v>
      </c>
      <c r="N10">
        <f>INDEX(CBS_bodemgebruik_2015!$C:$F,MATCH(Verdeelsleutels_absoluut!$C10,CBS_bodemgebruik_2015!$B:$B,0),MATCH(Verdeelsleutels_absoluut!N$1,CBS_bodemgebruik_2015!$C$1:$F$1,0))</f>
        <v>2006</v>
      </c>
      <c r="O10">
        <f>INDEX(CBS_bodemgebruik_2015!$C:$F,MATCH(Verdeelsleutels_absoluut!$C10,CBS_bodemgebruik_2015!$B:$B,0),MATCH(Verdeelsleutels_absoluut!O$1,CBS_bodemgebruik_2015!$C$1:$F$1,0))</f>
        <v>18261</v>
      </c>
      <c r="P10">
        <f>INDEX(CBS_bodemgebruik_2015!$C:$I,MATCH(Verdeelsleutels_absoluut!$C10,CBS_bodemgebruik_2015!$B:$B,0),MATCH(Verdeelsleutels_absoluut!P$1,CBS_bodemgebruik_2015!$C$1:$I$1,0))</f>
        <v>1813</v>
      </c>
      <c r="Q10">
        <f>INDEX(CBS_bodemgebruik_2015!$C:$I,MATCH(Verdeelsleutels_absoluut!$C10,CBS_bodemgebruik_2015!$B:$B,0),MATCH(Verdeelsleutels_absoluut!Q$1,CBS_bodemgebruik_2015!$C$1:$I$1,0))</f>
        <v>896</v>
      </c>
      <c r="R10">
        <f>INDEX(CBS_bodemgebruik_2015!$C:$I,MATCH(Verdeelsleutels_absoluut!$C10,CBS_bodemgebruik_2015!$B:$B,0),MATCH(Verdeelsleutels_absoluut!R$1,CBS_bodemgebruik_2015!$C$1:$I$1,0))</f>
        <v>537</v>
      </c>
      <c r="S10">
        <f>INDEX(CBS_bodemgebruik_2015!$C:$I,MATCH(Verdeelsleutels_absoluut!$C10,CBS_bodemgebruik_2015!$B:$B,0),MATCH(Verdeelsleutels_absoluut!S$1,CBS_bodemgebruik_2015!$C$1:$I$1,0))</f>
        <v>5046</v>
      </c>
      <c r="T10">
        <f t="shared" si="2"/>
        <v>6479</v>
      </c>
      <c r="U10">
        <f>INDEX(CBS_wegen_2019!B:C,MATCH(C10,CBS_wegen_2019!B:B,0),2)</f>
        <v>6265</v>
      </c>
    </row>
    <row r="11" spans="1:21">
      <c r="B11" t="s">
        <v>1003</v>
      </c>
      <c r="C11" t="s">
        <v>1788</v>
      </c>
      <c r="D11">
        <f>INDEX(CBS_bevolking_2018!B:C,MATCH(Verdeelsleutels_absoluut!C11,CBS_bevolking_2018!B:B,0),2)</f>
        <v>2853359</v>
      </c>
      <c r="E11">
        <f>INDEX(CBS_landbouw_2018!$C:$I,MATCH(Verdeelsleutels_absoluut!$C11,CBS_landbouw_2018!$B:$B,0),MATCH(Verdeelsleutels_absoluut!E$1,CBS_landbouw_2018!$C$1:$I$1,0))</f>
        <v>12202209</v>
      </c>
      <c r="F11">
        <f>INDEX(CBS_landbouw_2018!$C:$I,MATCH(Verdeelsleutels_absoluut!$C11,CBS_landbouw_2018!$B:$B,0),MATCH(Verdeelsleutels_absoluut!F$1,CBS_landbouw_2018!$C$1:$I$1,0))</f>
        <v>4378018</v>
      </c>
      <c r="G11">
        <f>INDEX(CBS_landbouw_2018!$C:$I,MATCH(Verdeelsleutels_absoluut!$C11,CBS_landbouw_2018!$B:$B,0),MATCH(Verdeelsleutels_absoluut!G$1,CBS_landbouw_2018!$C$1:$I$1,0))</f>
        <v>88481</v>
      </c>
      <c r="H11">
        <f>INDEX(CBS_landbouw_2018!$C:$I,MATCH(Verdeelsleutels_absoluut!$C11,CBS_landbouw_2018!$B:$B,0),MATCH(Verdeelsleutels_absoluut!H$1,CBS_landbouw_2018!$C$1:$I$1,0))</f>
        <v>22083</v>
      </c>
      <c r="I11">
        <f>INDEX(CBS_landbouw_2018!$C:$I,MATCH(Verdeelsleutels_absoluut!$C11,CBS_landbouw_2018!$B:$B,0),MATCH(Verdeelsleutels_absoluut!I$1,CBS_landbouw_2018!$C$1:$I$1,0))</f>
        <v>1490968</v>
      </c>
      <c r="J11">
        <f>INDEX(CBS_landbouw_2018!$C:$I,MATCH(Verdeelsleutels_absoluut!$C11,CBS_landbouw_2018!$B:$B,0),MATCH(Verdeelsleutels_absoluut!J$1,CBS_landbouw_2018!$C$1:$I$1,0))</f>
        <v>907228</v>
      </c>
      <c r="K11">
        <f>INDEX(CBS_landbouw_2018!$C:$I,MATCH(Verdeelsleutels_absoluut!$C11,CBS_landbouw_2018!$B:$B,0),MATCH(Verdeelsleutels_absoluut!K$1,CBS_landbouw_2018!$C$1:$I$1,0))</f>
        <v>324693</v>
      </c>
      <c r="L11">
        <f t="shared" si="1"/>
        <v>7824191</v>
      </c>
      <c r="M11">
        <f>INDEX(CBS_bodemgebruik_2015!$C:$F,MATCH(Verdeelsleutels_absoluut!$C11,CBS_bodemgebruik_2015!$B:$B,0),MATCH(Verdeelsleutels_absoluut!M$1,CBS_bodemgebruik_2015!$C$1:$F$1,0))</f>
        <v>156968</v>
      </c>
      <c r="N11">
        <f>INDEX(CBS_bodemgebruik_2015!$C:$F,MATCH(Verdeelsleutels_absoluut!$C11,CBS_bodemgebruik_2015!$B:$B,0),MATCH(Verdeelsleutels_absoluut!N$1,CBS_bodemgebruik_2015!$C$1:$F$1,0))</f>
        <v>5004</v>
      </c>
      <c r="O11">
        <f>INDEX(CBS_bodemgebruik_2015!$C:$F,MATCH(Verdeelsleutels_absoluut!$C11,CBS_bodemgebruik_2015!$B:$B,0),MATCH(Verdeelsleutels_absoluut!O$1,CBS_bodemgebruik_2015!$C$1:$F$1,0))</f>
        <v>12959</v>
      </c>
      <c r="P11">
        <f>INDEX(CBS_bodemgebruik_2015!$C:$I,MATCH(Verdeelsleutels_absoluut!$C11,CBS_bodemgebruik_2015!$B:$B,0),MATCH(Verdeelsleutels_absoluut!P$1,CBS_bodemgebruik_2015!$C$1:$I$1,0))</f>
        <v>14814</v>
      </c>
      <c r="Q11">
        <f>INDEX(CBS_bodemgebruik_2015!$C:$I,MATCH(Verdeelsleutels_absoluut!$C11,CBS_bodemgebruik_2015!$B:$B,0),MATCH(Verdeelsleutels_absoluut!Q$1,CBS_bodemgebruik_2015!$C$1:$I$1,0))</f>
        <v>3484</v>
      </c>
      <c r="R11">
        <f>INDEX(CBS_bodemgebruik_2015!$C:$I,MATCH(Verdeelsleutels_absoluut!$C11,CBS_bodemgebruik_2015!$B:$B,0),MATCH(Verdeelsleutels_absoluut!R$1,CBS_bodemgebruik_2015!$C$1:$I$1,0))</f>
        <v>1557</v>
      </c>
      <c r="S11">
        <f>INDEX(CBS_bodemgebruik_2015!$C:$I,MATCH(Verdeelsleutels_absoluut!$C11,CBS_bodemgebruik_2015!$B:$B,0),MATCH(Verdeelsleutels_absoluut!S$1,CBS_bodemgebruik_2015!$C$1:$I$1,0))</f>
        <v>17977</v>
      </c>
      <c r="T11">
        <f t="shared" si="2"/>
        <v>23018</v>
      </c>
      <c r="U11">
        <f>INDEX(CBS_wegen_2019!B:C,MATCH(C11,CBS_wegen_2019!B:B,0),2)</f>
        <v>12192</v>
      </c>
    </row>
    <row r="12" spans="1:21">
      <c r="B12" t="s">
        <v>973</v>
      </c>
      <c r="C12" t="s">
        <v>1787</v>
      </c>
      <c r="D12">
        <f>INDEX(CBS_bevolking_2018!B:C,MATCH(Verdeelsleutels_absoluut!C12,CBS_bevolking_2018!B:B,0),2)</f>
        <v>3709161</v>
      </c>
      <c r="E12">
        <f>INDEX(CBS_landbouw_2018!$C:$I,MATCH(Verdeelsleutels_absoluut!$C12,CBS_landbouw_2018!$B:$B,0),MATCH(Verdeelsleutels_absoluut!E$1,CBS_landbouw_2018!$C$1:$I$1,0))</f>
        <v>11968760</v>
      </c>
      <c r="F12">
        <f>INDEX(CBS_landbouw_2018!$C:$I,MATCH(Verdeelsleutels_absoluut!$C12,CBS_landbouw_2018!$B:$B,0),MATCH(Verdeelsleutels_absoluut!F$1,CBS_landbouw_2018!$C$1:$I$1,0))</f>
        <v>5843673</v>
      </c>
      <c r="G12">
        <f>INDEX(CBS_landbouw_2018!$C:$I,MATCH(Verdeelsleutels_absoluut!$C12,CBS_landbouw_2018!$B:$B,0),MATCH(Verdeelsleutels_absoluut!G$1,CBS_landbouw_2018!$C$1:$I$1,0))</f>
        <v>101865</v>
      </c>
      <c r="H12">
        <f>INDEX(CBS_landbouw_2018!$C:$I,MATCH(Verdeelsleutels_absoluut!$C12,CBS_landbouw_2018!$B:$B,0),MATCH(Verdeelsleutels_absoluut!H$1,CBS_landbouw_2018!$C$1:$I$1,0))</f>
        <v>126902</v>
      </c>
      <c r="I12">
        <f>INDEX(CBS_landbouw_2018!$C:$I,MATCH(Verdeelsleutels_absoluut!$C12,CBS_landbouw_2018!$B:$B,0),MATCH(Verdeelsleutels_absoluut!I$1,CBS_landbouw_2018!$C$1:$I$1,0))</f>
        <v>720574</v>
      </c>
      <c r="J12">
        <f>INDEX(CBS_landbouw_2018!$C:$I,MATCH(Verdeelsleutels_absoluut!$C12,CBS_landbouw_2018!$B:$B,0),MATCH(Verdeelsleutels_absoluut!J$1,CBS_landbouw_2018!$C$1:$I$1,0))</f>
        <v>1238467</v>
      </c>
      <c r="K12">
        <f>INDEX(CBS_landbouw_2018!$C:$I,MATCH(Verdeelsleutels_absoluut!$C12,CBS_landbouw_2018!$B:$B,0),MATCH(Verdeelsleutels_absoluut!K$1,CBS_landbouw_2018!$C$1:$I$1,0))</f>
        <v>554946</v>
      </c>
      <c r="L12">
        <f t="shared" si="1"/>
        <v>6125087</v>
      </c>
      <c r="M12">
        <f>INDEX(CBS_bodemgebruik_2015!$C:$F,MATCH(Verdeelsleutels_absoluut!$C12,CBS_bodemgebruik_2015!$B:$B,0),MATCH(Verdeelsleutels_absoluut!M$1,CBS_bodemgebruik_2015!$C$1:$F$1,0))</f>
        <v>162858</v>
      </c>
      <c r="N12">
        <f>INDEX(CBS_bodemgebruik_2015!$C:$F,MATCH(Verdeelsleutels_absoluut!$C12,CBS_bodemgebruik_2015!$B:$B,0),MATCH(Verdeelsleutels_absoluut!N$1,CBS_bodemgebruik_2015!$C$1:$F$1,0))</f>
        <v>6825</v>
      </c>
      <c r="O12">
        <f>INDEX(CBS_bodemgebruik_2015!$C:$F,MATCH(Verdeelsleutels_absoluut!$C12,CBS_bodemgebruik_2015!$B:$B,0),MATCH(Verdeelsleutels_absoluut!O$1,CBS_bodemgebruik_2015!$C$1:$F$1,0))</f>
        <v>8077</v>
      </c>
      <c r="P12">
        <f>INDEX(CBS_bodemgebruik_2015!$C:$I,MATCH(Verdeelsleutels_absoluut!$C12,CBS_bodemgebruik_2015!$B:$B,0),MATCH(Verdeelsleutels_absoluut!P$1,CBS_bodemgebruik_2015!$C$1:$I$1,0))</f>
        <v>9033</v>
      </c>
      <c r="Q12">
        <f>INDEX(CBS_bodemgebruik_2015!$C:$I,MATCH(Verdeelsleutels_absoluut!$C12,CBS_bodemgebruik_2015!$B:$B,0),MATCH(Verdeelsleutels_absoluut!Q$1,CBS_bodemgebruik_2015!$C$1:$I$1,0))</f>
        <v>6024</v>
      </c>
      <c r="R12">
        <f>INDEX(CBS_bodemgebruik_2015!$C:$I,MATCH(Verdeelsleutels_absoluut!$C12,CBS_bodemgebruik_2015!$B:$B,0),MATCH(Verdeelsleutels_absoluut!R$1,CBS_bodemgebruik_2015!$C$1:$I$1,0))</f>
        <v>1545</v>
      </c>
      <c r="S12">
        <f>INDEX(CBS_bodemgebruik_2015!$C:$I,MATCH(Verdeelsleutels_absoluut!$C12,CBS_bodemgebruik_2015!$B:$B,0),MATCH(Verdeelsleutels_absoluut!S$1,CBS_bodemgebruik_2015!$C$1:$I$1,0))</f>
        <v>18687</v>
      </c>
      <c r="T12">
        <f t="shared" si="2"/>
        <v>26256</v>
      </c>
      <c r="U12">
        <f>INDEX(CBS_wegen_2019!B:C,MATCH(C12,CBS_wegen_2019!B:B,0),2)</f>
        <v>15052</v>
      </c>
    </row>
    <row r="13" spans="1:21">
      <c r="B13" t="s">
        <v>1083</v>
      </c>
      <c r="C13" t="s">
        <v>1786</v>
      </c>
      <c r="D13">
        <f>INDEX(CBS_bevolking_2018!B:C,MATCH(Verdeelsleutels_absoluut!C13,CBS_bevolking_2018!B:B,0),2)</f>
        <v>383032</v>
      </c>
      <c r="E13">
        <f>INDEX(CBS_landbouw_2018!$C:$I,MATCH(Verdeelsleutels_absoluut!$C13,CBS_landbouw_2018!$B:$B,0),MATCH(Verdeelsleutels_absoluut!E$1,CBS_landbouw_2018!$C$1:$I$1,0))</f>
        <v>11750782</v>
      </c>
      <c r="F13">
        <f>INDEX(CBS_landbouw_2018!$C:$I,MATCH(Verdeelsleutels_absoluut!$C13,CBS_landbouw_2018!$B:$B,0),MATCH(Verdeelsleutels_absoluut!F$1,CBS_landbouw_2018!$C$1:$I$1,0))</f>
        <v>874034</v>
      </c>
      <c r="G13">
        <f>INDEX(CBS_landbouw_2018!$C:$I,MATCH(Verdeelsleutels_absoluut!$C13,CBS_landbouw_2018!$B:$B,0),MATCH(Verdeelsleutels_absoluut!G$1,CBS_landbouw_2018!$C$1:$I$1,0))</f>
        <v>22555</v>
      </c>
      <c r="H13">
        <f>INDEX(CBS_landbouw_2018!$C:$I,MATCH(Verdeelsleutels_absoluut!$C13,CBS_landbouw_2018!$B:$B,0),MATCH(Verdeelsleutels_absoluut!H$1,CBS_landbouw_2018!$C$1:$I$1,0))</f>
        <v>50483</v>
      </c>
      <c r="I13">
        <f>INDEX(CBS_landbouw_2018!$C:$I,MATCH(Verdeelsleutels_absoluut!$C13,CBS_landbouw_2018!$B:$B,0),MATCH(Verdeelsleutels_absoluut!I$1,CBS_landbouw_2018!$C$1:$I$1,0))</f>
        <v>1787407</v>
      </c>
      <c r="J13">
        <f>INDEX(CBS_landbouw_2018!$C:$I,MATCH(Verdeelsleutels_absoluut!$C13,CBS_landbouw_2018!$B:$B,0),MATCH(Verdeelsleutels_absoluut!J$1,CBS_landbouw_2018!$C$1:$I$1,0))</f>
        <v>3022336</v>
      </c>
      <c r="K13">
        <f>INDEX(CBS_landbouw_2018!$C:$I,MATCH(Verdeelsleutels_absoluut!$C13,CBS_landbouw_2018!$B:$B,0),MATCH(Verdeelsleutels_absoluut!K$1,CBS_landbouw_2018!$C$1:$I$1,0))</f>
        <v>1128601</v>
      </c>
      <c r="L13">
        <f t="shared" si="1"/>
        <v>10876748</v>
      </c>
      <c r="M13">
        <f>INDEX(CBS_bodemgebruik_2015!$C:$F,MATCH(Verdeelsleutels_absoluut!$C13,CBS_bodemgebruik_2015!$B:$B,0),MATCH(Verdeelsleutels_absoluut!M$1,CBS_bodemgebruik_2015!$C$1:$F$1,0))</f>
        <v>136312</v>
      </c>
      <c r="N13">
        <f>INDEX(CBS_bodemgebruik_2015!$C:$F,MATCH(Verdeelsleutels_absoluut!$C13,CBS_bodemgebruik_2015!$B:$B,0),MATCH(Verdeelsleutels_absoluut!N$1,CBS_bodemgebruik_2015!$C$1:$F$1,0))</f>
        <v>767</v>
      </c>
      <c r="O13">
        <f>INDEX(CBS_bodemgebruik_2015!$C:$F,MATCH(Verdeelsleutels_absoluut!$C13,CBS_bodemgebruik_2015!$B:$B,0),MATCH(Verdeelsleutels_absoluut!O$1,CBS_bodemgebruik_2015!$C$1:$F$1,0))</f>
        <v>4071</v>
      </c>
      <c r="P13">
        <f>INDEX(CBS_bodemgebruik_2015!$C:$I,MATCH(Verdeelsleutels_absoluut!$C13,CBS_bodemgebruik_2015!$B:$B,0),MATCH(Verdeelsleutels_absoluut!P$1,CBS_bodemgebruik_2015!$C$1:$I$1,0))</f>
        <v>3831</v>
      </c>
      <c r="Q13">
        <f>INDEX(CBS_bodemgebruik_2015!$C:$I,MATCH(Verdeelsleutels_absoluut!$C13,CBS_bodemgebruik_2015!$B:$B,0),MATCH(Verdeelsleutels_absoluut!Q$1,CBS_bodemgebruik_2015!$C$1:$I$1,0))</f>
        <v>6350</v>
      </c>
      <c r="R13">
        <f>INDEX(CBS_bodemgebruik_2015!$C:$I,MATCH(Verdeelsleutels_absoluut!$C13,CBS_bodemgebruik_2015!$B:$B,0),MATCH(Verdeelsleutels_absoluut!R$1,CBS_bodemgebruik_2015!$C$1:$I$1,0))</f>
        <v>247</v>
      </c>
      <c r="S13">
        <f>INDEX(CBS_bodemgebruik_2015!$C:$I,MATCH(Verdeelsleutels_absoluut!$C13,CBS_bodemgebruik_2015!$B:$B,0),MATCH(Verdeelsleutels_absoluut!S$1,CBS_bodemgebruik_2015!$C$1:$I$1,0))</f>
        <v>5085</v>
      </c>
      <c r="T13">
        <f t="shared" si="2"/>
        <v>11682</v>
      </c>
      <c r="U13">
        <f>INDEX(CBS_wegen_2019!B:C,MATCH(C13,CBS_wegen_2019!B:B,0),2)</f>
        <v>6248</v>
      </c>
    </row>
    <row r="14" spans="1:21">
      <c r="B14" t="s">
        <v>983</v>
      </c>
      <c r="C14" t="s">
        <v>1785</v>
      </c>
      <c r="D14">
        <f>INDEX(CBS_bevolking_2018!B:C,MATCH(Verdeelsleutels_absoluut!C14,CBS_bevolking_2018!B:B,0),2)</f>
        <v>2544806</v>
      </c>
      <c r="E14">
        <f>INDEX(CBS_landbouw_2018!$C:$I,MATCH(Verdeelsleutels_absoluut!$C14,CBS_landbouw_2018!$B:$B,0),MATCH(Verdeelsleutels_absoluut!E$1,CBS_landbouw_2018!$C$1:$I$1,0))</f>
        <v>23211455</v>
      </c>
      <c r="F14">
        <f>INDEX(CBS_landbouw_2018!$C:$I,MATCH(Verdeelsleutels_absoluut!$C14,CBS_landbouw_2018!$B:$B,0),MATCH(Verdeelsleutels_absoluut!F$1,CBS_landbouw_2018!$C$1:$I$1,0))</f>
        <v>4192599</v>
      </c>
      <c r="G14">
        <f>INDEX(CBS_landbouw_2018!$C:$I,MATCH(Verdeelsleutels_absoluut!$C14,CBS_landbouw_2018!$B:$B,0),MATCH(Verdeelsleutels_absoluut!G$1,CBS_landbouw_2018!$C$1:$I$1,0))</f>
        <v>221900</v>
      </c>
      <c r="H14">
        <f>INDEX(CBS_landbouw_2018!$C:$I,MATCH(Verdeelsleutels_absoluut!$C14,CBS_landbouw_2018!$B:$B,0),MATCH(Verdeelsleutels_absoluut!H$1,CBS_landbouw_2018!$C$1:$I$1,0))</f>
        <v>5933851</v>
      </c>
      <c r="I14">
        <f>INDEX(CBS_landbouw_2018!$C:$I,MATCH(Verdeelsleutels_absoluut!$C14,CBS_landbouw_2018!$B:$B,0),MATCH(Verdeelsleutels_absoluut!I$1,CBS_landbouw_2018!$C$1:$I$1,0))</f>
        <v>24671562</v>
      </c>
      <c r="J14">
        <f>INDEX(CBS_landbouw_2018!$C:$I,MATCH(Verdeelsleutels_absoluut!$C14,CBS_landbouw_2018!$B:$B,0),MATCH(Verdeelsleutels_absoluut!J$1,CBS_landbouw_2018!$C$1:$I$1,0))</f>
        <v>1652080</v>
      </c>
      <c r="K14">
        <f>INDEX(CBS_landbouw_2018!$C:$I,MATCH(Verdeelsleutels_absoluut!$C14,CBS_landbouw_2018!$B:$B,0),MATCH(Verdeelsleutels_absoluut!K$1,CBS_landbouw_2018!$C$1:$I$1,0))</f>
        <v>1092551</v>
      </c>
      <c r="L14">
        <f t="shared" si="1"/>
        <v>19018856</v>
      </c>
      <c r="M14">
        <f>INDEX(CBS_bodemgebruik_2015!$C:$F,MATCH(Verdeelsleutels_absoluut!$C14,CBS_bodemgebruik_2015!$B:$B,0),MATCH(Verdeelsleutels_absoluut!M$1,CBS_bodemgebruik_2015!$C$1:$F$1,0))</f>
        <v>304515</v>
      </c>
      <c r="N14">
        <f>INDEX(CBS_bodemgebruik_2015!$C:$F,MATCH(Verdeelsleutels_absoluut!$C14,CBS_bodemgebruik_2015!$B:$B,0),MATCH(Verdeelsleutels_absoluut!N$1,CBS_bodemgebruik_2015!$C$1:$F$1,0))</f>
        <v>4019</v>
      </c>
      <c r="O14">
        <f>INDEX(CBS_bodemgebruik_2015!$C:$F,MATCH(Verdeelsleutels_absoluut!$C14,CBS_bodemgebruik_2015!$B:$B,0),MATCH(Verdeelsleutels_absoluut!O$1,CBS_bodemgebruik_2015!$C$1:$F$1,0))</f>
        <v>70780</v>
      </c>
      <c r="P14">
        <f>INDEX(CBS_bodemgebruik_2015!$C:$I,MATCH(Verdeelsleutels_absoluut!$C14,CBS_bodemgebruik_2015!$B:$B,0),MATCH(Verdeelsleutels_absoluut!P$1,CBS_bodemgebruik_2015!$C$1:$I$1,0))</f>
        <v>7951</v>
      </c>
      <c r="Q14">
        <f>INDEX(CBS_bodemgebruik_2015!$C:$I,MATCH(Verdeelsleutels_absoluut!$C14,CBS_bodemgebruik_2015!$B:$B,0),MATCH(Verdeelsleutels_absoluut!Q$1,CBS_bodemgebruik_2015!$C$1:$I$1,0))</f>
        <v>6581</v>
      </c>
      <c r="R14">
        <f>INDEX(CBS_bodemgebruik_2015!$C:$I,MATCH(Verdeelsleutels_absoluut!$C14,CBS_bodemgebruik_2015!$B:$B,0),MATCH(Verdeelsleutels_absoluut!R$1,CBS_bodemgebruik_2015!$C$1:$I$1,0))</f>
        <v>1511</v>
      </c>
      <c r="S14">
        <f>INDEX(CBS_bodemgebruik_2015!$C:$I,MATCH(Verdeelsleutels_absoluut!$C14,CBS_bodemgebruik_2015!$B:$B,0),MATCH(Verdeelsleutels_absoluut!S$1,CBS_bodemgebruik_2015!$C$1:$I$1,0))</f>
        <v>9082</v>
      </c>
      <c r="T14">
        <f t="shared" si="2"/>
        <v>17174</v>
      </c>
      <c r="U14">
        <f>INDEX(CBS_wegen_2019!B:C,MATCH(C14,CBS_wegen_2019!B:B,0),2)</f>
        <v>21336</v>
      </c>
    </row>
    <row r="15" spans="1:21">
      <c r="B15" t="s">
        <v>1057</v>
      </c>
      <c r="C15" t="s">
        <v>1784</v>
      </c>
      <c r="D15">
        <f>INDEX(CBS_bevolking_2018!B:C,MATCH(Verdeelsleutels_absoluut!C15,CBS_bevolking_2018!B:B,0),2)</f>
        <v>1116137</v>
      </c>
      <c r="E15">
        <f>INDEX(CBS_landbouw_2018!$C:$I,MATCH(Verdeelsleutels_absoluut!$C15,CBS_landbouw_2018!$B:$B,0),MATCH(Verdeelsleutels_absoluut!E$1,CBS_landbouw_2018!$C$1:$I$1,0))</f>
        <v>9371835</v>
      </c>
      <c r="F15">
        <f>INDEX(CBS_landbouw_2018!$C:$I,MATCH(Verdeelsleutels_absoluut!$C15,CBS_landbouw_2018!$B:$B,0),MATCH(Verdeelsleutels_absoluut!F$1,CBS_landbouw_2018!$C$1:$I$1,0))</f>
        <v>1601987</v>
      </c>
      <c r="G15">
        <f>INDEX(CBS_landbouw_2018!$C:$I,MATCH(Verdeelsleutels_absoluut!$C15,CBS_landbouw_2018!$B:$B,0),MATCH(Verdeelsleutels_absoluut!G$1,CBS_landbouw_2018!$C$1:$I$1,0))</f>
        <v>51322</v>
      </c>
      <c r="H15">
        <f>INDEX(CBS_landbouw_2018!$C:$I,MATCH(Verdeelsleutels_absoluut!$C15,CBS_landbouw_2018!$B:$B,0),MATCH(Verdeelsleutels_absoluut!H$1,CBS_landbouw_2018!$C$1:$I$1,0))</f>
        <v>1973206</v>
      </c>
      <c r="I15">
        <f>INDEX(CBS_landbouw_2018!$C:$I,MATCH(Verdeelsleutels_absoluut!$C15,CBS_landbouw_2018!$B:$B,0),MATCH(Verdeelsleutels_absoluut!I$1,CBS_landbouw_2018!$C$1:$I$1,0))</f>
        <v>15526729</v>
      </c>
      <c r="J15">
        <f>INDEX(CBS_landbouw_2018!$C:$I,MATCH(Verdeelsleutels_absoluut!$C15,CBS_landbouw_2018!$B:$B,0),MATCH(Verdeelsleutels_absoluut!J$1,CBS_landbouw_2018!$C$1:$I$1,0))</f>
        <v>1280322</v>
      </c>
      <c r="K15">
        <f>INDEX(CBS_landbouw_2018!$C:$I,MATCH(Verdeelsleutels_absoluut!$C15,CBS_landbouw_2018!$B:$B,0),MATCH(Verdeelsleutels_absoluut!K$1,CBS_landbouw_2018!$C$1:$I$1,0))</f>
        <v>448848</v>
      </c>
      <c r="L15">
        <f t="shared" si="1"/>
        <v>7769848</v>
      </c>
      <c r="M15">
        <f>INDEX(CBS_bodemgebruik_2015!$C:$F,MATCH(Verdeelsleutels_absoluut!$C15,CBS_bodemgebruik_2015!$B:$B,0),MATCH(Verdeelsleutels_absoluut!M$1,CBS_bodemgebruik_2015!$C$1:$F$1,0))</f>
        <v>129331</v>
      </c>
      <c r="N15">
        <f>INDEX(CBS_bodemgebruik_2015!$C:$F,MATCH(Verdeelsleutels_absoluut!$C15,CBS_bodemgebruik_2015!$B:$B,0),MATCH(Verdeelsleutels_absoluut!N$1,CBS_bodemgebruik_2015!$C$1:$F$1,0))</f>
        <v>2010</v>
      </c>
      <c r="O15">
        <f>INDEX(CBS_bodemgebruik_2015!$C:$F,MATCH(Verdeelsleutels_absoluut!$C15,CBS_bodemgebruik_2015!$B:$B,0),MATCH(Verdeelsleutels_absoluut!O$1,CBS_bodemgebruik_2015!$C$1:$F$1,0))</f>
        <v>32032</v>
      </c>
      <c r="P15">
        <f>INDEX(CBS_bodemgebruik_2015!$C:$I,MATCH(Verdeelsleutels_absoluut!$C15,CBS_bodemgebruik_2015!$B:$B,0),MATCH(Verdeelsleutels_absoluut!P$1,CBS_bodemgebruik_2015!$C$1:$I$1,0))</f>
        <v>2720</v>
      </c>
      <c r="Q15">
        <f>INDEX(CBS_bodemgebruik_2015!$C:$I,MATCH(Verdeelsleutels_absoluut!$C15,CBS_bodemgebruik_2015!$B:$B,0),MATCH(Verdeelsleutels_absoluut!Q$1,CBS_bodemgebruik_2015!$C$1:$I$1,0))</f>
        <v>1199</v>
      </c>
      <c r="R15">
        <f>INDEX(CBS_bodemgebruik_2015!$C:$I,MATCH(Verdeelsleutels_absoluut!$C15,CBS_bodemgebruik_2015!$B:$B,0),MATCH(Verdeelsleutels_absoluut!R$1,CBS_bodemgebruik_2015!$C$1:$I$1,0))</f>
        <v>1079</v>
      </c>
      <c r="S15">
        <f>INDEX(CBS_bodemgebruik_2015!$C:$I,MATCH(Verdeelsleutels_absoluut!$C15,CBS_bodemgebruik_2015!$B:$B,0),MATCH(Verdeelsleutels_absoluut!S$1,CBS_bodemgebruik_2015!$C$1:$I$1,0))</f>
        <v>2993</v>
      </c>
      <c r="T15">
        <f t="shared" si="2"/>
        <v>5271</v>
      </c>
      <c r="U15">
        <f>INDEX(CBS_wegen_2019!B:C,MATCH(C15,CBS_wegen_2019!B:B,0),2)</f>
        <v>10600</v>
      </c>
    </row>
    <row r="16" spans="1:21">
      <c r="A16" s="1" t="s">
        <v>2030</v>
      </c>
      <c r="B16" t="str">
        <f>INDEX('ETLocal datasets'!B:C,MATCH(Verdeelsleutels_absoluut!C16,'ETLocal datasets'!C:C,0),1)</f>
        <v>GM0003</v>
      </c>
      <c r="C16" t="str">
        <f>'ETLocal datasets'!C2</f>
        <v>Appingedam</v>
      </c>
      <c r="D16">
        <f>INDEX(CBS_bevolking_2018!B:C,MATCH(Verdeelsleutels_absoluut!C16,CBS_bevolking_2018!B:B,0),2)</f>
        <v>11721</v>
      </c>
      <c r="E16">
        <f>INDEX(CBS_landbouw_2018!$C:$I,MATCH(Verdeelsleutels_absoluut!$C16,CBS_landbouw_2018!$B:$B,0),MATCH(Verdeelsleutels_absoluut!E$1,CBS_landbouw_2018!$C$1:$I$1,0))</f>
        <v>187775</v>
      </c>
      <c r="F16">
        <f>INDEX(CBS_landbouw_2018!$C:$I,MATCH(Verdeelsleutels_absoluut!$C16,CBS_landbouw_2018!$B:$B,0),MATCH(Verdeelsleutels_absoluut!F$1,CBS_landbouw_2018!$C$1:$I$1,0))</f>
        <v>117088</v>
      </c>
      <c r="G16">
        <f>INDEX(CBS_landbouw_2018!$C:$I,MATCH(Verdeelsleutels_absoluut!$C16,CBS_landbouw_2018!$B:$B,0),MATCH(Verdeelsleutels_absoluut!G$1,CBS_landbouw_2018!$C$1:$I$1,0))</f>
        <v>2296</v>
      </c>
      <c r="H16">
        <f>INDEX(CBS_landbouw_2018!$C:$I,MATCH(Verdeelsleutels_absoluut!$C16,CBS_landbouw_2018!$B:$B,0),MATCH(Verdeelsleutels_absoluut!H$1,CBS_landbouw_2018!$C$1:$I$1,0))</f>
        <v>0</v>
      </c>
      <c r="I16">
        <f>INDEX(CBS_landbouw_2018!$C:$I,MATCH(Verdeelsleutels_absoluut!$C16,CBS_landbouw_2018!$B:$B,0),MATCH(Verdeelsleutels_absoluut!I$1,CBS_landbouw_2018!$C$1:$I$1,0))</f>
        <v>0</v>
      </c>
      <c r="J16">
        <f>INDEX(CBS_landbouw_2018!$C:$I,MATCH(Verdeelsleutels_absoluut!$C16,CBS_landbouw_2018!$B:$B,0),MATCH(Verdeelsleutels_absoluut!J$1,CBS_landbouw_2018!$C$1:$I$1,0))</f>
        <v>39720</v>
      </c>
      <c r="K16">
        <f>INDEX(CBS_landbouw_2018!$C:$I,MATCH(Verdeelsleutels_absoluut!$C16,CBS_landbouw_2018!$B:$B,0),MATCH(Verdeelsleutels_absoluut!K$1,CBS_landbouw_2018!$C$1:$I$1,0))</f>
        <v>0</v>
      </c>
      <c r="L16">
        <f>E16-F16</f>
        <v>70687</v>
      </c>
      <c r="M16">
        <f>INDEX(CBS_bodemgebruik_2015!$C:$F,MATCH(Verdeelsleutels_absoluut!$C16,CBS_bodemgebruik_2015!$B:$B,0),MATCH(Verdeelsleutels_absoluut!M$1,CBS_bodemgebruik_2015!$C$1:$F$1,0))</f>
        <v>1783</v>
      </c>
      <c r="N16">
        <f>INDEX(CBS_bodemgebruik_2015!$C:$F,MATCH(Verdeelsleutels_absoluut!$C16,CBS_bodemgebruik_2015!$B:$B,0),MATCH(Verdeelsleutels_absoluut!N$1,CBS_bodemgebruik_2015!$C$1:$F$1,0))</f>
        <v>27</v>
      </c>
      <c r="O16">
        <f>INDEX(CBS_bodemgebruik_2015!$C:$F,MATCH(Verdeelsleutels_absoluut!$C16,CBS_bodemgebruik_2015!$B:$B,0),MATCH(Verdeelsleutels_absoluut!O$1,CBS_bodemgebruik_2015!$C$1:$F$1,0))</f>
        <v>43</v>
      </c>
      <c r="P16">
        <f>INDEX(CBS_bodemgebruik_2015!$C:$I,MATCH(Verdeelsleutels_absoluut!$C16,CBS_bodemgebruik_2015!$B:$B,0),MATCH(Verdeelsleutels_absoluut!P$1,CBS_bodemgebruik_2015!$C$1:$I$1,0))</f>
        <v>0</v>
      </c>
      <c r="Q16">
        <f>INDEX(CBS_bodemgebruik_2015!$C:$I,MATCH(Verdeelsleutels_absoluut!$C16,CBS_bodemgebruik_2015!$B:$B,0),MATCH(Verdeelsleutels_absoluut!Q$1,CBS_bodemgebruik_2015!$C$1:$I$1,0))</f>
        <v>18</v>
      </c>
      <c r="R16">
        <f>INDEX(CBS_bodemgebruik_2015!$C:$I,MATCH(Verdeelsleutels_absoluut!$C16,CBS_bodemgebruik_2015!$B:$B,0),MATCH(Verdeelsleutels_absoluut!R$1,CBS_bodemgebruik_2015!$C$1:$I$1,0))</f>
        <v>2</v>
      </c>
      <c r="S16">
        <f>INDEX(CBS_bodemgebruik_2015!$C:$I,MATCH(Verdeelsleutels_absoluut!$C16,CBS_bodemgebruik_2015!$B:$B,0),MATCH(Verdeelsleutels_absoluut!S$1,CBS_bodemgebruik_2015!$C$1:$I$1,0))</f>
        <v>79</v>
      </c>
      <c r="T16">
        <f t="shared" ref="T16:T77" si="3">SUM(Q16:S16)</f>
        <v>99</v>
      </c>
      <c r="U16">
        <f>INDEX(CBS_wegen_2019!B:C,MATCH(C16,CBS_wegen_2019!B:B,0),2)</f>
        <v>106</v>
      </c>
    </row>
    <row r="17" spans="2:21">
      <c r="B17" t="str">
        <f>INDEX('ETLocal datasets'!B:C,MATCH(Verdeelsleutels_absoluut!C17,'ETLocal datasets'!C:C,0),1)</f>
        <v>GM0009</v>
      </c>
      <c r="C17" t="str">
        <f>'ETLocal datasets'!C3</f>
        <v>Ten Boer</v>
      </c>
      <c r="D17">
        <f>INDEX(CBS_bevolking_2018!B:C,MATCH(Verdeelsleutels_absoluut!C17,CBS_bevolking_2018!B:B,0),2)</f>
        <v>7289</v>
      </c>
      <c r="E17">
        <f>INDEX(CBS_landbouw_2018!$C:$I,MATCH(Verdeelsleutels_absoluut!$C17,CBS_landbouw_2018!$B:$B,0),MATCH(Verdeelsleutels_absoluut!E$1,CBS_landbouw_2018!$C$1:$I$1,0))</f>
        <v>350164</v>
      </c>
      <c r="F17">
        <f>INDEX(CBS_landbouw_2018!$C:$I,MATCH(Verdeelsleutels_absoluut!$C17,CBS_landbouw_2018!$B:$B,0),MATCH(Verdeelsleutels_absoluut!F$1,CBS_landbouw_2018!$C$1:$I$1,0))</f>
        <v>258676</v>
      </c>
      <c r="G17">
        <f>INDEX(CBS_landbouw_2018!$C:$I,MATCH(Verdeelsleutels_absoluut!$C17,CBS_landbouw_2018!$B:$B,0),MATCH(Verdeelsleutels_absoluut!G$1,CBS_landbouw_2018!$C$1:$I$1,0))</f>
        <v>5490</v>
      </c>
      <c r="H17">
        <f>INDEX(CBS_landbouw_2018!$C:$I,MATCH(Verdeelsleutels_absoluut!$C17,CBS_landbouw_2018!$B:$B,0),MATCH(Verdeelsleutels_absoluut!H$1,CBS_landbouw_2018!$C$1:$I$1,0))</f>
        <v>0</v>
      </c>
      <c r="I17">
        <f>INDEX(CBS_landbouw_2018!$C:$I,MATCH(Verdeelsleutels_absoluut!$C17,CBS_landbouw_2018!$B:$B,0),MATCH(Verdeelsleutels_absoluut!I$1,CBS_landbouw_2018!$C$1:$I$1,0))</f>
        <v>27959</v>
      </c>
      <c r="J17">
        <f>INDEX(CBS_landbouw_2018!$C:$I,MATCH(Verdeelsleutels_absoluut!$C17,CBS_landbouw_2018!$B:$B,0),MATCH(Verdeelsleutels_absoluut!J$1,CBS_landbouw_2018!$C$1:$I$1,0))</f>
        <v>37481</v>
      </c>
      <c r="K17">
        <f>INDEX(CBS_landbouw_2018!$C:$I,MATCH(Verdeelsleutels_absoluut!$C17,CBS_landbouw_2018!$B:$B,0),MATCH(Verdeelsleutels_absoluut!K$1,CBS_landbouw_2018!$C$1:$I$1,0))</f>
        <v>0</v>
      </c>
      <c r="L17">
        <f t="shared" ref="L17:L80" si="4">E17-F17</f>
        <v>91488</v>
      </c>
      <c r="M17">
        <f>INDEX(CBS_bodemgebruik_2015!$C:$F,MATCH(Verdeelsleutels_absoluut!$C17,CBS_bodemgebruik_2015!$B:$B,0),MATCH(Verdeelsleutels_absoluut!M$1,CBS_bodemgebruik_2015!$C$1:$F$1,0))</f>
        <v>4110</v>
      </c>
      <c r="N17">
        <f>INDEX(CBS_bodemgebruik_2015!$C:$F,MATCH(Verdeelsleutels_absoluut!$C17,CBS_bodemgebruik_2015!$B:$B,0),MATCH(Verdeelsleutels_absoluut!N$1,CBS_bodemgebruik_2015!$C$1:$F$1,0))</f>
        <v>9</v>
      </c>
      <c r="O17">
        <f>INDEX(CBS_bodemgebruik_2015!$C:$F,MATCH(Verdeelsleutels_absoluut!$C17,CBS_bodemgebruik_2015!$B:$B,0),MATCH(Verdeelsleutels_absoluut!O$1,CBS_bodemgebruik_2015!$C$1:$F$1,0))</f>
        <v>40</v>
      </c>
      <c r="P17">
        <f>INDEX(CBS_bodemgebruik_2015!$C:$F,MATCH(Verdeelsleutels_absoluut!$C17,CBS_bodemgebruik_2015!$B:$B,0),MATCH(Verdeelsleutels_absoluut!P$1,CBS_bodemgebruik_2015!$C$1:$F$1,0))</f>
        <v>0</v>
      </c>
      <c r="Q17">
        <f>INDEX(CBS_bodemgebruik_2015!$C:$I,MATCH(Verdeelsleutels_absoluut!$C17,CBS_bodemgebruik_2015!$B:$B,0),MATCH(Verdeelsleutels_absoluut!Q$1,CBS_bodemgebruik_2015!$C$1:$I$1,0))</f>
        <v>1</v>
      </c>
      <c r="R17">
        <f>INDEX(CBS_bodemgebruik_2015!$C:$I,MATCH(Verdeelsleutels_absoluut!$C17,CBS_bodemgebruik_2015!$B:$B,0),MATCH(Verdeelsleutels_absoluut!R$1,CBS_bodemgebruik_2015!$C$1:$I$1,0))</f>
        <v>0</v>
      </c>
      <c r="S17">
        <f>INDEX(CBS_bodemgebruik_2015!$C:$I,MATCH(Verdeelsleutels_absoluut!$C17,CBS_bodemgebruik_2015!$B:$B,0),MATCH(Verdeelsleutels_absoluut!S$1,CBS_bodemgebruik_2015!$C$1:$I$1,0))</f>
        <v>42</v>
      </c>
      <c r="T17">
        <f t="shared" si="3"/>
        <v>43</v>
      </c>
      <c r="U17">
        <f>INDEX(CBS_wegen_2019!B:C,MATCH(C17,CBS_wegen_2019!B:B,0),2)</f>
        <v>92</v>
      </c>
    </row>
    <row r="18" spans="2:21">
      <c r="B18" t="str">
        <f>INDEX('ETLocal datasets'!B:C,MATCH(Verdeelsleutels_absoluut!C18,'ETLocal datasets'!C:C,0),1)</f>
        <v>GM0010</v>
      </c>
      <c r="C18" t="str">
        <f>'ETLocal datasets'!C4</f>
        <v>Delfzijl</v>
      </c>
      <c r="D18">
        <f>INDEX(CBS_bevolking_2018!B:C,MATCH(Verdeelsleutels_absoluut!C18,CBS_bevolking_2018!B:B,0),2)</f>
        <v>24716</v>
      </c>
      <c r="E18">
        <f>INDEX(CBS_landbouw_2018!$C:$I,MATCH(Verdeelsleutels_absoluut!$C18,CBS_landbouw_2018!$B:$B,0),MATCH(Verdeelsleutels_absoluut!E$1,CBS_landbouw_2018!$C$1:$I$1,0))</f>
        <v>966031</v>
      </c>
      <c r="F18">
        <f>INDEX(CBS_landbouw_2018!$C:$I,MATCH(Verdeelsleutels_absoluut!$C18,CBS_landbouw_2018!$B:$B,0),MATCH(Verdeelsleutels_absoluut!F$1,CBS_landbouw_2018!$C$1:$I$1,0))</f>
        <v>178602</v>
      </c>
      <c r="G18">
        <f>INDEX(CBS_landbouw_2018!$C:$I,MATCH(Verdeelsleutels_absoluut!$C18,CBS_landbouw_2018!$B:$B,0),MATCH(Verdeelsleutels_absoluut!G$1,CBS_landbouw_2018!$C$1:$I$1,0))</f>
        <v>5073</v>
      </c>
      <c r="H18">
        <f>INDEX(CBS_landbouw_2018!$C:$I,MATCH(Verdeelsleutels_absoluut!$C18,CBS_landbouw_2018!$B:$B,0),MATCH(Verdeelsleutels_absoluut!H$1,CBS_landbouw_2018!$C$1:$I$1,0))</f>
        <v>5788</v>
      </c>
      <c r="I18">
        <f>INDEX(CBS_landbouw_2018!$C:$I,MATCH(Verdeelsleutels_absoluut!$C18,CBS_landbouw_2018!$B:$B,0),MATCH(Verdeelsleutels_absoluut!I$1,CBS_landbouw_2018!$C$1:$I$1,0))</f>
        <v>755932</v>
      </c>
      <c r="J18">
        <f>INDEX(CBS_landbouw_2018!$C:$I,MATCH(Verdeelsleutels_absoluut!$C18,CBS_landbouw_2018!$B:$B,0),MATCH(Verdeelsleutels_absoluut!J$1,CBS_landbouw_2018!$C$1:$I$1,0))</f>
        <v>371823</v>
      </c>
      <c r="K18">
        <f>INDEX(CBS_landbouw_2018!$C:$I,MATCH(Verdeelsleutels_absoluut!$C18,CBS_landbouw_2018!$B:$B,0),MATCH(Verdeelsleutels_absoluut!K$1,CBS_landbouw_2018!$C$1:$I$1,0))</f>
        <v>22372</v>
      </c>
      <c r="L18">
        <f t="shared" si="4"/>
        <v>787429</v>
      </c>
      <c r="M18">
        <f>INDEX(CBS_bodemgebruik_2015!$C:$F,MATCH(Verdeelsleutels_absoluut!$C18,CBS_bodemgebruik_2015!$B:$B,0),MATCH(Verdeelsleutels_absoluut!M$1,CBS_bodemgebruik_2015!$C$1:$F$1,0))</f>
        <v>10392</v>
      </c>
      <c r="N18">
        <f>INDEX(CBS_bodemgebruik_2015!$C:$F,MATCH(Verdeelsleutels_absoluut!$C18,CBS_bodemgebruik_2015!$B:$B,0),MATCH(Verdeelsleutels_absoluut!N$1,CBS_bodemgebruik_2015!$C$1:$F$1,0))</f>
        <v>157</v>
      </c>
      <c r="O18">
        <f>INDEX(CBS_bodemgebruik_2015!$C:$F,MATCH(Verdeelsleutels_absoluut!$C18,CBS_bodemgebruik_2015!$B:$B,0),MATCH(Verdeelsleutels_absoluut!O$1,CBS_bodemgebruik_2015!$C$1:$F$1,0))</f>
        <v>255</v>
      </c>
      <c r="P18">
        <f>INDEX(CBS_bodemgebruik_2015!$C:$F,MATCH(Verdeelsleutels_absoluut!$C18,CBS_bodemgebruik_2015!$B:$B,0),MATCH(Verdeelsleutels_absoluut!P$1,CBS_bodemgebruik_2015!$C$1:$F$1,0))</f>
        <v>13</v>
      </c>
      <c r="Q18">
        <f>INDEX(CBS_bodemgebruik_2015!$C:$I,MATCH(Verdeelsleutels_absoluut!$C18,CBS_bodemgebruik_2015!$B:$B,0),MATCH(Verdeelsleutels_absoluut!Q$1,CBS_bodemgebruik_2015!$C$1:$I$1,0))</f>
        <v>387</v>
      </c>
      <c r="R18">
        <f>INDEX(CBS_bodemgebruik_2015!$C:$I,MATCH(Verdeelsleutels_absoluut!$C18,CBS_bodemgebruik_2015!$B:$B,0),MATCH(Verdeelsleutels_absoluut!R$1,CBS_bodemgebruik_2015!$C$1:$I$1,0))</f>
        <v>16</v>
      </c>
      <c r="S18">
        <f>INDEX(CBS_bodemgebruik_2015!$C:$I,MATCH(Verdeelsleutels_absoluut!$C18,CBS_bodemgebruik_2015!$B:$B,0),MATCH(Verdeelsleutels_absoluut!S$1,CBS_bodemgebruik_2015!$C$1:$I$1,0))</f>
        <v>279</v>
      </c>
      <c r="T18">
        <f t="shared" si="3"/>
        <v>682</v>
      </c>
      <c r="U18">
        <f>INDEX(CBS_wegen_2019!B:C,MATCH(C18,CBS_wegen_2019!B:B,0),2)</f>
        <v>351</v>
      </c>
    </row>
    <row r="19" spans="2:21">
      <c r="B19" t="str">
        <f>INDEX('ETLocal datasets'!B:C,MATCH(Verdeelsleutels_absoluut!C19,'ETLocal datasets'!C:C,0),1)</f>
        <v>GM0014</v>
      </c>
      <c r="C19" t="str">
        <f>'ETLocal datasets'!C5</f>
        <v>Groningen</v>
      </c>
      <c r="D19">
        <f>INDEX(CBS_bevolking_2018!B:C,MATCH(Verdeelsleutels_absoluut!C19,CBS_bevolking_2018!B:B,0),2)</f>
        <v>203819</v>
      </c>
      <c r="E19">
        <f>INDEX(CBS_landbouw_2018!$C:$I,MATCH(Verdeelsleutels_absoluut!$C19,CBS_landbouw_2018!$B:$B,0),MATCH(Verdeelsleutels_absoluut!E$1,CBS_landbouw_2018!$C$1:$I$1,0))</f>
        <v>155031</v>
      </c>
      <c r="F19">
        <f>INDEX(CBS_landbouw_2018!$C:$I,MATCH(Verdeelsleutels_absoluut!$C19,CBS_landbouw_2018!$B:$B,0),MATCH(Verdeelsleutels_absoluut!F$1,CBS_landbouw_2018!$C$1:$I$1,0))</f>
        <v>127275</v>
      </c>
      <c r="G19">
        <f>INDEX(CBS_landbouw_2018!$C:$I,MATCH(Verdeelsleutels_absoluut!$C19,CBS_landbouw_2018!$B:$B,0),MATCH(Verdeelsleutels_absoluut!G$1,CBS_landbouw_2018!$C$1:$I$1,0))</f>
        <v>1116</v>
      </c>
      <c r="H19">
        <f>INDEX(CBS_landbouw_2018!$C:$I,MATCH(Verdeelsleutels_absoluut!$C19,CBS_landbouw_2018!$B:$B,0),MATCH(Verdeelsleutels_absoluut!H$1,CBS_landbouw_2018!$C$1:$I$1,0))</f>
        <v>2</v>
      </c>
      <c r="I19">
        <f>INDEX(CBS_landbouw_2018!$C:$I,MATCH(Verdeelsleutels_absoluut!$C19,CBS_landbouw_2018!$B:$B,0),MATCH(Verdeelsleutels_absoluut!I$1,CBS_landbouw_2018!$C$1:$I$1,0))</f>
        <v>25013</v>
      </c>
      <c r="J19">
        <f>INDEX(CBS_landbouw_2018!$C:$I,MATCH(Verdeelsleutels_absoluut!$C19,CBS_landbouw_2018!$B:$B,0),MATCH(Verdeelsleutels_absoluut!J$1,CBS_landbouw_2018!$C$1:$I$1,0))</f>
        <v>12081</v>
      </c>
      <c r="K19">
        <f>INDEX(CBS_landbouw_2018!$C:$I,MATCH(Verdeelsleutels_absoluut!$C19,CBS_landbouw_2018!$B:$B,0),MATCH(Verdeelsleutels_absoluut!K$1,CBS_landbouw_2018!$C$1:$I$1,0))</f>
        <v>0</v>
      </c>
      <c r="L19">
        <f t="shared" si="4"/>
        <v>27756</v>
      </c>
      <c r="M19">
        <f>INDEX(CBS_bodemgebruik_2015!$C:$F,MATCH(Verdeelsleutels_absoluut!$C19,CBS_bodemgebruik_2015!$B:$B,0),MATCH(Verdeelsleutels_absoluut!M$1,CBS_bodemgebruik_2015!$C$1:$F$1,0))</f>
        <v>2783</v>
      </c>
      <c r="N19">
        <f>INDEX(CBS_bodemgebruik_2015!$C:$F,MATCH(Verdeelsleutels_absoluut!$C19,CBS_bodemgebruik_2015!$B:$B,0),MATCH(Verdeelsleutels_absoluut!N$1,CBS_bodemgebruik_2015!$C$1:$F$1,0))</f>
        <v>440</v>
      </c>
      <c r="O19">
        <f>INDEX(CBS_bodemgebruik_2015!$C:$F,MATCH(Verdeelsleutels_absoluut!$C19,CBS_bodemgebruik_2015!$B:$B,0),MATCH(Verdeelsleutels_absoluut!O$1,CBS_bodemgebruik_2015!$C$1:$F$1,0))</f>
        <v>147</v>
      </c>
      <c r="P19">
        <f>INDEX(CBS_bodemgebruik_2015!$C:$F,MATCH(Verdeelsleutels_absoluut!$C19,CBS_bodemgebruik_2015!$B:$B,0),MATCH(Verdeelsleutels_absoluut!P$1,CBS_bodemgebruik_2015!$C$1:$F$1,0))</f>
        <v>0</v>
      </c>
      <c r="Q19">
        <f>INDEX(CBS_bodemgebruik_2015!$C:$I,MATCH(Verdeelsleutels_absoluut!$C19,CBS_bodemgebruik_2015!$B:$B,0),MATCH(Verdeelsleutels_absoluut!Q$1,CBS_bodemgebruik_2015!$C$1:$I$1,0))</f>
        <v>57</v>
      </c>
      <c r="R19">
        <f>INDEX(CBS_bodemgebruik_2015!$C:$I,MATCH(Verdeelsleutels_absoluut!$C19,CBS_bodemgebruik_2015!$B:$B,0),MATCH(Verdeelsleutels_absoluut!R$1,CBS_bodemgebruik_2015!$C$1:$I$1,0))</f>
        <v>53</v>
      </c>
      <c r="S19">
        <f>INDEX(CBS_bodemgebruik_2015!$C:$I,MATCH(Verdeelsleutels_absoluut!$C19,CBS_bodemgebruik_2015!$B:$B,0),MATCH(Verdeelsleutels_absoluut!S$1,CBS_bodemgebruik_2015!$C$1:$I$1,0))</f>
        <v>383</v>
      </c>
      <c r="T19">
        <f t="shared" si="3"/>
        <v>493</v>
      </c>
      <c r="U19">
        <f>INDEX(CBS_wegen_2019!B:C,MATCH(C19,CBS_wegen_2019!B:B,0),2)</f>
        <v>699</v>
      </c>
    </row>
    <row r="20" spans="2:21">
      <c r="B20" t="str">
        <f>INDEX('ETLocal datasets'!B:C,MATCH(Verdeelsleutels_absoluut!C20,'ETLocal datasets'!C:C,0),1)</f>
        <v>GM0015</v>
      </c>
      <c r="C20" t="str">
        <f>'ETLocal datasets'!C6</f>
        <v>Grootegast</v>
      </c>
      <c r="D20">
        <f>INDEX(CBS_bevolking_2018!B:C,MATCH(Verdeelsleutels_absoluut!C20,CBS_bevolking_2018!B:B,0),2)</f>
        <v>12191</v>
      </c>
      <c r="E20">
        <f>INDEX(CBS_landbouw_2018!$C:$I,MATCH(Verdeelsleutels_absoluut!$C20,CBS_landbouw_2018!$B:$B,0),MATCH(Verdeelsleutels_absoluut!E$1,CBS_landbouw_2018!$C$1:$I$1,0))</f>
        <v>555620</v>
      </c>
      <c r="F20">
        <f>INDEX(CBS_landbouw_2018!$C:$I,MATCH(Verdeelsleutels_absoluut!$C20,CBS_landbouw_2018!$B:$B,0),MATCH(Verdeelsleutels_absoluut!F$1,CBS_landbouw_2018!$C$1:$I$1,0))</f>
        <v>470715</v>
      </c>
      <c r="G20">
        <f>INDEX(CBS_landbouw_2018!$C:$I,MATCH(Verdeelsleutels_absoluut!$C20,CBS_landbouw_2018!$B:$B,0),MATCH(Verdeelsleutels_absoluut!G$1,CBS_landbouw_2018!$C$1:$I$1,0))</f>
        <v>7247</v>
      </c>
      <c r="H20">
        <f>INDEX(CBS_landbouw_2018!$C:$I,MATCH(Verdeelsleutels_absoluut!$C20,CBS_landbouw_2018!$B:$B,0),MATCH(Verdeelsleutels_absoluut!H$1,CBS_landbouw_2018!$C$1:$I$1,0))</f>
        <v>1225</v>
      </c>
      <c r="I20">
        <f>INDEX(CBS_landbouw_2018!$C:$I,MATCH(Verdeelsleutels_absoluut!$C20,CBS_landbouw_2018!$B:$B,0),MATCH(Verdeelsleutels_absoluut!I$1,CBS_landbouw_2018!$C$1:$I$1,0))</f>
        <v>205027</v>
      </c>
      <c r="J20">
        <f>INDEX(CBS_landbouw_2018!$C:$I,MATCH(Verdeelsleutels_absoluut!$C20,CBS_landbouw_2018!$B:$B,0),MATCH(Verdeelsleutels_absoluut!J$1,CBS_landbouw_2018!$C$1:$I$1,0))</f>
        <v>3906</v>
      </c>
      <c r="K20">
        <f>INDEX(CBS_landbouw_2018!$C:$I,MATCH(Verdeelsleutels_absoluut!$C20,CBS_landbouw_2018!$B:$B,0),MATCH(Verdeelsleutels_absoluut!K$1,CBS_landbouw_2018!$C$1:$I$1,0))</f>
        <v>0</v>
      </c>
      <c r="L20">
        <f t="shared" si="4"/>
        <v>84905</v>
      </c>
      <c r="M20">
        <f>INDEX(CBS_bodemgebruik_2015!$C:$F,MATCH(Verdeelsleutels_absoluut!$C20,CBS_bodemgebruik_2015!$B:$B,0),MATCH(Verdeelsleutels_absoluut!M$1,CBS_bodemgebruik_2015!$C$1:$F$1,0))</f>
        <v>7888</v>
      </c>
      <c r="N20">
        <f>INDEX(CBS_bodemgebruik_2015!$C:$F,MATCH(Verdeelsleutels_absoluut!$C20,CBS_bodemgebruik_2015!$B:$B,0),MATCH(Verdeelsleutels_absoluut!N$1,CBS_bodemgebruik_2015!$C$1:$F$1,0))</f>
        <v>37</v>
      </c>
      <c r="O20">
        <f>INDEX(CBS_bodemgebruik_2015!$C:$F,MATCH(Verdeelsleutels_absoluut!$C20,CBS_bodemgebruik_2015!$B:$B,0),MATCH(Verdeelsleutels_absoluut!O$1,CBS_bodemgebruik_2015!$C$1:$F$1,0))</f>
        <v>15</v>
      </c>
      <c r="P20">
        <f>INDEX(CBS_bodemgebruik_2015!$C:$F,MATCH(Verdeelsleutels_absoluut!$C20,CBS_bodemgebruik_2015!$B:$B,0),MATCH(Verdeelsleutels_absoluut!P$1,CBS_bodemgebruik_2015!$C$1:$F$1,0))</f>
        <v>26</v>
      </c>
      <c r="Q20">
        <f>INDEX(CBS_bodemgebruik_2015!$C:$I,MATCH(Verdeelsleutels_absoluut!$C20,CBS_bodemgebruik_2015!$B:$B,0),MATCH(Verdeelsleutels_absoluut!Q$1,CBS_bodemgebruik_2015!$C$1:$I$1,0))</f>
        <v>66</v>
      </c>
      <c r="R20">
        <f>INDEX(CBS_bodemgebruik_2015!$C:$I,MATCH(Verdeelsleutels_absoluut!$C20,CBS_bodemgebruik_2015!$B:$B,0),MATCH(Verdeelsleutels_absoluut!R$1,CBS_bodemgebruik_2015!$C$1:$I$1,0))</f>
        <v>3</v>
      </c>
      <c r="S20">
        <f>INDEX(CBS_bodemgebruik_2015!$C:$I,MATCH(Verdeelsleutels_absoluut!$C20,CBS_bodemgebruik_2015!$B:$B,0),MATCH(Verdeelsleutels_absoluut!S$1,CBS_bodemgebruik_2015!$C$1:$I$1,0))</f>
        <v>65</v>
      </c>
      <c r="T20">
        <f t="shared" si="3"/>
        <v>134</v>
      </c>
      <c r="U20">
        <f>INDEX(CBS_wegen_2019!B:C,MATCH(C20,CBS_wegen_2019!B:B,0),2)</f>
        <v>175</v>
      </c>
    </row>
    <row r="21" spans="2:21">
      <c r="B21" t="str">
        <f>INDEX('ETLocal datasets'!B:C,MATCH(Verdeelsleutels_absoluut!C21,'ETLocal datasets'!C:C,0),1)</f>
        <v>GM0017</v>
      </c>
      <c r="C21" t="str">
        <f>'ETLocal datasets'!C7</f>
        <v>Haren</v>
      </c>
      <c r="D21">
        <f>INDEX(CBS_bevolking_2018!B:C,MATCH(Verdeelsleutels_absoluut!C21,CBS_bevolking_2018!B:B,0),2)</f>
        <v>20191</v>
      </c>
      <c r="E21">
        <f>INDEX(CBS_landbouw_2018!$C:$I,MATCH(Verdeelsleutels_absoluut!$C21,CBS_landbouw_2018!$B:$B,0),MATCH(Verdeelsleutels_absoluut!E$1,CBS_landbouw_2018!$C$1:$I$1,0))</f>
        <v>156746</v>
      </c>
      <c r="F21">
        <f>INDEX(CBS_landbouw_2018!$C:$I,MATCH(Verdeelsleutels_absoluut!$C21,CBS_landbouw_2018!$B:$B,0),MATCH(Verdeelsleutels_absoluut!F$1,CBS_landbouw_2018!$C$1:$I$1,0))</f>
        <v>116062</v>
      </c>
      <c r="G21">
        <f>INDEX(CBS_landbouw_2018!$C:$I,MATCH(Verdeelsleutels_absoluut!$C21,CBS_landbouw_2018!$B:$B,0),MATCH(Verdeelsleutels_absoluut!G$1,CBS_landbouw_2018!$C$1:$I$1,0))</f>
        <v>874</v>
      </c>
      <c r="H21">
        <f>INDEX(CBS_landbouw_2018!$C:$I,MATCH(Verdeelsleutels_absoluut!$C21,CBS_landbouw_2018!$B:$B,0),MATCH(Verdeelsleutels_absoluut!H$1,CBS_landbouw_2018!$C$1:$I$1,0))</f>
        <v>0</v>
      </c>
      <c r="I21">
        <f>INDEX(CBS_landbouw_2018!$C:$I,MATCH(Verdeelsleutels_absoluut!$C21,CBS_landbouw_2018!$B:$B,0),MATCH(Verdeelsleutels_absoluut!I$1,CBS_landbouw_2018!$C$1:$I$1,0))</f>
        <v>0</v>
      </c>
      <c r="J21">
        <f>INDEX(CBS_landbouw_2018!$C:$I,MATCH(Verdeelsleutels_absoluut!$C21,CBS_landbouw_2018!$B:$B,0),MATCH(Verdeelsleutels_absoluut!J$1,CBS_landbouw_2018!$C$1:$I$1,0))</f>
        <v>6980</v>
      </c>
      <c r="K21">
        <f>INDEX(CBS_landbouw_2018!$C:$I,MATCH(Verdeelsleutels_absoluut!$C21,CBS_landbouw_2018!$B:$B,0),MATCH(Verdeelsleutels_absoluut!K$1,CBS_landbouw_2018!$C$1:$I$1,0))</f>
        <v>0</v>
      </c>
      <c r="L21">
        <f t="shared" si="4"/>
        <v>40684</v>
      </c>
      <c r="M21">
        <f>INDEX(CBS_bodemgebruik_2015!$C:$F,MATCH(Verdeelsleutels_absoluut!$C21,CBS_bodemgebruik_2015!$B:$B,0),MATCH(Verdeelsleutels_absoluut!M$1,CBS_bodemgebruik_2015!$C$1:$F$1,0))</f>
        <v>2786</v>
      </c>
      <c r="N21">
        <f>INDEX(CBS_bodemgebruik_2015!$C:$F,MATCH(Verdeelsleutels_absoluut!$C21,CBS_bodemgebruik_2015!$B:$B,0),MATCH(Verdeelsleutels_absoluut!N$1,CBS_bodemgebruik_2015!$C$1:$F$1,0))</f>
        <v>16</v>
      </c>
      <c r="O21">
        <f>INDEX(CBS_bodemgebruik_2015!$C:$F,MATCH(Verdeelsleutels_absoluut!$C21,CBS_bodemgebruik_2015!$B:$B,0),MATCH(Verdeelsleutels_absoluut!O$1,CBS_bodemgebruik_2015!$C$1:$F$1,0))</f>
        <v>273</v>
      </c>
      <c r="P21">
        <f>INDEX(CBS_bodemgebruik_2015!$C:$F,MATCH(Verdeelsleutels_absoluut!$C21,CBS_bodemgebruik_2015!$B:$B,0),MATCH(Verdeelsleutels_absoluut!P$1,CBS_bodemgebruik_2015!$C$1:$F$1,0))</f>
        <v>1</v>
      </c>
      <c r="Q21">
        <f>INDEX(CBS_bodemgebruik_2015!$C:$I,MATCH(Verdeelsleutels_absoluut!$C21,CBS_bodemgebruik_2015!$B:$B,0),MATCH(Verdeelsleutels_absoluut!Q$1,CBS_bodemgebruik_2015!$C$1:$I$1,0))</f>
        <v>495</v>
      </c>
      <c r="R21">
        <f>INDEX(CBS_bodemgebruik_2015!$C:$I,MATCH(Verdeelsleutels_absoluut!$C21,CBS_bodemgebruik_2015!$B:$B,0),MATCH(Verdeelsleutels_absoluut!R$1,CBS_bodemgebruik_2015!$C$1:$I$1,0))</f>
        <v>23</v>
      </c>
      <c r="S21">
        <f>INDEX(CBS_bodemgebruik_2015!$C:$I,MATCH(Verdeelsleutels_absoluut!$C21,CBS_bodemgebruik_2015!$B:$B,0),MATCH(Verdeelsleutels_absoluut!S$1,CBS_bodemgebruik_2015!$C$1:$I$1,0))</f>
        <v>513</v>
      </c>
      <c r="T21">
        <f t="shared" si="3"/>
        <v>1031</v>
      </c>
      <c r="U21">
        <f>INDEX(CBS_wegen_2019!B:C,MATCH(C21,CBS_wegen_2019!B:B,0),2)</f>
        <v>161</v>
      </c>
    </row>
    <row r="22" spans="2:21">
      <c r="B22" t="str">
        <f>INDEX('ETLocal datasets'!B:C,MATCH(Verdeelsleutels_absoluut!C22,'ETLocal datasets'!C:C,0),1)</f>
        <v>GM0022</v>
      </c>
      <c r="C22" t="str">
        <f>'ETLocal datasets'!C8</f>
        <v>Leek</v>
      </c>
      <c r="D22">
        <f>INDEX(CBS_bevolking_2018!B:C,MATCH(Verdeelsleutels_absoluut!C22,CBS_bevolking_2018!B:B,0),2)</f>
        <v>19732</v>
      </c>
      <c r="E22">
        <f>INDEX(CBS_landbouw_2018!$C:$I,MATCH(Verdeelsleutels_absoluut!$C22,CBS_landbouw_2018!$B:$B,0),MATCH(Verdeelsleutels_absoluut!E$1,CBS_landbouw_2018!$C$1:$I$1,0))</f>
        <v>322836</v>
      </c>
      <c r="F22">
        <f>INDEX(CBS_landbouw_2018!$C:$I,MATCH(Verdeelsleutels_absoluut!$C22,CBS_landbouw_2018!$B:$B,0),MATCH(Verdeelsleutels_absoluut!F$1,CBS_landbouw_2018!$C$1:$I$1,0))</f>
        <v>249491</v>
      </c>
      <c r="G22">
        <f>INDEX(CBS_landbouw_2018!$C:$I,MATCH(Verdeelsleutels_absoluut!$C22,CBS_landbouw_2018!$B:$B,0),MATCH(Verdeelsleutels_absoluut!G$1,CBS_landbouw_2018!$C$1:$I$1,0))</f>
        <v>4229</v>
      </c>
      <c r="H22">
        <f>INDEX(CBS_landbouw_2018!$C:$I,MATCH(Verdeelsleutels_absoluut!$C22,CBS_landbouw_2018!$B:$B,0),MATCH(Verdeelsleutels_absoluut!H$1,CBS_landbouw_2018!$C$1:$I$1,0))</f>
        <v>201</v>
      </c>
      <c r="I22">
        <f>INDEX(CBS_landbouw_2018!$C:$I,MATCH(Verdeelsleutels_absoluut!$C22,CBS_landbouw_2018!$B:$B,0),MATCH(Verdeelsleutels_absoluut!I$1,CBS_landbouw_2018!$C$1:$I$1,0))</f>
        <v>552277</v>
      </c>
      <c r="J22">
        <f>INDEX(CBS_landbouw_2018!$C:$I,MATCH(Verdeelsleutels_absoluut!$C22,CBS_landbouw_2018!$B:$B,0),MATCH(Verdeelsleutels_absoluut!J$1,CBS_landbouw_2018!$C$1:$I$1,0))</f>
        <v>3730</v>
      </c>
      <c r="K22">
        <f>INDEX(CBS_landbouw_2018!$C:$I,MATCH(Verdeelsleutels_absoluut!$C22,CBS_landbouw_2018!$B:$B,0),MATCH(Verdeelsleutels_absoluut!K$1,CBS_landbouw_2018!$C$1:$I$1,0))</f>
        <v>0</v>
      </c>
      <c r="L22">
        <f t="shared" si="4"/>
        <v>73345</v>
      </c>
      <c r="M22">
        <f>INDEX(CBS_bodemgebruik_2015!$C:$F,MATCH(Verdeelsleutels_absoluut!$C22,CBS_bodemgebruik_2015!$B:$B,0),MATCH(Verdeelsleutels_absoluut!M$1,CBS_bodemgebruik_2015!$C$1:$F$1,0))</f>
        <v>5128</v>
      </c>
      <c r="N22">
        <f>INDEX(CBS_bodemgebruik_2015!$C:$F,MATCH(Verdeelsleutels_absoluut!$C22,CBS_bodemgebruik_2015!$B:$B,0),MATCH(Verdeelsleutels_absoluut!N$1,CBS_bodemgebruik_2015!$C$1:$F$1,0))</f>
        <v>19</v>
      </c>
      <c r="O22">
        <f>INDEX(CBS_bodemgebruik_2015!$C:$F,MATCH(Verdeelsleutels_absoluut!$C22,CBS_bodemgebruik_2015!$B:$B,0),MATCH(Verdeelsleutels_absoluut!O$1,CBS_bodemgebruik_2015!$C$1:$F$1,0))</f>
        <v>127</v>
      </c>
      <c r="P22">
        <f>INDEX(CBS_bodemgebruik_2015!$C:$F,MATCH(Verdeelsleutels_absoluut!$C22,CBS_bodemgebruik_2015!$B:$B,0),MATCH(Verdeelsleutels_absoluut!P$1,CBS_bodemgebruik_2015!$C$1:$F$1,0))</f>
        <v>0</v>
      </c>
      <c r="Q22">
        <f>INDEX(CBS_bodemgebruik_2015!$C:$I,MATCH(Verdeelsleutels_absoluut!$C22,CBS_bodemgebruik_2015!$B:$B,0),MATCH(Verdeelsleutels_absoluut!Q$1,CBS_bodemgebruik_2015!$C$1:$I$1,0))</f>
        <v>107</v>
      </c>
      <c r="R22">
        <f>INDEX(CBS_bodemgebruik_2015!$C:$I,MATCH(Verdeelsleutels_absoluut!$C22,CBS_bodemgebruik_2015!$B:$B,0),MATCH(Verdeelsleutels_absoluut!R$1,CBS_bodemgebruik_2015!$C$1:$I$1,0))</f>
        <v>12</v>
      </c>
      <c r="S22">
        <f>INDEX(CBS_bodemgebruik_2015!$C:$I,MATCH(Verdeelsleutels_absoluut!$C22,CBS_bodemgebruik_2015!$B:$B,0),MATCH(Verdeelsleutels_absoluut!S$1,CBS_bodemgebruik_2015!$C$1:$I$1,0))</f>
        <v>99</v>
      </c>
      <c r="T22">
        <f t="shared" si="3"/>
        <v>218</v>
      </c>
      <c r="U22">
        <f>INDEX(CBS_wegen_2019!B:C,MATCH(C22,CBS_wegen_2019!B:B,0),2)</f>
        <v>217</v>
      </c>
    </row>
    <row r="23" spans="2:21">
      <c r="B23" t="str">
        <f>INDEX('ETLocal datasets'!B:C,MATCH(Verdeelsleutels_absoluut!C23,'ETLocal datasets'!C:C,0),1)</f>
        <v>GM0024</v>
      </c>
      <c r="C23" t="str">
        <f>'ETLocal datasets'!C9</f>
        <v>Loppersum</v>
      </c>
      <c r="D23">
        <f>INDEX(CBS_bevolking_2018!B:C,MATCH(Verdeelsleutels_absoluut!C23,CBS_bevolking_2018!B:B,0),2)</f>
        <v>9614</v>
      </c>
      <c r="E23">
        <f>INDEX(CBS_landbouw_2018!$C:$I,MATCH(Verdeelsleutels_absoluut!$C23,CBS_landbouw_2018!$B:$B,0),MATCH(Verdeelsleutels_absoluut!E$1,CBS_landbouw_2018!$C$1:$I$1,0))</f>
        <v>981314</v>
      </c>
      <c r="F23">
        <f>INDEX(CBS_landbouw_2018!$C:$I,MATCH(Verdeelsleutels_absoluut!$C23,CBS_landbouw_2018!$B:$B,0),MATCH(Verdeelsleutels_absoluut!F$1,CBS_landbouw_2018!$C$1:$I$1,0))</f>
        <v>344549</v>
      </c>
      <c r="G23">
        <f>INDEX(CBS_landbouw_2018!$C:$I,MATCH(Verdeelsleutels_absoluut!$C23,CBS_landbouw_2018!$B:$B,0),MATCH(Verdeelsleutels_absoluut!G$1,CBS_landbouw_2018!$C$1:$I$1,0))</f>
        <v>8702</v>
      </c>
      <c r="H23">
        <f>INDEX(CBS_landbouw_2018!$C:$I,MATCH(Verdeelsleutels_absoluut!$C23,CBS_landbouw_2018!$B:$B,0),MATCH(Verdeelsleutels_absoluut!H$1,CBS_landbouw_2018!$C$1:$I$1,0))</f>
        <v>1</v>
      </c>
      <c r="I23">
        <f>INDEX(CBS_landbouw_2018!$C:$I,MATCH(Verdeelsleutels_absoluut!$C23,CBS_landbouw_2018!$B:$B,0),MATCH(Verdeelsleutels_absoluut!I$1,CBS_landbouw_2018!$C$1:$I$1,0))</f>
        <v>359998</v>
      </c>
      <c r="J23">
        <f>INDEX(CBS_landbouw_2018!$C:$I,MATCH(Verdeelsleutels_absoluut!$C23,CBS_landbouw_2018!$B:$B,0),MATCH(Verdeelsleutels_absoluut!J$1,CBS_landbouw_2018!$C$1:$I$1,0))</f>
        <v>235932</v>
      </c>
      <c r="K23">
        <f>INDEX(CBS_landbouw_2018!$C:$I,MATCH(Verdeelsleutels_absoluut!$C23,CBS_landbouw_2018!$B:$B,0),MATCH(Verdeelsleutels_absoluut!K$1,CBS_landbouw_2018!$C$1:$I$1,0))</f>
        <v>28607</v>
      </c>
      <c r="L23">
        <f t="shared" si="4"/>
        <v>636765</v>
      </c>
      <c r="M23">
        <f>INDEX(CBS_bodemgebruik_2015!$C:$F,MATCH(Verdeelsleutels_absoluut!$C23,CBS_bodemgebruik_2015!$B:$B,0),MATCH(Verdeelsleutels_absoluut!M$1,CBS_bodemgebruik_2015!$C$1:$F$1,0))</f>
        <v>10298</v>
      </c>
      <c r="N23">
        <f>INDEX(CBS_bodemgebruik_2015!$C:$F,MATCH(Verdeelsleutels_absoluut!$C23,CBS_bodemgebruik_2015!$B:$B,0),MATCH(Verdeelsleutels_absoluut!N$1,CBS_bodemgebruik_2015!$C$1:$F$1,0))</f>
        <v>16</v>
      </c>
      <c r="O23">
        <f>INDEX(CBS_bodemgebruik_2015!$C:$F,MATCH(Verdeelsleutels_absoluut!$C23,CBS_bodemgebruik_2015!$B:$B,0),MATCH(Verdeelsleutels_absoluut!O$1,CBS_bodemgebruik_2015!$C$1:$F$1,0))</f>
        <v>112</v>
      </c>
      <c r="P23">
        <f>INDEX(CBS_bodemgebruik_2015!$C:$F,MATCH(Verdeelsleutels_absoluut!$C23,CBS_bodemgebruik_2015!$B:$B,0),MATCH(Verdeelsleutels_absoluut!P$1,CBS_bodemgebruik_2015!$C$1:$F$1,0))</f>
        <v>0</v>
      </c>
      <c r="Q23">
        <f>INDEX(CBS_bodemgebruik_2015!$C:$I,MATCH(Verdeelsleutels_absoluut!$C23,CBS_bodemgebruik_2015!$B:$B,0),MATCH(Verdeelsleutels_absoluut!Q$1,CBS_bodemgebruik_2015!$C$1:$I$1,0))</f>
        <v>32</v>
      </c>
      <c r="R23">
        <f>INDEX(CBS_bodemgebruik_2015!$C:$I,MATCH(Verdeelsleutels_absoluut!$C23,CBS_bodemgebruik_2015!$B:$B,0),MATCH(Verdeelsleutels_absoluut!R$1,CBS_bodemgebruik_2015!$C$1:$I$1,0))</f>
        <v>0</v>
      </c>
      <c r="S23">
        <f>INDEX(CBS_bodemgebruik_2015!$C:$I,MATCH(Verdeelsleutels_absoluut!$C23,CBS_bodemgebruik_2015!$B:$B,0),MATCH(Verdeelsleutels_absoluut!S$1,CBS_bodemgebruik_2015!$C$1:$I$1,0))</f>
        <v>95</v>
      </c>
      <c r="T23">
        <f t="shared" si="3"/>
        <v>127</v>
      </c>
      <c r="U23">
        <f>INDEX(CBS_wegen_2019!B:C,MATCH(C23,CBS_wegen_2019!B:B,0),2)</f>
        <v>219</v>
      </c>
    </row>
    <row r="24" spans="2:21">
      <c r="B24" t="str">
        <f>INDEX('ETLocal datasets'!B:C,MATCH(Verdeelsleutels_absoluut!C24,'ETLocal datasets'!C:C,0),1)</f>
        <v>GM0025</v>
      </c>
      <c r="C24" t="str">
        <f>'ETLocal datasets'!C10</f>
        <v>Marum</v>
      </c>
      <c r="D24">
        <f>INDEX(CBS_bevolking_2018!B:C,MATCH(Verdeelsleutels_absoluut!C24,CBS_bevolking_2018!B:B,0),2)</f>
        <v>10484</v>
      </c>
      <c r="E24">
        <f>INDEX(CBS_landbouw_2018!$C:$I,MATCH(Verdeelsleutels_absoluut!$C24,CBS_landbouw_2018!$B:$B,0),MATCH(Verdeelsleutels_absoluut!E$1,CBS_landbouw_2018!$C$1:$I$1,0))</f>
        <v>401138</v>
      </c>
      <c r="F24">
        <f>INDEX(CBS_landbouw_2018!$C:$I,MATCH(Verdeelsleutels_absoluut!$C24,CBS_landbouw_2018!$B:$B,0),MATCH(Verdeelsleutels_absoluut!F$1,CBS_landbouw_2018!$C$1:$I$1,0))</f>
        <v>304648</v>
      </c>
      <c r="G24">
        <f>INDEX(CBS_landbouw_2018!$C:$I,MATCH(Verdeelsleutels_absoluut!$C24,CBS_landbouw_2018!$B:$B,0),MATCH(Verdeelsleutels_absoluut!G$1,CBS_landbouw_2018!$C$1:$I$1,0))</f>
        <v>4495</v>
      </c>
      <c r="H24">
        <f>INDEX(CBS_landbouw_2018!$C:$I,MATCH(Verdeelsleutels_absoluut!$C24,CBS_landbouw_2018!$B:$B,0),MATCH(Verdeelsleutels_absoluut!H$1,CBS_landbouw_2018!$C$1:$I$1,0))</f>
        <v>52009</v>
      </c>
      <c r="I24">
        <f>INDEX(CBS_landbouw_2018!$C:$I,MATCH(Verdeelsleutels_absoluut!$C24,CBS_landbouw_2018!$B:$B,0),MATCH(Verdeelsleutels_absoluut!I$1,CBS_landbouw_2018!$C$1:$I$1,0))</f>
        <v>73554</v>
      </c>
      <c r="J24">
        <f>INDEX(CBS_landbouw_2018!$C:$I,MATCH(Verdeelsleutels_absoluut!$C24,CBS_landbouw_2018!$B:$B,0),MATCH(Verdeelsleutels_absoluut!J$1,CBS_landbouw_2018!$C$1:$I$1,0))</f>
        <v>2915</v>
      </c>
      <c r="K24">
        <f>INDEX(CBS_landbouw_2018!$C:$I,MATCH(Verdeelsleutels_absoluut!$C24,CBS_landbouw_2018!$B:$B,0),MATCH(Verdeelsleutels_absoluut!K$1,CBS_landbouw_2018!$C$1:$I$1,0))</f>
        <v>0</v>
      </c>
      <c r="L24">
        <f t="shared" si="4"/>
        <v>96490</v>
      </c>
      <c r="M24">
        <f>INDEX(CBS_bodemgebruik_2015!$C:$F,MATCH(Verdeelsleutels_absoluut!$C24,CBS_bodemgebruik_2015!$B:$B,0),MATCH(Verdeelsleutels_absoluut!M$1,CBS_bodemgebruik_2015!$C$1:$F$1,0))</f>
        <v>5661</v>
      </c>
      <c r="N24">
        <f>INDEX(CBS_bodemgebruik_2015!$C:$F,MATCH(Verdeelsleutels_absoluut!$C24,CBS_bodemgebruik_2015!$B:$B,0),MATCH(Verdeelsleutels_absoluut!N$1,CBS_bodemgebruik_2015!$C$1:$F$1,0))</f>
        <v>6</v>
      </c>
      <c r="O24">
        <f>INDEX(CBS_bodemgebruik_2015!$C:$F,MATCH(Verdeelsleutels_absoluut!$C24,CBS_bodemgebruik_2015!$B:$B,0),MATCH(Verdeelsleutels_absoluut!O$1,CBS_bodemgebruik_2015!$C$1:$F$1,0))</f>
        <v>143</v>
      </c>
      <c r="P24">
        <f>INDEX(CBS_bodemgebruik_2015!$C:$F,MATCH(Verdeelsleutels_absoluut!$C24,CBS_bodemgebruik_2015!$B:$B,0),MATCH(Verdeelsleutels_absoluut!P$1,CBS_bodemgebruik_2015!$C$1:$F$1,0))</f>
        <v>2</v>
      </c>
      <c r="Q24">
        <f>INDEX(CBS_bodemgebruik_2015!$C:$I,MATCH(Verdeelsleutels_absoluut!$C24,CBS_bodemgebruik_2015!$B:$B,0),MATCH(Verdeelsleutels_absoluut!Q$1,CBS_bodemgebruik_2015!$C$1:$I$1,0))</f>
        <v>12</v>
      </c>
      <c r="R24">
        <f>INDEX(CBS_bodemgebruik_2015!$C:$I,MATCH(Verdeelsleutels_absoluut!$C24,CBS_bodemgebruik_2015!$B:$B,0),MATCH(Verdeelsleutels_absoluut!R$1,CBS_bodemgebruik_2015!$C$1:$I$1,0))</f>
        <v>0</v>
      </c>
      <c r="S24">
        <f>INDEX(CBS_bodemgebruik_2015!$C:$I,MATCH(Verdeelsleutels_absoluut!$C24,CBS_bodemgebruik_2015!$B:$B,0),MATCH(Verdeelsleutels_absoluut!S$1,CBS_bodemgebruik_2015!$C$1:$I$1,0))</f>
        <v>52</v>
      </c>
      <c r="T24">
        <f t="shared" si="3"/>
        <v>64</v>
      </c>
      <c r="U24">
        <f>INDEX(CBS_wegen_2019!B:C,MATCH(C24,CBS_wegen_2019!B:B,0),2)</f>
        <v>175</v>
      </c>
    </row>
    <row r="25" spans="2:21">
      <c r="B25" t="str">
        <f>INDEX('ETLocal datasets'!B:C,MATCH(Verdeelsleutels_absoluut!C25,'ETLocal datasets'!C:C,0),1)</f>
        <v>GM0034</v>
      </c>
      <c r="C25" t="str">
        <f>'ETLocal datasets'!C11</f>
        <v>Almere</v>
      </c>
      <c r="D25">
        <f>INDEX(CBS_bevolking_2018!B:C,MATCH(Verdeelsleutels_absoluut!C25,CBS_bevolking_2018!B:B,0),2)</f>
        <v>207904</v>
      </c>
      <c r="E25">
        <f>INDEX(CBS_landbouw_2018!$C:$I,MATCH(Verdeelsleutels_absoluut!$C25,CBS_landbouw_2018!$B:$B,0),MATCH(Verdeelsleutels_absoluut!E$1,CBS_landbouw_2018!$C$1:$I$1,0))</f>
        <v>117318</v>
      </c>
      <c r="F25">
        <f>INDEX(CBS_landbouw_2018!$C:$I,MATCH(Verdeelsleutels_absoluut!$C25,CBS_landbouw_2018!$B:$B,0),MATCH(Verdeelsleutels_absoluut!F$1,CBS_landbouw_2018!$C$1:$I$1,0))</f>
        <v>7427</v>
      </c>
      <c r="G25">
        <f>INDEX(CBS_landbouw_2018!$C:$I,MATCH(Verdeelsleutels_absoluut!$C25,CBS_landbouw_2018!$B:$B,0),MATCH(Verdeelsleutels_absoluut!G$1,CBS_landbouw_2018!$C$1:$I$1,0))</f>
        <v>687</v>
      </c>
      <c r="H25">
        <f>INDEX(CBS_landbouw_2018!$C:$I,MATCH(Verdeelsleutels_absoluut!$C25,CBS_landbouw_2018!$B:$B,0),MATCH(Verdeelsleutels_absoluut!H$1,CBS_landbouw_2018!$C$1:$I$1,0))</f>
        <v>0</v>
      </c>
      <c r="I25">
        <f>INDEX(CBS_landbouw_2018!$C:$I,MATCH(Verdeelsleutels_absoluut!$C25,CBS_landbouw_2018!$B:$B,0),MATCH(Verdeelsleutels_absoluut!I$1,CBS_landbouw_2018!$C$1:$I$1,0))</f>
        <v>0</v>
      </c>
      <c r="J25">
        <f>INDEX(CBS_landbouw_2018!$C:$I,MATCH(Verdeelsleutels_absoluut!$C25,CBS_landbouw_2018!$B:$B,0),MATCH(Verdeelsleutels_absoluut!J$1,CBS_landbouw_2018!$C$1:$I$1,0))</f>
        <v>16575</v>
      </c>
      <c r="K25">
        <f>INDEX(CBS_landbouw_2018!$C:$I,MATCH(Verdeelsleutels_absoluut!$C25,CBS_landbouw_2018!$B:$B,0),MATCH(Verdeelsleutels_absoluut!K$1,CBS_landbouw_2018!$C$1:$I$1,0))</f>
        <v>23186</v>
      </c>
      <c r="L25">
        <f t="shared" si="4"/>
        <v>109891</v>
      </c>
      <c r="M25">
        <f>INDEX(CBS_bodemgebruik_2015!$C:$F,MATCH(Verdeelsleutels_absoluut!$C25,CBS_bodemgebruik_2015!$B:$B,0),MATCH(Verdeelsleutels_absoluut!M$1,CBS_bodemgebruik_2015!$C$1:$F$1,0))</f>
        <v>3241</v>
      </c>
      <c r="N25">
        <f>INDEX(CBS_bodemgebruik_2015!$C:$F,MATCH(Verdeelsleutels_absoluut!$C25,CBS_bodemgebruik_2015!$B:$B,0),MATCH(Verdeelsleutels_absoluut!N$1,CBS_bodemgebruik_2015!$C$1:$F$1,0))</f>
        <v>890</v>
      </c>
      <c r="O25">
        <f>INDEX(CBS_bodemgebruik_2015!$C:$F,MATCH(Verdeelsleutels_absoluut!$C25,CBS_bodemgebruik_2015!$B:$B,0),MATCH(Verdeelsleutels_absoluut!O$1,CBS_bodemgebruik_2015!$C$1:$F$1,0))</f>
        <v>2738</v>
      </c>
      <c r="P25">
        <f>INDEX(CBS_bodemgebruik_2015!$C:$F,MATCH(Verdeelsleutels_absoluut!$C25,CBS_bodemgebruik_2015!$B:$B,0),MATCH(Verdeelsleutels_absoluut!P$1,CBS_bodemgebruik_2015!$C$1:$F$1,0))</f>
        <v>67</v>
      </c>
      <c r="Q25">
        <f>INDEX(CBS_bodemgebruik_2015!$C:$I,MATCH(Verdeelsleutels_absoluut!$C25,CBS_bodemgebruik_2015!$B:$B,0),MATCH(Verdeelsleutels_absoluut!Q$1,CBS_bodemgebruik_2015!$C$1:$I$1,0))</f>
        <v>462</v>
      </c>
      <c r="R25">
        <f>INDEX(CBS_bodemgebruik_2015!$C:$I,MATCH(Verdeelsleutels_absoluut!$C25,CBS_bodemgebruik_2015!$B:$B,0),MATCH(Verdeelsleutels_absoluut!R$1,CBS_bodemgebruik_2015!$C$1:$I$1,0))</f>
        <v>58</v>
      </c>
      <c r="S25">
        <f>INDEX(CBS_bodemgebruik_2015!$C:$I,MATCH(Verdeelsleutels_absoluut!$C25,CBS_bodemgebruik_2015!$B:$B,0),MATCH(Verdeelsleutels_absoluut!S$1,CBS_bodemgebruik_2015!$C$1:$I$1,0))</f>
        <v>966</v>
      </c>
      <c r="T25">
        <f t="shared" si="3"/>
        <v>1486</v>
      </c>
      <c r="U25">
        <f>INDEX(CBS_wegen_2019!B:C,MATCH(C25,CBS_wegen_2019!B:B,0),2)</f>
        <v>1015</v>
      </c>
    </row>
    <row r="26" spans="2:21">
      <c r="B26" t="str">
        <f>INDEX('ETLocal datasets'!B:C,MATCH(Verdeelsleutels_absoluut!C26,'ETLocal datasets'!C:C,0),1)</f>
        <v>GM0037</v>
      </c>
      <c r="C26" t="str">
        <f>'ETLocal datasets'!C12</f>
        <v>Stadskanaal</v>
      </c>
      <c r="D26">
        <f>INDEX(CBS_bevolking_2018!B:C,MATCH(Verdeelsleutels_absoluut!C26,CBS_bevolking_2018!B:B,0),2)</f>
        <v>31789</v>
      </c>
      <c r="E26">
        <f>INDEX(CBS_landbouw_2018!$C:$I,MATCH(Verdeelsleutels_absoluut!$C26,CBS_landbouw_2018!$B:$B,0),MATCH(Verdeelsleutels_absoluut!E$1,CBS_landbouw_2018!$C$1:$I$1,0))</f>
        <v>785124</v>
      </c>
      <c r="F26">
        <f>INDEX(CBS_landbouw_2018!$C:$I,MATCH(Verdeelsleutels_absoluut!$C26,CBS_landbouw_2018!$B:$B,0),MATCH(Verdeelsleutels_absoluut!F$1,CBS_landbouw_2018!$C$1:$I$1,0))</f>
        <v>36173</v>
      </c>
      <c r="G26">
        <f>INDEX(CBS_landbouw_2018!$C:$I,MATCH(Verdeelsleutels_absoluut!$C26,CBS_landbouw_2018!$B:$B,0),MATCH(Verdeelsleutels_absoluut!G$1,CBS_landbouw_2018!$C$1:$I$1,0))</f>
        <v>2049</v>
      </c>
      <c r="H26">
        <f>INDEX(CBS_landbouw_2018!$C:$I,MATCH(Verdeelsleutels_absoluut!$C26,CBS_landbouw_2018!$B:$B,0),MATCH(Verdeelsleutels_absoluut!H$1,CBS_landbouw_2018!$C$1:$I$1,0))</f>
        <v>4</v>
      </c>
      <c r="I26">
        <f>INDEX(CBS_landbouw_2018!$C:$I,MATCH(Verdeelsleutels_absoluut!$C26,CBS_landbouw_2018!$B:$B,0),MATCH(Verdeelsleutels_absoluut!I$1,CBS_landbouw_2018!$C$1:$I$1,0))</f>
        <v>483517</v>
      </c>
      <c r="J26">
        <f>INDEX(CBS_landbouw_2018!$C:$I,MATCH(Verdeelsleutels_absoluut!$C26,CBS_landbouw_2018!$B:$B,0),MATCH(Verdeelsleutels_absoluut!J$1,CBS_landbouw_2018!$C$1:$I$1,0))</f>
        <v>141550</v>
      </c>
      <c r="K26">
        <f>INDEX(CBS_landbouw_2018!$C:$I,MATCH(Verdeelsleutels_absoluut!$C26,CBS_landbouw_2018!$B:$B,0),MATCH(Verdeelsleutels_absoluut!K$1,CBS_landbouw_2018!$C$1:$I$1,0))</f>
        <v>7372</v>
      </c>
      <c r="L26">
        <f t="shared" si="4"/>
        <v>748951</v>
      </c>
      <c r="M26">
        <f>INDEX(CBS_bodemgebruik_2015!$C:$F,MATCH(Verdeelsleutels_absoluut!$C26,CBS_bodemgebruik_2015!$B:$B,0),MATCH(Verdeelsleutels_absoluut!M$1,CBS_bodemgebruik_2015!$C$1:$F$1,0))</f>
        <v>9290</v>
      </c>
      <c r="N26">
        <f>INDEX(CBS_bodemgebruik_2015!$C:$F,MATCH(Verdeelsleutels_absoluut!$C26,CBS_bodemgebruik_2015!$B:$B,0),MATCH(Verdeelsleutels_absoluut!N$1,CBS_bodemgebruik_2015!$C$1:$F$1,0))</f>
        <v>75</v>
      </c>
      <c r="O26">
        <f>INDEX(CBS_bodemgebruik_2015!$C:$F,MATCH(Verdeelsleutels_absoluut!$C26,CBS_bodemgebruik_2015!$B:$B,0),MATCH(Verdeelsleutels_absoluut!O$1,CBS_bodemgebruik_2015!$C$1:$F$1,0))</f>
        <v>558</v>
      </c>
      <c r="P26">
        <f>INDEX(CBS_bodemgebruik_2015!$C:$F,MATCH(Verdeelsleutels_absoluut!$C26,CBS_bodemgebruik_2015!$B:$B,0),MATCH(Verdeelsleutels_absoluut!P$1,CBS_bodemgebruik_2015!$C$1:$F$1,0))</f>
        <v>21</v>
      </c>
      <c r="Q26">
        <f>INDEX(CBS_bodemgebruik_2015!$C:$I,MATCH(Verdeelsleutels_absoluut!$C26,CBS_bodemgebruik_2015!$B:$B,0),MATCH(Verdeelsleutels_absoluut!Q$1,CBS_bodemgebruik_2015!$C$1:$I$1,0))</f>
        <v>105</v>
      </c>
      <c r="R26">
        <f>INDEX(CBS_bodemgebruik_2015!$C:$I,MATCH(Verdeelsleutels_absoluut!$C26,CBS_bodemgebruik_2015!$B:$B,0),MATCH(Verdeelsleutels_absoluut!R$1,CBS_bodemgebruik_2015!$C$1:$I$1,0))</f>
        <v>15</v>
      </c>
      <c r="S26">
        <f>INDEX(CBS_bodemgebruik_2015!$C:$I,MATCH(Verdeelsleutels_absoluut!$C26,CBS_bodemgebruik_2015!$B:$B,0),MATCH(Verdeelsleutels_absoluut!S$1,CBS_bodemgebruik_2015!$C$1:$I$1,0))</f>
        <v>215</v>
      </c>
      <c r="T26">
        <f t="shared" si="3"/>
        <v>335</v>
      </c>
      <c r="U26">
        <f>INDEX(CBS_wegen_2019!B:C,MATCH(C26,CBS_wegen_2019!B:B,0),2)</f>
        <v>395</v>
      </c>
    </row>
    <row r="27" spans="2:21">
      <c r="B27" t="str">
        <f>INDEX('ETLocal datasets'!B:C,MATCH(Verdeelsleutels_absoluut!C27,'ETLocal datasets'!C:C,0),1)</f>
        <v>GM0047</v>
      </c>
      <c r="C27" t="str">
        <f>'ETLocal datasets'!C13</f>
        <v>Veendam</v>
      </c>
      <c r="D27">
        <f>INDEX(CBS_bevolking_2018!B:C,MATCH(Verdeelsleutels_absoluut!C27,CBS_bevolking_2018!B:B,0),2)</f>
        <v>27491</v>
      </c>
      <c r="E27">
        <f>INDEX(CBS_landbouw_2018!$C:$I,MATCH(Verdeelsleutels_absoluut!$C27,CBS_landbouw_2018!$B:$B,0),MATCH(Verdeelsleutels_absoluut!E$1,CBS_landbouw_2018!$C$1:$I$1,0))</f>
        <v>437104</v>
      </c>
      <c r="F27">
        <f>INDEX(CBS_landbouw_2018!$C:$I,MATCH(Verdeelsleutels_absoluut!$C27,CBS_landbouw_2018!$B:$B,0),MATCH(Verdeelsleutels_absoluut!F$1,CBS_landbouw_2018!$C$1:$I$1,0))</f>
        <v>23782</v>
      </c>
      <c r="G27">
        <f>INDEX(CBS_landbouw_2018!$C:$I,MATCH(Verdeelsleutels_absoluut!$C27,CBS_landbouw_2018!$B:$B,0),MATCH(Verdeelsleutels_absoluut!G$1,CBS_landbouw_2018!$C$1:$I$1,0))</f>
        <v>677</v>
      </c>
      <c r="H27">
        <f>INDEX(CBS_landbouw_2018!$C:$I,MATCH(Verdeelsleutels_absoluut!$C27,CBS_landbouw_2018!$B:$B,0),MATCH(Verdeelsleutels_absoluut!H$1,CBS_landbouw_2018!$C$1:$I$1,0))</f>
        <v>18668</v>
      </c>
      <c r="I27">
        <f>INDEX(CBS_landbouw_2018!$C:$I,MATCH(Verdeelsleutels_absoluut!$C27,CBS_landbouw_2018!$B:$B,0),MATCH(Verdeelsleutels_absoluut!I$1,CBS_landbouw_2018!$C$1:$I$1,0))</f>
        <v>166362</v>
      </c>
      <c r="J27">
        <f>INDEX(CBS_landbouw_2018!$C:$I,MATCH(Verdeelsleutels_absoluut!$C27,CBS_landbouw_2018!$B:$B,0),MATCH(Verdeelsleutels_absoluut!J$1,CBS_landbouw_2018!$C$1:$I$1,0))</f>
        <v>70180</v>
      </c>
      <c r="K27">
        <f>INDEX(CBS_landbouw_2018!$C:$I,MATCH(Verdeelsleutels_absoluut!$C27,CBS_landbouw_2018!$B:$B,0),MATCH(Verdeelsleutels_absoluut!K$1,CBS_landbouw_2018!$C$1:$I$1,0))</f>
        <v>2571</v>
      </c>
      <c r="L27">
        <f t="shared" si="4"/>
        <v>413322</v>
      </c>
      <c r="M27">
        <f>INDEX(CBS_bodemgebruik_2015!$C:$F,MATCH(Verdeelsleutels_absoluut!$C27,CBS_bodemgebruik_2015!$B:$B,0),MATCH(Verdeelsleutels_absoluut!M$1,CBS_bodemgebruik_2015!$C$1:$F$1,0))</f>
        <v>5696</v>
      </c>
      <c r="N27">
        <f>INDEX(CBS_bodemgebruik_2015!$C:$F,MATCH(Verdeelsleutels_absoluut!$C27,CBS_bodemgebruik_2015!$B:$B,0),MATCH(Verdeelsleutels_absoluut!N$1,CBS_bodemgebruik_2015!$C$1:$F$1,0))</f>
        <v>137</v>
      </c>
      <c r="O27">
        <f>INDEX(CBS_bodemgebruik_2015!$C:$F,MATCH(Verdeelsleutels_absoluut!$C27,CBS_bodemgebruik_2015!$B:$B,0),MATCH(Verdeelsleutels_absoluut!O$1,CBS_bodemgebruik_2015!$C$1:$F$1,0))</f>
        <v>54</v>
      </c>
      <c r="P27">
        <f>INDEX(CBS_bodemgebruik_2015!$C:$F,MATCH(Verdeelsleutels_absoluut!$C27,CBS_bodemgebruik_2015!$B:$B,0),MATCH(Verdeelsleutels_absoluut!P$1,CBS_bodemgebruik_2015!$C$1:$F$1,0))</f>
        <v>0</v>
      </c>
      <c r="Q27">
        <f>INDEX(CBS_bodemgebruik_2015!$C:$I,MATCH(Verdeelsleutels_absoluut!$C27,CBS_bodemgebruik_2015!$B:$B,0),MATCH(Verdeelsleutels_absoluut!Q$1,CBS_bodemgebruik_2015!$C$1:$I$1,0))</f>
        <v>0</v>
      </c>
      <c r="R27">
        <f>INDEX(CBS_bodemgebruik_2015!$C:$I,MATCH(Verdeelsleutels_absoluut!$C27,CBS_bodemgebruik_2015!$B:$B,0),MATCH(Verdeelsleutels_absoluut!R$1,CBS_bodemgebruik_2015!$C$1:$I$1,0))</f>
        <v>62</v>
      </c>
      <c r="S27">
        <f>INDEX(CBS_bodemgebruik_2015!$C:$I,MATCH(Verdeelsleutels_absoluut!$C27,CBS_bodemgebruik_2015!$B:$B,0),MATCH(Verdeelsleutels_absoluut!S$1,CBS_bodemgebruik_2015!$C$1:$I$1,0))</f>
        <v>205</v>
      </c>
      <c r="T27">
        <f t="shared" si="3"/>
        <v>267</v>
      </c>
      <c r="U27">
        <f>INDEX(CBS_wegen_2019!B:C,MATCH(C27,CBS_wegen_2019!B:B,0),2)</f>
        <v>248</v>
      </c>
    </row>
    <row r="28" spans="2:21">
      <c r="B28" t="str">
        <f>INDEX('ETLocal datasets'!B:C,MATCH(Verdeelsleutels_absoluut!C28,'ETLocal datasets'!C:C,0),1)</f>
        <v>GM0050</v>
      </c>
      <c r="C28" t="str">
        <f>'ETLocal datasets'!C14</f>
        <v>Zeewolde</v>
      </c>
      <c r="D28">
        <f>INDEX(CBS_bevolking_2018!B:C,MATCH(Verdeelsleutels_absoluut!C28,CBS_bevolking_2018!B:B,0),2)</f>
        <v>22309</v>
      </c>
      <c r="E28">
        <f>INDEX(CBS_landbouw_2018!$C:$I,MATCH(Verdeelsleutels_absoluut!$C28,CBS_landbouw_2018!$B:$B,0),MATCH(Verdeelsleutels_absoluut!E$1,CBS_landbouw_2018!$C$1:$I$1,0))</f>
        <v>1738021</v>
      </c>
      <c r="F28">
        <f>INDEX(CBS_landbouw_2018!$C:$I,MATCH(Verdeelsleutels_absoluut!$C28,CBS_landbouw_2018!$B:$B,0),MATCH(Verdeelsleutels_absoluut!F$1,CBS_landbouw_2018!$C$1:$I$1,0))</f>
        <v>113679</v>
      </c>
      <c r="G28">
        <f>INDEX(CBS_landbouw_2018!$C:$I,MATCH(Verdeelsleutels_absoluut!$C28,CBS_landbouw_2018!$B:$B,0),MATCH(Verdeelsleutels_absoluut!G$1,CBS_landbouw_2018!$C$1:$I$1,0))</f>
        <v>12051</v>
      </c>
      <c r="H28">
        <f>INDEX(CBS_landbouw_2018!$C:$I,MATCH(Verdeelsleutels_absoluut!$C28,CBS_landbouw_2018!$B:$B,0),MATCH(Verdeelsleutels_absoluut!H$1,CBS_landbouw_2018!$C$1:$I$1,0))</f>
        <v>12260</v>
      </c>
      <c r="I28">
        <f>INDEX(CBS_landbouw_2018!$C:$I,MATCH(Verdeelsleutels_absoluut!$C28,CBS_landbouw_2018!$B:$B,0),MATCH(Verdeelsleutels_absoluut!I$1,CBS_landbouw_2018!$C$1:$I$1,0))</f>
        <v>484061</v>
      </c>
      <c r="J28">
        <f>INDEX(CBS_landbouw_2018!$C:$I,MATCH(Verdeelsleutels_absoluut!$C28,CBS_landbouw_2018!$B:$B,0),MATCH(Verdeelsleutels_absoluut!J$1,CBS_landbouw_2018!$C$1:$I$1,0))</f>
        <v>265714</v>
      </c>
      <c r="K28">
        <f>INDEX(CBS_landbouw_2018!$C:$I,MATCH(Verdeelsleutels_absoluut!$C28,CBS_landbouw_2018!$B:$B,0),MATCH(Verdeelsleutels_absoluut!K$1,CBS_landbouw_2018!$C$1:$I$1,0))</f>
        <v>261520</v>
      </c>
      <c r="L28">
        <f t="shared" si="4"/>
        <v>1624342</v>
      </c>
      <c r="M28">
        <f>INDEX(CBS_bodemgebruik_2015!$C:$F,MATCH(Verdeelsleutels_absoluut!$C28,CBS_bodemgebruik_2015!$B:$B,0),MATCH(Verdeelsleutels_absoluut!M$1,CBS_bodemgebruik_2015!$C$1:$F$1,0))</f>
        <v>17239</v>
      </c>
      <c r="N28">
        <f>INDEX(CBS_bodemgebruik_2015!$C:$F,MATCH(Verdeelsleutels_absoluut!$C28,CBS_bodemgebruik_2015!$B:$B,0),MATCH(Verdeelsleutels_absoluut!N$1,CBS_bodemgebruik_2015!$C$1:$F$1,0))</f>
        <v>117</v>
      </c>
      <c r="O28">
        <f>INDEX(CBS_bodemgebruik_2015!$C:$F,MATCH(Verdeelsleutels_absoluut!$C28,CBS_bodemgebruik_2015!$B:$B,0),MATCH(Verdeelsleutels_absoluut!O$1,CBS_bodemgebruik_2015!$C$1:$F$1,0))</f>
        <v>4863</v>
      </c>
      <c r="P28">
        <f>INDEX(CBS_bodemgebruik_2015!$C:$F,MATCH(Verdeelsleutels_absoluut!$C28,CBS_bodemgebruik_2015!$B:$B,0),MATCH(Verdeelsleutels_absoluut!P$1,CBS_bodemgebruik_2015!$C$1:$F$1,0))</f>
        <v>417</v>
      </c>
      <c r="Q28">
        <f>INDEX(CBS_bodemgebruik_2015!$C:$I,MATCH(Verdeelsleutels_absoluut!$C28,CBS_bodemgebruik_2015!$B:$B,0),MATCH(Verdeelsleutels_absoluut!Q$1,CBS_bodemgebruik_2015!$C$1:$I$1,0))</f>
        <v>308</v>
      </c>
      <c r="R28">
        <f>INDEX(CBS_bodemgebruik_2015!$C:$I,MATCH(Verdeelsleutels_absoluut!$C28,CBS_bodemgebruik_2015!$B:$B,0),MATCH(Verdeelsleutels_absoluut!R$1,CBS_bodemgebruik_2015!$C$1:$I$1,0))</f>
        <v>51</v>
      </c>
      <c r="S28">
        <f>INDEX(CBS_bodemgebruik_2015!$C:$I,MATCH(Verdeelsleutels_absoluut!$C28,CBS_bodemgebruik_2015!$B:$B,0),MATCH(Verdeelsleutels_absoluut!S$1,CBS_bodemgebruik_2015!$C$1:$I$1,0))</f>
        <v>502</v>
      </c>
      <c r="T28">
        <f t="shared" si="3"/>
        <v>861</v>
      </c>
      <c r="U28">
        <f>INDEX(CBS_wegen_2019!B:C,MATCH(C28,CBS_wegen_2019!B:B,0),2)</f>
        <v>307</v>
      </c>
    </row>
    <row r="29" spans="2:21">
      <c r="B29" t="str">
        <f>INDEX('ETLocal datasets'!B:C,MATCH(Verdeelsleutels_absoluut!C29,'ETLocal datasets'!C:C,0),1)</f>
        <v>GM0056</v>
      </c>
      <c r="C29" t="str">
        <f>'ETLocal datasets'!C15</f>
        <v>Zuidhorn</v>
      </c>
      <c r="D29">
        <f>INDEX(CBS_bevolking_2018!B:C,MATCH(Verdeelsleutels_absoluut!C29,CBS_bevolking_2018!B:B,0),2)</f>
        <v>19066</v>
      </c>
      <c r="E29">
        <f>INDEX(CBS_landbouw_2018!$C:$I,MATCH(Verdeelsleutels_absoluut!$C29,CBS_landbouw_2018!$B:$B,0),MATCH(Verdeelsleutels_absoluut!E$1,CBS_landbouw_2018!$C$1:$I$1,0))</f>
        <v>1077901</v>
      </c>
      <c r="F29">
        <f>INDEX(CBS_landbouw_2018!$C:$I,MATCH(Verdeelsleutels_absoluut!$C29,CBS_landbouw_2018!$B:$B,0),MATCH(Verdeelsleutels_absoluut!F$1,CBS_landbouw_2018!$C$1:$I$1,0))</f>
        <v>691274</v>
      </c>
      <c r="G29">
        <f>INDEX(CBS_landbouw_2018!$C:$I,MATCH(Verdeelsleutels_absoluut!$C29,CBS_landbouw_2018!$B:$B,0),MATCH(Verdeelsleutels_absoluut!G$1,CBS_landbouw_2018!$C$1:$I$1,0))</f>
        <v>13353</v>
      </c>
      <c r="H29">
        <f>INDEX(CBS_landbouw_2018!$C:$I,MATCH(Verdeelsleutels_absoluut!$C29,CBS_landbouw_2018!$B:$B,0),MATCH(Verdeelsleutels_absoluut!H$1,CBS_landbouw_2018!$C$1:$I$1,0))</f>
        <v>1563</v>
      </c>
      <c r="I29">
        <f>INDEX(CBS_landbouw_2018!$C:$I,MATCH(Verdeelsleutels_absoluut!$C29,CBS_landbouw_2018!$B:$B,0),MATCH(Verdeelsleutels_absoluut!I$1,CBS_landbouw_2018!$C$1:$I$1,0))</f>
        <v>0</v>
      </c>
      <c r="J29">
        <f>INDEX(CBS_landbouw_2018!$C:$I,MATCH(Verdeelsleutels_absoluut!$C29,CBS_landbouw_2018!$B:$B,0),MATCH(Verdeelsleutels_absoluut!J$1,CBS_landbouw_2018!$C$1:$I$1,0))</f>
        <v>141918</v>
      </c>
      <c r="K29">
        <f>INDEX(CBS_landbouw_2018!$C:$I,MATCH(Verdeelsleutels_absoluut!$C29,CBS_landbouw_2018!$B:$B,0),MATCH(Verdeelsleutels_absoluut!K$1,CBS_landbouw_2018!$C$1:$I$1,0))</f>
        <v>11359</v>
      </c>
      <c r="L29">
        <f t="shared" si="4"/>
        <v>386627</v>
      </c>
      <c r="M29">
        <f>INDEX(CBS_bodemgebruik_2015!$C:$F,MATCH(Verdeelsleutels_absoluut!$C29,CBS_bodemgebruik_2015!$B:$B,0),MATCH(Verdeelsleutels_absoluut!M$1,CBS_bodemgebruik_2015!$C$1:$F$1,0))</f>
        <v>11395</v>
      </c>
      <c r="N29">
        <f>INDEX(CBS_bodemgebruik_2015!$C:$F,MATCH(Verdeelsleutels_absoluut!$C29,CBS_bodemgebruik_2015!$B:$B,0),MATCH(Verdeelsleutels_absoluut!N$1,CBS_bodemgebruik_2015!$C$1:$F$1,0))</f>
        <v>34</v>
      </c>
      <c r="O29">
        <f>INDEX(CBS_bodemgebruik_2015!$C:$F,MATCH(Verdeelsleutels_absoluut!$C29,CBS_bodemgebruik_2015!$B:$B,0),MATCH(Verdeelsleutels_absoluut!O$1,CBS_bodemgebruik_2015!$C$1:$F$1,0))</f>
        <v>6</v>
      </c>
      <c r="P29">
        <f>INDEX(CBS_bodemgebruik_2015!$C:$F,MATCH(Verdeelsleutels_absoluut!$C29,CBS_bodemgebruik_2015!$B:$B,0),MATCH(Verdeelsleutels_absoluut!P$1,CBS_bodemgebruik_2015!$C$1:$F$1,0))</f>
        <v>33</v>
      </c>
      <c r="Q29">
        <f>INDEX(CBS_bodemgebruik_2015!$C:$I,MATCH(Verdeelsleutels_absoluut!$C29,CBS_bodemgebruik_2015!$B:$B,0),MATCH(Verdeelsleutels_absoluut!Q$1,CBS_bodemgebruik_2015!$C$1:$I$1,0))</f>
        <v>18</v>
      </c>
      <c r="R29">
        <f>INDEX(CBS_bodemgebruik_2015!$C:$I,MATCH(Verdeelsleutels_absoluut!$C29,CBS_bodemgebruik_2015!$B:$B,0),MATCH(Verdeelsleutels_absoluut!R$1,CBS_bodemgebruik_2015!$C$1:$I$1,0))</f>
        <v>3</v>
      </c>
      <c r="S29">
        <f>INDEX(CBS_bodemgebruik_2015!$C:$I,MATCH(Verdeelsleutels_absoluut!$C29,CBS_bodemgebruik_2015!$B:$B,0),MATCH(Verdeelsleutels_absoluut!S$1,CBS_bodemgebruik_2015!$C$1:$I$1,0))</f>
        <v>290</v>
      </c>
      <c r="T29">
        <f t="shared" si="3"/>
        <v>311</v>
      </c>
      <c r="U29">
        <f>INDEX(CBS_wegen_2019!B:C,MATCH(C29,CBS_wegen_2019!B:B,0),2)</f>
        <v>227</v>
      </c>
    </row>
    <row r="30" spans="2:21">
      <c r="B30" t="str">
        <f>INDEX('ETLocal datasets'!B:C,MATCH(Verdeelsleutels_absoluut!C30,'ETLocal datasets'!C:C,0),1)</f>
        <v>GM0058</v>
      </c>
      <c r="C30" t="str">
        <f>'ETLocal datasets'!C16</f>
        <v>Dongeradeel</v>
      </c>
      <c r="D30">
        <f>INDEX(CBS_bevolking_2018!B:C,MATCH(Verdeelsleutels_absoluut!C30,CBS_bevolking_2018!B:B,0),2)</f>
        <v>23845</v>
      </c>
      <c r="E30">
        <f>INDEX(CBS_landbouw_2018!$C:$I,MATCH(Verdeelsleutels_absoluut!$C30,CBS_landbouw_2018!$B:$B,0),MATCH(Verdeelsleutels_absoluut!E$1,CBS_landbouw_2018!$C$1:$I$1,0))</f>
        <v>1227938</v>
      </c>
      <c r="F30">
        <f>INDEX(CBS_landbouw_2018!$C:$I,MATCH(Verdeelsleutels_absoluut!$C30,CBS_landbouw_2018!$B:$B,0),MATCH(Verdeelsleutels_absoluut!F$1,CBS_landbouw_2018!$C$1:$I$1,0))</f>
        <v>572549</v>
      </c>
      <c r="G30">
        <f>INDEX(CBS_landbouw_2018!$C:$I,MATCH(Verdeelsleutels_absoluut!$C30,CBS_landbouw_2018!$B:$B,0),MATCH(Verdeelsleutels_absoluut!G$1,CBS_landbouw_2018!$C$1:$I$1,0))</f>
        <v>12175</v>
      </c>
      <c r="H30">
        <f>INDEX(CBS_landbouw_2018!$C:$I,MATCH(Verdeelsleutels_absoluut!$C30,CBS_landbouw_2018!$B:$B,0),MATCH(Verdeelsleutels_absoluut!H$1,CBS_landbouw_2018!$C$1:$I$1,0))</f>
        <v>0</v>
      </c>
      <c r="I30">
        <f>INDEX(CBS_landbouw_2018!$C:$I,MATCH(Verdeelsleutels_absoluut!$C30,CBS_landbouw_2018!$B:$B,0),MATCH(Verdeelsleutels_absoluut!I$1,CBS_landbouw_2018!$C$1:$I$1,0))</f>
        <v>240540</v>
      </c>
      <c r="J30">
        <f>INDEX(CBS_landbouw_2018!$C:$I,MATCH(Verdeelsleutels_absoluut!$C30,CBS_landbouw_2018!$B:$B,0),MATCH(Verdeelsleutels_absoluut!J$1,CBS_landbouw_2018!$C$1:$I$1,0))</f>
        <v>119225</v>
      </c>
      <c r="K30">
        <f>INDEX(CBS_landbouw_2018!$C:$I,MATCH(Verdeelsleutels_absoluut!$C30,CBS_landbouw_2018!$B:$B,0),MATCH(Verdeelsleutels_absoluut!K$1,CBS_landbouw_2018!$C$1:$I$1,0))</f>
        <v>31318</v>
      </c>
      <c r="L30">
        <f t="shared" si="4"/>
        <v>655389</v>
      </c>
      <c r="M30">
        <f>INDEX(CBS_bodemgebruik_2015!$C:$F,MATCH(Verdeelsleutels_absoluut!$C30,CBS_bodemgebruik_2015!$B:$B,0),MATCH(Verdeelsleutels_absoluut!M$1,CBS_bodemgebruik_2015!$C$1:$F$1,0))</f>
        <v>14011</v>
      </c>
      <c r="N30">
        <f>INDEX(CBS_bodemgebruik_2015!$C:$F,MATCH(Verdeelsleutels_absoluut!$C30,CBS_bodemgebruik_2015!$B:$B,0),MATCH(Verdeelsleutels_absoluut!N$1,CBS_bodemgebruik_2015!$C$1:$F$1,0))</f>
        <v>59</v>
      </c>
      <c r="O30">
        <f>INDEX(CBS_bodemgebruik_2015!$C:$F,MATCH(Verdeelsleutels_absoluut!$C30,CBS_bodemgebruik_2015!$B:$B,0),MATCH(Verdeelsleutels_absoluut!O$1,CBS_bodemgebruik_2015!$C$1:$F$1,0))</f>
        <v>47</v>
      </c>
      <c r="P30">
        <f>INDEX(CBS_bodemgebruik_2015!$C:$F,MATCH(Verdeelsleutels_absoluut!$C30,CBS_bodemgebruik_2015!$B:$B,0),MATCH(Verdeelsleutels_absoluut!P$1,CBS_bodemgebruik_2015!$C$1:$F$1,0))</f>
        <v>250</v>
      </c>
      <c r="Q30">
        <f>INDEX(CBS_bodemgebruik_2015!$C:$I,MATCH(Verdeelsleutels_absoluut!$C30,CBS_bodemgebruik_2015!$B:$B,0),MATCH(Verdeelsleutels_absoluut!Q$1,CBS_bodemgebruik_2015!$C$1:$I$1,0))</f>
        <v>1052</v>
      </c>
      <c r="R30">
        <f>INDEX(CBS_bodemgebruik_2015!$C:$I,MATCH(Verdeelsleutels_absoluut!$C30,CBS_bodemgebruik_2015!$B:$B,0),MATCH(Verdeelsleutels_absoluut!R$1,CBS_bodemgebruik_2015!$C$1:$I$1,0))</f>
        <v>31</v>
      </c>
      <c r="S30">
        <f>INDEX(CBS_bodemgebruik_2015!$C:$I,MATCH(Verdeelsleutels_absoluut!$C30,CBS_bodemgebruik_2015!$B:$B,0),MATCH(Verdeelsleutels_absoluut!S$1,CBS_bodemgebruik_2015!$C$1:$I$1,0))</f>
        <v>299</v>
      </c>
      <c r="T30">
        <f t="shared" si="3"/>
        <v>1382</v>
      </c>
      <c r="U30">
        <f>INDEX(CBS_wegen_2019!B:C,MATCH(C30,CBS_wegen_2019!B:B,0),2)</f>
        <v>407</v>
      </c>
    </row>
    <row r="31" spans="2:21">
      <c r="B31" t="str">
        <f>INDEX('ETLocal datasets'!B:C,MATCH(Verdeelsleutels_absoluut!C31,'ETLocal datasets'!C:C,0),1)</f>
        <v>GM0059</v>
      </c>
      <c r="C31" t="str">
        <f>'ETLocal datasets'!C17</f>
        <v>Achtkarspelen</v>
      </c>
      <c r="D31">
        <f>INDEX(CBS_bevolking_2018!B:C,MATCH(Verdeelsleutels_absoluut!C31,CBS_bevolking_2018!B:B,0),2)</f>
        <v>27852</v>
      </c>
      <c r="E31">
        <f>INDEX(CBS_landbouw_2018!$C:$I,MATCH(Verdeelsleutels_absoluut!$C31,CBS_landbouw_2018!$B:$B,0),MATCH(Verdeelsleutels_absoluut!E$1,CBS_landbouw_2018!$C$1:$I$1,0))</f>
        <v>576183</v>
      </c>
      <c r="F31">
        <f>INDEX(CBS_landbouw_2018!$C:$I,MATCH(Verdeelsleutels_absoluut!$C31,CBS_landbouw_2018!$B:$B,0),MATCH(Verdeelsleutels_absoluut!F$1,CBS_landbouw_2018!$C$1:$I$1,0))</f>
        <v>481523</v>
      </c>
      <c r="G31">
        <f>INDEX(CBS_landbouw_2018!$C:$I,MATCH(Verdeelsleutels_absoluut!$C31,CBS_landbouw_2018!$B:$B,0),MATCH(Verdeelsleutels_absoluut!G$1,CBS_landbouw_2018!$C$1:$I$1,0))</f>
        <v>7093</v>
      </c>
      <c r="H31">
        <f>INDEX(CBS_landbouw_2018!$C:$I,MATCH(Verdeelsleutels_absoluut!$C31,CBS_landbouw_2018!$B:$B,0),MATCH(Verdeelsleutels_absoluut!H$1,CBS_landbouw_2018!$C$1:$I$1,0))</f>
        <v>15109</v>
      </c>
      <c r="I31">
        <f>INDEX(CBS_landbouw_2018!$C:$I,MATCH(Verdeelsleutels_absoluut!$C31,CBS_landbouw_2018!$B:$B,0),MATCH(Verdeelsleutels_absoluut!I$1,CBS_landbouw_2018!$C$1:$I$1,0))</f>
        <v>880003</v>
      </c>
      <c r="J31">
        <f>INDEX(CBS_landbouw_2018!$C:$I,MATCH(Verdeelsleutels_absoluut!$C31,CBS_landbouw_2018!$B:$B,0),MATCH(Verdeelsleutels_absoluut!J$1,CBS_landbouw_2018!$C$1:$I$1,0))</f>
        <v>2502</v>
      </c>
      <c r="K31">
        <f>INDEX(CBS_landbouw_2018!$C:$I,MATCH(Verdeelsleutels_absoluut!$C31,CBS_landbouw_2018!$B:$B,0),MATCH(Verdeelsleutels_absoluut!K$1,CBS_landbouw_2018!$C$1:$I$1,0))</f>
        <v>0</v>
      </c>
      <c r="L31">
        <f t="shared" si="4"/>
        <v>94660</v>
      </c>
      <c r="M31">
        <f>INDEX(CBS_bodemgebruik_2015!$C:$F,MATCH(Verdeelsleutels_absoluut!$C31,CBS_bodemgebruik_2015!$B:$B,0),MATCH(Verdeelsleutels_absoluut!M$1,CBS_bodemgebruik_2015!$C$1:$F$1,0))</f>
        <v>8554</v>
      </c>
      <c r="N31">
        <f>INDEX(CBS_bodemgebruik_2015!$C:$F,MATCH(Verdeelsleutels_absoluut!$C31,CBS_bodemgebruik_2015!$B:$B,0),MATCH(Verdeelsleutels_absoluut!N$1,CBS_bodemgebruik_2015!$C$1:$F$1,0))</f>
        <v>18</v>
      </c>
      <c r="O31">
        <f>INDEX(CBS_bodemgebruik_2015!$C:$F,MATCH(Verdeelsleutels_absoluut!$C31,CBS_bodemgebruik_2015!$B:$B,0),MATCH(Verdeelsleutels_absoluut!O$1,CBS_bodemgebruik_2015!$C$1:$F$1,0))</f>
        <v>59</v>
      </c>
      <c r="P31">
        <f>INDEX(CBS_bodemgebruik_2015!$C:$F,MATCH(Verdeelsleutels_absoluut!$C31,CBS_bodemgebruik_2015!$B:$B,0),MATCH(Verdeelsleutels_absoluut!P$1,CBS_bodemgebruik_2015!$C$1:$F$1,0))</f>
        <v>2</v>
      </c>
      <c r="Q31">
        <f>INDEX(CBS_bodemgebruik_2015!$C:$I,MATCH(Verdeelsleutels_absoluut!$C31,CBS_bodemgebruik_2015!$B:$B,0),MATCH(Verdeelsleutels_absoluut!Q$1,CBS_bodemgebruik_2015!$C$1:$I$1,0))</f>
        <v>228</v>
      </c>
      <c r="R31">
        <f>INDEX(CBS_bodemgebruik_2015!$C:$I,MATCH(Verdeelsleutels_absoluut!$C31,CBS_bodemgebruik_2015!$B:$B,0),MATCH(Verdeelsleutels_absoluut!R$1,CBS_bodemgebruik_2015!$C$1:$I$1,0))</f>
        <v>3</v>
      </c>
      <c r="S31">
        <f>INDEX(CBS_bodemgebruik_2015!$C:$I,MATCH(Verdeelsleutels_absoluut!$C31,CBS_bodemgebruik_2015!$B:$B,0),MATCH(Verdeelsleutels_absoluut!S$1,CBS_bodemgebruik_2015!$C$1:$I$1,0))</f>
        <v>154</v>
      </c>
      <c r="T31">
        <f t="shared" si="3"/>
        <v>385</v>
      </c>
      <c r="U31">
        <f>INDEX(CBS_wegen_2019!B:C,MATCH(C31,CBS_wegen_2019!B:B,0),2)</f>
        <v>308</v>
      </c>
    </row>
    <row r="32" spans="2:21">
      <c r="B32" t="str">
        <f>INDEX('ETLocal datasets'!B:C,MATCH(Verdeelsleutels_absoluut!C32,'ETLocal datasets'!C:C,0),1)</f>
        <v>GM0060</v>
      </c>
      <c r="C32" t="str">
        <f>'ETLocal datasets'!C18</f>
        <v>Ameland</v>
      </c>
      <c r="D32">
        <f>INDEX(CBS_bevolking_2018!B:C,MATCH(Verdeelsleutels_absoluut!C32,CBS_bevolking_2018!B:B,0),2)</f>
        <v>3673</v>
      </c>
      <c r="E32">
        <f>INDEX(CBS_landbouw_2018!$C:$I,MATCH(Verdeelsleutels_absoluut!$C32,CBS_landbouw_2018!$B:$B,0),MATCH(Verdeelsleutels_absoluut!E$1,CBS_landbouw_2018!$C$1:$I$1,0))</f>
        <v>160788</v>
      </c>
      <c r="F32">
        <f>INDEX(CBS_landbouw_2018!$C:$I,MATCH(Verdeelsleutels_absoluut!$C32,CBS_landbouw_2018!$B:$B,0),MATCH(Verdeelsleutels_absoluut!F$1,CBS_landbouw_2018!$C$1:$I$1,0))</f>
        <v>137378</v>
      </c>
      <c r="G32">
        <f>INDEX(CBS_landbouw_2018!$C:$I,MATCH(Verdeelsleutels_absoluut!$C32,CBS_landbouw_2018!$B:$B,0),MATCH(Verdeelsleutels_absoluut!G$1,CBS_landbouw_2018!$C$1:$I$1,0))</f>
        <v>1207</v>
      </c>
      <c r="H32">
        <f>INDEX(CBS_landbouw_2018!$C:$I,MATCH(Verdeelsleutels_absoluut!$C32,CBS_landbouw_2018!$B:$B,0),MATCH(Verdeelsleutels_absoluut!H$1,CBS_landbouw_2018!$C$1:$I$1,0))</f>
        <v>0</v>
      </c>
      <c r="I32">
        <f>INDEX(CBS_landbouw_2018!$C:$I,MATCH(Verdeelsleutels_absoluut!$C32,CBS_landbouw_2018!$B:$B,0),MATCH(Verdeelsleutels_absoluut!I$1,CBS_landbouw_2018!$C$1:$I$1,0))</f>
        <v>0</v>
      </c>
      <c r="J32">
        <f>INDEX(CBS_landbouw_2018!$C:$I,MATCH(Verdeelsleutels_absoluut!$C32,CBS_landbouw_2018!$B:$B,0),MATCH(Verdeelsleutels_absoluut!J$1,CBS_landbouw_2018!$C$1:$I$1,0))</f>
        <v>126</v>
      </c>
      <c r="K32">
        <f>INDEX(CBS_landbouw_2018!$C:$I,MATCH(Verdeelsleutels_absoluut!$C32,CBS_landbouw_2018!$B:$B,0),MATCH(Verdeelsleutels_absoluut!K$1,CBS_landbouw_2018!$C$1:$I$1,0))</f>
        <v>0</v>
      </c>
      <c r="L32">
        <f t="shared" si="4"/>
        <v>23410</v>
      </c>
      <c r="M32">
        <f>INDEX(CBS_bodemgebruik_2015!$C:$F,MATCH(Verdeelsleutels_absoluut!$C32,CBS_bodemgebruik_2015!$B:$B,0),MATCH(Verdeelsleutels_absoluut!M$1,CBS_bodemgebruik_2015!$C$1:$F$1,0))</f>
        <v>1975</v>
      </c>
      <c r="N32">
        <f>INDEX(CBS_bodemgebruik_2015!$C:$F,MATCH(Verdeelsleutels_absoluut!$C32,CBS_bodemgebruik_2015!$B:$B,0),MATCH(Verdeelsleutels_absoluut!N$1,CBS_bodemgebruik_2015!$C$1:$F$1,0))</f>
        <v>2</v>
      </c>
      <c r="O32">
        <f>INDEX(CBS_bodemgebruik_2015!$C:$F,MATCH(Verdeelsleutels_absoluut!$C32,CBS_bodemgebruik_2015!$B:$B,0),MATCH(Verdeelsleutels_absoluut!O$1,CBS_bodemgebruik_2015!$C$1:$F$1,0))</f>
        <v>193</v>
      </c>
      <c r="P32">
        <f>INDEX(CBS_bodemgebruik_2015!$C:$F,MATCH(Verdeelsleutels_absoluut!$C32,CBS_bodemgebruik_2015!$B:$B,0),MATCH(Verdeelsleutels_absoluut!P$1,CBS_bodemgebruik_2015!$C$1:$F$1,0))</f>
        <v>2569</v>
      </c>
      <c r="Q32">
        <f>INDEX(CBS_bodemgebruik_2015!$C:$I,MATCH(Verdeelsleutels_absoluut!$C32,CBS_bodemgebruik_2015!$B:$B,0),MATCH(Verdeelsleutels_absoluut!Q$1,CBS_bodemgebruik_2015!$C$1:$I$1,0))</f>
        <v>580</v>
      </c>
      <c r="R32">
        <f>INDEX(CBS_bodemgebruik_2015!$C:$I,MATCH(Verdeelsleutels_absoluut!$C32,CBS_bodemgebruik_2015!$B:$B,0),MATCH(Verdeelsleutels_absoluut!R$1,CBS_bodemgebruik_2015!$C$1:$I$1,0))</f>
        <v>7</v>
      </c>
      <c r="S32">
        <f>INDEX(CBS_bodemgebruik_2015!$C:$I,MATCH(Verdeelsleutels_absoluut!$C32,CBS_bodemgebruik_2015!$B:$B,0),MATCH(Verdeelsleutels_absoluut!S$1,CBS_bodemgebruik_2015!$C$1:$I$1,0))</f>
        <v>69</v>
      </c>
      <c r="T32">
        <f t="shared" si="3"/>
        <v>656</v>
      </c>
      <c r="U32">
        <f>INDEX(CBS_wegen_2019!B:C,MATCH(C32,CBS_wegen_2019!B:B,0),2)</f>
        <v>123</v>
      </c>
    </row>
    <row r="33" spans="2:21">
      <c r="B33" t="str">
        <f>INDEX('ETLocal datasets'!B:C,MATCH(Verdeelsleutels_absoluut!C33,'ETLocal datasets'!C:C,0),1)</f>
        <v>GM0072</v>
      </c>
      <c r="C33" t="str">
        <f>'ETLocal datasets'!C19</f>
        <v>Harlingen</v>
      </c>
      <c r="D33">
        <f>INDEX(CBS_bevolking_2018!B:C,MATCH(Verdeelsleutels_absoluut!C33,CBS_bevolking_2018!B:B,0),2)</f>
        <v>15758</v>
      </c>
      <c r="E33">
        <f>INDEX(CBS_landbouw_2018!$C:$I,MATCH(Verdeelsleutels_absoluut!$C33,CBS_landbouw_2018!$B:$B,0),MATCH(Verdeelsleutels_absoluut!E$1,CBS_landbouw_2018!$C$1:$I$1,0))</f>
        <v>166843</v>
      </c>
      <c r="F33">
        <f>INDEX(CBS_landbouw_2018!$C:$I,MATCH(Verdeelsleutels_absoluut!$C33,CBS_landbouw_2018!$B:$B,0),MATCH(Verdeelsleutels_absoluut!F$1,CBS_landbouw_2018!$C$1:$I$1,0))</f>
        <v>82297</v>
      </c>
      <c r="G33">
        <f>INDEX(CBS_landbouw_2018!$C:$I,MATCH(Verdeelsleutels_absoluut!$C33,CBS_landbouw_2018!$B:$B,0),MATCH(Verdeelsleutels_absoluut!G$1,CBS_landbouw_2018!$C$1:$I$1,0))</f>
        <v>1536</v>
      </c>
      <c r="H33">
        <f>INDEX(CBS_landbouw_2018!$C:$I,MATCH(Verdeelsleutels_absoluut!$C33,CBS_landbouw_2018!$B:$B,0),MATCH(Verdeelsleutels_absoluut!H$1,CBS_landbouw_2018!$C$1:$I$1,0))</f>
        <v>8474</v>
      </c>
      <c r="I33">
        <f>INDEX(CBS_landbouw_2018!$C:$I,MATCH(Verdeelsleutels_absoluut!$C33,CBS_landbouw_2018!$B:$B,0),MATCH(Verdeelsleutels_absoluut!I$1,CBS_landbouw_2018!$C$1:$I$1,0))</f>
        <v>0</v>
      </c>
      <c r="J33">
        <f>INDEX(CBS_landbouw_2018!$C:$I,MATCH(Verdeelsleutels_absoluut!$C33,CBS_landbouw_2018!$B:$B,0),MATCH(Verdeelsleutels_absoluut!J$1,CBS_landbouw_2018!$C$1:$I$1,0))</f>
        <v>22116</v>
      </c>
      <c r="K33">
        <f>INDEX(CBS_landbouw_2018!$C:$I,MATCH(Verdeelsleutels_absoluut!$C33,CBS_landbouw_2018!$B:$B,0),MATCH(Verdeelsleutels_absoluut!K$1,CBS_landbouw_2018!$C$1:$I$1,0))</f>
        <v>3394</v>
      </c>
      <c r="L33">
        <f t="shared" si="4"/>
        <v>84546</v>
      </c>
      <c r="M33">
        <f>INDEX(CBS_bodemgebruik_2015!$C:$F,MATCH(Verdeelsleutels_absoluut!$C33,CBS_bodemgebruik_2015!$B:$B,0),MATCH(Verdeelsleutels_absoluut!M$1,CBS_bodemgebruik_2015!$C$1:$F$1,0))</f>
        <v>1676</v>
      </c>
      <c r="N33">
        <f>INDEX(CBS_bodemgebruik_2015!$C:$F,MATCH(Verdeelsleutels_absoluut!$C33,CBS_bodemgebruik_2015!$B:$B,0),MATCH(Verdeelsleutels_absoluut!N$1,CBS_bodemgebruik_2015!$C$1:$F$1,0))</f>
        <v>14</v>
      </c>
      <c r="O33">
        <f>INDEX(CBS_bodemgebruik_2015!$C:$F,MATCH(Verdeelsleutels_absoluut!$C33,CBS_bodemgebruik_2015!$B:$B,0),MATCH(Verdeelsleutels_absoluut!O$1,CBS_bodemgebruik_2015!$C$1:$F$1,0))</f>
        <v>14</v>
      </c>
      <c r="P33">
        <f>INDEX(CBS_bodemgebruik_2015!$C:$F,MATCH(Verdeelsleutels_absoluut!$C33,CBS_bodemgebruik_2015!$B:$B,0),MATCH(Verdeelsleutels_absoluut!P$1,CBS_bodemgebruik_2015!$C$1:$F$1,0))</f>
        <v>2</v>
      </c>
      <c r="Q33">
        <f>INDEX(CBS_bodemgebruik_2015!$C:$I,MATCH(Verdeelsleutels_absoluut!$C33,CBS_bodemgebruik_2015!$B:$B,0),MATCH(Verdeelsleutels_absoluut!Q$1,CBS_bodemgebruik_2015!$C$1:$I$1,0))</f>
        <v>25</v>
      </c>
      <c r="R33">
        <f>INDEX(CBS_bodemgebruik_2015!$C:$I,MATCH(Verdeelsleutels_absoluut!$C33,CBS_bodemgebruik_2015!$B:$B,0),MATCH(Verdeelsleutels_absoluut!R$1,CBS_bodemgebruik_2015!$C$1:$I$1,0))</f>
        <v>0</v>
      </c>
      <c r="S33">
        <f>INDEX(CBS_bodemgebruik_2015!$C:$I,MATCH(Verdeelsleutels_absoluut!$C33,CBS_bodemgebruik_2015!$B:$B,0),MATCH(Verdeelsleutels_absoluut!S$1,CBS_bodemgebruik_2015!$C$1:$I$1,0))</f>
        <v>87</v>
      </c>
      <c r="T33">
        <f t="shared" si="3"/>
        <v>112</v>
      </c>
      <c r="U33">
        <f>INDEX(CBS_wegen_2019!B:C,MATCH(C33,CBS_wegen_2019!B:B,0),2)</f>
        <v>127</v>
      </c>
    </row>
    <row r="34" spans="2:21">
      <c r="B34" t="str">
        <f>INDEX('ETLocal datasets'!B:C,MATCH(Verdeelsleutels_absoluut!C34,'ETLocal datasets'!C:C,0),1)</f>
        <v>GM0074</v>
      </c>
      <c r="C34" t="str">
        <f>'ETLocal datasets'!C20</f>
        <v>Heerenveen</v>
      </c>
      <c r="D34">
        <f>INDEX(CBS_bevolking_2018!B:C,MATCH(Verdeelsleutels_absoluut!C34,CBS_bevolking_2018!B:B,0),2)</f>
        <v>50257</v>
      </c>
      <c r="E34">
        <f>INDEX(CBS_landbouw_2018!$C:$I,MATCH(Verdeelsleutels_absoluut!$C34,CBS_landbouw_2018!$B:$B,0),MATCH(Verdeelsleutels_absoluut!E$1,CBS_landbouw_2018!$C$1:$I$1,0))</f>
        <v>1220540</v>
      </c>
      <c r="F34">
        <f>INDEX(CBS_landbouw_2018!$C:$I,MATCH(Verdeelsleutels_absoluut!$C34,CBS_landbouw_2018!$B:$B,0),MATCH(Verdeelsleutels_absoluut!F$1,CBS_landbouw_2018!$C$1:$I$1,0))</f>
        <v>910225</v>
      </c>
      <c r="G34">
        <f>INDEX(CBS_landbouw_2018!$C:$I,MATCH(Verdeelsleutels_absoluut!$C34,CBS_landbouw_2018!$B:$B,0),MATCH(Verdeelsleutels_absoluut!G$1,CBS_landbouw_2018!$C$1:$I$1,0))</f>
        <v>18349</v>
      </c>
      <c r="H34">
        <f>INDEX(CBS_landbouw_2018!$C:$I,MATCH(Verdeelsleutels_absoluut!$C34,CBS_landbouw_2018!$B:$B,0),MATCH(Verdeelsleutels_absoluut!H$1,CBS_landbouw_2018!$C$1:$I$1,0))</f>
        <v>11</v>
      </c>
      <c r="I34">
        <f>INDEX(CBS_landbouw_2018!$C:$I,MATCH(Verdeelsleutels_absoluut!$C34,CBS_landbouw_2018!$B:$B,0),MATCH(Verdeelsleutels_absoluut!I$1,CBS_landbouw_2018!$C$1:$I$1,0))</f>
        <v>643207</v>
      </c>
      <c r="J34">
        <f>INDEX(CBS_landbouw_2018!$C:$I,MATCH(Verdeelsleutels_absoluut!$C34,CBS_landbouw_2018!$B:$B,0),MATCH(Verdeelsleutels_absoluut!J$1,CBS_landbouw_2018!$C$1:$I$1,0))</f>
        <v>2180</v>
      </c>
      <c r="K34">
        <f>INDEX(CBS_landbouw_2018!$C:$I,MATCH(Verdeelsleutels_absoluut!$C34,CBS_landbouw_2018!$B:$B,0),MATCH(Verdeelsleutels_absoluut!K$1,CBS_landbouw_2018!$C$1:$I$1,0))</f>
        <v>887</v>
      </c>
      <c r="L34">
        <f t="shared" si="4"/>
        <v>310315</v>
      </c>
      <c r="M34">
        <f>INDEX(CBS_bodemgebruik_2015!$C:$F,MATCH(Verdeelsleutels_absoluut!$C34,CBS_bodemgebruik_2015!$B:$B,0),MATCH(Verdeelsleutels_absoluut!M$1,CBS_bodemgebruik_2015!$C$1:$F$1,0))</f>
        <v>14602</v>
      </c>
      <c r="N34">
        <f>INDEX(CBS_bodemgebruik_2015!$C:$F,MATCH(Verdeelsleutels_absoluut!$C34,CBS_bodemgebruik_2015!$B:$B,0),MATCH(Verdeelsleutels_absoluut!N$1,CBS_bodemgebruik_2015!$C$1:$F$1,0))</f>
        <v>134</v>
      </c>
      <c r="O34">
        <f>INDEX(CBS_bodemgebruik_2015!$C:$F,MATCH(Verdeelsleutels_absoluut!$C34,CBS_bodemgebruik_2015!$B:$B,0),MATCH(Verdeelsleutels_absoluut!O$1,CBS_bodemgebruik_2015!$C$1:$F$1,0))</f>
        <v>1108</v>
      </c>
      <c r="P34">
        <f>INDEX(CBS_bodemgebruik_2015!$C:$F,MATCH(Verdeelsleutels_absoluut!$C34,CBS_bodemgebruik_2015!$B:$B,0),MATCH(Verdeelsleutels_absoluut!P$1,CBS_bodemgebruik_2015!$C$1:$F$1,0))</f>
        <v>112</v>
      </c>
      <c r="Q34">
        <f>INDEX(CBS_bodemgebruik_2015!$C:$I,MATCH(Verdeelsleutels_absoluut!$C34,CBS_bodemgebruik_2015!$B:$B,0),MATCH(Verdeelsleutels_absoluut!Q$1,CBS_bodemgebruik_2015!$C$1:$I$1,0))</f>
        <v>361</v>
      </c>
      <c r="R34">
        <f>INDEX(CBS_bodemgebruik_2015!$C:$I,MATCH(Verdeelsleutels_absoluut!$C34,CBS_bodemgebruik_2015!$B:$B,0),MATCH(Verdeelsleutels_absoluut!R$1,CBS_bodemgebruik_2015!$C$1:$I$1,0))</f>
        <v>50</v>
      </c>
      <c r="S34">
        <f>INDEX(CBS_bodemgebruik_2015!$C:$I,MATCH(Verdeelsleutels_absoluut!$C34,CBS_bodemgebruik_2015!$B:$B,0),MATCH(Verdeelsleutels_absoluut!S$1,CBS_bodemgebruik_2015!$C$1:$I$1,0))</f>
        <v>727</v>
      </c>
      <c r="T34">
        <f t="shared" si="3"/>
        <v>1138</v>
      </c>
      <c r="U34">
        <f>INDEX(CBS_wegen_2019!B:C,MATCH(C34,CBS_wegen_2019!B:B,0),2)</f>
        <v>549</v>
      </c>
    </row>
    <row r="35" spans="2:21">
      <c r="B35" t="str">
        <f>INDEX('ETLocal datasets'!B:C,MATCH(Verdeelsleutels_absoluut!C35,'ETLocal datasets'!C:C,0),1)</f>
        <v>GM0079</v>
      </c>
      <c r="C35" t="str">
        <f>'ETLocal datasets'!C21</f>
        <v>Kollumerland en Nieuwkruisland</v>
      </c>
      <c r="D35">
        <f>INDEX(CBS_bevolking_2018!B:C,MATCH(Verdeelsleutels_absoluut!C35,CBS_bevolking_2018!B:B,0),2)</f>
        <v>12761</v>
      </c>
      <c r="E35">
        <f>INDEX(CBS_landbouw_2018!$C:$I,MATCH(Verdeelsleutels_absoluut!$C35,CBS_landbouw_2018!$B:$B,0),MATCH(Verdeelsleutels_absoluut!E$1,CBS_landbouw_2018!$C$1:$I$1,0))</f>
        <v>698580</v>
      </c>
      <c r="F35">
        <f>INDEX(CBS_landbouw_2018!$C:$I,MATCH(Verdeelsleutels_absoluut!$C35,CBS_landbouw_2018!$B:$B,0),MATCH(Verdeelsleutels_absoluut!F$1,CBS_landbouw_2018!$C$1:$I$1,0))</f>
        <v>438646</v>
      </c>
      <c r="G35">
        <f>INDEX(CBS_landbouw_2018!$C:$I,MATCH(Verdeelsleutels_absoluut!$C35,CBS_landbouw_2018!$B:$B,0),MATCH(Verdeelsleutels_absoluut!G$1,CBS_landbouw_2018!$C$1:$I$1,0))</f>
        <v>8086</v>
      </c>
      <c r="H35">
        <f>INDEX(CBS_landbouw_2018!$C:$I,MATCH(Verdeelsleutels_absoluut!$C35,CBS_landbouw_2018!$B:$B,0),MATCH(Verdeelsleutels_absoluut!H$1,CBS_landbouw_2018!$C$1:$I$1,0))</f>
        <v>380</v>
      </c>
      <c r="I35">
        <f>INDEX(CBS_landbouw_2018!$C:$I,MATCH(Verdeelsleutels_absoluut!$C35,CBS_landbouw_2018!$B:$B,0),MATCH(Verdeelsleutels_absoluut!I$1,CBS_landbouw_2018!$C$1:$I$1,0))</f>
        <v>103791</v>
      </c>
      <c r="J35">
        <f>INDEX(CBS_landbouw_2018!$C:$I,MATCH(Verdeelsleutels_absoluut!$C35,CBS_landbouw_2018!$B:$B,0),MATCH(Verdeelsleutels_absoluut!J$1,CBS_landbouw_2018!$C$1:$I$1,0))</f>
        <v>46561</v>
      </c>
      <c r="K35">
        <f>INDEX(CBS_landbouw_2018!$C:$I,MATCH(Verdeelsleutels_absoluut!$C35,CBS_landbouw_2018!$B:$B,0),MATCH(Verdeelsleutels_absoluut!K$1,CBS_landbouw_2018!$C$1:$I$1,0))</f>
        <v>10328</v>
      </c>
      <c r="L35">
        <f t="shared" si="4"/>
        <v>259934</v>
      </c>
      <c r="M35">
        <f>INDEX(CBS_bodemgebruik_2015!$C:$F,MATCH(Verdeelsleutels_absoluut!$C35,CBS_bodemgebruik_2015!$B:$B,0),MATCH(Verdeelsleutels_absoluut!M$1,CBS_bodemgebruik_2015!$C$1:$F$1,0))</f>
        <v>8568</v>
      </c>
      <c r="N35">
        <f>INDEX(CBS_bodemgebruik_2015!$C:$F,MATCH(Verdeelsleutels_absoluut!$C35,CBS_bodemgebruik_2015!$B:$B,0),MATCH(Verdeelsleutels_absoluut!N$1,CBS_bodemgebruik_2015!$C$1:$F$1,0))</f>
        <v>15</v>
      </c>
      <c r="O35">
        <f>INDEX(CBS_bodemgebruik_2015!$C:$F,MATCH(Verdeelsleutels_absoluut!$C35,CBS_bodemgebruik_2015!$B:$B,0),MATCH(Verdeelsleutels_absoluut!O$1,CBS_bodemgebruik_2015!$C$1:$F$1,0))</f>
        <v>210</v>
      </c>
      <c r="P35">
        <f>INDEX(CBS_bodemgebruik_2015!$C:$F,MATCH(Verdeelsleutels_absoluut!$C35,CBS_bodemgebruik_2015!$B:$B,0),MATCH(Verdeelsleutels_absoluut!P$1,CBS_bodemgebruik_2015!$C$1:$F$1,0))</f>
        <v>113</v>
      </c>
      <c r="Q35">
        <f>INDEX(CBS_bodemgebruik_2015!$C:$I,MATCH(Verdeelsleutels_absoluut!$C35,CBS_bodemgebruik_2015!$B:$B,0),MATCH(Verdeelsleutels_absoluut!Q$1,CBS_bodemgebruik_2015!$C$1:$I$1,0))</f>
        <v>1249</v>
      </c>
      <c r="R35">
        <f>INDEX(CBS_bodemgebruik_2015!$C:$I,MATCH(Verdeelsleutels_absoluut!$C35,CBS_bodemgebruik_2015!$B:$B,0),MATCH(Verdeelsleutels_absoluut!R$1,CBS_bodemgebruik_2015!$C$1:$I$1,0))</f>
        <v>7</v>
      </c>
      <c r="S35">
        <f>INDEX(CBS_bodemgebruik_2015!$C:$I,MATCH(Verdeelsleutels_absoluut!$C35,CBS_bodemgebruik_2015!$B:$B,0),MATCH(Verdeelsleutels_absoluut!S$1,CBS_bodemgebruik_2015!$C$1:$I$1,0))</f>
        <v>182</v>
      </c>
      <c r="T35">
        <f t="shared" si="3"/>
        <v>1438</v>
      </c>
      <c r="U35">
        <f>INDEX(CBS_wegen_2019!B:C,MATCH(C35,CBS_wegen_2019!B:B,0),2)</f>
        <v>202</v>
      </c>
    </row>
    <row r="36" spans="2:21">
      <c r="B36" t="str">
        <f>INDEX('ETLocal datasets'!B:C,MATCH(Verdeelsleutels_absoluut!C36,'ETLocal datasets'!C:C,0),1)</f>
        <v>GM0080</v>
      </c>
      <c r="C36" t="str">
        <f>'ETLocal datasets'!C22</f>
        <v>Leeuwarden</v>
      </c>
      <c r="D36">
        <f>INDEX(CBS_bevolking_2018!B:C,MATCH(Verdeelsleutels_absoluut!C36,CBS_bevolking_2018!B:B,0),2)</f>
        <v>123107</v>
      </c>
      <c r="E36">
        <f>INDEX(CBS_landbouw_2018!$C:$I,MATCH(Verdeelsleutels_absoluut!$C36,CBS_landbouw_2018!$B:$B,0),MATCH(Verdeelsleutels_absoluut!E$1,CBS_landbouw_2018!$C$1:$I$1,0))</f>
        <v>1567977</v>
      </c>
      <c r="F36">
        <f>INDEX(CBS_landbouw_2018!$C:$I,MATCH(Verdeelsleutels_absoluut!$C36,CBS_landbouw_2018!$B:$B,0),MATCH(Verdeelsleutels_absoluut!F$1,CBS_landbouw_2018!$C$1:$I$1,0))</f>
        <v>1297952</v>
      </c>
      <c r="G36">
        <f>INDEX(CBS_landbouw_2018!$C:$I,MATCH(Verdeelsleutels_absoluut!$C36,CBS_landbouw_2018!$B:$B,0),MATCH(Verdeelsleutels_absoluut!G$1,CBS_landbouw_2018!$C$1:$I$1,0))</f>
        <v>23505</v>
      </c>
      <c r="H36">
        <f>INDEX(CBS_landbouw_2018!$C:$I,MATCH(Verdeelsleutels_absoluut!$C36,CBS_landbouw_2018!$B:$B,0),MATCH(Verdeelsleutels_absoluut!H$1,CBS_landbouw_2018!$C$1:$I$1,0))</f>
        <v>0</v>
      </c>
      <c r="I36">
        <f>INDEX(CBS_landbouw_2018!$C:$I,MATCH(Verdeelsleutels_absoluut!$C36,CBS_landbouw_2018!$B:$B,0),MATCH(Verdeelsleutels_absoluut!I$1,CBS_landbouw_2018!$C$1:$I$1,0))</f>
        <v>208316</v>
      </c>
      <c r="J36">
        <f>INDEX(CBS_landbouw_2018!$C:$I,MATCH(Verdeelsleutels_absoluut!$C36,CBS_landbouw_2018!$B:$B,0),MATCH(Verdeelsleutels_absoluut!J$1,CBS_landbouw_2018!$C$1:$I$1,0))</f>
        <v>35543</v>
      </c>
      <c r="K36">
        <f>INDEX(CBS_landbouw_2018!$C:$I,MATCH(Verdeelsleutels_absoluut!$C36,CBS_landbouw_2018!$B:$B,0),MATCH(Verdeelsleutels_absoluut!K$1,CBS_landbouw_2018!$C$1:$I$1,0))</f>
        <v>3279</v>
      </c>
      <c r="L36">
        <f t="shared" si="4"/>
        <v>270025</v>
      </c>
      <c r="M36">
        <f>INDEX(CBS_bodemgebruik_2015!$C:$F,MATCH(Verdeelsleutels_absoluut!$C36,CBS_bodemgebruik_2015!$B:$B,0),MATCH(Verdeelsleutels_absoluut!M$1,CBS_bodemgebruik_2015!$C$1:$F$1,0))</f>
        <v>10324</v>
      </c>
      <c r="N36">
        <f>INDEX(CBS_bodemgebruik_2015!$C:$F,MATCH(Verdeelsleutels_absoluut!$C36,CBS_bodemgebruik_2015!$B:$B,0),MATCH(Verdeelsleutels_absoluut!N$1,CBS_bodemgebruik_2015!$C$1:$F$1,0))</f>
        <v>147</v>
      </c>
      <c r="O36">
        <f>INDEX(CBS_bodemgebruik_2015!$C:$F,MATCH(Verdeelsleutels_absoluut!$C36,CBS_bodemgebruik_2015!$B:$B,0),MATCH(Verdeelsleutels_absoluut!O$1,CBS_bodemgebruik_2015!$C$1:$F$1,0))</f>
        <v>365</v>
      </c>
      <c r="P36">
        <f>INDEX(CBS_bodemgebruik_2015!$C:$F,MATCH(Verdeelsleutels_absoluut!$C36,CBS_bodemgebruik_2015!$B:$B,0),MATCH(Verdeelsleutels_absoluut!P$1,CBS_bodemgebruik_2015!$C$1:$F$1,0))</f>
        <v>1</v>
      </c>
      <c r="Q36">
        <f>INDEX(CBS_bodemgebruik_2015!$C:$I,MATCH(Verdeelsleutels_absoluut!$C36,CBS_bodemgebruik_2015!$B:$B,0),MATCH(Verdeelsleutels_absoluut!Q$1,CBS_bodemgebruik_2015!$C$1:$I$1,0))</f>
        <v>689</v>
      </c>
      <c r="R36">
        <f>INDEX(CBS_bodemgebruik_2015!$C:$I,MATCH(Verdeelsleutels_absoluut!$C36,CBS_bodemgebruik_2015!$B:$B,0),MATCH(Verdeelsleutels_absoluut!R$1,CBS_bodemgebruik_2015!$C$1:$I$1,0))</f>
        <v>146</v>
      </c>
      <c r="S36">
        <f>INDEX(CBS_bodemgebruik_2015!$C:$I,MATCH(Verdeelsleutels_absoluut!$C36,CBS_bodemgebruik_2015!$B:$B,0),MATCH(Verdeelsleutels_absoluut!S$1,CBS_bodemgebruik_2015!$C$1:$I$1,0))</f>
        <v>1447</v>
      </c>
      <c r="T36">
        <f t="shared" si="3"/>
        <v>2282</v>
      </c>
      <c r="U36">
        <f>INDEX(CBS_wegen_2019!B:C,MATCH(C36,CBS_wegen_2019!B:B,0),2)</f>
        <v>875</v>
      </c>
    </row>
    <row r="37" spans="2:21">
      <c r="B37" t="str">
        <f>INDEX('ETLocal datasets'!B:C,MATCH(Verdeelsleutels_absoluut!C37,'ETLocal datasets'!C:C,0),1)</f>
        <v>GM0085</v>
      </c>
      <c r="C37" t="str">
        <f>'ETLocal datasets'!C23</f>
        <v>Ooststellingwerf</v>
      </c>
      <c r="D37">
        <f>INDEX(CBS_bevolking_2018!B:C,MATCH(Verdeelsleutels_absoluut!C37,CBS_bevolking_2018!B:B,0),2)</f>
        <v>25497</v>
      </c>
      <c r="E37">
        <f>INDEX(CBS_landbouw_2018!$C:$I,MATCH(Verdeelsleutels_absoluut!$C37,CBS_landbouw_2018!$B:$B,0),MATCH(Verdeelsleutels_absoluut!E$1,CBS_landbouw_2018!$C$1:$I$1,0))</f>
        <v>1422148</v>
      </c>
      <c r="F37">
        <f>INDEX(CBS_landbouw_2018!$C:$I,MATCH(Verdeelsleutels_absoluut!$C37,CBS_landbouw_2018!$B:$B,0),MATCH(Verdeelsleutels_absoluut!F$1,CBS_landbouw_2018!$C$1:$I$1,0))</f>
        <v>840678</v>
      </c>
      <c r="G37">
        <f>INDEX(CBS_landbouw_2018!$C:$I,MATCH(Verdeelsleutels_absoluut!$C37,CBS_landbouw_2018!$B:$B,0),MATCH(Verdeelsleutels_absoluut!G$1,CBS_landbouw_2018!$C$1:$I$1,0))</f>
        <v>20241</v>
      </c>
      <c r="H37">
        <f>INDEX(CBS_landbouw_2018!$C:$I,MATCH(Verdeelsleutels_absoluut!$C37,CBS_landbouw_2018!$B:$B,0),MATCH(Verdeelsleutels_absoluut!H$1,CBS_landbouw_2018!$C$1:$I$1,0))</f>
        <v>10322</v>
      </c>
      <c r="I37">
        <f>INDEX(CBS_landbouw_2018!$C:$I,MATCH(Verdeelsleutels_absoluut!$C37,CBS_landbouw_2018!$B:$B,0),MATCH(Verdeelsleutels_absoluut!I$1,CBS_landbouw_2018!$C$1:$I$1,0))</f>
        <v>692233</v>
      </c>
      <c r="J37">
        <f>INDEX(CBS_landbouw_2018!$C:$I,MATCH(Verdeelsleutels_absoluut!$C37,CBS_landbouw_2018!$B:$B,0),MATCH(Verdeelsleutels_absoluut!J$1,CBS_landbouw_2018!$C$1:$I$1,0))</f>
        <v>25193</v>
      </c>
      <c r="K37">
        <f>INDEX(CBS_landbouw_2018!$C:$I,MATCH(Verdeelsleutels_absoluut!$C37,CBS_landbouw_2018!$B:$B,0),MATCH(Verdeelsleutels_absoluut!K$1,CBS_landbouw_2018!$C$1:$I$1,0))</f>
        <v>1006</v>
      </c>
      <c r="L37">
        <f t="shared" si="4"/>
        <v>581470</v>
      </c>
      <c r="M37">
        <f>INDEX(CBS_bodemgebruik_2015!$C:$F,MATCH(Verdeelsleutels_absoluut!$C37,CBS_bodemgebruik_2015!$B:$B,0),MATCH(Verdeelsleutels_absoluut!M$1,CBS_bodemgebruik_2015!$C$1:$F$1,0))</f>
        <v>16286</v>
      </c>
      <c r="N37">
        <f>INDEX(CBS_bodemgebruik_2015!$C:$F,MATCH(Verdeelsleutels_absoluut!$C37,CBS_bodemgebruik_2015!$B:$B,0),MATCH(Verdeelsleutels_absoluut!N$1,CBS_bodemgebruik_2015!$C$1:$F$1,0))</f>
        <v>33</v>
      </c>
      <c r="O37">
        <f>INDEX(CBS_bodemgebruik_2015!$C:$F,MATCH(Verdeelsleutels_absoluut!$C37,CBS_bodemgebruik_2015!$B:$B,0),MATCH(Verdeelsleutels_absoluut!O$1,CBS_bodemgebruik_2015!$C$1:$F$1,0))</f>
        <v>2615</v>
      </c>
      <c r="P37">
        <f>INDEX(CBS_bodemgebruik_2015!$C:$F,MATCH(Verdeelsleutels_absoluut!$C37,CBS_bodemgebruik_2015!$B:$B,0),MATCH(Verdeelsleutels_absoluut!P$1,CBS_bodemgebruik_2015!$C$1:$F$1,0))</f>
        <v>984</v>
      </c>
      <c r="Q37">
        <f>INDEX(CBS_bodemgebruik_2015!$C:$I,MATCH(Verdeelsleutels_absoluut!$C37,CBS_bodemgebruik_2015!$B:$B,0),MATCH(Verdeelsleutels_absoluut!Q$1,CBS_bodemgebruik_2015!$C$1:$I$1,0))</f>
        <v>879</v>
      </c>
      <c r="R37">
        <f>INDEX(CBS_bodemgebruik_2015!$C:$I,MATCH(Verdeelsleutels_absoluut!$C37,CBS_bodemgebruik_2015!$B:$B,0),MATCH(Verdeelsleutels_absoluut!R$1,CBS_bodemgebruik_2015!$C$1:$I$1,0))</f>
        <v>11</v>
      </c>
      <c r="S37">
        <f>INDEX(CBS_bodemgebruik_2015!$C:$I,MATCH(Verdeelsleutels_absoluut!$C37,CBS_bodemgebruik_2015!$B:$B,0),MATCH(Verdeelsleutels_absoluut!S$1,CBS_bodemgebruik_2015!$C$1:$I$1,0))</f>
        <v>239</v>
      </c>
      <c r="T37">
        <f t="shared" si="3"/>
        <v>1129</v>
      </c>
      <c r="U37">
        <f>INDEX(CBS_wegen_2019!B:C,MATCH(C37,CBS_wegen_2019!B:B,0),2)</f>
        <v>421</v>
      </c>
    </row>
    <row r="38" spans="2:21">
      <c r="B38" t="str">
        <f>INDEX('ETLocal datasets'!B:C,MATCH(Verdeelsleutels_absoluut!C38,'ETLocal datasets'!C:C,0),1)</f>
        <v>GM0086</v>
      </c>
      <c r="C38" t="str">
        <f>'ETLocal datasets'!C24</f>
        <v>Opsterland</v>
      </c>
      <c r="D38">
        <f>INDEX(CBS_bevolking_2018!B:C,MATCH(Verdeelsleutels_absoluut!C38,CBS_bevolking_2018!B:B,0),2)</f>
        <v>29723</v>
      </c>
      <c r="E38">
        <f>INDEX(CBS_landbouw_2018!$C:$I,MATCH(Verdeelsleutels_absoluut!$C38,CBS_landbouw_2018!$B:$B,0),MATCH(Verdeelsleutels_absoluut!E$1,CBS_landbouw_2018!$C$1:$I$1,0))</f>
        <v>1345612</v>
      </c>
      <c r="F38">
        <f>INDEX(CBS_landbouw_2018!$C:$I,MATCH(Verdeelsleutels_absoluut!$C38,CBS_landbouw_2018!$B:$B,0),MATCH(Verdeelsleutels_absoluut!F$1,CBS_landbouw_2018!$C$1:$I$1,0))</f>
        <v>1007212</v>
      </c>
      <c r="G38">
        <f>INDEX(CBS_landbouw_2018!$C:$I,MATCH(Verdeelsleutels_absoluut!$C38,CBS_landbouw_2018!$B:$B,0),MATCH(Verdeelsleutels_absoluut!G$1,CBS_landbouw_2018!$C$1:$I$1,0))</f>
        <v>20214</v>
      </c>
      <c r="H38">
        <f>INDEX(CBS_landbouw_2018!$C:$I,MATCH(Verdeelsleutels_absoluut!$C38,CBS_landbouw_2018!$B:$B,0),MATCH(Verdeelsleutels_absoluut!H$1,CBS_landbouw_2018!$C$1:$I$1,0))</f>
        <v>18420</v>
      </c>
      <c r="I38">
        <f>INDEX(CBS_landbouw_2018!$C:$I,MATCH(Verdeelsleutels_absoluut!$C38,CBS_landbouw_2018!$B:$B,0),MATCH(Verdeelsleutels_absoluut!I$1,CBS_landbouw_2018!$C$1:$I$1,0))</f>
        <v>207950</v>
      </c>
      <c r="J38">
        <f>INDEX(CBS_landbouw_2018!$C:$I,MATCH(Verdeelsleutels_absoluut!$C38,CBS_landbouw_2018!$B:$B,0),MATCH(Verdeelsleutels_absoluut!J$1,CBS_landbouw_2018!$C$1:$I$1,0))</f>
        <v>1764</v>
      </c>
      <c r="K38">
        <f>INDEX(CBS_landbouw_2018!$C:$I,MATCH(Verdeelsleutels_absoluut!$C38,CBS_landbouw_2018!$B:$B,0),MATCH(Verdeelsleutels_absoluut!K$1,CBS_landbouw_2018!$C$1:$I$1,0))</f>
        <v>280</v>
      </c>
      <c r="L38">
        <f t="shared" si="4"/>
        <v>338400</v>
      </c>
      <c r="M38">
        <f>INDEX(CBS_bodemgebruik_2015!$C:$F,MATCH(Verdeelsleutels_absoluut!$C38,CBS_bodemgebruik_2015!$B:$B,0),MATCH(Verdeelsleutels_absoluut!M$1,CBS_bodemgebruik_2015!$C$1:$F$1,0))</f>
        <v>17745</v>
      </c>
      <c r="N38">
        <f>INDEX(CBS_bodemgebruik_2015!$C:$F,MATCH(Verdeelsleutels_absoluut!$C38,CBS_bodemgebruik_2015!$B:$B,0),MATCH(Verdeelsleutels_absoluut!N$1,CBS_bodemgebruik_2015!$C$1:$F$1,0))</f>
        <v>37</v>
      </c>
      <c r="O38">
        <f>INDEX(CBS_bodemgebruik_2015!$C:$F,MATCH(Verdeelsleutels_absoluut!$C38,CBS_bodemgebruik_2015!$B:$B,0),MATCH(Verdeelsleutels_absoluut!O$1,CBS_bodemgebruik_2015!$C$1:$F$1,0))</f>
        <v>2278</v>
      </c>
      <c r="P38">
        <f>INDEX(CBS_bodemgebruik_2015!$C:$F,MATCH(Verdeelsleutels_absoluut!$C38,CBS_bodemgebruik_2015!$B:$B,0),MATCH(Verdeelsleutels_absoluut!P$1,CBS_bodemgebruik_2015!$C$1:$F$1,0))</f>
        <v>540</v>
      </c>
      <c r="Q38">
        <f>INDEX(CBS_bodemgebruik_2015!$C:$I,MATCH(Verdeelsleutels_absoluut!$C38,CBS_bodemgebruik_2015!$B:$B,0),MATCH(Verdeelsleutels_absoluut!Q$1,CBS_bodemgebruik_2015!$C$1:$I$1,0))</f>
        <v>165</v>
      </c>
      <c r="R38">
        <f>INDEX(CBS_bodemgebruik_2015!$C:$I,MATCH(Verdeelsleutels_absoluut!$C38,CBS_bodemgebruik_2015!$B:$B,0),MATCH(Verdeelsleutels_absoluut!R$1,CBS_bodemgebruik_2015!$C$1:$I$1,0))</f>
        <v>0</v>
      </c>
      <c r="S38">
        <f>INDEX(CBS_bodemgebruik_2015!$C:$I,MATCH(Verdeelsleutels_absoluut!$C38,CBS_bodemgebruik_2015!$B:$B,0),MATCH(Verdeelsleutels_absoluut!S$1,CBS_bodemgebruik_2015!$C$1:$I$1,0))</f>
        <v>285</v>
      </c>
      <c r="T38">
        <f t="shared" si="3"/>
        <v>450</v>
      </c>
      <c r="U38">
        <f>INDEX(CBS_wegen_2019!B:C,MATCH(C38,CBS_wegen_2019!B:B,0),2)</f>
        <v>459</v>
      </c>
    </row>
    <row r="39" spans="2:21">
      <c r="B39" t="str">
        <f>INDEX('ETLocal datasets'!B:C,MATCH(Verdeelsleutels_absoluut!C39,'ETLocal datasets'!C:C,0),1)</f>
        <v>GM0088</v>
      </c>
      <c r="C39" t="str">
        <f>'ETLocal datasets'!C25</f>
        <v>Schiermonnikoog</v>
      </c>
      <c r="D39">
        <f>INDEX(CBS_bevolking_2018!B:C,MATCH(Verdeelsleutels_absoluut!C39,CBS_bevolking_2018!B:B,0),2)</f>
        <v>936</v>
      </c>
      <c r="E39">
        <f>INDEX(CBS_landbouw_2018!$C:$I,MATCH(Verdeelsleutels_absoluut!$C39,CBS_landbouw_2018!$B:$B,0),MATCH(Verdeelsleutels_absoluut!E$1,CBS_landbouw_2018!$C$1:$I$1,0))</f>
        <v>44141</v>
      </c>
      <c r="F39">
        <f>INDEX(CBS_landbouw_2018!$C:$I,MATCH(Verdeelsleutels_absoluut!$C39,CBS_landbouw_2018!$B:$B,0),MATCH(Verdeelsleutels_absoluut!F$1,CBS_landbouw_2018!$C$1:$I$1,0))</f>
        <v>24419</v>
      </c>
      <c r="G39">
        <f>INDEX(CBS_landbouw_2018!$C:$I,MATCH(Verdeelsleutels_absoluut!$C39,CBS_landbouw_2018!$B:$B,0),MATCH(Verdeelsleutels_absoluut!G$1,CBS_landbouw_2018!$C$1:$I$1,0))</f>
        <v>647</v>
      </c>
      <c r="H39">
        <f>INDEX(CBS_landbouw_2018!$C:$I,MATCH(Verdeelsleutels_absoluut!$C39,CBS_landbouw_2018!$B:$B,0),MATCH(Verdeelsleutels_absoluut!H$1,CBS_landbouw_2018!$C$1:$I$1,0))</f>
        <v>0</v>
      </c>
      <c r="I39">
        <f>INDEX(CBS_landbouw_2018!$C:$I,MATCH(Verdeelsleutels_absoluut!$C39,CBS_landbouw_2018!$B:$B,0),MATCH(Verdeelsleutels_absoluut!I$1,CBS_landbouw_2018!$C$1:$I$1,0))</f>
        <v>0</v>
      </c>
      <c r="J39">
        <f>INDEX(CBS_landbouw_2018!$C:$I,MATCH(Verdeelsleutels_absoluut!$C39,CBS_landbouw_2018!$B:$B,0),MATCH(Verdeelsleutels_absoluut!J$1,CBS_landbouw_2018!$C$1:$I$1,0))</f>
        <v>0</v>
      </c>
      <c r="K39">
        <f>INDEX(CBS_landbouw_2018!$C:$I,MATCH(Verdeelsleutels_absoluut!$C39,CBS_landbouw_2018!$B:$B,0),MATCH(Verdeelsleutels_absoluut!K$1,CBS_landbouw_2018!$C$1:$I$1,0))</f>
        <v>0</v>
      </c>
      <c r="L39">
        <f t="shared" si="4"/>
        <v>19722</v>
      </c>
      <c r="M39">
        <f>INDEX(CBS_bodemgebruik_2015!$C:$F,MATCH(Verdeelsleutels_absoluut!$C39,CBS_bodemgebruik_2015!$B:$B,0),MATCH(Verdeelsleutels_absoluut!M$1,CBS_bodemgebruik_2015!$C$1:$F$1,0))</f>
        <v>306</v>
      </c>
      <c r="N39">
        <f>INDEX(CBS_bodemgebruik_2015!$C:$F,MATCH(Verdeelsleutels_absoluut!$C39,CBS_bodemgebruik_2015!$B:$B,0),MATCH(Verdeelsleutels_absoluut!N$1,CBS_bodemgebruik_2015!$C$1:$F$1,0))</f>
        <v>0</v>
      </c>
      <c r="O39">
        <f>INDEX(CBS_bodemgebruik_2015!$C:$F,MATCH(Verdeelsleutels_absoluut!$C39,CBS_bodemgebruik_2015!$B:$B,0),MATCH(Verdeelsleutels_absoluut!O$1,CBS_bodemgebruik_2015!$C$1:$F$1,0))</f>
        <v>133</v>
      </c>
      <c r="P39">
        <f>INDEX(CBS_bodemgebruik_2015!$C:$F,MATCH(Verdeelsleutels_absoluut!$C39,CBS_bodemgebruik_2015!$B:$B,0),MATCH(Verdeelsleutels_absoluut!P$1,CBS_bodemgebruik_2015!$C$1:$F$1,0))</f>
        <v>2476</v>
      </c>
      <c r="Q39">
        <f>INDEX(CBS_bodemgebruik_2015!$C:$I,MATCH(Verdeelsleutels_absoluut!$C39,CBS_bodemgebruik_2015!$B:$B,0),MATCH(Verdeelsleutels_absoluut!Q$1,CBS_bodemgebruik_2015!$C$1:$I$1,0))</f>
        <v>999</v>
      </c>
      <c r="R39">
        <f>INDEX(CBS_bodemgebruik_2015!$C:$I,MATCH(Verdeelsleutels_absoluut!$C39,CBS_bodemgebruik_2015!$B:$B,0),MATCH(Verdeelsleutels_absoluut!R$1,CBS_bodemgebruik_2015!$C$1:$I$1,0))</f>
        <v>1</v>
      </c>
      <c r="S39">
        <f>INDEX(CBS_bodemgebruik_2015!$C:$I,MATCH(Verdeelsleutels_absoluut!$C39,CBS_bodemgebruik_2015!$B:$B,0),MATCH(Verdeelsleutels_absoluut!S$1,CBS_bodemgebruik_2015!$C$1:$I$1,0))</f>
        <v>39</v>
      </c>
      <c r="T39">
        <f t="shared" si="3"/>
        <v>1039</v>
      </c>
      <c r="U39">
        <f>INDEX(CBS_wegen_2019!B:C,MATCH(C39,CBS_wegen_2019!B:B,0),2)</f>
        <v>35</v>
      </c>
    </row>
    <row r="40" spans="2:21">
      <c r="B40" t="str">
        <f>INDEX('ETLocal datasets'!B:C,MATCH(Verdeelsleutels_absoluut!C40,'ETLocal datasets'!C:C,0),1)</f>
        <v>GM0090</v>
      </c>
      <c r="C40" t="str">
        <f>'ETLocal datasets'!C26</f>
        <v>Smallingerland</v>
      </c>
      <c r="D40">
        <f>INDEX(CBS_bevolking_2018!B:C,MATCH(Verdeelsleutels_absoluut!C40,CBS_bevolking_2018!B:B,0),2)</f>
        <v>55938</v>
      </c>
      <c r="E40">
        <f>INDEX(CBS_landbouw_2018!$C:$I,MATCH(Verdeelsleutels_absoluut!$C40,CBS_landbouw_2018!$B:$B,0),MATCH(Verdeelsleutels_absoluut!E$1,CBS_landbouw_2018!$C$1:$I$1,0))</f>
        <v>685055</v>
      </c>
      <c r="F40">
        <f>INDEX(CBS_landbouw_2018!$C:$I,MATCH(Verdeelsleutels_absoluut!$C40,CBS_landbouw_2018!$B:$B,0),MATCH(Verdeelsleutels_absoluut!F$1,CBS_landbouw_2018!$C$1:$I$1,0))</f>
        <v>573197</v>
      </c>
      <c r="G40">
        <f>INDEX(CBS_landbouw_2018!$C:$I,MATCH(Verdeelsleutels_absoluut!$C40,CBS_landbouw_2018!$B:$B,0),MATCH(Verdeelsleutels_absoluut!G$1,CBS_landbouw_2018!$C$1:$I$1,0))</f>
        <v>9889</v>
      </c>
      <c r="H40">
        <f>INDEX(CBS_landbouw_2018!$C:$I,MATCH(Verdeelsleutels_absoluut!$C40,CBS_landbouw_2018!$B:$B,0),MATCH(Verdeelsleutels_absoluut!H$1,CBS_landbouw_2018!$C$1:$I$1,0))</f>
        <v>898</v>
      </c>
      <c r="I40">
        <f>INDEX(CBS_landbouw_2018!$C:$I,MATCH(Verdeelsleutels_absoluut!$C40,CBS_landbouw_2018!$B:$B,0),MATCH(Verdeelsleutels_absoluut!I$1,CBS_landbouw_2018!$C$1:$I$1,0))</f>
        <v>262249</v>
      </c>
      <c r="J40">
        <f>INDEX(CBS_landbouw_2018!$C:$I,MATCH(Verdeelsleutels_absoluut!$C40,CBS_landbouw_2018!$B:$B,0),MATCH(Verdeelsleutels_absoluut!J$1,CBS_landbouw_2018!$C$1:$I$1,0))</f>
        <v>1188</v>
      </c>
      <c r="K40">
        <f>INDEX(CBS_landbouw_2018!$C:$I,MATCH(Verdeelsleutels_absoluut!$C40,CBS_landbouw_2018!$B:$B,0),MATCH(Verdeelsleutels_absoluut!K$1,CBS_landbouw_2018!$C$1:$I$1,0))</f>
        <v>0</v>
      </c>
      <c r="L40">
        <f t="shared" si="4"/>
        <v>111858</v>
      </c>
      <c r="M40">
        <f>INDEX(CBS_bodemgebruik_2015!$C:$F,MATCH(Verdeelsleutels_absoluut!$C40,CBS_bodemgebruik_2015!$B:$B,0),MATCH(Verdeelsleutels_absoluut!M$1,CBS_bodemgebruik_2015!$C$1:$F$1,0))</f>
        <v>8790</v>
      </c>
      <c r="N40">
        <f>INDEX(CBS_bodemgebruik_2015!$C:$F,MATCH(Verdeelsleutels_absoluut!$C40,CBS_bodemgebruik_2015!$B:$B,0),MATCH(Verdeelsleutels_absoluut!N$1,CBS_bodemgebruik_2015!$C$1:$F$1,0))</f>
        <v>130</v>
      </c>
      <c r="O40">
        <f>INDEX(CBS_bodemgebruik_2015!$C:$F,MATCH(Verdeelsleutels_absoluut!$C40,CBS_bodemgebruik_2015!$B:$B,0),MATCH(Verdeelsleutels_absoluut!O$1,CBS_bodemgebruik_2015!$C$1:$F$1,0))</f>
        <v>213</v>
      </c>
      <c r="P40">
        <f>INDEX(CBS_bodemgebruik_2015!$C:$F,MATCH(Verdeelsleutels_absoluut!$C40,CBS_bodemgebruik_2015!$B:$B,0),MATCH(Verdeelsleutels_absoluut!P$1,CBS_bodemgebruik_2015!$C$1:$F$1,0))</f>
        <v>16</v>
      </c>
      <c r="Q40">
        <f>INDEX(CBS_bodemgebruik_2015!$C:$I,MATCH(Verdeelsleutels_absoluut!$C40,CBS_bodemgebruik_2015!$B:$B,0),MATCH(Verdeelsleutels_absoluut!Q$1,CBS_bodemgebruik_2015!$C$1:$I$1,0))</f>
        <v>296</v>
      </c>
      <c r="R40">
        <f>INDEX(CBS_bodemgebruik_2015!$C:$I,MATCH(Verdeelsleutels_absoluut!$C40,CBS_bodemgebruik_2015!$B:$B,0),MATCH(Verdeelsleutels_absoluut!R$1,CBS_bodemgebruik_2015!$C$1:$I$1,0))</f>
        <v>9</v>
      </c>
      <c r="S40">
        <f>INDEX(CBS_bodemgebruik_2015!$C:$I,MATCH(Verdeelsleutels_absoluut!$C40,CBS_bodemgebruik_2015!$B:$B,0),MATCH(Verdeelsleutels_absoluut!S$1,CBS_bodemgebruik_2015!$C$1:$I$1,0))</f>
        <v>877</v>
      </c>
      <c r="T40">
        <f t="shared" si="3"/>
        <v>1182</v>
      </c>
      <c r="U40">
        <f>INDEX(CBS_wegen_2019!B:C,MATCH(C40,CBS_wegen_2019!B:B,0),2)</f>
        <v>449</v>
      </c>
    </row>
    <row r="41" spans="2:21">
      <c r="B41" t="str">
        <f>INDEX('ETLocal datasets'!B:C,MATCH(Verdeelsleutels_absoluut!C41,'ETLocal datasets'!C:C,0),1)</f>
        <v>GM0093</v>
      </c>
      <c r="C41" t="str">
        <f>'ETLocal datasets'!C27</f>
        <v>Terschelling</v>
      </c>
      <c r="D41">
        <f>INDEX(CBS_bevolking_2018!B:C,MATCH(Verdeelsleutels_absoluut!C41,CBS_bevolking_2018!B:B,0),2)</f>
        <v>4890</v>
      </c>
      <c r="E41">
        <f>INDEX(CBS_landbouw_2018!$C:$I,MATCH(Verdeelsleutels_absoluut!$C41,CBS_landbouw_2018!$B:$B,0),MATCH(Verdeelsleutels_absoluut!E$1,CBS_landbouw_2018!$C$1:$I$1,0))</f>
        <v>97050</v>
      </c>
      <c r="F41">
        <f>INDEX(CBS_landbouw_2018!$C:$I,MATCH(Verdeelsleutels_absoluut!$C41,CBS_landbouw_2018!$B:$B,0),MATCH(Verdeelsleutels_absoluut!F$1,CBS_landbouw_2018!$C$1:$I$1,0))</f>
        <v>96506</v>
      </c>
      <c r="G41">
        <f>INDEX(CBS_landbouw_2018!$C:$I,MATCH(Verdeelsleutels_absoluut!$C41,CBS_landbouw_2018!$B:$B,0),MATCH(Verdeelsleutels_absoluut!G$1,CBS_landbouw_2018!$C$1:$I$1,0))</f>
        <v>973</v>
      </c>
      <c r="H41">
        <f>INDEX(CBS_landbouw_2018!$C:$I,MATCH(Verdeelsleutels_absoluut!$C41,CBS_landbouw_2018!$B:$B,0),MATCH(Verdeelsleutels_absoluut!H$1,CBS_landbouw_2018!$C$1:$I$1,0))</f>
        <v>0</v>
      </c>
      <c r="I41">
        <f>INDEX(CBS_landbouw_2018!$C:$I,MATCH(Verdeelsleutels_absoluut!$C41,CBS_landbouw_2018!$B:$B,0),MATCH(Verdeelsleutels_absoluut!I$1,CBS_landbouw_2018!$C$1:$I$1,0))</f>
        <v>0</v>
      </c>
      <c r="J41">
        <f>INDEX(CBS_landbouw_2018!$C:$I,MATCH(Verdeelsleutels_absoluut!$C41,CBS_landbouw_2018!$B:$B,0),MATCH(Verdeelsleutels_absoluut!J$1,CBS_landbouw_2018!$C$1:$I$1,0))</f>
        <v>0</v>
      </c>
      <c r="K41">
        <f>INDEX(CBS_landbouw_2018!$C:$I,MATCH(Verdeelsleutels_absoluut!$C41,CBS_landbouw_2018!$B:$B,0),MATCH(Verdeelsleutels_absoluut!K$1,CBS_landbouw_2018!$C$1:$I$1,0))</f>
        <v>0</v>
      </c>
      <c r="L41">
        <f t="shared" si="4"/>
        <v>544</v>
      </c>
      <c r="M41">
        <f>INDEX(CBS_bodemgebruik_2015!$C:$F,MATCH(Verdeelsleutels_absoluut!$C41,CBS_bodemgebruik_2015!$B:$B,0),MATCH(Verdeelsleutels_absoluut!M$1,CBS_bodemgebruik_2015!$C$1:$F$1,0))</f>
        <v>1368</v>
      </c>
      <c r="N41">
        <f>INDEX(CBS_bodemgebruik_2015!$C:$F,MATCH(Verdeelsleutels_absoluut!$C41,CBS_bodemgebruik_2015!$B:$B,0),MATCH(Verdeelsleutels_absoluut!N$1,CBS_bodemgebruik_2015!$C$1:$F$1,0))</f>
        <v>0</v>
      </c>
      <c r="O41">
        <f>INDEX(CBS_bodemgebruik_2015!$C:$F,MATCH(Verdeelsleutels_absoluut!$C41,CBS_bodemgebruik_2015!$B:$B,0),MATCH(Verdeelsleutels_absoluut!O$1,CBS_bodemgebruik_2015!$C$1:$F$1,0))</f>
        <v>690</v>
      </c>
      <c r="P41">
        <f>INDEX(CBS_bodemgebruik_2015!$C:$F,MATCH(Verdeelsleutels_absoluut!$C41,CBS_bodemgebruik_2015!$B:$B,0),MATCH(Verdeelsleutels_absoluut!P$1,CBS_bodemgebruik_2015!$C$1:$F$1,0))</f>
        <v>4473</v>
      </c>
      <c r="Q41">
        <f>INDEX(CBS_bodemgebruik_2015!$C:$I,MATCH(Verdeelsleutels_absoluut!$C41,CBS_bodemgebruik_2015!$B:$B,0),MATCH(Verdeelsleutels_absoluut!Q$1,CBS_bodemgebruik_2015!$C$1:$I$1,0))</f>
        <v>1575</v>
      </c>
      <c r="R41">
        <f>INDEX(CBS_bodemgebruik_2015!$C:$I,MATCH(Verdeelsleutels_absoluut!$C41,CBS_bodemgebruik_2015!$B:$B,0),MATCH(Verdeelsleutels_absoluut!R$1,CBS_bodemgebruik_2015!$C$1:$I$1,0))</f>
        <v>6</v>
      </c>
      <c r="S41">
        <f>INDEX(CBS_bodemgebruik_2015!$C:$I,MATCH(Verdeelsleutels_absoluut!$C41,CBS_bodemgebruik_2015!$B:$B,0),MATCH(Verdeelsleutels_absoluut!S$1,CBS_bodemgebruik_2015!$C$1:$I$1,0))</f>
        <v>61</v>
      </c>
      <c r="T41">
        <f t="shared" si="3"/>
        <v>1642</v>
      </c>
      <c r="U41">
        <f>INDEX(CBS_wegen_2019!B:C,MATCH(C41,CBS_wegen_2019!B:B,0),2)</f>
        <v>118</v>
      </c>
    </row>
    <row r="42" spans="2:21">
      <c r="B42" t="str">
        <f>INDEX('ETLocal datasets'!B:C,MATCH(Verdeelsleutels_absoluut!C42,'ETLocal datasets'!C:C,0),1)</f>
        <v>GM0096</v>
      </c>
      <c r="C42" t="str">
        <f>'ETLocal datasets'!C28</f>
        <v>Vlieland</v>
      </c>
      <c r="D42">
        <f>INDEX(CBS_bevolking_2018!B:C,MATCH(Verdeelsleutels_absoluut!C42,CBS_bevolking_2018!B:B,0),2)</f>
        <v>1138</v>
      </c>
      <c r="E42">
        <f>INDEX(CBS_landbouw_2018!$C:$I,MATCH(Verdeelsleutels_absoluut!$C42,CBS_landbouw_2018!$B:$B,0),MATCH(Verdeelsleutels_absoluut!E$1,CBS_landbouw_2018!$C$1:$I$1,0))</f>
        <v>0</v>
      </c>
      <c r="F42">
        <f>INDEX(CBS_landbouw_2018!$C:$I,MATCH(Verdeelsleutels_absoluut!$C42,CBS_landbouw_2018!$B:$B,0),MATCH(Verdeelsleutels_absoluut!F$1,CBS_landbouw_2018!$C$1:$I$1,0))</f>
        <v>0</v>
      </c>
      <c r="G42">
        <f>INDEX(CBS_landbouw_2018!$C:$I,MATCH(Verdeelsleutels_absoluut!$C42,CBS_landbouw_2018!$B:$B,0),MATCH(Verdeelsleutels_absoluut!G$1,CBS_landbouw_2018!$C$1:$I$1,0))</f>
        <v>0</v>
      </c>
      <c r="H42">
        <f>INDEX(CBS_landbouw_2018!$C:$I,MATCH(Verdeelsleutels_absoluut!$C42,CBS_landbouw_2018!$B:$B,0),MATCH(Verdeelsleutels_absoluut!H$1,CBS_landbouw_2018!$C$1:$I$1,0))</f>
        <v>0</v>
      </c>
      <c r="I42">
        <f>INDEX(CBS_landbouw_2018!$C:$I,MATCH(Verdeelsleutels_absoluut!$C42,CBS_landbouw_2018!$B:$B,0),MATCH(Verdeelsleutels_absoluut!I$1,CBS_landbouw_2018!$C$1:$I$1,0))</f>
        <v>0</v>
      </c>
      <c r="J42">
        <f>INDEX(CBS_landbouw_2018!$C:$I,MATCH(Verdeelsleutels_absoluut!$C42,CBS_landbouw_2018!$B:$B,0),MATCH(Verdeelsleutels_absoluut!J$1,CBS_landbouw_2018!$C$1:$I$1,0))</f>
        <v>0</v>
      </c>
      <c r="K42">
        <f>INDEX(CBS_landbouw_2018!$C:$I,MATCH(Verdeelsleutels_absoluut!$C42,CBS_landbouw_2018!$B:$B,0),MATCH(Verdeelsleutels_absoluut!K$1,CBS_landbouw_2018!$C$1:$I$1,0))</f>
        <v>0</v>
      </c>
      <c r="L42">
        <f t="shared" si="4"/>
        <v>0</v>
      </c>
      <c r="M42">
        <f>INDEX(CBS_bodemgebruik_2015!$C:$F,MATCH(Verdeelsleutels_absoluut!$C42,CBS_bodemgebruik_2015!$B:$B,0),MATCH(Verdeelsleutels_absoluut!M$1,CBS_bodemgebruik_2015!$C$1:$F$1,0))</f>
        <v>4</v>
      </c>
      <c r="N42">
        <f>INDEX(CBS_bodemgebruik_2015!$C:$F,MATCH(Verdeelsleutels_absoluut!$C42,CBS_bodemgebruik_2015!$B:$B,0),MATCH(Verdeelsleutels_absoluut!N$1,CBS_bodemgebruik_2015!$C$1:$F$1,0))</f>
        <v>0</v>
      </c>
      <c r="O42">
        <f>INDEX(CBS_bodemgebruik_2015!$C:$F,MATCH(Verdeelsleutels_absoluut!$C42,CBS_bodemgebruik_2015!$B:$B,0),MATCH(Verdeelsleutels_absoluut!O$1,CBS_bodemgebruik_2015!$C$1:$F$1,0))</f>
        <v>295</v>
      </c>
      <c r="P42">
        <f>INDEX(CBS_bodemgebruik_2015!$C:$F,MATCH(Verdeelsleutels_absoluut!$C42,CBS_bodemgebruik_2015!$B:$B,0),MATCH(Verdeelsleutels_absoluut!P$1,CBS_bodemgebruik_2015!$C$1:$F$1,0))</f>
        <v>3364</v>
      </c>
      <c r="Q42">
        <f>INDEX(CBS_bodemgebruik_2015!$C:$I,MATCH(Verdeelsleutels_absoluut!$C42,CBS_bodemgebruik_2015!$B:$B,0),MATCH(Verdeelsleutels_absoluut!Q$1,CBS_bodemgebruik_2015!$C$1:$I$1,0))</f>
        <v>117</v>
      </c>
      <c r="R42">
        <f>INDEX(CBS_bodemgebruik_2015!$C:$I,MATCH(Verdeelsleutels_absoluut!$C42,CBS_bodemgebruik_2015!$B:$B,0),MATCH(Verdeelsleutels_absoluut!R$1,CBS_bodemgebruik_2015!$C$1:$I$1,0))</f>
        <v>5</v>
      </c>
      <c r="S42">
        <f>INDEX(CBS_bodemgebruik_2015!$C:$I,MATCH(Verdeelsleutels_absoluut!$C42,CBS_bodemgebruik_2015!$B:$B,0),MATCH(Verdeelsleutels_absoluut!S$1,CBS_bodemgebruik_2015!$C$1:$I$1,0))</f>
        <v>65</v>
      </c>
      <c r="T42">
        <f t="shared" si="3"/>
        <v>187</v>
      </c>
      <c r="U42">
        <f>INDEX(CBS_wegen_2019!B:C,MATCH(C42,CBS_wegen_2019!B:B,0),2)</f>
        <v>30</v>
      </c>
    </row>
    <row r="43" spans="2:21">
      <c r="B43" t="str">
        <f>INDEX('ETLocal datasets'!B:C,MATCH(Verdeelsleutels_absoluut!C43,'ETLocal datasets'!C:C,0),1)</f>
        <v>GM0098</v>
      </c>
      <c r="C43" t="str">
        <f>'ETLocal datasets'!C29</f>
        <v>Weststellingwerf</v>
      </c>
      <c r="D43">
        <f>INDEX(CBS_bevolking_2018!B:C,MATCH(Verdeelsleutels_absoluut!C43,CBS_bevolking_2018!B:B,0),2)</f>
        <v>25840</v>
      </c>
      <c r="E43">
        <f>INDEX(CBS_landbouw_2018!$C:$I,MATCH(Verdeelsleutels_absoluut!$C43,CBS_landbouw_2018!$B:$B,0),MATCH(Verdeelsleutels_absoluut!E$1,CBS_landbouw_2018!$C$1:$I$1,0))</f>
        <v>1472351</v>
      </c>
      <c r="F43">
        <f>INDEX(CBS_landbouw_2018!$C:$I,MATCH(Verdeelsleutels_absoluut!$C43,CBS_landbouw_2018!$B:$B,0),MATCH(Verdeelsleutels_absoluut!F$1,CBS_landbouw_2018!$C$1:$I$1,0))</f>
        <v>965098</v>
      </c>
      <c r="G43">
        <f>INDEX(CBS_landbouw_2018!$C:$I,MATCH(Verdeelsleutels_absoluut!$C43,CBS_landbouw_2018!$B:$B,0),MATCH(Verdeelsleutels_absoluut!G$1,CBS_landbouw_2018!$C$1:$I$1,0))</f>
        <v>22924</v>
      </c>
      <c r="H43">
        <f>INDEX(CBS_landbouw_2018!$C:$I,MATCH(Verdeelsleutels_absoluut!$C43,CBS_landbouw_2018!$B:$B,0),MATCH(Verdeelsleutels_absoluut!H$1,CBS_landbouw_2018!$C$1:$I$1,0))</f>
        <v>13789</v>
      </c>
      <c r="I43">
        <f>INDEX(CBS_landbouw_2018!$C:$I,MATCH(Verdeelsleutels_absoluut!$C43,CBS_landbouw_2018!$B:$B,0),MATCH(Verdeelsleutels_absoluut!I$1,CBS_landbouw_2018!$C$1:$I$1,0))</f>
        <v>509547</v>
      </c>
      <c r="J43">
        <f>INDEX(CBS_landbouw_2018!$C:$I,MATCH(Verdeelsleutels_absoluut!$C43,CBS_landbouw_2018!$B:$B,0),MATCH(Verdeelsleutels_absoluut!J$1,CBS_landbouw_2018!$C$1:$I$1,0))</f>
        <v>8923</v>
      </c>
      <c r="K43">
        <f>INDEX(CBS_landbouw_2018!$C:$I,MATCH(Verdeelsleutels_absoluut!$C43,CBS_landbouw_2018!$B:$B,0),MATCH(Verdeelsleutels_absoluut!K$1,CBS_landbouw_2018!$C$1:$I$1,0))</f>
        <v>2124</v>
      </c>
      <c r="L43">
        <f t="shared" si="4"/>
        <v>507253</v>
      </c>
      <c r="M43">
        <f>INDEX(CBS_bodemgebruik_2015!$C:$F,MATCH(Verdeelsleutels_absoluut!$C43,CBS_bodemgebruik_2015!$B:$B,0),MATCH(Verdeelsleutels_absoluut!M$1,CBS_bodemgebruik_2015!$C$1:$F$1,0))</f>
        <v>18234</v>
      </c>
      <c r="N43">
        <f>INDEX(CBS_bodemgebruik_2015!$C:$F,MATCH(Verdeelsleutels_absoluut!$C43,CBS_bodemgebruik_2015!$B:$B,0),MATCH(Verdeelsleutels_absoluut!N$1,CBS_bodemgebruik_2015!$C$1:$F$1,0))</f>
        <v>42</v>
      </c>
      <c r="O43">
        <f>INDEX(CBS_bodemgebruik_2015!$C:$F,MATCH(Verdeelsleutels_absoluut!$C43,CBS_bodemgebruik_2015!$B:$B,0),MATCH(Verdeelsleutels_absoluut!O$1,CBS_bodemgebruik_2015!$C$1:$F$1,0))</f>
        <v>999</v>
      </c>
      <c r="P43">
        <f>INDEX(CBS_bodemgebruik_2015!$C:$F,MATCH(Verdeelsleutels_absoluut!$C43,CBS_bodemgebruik_2015!$B:$B,0),MATCH(Verdeelsleutels_absoluut!P$1,CBS_bodemgebruik_2015!$C$1:$F$1,0))</f>
        <v>32</v>
      </c>
      <c r="Q43">
        <f>INDEX(CBS_bodemgebruik_2015!$C:$I,MATCH(Verdeelsleutels_absoluut!$C43,CBS_bodemgebruik_2015!$B:$B,0),MATCH(Verdeelsleutels_absoluut!Q$1,CBS_bodemgebruik_2015!$C$1:$I$1,0))</f>
        <v>1320</v>
      </c>
      <c r="R43">
        <f>INDEX(CBS_bodemgebruik_2015!$C:$I,MATCH(Verdeelsleutels_absoluut!$C43,CBS_bodemgebruik_2015!$B:$B,0),MATCH(Verdeelsleutels_absoluut!R$1,CBS_bodemgebruik_2015!$C$1:$I$1,0))</f>
        <v>6</v>
      </c>
      <c r="S43">
        <f>INDEX(CBS_bodemgebruik_2015!$C:$I,MATCH(Verdeelsleutels_absoluut!$C43,CBS_bodemgebruik_2015!$B:$B,0),MATCH(Verdeelsleutels_absoluut!S$1,CBS_bodemgebruik_2015!$C$1:$I$1,0))</f>
        <v>773</v>
      </c>
      <c r="T43">
        <f t="shared" si="3"/>
        <v>2099</v>
      </c>
      <c r="U43">
        <f>INDEX(CBS_wegen_2019!B:C,MATCH(C43,CBS_wegen_2019!B:B,0),2)</f>
        <v>452</v>
      </c>
    </row>
    <row r="44" spans="2:21">
      <c r="B44" t="str">
        <f>INDEX('ETLocal datasets'!B:C,MATCH(Verdeelsleutels_absoluut!C44,'ETLocal datasets'!C:C,0),1)</f>
        <v>GM0106</v>
      </c>
      <c r="C44" t="str">
        <f>'ETLocal datasets'!C30</f>
        <v>Assen</v>
      </c>
      <c r="D44">
        <f>INDEX(CBS_bevolking_2018!B:C,MATCH(Verdeelsleutels_absoluut!C44,CBS_bevolking_2018!B:B,0),2)</f>
        <v>67963</v>
      </c>
      <c r="E44">
        <f>INDEX(CBS_landbouw_2018!$C:$I,MATCH(Verdeelsleutels_absoluut!$C44,CBS_landbouw_2018!$B:$B,0),MATCH(Verdeelsleutels_absoluut!E$1,CBS_landbouw_2018!$C$1:$I$1,0))</f>
        <v>333058</v>
      </c>
      <c r="F44">
        <f>INDEX(CBS_landbouw_2018!$C:$I,MATCH(Verdeelsleutels_absoluut!$C44,CBS_landbouw_2018!$B:$B,0),MATCH(Verdeelsleutels_absoluut!F$1,CBS_landbouw_2018!$C$1:$I$1,0))</f>
        <v>151549</v>
      </c>
      <c r="G44">
        <f>INDEX(CBS_landbouw_2018!$C:$I,MATCH(Verdeelsleutels_absoluut!$C44,CBS_landbouw_2018!$B:$B,0),MATCH(Verdeelsleutels_absoluut!G$1,CBS_landbouw_2018!$C$1:$I$1,0))</f>
        <v>1310</v>
      </c>
      <c r="H44">
        <f>INDEX(CBS_landbouw_2018!$C:$I,MATCH(Verdeelsleutels_absoluut!$C44,CBS_landbouw_2018!$B:$B,0),MATCH(Verdeelsleutels_absoluut!H$1,CBS_landbouw_2018!$C$1:$I$1,0))</f>
        <v>0</v>
      </c>
      <c r="I44">
        <f>INDEX(CBS_landbouw_2018!$C:$I,MATCH(Verdeelsleutels_absoluut!$C44,CBS_landbouw_2018!$B:$B,0),MATCH(Verdeelsleutels_absoluut!I$1,CBS_landbouw_2018!$C$1:$I$1,0))</f>
        <v>32566</v>
      </c>
      <c r="J44">
        <f>INDEX(CBS_landbouw_2018!$C:$I,MATCH(Verdeelsleutels_absoluut!$C44,CBS_landbouw_2018!$B:$B,0),MATCH(Verdeelsleutels_absoluut!J$1,CBS_landbouw_2018!$C$1:$I$1,0))</f>
        <v>34925</v>
      </c>
      <c r="K44">
        <f>INDEX(CBS_landbouw_2018!$C:$I,MATCH(Verdeelsleutels_absoluut!$C44,CBS_landbouw_2018!$B:$B,0),MATCH(Verdeelsleutels_absoluut!K$1,CBS_landbouw_2018!$C$1:$I$1,0))</f>
        <v>572</v>
      </c>
      <c r="L44">
        <f t="shared" si="4"/>
        <v>181509</v>
      </c>
      <c r="M44">
        <f>INDEX(CBS_bodemgebruik_2015!$C:$F,MATCH(Verdeelsleutels_absoluut!$C44,CBS_bodemgebruik_2015!$B:$B,0),MATCH(Verdeelsleutels_absoluut!M$1,CBS_bodemgebruik_2015!$C$1:$F$1,0))</f>
        <v>3874</v>
      </c>
      <c r="N44">
        <f>INDEX(CBS_bodemgebruik_2015!$C:$F,MATCH(Verdeelsleutels_absoluut!$C44,CBS_bodemgebruik_2015!$B:$B,0),MATCH(Verdeelsleutels_absoluut!N$1,CBS_bodemgebruik_2015!$C$1:$F$1,0))</f>
        <v>186</v>
      </c>
      <c r="O44">
        <f>INDEX(CBS_bodemgebruik_2015!$C:$F,MATCH(Verdeelsleutels_absoluut!$C44,CBS_bodemgebruik_2015!$B:$B,0),MATCH(Verdeelsleutels_absoluut!O$1,CBS_bodemgebruik_2015!$C$1:$F$1,0))</f>
        <v>723</v>
      </c>
      <c r="P44">
        <f>INDEX(CBS_bodemgebruik_2015!$C:$F,MATCH(Verdeelsleutels_absoluut!$C44,CBS_bodemgebruik_2015!$B:$B,0),MATCH(Verdeelsleutels_absoluut!P$1,CBS_bodemgebruik_2015!$C$1:$F$1,0))</f>
        <v>489</v>
      </c>
      <c r="Q44">
        <f>INDEX(CBS_bodemgebruik_2015!$C:$I,MATCH(Verdeelsleutels_absoluut!$C44,CBS_bodemgebruik_2015!$B:$B,0),MATCH(Verdeelsleutels_absoluut!Q$1,CBS_bodemgebruik_2015!$C$1:$I$1,0))</f>
        <v>56</v>
      </c>
      <c r="R44">
        <f>INDEX(CBS_bodemgebruik_2015!$C:$I,MATCH(Verdeelsleutels_absoluut!$C44,CBS_bodemgebruik_2015!$B:$B,0),MATCH(Verdeelsleutels_absoluut!R$1,CBS_bodemgebruik_2015!$C$1:$I$1,0))</f>
        <v>32</v>
      </c>
      <c r="S44">
        <f>INDEX(CBS_bodemgebruik_2015!$C:$I,MATCH(Verdeelsleutels_absoluut!$C44,CBS_bodemgebruik_2015!$B:$B,0),MATCH(Verdeelsleutels_absoluut!S$1,CBS_bodemgebruik_2015!$C$1:$I$1,0))</f>
        <v>93</v>
      </c>
      <c r="T44">
        <f t="shared" si="3"/>
        <v>181</v>
      </c>
      <c r="U44">
        <f>INDEX(CBS_wegen_2019!B:C,MATCH(C44,CBS_wegen_2019!B:B,0),2)</f>
        <v>468</v>
      </c>
    </row>
    <row r="45" spans="2:21">
      <c r="B45" t="str">
        <f>INDEX('ETLocal datasets'!B:C,MATCH(Verdeelsleutels_absoluut!C45,'ETLocal datasets'!C:C,0),1)</f>
        <v>GM0109</v>
      </c>
      <c r="C45" t="str">
        <f>'ETLocal datasets'!C31</f>
        <v>Coevorden</v>
      </c>
      <c r="D45">
        <f>INDEX(CBS_bevolking_2018!B:C,MATCH(Verdeelsleutels_absoluut!C45,CBS_bevolking_2018!B:B,0),2)</f>
        <v>35483</v>
      </c>
      <c r="E45">
        <f>INDEX(CBS_landbouw_2018!$C:$I,MATCH(Verdeelsleutels_absoluut!$C45,CBS_landbouw_2018!$B:$B,0),MATCH(Verdeelsleutels_absoluut!E$1,CBS_landbouw_2018!$C$1:$I$1,0))</f>
        <v>1763022</v>
      </c>
      <c r="F45">
        <f>INDEX(CBS_landbouw_2018!$C:$I,MATCH(Verdeelsleutels_absoluut!$C45,CBS_landbouw_2018!$B:$B,0),MATCH(Verdeelsleutels_absoluut!F$1,CBS_landbouw_2018!$C$1:$I$1,0))</f>
        <v>494371</v>
      </c>
      <c r="G45">
        <f>INDEX(CBS_landbouw_2018!$C:$I,MATCH(Verdeelsleutels_absoluut!$C45,CBS_landbouw_2018!$B:$B,0),MATCH(Verdeelsleutels_absoluut!G$1,CBS_landbouw_2018!$C$1:$I$1,0))</f>
        <v>16637</v>
      </c>
      <c r="H45">
        <f>INDEX(CBS_landbouw_2018!$C:$I,MATCH(Verdeelsleutels_absoluut!$C45,CBS_landbouw_2018!$B:$B,0),MATCH(Verdeelsleutels_absoluut!H$1,CBS_landbouw_2018!$C$1:$I$1,0))</f>
        <v>33703</v>
      </c>
      <c r="I45">
        <f>INDEX(CBS_landbouw_2018!$C:$I,MATCH(Verdeelsleutels_absoluut!$C45,CBS_landbouw_2018!$B:$B,0),MATCH(Verdeelsleutels_absoluut!I$1,CBS_landbouw_2018!$C$1:$I$1,0))</f>
        <v>225260</v>
      </c>
      <c r="J45">
        <f>INDEX(CBS_landbouw_2018!$C:$I,MATCH(Verdeelsleutels_absoluut!$C45,CBS_landbouw_2018!$B:$B,0),MATCH(Verdeelsleutels_absoluut!J$1,CBS_landbouw_2018!$C$1:$I$1,0))</f>
        <v>118985</v>
      </c>
      <c r="K45">
        <f>INDEX(CBS_landbouw_2018!$C:$I,MATCH(Verdeelsleutels_absoluut!$C45,CBS_landbouw_2018!$B:$B,0),MATCH(Verdeelsleutels_absoluut!K$1,CBS_landbouw_2018!$C$1:$I$1,0))</f>
        <v>20066</v>
      </c>
      <c r="L45">
        <f t="shared" si="4"/>
        <v>1268651</v>
      </c>
      <c r="M45">
        <f>INDEX(CBS_bodemgebruik_2015!$C:$F,MATCH(Verdeelsleutels_absoluut!$C45,CBS_bodemgebruik_2015!$B:$B,0),MATCH(Verdeelsleutels_absoluut!M$1,CBS_bodemgebruik_2015!$C$1:$F$1,0))</f>
        <v>22950</v>
      </c>
      <c r="N45">
        <f>INDEX(CBS_bodemgebruik_2015!$C:$F,MATCH(Verdeelsleutels_absoluut!$C45,CBS_bodemgebruik_2015!$B:$B,0),MATCH(Verdeelsleutels_absoluut!N$1,CBS_bodemgebruik_2015!$C$1:$F$1,0))</f>
        <v>119</v>
      </c>
      <c r="O45">
        <f>INDEX(CBS_bodemgebruik_2015!$C:$F,MATCH(Verdeelsleutels_absoluut!$C45,CBS_bodemgebruik_2015!$B:$B,0),MATCH(Verdeelsleutels_absoluut!O$1,CBS_bodemgebruik_2015!$C$1:$F$1,0))</f>
        <v>3024</v>
      </c>
      <c r="P45">
        <f>INDEX(CBS_bodemgebruik_2015!$C:$F,MATCH(Verdeelsleutels_absoluut!$C45,CBS_bodemgebruik_2015!$B:$B,0),MATCH(Verdeelsleutels_absoluut!P$1,CBS_bodemgebruik_2015!$C$1:$F$1,0))</f>
        <v>347</v>
      </c>
      <c r="Q45">
        <f>INDEX(CBS_bodemgebruik_2015!$C:$I,MATCH(Verdeelsleutels_absoluut!$C45,CBS_bodemgebruik_2015!$B:$B,0),MATCH(Verdeelsleutels_absoluut!Q$1,CBS_bodemgebruik_2015!$C$1:$I$1,0))</f>
        <v>223</v>
      </c>
      <c r="R45">
        <f>INDEX(CBS_bodemgebruik_2015!$C:$I,MATCH(Verdeelsleutels_absoluut!$C45,CBS_bodemgebruik_2015!$B:$B,0),MATCH(Verdeelsleutels_absoluut!R$1,CBS_bodemgebruik_2015!$C$1:$I$1,0))</f>
        <v>78</v>
      </c>
      <c r="S45">
        <f>INDEX(CBS_bodemgebruik_2015!$C:$I,MATCH(Verdeelsleutels_absoluut!$C45,CBS_bodemgebruik_2015!$B:$B,0),MATCH(Verdeelsleutels_absoluut!S$1,CBS_bodemgebruik_2015!$C$1:$I$1,0))</f>
        <v>284</v>
      </c>
      <c r="T45">
        <f t="shared" si="3"/>
        <v>585</v>
      </c>
      <c r="U45">
        <f>INDEX(CBS_wegen_2019!B:C,MATCH(C45,CBS_wegen_2019!B:B,0),2)</f>
        <v>751</v>
      </c>
    </row>
    <row r="46" spans="2:21">
      <c r="B46" t="str">
        <f>INDEX('ETLocal datasets'!B:C,MATCH(Verdeelsleutels_absoluut!C46,'ETLocal datasets'!C:C,0),1)</f>
        <v>GM0114</v>
      </c>
      <c r="C46" t="str">
        <f>'ETLocal datasets'!C32</f>
        <v>Emmen</v>
      </c>
      <c r="D46">
        <f>INDEX(CBS_bevolking_2018!B:C,MATCH(Verdeelsleutels_absoluut!C46,CBS_bevolking_2018!B:B,0),2)</f>
        <v>107113</v>
      </c>
      <c r="E46">
        <f>INDEX(CBS_landbouw_2018!$C:$I,MATCH(Verdeelsleutels_absoluut!$C46,CBS_landbouw_2018!$B:$B,0),MATCH(Verdeelsleutels_absoluut!E$1,CBS_landbouw_2018!$C$1:$I$1,0))</f>
        <v>2013339</v>
      </c>
      <c r="F46">
        <f>INDEX(CBS_landbouw_2018!$C:$I,MATCH(Verdeelsleutels_absoluut!$C46,CBS_landbouw_2018!$B:$B,0),MATCH(Verdeelsleutels_absoluut!F$1,CBS_landbouw_2018!$C$1:$I$1,0))</f>
        <v>133911</v>
      </c>
      <c r="G46">
        <f>INDEX(CBS_landbouw_2018!$C:$I,MATCH(Verdeelsleutels_absoluut!$C46,CBS_landbouw_2018!$B:$B,0),MATCH(Verdeelsleutels_absoluut!G$1,CBS_landbouw_2018!$C$1:$I$1,0))</f>
        <v>6945</v>
      </c>
      <c r="H46">
        <f>INDEX(CBS_landbouw_2018!$C:$I,MATCH(Verdeelsleutels_absoluut!$C46,CBS_landbouw_2018!$B:$B,0),MATCH(Verdeelsleutels_absoluut!H$1,CBS_landbouw_2018!$C$1:$I$1,0))</f>
        <v>62787</v>
      </c>
      <c r="I46">
        <f>INDEX(CBS_landbouw_2018!$C:$I,MATCH(Verdeelsleutels_absoluut!$C46,CBS_landbouw_2018!$B:$B,0),MATCH(Verdeelsleutels_absoluut!I$1,CBS_landbouw_2018!$C$1:$I$1,0))</f>
        <v>761871</v>
      </c>
      <c r="J46">
        <f>INDEX(CBS_landbouw_2018!$C:$I,MATCH(Verdeelsleutels_absoluut!$C46,CBS_landbouw_2018!$B:$B,0),MATCH(Verdeelsleutels_absoluut!J$1,CBS_landbouw_2018!$C$1:$I$1,0))</f>
        <v>279189</v>
      </c>
      <c r="K46">
        <f>INDEX(CBS_landbouw_2018!$C:$I,MATCH(Verdeelsleutels_absoluut!$C46,CBS_landbouw_2018!$B:$B,0),MATCH(Verdeelsleutels_absoluut!K$1,CBS_landbouw_2018!$C$1:$I$1,0))</f>
        <v>36624</v>
      </c>
      <c r="L46">
        <f t="shared" si="4"/>
        <v>1879428</v>
      </c>
      <c r="M46">
        <f>INDEX(CBS_bodemgebruik_2015!$C:$F,MATCH(Verdeelsleutels_absoluut!$C46,CBS_bodemgebruik_2015!$B:$B,0),MATCH(Verdeelsleutels_absoluut!M$1,CBS_bodemgebruik_2015!$C$1:$F$1,0))</f>
        <v>23549</v>
      </c>
      <c r="N46">
        <f>INDEX(CBS_bodemgebruik_2015!$C:$F,MATCH(Verdeelsleutels_absoluut!$C46,CBS_bodemgebruik_2015!$B:$B,0),MATCH(Verdeelsleutels_absoluut!N$1,CBS_bodemgebruik_2015!$C$1:$F$1,0))</f>
        <v>292</v>
      </c>
      <c r="O46">
        <f>INDEX(CBS_bodemgebruik_2015!$C:$F,MATCH(Verdeelsleutels_absoluut!$C46,CBS_bodemgebruik_2015!$B:$B,0),MATCH(Verdeelsleutels_absoluut!O$1,CBS_bodemgebruik_2015!$C$1:$F$1,0))</f>
        <v>2384</v>
      </c>
      <c r="P46">
        <f>INDEX(CBS_bodemgebruik_2015!$C:$F,MATCH(Verdeelsleutels_absoluut!$C46,CBS_bodemgebruik_2015!$B:$B,0),MATCH(Verdeelsleutels_absoluut!P$1,CBS_bodemgebruik_2015!$C$1:$F$1,0))</f>
        <v>1151</v>
      </c>
      <c r="Q46">
        <f>INDEX(CBS_bodemgebruik_2015!$C:$I,MATCH(Verdeelsleutels_absoluut!$C46,CBS_bodemgebruik_2015!$B:$B,0),MATCH(Verdeelsleutels_absoluut!Q$1,CBS_bodemgebruik_2015!$C$1:$I$1,0))</f>
        <v>334</v>
      </c>
      <c r="R46">
        <f>INDEX(CBS_bodemgebruik_2015!$C:$I,MATCH(Verdeelsleutels_absoluut!$C46,CBS_bodemgebruik_2015!$B:$B,0),MATCH(Verdeelsleutels_absoluut!R$1,CBS_bodemgebruik_2015!$C$1:$I$1,0))</f>
        <v>168</v>
      </c>
      <c r="S46">
        <f>INDEX(CBS_bodemgebruik_2015!$C:$I,MATCH(Verdeelsleutels_absoluut!$C46,CBS_bodemgebruik_2015!$B:$B,0),MATCH(Verdeelsleutels_absoluut!S$1,CBS_bodemgebruik_2015!$C$1:$I$1,0))</f>
        <v>910</v>
      </c>
      <c r="T46">
        <f t="shared" si="3"/>
        <v>1412</v>
      </c>
      <c r="U46">
        <f>INDEX(CBS_wegen_2019!B:C,MATCH(C46,CBS_wegen_2019!B:B,0),2)</f>
        <v>1086</v>
      </c>
    </row>
    <row r="47" spans="2:21">
      <c r="B47" t="str">
        <f>INDEX('ETLocal datasets'!B:C,MATCH(Verdeelsleutels_absoluut!C47,'ETLocal datasets'!C:C,0),1)</f>
        <v>GM0118</v>
      </c>
      <c r="C47" t="str">
        <f>'ETLocal datasets'!C33</f>
        <v>Hoogeveen</v>
      </c>
      <c r="D47">
        <f>INDEX(CBS_bevolking_2018!B:C,MATCH(Verdeelsleutels_absoluut!C47,CBS_bevolking_2018!B:B,0),2)</f>
        <v>55662</v>
      </c>
      <c r="E47">
        <f>INDEX(CBS_landbouw_2018!$C:$I,MATCH(Verdeelsleutels_absoluut!$C47,CBS_landbouw_2018!$B:$B,0),MATCH(Verdeelsleutels_absoluut!E$1,CBS_landbouw_2018!$C$1:$I$1,0))</f>
        <v>589180</v>
      </c>
      <c r="F47">
        <f>INDEX(CBS_landbouw_2018!$C:$I,MATCH(Verdeelsleutels_absoluut!$C47,CBS_landbouw_2018!$B:$B,0),MATCH(Verdeelsleutels_absoluut!F$1,CBS_landbouw_2018!$C$1:$I$1,0))</f>
        <v>277331</v>
      </c>
      <c r="G47">
        <f>INDEX(CBS_landbouw_2018!$C:$I,MATCH(Verdeelsleutels_absoluut!$C47,CBS_landbouw_2018!$B:$B,0),MATCH(Verdeelsleutels_absoluut!G$1,CBS_landbouw_2018!$C$1:$I$1,0))</f>
        <v>6553</v>
      </c>
      <c r="H47">
        <f>INDEX(CBS_landbouw_2018!$C:$I,MATCH(Verdeelsleutels_absoluut!$C47,CBS_landbouw_2018!$B:$B,0),MATCH(Verdeelsleutels_absoluut!H$1,CBS_landbouw_2018!$C$1:$I$1,0))</f>
        <v>19699</v>
      </c>
      <c r="I47">
        <f>INDEX(CBS_landbouw_2018!$C:$I,MATCH(Verdeelsleutels_absoluut!$C47,CBS_landbouw_2018!$B:$B,0),MATCH(Verdeelsleutels_absoluut!I$1,CBS_landbouw_2018!$C$1:$I$1,0))</f>
        <v>240486</v>
      </c>
      <c r="J47">
        <f>INDEX(CBS_landbouw_2018!$C:$I,MATCH(Verdeelsleutels_absoluut!$C47,CBS_landbouw_2018!$B:$B,0),MATCH(Verdeelsleutels_absoluut!J$1,CBS_landbouw_2018!$C$1:$I$1,0))</f>
        <v>23094</v>
      </c>
      <c r="K47">
        <f>INDEX(CBS_landbouw_2018!$C:$I,MATCH(Verdeelsleutels_absoluut!$C47,CBS_landbouw_2018!$B:$B,0),MATCH(Verdeelsleutels_absoluut!K$1,CBS_landbouw_2018!$C$1:$I$1,0))</f>
        <v>4134</v>
      </c>
      <c r="L47">
        <f t="shared" si="4"/>
        <v>311849</v>
      </c>
      <c r="M47">
        <f>INDEX(CBS_bodemgebruik_2015!$C:$F,MATCH(Verdeelsleutels_absoluut!$C47,CBS_bodemgebruik_2015!$B:$B,0),MATCH(Verdeelsleutels_absoluut!M$1,CBS_bodemgebruik_2015!$C$1:$F$1,0))</f>
        <v>8801</v>
      </c>
      <c r="N47">
        <f>INDEX(CBS_bodemgebruik_2015!$C:$F,MATCH(Verdeelsleutels_absoluut!$C47,CBS_bodemgebruik_2015!$B:$B,0),MATCH(Verdeelsleutels_absoluut!N$1,CBS_bodemgebruik_2015!$C$1:$F$1,0))</f>
        <v>122</v>
      </c>
      <c r="O47">
        <f>INDEX(CBS_bodemgebruik_2015!$C:$F,MATCH(Verdeelsleutels_absoluut!$C47,CBS_bodemgebruik_2015!$B:$B,0),MATCH(Verdeelsleutels_absoluut!O$1,CBS_bodemgebruik_2015!$C$1:$F$1,0))</f>
        <v>1200</v>
      </c>
      <c r="P47">
        <f>INDEX(CBS_bodemgebruik_2015!$C:$F,MATCH(Verdeelsleutels_absoluut!$C47,CBS_bodemgebruik_2015!$B:$B,0),MATCH(Verdeelsleutels_absoluut!P$1,CBS_bodemgebruik_2015!$C$1:$F$1,0))</f>
        <v>129</v>
      </c>
      <c r="Q47">
        <f>INDEX(CBS_bodemgebruik_2015!$C:$I,MATCH(Verdeelsleutels_absoluut!$C47,CBS_bodemgebruik_2015!$B:$B,0),MATCH(Verdeelsleutels_absoluut!Q$1,CBS_bodemgebruik_2015!$C$1:$I$1,0))</f>
        <v>98</v>
      </c>
      <c r="R47">
        <f>INDEX(CBS_bodemgebruik_2015!$C:$I,MATCH(Verdeelsleutels_absoluut!$C47,CBS_bodemgebruik_2015!$B:$B,0),MATCH(Verdeelsleutels_absoluut!R$1,CBS_bodemgebruik_2015!$C$1:$I$1,0))</f>
        <v>14</v>
      </c>
      <c r="S47">
        <f>INDEX(CBS_bodemgebruik_2015!$C:$I,MATCH(Verdeelsleutels_absoluut!$C47,CBS_bodemgebruik_2015!$B:$B,0),MATCH(Verdeelsleutels_absoluut!S$1,CBS_bodemgebruik_2015!$C$1:$I$1,0))</f>
        <v>157</v>
      </c>
      <c r="T47">
        <f t="shared" si="3"/>
        <v>269</v>
      </c>
      <c r="U47">
        <f>INDEX(CBS_wegen_2019!B:C,MATCH(C47,CBS_wegen_2019!B:B,0),2)</f>
        <v>462</v>
      </c>
    </row>
    <row r="48" spans="2:21">
      <c r="B48" t="str">
        <f>INDEX('ETLocal datasets'!B:C,MATCH(Verdeelsleutels_absoluut!C48,'ETLocal datasets'!C:C,0),1)</f>
        <v>GM0119</v>
      </c>
      <c r="C48" t="str">
        <f>'ETLocal datasets'!C34</f>
        <v>Meppel</v>
      </c>
      <c r="D48">
        <f>INDEX(CBS_bevolking_2018!B:C,MATCH(Verdeelsleutels_absoluut!C48,CBS_bevolking_2018!B:B,0),2)</f>
        <v>33564</v>
      </c>
      <c r="E48">
        <f>INDEX(CBS_landbouw_2018!$C:$I,MATCH(Verdeelsleutels_absoluut!$C48,CBS_landbouw_2018!$B:$B,0),MATCH(Verdeelsleutels_absoluut!E$1,CBS_landbouw_2018!$C$1:$I$1,0))</f>
        <v>309182</v>
      </c>
      <c r="F48">
        <f>INDEX(CBS_landbouw_2018!$C:$I,MATCH(Verdeelsleutels_absoluut!$C48,CBS_landbouw_2018!$B:$B,0),MATCH(Verdeelsleutels_absoluut!F$1,CBS_landbouw_2018!$C$1:$I$1,0))</f>
        <v>162367</v>
      </c>
      <c r="G48">
        <f>INDEX(CBS_landbouw_2018!$C:$I,MATCH(Verdeelsleutels_absoluut!$C48,CBS_landbouw_2018!$B:$B,0),MATCH(Verdeelsleutels_absoluut!G$1,CBS_landbouw_2018!$C$1:$I$1,0))</f>
        <v>4386</v>
      </c>
      <c r="H48">
        <f>INDEX(CBS_landbouw_2018!$C:$I,MATCH(Verdeelsleutels_absoluut!$C48,CBS_landbouw_2018!$B:$B,0),MATCH(Verdeelsleutels_absoluut!H$1,CBS_landbouw_2018!$C$1:$I$1,0))</f>
        <v>0</v>
      </c>
      <c r="I48">
        <f>INDEX(CBS_landbouw_2018!$C:$I,MATCH(Verdeelsleutels_absoluut!$C48,CBS_landbouw_2018!$B:$B,0),MATCH(Verdeelsleutels_absoluut!I$1,CBS_landbouw_2018!$C$1:$I$1,0))</f>
        <v>0</v>
      </c>
      <c r="J48">
        <f>INDEX(CBS_landbouw_2018!$C:$I,MATCH(Verdeelsleutels_absoluut!$C48,CBS_landbouw_2018!$B:$B,0),MATCH(Verdeelsleutels_absoluut!J$1,CBS_landbouw_2018!$C$1:$I$1,0))</f>
        <v>3649</v>
      </c>
      <c r="K48">
        <f>INDEX(CBS_landbouw_2018!$C:$I,MATCH(Verdeelsleutels_absoluut!$C48,CBS_landbouw_2018!$B:$B,0),MATCH(Verdeelsleutels_absoluut!K$1,CBS_landbouw_2018!$C$1:$I$1,0))</f>
        <v>91</v>
      </c>
      <c r="L48">
        <f t="shared" si="4"/>
        <v>146815</v>
      </c>
      <c r="M48">
        <f>INDEX(CBS_bodemgebruik_2015!$C:$F,MATCH(Verdeelsleutels_absoluut!$C48,CBS_bodemgebruik_2015!$B:$B,0),MATCH(Verdeelsleutels_absoluut!M$1,CBS_bodemgebruik_2015!$C$1:$F$1,0))</f>
        <v>3951</v>
      </c>
      <c r="N48">
        <f>INDEX(CBS_bodemgebruik_2015!$C:$F,MATCH(Verdeelsleutels_absoluut!$C48,CBS_bodemgebruik_2015!$B:$B,0),MATCH(Verdeelsleutels_absoluut!N$1,CBS_bodemgebruik_2015!$C$1:$F$1,0))</f>
        <v>91</v>
      </c>
      <c r="O48">
        <f>INDEX(CBS_bodemgebruik_2015!$C:$F,MATCH(Verdeelsleutels_absoluut!$C48,CBS_bodemgebruik_2015!$B:$B,0),MATCH(Verdeelsleutels_absoluut!O$1,CBS_bodemgebruik_2015!$C$1:$F$1,0))</f>
        <v>148</v>
      </c>
      <c r="P48">
        <f>INDEX(CBS_bodemgebruik_2015!$C:$F,MATCH(Verdeelsleutels_absoluut!$C48,CBS_bodemgebruik_2015!$B:$B,0),MATCH(Verdeelsleutels_absoluut!P$1,CBS_bodemgebruik_2015!$C$1:$F$1,0))</f>
        <v>0</v>
      </c>
      <c r="Q48">
        <f>INDEX(CBS_bodemgebruik_2015!$C:$I,MATCH(Verdeelsleutels_absoluut!$C48,CBS_bodemgebruik_2015!$B:$B,0),MATCH(Verdeelsleutels_absoluut!Q$1,CBS_bodemgebruik_2015!$C$1:$I$1,0))</f>
        <v>20</v>
      </c>
      <c r="R48">
        <f>INDEX(CBS_bodemgebruik_2015!$C:$I,MATCH(Verdeelsleutels_absoluut!$C48,CBS_bodemgebruik_2015!$B:$B,0),MATCH(Verdeelsleutels_absoluut!R$1,CBS_bodemgebruik_2015!$C$1:$I$1,0))</f>
        <v>3</v>
      </c>
      <c r="S48">
        <f>INDEX(CBS_bodemgebruik_2015!$C:$I,MATCH(Verdeelsleutels_absoluut!$C48,CBS_bodemgebruik_2015!$B:$B,0),MATCH(Verdeelsleutels_absoluut!S$1,CBS_bodemgebruik_2015!$C$1:$I$1,0))</f>
        <v>130</v>
      </c>
      <c r="T48">
        <f t="shared" si="3"/>
        <v>153</v>
      </c>
      <c r="U48">
        <f>INDEX(CBS_wegen_2019!B:C,MATCH(C48,CBS_wegen_2019!B:B,0),2)</f>
        <v>248</v>
      </c>
    </row>
    <row r="49" spans="2:21">
      <c r="B49" t="str">
        <f>INDEX('ETLocal datasets'!B:C,MATCH(Verdeelsleutels_absoluut!C49,'ETLocal datasets'!C:C,0),1)</f>
        <v>GM0141</v>
      </c>
      <c r="C49" t="str">
        <f>'ETLocal datasets'!C35</f>
        <v>Almelo</v>
      </c>
      <c r="D49">
        <f>INDEX(CBS_bevolking_2018!B:C,MATCH(Verdeelsleutels_absoluut!C49,CBS_bevolking_2018!B:B,0),2)</f>
        <v>72849</v>
      </c>
      <c r="E49">
        <f>INDEX(CBS_landbouw_2018!$C:$I,MATCH(Verdeelsleutels_absoluut!$C49,CBS_landbouw_2018!$B:$B,0),MATCH(Verdeelsleutels_absoluut!E$1,CBS_landbouw_2018!$C$1:$I$1,0))</f>
        <v>273519</v>
      </c>
      <c r="F49">
        <f>INDEX(CBS_landbouw_2018!$C:$I,MATCH(Verdeelsleutels_absoluut!$C49,CBS_landbouw_2018!$B:$B,0),MATCH(Verdeelsleutels_absoluut!F$1,CBS_landbouw_2018!$C$1:$I$1,0))</f>
        <v>144260</v>
      </c>
      <c r="G49">
        <f>INDEX(CBS_landbouw_2018!$C:$I,MATCH(Verdeelsleutels_absoluut!$C49,CBS_landbouw_2018!$B:$B,0),MATCH(Verdeelsleutels_absoluut!G$1,CBS_landbouw_2018!$C$1:$I$1,0))</f>
        <v>3648</v>
      </c>
      <c r="H49">
        <f>INDEX(CBS_landbouw_2018!$C:$I,MATCH(Verdeelsleutels_absoluut!$C49,CBS_landbouw_2018!$B:$B,0),MATCH(Verdeelsleutels_absoluut!H$1,CBS_landbouw_2018!$C$1:$I$1,0))</f>
        <v>36141</v>
      </c>
      <c r="I49">
        <f>INDEX(CBS_landbouw_2018!$C:$I,MATCH(Verdeelsleutels_absoluut!$C49,CBS_landbouw_2018!$B:$B,0),MATCH(Verdeelsleutels_absoluut!I$1,CBS_landbouw_2018!$C$1:$I$1,0))</f>
        <v>249363</v>
      </c>
      <c r="J49">
        <f>INDEX(CBS_landbouw_2018!$C:$I,MATCH(Verdeelsleutels_absoluut!$C49,CBS_landbouw_2018!$B:$B,0),MATCH(Verdeelsleutels_absoluut!J$1,CBS_landbouw_2018!$C$1:$I$1,0))</f>
        <v>17145</v>
      </c>
      <c r="K49">
        <f>INDEX(CBS_landbouw_2018!$C:$I,MATCH(Verdeelsleutels_absoluut!$C49,CBS_landbouw_2018!$B:$B,0),MATCH(Verdeelsleutels_absoluut!K$1,CBS_landbouw_2018!$C$1:$I$1,0))</f>
        <v>0</v>
      </c>
      <c r="L49">
        <f t="shared" si="4"/>
        <v>129259</v>
      </c>
      <c r="M49">
        <f>INDEX(CBS_bodemgebruik_2015!$C:$F,MATCH(Verdeelsleutels_absoluut!$C49,CBS_bodemgebruik_2015!$B:$B,0),MATCH(Verdeelsleutels_absoluut!M$1,CBS_bodemgebruik_2015!$C$1:$F$1,0))</f>
        <v>3472</v>
      </c>
      <c r="N49">
        <f>INDEX(CBS_bodemgebruik_2015!$C:$F,MATCH(Verdeelsleutels_absoluut!$C49,CBS_bodemgebruik_2015!$B:$B,0),MATCH(Verdeelsleutels_absoluut!N$1,CBS_bodemgebruik_2015!$C$1:$F$1,0))</f>
        <v>147</v>
      </c>
      <c r="O49">
        <f>INDEX(CBS_bodemgebruik_2015!$C:$F,MATCH(Verdeelsleutels_absoluut!$C49,CBS_bodemgebruik_2015!$B:$B,0),MATCH(Verdeelsleutels_absoluut!O$1,CBS_bodemgebruik_2015!$C$1:$F$1,0))</f>
        <v>407</v>
      </c>
      <c r="P49">
        <f>INDEX(CBS_bodemgebruik_2015!$C:$F,MATCH(Verdeelsleutels_absoluut!$C49,CBS_bodemgebruik_2015!$B:$B,0),MATCH(Verdeelsleutels_absoluut!P$1,CBS_bodemgebruik_2015!$C$1:$F$1,0))</f>
        <v>0</v>
      </c>
      <c r="Q49">
        <f>INDEX(CBS_bodemgebruik_2015!$C:$I,MATCH(Verdeelsleutels_absoluut!$C49,CBS_bodemgebruik_2015!$B:$B,0),MATCH(Verdeelsleutels_absoluut!Q$1,CBS_bodemgebruik_2015!$C$1:$I$1,0))</f>
        <v>20</v>
      </c>
      <c r="R49">
        <f>INDEX(CBS_bodemgebruik_2015!$C:$I,MATCH(Verdeelsleutels_absoluut!$C49,CBS_bodemgebruik_2015!$B:$B,0),MATCH(Verdeelsleutels_absoluut!R$1,CBS_bodemgebruik_2015!$C$1:$I$1,0))</f>
        <v>35</v>
      </c>
      <c r="S49">
        <f>INDEX(CBS_bodemgebruik_2015!$C:$I,MATCH(Verdeelsleutels_absoluut!$C49,CBS_bodemgebruik_2015!$B:$B,0),MATCH(Verdeelsleutels_absoluut!S$1,CBS_bodemgebruik_2015!$C$1:$I$1,0))</f>
        <v>151</v>
      </c>
      <c r="T49">
        <f t="shared" si="3"/>
        <v>206</v>
      </c>
      <c r="U49">
        <f>INDEX(CBS_wegen_2019!B:C,MATCH(C49,CBS_wegen_2019!B:B,0),2)</f>
        <v>505</v>
      </c>
    </row>
    <row r="50" spans="2:21">
      <c r="B50" t="str">
        <f>INDEX('ETLocal datasets'!B:C,MATCH(Verdeelsleutels_absoluut!C50,'ETLocal datasets'!C:C,0),1)</f>
        <v>GM0147</v>
      </c>
      <c r="C50" t="str">
        <f>'ETLocal datasets'!C36</f>
        <v>Borne</v>
      </c>
      <c r="D50">
        <f>INDEX(CBS_bevolking_2018!B:C,MATCH(Verdeelsleutels_absoluut!C50,CBS_bevolking_2018!B:B,0),2)</f>
        <v>23210</v>
      </c>
      <c r="E50">
        <f>INDEX(CBS_landbouw_2018!$C:$I,MATCH(Verdeelsleutels_absoluut!$C50,CBS_landbouw_2018!$B:$B,0),MATCH(Verdeelsleutels_absoluut!E$1,CBS_landbouw_2018!$C$1:$I$1,0))</f>
        <v>135480</v>
      </c>
      <c r="F50">
        <f>INDEX(CBS_landbouw_2018!$C:$I,MATCH(Verdeelsleutels_absoluut!$C50,CBS_landbouw_2018!$B:$B,0),MATCH(Verdeelsleutels_absoluut!F$1,CBS_landbouw_2018!$C$1:$I$1,0))</f>
        <v>57843</v>
      </c>
      <c r="G50">
        <f>INDEX(CBS_landbouw_2018!$C:$I,MATCH(Verdeelsleutels_absoluut!$C50,CBS_landbouw_2018!$B:$B,0),MATCH(Verdeelsleutels_absoluut!G$1,CBS_landbouw_2018!$C$1:$I$1,0))</f>
        <v>1365</v>
      </c>
      <c r="H50">
        <f>INDEX(CBS_landbouw_2018!$C:$I,MATCH(Verdeelsleutels_absoluut!$C50,CBS_landbouw_2018!$B:$B,0),MATCH(Verdeelsleutels_absoluut!H$1,CBS_landbouw_2018!$C$1:$I$1,0))</f>
        <v>3178</v>
      </c>
      <c r="I50">
        <f>INDEX(CBS_landbouw_2018!$C:$I,MATCH(Verdeelsleutels_absoluut!$C50,CBS_landbouw_2018!$B:$B,0),MATCH(Verdeelsleutels_absoluut!I$1,CBS_landbouw_2018!$C$1:$I$1,0))</f>
        <v>17606</v>
      </c>
      <c r="J50">
        <f>INDEX(CBS_landbouw_2018!$C:$I,MATCH(Verdeelsleutels_absoluut!$C50,CBS_landbouw_2018!$B:$B,0),MATCH(Verdeelsleutels_absoluut!J$1,CBS_landbouw_2018!$C$1:$I$1,0))</f>
        <v>2965</v>
      </c>
      <c r="K50">
        <f>INDEX(CBS_landbouw_2018!$C:$I,MATCH(Verdeelsleutels_absoluut!$C50,CBS_landbouw_2018!$B:$B,0),MATCH(Verdeelsleutels_absoluut!K$1,CBS_landbouw_2018!$C$1:$I$1,0))</f>
        <v>0</v>
      </c>
      <c r="L50">
        <f t="shared" si="4"/>
        <v>77637</v>
      </c>
      <c r="M50">
        <f>INDEX(CBS_bodemgebruik_2015!$C:$F,MATCH(Verdeelsleutels_absoluut!$C50,CBS_bodemgebruik_2015!$B:$B,0),MATCH(Verdeelsleutels_absoluut!M$1,CBS_bodemgebruik_2015!$C$1:$F$1,0))</f>
        <v>1614</v>
      </c>
      <c r="N50">
        <f>INDEX(CBS_bodemgebruik_2015!$C:$F,MATCH(Verdeelsleutels_absoluut!$C50,CBS_bodemgebruik_2015!$B:$B,0),MATCH(Verdeelsleutels_absoluut!N$1,CBS_bodemgebruik_2015!$C$1:$F$1,0))</f>
        <v>29</v>
      </c>
      <c r="O50">
        <f>INDEX(CBS_bodemgebruik_2015!$C:$F,MATCH(Verdeelsleutels_absoluut!$C50,CBS_bodemgebruik_2015!$B:$B,0),MATCH(Verdeelsleutels_absoluut!O$1,CBS_bodemgebruik_2015!$C$1:$F$1,0))</f>
        <v>144</v>
      </c>
      <c r="P50">
        <f>INDEX(CBS_bodemgebruik_2015!$C:$F,MATCH(Verdeelsleutels_absoluut!$C50,CBS_bodemgebruik_2015!$B:$B,0),MATCH(Verdeelsleutels_absoluut!P$1,CBS_bodemgebruik_2015!$C$1:$F$1,0))</f>
        <v>3</v>
      </c>
      <c r="Q50">
        <f>INDEX(CBS_bodemgebruik_2015!$C:$I,MATCH(Verdeelsleutels_absoluut!$C50,CBS_bodemgebruik_2015!$B:$B,0),MATCH(Verdeelsleutels_absoluut!Q$1,CBS_bodemgebruik_2015!$C$1:$I$1,0))</f>
        <v>0</v>
      </c>
      <c r="R50">
        <f>INDEX(CBS_bodemgebruik_2015!$C:$I,MATCH(Verdeelsleutels_absoluut!$C50,CBS_bodemgebruik_2015!$B:$B,0),MATCH(Verdeelsleutels_absoluut!R$1,CBS_bodemgebruik_2015!$C$1:$I$1,0))</f>
        <v>2</v>
      </c>
      <c r="S50">
        <f>INDEX(CBS_bodemgebruik_2015!$C:$I,MATCH(Verdeelsleutels_absoluut!$C50,CBS_bodemgebruik_2015!$B:$B,0),MATCH(Verdeelsleutels_absoluut!S$1,CBS_bodemgebruik_2015!$C$1:$I$1,0))</f>
        <v>15</v>
      </c>
      <c r="T50">
        <f t="shared" si="3"/>
        <v>17</v>
      </c>
      <c r="U50">
        <f>INDEX(CBS_wegen_2019!B:C,MATCH(C50,CBS_wegen_2019!B:B,0),2)</f>
        <v>179</v>
      </c>
    </row>
    <row r="51" spans="2:21">
      <c r="B51" t="str">
        <f>INDEX('ETLocal datasets'!B:C,MATCH(Verdeelsleutels_absoluut!C51,'ETLocal datasets'!C:C,0),1)</f>
        <v>GM0148</v>
      </c>
      <c r="C51" t="str">
        <f>'ETLocal datasets'!C37</f>
        <v>Dalfsen</v>
      </c>
      <c r="D51">
        <f>INDEX(CBS_bevolking_2018!B:C,MATCH(Verdeelsleutels_absoluut!C51,CBS_bevolking_2018!B:B,0),2)</f>
        <v>28499</v>
      </c>
      <c r="E51">
        <f>INDEX(CBS_landbouw_2018!$C:$I,MATCH(Verdeelsleutels_absoluut!$C51,CBS_landbouw_2018!$B:$B,0),MATCH(Verdeelsleutels_absoluut!E$1,CBS_landbouw_2018!$C$1:$I$1,0))</f>
        <v>1108381</v>
      </c>
      <c r="F51">
        <f>INDEX(CBS_landbouw_2018!$C:$I,MATCH(Verdeelsleutels_absoluut!$C51,CBS_landbouw_2018!$B:$B,0),MATCH(Verdeelsleutels_absoluut!F$1,CBS_landbouw_2018!$C$1:$I$1,0))</f>
        <v>679856</v>
      </c>
      <c r="G51">
        <f>INDEX(CBS_landbouw_2018!$C:$I,MATCH(Verdeelsleutels_absoluut!$C51,CBS_landbouw_2018!$B:$B,0),MATCH(Verdeelsleutels_absoluut!G$1,CBS_landbouw_2018!$C$1:$I$1,0))</f>
        <v>15659</v>
      </c>
      <c r="H51">
        <f>INDEX(CBS_landbouw_2018!$C:$I,MATCH(Verdeelsleutels_absoluut!$C51,CBS_landbouw_2018!$B:$B,0),MATCH(Verdeelsleutels_absoluut!H$1,CBS_landbouw_2018!$C$1:$I$1,0))</f>
        <v>85116</v>
      </c>
      <c r="I51">
        <f>INDEX(CBS_landbouw_2018!$C:$I,MATCH(Verdeelsleutels_absoluut!$C51,CBS_landbouw_2018!$B:$B,0),MATCH(Verdeelsleutels_absoluut!I$1,CBS_landbouw_2018!$C$1:$I$1,0))</f>
        <v>739002</v>
      </c>
      <c r="J51">
        <f>INDEX(CBS_landbouw_2018!$C:$I,MATCH(Verdeelsleutels_absoluut!$C51,CBS_landbouw_2018!$B:$B,0),MATCH(Verdeelsleutels_absoluut!J$1,CBS_landbouw_2018!$C$1:$I$1,0))</f>
        <v>18997</v>
      </c>
      <c r="K51">
        <f>INDEX(CBS_landbouw_2018!$C:$I,MATCH(Verdeelsleutels_absoluut!$C51,CBS_landbouw_2018!$B:$B,0),MATCH(Verdeelsleutels_absoluut!K$1,CBS_landbouw_2018!$C$1:$I$1,0))</f>
        <v>5582</v>
      </c>
      <c r="L51">
        <f t="shared" si="4"/>
        <v>428525</v>
      </c>
      <c r="M51">
        <f>INDEX(CBS_bodemgebruik_2015!$C:$F,MATCH(Verdeelsleutels_absoluut!$C51,CBS_bodemgebruik_2015!$B:$B,0),MATCH(Verdeelsleutels_absoluut!M$1,CBS_bodemgebruik_2015!$C$1:$F$1,0))</f>
        <v>13430</v>
      </c>
      <c r="N51">
        <f>INDEX(CBS_bodemgebruik_2015!$C:$F,MATCH(Verdeelsleutels_absoluut!$C51,CBS_bodemgebruik_2015!$B:$B,0),MATCH(Verdeelsleutels_absoluut!N$1,CBS_bodemgebruik_2015!$C$1:$F$1,0))</f>
        <v>25</v>
      </c>
      <c r="O51">
        <f>INDEX(CBS_bodemgebruik_2015!$C:$F,MATCH(Verdeelsleutels_absoluut!$C51,CBS_bodemgebruik_2015!$B:$B,0),MATCH(Verdeelsleutels_absoluut!O$1,CBS_bodemgebruik_2015!$C$1:$F$1,0))</f>
        <v>1538</v>
      </c>
      <c r="P51">
        <f>INDEX(CBS_bodemgebruik_2015!$C:$F,MATCH(Verdeelsleutels_absoluut!$C51,CBS_bodemgebruik_2015!$B:$B,0),MATCH(Verdeelsleutels_absoluut!P$1,CBS_bodemgebruik_2015!$C$1:$F$1,0))</f>
        <v>37</v>
      </c>
      <c r="Q51">
        <f>INDEX(CBS_bodemgebruik_2015!$C:$I,MATCH(Verdeelsleutels_absoluut!$C51,CBS_bodemgebruik_2015!$B:$B,0),MATCH(Verdeelsleutels_absoluut!Q$1,CBS_bodemgebruik_2015!$C$1:$I$1,0))</f>
        <v>47</v>
      </c>
      <c r="R51">
        <f>INDEX(CBS_bodemgebruik_2015!$C:$I,MATCH(Verdeelsleutels_absoluut!$C51,CBS_bodemgebruik_2015!$B:$B,0),MATCH(Verdeelsleutels_absoluut!R$1,CBS_bodemgebruik_2015!$C$1:$I$1,0))</f>
        <v>1</v>
      </c>
      <c r="S51">
        <f>INDEX(CBS_bodemgebruik_2015!$C:$I,MATCH(Verdeelsleutels_absoluut!$C51,CBS_bodemgebruik_2015!$B:$B,0),MATCH(Verdeelsleutels_absoluut!S$1,CBS_bodemgebruik_2015!$C$1:$I$1,0))</f>
        <v>143</v>
      </c>
      <c r="T51">
        <f t="shared" si="3"/>
        <v>191</v>
      </c>
      <c r="U51">
        <f>INDEX(CBS_wegen_2019!B:C,MATCH(C51,CBS_wegen_2019!B:B,0),2)</f>
        <v>519</v>
      </c>
    </row>
    <row r="52" spans="2:21">
      <c r="B52" t="str">
        <f>INDEX('ETLocal datasets'!B:C,MATCH(Verdeelsleutels_absoluut!C52,'ETLocal datasets'!C:C,0),1)</f>
        <v>GM0150</v>
      </c>
      <c r="C52" t="str">
        <f>'ETLocal datasets'!C38</f>
        <v>Deventer</v>
      </c>
      <c r="D52">
        <f>INDEX(CBS_bevolking_2018!B:C,MATCH(Verdeelsleutels_absoluut!C52,CBS_bevolking_2018!B:B,0),2)</f>
        <v>99957</v>
      </c>
      <c r="E52">
        <f>INDEX(CBS_landbouw_2018!$C:$I,MATCH(Verdeelsleutels_absoluut!$C52,CBS_landbouw_2018!$B:$B,0),MATCH(Verdeelsleutels_absoluut!E$1,CBS_landbouw_2018!$C$1:$I$1,0))</f>
        <v>716484</v>
      </c>
      <c r="F52">
        <f>INDEX(CBS_landbouw_2018!$C:$I,MATCH(Verdeelsleutels_absoluut!$C52,CBS_landbouw_2018!$B:$B,0),MATCH(Verdeelsleutels_absoluut!F$1,CBS_landbouw_2018!$C$1:$I$1,0))</f>
        <v>373008</v>
      </c>
      <c r="G52">
        <f>INDEX(CBS_landbouw_2018!$C:$I,MATCH(Verdeelsleutels_absoluut!$C52,CBS_landbouw_2018!$B:$B,0),MATCH(Verdeelsleutels_absoluut!G$1,CBS_landbouw_2018!$C$1:$I$1,0))</f>
        <v>9851</v>
      </c>
      <c r="H52">
        <f>INDEX(CBS_landbouw_2018!$C:$I,MATCH(Verdeelsleutels_absoluut!$C52,CBS_landbouw_2018!$B:$B,0),MATCH(Verdeelsleutels_absoluut!H$1,CBS_landbouw_2018!$C$1:$I$1,0))</f>
        <v>31880</v>
      </c>
      <c r="I52">
        <f>INDEX(CBS_landbouw_2018!$C:$I,MATCH(Verdeelsleutels_absoluut!$C52,CBS_landbouw_2018!$B:$B,0),MATCH(Verdeelsleutels_absoluut!I$1,CBS_landbouw_2018!$C$1:$I$1,0))</f>
        <v>683423</v>
      </c>
      <c r="J52">
        <f>INDEX(CBS_landbouw_2018!$C:$I,MATCH(Verdeelsleutels_absoluut!$C52,CBS_landbouw_2018!$B:$B,0),MATCH(Verdeelsleutels_absoluut!J$1,CBS_landbouw_2018!$C$1:$I$1,0))</f>
        <v>22358</v>
      </c>
      <c r="K52">
        <f>INDEX(CBS_landbouw_2018!$C:$I,MATCH(Verdeelsleutels_absoluut!$C52,CBS_landbouw_2018!$B:$B,0),MATCH(Verdeelsleutels_absoluut!K$1,CBS_landbouw_2018!$C$1:$I$1,0))</f>
        <v>772</v>
      </c>
      <c r="L52">
        <f t="shared" si="4"/>
        <v>343476</v>
      </c>
      <c r="M52">
        <f>INDEX(CBS_bodemgebruik_2015!$C:$F,MATCH(Verdeelsleutels_absoluut!$C52,CBS_bodemgebruik_2015!$B:$B,0),MATCH(Verdeelsleutels_absoluut!M$1,CBS_bodemgebruik_2015!$C$1:$F$1,0))</f>
        <v>8474</v>
      </c>
      <c r="N52">
        <f>INDEX(CBS_bodemgebruik_2015!$C:$F,MATCH(Verdeelsleutels_absoluut!$C52,CBS_bodemgebruik_2015!$B:$B,0),MATCH(Verdeelsleutels_absoluut!N$1,CBS_bodemgebruik_2015!$C$1:$F$1,0))</f>
        <v>182</v>
      </c>
      <c r="O52">
        <f>INDEX(CBS_bodemgebruik_2015!$C:$F,MATCH(Verdeelsleutels_absoluut!$C52,CBS_bodemgebruik_2015!$B:$B,0),MATCH(Verdeelsleutels_absoluut!O$1,CBS_bodemgebruik_2015!$C$1:$F$1,0))</f>
        <v>1536</v>
      </c>
      <c r="P52">
        <f>INDEX(CBS_bodemgebruik_2015!$C:$F,MATCH(Verdeelsleutels_absoluut!$C52,CBS_bodemgebruik_2015!$B:$B,0),MATCH(Verdeelsleutels_absoluut!P$1,CBS_bodemgebruik_2015!$C$1:$F$1,0))</f>
        <v>11</v>
      </c>
      <c r="Q52">
        <f>INDEX(CBS_bodemgebruik_2015!$C:$I,MATCH(Verdeelsleutels_absoluut!$C52,CBS_bodemgebruik_2015!$B:$B,0),MATCH(Verdeelsleutels_absoluut!Q$1,CBS_bodemgebruik_2015!$C$1:$I$1,0))</f>
        <v>44</v>
      </c>
      <c r="R52">
        <f>INDEX(CBS_bodemgebruik_2015!$C:$I,MATCH(Verdeelsleutels_absoluut!$C52,CBS_bodemgebruik_2015!$B:$B,0),MATCH(Verdeelsleutels_absoluut!R$1,CBS_bodemgebruik_2015!$C$1:$I$1,0))</f>
        <v>15</v>
      </c>
      <c r="S52">
        <f>INDEX(CBS_bodemgebruik_2015!$C:$I,MATCH(Verdeelsleutels_absoluut!$C52,CBS_bodemgebruik_2015!$B:$B,0),MATCH(Verdeelsleutels_absoluut!S$1,CBS_bodemgebruik_2015!$C$1:$I$1,0))</f>
        <v>260</v>
      </c>
      <c r="T52">
        <f t="shared" si="3"/>
        <v>319</v>
      </c>
      <c r="U52">
        <f>INDEX(CBS_wegen_2019!B:C,MATCH(C52,CBS_wegen_2019!B:B,0),2)</f>
        <v>669</v>
      </c>
    </row>
    <row r="53" spans="2:21">
      <c r="B53" t="str">
        <f>INDEX('ETLocal datasets'!B:C,MATCH(Verdeelsleutels_absoluut!C53,'ETLocal datasets'!C:C,0),1)</f>
        <v>GM0153</v>
      </c>
      <c r="C53" t="str">
        <f>'ETLocal datasets'!C39</f>
        <v>Enschede</v>
      </c>
      <c r="D53">
        <f>INDEX(CBS_bevolking_2018!B:C,MATCH(Verdeelsleutels_absoluut!C53,CBS_bevolking_2018!B:B,0),2)</f>
        <v>158986</v>
      </c>
      <c r="E53">
        <f>INDEX(CBS_landbouw_2018!$C:$I,MATCH(Verdeelsleutels_absoluut!$C53,CBS_landbouw_2018!$B:$B,0),MATCH(Verdeelsleutels_absoluut!E$1,CBS_landbouw_2018!$C$1:$I$1,0))</f>
        <v>353856</v>
      </c>
      <c r="F53">
        <f>INDEX(CBS_landbouw_2018!$C:$I,MATCH(Verdeelsleutels_absoluut!$C53,CBS_landbouw_2018!$B:$B,0),MATCH(Verdeelsleutels_absoluut!F$1,CBS_landbouw_2018!$C$1:$I$1,0))</f>
        <v>213662</v>
      </c>
      <c r="G53">
        <f>INDEX(CBS_landbouw_2018!$C:$I,MATCH(Verdeelsleutels_absoluut!$C53,CBS_landbouw_2018!$B:$B,0),MATCH(Verdeelsleutels_absoluut!G$1,CBS_landbouw_2018!$C$1:$I$1,0))</f>
        <v>3816</v>
      </c>
      <c r="H53">
        <f>INDEX(CBS_landbouw_2018!$C:$I,MATCH(Verdeelsleutels_absoluut!$C53,CBS_landbouw_2018!$B:$B,0),MATCH(Verdeelsleutels_absoluut!H$1,CBS_landbouw_2018!$C$1:$I$1,0))</f>
        <v>8972</v>
      </c>
      <c r="I53">
        <f>INDEX(CBS_landbouw_2018!$C:$I,MATCH(Verdeelsleutels_absoluut!$C53,CBS_landbouw_2018!$B:$B,0),MATCH(Verdeelsleutels_absoluut!I$1,CBS_landbouw_2018!$C$1:$I$1,0))</f>
        <v>70611</v>
      </c>
      <c r="J53">
        <f>INDEX(CBS_landbouw_2018!$C:$I,MATCH(Verdeelsleutels_absoluut!$C53,CBS_landbouw_2018!$B:$B,0),MATCH(Verdeelsleutels_absoluut!J$1,CBS_landbouw_2018!$C$1:$I$1,0))</f>
        <v>8597</v>
      </c>
      <c r="K53">
        <f>INDEX(CBS_landbouw_2018!$C:$I,MATCH(Verdeelsleutels_absoluut!$C53,CBS_landbouw_2018!$B:$B,0),MATCH(Verdeelsleutels_absoluut!K$1,CBS_landbouw_2018!$C$1:$I$1,0))</f>
        <v>2</v>
      </c>
      <c r="L53">
        <f t="shared" si="4"/>
        <v>140194</v>
      </c>
      <c r="M53">
        <f>INDEX(CBS_bodemgebruik_2015!$C:$F,MATCH(Verdeelsleutels_absoluut!$C53,CBS_bodemgebruik_2015!$B:$B,0),MATCH(Verdeelsleutels_absoluut!M$1,CBS_bodemgebruik_2015!$C$1:$F$1,0))</f>
        <v>6913</v>
      </c>
      <c r="N53">
        <f>INDEX(CBS_bodemgebruik_2015!$C:$F,MATCH(Verdeelsleutels_absoluut!$C53,CBS_bodemgebruik_2015!$B:$B,0),MATCH(Verdeelsleutels_absoluut!N$1,CBS_bodemgebruik_2015!$C$1:$F$1,0))</f>
        <v>392</v>
      </c>
      <c r="O53">
        <f>INDEX(CBS_bodemgebruik_2015!$C:$F,MATCH(Verdeelsleutels_absoluut!$C53,CBS_bodemgebruik_2015!$B:$B,0),MATCH(Verdeelsleutels_absoluut!O$1,CBS_bodemgebruik_2015!$C$1:$F$1,0))</f>
        <v>2206</v>
      </c>
      <c r="P53">
        <f>INDEX(CBS_bodemgebruik_2015!$C:$F,MATCH(Verdeelsleutels_absoluut!$C53,CBS_bodemgebruik_2015!$B:$B,0),MATCH(Verdeelsleutels_absoluut!P$1,CBS_bodemgebruik_2015!$C$1:$F$1,0))</f>
        <v>120</v>
      </c>
      <c r="Q53">
        <f>INDEX(CBS_bodemgebruik_2015!$C:$I,MATCH(Verdeelsleutels_absoluut!$C53,CBS_bodemgebruik_2015!$B:$B,0),MATCH(Verdeelsleutels_absoluut!Q$1,CBS_bodemgebruik_2015!$C$1:$I$1,0))</f>
        <v>58</v>
      </c>
      <c r="R53">
        <f>INDEX(CBS_bodemgebruik_2015!$C:$I,MATCH(Verdeelsleutels_absoluut!$C53,CBS_bodemgebruik_2015!$B:$B,0),MATCH(Verdeelsleutels_absoluut!R$1,CBS_bodemgebruik_2015!$C$1:$I$1,0))</f>
        <v>47</v>
      </c>
      <c r="S53">
        <f>INDEX(CBS_bodemgebruik_2015!$C:$I,MATCH(Verdeelsleutels_absoluut!$C53,CBS_bodemgebruik_2015!$B:$B,0),MATCH(Verdeelsleutels_absoluut!S$1,CBS_bodemgebruik_2015!$C$1:$I$1,0))</f>
        <v>74</v>
      </c>
      <c r="T53">
        <f t="shared" si="3"/>
        <v>179</v>
      </c>
      <c r="U53">
        <f>INDEX(CBS_wegen_2019!B:C,MATCH(C53,CBS_wegen_2019!B:B,0),2)</f>
        <v>934</v>
      </c>
    </row>
    <row r="54" spans="2:21">
      <c r="B54" t="str">
        <f>INDEX('ETLocal datasets'!B:C,MATCH(Verdeelsleutels_absoluut!C54,'ETLocal datasets'!C:C,0),1)</f>
        <v>GM0158</v>
      </c>
      <c r="C54" t="str">
        <f>'ETLocal datasets'!C40</f>
        <v>Haaksbergen</v>
      </c>
      <c r="D54">
        <f>INDEX(CBS_bevolking_2018!B:C,MATCH(Verdeelsleutels_absoluut!C54,CBS_bevolking_2018!B:B,0),2)</f>
        <v>24277</v>
      </c>
      <c r="E54">
        <f>INDEX(CBS_landbouw_2018!$C:$I,MATCH(Verdeelsleutels_absoluut!$C54,CBS_landbouw_2018!$B:$B,0),MATCH(Verdeelsleutels_absoluut!E$1,CBS_landbouw_2018!$C$1:$I$1,0))</f>
        <v>573367</v>
      </c>
      <c r="F54">
        <f>INDEX(CBS_landbouw_2018!$C:$I,MATCH(Verdeelsleutels_absoluut!$C54,CBS_landbouw_2018!$B:$B,0),MATCH(Verdeelsleutels_absoluut!F$1,CBS_landbouw_2018!$C$1:$I$1,0))</f>
        <v>257927</v>
      </c>
      <c r="G54">
        <f>INDEX(CBS_landbouw_2018!$C:$I,MATCH(Verdeelsleutels_absoluut!$C54,CBS_landbouw_2018!$B:$B,0),MATCH(Verdeelsleutels_absoluut!G$1,CBS_landbouw_2018!$C$1:$I$1,0))</f>
        <v>7391</v>
      </c>
      <c r="H54">
        <f>INDEX(CBS_landbouw_2018!$C:$I,MATCH(Verdeelsleutels_absoluut!$C54,CBS_landbouw_2018!$B:$B,0),MATCH(Verdeelsleutels_absoluut!H$1,CBS_landbouw_2018!$C$1:$I$1,0))</f>
        <v>95792</v>
      </c>
      <c r="I54">
        <f>INDEX(CBS_landbouw_2018!$C:$I,MATCH(Verdeelsleutels_absoluut!$C54,CBS_landbouw_2018!$B:$B,0),MATCH(Verdeelsleutels_absoluut!I$1,CBS_landbouw_2018!$C$1:$I$1,0))</f>
        <v>123199</v>
      </c>
      <c r="J54">
        <f>INDEX(CBS_landbouw_2018!$C:$I,MATCH(Verdeelsleutels_absoluut!$C54,CBS_landbouw_2018!$B:$B,0),MATCH(Verdeelsleutels_absoluut!J$1,CBS_landbouw_2018!$C$1:$I$1,0))</f>
        <v>16810</v>
      </c>
      <c r="K54">
        <f>INDEX(CBS_landbouw_2018!$C:$I,MATCH(Verdeelsleutels_absoluut!$C54,CBS_landbouw_2018!$B:$B,0),MATCH(Verdeelsleutels_absoluut!K$1,CBS_landbouw_2018!$C$1:$I$1,0))</f>
        <v>0</v>
      </c>
      <c r="L54">
        <f t="shared" si="4"/>
        <v>315440</v>
      </c>
      <c r="M54">
        <f>INDEX(CBS_bodemgebruik_2015!$C:$F,MATCH(Verdeelsleutels_absoluut!$C54,CBS_bodemgebruik_2015!$B:$B,0),MATCH(Verdeelsleutels_absoluut!M$1,CBS_bodemgebruik_2015!$C$1:$F$1,0))</f>
        <v>7169</v>
      </c>
      <c r="N54">
        <f>INDEX(CBS_bodemgebruik_2015!$C:$F,MATCH(Verdeelsleutels_absoluut!$C54,CBS_bodemgebruik_2015!$B:$B,0),MATCH(Verdeelsleutels_absoluut!N$1,CBS_bodemgebruik_2015!$C$1:$F$1,0))</f>
        <v>33</v>
      </c>
      <c r="O54">
        <f>INDEX(CBS_bodemgebruik_2015!$C:$F,MATCH(Verdeelsleutels_absoluut!$C54,CBS_bodemgebruik_2015!$B:$B,0),MATCH(Verdeelsleutels_absoluut!O$1,CBS_bodemgebruik_2015!$C$1:$F$1,0))</f>
        <v>1430</v>
      </c>
      <c r="P54">
        <f>INDEX(CBS_bodemgebruik_2015!$C:$F,MATCH(Verdeelsleutels_absoluut!$C54,CBS_bodemgebruik_2015!$B:$B,0),MATCH(Verdeelsleutels_absoluut!P$1,CBS_bodemgebruik_2015!$C$1:$F$1,0))</f>
        <v>509</v>
      </c>
      <c r="Q54">
        <f>INDEX(CBS_bodemgebruik_2015!$C:$I,MATCH(Verdeelsleutels_absoluut!$C54,CBS_bodemgebruik_2015!$B:$B,0),MATCH(Verdeelsleutels_absoluut!Q$1,CBS_bodemgebruik_2015!$C$1:$I$1,0))</f>
        <v>323</v>
      </c>
      <c r="R54">
        <f>INDEX(CBS_bodemgebruik_2015!$C:$I,MATCH(Verdeelsleutels_absoluut!$C54,CBS_bodemgebruik_2015!$B:$B,0),MATCH(Verdeelsleutels_absoluut!R$1,CBS_bodemgebruik_2015!$C$1:$I$1,0))</f>
        <v>3</v>
      </c>
      <c r="S54">
        <f>INDEX(CBS_bodemgebruik_2015!$C:$I,MATCH(Verdeelsleutels_absoluut!$C54,CBS_bodemgebruik_2015!$B:$B,0),MATCH(Verdeelsleutels_absoluut!S$1,CBS_bodemgebruik_2015!$C$1:$I$1,0))</f>
        <v>65</v>
      </c>
      <c r="T54">
        <f t="shared" si="3"/>
        <v>391</v>
      </c>
      <c r="U54">
        <f>INDEX(CBS_wegen_2019!B:C,MATCH(C54,CBS_wegen_2019!B:B,0),2)</f>
        <v>390</v>
      </c>
    </row>
    <row r="55" spans="2:21">
      <c r="B55" t="str">
        <f>INDEX('ETLocal datasets'!B:C,MATCH(Verdeelsleutels_absoluut!C55,'ETLocal datasets'!C:C,0),1)</f>
        <v>GM0160</v>
      </c>
      <c r="C55" t="str">
        <f>'ETLocal datasets'!C41</f>
        <v>Hardenberg</v>
      </c>
      <c r="D55">
        <f>INDEX(CBS_bevolking_2018!B:C,MATCH(Verdeelsleutels_absoluut!C55,CBS_bevolking_2018!B:B,0),2)</f>
        <v>60574</v>
      </c>
      <c r="E55">
        <f>INDEX(CBS_landbouw_2018!$C:$I,MATCH(Verdeelsleutels_absoluut!$C55,CBS_landbouw_2018!$B:$B,0),MATCH(Verdeelsleutels_absoluut!E$1,CBS_landbouw_2018!$C$1:$I$1,0))</f>
        <v>2203183</v>
      </c>
      <c r="F55">
        <f>INDEX(CBS_landbouw_2018!$C:$I,MATCH(Verdeelsleutels_absoluut!$C55,CBS_landbouw_2018!$B:$B,0),MATCH(Verdeelsleutels_absoluut!F$1,CBS_landbouw_2018!$C$1:$I$1,0))</f>
        <v>691576</v>
      </c>
      <c r="G55">
        <f>INDEX(CBS_landbouw_2018!$C:$I,MATCH(Verdeelsleutels_absoluut!$C55,CBS_landbouw_2018!$B:$B,0),MATCH(Verdeelsleutels_absoluut!G$1,CBS_landbouw_2018!$C$1:$I$1,0))</f>
        <v>22631</v>
      </c>
      <c r="H55">
        <f>INDEX(CBS_landbouw_2018!$C:$I,MATCH(Verdeelsleutels_absoluut!$C55,CBS_landbouw_2018!$B:$B,0),MATCH(Verdeelsleutels_absoluut!H$1,CBS_landbouw_2018!$C$1:$I$1,0))</f>
        <v>136638</v>
      </c>
      <c r="I55">
        <f>INDEX(CBS_landbouw_2018!$C:$I,MATCH(Verdeelsleutels_absoluut!$C55,CBS_landbouw_2018!$B:$B,0),MATCH(Verdeelsleutels_absoluut!I$1,CBS_landbouw_2018!$C$1:$I$1,0))</f>
        <v>2263514</v>
      </c>
      <c r="J55">
        <f>INDEX(CBS_landbouw_2018!$C:$I,MATCH(Verdeelsleutels_absoluut!$C55,CBS_landbouw_2018!$B:$B,0),MATCH(Verdeelsleutels_absoluut!J$1,CBS_landbouw_2018!$C$1:$I$1,0))</f>
        <v>111143</v>
      </c>
      <c r="K55">
        <f>INDEX(CBS_landbouw_2018!$C:$I,MATCH(Verdeelsleutels_absoluut!$C55,CBS_landbouw_2018!$B:$B,0),MATCH(Verdeelsleutels_absoluut!K$1,CBS_landbouw_2018!$C$1:$I$1,0))</f>
        <v>15258</v>
      </c>
      <c r="L55">
        <f t="shared" si="4"/>
        <v>1511607</v>
      </c>
      <c r="M55">
        <f>INDEX(CBS_bodemgebruik_2015!$C:$F,MATCH(Verdeelsleutels_absoluut!$C55,CBS_bodemgebruik_2015!$B:$B,0),MATCH(Verdeelsleutels_absoluut!M$1,CBS_bodemgebruik_2015!$C$1:$F$1,0))</f>
        <v>25449</v>
      </c>
      <c r="N55">
        <f>INDEX(CBS_bodemgebruik_2015!$C:$F,MATCH(Verdeelsleutels_absoluut!$C55,CBS_bodemgebruik_2015!$B:$B,0),MATCH(Verdeelsleutels_absoluut!N$1,CBS_bodemgebruik_2015!$C$1:$F$1,0))</f>
        <v>98</v>
      </c>
      <c r="O55">
        <f>INDEX(CBS_bodemgebruik_2015!$C:$F,MATCH(Verdeelsleutels_absoluut!$C55,CBS_bodemgebruik_2015!$B:$B,0),MATCH(Verdeelsleutels_absoluut!O$1,CBS_bodemgebruik_2015!$C$1:$F$1,0))</f>
        <v>2169</v>
      </c>
      <c r="P55">
        <f>INDEX(CBS_bodemgebruik_2015!$C:$F,MATCH(Verdeelsleutels_absoluut!$C55,CBS_bodemgebruik_2015!$B:$B,0),MATCH(Verdeelsleutels_absoluut!P$1,CBS_bodemgebruik_2015!$C$1:$F$1,0))</f>
        <v>75</v>
      </c>
      <c r="Q55">
        <f>INDEX(CBS_bodemgebruik_2015!$C:$I,MATCH(Verdeelsleutels_absoluut!$C55,CBS_bodemgebruik_2015!$B:$B,0),MATCH(Verdeelsleutels_absoluut!Q$1,CBS_bodemgebruik_2015!$C$1:$I$1,0))</f>
        <v>37</v>
      </c>
      <c r="R55">
        <f>INDEX(CBS_bodemgebruik_2015!$C:$I,MATCH(Verdeelsleutels_absoluut!$C55,CBS_bodemgebruik_2015!$B:$B,0),MATCH(Verdeelsleutels_absoluut!R$1,CBS_bodemgebruik_2015!$C$1:$I$1,0))</f>
        <v>36</v>
      </c>
      <c r="S55">
        <f>INDEX(CBS_bodemgebruik_2015!$C:$I,MATCH(Verdeelsleutels_absoluut!$C55,CBS_bodemgebruik_2015!$B:$B,0),MATCH(Verdeelsleutels_absoluut!S$1,CBS_bodemgebruik_2015!$C$1:$I$1,0))</f>
        <v>317</v>
      </c>
      <c r="T55">
        <f t="shared" si="3"/>
        <v>390</v>
      </c>
      <c r="U55">
        <f>INDEX(CBS_wegen_2019!B:C,MATCH(C55,CBS_wegen_2019!B:B,0),2)</f>
        <v>950</v>
      </c>
    </row>
    <row r="56" spans="2:21">
      <c r="B56" t="str">
        <f>INDEX('ETLocal datasets'!B:C,MATCH(Verdeelsleutels_absoluut!C56,'ETLocal datasets'!C:C,0),1)</f>
        <v>GM0163</v>
      </c>
      <c r="C56" t="str">
        <f>'ETLocal datasets'!C42</f>
        <v>Hellendoorn</v>
      </c>
      <c r="D56">
        <f>INDEX(CBS_bevolking_2018!B:C,MATCH(Verdeelsleutels_absoluut!C56,CBS_bevolking_2018!B:B,0),2)</f>
        <v>35808</v>
      </c>
      <c r="E56">
        <f>INDEX(CBS_landbouw_2018!$C:$I,MATCH(Verdeelsleutels_absoluut!$C56,CBS_landbouw_2018!$B:$B,0),MATCH(Verdeelsleutels_absoluut!E$1,CBS_landbouw_2018!$C$1:$I$1,0))</f>
        <v>614542</v>
      </c>
      <c r="F56">
        <f>INDEX(CBS_landbouw_2018!$C:$I,MATCH(Verdeelsleutels_absoluut!$C56,CBS_landbouw_2018!$B:$B,0),MATCH(Verdeelsleutels_absoluut!F$1,CBS_landbouw_2018!$C$1:$I$1,0))</f>
        <v>332185</v>
      </c>
      <c r="G56">
        <f>INDEX(CBS_landbouw_2018!$C:$I,MATCH(Verdeelsleutels_absoluut!$C56,CBS_landbouw_2018!$B:$B,0),MATCH(Verdeelsleutels_absoluut!G$1,CBS_landbouw_2018!$C$1:$I$1,0))</f>
        <v>9823</v>
      </c>
      <c r="H56">
        <f>INDEX(CBS_landbouw_2018!$C:$I,MATCH(Verdeelsleutels_absoluut!$C56,CBS_landbouw_2018!$B:$B,0),MATCH(Verdeelsleutels_absoluut!H$1,CBS_landbouw_2018!$C$1:$I$1,0))</f>
        <v>97009</v>
      </c>
      <c r="I56">
        <f>INDEX(CBS_landbouw_2018!$C:$I,MATCH(Verdeelsleutels_absoluut!$C56,CBS_landbouw_2018!$B:$B,0),MATCH(Verdeelsleutels_absoluut!I$1,CBS_landbouw_2018!$C$1:$I$1,0))</f>
        <v>454161</v>
      </c>
      <c r="J56">
        <f>INDEX(CBS_landbouw_2018!$C:$I,MATCH(Verdeelsleutels_absoluut!$C56,CBS_landbouw_2018!$B:$B,0),MATCH(Verdeelsleutels_absoluut!J$1,CBS_landbouw_2018!$C$1:$I$1,0))</f>
        <v>6626</v>
      </c>
      <c r="K56">
        <f>INDEX(CBS_landbouw_2018!$C:$I,MATCH(Verdeelsleutels_absoluut!$C56,CBS_landbouw_2018!$B:$B,0),MATCH(Verdeelsleutels_absoluut!K$1,CBS_landbouw_2018!$C$1:$I$1,0))</f>
        <v>2056</v>
      </c>
      <c r="L56">
        <f t="shared" si="4"/>
        <v>282357</v>
      </c>
      <c r="M56">
        <f>INDEX(CBS_bodemgebruik_2015!$C:$F,MATCH(Verdeelsleutels_absoluut!$C56,CBS_bodemgebruik_2015!$B:$B,0),MATCH(Verdeelsleutels_absoluut!M$1,CBS_bodemgebruik_2015!$C$1:$F$1,0))</f>
        <v>8135</v>
      </c>
      <c r="N56">
        <f>INDEX(CBS_bodemgebruik_2015!$C:$F,MATCH(Verdeelsleutels_absoluut!$C56,CBS_bodemgebruik_2015!$B:$B,0),MATCH(Verdeelsleutels_absoluut!N$1,CBS_bodemgebruik_2015!$C$1:$F$1,0))</f>
        <v>52</v>
      </c>
      <c r="O56">
        <f>INDEX(CBS_bodemgebruik_2015!$C:$F,MATCH(Verdeelsleutels_absoluut!$C56,CBS_bodemgebruik_2015!$B:$B,0),MATCH(Verdeelsleutels_absoluut!O$1,CBS_bodemgebruik_2015!$C$1:$F$1,0))</f>
        <v>3010</v>
      </c>
      <c r="P56">
        <f>INDEX(CBS_bodemgebruik_2015!$C:$F,MATCH(Verdeelsleutels_absoluut!$C56,CBS_bodemgebruik_2015!$B:$B,0),MATCH(Verdeelsleutels_absoluut!P$1,CBS_bodemgebruik_2015!$C$1:$F$1,0))</f>
        <v>1130</v>
      </c>
      <c r="Q56">
        <f>INDEX(CBS_bodemgebruik_2015!$C:$I,MATCH(Verdeelsleutels_absoluut!$C56,CBS_bodemgebruik_2015!$B:$B,0),MATCH(Verdeelsleutels_absoluut!Q$1,CBS_bodemgebruik_2015!$C$1:$I$1,0))</f>
        <v>33</v>
      </c>
      <c r="R56">
        <f>INDEX(CBS_bodemgebruik_2015!$C:$I,MATCH(Verdeelsleutels_absoluut!$C56,CBS_bodemgebruik_2015!$B:$B,0),MATCH(Verdeelsleutels_absoluut!R$1,CBS_bodemgebruik_2015!$C$1:$I$1,0))</f>
        <v>5</v>
      </c>
      <c r="S56">
        <f>INDEX(CBS_bodemgebruik_2015!$C:$I,MATCH(Verdeelsleutels_absoluut!$C56,CBS_bodemgebruik_2015!$B:$B,0),MATCH(Verdeelsleutels_absoluut!S$1,CBS_bodemgebruik_2015!$C$1:$I$1,0))</f>
        <v>103</v>
      </c>
      <c r="T56">
        <f t="shared" si="3"/>
        <v>141</v>
      </c>
      <c r="U56">
        <f>INDEX(CBS_wegen_2019!B:C,MATCH(C56,CBS_wegen_2019!B:B,0),2)</f>
        <v>490</v>
      </c>
    </row>
    <row r="57" spans="2:21">
      <c r="B57" t="str">
        <f>INDEX('ETLocal datasets'!B:C,MATCH(Verdeelsleutels_absoluut!C57,'ETLocal datasets'!C:C,0),1)</f>
        <v>GM0164</v>
      </c>
      <c r="C57" t="str">
        <f>'ETLocal datasets'!C43</f>
        <v>Hengelo</v>
      </c>
      <c r="D57">
        <f>INDEX(CBS_bevolking_2018!B:C,MATCH(Verdeelsleutels_absoluut!C57,CBS_bevolking_2018!B:B,0),2)</f>
        <v>80683</v>
      </c>
      <c r="E57">
        <f>INDEX(CBS_landbouw_2018!$C:$I,MATCH(Verdeelsleutels_absoluut!$C57,CBS_landbouw_2018!$B:$B,0),MATCH(Verdeelsleutels_absoluut!E$1,CBS_landbouw_2018!$C$1:$I$1,0))</f>
        <v>188017</v>
      </c>
      <c r="F57">
        <f>INDEX(CBS_landbouw_2018!$C:$I,MATCH(Verdeelsleutels_absoluut!$C57,CBS_landbouw_2018!$B:$B,0),MATCH(Verdeelsleutels_absoluut!F$1,CBS_landbouw_2018!$C$1:$I$1,0))</f>
        <v>94370</v>
      </c>
      <c r="G57">
        <f>INDEX(CBS_landbouw_2018!$C:$I,MATCH(Verdeelsleutels_absoluut!$C57,CBS_landbouw_2018!$B:$B,0),MATCH(Verdeelsleutels_absoluut!G$1,CBS_landbouw_2018!$C$1:$I$1,0))</f>
        <v>1393</v>
      </c>
      <c r="H57">
        <f>INDEX(CBS_landbouw_2018!$C:$I,MATCH(Verdeelsleutels_absoluut!$C57,CBS_landbouw_2018!$B:$B,0),MATCH(Verdeelsleutels_absoluut!H$1,CBS_landbouw_2018!$C$1:$I$1,0))</f>
        <v>5625</v>
      </c>
      <c r="I57">
        <f>INDEX(CBS_landbouw_2018!$C:$I,MATCH(Verdeelsleutels_absoluut!$C57,CBS_landbouw_2018!$B:$B,0),MATCH(Verdeelsleutels_absoluut!I$1,CBS_landbouw_2018!$C$1:$I$1,0))</f>
        <v>0</v>
      </c>
      <c r="J57">
        <f>INDEX(CBS_landbouw_2018!$C:$I,MATCH(Verdeelsleutels_absoluut!$C57,CBS_landbouw_2018!$B:$B,0),MATCH(Verdeelsleutels_absoluut!J$1,CBS_landbouw_2018!$C$1:$I$1,0))</f>
        <v>3995</v>
      </c>
      <c r="K57">
        <f>INDEX(CBS_landbouw_2018!$C:$I,MATCH(Verdeelsleutels_absoluut!$C57,CBS_landbouw_2018!$B:$B,0),MATCH(Verdeelsleutels_absoluut!K$1,CBS_landbouw_2018!$C$1:$I$1,0))</f>
        <v>0</v>
      </c>
      <c r="L57">
        <f t="shared" si="4"/>
        <v>93647</v>
      </c>
      <c r="M57">
        <f>INDEX(CBS_bodemgebruik_2015!$C:$F,MATCH(Verdeelsleutels_absoluut!$C57,CBS_bodemgebruik_2015!$B:$B,0),MATCH(Verdeelsleutels_absoluut!M$1,CBS_bodemgebruik_2015!$C$1:$F$1,0))</f>
        <v>2519</v>
      </c>
      <c r="N57">
        <f>INDEX(CBS_bodemgebruik_2015!$C:$F,MATCH(Verdeelsleutels_absoluut!$C57,CBS_bodemgebruik_2015!$B:$B,0),MATCH(Verdeelsleutels_absoluut!N$1,CBS_bodemgebruik_2015!$C$1:$F$1,0))</f>
        <v>114</v>
      </c>
      <c r="O57">
        <f>INDEX(CBS_bodemgebruik_2015!$C:$F,MATCH(Verdeelsleutels_absoluut!$C57,CBS_bodemgebruik_2015!$B:$B,0),MATCH(Verdeelsleutels_absoluut!O$1,CBS_bodemgebruik_2015!$C$1:$F$1,0))</f>
        <v>657</v>
      </c>
      <c r="P57">
        <f>INDEX(CBS_bodemgebruik_2015!$C:$F,MATCH(Verdeelsleutels_absoluut!$C57,CBS_bodemgebruik_2015!$B:$B,0),MATCH(Verdeelsleutels_absoluut!P$1,CBS_bodemgebruik_2015!$C$1:$F$1,0))</f>
        <v>112</v>
      </c>
      <c r="Q57">
        <f>INDEX(CBS_bodemgebruik_2015!$C:$I,MATCH(Verdeelsleutels_absoluut!$C57,CBS_bodemgebruik_2015!$B:$B,0),MATCH(Verdeelsleutels_absoluut!Q$1,CBS_bodemgebruik_2015!$C$1:$I$1,0))</f>
        <v>15</v>
      </c>
      <c r="R57">
        <f>INDEX(CBS_bodemgebruik_2015!$C:$I,MATCH(Verdeelsleutels_absoluut!$C57,CBS_bodemgebruik_2015!$B:$B,0),MATCH(Verdeelsleutels_absoluut!R$1,CBS_bodemgebruik_2015!$C$1:$I$1,0))</f>
        <v>12</v>
      </c>
      <c r="S57">
        <f>INDEX(CBS_bodemgebruik_2015!$C:$I,MATCH(Verdeelsleutels_absoluut!$C57,CBS_bodemgebruik_2015!$B:$B,0),MATCH(Verdeelsleutels_absoluut!S$1,CBS_bodemgebruik_2015!$C$1:$I$1,0))</f>
        <v>87</v>
      </c>
      <c r="T57">
        <f t="shared" si="3"/>
        <v>114</v>
      </c>
      <c r="U57">
        <f>INDEX(CBS_wegen_2019!B:C,MATCH(C57,CBS_wegen_2019!B:B,0),2)</f>
        <v>501</v>
      </c>
    </row>
    <row r="58" spans="2:21">
      <c r="B58" t="str">
        <f>INDEX('ETLocal datasets'!B:C,MATCH(Verdeelsleutels_absoluut!C58,'ETLocal datasets'!C:C,0),1)</f>
        <v>GM0166</v>
      </c>
      <c r="C58" t="str">
        <f>'ETLocal datasets'!C44</f>
        <v>Kampen</v>
      </c>
      <c r="D58">
        <f>INDEX(CBS_bevolking_2018!B:C,MATCH(Verdeelsleutels_absoluut!C58,CBS_bevolking_2018!B:B,0),2)</f>
        <v>53779</v>
      </c>
      <c r="E58">
        <f>INDEX(CBS_landbouw_2018!$C:$I,MATCH(Verdeelsleutels_absoluut!$C58,CBS_landbouw_2018!$B:$B,0),MATCH(Verdeelsleutels_absoluut!E$1,CBS_landbouw_2018!$C$1:$I$1,0))</f>
        <v>975452</v>
      </c>
      <c r="F58">
        <f>INDEX(CBS_landbouw_2018!$C:$I,MATCH(Verdeelsleutels_absoluut!$C58,CBS_landbouw_2018!$B:$B,0),MATCH(Verdeelsleutels_absoluut!F$1,CBS_landbouw_2018!$C$1:$I$1,0))</f>
        <v>782047</v>
      </c>
      <c r="G58">
        <f>INDEX(CBS_landbouw_2018!$C:$I,MATCH(Verdeelsleutels_absoluut!$C58,CBS_landbouw_2018!$B:$B,0),MATCH(Verdeelsleutels_absoluut!G$1,CBS_landbouw_2018!$C$1:$I$1,0))</f>
        <v>14790</v>
      </c>
      <c r="H58">
        <f>INDEX(CBS_landbouw_2018!$C:$I,MATCH(Verdeelsleutels_absoluut!$C58,CBS_landbouw_2018!$B:$B,0),MATCH(Verdeelsleutels_absoluut!H$1,CBS_landbouw_2018!$C$1:$I$1,0))</f>
        <v>3911</v>
      </c>
      <c r="I58">
        <f>INDEX(CBS_landbouw_2018!$C:$I,MATCH(Verdeelsleutels_absoluut!$C58,CBS_landbouw_2018!$B:$B,0),MATCH(Verdeelsleutels_absoluut!I$1,CBS_landbouw_2018!$C$1:$I$1,0))</f>
        <v>224456</v>
      </c>
      <c r="J58">
        <f>INDEX(CBS_landbouw_2018!$C:$I,MATCH(Verdeelsleutels_absoluut!$C58,CBS_landbouw_2018!$B:$B,0),MATCH(Verdeelsleutels_absoluut!J$1,CBS_landbouw_2018!$C$1:$I$1,0))</f>
        <v>2924</v>
      </c>
      <c r="K58">
        <f>INDEX(CBS_landbouw_2018!$C:$I,MATCH(Verdeelsleutels_absoluut!$C58,CBS_landbouw_2018!$B:$B,0),MATCH(Verdeelsleutels_absoluut!K$1,CBS_landbouw_2018!$C$1:$I$1,0))</f>
        <v>3682</v>
      </c>
      <c r="L58">
        <f t="shared" si="4"/>
        <v>193405</v>
      </c>
      <c r="M58">
        <f>INDEX(CBS_bodemgebruik_2015!$C:$F,MATCH(Verdeelsleutels_absoluut!$C58,CBS_bodemgebruik_2015!$B:$B,0),MATCH(Verdeelsleutels_absoluut!M$1,CBS_bodemgebruik_2015!$C$1:$F$1,0))</f>
        <v>11521</v>
      </c>
      <c r="N58">
        <f>INDEX(CBS_bodemgebruik_2015!$C:$F,MATCH(Verdeelsleutels_absoluut!$C58,CBS_bodemgebruik_2015!$B:$B,0),MATCH(Verdeelsleutels_absoluut!N$1,CBS_bodemgebruik_2015!$C$1:$F$1,0))</f>
        <v>77</v>
      </c>
      <c r="O58">
        <f>INDEX(CBS_bodemgebruik_2015!$C:$F,MATCH(Verdeelsleutels_absoluut!$C58,CBS_bodemgebruik_2015!$B:$B,0),MATCH(Verdeelsleutels_absoluut!O$1,CBS_bodemgebruik_2015!$C$1:$F$1,0))</f>
        <v>72</v>
      </c>
      <c r="P58">
        <f>INDEX(CBS_bodemgebruik_2015!$C:$F,MATCH(Verdeelsleutels_absoluut!$C58,CBS_bodemgebruik_2015!$B:$B,0),MATCH(Verdeelsleutels_absoluut!P$1,CBS_bodemgebruik_2015!$C$1:$F$1,0))</f>
        <v>90</v>
      </c>
      <c r="Q58">
        <f>INDEX(CBS_bodemgebruik_2015!$C:$I,MATCH(Verdeelsleutels_absoluut!$C58,CBS_bodemgebruik_2015!$B:$B,0),MATCH(Verdeelsleutels_absoluut!Q$1,CBS_bodemgebruik_2015!$C$1:$I$1,0))</f>
        <v>540</v>
      </c>
      <c r="R58">
        <f>INDEX(CBS_bodemgebruik_2015!$C:$I,MATCH(Verdeelsleutels_absoluut!$C58,CBS_bodemgebruik_2015!$B:$B,0),MATCH(Verdeelsleutels_absoluut!R$1,CBS_bodemgebruik_2015!$C$1:$I$1,0))</f>
        <v>23</v>
      </c>
      <c r="S58">
        <f>INDEX(CBS_bodemgebruik_2015!$C:$I,MATCH(Verdeelsleutels_absoluut!$C58,CBS_bodemgebruik_2015!$B:$B,0),MATCH(Verdeelsleutels_absoluut!S$1,CBS_bodemgebruik_2015!$C$1:$I$1,0))</f>
        <v>368</v>
      </c>
      <c r="T58">
        <f t="shared" si="3"/>
        <v>931</v>
      </c>
      <c r="U58">
        <f>INDEX(CBS_wegen_2019!B:C,MATCH(C58,CBS_wegen_2019!B:B,0),2)</f>
        <v>413</v>
      </c>
    </row>
    <row r="59" spans="2:21">
      <c r="B59" t="str">
        <f>INDEX('ETLocal datasets'!B:C,MATCH(Verdeelsleutels_absoluut!C59,'ETLocal datasets'!C:C,0),1)</f>
        <v>GM0168</v>
      </c>
      <c r="C59" t="str">
        <f>'ETLocal datasets'!C45</f>
        <v>Losser</v>
      </c>
      <c r="D59">
        <f>INDEX(CBS_bevolking_2018!B:C,MATCH(Verdeelsleutels_absoluut!C59,CBS_bevolking_2018!B:B,0),2)</f>
        <v>22622</v>
      </c>
      <c r="E59">
        <f>INDEX(CBS_landbouw_2018!$C:$I,MATCH(Verdeelsleutels_absoluut!$C59,CBS_landbouw_2018!$B:$B,0),MATCH(Verdeelsleutels_absoluut!E$1,CBS_landbouw_2018!$C$1:$I$1,0))</f>
        <v>584379</v>
      </c>
      <c r="F59">
        <f>INDEX(CBS_landbouw_2018!$C:$I,MATCH(Verdeelsleutels_absoluut!$C59,CBS_landbouw_2018!$B:$B,0),MATCH(Verdeelsleutels_absoluut!F$1,CBS_landbouw_2018!$C$1:$I$1,0))</f>
        <v>320365</v>
      </c>
      <c r="G59">
        <f>INDEX(CBS_landbouw_2018!$C:$I,MATCH(Verdeelsleutels_absoluut!$C59,CBS_landbouw_2018!$B:$B,0),MATCH(Verdeelsleutels_absoluut!G$1,CBS_landbouw_2018!$C$1:$I$1,0))</f>
        <v>7402</v>
      </c>
      <c r="H59">
        <f>INDEX(CBS_landbouw_2018!$C:$I,MATCH(Verdeelsleutels_absoluut!$C59,CBS_landbouw_2018!$B:$B,0),MATCH(Verdeelsleutels_absoluut!H$1,CBS_landbouw_2018!$C$1:$I$1,0))</f>
        <v>15407</v>
      </c>
      <c r="I59">
        <f>INDEX(CBS_landbouw_2018!$C:$I,MATCH(Verdeelsleutels_absoluut!$C59,CBS_landbouw_2018!$B:$B,0),MATCH(Verdeelsleutels_absoluut!I$1,CBS_landbouw_2018!$C$1:$I$1,0))</f>
        <v>109754</v>
      </c>
      <c r="J59">
        <f>INDEX(CBS_landbouw_2018!$C:$I,MATCH(Verdeelsleutels_absoluut!$C59,CBS_landbouw_2018!$B:$B,0),MATCH(Verdeelsleutels_absoluut!J$1,CBS_landbouw_2018!$C$1:$I$1,0))</f>
        <v>11040</v>
      </c>
      <c r="K59">
        <f>INDEX(CBS_landbouw_2018!$C:$I,MATCH(Verdeelsleutels_absoluut!$C59,CBS_landbouw_2018!$B:$B,0),MATCH(Verdeelsleutels_absoluut!K$1,CBS_landbouw_2018!$C$1:$I$1,0))</f>
        <v>0</v>
      </c>
      <c r="L59">
        <f t="shared" si="4"/>
        <v>264014</v>
      </c>
      <c r="M59">
        <f>INDEX(CBS_bodemgebruik_2015!$C:$F,MATCH(Verdeelsleutels_absoluut!$C59,CBS_bodemgebruik_2015!$B:$B,0),MATCH(Verdeelsleutels_absoluut!M$1,CBS_bodemgebruik_2015!$C$1:$F$1,0))</f>
        <v>7116</v>
      </c>
      <c r="N59">
        <f>INDEX(CBS_bodemgebruik_2015!$C:$F,MATCH(Verdeelsleutels_absoluut!$C59,CBS_bodemgebruik_2015!$B:$B,0),MATCH(Verdeelsleutels_absoluut!N$1,CBS_bodemgebruik_2015!$C$1:$F$1,0))</f>
        <v>36</v>
      </c>
      <c r="O59">
        <f>INDEX(CBS_bodemgebruik_2015!$C:$F,MATCH(Verdeelsleutels_absoluut!$C59,CBS_bodemgebruik_2015!$B:$B,0),MATCH(Verdeelsleutels_absoluut!O$1,CBS_bodemgebruik_2015!$C$1:$F$1,0))</f>
        <v>1602</v>
      </c>
      <c r="P59">
        <f>INDEX(CBS_bodemgebruik_2015!$C:$F,MATCH(Verdeelsleutels_absoluut!$C59,CBS_bodemgebruik_2015!$B:$B,0),MATCH(Verdeelsleutels_absoluut!P$1,CBS_bodemgebruik_2015!$C$1:$F$1,0))</f>
        <v>154</v>
      </c>
      <c r="Q59">
        <f>INDEX(CBS_bodemgebruik_2015!$C:$I,MATCH(Verdeelsleutels_absoluut!$C59,CBS_bodemgebruik_2015!$B:$B,0),MATCH(Verdeelsleutels_absoluut!Q$1,CBS_bodemgebruik_2015!$C$1:$I$1,0))</f>
        <v>60</v>
      </c>
      <c r="R59">
        <f>INDEX(CBS_bodemgebruik_2015!$C:$I,MATCH(Verdeelsleutels_absoluut!$C59,CBS_bodemgebruik_2015!$B:$B,0),MATCH(Verdeelsleutels_absoluut!R$1,CBS_bodemgebruik_2015!$C$1:$I$1,0))</f>
        <v>1</v>
      </c>
      <c r="S59">
        <f>INDEX(CBS_bodemgebruik_2015!$C:$I,MATCH(Verdeelsleutels_absoluut!$C59,CBS_bodemgebruik_2015!$B:$B,0),MATCH(Verdeelsleutels_absoluut!S$1,CBS_bodemgebruik_2015!$C$1:$I$1,0))</f>
        <v>59</v>
      </c>
      <c r="T59">
        <f t="shared" si="3"/>
        <v>120</v>
      </c>
      <c r="U59">
        <f>INDEX(CBS_wegen_2019!B:C,MATCH(C59,CBS_wegen_2019!B:B,0),2)</f>
        <v>331</v>
      </c>
    </row>
    <row r="60" spans="2:21">
      <c r="B60" t="str">
        <f>INDEX('ETLocal datasets'!B:C,MATCH(Verdeelsleutels_absoluut!C60,'ETLocal datasets'!C:C,0),1)</f>
        <v>GM0171</v>
      </c>
      <c r="C60" t="str">
        <f>'ETLocal datasets'!C46</f>
        <v>Noordoostpolder</v>
      </c>
      <c r="D60">
        <f>INDEX(CBS_bevolking_2018!B:C,MATCH(Verdeelsleutels_absoluut!C60,CBS_bevolking_2018!B:B,0),2)</f>
        <v>46862</v>
      </c>
      <c r="E60">
        <f>INDEX(CBS_landbouw_2018!$C:$I,MATCH(Verdeelsleutels_absoluut!$C60,CBS_landbouw_2018!$B:$B,0),MATCH(Verdeelsleutels_absoluut!E$1,CBS_landbouw_2018!$C$1:$I$1,0))</f>
        <v>3634962</v>
      </c>
      <c r="F60">
        <f>INDEX(CBS_landbouw_2018!$C:$I,MATCH(Verdeelsleutels_absoluut!$C60,CBS_landbouw_2018!$B:$B,0),MATCH(Verdeelsleutels_absoluut!F$1,CBS_landbouw_2018!$C$1:$I$1,0))</f>
        <v>103630</v>
      </c>
      <c r="G60">
        <f>INDEX(CBS_landbouw_2018!$C:$I,MATCH(Verdeelsleutels_absoluut!$C60,CBS_landbouw_2018!$B:$B,0),MATCH(Verdeelsleutels_absoluut!G$1,CBS_landbouw_2018!$C$1:$I$1,0))</f>
        <v>8525</v>
      </c>
      <c r="H60">
        <f>INDEX(CBS_landbouw_2018!$C:$I,MATCH(Verdeelsleutels_absoluut!$C60,CBS_landbouw_2018!$B:$B,0),MATCH(Verdeelsleutels_absoluut!H$1,CBS_landbouw_2018!$C$1:$I$1,0))</f>
        <v>26257</v>
      </c>
      <c r="I60">
        <f>INDEX(CBS_landbouw_2018!$C:$I,MATCH(Verdeelsleutels_absoluut!$C60,CBS_landbouw_2018!$B:$B,0),MATCH(Verdeelsleutels_absoluut!I$1,CBS_landbouw_2018!$C$1:$I$1,0))</f>
        <v>460173</v>
      </c>
      <c r="J60">
        <f>INDEX(CBS_landbouw_2018!$C:$I,MATCH(Verdeelsleutels_absoluut!$C60,CBS_landbouw_2018!$B:$B,0),MATCH(Verdeelsleutels_absoluut!J$1,CBS_landbouw_2018!$C$1:$I$1,0))</f>
        <v>484188</v>
      </c>
      <c r="K60">
        <f>INDEX(CBS_landbouw_2018!$C:$I,MATCH(Verdeelsleutels_absoluut!$C60,CBS_landbouw_2018!$B:$B,0),MATCH(Verdeelsleutels_absoluut!K$1,CBS_landbouw_2018!$C$1:$I$1,0))</f>
        <v>802994</v>
      </c>
      <c r="L60">
        <f t="shared" si="4"/>
        <v>3531332</v>
      </c>
      <c r="M60">
        <f>INDEX(CBS_bodemgebruik_2015!$C:$F,MATCH(Verdeelsleutels_absoluut!$C60,CBS_bodemgebruik_2015!$B:$B,0),MATCH(Verdeelsleutels_absoluut!M$1,CBS_bodemgebruik_2015!$C$1:$F$1,0))</f>
        <v>40239</v>
      </c>
      <c r="N60">
        <f>INDEX(CBS_bodemgebruik_2015!$C:$F,MATCH(Verdeelsleutels_absoluut!$C60,CBS_bodemgebruik_2015!$B:$B,0),MATCH(Verdeelsleutels_absoluut!N$1,CBS_bodemgebruik_2015!$C$1:$F$1,0))</f>
        <v>116</v>
      </c>
      <c r="O60">
        <f>INDEX(CBS_bodemgebruik_2015!$C:$F,MATCH(Verdeelsleutels_absoluut!$C60,CBS_bodemgebruik_2015!$B:$B,0),MATCH(Verdeelsleutels_absoluut!O$1,CBS_bodemgebruik_2015!$C$1:$F$1,0))</f>
        <v>2311</v>
      </c>
      <c r="P60">
        <f>INDEX(CBS_bodemgebruik_2015!$C:$F,MATCH(Verdeelsleutels_absoluut!$C60,CBS_bodemgebruik_2015!$B:$B,0),MATCH(Verdeelsleutels_absoluut!P$1,CBS_bodemgebruik_2015!$C$1:$F$1,0))</f>
        <v>62</v>
      </c>
      <c r="Q60">
        <f>INDEX(CBS_bodemgebruik_2015!$C:$I,MATCH(Verdeelsleutels_absoluut!$C60,CBS_bodemgebruik_2015!$B:$B,0),MATCH(Verdeelsleutels_absoluut!Q$1,CBS_bodemgebruik_2015!$C$1:$I$1,0))</f>
        <v>180</v>
      </c>
      <c r="R60">
        <f>INDEX(CBS_bodemgebruik_2015!$C:$I,MATCH(Verdeelsleutels_absoluut!$C60,CBS_bodemgebruik_2015!$B:$B,0),MATCH(Verdeelsleutels_absoluut!R$1,CBS_bodemgebruik_2015!$C$1:$I$1,0))</f>
        <v>53</v>
      </c>
      <c r="S60">
        <f>INDEX(CBS_bodemgebruik_2015!$C:$I,MATCH(Verdeelsleutels_absoluut!$C60,CBS_bodemgebruik_2015!$B:$B,0),MATCH(Verdeelsleutels_absoluut!S$1,CBS_bodemgebruik_2015!$C$1:$I$1,0))</f>
        <v>762</v>
      </c>
      <c r="T60">
        <f t="shared" si="3"/>
        <v>995</v>
      </c>
      <c r="U60">
        <f>INDEX(CBS_wegen_2019!B:C,MATCH(C60,CBS_wegen_2019!B:B,0),2)</f>
        <v>620</v>
      </c>
    </row>
    <row r="61" spans="2:21">
      <c r="B61" t="str">
        <f>INDEX('ETLocal datasets'!B:C,MATCH(Verdeelsleutels_absoluut!C61,'ETLocal datasets'!C:C,0),1)</f>
        <v>GM0173</v>
      </c>
      <c r="C61" t="str">
        <f>'ETLocal datasets'!C47</f>
        <v>Oldenzaal</v>
      </c>
      <c r="D61">
        <f>INDEX(CBS_bevolking_2018!B:C,MATCH(Verdeelsleutels_absoluut!C61,CBS_bevolking_2018!B:B,0),2)</f>
        <v>31840</v>
      </c>
      <c r="E61">
        <f>INDEX(CBS_landbouw_2018!$C:$I,MATCH(Verdeelsleutels_absoluut!$C61,CBS_landbouw_2018!$B:$B,0),MATCH(Verdeelsleutels_absoluut!E$1,CBS_landbouw_2018!$C$1:$I$1,0))</f>
        <v>28102</v>
      </c>
      <c r="F61">
        <f>INDEX(CBS_landbouw_2018!$C:$I,MATCH(Verdeelsleutels_absoluut!$C61,CBS_landbouw_2018!$B:$B,0),MATCH(Verdeelsleutels_absoluut!F$1,CBS_landbouw_2018!$C$1:$I$1,0))</f>
        <v>12638</v>
      </c>
      <c r="G61">
        <f>INDEX(CBS_landbouw_2018!$C:$I,MATCH(Verdeelsleutels_absoluut!$C61,CBS_landbouw_2018!$B:$B,0),MATCH(Verdeelsleutels_absoluut!G$1,CBS_landbouw_2018!$C$1:$I$1,0))</f>
        <v>157</v>
      </c>
      <c r="H61">
        <f>INDEX(CBS_landbouw_2018!$C:$I,MATCH(Verdeelsleutels_absoluut!$C61,CBS_landbouw_2018!$B:$B,0),MATCH(Verdeelsleutels_absoluut!H$1,CBS_landbouw_2018!$C$1:$I$1,0))</f>
        <v>0</v>
      </c>
      <c r="I61">
        <f>INDEX(CBS_landbouw_2018!$C:$I,MATCH(Verdeelsleutels_absoluut!$C61,CBS_landbouw_2018!$B:$B,0),MATCH(Verdeelsleutels_absoluut!I$1,CBS_landbouw_2018!$C$1:$I$1,0))</f>
        <v>0</v>
      </c>
      <c r="J61">
        <f>INDEX(CBS_landbouw_2018!$C:$I,MATCH(Verdeelsleutels_absoluut!$C61,CBS_landbouw_2018!$B:$B,0),MATCH(Verdeelsleutels_absoluut!J$1,CBS_landbouw_2018!$C$1:$I$1,0))</f>
        <v>425</v>
      </c>
      <c r="K61">
        <f>INDEX(CBS_landbouw_2018!$C:$I,MATCH(Verdeelsleutels_absoluut!$C61,CBS_landbouw_2018!$B:$B,0),MATCH(Verdeelsleutels_absoluut!K$1,CBS_landbouw_2018!$C$1:$I$1,0))</f>
        <v>0</v>
      </c>
      <c r="L61">
        <f t="shared" si="4"/>
        <v>15464</v>
      </c>
      <c r="M61">
        <f>INDEX(CBS_bodemgebruik_2015!$C:$F,MATCH(Verdeelsleutels_absoluut!$C61,CBS_bodemgebruik_2015!$B:$B,0),MATCH(Verdeelsleutels_absoluut!M$1,CBS_bodemgebruik_2015!$C$1:$F$1,0))</f>
        <v>707</v>
      </c>
      <c r="N61">
        <f>INDEX(CBS_bodemgebruik_2015!$C:$F,MATCH(Verdeelsleutels_absoluut!$C61,CBS_bodemgebruik_2015!$B:$B,0),MATCH(Verdeelsleutels_absoluut!N$1,CBS_bodemgebruik_2015!$C$1:$F$1,0))</f>
        <v>64</v>
      </c>
      <c r="O61">
        <f>INDEX(CBS_bodemgebruik_2015!$C:$F,MATCH(Verdeelsleutels_absoluut!$C61,CBS_bodemgebruik_2015!$B:$B,0),MATCH(Verdeelsleutels_absoluut!O$1,CBS_bodemgebruik_2015!$C$1:$F$1,0))</f>
        <v>220</v>
      </c>
      <c r="P61">
        <f>INDEX(CBS_bodemgebruik_2015!$C:$F,MATCH(Verdeelsleutels_absoluut!$C61,CBS_bodemgebruik_2015!$B:$B,0),MATCH(Verdeelsleutels_absoluut!P$1,CBS_bodemgebruik_2015!$C$1:$F$1,0))</f>
        <v>2</v>
      </c>
      <c r="Q61">
        <f>INDEX(CBS_bodemgebruik_2015!$C:$I,MATCH(Verdeelsleutels_absoluut!$C61,CBS_bodemgebruik_2015!$B:$B,0),MATCH(Verdeelsleutels_absoluut!Q$1,CBS_bodemgebruik_2015!$C$1:$I$1,0))</f>
        <v>0</v>
      </c>
      <c r="R61">
        <f>INDEX(CBS_bodemgebruik_2015!$C:$I,MATCH(Verdeelsleutels_absoluut!$C61,CBS_bodemgebruik_2015!$B:$B,0),MATCH(Verdeelsleutels_absoluut!R$1,CBS_bodemgebruik_2015!$C$1:$I$1,0))</f>
        <v>26</v>
      </c>
      <c r="S61">
        <f>INDEX(CBS_bodemgebruik_2015!$C:$I,MATCH(Verdeelsleutels_absoluut!$C61,CBS_bodemgebruik_2015!$B:$B,0),MATCH(Verdeelsleutels_absoluut!S$1,CBS_bodemgebruik_2015!$C$1:$I$1,0))</f>
        <v>14</v>
      </c>
      <c r="T61">
        <f t="shared" si="3"/>
        <v>40</v>
      </c>
      <c r="U61">
        <f>INDEX(CBS_wegen_2019!B:C,MATCH(C61,CBS_wegen_2019!B:B,0),2)</f>
        <v>190</v>
      </c>
    </row>
    <row r="62" spans="2:21">
      <c r="B62" t="str">
        <f>INDEX('ETLocal datasets'!B:C,MATCH(Verdeelsleutels_absoluut!C62,'ETLocal datasets'!C:C,0),1)</f>
        <v>GM0175</v>
      </c>
      <c r="C62" t="str">
        <f>'ETLocal datasets'!C48</f>
        <v>Ommen</v>
      </c>
      <c r="D62">
        <f>INDEX(CBS_bevolking_2018!B:C,MATCH(Verdeelsleutels_absoluut!C62,CBS_bevolking_2018!B:B,0),2)</f>
        <v>17813</v>
      </c>
      <c r="E62">
        <f>INDEX(CBS_landbouw_2018!$C:$I,MATCH(Verdeelsleutels_absoluut!$C62,CBS_landbouw_2018!$B:$B,0),MATCH(Verdeelsleutels_absoluut!E$1,CBS_landbouw_2018!$C$1:$I$1,0))</f>
        <v>952938</v>
      </c>
      <c r="F62">
        <f>INDEX(CBS_landbouw_2018!$C:$I,MATCH(Verdeelsleutels_absoluut!$C62,CBS_landbouw_2018!$B:$B,0),MATCH(Verdeelsleutels_absoluut!F$1,CBS_landbouw_2018!$C$1:$I$1,0))</f>
        <v>399967</v>
      </c>
      <c r="G62">
        <f>INDEX(CBS_landbouw_2018!$C:$I,MATCH(Verdeelsleutels_absoluut!$C62,CBS_landbouw_2018!$B:$B,0),MATCH(Verdeelsleutels_absoluut!G$1,CBS_landbouw_2018!$C$1:$I$1,0))</f>
        <v>12085</v>
      </c>
      <c r="H62">
        <f>INDEX(CBS_landbouw_2018!$C:$I,MATCH(Verdeelsleutels_absoluut!$C62,CBS_landbouw_2018!$B:$B,0),MATCH(Verdeelsleutels_absoluut!H$1,CBS_landbouw_2018!$C$1:$I$1,0))</f>
        <v>144373</v>
      </c>
      <c r="I62">
        <f>INDEX(CBS_landbouw_2018!$C:$I,MATCH(Verdeelsleutels_absoluut!$C62,CBS_landbouw_2018!$B:$B,0),MATCH(Verdeelsleutels_absoluut!I$1,CBS_landbouw_2018!$C$1:$I$1,0))</f>
        <v>543976</v>
      </c>
      <c r="J62">
        <f>INDEX(CBS_landbouw_2018!$C:$I,MATCH(Verdeelsleutels_absoluut!$C62,CBS_landbouw_2018!$B:$B,0),MATCH(Verdeelsleutels_absoluut!J$1,CBS_landbouw_2018!$C$1:$I$1,0))</f>
        <v>42572</v>
      </c>
      <c r="K62">
        <f>INDEX(CBS_landbouw_2018!$C:$I,MATCH(Verdeelsleutels_absoluut!$C62,CBS_landbouw_2018!$B:$B,0),MATCH(Verdeelsleutels_absoluut!K$1,CBS_landbouw_2018!$C$1:$I$1,0))</f>
        <v>6704</v>
      </c>
      <c r="L62">
        <f t="shared" si="4"/>
        <v>552971</v>
      </c>
      <c r="M62">
        <f>INDEX(CBS_bodemgebruik_2015!$C:$F,MATCH(Verdeelsleutels_absoluut!$C62,CBS_bodemgebruik_2015!$B:$B,0),MATCH(Verdeelsleutels_absoluut!M$1,CBS_bodemgebruik_2015!$C$1:$F$1,0))</f>
        <v>11332</v>
      </c>
      <c r="N62">
        <f>INDEX(CBS_bodemgebruik_2015!$C:$F,MATCH(Verdeelsleutels_absoluut!$C62,CBS_bodemgebruik_2015!$B:$B,0),MATCH(Verdeelsleutels_absoluut!N$1,CBS_bodemgebruik_2015!$C$1:$F$1,0))</f>
        <v>38</v>
      </c>
      <c r="O62">
        <f>INDEX(CBS_bodemgebruik_2015!$C:$F,MATCH(Verdeelsleutels_absoluut!$C62,CBS_bodemgebruik_2015!$B:$B,0),MATCH(Verdeelsleutels_absoluut!O$1,CBS_bodemgebruik_2015!$C$1:$F$1,0))</f>
        <v>4383</v>
      </c>
      <c r="P62">
        <f>INDEX(CBS_bodemgebruik_2015!$C:$F,MATCH(Verdeelsleutels_absoluut!$C62,CBS_bodemgebruik_2015!$B:$B,0),MATCH(Verdeelsleutels_absoluut!P$1,CBS_bodemgebruik_2015!$C$1:$F$1,0))</f>
        <v>618</v>
      </c>
      <c r="Q62">
        <f>INDEX(CBS_bodemgebruik_2015!$C:$I,MATCH(Verdeelsleutels_absoluut!$C62,CBS_bodemgebruik_2015!$B:$B,0),MATCH(Verdeelsleutels_absoluut!Q$1,CBS_bodemgebruik_2015!$C$1:$I$1,0))</f>
        <v>147</v>
      </c>
      <c r="R62">
        <f>INDEX(CBS_bodemgebruik_2015!$C:$I,MATCH(Verdeelsleutels_absoluut!$C62,CBS_bodemgebruik_2015!$B:$B,0),MATCH(Verdeelsleutels_absoluut!R$1,CBS_bodemgebruik_2015!$C$1:$I$1,0))</f>
        <v>6</v>
      </c>
      <c r="S62">
        <f>INDEX(CBS_bodemgebruik_2015!$C:$I,MATCH(Verdeelsleutels_absoluut!$C62,CBS_bodemgebruik_2015!$B:$B,0),MATCH(Verdeelsleutels_absoluut!S$1,CBS_bodemgebruik_2015!$C$1:$I$1,0))</f>
        <v>205</v>
      </c>
      <c r="T62">
        <f t="shared" si="3"/>
        <v>358</v>
      </c>
      <c r="U62">
        <f>INDEX(CBS_wegen_2019!B:C,MATCH(C62,CBS_wegen_2019!B:B,0),2)</f>
        <v>502</v>
      </c>
    </row>
    <row r="63" spans="2:21">
      <c r="B63" t="str">
        <f>INDEX('ETLocal datasets'!B:C,MATCH(Verdeelsleutels_absoluut!C63,'ETLocal datasets'!C:C,0),1)</f>
        <v>GM0177</v>
      </c>
      <c r="C63" t="str">
        <f>'ETLocal datasets'!C49</f>
        <v>Raalte</v>
      </c>
      <c r="D63">
        <f>INDEX(CBS_bevolking_2018!B:C,MATCH(Verdeelsleutels_absoluut!C63,CBS_bevolking_2018!B:B,0),2)</f>
        <v>37511</v>
      </c>
      <c r="E63">
        <f>INDEX(CBS_landbouw_2018!$C:$I,MATCH(Verdeelsleutels_absoluut!$C63,CBS_landbouw_2018!$B:$B,0),MATCH(Verdeelsleutels_absoluut!E$1,CBS_landbouw_2018!$C$1:$I$1,0))</f>
        <v>1251559</v>
      </c>
      <c r="F63">
        <f>INDEX(CBS_landbouw_2018!$C:$I,MATCH(Verdeelsleutels_absoluut!$C63,CBS_landbouw_2018!$B:$B,0),MATCH(Verdeelsleutels_absoluut!F$1,CBS_landbouw_2018!$C$1:$I$1,0))</f>
        <v>767672</v>
      </c>
      <c r="G63">
        <f>INDEX(CBS_landbouw_2018!$C:$I,MATCH(Verdeelsleutels_absoluut!$C63,CBS_landbouw_2018!$B:$B,0),MATCH(Verdeelsleutels_absoluut!G$1,CBS_landbouw_2018!$C$1:$I$1,0))</f>
        <v>18523</v>
      </c>
      <c r="H63">
        <f>INDEX(CBS_landbouw_2018!$C:$I,MATCH(Verdeelsleutels_absoluut!$C63,CBS_landbouw_2018!$B:$B,0),MATCH(Verdeelsleutels_absoluut!H$1,CBS_landbouw_2018!$C$1:$I$1,0))</f>
        <v>193356</v>
      </c>
      <c r="I63">
        <f>INDEX(CBS_landbouw_2018!$C:$I,MATCH(Verdeelsleutels_absoluut!$C63,CBS_landbouw_2018!$B:$B,0),MATCH(Verdeelsleutels_absoluut!I$1,CBS_landbouw_2018!$C$1:$I$1,0))</f>
        <v>873002</v>
      </c>
      <c r="J63">
        <f>INDEX(CBS_landbouw_2018!$C:$I,MATCH(Verdeelsleutels_absoluut!$C63,CBS_landbouw_2018!$B:$B,0),MATCH(Verdeelsleutels_absoluut!J$1,CBS_landbouw_2018!$C$1:$I$1,0))</f>
        <v>20917</v>
      </c>
      <c r="K63">
        <f>INDEX(CBS_landbouw_2018!$C:$I,MATCH(Verdeelsleutels_absoluut!$C63,CBS_landbouw_2018!$B:$B,0),MATCH(Verdeelsleutels_absoluut!K$1,CBS_landbouw_2018!$C$1:$I$1,0))</f>
        <v>4157</v>
      </c>
      <c r="L63">
        <f t="shared" si="4"/>
        <v>483887</v>
      </c>
      <c r="M63">
        <f>INDEX(CBS_bodemgebruik_2015!$C:$F,MATCH(Verdeelsleutels_absoluut!$C63,CBS_bodemgebruik_2015!$B:$B,0),MATCH(Verdeelsleutels_absoluut!M$1,CBS_bodemgebruik_2015!$C$1:$F$1,0))</f>
        <v>13947</v>
      </c>
      <c r="N63">
        <f>INDEX(CBS_bodemgebruik_2015!$C:$F,MATCH(Verdeelsleutels_absoluut!$C63,CBS_bodemgebruik_2015!$B:$B,0),MATCH(Verdeelsleutels_absoluut!N$1,CBS_bodemgebruik_2015!$C$1:$F$1,0))</f>
        <v>50</v>
      </c>
      <c r="O63">
        <f>INDEX(CBS_bodemgebruik_2015!$C:$F,MATCH(Verdeelsleutels_absoluut!$C63,CBS_bodemgebruik_2015!$B:$B,0),MATCH(Verdeelsleutels_absoluut!O$1,CBS_bodemgebruik_2015!$C$1:$F$1,0))</f>
        <v>1274</v>
      </c>
      <c r="P63">
        <f>INDEX(CBS_bodemgebruik_2015!$C:$F,MATCH(Verdeelsleutels_absoluut!$C63,CBS_bodemgebruik_2015!$B:$B,0),MATCH(Verdeelsleutels_absoluut!P$1,CBS_bodemgebruik_2015!$C$1:$F$1,0))</f>
        <v>50</v>
      </c>
      <c r="Q63">
        <f>INDEX(CBS_bodemgebruik_2015!$C:$I,MATCH(Verdeelsleutels_absoluut!$C63,CBS_bodemgebruik_2015!$B:$B,0),MATCH(Verdeelsleutels_absoluut!Q$1,CBS_bodemgebruik_2015!$C$1:$I$1,0))</f>
        <v>80</v>
      </c>
      <c r="R63">
        <f>INDEX(CBS_bodemgebruik_2015!$C:$I,MATCH(Verdeelsleutels_absoluut!$C63,CBS_bodemgebruik_2015!$B:$B,0),MATCH(Verdeelsleutels_absoluut!R$1,CBS_bodemgebruik_2015!$C$1:$I$1,0))</f>
        <v>5</v>
      </c>
      <c r="S63">
        <f>INDEX(CBS_bodemgebruik_2015!$C:$I,MATCH(Verdeelsleutels_absoluut!$C63,CBS_bodemgebruik_2015!$B:$B,0),MATCH(Verdeelsleutels_absoluut!S$1,CBS_bodemgebruik_2015!$C$1:$I$1,0))</f>
        <v>96</v>
      </c>
      <c r="T63">
        <f t="shared" si="3"/>
        <v>181</v>
      </c>
      <c r="U63">
        <f>INDEX(CBS_wegen_2019!B:C,MATCH(C63,CBS_wegen_2019!B:B,0),2)</f>
        <v>587</v>
      </c>
    </row>
    <row r="64" spans="2:21">
      <c r="B64" t="str">
        <f>INDEX('ETLocal datasets'!B:C,MATCH(Verdeelsleutels_absoluut!C64,'ETLocal datasets'!C:C,0),1)</f>
        <v>GM0180</v>
      </c>
      <c r="C64" t="str">
        <f>'ETLocal datasets'!C50</f>
        <v>Staphorst</v>
      </c>
      <c r="D64">
        <f>INDEX(CBS_bevolking_2018!B:C,MATCH(Verdeelsleutels_absoluut!C64,CBS_bevolking_2018!B:B,0),2)</f>
        <v>17003</v>
      </c>
      <c r="E64">
        <f>INDEX(CBS_landbouw_2018!$C:$I,MATCH(Verdeelsleutels_absoluut!$C64,CBS_landbouw_2018!$B:$B,0),MATCH(Verdeelsleutels_absoluut!E$1,CBS_landbouw_2018!$C$1:$I$1,0))</f>
        <v>901585</v>
      </c>
      <c r="F64">
        <f>INDEX(CBS_landbouw_2018!$C:$I,MATCH(Verdeelsleutels_absoluut!$C64,CBS_landbouw_2018!$B:$B,0),MATCH(Verdeelsleutels_absoluut!F$1,CBS_landbouw_2018!$C$1:$I$1,0))</f>
        <v>638958</v>
      </c>
      <c r="G64">
        <f>INDEX(CBS_landbouw_2018!$C:$I,MATCH(Verdeelsleutels_absoluut!$C64,CBS_landbouw_2018!$B:$B,0),MATCH(Verdeelsleutels_absoluut!G$1,CBS_landbouw_2018!$C$1:$I$1,0))</f>
        <v>12228</v>
      </c>
      <c r="H64">
        <f>INDEX(CBS_landbouw_2018!$C:$I,MATCH(Verdeelsleutels_absoluut!$C64,CBS_landbouw_2018!$B:$B,0),MATCH(Verdeelsleutels_absoluut!H$1,CBS_landbouw_2018!$C$1:$I$1,0))</f>
        <v>11244</v>
      </c>
      <c r="I64">
        <f>INDEX(CBS_landbouw_2018!$C:$I,MATCH(Verdeelsleutels_absoluut!$C64,CBS_landbouw_2018!$B:$B,0),MATCH(Verdeelsleutels_absoluut!I$1,CBS_landbouw_2018!$C$1:$I$1,0))</f>
        <v>586064</v>
      </c>
      <c r="J64">
        <f>INDEX(CBS_landbouw_2018!$C:$I,MATCH(Verdeelsleutels_absoluut!$C64,CBS_landbouw_2018!$B:$B,0),MATCH(Verdeelsleutels_absoluut!J$1,CBS_landbouw_2018!$C$1:$I$1,0))</f>
        <v>3623</v>
      </c>
      <c r="K64">
        <f>INDEX(CBS_landbouw_2018!$C:$I,MATCH(Verdeelsleutels_absoluut!$C64,CBS_landbouw_2018!$B:$B,0),MATCH(Verdeelsleutels_absoluut!K$1,CBS_landbouw_2018!$C$1:$I$1,0))</f>
        <v>959</v>
      </c>
      <c r="L64">
        <f t="shared" si="4"/>
        <v>262627</v>
      </c>
      <c r="M64">
        <f>INDEX(CBS_bodemgebruik_2015!$C:$F,MATCH(Verdeelsleutels_absoluut!$C64,CBS_bodemgebruik_2015!$B:$B,0),MATCH(Verdeelsleutels_absoluut!M$1,CBS_bodemgebruik_2015!$C$1:$F$1,0))</f>
        <v>11165</v>
      </c>
      <c r="N64">
        <f>INDEX(CBS_bodemgebruik_2015!$C:$F,MATCH(Verdeelsleutels_absoluut!$C64,CBS_bodemgebruik_2015!$B:$B,0),MATCH(Verdeelsleutels_absoluut!N$1,CBS_bodemgebruik_2015!$C$1:$F$1,0))</f>
        <v>10</v>
      </c>
      <c r="O64">
        <f>INDEX(CBS_bodemgebruik_2015!$C:$F,MATCH(Verdeelsleutels_absoluut!$C64,CBS_bodemgebruik_2015!$B:$B,0),MATCH(Verdeelsleutels_absoluut!O$1,CBS_bodemgebruik_2015!$C$1:$F$1,0))</f>
        <v>937</v>
      </c>
      <c r="P64">
        <f>INDEX(CBS_bodemgebruik_2015!$C:$F,MATCH(Verdeelsleutels_absoluut!$C64,CBS_bodemgebruik_2015!$B:$B,0),MATCH(Verdeelsleutels_absoluut!P$1,CBS_bodemgebruik_2015!$C$1:$F$1,0))</f>
        <v>99</v>
      </c>
      <c r="Q64">
        <f>INDEX(CBS_bodemgebruik_2015!$C:$I,MATCH(Verdeelsleutels_absoluut!$C64,CBS_bodemgebruik_2015!$B:$B,0),MATCH(Verdeelsleutels_absoluut!Q$1,CBS_bodemgebruik_2015!$C$1:$I$1,0))</f>
        <v>128</v>
      </c>
      <c r="R64">
        <f>INDEX(CBS_bodemgebruik_2015!$C:$I,MATCH(Verdeelsleutels_absoluut!$C64,CBS_bodemgebruik_2015!$B:$B,0),MATCH(Verdeelsleutels_absoluut!R$1,CBS_bodemgebruik_2015!$C$1:$I$1,0))</f>
        <v>1</v>
      </c>
      <c r="S64">
        <f>INDEX(CBS_bodemgebruik_2015!$C:$I,MATCH(Verdeelsleutels_absoluut!$C64,CBS_bodemgebruik_2015!$B:$B,0),MATCH(Verdeelsleutels_absoluut!S$1,CBS_bodemgebruik_2015!$C$1:$I$1,0))</f>
        <v>146</v>
      </c>
      <c r="T64">
        <f t="shared" si="3"/>
        <v>275</v>
      </c>
      <c r="U64">
        <f>INDEX(CBS_wegen_2019!B:C,MATCH(C64,CBS_wegen_2019!B:B,0),2)</f>
        <v>421</v>
      </c>
    </row>
    <row r="65" spans="2:21">
      <c r="B65" t="str">
        <f>INDEX('ETLocal datasets'!B:C,MATCH(Verdeelsleutels_absoluut!C65,'ETLocal datasets'!C:C,0),1)</f>
        <v>GM0183</v>
      </c>
      <c r="C65" t="str">
        <f>'ETLocal datasets'!C51</f>
        <v>Tubbergen</v>
      </c>
      <c r="D65">
        <f>INDEX(CBS_bevolking_2018!B:C,MATCH(Verdeelsleutels_absoluut!C65,CBS_bevolking_2018!B:B,0),2)</f>
        <v>21276</v>
      </c>
      <c r="E65">
        <f>INDEX(CBS_landbouw_2018!$C:$I,MATCH(Verdeelsleutels_absoluut!$C65,CBS_landbouw_2018!$B:$B,0),MATCH(Verdeelsleutels_absoluut!E$1,CBS_landbouw_2018!$C$1:$I$1,0))</f>
        <v>1031446</v>
      </c>
      <c r="F65">
        <f>INDEX(CBS_landbouw_2018!$C:$I,MATCH(Verdeelsleutels_absoluut!$C65,CBS_landbouw_2018!$B:$B,0),MATCH(Verdeelsleutels_absoluut!F$1,CBS_landbouw_2018!$C$1:$I$1,0))</f>
        <v>524032</v>
      </c>
      <c r="G65">
        <f>INDEX(CBS_landbouw_2018!$C:$I,MATCH(Verdeelsleutels_absoluut!$C65,CBS_landbouw_2018!$B:$B,0),MATCH(Verdeelsleutels_absoluut!G$1,CBS_landbouw_2018!$C$1:$I$1,0))</f>
        <v>15781</v>
      </c>
      <c r="H65">
        <f>INDEX(CBS_landbouw_2018!$C:$I,MATCH(Verdeelsleutels_absoluut!$C65,CBS_landbouw_2018!$B:$B,0),MATCH(Verdeelsleutels_absoluut!H$1,CBS_landbouw_2018!$C$1:$I$1,0))</f>
        <v>120007</v>
      </c>
      <c r="I65">
        <f>INDEX(CBS_landbouw_2018!$C:$I,MATCH(Verdeelsleutels_absoluut!$C65,CBS_landbouw_2018!$B:$B,0),MATCH(Verdeelsleutels_absoluut!I$1,CBS_landbouw_2018!$C$1:$I$1,0))</f>
        <v>854674</v>
      </c>
      <c r="J65">
        <f>INDEX(CBS_landbouw_2018!$C:$I,MATCH(Verdeelsleutels_absoluut!$C65,CBS_landbouw_2018!$B:$B,0),MATCH(Verdeelsleutels_absoluut!J$1,CBS_landbouw_2018!$C$1:$I$1,0))</f>
        <v>16094</v>
      </c>
      <c r="K65">
        <f>INDEX(CBS_landbouw_2018!$C:$I,MATCH(Verdeelsleutels_absoluut!$C65,CBS_landbouw_2018!$B:$B,0),MATCH(Verdeelsleutels_absoluut!K$1,CBS_landbouw_2018!$C$1:$I$1,0))</f>
        <v>480</v>
      </c>
      <c r="L65">
        <f t="shared" si="4"/>
        <v>507414</v>
      </c>
      <c r="M65">
        <f>INDEX(CBS_bodemgebruik_2015!$C:$F,MATCH(Verdeelsleutels_absoluut!$C65,CBS_bodemgebruik_2015!$B:$B,0),MATCH(Verdeelsleutels_absoluut!M$1,CBS_bodemgebruik_2015!$C$1:$F$1,0))</f>
        <v>12585</v>
      </c>
      <c r="N65">
        <f>INDEX(CBS_bodemgebruik_2015!$C:$F,MATCH(Verdeelsleutels_absoluut!$C65,CBS_bodemgebruik_2015!$B:$B,0),MATCH(Verdeelsleutels_absoluut!N$1,CBS_bodemgebruik_2015!$C$1:$F$1,0))</f>
        <v>7</v>
      </c>
      <c r="O65">
        <f>INDEX(CBS_bodemgebruik_2015!$C:$F,MATCH(Verdeelsleutels_absoluut!$C65,CBS_bodemgebruik_2015!$B:$B,0),MATCH(Verdeelsleutels_absoluut!O$1,CBS_bodemgebruik_2015!$C$1:$F$1,0))</f>
        <v>1002</v>
      </c>
      <c r="P65">
        <f>INDEX(CBS_bodemgebruik_2015!$C:$F,MATCH(Verdeelsleutels_absoluut!$C65,CBS_bodemgebruik_2015!$B:$B,0),MATCH(Verdeelsleutels_absoluut!P$1,CBS_bodemgebruik_2015!$C$1:$F$1,0))</f>
        <v>133</v>
      </c>
      <c r="Q65">
        <f>INDEX(CBS_bodemgebruik_2015!$C:$I,MATCH(Verdeelsleutels_absoluut!$C65,CBS_bodemgebruik_2015!$B:$B,0),MATCH(Verdeelsleutels_absoluut!Q$1,CBS_bodemgebruik_2015!$C$1:$I$1,0))</f>
        <v>3</v>
      </c>
      <c r="R65">
        <f>INDEX(CBS_bodemgebruik_2015!$C:$I,MATCH(Verdeelsleutels_absoluut!$C65,CBS_bodemgebruik_2015!$B:$B,0),MATCH(Verdeelsleutels_absoluut!R$1,CBS_bodemgebruik_2015!$C$1:$I$1,0))</f>
        <v>0</v>
      </c>
      <c r="S65">
        <f>INDEX(CBS_bodemgebruik_2015!$C:$I,MATCH(Verdeelsleutels_absoluut!$C65,CBS_bodemgebruik_2015!$B:$B,0),MATCH(Verdeelsleutels_absoluut!S$1,CBS_bodemgebruik_2015!$C$1:$I$1,0))</f>
        <v>44</v>
      </c>
      <c r="T65">
        <f t="shared" si="3"/>
        <v>47</v>
      </c>
      <c r="U65">
        <f>INDEX(CBS_wegen_2019!B:C,MATCH(C65,CBS_wegen_2019!B:B,0),2)</f>
        <v>483</v>
      </c>
    </row>
    <row r="66" spans="2:21">
      <c r="B66" t="str">
        <f>INDEX('ETLocal datasets'!B:C,MATCH(Verdeelsleutels_absoluut!C66,'ETLocal datasets'!C:C,0),1)</f>
        <v>GM0184</v>
      </c>
      <c r="C66" t="str">
        <f>'ETLocal datasets'!C52</f>
        <v>Urk</v>
      </c>
      <c r="D66">
        <f>INDEX(CBS_bevolking_2018!B:C,MATCH(Verdeelsleutels_absoluut!C66,CBS_bevolking_2018!B:B,0),2)</f>
        <v>20763</v>
      </c>
      <c r="E66">
        <f>INDEX(CBS_landbouw_2018!$C:$I,MATCH(Verdeelsleutels_absoluut!$C66,CBS_landbouw_2018!$B:$B,0),MATCH(Verdeelsleutels_absoluut!E$1,CBS_landbouw_2018!$C$1:$I$1,0))</f>
        <v>48514</v>
      </c>
      <c r="F66">
        <f>INDEX(CBS_landbouw_2018!$C:$I,MATCH(Verdeelsleutels_absoluut!$C66,CBS_landbouw_2018!$B:$B,0),MATCH(Verdeelsleutels_absoluut!F$1,CBS_landbouw_2018!$C$1:$I$1,0))</f>
        <v>601</v>
      </c>
      <c r="G66">
        <f>INDEX(CBS_landbouw_2018!$C:$I,MATCH(Verdeelsleutels_absoluut!$C66,CBS_landbouw_2018!$B:$B,0),MATCH(Verdeelsleutels_absoluut!G$1,CBS_landbouw_2018!$C$1:$I$1,0))</f>
        <v>168</v>
      </c>
      <c r="H66">
        <f>INDEX(CBS_landbouw_2018!$C:$I,MATCH(Verdeelsleutels_absoluut!$C66,CBS_landbouw_2018!$B:$B,0),MATCH(Verdeelsleutels_absoluut!H$1,CBS_landbouw_2018!$C$1:$I$1,0))</f>
        <v>0</v>
      </c>
      <c r="I66">
        <f>INDEX(CBS_landbouw_2018!$C:$I,MATCH(Verdeelsleutels_absoluut!$C66,CBS_landbouw_2018!$B:$B,0),MATCH(Verdeelsleutels_absoluut!I$1,CBS_landbouw_2018!$C$1:$I$1,0))</f>
        <v>690085</v>
      </c>
      <c r="J66">
        <f>INDEX(CBS_landbouw_2018!$C:$I,MATCH(Verdeelsleutels_absoluut!$C66,CBS_landbouw_2018!$B:$B,0),MATCH(Verdeelsleutels_absoluut!J$1,CBS_landbouw_2018!$C$1:$I$1,0))</f>
        <v>4372</v>
      </c>
      <c r="K66">
        <f>INDEX(CBS_landbouw_2018!$C:$I,MATCH(Verdeelsleutels_absoluut!$C66,CBS_landbouw_2018!$B:$B,0),MATCH(Verdeelsleutels_absoluut!K$1,CBS_landbouw_2018!$C$1:$I$1,0))</f>
        <v>16211</v>
      </c>
      <c r="L66">
        <f t="shared" si="4"/>
        <v>47913</v>
      </c>
      <c r="M66">
        <f>INDEX(CBS_bodemgebruik_2015!$C:$F,MATCH(Verdeelsleutels_absoluut!$C66,CBS_bodemgebruik_2015!$B:$B,0),MATCH(Verdeelsleutels_absoluut!M$1,CBS_bodemgebruik_2015!$C$1:$F$1,0))</f>
        <v>408</v>
      </c>
      <c r="N66">
        <f>INDEX(CBS_bodemgebruik_2015!$C:$F,MATCH(Verdeelsleutels_absoluut!$C66,CBS_bodemgebruik_2015!$B:$B,0),MATCH(Verdeelsleutels_absoluut!N$1,CBS_bodemgebruik_2015!$C$1:$F$1,0))</f>
        <v>29</v>
      </c>
      <c r="O66">
        <f>INDEX(CBS_bodemgebruik_2015!$C:$F,MATCH(Verdeelsleutels_absoluut!$C66,CBS_bodemgebruik_2015!$B:$B,0),MATCH(Verdeelsleutels_absoluut!O$1,CBS_bodemgebruik_2015!$C$1:$F$1,0))</f>
        <v>187</v>
      </c>
      <c r="P66">
        <f>INDEX(CBS_bodemgebruik_2015!$C:$F,MATCH(Verdeelsleutels_absoluut!$C66,CBS_bodemgebruik_2015!$B:$B,0),MATCH(Verdeelsleutels_absoluut!P$1,CBS_bodemgebruik_2015!$C$1:$F$1,0))</f>
        <v>2</v>
      </c>
      <c r="Q66">
        <f>INDEX(CBS_bodemgebruik_2015!$C:$I,MATCH(Verdeelsleutels_absoluut!$C66,CBS_bodemgebruik_2015!$B:$B,0),MATCH(Verdeelsleutels_absoluut!Q$1,CBS_bodemgebruik_2015!$C$1:$I$1,0))</f>
        <v>22</v>
      </c>
      <c r="R66">
        <f>INDEX(CBS_bodemgebruik_2015!$C:$I,MATCH(Verdeelsleutels_absoluut!$C66,CBS_bodemgebruik_2015!$B:$B,0),MATCH(Verdeelsleutels_absoluut!R$1,CBS_bodemgebruik_2015!$C$1:$I$1,0))</f>
        <v>5</v>
      </c>
      <c r="S66">
        <f>INDEX(CBS_bodemgebruik_2015!$C:$I,MATCH(Verdeelsleutels_absoluut!$C66,CBS_bodemgebruik_2015!$B:$B,0),MATCH(Verdeelsleutels_absoluut!S$1,CBS_bodemgebruik_2015!$C$1:$I$1,0))</f>
        <v>25</v>
      </c>
      <c r="T66">
        <f t="shared" si="3"/>
        <v>52</v>
      </c>
      <c r="U66">
        <f>INDEX(CBS_wegen_2019!B:C,MATCH(C66,CBS_wegen_2019!B:B,0),2)</f>
        <v>90</v>
      </c>
    </row>
    <row r="67" spans="2:21">
      <c r="B67" t="str">
        <f>INDEX('ETLocal datasets'!B:C,MATCH(Verdeelsleutels_absoluut!C67,'ETLocal datasets'!C:C,0),1)</f>
        <v>GM0189</v>
      </c>
      <c r="C67" t="str">
        <f>'ETLocal datasets'!C53</f>
        <v>Wierden</v>
      </c>
      <c r="D67">
        <f>INDEX(CBS_bevolking_2018!B:C,MATCH(Verdeelsleutels_absoluut!C67,CBS_bevolking_2018!B:B,0),2)</f>
        <v>24351</v>
      </c>
      <c r="E67">
        <f>INDEX(CBS_landbouw_2018!$C:$I,MATCH(Verdeelsleutels_absoluut!$C67,CBS_landbouw_2018!$B:$B,0),MATCH(Verdeelsleutels_absoluut!E$1,CBS_landbouw_2018!$C$1:$I$1,0))</f>
        <v>556527</v>
      </c>
      <c r="F67">
        <f>INDEX(CBS_landbouw_2018!$C:$I,MATCH(Verdeelsleutels_absoluut!$C67,CBS_landbouw_2018!$B:$B,0),MATCH(Verdeelsleutels_absoluut!F$1,CBS_landbouw_2018!$C$1:$I$1,0))</f>
        <v>278018</v>
      </c>
      <c r="G67">
        <f>INDEX(CBS_landbouw_2018!$C:$I,MATCH(Verdeelsleutels_absoluut!$C67,CBS_landbouw_2018!$B:$B,0),MATCH(Verdeelsleutels_absoluut!G$1,CBS_landbouw_2018!$C$1:$I$1,0))</f>
        <v>7128</v>
      </c>
      <c r="H67">
        <f>INDEX(CBS_landbouw_2018!$C:$I,MATCH(Verdeelsleutels_absoluut!$C67,CBS_landbouw_2018!$B:$B,0),MATCH(Verdeelsleutels_absoluut!H$1,CBS_landbouw_2018!$C$1:$I$1,0))</f>
        <v>67586</v>
      </c>
      <c r="I67">
        <f>INDEX(CBS_landbouw_2018!$C:$I,MATCH(Verdeelsleutels_absoluut!$C67,CBS_landbouw_2018!$B:$B,0),MATCH(Verdeelsleutels_absoluut!I$1,CBS_landbouw_2018!$C$1:$I$1,0))</f>
        <v>546362</v>
      </c>
      <c r="J67">
        <f>INDEX(CBS_landbouw_2018!$C:$I,MATCH(Verdeelsleutels_absoluut!$C67,CBS_landbouw_2018!$B:$B,0),MATCH(Verdeelsleutels_absoluut!J$1,CBS_landbouw_2018!$C$1:$I$1,0))</f>
        <v>13188</v>
      </c>
      <c r="K67">
        <f>INDEX(CBS_landbouw_2018!$C:$I,MATCH(Verdeelsleutels_absoluut!$C67,CBS_landbouw_2018!$B:$B,0),MATCH(Verdeelsleutels_absoluut!K$1,CBS_landbouw_2018!$C$1:$I$1,0))</f>
        <v>594</v>
      </c>
      <c r="L67">
        <f t="shared" si="4"/>
        <v>278509</v>
      </c>
      <c r="M67">
        <f>INDEX(CBS_bodemgebruik_2015!$C:$F,MATCH(Verdeelsleutels_absoluut!$C67,CBS_bodemgebruik_2015!$B:$B,0),MATCH(Verdeelsleutels_absoluut!M$1,CBS_bodemgebruik_2015!$C$1:$F$1,0))</f>
        <v>7232</v>
      </c>
      <c r="N67">
        <f>INDEX(CBS_bodemgebruik_2015!$C:$F,MATCH(Verdeelsleutels_absoluut!$C67,CBS_bodemgebruik_2015!$B:$B,0),MATCH(Verdeelsleutels_absoluut!N$1,CBS_bodemgebruik_2015!$C$1:$F$1,0))</f>
        <v>14</v>
      </c>
      <c r="O67">
        <f>INDEX(CBS_bodemgebruik_2015!$C:$F,MATCH(Verdeelsleutels_absoluut!$C67,CBS_bodemgebruik_2015!$B:$B,0),MATCH(Verdeelsleutels_absoluut!O$1,CBS_bodemgebruik_2015!$C$1:$F$1,0))</f>
        <v>559</v>
      </c>
      <c r="P67">
        <f>INDEX(CBS_bodemgebruik_2015!$C:$F,MATCH(Verdeelsleutels_absoluut!$C67,CBS_bodemgebruik_2015!$B:$B,0),MATCH(Verdeelsleutels_absoluut!P$1,CBS_bodemgebruik_2015!$C$1:$F$1,0))</f>
        <v>162</v>
      </c>
      <c r="Q67">
        <f>INDEX(CBS_bodemgebruik_2015!$C:$I,MATCH(Verdeelsleutels_absoluut!$C67,CBS_bodemgebruik_2015!$B:$B,0),MATCH(Verdeelsleutels_absoluut!Q$1,CBS_bodemgebruik_2015!$C$1:$I$1,0))</f>
        <v>305</v>
      </c>
      <c r="R67">
        <f>INDEX(CBS_bodemgebruik_2015!$C:$I,MATCH(Verdeelsleutels_absoluut!$C67,CBS_bodemgebruik_2015!$B:$B,0),MATCH(Verdeelsleutels_absoluut!R$1,CBS_bodemgebruik_2015!$C$1:$I$1,0))</f>
        <v>15</v>
      </c>
      <c r="S67">
        <f>INDEX(CBS_bodemgebruik_2015!$C:$I,MATCH(Verdeelsleutels_absoluut!$C67,CBS_bodemgebruik_2015!$B:$B,0),MATCH(Verdeelsleutels_absoluut!S$1,CBS_bodemgebruik_2015!$C$1:$I$1,0))</f>
        <v>61</v>
      </c>
      <c r="T67">
        <f t="shared" si="3"/>
        <v>381</v>
      </c>
      <c r="U67">
        <f>INDEX(CBS_wegen_2019!B:C,MATCH(C67,CBS_wegen_2019!B:B,0),2)</f>
        <v>363</v>
      </c>
    </row>
    <row r="68" spans="2:21">
      <c r="B68" t="str">
        <f>INDEX('ETLocal datasets'!B:C,MATCH(Verdeelsleutels_absoluut!C68,'ETLocal datasets'!C:C,0),1)</f>
        <v>GM0193</v>
      </c>
      <c r="C68" t="str">
        <f>'ETLocal datasets'!C54</f>
        <v>Zwolle</v>
      </c>
      <c r="D68">
        <f>INDEX(CBS_bevolking_2018!B:C,MATCH(Verdeelsleutels_absoluut!C68,CBS_bevolking_2018!B:B,0),2)</f>
        <v>127497</v>
      </c>
      <c r="E68">
        <f>INDEX(CBS_landbouw_2018!$C:$I,MATCH(Verdeelsleutels_absoluut!$C68,CBS_landbouw_2018!$B:$B,0),MATCH(Verdeelsleutels_absoluut!E$1,CBS_landbouw_2018!$C$1:$I$1,0))</f>
        <v>416971</v>
      </c>
      <c r="F68">
        <f>INDEX(CBS_landbouw_2018!$C:$I,MATCH(Verdeelsleutels_absoluut!$C68,CBS_landbouw_2018!$B:$B,0),MATCH(Verdeelsleutels_absoluut!F$1,CBS_landbouw_2018!$C$1:$I$1,0))</f>
        <v>321131</v>
      </c>
      <c r="G68">
        <f>INDEX(CBS_landbouw_2018!$C:$I,MATCH(Verdeelsleutels_absoluut!$C68,CBS_landbouw_2018!$B:$B,0),MATCH(Verdeelsleutels_absoluut!G$1,CBS_landbouw_2018!$C$1:$I$1,0))</f>
        <v>5257</v>
      </c>
      <c r="H68">
        <f>INDEX(CBS_landbouw_2018!$C:$I,MATCH(Verdeelsleutels_absoluut!$C68,CBS_landbouw_2018!$B:$B,0),MATCH(Verdeelsleutels_absoluut!H$1,CBS_landbouw_2018!$C$1:$I$1,0))</f>
        <v>37988</v>
      </c>
      <c r="I68">
        <f>INDEX(CBS_landbouw_2018!$C:$I,MATCH(Verdeelsleutels_absoluut!$C68,CBS_landbouw_2018!$B:$B,0),MATCH(Verdeelsleutels_absoluut!I$1,CBS_landbouw_2018!$C$1:$I$1,0))</f>
        <v>29682</v>
      </c>
      <c r="J68">
        <f>INDEX(CBS_landbouw_2018!$C:$I,MATCH(Verdeelsleutels_absoluut!$C68,CBS_landbouw_2018!$B:$B,0),MATCH(Verdeelsleutels_absoluut!J$1,CBS_landbouw_2018!$C$1:$I$1,0))</f>
        <v>2050</v>
      </c>
      <c r="K68">
        <f>INDEX(CBS_landbouw_2018!$C:$I,MATCH(Verdeelsleutels_absoluut!$C68,CBS_landbouw_2018!$B:$B,0),MATCH(Verdeelsleutels_absoluut!K$1,CBS_landbouw_2018!$C$1:$I$1,0))</f>
        <v>112</v>
      </c>
      <c r="L68">
        <f t="shared" si="4"/>
        <v>95840</v>
      </c>
      <c r="M68">
        <f>INDEX(CBS_bodemgebruik_2015!$C:$F,MATCH(Verdeelsleutels_absoluut!$C68,CBS_bodemgebruik_2015!$B:$B,0),MATCH(Verdeelsleutels_absoluut!M$1,CBS_bodemgebruik_2015!$C$1:$F$1,0))</f>
        <v>6521</v>
      </c>
      <c r="N68">
        <f>INDEX(CBS_bodemgebruik_2015!$C:$F,MATCH(Verdeelsleutels_absoluut!$C68,CBS_bodemgebruik_2015!$B:$B,0),MATCH(Verdeelsleutels_absoluut!N$1,CBS_bodemgebruik_2015!$C$1:$F$1,0))</f>
        <v>317</v>
      </c>
      <c r="O68">
        <f>INDEX(CBS_bodemgebruik_2015!$C:$F,MATCH(Verdeelsleutels_absoluut!$C68,CBS_bodemgebruik_2015!$B:$B,0),MATCH(Verdeelsleutels_absoluut!O$1,CBS_bodemgebruik_2015!$C$1:$F$1,0))</f>
        <v>358</v>
      </c>
      <c r="P68">
        <f>INDEX(CBS_bodemgebruik_2015!$C:$F,MATCH(Verdeelsleutels_absoluut!$C68,CBS_bodemgebruik_2015!$B:$B,0),MATCH(Verdeelsleutels_absoluut!P$1,CBS_bodemgebruik_2015!$C$1:$F$1,0))</f>
        <v>2</v>
      </c>
      <c r="Q68">
        <f>INDEX(CBS_bodemgebruik_2015!$C:$I,MATCH(Verdeelsleutels_absoluut!$C68,CBS_bodemgebruik_2015!$B:$B,0),MATCH(Verdeelsleutels_absoluut!Q$1,CBS_bodemgebruik_2015!$C$1:$I$1,0))</f>
        <v>96</v>
      </c>
      <c r="R68">
        <f>INDEX(CBS_bodemgebruik_2015!$C:$I,MATCH(Verdeelsleutels_absoluut!$C68,CBS_bodemgebruik_2015!$B:$B,0),MATCH(Verdeelsleutels_absoluut!R$1,CBS_bodemgebruik_2015!$C$1:$I$1,0))</f>
        <v>59</v>
      </c>
      <c r="S68">
        <f>INDEX(CBS_bodemgebruik_2015!$C:$I,MATCH(Verdeelsleutels_absoluut!$C68,CBS_bodemgebruik_2015!$B:$B,0),MATCH(Verdeelsleutels_absoluut!S$1,CBS_bodemgebruik_2015!$C$1:$I$1,0))</f>
        <v>557</v>
      </c>
      <c r="T68">
        <f t="shared" si="3"/>
        <v>712</v>
      </c>
      <c r="U68">
        <f>INDEX(CBS_wegen_2019!B:C,MATCH(C68,CBS_wegen_2019!B:B,0),2)</f>
        <v>691</v>
      </c>
    </row>
    <row r="69" spans="2:21">
      <c r="B69" t="str">
        <f>INDEX('ETLocal datasets'!B:C,MATCH(Verdeelsleutels_absoluut!C69,'ETLocal datasets'!C:C,0),1)</f>
        <v>GM0197</v>
      </c>
      <c r="C69" t="str">
        <f>'ETLocal datasets'!C55</f>
        <v>Aalten</v>
      </c>
      <c r="D69">
        <f>INDEX(CBS_bevolking_2018!B:C,MATCH(Verdeelsleutels_absoluut!C69,CBS_bevolking_2018!B:B,0),2)</f>
        <v>27011</v>
      </c>
      <c r="E69">
        <f>INDEX(CBS_landbouw_2018!$C:$I,MATCH(Verdeelsleutels_absoluut!$C69,CBS_landbouw_2018!$B:$B,0),MATCH(Verdeelsleutels_absoluut!E$1,CBS_landbouw_2018!$C$1:$I$1,0))</f>
        <v>661838</v>
      </c>
      <c r="F69">
        <f>INDEX(CBS_landbouw_2018!$C:$I,MATCH(Verdeelsleutels_absoluut!$C69,CBS_landbouw_2018!$B:$B,0),MATCH(Verdeelsleutels_absoluut!F$1,CBS_landbouw_2018!$C$1:$I$1,0))</f>
        <v>269864</v>
      </c>
      <c r="G69">
        <f>INDEX(CBS_landbouw_2018!$C:$I,MATCH(Verdeelsleutels_absoluut!$C69,CBS_landbouw_2018!$B:$B,0),MATCH(Verdeelsleutels_absoluut!G$1,CBS_landbouw_2018!$C$1:$I$1,0))</f>
        <v>8463</v>
      </c>
      <c r="H69">
        <f>INDEX(CBS_landbouw_2018!$C:$I,MATCH(Verdeelsleutels_absoluut!$C69,CBS_landbouw_2018!$B:$B,0),MATCH(Verdeelsleutels_absoluut!H$1,CBS_landbouw_2018!$C$1:$I$1,0))</f>
        <v>83223</v>
      </c>
      <c r="I69">
        <f>INDEX(CBS_landbouw_2018!$C:$I,MATCH(Verdeelsleutels_absoluut!$C69,CBS_landbouw_2018!$B:$B,0),MATCH(Verdeelsleutels_absoluut!I$1,CBS_landbouw_2018!$C$1:$I$1,0))</f>
        <v>253026</v>
      </c>
      <c r="J69">
        <f>INDEX(CBS_landbouw_2018!$C:$I,MATCH(Verdeelsleutels_absoluut!$C69,CBS_landbouw_2018!$B:$B,0),MATCH(Verdeelsleutels_absoluut!J$1,CBS_landbouw_2018!$C$1:$I$1,0))</f>
        <v>23438</v>
      </c>
      <c r="K69">
        <f>INDEX(CBS_landbouw_2018!$C:$I,MATCH(Verdeelsleutels_absoluut!$C69,CBS_landbouw_2018!$B:$B,0),MATCH(Verdeelsleutels_absoluut!K$1,CBS_landbouw_2018!$C$1:$I$1,0))</f>
        <v>5299</v>
      </c>
      <c r="L69">
        <f t="shared" si="4"/>
        <v>391974</v>
      </c>
      <c r="M69">
        <f>INDEX(CBS_bodemgebruik_2015!$C:$F,MATCH(Verdeelsleutels_absoluut!$C69,CBS_bodemgebruik_2015!$B:$B,0),MATCH(Verdeelsleutels_absoluut!M$1,CBS_bodemgebruik_2015!$C$1:$F$1,0))</f>
        <v>8063</v>
      </c>
      <c r="N69">
        <f>INDEX(CBS_bodemgebruik_2015!$C:$F,MATCH(Verdeelsleutels_absoluut!$C69,CBS_bodemgebruik_2015!$B:$B,0),MATCH(Verdeelsleutels_absoluut!N$1,CBS_bodemgebruik_2015!$C$1:$F$1,0))</f>
        <v>41</v>
      </c>
      <c r="O69">
        <f>INDEX(CBS_bodemgebruik_2015!$C:$F,MATCH(Verdeelsleutels_absoluut!$C69,CBS_bodemgebruik_2015!$B:$B,0),MATCH(Verdeelsleutels_absoluut!O$1,CBS_bodemgebruik_2015!$C$1:$F$1,0))</f>
        <v>411</v>
      </c>
      <c r="P69">
        <f>INDEX(CBS_bodemgebruik_2015!$C:$F,MATCH(Verdeelsleutels_absoluut!$C69,CBS_bodemgebruik_2015!$B:$B,0),MATCH(Verdeelsleutels_absoluut!P$1,CBS_bodemgebruik_2015!$C$1:$F$1,0))</f>
        <v>2</v>
      </c>
      <c r="Q69">
        <f>INDEX(CBS_bodemgebruik_2015!$C:$I,MATCH(Verdeelsleutels_absoluut!$C69,CBS_bodemgebruik_2015!$B:$B,0),MATCH(Verdeelsleutels_absoluut!Q$1,CBS_bodemgebruik_2015!$C$1:$I$1,0))</f>
        <v>2</v>
      </c>
      <c r="R69">
        <f>INDEX(CBS_bodemgebruik_2015!$C:$I,MATCH(Verdeelsleutels_absoluut!$C69,CBS_bodemgebruik_2015!$B:$B,0),MATCH(Verdeelsleutels_absoluut!R$1,CBS_bodemgebruik_2015!$C$1:$I$1,0))</f>
        <v>24</v>
      </c>
      <c r="S69">
        <f>INDEX(CBS_bodemgebruik_2015!$C:$I,MATCH(Verdeelsleutels_absoluut!$C69,CBS_bodemgebruik_2015!$B:$B,0),MATCH(Verdeelsleutels_absoluut!S$1,CBS_bodemgebruik_2015!$C$1:$I$1,0))</f>
        <v>28</v>
      </c>
      <c r="T69">
        <f t="shared" si="3"/>
        <v>54</v>
      </c>
      <c r="U69">
        <f>INDEX(CBS_wegen_2019!B:C,MATCH(C69,CBS_wegen_2019!B:B,0),2)</f>
        <v>389</v>
      </c>
    </row>
    <row r="70" spans="2:21">
      <c r="B70" t="str">
        <f>INDEX('ETLocal datasets'!B:C,MATCH(Verdeelsleutels_absoluut!C70,'ETLocal datasets'!C:C,0),1)</f>
        <v>GM0200</v>
      </c>
      <c r="C70" t="str">
        <f>'ETLocal datasets'!C56</f>
        <v>Apeldoorn</v>
      </c>
      <c r="D70">
        <f>INDEX(CBS_bevolking_2018!B:C,MATCH(Verdeelsleutels_absoluut!C70,CBS_bevolking_2018!B:B,0),2)</f>
        <v>162445</v>
      </c>
      <c r="E70">
        <f>INDEX(CBS_landbouw_2018!$C:$I,MATCH(Verdeelsleutels_absoluut!$C70,CBS_landbouw_2018!$B:$B,0),MATCH(Verdeelsleutels_absoluut!E$1,CBS_landbouw_2018!$C$1:$I$1,0))</f>
        <v>484195</v>
      </c>
      <c r="F70">
        <f>INDEX(CBS_landbouw_2018!$C:$I,MATCH(Verdeelsleutels_absoluut!$C70,CBS_landbouw_2018!$B:$B,0),MATCH(Verdeelsleutels_absoluut!F$1,CBS_landbouw_2018!$C$1:$I$1,0))</f>
        <v>297720</v>
      </c>
      <c r="G70">
        <f>INDEX(CBS_landbouw_2018!$C:$I,MATCH(Verdeelsleutels_absoluut!$C70,CBS_landbouw_2018!$B:$B,0),MATCH(Verdeelsleutels_absoluut!G$1,CBS_landbouw_2018!$C$1:$I$1,0))</f>
        <v>4783</v>
      </c>
      <c r="H70">
        <f>INDEX(CBS_landbouw_2018!$C:$I,MATCH(Verdeelsleutels_absoluut!$C70,CBS_landbouw_2018!$B:$B,0),MATCH(Verdeelsleutels_absoluut!H$1,CBS_landbouw_2018!$C$1:$I$1,0))</f>
        <v>31731</v>
      </c>
      <c r="I70">
        <f>INDEX(CBS_landbouw_2018!$C:$I,MATCH(Verdeelsleutels_absoluut!$C70,CBS_landbouw_2018!$B:$B,0),MATCH(Verdeelsleutels_absoluut!I$1,CBS_landbouw_2018!$C$1:$I$1,0))</f>
        <v>231511</v>
      </c>
      <c r="J70">
        <f>INDEX(CBS_landbouw_2018!$C:$I,MATCH(Verdeelsleutels_absoluut!$C70,CBS_landbouw_2018!$B:$B,0),MATCH(Verdeelsleutels_absoluut!J$1,CBS_landbouw_2018!$C$1:$I$1,0))</f>
        <v>11388</v>
      </c>
      <c r="K70">
        <f>INDEX(CBS_landbouw_2018!$C:$I,MATCH(Verdeelsleutels_absoluut!$C70,CBS_landbouw_2018!$B:$B,0),MATCH(Verdeelsleutels_absoluut!K$1,CBS_landbouw_2018!$C$1:$I$1,0))</f>
        <v>1102</v>
      </c>
      <c r="L70">
        <f t="shared" si="4"/>
        <v>186475</v>
      </c>
      <c r="M70">
        <f>INDEX(CBS_bodemgebruik_2015!$C:$F,MATCH(Verdeelsleutels_absoluut!$C70,CBS_bodemgebruik_2015!$B:$B,0),MATCH(Verdeelsleutels_absoluut!M$1,CBS_bodemgebruik_2015!$C$1:$F$1,0))</f>
        <v>8323</v>
      </c>
      <c r="N70">
        <f>INDEX(CBS_bodemgebruik_2015!$C:$F,MATCH(Verdeelsleutels_absoluut!$C70,CBS_bodemgebruik_2015!$B:$B,0),MATCH(Verdeelsleutels_absoluut!N$1,CBS_bodemgebruik_2015!$C$1:$F$1,0))</f>
        <v>241</v>
      </c>
      <c r="O70">
        <f>INDEX(CBS_bodemgebruik_2015!$C:$F,MATCH(Verdeelsleutels_absoluut!$C70,CBS_bodemgebruik_2015!$B:$B,0),MATCH(Verdeelsleutels_absoluut!O$1,CBS_bodemgebruik_2015!$C$1:$F$1,0))</f>
        <v>16495</v>
      </c>
      <c r="P70">
        <f>INDEX(CBS_bodemgebruik_2015!$C:$F,MATCH(Verdeelsleutels_absoluut!$C70,CBS_bodemgebruik_2015!$B:$B,0),MATCH(Verdeelsleutels_absoluut!P$1,CBS_bodemgebruik_2015!$C$1:$F$1,0))</f>
        <v>2958</v>
      </c>
      <c r="Q70">
        <f>INDEX(CBS_bodemgebruik_2015!$C:$I,MATCH(Verdeelsleutels_absoluut!$C70,CBS_bodemgebruik_2015!$B:$B,0),MATCH(Verdeelsleutels_absoluut!Q$1,CBS_bodemgebruik_2015!$C$1:$I$1,0))</f>
        <v>83</v>
      </c>
      <c r="R70">
        <f>INDEX(CBS_bodemgebruik_2015!$C:$I,MATCH(Verdeelsleutels_absoluut!$C70,CBS_bodemgebruik_2015!$B:$B,0),MATCH(Verdeelsleutels_absoluut!R$1,CBS_bodemgebruik_2015!$C$1:$I$1,0))</f>
        <v>16</v>
      </c>
      <c r="S70">
        <f>INDEX(CBS_bodemgebruik_2015!$C:$I,MATCH(Verdeelsleutels_absoluut!$C70,CBS_bodemgebruik_2015!$B:$B,0),MATCH(Verdeelsleutels_absoluut!S$1,CBS_bodemgebruik_2015!$C$1:$I$1,0))</f>
        <v>109</v>
      </c>
      <c r="T70">
        <f t="shared" si="3"/>
        <v>208</v>
      </c>
      <c r="U70">
        <f>INDEX(CBS_wegen_2019!B:C,MATCH(C70,CBS_wegen_2019!B:B,0),2)</f>
        <v>1112</v>
      </c>
    </row>
    <row r="71" spans="2:21">
      <c r="B71" t="str">
        <f>INDEX('ETLocal datasets'!B:C,MATCH(Verdeelsleutels_absoluut!C71,'ETLocal datasets'!C:C,0),1)</f>
        <v>GM0202</v>
      </c>
      <c r="C71" t="str">
        <f>'ETLocal datasets'!C57</f>
        <v>Arnhem</v>
      </c>
      <c r="D71">
        <f>INDEX(CBS_bevolking_2018!B:C,MATCH(Verdeelsleutels_absoluut!C71,CBS_bevolking_2018!B:B,0),2)</f>
        <v>159265</v>
      </c>
      <c r="E71">
        <f>INDEX(CBS_landbouw_2018!$C:$I,MATCH(Verdeelsleutels_absoluut!$C71,CBS_landbouw_2018!$B:$B,0),MATCH(Verdeelsleutels_absoluut!E$1,CBS_landbouw_2018!$C$1:$I$1,0))</f>
        <v>170324</v>
      </c>
      <c r="F71">
        <f>INDEX(CBS_landbouw_2018!$C:$I,MATCH(Verdeelsleutels_absoluut!$C71,CBS_landbouw_2018!$B:$B,0),MATCH(Verdeelsleutels_absoluut!F$1,CBS_landbouw_2018!$C$1:$I$1,0))</f>
        <v>65219</v>
      </c>
      <c r="G71">
        <f>INDEX(CBS_landbouw_2018!$C:$I,MATCH(Verdeelsleutels_absoluut!$C71,CBS_landbouw_2018!$B:$B,0),MATCH(Verdeelsleutels_absoluut!G$1,CBS_landbouw_2018!$C$1:$I$1,0))</f>
        <v>743</v>
      </c>
      <c r="H71">
        <f>INDEX(CBS_landbouw_2018!$C:$I,MATCH(Verdeelsleutels_absoluut!$C71,CBS_landbouw_2018!$B:$B,0),MATCH(Verdeelsleutels_absoluut!H$1,CBS_landbouw_2018!$C$1:$I$1,0))</f>
        <v>6</v>
      </c>
      <c r="I71">
        <f>INDEX(CBS_landbouw_2018!$C:$I,MATCH(Verdeelsleutels_absoluut!$C71,CBS_landbouw_2018!$B:$B,0),MATCH(Verdeelsleutels_absoluut!I$1,CBS_landbouw_2018!$C$1:$I$1,0))</f>
        <v>0</v>
      </c>
      <c r="J71">
        <f>INDEX(CBS_landbouw_2018!$C:$I,MATCH(Verdeelsleutels_absoluut!$C71,CBS_landbouw_2018!$B:$B,0),MATCH(Verdeelsleutels_absoluut!J$1,CBS_landbouw_2018!$C$1:$I$1,0))</f>
        <v>21832</v>
      </c>
      <c r="K71">
        <f>INDEX(CBS_landbouw_2018!$C:$I,MATCH(Verdeelsleutels_absoluut!$C71,CBS_landbouw_2018!$B:$B,0),MATCH(Verdeelsleutels_absoluut!K$1,CBS_landbouw_2018!$C$1:$I$1,0))</f>
        <v>1705</v>
      </c>
      <c r="L71">
        <f t="shared" si="4"/>
        <v>105105</v>
      </c>
      <c r="M71">
        <f>INDEX(CBS_bodemgebruik_2015!$C:$F,MATCH(Verdeelsleutels_absoluut!$C71,CBS_bodemgebruik_2015!$B:$B,0),MATCH(Verdeelsleutels_absoluut!M$1,CBS_bodemgebruik_2015!$C$1:$F$1,0))</f>
        <v>1593</v>
      </c>
      <c r="N71">
        <f>INDEX(CBS_bodemgebruik_2015!$C:$F,MATCH(Verdeelsleutels_absoluut!$C71,CBS_bodemgebruik_2015!$B:$B,0),MATCH(Verdeelsleutels_absoluut!N$1,CBS_bodemgebruik_2015!$C$1:$F$1,0))</f>
        <v>502</v>
      </c>
      <c r="O71">
        <f>INDEX(CBS_bodemgebruik_2015!$C:$F,MATCH(Verdeelsleutels_absoluut!$C71,CBS_bodemgebruik_2015!$B:$B,0),MATCH(Verdeelsleutels_absoluut!O$1,CBS_bodemgebruik_2015!$C$1:$F$1,0))</f>
        <v>2873</v>
      </c>
      <c r="P71">
        <f>INDEX(CBS_bodemgebruik_2015!$C:$F,MATCH(Verdeelsleutels_absoluut!$C71,CBS_bodemgebruik_2015!$B:$B,0),MATCH(Verdeelsleutels_absoluut!P$1,CBS_bodemgebruik_2015!$C$1:$F$1,0))</f>
        <v>742</v>
      </c>
      <c r="Q71">
        <f>INDEX(CBS_bodemgebruik_2015!$C:$I,MATCH(Verdeelsleutels_absoluut!$C71,CBS_bodemgebruik_2015!$B:$B,0),MATCH(Verdeelsleutels_absoluut!Q$1,CBS_bodemgebruik_2015!$C$1:$I$1,0))</f>
        <v>20</v>
      </c>
      <c r="R71">
        <f>INDEX(CBS_bodemgebruik_2015!$C:$I,MATCH(Verdeelsleutels_absoluut!$C71,CBS_bodemgebruik_2015!$B:$B,0),MATCH(Verdeelsleutels_absoluut!R$1,CBS_bodemgebruik_2015!$C$1:$I$1,0))</f>
        <v>36</v>
      </c>
      <c r="S71">
        <f>INDEX(CBS_bodemgebruik_2015!$C:$I,MATCH(Verdeelsleutels_absoluut!$C71,CBS_bodemgebruik_2015!$B:$B,0),MATCH(Verdeelsleutels_absoluut!S$1,CBS_bodemgebruik_2015!$C$1:$I$1,0))</f>
        <v>200</v>
      </c>
      <c r="T71">
        <f t="shared" si="3"/>
        <v>256</v>
      </c>
      <c r="U71">
        <f>INDEX(CBS_wegen_2019!B:C,MATCH(C71,CBS_wegen_2019!B:B,0),2)</f>
        <v>688</v>
      </c>
    </row>
    <row r="72" spans="2:21">
      <c r="B72" t="str">
        <f>INDEX('ETLocal datasets'!B:C,MATCH(Verdeelsleutels_absoluut!C72,'ETLocal datasets'!C:C,0),1)</f>
        <v>GM0203</v>
      </c>
      <c r="C72" t="str">
        <f>'ETLocal datasets'!C58</f>
        <v>Barneveld</v>
      </c>
      <c r="D72">
        <f>INDEX(CBS_bevolking_2018!B:C,MATCH(Verdeelsleutels_absoluut!C72,CBS_bevolking_2018!B:B,0),2)</f>
        <v>57971</v>
      </c>
      <c r="E72">
        <f>INDEX(CBS_landbouw_2018!$C:$I,MATCH(Verdeelsleutels_absoluut!$C72,CBS_landbouw_2018!$B:$B,0),MATCH(Verdeelsleutels_absoluut!E$1,CBS_landbouw_2018!$C$1:$I$1,0))</f>
        <v>684097</v>
      </c>
      <c r="F72">
        <f>INDEX(CBS_landbouw_2018!$C:$I,MATCH(Verdeelsleutels_absoluut!$C72,CBS_landbouw_2018!$B:$B,0),MATCH(Verdeelsleutels_absoluut!F$1,CBS_landbouw_2018!$C$1:$I$1,0))</f>
        <v>380102</v>
      </c>
      <c r="G72">
        <f>INDEX(CBS_landbouw_2018!$C:$I,MATCH(Verdeelsleutels_absoluut!$C72,CBS_landbouw_2018!$B:$B,0),MATCH(Verdeelsleutels_absoluut!G$1,CBS_landbouw_2018!$C$1:$I$1,0))</f>
        <v>7430</v>
      </c>
      <c r="H72">
        <f>INDEX(CBS_landbouw_2018!$C:$I,MATCH(Verdeelsleutels_absoluut!$C72,CBS_landbouw_2018!$B:$B,0),MATCH(Verdeelsleutels_absoluut!H$1,CBS_landbouw_2018!$C$1:$I$1,0))</f>
        <v>141410</v>
      </c>
      <c r="I72">
        <f>INDEX(CBS_landbouw_2018!$C:$I,MATCH(Verdeelsleutels_absoluut!$C72,CBS_landbouw_2018!$B:$B,0),MATCH(Verdeelsleutels_absoluut!I$1,CBS_landbouw_2018!$C$1:$I$1,0))</f>
        <v>3740382</v>
      </c>
      <c r="J72">
        <f>INDEX(CBS_landbouw_2018!$C:$I,MATCH(Verdeelsleutels_absoluut!$C72,CBS_landbouw_2018!$B:$B,0),MATCH(Verdeelsleutels_absoluut!J$1,CBS_landbouw_2018!$C$1:$I$1,0))</f>
        <v>20124</v>
      </c>
      <c r="K72">
        <f>INDEX(CBS_landbouw_2018!$C:$I,MATCH(Verdeelsleutels_absoluut!$C72,CBS_landbouw_2018!$B:$B,0),MATCH(Verdeelsleutels_absoluut!K$1,CBS_landbouw_2018!$C$1:$I$1,0))</f>
        <v>3988</v>
      </c>
      <c r="L72">
        <f t="shared" si="4"/>
        <v>303995</v>
      </c>
      <c r="M72">
        <f>INDEX(CBS_bodemgebruik_2015!$C:$F,MATCH(Verdeelsleutels_absoluut!$C72,CBS_bodemgebruik_2015!$B:$B,0),MATCH(Verdeelsleutels_absoluut!M$1,CBS_bodemgebruik_2015!$C$1:$F$1,0))</f>
        <v>9566</v>
      </c>
      <c r="N72">
        <f>INDEX(CBS_bodemgebruik_2015!$C:$F,MATCH(Verdeelsleutels_absoluut!$C72,CBS_bodemgebruik_2015!$B:$B,0),MATCH(Verdeelsleutels_absoluut!N$1,CBS_bodemgebruik_2015!$C$1:$F$1,0))</f>
        <v>33</v>
      </c>
      <c r="O72">
        <f>INDEX(CBS_bodemgebruik_2015!$C:$F,MATCH(Verdeelsleutels_absoluut!$C72,CBS_bodemgebruik_2015!$B:$B,0),MATCH(Verdeelsleutels_absoluut!O$1,CBS_bodemgebruik_2015!$C$1:$F$1,0))</f>
        <v>4187</v>
      </c>
      <c r="P72">
        <f>INDEX(CBS_bodemgebruik_2015!$C:$F,MATCH(Verdeelsleutels_absoluut!$C72,CBS_bodemgebruik_2015!$B:$B,0),MATCH(Verdeelsleutels_absoluut!P$1,CBS_bodemgebruik_2015!$C$1:$F$1,0))</f>
        <v>1121</v>
      </c>
      <c r="Q72">
        <f>INDEX(CBS_bodemgebruik_2015!$C:$I,MATCH(Verdeelsleutels_absoluut!$C72,CBS_bodemgebruik_2015!$B:$B,0),MATCH(Verdeelsleutels_absoluut!Q$1,CBS_bodemgebruik_2015!$C$1:$I$1,0))</f>
        <v>5</v>
      </c>
      <c r="R72">
        <f>INDEX(CBS_bodemgebruik_2015!$C:$I,MATCH(Verdeelsleutels_absoluut!$C72,CBS_bodemgebruik_2015!$B:$B,0),MATCH(Verdeelsleutels_absoluut!R$1,CBS_bodemgebruik_2015!$C$1:$I$1,0))</f>
        <v>37</v>
      </c>
      <c r="S72">
        <f>INDEX(CBS_bodemgebruik_2015!$C:$I,MATCH(Verdeelsleutels_absoluut!$C72,CBS_bodemgebruik_2015!$B:$B,0),MATCH(Verdeelsleutels_absoluut!S$1,CBS_bodemgebruik_2015!$C$1:$I$1,0))</f>
        <v>39</v>
      </c>
      <c r="T72">
        <f t="shared" si="3"/>
        <v>81</v>
      </c>
      <c r="U72">
        <f>INDEX(CBS_wegen_2019!B:C,MATCH(C72,CBS_wegen_2019!B:B,0),2)</f>
        <v>598</v>
      </c>
    </row>
    <row r="73" spans="2:21">
      <c r="B73" t="str">
        <f>INDEX('ETLocal datasets'!B:C,MATCH(Verdeelsleutels_absoluut!C73,'ETLocal datasets'!C:C,0),1)</f>
        <v>GM0209</v>
      </c>
      <c r="C73" t="str">
        <f>'ETLocal datasets'!C59</f>
        <v>Beuningen</v>
      </c>
      <c r="D73">
        <f>INDEX(CBS_bevolking_2018!B:C,MATCH(Verdeelsleutels_absoluut!C73,CBS_bevolking_2018!B:B,0),2)</f>
        <v>25882</v>
      </c>
      <c r="E73">
        <f>INDEX(CBS_landbouw_2018!$C:$I,MATCH(Verdeelsleutels_absoluut!$C73,CBS_landbouw_2018!$B:$B,0),MATCH(Verdeelsleutels_absoluut!E$1,CBS_landbouw_2018!$C$1:$I$1,0))</f>
        <v>172751</v>
      </c>
      <c r="F73">
        <f>INDEX(CBS_landbouw_2018!$C:$I,MATCH(Verdeelsleutels_absoluut!$C73,CBS_landbouw_2018!$B:$B,0),MATCH(Verdeelsleutels_absoluut!F$1,CBS_landbouw_2018!$C$1:$I$1,0))</f>
        <v>72905</v>
      </c>
      <c r="G73">
        <f>INDEX(CBS_landbouw_2018!$C:$I,MATCH(Verdeelsleutels_absoluut!$C73,CBS_landbouw_2018!$B:$B,0),MATCH(Verdeelsleutels_absoluut!G$1,CBS_landbouw_2018!$C$1:$I$1,0))</f>
        <v>1372</v>
      </c>
      <c r="H73">
        <f>INDEX(CBS_landbouw_2018!$C:$I,MATCH(Verdeelsleutels_absoluut!$C73,CBS_landbouw_2018!$B:$B,0),MATCH(Verdeelsleutels_absoluut!H$1,CBS_landbouw_2018!$C$1:$I$1,0))</f>
        <v>3568</v>
      </c>
      <c r="I73">
        <f>INDEX(CBS_landbouw_2018!$C:$I,MATCH(Verdeelsleutels_absoluut!$C73,CBS_landbouw_2018!$B:$B,0),MATCH(Verdeelsleutels_absoluut!I$1,CBS_landbouw_2018!$C$1:$I$1,0))</f>
        <v>117784</v>
      </c>
      <c r="J73">
        <f>INDEX(CBS_landbouw_2018!$C:$I,MATCH(Verdeelsleutels_absoluut!$C73,CBS_landbouw_2018!$B:$B,0),MATCH(Verdeelsleutels_absoluut!J$1,CBS_landbouw_2018!$C$1:$I$1,0))</f>
        <v>6566</v>
      </c>
      <c r="K73">
        <f>INDEX(CBS_landbouw_2018!$C:$I,MATCH(Verdeelsleutels_absoluut!$C73,CBS_landbouw_2018!$B:$B,0),MATCH(Verdeelsleutels_absoluut!K$1,CBS_landbouw_2018!$C$1:$I$1,0))</f>
        <v>4628</v>
      </c>
      <c r="L73">
        <f t="shared" si="4"/>
        <v>99846</v>
      </c>
      <c r="M73">
        <f>INDEX(CBS_bodemgebruik_2015!$C:$F,MATCH(Verdeelsleutels_absoluut!$C73,CBS_bodemgebruik_2015!$B:$B,0),MATCH(Verdeelsleutels_absoluut!M$1,CBS_bodemgebruik_2015!$C$1:$F$1,0))</f>
        <v>3052</v>
      </c>
      <c r="N73">
        <f>INDEX(CBS_bodemgebruik_2015!$C:$F,MATCH(Verdeelsleutels_absoluut!$C73,CBS_bodemgebruik_2015!$B:$B,0),MATCH(Verdeelsleutels_absoluut!N$1,CBS_bodemgebruik_2015!$C$1:$F$1,0))</f>
        <v>41</v>
      </c>
      <c r="O73">
        <f>INDEX(CBS_bodemgebruik_2015!$C:$F,MATCH(Verdeelsleutels_absoluut!$C73,CBS_bodemgebruik_2015!$B:$B,0),MATCH(Verdeelsleutels_absoluut!O$1,CBS_bodemgebruik_2015!$C$1:$F$1,0))</f>
        <v>140</v>
      </c>
      <c r="P73">
        <f>INDEX(CBS_bodemgebruik_2015!$C:$F,MATCH(Verdeelsleutels_absoluut!$C73,CBS_bodemgebruik_2015!$B:$B,0),MATCH(Verdeelsleutels_absoluut!P$1,CBS_bodemgebruik_2015!$C$1:$F$1,0))</f>
        <v>40</v>
      </c>
      <c r="Q73">
        <f>INDEX(CBS_bodemgebruik_2015!$C:$I,MATCH(Verdeelsleutels_absoluut!$C73,CBS_bodemgebruik_2015!$B:$B,0),MATCH(Verdeelsleutels_absoluut!Q$1,CBS_bodemgebruik_2015!$C$1:$I$1,0))</f>
        <v>9</v>
      </c>
      <c r="R73">
        <f>INDEX(CBS_bodemgebruik_2015!$C:$I,MATCH(Verdeelsleutels_absoluut!$C73,CBS_bodemgebruik_2015!$B:$B,0),MATCH(Verdeelsleutels_absoluut!R$1,CBS_bodemgebruik_2015!$C$1:$I$1,0))</f>
        <v>24</v>
      </c>
      <c r="S73">
        <f>INDEX(CBS_bodemgebruik_2015!$C:$I,MATCH(Verdeelsleutels_absoluut!$C73,CBS_bodemgebruik_2015!$B:$B,0),MATCH(Verdeelsleutels_absoluut!S$1,CBS_bodemgebruik_2015!$C$1:$I$1,0))</f>
        <v>115</v>
      </c>
      <c r="T73">
        <f t="shared" si="3"/>
        <v>148</v>
      </c>
      <c r="U73">
        <f>INDEX(CBS_wegen_2019!B:C,MATCH(C73,CBS_wegen_2019!B:B,0),2)</f>
        <v>218</v>
      </c>
    </row>
    <row r="74" spans="2:21">
      <c r="B74" t="str">
        <f>INDEX('ETLocal datasets'!B:C,MATCH(Verdeelsleutels_absoluut!C74,'ETLocal datasets'!C:C,0),1)</f>
        <v>GM0213</v>
      </c>
      <c r="C74" t="str">
        <f>'ETLocal datasets'!C60</f>
        <v>Brummen</v>
      </c>
      <c r="D74">
        <f>INDEX(CBS_bevolking_2018!B:C,MATCH(Verdeelsleutels_absoluut!C74,CBS_bevolking_2018!B:B,0),2)</f>
        <v>20698</v>
      </c>
      <c r="E74">
        <f>INDEX(CBS_landbouw_2018!$C:$I,MATCH(Verdeelsleutels_absoluut!$C74,CBS_landbouw_2018!$B:$B,0),MATCH(Verdeelsleutels_absoluut!E$1,CBS_landbouw_2018!$C$1:$I$1,0))</f>
        <v>383388</v>
      </c>
      <c r="F74">
        <f>INDEX(CBS_landbouw_2018!$C:$I,MATCH(Verdeelsleutels_absoluut!$C74,CBS_landbouw_2018!$B:$B,0),MATCH(Verdeelsleutels_absoluut!F$1,CBS_landbouw_2018!$C$1:$I$1,0))</f>
        <v>251857</v>
      </c>
      <c r="G74">
        <f>INDEX(CBS_landbouw_2018!$C:$I,MATCH(Verdeelsleutels_absoluut!$C74,CBS_landbouw_2018!$B:$B,0),MATCH(Verdeelsleutels_absoluut!G$1,CBS_landbouw_2018!$C$1:$I$1,0))</f>
        <v>4644</v>
      </c>
      <c r="H74">
        <f>INDEX(CBS_landbouw_2018!$C:$I,MATCH(Verdeelsleutels_absoluut!$C74,CBS_landbouw_2018!$B:$B,0),MATCH(Verdeelsleutels_absoluut!H$1,CBS_landbouw_2018!$C$1:$I$1,0))</f>
        <v>4001</v>
      </c>
      <c r="I74">
        <f>INDEX(CBS_landbouw_2018!$C:$I,MATCH(Verdeelsleutels_absoluut!$C74,CBS_landbouw_2018!$B:$B,0),MATCH(Verdeelsleutels_absoluut!I$1,CBS_landbouw_2018!$C$1:$I$1,0))</f>
        <v>0</v>
      </c>
      <c r="J74">
        <f>INDEX(CBS_landbouw_2018!$C:$I,MATCH(Verdeelsleutels_absoluut!$C74,CBS_landbouw_2018!$B:$B,0),MATCH(Verdeelsleutels_absoluut!J$1,CBS_landbouw_2018!$C$1:$I$1,0))</f>
        <v>5865</v>
      </c>
      <c r="K74">
        <f>INDEX(CBS_landbouw_2018!$C:$I,MATCH(Verdeelsleutels_absoluut!$C74,CBS_landbouw_2018!$B:$B,0),MATCH(Verdeelsleutels_absoluut!K$1,CBS_landbouw_2018!$C$1:$I$1,0))</f>
        <v>0</v>
      </c>
      <c r="L74">
        <f t="shared" si="4"/>
        <v>131531</v>
      </c>
      <c r="M74">
        <f>INDEX(CBS_bodemgebruik_2015!$C:$F,MATCH(Verdeelsleutels_absoluut!$C74,CBS_bodemgebruik_2015!$B:$B,0),MATCH(Verdeelsleutels_absoluut!M$1,CBS_bodemgebruik_2015!$C$1:$F$1,0))</f>
        <v>5749</v>
      </c>
      <c r="N74">
        <f>INDEX(CBS_bodemgebruik_2015!$C:$F,MATCH(Verdeelsleutels_absoluut!$C74,CBS_bodemgebruik_2015!$B:$B,0),MATCH(Verdeelsleutels_absoluut!N$1,CBS_bodemgebruik_2015!$C$1:$F$1,0))</f>
        <v>30</v>
      </c>
      <c r="O74">
        <f>INDEX(CBS_bodemgebruik_2015!$C:$F,MATCH(Verdeelsleutels_absoluut!$C74,CBS_bodemgebruik_2015!$B:$B,0),MATCH(Verdeelsleutels_absoluut!O$1,CBS_bodemgebruik_2015!$C$1:$F$1,0))</f>
        <v>1436</v>
      </c>
      <c r="P74">
        <f>INDEX(CBS_bodemgebruik_2015!$C:$F,MATCH(Verdeelsleutels_absoluut!$C74,CBS_bodemgebruik_2015!$B:$B,0),MATCH(Verdeelsleutels_absoluut!P$1,CBS_bodemgebruik_2015!$C$1:$F$1,0))</f>
        <v>15</v>
      </c>
      <c r="Q74">
        <f>INDEX(CBS_bodemgebruik_2015!$C:$I,MATCH(Verdeelsleutels_absoluut!$C74,CBS_bodemgebruik_2015!$B:$B,0),MATCH(Verdeelsleutels_absoluut!Q$1,CBS_bodemgebruik_2015!$C$1:$I$1,0))</f>
        <v>90</v>
      </c>
      <c r="R74">
        <f>INDEX(CBS_bodemgebruik_2015!$C:$I,MATCH(Verdeelsleutels_absoluut!$C74,CBS_bodemgebruik_2015!$B:$B,0),MATCH(Verdeelsleutels_absoluut!R$1,CBS_bodemgebruik_2015!$C$1:$I$1,0))</f>
        <v>3</v>
      </c>
      <c r="S74">
        <f>INDEX(CBS_bodemgebruik_2015!$C:$I,MATCH(Verdeelsleutels_absoluut!$C74,CBS_bodemgebruik_2015!$B:$B,0),MATCH(Verdeelsleutels_absoluut!S$1,CBS_bodemgebruik_2015!$C$1:$I$1,0))</f>
        <v>65</v>
      </c>
      <c r="T74">
        <f t="shared" si="3"/>
        <v>158</v>
      </c>
      <c r="U74">
        <f>INDEX(CBS_wegen_2019!B:C,MATCH(C74,CBS_wegen_2019!B:B,0),2)</f>
        <v>264</v>
      </c>
    </row>
    <row r="75" spans="2:21">
      <c r="B75" t="str">
        <f>INDEX('ETLocal datasets'!B:C,MATCH(Verdeelsleutels_absoluut!C75,'ETLocal datasets'!C:C,0),1)</f>
        <v>GM0214</v>
      </c>
      <c r="C75" t="str">
        <f>'ETLocal datasets'!C61</f>
        <v>Buren</v>
      </c>
      <c r="D75">
        <f>INDEX(CBS_bevolking_2018!B:C,MATCH(Verdeelsleutels_absoluut!C75,CBS_bevolking_2018!B:B,0),2)</f>
        <v>26568</v>
      </c>
      <c r="E75">
        <f>INDEX(CBS_landbouw_2018!$C:$I,MATCH(Verdeelsleutels_absoluut!$C75,CBS_landbouw_2018!$B:$B,0),MATCH(Verdeelsleutels_absoluut!E$1,CBS_landbouw_2018!$C$1:$I$1,0))</f>
        <v>830631</v>
      </c>
      <c r="F75">
        <f>INDEX(CBS_landbouw_2018!$C:$I,MATCH(Verdeelsleutels_absoluut!$C75,CBS_landbouw_2018!$B:$B,0),MATCH(Verdeelsleutels_absoluut!F$1,CBS_landbouw_2018!$C$1:$I$1,0))</f>
        <v>410991</v>
      </c>
      <c r="G75">
        <f>INDEX(CBS_landbouw_2018!$C:$I,MATCH(Verdeelsleutels_absoluut!$C75,CBS_landbouw_2018!$B:$B,0),MATCH(Verdeelsleutels_absoluut!G$1,CBS_landbouw_2018!$C$1:$I$1,0))</f>
        <v>5742</v>
      </c>
      <c r="H75">
        <f>INDEX(CBS_landbouw_2018!$C:$I,MATCH(Verdeelsleutels_absoluut!$C75,CBS_landbouw_2018!$B:$B,0),MATCH(Verdeelsleutels_absoluut!H$1,CBS_landbouw_2018!$C$1:$I$1,0))</f>
        <v>42898</v>
      </c>
      <c r="I75">
        <f>INDEX(CBS_landbouw_2018!$C:$I,MATCH(Verdeelsleutels_absoluut!$C75,CBS_landbouw_2018!$B:$B,0),MATCH(Verdeelsleutels_absoluut!I$1,CBS_landbouw_2018!$C$1:$I$1,0))</f>
        <v>143798</v>
      </c>
      <c r="J75">
        <f>INDEX(CBS_landbouw_2018!$C:$I,MATCH(Verdeelsleutels_absoluut!$C75,CBS_landbouw_2018!$B:$B,0),MATCH(Verdeelsleutels_absoluut!J$1,CBS_landbouw_2018!$C$1:$I$1,0))</f>
        <v>42218</v>
      </c>
      <c r="K75">
        <f>INDEX(CBS_landbouw_2018!$C:$I,MATCH(Verdeelsleutels_absoluut!$C75,CBS_landbouw_2018!$B:$B,0),MATCH(Verdeelsleutels_absoluut!K$1,CBS_landbouw_2018!$C$1:$I$1,0))</f>
        <v>2625</v>
      </c>
      <c r="L75">
        <f t="shared" si="4"/>
        <v>419640</v>
      </c>
      <c r="M75">
        <f>INDEX(CBS_bodemgebruik_2015!$C:$F,MATCH(Verdeelsleutels_absoluut!$C75,CBS_bodemgebruik_2015!$B:$B,0),MATCH(Verdeelsleutels_absoluut!M$1,CBS_bodemgebruik_2015!$C$1:$F$1,0))</f>
        <v>11514</v>
      </c>
      <c r="N75">
        <f>INDEX(CBS_bodemgebruik_2015!$C:$F,MATCH(Verdeelsleutels_absoluut!$C75,CBS_bodemgebruik_2015!$B:$B,0),MATCH(Verdeelsleutels_absoluut!N$1,CBS_bodemgebruik_2015!$C$1:$F$1,0))</f>
        <v>15</v>
      </c>
      <c r="O75">
        <f>INDEX(CBS_bodemgebruik_2015!$C:$F,MATCH(Verdeelsleutels_absoluut!$C75,CBS_bodemgebruik_2015!$B:$B,0),MATCH(Verdeelsleutels_absoluut!O$1,CBS_bodemgebruik_2015!$C$1:$F$1,0))</f>
        <v>299</v>
      </c>
      <c r="P75">
        <f>INDEX(CBS_bodemgebruik_2015!$C:$F,MATCH(Verdeelsleutels_absoluut!$C75,CBS_bodemgebruik_2015!$B:$B,0),MATCH(Verdeelsleutels_absoluut!P$1,CBS_bodemgebruik_2015!$C$1:$F$1,0))</f>
        <v>3</v>
      </c>
      <c r="Q75">
        <f>INDEX(CBS_bodemgebruik_2015!$C:$I,MATCH(Verdeelsleutels_absoluut!$C75,CBS_bodemgebruik_2015!$B:$B,0),MATCH(Verdeelsleutels_absoluut!Q$1,CBS_bodemgebruik_2015!$C$1:$I$1,0))</f>
        <v>18</v>
      </c>
      <c r="R75">
        <f>INDEX(CBS_bodemgebruik_2015!$C:$I,MATCH(Verdeelsleutels_absoluut!$C75,CBS_bodemgebruik_2015!$B:$B,0),MATCH(Verdeelsleutels_absoluut!R$1,CBS_bodemgebruik_2015!$C$1:$I$1,0))</f>
        <v>232</v>
      </c>
      <c r="S75">
        <f>INDEX(CBS_bodemgebruik_2015!$C:$I,MATCH(Verdeelsleutels_absoluut!$C75,CBS_bodemgebruik_2015!$B:$B,0),MATCH(Verdeelsleutels_absoluut!S$1,CBS_bodemgebruik_2015!$C$1:$I$1,0))</f>
        <v>328</v>
      </c>
      <c r="T75">
        <f t="shared" si="3"/>
        <v>578</v>
      </c>
      <c r="U75">
        <f>INDEX(CBS_wegen_2019!B:C,MATCH(C75,CBS_wegen_2019!B:B,0),2)</f>
        <v>430</v>
      </c>
    </row>
    <row r="76" spans="2:21">
      <c r="B76" t="str">
        <f>INDEX('ETLocal datasets'!B:C,MATCH(Verdeelsleutels_absoluut!C76,'ETLocal datasets'!C:C,0),1)</f>
        <v>GM0216</v>
      </c>
      <c r="C76" t="str">
        <f>'ETLocal datasets'!C62</f>
        <v>Culemborg</v>
      </c>
      <c r="D76">
        <f>INDEX(CBS_bevolking_2018!B:C,MATCH(Verdeelsleutels_absoluut!C76,CBS_bevolking_2018!B:B,0),2)</f>
        <v>28555</v>
      </c>
      <c r="E76">
        <f>INDEX(CBS_landbouw_2018!$C:$I,MATCH(Verdeelsleutels_absoluut!$C76,CBS_landbouw_2018!$B:$B,0),MATCH(Verdeelsleutels_absoluut!E$1,CBS_landbouw_2018!$C$1:$I$1,0))</f>
        <v>116168</v>
      </c>
      <c r="F76">
        <f>INDEX(CBS_landbouw_2018!$C:$I,MATCH(Verdeelsleutels_absoluut!$C76,CBS_landbouw_2018!$B:$B,0),MATCH(Verdeelsleutels_absoluut!F$1,CBS_landbouw_2018!$C$1:$I$1,0))</f>
        <v>86593</v>
      </c>
      <c r="G76">
        <f>INDEX(CBS_landbouw_2018!$C:$I,MATCH(Verdeelsleutels_absoluut!$C76,CBS_landbouw_2018!$B:$B,0),MATCH(Verdeelsleutels_absoluut!G$1,CBS_landbouw_2018!$C$1:$I$1,0))</f>
        <v>1407</v>
      </c>
      <c r="H76">
        <f>INDEX(CBS_landbouw_2018!$C:$I,MATCH(Verdeelsleutels_absoluut!$C76,CBS_landbouw_2018!$B:$B,0),MATCH(Verdeelsleutels_absoluut!H$1,CBS_landbouw_2018!$C$1:$I$1,0))</f>
        <v>1060</v>
      </c>
      <c r="I76">
        <f>INDEX(CBS_landbouw_2018!$C:$I,MATCH(Verdeelsleutels_absoluut!$C76,CBS_landbouw_2018!$B:$B,0),MATCH(Verdeelsleutels_absoluut!I$1,CBS_landbouw_2018!$C$1:$I$1,0))</f>
        <v>0</v>
      </c>
      <c r="J76">
        <f>INDEX(CBS_landbouw_2018!$C:$I,MATCH(Verdeelsleutels_absoluut!$C76,CBS_landbouw_2018!$B:$B,0),MATCH(Verdeelsleutels_absoluut!J$1,CBS_landbouw_2018!$C$1:$I$1,0))</f>
        <v>2753</v>
      </c>
      <c r="K76">
        <f>INDEX(CBS_landbouw_2018!$C:$I,MATCH(Verdeelsleutels_absoluut!$C76,CBS_landbouw_2018!$B:$B,0),MATCH(Verdeelsleutels_absoluut!K$1,CBS_landbouw_2018!$C$1:$I$1,0))</f>
        <v>0</v>
      </c>
      <c r="L76">
        <f t="shared" si="4"/>
        <v>29575</v>
      </c>
      <c r="M76">
        <f>INDEX(CBS_bodemgebruik_2015!$C:$F,MATCH(Verdeelsleutels_absoluut!$C76,CBS_bodemgebruik_2015!$B:$B,0),MATCH(Verdeelsleutels_absoluut!M$1,CBS_bodemgebruik_2015!$C$1:$F$1,0))</f>
        <v>1839</v>
      </c>
      <c r="N76">
        <f>INDEX(CBS_bodemgebruik_2015!$C:$F,MATCH(Verdeelsleutels_absoluut!$C76,CBS_bodemgebruik_2015!$B:$B,0),MATCH(Verdeelsleutels_absoluut!N$1,CBS_bodemgebruik_2015!$C$1:$F$1,0))</f>
        <v>62</v>
      </c>
      <c r="O76">
        <f>INDEX(CBS_bodemgebruik_2015!$C:$F,MATCH(Verdeelsleutels_absoluut!$C76,CBS_bodemgebruik_2015!$B:$B,0),MATCH(Verdeelsleutels_absoluut!O$1,CBS_bodemgebruik_2015!$C$1:$F$1,0))</f>
        <v>201</v>
      </c>
      <c r="P76">
        <f>INDEX(CBS_bodemgebruik_2015!$C:$F,MATCH(Verdeelsleutels_absoluut!$C76,CBS_bodemgebruik_2015!$B:$B,0),MATCH(Verdeelsleutels_absoluut!P$1,CBS_bodemgebruik_2015!$C$1:$F$1,0))</f>
        <v>0</v>
      </c>
      <c r="Q76">
        <f>INDEX(CBS_bodemgebruik_2015!$C:$I,MATCH(Verdeelsleutels_absoluut!$C76,CBS_bodemgebruik_2015!$B:$B,0),MATCH(Verdeelsleutels_absoluut!Q$1,CBS_bodemgebruik_2015!$C$1:$I$1,0))</f>
        <v>30</v>
      </c>
      <c r="R76">
        <f>INDEX(CBS_bodemgebruik_2015!$C:$I,MATCH(Verdeelsleutels_absoluut!$C76,CBS_bodemgebruik_2015!$B:$B,0),MATCH(Verdeelsleutels_absoluut!R$1,CBS_bodemgebruik_2015!$C$1:$I$1,0))</f>
        <v>8</v>
      </c>
      <c r="S76">
        <f>INDEX(CBS_bodemgebruik_2015!$C:$I,MATCH(Verdeelsleutels_absoluut!$C76,CBS_bodemgebruik_2015!$B:$B,0),MATCH(Verdeelsleutels_absoluut!S$1,CBS_bodemgebruik_2015!$C$1:$I$1,0))</f>
        <v>92</v>
      </c>
      <c r="T76">
        <f t="shared" si="3"/>
        <v>130</v>
      </c>
      <c r="U76">
        <f>INDEX(CBS_wegen_2019!B:C,MATCH(C76,CBS_wegen_2019!B:B,0),2)</f>
        <v>170</v>
      </c>
    </row>
    <row r="77" spans="2:21">
      <c r="B77" t="str">
        <f>INDEX('ETLocal datasets'!B:C,MATCH(Verdeelsleutels_absoluut!C77,'ETLocal datasets'!C:C,0),1)</f>
        <v>GM0221</v>
      </c>
      <c r="C77" t="str">
        <f>'ETLocal datasets'!C63</f>
        <v>Doesburg</v>
      </c>
      <c r="D77">
        <f>INDEX(CBS_bevolking_2018!B:C,MATCH(Verdeelsleutels_absoluut!C77,CBS_bevolking_2018!B:B,0),2)</f>
        <v>11148</v>
      </c>
      <c r="E77">
        <f>INDEX(CBS_landbouw_2018!$C:$I,MATCH(Verdeelsleutels_absoluut!$C77,CBS_landbouw_2018!$B:$B,0),MATCH(Verdeelsleutels_absoluut!E$1,CBS_landbouw_2018!$C$1:$I$1,0))</f>
        <v>54393</v>
      </c>
      <c r="F77">
        <f>INDEX(CBS_landbouw_2018!$C:$I,MATCH(Verdeelsleutels_absoluut!$C77,CBS_landbouw_2018!$B:$B,0),MATCH(Verdeelsleutels_absoluut!F$1,CBS_landbouw_2018!$C$1:$I$1,0))</f>
        <v>34361</v>
      </c>
      <c r="G77">
        <f>INDEX(CBS_landbouw_2018!$C:$I,MATCH(Verdeelsleutels_absoluut!$C77,CBS_landbouw_2018!$B:$B,0),MATCH(Verdeelsleutels_absoluut!G$1,CBS_landbouw_2018!$C$1:$I$1,0))</f>
        <v>505</v>
      </c>
      <c r="H77">
        <f>INDEX(CBS_landbouw_2018!$C:$I,MATCH(Verdeelsleutels_absoluut!$C77,CBS_landbouw_2018!$B:$B,0),MATCH(Verdeelsleutels_absoluut!H$1,CBS_landbouw_2018!$C$1:$I$1,0))</f>
        <v>0</v>
      </c>
      <c r="I77">
        <f>INDEX(CBS_landbouw_2018!$C:$I,MATCH(Verdeelsleutels_absoluut!$C77,CBS_landbouw_2018!$B:$B,0),MATCH(Verdeelsleutels_absoluut!I$1,CBS_landbouw_2018!$C$1:$I$1,0))</f>
        <v>0</v>
      </c>
      <c r="J77">
        <f>INDEX(CBS_landbouw_2018!$C:$I,MATCH(Verdeelsleutels_absoluut!$C77,CBS_landbouw_2018!$B:$B,0),MATCH(Verdeelsleutels_absoluut!J$1,CBS_landbouw_2018!$C$1:$I$1,0))</f>
        <v>4166</v>
      </c>
      <c r="K77">
        <f>INDEX(CBS_landbouw_2018!$C:$I,MATCH(Verdeelsleutels_absoluut!$C77,CBS_landbouw_2018!$B:$B,0),MATCH(Verdeelsleutels_absoluut!K$1,CBS_landbouw_2018!$C$1:$I$1,0))</f>
        <v>0</v>
      </c>
      <c r="L77">
        <f t="shared" si="4"/>
        <v>20032</v>
      </c>
      <c r="M77">
        <f>INDEX(CBS_bodemgebruik_2015!$C:$F,MATCH(Verdeelsleutels_absoluut!$C77,CBS_bodemgebruik_2015!$B:$B,0),MATCH(Verdeelsleutels_absoluut!M$1,CBS_bodemgebruik_2015!$C$1:$F$1,0))</f>
        <v>737</v>
      </c>
      <c r="N77">
        <f>INDEX(CBS_bodemgebruik_2015!$C:$F,MATCH(Verdeelsleutels_absoluut!$C77,CBS_bodemgebruik_2015!$B:$B,0),MATCH(Verdeelsleutels_absoluut!N$1,CBS_bodemgebruik_2015!$C$1:$F$1,0))</f>
        <v>36</v>
      </c>
      <c r="O77">
        <f>INDEX(CBS_bodemgebruik_2015!$C:$F,MATCH(Verdeelsleutels_absoluut!$C77,CBS_bodemgebruik_2015!$B:$B,0),MATCH(Verdeelsleutels_absoluut!O$1,CBS_bodemgebruik_2015!$C$1:$F$1,0))</f>
        <v>11</v>
      </c>
      <c r="P77">
        <f>INDEX(CBS_bodemgebruik_2015!$C:$F,MATCH(Verdeelsleutels_absoluut!$C77,CBS_bodemgebruik_2015!$B:$B,0),MATCH(Verdeelsleutels_absoluut!P$1,CBS_bodemgebruik_2015!$C$1:$F$1,0))</f>
        <v>0</v>
      </c>
      <c r="Q77">
        <f>INDEX(CBS_bodemgebruik_2015!$C:$I,MATCH(Verdeelsleutels_absoluut!$C77,CBS_bodemgebruik_2015!$B:$B,0),MATCH(Verdeelsleutels_absoluut!Q$1,CBS_bodemgebruik_2015!$C$1:$I$1,0))</f>
        <v>18</v>
      </c>
      <c r="R77">
        <f>INDEX(CBS_bodemgebruik_2015!$C:$I,MATCH(Verdeelsleutels_absoluut!$C77,CBS_bodemgebruik_2015!$B:$B,0),MATCH(Verdeelsleutels_absoluut!R$1,CBS_bodemgebruik_2015!$C$1:$I$1,0))</f>
        <v>8</v>
      </c>
      <c r="S77">
        <f>INDEX(CBS_bodemgebruik_2015!$C:$I,MATCH(Verdeelsleutels_absoluut!$C77,CBS_bodemgebruik_2015!$B:$B,0),MATCH(Verdeelsleutels_absoluut!S$1,CBS_bodemgebruik_2015!$C$1:$I$1,0))</f>
        <v>111</v>
      </c>
      <c r="T77">
        <f t="shared" si="3"/>
        <v>137</v>
      </c>
      <c r="U77">
        <f>INDEX(CBS_wegen_2019!B:C,MATCH(C77,CBS_wegen_2019!B:B,0),2)</f>
        <v>61</v>
      </c>
    </row>
    <row r="78" spans="2:21">
      <c r="B78" t="str">
        <f>INDEX('ETLocal datasets'!B:C,MATCH(Verdeelsleutels_absoluut!C78,'ETLocal datasets'!C:C,0),1)</f>
        <v>GM0222</v>
      </c>
      <c r="C78" t="str">
        <f>'ETLocal datasets'!C64</f>
        <v>Doetinchem</v>
      </c>
      <c r="D78">
        <f>INDEX(CBS_bevolking_2018!B:C,MATCH(Verdeelsleutels_absoluut!C78,CBS_bevolking_2018!B:B,0),2)</f>
        <v>57555</v>
      </c>
      <c r="E78">
        <f>INDEX(CBS_landbouw_2018!$C:$I,MATCH(Verdeelsleutels_absoluut!$C78,CBS_landbouw_2018!$B:$B,0),MATCH(Verdeelsleutels_absoluut!E$1,CBS_landbouw_2018!$C$1:$I$1,0))</f>
        <v>364035</v>
      </c>
      <c r="F78">
        <f>INDEX(CBS_landbouw_2018!$C:$I,MATCH(Verdeelsleutels_absoluut!$C78,CBS_landbouw_2018!$B:$B,0),MATCH(Verdeelsleutels_absoluut!F$1,CBS_landbouw_2018!$C$1:$I$1,0))</f>
        <v>171718</v>
      </c>
      <c r="G78">
        <f>INDEX(CBS_landbouw_2018!$C:$I,MATCH(Verdeelsleutels_absoluut!$C78,CBS_landbouw_2018!$B:$B,0),MATCH(Verdeelsleutels_absoluut!G$1,CBS_landbouw_2018!$C$1:$I$1,0))</f>
        <v>4141</v>
      </c>
      <c r="H78">
        <f>INDEX(CBS_landbouw_2018!$C:$I,MATCH(Verdeelsleutels_absoluut!$C78,CBS_landbouw_2018!$B:$B,0),MATCH(Verdeelsleutels_absoluut!H$1,CBS_landbouw_2018!$C$1:$I$1,0))</f>
        <v>112565</v>
      </c>
      <c r="I78">
        <f>INDEX(CBS_landbouw_2018!$C:$I,MATCH(Verdeelsleutels_absoluut!$C78,CBS_landbouw_2018!$B:$B,0),MATCH(Verdeelsleutels_absoluut!I$1,CBS_landbouw_2018!$C$1:$I$1,0))</f>
        <v>230995</v>
      </c>
      <c r="J78">
        <f>INDEX(CBS_landbouw_2018!$C:$I,MATCH(Verdeelsleutels_absoluut!$C78,CBS_landbouw_2018!$B:$B,0),MATCH(Verdeelsleutels_absoluut!J$1,CBS_landbouw_2018!$C$1:$I$1,0))</f>
        <v>33271</v>
      </c>
      <c r="K78">
        <f>INDEX(CBS_landbouw_2018!$C:$I,MATCH(Verdeelsleutels_absoluut!$C78,CBS_landbouw_2018!$B:$B,0),MATCH(Verdeelsleutels_absoluut!K$1,CBS_landbouw_2018!$C$1:$I$1,0))</f>
        <v>822</v>
      </c>
      <c r="L78">
        <f t="shared" si="4"/>
        <v>192317</v>
      </c>
      <c r="M78">
        <f>INDEX(CBS_bodemgebruik_2015!$C:$F,MATCH(Verdeelsleutels_absoluut!$C78,CBS_bodemgebruik_2015!$B:$B,0),MATCH(Verdeelsleutels_absoluut!M$1,CBS_bodemgebruik_2015!$C$1:$F$1,0))</f>
        <v>4968</v>
      </c>
      <c r="N78">
        <f>INDEX(CBS_bodemgebruik_2015!$C:$F,MATCH(Verdeelsleutels_absoluut!$C78,CBS_bodemgebruik_2015!$B:$B,0),MATCH(Verdeelsleutels_absoluut!N$1,CBS_bodemgebruik_2015!$C$1:$F$1,0))</f>
        <v>137</v>
      </c>
      <c r="O78">
        <f>INDEX(CBS_bodemgebruik_2015!$C:$F,MATCH(Verdeelsleutels_absoluut!$C78,CBS_bodemgebruik_2015!$B:$B,0),MATCH(Verdeelsleutels_absoluut!O$1,CBS_bodemgebruik_2015!$C$1:$F$1,0))</f>
        <v>795</v>
      </c>
      <c r="P78">
        <f>INDEX(CBS_bodemgebruik_2015!$C:$F,MATCH(Verdeelsleutels_absoluut!$C78,CBS_bodemgebruik_2015!$B:$B,0),MATCH(Verdeelsleutels_absoluut!P$1,CBS_bodemgebruik_2015!$C$1:$F$1,0))</f>
        <v>3</v>
      </c>
      <c r="Q78">
        <f>INDEX(CBS_bodemgebruik_2015!$C:$I,MATCH(Verdeelsleutels_absoluut!$C78,CBS_bodemgebruik_2015!$B:$B,0),MATCH(Verdeelsleutels_absoluut!Q$1,CBS_bodemgebruik_2015!$C$1:$I$1,0))</f>
        <v>7</v>
      </c>
      <c r="R78">
        <f>INDEX(CBS_bodemgebruik_2015!$C:$I,MATCH(Verdeelsleutels_absoluut!$C78,CBS_bodemgebruik_2015!$B:$B,0),MATCH(Verdeelsleutels_absoluut!R$1,CBS_bodemgebruik_2015!$C$1:$I$1,0))</f>
        <v>6</v>
      </c>
      <c r="S78">
        <f>INDEX(CBS_bodemgebruik_2015!$C:$I,MATCH(Verdeelsleutels_absoluut!$C78,CBS_bodemgebruik_2015!$B:$B,0),MATCH(Verdeelsleutels_absoluut!S$1,CBS_bodemgebruik_2015!$C$1:$I$1,0))</f>
        <v>54</v>
      </c>
      <c r="T78">
        <f t="shared" ref="T78:T141" si="5">SUM(Q78:S78)</f>
        <v>67</v>
      </c>
      <c r="U78">
        <f>INDEX(CBS_wegen_2019!B:C,MATCH(C78,CBS_wegen_2019!B:B,0),2)</f>
        <v>457</v>
      </c>
    </row>
    <row r="79" spans="2:21">
      <c r="B79" t="str">
        <f>INDEX('ETLocal datasets'!B:C,MATCH(Verdeelsleutels_absoluut!C79,'ETLocal datasets'!C:C,0),1)</f>
        <v>GM0225</v>
      </c>
      <c r="C79" t="str">
        <f>'ETLocal datasets'!C65</f>
        <v>Druten</v>
      </c>
      <c r="D79">
        <f>INDEX(CBS_bevolking_2018!B:C,MATCH(Verdeelsleutels_absoluut!C79,CBS_bevolking_2018!B:B,0),2)</f>
        <v>18797</v>
      </c>
      <c r="E79">
        <f>INDEX(CBS_landbouw_2018!$C:$I,MATCH(Verdeelsleutels_absoluut!$C79,CBS_landbouw_2018!$B:$B,0),MATCH(Verdeelsleutels_absoluut!E$1,CBS_landbouw_2018!$C$1:$I$1,0))</f>
        <v>220932</v>
      </c>
      <c r="F79">
        <f>INDEX(CBS_landbouw_2018!$C:$I,MATCH(Verdeelsleutels_absoluut!$C79,CBS_landbouw_2018!$B:$B,0),MATCH(Verdeelsleutels_absoluut!F$1,CBS_landbouw_2018!$C$1:$I$1,0))</f>
        <v>125545</v>
      </c>
      <c r="G79">
        <f>INDEX(CBS_landbouw_2018!$C:$I,MATCH(Verdeelsleutels_absoluut!$C79,CBS_landbouw_2018!$B:$B,0),MATCH(Verdeelsleutels_absoluut!G$1,CBS_landbouw_2018!$C$1:$I$1,0))</f>
        <v>2261</v>
      </c>
      <c r="H79">
        <f>INDEX(CBS_landbouw_2018!$C:$I,MATCH(Verdeelsleutels_absoluut!$C79,CBS_landbouw_2018!$B:$B,0),MATCH(Verdeelsleutels_absoluut!H$1,CBS_landbouw_2018!$C$1:$I$1,0))</f>
        <v>61248</v>
      </c>
      <c r="I79">
        <f>INDEX(CBS_landbouw_2018!$C:$I,MATCH(Verdeelsleutels_absoluut!$C79,CBS_landbouw_2018!$B:$B,0),MATCH(Verdeelsleutels_absoluut!I$1,CBS_landbouw_2018!$C$1:$I$1,0))</f>
        <v>98210</v>
      </c>
      <c r="J79">
        <f>INDEX(CBS_landbouw_2018!$C:$I,MATCH(Verdeelsleutels_absoluut!$C79,CBS_landbouw_2018!$B:$B,0),MATCH(Verdeelsleutels_absoluut!J$1,CBS_landbouw_2018!$C$1:$I$1,0))</f>
        <v>4525</v>
      </c>
      <c r="K79">
        <f>INDEX(CBS_landbouw_2018!$C:$I,MATCH(Verdeelsleutels_absoluut!$C79,CBS_landbouw_2018!$B:$B,0),MATCH(Verdeelsleutels_absoluut!K$1,CBS_landbouw_2018!$C$1:$I$1,0))</f>
        <v>1881</v>
      </c>
      <c r="L79">
        <f t="shared" si="4"/>
        <v>95387</v>
      </c>
      <c r="M79">
        <f>INDEX(CBS_bodemgebruik_2015!$C:$F,MATCH(Verdeelsleutels_absoluut!$C79,CBS_bodemgebruik_2015!$B:$B,0),MATCH(Verdeelsleutels_absoluut!M$1,CBS_bodemgebruik_2015!$C$1:$F$1,0))</f>
        <v>2734</v>
      </c>
      <c r="N79">
        <f>INDEX(CBS_bodemgebruik_2015!$C:$F,MATCH(Verdeelsleutels_absoluut!$C79,CBS_bodemgebruik_2015!$B:$B,0),MATCH(Verdeelsleutels_absoluut!N$1,CBS_bodemgebruik_2015!$C$1:$F$1,0))</f>
        <v>34</v>
      </c>
      <c r="O79">
        <f>INDEX(CBS_bodemgebruik_2015!$C:$F,MATCH(Verdeelsleutels_absoluut!$C79,CBS_bodemgebruik_2015!$B:$B,0),MATCH(Verdeelsleutels_absoluut!O$1,CBS_bodemgebruik_2015!$C$1:$F$1,0))</f>
        <v>161</v>
      </c>
      <c r="P79">
        <f>INDEX(CBS_bodemgebruik_2015!$C:$F,MATCH(Verdeelsleutels_absoluut!$C79,CBS_bodemgebruik_2015!$B:$B,0),MATCH(Verdeelsleutels_absoluut!P$1,CBS_bodemgebruik_2015!$C$1:$F$1,0))</f>
        <v>36</v>
      </c>
      <c r="Q79">
        <f>INDEX(CBS_bodemgebruik_2015!$C:$I,MATCH(Verdeelsleutels_absoluut!$C79,CBS_bodemgebruik_2015!$B:$B,0),MATCH(Verdeelsleutels_absoluut!Q$1,CBS_bodemgebruik_2015!$C$1:$I$1,0))</f>
        <v>13</v>
      </c>
      <c r="R79">
        <f>INDEX(CBS_bodemgebruik_2015!$C:$I,MATCH(Verdeelsleutels_absoluut!$C79,CBS_bodemgebruik_2015!$B:$B,0),MATCH(Verdeelsleutels_absoluut!R$1,CBS_bodemgebruik_2015!$C$1:$I$1,0))</f>
        <v>25</v>
      </c>
      <c r="S79">
        <f>INDEX(CBS_bodemgebruik_2015!$C:$I,MATCH(Verdeelsleutels_absoluut!$C79,CBS_bodemgebruik_2015!$B:$B,0),MATCH(Verdeelsleutels_absoluut!S$1,CBS_bodemgebruik_2015!$C$1:$I$1,0))</f>
        <v>183</v>
      </c>
      <c r="T79">
        <f t="shared" si="5"/>
        <v>221</v>
      </c>
      <c r="U79">
        <f>INDEX(CBS_wegen_2019!B:C,MATCH(C79,CBS_wegen_2019!B:B,0),2)</f>
        <v>166</v>
      </c>
    </row>
    <row r="80" spans="2:21">
      <c r="B80" t="str">
        <f>INDEX('ETLocal datasets'!B:C,MATCH(Verdeelsleutels_absoluut!C80,'ETLocal datasets'!C:C,0),1)</f>
        <v>GM0226</v>
      </c>
      <c r="C80" t="str">
        <f>'ETLocal datasets'!C66</f>
        <v>Duiven</v>
      </c>
      <c r="D80">
        <f>INDEX(CBS_bevolking_2018!B:C,MATCH(Verdeelsleutels_absoluut!C80,CBS_bevolking_2018!B:B,0),2)</f>
        <v>25332</v>
      </c>
      <c r="E80">
        <f>INDEX(CBS_landbouw_2018!$C:$I,MATCH(Verdeelsleutels_absoluut!$C80,CBS_landbouw_2018!$B:$B,0),MATCH(Verdeelsleutels_absoluut!E$1,CBS_landbouw_2018!$C$1:$I$1,0))</f>
        <v>131023</v>
      </c>
      <c r="F80">
        <f>INDEX(CBS_landbouw_2018!$C:$I,MATCH(Verdeelsleutels_absoluut!$C80,CBS_landbouw_2018!$B:$B,0),MATCH(Verdeelsleutels_absoluut!F$1,CBS_landbouw_2018!$C$1:$I$1,0))</f>
        <v>63581</v>
      </c>
      <c r="G80">
        <f>INDEX(CBS_landbouw_2018!$C:$I,MATCH(Verdeelsleutels_absoluut!$C80,CBS_landbouw_2018!$B:$B,0),MATCH(Verdeelsleutels_absoluut!G$1,CBS_landbouw_2018!$C$1:$I$1,0))</f>
        <v>1008</v>
      </c>
      <c r="H80">
        <f>INDEX(CBS_landbouw_2018!$C:$I,MATCH(Verdeelsleutels_absoluut!$C80,CBS_landbouw_2018!$B:$B,0),MATCH(Verdeelsleutels_absoluut!H$1,CBS_landbouw_2018!$C$1:$I$1,0))</f>
        <v>5385</v>
      </c>
      <c r="I80">
        <f>INDEX(CBS_landbouw_2018!$C:$I,MATCH(Verdeelsleutels_absoluut!$C80,CBS_landbouw_2018!$B:$B,0),MATCH(Verdeelsleutels_absoluut!I$1,CBS_landbouw_2018!$C$1:$I$1,0))</f>
        <v>23571</v>
      </c>
      <c r="J80">
        <f>INDEX(CBS_landbouw_2018!$C:$I,MATCH(Verdeelsleutels_absoluut!$C80,CBS_landbouw_2018!$B:$B,0),MATCH(Verdeelsleutels_absoluut!J$1,CBS_landbouw_2018!$C$1:$I$1,0))</f>
        <v>14046</v>
      </c>
      <c r="K80">
        <f>INDEX(CBS_landbouw_2018!$C:$I,MATCH(Verdeelsleutels_absoluut!$C80,CBS_landbouw_2018!$B:$B,0),MATCH(Verdeelsleutels_absoluut!K$1,CBS_landbouw_2018!$C$1:$I$1,0))</f>
        <v>213</v>
      </c>
      <c r="L80">
        <f t="shared" si="4"/>
        <v>67442</v>
      </c>
      <c r="M80">
        <f>INDEX(CBS_bodemgebruik_2015!$C:$F,MATCH(Verdeelsleutels_absoluut!$C80,CBS_bodemgebruik_2015!$B:$B,0),MATCH(Verdeelsleutels_absoluut!M$1,CBS_bodemgebruik_2015!$C$1:$F$1,0))</f>
        <v>2309</v>
      </c>
      <c r="N80">
        <f>INDEX(CBS_bodemgebruik_2015!$C:$F,MATCH(Verdeelsleutels_absoluut!$C80,CBS_bodemgebruik_2015!$B:$B,0),MATCH(Verdeelsleutels_absoluut!N$1,CBS_bodemgebruik_2015!$C$1:$F$1,0))</f>
        <v>58</v>
      </c>
      <c r="O80">
        <f>INDEX(CBS_bodemgebruik_2015!$C:$F,MATCH(Verdeelsleutels_absoluut!$C80,CBS_bodemgebruik_2015!$B:$B,0),MATCH(Verdeelsleutels_absoluut!O$1,CBS_bodemgebruik_2015!$C$1:$F$1,0))</f>
        <v>41</v>
      </c>
      <c r="P80">
        <f>INDEX(CBS_bodemgebruik_2015!$C:$F,MATCH(Verdeelsleutels_absoluut!$C80,CBS_bodemgebruik_2015!$B:$B,0),MATCH(Verdeelsleutels_absoluut!P$1,CBS_bodemgebruik_2015!$C$1:$F$1,0))</f>
        <v>0</v>
      </c>
      <c r="Q80">
        <f>INDEX(CBS_bodemgebruik_2015!$C:$I,MATCH(Verdeelsleutels_absoluut!$C80,CBS_bodemgebruik_2015!$B:$B,0),MATCH(Verdeelsleutels_absoluut!Q$1,CBS_bodemgebruik_2015!$C$1:$I$1,0))</f>
        <v>10</v>
      </c>
      <c r="R80">
        <f>INDEX(CBS_bodemgebruik_2015!$C:$I,MATCH(Verdeelsleutels_absoluut!$C80,CBS_bodemgebruik_2015!$B:$B,0),MATCH(Verdeelsleutels_absoluut!R$1,CBS_bodemgebruik_2015!$C$1:$I$1,0))</f>
        <v>5</v>
      </c>
      <c r="S80">
        <f>INDEX(CBS_bodemgebruik_2015!$C:$I,MATCH(Verdeelsleutels_absoluut!$C80,CBS_bodemgebruik_2015!$B:$B,0),MATCH(Verdeelsleutels_absoluut!S$1,CBS_bodemgebruik_2015!$C$1:$I$1,0))</f>
        <v>67</v>
      </c>
      <c r="T80">
        <f t="shared" si="5"/>
        <v>82</v>
      </c>
      <c r="U80">
        <f>INDEX(CBS_wegen_2019!B:C,MATCH(C80,CBS_wegen_2019!B:B,0),2)</f>
        <v>187</v>
      </c>
    </row>
    <row r="81" spans="2:21">
      <c r="B81" t="str">
        <f>INDEX('ETLocal datasets'!B:C,MATCH(Verdeelsleutels_absoluut!C81,'ETLocal datasets'!C:C,0),1)</f>
        <v>GM0228</v>
      </c>
      <c r="C81" t="str">
        <f>'ETLocal datasets'!C67</f>
        <v>Ede</v>
      </c>
      <c r="D81">
        <f>INDEX(CBS_bevolking_2018!B:C,MATCH(Verdeelsleutels_absoluut!C81,CBS_bevolking_2018!B:B,0),2)</f>
        <v>115710</v>
      </c>
      <c r="E81">
        <f>INDEX(CBS_landbouw_2018!$C:$I,MATCH(Verdeelsleutels_absoluut!$C81,CBS_landbouw_2018!$B:$B,0),MATCH(Verdeelsleutels_absoluut!E$1,CBS_landbouw_2018!$C$1:$I$1,0))</f>
        <v>782895</v>
      </c>
      <c r="F81">
        <f>INDEX(CBS_landbouw_2018!$C:$I,MATCH(Verdeelsleutels_absoluut!$C81,CBS_landbouw_2018!$B:$B,0),MATCH(Verdeelsleutels_absoluut!F$1,CBS_landbouw_2018!$C$1:$I$1,0))</f>
        <v>432862</v>
      </c>
      <c r="G81">
        <f>INDEX(CBS_landbouw_2018!$C:$I,MATCH(Verdeelsleutels_absoluut!$C81,CBS_landbouw_2018!$B:$B,0),MATCH(Verdeelsleutels_absoluut!G$1,CBS_landbouw_2018!$C$1:$I$1,0))</f>
        <v>7369</v>
      </c>
      <c r="H81">
        <f>INDEX(CBS_landbouw_2018!$C:$I,MATCH(Verdeelsleutels_absoluut!$C81,CBS_landbouw_2018!$B:$B,0),MATCH(Verdeelsleutels_absoluut!H$1,CBS_landbouw_2018!$C$1:$I$1,0))</f>
        <v>213914</v>
      </c>
      <c r="I81">
        <f>INDEX(CBS_landbouw_2018!$C:$I,MATCH(Verdeelsleutels_absoluut!$C81,CBS_landbouw_2018!$B:$B,0),MATCH(Verdeelsleutels_absoluut!I$1,CBS_landbouw_2018!$C$1:$I$1,0))</f>
        <v>3435816</v>
      </c>
      <c r="J81">
        <f>INDEX(CBS_landbouw_2018!$C:$I,MATCH(Verdeelsleutels_absoluut!$C81,CBS_landbouw_2018!$B:$B,0),MATCH(Verdeelsleutels_absoluut!J$1,CBS_landbouw_2018!$C$1:$I$1,0))</f>
        <v>16493</v>
      </c>
      <c r="K81">
        <f>INDEX(CBS_landbouw_2018!$C:$I,MATCH(Verdeelsleutels_absoluut!$C81,CBS_landbouw_2018!$B:$B,0),MATCH(Verdeelsleutels_absoluut!K$1,CBS_landbouw_2018!$C$1:$I$1,0))</f>
        <v>4324</v>
      </c>
      <c r="L81">
        <f t="shared" ref="L81:L144" si="6">E81-F81</f>
        <v>350033</v>
      </c>
      <c r="M81">
        <f>INDEX(CBS_bodemgebruik_2015!$C:$F,MATCH(Verdeelsleutels_absoluut!$C81,CBS_bodemgebruik_2015!$B:$B,0),MATCH(Verdeelsleutels_absoluut!M$1,CBS_bodemgebruik_2015!$C$1:$F$1,0))</f>
        <v>10976</v>
      </c>
      <c r="N81">
        <f>INDEX(CBS_bodemgebruik_2015!$C:$F,MATCH(Verdeelsleutels_absoluut!$C81,CBS_bodemgebruik_2015!$B:$B,0),MATCH(Verdeelsleutels_absoluut!N$1,CBS_bodemgebruik_2015!$C$1:$F$1,0))</f>
        <v>132</v>
      </c>
      <c r="O81">
        <f>INDEX(CBS_bodemgebruik_2015!$C:$F,MATCH(Verdeelsleutels_absoluut!$C81,CBS_bodemgebruik_2015!$B:$B,0),MATCH(Verdeelsleutels_absoluut!O$1,CBS_bodemgebruik_2015!$C$1:$F$1,0))</f>
        <v>11026</v>
      </c>
      <c r="P81">
        <f>INDEX(CBS_bodemgebruik_2015!$C:$F,MATCH(Verdeelsleutels_absoluut!$C81,CBS_bodemgebruik_2015!$B:$B,0),MATCH(Verdeelsleutels_absoluut!P$1,CBS_bodemgebruik_2015!$C$1:$F$1,0))</f>
        <v>5693</v>
      </c>
      <c r="Q81">
        <f>INDEX(CBS_bodemgebruik_2015!$C:$I,MATCH(Verdeelsleutels_absoluut!$C81,CBS_bodemgebruik_2015!$B:$B,0),MATCH(Verdeelsleutels_absoluut!Q$1,CBS_bodemgebruik_2015!$C$1:$I$1,0))</f>
        <v>46</v>
      </c>
      <c r="R81">
        <f>INDEX(CBS_bodemgebruik_2015!$C:$I,MATCH(Verdeelsleutels_absoluut!$C81,CBS_bodemgebruik_2015!$B:$B,0),MATCH(Verdeelsleutels_absoluut!R$1,CBS_bodemgebruik_2015!$C$1:$I$1,0))</f>
        <v>21</v>
      </c>
      <c r="S81">
        <f>INDEX(CBS_bodemgebruik_2015!$C:$I,MATCH(Verdeelsleutels_absoluut!$C81,CBS_bodemgebruik_2015!$B:$B,0),MATCH(Verdeelsleutels_absoluut!S$1,CBS_bodemgebruik_2015!$C$1:$I$1,0))</f>
        <v>23</v>
      </c>
      <c r="T81">
        <f t="shared" si="5"/>
        <v>90</v>
      </c>
      <c r="U81">
        <f>INDEX(CBS_wegen_2019!B:C,MATCH(C81,CBS_wegen_2019!B:B,0),2)</f>
        <v>948</v>
      </c>
    </row>
    <row r="82" spans="2:21">
      <c r="B82" t="str">
        <f>INDEX('ETLocal datasets'!B:C,MATCH(Verdeelsleutels_absoluut!C82,'ETLocal datasets'!C:C,0),1)</f>
        <v>GM0230</v>
      </c>
      <c r="C82" t="str">
        <f>'ETLocal datasets'!C68</f>
        <v>Elburg</v>
      </c>
      <c r="D82">
        <f>INDEX(CBS_bevolking_2018!B:C,MATCH(Verdeelsleutels_absoluut!C82,CBS_bevolking_2018!B:B,0),2)</f>
        <v>23086</v>
      </c>
      <c r="E82">
        <f>INDEX(CBS_landbouw_2018!$C:$I,MATCH(Verdeelsleutels_absoluut!$C82,CBS_landbouw_2018!$B:$B,0),MATCH(Verdeelsleutels_absoluut!E$1,CBS_landbouw_2018!$C$1:$I$1,0))</f>
        <v>230800</v>
      </c>
      <c r="F82">
        <f>INDEX(CBS_landbouw_2018!$C:$I,MATCH(Verdeelsleutels_absoluut!$C82,CBS_landbouw_2018!$B:$B,0),MATCH(Verdeelsleutels_absoluut!F$1,CBS_landbouw_2018!$C$1:$I$1,0))</f>
        <v>167282</v>
      </c>
      <c r="G82">
        <f>INDEX(CBS_landbouw_2018!$C:$I,MATCH(Verdeelsleutels_absoluut!$C82,CBS_landbouw_2018!$B:$B,0),MATCH(Verdeelsleutels_absoluut!G$1,CBS_landbouw_2018!$C$1:$I$1,0))</f>
        <v>2275</v>
      </c>
      <c r="H82">
        <f>INDEX(CBS_landbouw_2018!$C:$I,MATCH(Verdeelsleutels_absoluut!$C82,CBS_landbouw_2018!$B:$B,0),MATCH(Verdeelsleutels_absoluut!H$1,CBS_landbouw_2018!$C$1:$I$1,0))</f>
        <v>1121</v>
      </c>
      <c r="I82">
        <f>INDEX(CBS_landbouw_2018!$C:$I,MATCH(Verdeelsleutels_absoluut!$C82,CBS_landbouw_2018!$B:$B,0),MATCH(Verdeelsleutels_absoluut!I$1,CBS_landbouw_2018!$C$1:$I$1,0))</f>
        <v>89593</v>
      </c>
      <c r="J82">
        <f>INDEX(CBS_landbouw_2018!$C:$I,MATCH(Verdeelsleutels_absoluut!$C82,CBS_landbouw_2018!$B:$B,0),MATCH(Verdeelsleutels_absoluut!J$1,CBS_landbouw_2018!$C$1:$I$1,0))</f>
        <v>3713</v>
      </c>
      <c r="K82">
        <f>INDEX(CBS_landbouw_2018!$C:$I,MATCH(Verdeelsleutels_absoluut!$C82,CBS_landbouw_2018!$B:$B,0),MATCH(Verdeelsleutels_absoluut!K$1,CBS_landbouw_2018!$C$1:$I$1,0))</f>
        <v>1201</v>
      </c>
      <c r="L82">
        <f t="shared" si="6"/>
        <v>63518</v>
      </c>
      <c r="M82">
        <f>INDEX(CBS_bodemgebruik_2015!$C:$F,MATCH(Verdeelsleutels_absoluut!$C82,CBS_bodemgebruik_2015!$B:$B,0),MATCH(Verdeelsleutels_absoluut!M$1,CBS_bodemgebruik_2015!$C$1:$F$1,0))</f>
        <v>2963</v>
      </c>
      <c r="N82">
        <f>INDEX(CBS_bodemgebruik_2015!$C:$F,MATCH(Verdeelsleutels_absoluut!$C82,CBS_bodemgebruik_2015!$B:$B,0),MATCH(Verdeelsleutels_absoluut!N$1,CBS_bodemgebruik_2015!$C$1:$F$1,0))</f>
        <v>22</v>
      </c>
      <c r="O82">
        <f>INDEX(CBS_bodemgebruik_2015!$C:$F,MATCH(Verdeelsleutels_absoluut!$C82,CBS_bodemgebruik_2015!$B:$B,0),MATCH(Verdeelsleutels_absoluut!O$1,CBS_bodemgebruik_2015!$C$1:$F$1,0))</f>
        <v>1408</v>
      </c>
      <c r="P82">
        <f>INDEX(CBS_bodemgebruik_2015!$C:$F,MATCH(Verdeelsleutels_absoluut!$C82,CBS_bodemgebruik_2015!$B:$B,0),MATCH(Verdeelsleutels_absoluut!P$1,CBS_bodemgebruik_2015!$C$1:$F$1,0))</f>
        <v>1011</v>
      </c>
      <c r="Q82">
        <f>INDEX(CBS_bodemgebruik_2015!$C:$I,MATCH(Verdeelsleutels_absoluut!$C82,CBS_bodemgebruik_2015!$B:$B,0),MATCH(Verdeelsleutels_absoluut!Q$1,CBS_bodemgebruik_2015!$C$1:$I$1,0))</f>
        <v>47</v>
      </c>
      <c r="R82">
        <f>INDEX(CBS_bodemgebruik_2015!$C:$I,MATCH(Verdeelsleutels_absoluut!$C82,CBS_bodemgebruik_2015!$B:$B,0),MATCH(Verdeelsleutels_absoluut!R$1,CBS_bodemgebruik_2015!$C$1:$I$1,0))</f>
        <v>8</v>
      </c>
      <c r="S82">
        <f>INDEX(CBS_bodemgebruik_2015!$C:$I,MATCH(Verdeelsleutels_absoluut!$C82,CBS_bodemgebruik_2015!$B:$B,0),MATCH(Verdeelsleutels_absoluut!S$1,CBS_bodemgebruik_2015!$C$1:$I$1,0))</f>
        <v>6</v>
      </c>
      <c r="T82">
        <f t="shared" si="5"/>
        <v>61</v>
      </c>
      <c r="U82">
        <f>INDEX(CBS_wegen_2019!B:C,MATCH(C82,CBS_wegen_2019!B:B,0),2)</f>
        <v>213</v>
      </c>
    </row>
    <row r="83" spans="2:21">
      <c r="B83" t="str">
        <f>INDEX('ETLocal datasets'!B:C,MATCH(Verdeelsleutels_absoluut!C83,'ETLocal datasets'!C:C,0),1)</f>
        <v>GM0232</v>
      </c>
      <c r="C83" t="str">
        <f>'ETLocal datasets'!C69</f>
        <v>Epe</v>
      </c>
      <c r="D83">
        <f>INDEX(CBS_bevolking_2018!B:C,MATCH(Verdeelsleutels_absoluut!C83,CBS_bevolking_2018!B:B,0),2)</f>
        <v>33145</v>
      </c>
      <c r="E83">
        <f>INDEX(CBS_landbouw_2018!$C:$I,MATCH(Verdeelsleutels_absoluut!$C83,CBS_landbouw_2018!$B:$B,0),MATCH(Verdeelsleutels_absoluut!E$1,CBS_landbouw_2018!$C$1:$I$1,0))</f>
        <v>443771</v>
      </c>
      <c r="F83">
        <f>INDEX(CBS_landbouw_2018!$C:$I,MATCH(Verdeelsleutels_absoluut!$C83,CBS_landbouw_2018!$B:$B,0),MATCH(Verdeelsleutels_absoluut!F$1,CBS_landbouw_2018!$C$1:$I$1,0))</f>
        <v>286522</v>
      </c>
      <c r="G83">
        <f>INDEX(CBS_landbouw_2018!$C:$I,MATCH(Verdeelsleutels_absoluut!$C83,CBS_landbouw_2018!$B:$B,0),MATCH(Verdeelsleutels_absoluut!G$1,CBS_landbouw_2018!$C$1:$I$1,0))</f>
        <v>3335</v>
      </c>
      <c r="H83">
        <f>INDEX(CBS_landbouw_2018!$C:$I,MATCH(Verdeelsleutels_absoluut!$C83,CBS_landbouw_2018!$B:$B,0),MATCH(Verdeelsleutels_absoluut!H$1,CBS_landbouw_2018!$C$1:$I$1,0))</f>
        <v>26223</v>
      </c>
      <c r="I83">
        <f>INDEX(CBS_landbouw_2018!$C:$I,MATCH(Verdeelsleutels_absoluut!$C83,CBS_landbouw_2018!$B:$B,0),MATCH(Verdeelsleutels_absoluut!I$1,CBS_landbouw_2018!$C$1:$I$1,0))</f>
        <v>455098</v>
      </c>
      <c r="J83">
        <f>INDEX(CBS_landbouw_2018!$C:$I,MATCH(Verdeelsleutels_absoluut!$C83,CBS_landbouw_2018!$B:$B,0),MATCH(Verdeelsleutels_absoluut!J$1,CBS_landbouw_2018!$C$1:$I$1,0))</f>
        <v>7025</v>
      </c>
      <c r="K83">
        <f>INDEX(CBS_landbouw_2018!$C:$I,MATCH(Verdeelsleutels_absoluut!$C83,CBS_landbouw_2018!$B:$B,0),MATCH(Verdeelsleutels_absoluut!K$1,CBS_landbouw_2018!$C$1:$I$1,0))</f>
        <v>0</v>
      </c>
      <c r="L83">
        <f t="shared" si="6"/>
        <v>157249</v>
      </c>
      <c r="M83">
        <f>INDEX(CBS_bodemgebruik_2015!$C:$F,MATCH(Verdeelsleutels_absoluut!$C83,CBS_bodemgebruik_2015!$B:$B,0),MATCH(Verdeelsleutels_absoluut!M$1,CBS_bodemgebruik_2015!$C$1:$F$1,0))</f>
        <v>6837</v>
      </c>
      <c r="N83">
        <f>INDEX(CBS_bodemgebruik_2015!$C:$F,MATCH(Verdeelsleutels_absoluut!$C83,CBS_bodemgebruik_2015!$B:$B,0),MATCH(Verdeelsleutels_absoluut!N$1,CBS_bodemgebruik_2015!$C$1:$F$1,0))</f>
        <v>16</v>
      </c>
      <c r="O83">
        <f>INDEX(CBS_bodemgebruik_2015!$C:$F,MATCH(Verdeelsleutels_absoluut!$C83,CBS_bodemgebruik_2015!$B:$B,0),MATCH(Verdeelsleutels_absoluut!O$1,CBS_bodemgebruik_2015!$C$1:$F$1,0))</f>
        <v>6409</v>
      </c>
      <c r="P83">
        <f>INDEX(CBS_bodemgebruik_2015!$C:$F,MATCH(Verdeelsleutels_absoluut!$C83,CBS_bodemgebruik_2015!$B:$B,0),MATCH(Verdeelsleutels_absoluut!P$1,CBS_bodemgebruik_2015!$C$1:$F$1,0))</f>
        <v>742</v>
      </c>
      <c r="Q83">
        <f>INDEX(CBS_bodemgebruik_2015!$C:$I,MATCH(Verdeelsleutels_absoluut!$C83,CBS_bodemgebruik_2015!$B:$B,0),MATCH(Verdeelsleutels_absoluut!Q$1,CBS_bodemgebruik_2015!$C$1:$I$1,0))</f>
        <v>65</v>
      </c>
      <c r="R83">
        <f>INDEX(CBS_bodemgebruik_2015!$C:$I,MATCH(Verdeelsleutels_absoluut!$C83,CBS_bodemgebruik_2015!$B:$B,0),MATCH(Verdeelsleutels_absoluut!R$1,CBS_bodemgebruik_2015!$C$1:$I$1,0))</f>
        <v>24</v>
      </c>
      <c r="S83">
        <f>INDEX(CBS_bodemgebruik_2015!$C:$I,MATCH(Verdeelsleutels_absoluut!$C83,CBS_bodemgebruik_2015!$B:$B,0),MATCH(Verdeelsleutels_absoluut!S$1,CBS_bodemgebruik_2015!$C$1:$I$1,0))</f>
        <v>95</v>
      </c>
      <c r="T83">
        <f t="shared" si="5"/>
        <v>184</v>
      </c>
      <c r="U83">
        <f>INDEX(CBS_wegen_2019!B:C,MATCH(C83,CBS_wegen_2019!B:B,0),2)</f>
        <v>538</v>
      </c>
    </row>
    <row r="84" spans="2:21">
      <c r="B84" t="str">
        <f>INDEX('ETLocal datasets'!B:C,MATCH(Verdeelsleutels_absoluut!C84,'ETLocal datasets'!C:C,0),1)</f>
        <v>GM0233</v>
      </c>
      <c r="C84" t="str">
        <f>'ETLocal datasets'!C70</f>
        <v>Ermelo</v>
      </c>
      <c r="D84">
        <f>INDEX(CBS_bevolking_2018!B:C,MATCH(Verdeelsleutels_absoluut!C84,CBS_bevolking_2018!B:B,0),2)</f>
        <v>26858</v>
      </c>
      <c r="E84">
        <f>INDEX(CBS_landbouw_2018!$C:$I,MATCH(Verdeelsleutels_absoluut!$C84,CBS_landbouw_2018!$B:$B,0),MATCH(Verdeelsleutels_absoluut!E$1,CBS_landbouw_2018!$C$1:$I$1,0))</f>
        <v>133371</v>
      </c>
      <c r="F84">
        <f>INDEX(CBS_landbouw_2018!$C:$I,MATCH(Verdeelsleutels_absoluut!$C84,CBS_landbouw_2018!$B:$B,0),MATCH(Verdeelsleutels_absoluut!F$1,CBS_landbouw_2018!$C$1:$I$1,0))</f>
        <v>89076</v>
      </c>
      <c r="G84">
        <f>INDEX(CBS_landbouw_2018!$C:$I,MATCH(Verdeelsleutels_absoluut!$C84,CBS_landbouw_2018!$B:$B,0),MATCH(Verdeelsleutels_absoluut!G$1,CBS_landbouw_2018!$C$1:$I$1,0))</f>
        <v>1277</v>
      </c>
      <c r="H84">
        <f>INDEX(CBS_landbouw_2018!$C:$I,MATCH(Verdeelsleutels_absoluut!$C84,CBS_landbouw_2018!$B:$B,0),MATCH(Verdeelsleutels_absoluut!H$1,CBS_landbouw_2018!$C$1:$I$1,0))</f>
        <v>7130</v>
      </c>
      <c r="I84">
        <f>INDEX(CBS_landbouw_2018!$C:$I,MATCH(Verdeelsleutels_absoluut!$C84,CBS_landbouw_2018!$B:$B,0),MATCH(Verdeelsleutels_absoluut!I$1,CBS_landbouw_2018!$C$1:$I$1,0))</f>
        <v>39462</v>
      </c>
      <c r="J84">
        <f>INDEX(CBS_landbouw_2018!$C:$I,MATCH(Verdeelsleutels_absoluut!$C84,CBS_landbouw_2018!$B:$B,0),MATCH(Verdeelsleutels_absoluut!J$1,CBS_landbouw_2018!$C$1:$I$1,0))</f>
        <v>2895</v>
      </c>
      <c r="K84">
        <f>INDEX(CBS_landbouw_2018!$C:$I,MATCH(Verdeelsleutels_absoluut!$C84,CBS_landbouw_2018!$B:$B,0),MATCH(Verdeelsleutels_absoluut!K$1,CBS_landbouw_2018!$C$1:$I$1,0))</f>
        <v>668</v>
      </c>
      <c r="L84">
        <f t="shared" si="6"/>
        <v>44295</v>
      </c>
      <c r="M84">
        <f>INDEX(CBS_bodemgebruik_2015!$C:$F,MATCH(Verdeelsleutels_absoluut!$C84,CBS_bodemgebruik_2015!$B:$B,0),MATCH(Verdeelsleutels_absoluut!M$1,CBS_bodemgebruik_2015!$C$1:$F$1,0))</f>
        <v>2005</v>
      </c>
      <c r="N84">
        <f>INDEX(CBS_bodemgebruik_2015!$C:$F,MATCH(Verdeelsleutels_absoluut!$C84,CBS_bodemgebruik_2015!$B:$B,0),MATCH(Verdeelsleutels_absoluut!N$1,CBS_bodemgebruik_2015!$C$1:$F$1,0))</f>
        <v>11</v>
      </c>
      <c r="O84">
        <f>INDEX(CBS_bodemgebruik_2015!$C:$F,MATCH(Verdeelsleutels_absoluut!$C84,CBS_bodemgebruik_2015!$B:$B,0),MATCH(Verdeelsleutels_absoluut!O$1,CBS_bodemgebruik_2015!$C$1:$F$1,0))</f>
        <v>4122</v>
      </c>
      <c r="P84">
        <f>INDEX(CBS_bodemgebruik_2015!$C:$F,MATCH(Verdeelsleutels_absoluut!$C84,CBS_bodemgebruik_2015!$B:$B,0),MATCH(Verdeelsleutels_absoluut!P$1,CBS_bodemgebruik_2015!$C$1:$F$1,0))</f>
        <v>999</v>
      </c>
      <c r="Q84">
        <f>INDEX(CBS_bodemgebruik_2015!$C:$I,MATCH(Verdeelsleutels_absoluut!$C84,CBS_bodemgebruik_2015!$B:$B,0),MATCH(Verdeelsleutels_absoluut!Q$1,CBS_bodemgebruik_2015!$C$1:$I$1,0))</f>
        <v>9</v>
      </c>
      <c r="R84">
        <f>INDEX(CBS_bodemgebruik_2015!$C:$I,MATCH(Verdeelsleutels_absoluut!$C84,CBS_bodemgebruik_2015!$B:$B,0),MATCH(Verdeelsleutels_absoluut!R$1,CBS_bodemgebruik_2015!$C$1:$I$1,0))</f>
        <v>7</v>
      </c>
      <c r="S84">
        <f>INDEX(CBS_bodemgebruik_2015!$C:$I,MATCH(Verdeelsleutels_absoluut!$C84,CBS_bodemgebruik_2015!$B:$B,0),MATCH(Verdeelsleutels_absoluut!S$1,CBS_bodemgebruik_2015!$C$1:$I$1,0))</f>
        <v>0</v>
      </c>
      <c r="T84">
        <f t="shared" si="5"/>
        <v>16</v>
      </c>
      <c r="U84">
        <f>INDEX(CBS_wegen_2019!B:C,MATCH(C84,CBS_wegen_2019!B:B,0),2)</f>
        <v>260</v>
      </c>
    </row>
    <row r="85" spans="2:21">
      <c r="B85" t="str">
        <f>INDEX('ETLocal datasets'!B:C,MATCH(Verdeelsleutels_absoluut!C85,'ETLocal datasets'!C:C,0),1)</f>
        <v>GM0243</v>
      </c>
      <c r="C85" t="str">
        <f>'ETLocal datasets'!C71</f>
        <v>Harderwijk</v>
      </c>
      <c r="D85">
        <f>INDEX(CBS_bevolking_2018!B:C,MATCH(Verdeelsleutels_absoluut!C85,CBS_bevolking_2018!B:B,0),2)</f>
        <v>47581</v>
      </c>
      <c r="E85">
        <f>INDEX(CBS_landbouw_2018!$C:$I,MATCH(Verdeelsleutels_absoluut!$C85,CBS_landbouw_2018!$B:$B,0),MATCH(Verdeelsleutels_absoluut!E$1,CBS_landbouw_2018!$C$1:$I$1,0))</f>
        <v>27723</v>
      </c>
      <c r="F85">
        <f>INDEX(CBS_landbouw_2018!$C:$I,MATCH(Verdeelsleutels_absoluut!$C85,CBS_landbouw_2018!$B:$B,0),MATCH(Verdeelsleutels_absoluut!F$1,CBS_landbouw_2018!$C$1:$I$1,0))</f>
        <v>15492</v>
      </c>
      <c r="G85">
        <f>INDEX(CBS_landbouw_2018!$C:$I,MATCH(Verdeelsleutels_absoluut!$C85,CBS_landbouw_2018!$B:$B,0),MATCH(Verdeelsleutels_absoluut!G$1,CBS_landbouw_2018!$C$1:$I$1,0))</f>
        <v>133</v>
      </c>
      <c r="H85">
        <f>INDEX(CBS_landbouw_2018!$C:$I,MATCH(Verdeelsleutels_absoluut!$C85,CBS_landbouw_2018!$B:$B,0),MATCH(Verdeelsleutels_absoluut!H$1,CBS_landbouw_2018!$C$1:$I$1,0))</f>
        <v>0</v>
      </c>
      <c r="I85">
        <f>INDEX(CBS_landbouw_2018!$C:$I,MATCH(Verdeelsleutels_absoluut!$C85,CBS_landbouw_2018!$B:$B,0),MATCH(Verdeelsleutels_absoluut!I$1,CBS_landbouw_2018!$C$1:$I$1,0))</f>
        <v>7884</v>
      </c>
      <c r="J85">
        <f>INDEX(CBS_landbouw_2018!$C:$I,MATCH(Verdeelsleutels_absoluut!$C85,CBS_landbouw_2018!$B:$B,0),MATCH(Verdeelsleutels_absoluut!J$1,CBS_landbouw_2018!$C$1:$I$1,0))</f>
        <v>304</v>
      </c>
      <c r="K85">
        <f>INDEX(CBS_landbouw_2018!$C:$I,MATCH(Verdeelsleutels_absoluut!$C85,CBS_landbouw_2018!$B:$B,0),MATCH(Verdeelsleutels_absoluut!K$1,CBS_landbouw_2018!$C$1:$I$1,0))</f>
        <v>7</v>
      </c>
      <c r="L85">
        <f t="shared" si="6"/>
        <v>12231</v>
      </c>
      <c r="M85">
        <f>INDEX(CBS_bodemgebruik_2015!$C:$F,MATCH(Verdeelsleutels_absoluut!$C85,CBS_bodemgebruik_2015!$B:$B,0),MATCH(Verdeelsleutels_absoluut!M$1,CBS_bodemgebruik_2015!$C$1:$F$1,0))</f>
        <v>867</v>
      </c>
      <c r="N85">
        <f>INDEX(CBS_bodemgebruik_2015!$C:$F,MATCH(Verdeelsleutels_absoluut!$C85,CBS_bodemgebruik_2015!$B:$B,0),MATCH(Verdeelsleutels_absoluut!N$1,CBS_bodemgebruik_2015!$C$1:$F$1,0))</f>
        <v>73</v>
      </c>
      <c r="O85">
        <f>INDEX(CBS_bodemgebruik_2015!$C:$F,MATCH(Verdeelsleutels_absoluut!$C85,CBS_bodemgebruik_2015!$B:$B,0),MATCH(Verdeelsleutels_absoluut!O$1,CBS_bodemgebruik_2015!$C$1:$F$1,0))</f>
        <v>1274</v>
      </c>
      <c r="P85">
        <f>INDEX(CBS_bodemgebruik_2015!$C:$F,MATCH(Verdeelsleutels_absoluut!$C85,CBS_bodemgebruik_2015!$B:$B,0),MATCH(Verdeelsleutels_absoluut!P$1,CBS_bodemgebruik_2015!$C$1:$F$1,0))</f>
        <v>243</v>
      </c>
      <c r="Q85">
        <f>INDEX(CBS_bodemgebruik_2015!$C:$I,MATCH(Verdeelsleutels_absoluut!$C85,CBS_bodemgebruik_2015!$B:$B,0),MATCH(Verdeelsleutels_absoluut!Q$1,CBS_bodemgebruik_2015!$C$1:$I$1,0))</f>
        <v>23</v>
      </c>
      <c r="R85">
        <f>INDEX(CBS_bodemgebruik_2015!$C:$I,MATCH(Verdeelsleutels_absoluut!$C85,CBS_bodemgebruik_2015!$B:$B,0),MATCH(Verdeelsleutels_absoluut!R$1,CBS_bodemgebruik_2015!$C$1:$I$1,0))</f>
        <v>5</v>
      </c>
      <c r="S85">
        <f>INDEX(CBS_bodemgebruik_2015!$C:$I,MATCH(Verdeelsleutels_absoluut!$C85,CBS_bodemgebruik_2015!$B:$B,0),MATCH(Verdeelsleutels_absoluut!S$1,CBS_bodemgebruik_2015!$C$1:$I$1,0))</f>
        <v>9</v>
      </c>
      <c r="T85">
        <f t="shared" si="5"/>
        <v>37</v>
      </c>
      <c r="U85">
        <f>INDEX(CBS_wegen_2019!B:C,MATCH(C85,CBS_wegen_2019!B:B,0),2)</f>
        <v>245</v>
      </c>
    </row>
    <row r="86" spans="2:21">
      <c r="B86" t="str">
        <f>INDEX('ETLocal datasets'!B:C,MATCH(Verdeelsleutels_absoluut!C86,'ETLocal datasets'!C:C,0),1)</f>
        <v>GM0244</v>
      </c>
      <c r="C86" t="str">
        <f>'ETLocal datasets'!C72</f>
        <v>Hattem</v>
      </c>
      <c r="D86">
        <f>INDEX(CBS_bevolking_2018!B:C,MATCH(Verdeelsleutels_absoluut!C86,CBS_bevolking_2018!B:B,0),2)</f>
        <v>12173</v>
      </c>
      <c r="E86">
        <f>INDEX(CBS_landbouw_2018!$C:$I,MATCH(Verdeelsleutels_absoluut!$C86,CBS_landbouw_2018!$B:$B,0),MATCH(Verdeelsleutels_absoluut!E$1,CBS_landbouw_2018!$C$1:$I$1,0))</f>
        <v>88647</v>
      </c>
      <c r="F86">
        <f>INDEX(CBS_landbouw_2018!$C:$I,MATCH(Verdeelsleutels_absoluut!$C86,CBS_landbouw_2018!$B:$B,0),MATCH(Verdeelsleutels_absoluut!F$1,CBS_landbouw_2018!$C$1:$I$1,0))</f>
        <v>70493</v>
      </c>
      <c r="G86">
        <f>INDEX(CBS_landbouw_2018!$C:$I,MATCH(Verdeelsleutels_absoluut!$C86,CBS_landbouw_2018!$B:$B,0),MATCH(Verdeelsleutels_absoluut!G$1,CBS_landbouw_2018!$C$1:$I$1,0))</f>
        <v>899</v>
      </c>
      <c r="H86">
        <f>INDEX(CBS_landbouw_2018!$C:$I,MATCH(Verdeelsleutels_absoluut!$C86,CBS_landbouw_2018!$B:$B,0),MATCH(Verdeelsleutels_absoluut!H$1,CBS_landbouw_2018!$C$1:$I$1,0))</f>
        <v>5427</v>
      </c>
      <c r="I86">
        <f>INDEX(CBS_landbouw_2018!$C:$I,MATCH(Verdeelsleutels_absoluut!$C86,CBS_landbouw_2018!$B:$B,0),MATCH(Verdeelsleutels_absoluut!I$1,CBS_landbouw_2018!$C$1:$I$1,0))</f>
        <v>0</v>
      </c>
      <c r="J86">
        <f>INDEX(CBS_landbouw_2018!$C:$I,MATCH(Verdeelsleutels_absoluut!$C86,CBS_landbouw_2018!$B:$B,0),MATCH(Verdeelsleutels_absoluut!J$1,CBS_landbouw_2018!$C$1:$I$1,0))</f>
        <v>1547</v>
      </c>
      <c r="K86">
        <f>INDEX(CBS_landbouw_2018!$C:$I,MATCH(Verdeelsleutels_absoluut!$C86,CBS_landbouw_2018!$B:$B,0),MATCH(Verdeelsleutels_absoluut!K$1,CBS_landbouw_2018!$C$1:$I$1,0))</f>
        <v>1124</v>
      </c>
      <c r="L86">
        <f t="shared" si="6"/>
        <v>18154</v>
      </c>
      <c r="M86">
        <f>INDEX(CBS_bodemgebruik_2015!$C:$F,MATCH(Verdeelsleutels_absoluut!$C86,CBS_bodemgebruik_2015!$B:$B,0),MATCH(Verdeelsleutels_absoluut!M$1,CBS_bodemgebruik_2015!$C$1:$F$1,0))</f>
        <v>1253</v>
      </c>
      <c r="N86">
        <f>INDEX(CBS_bodemgebruik_2015!$C:$F,MATCH(Verdeelsleutels_absoluut!$C86,CBS_bodemgebruik_2015!$B:$B,0),MATCH(Verdeelsleutels_absoluut!N$1,CBS_bodemgebruik_2015!$C$1:$F$1,0))</f>
        <v>8</v>
      </c>
      <c r="O86">
        <f>INDEX(CBS_bodemgebruik_2015!$C:$F,MATCH(Verdeelsleutels_absoluut!$C86,CBS_bodemgebruik_2015!$B:$B,0),MATCH(Verdeelsleutels_absoluut!O$1,CBS_bodemgebruik_2015!$C$1:$F$1,0))</f>
        <v>429</v>
      </c>
      <c r="P86">
        <f>INDEX(CBS_bodemgebruik_2015!$C:$F,MATCH(Verdeelsleutels_absoluut!$C86,CBS_bodemgebruik_2015!$B:$B,0),MATCH(Verdeelsleutels_absoluut!P$1,CBS_bodemgebruik_2015!$C$1:$F$1,0))</f>
        <v>14</v>
      </c>
      <c r="Q86">
        <f>INDEX(CBS_bodemgebruik_2015!$C:$I,MATCH(Verdeelsleutels_absoluut!$C86,CBS_bodemgebruik_2015!$B:$B,0),MATCH(Verdeelsleutels_absoluut!Q$1,CBS_bodemgebruik_2015!$C$1:$I$1,0))</f>
        <v>0</v>
      </c>
      <c r="R86">
        <f>INDEX(CBS_bodemgebruik_2015!$C:$I,MATCH(Verdeelsleutels_absoluut!$C86,CBS_bodemgebruik_2015!$B:$B,0),MATCH(Verdeelsleutels_absoluut!R$1,CBS_bodemgebruik_2015!$C$1:$I$1,0))</f>
        <v>4</v>
      </c>
      <c r="S86">
        <f>INDEX(CBS_bodemgebruik_2015!$C:$I,MATCH(Verdeelsleutels_absoluut!$C86,CBS_bodemgebruik_2015!$B:$B,0),MATCH(Verdeelsleutels_absoluut!S$1,CBS_bodemgebruik_2015!$C$1:$I$1,0))</f>
        <v>44</v>
      </c>
      <c r="T86">
        <f t="shared" si="5"/>
        <v>48</v>
      </c>
      <c r="U86">
        <f>INDEX(CBS_wegen_2019!B:C,MATCH(C86,CBS_wegen_2019!B:B,0),2)</f>
        <v>101</v>
      </c>
    </row>
    <row r="87" spans="2:21">
      <c r="B87" t="str">
        <f>INDEX('ETLocal datasets'!B:C,MATCH(Verdeelsleutels_absoluut!C87,'ETLocal datasets'!C:C,0),1)</f>
        <v>GM0246</v>
      </c>
      <c r="C87" t="str">
        <f>'ETLocal datasets'!C73</f>
        <v>Heerde</v>
      </c>
      <c r="D87">
        <f>INDEX(CBS_bevolking_2018!B:C,MATCH(Verdeelsleutels_absoluut!C87,CBS_bevolking_2018!B:B,0),2)</f>
        <v>18546</v>
      </c>
      <c r="E87">
        <f>INDEX(CBS_landbouw_2018!$C:$I,MATCH(Verdeelsleutels_absoluut!$C87,CBS_landbouw_2018!$B:$B,0),MATCH(Verdeelsleutels_absoluut!E$1,CBS_landbouw_2018!$C$1:$I$1,0))</f>
        <v>240478</v>
      </c>
      <c r="F87">
        <f>INDEX(CBS_landbouw_2018!$C:$I,MATCH(Verdeelsleutels_absoluut!$C87,CBS_landbouw_2018!$B:$B,0),MATCH(Verdeelsleutels_absoluut!F$1,CBS_landbouw_2018!$C$1:$I$1,0))</f>
        <v>175882</v>
      </c>
      <c r="G87">
        <f>INDEX(CBS_landbouw_2018!$C:$I,MATCH(Verdeelsleutels_absoluut!$C87,CBS_landbouw_2018!$B:$B,0),MATCH(Verdeelsleutels_absoluut!G$1,CBS_landbouw_2018!$C$1:$I$1,0))</f>
        <v>2630</v>
      </c>
      <c r="H87">
        <f>INDEX(CBS_landbouw_2018!$C:$I,MATCH(Verdeelsleutels_absoluut!$C87,CBS_landbouw_2018!$B:$B,0),MATCH(Verdeelsleutels_absoluut!H$1,CBS_landbouw_2018!$C$1:$I$1,0))</f>
        <v>10458</v>
      </c>
      <c r="I87">
        <f>INDEX(CBS_landbouw_2018!$C:$I,MATCH(Verdeelsleutels_absoluut!$C87,CBS_landbouw_2018!$B:$B,0),MATCH(Verdeelsleutels_absoluut!I$1,CBS_landbouw_2018!$C$1:$I$1,0))</f>
        <v>62807</v>
      </c>
      <c r="J87">
        <f>INDEX(CBS_landbouw_2018!$C:$I,MATCH(Verdeelsleutels_absoluut!$C87,CBS_landbouw_2018!$B:$B,0),MATCH(Verdeelsleutels_absoluut!J$1,CBS_landbouw_2018!$C$1:$I$1,0))</f>
        <v>2816</v>
      </c>
      <c r="K87">
        <f>INDEX(CBS_landbouw_2018!$C:$I,MATCH(Verdeelsleutels_absoluut!$C87,CBS_landbouw_2018!$B:$B,0),MATCH(Verdeelsleutels_absoluut!K$1,CBS_landbouw_2018!$C$1:$I$1,0))</f>
        <v>1172</v>
      </c>
      <c r="L87">
        <f t="shared" si="6"/>
        <v>64596</v>
      </c>
      <c r="M87">
        <f>INDEX(CBS_bodemgebruik_2015!$C:$F,MATCH(Verdeelsleutels_absoluut!$C87,CBS_bodemgebruik_2015!$B:$B,0),MATCH(Verdeelsleutels_absoluut!M$1,CBS_bodemgebruik_2015!$C$1:$F$1,0))</f>
        <v>3909</v>
      </c>
      <c r="N87">
        <f>INDEX(CBS_bodemgebruik_2015!$C:$F,MATCH(Verdeelsleutels_absoluut!$C87,CBS_bodemgebruik_2015!$B:$B,0),MATCH(Verdeelsleutels_absoluut!N$1,CBS_bodemgebruik_2015!$C$1:$F$1,0))</f>
        <v>7</v>
      </c>
      <c r="O87">
        <f>INDEX(CBS_bodemgebruik_2015!$C:$F,MATCH(Verdeelsleutels_absoluut!$C87,CBS_bodemgebruik_2015!$B:$B,0),MATCH(Verdeelsleutels_absoluut!O$1,CBS_bodemgebruik_2015!$C$1:$F$1,0))</f>
        <v>2438</v>
      </c>
      <c r="P87">
        <f>INDEX(CBS_bodemgebruik_2015!$C:$F,MATCH(Verdeelsleutels_absoluut!$C87,CBS_bodemgebruik_2015!$B:$B,0),MATCH(Verdeelsleutels_absoluut!P$1,CBS_bodemgebruik_2015!$C$1:$F$1,0))</f>
        <v>573</v>
      </c>
      <c r="Q87">
        <f>INDEX(CBS_bodemgebruik_2015!$C:$I,MATCH(Verdeelsleutels_absoluut!$C87,CBS_bodemgebruik_2015!$B:$B,0),MATCH(Verdeelsleutels_absoluut!Q$1,CBS_bodemgebruik_2015!$C$1:$I$1,0))</f>
        <v>19</v>
      </c>
      <c r="R87">
        <f>INDEX(CBS_bodemgebruik_2015!$C:$I,MATCH(Verdeelsleutels_absoluut!$C87,CBS_bodemgebruik_2015!$B:$B,0),MATCH(Verdeelsleutels_absoluut!R$1,CBS_bodemgebruik_2015!$C$1:$I$1,0))</f>
        <v>21</v>
      </c>
      <c r="S87">
        <f>INDEX(CBS_bodemgebruik_2015!$C:$I,MATCH(Verdeelsleutels_absoluut!$C87,CBS_bodemgebruik_2015!$B:$B,0),MATCH(Verdeelsleutels_absoluut!S$1,CBS_bodemgebruik_2015!$C$1:$I$1,0))</f>
        <v>87</v>
      </c>
      <c r="T87">
        <f t="shared" si="5"/>
        <v>127</v>
      </c>
      <c r="U87">
        <f>INDEX(CBS_wegen_2019!B:C,MATCH(C87,CBS_wegen_2019!B:B,0),2)</f>
        <v>250</v>
      </c>
    </row>
    <row r="88" spans="2:21">
      <c r="B88" t="str">
        <f>INDEX('ETLocal datasets'!B:C,MATCH(Verdeelsleutels_absoluut!C88,'ETLocal datasets'!C:C,0),1)</f>
        <v>GM0252</v>
      </c>
      <c r="C88" t="str">
        <f>'ETLocal datasets'!C74</f>
        <v>Heumen</v>
      </c>
      <c r="D88">
        <f>INDEX(CBS_bevolking_2018!B:C,MATCH(Verdeelsleutels_absoluut!C88,CBS_bevolking_2018!B:B,0),2)</f>
        <v>16486</v>
      </c>
      <c r="E88">
        <f>INDEX(CBS_landbouw_2018!$C:$I,MATCH(Verdeelsleutels_absoluut!$C88,CBS_landbouw_2018!$B:$B,0),MATCH(Verdeelsleutels_absoluut!E$1,CBS_landbouw_2018!$C$1:$I$1,0))</f>
        <v>153462</v>
      </c>
      <c r="F88">
        <f>INDEX(CBS_landbouw_2018!$C:$I,MATCH(Verdeelsleutels_absoluut!$C88,CBS_landbouw_2018!$B:$B,0),MATCH(Verdeelsleutels_absoluut!F$1,CBS_landbouw_2018!$C$1:$I$1,0))</f>
        <v>60642</v>
      </c>
      <c r="G88">
        <f>INDEX(CBS_landbouw_2018!$C:$I,MATCH(Verdeelsleutels_absoluut!$C88,CBS_landbouw_2018!$B:$B,0),MATCH(Verdeelsleutels_absoluut!G$1,CBS_landbouw_2018!$C$1:$I$1,0))</f>
        <v>1605</v>
      </c>
      <c r="H88">
        <f>INDEX(CBS_landbouw_2018!$C:$I,MATCH(Verdeelsleutels_absoluut!$C88,CBS_landbouw_2018!$B:$B,0),MATCH(Verdeelsleutels_absoluut!H$1,CBS_landbouw_2018!$C$1:$I$1,0))</f>
        <v>22847</v>
      </c>
      <c r="I88">
        <f>INDEX(CBS_landbouw_2018!$C:$I,MATCH(Verdeelsleutels_absoluut!$C88,CBS_landbouw_2018!$B:$B,0),MATCH(Verdeelsleutels_absoluut!I$1,CBS_landbouw_2018!$C$1:$I$1,0))</f>
        <v>0</v>
      </c>
      <c r="J88">
        <f>INDEX(CBS_landbouw_2018!$C:$I,MATCH(Verdeelsleutels_absoluut!$C88,CBS_landbouw_2018!$B:$B,0),MATCH(Verdeelsleutels_absoluut!J$1,CBS_landbouw_2018!$C$1:$I$1,0))</f>
        <v>6284</v>
      </c>
      <c r="K88">
        <f>INDEX(CBS_landbouw_2018!$C:$I,MATCH(Verdeelsleutels_absoluut!$C88,CBS_landbouw_2018!$B:$B,0),MATCH(Verdeelsleutels_absoluut!K$1,CBS_landbouw_2018!$C$1:$I$1,0))</f>
        <v>1831</v>
      </c>
      <c r="L88">
        <f t="shared" si="6"/>
        <v>92820</v>
      </c>
      <c r="M88">
        <f>INDEX(CBS_bodemgebruik_2015!$C:$F,MATCH(Verdeelsleutels_absoluut!$C88,CBS_bodemgebruik_2015!$B:$B,0),MATCH(Verdeelsleutels_absoluut!M$1,CBS_bodemgebruik_2015!$C$1:$F$1,0))</f>
        <v>2348</v>
      </c>
      <c r="N88">
        <f>INDEX(CBS_bodemgebruik_2015!$C:$F,MATCH(Verdeelsleutels_absoluut!$C88,CBS_bodemgebruik_2015!$B:$B,0),MATCH(Verdeelsleutels_absoluut!N$1,CBS_bodemgebruik_2015!$C$1:$F$1,0))</f>
        <v>19</v>
      </c>
      <c r="O88">
        <f>INDEX(CBS_bodemgebruik_2015!$C:$F,MATCH(Verdeelsleutels_absoluut!$C88,CBS_bodemgebruik_2015!$B:$B,0),MATCH(Verdeelsleutels_absoluut!O$1,CBS_bodemgebruik_2015!$C$1:$F$1,0))</f>
        <v>875</v>
      </c>
      <c r="P88">
        <f>INDEX(CBS_bodemgebruik_2015!$C:$F,MATCH(Verdeelsleutels_absoluut!$C88,CBS_bodemgebruik_2015!$B:$B,0),MATCH(Verdeelsleutels_absoluut!P$1,CBS_bodemgebruik_2015!$C$1:$F$1,0))</f>
        <v>104</v>
      </c>
      <c r="Q88">
        <f>INDEX(CBS_bodemgebruik_2015!$C:$I,MATCH(Verdeelsleutels_absoluut!$C88,CBS_bodemgebruik_2015!$B:$B,0),MATCH(Verdeelsleutels_absoluut!Q$1,CBS_bodemgebruik_2015!$C$1:$I$1,0))</f>
        <v>2</v>
      </c>
      <c r="R88">
        <f>INDEX(CBS_bodemgebruik_2015!$C:$I,MATCH(Verdeelsleutels_absoluut!$C88,CBS_bodemgebruik_2015!$B:$B,0),MATCH(Verdeelsleutels_absoluut!R$1,CBS_bodemgebruik_2015!$C$1:$I$1,0))</f>
        <v>2</v>
      </c>
      <c r="S88">
        <f>INDEX(CBS_bodemgebruik_2015!$C:$I,MATCH(Verdeelsleutels_absoluut!$C88,CBS_bodemgebruik_2015!$B:$B,0),MATCH(Verdeelsleutels_absoluut!S$1,CBS_bodemgebruik_2015!$C$1:$I$1,0))</f>
        <v>78</v>
      </c>
      <c r="T88">
        <f t="shared" si="5"/>
        <v>82</v>
      </c>
      <c r="U88">
        <f>INDEX(CBS_wegen_2019!B:C,MATCH(C88,CBS_wegen_2019!B:B,0),2)</f>
        <v>164</v>
      </c>
    </row>
    <row r="89" spans="2:21">
      <c r="B89" t="str">
        <f>INDEX('ETLocal datasets'!B:C,MATCH(Verdeelsleutels_absoluut!C89,'ETLocal datasets'!C:C,0),1)</f>
        <v>GM0262</v>
      </c>
      <c r="C89" t="str">
        <f>'ETLocal datasets'!C75</f>
        <v>Lochem</v>
      </c>
      <c r="D89">
        <f>INDEX(CBS_bevolking_2018!B:C,MATCH(Verdeelsleutels_absoluut!C89,CBS_bevolking_2018!B:B,0),2)</f>
        <v>33590</v>
      </c>
      <c r="E89">
        <f>INDEX(CBS_landbouw_2018!$C:$I,MATCH(Verdeelsleutels_absoluut!$C89,CBS_landbouw_2018!$B:$B,0),MATCH(Verdeelsleutels_absoluut!E$1,CBS_landbouw_2018!$C$1:$I$1,0))</f>
        <v>1216561</v>
      </c>
      <c r="F89">
        <f>INDEX(CBS_landbouw_2018!$C:$I,MATCH(Verdeelsleutels_absoluut!$C89,CBS_landbouw_2018!$B:$B,0),MATCH(Verdeelsleutels_absoluut!F$1,CBS_landbouw_2018!$C$1:$I$1,0))</f>
        <v>695023</v>
      </c>
      <c r="G89">
        <f>INDEX(CBS_landbouw_2018!$C:$I,MATCH(Verdeelsleutels_absoluut!$C89,CBS_landbouw_2018!$B:$B,0),MATCH(Verdeelsleutels_absoluut!G$1,CBS_landbouw_2018!$C$1:$I$1,0))</f>
        <v>16124</v>
      </c>
      <c r="H89">
        <f>INDEX(CBS_landbouw_2018!$C:$I,MATCH(Verdeelsleutels_absoluut!$C89,CBS_landbouw_2018!$B:$B,0),MATCH(Verdeelsleutels_absoluut!H$1,CBS_landbouw_2018!$C$1:$I$1,0))</f>
        <v>37668</v>
      </c>
      <c r="I89">
        <f>INDEX(CBS_landbouw_2018!$C:$I,MATCH(Verdeelsleutels_absoluut!$C89,CBS_landbouw_2018!$B:$B,0),MATCH(Verdeelsleutels_absoluut!I$1,CBS_landbouw_2018!$C$1:$I$1,0))</f>
        <v>478638</v>
      </c>
      <c r="J89">
        <f>INDEX(CBS_landbouw_2018!$C:$I,MATCH(Verdeelsleutels_absoluut!$C89,CBS_landbouw_2018!$B:$B,0),MATCH(Verdeelsleutels_absoluut!J$1,CBS_landbouw_2018!$C$1:$I$1,0))</f>
        <v>38074</v>
      </c>
      <c r="K89">
        <f>INDEX(CBS_landbouw_2018!$C:$I,MATCH(Verdeelsleutels_absoluut!$C89,CBS_landbouw_2018!$B:$B,0),MATCH(Verdeelsleutels_absoluut!K$1,CBS_landbouw_2018!$C$1:$I$1,0))</f>
        <v>0</v>
      </c>
      <c r="L89">
        <f t="shared" si="6"/>
        <v>521538</v>
      </c>
      <c r="M89">
        <f>INDEX(CBS_bodemgebruik_2015!$C:$F,MATCH(Verdeelsleutels_absoluut!$C89,CBS_bodemgebruik_2015!$B:$B,0),MATCH(Verdeelsleutels_absoluut!M$1,CBS_bodemgebruik_2015!$C$1:$F$1,0))</f>
        <v>15910</v>
      </c>
      <c r="N89">
        <f>INDEX(CBS_bodemgebruik_2015!$C:$F,MATCH(Verdeelsleutels_absoluut!$C89,CBS_bodemgebruik_2015!$B:$B,0),MATCH(Verdeelsleutels_absoluut!N$1,CBS_bodemgebruik_2015!$C$1:$F$1,0))</f>
        <v>24</v>
      </c>
      <c r="O89">
        <f>INDEX(CBS_bodemgebruik_2015!$C:$F,MATCH(Verdeelsleutels_absoluut!$C89,CBS_bodemgebruik_2015!$B:$B,0),MATCH(Verdeelsleutels_absoluut!O$1,CBS_bodemgebruik_2015!$C$1:$F$1,0))</f>
        <v>3361</v>
      </c>
      <c r="P89">
        <f>INDEX(CBS_bodemgebruik_2015!$C:$F,MATCH(Verdeelsleutels_absoluut!$C89,CBS_bodemgebruik_2015!$B:$B,0),MATCH(Verdeelsleutels_absoluut!P$1,CBS_bodemgebruik_2015!$C$1:$F$1,0))</f>
        <v>62</v>
      </c>
      <c r="Q89">
        <f>INDEX(CBS_bodemgebruik_2015!$C:$I,MATCH(Verdeelsleutels_absoluut!$C89,CBS_bodemgebruik_2015!$B:$B,0),MATCH(Verdeelsleutels_absoluut!Q$1,CBS_bodemgebruik_2015!$C$1:$I$1,0))</f>
        <v>39</v>
      </c>
      <c r="R89">
        <f>INDEX(CBS_bodemgebruik_2015!$C:$I,MATCH(Verdeelsleutels_absoluut!$C89,CBS_bodemgebruik_2015!$B:$B,0),MATCH(Verdeelsleutels_absoluut!R$1,CBS_bodemgebruik_2015!$C$1:$I$1,0))</f>
        <v>6</v>
      </c>
      <c r="S89">
        <f>INDEX(CBS_bodemgebruik_2015!$C:$I,MATCH(Verdeelsleutels_absoluut!$C89,CBS_bodemgebruik_2015!$B:$B,0),MATCH(Verdeelsleutels_absoluut!S$1,CBS_bodemgebruik_2015!$C$1:$I$1,0))</f>
        <v>226</v>
      </c>
      <c r="T89">
        <f t="shared" si="5"/>
        <v>271</v>
      </c>
      <c r="U89">
        <f>INDEX(CBS_wegen_2019!B:C,MATCH(C89,CBS_wegen_2019!B:B,0),2)</f>
        <v>690</v>
      </c>
    </row>
    <row r="90" spans="2:21">
      <c r="B90" t="str">
        <f>INDEX('ETLocal datasets'!B:C,MATCH(Verdeelsleutels_absoluut!C90,'ETLocal datasets'!C:C,0),1)</f>
        <v>GM0263</v>
      </c>
      <c r="C90" t="str">
        <f>'ETLocal datasets'!C76</f>
        <v>Maasdriel</v>
      </c>
      <c r="D90">
        <f>INDEX(CBS_bevolking_2018!B:C,MATCH(Verdeelsleutels_absoluut!C90,CBS_bevolking_2018!B:B,0),2)</f>
        <v>24693</v>
      </c>
      <c r="E90">
        <f>INDEX(CBS_landbouw_2018!$C:$I,MATCH(Verdeelsleutels_absoluut!$C90,CBS_landbouw_2018!$B:$B,0),MATCH(Verdeelsleutels_absoluut!E$1,CBS_landbouw_2018!$C$1:$I$1,0))</f>
        <v>370984</v>
      </c>
      <c r="F90">
        <f>INDEX(CBS_landbouw_2018!$C:$I,MATCH(Verdeelsleutels_absoluut!$C90,CBS_landbouw_2018!$B:$B,0),MATCH(Verdeelsleutels_absoluut!F$1,CBS_landbouw_2018!$C$1:$I$1,0))</f>
        <v>217084</v>
      </c>
      <c r="G90">
        <f>INDEX(CBS_landbouw_2018!$C:$I,MATCH(Verdeelsleutels_absoluut!$C90,CBS_landbouw_2018!$B:$B,0),MATCH(Verdeelsleutels_absoluut!G$1,CBS_landbouw_2018!$C$1:$I$1,0))</f>
        <v>3803</v>
      </c>
      <c r="H90">
        <f>INDEX(CBS_landbouw_2018!$C:$I,MATCH(Verdeelsleutels_absoluut!$C90,CBS_landbouw_2018!$B:$B,0),MATCH(Verdeelsleutels_absoluut!H$1,CBS_landbouw_2018!$C$1:$I$1,0))</f>
        <v>7190</v>
      </c>
      <c r="I90">
        <f>INDEX(CBS_landbouw_2018!$C:$I,MATCH(Verdeelsleutels_absoluut!$C90,CBS_landbouw_2018!$B:$B,0),MATCH(Verdeelsleutels_absoluut!I$1,CBS_landbouw_2018!$C$1:$I$1,0))</f>
        <v>14654</v>
      </c>
      <c r="J90">
        <f>INDEX(CBS_landbouw_2018!$C:$I,MATCH(Verdeelsleutels_absoluut!$C90,CBS_landbouw_2018!$B:$B,0),MATCH(Verdeelsleutels_absoluut!J$1,CBS_landbouw_2018!$C$1:$I$1,0))</f>
        <v>4697</v>
      </c>
      <c r="K90">
        <f>INDEX(CBS_landbouw_2018!$C:$I,MATCH(Verdeelsleutels_absoluut!$C90,CBS_landbouw_2018!$B:$B,0),MATCH(Verdeelsleutels_absoluut!K$1,CBS_landbouw_2018!$C$1:$I$1,0))</f>
        <v>1278</v>
      </c>
      <c r="L90">
        <f t="shared" si="6"/>
        <v>153900</v>
      </c>
      <c r="M90">
        <f>INDEX(CBS_bodemgebruik_2015!$C:$F,MATCH(Verdeelsleutels_absoluut!$C90,CBS_bodemgebruik_2015!$B:$B,0),MATCH(Verdeelsleutels_absoluut!M$1,CBS_bodemgebruik_2015!$C$1:$F$1,0))</f>
        <v>5351</v>
      </c>
      <c r="N90">
        <f>INDEX(CBS_bodemgebruik_2015!$C:$F,MATCH(Verdeelsleutels_absoluut!$C90,CBS_bodemgebruik_2015!$B:$B,0),MATCH(Verdeelsleutels_absoluut!N$1,CBS_bodemgebruik_2015!$C$1:$F$1,0))</f>
        <v>16</v>
      </c>
      <c r="O90">
        <f>INDEX(CBS_bodemgebruik_2015!$C:$F,MATCH(Verdeelsleutels_absoluut!$C90,CBS_bodemgebruik_2015!$B:$B,0),MATCH(Verdeelsleutels_absoluut!O$1,CBS_bodemgebruik_2015!$C$1:$F$1,0))</f>
        <v>71</v>
      </c>
      <c r="P90">
        <f>INDEX(CBS_bodemgebruik_2015!$C:$F,MATCH(Verdeelsleutels_absoluut!$C90,CBS_bodemgebruik_2015!$B:$B,0),MATCH(Verdeelsleutels_absoluut!P$1,CBS_bodemgebruik_2015!$C$1:$F$1,0))</f>
        <v>11</v>
      </c>
      <c r="Q90">
        <f>INDEX(CBS_bodemgebruik_2015!$C:$I,MATCH(Verdeelsleutels_absoluut!$C90,CBS_bodemgebruik_2015!$B:$B,0),MATCH(Verdeelsleutels_absoluut!Q$1,CBS_bodemgebruik_2015!$C$1:$I$1,0))</f>
        <v>39</v>
      </c>
      <c r="R90">
        <f>INDEX(CBS_bodemgebruik_2015!$C:$I,MATCH(Verdeelsleutels_absoluut!$C90,CBS_bodemgebruik_2015!$B:$B,0),MATCH(Verdeelsleutels_absoluut!R$1,CBS_bodemgebruik_2015!$C$1:$I$1,0))</f>
        <v>21</v>
      </c>
      <c r="S90">
        <f>INDEX(CBS_bodemgebruik_2015!$C:$I,MATCH(Verdeelsleutels_absoluut!$C90,CBS_bodemgebruik_2015!$B:$B,0),MATCH(Verdeelsleutels_absoluut!S$1,CBS_bodemgebruik_2015!$C$1:$I$1,0))</f>
        <v>428</v>
      </c>
      <c r="T90">
        <f t="shared" si="5"/>
        <v>488</v>
      </c>
      <c r="U90">
        <f>INDEX(CBS_wegen_2019!B:C,MATCH(C90,CBS_wegen_2019!B:B,0),2)</f>
        <v>258</v>
      </c>
    </row>
    <row r="91" spans="2:21">
      <c r="B91" t="str">
        <f>INDEX('ETLocal datasets'!B:C,MATCH(Verdeelsleutels_absoluut!C91,'ETLocal datasets'!C:C,0),1)</f>
        <v>GM0267</v>
      </c>
      <c r="C91" t="str">
        <f>'ETLocal datasets'!C77</f>
        <v>Nijkerk</v>
      </c>
      <c r="D91">
        <f>INDEX(CBS_bevolking_2018!B:C,MATCH(Verdeelsleutels_absoluut!C91,CBS_bevolking_2018!B:B,0),2)</f>
        <v>42943</v>
      </c>
      <c r="E91">
        <f>INDEX(CBS_landbouw_2018!$C:$I,MATCH(Verdeelsleutels_absoluut!$C91,CBS_landbouw_2018!$B:$B,0),MATCH(Verdeelsleutels_absoluut!E$1,CBS_landbouw_2018!$C$1:$I$1,0))</f>
        <v>323900</v>
      </c>
      <c r="F91">
        <f>INDEX(CBS_landbouw_2018!$C:$I,MATCH(Verdeelsleutels_absoluut!$C91,CBS_landbouw_2018!$B:$B,0),MATCH(Verdeelsleutels_absoluut!F$1,CBS_landbouw_2018!$C$1:$I$1,0))</f>
        <v>214273</v>
      </c>
      <c r="G91">
        <f>INDEX(CBS_landbouw_2018!$C:$I,MATCH(Verdeelsleutels_absoluut!$C91,CBS_landbouw_2018!$B:$B,0),MATCH(Verdeelsleutels_absoluut!G$1,CBS_landbouw_2018!$C$1:$I$1,0))</f>
        <v>4323</v>
      </c>
      <c r="H91">
        <f>INDEX(CBS_landbouw_2018!$C:$I,MATCH(Verdeelsleutels_absoluut!$C91,CBS_landbouw_2018!$B:$B,0),MATCH(Verdeelsleutels_absoluut!H$1,CBS_landbouw_2018!$C$1:$I$1,0))</f>
        <v>37346</v>
      </c>
      <c r="I91">
        <f>INDEX(CBS_landbouw_2018!$C:$I,MATCH(Verdeelsleutels_absoluut!$C91,CBS_landbouw_2018!$B:$B,0),MATCH(Verdeelsleutels_absoluut!I$1,CBS_landbouw_2018!$C$1:$I$1,0))</f>
        <v>966321</v>
      </c>
      <c r="J91">
        <f>INDEX(CBS_landbouw_2018!$C:$I,MATCH(Verdeelsleutels_absoluut!$C91,CBS_landbouw_2018!$B:$B,0),MATCH(Verdeelsleutels_absoluut!J$1,CBS_landbouw_2018!$C$1:$I$1,0))</f>
        <v>3655</v>
      </c>
      <c r="K91">
        <f>INDEX(CBS_landbouw_2018!$C:$I,MATCH(Verdeelsleutels_absoluut!$C91,CBS_landbouw_2018!$B:$B,0),MATCH(Verdeelsleutels_absoluut!K$1,CBS_landbouw_2018!$C$1:$I$1,0))</f>
        <v>144</v>
      </c>
      <c r="L91">
        <f t="shared" si="6"/>
        <v>109627</v>
      </c>
      <c r="M91">
        <f>INDEX(CBS_bodemgebruik_2015!$C:$F,MATCH(Verdeelsleutels_absoluut!$C91,CBS_bodemgebruik_2015!$B:$B,0),MATCH(Verdeelsleutels_absoluut!M$1,CBS_bodemgebruik_2015!$C$1:$F$1,0))</f>
        <v>4933</v>
      </c>
      <c r="N91">
        <f>INDEX(CBS_bodemgebruik_2015!$C:$F,MATCH(Verdeelsleutels_absoluut!$C91,CBS_bodemgebruik_2015!$B:$B,0),MATCH(Verdeelsleutels_absoluut!N$1,CBS_bodemgebruik_2015!$C$1:$F$1,0))</f>
        <v>54</v>
      </c>
      <c r="O91">
        <f>INDEX(CBS_bodemgebruik_2015!$C:$F,MATCH(Verdeelsleutels_absoluut!$C91,CBS_bodemgebruik_2015!$B:$B,0),MATCH(Verdeelsleutels_absoluut!O$1,CBS_bodemgebruik_2015!$C$1:$F$1,0))</f>
        <v>444</v>
      </c>
      <c r="P91">
        <f>INDEX(CBS_bodemgebruik_2015!$C:$F,MATCH(Verdeelsleutels_absoluut!$C91,CBS_bodemgebruik_2015!$B:$B,0),MATCH(Verdeelsleutels_absoluut!P$1,CBS_bodemgebruik_2015!$C$1:$F$1,0))</f>
        <v>76</v>
      </c>
      <c r="Q91">
        <f>INDEX(CBS_bodemgebruik_2015!$C:$I,MATCH(Verdeelsleutels_absoluut!$C91,CBS_bodemgebruik_2015!$B:$B,0),MATCH(Verdeelsleutels_absoluut!Q$1,CBS_bodemgebruik_2015!$C$1:$I$1,0))</f>
        <v>37</v>
      </c>
      <c r="R91">
        <f>INDEX(CBS_bodemgebruik_2015!$C:$I,MATCH(Verdeelsleutels_absoluut!$C91,CBS_bodemgebruik_2015!$B:$B,0),MATCH(Verdeelsleutels_absoluut!R$1,CBS_bodemgebruik_2015!$C$1:$I$1,0))</f>
        <v>11</v>
      </c>
      <c r="S91">
        <f>INDEX(CBS_bodemgebruik_2015!$C:$I,MATCH(Verdeelsleutels_absoluut!$C91,CBS_bodemgebruik_2015!$B:$B,0),MATCH(Verdeelsleutels_absoluut!S$1,CBS_bodemgebruik_2015!$C$1:$I$1,0))</f>
        <v>44</v>
      </c>
      <c r="T91">
        <f t="shared" si="5"/>
        <v>92</v>
      </c>
      <c r="U91">
        <f>INDEX(CBS_wegen_2019!B:C,MATCH(C91,CBS_wegen_2019!B:B,0),2)</f>
        <v>300</v>
      </c>
    </row>
    <row r="92" spans="2:21">
      <c r="B92" t="str">
        <f>INDEX('ETLocal datasets'!B:C,MATCH(Verdeelsleutels_absoluut!C92,'ETLocal datasets'!C:C,0),1)</f>
        <v>GM0268</v>
      </c>
      <c r="C92" t="str">
        <f>'ETLocal datasets'!C78</f>
        <v>Nijmegen</v>
      </c>
      <c r="D92">
        <f>INDEX(CBS_bevolking_2018!B:C,MATCH(Verdeelsleutels_absoluut!C92,CBS_bevolking_2018!B:B,0),2)</f>
        <v>176756</v>
      </c>
      <c r="E92">
        <f>INDEX(CBS_landbouw_2018!$C:$I,MATCH(Verdeelsleutels_absoluut!$C92,CBS_landbouw_2018!$B:$B,0),MATCH(Verdeelsleutels_absoluut!E$1,CBS_landbouw_2018!$C$1:$I$1,0))</f>
        <v>24019</v>
      </c>
      <c r="F92">
        <f>INDEX(CBS_landbouw_2018!$C:$I,MATCH(Verdeelsleutels_absoluut!$C92,CBS_landbouw_2018!$B:$B,0),MATCH(Verdeelsleutels_absoluut!F$1,CBS_landbouw_2018!$C$1:$I$1,0))</f>
        <v>8316</v>
      </c>
      <c r="G92">
        <f>INDEX(CBS_landbouw_2018!$C:$I,MATCH(Verdeelsleutels_absoluut!$C92,CBS_landbouw_2018!$B:$B,0),MATCH(Verdeelsleutels_absoluut!G$1,CBS_landbouw_2018!$C$1:$I$1,0))</f>
        <v>0</v>
      </c>
      <c r="H92">
        <f>INDEX(CBS_landbouw_2018!$C:$I,MATCH(Verdeelsleutels_absoluut!$C92,CBS_landbouw_2018!$B:$B,0),MATCH(Verdeelsleutels_absoluut!H$1,CBS_landbouw_2018!$C$1:$I$1,0))</f>
        <v>4</v>
      </c>
      <c r="I92">
        <f>INDEX(CBS_landbouw_2018!$C:$I,MATCH(Verdeelsleutels_absoluut!$C92,CBS_landbouw_2018!$B:$B,0),MATCH(Verdeelsleutels_absoluut!I$1,CBS_landbouw_2018!$C$1:$I$1,0))</f>
        <v>0</v>
      </c>
      <c r="J92">
        <f>INDEX(CBS_landbouw_2018!$C:$I,MATCH(Verdeelsleutels_absoluut!$C92,CBS_landbouw_2018!$B:$B,0),MATCH(Verdeelsleutels_absoluut!J$1,CBS_landbouw_2018!$C$1:$I$1,0))</f>
        <v>3667</v>
      </c>
      <c r="K92">
        <f>INDEX(CBS_landbouw_2018!$C:$I,MATCH(Verdeelsleutels_absoluut!$C92,CBS_landbouw_2018!$B:$B,0),MATCH(Verdeelsleutels_absoluut!K$1,CBS_landbouw_2018!$C$1:$I$1,0))</f>
        <v>0</v>
      </c>
      <c r="L92">
        <f t="shared" si="6"/>
        <v>15703</v>
      </c>
      <c r="M92">
        <f>INDEX(CBS_bodemgebruik_2015!$C:$F,MATCH(Verdeelsleutels_absoluut!$C92,CBS_bodemgebruik_2015!$B:$B,0),MATCH(Verdeelsleutels_absoluut!M$1,CBS_bodemgebruik_2015!$C$1:$F$1,0))</f>
        <v>766</v>
      </c>
      <c r="N92">
        <f>INDEX(CBS_bodemgebruik_2015!$C:$F,MATCH(Verdeelsleutels_absoluut!$C92,CBS_bodemgebruik_2015!$B:$B,0),MATCH(Verdeelsleutels_absoluut!N$1,CBS_bodemgebruik_2015!$C$1:$F$1,0))</f>
        <v>386</v>
      </c>
      <c r="O92">
        <f>INDEX(CBS_bodemgebruik_2015!$C:$F,MATCH(Verdeelsleutels_absoluut!$C92,CBS_bodemgebruik_2015!$B:$B,0),MATCH(Verdeelsleutels_absoluut!O$1,CBS_bodemgebruik_2015!$C$1:$F$1,0))</f>
        <v>218</v>
      </c>
      <c r="P92">
        <f>INDEX(CBS_bodemgebruik_2015!$C:$F,MATCH(Verdeelsleutels_absoluut!$C92,CBS_bodemgebruik_2015!$B:$B,0),MATCH(Verdeelsleutels_absoluut!P$1,CBS_bodemgebruik_2015!$C$1:$F$1,0))</f>
        <v>23</v>
      </c>
      <c r="Q92">
        <f>INDEX(CBS_bodemgebruik_2015!$C:$I,MATCH(Verdeelsleutels_absoluut!$C92,CBS_bodemgebruik_2015!$B:$B,0),MATCH(Verdeelsleutels_absoluut!Q$1,CBS_bodemgebruik_2015!$C$1:$I$1,0))</f>
        <v>5</v>
      </c>
      <c r="R92">
        <f>INDEX(CBS_bodemgebruik_2015!$C:$I,MATCH(Verdeelsleutels_absoluut!$C92,CBS_bodemgebruik_2015!$B:$B,0),MATCH(Verdeelsleutels_absoluut!R$1,CBS_bodemgebruik_2015!$C$1:$I$1,0))</f>
        <v>15</v>
      </c>
      <c r="S92">
        <f>INDEX(CBS_bodemgebruik_2015!$C:$I,MATCH(Verdeelsleutels_absoluut!$C92,CBS_bodemgebruik_2015!$B:$B,0),MATCH(Verdeelsleutels_absoluut!S$1,CBS_bodemgebruik_2015!$C$1:$I$1,0))</f>
        <v>198</v>
      </c>
      <c r="T92">
        <f t="shared" si="5"/>
        <v>218</v>
      </c>
      <c r="U92">
        <f>INDEX(CBS_wegen_2019!B:C,MATCH(C92,CBS_wegen_2019!B:B,0),2)</f>
        <v>621</v>
      </c>
    </row>
    <row r="93" spans="2:21">
      <c r="B93" t="str">
        <f>INDEX('ETLocal datasets'!B:C,MATCH(Verdeelsleutels_absoluut!C93,'ETLocal datasets'!C:C,0),1)</f>
        <v>GM0269</v>
      </c>
      <c r="C93" t="str">
        <f>'ETLocal datasets'!C79</f>
        <v>Oldebroek</v>
      </c>
      <c r="D93">
        <f>INDEX(CBS_bevolking_2018!B:C,MATCH(Verdeelsleutels_absoluut!C93,CBS_bevolking_2018!B:B,0),2)</f>
        <v>23598</v>
      </c>
      <c r="E93">
        <f>INDEX(CBS_landbouw_2018!$C:$I,MATCH(Verdeelsleutels_absoluut!$C93,CBS_landbouw_2018!$B:$B,0),MATCH(Verdeelsleutels_absoluut!E$1,CBS_landbouw_2018!$C$1:$I$1,0))</f>
        <v>402680</v>
      </c>
      <c r="F93">
        <f>INDEX(CBS_landbouw_2018!$C:$I,MATCH(Verdeelsleutels_absoluut!$C93,CBS_landbouw_2018!$B:$B,0),MATCH(Verdeelsleutels_absoluut!F$1,CBS_landbouw_2018!$C$1:$I$1,0))</f>
        <v>312197</v>
      </c>
      <c r="G93">
        <f>INDEX(CBS_landbouw_2018!$C:$I,MATCH(Verdeelsleutels_absoluut!$C93,CBS_landbouw_2018!$B:$B,0),MATCH(Verdeelsleutels_absoluut!G$1,CBS_landbouw_2018!$C$1:$I$1,0))</f>
        <v>4629</v>
      </c>
      <c r="H93">
        <f>INDEX(CBS_landbouw_2018!$C:$I,MATCH(Verdeelsleutels_absoluut!$C93,CBS_landbouw_2018!$B:$B,0),MATCH(Verdeelsleutels_absoluut!H$1,CBS_landbouw_2018!$C$1:$I$1,0))</f>
        <v>11571</v>
      </c>
      <c r="I93">
        <f>INDEX(CBS_landbouw_2018!$C:$I,MATCH(Verdeelsleutels_absoluut!$C93,CBS_landbouw_2018!$B:$B,0),MATCH(Verdeelsleutels_absoluut!I$1,CBS_landbouw_2018!$C$1:$I$1,0))</f>
        <v>167100</v>
      </c>
      <c r="J93">
        <f>INDEX(CBS_landbouw_2018!$C:$I,MATCH(Verdeelsleutels_absoluut!$C93,CBS_landbouw_2018!$B:$B,0),MATCH(Verdeelsleutels_absoluut!J$1,CBS_landbouw_2018!$C$1:$I$1,0))</f>
        <v>575</v>
      </c>
      <c r="K93">
        <f>INDEX(CBS_landbouw_2018!$C:$I,MATCH(Verdeelsleutels_absoluut!$C93,CBS_landbouw_2018!$B:$B,0),MATCH(Verdeelsleutels_absoluut!K$1,CBS_landbouw_2018!$C$1:$I$1,0))</f>
        <v>2733</v>
      </c>
      <c r="L93">
        <f t="shared" si="6"/>
        <v>90483</v>
      </c>
      <c r="M93">
        <f>INDEX(CBS_bodemgebruik_2015!$C:$F,MATCH(Verdeelsleutels_absoluut!$C93,CBS_bodemgebruik_2015!$B:$B,0),MATCH(Verdeelsleutels_absoluut!M$1,CBS_bodemgebruik_2015!$C$1:$F$1,0))</f>
        <v>5758</v>
      </c>
      <c r="N93">
        <f>INDEX(CBS_bodemgebruik_2015!$C:$F,MATCH(Verdeelsleutels_absoluut!$C93,CBS_bodemgebruik_2015!$B:$B,0),MATCH(Verdeelsleutels_absoluut!N$1,CBS_bodemgebruik_2015!$C$1:$F$1,0))</f>
        <v>8</v>
      </c>
      <c r="O93">
        <f>INDEX(CBS_bodemgebruik_2015!$C:$F,MATCH(Verdeelsleutels_absoluut!$C93,CBS_bodemgebruik_2015!$B:$B,0),MATCH(Verdeelsleutels_absoluut!O$1,CBS_bodemgebruik_2015!$C$1:$F$1,0))</f>
        <v>1462</v>
      </c>
      <c r="P93">
        <f>INDEX(CBS_bodemgebruik_2015!$C:$F,MATCH(Verdeelsleutels_absoluut!$C93,CBS_bodemgebruik_2015!$B:$B,0),MATCH(Verdeelsleutels_absoluut!P$1,CBS_bodemgebruik_2015!$C$1:$F$1,0))</f>
        <v>1521</v>
      </c>
      <c r="Q93">
        <f>INDEX(CBS_bodemgebruik_2015!$C:$I,MATCH(Verdeelsleutels_absoluut!$C93,CBS_bodemgebruik_2015!$B:$B,0),MATCH(Verdeelsleutels_absoluut!Q$1,CBS_bodemgebruik_2015!$C$1:$I$1,0))</f>
        <v>37</v>
      </c>
      <c r="R93">
        <f>INDEX(CBS_bodemgebruik_2015!$C:$I,MATCH(Verdeelsleutels_absoluut!$C93,CBS_bodemgebruik_2015!$B:$B,0),MATCH(Verdeelsleutels_absoluut!R$1,CBS_bodemgebruik_2015!$C$1:$I$1,0))</f>
        <v>2</v>
      </c>
      <c r="S93">
        <f>INDEX(CBS_bodemgebruik_2015!$C:$I,MATCH(Verdeelsleutels_absoluut!$C93,CBS_bodemgebruik_2015!$B:$B,0),MATCH(Verdeelsleutels_absoluut!S$1,CBS_bodemgebruik_2015!$C$1:$I$1,0))</f>
        <v>57</v>
      </c>
      <c r="T93">
        <f t="shared" si="5"/>
        <v>96</v>
      </c>
      <c r="U93">
        <f>INDEX(CBS_wegen_2019!B:C,MATCH(C93,CBS_wegen_2019!B:B,0),2)</f>
        <v>235</v>
      </c>
    </row>
    <row r="94" spans="2:21">
      <c r="B94" t="str">
        <f>INDEX('ETLocal datasets'!B:C,MATCH(Verdeelsleutels_absoluut!C94,'ETLocal datasets'!C:C,0),1)</f>
        <v>GM0273</v>
      </c>
      <c r="C94" t="str">
        <f>'ETLocal datasets'!C80</f>
        <v>Putten</v>
      </c>
      <c r="D94">
        <f>INDEX(CBS_bevolking_2018!B:C,MATCH(Verdeelsleutels_absoluut!C94,CBS_bevolking_2018!B:B,0),2)</f>
        <v>24198</v>
      </c>
      <c r="E94">
        <f>INDEX(CBS_landbouw_2018!$C:$I,MATCH(Verdeelsleutels_absoluut!$C94,CBS_landbouw_2018!$B:$B,0),MATCH(Verdeelsleutels_absoluut!E$1,CBS_landbouw_2018!$C$1:$I$1,0))</f>
        <v>403682</v>
      </c>
      <c r="F94">
        <f>INDEX(CBS_landbouw_2018!$C:$I,MATCH(Verdeelsleutels_absoluut!$C94,CBS_landbouw_2018!$B:$B,0),MATCH(Verdeelsleutels_absoluut!F$1,CBS_landbouw_2018!$C$1:$I$1,0))</f>
        <v>256803</v>
      </c>
      <c r="G94">
        <f>INDEX(CBS_landbouw_2018!$C:$I,MATCH(Verdeelsleutels_absoluut!$C94,CBS_landbouw_2018!$B:$B,0),MATCH(Verdeelsleutels_absoluut!G$1,CBS_landbouw_2018!$C$1:$I$1,0))</f>
        <v>3615</v>
      </c>
      <c r="H94">
        <f>INDEX(CBS_landbouw_2018!$C:$I,MATCH(Verdeelsleutels_absoluut!$C94,CBS_landbouw_2018!$B:$B,0),MATCH(Verdeelsleutels_absoluut!H$1,CBS_landbouw_2018!$C$1:$I$1,0))</f>
        <v>42893</v>
      </c>
      <c r="I94">
        <f>INDEX(CBS_landbouw_2018!$C:$I,MATCH(Verdeelsleutels_absoluut!$C94,CBS_landbouw_2018!$B:$B,0),MATCH(Verdeelsleutels_absoluut!I$1,CBS_landbouw_2018!$C$1:$I$1,0))</f>
        <v>813583</v>
      </c>
      <c r="J94">
        <f>INDEX(CBS_landbouw_2018!$C:$I,MATCH(Verdeelsleutels_absoluut!$C94,CBS_landbouw_2018!$B:$B,0),MATCH(Verdeelsleutels_absoluut!J$1,CBS_landbouw_2018!$C$1:$I$1,0))</f>
        <v>12105</v>
      </c>
      <c r="K94">
        <f>INDEX(CBS_landbouw_2018!$C:$I,MATCH(Verdeelsleutels_absoluut!$C94,CBS_landbouw_2018!$B:$B,0),MATCH(Verdeelsleutels_absoluut!K$1,CBS_landbouw_2018!$C$1:$I$1,0))</f>
        <v>5509</v>
      </c>
      <c r="L94">
        <f t="shared" si="6"/>
        <v>146879</v>
      </c>
      <c r="M94">
        <f>INDEX(CBS_bodemgebruik_2015!$C:$F,MATCH(Verdeelsleutels_absoluut!$C94,CBS_bodemgebruik_2015!$B:$B,0),MATCH(Verdeelsleutels_absoluut!M$1,CBS_bodemgebruik_2015!$C$1:$F$1,0))</f>
        <v>4707</v>
      </c>
      <c r="N94">
        <f>INDEX(CBS_bodemgebruik_2015!$C:$F,MATCH(Verdeelsleutels_absoluut!$C94,CBS_bodemgebruik_2015!$B:$B,0),MATCH(Verdeelsleutels_absoluut!N$1,CBS_bodemgebruik_2015!$C$1:$F$1,0))</f>
        <v>17</v>
      </c>
      <c r="O94">
        <f>INDEX(CBS_bodemgebruik_2015!$C:$F,MATCH(Verdeelsleutels_absoluut!$C94,CBS_bodemgebruik_2015!$B:$B,0),MATCH(Verdeelsleutels_absoluut!O$1,CBS_bodemgebruik_2015!$C$1:$F$1,0))</f>
        <v>2533</v>
      </c>
      <c r="P94">
        <f>INDEX(CBS_bodemgebruik_2015!$C:$F,MATCH(Verdeelsleutels_absoluut!$C94,CBS_bodemgebruik_2015!$B:$B,0),MATCH(Verdeelsleutels_absoluut!P$1,CBS_bodemgebruik_2015!$C$1:$F$1,0))</f>
        <v>219</v>
      </c>
      <c r="Q94">
        <f>INDEX(CBS_bodemgebruik_2015!$C:$I,MATCH(Verdeelsleutels_absoluut!$C94,CBS_bodemgebruik_2015!$B:$B,0),MATCH(Verdeelsleutels_absoluut!Q$1,CBS_bodemgebruik_2015!$C$1:$I$1,0))</f>
        <v>28</v>
      </c>
      <c r="R94">
        <f>INDEX(CBS_bodemgebruik_2015!$C:$I,MATCH(Verdeelsleutels_absoluut!$C94,CBS_bodemgebruik_2015!$B:$B,0),MATCH(Verdeelsleutels_absoluut!R$1,CBS_bodemgebruik_2015!$C$1:$I$1,0))</f>
        <v>12</v>
      </c>
      <c r="S94">
        <f>INDEX(CBS_bodemgebruik_2015!$C:$I,MATCH(Verdeelsleutels_absoluut!$C94,CBS_bodemgebruik_2015!$B:$B,0),MATCH(Verdeelsleutels_absoluut!S$1,CBS_bodemgebruik_2015!$C$1:$I$1,0))</f>
        <v>4</v>
      </c>
      <c r="T94">
        <f t="shared" si="5"/>
        <v>44</v>
      </c>
      <c r="U94">
        <f>INDEX(CBS_wegen_2019!B:C,MATCH(C94,CBS_wegen_2019!B:B,0),2)</f>
        <v>316</v>
      </c>
    </row>
    <row r="95" spans="2:21">
      <c r="B95" t="str">
        <f>INDEX('ETLocal datasets'!B:C,MATCH(Verdeelsleutels_absoluut!C95,'ETLocal datasets'!C:C,0),1)</f>
        <v>GM0274</v>
      </c>
      <c r="C95" t="str">
        <f>'ETLocal datasets'!C81</f>
        <v>Renkum</v>
      </c>
      <c r="D95">
        <f>INDEX(CBS_bevolking_2018!B:C,MATCH(Verdeelsleutels_absoluut!C95,CBS_bevolking_2018!B:B,0),2)</f>
        <v>31302</v>
      </c>
      <c r="E95">
        <f>INDEX(CBS_landbouw_2018!$C:$I,MATCH(Verdeelsleutels_absoluut!$C95,CBS_landbouw_2018!$B:$B,0),MATCH(Verdeelsleutels_absoluut!E$1,CBS_landbouw_2018!$C$1:$I$1,0))</f>
        <v>81762</v>
      </c>
      <c r="F95">
        <f>INDEX(CBS_landbouw_2018!$C:$I,MATCH(Verdeelsleutels_absoluut!$C95,CBS_landbouw_2018!$B:$B,0),MATCH(Verdeelsleutels_absoluut!F$1,CBS_landbouw_2018!$C$1:$I$1,0))</f>
        <v>37830</v>
      </c>
      <c r="G95">
        <f>INDEX(CBS_landbouw_2018!$C:$I,MATCH(Verdeelsleutels_absoluut!$C95,CBS_landbouw_2018!$B:$B,0),MATCH(Verdeelsleutels_absoluut!G$1,CBS_landbouw_2018!$C$1:$I$1,0))</f>
        <v>169</v>
      </c>
      <c r="H95">
        <f>INDEX(CBS_landbouw_2018!$C:$I,MATCH(Verdeelsleutels_absoluut!$C95,CBS_landbouw_2018!$B:$B,0),MATCH(Verdeelsleutels_absoluut!H$1,CBS_landbouw_2018!$C$1:$I$1,0))</f>
        <v>0</v>
      </c>
      <c r="I95">
        <f>INDEX(CBS_landbouw_2018!$C:$I,MATCH(Verdeelsleutels_absoluut!$C95,CBS_landbouw_2018!$B:$B,0),MATCH(Verdeelsleutels_absoluut!I$1,CBS_landbouw_2018!$C$1:$I$1,0))</f>
        <v>0</v>
      </c>
      <c r="J95">
        <f>INDEX(CBS_landbouw_2018!$C:$I,MATCH(Verdeelsleutels_absoluut!$C95,CBS_landbouw_2018!$B:$B,0),MATCH(Verdeelsleutels_absoluut!J$1,CBS_landbouw_2018!$C$1:$I$1,0))</f>
        <v>8750</v>
      </c>
      <c r="K95">
        <f>INDEX(CBS_landbouw_2018!$C:$I,MATCH(Verdeelsleutels_absoluut!$C95,CBS_landbouw_2018!$B:$B,0),MATCH(Verdeelsleutels_absoluut!K$1,CBS_landbouw_2018!$C$1:$I$1,0))</f>
        <v>0</v>
      </c>
      <c r="L95">
        <f t="shared" si="6"/>
        <v>43932</v>
      </c>
      <c r="M95">
        <f>INDEX(CBS_bodemgebruik_2015!$C:$F,MATCH(Verdeelsleutels_absoluut!$C95,CBS_bodemgebruik_2015!$B:$B,0),MATCH(Verdeelsleutels_absoluut!M$1,CBS_bodemgebruik_2015!$C$1:$F$1,0))</f>
        <v>1535</v>
      </c>
      <c r="N95">
        <f>INDEX(CBS_bodemgebruik_2015!$C:$F,MATCH(Verdeelsleutels_absoluut!$C95,CBS_bodemgebruik_2015!$B:$B,0),MATCH(Verdeelsleutels_absoluut!N$1,CBS_bodemgebruik_2015!$C$1:$F$1,0))</f>
        <v>41</v>
      </c>
      <c r="O95">
        <f>INDEX(CBS_bodemgebruik_2015!$C:$F,MATCH(Verdeelsleutels_absoluut!$C95,CBS_bodemgebruik_2015!$B:$B,0),MATCH(Verdeelsleutels_absoluut!O$1,CBS_bodemgebruik_2015!$C$1:$F$1,0))</f>
        <v>1573</v>
      </c>
      <c r="P95">
        <f>INDEX(CBS_bodemgebruik_2015!$C:$F,MATCH(Verdeelsleutels_absoluut!$C95,CBS_bodemgebruik_2015!$B:$B,0),MATCH(Verdeelsleutels_absoluut!P$1,CBS_bodemgebruik_2015!$C$1:$F$1,0))</f>
        <v>130</v>
      </c>
      <c r="Q95">
        <f>INDEX(CBS_bodemgebruik_2015!$C:$I,MATCH(Verdeelsleutels_absoluut!$C95,CBS_bodemgebruik_2015!$B:$B,0),MATCH(Verdeelsleutels_absoluut!Q$1,CBS_bodemgebruik_2015!$C$1:$I$1,0))</f>
        <v>37</v>
      </c>
      <c r="R95">
        <f>INDEX(CBS_bodemgebruik_2015!$C:$I,MATCH(Verdeelsleutels_absoluut!$C95,CBS_bodemgebruik_2015!$B:$B,0),MATCH(Verdeelsleutels_absoluut!R$1,CBS_bodemgebruik_2015!$C$1:$I$1,0))</f>
        <v>0</v>
      </c>
      <c r="S95">
        <f>INDEX(CBS_bodemgebruik_2015!$C:$I,MATCH(Verdeelsleutels_absoluut!$C95,CBS_bodemgebruik_2015!$B:$B,0),MATCH(Verdeelsleutels_absoluut!S$1,CBS_bodemgebruik_2015!$C$1:$I$1,0))</f>
        <v>38</v>
      </c>
      <c r="T95">
        <f t="shared" si="5"/>
        <v>75</v>
      </c>
      <c r="U95">
        <f>INDEX(CBS_wegen_2019!B:C,MATCH(C95,CBS_wegen_2019!B:B,0),2)</f>
        <v>218</v>
      </c>
    </row>
    <row r="96" spans="2:21">
      <c r="B96" t="str">
        <f>INDEX('ETLocal datasets'!B:C,MATCH(Verdeelsleutels_absoluut!C96,'ETLocal datasets'!C:C,0),1)</f>
        <v>GM0275</v>
      </c>
      <c r="C96" t="str">
        <f>'ETLocal datasets'!C82</f>
        <v>Rheden</v>
      </c>
      <c r="D96">
        <f>INDEX(CBS_bevolking_2018!B:C,MATCH(Verdeelsleutels_absoluut!C96,CBS_bevolking_2018!B:B,0),2)</f>
        <v>43640</v>
      </c>
      <c r="E96">
        <f>INDEX(CBS_landbouw_2018!$C:$I,MATCH(Verdeelsleutels_absoluut!$C96,CBS_landbouw_2018!$B:$B,0),MATCH(Verdeelsleutels_absoluut!E$1,CBS_landbouw_2018!$C$1:$I$1,0))</f>
        <v>156431</v>
      </c>
      <c r="F96">
        <f>INDEX(CBS_landbouw_2018!$C:$I,MATCH(Verdeelsleutels_absoluut!$C96,CBS_landbouw_2018!$B:$B,0),MATCH(Verdeelsleutels_absoluut!F$1,CBS_landbouw_2018!$C$1:$I$1,0))</f>
        <v>105962</v>
      </c>
      <c r="G96">
        <f>INDEX(CBS_landbouw_2018!$C:$I,MATCH(Verdeelsleutels_absoluut!$C96,CBS_landbouw_2018!$B:$B,0),MATCH(Verdeelsleutels_absoluut!G$1,CBS_landbouw_2018!$C$1:$I$1,0))</f>
        <v>2079</v>
      </c>
      <c r="H96">
        <f>INDEX(CBS_landbouw_2018!$C:$I,MATCH(Verdeelsleutels_absoluut!$C96,CBS_landbouw_2018!$B:$B,0),MATCH(Verdeelsleutels_absoluut!H$1,CBS_landbouw_2018!$C$1:$I$1,0))</f>
        <v>7</v>
      </c>
      <c r="I96">
        <f>INDEX(CBS_landbouw_2018!$C:$I,MATCH(Verdeelsleutels_absoluut!$C96,CBS_landbouw_2018!$B:$B,0),MATCH(Verdeelsleutels_absoluut!I$1,CBS_landbouw_2018!$C$1:$I$1,0))</f>
        <v>0</v>
      </c>
      <c r="J96">
        <f>INDEX(CBS_landbouw_2018!$C:$I,MATCH(Verdeelsleutels_absoluut!$C96,CBS_landbouw_2018!$B:$B,0),MATCH(Verdeelsleutels_absoluut!J$1,CBS_landbouw_2018!$C$1:$I$1,0))</f>
        <v>2821</v>
      </c>
      <c r="K96">
        <f>INDEX(CBS_landbouw_2018!$C:$I,MATCH(Verdeelsleutels_absoluut!$C96,CBS_landbouw_2018!$B:$B,0),MATCH(Verdeelsleutels_absoluut!K$1,CBS_landbouw_2018!$C$1:$I$1,0))</f>
        <v>1002</v>
      </c>
      <c r="L96">
        <f t="shared" si="6"/>
        <v>50469</v>
      </c>
      <c r="M96">
        <f>INDEX(CBS_bodemgebruik_2015!$C:$F,MATCH(Verdeelsleutels_absoluut!$C96,CBS_bodemgebruik_2015!$B:$B,0),MATCH(Verdeelsleutels_absoluut!M$1,CBS_bodemgebruik_2015!$C$1:$F$1,0))</f>
        <v>2500</v>
      </c>
      <c r="N96">
        <f>INDEX(CBS_bodemgebruik_2015!$C:$F,MATCH(Verdeelsleutels_absoluut!$C96,CBS_bodemgebruik_2015!$B:$B,0),MATCH(Verdeelsleutels_absoluut!N$1,CBS_bodemgebruik_2015!$C$1:$F$1,0))</f>
        <v>68</v>
      </c>
      <c r="O96">
        <f>INDEX(CBS_bodemgebruik_2015!$C:$F,MATCH(Verdeelsleutels_absoluut!$C96,CBS_bodemgebruik_2015!$B:$B,0),MATCH(Verdeelsleutels_absoluut!O$1,CBS_bodemgebruik_2015!$C$1:$F$1,0))</f>
        <v>3380</v>
      </c>
      <c r="P96">
        <f>INDEX(CBS_bodemgebruik_2015!$C:$F,MATCH(Verdeelsleutels_absoluut!$C96,CBS_bodemgebruik_2015!$B:$B,0),MATCH(Verdeelsleutels_absoluut!P$1,CBS_bodemgebruik_2015!$C$1:$F$1,0))</f>
        <v>731</v>
      </c>
      <c r="Q96">
        <f>INDEX(CBS_bodemgebruik_2015!$C:$I,MATCH(Verdeelsleutels_absoluut!$C96,CBS_bodemgebruik_2015!$B:$B,0),MATCH(Verdeelsleutels_absoluut!Q$1,CBS_bodemgebruik_2015!$C$1:$I$1,0))</f>
        <v>49</v>
      </c>
      <c r="R96">
        <f>INDEX(CBS_bodemgebruik_2015!$C:$I,MATCH(Verdeelsleutels_absoluut!$C96,CBS_bodemgebruik_2015!$B:$B,0),MATCH(Verdeelsleutels_absoluut!R$1,CBS_bodemgebruik_2015!$C$1:$I$1,0))</f>
        <v>6</v>
      </c>
      <c r="S96">
        <f>INDEX(CBS_bodemgebruik_2015!$C:$I,MATCH(Verdeelsleutels_absoluut!$C96,CBS_bodemgebruik_2015!$B:$B,0),MATCH(Verdeelsleutels_absoluut!S$1,CBS_bodemgebruik_2015!$C$1:$I$1,0))</f>
        <v>150</v>
      </c>
      <c r="T96">
        <f t="shared" si="5"/>
        <v>205</v>
      </c>
      <c r="U96">
        <f>INDEX(CBS_wegen_2019!B:C,MATCH(C96,CBS_wegen_2019!B:B,0),2)</f>
        <v>294</v>
      </c>
    </row>
    <row r="97" spans="2:21">
      <c r="B97" t="str">
        <f>INDEX('ETLocal datasets'!B:C,MATCH(Verdeelsleutels_absoluut!C97,'ETLocal datasets'!C:C,0),1)</f>
        <v>GM0277</v>
      </c>
      <c r="C97" t="str">
        <f>'ETLocal datasets'!C83</f>
        <v>Rozendaal</v>
      </c>
      <c r="D97">
        <f>INDEX(CBS_bevolking_2018!B:C,MATCH(Verdeelsleutels_absoluut!C97,CBS_bevolking_2018!B:B,0),2)</f>
        <v>1654</v>
      </c>
      <c r="E97">
        <f>INDEX(CBS_landbouw_2018!$C:$I,MATCH(Verdeelsleutels_absoluut!$C97,CBS_landbouw_2018!$B:$B,0),MATCH(Verdeelsleutels_absoluut!E$1,CBS_landbouw_2018!$C$1:$I$1,0))</f>
        <v>0</v>
      </c>
      <c r="F97">
        <f>INDEX(CBS_landbouw_2018!$C:$I,MATCH(Verdeelsleutels_absoluut!$C97,CBS_landbouw_2018!$B:$B,0),MATCH(Verdeelsleutels_absoluut!F$1,CBS_landbouw_2018!$C$1:$I$1,0))</f>
        <v>0</v>
      </c>
      <c r="G97">
        <f>INDEX(CBS_landbouw_2018!$C:$I,MATCH(Verdeelsleutels_absoluut!$C97,CBS_landbouw_2018!$B:$B,0),MATCH(Verdeelsleutels_absoluut!G$1,CBS_landbouw_2018!$C$1:$I$1,0))</f>
        <v>0</v>
      </c>
      <c r="H97">
        <f>INDEX(CBS_landbouw_2018!$C:$I,MATCH(Verdeelsleutels_absoluut!$C97,CBS_landbouw_2018!$B:$B,0),MATCH(Verdeelsleutels_absoluut!H$1,CBS_landbouw_2018!$C$1:$I$1,0))</f>
        <v>0</v>
      </c>
      <c r="I97">
        <f>INDEX(CBS_landbouw_2018!$C:$I,MATCH(Verdeelsleutels_absoluut!$C97,CBS_landbouw_2018!$B:$B,0),MATCH(Verdeelsleutels_absoluut!I$1,CBS_landbouw_2018!$C$1:$I$1,0))</f>
        <v>0</v>
      </c>
      <c r="J97">
        <f>INDEX(CBS_landbouw_2018!$C:$I,MATCH(Verdeelsleutels_absoluut!$C97,CBS_landbouw_2018!$B:$B,0),MATCH(Verdeelsleutels_absoluut!J$1,CBS_landbouw_2018!$C$1:$I$1,0))</f>
        <v>0</v>
      </c>
      <c r="K97">
        <f>INDEX(CBS_landbouw_2018!$C:$I,MATCH(Verdeelsleutels_absoluut!$C97,CBS_landbouw_2018!$B:$B,0),MATCH(Verdeelsleutels_absoluut!K$1,CBS_landbouw_2018!$C$1:$I$1,0))</f>
        <v>0</v>
      </c>
      <c r="L97">
        <f t="shared" si="6"/>
        <v>0</v>
      </c>
      <c r="M97">
        <f>INDEX(CBS_bodemgebruik_2015!$C:$F,MATCH(Verdeelsleutels_absoluut!$C97,CBS_bodemgebruik_2015!$B:$B,0),MATCH(Verdeelsleutels_absoluut!M$1,CBS_bodemgebruik_2015!$C$1:$F$1,0))</f>
        <v>51</v>
      </c>
      <c r="N97">
        <f>INDEX(CBS_bodemgebruik_2015!$C:$F,MATCH(Verdeelsleutels_absoluut!$C97,CBS_bodemgebruik_2015!$B:$B,0),MATCH(Verdeelsleutels_absoluut!N$1,CBS_bodemgebruik_2015!$C$1:$F$1,0))</f>
        <v>13</v>
      </c>
      <c r="O97">
        <f>INDEX(CBS_bodemgebruik_2015!$C:$F,MATCH(Verdeelsleutels_absoluut!$C97,CBS_bodemgebruik_2015!$B:$B,0),MATCH(Verdeelsleutels_absoluut!O$1,CBS_bodemgebruik_2015!$C$1:$F$1,0))</f>
        <v>1819</v>
      </c>
      <c r="P97">
        <f>INDEX(CBS_bodemgebruik_2015!$C:$F,MATCH(Verdeelsleutels_absoluut!$C97,CBS_bodemgebruik_2015!$B:$B,0),MATCH(Verdeelsleutels_absoluut!P$1,CBS_bodemgebruik_2015!$C$1:$F$1,0))</f>
        <v>803</v>
      </c>
      <c r="Q97">
        <f>INDEX(CBS_bodemgebruik_2015!$C:$I,MATCH(Verdeelsleutels_absoluut!$C97,CBS_bodemgebruik_2015!$B:$B,0),MATCH(Verdeelsleutels_absoluut!Q$1,CBS_bodemgebruik_2015!$C$1:$I$1,0))</f>
        <v>0</v>
      </c>
      <c r="R97">
        <f>INDEX(CBS_bodemgebruik_2015!$C:$I,MATCH(Verdeelsleutels_absoluut!$C97,CBS_bodemgebruik_2015!$B:$B,0),MATCH(Verdeelsleutels_absoluut!R$1,CBS_bodemgebruik_2015!$C$1:$I$1,0))</f>
        <v>1</v>
      </c>
      <c r="S97">
        <f>INDEX(CBS_bodemgebruik_2015!$C:$I,MATCH(Verdeelsleutels_absoluut!$C97,CBS_bodemgebruik_2015!$B:$B,0),MATCH(Verdeelsleutels_absoluut!S$1,CBS_bodemgebruik_2015!$C$1:$I$1,0))</f>
        <v>1</v>
      </c>
      <c r="T97">
        <f t="shared" si="5"/>
        <v>2</v>
      </c>
      <c r="U97">
        <f>INDEX(CBS_wegen_2019!B:C,MATCH(C97,CBS_wegen_2019!B:B,0),2)</f>
        <v>38</v>
      </c>
    </row>
    <row r="98" spans="2:21">
      <c r="B98" t="str">
        <f>INDEX('ETLocal datasets'!B:C,MATCH(Verdeelsleutels_absoluut!C98,'ETLocal datasets'!C:C,0),1)</f>
        <v>GM0279</v>
      </c>
      <c r="C98" t="str">
        <f>'ETLocal datasets'!C84</f>
        <v>Scherpenzeel</v>
      </c>
      <c r="D98">
        <f>INDEX(CBS_bevolking_2018!B:C,MATCH(Verdeelsleutels_absoluut!C98,CBS_bevolking_2018!B:B,0),2)</f>
        <v>9873</v>
      </c>
      <c r="E98">
        <f>INDEX(CBS_landbouw_2018!$C:$I,MATCH(Verdeelsleutels_absoluut!$C98,CBS_landbouw_2018!$B:$B,0),MATCH(Verdeelsleutels_absoluut!E$1,CBS_landbouw_2018!$C$1:$I$1,0))</f>
        <v>57480</v>
      </c>
      <c r="F98">
        <f>INDEX(CBS_landbouw_2018!$C:$I,MATCH(Verdeelsleutels_absoluut!$C98,CBS_landbouw_2018!$B:$B,0),MATCH(Verdeelsleutels_absoluut!F$1,CBS_landbouw_2018!$C$1:$I$1,0))</f>
        <v>38179</v>
      </c>
      <c r="G98">
        <f>INDEX(CBS_landbouw_2018!$C:$I,MATCH(Verdeelsleutels_absoluut!$C98,CBS_landbouw_2018!$B:$B,0),MATCH(Verdeelsleutels_absoluut!G$1,CBS_landbouw_2018!$C$1:$I$1,0))</f>
        <v>843</v>
      </c>
      <c r="H98">
        <f>INDEX(CBS_landbouw_2018!$C:$I,MATCH(Verdeelsleutels_absoluut!$C98,CBS_landbouw_2018!$B:$B,0),MATCH(Verdeelsleutels_absoluut!H$1,CBS_landbouw_2018!$C$1:$I$1,0))</f>
        <v>13914</v>
      </c>
      <c r="I98">
        <f>INDEX(CBS_landbouw_2018!$C:$I,MATCH(Verdeelsleutels_absoluut!$C98,CBS_landbouw_2018!$B:$B,0),MATCH(Verdeelsleutels_absoluut!I$1,CBS_landbouw_2018!$C$1:$I$1,0))</f>
        <v>601079</v>
      </c>
      <c r="J98">
        <f>INDEX(CBS_landbouw_2018!$C:$I,MATCH(Verdeelsleutels_absoluut!$C98,CBS_landbouw_2018!$B:$B,0),MATCH(Verdeelsleutels_absoluut!J$1,CBS_landbouw_2018!$C$1:$I$1,0))</f>
        <v>615</v>
      </c>
      <c r="K98">
        <f>INDEX(CBS_landbouw_2018!$C:$I,MATCH(Verdeelsleutels_absoluut!$C98,CBS_landbouw_2018!$B:$B,0),MATCH(Verdeelsleutels_absoluut!K$1,CBS_landbouw_2018!$C$1:$I$1,0))</f>
        <v>0</v>
      </c>
      <c r="L98">
        <f t="shared" si="6"/>
        <v>19301</v>
      </c>
      <c r="M98">
        <f>INDEX(CBS_bodemgebruik_2015!$C:$F,MATCH(Verdeelsleutels_absoluut!$C98,CBS_bodemgebruik_2015!$B:$B,0),MATCH(Verdeelsleutels_absoluut!M$1,CBS_bodemgebruik_2015!$C$1:$F$1,0))</f>
        <v>934</v>
      </c>
      <c r="N98">
        <f>INDEX(CBS_bodemgebruik_2015!$C:$F,MATCH(Verdeelsleutels_absoluut!$C98,CBS_bodemgebruik_2015!$B:$B,0),MATCH(Verdeelsleutels_absoluut!N$1,CBS_bodemgebruik_2015!$C$1:$F$1,0))</f>
        <v>6</v>
      </c>
      <c r="O98">
        <f>INDEX(CBS_bodemgebruik_2015!$C:$F,MATCH(Verdeelsleutels_absoluut!$C98,CBS_bodemgebruik_2015!$B:$B,0),MATCH(Verdeelsleutels_absoluut!O$1,CBS_bodemgebruik_2015!$C$1:$F$1,0))</f>
        <v>161</v>
      </c>
      <c r="P98">
        <f>INDEX(CBS_bodemgebruik_2015!$C:$F,MATCH(Verdeelsleutels_absoluut!$C98,CBS_bodemgebruik_2015!$B:$B,0),MATCH(Verdeelsleutels_absoluut!P$1,CBS_bodemgebruik_2015!$C$1:$F$1,0))</f>
        <v>3</v>
      </c>
      <c r="Q98">
        <f>INDEX(CBS_bodemgebruik_2015!$C:$I,MATCH(Verdeelsleutels_absoluut!$C98,CBS_bodemgebruik_2015!$B:$B,0),MATCH(Verdeelsleutels_absoluut!Q$1,CBS_bodemgebruik_2015!$C$1:$I$1,0))</f>
        <v>0</v>
      </c>
      <c r="R98">
        <f>INDEX(CBS_bodemgebruik_2015!$C:$I,MATCH(Verdeelsleutels_absoluut!$C98,CBS_bodemgebruik_2015!$B:$B,0),MATCH(Verdeelsleutels_absoluut!R$1,CBS_bodemgebruik_2015!$C$1:$I$1,0))</f>
        <v>0</v>
      </c>
      <c r="S98">
        <f>INDEX(CBS_bodemgebruik_2015!$C:$I,MATCH(Verdeelsleutels_absoluut!$C98,CBS_bodemgebruik_2015!$B:$B,0),MATCH(Verdeelsleutels_absoluut!S$1,CBS_bodemgebruik_2015!$C$1:$I$1,0))</f>
        <v>3</v>
      </c>
      <c r="T98">
        <f t="shared" si="5"/>
        <v>3</v>
      </c>
      <c r="U98">
        <f>INDEX(CBS_wegen_2019!B:C,MATCH(C98,CBS_wegen_2019!B:B,0),2)</f>
        <v>61</v>
      </c>
    </row>
    <row r="99" spans="2:21">
      <c r="B99" t="str">
        <f>INDEX('ETLocal datasets'!B:C,MATCH(Verdeelsleutels_absoluut!C99,'ETLocal datasets'!C:C,0),1)</f>
        <v>GM0281</v>
      </c>
      <c r="C99" t="str">
        <f>'ETLocal datasets'!C85</f>
        <v>Tiel</v>
      </c>
      <c r="D99">
        <f>INDEX(CBS_bevolking_2018!B:C,MATCH(Verdeelsleutels_absoluut!C99,CBS_bevolking_2018!B:B,0),2)</f>
        <v>41978</v>
      </c>
      <c r="E99">
        <f>INDEX(CBS_landbouw_2018!$C:$I,MATCH(Verdeelsleutels_absoluut!$C99,CBS_landbouw_2018!$B:$B,0),MATCH(Verdeelsleutels_absoluut!E$1,CBS_landbouw_2018!$C$1:$I$1,0))</f>
        <v>167101</v>
      </c>
      <c r="F99">
        <f>INDEX(CBS_landbouw_2018!$C:$I,MATCH(Verdeelsleutels_absoluut!$C99,CBS_landbouw_2018!$B:$B,0),MATCH(Verdeelsleutels_absoluut!F$1,CBS_landbouw_2018!$C$1:$I$1,0))</f>
        <v>57891</v>
      </c>
      <c r="G99">
        <f>INDEX(CBS_landbouw_2018!$C:$I,MATCH(Verdeelsleutels_absoluut!$C99,CBS_landbouw_2018!$B:$B,0),MATCH(Verdeelsleutels_absoluut!G$1,CBS_landbouw_2018!$C$1:$I$1,0))</f>
        <v>784</v>
      </c>
      <c r="H99">
        <f>INDEX(CBS_landbouw_2018!$C:$I,MATCH(Verdeelsleutels_absoluut!$C99,CBS_landbouw_2018!$B:$B,0),MATCH(Verdeelsleutels_absoluut!H$1,CBS_landbouw_2018!$C$1:$I$1,0))</f>
        <v>0</v>
      </c>
      <c r="I99">
        <f>INDEX(CBS_landbouw_2018!$C:$I,MATCH(Verdeelsleutels_absoluut!$C99,CBS_landbouw_2018!$B:$B,0),MATCH(Verdeelsleutels_absoluut!I$1,CBS_landbouw_2018!$C$1:$I$1,0))</f>
        <v>0</v>
      </c>
      <c r="J99">
        <f>INDEX(CBS_landbouw_2018!$C:$I,MATCH(Verdeelsleutels_absoluut!$C99,CBS_landbouw_2018!$B:$B,0),MATCH(Verdeelsleutels_absoluut!J$1,CBS_landbouw_2018!$C$1:$I$1,0))</f>
        <v>23351</v>
      </c>
      <c r="K99">
        <f>INDEX(CBS_landbouw_2018!$C:$I,MATCH(Verdeelsleutels_absoluut!$C99,CBS_landbouw_2018!$B:$B,0),MATCH(Verdeelsleutels_absoluut!K$1,CBS_landbouw_2018!$C$1:$I$1,0))</f>
        <v>1721</v>
      </c>
      <c r="L99">
        <f t="shared" si="6"/>
        <v>109210</v>
      </c>
      <c r="M99">
        <f>INDEX(CBS_bodemgebruik_2015!$C:$F,MATCH(Verdeelsleutels_absoluut!$C99,CBS_bodemgebruik_2015!$B:$B,0),MATCH(Verdeelsleutels_absoluut!M$1,CBS_bodemgebruik_2015!$C$1:$F$1,0))</f>
        <v>1764</v>
      </c>
      <c r="N99">
        <f>INDEX(CBS_bodemgebruik_2015!$C:$F,MATCH(Verdeelsleutels_absoluut!$C99,CBS_bodemgebruik_2015!$B:$B,0),MATCH(Verdeelsleutels_absoluut!N$1,CBS_bodemgebruik_2015!$C$1:$F$1,0))</f>
        <v>89</v>
      </c>
      <c r="O99">
        <f>INDEX(CBS_bodemgebruik_2015!$C:$F,MATCH(Verdeelsleutels_absoluut!$C99,CBS_bodemgebruik_2015!$B:$B,0),MATCH(Verdeelsleutels_absoluut!O$1,CBS_bodemgebruik_2015!$C$1:$F$1,0))</f>
        <v>22</v>
      </c>
      <c r="P99">
        <f>INDEX(CBS_bodemgebruik_2015!$C:$F,MATCH(Verdeelsleutels_absoluut!$C99,CBS_bodemgebruik_2015!$B:$B,0),MATCH(Verdeelsleutels_absoluut!P$1,CBS_bodemgebruik_2015!$C$1:$F$1,0))</f>
        <v>1</v>
      </c>
      <c r="Q99">
        <f>INDEX(CBS_bodemgebruik_2015!$C:$I,MATCH(Verdeelsleutels_absoluut!$C99,CBS_bodemgebruik_2015!$B:$B,0),MATCH(Verdeelsleutels_absoluut!Q$1,CBS_bodemgebruik_2015!$C$1:$I$1,0))</f>
        <v>0</v>
      </c>
      <c r="R99">
        <f>INDEX(CBS_bodemgebruik_2015!$C:$I,MATCH(Verdeelsleutels_absoluut!$C99,CBS_bodemgebruik_2015!$B:$B,0),MATCH(Verdeelsleutels_absoluut!R$1,CBS_bodemgebruik_2015!$C$1:$I$1,0))</f>
        <v>9</v>
      </c>
      <c r="S99">
        <f>INDEX(CBS_bodemgebruik_2015!$C:$I,MATCH(Verdeelsleutels_absoluut!$C99,CBS_bodemgebruik_2015!$B:$B,0),MATCH(Verdeelsleutels_absoluut!S$1,CBS_bodemgebruik_2015!$C$1:$I$1,0))</f>
        <v>151</v>
      </c>
      <c r="T99">
        <f t="shared" si="5"/>
        <v>160</v>
      </c>
      <c r="U99">
        <f>INDEX(CBS_wegen_2019!B:C,MATCH(C99,CBS_wegen_2019!B:B,0),2)</f>
        <v>237</v>
      </c>
    </row>
    <row r="100" spans="2:21">
      <c r="B100" t="str">
        <f>INDEX('ETLocal datasets'!B:C,MATCH(Verdeelsleutels_absoluut!C100,'ETLocal datasets'!C:C,0),1)</f>
        <v>GM0285</v>
      </c>
      <c r="C100" t="str">
        <f>'ETLocal datasets'!C86</f>
        <v>Voorst</v>
      </c>
      <c r="D100">
        <f>INDEX(CBS_bevolking_2018!B:C,MATCH(Verdeelsleutels_absoluut!C100,CBS_bevolking_2018!B:B,0),2)</f>
        <v>24417</v>
      </c>
      <c r="E100">
        <f>INDEX(CBS_landbouw_2018!$C:$I,MATCH(Verdeelsleutels_absoluut!$C100,CBS_landbouw_2018!$B:$B,0),MATCH(Verdeelsleutels_absoluut!E$1,CBS_landbouw_2018!$C$1:$I$1,0))</f>
        <v>776501</v>
      </c>
      <c r="F100">
        <f>INDEX(CBS_landbouw_2018!$C:$I,MATCH(Verdeelsleutels_absoluut!$C100,CBS_landbouw_2018!$B:$B,0),MATCH(Verdeelsleutels_absoluut!F$1,CBS_landbouw_2018!$C$1:$I$1,0))</f>
        <v>504279</v>
      </c>
      <c r="G100">
        <f>INDEX(CBS_landbouw_2018!$C:$I,MATCH(Verdeelsleutels_absoluut!$C100,CBS_landbouw_2018!$B:$B,0),MATCH(Verdeelsleutels_absoluut!G$1,CBS_landbouw_2018!$C$1:$I$1,0))</f>
        <v>9914</v>
      </c>
      <c r="H100">
        <f>INDEX(CBS_landbouw_2018!$C:$I,MATCH(Verdeelsleutels_absoluut!$C100,CBS_landbouw_2018!$B:$B,0),MATCH(Verdeelsleutels_absoluut!H$1,CBS_landbouw_2018!$C$1:$I$1,0))</f>
        <v>48997</v>
      </c>
      <c r="I100">
        <f>INDEX(CBS_landbouw_2018!$C:$I,MATCH(Verdeelsleutels_absoluut!$C100,CBS_landbouw_2018!$B:$B,0),MATCH(Verdeelsleutels_absoluut!I$1,CBS_landbouw_2018!$C$1:$I$1,0))</f>
        <v>167629</v>
      </c>
      <c r="J100">
        <f>INDEX(CBS_landbouw_2018!$C:$I,MATCH(Verdeelsleutels_absoluut!$C100,CBS_landbouw_2018!$B:$B,0),MATCH(Verdeelsleutels_absoluut!J$1,CBS_landbouw_2018!$C$1:$I$1,0))</f>
        <v>27855</v>
      </c>
      <c r="K100">
        <f>INDEX(CBS_landbouw_2018!$C:$I,MATCH(Verdeelsleutels_absoluut!$C100,CBS_landbouw_2018!$B:$B,0),MATCH(Verdeelsleutels_absoluut!K$1,CBS_landbouw_2018!$C$1:$I$1,0))</f>
        <v>60</v>
      </c>
      <c r="L100">
        <f t="shared" si="6"/>
        <v>272222</v>
      </c>
      <c r="M100">
        <f>INDEX(CBS_bodemgebruik_2015!$C:$F,MATCH(Verdeelsleutels_absoluut!$C100,CBS_bodemgebruik_2015!$B:$B,0),MATCH(Verdeelsleutels_absoluut!M$1,CBS_bodemgebruik_2015!$C$1:$F$1,0))</f>
        <v>9940</v>
      </c>
      <c r="N100">
        <f>INDEX(CBS_bodemgebruik_2015!$C:$F,MATCH(Verdeelsleutels_absoluut!$C100,CBS_bodemgebruik_2015!$B:$B,0),MATCH(Verdeelsleutels_absoluut!N$1,CBS_bodemgebruik_2015!$C$1:$F$1,0))</f>
        <v>49</v>
      </c>
      <c r="O100">
        <f>INDEX(CBS_bodemgebruik_2015!$C:$F,MATCH(Verdeelsleutels_absoluut!$C100,CBS_bodemgebruik_2015!$B:$B,0),MATCH(Verdeelsleutels_absoluut!O$1,CBS_bodemgebruik_2015!$C$1:$F$1,0))</f>
        <v>886</v>
      </c>
      <c r="P100">
        <f>INDEX(CBS_bodemgebruik_2015!$C:$F,MATCH(Verdeelsleutels_absoluut!$C100,CBS_bodemgebruik_2015!$B:$B,0),MATCH(Verdeelsleutels_absoluut!P$1,CBS_bodemgebruik_2015!$C$1:$F$1,0))</f>
        <v>9</v>
      </c>
      <c r="Q100">
        <f>INDEX(CBS_bodemgebruik_2015!$C:$I,MATCH(Verdeelsleutels_absoluut!$C100,CBS_bodemgebruik_2015!$B:$B,0),MATCH(Verdeelsleutels_absoluut!Q$1,CBS_bodemgebruik_2015!$C$1:$I$1,0))</f>
        <v>7</v>
      </c>
      <c r="R100">
        <f>INDEX(CBS_bodemgebruik_2015!$C:$I,MATCH(Verdeelsleutels_absoluut!$C100,CBS_bodemgebruik_2015!$B:$B,0),MATCH(Verdeelsleutels_absoluut!R$1,CBS_bodemgebruik_2015!$C$1:$I$1,0))</f>
        <v>107</v>
      </c>
      <c r="S100">
        <f>INDEX(CBS_bodemgebruik_2015!$C:$I,MATCH(Verdeelsleutels_absoluut!$C100,CBS_bodemgebruik_2015!$B:$B,0),MATCH(Verdeelsleutels_absoluut!S$1,CBS_bodemgebruik_2015!$C$1:$I$1,0))</f>
        <v>148</v>
      </c>
      <c r="T100">
        <f t="shared" si="5"/>
        <v>262</v>
      </c>
      <c r="U100">
        <f>INDEX(CBS_wegen_2019!B:C,MATCH(C100,CBS_wegen_2019!B:B,0),2)</f>
        <v>350</v>
      </c>
    </row>
    <row r="101" spans="2:21">
      <c r="B101" t="str">
        <f>INDEX('ETLocal datasets'!B:C,MATCH(Verdeelsleutels_absoluut!C101,'ETLocal datasets'!C:C,0),1)</f>
        <v>GM0289</v>
      </c>
      <c r="C101" t="str">
        <f>'ETLocal datasets'!C87</f>
        <v>Wageningen</v>
      </c>
      <c r="D101">
        <f>INDEX(CBS_bevolking_2018!B:C,MATCH(Verdeelsleutels_absoluut!C101,CBS_bevolking_2018!B:B,0),2)</f>
        <v>38774</v>
      </c>
      <c r="E101">
        <f>INDEX(CBS_landbouw_2018!$C:$I,MATCH(Verdeelsleutels_absoluut!$C101,CBS_landbouw_2018!$B:$B,0),MATCH(Verdeelsleutels_absoluut!E$1,CBS_landbouw_2018!$C$1:$I$1,0))</f>
        <v>83462</v>
      </c>
      <c r="F101">
        <f>INDEX(CBS_landbouw_2018!$C:$I,MATCH(Verdeelsleutels_absoluut!$C101,CBS_landbouw_2018!$B:$B,0),MATCH(Verdeelsleutels_absoluut!F$1,CBS_landbouw_2018!$C$1:$I$1,0))</f>
        <v>35586</v>
      </c>
      <c r="G101">
        <f>INDEX(CBS_landbouw_2018!$C:$I,MATCH(Verdeelsleutels_absoluut!$C101,CBS_landbouw_2018!$B:$B,0),MATCH(Verdeelsleutels_absoluut!G$1,CBS_landbouw_2018!$C$1:$I$1,0))</f>
        <v>296</v>
      </c>
      <c r="H101">
        <f>INDEX(CBS_landbouw_2018!$C:$I,MATCH(Verdeelsleutels_absoluut!$C101,CBS_landbouw_2018!$B:$B,0),MATCH(Verdeelsleutels_absoluut!H$1,CBS_landbouw_2018!$C$1:$I$1,0))</f>
        <v>266</v>
      </c>
      <c r="I101">
        <f>INDEX(CBS_landbouw_2018!$C:$I,MATCH(Verdeelsleutels_absoluut!$C101,CBS_landbouw_2018!$B:$B,0),MATCH(Verdeelsleutels_absoluut!I$1,CBS_landbouw_2018!$C$1:$I$1,0))</f>
        <v>48224</v>
      </c>
      <c r="J101">
        <f>INDEX(CBS_landbouw_2018!$C:$I,MATCH(Verdeelsleutels_absoluut!$C101,CBS_landbouw_2018!$B:$B,0),MATCH(Verdeelsleutels_absoluut!J$1,CBS_landbouw_2018!$C$1:$I$1,0))</f>
        <v>10626</v>
      </c>
      <c r="K101">
        <f>INDEX(CBS_landbouw_2018!$C:$I,MATCH(Verdeelsleutels_absoluut!$C101,CBS_landbouw_2018!$B:$B,0),MATCH(Verdeelsleutels_absoluut!K$1,CBS_landbouw_2018!$C$1:$I$1,0))</f>
        <v>2794</v>
      </c>
      <c r="L101">
        <f t="shared" si="6"/>
        <v>47876</v>
      </c>
      <c r="M101">
        <f>INDEX(CBS_bodemgebruik_2015!$C:$F,MATCH(Verdeelsleutels_absoluut!$C101,CBS_bodemgebruik_2015!$B:$B,0),MATCH(Verdeelsleutels_absoluut!M$1,CBS_bodemgebruik_2015!$C$1:$F$1,0))</f>
        <v>1515</v>
      </c>
      <c r="N101">
        <f>INDEX(CBS_bodemgebruik_2015!$C:$F,MATCH(Verdeelsleutels_absoluut!$C101,CBS_bodemgebruik_2015!$B:$B,0),MATCH(Verdeelsleutels_absoluut!N$1,CBS_bodemgebruik_2015!$C$1:$F$1,0))</f>
        <v>41</v>
      </c>
      <c r="O101">
        <f>INDEX(CBS_bodemgebruik_2015!$C:$F,MATCH(Verdeelsleutels_absoluut!$C101,CBS_bodemgebruik_2015!$B:$B,0),MATCH(Verdeelsleutels_absoluut!O$1,CBS_bodemgebruik_2015!$C$1:$F$1,0))</f>
        <v>490</v>
      </c>
      <c r="P101">
        <f>INDEX(CBS_bodemgebruik_2015!$C:$F,MATCH(Verdeelsleutels_absoluut!$C101,CBS_bodemgebruik_2015!$B:$B,0),MATCH(Verdeelsleutels_absoluut!P$1,CBS_bodemgebruik_2015!$C$1:$F$1,0))</f>
        <v>32</v>
      </c>
      <c r="Q101">
        <f>INDEX(CBS_bodemgebruik_2015!$C:$I,MATCH(Verdeelsleutels_absoluut!$C101,CBS_bodemgebruik_2015!$B:$B,0),MATCH(Verdeelsleutels_absoluut!Q$1,CBS_bodemgebruik_2015!$C$1:$I$1,0))</f>
        <v>5</v>
      </c>
      <c r="R101">
        <f>INDEX(CBS_bodemgebruik_2015!$C:$I,MATCH(Verdeelsleutels_absoluut!$C101,CBS_bodemgebruik_2015!$B:$B,0),MATCH(Verdeelsleutels_absoluut!R$1,CBS_bodemgebruik_2015!$C$1:$I$1,0))</f>
        <v>2</v>
      </c>
      <c r="S101">
        <f>INDEX(CBS_bodemgebruik_2015!$C:$I,MATCH(Verdeelsleutels_absoluut!$C101,CBS_bodemgebruik_2015!$B:$B,0),MATCH(Verdeelsleutels_absoluut!S$1,CBS_bodemgebruik_2015!$C$1:$I$1,0))</f>
        <v>86</v>
      </c>
      <c r="T101">
        <f t="shared" si="5"/>
        <v>93</v>
      </c>
      <c r="U101">
        <f>INDEX(CBS_wegen_2019!B:C,MATCH(C101,CBS_wegen_2019!B:B,0),2)</f>
        <v>197</v>
      </c>
    </row>
    <row r="102" spans="2:21">
      <c r="B102" t="str">
        <f>INDEX('ETLocal datasets'!B:C,MATCH(Verdeelsleutels_absoluut!C102,'ETLocal datasets'!C:C,0),1)</f>
        <v>GM0293</v>
      </c>
      <c r="C102" t="str">
        <f>'ETLocal datasets'!C88</f>
        <v>Westervoort</v>
      </c>
      <c r="D102">
        <f>INDEX(CBS_bevolking_2018!B:C,MATCH(Verdeelsleutels_absoluut!C102,CBS_bevolking_2018!B:B,0),2)</f>
        <v>14944</v>
      </c>
      <c r="E102">
        <f>INDEX(CBS_landbouw_2018!$C:$I,MATCH(Verdeelsleutels_absoluut!$C102,CBS_landbouw_2018!$B:$B,0),MATCH(Verdeelsleutels_absoluut!E$1,CBS_landbouw_2018!$C$1:$I$1,0))</f>
        <v>14210</v>
      </c>
      <c r="F102">
        <f>INDEX(CBS_landbouw_2018!$C:$I,MATCH(Verdeelsleutels_absoluut!$C102,CBS_landbouw_2018!$B:$B,0),MATCH(Verdeelsleutels_absoluut!F$1,CBS_landbouw_2018!$C$1:$I$1,0))</f>
        <v>11577</v>
      </c>
      <c r="G102">
        <f>INDEX(CBS_landbouw_2018!$C:$I,MATCH(Verdeelsleutels_absoluut!$C102,CBS_landbouw_2018!$B:$B,0),MATCH(Verdeelsleutels_absoluut!G$1,CBS_landbouw_2018!$C$1:$I$1,0))</f>
        <v>0</v>
      </c>
      <c r="H102">
        <f>INDEX(CBS_landbouw_2018!$C:$I,MATCH(Verdeelsleutels_absoluut!$C102,CBS_landbouw_2018!$B:$B,0),MATCH(Verdeelsleutels_absoluut!H$1,CBS_landbouw_2018!$C$1:$I$1,0))</f>
        <v>0</v>
      </c>
      <c r="I102">
        <f>INDEX(CBS_landbouw_2018!$C:$I,MATCH(Verdeelsleutels_absoluut!$C102,CBS_landbouw_2018!$B:$B,0),MATCH(Verdeelsleutels_absoluut!I$1,CBS_landbouw_2018!$C$1:$I$1,0))</f>
        <v>0</v>
      </c>
      <c r="J102">
        <f>INDEX(CBS_landbouw_2018!$C:$I,MATCH(Verdeelsleutels_absoluut!$C102,CBS_landbouw_2018!$B:$B,0),MATCH(Verdeelsleutels_absoluut!J$1,CBS_landbouw_2018!$C$1:$I$1,0))</f>
        <v>850</v>
      </c>
      <c r="K102">
        <f>INDEX(CBS_landbouw_2018!$C:$I,MATCH(Verdeelsleutels_absoluut!$C102,CBS_landbouw_2018!$B:$B,0),MATCH(Verdeelsleutels_absoluut!K$1,CBS_landbouw_2018!$C$1:$I$1,0))</f>
        <v>0</v>
      </c>
      <c r="L102">
        <f t="shared" si="6"/>
        <v>2633</v>
      </c>
      <c r="M102">
        <f>INDEX(CBS_bodemgebruik_2015!$C:$F,MATCH(Verdeelsleutels_absoluut!$C102,CBS_bodemgebruik_2015!$B:$B,0),MATCH(Verdeelsleutels_absoluut!M$1,CBS_bodemgebruik_2015!$C$1:$F$1,0))</f>
        <v>287</v>
      </c>
      <c r="N102">
        <f>INDEX(CBS_bodemgebruik_2015!$C:$F,MATCH(Verdeelsleutels_absoluut!$C102,CBS_bodemgebruik_2015!$B:$B,0),MATCH(Verdeelsleutels_absoluut!N$1,CBS_bodemgebruik_2015!$C$1:$F$1,0))</f>
        <v>25</v>
      </c>
      <c r="O102">
        <f>INDEX(CBS_bodemgebruik_2015!$C:$F,MATCH(Verdeelsleutels_absoluut!$C102,CBS_bodemgebruik_2015!$B:$B,0),MATCH(Verdeelsleutels_absoluut!O$1,CBS_bodemgebruik_2015!$C$1:$F$1,0))</f>
        <v>10</v>
      </c>
      <c r="P102">
        <f>INDEX(CBS_bodemgebruik_2015!$C:$F,MATCH(Verdeelsleutels_absoluut!$C102,CBS_bodemgebruik_2015!$B:$B,0),MATCH(Verdeelsleutels_absoluut!P$1,CBS_bodemgebruik_2015!$C$1:$F$1,0))</f>
        <v>0</v>
      </c>
      <c r="Q102">
        <f>INDEX(CBS_bodemgebruik_2015!$C:$I,MATCH(Verdeelsleutels_absoluut!$C102,CBS_bodemgebruik_2015!$B:$B,0),MATCH(Verdeelsleutels_absoluut!Q$1,CBS_bodemgebruik_2015!$C$1:$I$1,0))</f>
        <v>10</v>
      </c>
      <c r="R102">
        <f>INDEX(CBS_bodemgebruik_2015!$C:$I,MATCH(Verdeelsleutels_absoluut!$C102,CBS_bodemgebruik_2015!$B:$B,0),MATCH(Verdeelsleutels_absoluut!R$1,CBS_bodemgebruik_2015!$C$1:$I$1,0))</f>
        <v>3</v>
      </c>
      <c r="S102">
        <f>INDEX(CBS_bodemgebruik_2015!$C:$I,MATCH(Verdeelsleutels_absoluut!$C102,CBS_bodemgebruik_2015!$B:$B,0),MATCH(Verdeelsleutels_absoluut!S$1,CBS_bodemgebruik_2015!$C$1:$I$1,0))</f>
        <v>25</v>
      </c>
      <c r="T102">
        <f t="shared" si="5"/>
        <v>38</v>
      </c>
      <c r="U102">
        <f>INDEX(CBS_wegen_2019!B:C,MATCH(C102,CBS_wegen_2019!B:B,0),2)</f>
        <v>68</v>
      </c>
    </row>
    <row r="103" spans="2:21">
      <c r="B103" t="str">
        <f>INDEX('ETLocal datasets'!B:C,MATCH(Verdeelsleutels_absoluut!C103,'ETLocal datasets'!C:C,0),1)</f>
        <v>GM0294</v>
      </c>
      <c r="C103" t="str">
        <f>'ETLocal datasets'!C89</f>
        <v>Winterswijk</v>
      </c>
      <c r="D103">
        <f>INDEX(CBS_bevolking_2018!B:C,MATCH(Verdeelsleutels_absoluut!C103,CBS_bevolking_2018!B:B,0),2)</f>
        <v>28903</v>
      </c>
      <c r="E103">
        <f>INDEX(CBS_landbouw_2018!$C:$I,MATCH(Verdeelsleutels_absoluut!$C103,CBS_landbouw_2018!$B:$B,0),MATCH(Verdeelsleutels_absoluut!E$1,CBS_landbouw_2018!$C$1:$I$1,0))</f>
        <v>768716</v>
      </c>
      <c r="F103">
        <f>INDEX(CBS_landbouw_2018!$C:$I,MATCH(Verdeelsleutels_absoluut!$C103,CBS_landbouw_2018!$B:$B,0),MATCH(Verdeelsleutels_absoluut!F$1,CBS_landbouw_2018!$C$1:$I$1,0))</f>
        <v>364978</v>
      </c>
      <c r="G103">
        <f>INDEX(CBS_landbouw_2018!$C:$I,MATCH(Verdeelsleutels_absoluut!$C103,CBS_landbouw_2018!$B:$B,0),MATCH(Verdeelsleutels_absoluut!G$1,CBS_landbouw_2018!$C$1:$I$1,0))</f>
        <v>8547</v>
      </c>
      <c r="H103">
        <f>INDEX(CBS_landbouw_2018!$C:$I,MATCH(Verdeelsleutels_absoluut!$C103,CBS_landbouw_2018!$B:$B,0),MATCH(Verdeelsleutels_absoluut!H$1,CBS_landbouw_2018!$C$1:$I$1,0))</f>
        <v>40000</v>
      </c>
      <c r="I103">
        <f>INDEX(CBS_landbouw_2018!$C:$I,MATCH(Verdeelsleutels_absoluut!$C103,CBS_landbouw_2018!$B:$B,0),MATCH(Verdeelsleutels_absoluut!I$1,CBS_landbouw_2018!$C$1:$I$1,0))</f>
        <v>124173</v>
      </c>
      <c r="J103">
        <f>INDEX(CBS_landbouw_2018!$C:$I,MATCH(Verdeelsleutels_absoluut!$C103,CBS_landbouw_2018!$B:$B,0),MATCH(Verdeelsleutels_absoluut!J$1,CBS_landbouw_2018!$C$1:$I$1,0))</f>
        <v>25511</v>
      </c>
      <c r="K103">
        <f>INDEX(CBS_landbouw_2018!$C:$I,MATCH(Verdeelsleutels_absoluut!$C103,CBS_landbouw_2018!$B:$B,0),MATCH(Verdeelsleutels_absoluut!K$1,CBS_landbouw_2018!$C$1:$I$1,0))</f>
        <v>0</v>
      </c>
      <c r="L103">
        <f t="shared" si="6"/>
        <v>403738</v>
      </c>
      <c r="M103">
        <f>INDEX(CBS_bodemgebruik_2015!$C:$F,MATCH(Verdeelsleutels_absoluut!$C103,CBS_bodemgebruik_2015!$B:$B,0),MATCH(Verdeelsleutels_absoluut!M$1,CBS_bodemgebruik_2015!$C$1:$F$1,0))</f>
        <v>10401</v>
      </c>
      <c r="N103">
        <f>INDEX(CBS_bodemgebruik_2015!$C:$F,MATCH(Verdeelsleutels_absoluut!$C103,CBS_bodemgebruik_2015!$B:$B,0),MATCH(Verdeelsleutels_absoluut!N$1,CBS_bodemgebruik_2015!$C$1:$F$1,0))</f>
        <v>36</v>
      </c>
      <c r="O103">
        <f>INDEX(CBS_bodemgebruik_2015!$C:$F,MATCH(Verdeelsleutels_absoluut!$C103,CBS_bodemgebruik_2015!$B:$B,0),MATCH(Verdeelsleutels_absoluut!O$1,CBS_bodemgebruik_2015!$C$1:$F$1,0))</f>
        <v>1900</v>
      </c>
      <c r="P103">
        <f>INDEX(CBS_bodemgebruik_2015!$C:$F,MATCH(Verdeelsleutels_absoluut!$C103,CBS_bodemgebruik_2015!$B:$B,0),MATCH(Verdeelsleutels_absoluut!P$1,CBS_bodemgebruik_2015!$C$1:$F$1,0))</f>
        <v>37</v>
      </c>
      <c r="Q103">
        <f>INDEX(CBS_bodemgebruik_2015!$C:$I,MATCH(Verdeelsleutels_absoluut!$C103,CBS_bodemgebruik_2015!$B:$B,0),MATCH(Verdeelsleutels_absoluut!Q$1,CBS_bodemgebruik_2015!$C$1:$I$1,0))</f>
        <v>37</v>
      </c>
      <c r="R103">
        <f>INDEX(CBS_bodemgebruik_2015!$C:$I,MATCH(Verdeelsleutels_absoluut!$C103,CBS_bodemgebruik_2015!$B:$B,0),MATCH(Verdeelsleutels_absoluut!R$1,CBS_bodemgebruik_2015!$C$1:$I$1,0))</f>
        <v>34</v>
      </c>
      <c r="S103">
        <f>INDEX(CBS_bodemgebruik_2015!$C:$I,MATCH(Verdeelsleutels_absoluut!$C103,CBS_bodemgebruik_2015!$B:$B,0),MATCH(Verdeelsleutels_absoluut!S$1,CBS_bodemgebruik_2015!$C$1:$I$1,0))</f>
        <v>34</v>
      </c>
      <c r="T103">
        <f t="shared" si="5"/>
        <v>105</v>
      </c>
      <c r="U103">
        <f>INDEX(CBS_wegen_2019!B:C,MATCH(C103,CBS_wegen_2019!B:B,0),2)</f>
        <v>473</v>
      </c>
    </row>
    <row r="104" spans="2:21">
      <c r="B104" t="str">
        <f>INDEX('ETLocal datasets'!B:C,MATCH(Verdeelsleutels_absoluut!C104,'ETLocal datasets'!C:C,0),1)</f>
        <v>GM0296</v>
      </c>
      <c r="C104" t="str">
        <f>'ETLocal datasets'!C90</f>
        <v>Wijchen</v>
      </c>
      <c r="D104">
        <f>INDEX(CBS_bevolking_2018!B:C,MATCH(Verdeelsleutels_absoluut!C104,CBS_bevolking_2018!B:B,0),2)</f>
        <v>40951</v>
      </c>
      <c r="E104">
        <f>INDEX(CBS_landbouw_2018!$C:$I,MATCH(Verdeelsleutels_absoluut!$C104,CBS_landbouw_2018!$B:$B,0),MATCH(Verdeelsleutels_absoluut!E$1,CBS_landbouw_2018!$C$1:$I$1,0))</f>
        <v>377673</v>
      </c>
      <c r="F104">
        <f>INDEX(CBS_landbouw_2018!$C:$I,MATCH(Verdeelsleutels_absoluut!$C104,CBS_landbouw_2018!$B:$B,0),MATCH(Verdeelsleutels_absoluut!F$1,CBS_landbouw_2018!$C$1:$I$1,0))</f>
        <v>139255</v>
      </c>
      <c r="G104">
        <f>INDEX(CBS_landbouw_2018!$C:$I,MATCH(Verdeelsleutels_absoluut!$C104,CBS_landbouw_2018!$B:$B,0),MATCH(Verdeelsleutels_absoluut!G$1,CBS_landbouw_2018!$C$1:$I$1,0))</f>
        <v>2490</v>
      </c>
      <c r="H104">
        <f>INDEX(CBS_landbouw_2018!$C:$I,MATCH(Verdeelsleutels_absoluut!$C104,CBS_landbouw_2018!$B:$B,0),MATCH(Verdeelsleutels_absoluut!H$1,CBS_landbouw_2018!$C$1:$I$1,0))</f>
        <v>39516</v>
      </c>
      <c r="I104">
        <f>INDEX(CBS_landbouw_2018!$C:$I,MATCH(Verdeelsleutels_absoluut!$C104,CBS_landbouw_2018!$B:$B,0),MATCH(Verdeelsleutels_absoluut!I$1,CBS_landbouw_2018!$C$1:$I$1,0))</f>
        <v>55845</v>
      </c>
      <c r="J104">
        <f>INDEX(CBS_landbouw_2018!$C:$I,MATCH(Verdeelsleutels_absoluut!$C104,CBS_landbouw_2018!$B:$B,0),MATCH(Verdeelsleutels_absoluut!J$1,CBS_landbouw_2018!$C$1:$I$1,0))</f>
        <v>27119</v>
      </c>
      <c r="K104">
        <f>INDEX(CBS_landbouw_2018!$C:$I,MATCH(Verdeelsleutels_absoluut!$C104,CBS_landbouw_2018!$B:$B,0),MATCH(Verdeelsleutels_absoluut!K$1,CBS_landbouw_2018!$C$1:$I$1,0))</f>
        <v>12542</v>
      </c>
      <c r="L104">
        <f t="shared" si="6"/>
        <v>238418</v>
      </c>
      <c r="M104">
        <f>INDEX(CBS_bodemgebruik_2015!$C:$F,MATCH(Verdeelsleutels_absoluut!$C104,CBS_bodemgebruik_2015!$B:$B,0),MATCH(Verdeelsleutels_absoluut!M$1,CBS_bodemgebruik_2015!$C$1:$F$1,0))</f>
        <v>4368</v>
      </c>
      <c r="N104">
        <f>INDEX(CBS_bodemgebruik_2015!$C:$F,MATCH(Verdeelsleutels_absoluut!$C104,CBS_bodemgebruik_2015!$B:$B,0),MATCH(Verdeelsleutels_absoluut!N$1,CBS_bodemgebruik_2015!$C$1:$F$1,0))</f>
        <v>79</v>
      </c>
      <c r="O104">
        <f>INDEX(CBS_bodemgebruik_2015!$C:$F,MATCH(Verdeelsleutels_absoluut!$C104,CBS_bodemgebruik_2015!$B:$B,0),MATCH(Verdeelsleutels_absoluut!O$1,CBS_bodemgebruik_2015!$C$1:$F$1,0))</f>
        <v>473</v>
      </c>
      <c r="P104">
        <f>INDEX(CBS_bodemgebruik_2015!$C:$F,MATCH(Verdeelsleutels_absoluut!$C104,CBS_bodemgebruik_2015!$B:$B,0),MATCH(Verdeelsleutels_absoluut!P$1,CBS_bodemgebruik_2015!$C$1:$F$1,0))</f>
        <v>20</v>
      </c>
      <c r="Q104">
        <f>INDEX(CBS_bodemgebruik_2015!$C:$I,MATCH(Verdeelsleutels_absoluut!$C104,CBS_bodemgebruik_2015!$B:$B,0),MATCH(Verdeelsleutels_absoluut!Q$1,CBS_bodemgebruik_2015!$C$1:$I$1,0))</f>
        <v>7</v>
      </c>
      <c r="R104">
        <f>INDEX(CBS_bodemgebruik_2015!$C:$I,MATCH(Verdeelsleutels_absoluut!$C104,CBS_bodemgebruik_2015!$B:$B,0),MATCH(Verdeelsleutels_absoluut!R$1,CBS_bodemgebruik_2015!$C$1:$I$1,0))</f>
        <v>70</v>
      </c>
      <c r="S104">
        <f>INDEX(CBS_bodemgebruik_2015!$C:$I,MATCH(Verdeelsleutels_absoluut!$C104,CBS_bodemgebruik_2015!$B:$B,0),MATCH(Verdeelsleutels_absoluut!S$1,CBS_bodemgebruik_2015!$C$1:$I$1,0))</f>
        <v>172</v>
      </c>
      <c r="T104">
        <f t="shared" si="5"/>
        <v>249</v>
      </c>
      <c r="U104">
        <f>INDEX(CBS_wegen_2019!B:C,MATCH(C104,CBS_wegen_2019!B:B,0),2)</f>
        <v>335</v>
      </c>
    </row>
    <row r="105" spans="2:21">
      <c r="B105" t="str">
        <f>INDEX('ETLocal datasets'!B:C,MATCH(Verdeelsleutels_absoluut!C105,'ETLocal datasets'!C:C,0),1)</f>
        <v>GM0297</v>
      </c>
      <c r="C105" t="str">
        <f>'ETLocal datasets'!C91</f>
        <v>Zaltbommel</v>
      </c>
      <c r="D105">
        <f>INDEX(CBS_bevolking_2018!B:C,MATCH(Verdeelsleutels_absoluut!C105,CBS_bevolking_2018!B:B,0),2)</f>
        <v>28451</v>
      </c>
      <c r="E105">
        <f>INDEX(CBS_landbouw_2018!$C:$I,MATCH(Verdeelsleutels_absoluut!$C105,CBS_landbouw_2018!$B:$B,0),MATCH(Verdeelsleutels_absoluut!E$1,CBS_landbouw_2018!$C$1:$I$1,0))</f>
        <v>346015</v>
      </c>
      <c r="F105">
        <f>INDEX(CBS_landbouw_2018!$C:$I,MATCH(Verdeelsleutels_absoluut!$C105,CBS_landbouw_2018!$B:$B,0),MATCH(Verdeelsleutels_absoluut!F$1,CBS_landbouw_2018!$C$1:$I$1,0))</f>
        <v>194035</v>
      </c>
      <c r="G105">
        <f>INDEX(CBS_landbouw_2018!$C:$I,MATCH(Verdeelsleutels_absoluut!$C105,CBS_landbouw_2018!$B:$B,0),MATCH(Verdeelsleutels_absoluut!G$1,CBS_landbouw_2018!$C$1:$I$1,0))</f>
        <v>3518</v>
      </c>
      <c r="H105">
        <f>INDEX(CBS_landbouw_2018!$C:$I,MATCH(Verdeelsleutels_absoluut!$C105,CBS_landbouw_2018!$B:$B,0),MATCH(Verdeelsleutels_absoluut!H$1,CBS_landbouw_2018!$C$1:$I$1,0))</f>
        <v>7901</v>
      </c>
      <c r="I105">
        <f>INDEX(CBS_landbouw_2018!$C:$I,MATCH(Verdeelsleutels_absoluut!$C105,CBS_landbouw_2018!$B:$B,0),MATCH(Verdeelsleutels_absoluut!I$1,CBS_landbouw_2018!$C$1:$I$1,0))</f>
        <v>289725</v>
      </c>
      <c r="J105">
        <f>INDEX(CBS_landbouw_2018!$C:$I,MATCH(Verdeelsleutels_absoluut!$C105,CBS_landbouw_2018!$B:$B,0),MATCH(Verdeelsleutels_absoluut!J$1,CBS_landbouw_2018!$C$1:$I$1,0))</f>
        <v>9737</v>
      </c>
      <c r="K105">
        <f>INDEX(CBS_landbouw_2018!$C:$I,MATCH(Verdeelsleutels_absoluut!$C105,CBS_landbouw_2018!$B:$B,0),MATCH(Verdeelsleutels_absoluut!K$1,CBS_landbouw_2018!$C$1:$I$1,0))</f>
        <v>1792</v>
      </c>
      <c r="L105">
        <f t="shared" si="6"/>
        <v>151980</v>
      </c>
      <c r="M105">
        <f>INDEX(CBS_bodemgebruik_2015!$C:$F,MATCH(Verdeelsleutels_absoluut!$C105,CBS_bodemgebruik_2015!$B:$B,0),MATCH(Verdeelsleutels_absoluut!M$1,CBS_bodemgebruik_2015!$C$1:$F$1,0))</f>
        <v>5958</v>
      </c>
      <c r="N105">
        <f>INDEX(CBS_bodemgebruik_2015!$C:$F,MATCH(Verdeelsleutels_absoluut!$C105,CBS_bodemgebruik_2015!$B:$B,0),MATCH(Verdeelsleutels_absoluut!N$1,CBS_bodemgebruik_2015!$C$1:$F$1,0))</f>
        <v>47</v>
      </c>
      <c r="O105">
        <f>INDEX(CBS_bodemgebruik_2015!$C:$F,MATCH(Verdeelsleutels_absoluut!$C105,CBS_bodemgebruik_2015!$B:$B,0),MATCH(Verdeelsleutels_absoluut!O$1,CBS_bodemgebruik_2015!$C$1:$F$1,0))</f>
        <v>223</v>
      </c>
      <c r="P105">
        <f>INDEX(CBS_bodemgebruik_2015!$C:$F,MATCH(Verdeelsleutels_absoluut!$C105,CBS_bodemgebruik_2015!$B:$B,0),MATCH(Verdeelsleutels_absoluut!P$1,CBS_bodemgebruik_2015!$C$1:$F$1,0))</f>
        <v>15</v>
      </c>
      <c r="Q105">
        <f>INDEX(CBS_bodemgebruik_2015!$C:$I,MATCH(Verdeelsleutels_absoluut!$C105,CBS_bodemgebruik_2015!$B:$B,0),MATCH(Verdeelsleutels_absoluut!Q$1,CBS_bodemgebruik_2015!$C$1:$I$1,0))</f>
        <v>176</v>
      </c>
      <c r="R105">
        <f>INDEX(CBS_bodemgebruik_2015!$C:$I,MATCH(Verdeelsleutels_absoluut!$C105,CBS_bodemgebruik_2015!$B:$B,0),MATCH(Verdeelsleutels_absoluut!R$1,CBS_bodemgebruik_2015!$C$1:$I$1,0))</f>
        <v>22</v>
      </c>
      <c r="S105">
        <f>INDEX(CBS_bodemgebruik_2015!$C:$I,MATCH(Verdeelsleutels_absoluut!$C105,CBS_bodemgebruik_2015!$B:$B,0),MATCH(Verdeelsleutels_absoluut!S$1,CBS_bodemgebruik_2015!$C$1:$I$1,0))</f>
        <v>482</v>
      </c>
      <c r="T105">
        <f t="shared" si="5"/>
        <v>680</v>
      </c>
      <c r="U105">
        <f>INDEX(CBS_wegen_2019!B:C,MATCH(C105,CBS_wegen_2019!B:B,0),2)</f>
        <v>302</v>
      </c>
    </row>
    <row r="106" spans="2:21">
      <c r="B106" t="str">
        <f>INDEX('ETLocal datasets'!B:C,MATCH(Verdeelsleutels_absoluut!C106,'ETLocal datasets'!C:C,0),1)</f>
        <v>GM0299</v>
      </c>
      <c r="C106" t="str">
        <f>'ETLocal datasets'!C92</f>
        <v>Zevenaar</v>
      </c>
      <c r="D106">
        <f>INDEX(CBS_bevolking_2018!B:C,MATCH(Verdeelsleutels_absoluut!C106,CBS_bevolking_2018!B:B,0),2)</f>
        <v>43488</v>
      </c>
      <c r="E106">
        <f>INDEX(CBS_landbouw_2018!$C:$I,MATCH(Verdeelsleutels_absoluut!$C106,CBS_landbouw_2018!$B:$B,0),MATCH(Verdeelsleutels_absoluut!E$1,CBS_landbouw_2018!$C$1:$I$1,0))</f>
        <v>530009</v>
      </c>
      <c r="F106">
        <f>INDEX(CBS_landbouw_2018!$C:$I,MATCH(Verdeelsleutels_absoluut!$C106,CBS_landbouw_2018!$B:$B,0),MATCH(Verdeelsleutels_absoluut!F$1,CBS_landbouw_2018!$C$1:$I$1,0))</f>
        <v>275575</v>
      </c>
      <c r="G106">
        <f>INDEX(CBS_landbouw_2018!$C:$I,MATCH(Verdeelsleutels_absoluut!$C106,CBS_landbouw_2018!$B:$B,0),MATCH(Verdeelsleutels_absoluut!G$1,CBS_landbouw_2018!$C$1:$I$1,0))</f>
        <v>5842</v>
      </c>
      <c r="H106">
        <f>INDEX(CBS_landbouw_2018!$C:$I,MATCH(Verdeelsleutels_absoluut!$C106,CBS_landbouw_2018!$B:$B,0),MATCH(Verdeelsleutels_absoluut!H$1,CBS_landbouw_2018!$C$1:$I$1,0))</f>
        <v>39285</v>
      </c>
      <c r="I106">
        <f>INDEX(CBS_landbouw_2018!$C:$I,MATCH(Verdeelsleutels_absoluut!$C106,CBS_landbouw_2018!$B:$B,0),MATCH(Verdeelsleutels_absoluut!I$1,CBS_landbouw_2018!$C$1:$I$1,0))</f>
        <v>99921</v>
      </c>
      <c r="J106">
        <f>INDEX(CBS_landbouw_2018!$C:$I,MATCH(Verdeelsleutels_absoluut!$C106,CBS_landbouw_2018!$B:$B,0),MATCH(Verdeelsleutels_absoluut!J$1,CBS_landbouw_2018!$C$1:$I$1,0))</f>
        <v>31489</v>
      </c>
      <c r="K106">
        <f>INDEX(CBS_landbouw_2018!$C:$I,MATCH(Verdeelsleutels_absoluut!$C106,CBS_landbouw_2018!$B:$B,0),MATCH(Verdeelsleutels_absoluut!K$1,CBS_landbouw_2018!$C$1:$I$1,0))</f>
        <v>4374</v>
      </c>
      <c r="L106">
        <f t="shared" si="6"/>
        <v>254434</v>
      </c>
      <c r="M106">
        <f>INDEX(CBS_bodemgebruik_2015!$C:$F,MATCH(Verdeelsleutels_absoluut!$C106,CBS_bodemgebruik_2015!$B:$B,0),MATCH(Verdeelsleutels_absoluut!M$1,CBS_bodemgebruik_2015!$C$1:$F$1,0))</f>
        <v>3805</v>
      </c>
      <c r="N106">
        <f>INDEX(CBS_bodemgebruik_2015!$C:$F,MATCH(Verdeelsleutels_absoluut!$C106,CBS_bodemgebruik_2015!$B:$B,0),MATCH(Verdeelsleutels_absoluut!N$1,CBS_bodemgebruik_2015!$C$1:$F$1,0))</f>
        <v>52</v>
      </c>
      <c r="O106">
        <f>INDEX(CBS_bodemgebruik_2015!$C:$F,MATCH(Verdeelsleutels_absoluut!$C106,CBS_bodemgebruik_2015!$B:$B,0),MATCH(Verdeelsleutels_absoluut!O$1,CBS_bodemgebruik_2015!$C$1:$F$1,0))</f>
        <v>93</v>
      </c>
      <c r="P106">
        <f>INDEX(CBS_bodemgebruik_2015!$C:$F,MATCH(Verdeelsleutels_absoluut!$C106,CBS_bodemgebruik_2015!$B:$B,0),MATCH(Verdeelsleutels_absoluut!P$1,CBS_bodemgebruik_2015!$C$1:$F$1,0))</f>
        <v>7</v>
      </c>
      <c r="Q106">
        <f>INDEX(CBS_bodemgebruik_2015!$C:$I,MATCH(Verdeelsleutels_absoluut!$C106,CBS_bodemgebruik_2015!$B:$B,0),MATCH(Verdeelsleutels_absoluut!Q$1,CBS_bodemgebruik_2015!$C$1:$I$1,0))</f>
        <v>0</v>
      </c>
      <c r="R106">
        <f>INDEX(CBS_bodemgebruik_2015!$C:$I,MATCH(Verdeelsleutels_absoluut!$C106,CBS_bodemgebruik_2015!$B:$B,0),MATCH(Verdeelsleutels_absoluut!R$1,CBS_bodemgebruik_2015!$C$1:$I$1,0))</f>
        <v>280</v>
      </c>
      <c r="S106">
        <f>INDEX(CBS_bodemgebruik_2015!$C:$I,MATCH(Verdeelsleutels_absoluut!$C106,CBS_bodemgebruik_2015!$B:$B,0),MATCH(Verdeelsleutels_absoluut!S$1,CBS_bodemgebruik_2015!$C$1:$I$1,0))</f>
        <v>138</v>
      </c>
      <c r="T106">
        <f t="shared" si="5"/>
        <v>418</v>
      </c>
      <c r="U106">
        <f>INDEX(CBS_wegen_2019!B:C,MATCH(C106,CBS_wegen_2019!B:B,0),2)</f>
        <v>381</v>
      </c>
    </row>
    <row r="107" spans="2:21">
      <c r="B107" t="str">
        <f>INDEX('ETLocal datasets'!B:C,MATCH(Verdeelsleutels_absoluut!C107,'ETLocal datasets'!C:C,0),1)</f>
        <v>GM0301</v>
      </c>
      <c r="C107" t="str">
        <f>'ETLocal datasets'!C93</f>
        <v>Zutphen</v>
      </c>
      <c r="D107">
        <f>INDEX(CBS_bevolking_2018!B:C,MATCH(Verdeelsleutels_absoluut!C107,CBS_bevolking_2018!B:B,0),2)</f>
        <v>47609</v>
      </c>
      <c r="E107">
        <f>INDEX(CBS_landbouw_2018!$C:$I,MATCH(Verdeelsleutels_absoluut!$C107,CBS_landbouw_2018!$B:$B,0),MATCH(Verdeelsleutels_absoluut!E$1,CBS_landbouw_2018!$C$1:$I$1,0))</f>
        <v>147970</v>
      </c>
      <c r="F107">
        <f>INDEX(CBS_landbouw_2018!$C:$I,MATCH(Verdeelsleutels_absoluut!$C107,CBS_landbouw_2018!$B:$B,0),MATCH(Verdeelsleutels_absoluut!F$1,CBS_landbouw_2018!$C$1:$I$1,0))</f>
        <v>86974</v>
      </c>
      <c r="G107">
        <f>INDEX(CBS_landbouw_2018!$C:$I,MATCH(Verdeelsleutels_absoluut!$C107,CBS_landbouw_2018!$B:$B,0),MATCH(Verdeelsleutels_absoluut!G$1,CBS_landbouw_2018!$C$1:$I$1,0))</f>
        <v>1895</v>
      </c>
      <c r="H107">
        <f>INDEX(CBS_landbouw_2018!$C:$I,MATCH(Verdeelsleutels_absoluut!$C107,CBS_landbouw_2018!$B:$B,0),MATCH(Verdeelsleutels_absoluut!H$1,CBS_landbouw_2018!$C$1:$I$1,0))</f>
        <v>1600</v>
      </c>
      <c r="I107">
        <f>INDEX(CBS_landbouw_2018!$C:$I,MATCH(Verdeelsleutels_absoluut!$C107,CBS_landbouw_2018!$B:$B,0),MATCH(Verdeelsleutels_absoluut!I$1,CBS_landbouw_2018!$C$1:$I$1,0))</f>
        <v>53335</v>
      </c>
      <c r="J107">
        <f>INDEX(CBS_landbouw_2018!$C:$I,MATCH(Verdeelsleutels_absoluut!$C107,CBS_landbouw_2018!$B:$B,0),MATCH(Verdeelsleutels_absoluut!J$1,CBS_landbouw_2018!$C$1:$I$1,0))</f>
        <v>2455</v>
      </c>
      <c r="K107">
        <f>INDEX(CBS_landbouw_2018!$C:$I,MATCH(Verdeelsleutels_absoluut!$C107,CBS_landbouw_2018!$B:$B,0),MATCH(Verdeelsleutels_absoluut!K$1,CBS_landbouw_2018!$C$1:$I$1,0))</f>
        <v>0</v>
      </c>
      <c r="L107">
        <f t="shared" si="6"/>
        <v>60996</v>
      </c>
      <c r="M107">
        <f>INDEX(CBS_bodemgebruik_2015!$C:$F,MATCH(Verdeelsleutels_absoluut!$C107,CBS_bodemgebruik_2015!$B:$B,0),MATCH(Verdeelsleutels_absoluut!M$1,CBS_bodemgebruik_2015!$C$1:$F$1,0))</f>
        <v>1959</v>
      </c>
      <c r="N107">
        <f>INDEX(CBS_bodemgebruik_2015!$C:$F,MATCH(Verdeelsleutels_absoluut!$C107,CBS_bodemgebruik_2015!$B:$B,0),MATCH(Verdeelsleutels_absoluut!N$1,CBS_bodemgebruik_2015!$C$1:$F$1,0))</f>
        <v>111</v>
      </c>
      <c r="O107">
        <f>INDEX(CBS_bodemgebruik_2015!$C:$F,MATCH(Verdeelsleutels_absoluut!$C107,CBS_bodemgebruik_2015!$B:$B,0),MATCH(Verdeelsleutels_absoluut!O$1,CBS_bodemgebruik_2015!$C$1:$F$1,0))</f>
        <v>579</v>
      </c>
      <c r="P107">
        <f>INDEX(CBS_bodemgebruik_2015!$C:$F,MATCH(Verdeelsleutels_absoluut!$C107,CBS_bodemgebruik_2015!$B:$B,0),MATCH(Verdeelsleutels_absoluut!P$1,CBS_bodemgebruik_2015!$C$1:$F$1,0))</f>
        <v>1</v>
      </c>
      <c r="Q107">
        <f>INDEX(CBS_bodemgebruik_2015!$C:$I,MATCH(Verdeelsleutels_absoluut!$C107,CBS_bodemgebruik_2015!$B:$B,0),MATCH(Verdeelsleutels_absoluut!Q$1,CBS_bodemgebruik_2015!$C$1:$I$1,0))</f>
        <v>42</v>
      </c>
      <c r="R107">
        <f>INDEX(CBS_bodemgebruik_2015!$C:$I,MATCH(Verdeelsleutels_absoluut!$C107,CBS_bodemgebruik_2015!$B:$B,0),MATCH(Verdeelsleutels_absoluut!R$1,CBS_bodemgebruik_2015!$C$1:$I$1,0))</f>
        <v>34</v>
      </c>
      <c r="S107">
        <f>INDEX(CBS_bodemgebruik_2015!$C:$I,MATCH(Verdeelsleutels_absoluut!$C107,CBS_bodemgebruik_2015!$B:$B,0),MATCH(Verdeelsleutels_absoluut!S$1,CBS_bodemgebruik_2015!$C$1:$I$1,0))</f>
        <v>91</v>
      </c>
      <c r="T107">
        <f t="shared" si="5"/>
        <v>167</v>
      </c>
      <c r="U107">
        <f>INDEX(CBS_wegen_2019!B:C,MATCH(C107,CBS_wegen_2019!B:B,0),2)</f>
        <v>232</v>
      </c>
    </row>
    <row r="108" spans="2:21">
      <c r="B108" t="str">
        <f>INDEX('ETLocal datasets'!B:C,MATCH(Verdeelsleutels_absoluut!C108,'ETLocal datasets'!C:C,0),1)</f>
        <v>GM0302</v>
      </c>
      <c r="C108" t="str">
        <f>'ETLocal datasets'!C94</f>
        <v>Nunspeet</v>
      </c>
      <c r="D108">
        <f>INDEX(CBS_bevolking_2018!B:C,MATCH(Verdeelsleutels_absoluut!C108,CBS_bevolking_2018!B:B,0),2)</f>
        <v>27481</v>
      </c>
      <c r="E108">
        <f>INDEX(CBS_landbouw_2018!$C:$I,MATCH(Verdeelsleutels_absoluut!$C108,CBS_landbouw_2018!$B:$B,0),MATCH(Verdeelsleutels_absoluut!E$1,CBS_landbouw_2018!$C$1:$I$1,0))</f>
        <v>203953</v>
      </c>
      <c r="F108">
        <f>INDEX(CBS_landbouw_2018!$C:$I,MATCH(Verdeelsleutels_absoluut!$C108,CBS_landbouw_2018!$B:$B,0),MATCH(Verdeelsleutels_absoluut!F$1,CBS_landbouw_2018!$C$1:$I$1,0))</f>
        <v>137184</v>
      </c>
      <c r="G108">
        <f>INDEX(CBS_landbouw_2018!$C:$I,MATCH(Verdeelsleutels_absoluut!$C108,CBS_landbouw_2018!$B:$B,0),MATCH(Verdeelsleutels_absoluut!G$1,CBS_landbouw_2018!$C$1:$I$1,0))</f>
        <v>1902</v>
      </c>
      <c r="H108">
        <f>INDEX(CBS_landbouw_2018!$C:$I,MATCH(Verdeelsleutels_absoluut!$C108,CBS_landbouw_2018!$B:$B,0),MATCH(Verdeelsleutels_absoluut!H$1,CBS_landbouw_2018!$C$1:$I$1,0))</f>
        <v>3033</v>
      </c>
      <c r="I108">
        <f>INDEX(CBS_landbouw_2018!$C:$I,MATCH(Verdeelsleutels_absoluut!$C108,CBS_landbouw_2018!$B:$B,0),MATCH(Verdeelsleutels_absoluut!I$1,CBS_landbouw_2018!$C$1:$I$1,0))</f>
        <v>0</v>
      </c>
      <c r="J108">
        <f>INDEX(CBS_landbouw_2018!$C:$I,MATCH(Verdeelsleutels_absoluut!$C108,CBS_landbouw_2018!$B:$B,0),MATCH(Verdeelsleutels_absoluut!J$1,CBS_landbouw_2018!$C$1:$I$1,0))</f>
        <v>5727</v>
      </c>
      <c r="K108">
        <f>INDEX(CBS_landbouw_2018!$C:$I,MATCH(Verdeelsleutels_absoluut!$C108,CBS_landbouw_2018!$B:$B,0),MATCH(Verdeelsleutels_absoluut!K$1,CBS_landbouw_2018!$C$1:$I$1,0))</f>
        <v>1135</v>
      </c>
      <c r="L108">
        <f t="shared" si="6"/>
        <v>66769</v>
      </c>
      <c r="M108">
        <f>INDEX(CBS_bodemgebruik_2015!$C:$F,MATCH(Verdeelsleutels_absoluut!$C108,CBS_bodemgebruik_2015!$B:$B,0),MATCH(Verdeelsleutels_absoluut!M$1,CBS_bodemgebruik_2015!$C$1:$F$1,0))</f>
        <v>3027</v>
      </c>
      <c r="N108">
        <f>INDEX(CBS_bodemgebruik_2015!$C:$F,MATCH(Verdeelsleutels_absoluut!$C108,CBS_bodemgebruik_2015!$B:$B,0),MATCH(Verdeelsleutels_absoluut!N$1,CBS_bodemgebruik_2015!$C$1:$F$1,0))</f>
        <v>5</v>
      </c>
      <c r="O108">
        <f>INDEX(CBS_bodemgebruik_2015!$C:$F,MATCH(Verdeelsleutels_absoluut!$C108,CBS_bodemgebruik_2015!$B:$B,0),MATCH(Verdeelsleutels_absoluut!O$1,CBS_bodemgebruik_2015!$C$1:$F$1,0))</f>
        <v>6703</v>
      </c>
      <c r="P108">
        <f>INDEX(CBS_bodemgebruik_2015!$C:$F,MATCH(Verdeelsleutels_absoluut!$C108,CBS_bodemgebruik_2015!$B:$B,0),MATCH(Verdeelsleutels_absoluut!P$1,CBS_bodemgebruik_2015!$C$1:$F$1,0))</f>
        <v>1816</v>
      </c>
      <c r="Q108">
        <f>INDEX(CBS_bodemgebruik_2015!$C:$I,MATCH(Verdeelsleutels_absoluut!$C108,CBS_bodemgebruik_2015!$B:$B,0),MATCH(Verdeelsleutels_absoluut!Q$1,CBS_bodemgebruik_2015!$C$1:$I$1,0))</f>
        <v>24</v>
      </c>
      <c r="R108">
        <f>INDEX(CBS_bodemgebruik_2015!$C:$I,MATCH(Verdeelsleutels_absoluut!$C108,CBS_bodemgebruik_2015!$B:$B,0),MATCH(Verdeelsleutels_absoluut!R$1,CBS_bodemgebruik_2015!$C$1:$I$1,0))</f>
        <v>9</v>
      </c>
      <c r="S108">
        <f>INDEX(CBS_bodemgebruik_2015!$C:$I,MATCH(Verdeelsleutels_absoluut!$C108,CBS_bodemgebruik_2015!$B:$B,0),MATCH(Verdeelsleutels_absoluut!S$1,CBS_bodemgebruik_2015!$C$1:$I$1,0))</f>
        <v>4</v>
      </c>
      <c r="T108">
        <f t="shared" si="5"/>
        <v>37</v>
      </c>
      <c r="U108">
        <f>INDEX(CBS_wegen_2019!B:C,MATCH(C108,CBS_wegen_2019!B:B,0),2)</f>
        <v>278</v>
      </c>
    </row>
    <row r="109" spans="2:21">
      <c r="B109" t="str">
        <f>INDEX('ETLocal datasets'!B:C,MATCH(Verdeelsleutels_absoluut!C109,'ETLocal datasets'!C:C,0),1)</f>
        <v>GM0303</v>
      </c>
      <c r="C109" t="str">
        <f>'ETLocal datasets'!C95</f>
        <v>Dronten</v>
      </c>
      <c r="D109">
        <f>INDEX(CBS_bevolking_2018!B:C,MATCH(Verdeelsleutels_absoluut!C109,CBS_bevolking_2018!B:B,0),2)</f>
        <v>40815</v>
      </c>
      <c r="E109">
        <f>INDEX(CBS_landbouw_2018!$C:$I,MATCH(Verdeelsleutels_absoluut!$C109,CBS_landbouw_2018!$B:$B,0),MATCH(Verdeelsleutels_absoluut!E$1,CBS_landbouw_2018!$C$1:$I$1,0))</f>
        <v>2383089</v>
      </c>
      <c r="F109">
        <f>INDEX(CBS_landbouw_2018!$C:$I,MATCH(Verdeelsleutels_absoluut!$C109,CBS_landbouw_2018!$B:$B,0),MATCH(Verdeelsleutels_absoluut!F$1,CBS_landbouw_2018!$C$1:$I$1,0))</f>
        <v>118682</v>
      </c>
      <c r="G109">
        <f>INDEX(CBS_landbouw_2018!$C:$I,MATCH(Verdeelsleutels_absoluut!$C109,CBS_landbouw_2018!$B:$B,0),MATCH(Verdeelsleutels_absoluut!G$1,CBS_landbouw_2018!$C$1:$I$1,0))</f>
        <v>8697</v>
      </c>
      <c r="H109">
        <f>INDEX(CBS_landbouw_2018!$C:$I,MATCH(Verdeelsleutels_absoluut!$C109,CBS_landbouw_2018!$B:$B,0),MATCH(Verdeelsleutels_absoluut!H$1,CBS_landbouw_2018!$C$1:$I$1,0))</f>
        <v>4388</v>
      </c>
      <c r="I109">
        <f>INDEX(CBS_landbouw_2018!$C:$I,MATCH(Verdeelsleutels_absoluut!$C109,CBS_landbouw_2018!$B:$B,0),MATCH(Verdeelsleutels_absoluut!I$1,CBS_landbouw_2018!$C$1:$I$1,0))</f>
        <v>660034</v>
      </c>
      <c r="J109">
        <f>INDEX(CBS_landbouw_2018!$C:$I,MATCH(Verdeelsleutels_absoluut!$C109,CBS_landbouw_2018!$B:$B,0),MATCH(Verdeelsleutels_absoluut!J$1,CBS_landbouw_2018!$C$1:$I$1,0))</f>
        <v>475332</v>
      </c>
      <c r="K109">
        <f>INDEX(CBS_landbouw_2018!$C:$I,MATCH(Verdeelsleutels_absoluut!$C109,CBS_landbouw_2018!$B:$B,0),MATCH(Verdeelsleutels_absoluut!K$1,CBS_landbouw_2018!$C$1:$I$1,0))</f>
        <v>498841</v>
      </c>
      <c r="L109">
        <f t="shared" si="6"/>
        <v>2264407</v>
      </c>
      <c r="M109">
        <f>INDEX(CBS_bodemgebruik_2015!$C:$F,MATCH(Verdeelsleutels_absoluut!$C109,CBS_bodemgebruik_2015!$B:$B,0),MATCH(Verdeelsleutels_absoluut!M$1,CBS_bodemgebruik_2015!$C$1:$F$1,0))</f>
        <v>26451</v>
      </c>
      <c r="N109">
        <f>INDEX(CBS_bodemgebruik_2015!$C:$F,MATCH(Verdeelsleutels_absoluut!$C109,CBS_bodemgebruik_2015!$B:$B,0),MATCH(Verdeelsleutels_absoluut!N$1,CBS_bodemgebruik_2015!$C$1:$F$1,0))</f>
        <v>167</v>
      </c>
      <c r="O109">
        <f>INDEX(CBS_bodemgebruik_2015!$C:$F,MATCH(Verdeelsleutels_absoluut!$C109,CBS_bodemgebruik_2015!$B:$B,0),MATCH(Verdeelsleutels_absoluut!O$1,CBS_bodemgebruik_2015!$C$1:$F$1,0))</f>
        <v>3368</v>
      </c>
      <c r="P109">
        <f>INDEX(CBS_bodemgebruik_2015!$C:$F,MATCH(Verdeelsleutels_absoluut!$C109,CBS_bodemgebruik_2015!$B:$B,0),MATCH(Verdeelsleutels_absoluut!P$1,CBS_bodemgebruik_2015!$C$1:$F$1,0))</f>
        <v>200</v>
      </c>
      <c r="Q109">
        <f>INDEX(CBS_bodemgebruik_2015!$C:$I,MATCH(Verdeelsleutels_absoluut!$C109,CBS_bodemgebruik_2015!$B:$B,0),MATCH(Verdeelsleutels_absoluut!Q$1,CBS_bodemgebruik_2015!$C$1:$I$1,0))</f>
        <v>159</v>
      </c>
      <c r="R109">
        <f>INDEX(CBS_bodemgebruik_2015!$C:$I,MATCH(Verdeelsleutels_absoluut!$C109,CBS_bodemgebruik_2015!$B:$B,0),MATCH(Verdeelsleutels_absoluut!R$1,CBS_bodemgebruik_2015!$C$1:$I$1,0))</f>
        <v>40</v>
      </c>
      <c r="S109">
        <f>INDEX(CBS_bodemgebruik_2015!$C:$I,MATCH(Verdeelsleutels_absoluut!$C109,CBS_bodemgebruik_2015!$B:$B,0),MATCH(Verdeelsleutels_absoluut!S$1,CBS_bodemgebruik_2015!$C$1:$I$1,0))</f>
        <v>483</v>
      </c>
      <c r="T109">
        <f t="shared" si="5"/>
        <v>682</v>
      </c>
      <c r="U109">
        <f>INDEX(CBS_wegen_2019!B:C,MATCH(C109,CBS_wegen_2019!B:B,0),2)</f>
        <v>484</v>
      </c>
    </row>
    <row r="110" spans="2:21">
      <c r="B110" t="str">
        <f>INDEX('ETLocal datasets'!B:C,MATCH(Verdeelsleutels_absoluut!C110,'ETLocal datasets'!C:C,0),1)</f>
        <v>GM0307</v>
      </c>
      <c r="C110" t="str">
        <f>'ETLocal datasets'!C96</f>
        <v>Amersfoort</v>
      </c>
      <c r="D110">
        <f>INDEX(CBS_bevolking_2018!B:C,MATCH(Verdeelsleutels_absoluut!C110,CBS_bevolking_2018!B:B,0),2)</f>
        <v>156286</v>
      </c>
      <c r="E110">
        <f>INDEX(CBS_landbouw_2018!$C:$I,MATCH(Verdeelsleutels_absoluut!$C110,CBS_landbouw_2018!$B:$B,0),MATCH(Verdeelsleutels_absoluut!E$1,CBS_landbouw_2018!$C$1:$I$1,0))</f>
        <v>139409</v>
      </c>
      <c r="F110">
        <f>INDEX(CBS_landbouw_2018!$C:$I,MATCH(Verdeelsleutels_absoluut!$C110,CBS_landbouw_2018!$B:$B,0),MATCH(Verdeelsleutels_absoluut!F$1,CBS_landbouw_2018!$C$1:$I$1,0))</f>
        <v>104892</v>
      </c>
      <c r="G110">
        <f>INDEX(CBS_landbouw_2018!$C:$I,MATCH(Verdeelsleutels_absoluut!$C110,CBS_landbouw_2018!$B:$B,0),MATCH(Verdeelsleutels_absoluut!G$1,CBS_landbouw_2018!$C$1:$I$1,0))</f>
        <v>2066</v>
      </c>
      <c r="H110">
        <f>INDEX(CBS_landbouw_2018!$C:$I,MATCH(Verdeelsleutels_absoluut!$C110,CBS_landbouw_2018!$B:$B,0),MATCH(Verdeelsleutels_absoluut!H$1,CBS_landbouw_2018!$C$1:$I$1,0))</f>
        <v>10736</v>
      </c>
      <c r="I110">
        <f>INDEX(CBS_landbouw_2018!$C:$I,MATCH(Verdeelsleutels_absoluut!$C110,CBS_landbouw_2018!$B:$B,0),MATCH(Verdeelsleutels_absoluut!I$1,CBS_landbouw_2018!$C$1:$I$1,0))</f>
        <v>79159</v>
      </c>
      <c r="J110">
        <f>INDEX(CBS_landbouw_2018!$C:$I,MATCH(Verdeelsleutels_absoluut!$C110,CBS_landbouw_2018!$B:$B,0),MATCH(Verdeelsleutels_absoluut!J$1,CBS_landbouw_2018!$C$1:$I$1,0))</f>
        <v>804</v>
      </c>
      <c r="K110">
        <f>INDEX(CBS_landbouw_2018!$C:$I,MATCH(Verdeelsleutels_absoluut!$C110,CBS_landbouw_2018!$B:$B,0),MATCH(Verdeelsleutels_absoluut!K$1,CBS_landbouw_2018!$C$1:$I$1,0))</f>
        <v>227</v>
      </c>
      <c r="L110">
        <f t="shared" si="6"/>
        <v>34517</v>
      </c>
      <c r="M110">
        <f>INDEX(CBS_bodemgebruik_2015!$C:$F,MATCH(Verdeelsleutels_absoluut!$C110,CBS_bodemgebruik_2015!$B:$B,0),MATCH(Verdeelsleutels_absoluut!M$1,CBS_bodemgebruik_2015!$C$1:$F$1,0))</f>
        <v>1945</v>
      </c>
      <c r="N110">
        <f>INDEX(CBS_bodemgebruik_2015!$C:$F,MATCH(Verdeelsleutels_absoluut!$C110,CBS_bodemgebruik_2015!$B:$B,0),MATCH(Verdeelsleutels_absoluut!N$1,CBS_bodemgebruik_2015!$C$1:$F$1,0))</f>
        <v>221</v>
      </c>
      <c r="O110">
        <f>INDEX(CBS_bodemgebruik_2015!$C:$F,MATCH(Verdeelsleutels_absoluut!$C110,CBS_bodemgebruik_2015!$B:$B,0),MATCH(Verdeelsleutels_absoluut!O$1,CBS_bodemgebruik_2015!$C$1:$F$1,0))</f>
        <v>484</v>
      </c>
      <c r="P110">
        <f>INDEX(CBS_bodemgebruik_2015!$C:$F,MATCH(Verdeelsleutels_absoluut!$C110,CBS_bodemgebruik_2015!$B:$B,0),MATCH(Verdeelsleutels_absoluut!P$1,CBS_bodemgebruik_2015!$C$1:$F$1,0))</f>
        <v>54</v>
      </c>
      <c r="Q110">
        <f>INDEX(CBS_bodemgebruik_2015!$C:$I,MATCH(Verdeelsleutels_absoluut!$C110,CBS_bodemgebruik_2015!$B:$B,0),MATCH(Verdeelsleutels_absoluut!Q$1,CBS_bodemgebruik_2015!$C$1:$I$1,0))</f>
        <v>4</v>
      </c>
      <c r="R110">
        <f>INDEX(CBS_bodemgebruik_2015!$C:$I,MATCH(Verdeelsleutels_absoluut!$C110,CBS_bodemgebruik_2015!$B:$B,0),MATCH(Verdeelsleutels_absoluut!R$1,CBS_bodemgebruik_2015!$C$1:$I$1,0))</f>
        <v>4</v>
      </c>
      <c r="S110">
        <f>INDEX(CBS_bodemgebruik_2015!$C:$I,MATCH(Verdeelsleutels_absoluut!$C110,CBS_bodemgebruik_2015!$B:$B,0),MATCH(Verdeelsleutels_absoluut!S$1,CBS_bodemgebruik_2015!$C$1:$I$1,0))</f>
        <v>120</v>
      </c>
      <c r="T110">
        <f t="shared" si="5"/>
        <v>128</v>
      </c>
      <c r="U110">
        <f>INDEX(CBS_wegen_2019!B:C,MATCH(C110,CBS_wegen_2019!B:B,0),2)</f>
        <v>610</v>
      </c>
    </row>
    <row r="111" spans="2:21">
      <c r="B111" t="str">
        <f>INDEX('ETLocal datasets'!B:C,MATCH(Verdeelsleutels_absoluut!C111,'ETLocal datasets'!C:C,0),1)</f>
        <v>GM0308</v>
      </c>
      <c r="C111" t="str">
        <f>'ETLocal datasets'!C97</f>
        <v>Baarn</v>
      </c>
      <c r="D111">
        <f>INDEX(CBS_bevolking_2018!B:C,MATCH(Verdeelsleutels_absoluut!C111,CBS_bevolking_2018!B:B,0),2)</f>
        <v>24767</v>
      </c>
      <c r="E111">
        <f>INDEX(CBS_landbouw_2018!$C:$I,MATCH(Verdeelsleutels_absoluut!$C111,CBS_landbouw_2018!$B:$B,0),MATCH(Verdeelsleutels_absoluut!E$1,CBS_landbouw_2018!$C$1:$I$1,0))</f>
        <v>60753</v>
      </c>
      <c r="F111">
        <f>INDEX(CBS_landbouw_2018!$C:$I,MATCH(Verdeelsleutels_absoluut!$C111,CBS_landbouw_2018!$B:$B,0),MATCH(Verdeelsleutels_absoluut!F$1,CBS_landbouw_2018!$C$1:$I$1,0))</f>
        <v>55159</v>
      </c>
      <c r="G111">
        <f>INDEX(CBS_landbouw_2018!$C:$I,MATCH(Verdeelsleutels_absoluut!$C111,CBS_landbouw_2018!$B:$B,0),MATCH(Verdeelsleutels_absoluut!G$1,CBS_landbouw_2018!$C$1:$I$1,0))</f>
        <v>853</v>
      </c>
      <c r="H111">
        <f>INDEX(CBS_landbouw_2018!$C:$I,MATCH(Verdeelsleutels_absoluut!$C111,CBS_landbouw_2018!$B:$B,0),MATCH(Verdeelsleutels_absoluut!H$1,CBS_landbouw_2018!$C$1:$I$1,0))</f>
        <v>0</v>
      </c>
      <c r="I111">
        <f>INDEX(CBS_landbouw_2018!$C:$I,MATCH(Verdeelsleutels_absoluut!$C111,CBS_landbouw_2018!$B:$B,0),MATCH(Verdeelsleutels_absoluut!I$1,CBS_landbouw_2018!$C$1:$I$1,0))</f>
        <v>0</v>
      </c>
      <c r="J111">
        <f>INDEX(CBS_landbouw_2018!$C:$I,MATCH(Verdeelsleutels_absoluut!$C111,CBS_landbouw_2018!$B:$B,0),MATCH(Verdeelsleutels_absoluut!J$1,CBS_landbouw_2018!$C$1:$I$1,0))</f>
        <v>0</v>
      </c>
      <c r="K111">
        <f>INDEX(CBS_landbouw_2018!$C:$I,MATCH(Verdeelsleutels_absoluut!$C111,CBS_landbouw_2018!$B:$B,0),MATCH(Verdeelsleutels_absoluut!K$1,CBS_landbouw_2018!$C$1:$I$1,0))</f>
        <v>9</v>
      </c>
      <c r="L111">
        <f t="shared" si="6"/>
        <v>5594</v>
      </c>
      <c r="M111">
        <f>INDEX(CBS_bodemgebruik_2015!$C:$F,MATCH(Verdeelsleutels_absoluut!$C111,CBS_bodemgebruik_2015!$B:$B,0),MATCH(Verdeelsleutels_absoluut!M$1,CBS_bodemgebruik_2015!$C$1:$F$1,0))</f>
        <v>762</v>
      </c>
      <c r="N111">
        <f>INDEX(CBS_bodemgebruik_2015!$C:$F,MATCH(Verdeelsleutels_absoluut!$C111,CBS_bodemgebruik_2015!$B:$B,0),MATCH(Verdeelsleutels_absoluut!N$1,CBS_bodemgebruik_2015!$C$1:$F$1,0))</f>
        <v>43</v>
      </c>
      <c r="O111">
        <f>INDEX(CBS_bodemgebruik_2015!$C:$F,MATCH(Verdeelsleutels_absoluut!$C111,CBS_bodemgebruik_2015!$B:$B,0),MATCH(Verdeelsleutels_absoluut!O$1,CBS_bodemgebruik_2015!$C$1:$F$1,0))</f>
        <v>1590</v>
      </c>
      <c r="P111">
        <f>INDEX(CBS_bodemgebruik_2015!$C:$F,MATCH(Verdeelsleutels_absoluut!$C111,CBS_bodemgebruik_2015!$B:$B,0),MATCH(Verdeelsleutels_absoluut!P$1,CBS_bodemgebruik_2015!$C$1:$F$1,0))</f>
        <v>42</v>
      </c>
      <c r="Q111">
        <f>INDEX(CBS_bodemgebruik_2015!$C:$I,MATCH(Verdeelsleutels_absoluut!$C111,CBS_bodemgebruik_2015!$B:$B,0),MATCH(Verdeelsleutels_absoluut!Q$1,CBS_bodemgebruik_2015!$C$1:$I$1,0))</f>
        <v>7</v>
      </c>
      <c r="R111">
        <f>INDEX(CBS_bodemgebruik_2015!$C:$I,MATCH(Verdeelsleutels_absoluut!$C111,CBS_bodemgebruik_2015!$B:$B,0),MATCH(Verdeelsleutels_absoluut!R$1,CBS_bodemgebruik_2015!$C$1:$I$1,0))</f>
        <v>3</v>
      </c>
      <c r="S111">
        <f>INDEX(CBS_bodemgebruik_2015!$C:$I,MATCH(Verdeelsleutels_absoluut!$C111,CBS_bodemgebruik_2015!$B:$B,0),MATCH(Verdeelsleutels_absoluut!S$1,CBS_bodemgebruik_2015!$C$1:$I$1,0))</f>
        <v>44</v>
      </c>
      <c r="T111">
        <f t="shared" si="5"/>
        <v>54</v>
      </c>
      <c r="U111">
        <f>INDEX(CBS_wegen_2019!B:C,MATCH(C111,CBS_wegen_2019!B:B,0),2)</f>
        <v>162</v>
      </c>
    </row>
    <row r="112" spans="2:21">
      <c r="B112" t="str">
        <f>INDEX('ETLocal datasets'!B:C,MATCH(Verdeelsleutels_absoluut!C112,'ETLocal datasets'!C:C,0),1)</f>
        <v>GM0310</v>
      </c>
      <c r="C112" t="str">
        <f>'ETLocal datasets'!C98</f>
        <v>De Bilt</v>
      </c>
      <c r="D112">
        <f>INDEX(CBS_bevolking_2018!B:C,MATCH(Verdeelsleutels_absoluut!C112,CBS_bevolking_2018!B:B,0),2)</f>
        <v>42824</v>
      </c>
      <c r="E112">
        <f>INDEX(CBS_landbouw_2018!$C:$I,MATCH(Verdeelsleutels_absoluut!$C112,CBS_landbouw_2018!$B:$B,0),MATCH(Verdeelsleutels_absoluut!E$1,CBS_landbouw_2018!$C$1:$I$1,0))</f>
        <v>236965</v>
      </c>
      <c r="F112">
        <f>INDEX(CBS_landbouw_2018!$C:$I,MATCH(Verdeelsleutels_absoluut!$C112,CBS_landbouw_2018!$B:$B,0),MATCH(Verdeelsleutels_absoluut!F$1,CBS_landbouw_2018!$C$1:$I$1,0))</f>
        <v>149900</v>
      </c>
      <c r="G112">
        <f>INDEX(CBS_landbouw_2018!$C:$I,MATCH(Verdeelsleutels_absoluut!$C112,CBS_landbouw_2018!$B:$B,0),MATCH(Verdeelsleutels_absoluut!G$1,CBS_landbouw_2018!$C$1:$I$1,0))</f>
        <v>2478</v>
      </c>
      <c r="H112">
        <f>INDEX(CBS_landbouw_2018!$C:$I,MATCH(Verdeelsleutels_absoluut!$C112,CBS_landbouw_2018!$B:$B,0),MATCH(Verdeelsleutels_absoluut!H$1,CBS_landbouw_2018!$C$1:$I$1,0))</f>
        <v>1348</v>
      </c>
      <c r="I112">
        <f>INDEX(CBS_landbouw_2018!$C:$I,MATCH(Verdeelsleutels_absoluut!$C112,CBS_landbouw_2018!$B:$B,0),MATCH(Verdeelsleutels_absoluut!I$1,CBS_landbouw_2018!$C$1:$I$1,0))</f>
        <v>93722</v>
      </c>
      <c r="J112">
        <f>INDEX(CBS_landbouw_2018!$C:$I,MATCH(Verdeelsleutels_absoluut!$C112,CBS_landbouw_2018!$B:$B,0),MATCH(Verdeelsleutels_absoluut!J$1,CBS_landbouw_2018!$C$1:$I$1,0))</f>
        <v>11576</v>
      </c>
      <c r="K112">
        <f>INDEX(CBS_landbouw_2018!$C:$I,MATCH(Verdeelsleutels_absoluut!$C112,CBS_landbouw_2018!$B:$B,0),MATCH(Verdeelsleutels_absoluut!K$1,CBS_landbouw_2018!$C$1:$I$1,0))</f>
        <v>121</v>
      </c>
      <c r="L112">
        <f t="shared" si="6"/>
        <v>87065</v>
      </c>
      <c r="M112">
        <f>INDEX(CBS_bodemgebruik_2015!$C:$F,MATCH(Verdeelsleutels_absoluut!$C112,CBS_bodemgebruik_2015!$B:$B,0),MATCH(Verdeelsleutels_absoluut!M$1,CBS_bodemgebruik_2015!$C$1:$F$1,0))</f>
        <v>3425</v>
      </c>
      <c r="N112">
        <f>INDEX(CBS_bodemgebruik_2015!$C:$F,MATCH(Verdeelsleutels_absoluut!$C112,CBS_bodemgebruik_2015!$B:$B,0),MATCH(Verdeelsleutels_absoluut!N$1,CBS_bodemgebruik_2015!$C$1:$F$1,0))</f>
        <v>56</v>
      </c>
      <c r="O112">
        <f>INDEX(CBS_bodemgebruik_2015!$C:$F,MATCH(Verdeelsleutels_absoluut!$C112,CBS_bodemgebruik_2015!$B:$B,0),MATCH(Verdeelsleutels_absoluut!O$1,CBS_bodemgebruik_2015!$C$1:$F$1,0))</f>
        <v>1495</v>
      </c>
      <c r="P112">
        <f>INDEX(CBS_bodemgebruik_2015!$C:$F,MATCH(Verdeelsleutels_absoluut!$C112,CBS_bodemgebruik_2015!$B:$B,0),MATCH(Verdeelsleutels_absoluut!P$1,CBS_bodemgebruik_2015!$C$1:$F$1,0))</f>
        <v>8</v>
      </c>
      <c r="Q112">
        <f>INDEX(CBS_bodemgebruik_2015!$C:$I,MATCH(Verdeelsleutels_absoluut!$C112,CBS_bodemgebruik_2015!$B:$B,0),MATCH(Verdeelsleutels_absoluut!Q$1,CBS_bodemgebruik_2015!$C$1:$I$1,0))</f>
        <v>96</v>
      </c>
      <c r="R112">
        <f>INDEX(CBS_bodemgebruik_2015!$C:$I,MATCH(Verdeelsleutels_absoluut!$C112,CBS_bodemgebruik_2015!$B:$B,0),MATCH(Verdeelsleutels_absoluut!R$1,CBS_bodemgebruik_2015!$C$1:$I$1,0))</f>
        <v>2</v>
      </c>
      <c r="S112">
        <f>INDEX(CBS_bodemgebruik_2015!$C:$I,MATCH(Verdeelsleutels_absoluut!$C112,CBS_bodemgebruik_2015!$B:$B,0),MATCH(Verdeelsleutels_absoluut!S$1,CBS_bodemgebruik_2015!$C$1:$I$1,0))</f>
        <v>99</v>
      </c>
      <c r="T112">
        <f t="shared" si="5"/>
        <v>197</v>
      </c>
      <c r="U112">
        <f>INDEX(CBS_wegen_2019!B:C,MATCH(C112,CBS_wegen_2019!B:B,0),2)</f>
        <v>214</v>
      </c>
    </row>
    <row r="113" spans="2:21">
      <c r="B113" t="str">
        <f>INDEX('ETLocal datasets'!B:C,MATCH(Verdeelsleutels_absoluut!C113,'ETLocal datasets'!C:C,0),1)</f>
        <v>GM0312</v>
      </c>
      <c r="C113" t="str">
        <f>'ETLocal datasets'!C99</f>
        <v>Bunnik</v>
      </c>
      <c r="D113">
        <f>INDEX(CBS_bevolking_2018!B:C,MATCH(Verdeelsleutels_absoluut!C113,CBS_bevolking_2018!B:B,0),2)</f>
        <v>15192</v>
      </c>
      <c r="E113">
        <f>INDEX(CBS_landbouw_2018!$C:$I,MATCH(Verdeelsleutels_absoluut!$C113,CBS_landbouw_2018!$B:$B,0),MATCH(Verdeelsleutels_absoluut!E$1,CBS_landbouw_2018!$C$1:$I$1,0))</f>
        <v>237948</v>
      </c>
      <c r="F113">
        <f>INDEX(CBS_landbouw_2018!$C:$I,MATCH(Verdeelsleutels_absoluut!$C113,CBS_landbouw_2018!$B:$B,0),MATCH(Verdeelsleutels_absoluut!F$1,CBS_landbouw_2018!$C$1:$I$1,0))</f>
        <v>139002</v>
      </c>
      <c r="G113">
        <f>INDEX(CBS_landbouw_2018!$C:$I,MATCH(Verdeelsleutels_absoluut!$C113,CBS_landbouw_2018!$B:$B,0),MATCH(Verdeelsleutels_absoluut!G$1,CBS_landbouw_2018!$C$1:$I$1,0))</f>
        <v>3364</v>
      </c>
      <c r="H113">
        <f>INDEX(CBS_landbouw_2018!$C:$I,MATCH(Verdeelsleutels_absoluut!$C113,CBS_landbouw_2018!$B:$B,0),MATCH(Verdeelsleutels_absoluut!H$1,CBS_landbouw_2018!$C$1:$I$1,0))</f>
        <v>8281</v>
      </c>
      <c r="I113">
        <f>INDEX(CBS_landbouw_2018!$C:$I,MATCH(Verdeelsleutels_absoluut!$C113,CBS_landbouw_2018!$B:$B,0),MATCH(Verdeelsleutels_absoluut!I$1,CBS_landbouw_2018!$C$1:$I$1,0))</f>
        <v>37839</v>
      </c>
      <c r="J113">
        <f>INDEX(CBS_landbouw_2018!$C:$I,MATCH(Verdeelsleutels_absoluut!$C113,CBS_landbouw_2018!$B:$B,0),MATCH(Verdeelsleutels_absoluut!J$1,CBS_landbouw_2018!$C$1:$I$1,0))</f>
        <v>4687</v>
      </c>
      <c r="K113">
        <f>INDEX(CBS_landbouw_2018!$C:$I,MATCH(Verdeelsleutels_absoluut!$C113,CBS_landbouw_2018!$B:$B,0),MATCH(Verdeelsleutels_absoluut!K$1,CBS_landbouw_2018!$C$1:$I$1,0))</f>
        <v>114</v>
      </c>
      <c r="L113">
        <f t="shared" si="6"/>
        <v>98946</v>
      </c>
      <c r="M113">
        <f>INDEX(CBS_bodemgebruik_2015!$C:$F,MATCH(Verdeelsleutels_absoluut!$C113,CBS_bodemgebruik_2015!$B:$B,0),MATCH(Verdeelsleutels_absoluut!M$1,CBS_bodemgebruik_2015!$C$1:$F$1,0))</f>
        <v>2852</v>
      </c>
      <c r="N113">
        <f>INDEX(CBS_bodemgebruik_2015!$C:$F,MATCH(Verdeelsleutels_absoluut!$C113,CBS_bodemgebruik_2015!$B:$B,0),MATCH(Verdeelsleutels_absoluut!N$1,CBS_bodemgebruik_2015!$C$1:$F$1,0))</f>
        <v>18</v>
      </c>
      <c r="O113">
        <f>INDEX(CBS_bodemgebruik_2015!$C:$F,MATCH(Verdeelsleutels_absoluut!$C113,CBS_bodemgebruik_2015!$B:$B,0),MATCH(Verdeelsleutels_absoluut!O$1,CBS_bodemgebruik_2015!$C$1:$F$1,0))</f>
        <v>199</v>
      </c>
      <c r="P113">
        <f>INDEX(CBS_bodemgebruik_2015!$C:$F,MATCH(Verdeelsleutels_absoluut!$C113,CBS_bodemgebruik_2015!$B:$B,0),MATCH(Verdeelsleutels_absoluut!P$1,CBS_bodemgebruik_2015!$C$1:$F$1,0))</f>
        <v>8</v>
      </c>
      <c r="Q113">
        <f>INDEX(CBS_bodemgebruik_2015!$C:$I,MATCH(Verdeelsleutels_absoluut!$C113,CBS_bodemgebruik_2015!$B:$B,0),MATCH(Verdeelsleutels_absoluut!Q$1,CBS_bodemgebruik_2015!$C$1:$I$1,0))</f>
        <v>3</v>
      </c>
      <c r="R113">
        <f>INDEX(CBS_bodemgebruik_2015!$C:$I,MATCH(Verdeelsleutels_absoluut!$C113,CBS_bodemgebruik_2015!$B:$B,0),MATCH(Verdeelsleutels_absoluut!R$1,CBS_bodemgebruik_2015!$C$1:$I$1,0))</f>
        <v>10</v>
      </c>
      <c r="S113">
        <f>INDEX(CBS_bodemgebruik_2015!$C:$I,MATCH(Verdeelsleutels_absoluut!$C113,CBS_bodemgebruik_2015!$B:$B,0),MATCH(Verdeelsleutels_absoluut!S$1,CBS_bodemgebruik_2015!$C$1:$I$1,0))</f>
        <v>50</v>
      </c>
      <c r="T113">
        <f t="shared" si="5"/>
        <v>63</v>
      </c>
      <c r="U113">
        <f>INDEX(CBS_wegen_2019!B:C,MATCH(C113,CBS_wegen_2019!B:B,0),2)</f>
        <v>107</v>
      </c>
    </row>
    <row r="114" spans="2:21">
      <c r="B114" t="str">
        <f>INDEX('ETLocal datasets'!B:C,MATCH(Verdeelsleutels_absoluut!C114,'ETLocal datasets'!C:C,0),1)</f>
        <v>GM0313</v>
      </c>
      <c r="C114" t="str">
        <f>'ETLocal datasets'!C100</f>
        <v>Bunschoten</v>
      </c>
      <c r="D114">
        <f>INDEX(CBS_bevolking_2018!B:C,MATCH(Verdeelsleutels_absoluut!C114,CBS_bevolking_2018!B:B,0),2)</f>
        <v>21576</v>
      </c>
      <c r="E114">
        <f>INDEX(CBS_landbouw_2018!$C:$I,MATCH(Verdeelsleutels_absoluut!$C114,CBS_landbouw_2018!$B:$B,0),MATCH(Verdeelsleutels_absoluut!E$1,CBS_landbouw_2018!$C$1:$I$1,0))</f>
        <v>224954</v>
      </c>
      <c r="F114">
        <f>INDEX(CBS_landbouw_2018!$C:$I,MATCH(Verdeelsleutels_absoluut!$C114,CBS_landbouw_2018!$B:$B,0),MATCH(Verdeelsleutels_absoluut!F$1,CBS_landbouw_2018!$C$1:$I$1,0))</f>
        <v>195399</v>
      </c>
      <c r="G114">
        <f>INDEX(CBS_landbouw_2018!$C:$I,MATCH(Verdeelsleutels_absoluut!$C114,CBS_landbouw_2018!$B:$B,0),MATCH(Verdeelsleutels_absoluut!G$1,CBS_landbouw_2018!$C$1:$I$1,0))</f>
        <v>3401</v>
      </c>
      <c r="H114">
        <f>INDEX(CBS_landbouw_2018!$C:$I,MATCH(Verdeelsleutels_absoluut!$C114,CBS_landbouw_2018!$B:$B,0),MATCH(Verdeelsleutels_absoluut!H$1,CBS_landbouw_2018!$C$1:$I$1,0))</f>
        <v>14727</v>
      </c>
      <c r="I114">
        <f>INDEX(CBS_landbouw_2018!$C:$I,MATCH(Verdeelsleutels_absoluut!$C114,CBS_landbouw_2018!$B:$B,0),MATCH(Verdeelsleutels_absoluut!I$1,CBS_landbouw_2018!$C$1:$I$1,0))</f>
        <v>6863</v>
      </c>
      <c r="J114">
        <f>INDEX(CBS_landbouw_2018!$C:$I,MATCH(Verdeelsleutels_absoluut!$C114,CBS_landbouw_2018!$B:$B,0),MATCH(Verdeelsleutels_absoluut!J$1,CBS_landbouw_2018!$C$1:$I$1,0))</f>
        <v>0</v>
      </c>
      <c r="K114">
        <f>INDEX(CBS_landbouw_2018!$C:$I,MATCH(Verdeelsleutels_absoluut!$C114,CBS_landbouw_2018!$B:$B,0),MATCH(Verdeelsleutels_absoluut!K$1,CBS_landbouw_2018!$C$1:$I$1,0))</f>
        <v>0</v>
      </c>
      <c r="L114">
        <f t="shared" si="6"/>
        <v>29555</v>
      </c>
      <c r="M114">
        <f>INDEX(CBS_bodemgebruik_2015!$C:$F,MATCH(Verdeelsleutels_absoluut!$C114,CBS_bodemgebruik_2015!$B:$B,0),MATCH(Verdeelsleutels_absoluut!M$1,CBS_bodemgebruik_2015!$C$1:$F$1,0))</f>
        <v>2435</v>
      </c>
      <c r="N114">
        <f>INDEX(CBS_bodemgebruik_2015!$C:$F,MATCH(Verdeelsleutels_absoluut!$C114,CBS_bodemgebruik_2015!$B:$B,0),MATCH(Verdeelsleutels_absoluut!N$1,CBS_bodemgebruik_2015!$C$1:$F$1,0))</f>
        <v>10</v>
      </c>
      <c r="O114">
        <f>INDEX(CBS_bodemgebruik_2015!$C:$F,MATCH(Verdeelsleutels_absoluut!$C114,CBS_bodemgebruik_2015!$B:$B,0),MATCH(Verdeelsleutels_absoluut!O$1,CBS_bodemgebruik_2015!$C$1:$F$1,0))</f>
        <v>4</v>
      </c>
      <c r="P114">
        <f>INDEX(CBS_bodemgebruik_2015!$C:$F,MATCH(Verdeelsleutels_absoluut!$C114,CBS_bodemgebruik_2015!$B:$B,0),MATCH(Verdeelsleutels_absoluut!P$1,CBS_bodemgebruik_2015!$C$1:$F$1,0))</f>
        <v>2</v>
      </c>
      <c r="Q114">
        <f>INDEX(CBS_bodemgebruik_2015!$C:$I,MATCH(Verdeelsleutels_absoluut!$C114,CBS_bodemgebruik_2015!$B:$B,0),MATCH(Verdeelsleutels_absoluut!Q$1,CBS_bodemgebruik_2015!$C$1:$I$1,0))</f>
        <v>12</v>
      </c>
      <c r="R114">
        <f>INDEX(CBS_bodemgebruik_2015!$C:$I,MATCH(Verdeelsleutels_absoluut!$C114,CBS_bodemgebruik_2015!$B:$B,0),MATCH(Verdeelsleutels_absoluut!R$1,CBS_bodemgebruik_2015!$C$1:$I$1,0))</f>
        <v>4</v>
      </c>
      <c r="S114">
        <f>INDEX(CBS_bodemgebruik_2015!$C:$I,MATCH(Verdeelsleutels_absoluut!$C114,CBS_bodemgebruik_2015!$B:$B,0),MATCH(Verdeelsleutels_absoluut!S$1,CBS_bodemgebruik_2015!$C$1:$I$1,0))</f>
        <v>44</v>
      </c>
      <c r="T114">
        <f t="shared" si="5"/>
        <v>60</v>
      </c>
      <c r="U114">
        <f>INDEX(CBS_wegen_2019!B:C,MATCH(C114,CBS_wegen_2019!B:B,0),2)</f>
        <v>120</v>
      </c>
    </row>
    <row r="115" spans="2:21">
      <c r="B115" t="str">
        <f>INDEX('ETLocal datasets'!B:C,MATCH(Verdeelsleutels_absoluut!C115,'ETLocal datasets'!C:C,0),1)</f>
        <v>GM0317</v>
      </c>
      <c r="C115" t="str">
        <f>'ETLocal datasets'!C101</f>
        <v>Eemnes</v>
      </c>
      <c r="D115">
        <f>INDEX(CBS_bevolking_2018!B:C,MATCH(Verdeelsleutels_absoluut!C115,CBS_bevolking_2018!B:B,0),2)</f>
        <v>9113</v>
      </c>
      <c r="E115">
        <f>INDEX(CBS_landbouw_2018!$C:$I,MATCH(Verdeelsleutels_absoluut!$C115,CBS_landbouw_2018!$B:$B,0),MATCH(Verdeelsleutels_absoluut!E$1,CBS_landbouw_2018!$C$1:$I$1,0))</f>
        <v>150135</v>
      </c>
      <c r="F115">
        <f>INDEX(CBS_landbouw_2018!$C:$I,MATCH(Verdeelsleutels_absoluut!$C115,CBS_landbouw_2018!$B:$B,0),MATCH(Verdeelsleutels_absoluut!F$1,CBS_landbouw_2018!$C$1:$I$1,0))</f>
        <v>126431</v>
      </c>
      <c r="G115">
        <f>INDEX(CBS_landbouw_2018!$C:$I,MATCH(Verdeelsleutels_absoluut!$C115,CBS_landbouw_2018!$B:$B,0),MATCH(Verdeelsleutels_absoluut!G$1,CBS_landbouw_2018!$C$1:$I$1,0))</f>
        <v>1559</v>
      </c>
      <c r="H115">
        <f>INDEX(CBS_landbouw_2018!$C:$I,MATCH(Verdeelsleutels_absoluut!$C115,CBS_landbouw_2018!$B:$B,0),MATCH(Verdeelsleutels_absoluut!H$1,CBS_landbouw_2018!$C$1:$I$1,0))</f>
        <v>5</v>
      </c>
      <c r="I115">
        <f>INDEX(CBS_landbouw_2018!$C:$I,MATCH(Verdeelsleutels_absoluut!$C115,CBS_landbouw_2018!$B:$B,0),MATCH(Verdeelsleutels_absoluut!I$1,CBS_landbouw_2018!$C$1:$I$1,0))</f>
        <v>0</v>
      </c>
      <c r="J115">
        <f>INDEX(CBS_landbouw_2018!$C:$I,MATCH(Verdeelsleutels_absoluut!$C115,CBS_landbouw_2018!$B:$B,0),MATCH(Verdeelsleutels_absoluut!J$1,CBS_landbouw_2018!$C$1:$I$1,0))</f>
        <v>2715</v>
      </c>
      <c r="K115">
        <f>INDEX(CBS_landbouw_2018!$C:$I,MATCH(Verdeelsleutels_absoluut!$C115,CBS_landbouw_2018!$B:$B,0),MATCH(Verdeelsleutels_absoluut!K$1,CBS_landbouw_2018!$C$1:$I$1,0))</f>
        <v>0</v>
      </c>
      <c r="L115">
        <f t="shared" si="6"/>
        <v>23704</v>
      </c>
      <c r="M115">
        <f>INDEX(CBS_bodemgebruik_2015!$C:$F,MATCH(Verdeelsleutels_absoluut!$C115,CBS_bodemgebruik_2015!$B:$B,0),MATCH(Verdeelsleutels_absoluut!M$1,CBS_bodemgebruik_2015!$C$1:$F$1,0))</f>
        <v>2546</v>
      </c>
      <c r="N115">
        <f>INDEX(CBS_bodemgebruik_2015!$C:$F,MATCH(Verdeelsleutels_absoluut!$C115,CBS_bodemgebruik_2015!$B:$B,0),MATCH(Verdeelsleutels_absoluut!N$1,CBS_bodemgebruik_2015!$C$1:$F$1,0))</f>
        <v>2</v>
      </c>
      <c r="O115">
        <f>INDEX(CBS_bodemgebruik_2015!$C:$F,MATCH(Verdeelsleutels_absoluut!$C115,CBS_bodemgebruik_2015!$B:$B,0),MATCH(Verdeelsleutels_absoluut!O$1,CBS_bodemgebruik_2015!$C$1:$F$1,0))</f>
        <v>82</v>
      </c>
      <c r="P115">
        <f>INDEX(CBS_bodemgebruik_2015!$C:$F,MATCH(Verdeelsleutels_absoluut!$C115,CBS_bodemgebruik_2015!$B:$B,0),MATCH(Verdeelsleutels_absoluut!P$1,CBS_bodemgebruik_2015!$C$1:$F$1,0))</f>
        <v>0</v>
      </c>
      <c r="Q115">
        <f>INDEX(CBS_bodemgebruik_2015!$C:$I,MATCH(Verdeelsleutels_absoluut!$C115,CBS_bodemgebruik_2015!$B:$B,0),MATCH(Verdeelsleutels_absoluut!Q$1,CBS_bodemgebruik_2015!$C$1:$I$1,0))</f>
        <v>14</v>
      </c>
      <c r="R115">
        <f>INDEX(CBS_bodemgebruik_2015!$C:$I,MATCH(Verdeelsleutels_absoluut!$C115,CBS_bodemgebruik_2015!$B:$B,0),MATCH(Verdeelsleutels_absoluut!R$1,CBS_bodemgebruik_2015!$C$1:$I$1,0))</f>
        <v>2</v>
      </c>
      <c r="S115">
        <f>INDEX(CBS_bodemgebruik_2015!$C:$I,MATCH(Verdeelsleutels_absoluut!$C115,CBS_bodemgebruik_2015!$B:$B,0),MATCH(Verdeelsleutels_absoluut!S$1,CBS_bodemgebruik_2015!$C$1:$I$1,0))</f>
        <v>39</v>
      </c>
      <c r="T115">
        <f t="shared" si="5"/>
        <v>55</v>
      </c>
      <c r="U115">
        <f>INDEX(CBS_wegen_2019!B:C,MATCH(C115,CBS_wegen_2019!B:B,0),2)</f>
        <v>96</v>
      </c>
    </row>
    <row r="116" spans="2:21">
      <c r="B116" t="str">
        <f>INDEX('ETLocal datasets'!B:C,MATCH(Verdeelsleutels_absoluut!C116,'ETLocal datasets'!C:C,0),1)</f>
        <v>GM0321</v>
      </c>
      <c r="C116" t="str">
        <f>'ETLocal datasets'!C102</f>
        <v>Houten</v>
      </c>
      <c r="D116">
        <f>INDEX(CBS_bevolking_2018!B:C,MATCH(Verdeelsleutels_absoluut!C116,CBS_bevolking_2018!B:B,0),2)</f>
        <v>49911</v>
      </c>
      <c r="E116">
        <f>INDEX(CBS_landbouw_2018!$C:$I,MATCH(Verdeelsleutels_absoluut!$C116,CBS_landbouw_2018!$B:$B,0),MATCH(Verdeelsleutels_absoluut!E$1,CBS_landbouw_2018!$C$1:$I$1,0))</f>
        <v>308607</v>
      </c>
      <c r="F116">
        <f>INDEX(CBS_landbouw_2018!$C:$I,MATCH(Verdeelsleutels_absoluut!$C116,CBS_landbouw_2018!$B:$B,0),MATCH(Verdeelsleutels_absoluut!F$1,CBS_landbouw_2018!$C$1:$I$1,0))</f>
        <v>188188</v>
      </c>
      <c r="G116">
        <f>INDEX(CBS_landbouw_2018!$C:$I,MATCH(Verdeelsleutels_absoluut!$C116,CBS_landbouw_2018!$B:$B,0),MATCH(Verdeelsleutels_absoluut!G$1,CBS_landbouw_2018!$C$1:$I$1,0))</f>
        <v>3344</v>
      </c>
      <c r="H116">
        <f>INDEX(CBS_landbouw_2018!$C:$I,MATCH(Verdeelsleutels_absoluut!$C116,CBS_landbouw_2018!$B:$B,0),MATCH(Verdeelsleutels_absoluut!H$1,CBS_landbouw_2018!$C$1:$I$1,0))</f>
        <v>3455</v>
      </c>
      <c r="I116">
        <f>INDEX(CBS_landbouw_2018!$C:$I,MATCH(Verdeelsleutels_absoluut!$C116,CBS_landbouw_2018!$B:$B,0),MATCH(Verdeelsleutels_absoluut!I$1,CBS_landbouw_2018!$C$1:$I$1,0))</f>
        <v>163527</v>
      </c>
      <c r="J116">
        <f>INDEX(CBS_landbouw_2018!$C:$I,MATCH(Verdeelsleutels_absoluut!$C116,CBS_landbouw_2018!$B:$B,0),MATCH(Verdeelsleutels_absoluut!J$1,CBS_landbouw_2018!$C$1:$I$1,0))</f>
        <v>1407</v>
      </c>
      <c r="K116">
        <f>INDEX(CBS_landbouw_2018!$C:$I,MATCH(Verdeelsleutels_absoluut!$C116,CBS_landbouw_2018!$B:$B,0),MATCH(Verdeelsleutels_absoluut!K$1,CBS_landbouw_2018!$C$1:$I$1,0))</f>
        <v>385</v>
      </c>
      <c r="L116">
        <f t="shared" si="6"/>
        <v>120419</v>
      </c>
      <c r="M116">
        <f>INDEX(CBS_bodemgebruik_2015!$C:$F,MATCH(Verdeelsleutels_absoluut!$C116,CBS_bodemgebruik_2015!$B:$B,0),MATCH(Verdeelsleutels_absoluut!M$1,CBS_bodemgebruik_2015!$C$1:$F$1,0))</f>
        <v>3886</v>
      </c>
      <c r="N116">
        <f>INDEX(CBS_bodemgebruik_2015!$C:$F,MATCH(Verdeelsleutels_absoluut!$C116,CBS_bodemgebruik_2015!$B:$B,0),MATCH(Verdeelsleutels_absoluut!N$1,CBS_bodemgebruik_2015!$C$1:$F$1,0))</f>
        <v>78</v>
      </c>
      <c r="O116">
        <f>INDEX(CBS_bodemgebruik_2015!$C:$F,MATCH(Verdeelsleutels_absoluut!$C116,CBS_bodemgebruik_2015!$B:$B,0),MATCH(Verdeelsleutels_absoluut!O$1,CBS_bodemgebruik_2015!$C$1:$F$1,0))</f>
        <v>87</v>
      </c>
      <c r="P116">
        <f>INDEX(CBS_bodemgebruik_2015!$C:$F,MATCH(Verdeelsleutels_absoluut!$C116,CBS_bodemgebruik_2015!$B:$B,0),MATCH(Verdeelsleutels_absoluut!P$1,CBS_bodemgebruik_2015!$C$1:$F$1,0))</f>
        <v>15</v>
      </c>
      <c r="Q116">
        <f>INDEX(CBS_bodemgebruik_2015!$C:$I,MATCH(Verdeelsleutels_absoluut!$C116,CBS_bodemgebruik_2015!$B:$B,0),MATCH(Verdeelsleutels_absoluut!Q$1,CBS_bodemgebruik_2015!$C$1:$I$1,0))</f>
        <v>114</v>
      </c>
      <c r="R116">
        <f>INDEX(CBS_bodemgebruik_2015!$C:$I,MATCH(Verdeelsleutels_absoluut!$C116,CBS_bodemgebruik_2015!$B:$B,0),MATCH(Verdeelsleutels_absoluut!R$1,CBS_bodemgebruik_2015!$C$1:$I$1,0))</f>
        <v>19</v>
      </c>
      <c r="S116">
        <f>INDEX(CBS_bodemgebruik_2015!$C:$I,MATCH(Verdeelsleutels_absoluut!$C116,CBS_bodemgebruik_2015!$B:$B,0),MATCH(Verdeelsleutels_absoluut!S$1,CBS_bodemgebruik_2015!$C$1:$I$1,0))</f>
        <v>207</v>
      </c>
      <c r="T116">
        <f t="shared" si="5"/>
        <v>340</v>
      </c>
      <c r="U116">
        <f>INDEX(CBS_wegen_2019!B:C,MATCH(C116,CBS_wegen_2019!B:B,0),2)</f>
        <v>294</v>
      </c>
    </row>
    <row r="117" spans="2:21">
      <c r="B117" t="str">
        <f>INDEX('ETLocal datasets'!B:C,MATCH(Verdeelsleutels_absoluut!C117,'ETLocal datasets'!C:C,0),1)</f>
        <v>GM0327</v>
      </c>
      <c r="C117" t="str">
        <f>'ETLocal datasets'!C103</f>
        <v>Leusden</v>
      </c>
      <c r="D117">
        <f>INDEX(CBS_bevolking_2018!B:C,MATCH(Verdeelsleutels_absoluut!C117,CBS_bevolking_2018!B:B,0),2)</f>
        <v>30030</v>
      </c>
      <c r="E117">
        <f>INDEX(CBS_landbouw_2018!$C:$I,MATCH(Verdeelsleutels_absoluut!$C117,CBS_landbouw_2018!$B:$B,0),MATCH(Verdeelsleutels_absoluut!E$1,CBS_landbouw_2018!$C$1:$I$1,0))</f>
        <v>197175</v>
      </c>
      <c r="F117">
        <f>INDEX(CBS_landbouw_2018!$C:$I,MATCH(Verdeelsleutels_absoluut!$C117,CBS_landbouw_2018!$B:$B,0),MATCH(Verdeelsleutels_absoluut!F$1,CBS_landbouw_2018!$C$1:$I$1,0))</f>
        <v>141106</v>
      </c>
      <c r="G117">
        <f>INDEX(CBS_landbouw_2018!$C:$I,MATCH(Verdeelsleutels_absoluut!$C117,CBS_landbouw_2018!$B:$B,0),MATCH(Verdeelsleutels_absoluut!G$1,CBS_landbouw_2018!$C$1:$I$1,0))</f>
        <v>3204</v>
      </c>
      <c r="H117">
        <f>INDEX(CBS_landbouw_2018!$C:$I,MATCH(Verdeelsleutels_absoluut!$C117,CBS_landbouw_2018!$B:$B,0),MATCH(Verdeelsleutels_absoluut!H$1,CBS_landbouw_2018!$C$1:$I$1,0))</f>
        <v>2526</v>
      </c>
      <c r="I117">
        <f>INDEX(CBS_landbouw_2018!$C:$I,MATCH(Verdeelsleutels_absoluut!$C117,CBS_landbouw_2018!$B:$B,0),MATCH(Verdeelsleutels_absoluut!I$1,CBS_landbouw_2018!$C$1:$I$1,0))</f>
        <v>96549</v>
      </c>
      <c r="J117">
        <f>INDEX(CBS_landbouw_2018!$C:$I,MATCH(Verdeelsleutels_absoluut!$C117,CBS_landbouw_2018!$B:$B,0),MATCH(Verdeelsleutels_absoluut!J$1,CBS_landbouw_2018!$C$1:$I$1,0))</f>
        <v>1117</v>
      </c>
      <c r="K117">
        <f>INDEX(CBS_landbouw_2018!$C:$I,MATCH(Verdeelsleutels_absoluut!$C117,CBS_landbouw_2018!$B:$B,0),MATCH(Verdeelsleutels_absoluut!K$1,CBS_landbouw_2018!$C$1:$I$1,0))</f>
        <v>147</v>
      </c>
      <c r="L117">
        <f t="shared" si="6"/>
        <v>56069</v>
      </c>
      <c r="M117">
        <f>INDEX(CBS_bodemgebruik_2015!$C:$F,MATCH(Verdeelsleutels_absoluut!$C117,CBS_bodemgebruik_2015!$B:$B,0),MATCH(Verdeelsleutels_absoluut!M$1,CBS_bodemgebruik_2015!$C$1:$F$1,0))</f>
        <v>2847</v>
      </c>
      <c r="N117">
        <f>INDEX(CBS_bodemgebruik_2015!$C:$F,MATCH(Verdeelsleutels_absoluut!$C117,CBS_bodemgebruik_2015!$B:$B,0),MATCH(Verdeelsleutels_absoluut!N$1,CBS_bodemgebruik_2015!$C$1:$F$1,0))</f>
        <v>48</v>
      </c>
      <c r="O117">
        <f>INDEX(CBS_bodemgebruik_2015!$C:$F,MATCH(Verdeelsleutels_absoluut!$C117,CBS_bodemgebruik_2015!$B:$B,0),MATCH(Verdeelsleutels_absoluut!O$1,CBS_bodemgebruik_2015!$C$1:$F$1,0))</f>
        <v>1273</v>
      </c>
      <c r="P117">
        <f>INDEX(CBS_bodemgebruik_2015!$C:$F,MATCH(Verdeelsleutels_absoluut!$C117,CBS_bodemgebruik_2015!$B:$B,0),MATCH(Verdeelsleutels_absoluut!P$1,CBS_bodemgebruik_2015!$C$1:$F$1,0))</f>
        <v>724</v>
      </c>
      <c r="Q117">
        <f>INDEX(CBS_bodemgebruik_2015!$C:$I,MATCH(Verdeelsleutels_absoluut!$C117,CBS_bodemgebruik_2015!$B:$B,0),MATCH(Verdeelsleutels_absoluut!Q$1,CBS_bodemgebruik_2015!$C$1:$I$1,0))</f>
        <v>11</v>
      </c>
      <c r="R117">
        <f>INDEX(CBS_bodemgebruik_2015!$C:$I,MATCH(Verdeelsleutels_absoluut!$C117,CBS_bodemgebruik_2015!$B:$B,0),MATCH(Verdeelsleutels_absoluut!R$1,CBS_bodemgebruik_2015!$C$1:$I$1,0))</f>
        <v>1</v>
      </c>
      <c r="S117">
        <f>INDEX(CBS_bodemgebruik_2015!$C:$I,MATCH(Verdeelsleutels_absoluut!$C117,CBS_bodemgebruik_2015!$B:$B,0),MATCH(Verdeelsleutels_absoluut!S$1,CBS_bodemgebruik_2015!$C$1:$I$1,0))</f>
        <v>34</v>
      </c>
      <c r="T117">
        <f t="shared" si="5"/>
        <v>46</v>
      </c>
      <c r="U117">
        <f>INDEX(CBS_wegen_2019!B:C,MATCH(C117,CBS_wegen_2019!B:B,0),2)</f>
        <v>196</v>
      </c>
    </row>
    <row r="118" spans="2:21">
      <c r="B118" t="str">
        <f>INDEX('ETLocal datasets'!B:C,MATCH(Verdeelsleutels_absoluut!C118,'ETLocal datasets'!C:C,0),1)</f>
        <v>GM0331</v>
      </c>
      <c r="C118" t="str">
        <f>'ETLocal datasets'!C104</f>
        <v>Lopik</v>
      </c>
      <c r="D118">
        <f>INDEX(CBS_bevolking_2018!B:C,MATCH(Verdeelsleutels_absoluut!C118,CBS_bevolking_2018!B:B,0),2)</f>
        <v>14473</v>
      </c>
      <c r="E118">
        <f>INDEX(CBS_landbouw_2018!$C:$I,MATCH(Verdeelsleutels_absoluut!$C118,CBS_landbouw_2018!$B:$B,0),MATCH(Verdeelsleutels_absoluut!E$1,CBS_landbouw_2018!$C$1:$I$1,0))</f>
        <v>555731</v>
      </c>
      <c r="F118">
        <f>INDEX(CBS_landbouw_2018!$C:$I,MATCH(Verdeelsleutels_absoluut!$C118,CBS_landbouw_2018!$B:$B,0),MATCH(Verdeelsleutels_absoluut!F$1,CBS_landbouw_2018!$C$1:$I$1,0))</f>
        <v>430152</v>
      </c>
      <c r="G118">
        <f>INDEX(CBS_landbouw_2018!$C:$I,MATCH(Verdeelsleutels_absoluut!$C118,CBS_landbouw_2018!$B:$B,0),MATCH(Verdeelsleutels_absoluut!G$1,CBS_landbouw_2018!$C$1:$I$1,0))</f>
        <v>7995</v>
      </c>
      <c r="H118">
        <f>INDEX(CBS_landbouw_2018!$C:$I,MATCH(Verdeelsleutels_absoluut!$C118,CBS_landbouw_2018!$B:$B,0),MATCH(Verdeelsleutels_absoluut!H$1,CBS_landbouw_2018!$C$1:$I$1,0))</f>
        <v>9447</v>
      </c>
      <c r="I118">
        <f>INDEX(CBS_landbouw_2018!$C:$I,MATCH(Verdeelsleutels_absoluut!$C118,CBS_landbouw_2018!$B:$B,0),MATCH(Verdeelsleutels_absoluut!I$1,CBS_landbouw_2018!$C$1:$I$1,0))</f>
        <v>180537</v>
      </c>
      <c r="J118">
        <f>INDEX(CBS_landbouw_2018!$C:$I,MATCH(Verdeelsleutels_absoluut!$C118,CBS_landbouw_2018!$B:$B,0),MATCH(Verdeelsleutels_absoluut!J$1,CBS_landbouw_2018!$C$1:$I$1,0))</f>
        <v>4498</v>
      </c>
      <c r="K118">
        <f>INDEX(CBS_landbouw_2018!$C:$I,MATCH(Verdeelsleutels_absoluut!$C118,CBS_landbouw_2018!$B:$B,0),MATCH(Verdeelsleutels_absoluut!K$1,CBS_landbouw_2018!$C$1:$I$1,0))</f>
        <v>0</v>
      </c>
      <c r="L118">
        <f t="shared" si="6"/>
        <v>125579</v>
      </c>
      <c r="M118">
        <f>INDEX(CBS_bodemgebruik_2015!$C:$F,MATCH(Verdeelsleutels_absoluut!$C118,CBS_bodemgebruik_2015!$B:$B,0),MATCH(Verdeelsleutels_absoluut!M$1,CBS_bodemgebruik_2015!$C$1:$F$1,0))</f>
        <v>6959</v>
      </c>
      <c r="N118">
        <f>INDEX(CBS_bodemgebruik_2015!$C:$F,MATCH(Verdeelsleutels_absoluut!$C118,CBS_bodemgebruik_2015!$B:$B,0),MATCH(Verdeelsleutels_absoluut!N$1,CBS_bodemgebruik_2015!$C$1:$F$1,0))</f>
        <v>6</v>
      </c>
      <c r="O118">
        <f>INDEX(CBS_bodemgebruik_2015!$C:$F,MATCH(Verdeelsleutels_absoluut!$C118,CBS_bodemgebruik_2015!$B:$B,0),MATCH(Verdeelsleutels_absoluut!O$1,CBS_bodemgebruik_2015!$C$1:$F$1,0))</f>
        <v>34</v>
      </c>
      <c r="P118">
        <f>INDEX(CBS_bodemgebruik_2015!$C:$F,MATCH(Verdeelsleutels_absoluut!$C118,CBS_bodemgebruik_2015!$B:$B,0),MATCH(Verdeelsleutels_absoluut!P$1,CBS_bodemgebruik_2015!$C$1:$F$1,0))</f>
        <v>3</v>
      </c>
      <c r="Q118">
        <f>INDEX(CBS_bodemgebruik_2015!$C:$I,MATCH(Verdeelsleutels_absoluut!$C118,CBS_bodemgebruik_2015!$B:$B,0),MATCH(Verdeelsleutels_absoluut!Q$1,CBS_bodemgebruik_2015!$C$1:$I$1,0))</f>
        <v>77</v>
      </c>
      <c r="R118">
        <f>INDEX(CBS_bodemgebruik_2015!$C:$I,MATCH(Verdeelsleutels_absoluut!$C118,CBS_bodemgebruik_2015!$B:$B,0),MATCH(Verdeelsleutels_absoluut!R$1,CBS_bodemgebruik_2015!$C$1:$I$1,0))</f>
        <v>3</v>
      </c>
      <c r="S118">
        <f>INDEX(CBS_bodemgebruik_2015!$C:$I,MATCH(Verdeelsleutels_absoluut!$C118,CBS_bodemgebruik_2015!$B:$B,0),MATCH(Verdeelsleutels_absoluut!S$1,CBS_bodemgebruik_2015!$C$1:$I$1,0))</f>
        <v>147</v>
      </c>
      <c r="T118">
        <f t="shared" si="5"/>
        <v>227</v>
      </c>
      <c r="U118">
        <f>INDEX(CBS_wegen_2019!B:C,MATCH(C118,CBS_wegen_2019!B:B,0),2)</f>
        <v>125</v>
      </c>
    </row>
    <row r="119" spans="2:21">
      <c r="B119" t="str">
        <f>INDEX('ETLocal datasets'!B:C,MATCH(Verdeelsleutels_absoluut!C119,'ETLocal datasets'!C:C,0),1)</f>
        <v>GM0335</v>
      </c>
      <c r="C119" t="str">
        <f>'ETLocal datasets'!C105</f>
        <v>Montfoort</v>
      </c>
      <c r="D119">
        <f>INDEX(CBS_bevolking_2018!B:C,MATCH(Verdeelsleutels_absoluut!C119,CBS_bevolking_2018!B:B,0),2)</f>
        <v>13996</v>
      </c>
      <c r="E119">
        <f>INDEX(CBS_landbouw_2018!$C:$I,MATCH(Verdeelsleutels_absoluut!$C119,CBS_landbouw_2018!$B:$B,0),MATCH(Verdeelsleutels_absoluut!E$1,CBS_landbouw_2018!$C$1:$I$1,0))</f>
        <v>285948</v>
      </c>
      <c r="F119">
        <f>INDEX(CBS_landbouw_2018!$C:$I,MATCH(Verdeelsleutels_absoluut!$C119,CBS_landbouw_2018!$B:$B,0),MATCH(Verdeelsleutels_absoluut!F$1,CBS_landbouw_2018!$C$1:$I$1,0))</f>
        <v>211690</v>
      </c>
      <c r="G119">
        <f>INDEX(CBS_landbouw_2018!$C:$I,MATCH(Verdeelsleutels_absoluut!$C119,CBS_landbouw_2018!$B:$B,0),MATCH(Verdeelsleutels_absoluut!G$1,CBS_landbouw_2018!$C$1:$I$1,0))</f>
        <v>4764</v>
      </c>
      <c r="H119">
        <f>INDEX(CBS_landbouw_2018!$C:$I,MATCH(Verdeelsleutels_absoluut!$C119,CBS_landbouw_2018!$B:$B,0),MATCH(Verdeelsleutels_absoluut!H$1,CBS_landbouw_2018!$C$1:$I$1,0))</f>
        <v>42250</v>
      </c>
      <c r="I119">
        <f>INDEX(CBS_landbouw_2018!$C:$I,MATCH(Verdeelsleutels_absoluut!$C119,CBS_landbouw_2018!$B:$B,0),MATCH(Verdeelsleutels_absoluut!I$1,CBS_landbouw_2018!$C$1:$I$1,0))</f>
        <v>0</v>
      </c>
      <c r="J119">
        <f>INDEX(CBS_landbouw_2018!$C:$I,MATCH(Verdeelsleutels_absoluut!$C119,CBS_landbouw_2018!$B:$B,0),MATCH(Verdeelsleutels_absoluut!J$1,CBS_landbouw_2018!$C$1:$I$1,0))</f>
        <v>0</v>
      </c>
      <c r="K119">
        <f>INDEX(CBS_landbouw_2018!$C:$I,MATCH(Verdeelsleutels_absoluut!$C119,CBS_landbouw_2018!$B:$B,0),MATCH(Verdeelsleutels_absoluut!K$1,CBS_landbouw_2018!$C$1:$I$1,0))</f>
        <v>0</v>
      </c>
      <c r="L119">
        <f t="shared" si="6"/>
        <v>74258</v>
      </c>
      <c r="M119">
        <f>INDEX(CBS_bodemgebruik_2015!$C:$F,MATCH(Verdeelsleutels_absoluut!$C119,CBS_bodemgebruik_2015!$B:$B,0),MATCH(Verdeelsleutels_absoluut!M$1,CBS_bodemgebruik_2015!$C$1:$F$1,0))</f>
        <v>3285</v>
      </c>
      <c r="N119">
        <f>INDEX(CBS_bodemgebruik_2015!$C:$F,MATCH(Verdeelsleutels_absoluut!$C119,CBS_bodemgebruik_2015!$B:$B,0),MATCH(Verdeelsleutels_absoluut!N$1,CBS_bodemgebruik_2015!$C$1:$F$1,0))</f>
        <v>12</v>
      </c>
      <c r="O119">
        <f>INDEX(CBS_bodemgebruik_2015!$C:$F,MATCH(Verdeelsleutels_absoluut!$C119,CBS_bodemgebruik_2015!$B:$B,0),MATCH(Verdeelsleutels_absoluut!O$1,CBS_bodemgebruik_2015!$C$1:$F$1,0))</f>
        <v>61</v>
      </c>
      <c r="P119">
        <f>INDEX(CBS_bodemgebruik_2015!$C:$F,MATCH(Verdeelsleutels_absoluut!$C119,CBS_bodemgebruik_2015!$B:$B,0),MATCH(Verdeelsleutels_absoluut!P$1,CBS_bodemgebruik_2015!$C$1:$F$1,0))</f>
        <v>0</v>
      </c>
      <c r="Q119">
        <f>INDEX(CBS_bodemgebruik_2015!$C:$I,MATCH(Verdeelsleutels_absoluut!$C119,CBS_bodemgebruik_2015!$B:$B,0),MATCH(Verdeelsleutels_absoluut!Q$1,CBS_bodemgebruik_2015!$C$1:$I$1,0))</f>
        <v>19</v>
      </c>
      <c r="R119">
        <f>INDEX(CBS_bodemgebruik_2015!$C:$I,MATCH(Verdeelsleutels_absoluut!$C119,CBS_bodemgebruik_2015!$B:$B,0),MATCH(Verdeelsleutels_absoluut!R$1,CBS_bodemgebruik_2015!$C$1:$I$1,0))</f>
        <v>2</v>
      </c>
      <c r="S119">
        <f>INDEX(CBS_bodemgebruik_2015!$C:$I,MATCH(Verdeelsleutels_absoluut!$C119,CBS_bodemgebruik_2015!$B:$B,0),MATCH(Verdeelsleutels_absoluut!S$1,CBS_bodemgebruik_2015!$C$1:$I$1,0))</f>
        <v>61</v>
      </c>
      <c r="T119">
        <f t="shared" si="5"/>
        <v>82</v>
      </c>
      <c r="U119">
        <f>INDEX(CBS_wegen_2019!B:C,MATCH(C119,CBS_wegen_2019!B:B,0),2)</f>
        <v>72</v>
      </c>
    </row>
    <row r="120" spans="2:21">
      <c r="B120" t="str">
        <f>INDEX('ETLocal datasets'!B:C,MATCH(Verdeelsleutels_absoluut!C120,'ETLocal datasets'!C:C,0),1)</f>
        <v>GM0339</v>
      </c>
      <c r="C120" t="str">
        <f>'ETLocal datasets'!C106</f>
        <v>Renswoude</v>
      </c>
      <c r="D120">
        <f>INDEX(CBS_bevolking_2018!B:C,MATCH(Verdeelsleutels_absoluut!C120,CBS_bevolking_2018!B:B,0),2)</f>
        <v>5259</v>
      </c>
      <c r="E120">
        <f>INDEX(CBS_landbouw_2018!$C:$I,MATCH(Verdeelsleutels_absoluut!$C120,CBS_landbouw_2018!$B:$B,0),MATCH(Verdeelsleutels_absoluut!E$1,CBS_landbouw_2018!$C$1:$I$1,0))</f>
        <v>132973</v>
      </c>
      <c r="F120">
        <f>INDEX(CBS_landbouw_2018!$C:$I,MATCH(Verdeelsleutels_absoluut!$C120,CBS_landbouw_2018!$B:$B,0),MATCH(Verdeelsleutels_absoluut!F$1,CBS_landbouw_2018!$C$1:$I$1,0))</f>
        <v>83542</v>
      </c>
      <c r="G120">
        <f>INDEX(CBS_landbouw_2018!$C:$I,MATCH(Verdeelsleutels_absoluut!$C120,CBS_landbouw_2018!$B:$B,0),MATCH(Verdeelsleutels_absoluut!G$1,CBS_landbouw_2018!$C$1:$I$1,0))</f>
        <v>1908</v>
      </c>
      <c r="H120">
        <f>INDEX(CBS_landbouw_2018!$C:$I,MATCH(Verdeelsleutels_absoluut!$C120,CBS_landbouw_2018!$B:$B,0),MATCH(Verdeelsleutels_absoluut!H$1,CBS_landbouw_2018!$C$1:$I$1,0))</f>
        <v>37259</v>
      </c>
      <c r="I120">
        <f>INDEX(CBS_landbouw_2018!$C:$I,MATCH(Verdeelsleutels_absoluut!$C120,CBS_landbouw_2018!$B:$B,0),MATCH(Verdeelsleutels_absoluut!I$1,CBS_landbouw_2018!$C$1:$I$1,0))</f>
        <v>800066</v>
      </c>
      <c r="J120">
        <f>INDEX(CBS_landbouw_2018!$C:$I,MATCH(Verdeelsleutels_absoluut!$C120,CBS_landbouw_2018!$B:$B,0),MATCH(Verdeelsleutels_absoluut!J$1,CBS_landbouw_2018!$C$1:$I$1,0))</f>
        <v>2748</v>
      </c>
      <c r="K120">
        <f>INDEX(CBS_landbouw_2018!$C:$I,MATCH(Verdeelsleutels_absoluut!$C120,CBS_landbouw_2018!$B:$B,0),MATCH(Verdeelsleutels_absoluut!K$1,CBS_landbouw_2018!$C$1:$I$1,0))</f>
        <v>0</v>
      </c>
      <c r="L120">
        <f t="shared" si="6"/>
        <v>49431</v>
      </c>
      <c r="M120">
        <f>INDEX(CBS_bodemgebruik_2015!$C:$F,MATCH(Verdeelsleutels_absoluut!$C120,CBS_bodemgebruik_2015!$B:$B,0),MATCH(Verdeelsleutels_absoluut!M$1,CBS_bodemgebruik_2015!$C$1:$F$1,0))</f>
        <v>1513</v>
      </c>
      <c r="N120">
        <f>INDEX(CBS_bodemgebruik_2015!$C:$F,MATCH(Verdeelsleutels_absoluut!$C120,CBS_bodemgebruik_2015!$B:$B,0),MATCH(Verdeelsleutels_absoluut!N$1,CBS_bodemgebruik_2015!$C$1:$F$1,0))</f>
        <v>0</v>
      </c>
      <c r="O120">
        <f>INDEX(CBS_bodemgebruik_2015!$C:$F,MATCH(Verdeelsleutels_absoluut!$C120,CBS_bodemgebruik_2015!$B:$B,0),MATCH(Verdeelsleutels_absoluut!O$1,CBS_bodemgebruik_2015!$C$1:$F$1,0))</f>
        <v>108</v>
      </c>
      <c r="P120">
        <f>INDEX(CBS_bodemgebruik_2015!$C:$F,MATCH(Verdeelsleutels_absoluut!$C120,CBS_bodemgebruik_2015!$B:$B,0),MATCH(Verdeelsleutels_absoluut!P$1,CBS_bodemgebruik_2015!$C$1:$F$1,0))</f>
        <v>0</v>
      </c>
      <c r="Q120">
        <f>INDEX(CBS_bodemgebruik_2015!$C:$I,MATCH(Verdeelsleutels_absoluut!$C120,CBS_bodemgebruik_2015!$B:$B,0),MATCH(Verdeelsleutels_absoluut!Q$1,CBS_bodemgebruik_2015!$C$1:$I$1,0))</f>
        <v>0</v>
      </c>
      <c r="R120">
        <f>INDEX(CBS_bodemgebruik_2015!$C:$I,MATCH(Verdeelsleutels_absoluut!$C120,CBS_bodemgebruik_2015!$B:$B,0),MATCH(Verdeelsleutels_absoluut!R$1,CBS_bodemgebruik_2015!$C$1:$I$1,0))</f>
        <v>0</v>
      </c>
      <c r="S120">
        <f>INDEX(CBS_bodemgebruik_2015!$C:$I,MATCH(Verdeelsleutels_absoluut!$C120,CBS_bodemgebruik_2015!$B:$B,0),MATCH(Verdeelsleutels_absoluut!S$1,CBS_bodemgebruik_2015!$C$1:$I$1,0))</f>
        <v>11</v>
      </c>
      <c r="T120">
        <f t="shared" si="5"/>
        <v>11</v>
      </c>
      <c r="U120">
        <f>INDEX(CBS_wegen_2019!B:C,MATCH(C120,CBS_wegen_2019!B:B,0),2)</f>
        <v>48</v>
      </c>
    </row>
    <row r="121" spans="2:21">
      <c r="B121" t="str">
        <f>INDEX('ETLocal datasets'!B:C,MATCH(Verdeelsleutels_absoluut!C121,'ETLocal datasets'!C:C,0),1)</f>
        <v>GM0340</v>
      </c>
      <c r="C121" t="str">
        <f>'ETLocal datasets'!C107</f>
        <v>Rhenen</v>
      </c>
      <c r="D121">
        <f>INDEX(CBS_bevolking_2018!B:C,MATCH(Verdeelsleutels_absoluut!C121,CBS_bevolking_2018!B:B,0),2)</f>
        <v>20004</v>
      </c>
      <c r="E121">
        <f>INDEX(CBS_landbouw_2018!$C:$I,MATCH(Verdeelsleutels_absoluut!$C121,CBS_landbouw_2018!$B:$B,0),MATCH(Verdeelsleutels_absoluut!E$1,CBS_landbouw_2018!$C$1:$I$1,0))</f>
        <v>143283</v>
      </c>
      <c r="F121">
        <f>INDEX(CBS_landbouw_2018!$C:$I,MATCH(Verdeelsleutels_absoluut!$C121,CBS_landbouw_2018!$B:$B,0),MATCH(Verdeelsleutels_absoluut!F$1,CBS_landbouw_2018!$C$1:$I$1,0))</f>
        <v>90291</v>
      </c>
      <c r="G121">
        <f>INDEX(CBS_landbouw_2018!$C:$I,MATCH(Verdeelsleutels_absoluut!$C121,CBS_landbouw_2018!$B:$B,0),MATCH(Verdeelsleutels_absoluut!G$1,CBS_landbouw_2018!$C$1:$I$1,0))</f>
        <v>1922</v>
      </c>
      <c r="H121">
        <f>INDEX(CBS_landbouw_2018!$C:$I,MATCH(Verdeelsleutels_absoluut!$C121,CBS_landbouw_2018!$B:$B,0),MATCH(Verdeelsleutels_absoluut!H$1,CBS_landbouw_2018!$C$1:$I$1,0))</f>
        <v>21922</v>
      </c>
      <c r="I121">
        <f>INDEX(CBS_landbouw_2018!$C:$I,MATCH(Verdeelsleutels_absoluut!$C121,CBS_landbouw_2018!$B:$B,0),MATCH(Verdeelsleutels_absoluut!I$1,CBS_landbouw_2018!$C$1:$I$1,0))</f>
        <v>138601</v>
      </c>
      <c r="J121">
        <f>INDEX(CBS_landbouw_2018!$C:$I,MATCH(Verdeelsleutels_absoluut!$C121,CBS_landbouw_2018!$B:$B,0),MATCH(Verdeelsleutels_absoluut!J$1,CBS_landbouw_2018!$C$1:$I$1,0))</f>
        <v>2717</v>
      </c>
      <c r="K121">
        <f>INDEX(CBS_landbouw_2018!$C:$I,MATCH(Verdeelsleutels_absoluut!$C121,CBS_landbouw_2018!$B:$B,0),MATCH(Verdeelsleutels_absoluut!K$1,CBS_landbouw_2018!$C$1:$I$1,0))</f>
        <v>0</v>
      </c>
      <c r="L121">
        <f t="shared" si="6"/>
        <v>52992</v>
      </c>
      <c r="M121">
        <f>INDEX(CBS_bodemgebruik_2015!$C:$F,MATCH(Verdeelsleutels_absoluut!$C121,CBS_bodemgebruik_2015!$B:$B,0),MATCH(Verdeelsleutels_absoluut!M$1,CBS_bodemgebruik_2015!$C$1:$F$1,0))</f>
        <v>2197</v>
      </c>
      <c r="N121">
        <f>INDEX(CBS_bodemgebruik_2015!$C:$F,MATCH(Verdeelsleutels_absoluut!$C121,CBS_bodemgebruik_2015!$B:$B,0),MATCH(Verdeelsleutels_absoluut!N$1,CBS_bodemgebruik_2015!$C$1:$F$1,0))</f>
        <v>0</v>
      </c>
      <c r="O121">
        <f>INDEX(CBS_bodemgebruik_2015!$C:$F,MATCH(Verdeelsleutels_absoluut!$C121,CBS_bodemgebruik_2015!$B:$B,0),MATCH(Verdeelsleutels_absoluut!O$1,CBS_bodemgebruik_2015!$C$1:$F$1,0))</f>
        <v>1255</v>
      </c>
      <c r="P121">
        <f>INDEX(CBS_bodemgebruik_2015!$C:$F,MATCH(Verdeelsleutels_absoluut!$C121,CBS_bodemgebruik_2015!$B:$B,0),MATCH(Verdeelsleutels_absoluut!P$1,CBS_bodemgebruik_2015!$C$1:$F$1,0))</f>
        <v>113</v>
      </c>
      <c r="Q121">
        <f>INDEX(CBS_bodemgebruik_2015!$C:$I,MATCH(Verdeelsleutels_absoluut!$C121,CBS_bodemgebruik_2015!$B:$B,0),MATCH(Verdeelsleutels_absoluut!Q$1,CBS_bodemgebruik_2015!$C$1:$I$1,0))</f>
        <v>3</v>
      </c>
      <c r="R121">
        <f>INDEX(CBS_bodemgebruik_2015!$C:$I,MATCH(Verdeelsleutels_absoluut!$C121,CBS_bodemgebruik_2015!$B:$B,0),MATCH(Verdeelsleutels_absoluut!R$1,CBS_bodemgebruik_2015!$C$1:$I$1,0))</f>
        <v>0</v>
      </c>
      <c r="S121">
        <f>INDEX(CBS_bodemgebruik_2015!$C:$I,MATCH(Verdeelsleutels_absoluut!$C121,CBS_bodemgebruik_2015!$B:$B,0),MATCH(Verdeelsleutels_absoluut!S$1,CBS_bodemgebruik_2015!$C$1:$I$1,0))</f>
        <v>71</v>
      </c>
      <c r="T121">
        <f t="shared" si="5"/>
        <v>74</v>
      </c>
      <c r="U121">
        <f>INDEX(CBS_wegen_2019!B:C,MATCH(C121,CBS_wegen_2019!B:B,0),2)</f>
        <v>132</v>
      </c>
    </row>
    <row r="122" spans="2:21">
      <c r="B122" t="str">
        <f>INDEX('ETLocal datasets'!B:C,MATCH(Verdeelsleutels_absoluut!C122,'ETLocal datasets'!C:C,0),1)</f>
        <v>GM0342</v>
      </c>
      <c r="C122" t="str">
        <f>'ETLocal datasets'!C108</f>
        <v>Soest</v>
      </c>
      <c r="D122">
        <f>INDEX(CBS_bevolking_2018!B:C,MATCH(Verdeelsleutels_absoluut!C122,CBS_bevolking_2018!B:B,0),2)</f>
        <v>46194</v>
      </c>
      <c r="E122">
        <f>INDEX(CBS_landbouw_2018!$C:$I,MATCH(Verdeelsleutels_absoluut!$C122,CBS_landbouw_2018!$B:$B,0),MATCH(Verdeelsleutels_absoluut!E$1,CBS_landbouw_2018!$C$1:$I$1,0))</f>
        <v>63773</v>
      </c>
      <c r="F122">
        <f>INDEX(CBS_landbouw_2018!$C:$I,MATCH(Verdeelsleutels_absoluut!$C122,CBS_landbouw_2018!$B:$B,0),MATCH(Verdeelsleutels_absoluut!F$1,CBS_landbouw_2018!$C$1:$I$1,0))</f>
        <v>51237</v>
      </c>
      <c r="G122">
        <f>INDEX(CBS_landbouw_2018!$C:$I,MATCH(Verdeelsleutels_absoluut!$C122,CBS_landbouw_2018!$B:$B,0),MATCH(Verdeelsleutels_absoluut!G$1,CBS_landbouw_2018!$C$1:$I$1,0))</f>
        <v>729</v>
      </c>
      <c r="H122">
        <f>INDEX(CBS_landbouw_2018!$C:$I,MATCH(Verdeelsleutels_absoluut!$C122,CBS_landbouw_2018!$B:$B,0),MATCH(Verdeelsleutels_absoluut!H$1,CBS_landbouw_2018!$C$1:$I$1,0))</f>
        <v>4842</v>
      </c>
      <c r="I122">
        <f>INDEX(CBS_landbouw_2018!$C:$I,MATCH(Verdeelsleutels_absoluut!$C122,CBS_landbouw_2018!$B:$B,0),MATCH(Verdeelsleutels_absoluut!I$1,CBS_landbouw_2018!$C$1:$I$1,0))</f>
        <v>3698</v>
      </c>
      <c r="J122">
        <f>INDEX(CBS_landbouw_2018!$C:$I,MATCH(Verdeelsleutels_absoluut!$C122,CBS_landbouw_2018!$B:$B,0),MATCH(Verdeelsleutels_absoluut!J$1,CBS_landbouw_2018!$C$1:$I$1,0))</f>
        <v>1943</v>
      </c>
      <c r="K122">
        <f>INDEX(CBS_landbouw_2018!$C:$I,MATCH(Verdeelsleutels_absoluut!$C122,CBS_landbouw_2018!$B:$B,0),MATCH(Verdeelsleutels_absoluut!K$1,CBS_landbouw_2018!$C$1:$I$1,0))</f>
        <v>0</v>
      </c>
      <c r="L122">
        <f t="shared" si="6"/>
        <v>12536</v>
      </c>
      <c r="M122">
        <f>INDEX(CBS_bodemgebruik_2015!$C:$F,MATCH(Verdeelsleutels_absoluut!$C122,CBS_bodemgebruik_2015!$B:$B,0),MATCH(Verdeelsleutels_absoluut!M$1,CBS_bodemgebruik_2015!$C$1:$F$1,0))</f>
        <v>1274</v>
      </c>
      <c r="N122">
        <f>INDEX(CBS_bodemgebruik_2015!$C:$F,MATCH(Verdeelsleutels_absoluut!$C122,CBS_bodemgebruik_2015!$B:$B,0),MATCH(Verdeelsleutels_absoluut!N$1,CBS_bodemgebruik_2015!$C$1:$F$1,0))</f>
        <v>40</v>
      </c>
      <c r="O122">
        <f>INDEX(CBS_bodemgebruik_2015!$C:$F,MATCH(Verdeelsleutels_absoluut!$C122,CBS_bodemgebruik_2015!$B:$B,0),MATCH(Verdeelsleutels_absoluut!O$1,CBS_bodemgebruik_2015!$C$1:$F$1,0))</f>
        <v>1448</v>
      </c>
      <c r="P122">
        <f>INDEX(CBS_bodemgebruik_2015!$C:$F,MATCH(Verdeelsleutels_absoluut!$C122,CBS_bodemgebruik_2015!$B:$B,0),MATCH(Verdeelsleutels_absoluut!P$1,CBS_bodemgebruik_2015!$C$1:$F$1,0))</f>
        <v>326</v>
      </c>
      <c r="Q122">
        <f>INDEX(CBS_bodemgebruik_2015!$C:$I,MATCH(Verdeelsleutels_absoluut!$C122,CBS_bodemgebruik_2015!$B:$B,0),MATCH(Verdeelsleutels_absoluut!Q$1,CBS_bodemgebruik_2015!$C$1:$I$1,0))</f>
        <v>10</v>
      </c>
      <c r="R122">
        <f>INDEX(CBS_bodemgebruik_2015!$C:$I,MATCH(Verdeelsleutels_absoluut!$C122,CBS_bodemgebruik_2015!$B:$B,0),MATCH(Verdeelsleutels_absoluut!R$1,CBS_bodemgebruik_2015!$C$1:$I$1,0))</f>
        <v>0</v>
      </c>
      <c r="S122">
        <f>INDEX(CBS_bodemgebruik_2015!$C:$I,MATCH(Verdeelsleutels_absoluut!$C122,CBS_bodemgebruik_2015!$B:$B,0),MATCH(Verdeelsleutels_absoluut!S$1,CBS_bodemgebruik_2015!$C$1:$I$1,0))</f>
        <v>19</v>
      </c>
      <c r="T122">
        <f t="shared" si="5"/>
        <v>29</v>
      </c>
      <c r="U122">
        <f>INDEX(CBS_wegen_2019!B:C,MATCH(C122,CBS_wegen_2019!B:B,0),2)</f>
        <v>208</v>
      </c>
    </row>
    <row r="123" spans="2:21">
      <c r="B123" t="str">
        <f>INDEX('ETLocal datasets'!B:C,MATCH(Verdeelsleutels_absoluut!C123,'ETLocal datasets'!C:C,0),1)</f>
        <v>GM0344</v>
      </c>
      <c r="C123" t="str">
        <f>'ETLocal datasets'!C109</f>
        <v>Utrecht</v>
      </c>
      <c r="D123">
        <f>INDEX(CBS_bevolking_2018!B:C,MATCH(Verdeelsleutels_absoluut!C123,CBS_bevolking_2018!B:B,0),2)</f>
        <v>352866</v>
      </c>
      <c r="E123">
        <f>INDEX(CBS_landbouw_2018!$C:$I,MATCH(Verdeelsleutels_absoluut!$C123,CBS_landbouw_2018!$B:$B,0),MATCH(Verdeelsleutels_absoluut!E$1,CBS_landbouw_2018!$C$1:$I$1,0))</f>
        <v>108972</v>
      </c>
      <c r="F123">
        <f>INDEX(CBS_landbouw_2018!$C:$I,MATCH(Verdeelsleutels_absoluut!$C123,CBS_landbouw_2018!$B:$B,0),MATCH(Verdeelsleutels_absoluut!F$1,CBS_landbouw_2018!$C$1:$I$1,0))</f>
        <v>72301</v>
      </c>
      <c r="G123">
        <f>INDEX(CBS_landbouw_2018!$C:$I,MATCH(Verdeelsleutels_absoluut!$C123,CBS_landbouw_2018!$B:$B,0),MATCH(Verdeelsleutels_absoluut!G$1,CBS_landbouw_2018!$C$1:$I$1,0))</f>
        <v>914</v>
      </c>
      <c r="H123">
        <f>INDEX(CBS_landbouw_2018!$C:$I,MATCH(Verdeelsleutels_absoluut!$C123,CBS_landbouw_2018!$B:$B,0),MATCH(Verdeelsleutels_absoluut!H$1,CBS_landbouw_2018!$C$1:$I$1,0))</f>
        <v>1771</v>
      </c>
      <c r="I123">
        <f>INDEX(CBS_landbouw_2018!$C:$I,MATCH(Verdeelsleutels_absoluut!$C123,CBS_landbouw_2018!$B:$B,0),MATCH(Verdeelsleutels_absoluut!I$1,CBS_landbouw_2018!$C$1:$I$1,0))</f>
        <v>0</v>
      </c>
      <c r="J123">
        <f>INDEX(CBS_landbouw_2018!$C:$I,MATCH(Verdeelsleutels_absoluut!$C123,CBS_landbouw_2018!$B:$B,0),MATCH(Verdeelsleutels_absoluut!J$1,CBS_landbouw_2018!$C$1:$I$1,0))</f>
        <v>0</v>
      </c>
      <c r="K123">
        <f>INDEX(CBS_landbouw_2018!$C:$I,MATCH(Verdeelsleutels_absoluut!$C123,CBS_landbouw_2018!$B:$B,0),MATCH(Verdeelsleutels_absoluut!K$1,CBS_landbouw_2018!$C$1:$I$1,0))</f>
        <v>952</v>
      </c>
      <c r="L123">
        <f t="shared" si="6"/>
        <v>36671</v>
      </c>
      <c r="M123">
        <f>INDEX(CBS_bodemgebruik_2015!$C:$F,MATCH(Verdeelsleutels_absoluut!$C123,CBS_bodemgebruik_2015!$B:$B,0),MATCH(Verdeelsleutels_absoluut!M$1,CBS_bodemgebruik_2015!$C$1:$F$1,0))</f>
        <v>2399</v>
      </c>
      <c r="N123">
        <f>INDEX(CBS_bodemgebruik_2015!$C:$F,MATCH(Verdeelsleutels_absoluut!$C123,CBS_bodemgebruik_2015!$B:$B,0),MATCH(Verdeelsleutels_absoluut!N$1,CBS_bodemgebruik_2015!$C$1:$F$1,0))</f>
        <v>564</v>
      </c>
      <c r="O123">
        <f>INDEX(CBS_bodemgebruik_2015!$C:$F,MATCH(Verdeelsleutels_absoluut!$C123,CBS_bodemgebruik_2015!$B:$B,0),MATCH(Verdeelsleutels_absoluut!O$1,CBS_bodemgebruik_2015!$C$1:$F$1,0))</f>
        <v>179</v>
      </c>
      <c r="P123">
        <f>INDEX(CBS_bodemgebruik_2015!$C:$F,MATCH(Verdeelsleutels_absoluut!$C123,CBS_bodemgebruik_2015!$B:$B,0),MATCH(Verdeelsleutels_absoluut!P$1,CBS_bodemgebruik_2015!$C$1:$F$1,0))</f>
        <v>0</v>
      </c>
      <c r="Q123">
        <f>INDEX(CBS_bodemgebruik_2015!$C:$I,MATCH(Verdeelsleutels_absoluut!$C123,CBS_bodemgebruik_2015!$B:$B,0),MATCH(Verdeelsleutels_absoluut!Q$1,CBS_bodemgebruik_2015!$C$1:$I$1,0))</f>
        <v>5</v>
      </c>
      <c r="R123">
        <f>INDEX(CBS_bodemgebruik_2015!$C:$I,MATCH(Verdeelsleutels_absoluut!$C123,CBS_bodemgebruik_2015!$B:$B,0),MATCH(Verdeelsleutels_absoluut!R$1,CBS_bodemgebruik_2015!$C$1:$I$1,0))</f>
        <v>141</v>
      </c>
      <c r="S123">
        <f>INDEX(CBS_bodemgebruik_2015!$C:$I,MATCH(Verdeelsleutels_absoluut!$C123,CBS_bodemgebruik_2015!$B:$B,0),MATCH(Verdeelsleutels_absoluut!S$1,CBS_bodemgebruik_2015!$C$1:$I$1,0))</f>
        <v>349</v>
      </c>
      <c r="T123">
        <f t="shared" si="5"/>
        <v>495</v>
      </c>
      <c r="U123">
        <f>INDEX(CBS_wegen_2019!B:C,MATCH(C123,CBS_wegen_2019!B:B,0),2)</f>
        <v>1071</v>
      </c>
    </row>
    <row r="124" spans="2:21">
      <c r="B124" t="str">
        <f>INDEX('ETLocal datasets'!B:C,MATCH(Verdeelsleutels_absoluut!C124,'ETLocal datasets'!C:C,0),1)</f>
        <v>GM0345</v>
      </c>
      <c r="C124" t="str">
        <f>'ETLocal datasets'!C110</f>
        <v>Veenendaal</v>
      </c>
      <c r="D124">
        <f>INDEX(CBS_bevolking_2018!B:C,MATCH(Verdeelsleutels_absoluut!C124,CBS_bevolking_2018!B:B,0),2)</f>
        <v>65589</v>
      </c>
      <c r="E124">
        <f>INDEX(CBS_landbouw_2018!$C:$I,MATCH(Verdeelsleutels_absoluut!$C124,CBS_landbouw_2018!$B:$B,0),MATCH(Verdeelsleutels_absoluut!E$1,CBS_landbouw_2018!$C$1:$I$1,0))</f>
        <v>13812</v>
      </c>
      <c r="F124">
        <f>INDEX(CBS_landbouw_2018!$C:$I,MATCH(Verdeelsleutels_absoluut!$C124,CBS_landbouw_2018!$B:$B,0),MATCH(Verdeelsleutels_absoluut!F$1,CBS_landbouw_2018!$C$1:$I$1,0))</f>
        <v>10426</v>
      </c>
      <c r="G124">
        <f>INDEX(CBS_landbouw_2018!$C:$I,MATCH(Verdeelsleutels_absoluut!$C124,CBS_landbouw_2018!$B:$B,0),MATCH(Verdeelsleutels_absoluut!G$1,CBS_landbouw_2018!$C$1:$I$1,0))</f>
        <v>124</v>
      </c>
      <c r="H124">
        <f>INDEX(CBS_landbouw_2018!$C:$I,MATCH(Verdeelsleutels_absoluut!$C124,CBS_landbouw_2018!$B:$B,0),MATCH(Verdeelsleutels_absoluut!H$1,CBS_landbouw_2018!$C$1:$I$1,0))</f>
        <v>3404</v>
      </c>
      <c r="I124">
        <f>INDEX(CBS_landbouw_2018!$C:$I,MATCH(Verdeelsleutels_absoluut!$C124,CBS_landbouw_2018!$B:$B,0),MATCH(Verdeelsleutels_absoluut!I$1,CBS_landbouw_2018!$C$1:$I$1,0))</f>
        <v>8296</v>
      </c>
      <c r="J124">
        <f>INDEX(CBS_landbouw_2018!$C:$I,MATCH(Verdeelsleutels_absoluut!$C124,CBS_landbouw_2018!$B:$B,0),MATCH(Verdeelsleutels_absoluut!J$1,CBS_landbouw_2018!$C$1:$I$1,0))</f>
        <v>0</v>
      </c>
      <c r="K124">
        <f>INDEX(CBS_landbouw_2018!$C:$I,MATCH(Verdeelsleutels_absoluut!$C124,CBS_landbouw_2018!$B:$B,0),MATCH(Verdeelsleutels_absoluut!K$1,CBS_landbouw_2018!$C$1:$I$1,0))</f>
        <v>0</v>
      </c>
      <c r="L124">
        <f t="shared" si="6"/>
        <v>3386</v>
      </c>
      <c r="M124">
        <f>INDEX(CBS_bodemgebruik_2015!$C:$F,MATCH(Verdeelsleutels_absoluut!$C124,CBS_bodemgebruik_2015!$B:$B,0),MATCH(Verdeelsleutels_absoluut!M$1,CBS_bodemgebruik_2015!$C$1:$F$1,0))</f>
        <v>400</v>
      </c>
      <c r="N124">
        <f>INDEX(CBS_bodemgebruik_2015!$C:$F,MATCH(Verdeelsleutels_absoluut!$C124,CBS_bodemgebruik_2015!$B:$B,0),MATCH(Verdeelsleutels_absoluut!N$1,CBS_bodemgebruik_2015!$C$1:$F$1,0))</f>
        <v>72</v>
      </c>
      <c r="O124">
        <f>INDEX(CBS_bodemgebruik_2015!$C:$F,MATCH(Verdeelsleutels_absoluut!$C124,CBS_bodemgebruik_2015!$B:$B,0),MATCH(Verdeelsleutels_absoluut!O$1,CBS_bodemgebruik_2015!$C$1:$F$1,0))</f>
        <v>27</v>
      </c>
      <c r="P124">
        <f>INDEX(CBS_bodemgebruik_2015!$C:$F,MATCH(Verdeelsleutels_absoluut!$C124,CBS_bodemgebruik_2015!$B:$B,0),MATCH(Verdeelsleutels_absoluut!P$1,CBS_bodemgebruik_2015!$C$1:$F$1,0))</f>
        <v>0</v>
      </c>
      <c r="Q124">
        <f>INDEX(CBS_bodemgebruik_2015!$C:$I,MATCH(Verdeelsleutels_absoluut!$C124,CBS_bodemgebruik_2015!$B:$B,0),MATCH(Verdeelsleutels_absoluut!Q$1,CBS_bodemgebruik_2015!$C$1:$I$1,0))</f>
        <v>41</v>
      </c>
      <c r="R124">
        <f>INDEX(CBS_bodemgebruik_2015!$C:$I,MATCH(Verdeelsleutels_absoluut!$C124,CBS_bodemgebruik_2015!$B:$B,0),MATCH(Verdeelsleutels_absoluut!R$1,CBS_bodemgebruik_2015!$C$1:$I$1,0))</f>
        <v>6</v>
      </c>
      <c r="S124">
        <f>INDEX(CBS_bodemgebruik_2015!$C:$I,MATCH(Verdeelsleutels_absoluut!$C124,CBS_bodemgebruik_2015!$B:$B,0),MATCH(Verdeelsleutels_absoluut!S$1,CBS_bodemgebruik_2015!$C$1:$I$1,0))</f>
        <v>20</v>
      </c>
      <c r="T124">
        <f t="shared" si="5"/>
        <v>67</v>
      </c>
      <c r="U124">
        <f>INDEX(CBS_wegen_2019!B:C,MATCH(C124,CBS_wegen_2019!B:B,0),2)</f>
        <v>223</v>
      </c>
    </row>
    <row r="125" spans="2:21">
      <c r="B125" t="str">
        <f>INDEX('ETLocal datasets'!B:C,MATCH(Verdeelsleutels_absoluut!C125,'ETLocal datasets'!C:C,0),1)</f>
        <v>GM0351</v>
      </c>
      <c r="C125" t="str">
        <f>'ETLocal datasets'!C111</f>
        <v>Woudenberg</v>
      </c>
      <c r="D125">
        <f>INDEX(CBS_bevolking_2018!B:C,MATCH(Verdeelsleutels_absoluut!C125,CBS_bevolking_2018!B:B,0),2)</f>
        <v>13166</v>
      </c>
      <c r="E125">
        <f>INDEX(CBS_landbouw_2018!$C:$I,MATCH(Verdeelsleutels_absoluut!$C125,CBS_landbouw_2018!$B:$B,0),MATCH(Verdeelsleutels_absoluut!E$1,CBS_landbouw_2018!$C$1:$I$1,0))</f>
        <v>209118</v>
      </c>
      <c r="F125">
        <f>INDEX(CBS_landbouw_2018!$C:$I,MATCH(Verdeelsleutels_absoluut!$C125,CBS_landbouw_2018!$B:$B,0),MATCH(Verdeelsleutels_absoluut!F$1,CBS_landbouw_2018!$C$1:$I$1,0))</f>
        <v>126311</v>
      </c>
      <c r="G125">
        <f>INDEX(CBS_landbouw_2018!$C:$I,MATCH(Verdeelsleutels_absoluut!$C125,CBS_landbouw_2018!$B:$B,0),MATCH(Verdeelsleutels_absoluut!G$1,CBS_landbouw_2018!$C$1:$I$1,0))</f>
        <v>3278</v>
      </c>
      <c r="H125">
        <f>INDEX(CBS_landbouw_2018!$C:$I,MATCH(Verdeelsleutels_absoluut!$C125,CBS_landbouw_2018!$B:$B,0),MATCH(Verdeelsleutels_absoluut!H$1,CBS_landbouw_2018!$C$1:$I$1,0))</f>
        <v>21084</v>
      </c>
      <c r="I125">
        <f>INDEX(CBS_landbouw_2018!$C:$I,MATCH(Verdeelsleutels_absoluut!$C125,CBS_landbouw_2018!$B:$B,0),MATCH(Verdeelsleutels_absoluut!I$1,CBS_landbouw_2018!$C$1:$I$1,0))</f>
        <v>437341</v>
      </c>
      <c r="J125">
        <f>INDEX(CBS_landbouw_2018!$C:$I,MATCH(Verdeelsleutels_absoluut!$C125,CBS_landbouw_2018!$B:$B,0),MATCH(Verdeelsleutels_absoluut!J$1,CBS_landbouw_2018!$C$1:$I$1,0))</f>
        <v>1063</v>
      </c>
      <c r="K125">
        <f>INDEX(CBS_landbouw_2018!$C:$I,MATCH(Verdeelsleutels_absoluut!$C125,CBS_landbouw_2018!$B:$B,0),MATCH(Verdeelsleutels_absoluut!K$1,CBS_landbouw_2018!$C$1:$I$1,0))</f>
        <v>0</v>
      </c>
      <c r="L125">
        <f t="shared" si="6"/>
        <v>82807</v>
      </c>
      <c r="M125">
        <f>INDEX(CBS_bodemgebruik_2015!$C:$F,MATCH(Verdeelsleutels_absoluut!$C125,CBS_bodemgebruik_2015!$B:$B,0),MATCH(Verdeelsleutels_absoluut!M$1,CBS_bodemgebruik_2015!$C$1:$F$1,0))</f>
        <v>2288</v>
      </c>
      <c r="N125">
        <f>INDEX(CBS_bodemgebruik_2015!$C:$F,MATCH(Verdeelsleutels_absoluut!$C125,CBS_bodemgebruik_2015!$B:$B,0),MATCH(Verdeelsleutels_absoluut!N$1,CBS_bodemgebruik_2015!$C$1:$F$1,0))</f>
        <v>13</v>
      </c>
      <c r="O125">
        <f>INDEX(CBS_bodemgebruik_2015!$C:$F,MATCH(Verdeelsleutels_absoluut!$C125,CBS_bodemgebruik_2015!$B:$B,0),MATCH(Verdeelsleutels_absoluut!O$1,CBS_bodemgebruik_2015!$C$1:$F$1,0))</f>
        <v>892</v>
      </c>
      <c r="P125">
        <f>INDEX(CBS_bodemgebruik_2015!$C:$F,MATCH(Verdeelsleutels_absoluut!$C125,CBS_bodemgebruik_2015!$B:$B,0),MATCH(Verdeelsleutels_absoluut!P$1,CBS_bodemgebruik_2015!$C$1:$F$1,0))</f>
        <v>13</v>
      </c>
      <c r="Q125">
        <f>INDEX(CBS_bodemgebruik_2015!$C:$I,MATCH(Verdeelsleutels_absoluut!$C125,CBS_bodemgebruik_2015!$B:$B,0),MATCH(Verdeelsleutels_absoluut!Q$1,CBS_bodemgebruik_2015!$C$1:$I$1,0))</f>
        <v>0</v>
      </c>
      <c r="R125">
        <f>INDEX(CBS_bodemgebruik_2015!$C:$I,MATCH(Verdeelsleutels_absoluut!$C125,CBS_bodemgebruik_2015!$B:$B,0),MATCH(Verdeelsleutels_absoluut!R$1,CBS_bodemgebruik_2015!$C$1:$I$1,0))</f>
        <v>10</v>
      </c>
      <c r="S125">
        <f>INDEX(CBS_bodemgebruik_2015!$C:$I,MATCH(Verdeelsleutels_absoluut!$C125,CBS_bodemgebruik_2015!$B:$B,0),MATCH(Verdeelsleutels_absoluut!S$1,CBS_bodemgebruik_2015!$C$1:$I$1,0))</f>
        <v>20</v>
      </c>
      <c r="T125">
        <f t="shared" si="5"/>
        <v>30</v>
      </c>
      <c r="U125">
        <f>INDEX(CBS_wegen_2019!B:C,MATCH(C125,CBS_wegen_2019!B:B,0),2)</f>
        <v>102</v>
      </c>
    </row>
    <row r="126" spans="2:21">
      <c r="B126" t="str">
        <f>INDEX('ETLocal datasets'!B:C,MATCH(Verdeelsleutels_absoluut!C126,'ETLocal datasets'!C:C,0),1)</f>
        <v>GM0352</v>
      </c>
      <c r="C126" t="str">
        <f>'ETLocal datasets'!C112</f>
        <v>Wijk bij Duurstede</v>
      </c>
      <c r="D126">
        <f>INDEX(CBS_bevolking_2018!B:C,MATCH(Verdeelsleutels_absoluut!C126,CBS_bevolking_2018!B:B,0),2)</f>
        <v>23762</v>
      </c>
      <c r="E126">
        <f>INDEX(CBS_landbouw_2018!$C:$I,MATCH(Verdeelsleutels_absoluut!$C126,CBS_landbouw_2018!$B:$B,0),MATCH(Verdeelsleutels_absoluut!E$1,CBS_landbouw_2018!$C$1:$I$1,0))</f>
        <v>290348</v>
      </c>
      <c r="F126">
        <f>INDEX(CBS_landbouw_2018!$C:$I,MATCH(Verdeelsleutels_absoluut!$C126,CBS_landbouw_2018!$B:$B,0),MATCH(Verdeelsleutels_absoluut!F$1,CBS_landbouw_2018!$C$1:$I$1,0))</f>
        <v>168450</v>
      </c>
      <c r="G126">
        <f>INDEX(CBS_landbouw_2018!$C:$I,MATCH(Verdeelsleutels_absoluut!$C126,CBS_landbouw_2018!$B:$B,0),MATCH(Verdeelsleutels_absoluut!G$1,CBS_landbouw_2018!$C$1:$I$1,0))</f>
        <v>3509</v>
      </c>
      <c r="H126">
        <f>INDEX(CBS_landbouw_2018!$C:$I,MATCH(Verdeelsleutels_absoluut!$C126,CBS_landbouw_2018!$B:$B,0),MATCH(Verdeelsleutels_absoluut!H$1,CBS_landbouw_2018!$C$1:$I$1,0))</f>
        <v>4067</v>
      </c>
      <c r="I126">
        <f>INDEX(CBS_landbouw_2018!$C:$I,MATCH(Verdeelsleutels_absoluut!$C126,CBS_landbouw_2018!$B:$B,0),MATCH(Verdeelsleutels_absoluut!I$1,CBS_landbouw_2018!$C$1:$I$1,0))</f>
        <v>50288</v>
      </c>
      <c r="J126">
        <f>INDEX(CBS_landbouw_2018!$C:$I,MATCH(Verdeelsleutels_absoluut!$C126,CBS_landbouw_2018!$B:$B,0),MATCH(Verdeelsleutels_absoluut!J$1,CBS_landbouw_2018!$C$1:$I$1,0))</f>
        <v>4073</v>
      </c>
      <c r="K126">
        <f>INDEX(CBS_landbouw_2018!$C:$I,MATCH(Verdeelsleutels_absoluut!$C126,CBS_landbouw_2018!$B:$B,0),MATCH(Verdeelsleutels_absoluut!K$1,CBS_landbouw_2018!$C$1:$I$1,0))</f>
        <v>0</v>
      </c>
      <c r="L126">
        <f t="shared" si="6"/>
        <v>121898</v>
      </c>
      <c r="M126">
        <f>INDEX(CBS_bodemgebruik_2015!$C:$F,MATCH(Verdeelsleutels_absoluut!$C126,CBS_bodemgebruik_2015!$B:$B,0),MATCH(Verdeelsleutels_absoluut!M$1,CBS_bodemgebruik_2015!$C$1:$F$1,0))</f>
        <v>3673</v>
      </c>
      <c r="N126">
        <f>INDEX(CBS_bodemgebruik_2015!$C:$F,MATCH(Verdeelsleutels_absoluut!$C126,CBS_bodemgebruik_2015!$B:$B,0),MATCH(Verdeelsleutels_absoluut!N$1,CBS_bodemgebruik_2015!$C$1:$F$1,0))</f>
        <v>53</v>
      </c>
      <c r="O126">
        <f>INDEX(CBS_bodemgebruik_2015!$C:$F,MATCH(Verdeelsleutels_absoluut!$C126,CBS_bodemgebruik_2015!$B:$B,0),MATCH(Verdeelsleutels_absoluut!O$1,CBS_bodemgebruik_2015!$C$1:$F$1,0))</f>
        <v>432</v>
      </c>
      <c r="P126">
        <f>INDEX(CBS_bodemgebruik_2015!$C:$F,MATCH(Verdeelsleutels_absoluut!$C126,CBS_bodemgebruik_2015!$B:$B,0),MATCH(Verdeelsleutels_absoluut!P$1,CBS_bodemgebruik_2015!$C$1:$F$1,0))</f>
        <v>1</v>
      </c>
      <c r="Q126">
        <f>INDEX(CBS_bodemgebruik_2015!$C:$I,MATCH(Verdeelsleutels_absoluut!$C126,CBS_bodemgebruik_2015!$B:$B,0),MATCH(Verdeelsleutels_absoluut!Q$1,CBS_bodemgebruik_2015!$C$1:$I$1,0))</f>
        <v>0</v>
      </c>
      <c r="R126">
        <f>INDEX(CBS_bodemgebruik_2015!$C:$I,MATCH(Verdeelsleutels_absoluut!$C126,CBS_bodemgebruik_2015!$B:$B,0),MATCH(Verdeelsleutels_absoluut!R$1,CBS_bodemgebruik_2015!$C$1:$I$1,0))</f>
        <v>27</v>
      </c>
      <c r="S126">
        <f>INDEX(CBS_bodemgebruik_2015!$C:$I,MATCH(Verdeelsleutels_absoluut!$C126,CBS_bodemgebruik_2015!$B:$B,0),MATCH(Verdeelsleutels_absoluut!S$1,CBS_bodemgebruik_2015!$C$1:$I$1,0))</f>
        <v>163</v>
      </c>
      <c r="T126">
        <f t="shared" si="5"/>
        <v>190</v>
      </c>
      <c r="U126">
        <f>INDEX(CBS_wegen_2019!B:C,MATCH(C126,CBS_wegen_2019!B:B,0),2)</f>
        <v>179</v>
      </c>
    </row>
    <row r="127" spans="2:21">
      <c r="B127" t="str">
        <f>INDEX('ETLocal datasets'!B:C,MATCH(Verdeelsleutels_absoluut!C127,'ETLocal datasets'!C:C,0),1)</f>
        <v>GM0353</v>
      </c>
      <c r="C127" t="str">
        <f>'ETLocal datasets'!C113</f>
        <v>IJsselstein</v>
      </c>
      <c r="D127">
        <f>INDEX(CBS_bevolking_2018!B:C,MATCH(Verdeelsleutels_absoluut!C127,CBS_bevolking_2018!B:B,0),2)</f>
        <v>34160</v>
      </c>
      <c r="E127">
        <f>INDEX(CBS_landbouw_2018!$C:$I,MATCH(Verdeelsleutels_absoluut!$C127,CBS_landbouw_2018!$B:$B,0),MATCH(Verdeelsleutels_absoluut!E$1,CBS_landbouw_2018!$C$1:$I$1,0))</f>
        <v>101779</v>
      </c>
      <c r="F127">
        <f>INDEX(CBS_landbouw_2018!$C:$I,MATCH(Verdeelsleutels_absoluut!$C127,CBS_landbouw_2018!$B:$B,0),MATCH(Verdeelsleutels_absoluut!F$1,CBS_landbouw_2018!$C$1:$I$1,0))</f>
        <v>78902</v>
      </c>
      <c r="G127">
        <f>INDEX(CBS_landbouw_2018!$C:$I,MATCH(Verdeelsleutels_absoluut!$C127,CBS_landbouw_2018!$B:$B,0),MATCH(Verdeelsleutels_absoluut!G$1,CBS_landbouw_2018!$C$1:$I$1,0))</f>
        <v>1611</v>
      </c>
      <c r="H127">
        <f>INDEX(CBS_landbouw_2018!$C:$I,MATCH(Verdeelsleutels_absoluut!$C127,CBS_landbouw_2018!$B:$B,0),MATCH(Verdeelsleutels_absoluut!H$1,CBS_landbouw_2018!$C$1:$I$1,0))</f>
        <v>2707</v>
      </c>
      <c r="I127">
        <f>INDEX(CBS_landbouw_2018!$C:$I,MATCH(Verdeelsleutels_absoluut!$C127,CBS_landbouw_2018!$B:$B,0),MATCH(Verdeelsleutels_absoluut!I$1,CBS_landbouw_2018!$C$1:$I$1,0))</f>
        <v>0</v>
      </c>
      <c r="J127">
        <f>INDEX(CBS_landbouw_2018!$C:$I,MATCH(Verdeelsleutels_absoluut!$C127,CBS_landbouw_2018!$B:$B,0),MATCH(Verdeelsleutels_absoluut!J$1,CBS_landbouw_2018!$C$1:$I$1,0))</f>
        <v>251</v>
      </c>
      <c r="K127">
        <f>INDEX(CBS_landbouw_2018!$C:$I,MATCH(Verdeelsleutels_absoluut!$C127,CBS_landbouw_2018!$B:$B,0),MATCH(Verdeelsleutels_absoluut!K$1,CBS_landbouw_2018!$C$1:$I$1,0))</f>
        <v>0</v>
      </c>
      <c r="L127">
        <f t="shared" si="6"/>
        <v>22877</v>
      </c>
      <c r="M127">
        <f>INDEX(CBS_bodemgebruik_2015!$C:$F,MATCH(Verdeelsleutels_absoluut!$C127,CBS_bodemgebruik_2015!$B:$B,0),MATCH(Verdeelsleutels_absoluut!M$1,CBS_bodemgebruik_2015!$C$1:$F$1,0))</f>
        <v>1349</v>
      </c>
      <c r="N127">
        <f>INDEX(CBS_bodemgebruik_2015!$C:$F,MATCH(Verdeelsleutels_absoluut!$C127,CBS_bodemgebruik_2015!$B:$B,0),MATCH(Verdeelsleutels_absoluut!N$1,CBS_bodemgebruik_2015!$C$1:$F$1,0))</f>
        <v>35</v>
      </c>
      <c r="O127">
        <f>INDEX(CBS_bodemgebruik_2015!$C:$F,MATCH(Verdeelsleutels_absoluut!$C127,CBS_bodemgebruik_2015!$B:$B,0),MATCH(Verdeelsleutels_absoluut!O$1,CBS_bodemgebruik_2015!$C$1:$F$1,0))</f>
        <v>40</v>
      </c>
      <c r="P127">
        <f>INDEX(CBS_bodemgebruik_2015!$C:$F,MATCH(Verdeelsleutels_absoluut!$C127,CBS_bodemgebruik_2015!$B:$B,0),MATCH(Verdeelsleutels_absoluut!P$1,CBS_bodemgebruik_2015!$C$1:$F$1,0))</f>
        <v>0</v>
      </c>
      <c r="Q127">
        <f>INDEX(CBS_bodemgebruik_2015!$C:$I,MATCH(Verdeelsleutels_absoluut!$C127,CBS_bodemgebruik_2015!$B:$B,0),MATCH(Verdeelsleutels_absoluut!Q$1,CBS_bodemgebruik_2015!$C$1:$I$1,0))</f>
        <v>2</v>
      </c>
      <c r="R127">
        <f>INDEX(CBS_bodemgebruik_2015!$C:$I,MATCH(Verdeelsleutels_absoluut!$C127,CBS_bodemgebruik_2015!$B:$B,0),MATCH(Verdeelsleutels_absoluut!R$1,CBS_bodemgebruik_2015!$C$1:$I$1,0))</f>
        <v>6</v>
      </c>
      <c r="S127">
        <f>INDEX(CBS_bodemgebruik_2015!$C:$I,MATCH(Verdeelsleutels_absoluut!$C127,CBS_bodemgebruik_2015!$B:$B,0),MATCH(Verdeelsleutels_absoluut!S$1,CBS_bodemgebruik_2015!$C$1:$I$1,0))</f>
        <v>38</v>
      </c>
      <c r="T127">
        <f t="shared" si="5"/>
        <v>46</v>
      </c>
      <c r="U127">
        <f>INDEX(CBS_wegen_2019!B:C,MATCH(C127,CBS_wegen_2019!B:B,0),2)</f>
        <v>150</v>
      </c>
    </row>
    <row r="128" spans="2:21">
      <c r="B128" t="str">
        <f>INDEX('ETLocal datasets'!B:C,MATCH(Verdeelsleutels_absoluut!C128,'ETLocal datasets'!C:C,0),1)</f>
        <v>GM0355</v>
      </c>
      <c r="C128" t="str">
        <f>'ETLocal datasets'!C114</f>
        <v>Zeist</v>
      </c>
      <c r="D128">
        <f>INDEX(CBS_bevolking_2018!B:C,MATCH(Verdeelsleutels_absoluut!C128,CBS_bevolking_2018!B:B,0),2)</f>
        <v>63934</v>
      </c>
      <c r="E128">
        <f>INDEX(CBS_landbouw_2018!$C:$I,MATCH(Verdeelsleutels_absoluut!$C128,CBS_landbouw_2018!$B:$B,0),MATCH(Verdeelsleutels_absoluut!E$1,CBS_landbouw_2018!$C$1:$I$1,0))</f>
        <v>23709</v>
      </c>
      <c r="F128">
        <f>INDEX(CBS_landbouw_2018!$C:$I,MATCH(Verdeelsleutels_absoluut!$C128,CBS_landbouw_2018!$B:$B,0),MATCH(Verdeelsleutels_absoluut!F$1,CBS_landbouw_2018!$C$1:$I$1,0))</f>
        <v>18497</v>
      </c>
      <c r="G128">
        <f>INDEX(CBS_landbouw_2018!$C:$I,MATCH(Verdeelsleutels_absoluut!$C128,CBS_landbouw_2018!$B:$B,0),MATCH(Verdeelsleutels_absoluut!G$1,CBS_landbouw_2018!$C$1:$I$1,0))</f>
        <v>470</v>
      </c>
      <c r="H128">
        <f>INDEX(CBS_landbouw_2018!$C:$I,MATCH(Verdeelsleutels_absoluut!$C128,CBS_landbouw_2018!$B:$B,0),MATCH(Verdeelsleutels_absoluut!H$1,CBS_landbouw_2018!$C$1:$I$1,0))</f>
        <v>1040</v>
      </c>
      <c r="I128">
        <f>INDEX(CBS_landbouw_2018!$C:$I,MATCH(Verdeelsleutels_absoluut!$C128,CBS_landbouw_2018!$B:$B,0),MATCH(Verdeelsleutels_absoluut!I$1,CBS_landbouw_2018!$C$1:$I$1,0))</f>
        <v>0</v>
      </c>
      <c r="J128">
        <f>INDEX(CBS_landbouw_2018!$C:$I,MATCH(Verdeelsleutels_absoluut!$C128,CBS_landbouw_2018!$B:$B,0),MATCH(Verdeelsleutels_absoluut!J$1,CBS_landbouw_2018!$C$1:$I$1,0))</f>
        <v>0</v>
      </c>
      <c r="K128">
        <f>INDEX(CBS_landbouw_2018!$C:$I,MATCH(Verdeelsleutels_absoluut!$C128,CBS_landbouw_2018!$B:$B,0),MATCH(Verdeelsleutels_absoluut!K$1,CBS_landbouw_2018!$C$1:$I$1,0))</f>
        <v>0</v>
      </c>
      <c r="L128">
        <f t="shared" si="6"/>
        <v>5212</v>
      </c>
      <c r="M128">
        <f>INDEX(CBS_bodemgebruik_2015!$C:$F,MATCH(Verdeelsleutels_absoluut!$C128,CBS_bodemgebruik_2015!$B:$B,0),MATCH(Verdeelsleutels_absoluut!M$1,CBS_bodemgebruik_2015!$C$1:$F$1,0))</f>
        <v>599</v>
      </c>
      <c r="N128">
        <f>INDEX(CBS_bodemgebruik_2015!$C:$F,MATCH(Verdeelsleutels_absoluut!$C128,CBS_bodemgebruik_2015!$B:$B,0),MATCH(Verdeelsleutels_absoluut!N$1,CBS_bodemgebruik_2015!$C$1:$F$1,0))</f>
        <v>108</v>
      </c>
      <c r="O128">
        <f>INDEX(CBS_bodemgebruik_2015!$C:$F,MATCH(Verdeelsleutels_absoluut!$C128,CBS_bodemgebruik_2015!$B:$B,0),MATCH(Verdeelsleutels_absoluut!O$1,CBS_bodemgebruik_2015!$C$1:$F$1,0))</f>
        <v>2110</v>
      </c>
      <c r="P128">
        <f>INDEX(CBS_bodemgebruik_2015!$C:$F,MATCH(Verdeelsleutels_absoluut!$C128,CBS_bodemgebruik_2015!$B:$B,0),MATCH(Verdeelsleutels_absoluut!P$1,CBS_bodemgebruik_2015!$C$1:$F$1,0))</f>
        <v>85</v>
      </c>
      <c r="Q128">
        <f>INDEX(CBS_bodemgebruik_2015!$C:$I,MATCH(Verdeelsleutels_absoluut!$C128,CBS_bodemgebruik_2015!$B:$B,0),MATCH(Verdeelsleutels_absoluut!Q$1,CBS_bodemgebruik_2015!$C$1:$I$1,0))</f>
        <v>4</v>
      </c>
      <c r="R128">
        <f>INDEX(CBS_bodemgebruik_2015!$C:$I,MATCH(Verdeelsleutels_absoluut!$C128,CBS_bodemgebruik_2015!$B:$B,0),MATCH(Verdeelsleutels_absoluut!R$1,CBS_bodemgebruik_2015!$C$1:$I$1,0))</f>
        <v>3</v>
      </c>
      <c r="S128">
        <f>INDEX(CBS_bodemgebruik_2015!$C:$I,MATCH(Verdeelsleutels_absoluut!$C128,CBS_bodemgebruik_2015!$B:$B,0),MATCH(Verdeelsleutels_absoluut!S$1,CBS_bodemgebruik_2015!$C$1:$I$1,0))</f>
        <v>11</v>
      </c>
      <c r="T128">
        <f t="shared" si="5"/>
        <v>18</v>
      </c>
      <c r="U128">
        <f>INDEX(CBS_wegen_2019!B:C,MATCH(C128,CBS_wegen_2019!B:B,0),2)</f>
        <v>265</v>
      </c>
    </row>
    <row r="129" spans="2:21">
      <c r="B129" t="str">
        <f>INDEX('ETLocal datasets'!B:C,MATCH(Verdeelsleutels_absoluut!C129,'ETLocal datasets'!C:C,0),1)</f>
        <v>GM0356</v>
      </c>
      <c r="C129" t="str">
        <f>'ETLocal datasets'!C115</f>
        <v>Nieuwegein</v>
      </c>
      <c r="D129">
        <f>INDEX(CBS_bevolking_2018!B:C,MATCH(Verdeelsleutels_absoluut!C129,CBS_bevolking_2018!B:B,0),2)</f>
        <v>63036</v>
      </c>
      <c r="E129">
        <f>INDEX(CBS_landbouw_2018!$C:$I,MATCH(Verdeelsleutels_absoluut!$C129,CBS_landbouw_2018!$B:$B,0),MATCH(Verdeelsleutels_absoluut!E$1,CBS_landbouw_2018!$C$1:$I$1,0))</f>
        <v>14397</v>
      </c>
      <c r="F129">
        <f>INDEX(CBS_landbouw_2018!$C:$I,MATCH(Verdeelsleutels_absoluut!$C129,CBS_landbouw_2018!$B:$B,0),MATCH(Verdeelsleutels_absoluut!F$1,CBS_landbouw_2018!$C$1:$I$1,0))</f>
        <v>1957</v>
      </c>
      <c r="G129">
        <f>INDEX(CBS_landbouw_2018!$C:$I,MATCH(Verdeelsleutels_absoluut!$C129,CBS_landbouw_2018!$B:$B,0),MATCH(Verdeelsleutels_absoluut!G$1,CBS_landbouw_2018!$C$1:$I$1,0))</f>
        <v>3</v>
      </c>
      <c r="H129">
        <f>INDEX(CBS_landbouw_2018!$C:$I,MATCH(Verdeelsleutels_absoluut!$C129,CBS_landbouw_2018!$B:$B,0),MATCH(Verdeelsleutels_absoluut!H$1,CBS_landbouw_2018!$C$1:$I$1,0))</f>
        <v>3</v>
      </c>
      <c r="I129">
        <f>INDEX(CBS_landbouw_2018!$C:$I,MATCH(Verdeelsleutels_absoluut!$C129,CBS_landbouw_2018!$B:$B,0),MATCH(Verdeelsleutels_absoluut!I$1,CBS_landbouw_2018!$C$1:$I$1,0))</f>
        <v>0</v>
      </c>
      <c r="J129">
        <f>INDEX(CBS_landbouw_2018!$C:$I,MATCH(Verdeelsleutels_absoluut!$C129,CBS_landbouw_2018!$B:$B,0),MATCH(Verdeelsleutels_absoluut!J$1,CBS_landbouw_2018!$C$1:$I$1,0))</f>
        <v>0</v>
      </c>
      <c r="K129">
        <f>INDEX(CBS_landbouw_2018!$C:$I,MATCH(Verdeelsleutels_absoluut!$C129,CBS_landbouw_2018!$B:$B,0),MATCH(Verdeelsleutels_absoluut!K$1,CBS_landbouw_2018!$C$1:$I$1,0))</f>
        <v>0</v>
      </c>
      <c r="L129">
        <f t="shared" si="6"/>
        <v>12440</v>
      </c>
      <c r="M129">
        <f>INDEX(CBS_bodemgebruik_2015!$C:$F,MATCH(Verdeelsleutels_absoluut!$C129,CBS_bodemgebruik_2015!$B:$B,0),MATCH(Verdeelsleutels_absoluut!M$1,CBS_bodemgebruik_2015!$C$1:$F$1,0))</f>
        <v>332</v>
      </c>
      <c r="N129">
        <f>INDEX(CBS_bodemgebruik_2015!$C:$F,MATCH(Verdeelsleutels_absoluut!$C129,CBS_bodemgebruik_2015!$B:$B,0),MATCH(Verdeelsleutels_absoluut!N$1,CBS_bodemgebruik_2015!$C$1:$F$1,0))</f>
        <v>252</v>
      </c>
      <c r="O129">
        <f>INDEX(CBS_bodemgebruik_2015!$C:$F,MATCH(Verdeelsleutels_absoluut!$C129,CBS_bodemgebruik_2015!$B:$B,0),MATCH(Verdeelsleutels_absoluut!O$1,CBS_bodemgebruik_2015!$C$1:$F$1,0))</f>
        <v>87</v>
      </c>
      <c r="P129">
        <f>INDEX(CBS_bodemgebruik_2015!$C:$F,MATCH(Verdeelsleutels_absoluut!$C129,CBS_bodemgebruik_2015!$B:$B,0),MATCH(Verdeelsleutels_absoluut!P$1,CBS_bodemgebruik_2015!$C$1:$F$1,0))</f>
        <v>0</v>
      </c>
      <c r="Q129">
        <f>INDEX(CBS_bodemgebruik_2015!$C:$I,MATCH(Verdeelsleutels_absoluut!$C129,CBS_bodemgebruik_2015!$B:$B,0),MATCH(Verdeelsleutels_absoluut!Q$1,CBS_bodemgebruik_2015!$C$1:$I$1,0))</f>
        <v>5</v>
      </c>
      <c r="R129">
        <f>INDEX(CBS_bodemgebruik_2015!$C:$I,MATCH(Verdeelsleutels_absoluut!$C129,CBS_bodemgebruik_2015!$B:$B,0),MATCH(Verdeelsleutels_absoluut!R$1,CBS_bodemgebruik_2015!$C$1:$I$1,0))</f>
        <v>19</v>
      </c>
      <c r="S129">
        <f>INDEX(CBS_bodemgebruik_2015!$C:$I,MATCH(Verdeelsleutels_absoluut!$C129,CBS_bodemgebruik_2015!$B:$B,0),MATCH(Verdeelsleutels_absoluut!S$1,CBS_bodemgebruik_2015!$C$1:$I$1,0))</f>
        <v>166</v>
      </c>
      <c r="T129">
        <f t="shared" si="5"/>
        <v>190</v>
      </c>
      <c r="U129">
        <f>INDEX(CBS_wegen_2019!B:C,MATCH(C129,CBS_wegen_2019!B:B,0),2)</f>
        <v>282</v>
      </c>
    </row>
    <row r="130" spans="2:21">
      <c r="B130" t="str">
        <f>INDEX('ETLocal datasets'!B:C,MATCH(Verdeelsleutels_absoluut!C130,'ETLocal datasets'!C:C,0),1)</f>
        <v>GM0358</v>
      </c>
      <c r="C130" t="str">
        <f>'ETLocal datasets'!C116</f>
        <v>Aalsmeer</v>
      </c>
      <c r="D130">
        <f>INDEX(CBS_bevolking_2018!B:C,MATCH(Verdeelsleutels_absoluut!C130,CBS_bevolking_2018!B:B,0),2)</f>
        <v>31728</v>
      </c>
      <c r="E130">
        <f>INDEX(CBS_landbouw_2018!$C:$I,MATCH(Verdeelsleutels_absoluut!$C130,CBS_landbouw_2018!$B:$B,0),MATCH(Verdeelsleutels_absoluut!E$1,CBS_landbouw_2018!$C$1:$I$1,0))</f>
        <v>44035</v>
      </c>
      <c r="F130">
        <f>INDEX(CBS_landbouw_2018!$C:$I,MATCH(Verdeelsleutels_absoluut!$C130,CBS_landbouw_2018!$B:$B,0),MATCH(Verdeelsleutels_absoluut!F$1,CBS_landbouw_2018!$C$1:$I$1,0))</f>
        <v>4886</v>
      </c>
      <c r="G130">
        <f>INDEX(CBS_landbouw_2018!$C:$I,MATCH(Verdeelsleutels_absoluut!$C130,CBS_landbouw_2018!$B:$B,0),MATCH(Verdeelsleutels_absoluut!G$1,CBS_landbouw_2018!$C$1:$I$1,0))</f>
        <v>17</v>
      </c>
      <c r="H130">
        <f>INDEX(CBS_landbouw_2018!$C:$I,MATCH(Verdeelsleutels_absoluut!$C130,CBS_landbouw_2018!$B:$B,0),MATCH(Verdeelsleutels_absoluut!H$1,CBS_landbouw_2018!$C$1:$I$1,0))</f>
        <v>0</v>
      </c>
      <c r="I130">
        <f>INDEX(CBS_landbouw_2018!$C:$I,MATCH(Verdeelsleutels_absoluut!$C130,CBS_landbouw_2018!$B:$B,0),MATCH(Verdeelsleutels_absoluut!I$1,CBS_landbouw_2018!$C$1:$I$1,0))</f>
        <v>0</v>
      </c>
      <c r="J130">
        <f>INDEX(CBS_landbouw_2018!$C:$I,MATCH(Verdeelsleutels_absoluut!$C130,CBS_landbouw_2018!$B:$B,0),MATCH(Verdeelsleutels_absoluut!J$1,CBS_landbouw_2018!$C$1:$I$1,0))</f>
        <v>9140</v>
      </c>
      <c r="K130">
        <f>INDEX(CBS_landbouw_2018!$C:$I,MATCH(Verdeelsleutels_absoluut!$C130,CBS_landbouw_2018!$B:$B,0),MATCH(Verdeelsleutels_absoluut!K$1,CBS_landbouw_2018!$C$1:$I$1,0))</f>
        <v>3715</v>
      </c>
      <c r="L130">
        <f t="shared" si="6"/>
        <v>39149</v>
      </c>
      <c r="M130">
        <f>INDEX(CBS_bodemgebruik_2015!$C:$F,MATCH(Verdeelsleutels_absoluut!$C130,CBS_bodemgebruik_2015!$B:$B,0),MATCH(Verdeelsleutels_absoluut!M$1,CBS_bodemgebruik_2015!$C$1:$F$1,0))</f>
        <v>799</v>
      </c>
      <c r="N130">
        <f>INDEX(CBS_bodemgebruik_2015!$C:$F,MATCH(Verdeelsleutels_absoluut!$C130,CBS_bodemgebruik_2015!$B:$B,0),MATCH(Verdeelsleutels_absoluut!N$1,CBS_bodemgebruik_2015!$C$1:$F$1,0))</f>
        <v>47</v>
      </c>
      <c r="O130">
        <f>INDEX(CBS_bodemgebruik_2015!$C:$F,MATCH(Verdeelsleutels_absoluut!$C130,CBS_bodemgebruik_2015!$B:$B,0),MATCH(Verdeelsleutels_absoluut!O$1,CBS_bodemgebruik_2015!$C$1:$F$1,0))</f>
        <v>47</v>
      </c>
      <c r="P130">
        <f>INDEX(CBS_bodemgebruik_2015!$C:$F,MATCH(Verdeelsleutels_absoluut!$C130,CBS_bodemgebruik_2015!$B:$B,0),MATCH(Verdeelsleutels_absoluut!P$1,CBS_bodemgebruik_2015!$C$1:$F$1,0))</f>
        <v>0</v>
      </c>
      <c r="Q130">
        <f>INDEX(CBS_bodemgebruik_2015!$C:$I,MATCH(Verdeelsleutels_absoluut!$C130,CBS_bodemgebruik_2015!$B:$B,0),MATCH(Verdeelsleutels_absoluut!Q$1,CBS_bodemgebruik_2015!$C$1:$I$1,0))</f>
        <v>90</v>
      </c>
      <c r="R130">
        <f>INDEX(CBS_bodemgebruik_2015!$C:$I,MATCH(Verdeelsleutels_absoluut!$C130,CBS_bodemgebruik_2015!$B:$B,0),MATCH(Verdeelsleutels_absoluut!R$1,CBS_bodemgebruik_2015!$C$1:$I$1,0))</f>
        <v>31</v>
      </c>
      <c r="S130">
        <f>INDEX(CBS_bodemgebruik_2015!$C:$I,MATCH(Verdeelsleutels_absoluut!$C130,CBS_bodemgebruik_2015!$B:$B,0),MATCH(Verdeelsleutels_absoluut!S$1,CBS_bodemgebruik_2015!$C$1:$I$1,0))</f>
        <v>1186</v>
      </c>
      <c r="T130">
        <f t="shared" si="5"/>
        <v>1307</v>
      </c>
      <c r="U130">
        <f>INDEX(CBS_wegen_2019!B:C,MATCH(C130,CBS_wegen_2019!B:B,0),2)</f>
        <v>138</v>
      </c>
    </row>
    <row r="131" spans="2:21">
      <c r="B131" t="str">
        <f>INDEX('ETLocal datasets'!B:C,MATCH(Verdeelsleutels_absoluut!C131,'ETLocal datasets'!C:C,0),1)</f>
        <v>GM0361</v>
      </c>
      <c r="C131" t="str">
        <f>'ETLocal datasets'!C117</f>
        <v>Alkmaar</v>
      </c>
      <c r="D131">
        <f>INDEX(CBS_bevolking_2018!B:C,MATCH(Verdeelsleutels_absoluut!C131,CBS_bevolking_2018!B:B,0),2)</f>
        <v>108558</v>
      </c>
      <c r="E131">
        <f>INDEX(CBS_landbouw_2018!$C:$I,MATCH(Verdeelsleutels_absoluut!$C131,CBS_landbouw_2018!$B:$B,0),MATCH(Verdeelsleutels_absoluut!E$1,CBS_landbouw_2018!$C$1:$I$1,0))</f>
        <v>589847</v>
      </c>
      <c r="F131">
        <f>INDEX(CBS_landbouw_2018!$C:$I,MATCH(Verdeelsleutels_absoluut!$C131,CBS_landbouw_2018!$B:$B,0),MATCH(Verdeelsleutels_absoluut!F$1,CBS_landbouw_2018!$C$1:$I$1,0))</f>
        <v>325723</v>
      </c>
      <c r="G131">
        <f>INDEX(CBS_landbouw_2018!$C:$I,MATCH(Verdeelsleutels_absoluut!$C131,CBS_landbouw_2018!$B:$B,0),MATCH(Verdeelsleutels_absoluut!G$1,CBS_landbouw_2018!$C$1:$I$1,0))</f>
        <v>6276</v>
      </c>
      <c r="H131">
        <f>INDEX(CBS_landbouw_2018!$C:$I,MATCH(Verdeelsleutels_absoluut!$C131,CBS_landbouw_2018!$B:$B,0),MATCH(Verdeelsleutels_absoluut!H$1,CBS_landbouw_2018!$C$1:$I$1,0))</f>
        <v>1</v>
      </c>
      <c r="I131">
        <f>INDEX(CBS_landbouw_2018!$C:$I,MATCH(Verdeelsleutels_absoluut!$C131,CBS_landbouw_2018!$B:$B,0),MATCH(Verdeelsleutels_absoluut!I$1,CBS_landbouw_2018!$C$1:$I$1,0))</f>
        <v>172827</v>
      </c>
      <c r="J131">
        <f>INDEX(CBS_landbouw_2018!$C:$I,MATCH(Verdeelsleutels_absoluut!$C131,CBS_landbouw_2018!$B:$B,0),MATCH(Verdeelsleutels_absoluut!J$1,CBS_landbouw_2018!$C$1:$I$1,0))</f>
        <v>37059</v>
      </c>
      <c r="K131">
        <f>INDEX(CBS_landbouw_2018!$C:$I,MATCH(Verdeelsleutels_absoluut!$C131,CBS_landbouw_2018!$B:$B,0),MATCH(Verdeelsleutels_absoluut!K$1,CBS_landbouw_2018!$C$1:$I$1,0))</f>
        <v>15199</v>
      </c>
      <c r="L131">
        <f t="shared" si="6"/>
        <v>264124</v>
      </c>
      <c r="M131">
        <f>INDEX(CBS_bodemgebruik_2015!$C:$F,MATCH(Verdeelsleutels_absoluut!$C131,CBS_bodemgebruik_2015!$B:$B,0),MATCH(Verdeelsleutels_absoluut!M$1,CBS_bodemgebruik_2015!$C$1:$F$1,0))</f>
        <v>7829</v>
      </c>
      <c r="N131">
        <f>INDEX(CBS_bodemgebruik_2015!$C:$F,MATCH(Verdeelsleutels_absoluut!$C131,CBS_bodemgebruik_2015!$B:$B,0),MATCH(Verdeelsleutels_absoluut!N$1,CBS_bodemgebruik_2015!$C$1:$F$1,0))</f>
        <v>228</v>
      </c>
      <c r="O131">
        <f>INDEX(CBS_bodemgebruik_2015!$C:$F,MATCH(Verdeelsleutels_absoluut!$C131,CBS_bodemgebruik_2015!$B:$B,0),MATCH(Verdeelsleutels_absoluut!O$1,CBS_bodemgebruik_2015!$C$1:$F$1,0))</f>
        <v>9</v>
      </c>
      <c r="P131">
        <f>INDEX(CBS_bodemgebruik_2015!$C:$F,MATCH(Verdeelsleutels_absoluut!$C131,CBS_bodemgebruik_2015!$B:$B,0),MATCH(Verdeelsleutels_absoluut!P$1,CBS_bodemgebruik_2015!$C$1:$F$1,0))</f>
        <v>2</v>
      </c>
      <c r="Q131">
        <f>INDEX(CBS_bodemgebruik_2015!$C:$I,MATCH(Verdeelsleutels_absoluut!$C131,CBS_bodemgebruik_2015!$B:$B,0),MATCH(Verdeelsleutels_absoluut!Q$1,CBS_bodemgebruik_2015!$C$1:$I$1,0))</f>
        <v>161</v>
      </c>
      <c r="R131">
        <f>INDEX(CBS_bodemgebruik_2015!$C:$I,MATCH(Verdeelsleutels_absoluut!$C131,CBS_bodemgebruik_2015!$B:$B,0),MATCH(Verdeelsleutels_absoluut!R$1,CBS_bodemgebruik_2015!$C$1:$I$1,0))</f>
        <v>15</v>
      </c>
      <c r="S131">
        <f>INDEX(CBS_bodemgebruik_2015!$C:$I,MATCH(Verdeelsleutels_absoluut!$C131,CBS_bodemgebruik_2015!$B:$B,0),MATCH(Verdeelsleutels_absoluut!S$1,CBS_bodemgebruik_2015!$C$1:$I$1,0))</f>
        <v>674</v>
      </c>
      <c r="T131">
        <f t="shared" si="5"/>
        <v>850</v>
      </c>
      <c r="U131">
        <f>INDEX(CBS_wegen_2019!B:C,MATCH(C131,CBS_wegen_2019!B:B,0),2)</f>
        <v>528</v>
      </c>
    </row>
    <row r="132" spans="2:21">
      <c r="B132" t="str">
        <f>INDEX('ETLocal datasets'!B:C,MATCH(Verdeelsleutels_absoluut!C132,'ETLocal datasets'!C:C,0),1)</f>
        <v>GM0362</v>
      </c>
      <c r="C132" t="str">
        <f>'ETLocal datasets'!C118</f>
        <v>Amstelveen</v>
      </c>
      <c r="D132">
        <f>INDEX(CBS_bevolking_2018!B:C,MATCH(Verdeelsleutels_absoluut!C132,CBS_bevolking_2018!B:B,0),2)</f>
        <v>90838</v>
      </c>
      <c r="E132">
        <f>INDEX(CBS_landbouw_2018!$C:$I,MATCH(Verdeelsleutels_absoluut!$C132,CBS_landbouw_2018!$B:$B,0),MATCH(Verdeelsleutels_absoluut!E$1,CBS_landbouw_2018!$C$1:$I$1,0))</f>
        <v>100093</v>
      </c>
      <c r="F132">
        <f>INDEX(CBS_landbouw_2018!$C:$I,MATCH(Verdeelsleutels_absoluut!$C132,CBS_landbouw_2018!$B:$B,0),MATCH(Verdeelsleutels_absoluut!F$1,CBS_landbouw_2018!$C$1:$I$1,0))</f>
        <v>64731</v>
      </c>
      <c r="G132">
        <f>INDEX(CBS_landbouw_2018!$C:$I,MATCH(Verdeelsleutels_absoluut!$C132,CBS_landbouw_2018!$B:$B,0),MATCH(Verdeelsleutels_absoluut!G$1,CBS_landbouw_2018!$C$1:$I$1,0))</f>
        <v>881</v>
      </c>
      <c r="H132">
        <f>INDEX(CBS_landbouw_2018!$C:$I,MATCH(Verdeelsleutels_absoluut!$C132,CBS_landbouw_2018!$B:$B,0),MATCH(Verdeelsleutels_absoluut!H$1,CBS_landbouw_2018!$C$1:$I$1,0))</f>
        <v>10</v>
      </c>
      <c r="I132">
        <f>INDEX(CBS_landbouw_2018!$C:$I,MATCH(Verdeelsleutels_absoluut!$C132,CBS_landbouw_2018!$B:$B,0),MATCH(Verdeelsleutels_absoluut!I$1,CBS_landbouw_2018!$C$1:$I$1,0))</f>
        <v>0</v>
      </c>
      <c r="J132">
        <f>INDEX(CBS_landbouw_2018!$C:$I,MATCH(Verdeelsleutels_absoluut!$C132,CBS_landbouw_2018!$B:$B,0),MATCH(Verdeelsleutels_absoluut!J$1,CBS_landbouw_2018!$C$1:$I$1,0))</f>
        <v>7272</v>
      </c>
      <c r="K132">
        <f>INDEX(CBS_landbouw_2018!$C:$I,MATCH(Verdeelsleutels_absoluut!$C132,CBS_landbouw_2018!$B:$B,0),MATCH(Verdeelsleutels_absoluut!K$1,CBS_landbouw_2018!$C$1:$I$1,0))</f>
        <v>0</v>
      </c>
      <c r="L132">
        <f t="shared" si="6"/>
        <v>35362</v>
      </c>
      <c r="M132">
        <f>INDEX(CBS_bodemgebruik_2015!$C:$F,MATCH(Verdeelsleutels_absoluut!$C132,CBS_bodemgebruik_2015!$B:$B,0),MATCH(Verdeelsleutels_absoluut!M$1,CBS_bodemgebruik_2015!$C$1:$F$1,0))</f>
        <v>1595</v>
      </c>
      <c r="N132">
        <f>INDEX(CBS_bodemgebruik_2015!$C:$F,MATCH(Verdeelsleutels_absoluut!$C132,CBS_bodemgebruik_2015!$B:$B,0),MATCH(Verdeelsleutels_absoluut!N$1,CBS_bodemgebruik_2015!$C$1:$F$1,0))</f>
        <v>210</v>
      </c>
      <c r="O132">
        <f>INDEX(CBS_bodemgebruik_2015!$C:$F,MATCH(Verdeelsleutels_absoluut!$C132,CBS_bodemgebruik_2015!$B:$B,0),MATCH(Verdeelsleutels_absoluut!O$1,CBS_bodemgebruik_2015!$C$1:$F$1,0))</f>
        <v>411</v>
      </c>
      <c r="P132">
        <f>INDEX(CBS_bodemgebruik_2015!$C:$F,MATCH(Verdeelsleutels_absoluut!$C132,CBS_bodemgebruik_2015!$B:$B,0),MATCH(Verdeelsleutels_absoluut!P$1,CBS_bodemgebruik_2015!$C$1:$F$1,0))</f>
        <v>0</v>
      </c>
      <c r="Q132">
        <f>INDEX(CBS_bodemgebruik_2015!$C:$I,MATCH(Verdeelsleutels_absoluut!$C132,CBS_bodemgebruik_2015!$B:$B,0),MATCH(Verdeelsleutels_absoluut!Q$1,CBS_bodemgebruik_2015!$C$1:$I$1,0))</f>
        <v>32</v>
      </c>
      <c r="R132">
        <f>INDEX(CBS_bodemgebruik_2015!$C:$I,MATCH(Verdeelsleutels_absoluut!$C132,CBS_bodemgebruik_2015!$B:$B,0),MATCH(Verdeelsleutels_absoluut!R$1,CBS_bodemgebruik_2015!$C$1:$I$1,0))</f>
        <v>33</v>
      </c>
      <c r="S132">
        <f>INDEX(CBS_bodemgebruik_2015!$C:$I,MATCH(Verdeelsleutels_absoluut!$C132,CBS_bodemgebruik_2015!$B:$B,0),MATCH(Verdeelsleutels_absoluut!S$1,CBS_bodemgebruik_2015!$C$1:$I$1,0))</f>
        <v>262</v>
      </c>
      <c r="T132">
        <f t="shared" si="5"/>
        <v>327</v>
      </c>
      <c r="U132">
        <f>INDEX(CBS_wegen_2019!B:C,MATCH(C132,CBS_wegen_2019!B:B,0),2)</f>
        <v>312</v>
      </c>
    </row>
    <row r="133" spans="2:21">
      <c r="B133" t="str">
        <f>INDEX('ETLocal datasets'!B:C,MATCH(Verdeelsleutels_absoluut!C133,'ETLocal datasets'!C:C,0),1)</f>
        <v>GM0363</v>
      </c>
      <c r="C133" t="str">
        <f>'ETLocal datasets'!C119</f>
        <v>Amsterdam</v>
      </c>
      <c r="D133">
        <f>INDEX(CBS_bevolking_2018!B:C,MATCH(Verdeelsleutels_absoluut!C133,CBS_bevolking_2018!B:B,0),2)</f>
        <v>862965</v>
      </c>
      <c r="E133">
        <f>INDEX(CBS_landbouw_2018!$C:$I,MATCH(Verdeelsleutels_absoluut!$C133,CBS_landbouw_2018!$B:$B,0),MATCH(Verdeelsleutels_absoluut!E$1,CBS_landbouw_2018!$C$1:$I$1,0))</f>
        <v>172776</v>
      </c>
      <c r="F133">
        <f>INDEX(CBS_landbouw_2018!$C:$I,MATCH(Verdeelsleutels_absoluut!$C133,CBS_landbouw_2018!$B:$B,0),MATCH(Verdeelsleutels_absoluut!F$1,CBS_landbouw_2018!$C$1:$I$1,0))</f>
        <v>156404</v>
      </c>
      <c r="G133">
        <f>INDEX(CBS_landbouw_2018!$C:$I,MATCH(Verdeelsleutels_absoluut!$C133,CBS_landbouw_2018!$B:$B,0),MATCH(Verdeelsleutels_absoluut!G$1,CBS_landbouw_2018!$C$1:$I$1,0))</f>
        <v>1280</v>
      </c>
      <c r="H133">
        <f>INDEX(CBS_landbouw_2018!$C:$I,MATCH(Verdeelsleutels_absoluut!$C133,CBS_landbouw_2018!$B:$B,0),MATCH(Verdeelsleutels_absoluut!H$1,CBS_landbouw_2018!$C$1:$I$1,0))</f>
        <v>2286</v>
      </c>
      <c r="I133">
        <f>INDEX(CBS_landbouw_2018!$C:$I,MATCH(Verdeelsleutels_absoluut!$C133,CBS_landbouw_2018!$B:$B,0),MATCH(Verdeelsleutels_absoluut!I$1,CBS_landbouw_2018!$C$1:$I$1,0))</f>
        <v>0</v>
      </c>
      <c r="J133">
        <f>INDEX(CBS_landbouw_2018!$C:$I,MATCH(Verdeelsleutels_absoluut!$C133,CBS_landbouw_2018!$B:$B,0),MATCH(Verdeelsleutels_absoluut!J$1,CBS_landbouw_2018!$C$1:$I$1,0))</f>
        <v>2433</v>
      </c>
      <c r="K133">
        <f>INDEX(CBS_landbouw_2018!$C:$I,MATCH(Verdeelsleutels_absoluut!$C133,CBS_landbouw_2018!$B:$B,0),MATCH(Verdeelsleutels_absoluut!K$1,CBS_landbouw_2018!$C$1:$I$1,0))</f>
        <v>0</v>
      </c>
      <c r="L133">
        <f t="shared" si="6"/>
        <v>16372</v>
      </c>
      <c r="M133">
        <f>INDEX(CBS_bodemgebruik_2015!$C:$F,MATCH(Verdeelsleutels_absoluut!$C133,CBS_bodemgebruik_2015!$B:$B,0),MATCH(Verdeelsleutels_absoluut!M$1,CBS_bodemgebruik_2015!$C$1:$F$1,0))</f>
        <v>2711</v>
      </c>
      <c r="N133">
        <f>INDEX(CBS_bodemgebruik_2015!$C:$F,MATCH(Verdeelsleutels_absoluut!$C133,CBS_bodemgebruik_2015!$B:$B,0),MATCH(Verdeelsleutels_absoluut!N$1,CBS_bodemgebruik_2015!$C$1:$F$1,0))</f>
        <v>1530</v>
      </c>
      <c r="O133">
        <f>INDEX(CBS_bodemgebruik_2015!$C:$F,MATCH(Verdeelsleutels_absoluut!$C133,CBS_bodemgebruik_2015!$B:$B,0),MATCH(Verdeelsleutels_absoluut!O$1,CBS_bodemgebruik_2015!$C$1:$F$1,0))</f>
        <v>193</v>
      </c>
      <c r="P133">
        <f>INDEX(CBS_bodemgebruik_2015!$C:$F,MATCH(Verdeelsleutels_absoluut!$C133,CBS_bodemgebruik_2015!$B:$B,0),MATCH(Verdeelsleutels_absoluut!P$1,CBS_bodemgebruik_2015!$C$1:$F$1,0))</f>
        <v>47</v>
      </c>
      <c r="Q133">
        <f>INDEX(CBS_bodemgebruik_2015!$C:$I,MATCH(Verdeelsleutels_absoluut!$C133,CBS_bodemgebruik_2015!$B:$B,0),MATCH(Verdeelsleutels_absoluut!Q$1,CBS_bodemgebruik_2015!$C$1:$I$1,0))</f>
        <v>275</v>
      </c>
      <c r="R133">
        <f>INDEX(CBS_bodemgebruik_2015!$C:$I,MATCH(Verdeelsleutels_absoluut!$C133,CBS_bodemgebruik_2015!$B:$B,0),MATCH(Verdeelsleutels_absoluut!R$1,CBS_bodemgebruik_2015!$C$1:$I$1,0))</f>
        <v>355</v>
      </c>
      <c r="S133">
        <f>INDEX(CBS_bodemgebruik_2015!$C:$I,MATCH(Verdeelsleutels_absoluut!$C133,CBS_bodemgebruik_2015!$B:$B,0),MATCH(Verdeelsleutels_absoluut!S$1,CBS_bodemgebruik_2015!$C$1:$I$1,0))</f>
        <v>2753</v>
      </c>
      <c r="T133">
        <f t="shared" si="5"/>
        <v>3383</v>
      </c>
      <c r="U133">
        <f>INDEX(CBS_wegen_2019!B:C,MATCH(C133,CBS_wegen_2019!B:B,0),2)</f>
        <v>1719</v>
      </c>
    </row>
    <row r="134" spans="2:21">
      <c r="B134" t="str">
        <f>INDEX('ETLocal datasets'!B:C,MATCH(Verdeelsleutels_absoluut!C134,'ETLocal datasets'!C:C,0),1)</f>
        <v>GM0370</v>
      </c>
      <c r="C134" t="str">
        <f>'ETLocal datasets'!C120</f>
        <v>Beemster</v>
      </c>
      <c r="D134">
        <f>INDEX(CBS_bevolking_2018!B:C,MATCH(Verdeelsleutels_absoluut!C134,CBS_bevolking_2018!B:B,0),2)</f>
        <v>9748</v>
      </c>
      <c r="E134">
        <f>INDEX(CBS_landbouw_2018!$C:$I,MATCH(Verdeelsleutels_absoluut!$C134,CBS_landbouw_2018!$B:$B,0),MATCH(Verdeelsleutels_absoluut!E$1,CBS_landbouw_2018!$C$1:$I$1,0))</f>
        <v>562087</v>
      </c>
      <c r="F134">
        <f>INDEX(CBS_landbouw_2018!$C:$I,MATCH(Verdeelsleutels_absoluut!$C134,CBS_landbouw_2018!$B:$B,0),MATCH(Verdeelsleutels_absoluut!F$1,CBS_landbouw_2018!$C$1:$I$1,0))</f>
        <v>230892</v>
      </c>
      <c r="G134">
        <f>INDEX(CBS_landbouw_2018!$C:$I,MATCH(Verdeelsleutels_absoluut!$C134,CBS_landbouw_2018!$B:$B,0),MATCH(Verdeelsleutels_absoluut!G$1,CBS_landbouw_2018!$C$1:$I$1,0))</f>
        <v>6113</v>
      </c>
      <c r="H134">
        <f>INDEX(CBS_landbouw_2018!$C:$I,MATCH(Verdeelsleutels_absoluut!$C134,CBS_landbouw_2018!$B:$B,0),MATCH(Verdeelsleutels_absoluut!H$1,CBS_landbouw_2018!$C$1:$I$1,0))</f>
        <v>2462</v>
      </c>
      <c r="I134">
        <f>INDEX(CBS_landbouw_2018!$C:$I,MATCH(Verdeelsleutels_absoluut!$C134,CBS_landbouw_2018!$B:$B,0),MATCH(Verdeelsleutels_absoluut!I$1,CBS_landbouw_2018!$C$1:$I$1,0))</f>
        <v>0</v>
      </c>
      <c r="J134">
        <f>INDEX(CBS_landbouw_2018!$C:$I,MATCH(Verdeelsleutels_absoluut!$C134,CBS_landbouw_2018!$B:$B,0),MATCH(Verdeelsleutels_absoluut!J$1,CBS_landbouw_2018!$C$1:$I$1,0))</f>
        <v>41800</v>
      </c>
      <c r="K134">
        <f>INDEX(CBS_landbouw_2018!$C:$I,MATCH(Verdeelsleutels_absoluut!$C134,CBS_landbouw_2018!$B:$B,0),MATCH(Verdeelsleutels_absoluut!K$1,CBS_landbouw_2018!$C$1:$I$1,0))</f>
        <v>5966</v>
      </c>
      <c r="L134">
        <f t="shared" si="6"/>
        <v>331195</v>
      </c>
      <c r="M134">
        <f>INDEX(CBS_bodemgebruik_2015!$C:$F,MATCH(Verdeelsleutels_absoluut!$C134,CBS_bodemgebruik_2015!$B:$B,0),MATCH(Verdeelsleutels_absoluut!M$1,CBS_bodemgebruik_2015!$C$1:$F$1,0))</f>
        <v>6478</v>
      </c>
      <c r="N134">
        <f>INDEX(CBS_bodemgebruik_2015!$C:$F,MATCH(Verdeelsleutels_absoluut!$C134,CBS_bodemgebruik_2015!$B:$B,0),MATCH(Verdeelsleutels_absoluut!N$1,CBS_bodemgebruik_2015!$C$1:$F$1,0))</f>
        <v>2</v>
      </c>
      <c r="O134">
        <f>INDEX(CBS_bodemgebruik_2015!$C:$F,MATCH(Verdeelsleutels_absoluut!$C134,CBS_bodemgebruik_2015!$B:$B,0),MATCH(Verdeelsleutels_absoluut!O$1,CBS_bodemgebruik_2015!$C$1:$F$1,0))</f>
        <v>18</v>
      </c>
      <c r="P134">
        <f>INDEX(CBS_bodemgebruik_2015!$C:$F,MATCH(Verdeelsleutels_absoluut!$C134,CBS_bodemgebruik_2015!$B:$B,0),MATCH(Verdeelsleutels_absoluut!P$1,CBS_bodemgebruik_2015!$C$1:$F$1,0))</f>
        <v>0</v>
      </c>
      <c r="Q134">
        <f>INDEX(CBS_bodemgebruik_2015!$C:$I,MATCH(Verdeelsleutels_absoluut!$C134,CBS_bodemgebruik_2015!$B:$B,0),MATCH(Verdeelsleutels_absoluut!Q$1,CBS_bodemgebruik_2015!$C$1:$I$1,0))</f>
        <v>0</v>
      </c>
      <c r="R134">
        <f>INDEX(CBS_bodemgebruik_2015!$C:$I,MATCH(Verdeelsleutels_absoluut!$C134,CBS_bodemgebruik_2015!$B:$B,0),MATCH(Verdeelsleutels_absoluut!R$1,CBS_bodemgebruik_2015!$C$1:$I$1,0))</f>
        <v>0</v>
      </c>
      <c r="S134">
        <f>INDEX(CBS_bodemgebruik_2015!$C:$I,MATCH(Verdeelsleutels_absoluut!$C134,CBS_bodemgebruik_2015!$B:$B,0),MATCH(Verdeelsleutels_absoluut!S$1,CBS_bodemgebruik_2015!$C$1:$I$1,0))</f>
        <v>149</v>
      </c>
      <c r="T134">
        <f t="shared" si="5"/>
        <v>149</v>
      </c>
      <c r="U134">
        <f>INDEX(CBS_wegen_2019!B:C,MATCH(C134,CBS_wegen_2019!B:B,0),2)</f>
        <v>146</v>
      </c>
    </row>
    <row r="135" spans="2:21">
      <c r="B135" t="str">
        <f>INDEX('ETLocal datasets'!B:C,MATCH(Verdeelsleutels_absoluut!C135,'ETLocal datasets'!C:C,0),1)</f>
        <v>GM0373</v>
      </c>
      <c r="C135" t="str">
        <f>'ETLocal datasets'!C121</f>
        <v>Bergen (NH.)</v>
      </c>
      <c r="D135">
        <f>INDEX(CBS_bevolking_2018!B:C,MATCH(Verdeelsleutels_absoluut!C135,CBS_bevolking_2018!B:B,0),2)</f>
        <v>29974</v>
      </c>
      <c r="E135">
        <f>INDEX(CBS_landbouw_2018!$C:$I,MATCH(Verdeelsleutels_absoluut!$C135,CBS_landbouw_2018!$B:$B,0),MATCH(Verdeelsleutels_absoluut!E$1,CBS_landbouw_2018!$C$1:$I$1,0))</f>
        <v>267649</v>
      </c>
      <c r="F135">
        <f>INDEX(CBS_landbouw_2018!$C:$I,MATCH(Verdeelsleutels_absoluut!$C135,CBS_landbouw_2018!$B:$B,0),MATCH(Verdeelsleutels_absoluut!F$1,CBS_landbouw_2018!$C$1:$I$1,0))</f>
        <v>173692</v>
      </c>
      <c r="G135">
        <f>INDEX(CBS_landbouw_2018!$C:$I,MATCH(Verdeelsleutels_absoluut!$C135,CBS_landbouw_2018!$B:$B,0),MATCH(Verdeelsleutels_absoluut!G$1,CBS_landbouw_2018!$C$1:$I$1,0))</f>
        <v>1847</v>
      </c>
      <c r="H135">
        <f>INDEX(CBS_landbouw_2018!$C:$I,MATCH(Verdeelsleutels_absoluut!$C135,CBS_landbouw_2018!$B:$B,0),MATCH(Verdeelsleutels_absoluut!H$1,CBS_landbouw_2018!$C$1:$I$1,0))</f>
        <v>13</v>
      </c>
      <c r="I135">
        <f>INDEX(CBS_landbouw_2018!$C:$I,MATCH(Verdeelsleutels_absoluut!$C135,CBS_landbouw_2018!$B:$B,0),MATCH(Verdeelsleutels_absoluut!I$1,CBS_landbouw_2018!$C$1:$I$1,0))</f>
        <v>0</v>
      </c>
      <c r="J135">
        <f>INDEX(CBS_landbouw_2018!$C:$I,MATCH(Verdeelsleutels_absoluut!$C135,CBS_landbouw_2018!$B:$B,0),MATCH(Verdeelsleutels_absoluut!J$1,CBS_landbouw_2018!$C$1:$I$1,0))</f>
        <v>5523</v>
      </c>
      <c r="K135">
        <f>INDEX(CBS_landbouw_2018!$C:$I,MATCH(Verdeelsleutels_absoluut!$C135,CBS_landbouw_2018!$B:$B,0),MATCH(Verdeelsleutels_absoluut!K$1,CBS_landbouw_2018!$C$1:$I$1,0))</f>
        <v>39</v>
      </c>
      <c r="L135">
        <f t="shared" si="6"/>
        <v>93957</v>
      </c>
      <c r="M135">
        <f>INDEX(CBS_bodemgebruik_2015!$C:$F,MATCH(Verdeelsleutels_absoluut!$C135,CBS_bodemgebruik_2015!$B:$B,0),MATCH(Verdeelsleutels_absoluut!M$1,CBS_bodemgebruik_2015!$C$1:$F$1,0))</f>
        <v>4170</v>
      </c>
      <c r="N135">
        <f>INDEX(CBS_bodemgebruik_2015!$C:$F,MATCH(Verdeelsleutels_absoluut!$C135,CBS_bodemgebruik_2015!$B:$B,0),MATCH(Verdeelsleutels_absoluut!N$1,CBS_bodemgebruik_2015!$C$1:$F$1,0))</f>
        <v>33</v>
      </c>
      <c r="O135">
        <f>INDEX(CBS_bodemgebruik_2015!$C:$F,MATCH(Verdeelsleutels_absoluut!$C135,CBS_bodemgebruik_2015!$B:$B,0),MATCH(Verdeelsleutels_absoluut!O$1,CBS_bodemgebruik_2015!$C$1:$F$1,0))</f>
        <v>1706</v>
      </c>
      <c r="P135">
        <f>INDEX(CBS_bodemgebruik_2015!$C:$F,MATCH(Verdeelsleutels_absoluut!$C135,CBS_bodemgebruik_2015!$B:$B,0),MATCH(Verdeelsleutels_absoluut!P$1,CBS_bodemgebruik_2015!$C$1:$F$1,0))</f>
        <v>2750</v>
      </c>
      <c r="Q135">
        <f>INDEX(CBS_bodemgebruik_2015!$C:$I,MATCH(Verdeelsleutels_absoluut!$C135,CBS_bodemgebruik_2015!$B:$B,0),MATCH(Verdeelsleutels_absoluut!Q$1,CBS_bodemgebruik_2015!$C$1:$I$1,0))</f>
        <v>48</v>
      </c>
      <c r="R135">
        <f>INDEX(CBS_bodemgebruik_2015!$C:$I,MATCH(Verdeelsleutels_absoluut!$C135,CBS_bodemgebruik_2015!$B:$B,0),MATCH(Verdeelsleutels_absoluut!R$1,CBS_bodemgebruik_2015!$C$1:$I$1,0))</f>
        <v>1</v>
      </c>
      <c r="S135">
        <f>INDEX(CBS_bodemgebruik_2015!$C:$I,MATCH(Verdeelsleutels_absoluut!$C135,CBS_bodemgebruik_2015!$B:$B,0),MATCH(Verdeelsleutels_absoluut!S$1,CBS_bodemgebruik_2015!$C$1:$I$1,0))</f>
        <v>90</v>
      </c>
      <c r="T135">
        <f t="shared" si="5"/>
        <v>139</v>
      </c>
      <c r="U135">
        <f>INDEX(CBS_wegen_2019!B:C,MATCH(C135,CBS_wegen_2019!B:B,0),2)</f>
        <v>272</v>
      </c>
    </row>
    <row r="136" spans="2:21">
      <c r="B136" t="str">
        <f>INDEX('ETLocal datasets'!B:C,MATCH(Verdeelsleutels_absoluut!C136,'ETLocal datasets'!C:C,0),1)</f>
        <v>GM0375</v>
      </c>
      <c r="C136" t="str">
        <f>'ETLocal datasets'!C122</f>
        <v>Beverwijk</v>
      </c>
      <c r="D136">
        <f>INDEX(CBS_bevolking_2018!B:C,MATCH(Verdeelsleutels_absoluut!C136,CBS_bevolking_2018!B:B,0),2)</f>
        <v>41176</v>
      </c>
      <c r="E136">
        <f>INDEX(CBS_landbouw_2018!$C:$I,MATCH(Verdeelsleutels_absoluut!$C136,CBS_landbouw_2018!$B:$B,0),MATCH(Verdeelsleutels_absoluut!E$1,CBS_landbouw_2018!$C$1:$I$1,0))</f>
        <v>20917</v>
      </c>
      <c r="F136">
        <f>INDEX(CBS_landbouw_2018!$C:$I,MATCH(Verdeelsleutels_absoluut!$C136,CBS_landbouw_2018!$B:$B,0),MATCH(Verdeelsleutels_absoluut!F$1,CBS_landbouw_2018!$C$1:$I$1,0))</f>
        <v>13585</v>
      </c>
      <c r="G136">
        <f>INDEX(CBS_landbouw_2018!$C:$I,MATCH(Verdeelsleutels_absoluut!$C136,CBS_landbouw_2018!$B:$B,0),MATCH(Verdeelsleutels_absoluut!G$1,CBS_landbouw_2018!$C$1:$I$1,0))</f>
        <v>256</v>
      </c>
      <c r="H136">
        <f>INDEX(CBS_landbouw_2018!$C:$I,MATCH(Verdeelsleutels_absoluut!$C136,CBS_landbouw_2018!$B:$B,0),MATCH(Verdeelsleutels_absoluut!H$1,CBS_landbouw_2018!$C$1:$I$1,0))</f>
        <v>0</v>
      </c>
      <c r="I136">
        <f>INDEX(CBS_landbouw_2018!$C:$I,MATCH(Verdeelsleutels_absoluut!$C136,CBS_landbouw_2018!$B:$B,0),MATCH(Verdeelsleutels_absoluut!I$1,CBS_landbouw_2018!$C$1:$I$1,0))</f>
        <v>0</v>
      </c>
      <c r="J136">
        <f>INDEX(CBS_landbouw_2018!$C:$I,MATCH(Verdeelsleutels_absoluut!$C136,CBS_landbouw_2018!$B:$B,0),MATCH(Verdeelsleutels_absoluut!J$1,CBS_landbouw_2018!$C$1:$I$1,0))</f>
        <v>3198</v>
      </c>
      <c r="K136">
        <f>INDEX(CBS_landbouw_2018!$C:$I,MATCH(Verdeelsleutels_absoluut!$C136,CBS_landbouw_2018!$B:$B,0),MATCH(Verdeelsleutels_absoluut!K$1,CBS_landbouw_2018!$C$1:$I$1,0))</f>
        <v>0</v>
      </c>
      <c r="L136">
        <f t="shared" si="6"/>
        <v>7332</v>
      </c>
      <c r="M136">
        <f>INDEX(CBS_bodemgebruik_2015!$C:$F,MATCH(Verdeelsleutels_absoluut!$C136,CBS_bodemgebruik_2015!$B:$B,0),MATCH(Verdeelsleutels_absoluut!M$1,CBS_bodemgebruik_2015!$C$1:$F$1,0))</f>
        <v>384</v>
      </c>
      <c r="N136">
        <f>INDEX(CBS_bodemgebruik_2015!$C:$F,MATCH(Verdeelsleutels_absoluut!$C136,CBS_bodemgebruik_2015!$B:$B,0),MATCH(Verdeelsleutels_absoluut!N$1,CBS_bodemgebruik_2015!$C$1:$F$1,0))</f>
        <v>68</v>
      </c>
      <c r="O136">
        <f>INDEX(CBS_bodemgebruik_2015!$C:$F,MATCH(Verdeelsleutels_absoluut!$C136,CBS_bodemgebruik_2015!$B:$B,0),MATCH(Verdeelsleutels_absoluut!O$1,CBS_bodemgebruik_2015!$C$1:$F$1,0))</f>
        <v>100</v>
      </c>
      <c r="P136">
        <f>INDEX(CBS_bodemgebruik_2015!$C:$F,MATCH(Verdeelsleutels_absoluut!$C136,CBS_bodemgebruik_2015!$B:$B,0),MATCH(Verdeelsleutels_absoluut!P$1,CBS_bodemgebruik_2015!$C$1:$F$1,0))</f>
        <v>130</v>
      </c>
      <c r="Q136">
        <f>INDEX(CBS_bodemgebruik_2015!$C:$I,MATCH(Verdeelsleutels_absoluut!$C136,CBS_bodemgebruik_2015!$B:$B,0),MATCH(Verdeelsleutels_absoluut!Q$1,CBS_bodemgebruik_2015!$C$1:$I$1,0))</f>
        <v>0</v>
      </c>
      <c r="R136">
        <f>INDEX(CBS_bodemgebruik_2015!$C:$I,MATCH(Verdeelsleutels_absoluut!$C136,CBS_bodemgebruik_2015!$B:$B,0),MATCH(Verdeelsleutels_absoluut!R$1,CBS_bodemgebruik_2015!$C$1:$I$1,0))</f>
        <v>1</v>
      </c>
      <c r="S136">
        <f>INDEX(CBS_bodemgebruik_2015!$C:$I,MATCH(Verdeelsleutels_absoluut!$C136,CBS_bodemgebruik_2015!$B:$B,0),MATCH(Verdeelsleutels_absoluut!S$1,CBS_bodemgebruik_2015!$C$1:$I$1,0))</f>
        <v>50</v>
      </c>
      <c r="T136">
        <f t="shared" si="5"/>
        <v>51</v>
      </c>
      <c r="U136">
        <f>INDEX(CBS_wegen_2019!B:C,MATCH(C136,CBS_wegen_2019!B:B,0),2)</f>
        <v>170</v>
      </c>
    </row>
    <row r="137" spans="2:21">
      <c r="B137" t="str">
        <f>INDEX('ETLocal datasets'!B:C,MATCH(Verdeelsleutels_absoluut!C137,'ETLocal datasets'!C:C,0),1)</f>
        <v>GM0376</v>
      </c>
      <c r="C137" t="str">
        <f>'ETLocal datasets'!C123</f>
        <v>Blaricum</v>
      </c>
      <c r="D137">
        <f>INDEX(CBS_bevolking_2018!B:C,MATCH(Verdeelsleutels_absoluut!C137,CBS_bevolking_2018!B:B,0),2)</f>
        <v>11202</v>
      </c>
      <c r="E137">
        <f>INDEX(CBS_landbouw_2018!$C:$I,MATCH(Verdeelsleutels_absoluut!$C137,CBS_landbouw_2018!$B:$B,0),MATCH(Verdeelsleutels_absoluut!E$1,CBS_landbouw_2018!$C$1:$I$1,0))</f>
        <v>16745</v>
      </c>
      <c r="F137">
        <f>INDEX(CBS_landbouw_2018!$C:$I,MATCH(Verdeelsleutels_absoluut!$C137,CBS_landbouw_2018!$B:$B,0),MATCH(Verdeelsleutels_absoluut!F$1,CBS_landbouw_2018!$C$1:$I$1,0))</f>
        <v>14635</v>
      </c>
      <c r="G137">
        <f>INDEX(CBS_landbouw_2018!$C:$I,MATCH(Verdeelsleutels_absoluut!$C137,CBS_landbouw_2018!$B:$B,0),MATCH(Verdeelsleutels_absoluut!G$1,CBS_landbouw_2018!$C$1:$I$1,0))</f>
        <v>3</v>
      </c>
      <c r="H137">
        <f>INDEX(CBS_landbouw_2018!$C:$I,MATCH(Verdeelsleutels_absoluut!$C137,CBS_landbouw_2018!$B:$B,0),MATCH(Verdeelsleutels_absoluut!H$1,CBS_landbouw_2018!$C$1:$I$1,0))</f>
        <v>0</v>
      </c>
      <c r="I137">
        <f>INDEX(CBS_landbouw_2018!$C:$I,MATCH(Verdeelsleutels_absoluut!$C137,CBS_landbouw_2018!$B:$B,0),MATCH(Verdeelsleutels_absoluut!I$1,CBS_landbouw_2018!$C$1:$I$1,0))</f>
        <v>0</v>
      </c>
      <c r="J137">
        <f>INDEX(CBS_landbouw_2018!$C:$I,MATCH(Verdeelsleutels_absoluut!$C137,CBS_landbouw_2018!$B:$B,0),MATCH(Verdeelsleutels_absoluut!J$1,CBS_landbouw_2018!$C$1:$I$1,0))</f>
        <v>1090</v>
      </c>
      <c r="K137">
        <f>INDEX(CBS_landbouw_2018!$C:$I,MATCH(Verdeelsleutels_absoluut!$C137,CBS_landbouw_2018!$B:$B,0),MATCH(Verdeelsleutels_absoluut!K$1,CBS_landbouw_2018!$C$1:$I$1,0))</f>
        <v>0</v>
      </c>
      <c r="L137">
        <f t="shared" si="6"/>
        <v>2110</v>
      </c>
      <c r="M137">
        <f>INDEX(CBS_bodemgebruik_2015!$C:$F,MATCH(Verdeelsleutels_absoluut!$C137,CBS_bodemgebruik_2015!$B:$B,0),MATCH(Verdeelsleutels_absoluut!M$1,CBS_bodemgebruik_2015!$C$1:$F$1,0))</f>
        <v>329</v>
      </c>
      <c r="N137">
        <f>INDEX(CBS_bodemgebruik_2015!$C:$F,MATCH(Verdeelsleutels_absoluut!$C137,CBS_bodemgebruik_2015!$B:$B,0),MATCH(Verdeelsleutels_absoluut!N$1,CBS_bodemgebruik_2015!$C$1:$F$1,0))</f>
        <v>28</v>
      </c>
      <c r="O137">
        <f>INDEX(CBS_bodemgebruik_2015!$C:$F,MATCH(Verdeelsleutels_absoluut!$C137,CBS_bodemgebruik_2015!$B:$B,0),MATCH(Verdeelsleutels_absoluut!O$1,CBS_bodemgebruik_2015!$C$1:$F$1,0))</f>
        <v>150</v>
      </c>
      <c r="P137">
        <f>INDEX(CBS_bodemgebruik_2015!$C:$F,MATCH(Verdeelsleutels_absoluut!$C137,CBS_bodemgebruik_2015!$B:$B,0),MATCH(Verdeelsleutels_absoluut!P$1,CBS_bodemgebruik_2015!$C$1:$F$1,0))</f>
        <v>94</v>
      </c>
      <c r="Q137">
        <f>INDEX(CBS_bodemgebruik_2015!$C:$I,MATCH(Verdeelsleutels_absoluut!$C137,CBS_bodemgebruik_2015!$B:$B,0),MATCH(Verdeelsleutels_absoluut!Q$1,CBS_bodemgebruik_2015!$C$1:$I$1,0))</f>
        <v>21</v>
      </c>
      <c r="R137">
        <f>INDEX(CBS_bodemgebruik_2015!$C:$I,MATCH(Verdeelsleutels_absoluut!$C137,CBS_bodemgebruik_2015!$B:$B,0),MATCH(Verdeelsleutels_absoluut!R$1,CBS_bodemgebruik_2015!$C$1:$I$1,0))</f>
        <v>0</v>
      </c>
      <c r="S137">
        <f>INDEX(CBS_bodemgebruik_2015!$C:$I,MATCH(Verdeelsleutels_absoluut!$C137,CBS_bodemgebruik_2015!$B:$B,0),MATCH(Verdeelsleutels_absoluut!S$1,CBS_bodemgebruik_2015!$C$1:$I$1,0))</f>
        <v>2</v>
      </c>
      <c r="T137">
        <f t="shared" si="5"/>
        <v>23</v>
      </c>
      <c r="U137">
        <f>INDEX(CBS_wegen_2019!B:C,MATCH(C137,CBS_wegen_2019!B:B,0),2)</f>
        <v>87</v>
      </c>
    </row>
    <row r="138" spans="2:21">
      <c r="B138" t="str">
        <f>INDEX('ETLocal datasets'!B:C,MATCH(Verdeelsleutels_absoluut!C138,'ETLocal datasets'!C:C,0),1)</f>
        <v>GM0377</v>
      </c>
      <c r="C138" t="str">
        <f>'ETLocal datasets'!C124</f>
        <v>Bloemendaal</v>
      </c>
      <c r="D138">
        <f>INDEX(CBS_bevolking_2018!B:C,MATCH(Verdeelsleutels_absoluut!C138,CBS_bevolking_2018!B:B,0),2)</f>
        <v>23410</v>
      </c>
      <c r="E138">
        <f>INDEX(CBS_landbouw_2018!$C:$I,MATCH(Verdeelsleutels_absoluut!$C138,CBS_landbouw_2018!$B:$B,0),MATCH(Verdeelsleutels_absoluut!E$1,CBS_landbouw_2018!$C$1:$I$1,0))</f>
        <v>15253</v>
      </c>
      <c r="F138">
        <f>INDEX(CBS_landbouw_2018!$C:$I,MATCH(Verdeelsleutels_absoluut!$C138,CBS_landbouw_2018!$B:$B,0),MATCH(Verdeelsleutels_absoluut!F$1,CBS_landbouw_2018!$C$1:$I$1,0))</f>
        <v>11109</v>
      </c>
      <c r="G138">
        <f>INDEX(CBS_landbouw_2018!$C:$I,MATCH(Verdeelsleutels_absoluut!$C138,CBS_landbouw_2018!$B:$B,0),MATCH(Verdeelsleutels_absoluut!G$1,CBS_landbouw_2018!$C$1:$I$1,0))</f>
        <v>113</v>
      </c>
      <c r="H138">
        <f>INDEX(CBS_landbouw_2018!$C:$I,MATCH(Verdeelsleutels_absoluut!$C138,CBS_landbouw_2018!$B:$B,0),MATCH(Verdeelsleutels_absoluut!H$1,CBS_landbouw_2018!$C$1:$I$1,0))</f>
        <v>0</v>
      </c>
      <c r="I138">
        <f>INDEX(CBS_landbouw_2018!$C:$I,MATCH(Verdeelsleutels_absoluut!$C138,CBS_landbouw_2018!$B:$B,0),MATCH(Verdeelsleutels_absoluut!I$1,CBS_landbouw_2018!$C$1:$I$1,0))</f>
        <v>0</v>
      </c>
      <c r="J138">
        <f>INDEX(CBS_landbouw_2018!$C:$I,MATCH(Verdeelsleutels_absoluut!$C138,CBS_landbouw_2018!$B:$B,0),MATCH(Verdeelsleutels_absoluut!J$1,CBS_landbouw_2018!$C$1:$I$1,0))</f>
        <v>0</v>
      </c>
      <c r="K138">
        <f>INDEX(CBS_landbouw_2018!$C:$I,MATCH(Verdeelsleutels_absoluut!$C138,CBS_landbouw_2018!$B:$B,0),MATCH(Verdeelsleutels_absoluut!K$1,CBS_landbouw_2018!$C$1:$I$1,0))</f>
        <v>0</v>
      </c>
      <c r="L138">
        <f t="shared" si="6"/>
        <v>4144</v>
      </c>
      <c r="M138">
        <f>INDEX(CBS_bodemgebruik_2015!$C:$F,MATCH(Verdeelsleutels_absoluut!$C138,CBS_bodemgebruik_2015!$B:$B,0),MATCH(Verdeelsleutels_absoluut!M$1,CBS_bodemgebruik_2015!$C$1:$F$1,0))</f>
        <v>425</v>
      </c>
      <c r="N138">
        <f>INDEX(CBS_bodemgebruik_2015!$C:$F,MATCH(Verdeelsleutels_absoluut!$C138,CBS_bodemgebruik_2015!$B:$B,0),MATCH(Verdeelsleutels_absoluut!N$1,CBS_bodemgebruik_2015!$C$1:$F$1,0))</f>
        <v>23</v>
      </c>
      <c r="O138">
        <f>INDEX(CBS_bodemgebruik_2015!$C:$F,MATCH(Verdeelsleutels_absoluut!$C138,CBS_bodemgebruik_2015!$B:$B,0),MATCH(Verdeelsleutels_absoluut!O$1,CBS_bodemgebruik_2015!$C$1:$F$1,0))</f>
        <v>1090</v>
      </c>
      <c r="P138">
        <f>INDEX(CBS_bodemgebruik_2015!$C:$F,MATCH(Verdeelsleutels_absoluut!$C138,CBS_bodemgebruik_2015!$B:$B,0),MATCH(Verdeelsleutels_absoluut!P$1,CBS_bodemgebruik_2015!$C$1:$F$1,0))</f>
        <v>1480</v>
      </c>
      <c r="Q138">
        <f>INDEX(CBS_bodemgebruik_2015!$C:$I,MATCH(Verdeelsleutels_absoluut!$C138,CBS_bodemgebruik_2015!$B:$B,0),MATCH(Verdeelsleutels_absoluut!Q$1,CBS_bodemgebruik_2015!$C$1:$I$1,0))</f>
        <v>20</v>
      </c>
      <c r="R138">
        <f>INDEX(CBS_bodemgebruik_2015!$C:$I,MATCH(Verdeelsleutels_absoluut!$C138,CBS_bodemgebruik_2015!$B:$B,0),MATCH(Verdeelsleutels_absoluut!R$1,CBS_bodemgebruik_2015!$C$1:$I$1,0))</f>
        <v>3</v>
      </c>
      <c r="S138">
        <f>INDEX(CBS_bodemgebruik_2015!$C:$I,MATCH(Verdeelsleutels_absoluut!$C138,CBS_bodemgebruik_2015!$B:$B,0),MATCH(Verdeelsleutels_absoluut!S$1,CBS_bodemgebruik_2015!$C$1:$I$1,0))</f>
        <v>69</v>
      </c>
      <c r="T138">
        <f t="shared" si="5"/>
        <v>92</v>
      </c>
      <c r="U138">
        <f>INDEX(CBS_wegen_2019!B:C,MATCH(C138,CBS_wegen_2019!B:B,0),2)</f>
        <v>130</v>
      </c>
    </row>
    <row r="139" spans="2:21">
      <c r="B139" t="str">
        <f>INDEX('ETLocal datasets'!B:C,MATCH(Verdeelsleutels_absoluut!C139,'ETLocal datasets'!C:C,0),1)</f>
        <v>GM0383</v>
      </c>
      <c r="C139" t="str">
        <f>'ETLocal datasets'!C125</f>
        <v>Castricum</v>
      </c>
      <c r="D139">
        <f>INDEX(CBS_bevolking_2018!B:C,MATCH(Verdeelsleutels_absoluut!C139,CBS_bevolking_2018!B:B,0),2)</f>
        <v>35772</v>
      </c>
      <c r="E139">
        <f>INDEX(CBS_landbouw_2018!$C:$I,MATCH(Verdeelsleutels_absoluut!$C139,CBS_landbouw_2018!$B:$B,0),MATCH(Verdeelsleutels_absoluut!E$1,CBS_landbouw_2018!$C$1:$I$1,0))</f>
        <v>134650</v>
      </c>
      <c r="F139">
        <f>INDEX(CBS_landbouw_2018!$C:$I,MATCH(Verdeelsleutels_absoluut!$C139,CBS_landbouw_2018!$B:$B,0),MATCH(Verdeelsleutels_absoluut!F$1,CBS_landbouw_2018!$C$1:$I$1,0))</f>
        <v>93347</v>
      </c>
      <c r="G139">
        <f>INDEX(CBS_landbouw_2018!$C:$I,MATCH(Verdeelsleutels_absoluut!$C139,CBS_landbouw_2018!$B:$B,0),MATCH(Verdeelsleutels_absoluut!G$1,CBS_landbouw_2018!$C$1:$I$1,0))</f>
        <v>1638</v>
      </c>
      <c r="H139">
        <f>INDEX(CBS_landbouw_2018!$C:$I,MATCH(Verdeelsleutels_absoluut!$C139,CBS_landbouw_2018!$B:$B,0),MATCH(Verdeelsleutels_absoluut!H$1,CBS_landbouw_2018!$C$1:$I$1,0))</f>
        <v>0</v>
      </c>
      <c r="I139">
        <f>INDEX(CBS_landbouw_2018!$C:$I,MATCH(Verdeelsleutels_absoluut!$C139,CBS_landbouw_2018!$B:$B,0),MATCH(Verdeelsleutels_absoluut!I$1,CBS_landbouw_2018!$C$1:$I$1,0))</f>
        <v>0</v>
      </c>
      <c r="J139">
        <f>INDEX(CBS_landbouw_2018!$C:$I,MATCH(Verdeelsleutels_absoluut!$C139,CBS_landbouw_2018!$B:$B,0),MATCH(Verdeelsleutels_absoluut!J$1,CBS_landbouw_2018!$C$1:$I$1,0))</f>
        <v>0</v>
      </c>
      <c r="K139">
        <f>INDEX(CBS_landbouw_2018!$C:$I,MATCH(Verdeelsleutels_absoluut!$C139,CBS_landbouw_2018!$B:$B,0),MATCH(Verdeelsleutels_absoluut!K$1,CBS_landbouw_2018!$C$1:$I$1,0))</f>
        <v>0</v>
      </c>
      <c r="L139">
        <f t="shared" si="6"/>
        <v>41303</v>
      </c>
      <c r="M139">
        <f>INDEX(CBS_bodemgebruik_2015!$C:$F,MATCH(Verdeelsleutels_absoluut!$C139,CBS_bodemgebruik_2015!$B:$B,0),MATCH(Verdeelsleutels_absoluut!M$1,CBS_bodemgebruik_2015!$C$1:$F$1,0))</f>
        <v>2319</v>
      </c>
      <c r="N139">
        <f>INDEX(CBS_bodemgebruik_2015!$C:$F,MATCH(Verdeelsleutels_absoluut!$C139,CBS_bodemgebruik_2015!$B:$B,0),MATCH(Verdeelsleutels_absoluut!N$1,CBS_bodemgebruik_2015!$C$1:$F$1,0))</f>
        <v>63</v>
      </c>
      <c r="O139">
        <f>INDEX(CBS_bodemgebruik_2015!$C:$F,MATCH(Verdeelsleutels_absoluut!$C139,CBS_bodemgebruik_2015!$B:$B,0),MATCH(Verdeelsleutels_absoluut!O$1,CBS_bodemgebruik_2015!$C$1:$F$1,0))</f>
        <v>725</v>
      </c>
      <c r="P139">
        <f>INDEX(CBS_bodemgebruik_2015!$C:$F,MATCH(Verdeelsleutels_absoluut!$C139,CBS_bodemgebruik_2015!$B:$B,0),MATCH(Verdeelsleutels_absoluut!P$1,CBS_bodemgebruik_2015!$C$1:$F$1,0))</f>
        <v>777</v>
      </c>
      <c r="Q139">
        <f>INDEX(CBS_bodemgebruik_2015!$C:$I,MATCH(Verdeelsleutels_absoluut!$C139,CBS_bodemgebruik_2015!$B:$B,0),MATCH(Verdeelsleutels_absoluut!Q$1,CBS_bodemgebruik_2015!$C$1:$I$1,0))</f>
        <v>29</v>
      </c>
      <c r="R139">
        <f>INDEX(CBS_bodemgebruik_2015!$C:$I,MATCH(Verdeelsleutels_absoluut!$C139,CBS_bodemgebruik_2015!$B:$B,0),MATCH(Verdeelsleutels_absoluut!R$1,CBS_bodemgebruik_2015!$C$1:$I$1,0))</f>
        <v>8</v>
      </c>
      <c r="S139">
        <f>INDEX(CBS_bodemgebruik_2015!$C:$I,MATCH(Verdeelsleutels_absoluut!$C139,CBS_bodemgebruik_2015!$B:$B,0),MATCH(Verdeelsleutels_absoluut!S$1,CBS_bodemgebruik_2015!$C$1:$I$1,0))</f>
        <v>547</v>
      </c>
      <c r="T139">
        <f t="shared" si="5"/>
        <v>584</v>
      </c>
      <c r="U139">
        <f>INDEX(CBS_wegen_2019!B:C,MATCH(C139,CBS_wegen_2019!B:B,0),2)</f>
        <v>195</v>
      </c>
    </row>
    <row r="140" spans="2:21">
      <c r="B140" t="str">
        <f>INDEX('ETLocal datasets'!B:C,MATCH(Verdeelsleutels_absoluut!C140,'ETLocal datasets'!C:C,0),1)</f>
        <v>GM0384</v>
      </c>
      <c r="C140" t="str">
        <f>'ETLocal datasets'!C126</f>
        <v>Diemen</v>
      </c>
      <c r="D140">
        <f>INDEX(CBS_bevolking_2018!B:C,MATCH(Verdeelsleutels_absoluut!C140,CBS_bevolking_2018!B:B,0),2)</f>
        <v>29196</v>
      </c>
      <c r="E140">
        <f>INDEX(CBS_landbouw_2018!$C:$I,MATCH(Verdeelsleutels_absoluut!$C140,CBS_landbouw_2018!$B:$B,0),MATCH(Verdeelsleutels_absoluut!E$1,CBS_landbouw_2018!$C$1:$I$1,0))</f>
        <v>1235</v>
      </c>
      <c r="F140">
        <f>INDEX(CBS_landbouw_2018!$C:$I,MATCH(Verdeelsleutels_absoluut!$C140,CBS_landbouw_2018!$B:$B,0),MATCH(Verdeelsleutels_absoluut!F$1,CBS_landbouw_2018!$C$1:$I$1,0))</f>
        <v>1226</v>
      </c>
      <c r="G140">
        <f>INDEX(CBS_landbouw_2018!$C:$I,MATCH(Verdeelsleutels_absoluut!$C140,CBS_landbouw_2018!$B:$B,0),MATCH(Verdeelsleutels_absoluut!G$1,CBS_landbouw_2018!$C$1:$I$1,0))</f>
        <v>19</v>
      </c>
      <c r="H140">
        <f>INDEX(CBS_landbouw_2018!$C:$I,MATCH(Verdeelsleutels_absoluut!$C140,CBS_landbouw_2018!$B:$B,0),MATCH(Verdeelsleutels_absoluut!H$1,CBS_landbouw_2018!$C$1:$I$1,0))</f>
        <v>0</v>
      </c>
      <c r="I140">
        <f>INDEX(CBS_landbouw_2018!$C:$I,MATCH(Verdeelsleutels_absoluut!$C140,CBS_landbouw_2018!$B:$B,0),MATCH(Verdeelsleutels_absoluut!I$1,CBS_landbouw_2018!$C$1:$I$1,0))</f>
        <v>0</v>
      </c>
      <c r="J140">
        <f>INDEX(CBS_landbouw_2018!$C:$I,MATCH(Verdeelsleutels_absoluut!$C140,CBS_landbouw_2018!$B:$B,0),MATCH(Verdeelsleutels_absoluut!J$1,CBS_landbouw_2018!$C$1:$I$1,0))</f>
        <v>0</v>
      </c>
      <c r="K140">
        <f>INDEX(CBS_landbouw_2018!$C:$I,MATCH(Verdeelsleutels_absoluut!$C140,CBS_landbouw_2018!$B:$B,0),MATCH(Verdeelsleutels_absoluut!K$1,CBS_landbouw_2018!$C$1:$I$1,0))</f>
        <v>0</v>
      </c>
      <c r="L140">
        <f t="shared" si="6"/>
        <v>9</v>
      </c>
      <c r="M140">
        <f>INDEX(CBS_bodemgebruik_2015!$C:$F,MATCH(Verdeelsleutels_absoluut!$C140,CBS_bodemgebruik_2015!$B:$B,0),MATCH(Verdeelsleutels_absoluut!M$1,CBS_bodemgebruik_2015!$C$1:$F$1,0))</f>
        <v>212</v>
      </c>
      <c r="N140">
        <f>INDEX(CBS_bodemgebruik_2015!$C:$F,MATCH(Verdeelsleutels_absoluut!$C140,CBS_bodemgebruik_2015!$B:$B,0),MATCH(Verdeelsleutels_absoluut!N$1,CBS_bodemgebruik_2015!$C$1:$F$1,0))</f>
        <v>72</v>
      </c>
      <c r="O140">
        <f>INDEX(CBS_bodemgebruik_2015!$C:$F,MATCH(Verdeelsleutels_absoluut!$C140,CBS_bodemgebruik_2015!$B:$B,0),MATCH(Verdeelsleutels_absoluut!O$1,CBS_bodemgebruik_2015!$C$1:$F$1,0))</f>
        <v>221</v>
      </c>
      <c r="P140">
        <f>INDEX(CBS_bodemgebruik_2015!$C:$F,MATCH(Verdeelsleutels_absoluut!$C140,CBS_bodemgebruik_2015!$B:$B,0),MATCH(Verdeelsleutels_absoluut!P$1,CBS_bodemgebruik_2015!$C$1:$F$1,0))</f>
        <v>0</v>
      </c>
      <c r="Q140">
        <f>INDEX(CBS_bodemgebruik_2015!$C:$I,MATCH(Verdeelsleutels_absoluut!$C140,CBS_bodemgebruik_2015!$B:$B,0),MATCH(Verdeelsleutels_absoluut!Q$1,CBS_bodemgebruik_2015!$C$1:$I$1,0))</f>
        <v>34</v>
      </c>
      <c r="R140">
        <f>INDEX(CBS_bodemgebruik_2015!$C:$I,MATCH(Verdeelsleutels_absoluut!$C140,CBS_bodemgebruik_2015!$B:$B,0),MATCH(Verdeelsleutels_absoluut!R$1,CBS_bodemgebruik_2015!$C$1:$I$1,0))</f>
        <v>2</v>
      </c>
      <c r="S140">
        <f>INDEX(CBS_bodemgebruik_2015!$C:$I,MATCH(Verdeelsleutels_absoluut!$C140,CBS_bodemgebruik_2015!$B:$B,0),MATCH(Verdeelsleutels_absoluut!S$1,CBS_bodemgebruik_2015!$C$1:$I$1,0))</f>
        <v>91</v>
      </c>
      <c r="T140">
        <f t="shared" si="5"/>
        <v>127</v>
      </c>
      <c r="U140">
        <f>INDEX(CBS_wegen_2019!B:C,MATCH(C140,CBS_wegen_2019!B:B,0),2)</f>
        <v>100</v>
      </c>
    </row>
    <row r="141" spans="2:21">
      <c r="B141" t="str">
        <f>INDEX('ETLocal datasets'!B:C,MATCH(Verdeelsleutels_absoluut!C141,'ETLocal datasets'!C:C,0),1)</f>
        <v>GM0385</v>
      </c>
      <c r="C141" t="str">
        <f>'ETLocal datasets'!C127</f>
        <v>Edam-Volendam</v>
      </c>
      <c r="D141">
        <f>INDEX(CBS_bevolking_2018!B:C,MATCH(Verdeelsleutels_absoluut!C141,CBS_bevolking_2018!B:B,0),2)</f>
        <v>36099</v>
      </c>
      <c r="E141">
        <f>INDEX(CBS_landbouw_2018!$C:$I,MATCH(Verdeelsleutels_absoluut!$C141,CBS_landbouw_2018!$B:$B,0),MATCH(Verdeelsleutels_absoluut!E$1,CBS_landbouw_2018!$C$1:$I$1,0))</f>
        <v>313994</v>
      </c>
      <c r="F141">
        <f>INDEX(CBS_landbouw_2018!$C:$I,MATCH(Verdeelsleutels_absoluut!$C141,CBS_landbouw_2018!$B:$B,0),MATCH(Verdeelsleutels_absoluut!F$1,CBS_landbouw_2018!$C$1:$I$1,0))</f>
        <v>253068</v>
      </c>
      <c r="G141">
        <f>INDEX(CBS_landbouw_2018!$C:$I,MATCH(Verdeelsleutels_absoluut!$C141,CBS_landbouw_2018!$B:$B,0),MATCH(Verdeelsleutels_absoluut!G$1,CBS_landbouw_2018!$C$1:$I$1,0))</f>
        <v>3731</v>
      </c>
      <c r="H141">
        <f>INDEX(CBS_landbouw_2018!$C:$I,MATCH(Verdeelsleutels_absoluut!$C141,CBS_landbouw_2018!$B:$B,0),MATCH(Verdeelsleutels_absoluut!H$1,CBS_landbouw_2018!$C$1:$I$1,0))</f>
        <v>110</v>
      </c>
      <c r="I141">
        <f>INDEX(CBS_landbouw_2018!$C:$I,MATCH(Verdeelsleutels_absoluut!$C141,CBS_landbouw_2018!$B:$B,0),MATCH(Verdeelsleutels_absoluut!I$1,CBS_landbouw_2018!$C$1:$I$1,0))</f>
        <v>0</v>
      </c>
      <c r="J141">
        <f>INDEX(CBS_landbouw_2018!$C:$I,MATCH(Verdeelsleutels_absoluut!$C141,CBS_landbouw_2018!$B:$B,0),MATCH(Verdeelsleutels_absoluut!J$1,CBS_landbouw_2018!$C$1:$I$1,0))</f>
        <v>4452</v>
      </c>
      <c r="K141">
        <f>INDEX(CBS_landbouw_2018!$C:$I,MATCH(Verdeelsleutels_absoluut!$C141,CBS_landbouw_2018!$B:$B,0),MATCH(Verdeelsleutels_absoluut!K$1,CBS_landbouw_2018!$C$1:$I$1,0))</f>
        <v>0</v>
      </c>
      <c r="L141">
        <f t="shared" si="6"/>
        <v>60926</v>
      </c>
      <c r="M141">
        <f>INDEX(CBS_bodemgebruik_2015!$C:$F,MATCH(Verdeelsleutels_absoluut!$C141,CBS_bodemgebruik_2015!$B:$B,0),MATCH(Verdeelsleutels_absoluut!M$1,CBS_bodemgebruik_2015!$C$1:$F$1,0))</f>
        <v>942</v>
      </c>
      <c r="N141">
        <f>INDEX(CBS_bodemgebruik_2015!$C:$F,MATCH(Verdeelsleutels_absoluut!$C141,CBS_bodemgebruik_2015!$B:$B,0),MATCH(Verdeelsleutels_absoluut!N$1,CBS_bodemgebruik_2015!$C$1:$F$1,0))</f>
        <v>44</v>
      </c>
      <c r="O141">
        <f>INDEX(CBS_bodemgebruik_2015!$C:$F,MATCH(Verdeelsleutels_absoluut!$C141,CBS_bodemgebruik_2015!$B:$B,0),MATCH(Verdeelsleutels_absoluut!O$1,CBS_bodemgebruik_2015!$C$1:$F$1,0))</f>
        <v>0</v>
      </c>
      <c r="P141">
        <f>INDEX(CBS_bodemgebruik_2015!$C:$F,MATCH(Verdeelsleutels_absoluut!$C141,CBS_bodemgebruik_2015!$B:$B,0),MATCH(Verdeelsleutels_absoluut!P$1,CBS_bodemgebruik_2015!$C$1:$F$1,0))</f>
        <v>0</v>
      </c>
      <c r="Q141">
        <f>INDEX(CBS_bodemgebruik_2015!$C:$I,MATCH(Verdeelsleutels_absoluut!$C141,CBS_bodemgebruik_2015!$B:$B,0),MATCH(Verdeelsleutels_absoluut!Q$1,CBS_bodemgebruik_2015!$C$1:$I$1,0))</f>
        <v>6</v>
      </c>
      <c r="R141">
        <f>INDEX(CBS_bodemgebruik_2015!$C:$I,MATCH(Verdeelsleutels_absoluut!$C141,CBS_bodemgebruik_2015!$B:$B,0),MATCH(Verdeelsleutels_absoluut!R$1,CBS_bodemgebruik_2015!$C$1:$I$1,0))</f>
        <v>15</v>
      </c>
      <c r="S141">
        <f>INDEX(CBS_bodemgebruik_2015!$C:$I,MATCH(Verdeelsleutels_absoluut!$C141,CBS_bodemgebruik_2015!$B:$B,0),MATCH(Verdeelsleutels_absoluut!S$1,CBS_bodemgebruik_2015!$C$1:$I$1,0))</f>
        <v>65</v>
      </c>
      <c r="T141">
        <f t="shared" si="5"/>
        <v>86</v>
      </c>
      <c r="U141">
        <f>INDEX(CBS_wegen_2019!B:C,MATCH(C141,CBS_wegen_2019!B:B,0),2)</f>
        <v>211</v>
      </c>
    </row>
    <row r="142" spans="2:21">
      <c r="B142" t="str">
        <f>INDEX('ETLocal datasets'!B:C,MATCH(Verdeelsleutels_absoluut!C142,'ETLocal datasets'!C:C,0),1)</f>
        <v>GM0388</v>
      </c>
      <c r="C142" t="str">
        <f>'ETLocal datasets'!C128</f>
        <v>Enkhuizen</v>
      </c>
      <c r="D142">
        <f>INDEX(CBS_bevolking_2018!B:C,MATCH(Verdeelsleutels_absoluut!C142,CBS_bevolking_2018!B:B,0),2)</f>
        <v>18507</v>
      </c>
      <c r="E142">
        <f>INDEX(CBS_landbouw_2018!$C:$I,MATCH(Verdeelsleutels_absoluut!$C142,CBS_landbouw_2018!$B:$B,0),MATCH(Verdeelsleutels_absoluut!E$1,CBS_landbouw_2018!$C$1:$I$1,0))</f>
        <v>38889</v>
      </c>
      <c r="F142">
        <f>INDEX(CBS_landbouw_2018!$C:$I,MATCH(Verdeelsleutels_absoluut!$C142,CBS_landbouw_2018!$B:$B,0),MATCH(Verdeelsleutels_absoluut!F$1,CBS_landbouw_2018!$C$1:$I$1,0))</f>
        <v>5401</v>
      </c>
      <c r="G142">
        <f>INDEX(CBS_landbouw_2018!$C:$I,MATCH(Verdeelsleutels_absoluut!$C142,CBS_landbouw_2018!$B:$B,0),MATCH(Verdeelsleutels_absoluut!G$1,CBS_landbouw_2018!$C$1:$I$1,0))</f>
        <v>263</v>
      </c>
      <c r="H142">
        <f>INDEX(CBS_landbouw_2018!$C:$I,MATCH(Verdeelsleutels_absoluut!$C142,CBS_landbouw_2018!$B:$B,0),MATCH(Verdeelsleutels_absoluut!H$1,CBS_landbouw_2018!$C$1:$I$1,0))</f>
        <v>0</v>
      </c>
      <c r="I142">
        <f>INDEX(CBS_landbouw_2018!$C:$I,MATCH(Verdeelsleutels_absoluut!$C142,CBS_landbouw_2018!$B:$B,0),MATCH(Verdeelsleutels_absoluut!I$1,CBS_landbouw_2018!$C$1:$I$1,0))</f>
        <v>23600</v>
      </c>
      <c r="J142">
        <f>INDEX(CBS_landbouw_2018!$C:$I,MATCH(Verdeelsleutels_absoluut!$C142,CBS_landbouw_2018!$B:$B,0),MATCH(Verdeelsleutels_absoluut!J$1,CBS_landbouw_2018!$C$1:$I$1,0))</f>
        <v>539</v>
      </c>
      <c r="K142">
        <f>INDEX(CBS_landbouw_2018!$C:$I,MATCH(Verdeelsleutels_absoluut!$C142,CBS_landbouw_2018!$B:$B,0),MATCH(Verdeelsleutels_absoluut!K$1,CBS_landbouw_2018!$C$1:$I$1,0))</f>
        <v>0</v>
      </c>
      <c r="L142">
        <f t="shared" si="6"/>
        <v>33488</v>
      </c>
      <c r="M142">
        <f>INDEX(CBS_bodemgebruik_2015!$C:$F,MATCH(Verdeelsleutels_absoluut!$C142,CBS_bodemgebruik_2015!$B:$B,0),MATCH(Verdeelsleutels_absoluut!M$1,CBS_bodemgebruik_2015!$C$1:$F$1,0))</f>
        <v>677</v>
      </c>
      <c r="N142">
        <f>INDEX(CBS_bodemgebruik_2015!$C:$F,MATCH(Verdeelsleutels_absoluut!$C142,CBS_bodemgebruik_2015!$B:$B,0),MATCH(Verdeelsleutels_absoluut!N$1,CBS_bodemgebruik_2015!$C$1:$F$1,0))</f>
        <v>37</v>
      </c>
      <c r="O142">
        <f>INDEX(CBS_bodemgebruik_2015!$C:$F,MATCH(Verdeelsleutels_absoluut!$C142,CBS_bodemgebruik_2015!$B:$B,0),MATCH(Verdeelsleutels_absoluut!O$1,CBS_bodemgebruik_2015!$C$1:$F$1,0))</f>
        <v>10</v>
      </c>
      <c r="P142">
        <f>INDEX(CBS_bodemgebruik_2015!$C:$F,MATCH(Verdeelsleutels_absoluut!$C142,CBS_bodemgebruik_2015!$B:$B,0),MATCH(Verdeelsleutels_absoluut!P$1,CBS_bodemgebruik_2015!$C$1:$F$1,0))</f>
        <v>27</v>
      </c>
      <c r="Q142">
        <f>INDEX(CBS_bodemgebruik_2015!$C:$I,MATCH(Verdeelsleutels_absoluut!$C142,CBS_bodemgebruik_2015!$B:$B,0),MATCH(Verdeelsleutels_absoluut!Q$1,CBS_bodemgebruik_2015!$C$1:$I$1,0))</f>
        <v>15</v>
      </c>
      <c r="R142">
        <f>INDEX(CBS_bodemgebruik_2015!$C:$I,MATCH(Verdeelsleutels_absoluut!$C142,CBS_bodemgebruik_2015!$B:$B,0),MATCH(Verdeelsleutels_absoluut!R$1,CBS_bodemgebruik_2015!$C$1:$I$1,0))</f>
        <v>11</v>
      </c>
      <c r="S142">
        <f>INDEX(CBS_bodemgebruik_2015!$C:$I,MATCH(Verdeelsleutels_absoluut!$C142,CBS_bodemgebruik_2015!$B:$B,0),MATCH(Verdeelsleutels_absoluut!S$1,CBS_bodemgebruik_2015!$C$1:$I$1,0))</f>
        <v>64</v>
      </c>
      <c r="T142">
        <f t="shared" ref="T142:T205" si="7">SUM(Q142:S142)</f>
        <v>90</v>
      </c>
      <c r="U142">
        <f>INDEX(CBS_wegen_2019!B:C,MATCH(C142,CBS_wegen_2019!B:B,0),2)</f>
        <v>94</v>
      </c>
    </row>
    <row r="143" spans="2:21">
      <c r="B143" t="str">
        <f>INDEX('ETLocal datasets'!B:C,MATCH(Verdeelsleutels_absoluut!C143,'ETLocal datasets'!C:C,0),1)</f>
        <v>GM0392</v>
      </c>
      <c r="C143" t="str">
        <f>'ETLocal datasets'!C129</f>
        <v>Haarlem</v>
      </c>
      <c r="D143">
        <f>INDEX(CBS_bevolking_2018!B:C,MATCH(Verdeelsleutels_absoluut!C143,CBS_bevolking_2018!B:B,0),2)</f>
        <v>161265</v>
      </c>
      <c r="E143">
        <f>INDEX(CBS_landbouw_2018!$C:$I,MATCH(Verdeelsleutels_absoluut!$C143,CBS_landbouw_2018!$B:$B,0),MATCH(Verdeelsleutels_absoluut!E$1,CBS_landbouw_2018!$C$1:$I$1,0))</f>
        <v>9959</v>
      </c>
      <c r="F143">
        <f>INDEX(CBS_landbouw_2018!$C:$I,MATCH(Verdeelsleutels_absoluut!$C143,CBS_landbouw_2018!$B:$B,0),MATCH(Verdeelsleutels_absoluut!F$1,CBS_landbouw_2018!$C$1:$I$1,0))</f>
        <v>8527</v>
      </c>
      <c r="G143">
        <f>INDEX(CBS_landbouw_2018!$C:$I,MATCH(Verdeelsleutels_absoluut!$C143,CBS_landbouw_2018!$B:$B,0),MATCH(Verdeelsleutels_absoluut!G$1,CBS_landbouw_2018!$C$1:$I$1,0))</f>
        <v>116</v>
      </c>
      <c r="H143">
        <f>INDEX(CBS_landbouw_2018!$C:$I,MATCH(Verdeelsleutels_absoluut!$C143,CBS_landbouw_2018!$B:$B,0),MATCH(Verdeelsleutels_absoluut!H$1,CBS_landbouw_2018!$C$1:$I$1,0))</f>
        <v>0</v>
      </c>
      <c r="I143">
        <f>INDEX(CBS_landbouw_2018!$C:$I,MATCH(Verdeelsleutels_absoluut!$C143,CBS_landbouw_2018!$B:$B,0),MATCH(Verdeelsleutels_absoluut!I$1,CBS_landbouw_2018!$C$1:$I$1,0))</f>
        <v>0</v>
      </c>
      <c r="J143">
        <f>INDEX(CBS_landbouw_2018!$C:$I,MATCH(Verdeelsleutels_absoluut!$C143,CBS_landbouw_2018!$B:$B,0),MATCH(Verdeelsleutels_absoluut!J$1,CBS_landbouw_2018!$C$1:$I$1,0))</f>
        <v>0</v>
      </c>
      <c r="K143">
        <f>INDEX(CBS_landbouw_2018!$C:$I,MATCH(Verdeelsleutels_absoluut!$C143,CBS_landbouw_2018!$B:$B,0),MATCH(Verdeelsleutels_absoluut!K$1,CBS_landbouw_2018!$C$1:$I$1,0))</f>
        <v>65</v>
      </c>
      <c r="L143">
        <f t="shared" si="6"/>
        <v>1432</v>
      </c>
      <c r="M143">
        <f>INDEX(CBS_bodemgebruik_2015!$C:$F,MATCH(Verdeelsleutels_absoluut!$C143,CBS_bodemgebruik_2015!$B:$B,0),MATCH(Verdeelsleutels_absoluut!M$1,CBS_bodemgebruik_2015!$C$1:$F$1,0))</f>
        <v>418</v>
      </c>
      <c r="N143">
        <f>INDEX(CBS_bodemgebruik_2015!$C:$F,MATCH(Verdeelsleutels_absoluut!$C143,CBS_bodemgebruik_2015!$B:$B,0),MATCH(Verdeelsleutels_absoluut!N$1,CBS_bodemgebruik_2015!$C$1:$F$1,0))</f>
        <v>232</v>
      </c>
      <c r="O143">
        <f>INDEX(CBS_bodemgebruik_2015!$C:$F,MATCH(Verdeelsleutels_absoluut!$C143,CBS_bodemgebruik_2015!$B:$B,0),MATCH(Verdeelsleutels_absoluut!O$1,CBS_bodemgebruik_2015!$C$1:$F$1,0))</f>
        <v>33</v>
      </c>
      <c r="P143">
        <f>INDEX(CBS_bodemgebruik_2015!$C:$F,MATCH(Verdeelsleutels_absoluut!$C143,CBS_bodemgebruik_2015!$B:$B,0),MATCH(Verdeelsleutels_absoluut!P$1,CBS_bodemgebruik_2015!$C$1:$F$1,0))</f>
        <v>0</v>
      </c>
      <c r="Q143">
        <f>INDEX(CBS_bodemgebruik_2015!$C:$I,MATCH(Verdeelsleutels_absoluut!$C143,CBS_bodemgebruik_2015!$B:$B,0),MATCH(Verdeelsleutels_absoluut!Q$1,CBS_bodemgebruik_2015!$C$1:$I$1,0))</f>
        <v>33</v>
      </c>
      <c r="R143">
        <f>INDEX(CBS_bodemgebruik_2015!$C:$I,MATCH(Verdeelsleutels_absoluut!$C143,CBS_bodemgebruik_2015!$B:$B,0),MATCH(Verdeelsleutels_absoluut!R$1,CBS_bodemgebruik_2015!$C$1:$I$1,0))</f>
        <v>57</v>
      </c>
      <c r="S143">
        <f>INDEX(CBS_bodemgebruik_2015!$C:$I,MATCH(Verdeelsleutels_absoluut!$C143,CBS_bodemgebruik_2015!$B:$B,0),MATCH(Verdeelsleutels_absoluut!S$1,CBS_bodemgebruik_2015!$C$1:$I$1,0))</f>
        <v>235</v>
      </c>
      <c r="T143">
        <f t="shared" si="7"/>
        <v>325</v>
      </c>
      <c r="U143">
        <f>INDEX(CBS_wegen_2019!B:C,MATCH(C143,CBS_wegen_2019!B:B,0),2)</f>
        <v>425</v>
      </c>
    </row>
    <row r="144" spans="2:21">
      <c r="B144" t="str">
        <f>INDEX('ETLocal datasets'!B:C,MATCH(Verdeelsleutels_absoluut!C144,'ETLocal datasets'!C:C,0),1)</f>
        <v>GM0394</v>
      </c>
      <c r="C144" t="str">
        <f>'ETLocal datasets'!C130</f>
        <v>Haarlemmermeer</v>
      </c>
      <c r="D144">
        <f>INDEX(CBS_bevolking_2018!B:C,MATCH(Verdeelsleutels_absoluut!C144,CBS_bevolking_2018!B:B,0),2)</f>
        <v>148068</v>
      </c>
      <c r="E144">
        <f>INDEX(CBS_landbouw_2018!$C:$I,MATCH(Verdeelsleutels_absoluut!$C144,CBS_landbouw_2018!$B:$B,0),MATCH(Verdeelsleutels_absoluut!E$1,CBS_landbouw_2018!$C$1:$I$1,0))</f>
        <v>746442</v>
      </c>
      <c r="F144">
        <f>INDEX(CBS_landbouw_2018!$C:$I,MATCH(Verdeelsleutels_absoluut!$C144,CBS_landbouw_2018!$B:$B,0),MATCH(Verdeelsleutels_absoluut!F$1,CBS_landbouw_2018!$C$1:$I$1,0))</f>
        <v>70928</v>
      </c>
      <c r="G144">
        <f>INDEX(CBS_landbouw_2018!$C:$I,MATCH(Verdeelsleutels_absoluut!$C144,CBS_landbouw_2018!$B:$B,0),MATCH(Verdeelsleutels_absoluut!G$1,CBS_landbouw_2018!$C$1:$I$1,0))</f>
        <v>598</v>
      </c>
      <c r="H144">
        <f>INDEX(CBS_landbouw_2018!$C:$I,MATCH(Verdeelsleutels_absoluut!$C144,CBS_landbouw_2018!$B:$B,0),MATCH(Verdeelsleutels_absoluut!H$1,CBS_landbouw_2018!$C$1:$I$1,0))</f>
        <v>0</v>
      </c>
      <c r="I144">
        <f>INDEX(CBS_landbouw_2018!$C:$I,MATCH(Verdeelsleutels_absoluut!$C144,CBS_landbouw_2018!$B:$B,0),MATCH(Verdeelsleutels_absoluut!I$1,CBS_landbouw_2018!$C$1:$I$1,0))</f>
        <v>341328</v>
      </c>
      <c r="J144">
        <f>INDEX(CBS_landbouw_2018!$C:$I,MATCH(Verdeelsleutels_absoluut!$C144,CBS_landbouw_2018!$B:$B,0),MATCH(Verdeelsleutels_absoluut!J$1,CBS_landbouw_2018!$C$1:$I$1,0))</f>
        <v>282179</v>
      </c>
      <c r="K144">
        <f>INDEX(CBS_landbouw_2018!$C:$I,MATCH(Verdeelsleutels_absoluut!$C144,CBS_landbouw_2018!$B:$B,0),MATCH(Verdeelsleutels_absoluut!K$1,CBS_landbouw_2018!$C$1:$I$1,0))</f>
        <v>37719</v>
      </c>
      <c r="L144">
        <f t="shared" si="6"/>
        <v>675514</v>
      </c>
      <c r="M144">
        <f>INDEX(CBS_bodemgebruik_2015!$C:$F,MATCH(Verdeelsleutels_absoluut!$C144,CBS_bodemgebruik_2015!$B:$B,0),MATCH(Verdeelsleutels_absoluut!M$1,CBS_bodemgebruik_2015!$C$1:$F$1,0))</f>
        <v>10479</v>
      </c>
      <c r="N144">
        <f>INDEX(CBS_bodemgebruik_2015!$C:$F,MATCH(Verdeelsleutels_absoluut!$C144,CBS_bodemgebruik_2015!$B:$B,0),MATCH(Verdeelsleutels_absoluut!N$1,CBS_bodemgebruik_2015!$C$1:$F$1,0))</f>
        <v>407</v>
      </c>
      <c r="O144">
        <f>INDEX(CBS_bodemgebruik_2015!$C:$F,MATCH(Verdeelsleutels_absoluut!$C144,CBS_bodemgebruik_2015!$B:$B,0),MATCH(Verdeelsleutels_absoluut!O$1,CBS_bodemgebruik_2015!$C$1:$F$1,0))</f>
        <v>153</v>
      </c>
      <c r="P144">
        <f>INDEX(CBS_bodemgebruik_2015!$C:$F,MATCH(Verdeelsleutels_absoluut!$C144,CBS_bodemgebruik_2015!$B:$B,0),MATCH(Verdeelsleutels_absoluut!P$1,CBS_bodemgebruik_2015!$C$1:$F$1,0))</f>
        <v>4</v>
      </c>
      <c r="Q144">
        <f>INDEX(CBS_bodemgebruik_2015!$C:$I,MATCH(Verdeelsleutels_absoluut!$C144,CBS_bodemgebruik_2015!$B:$B,0),MATCH(Verdeelsleutels_absoluut!Q$1,CBS_bodemgebruik_2015!$C$1:$I$1,0))</f>
        <v>6</v>
      </c>
      <c r="R144">
        <f>INDEX(CBS_bodemgebruik_2015!$C:$I,MATCH(Verdeelsleutels_absoluut!$C144,CBS_bodemgebruik_2015!$B:$B,0),MATCH(Verdeelsleutels_absoluut!R$1,CBS_bodemgebruik_2015!$C$1:$I$1,0))</f>
        <v>115</v>
      </c>
      <c r="S144">
        <f>INDEX(CBS_bodemgebruik_2015!$C:$I,MATCH(Verdeelsleutels_absoluut!$C144,CBS_bodemgebruik_2015!$B:$B,0),MATCH(Verdeelsleutels_absoluut!S$1,CBS_bodemgebruik_2015!$C$1:$I$1,0))</f>
        <v>572</v>
      </c>
      <c r="T144">
        <f t="shared" si="7"/>
        <v>693</v>
      </c>
      <c r="U144">
        <f>INDEX(CBS_wegen_2019!B:C,MATCH(C144,CBS_wegen_2019!B:B,0),2)</f>
        <v>741</v>
      </c>
    </row>
    <row r="145" spans="2:21">
      <c r="B145" t="str">
        <f>INDEX('ETLocal datasets'!B:C,MATCH(Verdeelsleutels_absoluut!C145,'ETLocal datasets'!C:C,0),1)</f>
        <v>GM0396</v>
      </c>
      <c r="C145" t="str">
        <f>'ETLocal datasets'!C131</f>
        <v>Heemskerk</v>
      </c>
      <c r="D145">
        <f>INDEX(CBS_bevolking_2018!B:C,MATCH(Verdeelsleutels_absoluut!C145,CBS_bevolking_2018!B:B,0),2)</f>
        <v>39164</v>
      </c>
      <c r="E145">
        <f>INDEX(CBS_landbouw_2018!$C:$I,MATCH(Verdeelsleutels_absoluut!$C145,CBS_landbouw_2018!$B:$B,0),MATCH(Verdeelsleutels_absoluut!E$1,CBS_landbouw_2018!$C$1:$I$1,0))</f>
        <v>30503</v>
      </c>
      <c r="F145">
        <f>INDEX(CBS_landbouw_2018!$C:$I,MATCH(Verdeelsleutels_absoluut!$C145,CBS_landbouw_2018!$B:$B,0),MATCH(Verdeelsleutels_absoluut!F$1,CBS_landbouw_2018!$C$1:$I$1,0))</f>
        <v>13766</v>
      </c>
      <c r="G145">
        <f>INDEX(CBS_landbouw_2018!$C:$I,MATCH(Verdeelsleutels_absoluut!$C145,CBS_landbouw_2018!$B:$B,0),MATCH(Verdeelsleutels_absoluut!G$1,CBS_landbouw_2018!$C$1:$I$1,0))</f>
        <v>143</v>
      </c>
      <c r="H145">
        <f>INDEX(CBS_landbouw_2018!$C:$I,MATCH(Verdeelsleutels_absoluut!$C145,CBS_landbouw_2018!$B:$B,0),MATCH(Verdeelsleutels_absoluut!H$1,CBS_landbouw_2018!$C$1:$I$1,0))</f>
        <v>2</v>
      </c>
      <c r="I145">
        <f>INDEX(CBS_landbouw_2018!$C:$I,MATCH(Verdeelsleutels_absoluut!$C145,CBS_landbouw_2018!$B:$B,0),MATCH(Verdeelsleutels_absoluut!I$1,CBS_landbouw_2018!$C$1:$I$1,0))</f>
        <v>0</v>
      </c>
      <c r="J145">
        <f>INDEX(CBS_landbouw_2018!$C:$I,MATCH(Verdeelsleutels_absoluut!$C145,CBS_landbouw_2018!$B:$B,0),MATCH(Verdeelsleutels_absoluut!J$1,CBS_landbouw_2018!$C$1:$I$1,0))</f>
        <v>270</v>
      </c>
      <c r="K145">
        <f>INDEX(CBS_landbouw_2018!$C:$I,MATCH(Verdeelsleutels_absoluut!$C145,CBS_landbouw_2018!$B:$B,0),MATCH(Verdeelsleutels_absoluut!K$1,CBS_landbouw_2018!$C$1:$I$1,0))</f>
        <v>0</v>
      </c>
      <c r="L145">
        <f t="shared" ref="L145:L208" si="8">E145-F145</f>
        <v>16737</v>
      </c>
      <c r="M145">
        <f>INDEX(CBS_bodemgebruik_2015!$C:$F,MATCH(Verdeelsleutels_absoluut!$C145,CBS_bodemgebruik_2015!$B:$B,0),MATCH(Verdeelsleutels_absoluut!M$1,CBS_bodemgebruik_2015!$C$1:$F$1,0))</f>
        <v>666</v>
      </c>
      <c r="N145">
        <f>INDEX(CBS_bodemgebruik_2015!$C:$F,MATCH(Verdeelsleutels_absoluut!$C145,CBS_bodemgebruik_2015!$B:$B,0),MATCH(Verdeelsleutels_absoluut!N$1,CBS_bodemgebruik_2015!$C$1:$F$1,0))</f>
        <v>116</v>
      </c>
      <c r="O145">
        <f>INDEX(CBS_bodemgebruik_2015!$C:$F,MATCH(Verdeelsleutels_absoluut!$C145,CBS_bodemgebruik_2015!$B:$B,0),MATCH(Verdeelsleutels_absoluut!O$1,CBS_bodemgebruik_2015!$C$1:$F$1,0))</f>
        <v>492</v>
      </c>
      <c r="P145">
        <f>INDEX(CBS_bodemgebruik_2015!$C:$F,MATCH(Verdeelsleutels_absoluut!$C145,CBS_bodemgebruik_2015!$B:$B,0),MATCH(Verdeelsleutels_absoluut!P$1,CBS_bodemgebruik_2015!$C$1:$F$1,0))</f>
        <v>549</v>
      </c>
      <c r="Q145">
        <f>INDEX(CBS_bodemgebruik_2015!$C:$I,MATCH(Verdeelsleutels_absoluut!$C145,CBS_bodemgebruik_2015!$B:$B,0),MATCH(Verdeelsleutels_absoluut!Q$1,CBS_bodemgebruik_2015!$C$1:$I$1,0))</f>
        <v>5</v>
      </c>
      <c r="R145">
        <f>INDEX(CBS_bodemgebruik_2015!$C:$I,MATCH(Verdeelsleutels_absoluut!$C145,CBS_bodemgebruik_2015!$B:$B,0),MATCH(Verdeelsleutels_absoluut!R$1,CBS_bodemgebruik_2015!$C$1:$I$1,0))</f>
        <v>9</v>
      </c>
      <c r="S145">
        <f>INDEX(CBS_bodemgebruik_2015!$C:$I,MATCH(Verdeelsleutels_absoluut!$C145,CBS_bodemgebruik_2015!$B:$B,0),MATCH(Verdeelsleutels_absoluut!S$1,CBS_bodemgebruik_2015!$C$1:$I$1,0))</f>
        <v>33</v>
      </c>
      <c r="T145">
        <f t="shared" si="7"/>
        <v>47</v>
      </c>
      <c r="U145">
        <f>INDEX(CBS_wegen_2019!B:C,MATCH(C145,CBS_wegen_2019!B:B,0),2)</f>
        <v>178</v>
      </c>
    </row>
    <row r="146" spans="2:21">
      <c r="B146" t="str">
        <f>INDEX('ETLocal datasets'!B:C,MATCH(Verdeelsleutels_absoluut!C146,'ETLocal datasets'!C:C,0),1)</f>
        <v>GM0397</v>
      </c>
      <c r="C146" t="str">
        <f>'ETLocal datasets'!C132</f>
        <v>Heemstede</v>
      </c>
      <c r="D146">
        <f>INDEX(CBS_bevolking_2018!B:C,MATCH(Verdeelsleutels_absoluut!C146,CBS_bevolking_2018!B:B,0),2)</f>
        <v>27286</v>
      </c>
      <c r="E146">
        <f>INDEX(CBS_landbouw_2018!$C:$I,MATCH(Verdeelsleutels_absoluut!$C146,CBS_landbouw_2018!$B:$B,0),MATCH(Verdeelsleutels_absoluut!E$1,CBS_landbouw_2018!$C$1:$I$1,0))</f>
        <v>5349</v>
      </c>
      <c r="F146">
        <f>INDEX(CBS_landbouw_2018!$C:$I,MATCH(Verdeelsleutels_absoluut!$C146,CBS_landbouw_2018!$B:$B,0),MATCH(Verdeelsleutels_absoluut!F$1,CBS_landbouw_2018!$C$1:$I$1,0))</f>
        <v>5306</v>
      </c>
      <c r="G146">
        <f>INDEX(CBS_landbouw_2018!$C:$I,MATCH(Verdeelsleutels_absoluut!$C146,CBS_landbouw_2018!$B:$B,0),MATCH(Verdeelsleutels_absoluut!G$1,CBS_landbouw_2018!$C$1:$I$1,0))</f>
        <v>70</v>
      </c>
      <c r="H146">
        <f>INDEX(CBS_landbouw_2018!$C:$I,MATCH(Verdeelsleutels_absoluut!$C146,CBS_landbouw_2018!$B:$B,0),MATCH(Verdeelsleutels_absoluut!H$1,CBS_landbouw_2018!$C$1:$I$1,0))</f>
        <v>0</v>
      </c>
      <c r="I146">
        <f>INDEX(CBS_landbouw_2018!$C:$I,MATCH(Verdeelsleutels_absoluut!$C146,CBS_landbouw_2018!$B:$B,0),MATCH(Verdeelsleutels_absoluut!I$1,CBS_landbouw_2018!$C$1:$I$1,0))</f>
        <v>1893</v>
      </c>
      <c r="J146">
        <f>INDEX(CBS_landbouw_2018!$C:$I,MATCH(Verdeelsleutels_absoluut!$C146,CBS_landbouw_2018!$B:$B,0),MATCH(Verdeelsleutels_absoluut!J$1,CBS_landbouw_2018!$C$1:$I$1,0))</f>
        <v>0</v>
      </c>
      <c r="K146">
        <f>INDEX(CBS_landbouw_2018!$C:$I,MATCH(Verdeelsleutels_absoluut!$C146,CBS_landbouw_2018!$B:$B,0),MATCH(Verdeelsleutels_absoluut!K$1,CBS_landbouw_2018!$C$1:$I$1,0))</f>
        <v>0</v>
      </c>
      <c r="L146">
        <f t="shared" si="8"/>
        <v>43</v>
      </c>
      <c r="M146">
        <f>INDEX(CBS_bodemgebruik_2015!$C:$F,MATCH(Verdeelsleutels_absoluut!$C146,CBS_bodemgebruik_2015!$B:$B,0),MATCH(Verdeelsleutels_absoluut!M$1,CBS_bodemgebruik_2015!$C$1:$F$1,0))</f>
        <v>151</v>
      </c>
      <c r="N146">
        <f>INDEX(CBS_bodemgebruik_2015!$C:$F,MATCH(Verdeelsleutels_absoluut!$C146,CBS_bodemgebruik_2015!$B:$B,0),MATCH(Verdeelsleutels_absoluut!N$1,CBS_bodemgebruik_2015!$C$1:$F$1,0))</f>
        <v>34</v>
      </c>
      <c r="O146">
        <f>INDEX(CBS_bodemgebruik_2015!$C:$F,MATCH(Verdeelsleutels_absoluut!$C146,CBS_bodemgebruik_2015!$B:$B,0),MATCH(Verdeelsleutels_absoluut!O$1,CBS_bodemgebruik_2015!$C$1:$F$1,0))</f>
        <v>134</v>
      </c>
      <c r="P146">
        <f>INDEX(CBS_bodemgebruik_2015!$C:$F,MATCH(Verdeelsleutels_absoluut!$C146,CBS_bodemgebruik_2015!$B:$B,0),MATCH(Verdeelsleutels_absoluut!P$1,CBS_bodemgebruik_2015!$C$1:$F$1,0))</f>
        <v>0</v>
      </c>
      <c r="Q146">
        <f>INDEX(CBS_bodemgebruik_2015!$C:$I,MATCH(Verdeelsleutels_absoluut!$C146,CBS_bodemgebruik_2015!$B:$B,0),MATCH(Verdeelsleutels_absoluut!Q$1,CBS_bodemgebruik_2015!$C$1:$I$1,0))</f>
        <v>9</v>
      </c>
      <c r="R146">
        <f>INDEX(CBS_bodemgebruik_2015!$C:$I,MATCH(Verdeelsleutels_absoluut!$C146,CBS_bodemgebruik_2015!$B:$B,0),MATCH(Verdeelsleutels_absoluut!R$1,CBS_bodemgebruik_2015!$C$1:$I$1,0))</f>
        <v>1</v>
      </c>
      <c r="S146">
        <f>INDEX(CBS_bodemgebruik_2015!$C:$I,MATCH(Verdeelsleutels_absoluut!$C146,CBS_bodemgebruik_2015!$B:$B,0),MATCH(Verdeelsleutels_absoluut!S$1,CBS_bodemgebruik_2015!$C$1:$I$1,0))</f>
        <v>45</v>
      </c>
      <c r="T146">
        <f t="shared" si="7"/>
        <v>55</v>
      </c>
      <c r="U146">
        <f>INDEX(CBS_wegen_2019!B:C,MATCH(C146,CBS_wegen_2019!B:B,0),2)</f>
        <v>99</v>
      </c>
    </row>
    <row r="147" spans="2:21">
      <c r="B147" t="str">
        <f>INDEX('ETLocal datasets'!B:C,MATCH(Verdeelsleutels_absoluut!C147,'ETLocal datasets'!C:C,0),1)</f>
        <v>GM0398</v>
      </c>
      <c r="C147" t="str">
        <f>'ETLocal datasets'!C133</f>
        <v>Heerhugowaard</v>
      </c>
      <c r="D147">
        <f>INDEX(CBS_bevolking_2018!B:C,MATCH(Verdeelsleutels_absoluut!C147,CBS_bevolking_2018!B:B,0),2)</f>
        <v>56742</v>
      </c>
      <c r="E147">
        <f>INDEX(CBS_landbouw_2018!$C:$I,MATCH(Verdeelsleutels_absoluut!$C147,CBS_landbouw_2018!$B:$B,0),MATCH(Verdeelsleutels_absoluut!E$1,CBS_landbouw_2018!$C$1:$I$1,0))</f>
        <v>192611</v>
      </c>
      <c r="F147">
        <f>INDEX(CBS_landbouw_2018!$C:$I,MATCH(Verdeelsleutels_absoluut!$C147,CBS_landbouw_2018!$B:$B,0),MATCH(Verdeelsleutels_absoluut!F$1,CBS_landbouw_2018!$C$1:$I$1,0))</f>
        <v>49679</v>
      </c>
      <c r="G147">
        <f>INDEX(CBS_landbouw_2018!$C:$I,MATCH(Verdeelsleutels_absoluut!$C147,CBS_landbouw_2018!$B:$B,0),MATCH(Verdeelsleutels_absoluut!G$1,CBS_landbouw_2018!$C$1:$I$1,0))</f>
        <v>1460</v>
      </c>
      <c r="H147">
        <f>INDEX(CBS_landbouw_2018!$C:$I,MATCH(Verdeelsleutels_absoluut!$C147,CBS_landbouw_2018!$B:$B,0),MATCH(Verdeelsleutels_absoluut!H$1,CBS_landbouw_2018!$C$1:$I$1,0))</f>
        <v>2286</v>
      </c>
      <c r="I147">
        <f>INDEX(CBS_landbouw_2018!$C:$I,MATCH(Verdeelsleutels_absoluut!$C147,CBS_landbouw_2018!$B:$B,0),MATCH(Verdeelsleutels_absoluut!I$1,CBS_landbouw_2018!$C$1:$I$1,0))</f>
        <v>178989</v>
      </c>
      <c r="J147">
        <f>INDEX(CBS_landbouw_2018!$C:$I,MATCH(Verdeelsleutels_absoluut!$C147,CBS_landbouw_2018!$B:$B,0),MATCH(Verdeelsleutels_absoluut!J$1,CBS_landbouw_2018!$C$1:$I$1,0))</f>
        <v>1305</v>
      </c>
      <c r="K147">
        <f>INDEX(CBS_landbouw_2018!$C:$I,MATCH(Verdeelsleutels_absoluut!$C147,CBS_landbouw_2018!$B:$B,0),MATCH(Verdeelsleutels_absoluut!K$1,CBS_landbouw_2018!$C$1:$I$1,0))</f>
        <v>2589</v>
      </c>
      <c r="L147">
        <f t="shared" si="8"/>
        <v>142932</v>
      </c>
      <c r="M147">
        <f>INDEX(CBS_bodemgebruik_2015!$C:$F,MATCH(Verdeelsleutels_absoluut!$C147,CBS_bodemgebruik_2015!$B:$B,0),MATCH(Verdeelsleutels_absoluut!M$1,CBS_bodemgebruik_2015!$C$1:$F$1,0))</f>
        <v>2111</v>
      </c>
      <c r="N147">
        <f>INDEX(CBS_bodemgebruik_2015!$C:$F,MATCH(Verdeelsleutels_absoluut!$C147,CBS_bodemgebruik_2015!$B:$B,0),MATCH(Verdeelsleutels_absoluut!N$1,CBS_bodemgebruik_2015!$C$1:$F$1,0))</f>
        <v>114</v>
      </c>
      <c r="O147">
        <f>INDEX(CBS_bodemgebruik_2015!$C:$F,MATCH(Verdeelsleutels_absoluut!$C147,CBS_bodemgebruik_2015!$B:$B,0),MATCH(Verdeelsleutels_absoluut!O$1,CBS_bodemgebruik_2015!$C$1:$F$1,0))</f>
        <v>64</v>
      </c>
      <c r="P147">
        <f>INDEX(CBS_bodemgebruik_2015!$C:$F,MATCH(Verdeelsleutels_absoluut!$C147,CBS_bodemgebruik_2015!$B:$B,0),MATCH(Verdeelsleutels_absoluut!P$1,CBS_bodemgebruik_2015!$C$1:$F$1,0))</f>
        <v>2</v>
      </c>
      <c r="Q147">
        <f>INDEX(CBS_bodemgebruik_2015!$C:$I,MATCH(Verdeelsleutels_absoluut!$C147,CBS_bodemgebruik_2015!$B:$B,0),MATCH(Verdeelsleutels_absoluut!Q$1,CBS_bodemgebruik_2015!$C$1:$I$1,0))</f>
        <v>0</v>
      </c>
      <c r="R147">
        <f>INDEX(CBS_bodemgebruik_2015!$C:$I,MATCH(Verdeelsleutels_absoluut!$C147,CBS_bodemgebruik_2015!$B:$B,0),MATCH(Verdeelsleutels_absoluut!R$1,CBS_bodemgebruik_2015!$C$1:$I$1,0))</f>
        <v>15</v>
      </c>
      <c r="S147">
        <f>INDEX(CBS_bodemgebruik_2015!$C:$I,MATCH(Verdeelsleutels_absoluut!$C147,CBS_bodemgebruik_2015!$B:$B,0),MATCH(Verdeelsleutels_absoluut!S$1,CBS_bodemgebruik_2015!$C$1:$I$1,0))</f>
        <v>163</v>
      </c>
      <c r="T147">
        <f t="shared" si="7"/>
        <v>178</v>
      </c>
      <c r="U147">
        <f>INDEX(CBS_wegen_2019!B:C,MATCH(C147,CBS_wegen_2019!B:B,0),2)</f>
        <v>277</v>
      </c>
    </row>
    <row r="148" spans="2:21">
      <c r="B148" t="str">
        <f>INDEX('ETLocal datasets'!B:C,MATCH(Verdeelsleutels_absoluut!C148,'ETLocal datasets'!C:C,0),1)</f>
        <v>GM0399</v>
      </c>
      <c r="C148" t="str">
        <f>'ETLocal datasets'!C134</f>
        <v>Heiloo</v>
      </c>
      <c r="D148">
        <f>INDEX(CBS_bevolking_2018!B:C,MATCH(Verdeelsleutels_absoluut!C148,CBS_bevolking_2018!B:B,0),2)</f>
        <v>23464</v>
      </c>
      <c r="E148">
        <f>INDEX(CBS_landbouw_2018!$C:$I,MATCH(Verdeelsleutels_absoluut!$C148,CBS_landbouw_2018!$B:$B,0),MATCH(Verdeelsleutels_absoluut!E$1,CBS_landbouw_2018!$C$1:$I$1,0))</f>
        <v>63562</v>
      </c>
      <c r="F148">
        <f>INDEX(CBS_landbouw_2018!$C:$I,MATCH(Verdeelsleutels_absoluut!$C148,CBS_landbouw_2018!$B:$B,0),MATCH(Verdeelsleutels_absoluut!F$1,CBS_landbouw_2018!$C$1:$I$1,0))</f>
        <v>51467</v>
      </c>
      <c r="G148">
        <f>INDEX(CBS_landbouw_2018!$C:$I,MATCH(Verdeelsleutels_absoluut!$C148,CBS_landbouw_2018!$B:$B,0),MATCH(Verdeelsleutels_absoluut!G$1,CBS_landbouw_2018!$C$1:$I$1,0))</f>
        <v>760</v>
      </c>
      <c r="H148">
        <f>INDEX(CBS_landbouw_2018!$C:$I,MATCH(Verdeelsleutels_absoluut!$C148,CBS_landbouw_2018!$B:$B,0),MATCH(Verdeelsleutels_absoluut!H$1,CBS_landbouw_2018!$C$1:$I$1,0))</f>
        <v>0</v>
      </c>
      <c r="I148">
        <f>INDEX(CBS_landbouw_2018!$C:$I,MATCH(Verdeelsleutels_absoluut!$C148,CBS_landbouw_2018!$B:$B,0),MATCH(Verdeelsleutels_absoluut!I$1,CBS_landbouw_2018!$C$1:$I$1,0))</f>
        <v>0</v>
      </c>
      <c r="J148">
        <f>INDEX(CBS_landbouw_2018!$C:$I,MATCH(Verdeelsleutels_absoluut!$C148,CBS_landbouw_2018!$B:$B,0),MATCH(Verdeelsleutels_absoluut!J$1,CBS_landbouw_2018!$C$1:$I$1,0))</f>
        <v>0</v>
      </c>
      <c r="K148">
        <f>INDEX(CBS_landbouw_2018!$C:$I,MATCH(Verdeelsleutels_absoluut!$C148,CBS_landbouw_2018!$B:$B,0),MATCH(Verdeelsleutels_absoluut!K$1,CBS_landbouw_2018!$C$1:$I$1,0))</f>
        <v>0</v>
      </c>
      <c r="L148">
        <f t="shared" si="8"/>
        <v>12095</v>
      </c>
      <c r="M148">
        <f>INDEX(CBS_bodemgebruik_2015!$C:$F,MATCH(Verdeelsleutels_absoluut!$C148,CBS_bodemgebruik_2015!$B:$B,0),MATCH(Verdeelsleutels_absoluut!M$1,CBS_bodemgebruik_2015!$C$1:$F$1,0))</f>
        <v>966</v>
      </c>
      <c r="N148">
        <f>INDEX(CBS_bodemgebruik_2015!$C:$F,MATCH(Verdeelsleutels_absoluut!$C148,CBS_bodemgebruik_2015!$B:$B,0),MATCH(Verdeelsleutels_absoluut!N$1,CBS_bodemgebruik_2015!$C$1:$F$1,0))</f>
        <v>28</v>
      </c>
      <c r="O148">
        <f>INDEX(CBS_bodemgebruik_2015!$C:$F,MATCH(Verdeelsleutels_absoluut!$C148,CBS_bodemgebruik_2015!$B:$B,0),MATCH(Verdeelsleutels_absoluut!O$1,CBS_bodemgebruik_2015!$C$1:$F$1,0))</f>
        <v>153</v>
      </c>
      <c r="P148">
        <f>INDEX(CBS_bodemgebruik_2015!$C:$F,MATCH(Verdeelsleutels_absoluut!$C148,CBS_bodemgebruik_2015!$B:$B,0),MATCH(Verdeelsleutels_absoluut!P$1,CBS_bodemgebruik_2015!$C$1:$F$1,0))</f>
        <v>0</v>
      </c>
      <c r="Q148">
        <f>INDEX(CBS_bodemgebruik_2015!$C:$I,MATCH(Verdeelsleutels_absoluut!$C148,CBS_bodemgebruik_2015!$B:$B,0),MATCH(Verdeelsleutels_absoluut!Q$1,CBS_bodemgebruik_2015!$C$1:$I$1,0))</f>
        <v>0</v>
      </c>
      <c r="R148">
        <f>INDEX(CBS_bodemgebruik_2015!$C:$I,MATCH(Verdeelsleutels_absoluut!$C148,CBS_bodemgebruik_2015!$B:$B,0),MATCH(Verdeelsleutels_absoluut!R$1,CBS_bodemgebruik_2015!$C$1:$I$1,0))</f>
        <v>5</v>
      </c>
      <c r="S148">
        <f>INDEX(CBS_bodemgebruik_2015!$C:$I,MATCH(Verdeelsleutels_absoluut!$C148,CBS_bodemgebruik_2015!$B:$B,0),MATCH(Verdeelsleutels_absoluut!S$1,CBS_bodemgebruik_2015!$C$1:$I$1,0))</f>
        <v>26</v>
      </c>
      <c r="T148">
        <f t="shared" si="7"/>
        <v>31</v>
      </c>
      <c r="U148">
        <f>INDEX(CBS_wegen_2019!B:C,MATCH(C148,CBS_wegen_2019!B:B,0),2)</f>
        <v>131</v>
      </c>
    </row>
    <row r="149" spans="2:21">
      <c r="B149" t="str">
        <f>INDEX('ETLocal datasets'!B:C,MATCH(Verdeelsleutels_absoluut!C149,'ETLocal datasets'!C:C,0),1)</f>
        <v>GM0400</v>
      </c>
      <c r="C149" t="str">
        <f>'ETLocal datasets'!C135</f>
        <v>Den Helder</v>
      </c>
      <c r="D149">
        <f>INDEX(CBS_bevolking_2018!B:C,MATCH(Verdeelsleutels_absoluut!C149,CBS_bevolking_2018!B:B,0),2)</f>
        <v>55604</v>
      </c>
      <c r="E149">
        <f>INDEX(CBS_landbouw_2018!$C:$I,MATCH(Verdeelsleutels_absoluut!$C149,CBS_landbouw_2018!$B:$B,0),MATCH(Verdeelsleutels_absoluut!E$1,CBS_landbouw_2018!$C$1:$I$1,0))</f>
        <v>152888</v>
      </c>
      <c r="F149">
        <f>INDEX(CBS_landbouw_2018!$C:$I,MATCH(Verdeelsleutels_absoluut!$C149,CBS_landbouw_2018!$B:$B,0),MATCH(Verdeelsleutels_absoluut!F$1,CBS_landbouw_2018!$C$1:$I$1,0))</f>
        <v>2877</v>
      </c>
      <c r="G149">
        <f>INDEX(CBS_landbouw_2018!$C:$I,MATCH(Verdeelsleutels_absoluut!$C149,CBS_landbouw_2018!$B:$B,0),MATCH(Verdeelsleutels_absoluut!G$1,CBS_landbouw_2018!$C$1:$I$1,0))</f>
        <v>39</v>
      </c>
      <c r="H149">
        <f>INDEX(CBS_landbouw_2018!$C:$I,MATCH(Verdeelsleutels_absoluut!$C149,CBS_landbouw_2018!$B:$B,0),MATCH(Verdeelsleutels_absoluut!H$1,CBS_landbouw_2018!$C$1:$I$1,0))</f>
        <v>0</v>
      </c>
      <c r="I149">
        <f>INDEX(CBS_landbouw_2018!$C:$I,MATCH(Verdeelsleutels_absoluut!$C149,CBS_landbouw_2018!$B:$B,0),MATCH(Verdeelsleutels_absoluut!I$1,CBS_landbouw_2018!$C$1:$I$1,0))</f>
        <v>0</v>
      </c>
      <c r="J149">
        <f>INDEX(CBS_landbouw_2018!$C:$I,MATCH(Verdeelsleutels_absoluut!$C149,CBS_landbouw_2018!$B:$B,0),MATCH(Verdeelsleutels_absoluut!J$1,CBS_landbouw_2018!$C$1:$I$1,0))</f>
        <v>1155</v>
      </c>
      <c r="K149">
        <f>INDEX(CBS_landbouw_2018!$C:$I,MATCH(Verdeelsleutels_absoluut!$C149,CBS_landbouw_2018!$B:$B,0),MATCH(Verdeelsleutels_absoluut!K$1,CBS_landbouw_2018!$C$1:$I$1,0))</f>
        <v>2655</v>
      </c>
      <c r="L149">
        <f t="shared" si="8"/>
        <v>150011</v>
      </c>
      <c r="M149">
        <f>INDEX(CBS_bodemgebruik_2015!$C:$F,MATCH(Verdeelsleutels_absoluut!$C149,CBS_bodemgebruik_2015!$B:$B,0),MATCH(Verdeelsleutels_absoluut!M$1,CBS_bodemgebruik_2015!$C$1:$F$1,0))</f>
        <v>1715</v>
      </c>
      <c r="N149">
        <f>INDEX(CBS_bodemgebruik_2015!$C:$F,MATCH(Verdeelsleutels_absoluut!$C149,CBS_bodemgebruik_2015!$B:$B,0),MATCH(Verdeelsleutels_absoluut!N$1,CBS_bodemgebruik_2015!$C$1:$F$1,0))</f>
        <v>197</v>
      </c>
      <c r="O149">
        <f>INDEX(CBS_bodemgebruik_2015!$C:$F,MATCH(Verdeelsleutels_absoluut!$C149,CBS_bodemgebruik_2015!$B:$B,0),MATCH(Verdeelsleutels_absoluut!O$1,CBS_bodemgebruik_2015!$C$1:$F$1,0))</f>
        <v>52</v>
      </c>
      <c r="P149">
        <f>INDEX(CBS_bodemgebruik_2015!$C:$F,MATCH(Verdeelsleutels_absoluut!$C149,CBS_bodemgebruik_2015!$B:$B,0),MATCH(Verdeelsleutels_absoluut!P$1,CBS_bodemgebruik_2015!$C$1:$F$1,0))</f>
        <v>463</v>
      </c>
      <c r="Q149">
        <f>INDEX(CBS_bodemgebruik_2015!$C:$I,MATCH(Verdeelsleutels_absoluut!$C149,CBS_bodemgebruik_2015!$B:$B,0),MATCH(Verdeelsleutels_absoluut!Q$1,CBS_bodemgebruik_2015!$C$1:$I$1,0))</f>
        <v>35</v>
      </c>
      <c r="R149">
        <f>INDEX(CBS_bodemgebruik_2015!$C:$I,MATCH(Verdeelsleutels_absoluut!$C149,CBS_bodemgebruik_2015!$B:$B,0),MATCH(Verdeelsleutels_absoluut!R$1,CBS_bodemgebruik_2015!$C$1:$I$1,0))</f>
        <v>17</v>
      </c>
      <c r="S149">
        <f>INDEX(CBS_bodemgebruik_2015!$C:$I,MATCH(Verdeelsleutels_absoluut!$C149,CBS_bodemgebruik_2015!$B:$B,0),MATCH(Verdeelsleutels_absoluut!S$1,CBS_bodemgebruik_2015!$C$1:$I$1,0))</f>
        <v>203</v>
      </c>
      <c r="T149">
        <f t="shared" si="7"/>
        <v>255</v>
      </c>
      <c r="U149">
        <f>INDEX(CBS_wegen_2019!B:C,MATCH(C149,CBS_wegen_2019!B:B,0),2)</f>
        <v>301</v>
      </c>
    </row>
    <row r="150" spans="2:21">
      <c r="B150" t="str">
        <f>INDEX('ETLocal datasets'!B:C,MATCH(Verdeelsleutels_absoluut!C150,'ETLocal datasets'!C:C,0),1)</f>
        <v>GM0402</v>
      </c>
      <c r="C150" t="str">
        <f>'ETLocal datasets'!C136</f>
        <v>Hilversum</v>
      </c>
      <c r="D150">
        <f>INDEX(CBS_bevolking_2018!B:C,MATCH(Verdeelsleutels_absoluut!C150,CBS_bevolking_2018!B:B,0),2)</f>
        <v>90238</v>
      </c>
      <c r="E150">
        <f>INDEX(CBS_landbouw_2018!$C:$I,MATCH(Verdeelsleutels_absoluut!$C150,CBS_landbouw_2018!$B:$B,0),MATCH(Verdeelsleutels_absoluut!E$1,CBS_landbouw_2018!$C$1:$I$1,0))</f>
        <v>35923</v>
      </c>
      <c r="F150">
        <f>INDEX(CBS_landbouw_2018!$C:$I,MATCH(Verdeelsleutels_absoluut!$C150,CBS_landbouw_2018!$B:$B,0),MATCH(Verdeelsleutels_absoluut!F$1,CBS_landbouw_2018!$C$1:$I$1,0))</f>
        <v>30018</v>
      </c>
      <c r="G150">
        <f>INDEX(CBS_landbouw_2018!$C:$I,MATCH(Verdeelsleutels_absoluut!$C150,CBS_landbouw_2018!$B:$B,0),MATCH(Verdeelsleutels_absoluut!G$1,CBS_landbouw_2018!$C$1:$I$1,0))</f>
        <v>306</v>
      </c>
      <c r="H150">
        <f>INDEX(CBS_landbouw_2018!$C:$I,MATCH(Verdeelsleutels_absoluut!$C150,CBS_landbouw_2018!$B:$B,0),MATCH(Verdeelsleutels_absoluut!H$1,CBS_landbouw_2018!$C$1:$I$1,0))</f>
        <v>0</v>
      </c>
      <c r="I150">
        <f>INDEX(CBS_landbouw_2018!$C:$I,MATCH(Verdeelsleutels_absoluut!$C150,CBS_landbouw_2018!$B:$B,0),MATCH(Verdeelsleutels_absoluut!I$1,CBS_landbouw_2018!$C$1:$I$1,0))</f>
        <v>0</v>
      </c>
      <c r="J150">
        <f>INDEX(CBS_landbouw_2018!$C:$I,MATCH(Verdeelsleutels_absoluut!$C150,CBS_landbouw_2018!$B:$B,0),MATCH(Verdeelsleutels_absoluut!J$1,CBS_landbouw_2018!$C$1:$I$1,0))</f>
        <v>2775</v>
      </c>
      <c r="K150">
        <f>INDEX(CBS_landbouw_2018!$C:$I,MATCH(Verdeelsleutels_absoluut!$C150,CBS_landbouw_2018!$B:$B,0),MATCH(Verdeelsleutels_absoluut!K$1,CBS_landbouw_2018!$C$1:$I$1,0))</f>
        <v>0</v>
      </c>
      <c r="L150">
        <f t="shared" si="8"/>
        <v>5905</v>
      </c>
      <c r="M150">
        <f>INDEX(CBS_bodemgebruik_2015!$C:$F,MATCH(Verdeelsleutels_absoluut!$C150,CBS_bodemgebruik_2015!$B:$B,0),MATCH(Verdeelsleutels_absoluut!M$1,CBS_bodemgebruik_2015!$C$1:$F$1,0))</f>
        <v>595</v>
      </c>
      <c r="N150">
        <f>INDEX(CBS_bodemgebruik_2015!$C:$F,MATCH(Verdeelsleutels_absoluut!$C150,CBS_bodemgebruik_2015!$B:$B,0),MATCH(Verdeelsleutels_absoluut!N$1,CBS_bodemgebruik_2015!$C$1:$F$1,0))</f>
        <v>58</v>
      </c>
      <c r="O150">
        <f>INDEX(CBS_bodemgebruik_2015!$C:$F,MATCH(Verdeelsleutels_absoluut!$C150,CBS_bodemgebruik_2015!$B:$B,0),MATCH(Verdeelsleutels_absoluut!O$1,CBS_bodemgebruik_2015!$C$1:$F$1,0))</f>
        <v>1489</v>
      </c>
      <c r="P150">
        <f>INDEX(CBS_bodemgebruik_2015!$C:$F,MATCH(Verdeelsleutels_absoluut!$C150,CBS_bodemgebruik_2015!$B:$B,0),MATCH(Verdeelsleutels_absoluut!P$1,CBS_bodemgebruik_2015!$C$1:$F$1,0))</f>
        <v>400</v>
      </c>
      <c r="Q150">
        <f>INDEX(CBS_bodemgebruik_2015!$C:$I,MATCH(Verdeelsleutels_absoluut!$C150,CBS_bodemgebruik_2015!$B:$B,0),MATCH(Verdeelsleutels_absoluut!Q$1,CBS_bodemgebruik_2015!$C$1:$I$1,0))</f>
        <v>69</v>
      </c>
      <c r="R150">
        <f>INDEX(CBS_bodemgebruik_2015!$C:$I,MATCH(Verdeelsleutels_absoluut!$C150,CBS_bodemgebruik_2015!$B:$B,0),MATCH(Verdeelsleutels_absoluut!R$1,CBS_bodemgebruik_2015!$C$1:$I$1,0))</f>
        <v>9</v>
      </c>
      <c r="S150">
        <f>INDEX(CBS_bodemgebruik_2015!$C:$I,MATCH(Verdeelsleutels_absoluut!$C150,CBS_bodemgebruik_2015!$B:$B,0),MATCH(Verdeelsleutels_absoluut!S$1,CBS_bodemgebruik_2015!$C$1:$I$1,0))</f>
        <v>65</v>
      </c>
      <c r="T150">
        <f t="shared" si="7"/>
        <v>143</v>
      </c>
      <c r="U150">
        <f>INDEX(CBS_wegen_2019!B:C,MATCH(C150,CBS_wegen_2019!B:B,0),2)</f>
        <v>330</v>
      </c>
    </row>
    <row r="151" spans="2:21">
      <c r="B151" t="str">
        <f>INDEX('ETLocal datasets'!B:C,MATCH(Verdeelsleutels_absoluut!C151,'ETLocal datasets'!C:C,0),1)</f>
        <v>GM0405</v>
      </c>
      <c r="C151" t="str">
        <f>'ETLocal datasets'!C137</f>
        <v>Hoorn</v>
      </c>
      <c r="D151">
        <f>INDEX(CBS_bevolking_2018!B:C,MATCH(Verdeelsleutels_absoluut!C151,CBS_bevolking_2018!B:B,0),2)</f>
        <v>73004</v>
      </c>
      <c r="E151">
        <f>INDEX(CBS_landbouw_2018!$C:$I,MATCH(Verdeelsleutels_absoluut!$C151,CBS_landbouw_2018!$B:$B,0),MATCH(Verdeelsleutels_absoluut!E$1,CBS_landbouw_2018!$C$1:$I$1,0))</f>
        <v>8944</v>
      </c>
      <c r="F151">
        <f>INDEX(CBS_landbouw_2018!$C:$I,MATCH(Verdeelsleutels_absoluut!$C151,CBS_landbouw_2018!$B:$B,0),MATCH(Verdeelsleutels_absoluut!F$1,CBS_landbouw_2018!$C$1:$I$1,0))</f>
        <v>5462</v>
      </c>
      <c r="G151">
        <f>INDEX(CBS_landbouw_2018!$C:$I,MATCH(Verdeelsleutels_absoluut!$C151,CBS_landbouw_2018!$B:$B,0),MATCH(Verdeelsleutels_absoluut!G$1,CBS_landbouw_2018!$C$1:$I$1,0))</f>
        <v>0</v>
      </c>
      <c r="H151">
        <f>INDEX(CBS_landbouw_2018!$C:$I,MATCH(Verdeelsleutels_absoluut!$C151,CBS_landbouw_2018!$B:$B,0),MATCH(Verdeelsleutels_absoluut!H$1,CBS_landbouw_2018!$C$1:$I$1,0))</f>
        <v>0</v>
      </c>
      <c r="I151">
        <f>INDEX(CBS_landbouw_2018!$C:$I,MATCH(Verdeelsleutels_absoluut!$C151,CBS_landbouw_2018!$B:$B,0),MATCH(Verdeelsleutels_absoluut!I$1,CBS_landbouw_2018!$C$1:$I$1,0))</f>
        <v>0</v>
      </c>
      <c r="J151">
        <f>INDEX(CBS_landbouw_2018!$C:$I,MATCH(Verdeelsleutels_absoluut!$C151,CBS_landbouw_2018!$B:$B,0),MATCH(Verdeelsleutels_absoluut!J$1,CBS_landbouw_2018!$C$1:$I$1,0))</f>
        <v>0</v>
      </c>
      <c r="K151">
        <f>INDEX(CBS_landbouw_2018!$C:$I,MATCH(Verdeelsleutels_absoluut!$C151,CBS_landbouw_2018!$B:$B,0),MATCH(Verdeelsleutels_absoluut!K$1,CBS_landbouw_2018!$C$1:$I$1,0))</f>
        <v>0</v>
      </c>
      <c r="L151">
        <f t="shared" si="8"/>
        <v>3482</v>
      </c>
      <c r="M151">
        <f>INDEX(CBS_bodemgebruik_2015!$C:$F,MATCH(Verdeelsleutels_absoluut!$C151,CBS_bodemgebruik_2015!$B:$B,0),MATCH(Verdeelsleutels_absoluut!M$1,CBS_bodemgebruik_2015!$C$1:$F$1,0))</f>
        <v>226</v>
      </c>
      <c r="N151">
        <f>INDEX(CBS_bodemgebruik_2015!$C:$F,MATCH(Verdeelsleutels_absoluut!$C151,CBS_bodemgebruik_2015!$B:$B,0),MATCH(Verdeelsleutels_absoluut!N$1,CBS_bodemgebruik_2015!$C$1:$F$1,0))</f>
        <v>127</v>
      </c>
      <c r="O151">
        <f>INDEX(CBS_bodemgebruik_2015!$C:$F,MATCH(Verdeelsleutels_absoluut!$C151,CBS_bodemgebruik_2015!$B:$B,0),MATCH(Verdeelsleutels_absoluut!O$1,CBS_bodemgebruik_2015!$C$1:$F$1,0))</f>
        <v>2</v>
      </c>
      <c r="P151">
        <f>INDEX(CBS_bodemgebruik_2015!$C:$F,MATCH(Verdeelsleutels_absoluut!$C151,CBS_bodemgebruik_2015!$B:$B,0),MATCH(Verdeelsleutels_absoluut!P$1,CBS_bodemgebruik_2015!$C$1:$F$1,0))</f>
        <v>0</v>
      </c>
      <c r="Q151">
        <f>INDEX(CBS_bodemgebruik_2015!$C:$I,MATCH(Verdeelsleutels_absoluut!$C151,CBS_bodemgebruik_2015!$B:$B,0),MATCH(Verdeelsleutels_absoluut!Q$1,CBS_bodemgebruik_2015!$C$1:$I$1,0))</f>
        <v>6</v>
      </c>
      <c r="R151">
        <f>INDEX(CBS_bodemgebruik_2015!$C:$I,MATCH(Verdeelsleutels_absoluut!$C151,CBS_bodemgebruik_2015!$B:$B,0),MATCH(Verdeelsleutels_absoluut!R$1,CBS_bodemgebruik_2015!$C$1:$I$1,0))</f>
        <v>17</v>
      </c>
      <c r="S151">
        <f>INDEX(CBS_bodemgebruik_2015!$C:$I,MATCH(Verdeelsleutels_absoluut!$C151,CBS_bodemgebruik_2015!$B:$B,0),MATCH(Verdeelsleutels_absoluut!S$1,CBS_bodemgebruik_2015!$C$1:$I$1,0))</f>
        <v>49</v>
      </c>
      <c r="T151">
        <f t="shared" si="7"/>
        <v>72</v>
      </c>
      <c r="U151">
        <f>INDEX(CBS_wegen_2019!B:C,MATCH(C151,CBS_wegen_2019!B:B,0),2)</f>
        <v>281</v>
      </c>
    </row>
    <row r="152" spans="2:21">
      <c r="B152" t="str">
        <f>INDEX('ETLocal datasets'!B:C,MATCH(Verdeelsleutels_absoluut!C152,'ETLocal datasets'!C:C,0),1)</f>
        <v>GM0406</v>
      </c>
      <c r="C152" t="str">
        <f>'ETLocal datasets'!C138</f>
        <v>Huizen</v>
      </c>
      <c r="D152">
        <f>INDEX(CBS_bevolking_2018!B:C,MATCH(Verdeelsleutels_absoluut!C152,CBS_bevolking_2018!B:B,0),2)</f>
        <v>41273</v>
      </c>
      <c r="E152">
        <f>INDEX(CBS_landbouw_2018!$C:$I,MATCH(Verdeelsleutels_absoluut!$C152,CBS_landbouw_2018!$B:$B,0),MATCH(Verdeelsleutels_absoluut!E$1,CBS_landbouw_2018!$C$1:$I$1,0))</f>
        <v>763</v>
      </c>
      <c r="F152">
        <f>INDEX(CBS_landbouw_2018!$C:$I,MATCH(Verdeelsleutels_absoluut!$C152,CBS_landbouw_2018!$B:$B,0),MATCH(Verdeelsleutels_absoluut!F$1,CBS_landbouw_2018!$C$1:$I$1,0))</f>
        <v>128</v>
      </c>
      <c r="G152">
        <f>INDEX(CBS_landbouw_2018!$C:$I,MATCH(Verdeelsleutels_absoluut!$C152,CBS_landbouw_2018!$B:$B,0),MATCH(Verdeelsleutels_absoluut!G$1,CBS_landbouw_2018!$C$1:$I$1,0))</f>
        <v>0</v>
      </c>
      <c r="H152">
        <f>INDEX(CBS_landbouw_2018!$C:$I,MATCH(Verdeelsleutels_absoluut!$C152,CBS_landbouw_2018!$B:$B,0),MATCH(Verdeelsleutels_absoluut!H$1,CBS_landbouw_2018!$C$1:$I$1,0))</f>
        <v>0</v>
      </c>
      <c r="I152">
        <f>INDEX(CBS_landbouw_2018!$C:$I,MATCH(Verdeelsleutels_absoluut!$C152,CBS_landbouw_2018!$B:$B,0),MATCH(Verdeelsleutels_absoluut!I$1,CBS_landbouw_2018!$C$1:$I$1,0))</f>
        <v>0</v>
      </c>
      <c r="J152">
        <f>INDEX(CBS_landbouw_2018!$C:$I,MATCH(Verdeelsleutels_absoluut!$C152,CBS_landbouw_2018!$B:$B,0),MATCH(Verdeelsleutels_absoluut!J$1,CBS_landbouw_2018!$C$1:$I$1,0))</f>
        <v>0</v>
      </c>
      <c r="K152">
        <f>INDEX(CBS_landbouw_2018!$C:$I,MATCH(Verdeelsleutels_absoluut!$C152,CBS_landbouw_2018!$B:$B,0),MATCH(Verdeelsleutels_absoluut!K$1,CBS_landbouw_2018!$C$1:$I$1,0))</f>
        <v>0</v>
      </c>
      <c r="L152">
        <f t="shared" si="8"/>
        <v>635</v>
      </c>
      <c r="M152">
        <f>INDEX(CBS_bodemgebruik_2015!$C:$F,MATCH(Verdeelsleutels_absoluut!$C152,CBS_bodemgebruik_2015!$B:$B,0),MATCH(Verdeelsleutels_absoluut!M$1,CBS_bodemgebruik_2015!$C$1:$F$1,0))</f>
        <v>109</v>
      </c>
      <c r="N152">
        <f>INDEX(CBS_bodemgebruik_2015!$C:$F,MATCH(Verdeelsleutels_absoluut!$C152,CBS_bodemgebruik_2015!$B:$B,0),MATCH(Verdeelsleutels_absoluut!N$1,CBS_bodemgebruik_2015!$C$1:$F$1,0))</f>
        <v>66</v>
      </c>
      <c r="O152">
        <f>INDEX(CBS_bodemgebruik_2015!$C:$F,MATCH(Verdeelsleutels_absoluut!$C152,CBS_bodemgebruik_2015!$B:$B,0),MATCH(Verdeelsleutels_absoluut!O$1,CBS_bodemgebruik_2015!$C$1:$F$1,0))</f>
        <v>357</v>
      </c>
      <c r="P152">
        <f>INDEX(CBS_bodemgebruik_2015!$C:$F,MATCH(Verdeelsleutels_absoluut!$C152,CBS_bodemgebruik_2015!$B:$B,0),MATCH(Verdeelsleutels_absoluut!P$1,CBS_bodemgebruik_2015!$C$1:$F$1,0))</f>
        <v>94</v>
      </c>
      <c r="Q152">
        <f>INDEX(CBS_bodemgebruik_2015!$C:$I,MATCH(Verdeelsleutels_absoluut!$C152,CBS_bodemgebruik_2015!$B:$B,0),MATCH(Verdeelsleutels_absoluut!Q$1,CBS_bodemgebruik_2015!$C$1:$I$1,0))</f>
        <v>16</v>
      </c>
      <c r="R152">
        <f>INDEX(CBS_bodemgebruik_2015!$C:$I,MATCH(Verdeelsleutels_absoluut!$C152,CBS_bodemgebruik_2015!$B:$B,0),MATCH(Verdeelsleutels_absoluut!R$1,CBS_bodemgebruik_2015!$C$1:$I$1,0))</f>
        <v>12</v>
      </c>
      <c r="S152">
        <f>INDEX(CBS_bodemgebruik_2015!$C:$I,MATCH(Verdeelsleutels_absoluut!$C152,CBS_bodemgebruik_2015!$B:$B,0),MATCH(Verdeelsleutels_absoluut!S$1,CBS_bodemgebruik_2015!$C$1:$I$1,0))</f>
        <v>11</v>
      </c>
      <c r="T152">
        <f t="shared" si="7"/>
        <v>39</v>
      </c>
      <c r="U152">
        <f>INDEX(CBS_wegen_2019!B:C,MATCH(C152,CBS_wegen_2019!B:B,0),2)</f>
        <v>187</v>
      </c>
    </row>
    <row r="153" spans="2:21">
      <c r="B153" t="str">
        <f>INDEX('ETLocal datasets'!B:C,MATCH(Verdeelsleutels_absoluut!C153,'ETLocal datasets'!C:C,0),1)</f>
        <v>GM0415</v>
      </c>
      <c r="C153" t="str">
        <f>'ETLocal datasets'!C139</f>
        <v>Landsmeer</v>
      </c>
      <c r="D153">
        <f>INDEX(CBS_bevolking_2018!B:C,MATCH(Verdeelsleutels_absoluut!C153,CBS_bevolking_2018!B:B,0),2)</f>
        <v>11488</v>
      </c>
      <c r="E153">
        <f>INDEX(CBS_landbouw_2018!$C:$I,MATCH(Verdeelsleutels_absoluut!$C153,CBS_landbouw_2018!$B:$B,0),MATCH(Verdeelsleutels_absoluut!E$1,CBS_landbouw_2018!$C$1:$I$1,0))</f>
        <v>103739</v>
      </c>
      <c r="F153">
        <f>INDEX(CBS_landbouw_2018!$C:$I,MATCH(Verdeelsleutels_absoluut!$C153,CBS_landbouw_2018!$B:$B,0),MATCH(Verdeelsleutels_absoluut!F$1,CBS_landbouw_2018!$C$1:$I$1,0))</f>
        <v>90426</v>
      </c>
      <c r="G153">
        <f>INDEX(CBS_landbouw_2018!$C:$I,MATCH(Verdeelsleutels_absoluut!$C153,CBS_landbouw_2018!$B:$B,0),MATCH(Verdeelsleutels_absoluut!G$1,CBS_landbouw_2018!$C$1:$I$1,0))</f>
        <v>804</v>
      </c>
      <c r="H153">
        <f>INDEX(CBS_landbouw_2018!$C:$I,MATCH(Verdeelsleutels_absoluut!$C153,CBS_landbouw_2018!$B:$B,0),MATCH(Verdeelsleutels_absoluut!H$1,CBS_landbouw_2018!$C$1:$I$1,0))</f>
        <v>0</v>
      </c>
      <c r="I153">
        <f>INDEX(CBS_landbouw_2018!$C:$I,MATCH(Verdeelsleutels_absoluut!$C153,CBS_landbouw_2018!$B:$B,0),MATCH(Verdeelsleutels_absoluut!I$1,CBS_landbouw_2018!$C$1:$I$1,0))</f>
        <v>0</v>
      </c>
      <c r="J153">
        <f>INDEX(CBS_landbouw_2018!$C:$I,MATCH(Verdeelsleutels_absoluut!$C153,CBS_landbouw_2018!$B:$B,0),MATCH(Verdeelsleutels_absoluut!J$1,CBS_landbouw_2018!$C$1:$I$1,0))</f>
        <v>0</v>
      </c>
      <c r="K153">
        <f>INDEX(CBS_landbouw_2018!$C:$I,MATCH(Verdeelsleutels_absoluut!$C153,CBS_landbouw_2018!$B:$B,0),MATCH(Verdeelsleutels_absoluut!K$1,CBS_landbouw_2018!$C$1:$I$1,0))</f>
        <v>0</v>
      </c>
      <c r="L153">
        <f t="shared" si="8"/>
        <v>13313</v>
      </c>
      <c r="M153">
        <f>INDEX(CBS_bodemgebruik_2015!$C:$F,MATCH(Verdeelsleutels_absoluut!$C153,CBS_bodemgebruik_2015!$B:$B,0),MATCH(Verdeelsleutels_absoluut!M$1,CBS_bodemgebruik_2015!$C$1:$F$1,0))</f>
        <v>1510</v>
      </c>
      <c r="N153">
        <f>INDEX(CBS_bodemgebruik_2015!$C:$F,MATCH(Verdeelsleutels_absoluut!$C153,CBS_bodemgebruik_2015!$B:$B,0),MATCH(Verdeelsleutels_absoluut!N$1,CBS_bodemgebruik_2015!$C$1:$F$1,0))</f>
        <v>12</v>
      </c>
      <c r="O153">
        <f>INDEX(CBS_bodemgebruik_2015!$C:$F,MATCH(Verdeelsleutels_absoluut!$C153,CBS_bodemgebruik_2015!$B:$B,0),MATCH(Verdeelsleutels_absoluut!O$1,CBS_bodemgebruik_2015!$C$1:$F$1,0))</f>
        <v>33</v>
      </c>
      <c r="P153">
        <f>INDEX(CBS_bodemgebruik_2015!$C:$F,MATCH(Verdeelsleutels_absoluut!$C153,CBS_bodemgebruik_2015!$B:$B,0),MATCH(Verdeelsleutels_absoluut!P$1,CBS_bodemgebruik_2015!$C$1:$F$1,0))</f>
        <v>0</v>
      </c>
      <c r="Q153">
        <f>INDEX(CBS_bodemgebruik_2015!$C:$I,MATCH(Verdeelsleutels_absoluut!$C153,CBS_bodemgebruik_2015!$B:$B,0),MATCH(Verdeelsleutels_absoluut!Q$1,CBS_bodemgebruik_2015!$C$1:$I$1,0))</f>
        <v>282</v>
      </c>
      <c r="R153">
        <f>INDEX(CBS_bodemgebruik_2015!$C:$I,MATCH(Verdeelsleutels_absoluut!$C153,CBS_bodemgebruik_2015!$B:$B,0),MATCH(Verdeelsleutels_absoluut!R$1,CBS_bodemgebruik_2015!$C$1:$I$1,0))</f>
        <v>55</v>
      </c>
      <c r="S153">
        <f>INDEX(CBS_bodemgebruik_2015!$C:$I,MATCH(Verdeelsleutels_absoluut!$C153,CBS_bodemgebruik_2015!$B:$B,0),MATCH(Verdeelsleutels_absoluut!S$1,CBS_bodemgebruik_2015!$C$1:$I$1,0))</f>
        <v>343</v>
      </c>
      <c r="T153">
        <f t="shared" si="7"/>
        <v>680</v>
      </c>
      <c r="U153">
        <f>INDEX(CBS_wegen_2019!B:C,MATCH(C153,CBS_wegen_2019!B:B,0),2)</f>
        <v>54</v>
      </c>
    </row>
    <row r="154" spans="2:21">
      <c r="B154" t="str">
        <f>INDEX('ETLocal datasets'!B:C,MATCH(Verdeelsleutels_absoluut!C154,'ETLocal datasets'!C:C,0),1)</f>
        <v>GM0416</v>
      </c>
      <c r="C154" t="str">
        <f>'ETLocal datasets'!C140</f>
        <v>Langedijk</v>
      </c>
      <c r="D154">
        <f>INDEX(CBS_bevolking_2018!B:C,MATCH(Verdeelsleutels_absoluut!C154,CBS_bevolking_2018!B:B,0),2)</f>
        <v>27992</v>
      </c>
      <c r="E154">
        <f>INDEX(CBS_landbouw_2018!$C:$I,MATCH(Verdeelsleutels_absoluut!$C154,CBS_landbouw_2018!$B:$B,0),MATCH(Verdeelsleutels_absoluut!E$1,CBS_landbouw_2018!$C$1:$I$1,0))</f>
        <v>120103</v>
      </c>
      <c r="F154">
        <f>INDEX(CBS_landbouw_2018!$C:$I,MATCH(Verdeelsleutels_absoluut!$C154,CBS_landbouw_2018!$B:$B,0),MATCH(Verdeelsleutels_absoluut!F$1,CBS_landbouw_2018!$C$1:$I$1,0))</f>
        <v>24515</v>
      </c>
      <c r="G154">
        <f>INDEX(CBS_landbouw_2018!$C:$I,MATCH(Verdeelsleutels_absoluut!$C154,CBS_landbouw_2018!$B:$B,0),MATCH(Verdeelsleutels_absoluut!G$1,CBS_landbouw_2018!$C$1:$I$1,0))</f>
        <v>547</v>
      </c>
      <c r="H154">
        <f>INDEX(CBS_landbouw_2018!$C:$I,MATCH(Verdeelsleutels_absoluut!$C154,CBS_landbouw_2018!$B:$B,0),MATCH(Verdeelsleutels_absoluut!H$1,CBS_landbouw_2018!$C$1:$I$1,0))</f>
        <v>0</v>
      </c>
      <c r="I154">
        <f>INDEX(CBS_landbouw_2018!$C:$I,MATCH(Verdeelsleutels_absoluut!$C154,CBS_landbouw_2018!$B:$B,0),MATCH(Verdeelsleutels_absoluut!I$1,CBS_landbouw_2018!$C$1:$I$1,0))</f>
        <v>0</v>
      </c>
      <c r="J154">
        <f>INDEX(CBS_landbouw_2018!$C:$I,MATCH(Verdeelsleutels_absoluut!$C154,CBS_landbouw_2018!$B:$B,0),MATCH(Verdeelsleutels_absoluut!J$1,CBS_landbouw_2018!$C$1:$I$1,0))</f>
        <v>546</v>
      </c>
      <c r="K154">
        <f>INDEX(CBS_landbouw_2018!$C:$I,MATCH(Verdeelsleutels_absoluut!$C154,CBS_landbouw_2018!$B:$B,0),MATCH(Verdeelsleutels_absoluut!K$1,CBS_landbouw_2018!$C$1:$I$1,0))</f>
        <v>2461</v>
      </c>
      <c r="L154">
        <f t="shared" si="8"/>
        <v>95588</v>
      </c>
      <c r="M154">
        <f>INDEX(CBS_bodemgebruik_2015!$C:$F,MATCH(Verdeelsleutels_absoluut!$C154,CBS_bodemgebruik_2015!$B:$B,0),MATCH(Verdeelsleutels_absoluut!M$1,CBS_bodemgebruik_2015!$C$1:$F$1,0))</f>
        <v>1182</v>
      </c>
      <c r="N154">
        <f>INDEX(CBS_bodemgebruik_2015!$C:$F,MATCH(Verdeelsleutels_absoluut!$C154,CBS_bodemgebruik_2015!$B:$B,0),MATCH(Verdeelsleutels_absoluut!N$1,CBS_bodemgebruik_2015!$C$1:$F$1,0))</f>
        <v>35</v>
      </c>
      <c r="O154">
        <f>INDEX(CBS_bodemgebruik_2015!$C:$F,MATCH(Verdeelsleutels_absoluut!$C154,CBS_bodemgebruik_2015!$B:$B,0),MATCH(Verdeelsleutels_absoluut!O$1,CBS_bodemgebruik_2015!$C$1:$F$1,0))</f>
        <v>69</v>
      </c>
      <c r="P154">
        <f>INDEX(CBS_bodemgebruik_2015!$C:$F,MATCH(Verdeelsleutels_absoluut!$C154,CBS_bodemgebruik_2015!$B:$B,0),MATCH(Verdeelsleutels_absoluut!P$1,CBS_bodemgebruik_2015!$C$1:$F$1,0))</f>
        <v>0</v>
      </c>
      <c r="Q154">
        <f>INDEX(CBS_bodemgebruik_2015!$C:$I,MATCH(Verdeelsleutels_absoluut!$C154,CBS_bodemgebruik_2015!$B:$B,0),MATCH(Verdeelsleutels_absoluut!Q$1,CBS_bodemgebruik_2015!$C$1:$I$1,0))</f>
        <v>39</v>
      </c>
      <c r="R154">
        <f>INDEX(CBS_bodemgebruik_2015!$C:$I,MATCH(Verdeelsleutels_absoluut!$C154,CBS_bodemgebruik_2015!$B:$B,0),MATCH(Verdeelsleutels_absoluut!R$1,CBS_bodemgebruik_2015!$C$1:$I$1,0))</f>
        <v>75</v>
      </c>
      <c r="S154">
        <f>INDEX(CBS_bodemgebruik_2015!$C:$I,MATCH(Verdeelsleutels_absoluut!$C154,CBS_bodemgebruik_2015!$B:$B,0),MATCH(Verdeelsleutels_absoluut!S$1,CBS_bodemgebruik_2015!$C$1:$I$1,0))</f>
        <v>239</v>
      </c>
      <c r="T154">
        <f t="shared" si="7"/>
        <v>353</v>
      </c>
      <c r="U154">
        <f>INDEX(CBS_wegen_2019!B:C,MATCH(C154,CBS_wegen_2019!B:B,0),2)</f>
        <v>167</v>
      </c>
    </row>
    <row r="155" spans="2:21">
      <c r="B155" t="str">
        <f>INDEX('ETLocal datasets'!B:C,MATCH(Verdeelsleutels_absoluut!C155,'ETLocal datasets'!C:C,0),1)</f>
        <v>GM0417</v>
      </c>
      <c r="C155" t="str">
        <f>'ETLocal datasets'!C141</f>
        <v>Laren</v>
      </c>
      <c r="D155">
        <f>INDEX(CBS_bevolking_2018!B:C,MATCH(Verdeelsleutels_absoluut!C155,CBS_bevolking_2018!B:B,0),2)</f>
        <v>11195</v>
      </c>
      <c r="E155">
        <f>INDEX(CBS_landbouw_2018!$C:$I,MATCH(Verdeelsleutels_absoluut!$C155,CBS_landbouw_2018!$B:$B,0),MATCH(Verdeelsleutels_absoluut!E$1,CBS_landbouw_2018!$C$1:$I$1,0))</f>
        <v>0</v>
      </c>
      <c r="F155">
        <f>INDEX(CBS_landbouw_2018!$C:$I,MATCH(Verdeelsleutels_absoluut!$C155,CBS_landbouw_2018!$B:$B,0),MATCH(Verdeelsleutels_absoluut!F$1,CBS_landbouw_2018!$C$1:$I$1,0))</f>
        <v>0</v>
      </c>
      <c r="G155">
        <f>INDEX(CBS_landbouw_2018!$C:$I,MATCH(Verdeelsleutels_absoluut!$C155,CBS_landbouw_2018!$B:$B,0),MATCH(Verdeelsleutels_absoluut!G$1,CBS_landbouw_2018!$C$1:$I$1,0))</f>
        <v>0</v>
      </c>
      <c r="H155">
        <f>INDEX(CBS_landbouw_2018!$C:$I,MATCH(Verdeelsleutels_absoluut!$C155,CBS_landbouw_2018!$B:$B,0),MATCH(Verdeelsleutels_absoluut!H$1,CBS_landbouw_2018!$C$1:$I$1,0))</f>
        <v>0</v>
      </c>
      <c r="I155">
        <f>INDEX(CBS_landbouw_2018!$C:$I,MATCH(Verdeelsleutels_absoluut!$C155,CBS_landbouw_2018!$B:$B,0),MATCH(Verdeelsleutels_absoluut!I$1,CBS_landbouw_2018!$C$1:$I$1,0))</f>
        <v>0</v>
      </c>
      <c r="J155">
        <f>INDEX(CBS_landbouw_2018!$C:$I,MATCH(Verdeelsleutels_absoluut!$C155,CBS_landbouw_2018!$B:$B,0),MATCH(Verdeelsleutels_absoluut!J$1,CBS_landbouw_2018!$C$1:$I$1,0))</f>
        <v>0</v>
      </c>
      <c r="K155">
        <f>INDEX(CBS_landbouw_2018!$C:$I,MATCH(Verdeelsleutels_absoluut!$C155,CBS_landbouw_2018!$B:$B,0),MATCH(Verdeelsleutels_absoluut!K$1,CBS_landbouw_2018!$C$1:$I$1,0))</f>
        <v>0</v>
      </c>
      <c r="L155">
        <f t="shared" si="8"/>
        <v>0</v>
      </c>
      <c r="M155">
        <f>INDEX(CBS_bodemgebruik_2015!$C:$F,MATCH(Verdeelsleutels_absoluut!$C155,CBS_bodemgebruik_2015!$B:$B,0),MATCH(Verdeelsleutels_absoluut!M$1,CBS_bodemgebruik_2015!$C$1:$F$1,0))</f>
        <v>48</v>
      </c>
      <c r="N155">
        <f>INDEX(CBS_bodemgebruik_2015!$C:$F,MATCH(Verdeelsleutels_absoluut!$C155,CBS_bodemgebruik_2015!$B:$B,0),MATCH(Verdeelsleutels_absoluut!N$1,CBS_bodemgebruik_2015!$C$1:$F$1,0))</f>
        <v>10</v>
      </c>
      <c r="O155">
        <f>INDEX(CBS_bodemgebruik_2015!$C:$F,MATCH(Verdeelsleutels_absoluut!$C155,CBS_bodemgebruik_2015!$B:$B,0),MATCH(Verdeelsleutels_absoluut!O$1,CBS_bodemgebruik_2015!$C$1:$F$1,0))</f>
        <v>340</v>
      </c>
      <c r="P155">
        <f>INDEX(CBS_bodemgebruik_2015!$C:$F,MATCH(Verdeelsleutels_absoluut!$C155,CBS_bodemgebruik_2015!$B:$B,0),MATCH(Verdeelsleutels_absoluut!P$1,CBS_bodemgebruik_2015!$C$1:$F$1,0))</f>
        <v>298</v>
      </c>
      <c r="Q155">
        <f>INDEX(CBS_bodemgebruik_2015!$C:$I,MATCH(Verdeelsleutels_absoluut!$C155,CBS_bodemgebruik_2015!$B:$B,0),MATCH(Verdeelsleutels_absoluut!Q$1,CBS_bodemgebruik_2015!$C$1:$I$1,0))</f>
        <v>5</v>
      </c>
      <c r="R155">
        <f>INDEX(CBS_bodemgebruik_2015!$C:$I,MATCH(Verdeelsleutels_absoluut!$C155,CBS_bodemgebruik_2015!$B:$B,0),MATCH(Verdeelsleutels_absoluut!R$1,CBS_bodemgebruik_2015!$C$1:$I$1,0))</f>
        <v>0</v>
      </c>
      <c r="S155">
        <f>INDEX(CBS_bodemgebruik_2015!$C:$I,MATCH(Verdeelsleutels_absoluut!$C155,CBS_bodemgebruik_2015!$B:$B,0),MATCH(Verdeelsleutels_absoluut!S$1,CBS_bodemgebruik_2015!$C$1:$I$1,0))</f>
        <v>0</v>
      </c>
      <c r="T155">
        <f t="shared" si="7"/>
        <v>5</v>
      </c>
      <c r="U155">
        <f>INDEX(CBS_wegen_2019!B:C,MATCH(C155,CBS_wegen_2019!B:B,0),2)</f>
        <v>81</v>
      </c>
    </row>
    <row r="156" spans="2:21">
      <c r="B156" t="str">
        <f>INDEX('ETLocal datasets'!B:C,MATCH(Verdeelsleutels_absoluut!C156,'ETLocal datasets'!C:C,0),1)</f>
        <v>GM0420</v>
      </c>
      <c r="C156" t="str">
        <f>'ETLocal datasets'!C142</f>
        <v>Medemblik</v>
      </c>
      <c r="D156">
        <f>INDEX(CBS_bevolking_2018!B:C,MATCH(Verdeelsleutels_absoluut!C156,CBS_bevolking_2018!B:B,0),2)</f>
        <v>44809</v>
      </c>
      <c r="E156">
        <f>INDEX(CBS_landbouw_2018!$C:$I,MATCH(Verdeelsleutels_absoluut!$C156,CBS_landbouw_2018!$B:$B,0),MATCH(Verdeelsleutels_absoluut!E$1,CBS_landbouw_2018!$C$1:$I$1,0))</f>
        <v>807065</v>
      </c>
      <c r="F156">
        <f>INDEX(CBS_landbouw_2018!$C:$I,MATCH(Verdeelsleutels_absoluut!$C156,CBS_landbouw_2018!$B:$B,0),MATCH(Verdeelsleutels_absoluut!F$1,CBS_landbouw_2018!$C$1:$I$1,0))</f>
        <v>145987</v>
      </c>
      <c r="G156">
        <f>INDEX(CBS_landbouw_2018!$C:$I,MATCH(Verdeelsleutels_absoluut!$C156,CBS_landbouw_2018!$B:$B,0),MATCH(Verdeelsleutels_absoluut!G$1,CBS_landbouw_2018!$C$1:$I$1,0))</f>
        <v>6239</v>
      </c>
      <c r="H156">
        <f>INDEX(CBS_landbouw_2018!$C:$I,MATCH(Verdeelsleutels_absoluut!$C156,CBS_landbouw_2018!$B:$B,0),MATCH(Verdeelsleutels_absoluut!H$1,CBS_landbouw_2018!$C$1:$I$1,0))</f>
        <v>1505</v>
      </c>
      <c r="I156">
        <f>INDEX(CBS_landbouw_2018!$C:$I,MATCH(Verdeelsleutels_absoluut!$C156,CBS_landbouw_2018!$B:$B,0),MATCH(Verdeelsleutels_absoluut!I$1,CBS_landbouw_2018!$C$1:$I$1,0))</f>
        <v>0</v>
      </c>
      <c r="J156">
        <f>INDEX(CBS_landbouw_2018!$C:$I,MATCH(Verdeelsleutels_absoluut!$C156,CBS_landbouw_2018!$B:$B,0),MATCH(Verdeelsleutels_absoluut!J$1,CBS_landbouw_2018!$C$1:$I$1,0))</f>
        <v>16048</v>
      </c>
      <c r="K156">
        <f>INDEX(CBS_landbouw_2018!$C:$I,MATCH(Verdeelsleutels_absoluut!$C156,CBS_landbouw_2018!$B:$B,0),MATCH(Verdeelsleutels_absoluut!K$1,CBS_landbouw_2018!$C$1:$I$1,0))</f>
        <v>8044</v>
      </c>
      <c r="L156">
        <f t="shared" si="8"/>
        <v>661078</v>
      </c>
      <c r="M156">
        <f>INDEX(CBS_bodemgebruik_2015!$C:$F,MATCH(Verdeelsleutels_absoluut!$C156,CBS_bodemgebruik_2015!$B:$B,0),MATCH(Verdeelsleutels_absoluut!M$1,CBS_bodemgebruik_2015!$C$1:$F$1,0))</f>
        <v>9922</v>
      </c>
      <c r="N156">
        <f>INDEX(CBS_bodemgebruik_2015!$C:$F,MATCH(Verdeelsleutels_absoluut!$C156,CBS_bodemgebruik_2015!$B:$B,0),MATCH(Verdeelsleutels_absoluut!N$1,CBS_bodemgebruik_2015!$C$1:$F$1,0))</f>
        <v>76</v>
      </c>
      <c r="O156">
        <f>INDEX(CBS_bodemgebruik_2015!$C:$F,MATCH(Verdeelsleutels_absoluut!$C156,CBS_bodemgebruik_2015!$B:$B,0),MATCH(Verdeelsleutels_absoluut!O$1,CBS_bodemgebruik_2015!$C$1:$F$1,0))</f>
        <v>71</v>
      </c>
      <c r="P156">
        <f>INDEX(CBS_bodemgebruik_2015!$C:$F,MATCH(Verdeelsleutels_absoluut!$C156,CBS_bodemgebruik_2015!$B:$B,0),MATCH(Verdeelsleutels_absoluut!P$1,CBS_bodemgebruik_2015!$C$1:$F$1,0))</f>
        <v>0</v>
      </c>
      <c r="Q156">
        <f>INDEX(CBS_bodemgebruik_2015!$C:$I,MATCH(Verdeelsleutels_absoluut!$C156,CBS_bodemgebruik_2015!$B:$B,0),MATCH(Verdeelsleutels_absoluut!Q$1,CBS_bodemgebruik_2015!$C$1:$I$1,0))</f>
        <v>61</v>
      </c>
      <c r="R156">
        <f>INDEX(CBS_bodemgebruik_2015!$C:$I,MATCH(Verdeelsleutels_absoluut!$C156,CBS_bodemgebruik_2015!$B:$B,0),MATCH(Verdeelsleutels_absoluut!R$1,CBS_bodemgebruik_2015!$C$1:$I$1,0))</f>
        <v>36</v>
      </c>
      <c r="S156">
        <f>INDEX(CBS_bodemgebruik_2015!$C:$I,MATCH(Verdeelsleutels_absoluut!$C156,CBS_bodemgebruik_2015!$B:$B,0),MATCH(Verdeelsleutels_absoluut!S$1,CBS_bodemgebruik_2015!$C$1:$I$1,0))</f>
        <v>373</v>
      </c>
      <c r="T156">
        <f t="shared" si="7"/>
        <v>470</v>
      </c>
      <c r="U156">
        <f>INDEX(CBS_wegen_2019!B:C,MATCH(C156,CBS_wegen_2019!B:B,0),2)</f>
        <v>357</v>
      </c>
    </row>
    <row r="157" spans="2:21">
      <c r="B157" t="str">
        <f>INDEX('ETLocal datasets'!B:C,MATCH(Verdeelsleutels_absoluut!C157,'ETLocal datasets'!C:C,0),1)</f>
        <v>GM0431</v>
      </c>
      <c r="C157" t="str">
        <f>'ETLocal datasets'!C143</f>
        <v>Oostzaan</v>
      </c>
      <c r="D157">
        <f>INDEX(CBS_bevolking_2018!B:C,MATCH(Verdeelsleutels_absoluut!C157,CBS_bevolking_2018!B:B,0),2)</f>
        <v>9757</v>
      </c>
      <c r="E157">
        <f>INDEX(CBS_landbouw_2018!$C:$I,MATCH(Verdeelsleutels_absoluut!$C157,CBS_landbouw_2018!$B:$B,0),MATCH(Verdeelsleutels_absoluut!E$1,CBS_landbouw_2018!$C$1:$I$1,0))</f>
        <v>43865</v>
      </c>
      <c r="F157">
        <f>INDEX(CBS_landbouw_2018!$C:$I,MATCH(Verdeelsleutels_absoluut!$C157,CBS_landbouw_2018!$B:$B,0),MATCH(Verdeelsleutels_absoluut!F$1,CBS_landbouw_2018!$C$1:$I$1,0))</f>
        <v>39865</v>
      </c>
      <c r="G157">
        <f>INDEX(CBS_landbouw_2018!$C:$I,MATCH(Verdeelsleutels_absoluut!$C157,CBS_landbouw_2018!$B:$B,0),MATCH(Verdeelsleutels_absoluut!G$1,CBS_landbouw_2018!$C$1:$I$1,0))</f>
        <v>48</v>
      </c>
      <c r="H157">
        <f>INDEX(CBS_landbouw_2018!$C:$I,MATCH(Verdeelsleutels_absoluut!$C157,CBS_landbouw_2018!$B:$B,0),MATCH(Verdeelsleutels_absoluut!H$1,CBS_landbouw_2018!$C$1:$I$1,0))</f>
        <v>0</v>
      </c>
      <c r="I157">
        <f>INDEX(CBS_landbouw_2018!$C:$I,MATCH(Verdeelsleutels_absoluut!$C157,CBS_landbouw_2018!$B:$B,0),MATCH(Verdeelsleutels_absoluut!I$1,CBS_landbouw_2018!$C$1:$I$1,0))</f>
        <v>0</v>
      </c>
      <c r="J157">
        <f>INDEX(CBS_landbouw_2018!$C:$I,MATCH(Verdeelsleutels_absoluut!$C157,CBS_landbouw_2018!$B:$B,0),MATCH(Verdeelsleutels_absoluut!J$1,CBS_landbouw_2018!$C$1:$I$1,0))</f>
        <v>0</v>
      </c>
      <c r="K157">
        <f>INDEX(CBS_landbouw_2018!$C:$I,MATCH(Verdeelsleutels_absoluut!$C157,CBS_landbouw_2018!$B:$B,0),MATCH(Verdeelsleutels_absoluut!K$1,CBS_landbouw_2018!$C$1:$I$1,0))</f>
        <v>0</v>
      </c>
      <c r="L157">
        <f t="shared" si="8"/>
        <v>4000</v>
      </c>
      <c r="M157">
        <f>INDEX(CBS_bodemgebruik_2015!$C:$F,MATCH(Verdeelsleutels_absoluut!$C157,CBS_bodemgebruik_2015!$B:$B,0),MATCH(Verdeelsleutels_absoluut!M$1,CBS_bodemgebruik_2015!$C$1:$F$1,0))</f>
        <v>522</v>
      </c>
      <c r="N157">
        <f>INDEX(CBS_bodemgebruik_2015!$C:$F,MATCH(Verdeelsleutels_absoluut!$C157,CBS_bodemgebruik_2015!$B:$B,0),MATCH(Verdeelsleutels_absoluut!N$1,CBS_bodemgebruik_2015!$C$1:$F$1,0))</f>
        <v>4</v>
      </c>
      <c r="O157">
        <f>INDEX(CBS_bodemgebruik_2015!$C:$F,MATCH(Verdeelsleutels_absoluut!$C157,CBS_bodemgebruik_2015!$B:$B,0),MATCH(Verdeelsleutels_absoluut!O$1,CBS_bodemgebruik_2015!$C$1:$F$1,0))</f>
        <v>38</v>
      </c>
      <c r="P157">
        <f>INDEX(CBS_bodemgebruik_2015!$C:$F,MATCH(Verdeelsleutels_absoluut!$C157,CBS_bodemgebruik_2015!$B:$B,0),MATCH(Verdeelsleutels_absoluut!P$1,CBS_bodemgebruik_2015!$C$1:$F$1,0))</f>
        <v>0</v>
      </c>
      <c r="Q157">
        <f>INDEX(CBS_bodemgebruik_2015!$C:$I,MATCH(Verdeelsleutels_absoluut!$C157,CBS_bodemgebruik_2015!$B:$B,0),MATCH(Verdeelsleutels_absoluut!Q$1,CBS_bodemgebruik_2015!$C$1:$I$1,0))</f>
        <v>153</v>
      </c>
      <c r="R157">
        <f>INDEX(CBS_bodemgebruik_2015!$C:$I,MATCH(Verdeelsleutels_absoluut!$C157,CBS_bodemgebruik_2015!$B:$B,0),MATCH(Verdeelsleutels_absoluut!R$1,CBS_bodemgebruik_2015!$C$1:$I$1,0))</f>
        <v>114</v>
      </c>
      <c r="S157">
        <f>INDEX(CBS_bodemgebruik_2015!$C:$I,MATCH(Verdeelsleutels_absoluut!$C157,CBS_bodemgebruik_2015!$B:$B,0),MATCH(Verdeelsleutels_absoluut!S$1,CBS_bodemgebruik_2015!$C$1:$I$1,0))</f>
        <v>341</v>
      </c>
      <c r="T157">
        <f t="shared" si="7"/>
        <v>608</v>
      </c>
      <c r="U157">
        <f>INDEX(CBS_wegen_2019!B:C,MATCH(C157,CBS_wegen_2019!B:B,0),2)</f>
        <v>44</v>
      </c>
    </row>
    <row r="158" spans="2:21">
      <c r="B158" t="str">
        <f>INDEX('ETLocal datasets'!B:C,MATCH(Verdeelsleutels_absoluut!C158,'ETLocal datasets'!C:C,0),1)</f>
        <v>GM0432</v>
      </c>
      <c r="C158" t="str">
        <f>'ETLocal datasets'!C144</f>
        <v>Opmeer</v>
      </c>
      <c r="D158">
        <f>INDEX(CBS_bevolking_2018!B:C,MATCH(Verdeelsleutels_absoluut!C158,CBS_bevolking_2018!B:B,0),2)</f>
        <v>11779</v>
      </c>
      <c r="E158">
        <f>INDEX(CBS_landbouw_2018!$C:$I,MATCH(Verdeelsleutels_absoluut!$C158,CBS_landbouw_2018!$B:$B,0),MATCH(Verdeelsleutels_absoluut!E$1,CBS_landbouw_2018!$C$1:$I$1,0))</f>
        <v>294290</v>
      </c>
      <c r="F158">
        <f>INDEX(CBS_landbouw_2018!$C:$I,MATCH(Verdeelsleutels_absoluut!$C158,CBS_landbouw_2018!$B:$B,0),MATCH(Verdeelsleutels_absoluut!F$1,CBS_landbouw_2018!$C$1:$I$1,0))</f>
        <v>124919</v>
      </c>
      <c r="G158">
        <f>INDEX(CBS_landbouw_2018!$C:$I,MATCH(Verdeelsleutels_absoluut!$C158,CBS_landbouw_2018!$B:$B,0),MATCH(Verdeelsleutels_absoluut!G$1,CBS_landbouw_2018!$C$1:$I$1,0))</f>
        <v>4354</v>
      </c>
      <c r="H158">
        <f>INDEX(CBS_landbouw_2018!$C:$I,MATCH(Verdeelsleutels_absoluut!$C158,CBS_landbouw_2018!$B:$B,0),MATCH(Verdeelsleutels_absoluut!H$1,CBS_landbouw_2018!$C$1:$I$1,0))</f>
        <v>592</v>
      </c>
      <c r="I158">
        <f>INDEX(CBS_landbouw_2018!$C:$I,MATCH(Verdeelsleutels_absoluut!$C158,CBS_landbouw_2018!$B:$B,0),MATCH(Verdeelsleutels_absoluut!I$1,CBS_landbouw_2018!$C$1:$I$1,0))</f>
        <v>31200</v>
      </c>
      <c r="J158">
        <f>INDEX(CBS_landbouw_2018!$C:$I,MATCH(Verdeelsleutels_absoluut!$C158,CBS_landbouw_2018!$B:$B,0),MATCH(Verdeelsleutels_absoluut!J$1,CBS_landbouw_2018!$C$1:$I$1,0))</f>
        <v>0</v>
      </c>
      <c r="K158">
        <f>INDEX(CBS_landbouw_2018!$C:$I,MATCH(Verdeelsleutels_absoluut!$C158,CBS_landbouw_2018!$B:$B,0),MATCH(Verdeelsleutels_absoluut!K$1,CBS_landbouw_2018!$C$1:$I$1,0))</f>
        <v>0</v>
      </c>
      <c r="L158">
        <f t="shared" si="8"/>
        <v>169371</v>
      </c>
      <c r="M158">
        <f>INDEX(CBS_bodemgebruik_2015!$C:$F,MATCH(Verdeelsleutels_absoluut!$C158,CBS_bodemgebruik_2015!$B:$B,0),MATCH(Verdeelsleutels_absoluut!M$1,CBS_bodemgebruik_2015!$C$1:$F$1,0))</f>
        <v>3661</v>
      </c>
      <c r="N158">
        <f>INDEX(CBS_bodemgebruik_2015!$C:$F,MATCH(Verdeelsleutels_absoluut!$C158,CBS_bodemgebruik_2015!$B:$B,0),MATCH(Verdeelsleutels_absoluut!N$1,CBS_bodemgebruik_2015!$C$1:$F$1,0))</f>
        <v>14</v>
      </c>
      <c r="O158">
        <f>INDEX(CBS_bodemgebruik_2015!$C:$F,MATCH(Verdeelsleutels_absoluut!$C158,CBS_bodemgebruik_2015!$B:$B,0),MATCH(Verdeelsleutels_absoluut!O$1,CBS_bodemgebruik_2015!$C$1:$F$1,0))</f>
        <v>0</v>
      </c>
      <c r="P158">
        <f>INDEX(CBS_bodemgebruik_2015!$C:$F,MATCH(Verdeelsleutels_absoluut!$C158,CBS_bodemgebruik_2015!$B:$B,0),MATCH(Verdeelsleutels_absoluut!P$1,CBS_bodemgebruik_2015!$C$1:$F$1,0))</f>
        <v>0</v>
      </c>
      <c r="Q158">
        <f>INDEX(CBS_bodemgebruik_2015!$C:$I,MATCH(Verdeelsleutels_absoluut!$C158,CBS_bodemgebruik_2015!$B:$B,0),MATCH(Verdeelsleutels_absoluut!Q$1,CBS_bodemgebruik_2015!$C$1:$I$1,0))</f>
        <v>16</v>
      </c>
      <c r="R158">
        <f>INDEX(CBS_bodemgebruik_2015!$C:$I,MATCH(Verdeelsleutels_absoluut!$C158,CBS_bodemgebruik_2015!$B:$B,0),MATCH(Verdeelsleutels_absoluut!R$1,CBS_bodemgebruik_2015!$C$1:$I$1,0))</f>
        <v>0</v>
      </c>
      <c r="S158">
        <f>INDEX(CBS_bodemgebruik_2015!$C:$I,MATCH(Verdeelsleutels_absoluut!$C158,CBS_bodemgebruik_2015!$B:$B,0),MATCH(Verdeelsleutels_absoluut!S$1,CBS_bodemgebruik_2015!$C$1:$I$1,0))</f>
        <v>44</v>
      </c>
      <c r="T158">
        <f t="shared" si="7"/>
        <v>60</v>
      </c>
      <c r="U158">
        <f>INDEX(CBS_wegen_2019!B:C,MATCH(C158,CBS_wegen_2019!B:B,0),2)</f>
        <v>105</v>
      </c>
    </row>
    <row r="159" spans="2:21">
      <c r="B159" t="str">
        <f>INDEX('ETLocal datasets'!B:C,MATCH(Verdeelsleutels_absoluut!C159,'ETLocal datasets'!C:C,0),1)</f>
        <v>GM0437</v>
      </c>
      <c r="C159" t="str">
        <f>'ETLocal datasets'!C145</f>
        <v>Ouder-Amstel</v>
      </c>
      <c r="D159">
        <f>INDEX(CBS_bevolking_2018!B:C,MATCH(Verdeelsleutels_absoluut!C159,CBS_bevolking_2018!B:B,0),2)</f>
        <v>13916</v>
      </c>
      <c r="E159">
        <f>INDEX(CBS_landbouw_2018!$C:$I,MATCH(Verdeelsleutels_absoluut!$C159,CBS_landbouw_2018!$B:$B,0),MATCH(Verdeelsleutels_absoluut!E$1,CBS_landbouw_2018!$C$1:$I$1,0))</f>
        <v>124710</v>
      </c>
      <c r="F159">
        <f>INDEX(CBS_landbouw_2018!$C:$I,MATCH(Verdeelsleutels_absoluut!$C159,CBS_landbouw_2018!$B:$B,0),MATCH(Verdeelsleutels_absoluut!F$1,CBS_landbouw_2018!$C$1:$I$1,0))</f>
        <v>122052</v>
      </c>
      <c r="G159">
        <f>INDEX(CBS_landbouw_2018!$C:$I,MATCH(Verdeelsleutels_absoluut!$C159,CBS_landbouw_2018!$B:$B,0),MATCH(Verdeelsleutels_absoluut!G$1,CBS_landbouw_2018!$C$1:$I$1,0))</f>
        <v>1506</v>
      </c>
      <c r="H159">
        <f>INDEX(CBS_landbouw_2018!$C:$I,MATCH(Verdeelsleutels_absoluut!$C159,CBS_landbouw_2018!$B:$B,0),MATCH(Verdeelsleutels_absoluut!H$1,CBS_landbouw_2018!$C$1:$I$1,0))</f>
        <v>0</v>
      </c>
      <c r="I159">
        <f>INDEX(CBS_landbouw_2018!$C:$I,MATCH(Verdeelsleutels_absoluut!$C159,CBS_landbouw_2018!$B:$B,0),MATCH(Verdeelsleutels_absoluut!I$1,CBS_landbouw_2018!$C$1:$I$1,0))</f>
        <v>0</v>
      </c>
      <c r="J159">
        <f>INDEX(CBS_landbouw_2018!$C:$I,MATCH(Verdeelsleutels_absoluut!$C159,CBS_landbouw_2018!$B:$B,0),MATCH(Verdeelsleutels_absoluut!J$1,CBS_landbouw_2018!$C$1:$I$1,0))</f>
        <v>80</v>
      </c>
      <c r="K159">
        <f>INDEX(CBS_landbouw_2018!$C:$I,MATCH(Verdeelsleutels_absoluut!$C159,CBS_landbouw_2018!$B:$B,0),MATCH(Verdeelsleutels_absoluut!K$1,CBS_landbouw_2018!$C$1:$I$1,0))</f>
        <v>0</v>
      </c>
      <c r="L159">
        <f t="shared" si="8"/>
        <v>2658</v>
      </c>
      <c r="M159">
        <f>INDEX(CBS_bodemgebruik_2015!$C:$F,MATCH(Verdeelsleutels_absoluut!$C159,CBS_bodemgebruik_2015!$B:$B,0),MATCH(Verdeelsleutels_absoluut!M$1,CBS_bodemgebruik_2015!$C$1:$F$1,0))</f>
        <v>1598</v>
      </c>
      <c r="N159">
        <f>INDEX(CBS_bodemgebruik_2015!$C:$F,MATCH(Verdeelsleutels_absoluut!$C159,CBS_bodemgebruik_2015!$B:$B,0),MATCH(Verdeelsleutels_absoluut!N$1,CBS_bodemgebruik_2015!$C$1:$F$1,0))</f>
        <v>28</v>
      </c>
      <c r="O159">
        <f>INDEX(CBS_bodemgebruik_2015!$C:$F,MATCH(Verdeelsleutels_absoluut!$C159,CBS_bodemgebruik_2015!$B:$B,0),MATCH(Verdeelsleutels_absoluut!O$1,CBS_bodemgebruik_2015!$C$1:$F$1,0))</f>
        <v>37</v>
      </c>
      <c r="P159">
        <f>INDEX(CBS_bodemgebruik_2015!$C:$F,MATCH(Verdeelsleutels_absoluut!$C159,CBS_bodemgebruik_2015!$B:$B,0),MATCH(Verdeelsleutels_absoluut!P$1,CBS_bodemgebruik_2015!$C$1:$F$1,0))</f>
        <v>0</v>
      </c>
      <c r="Q159">
        <f>INDEX(CBS_bodemgebruik_2015!$C:$I,MATCH(Verdeelsleutels_absoluut!$C159,CBS_bodemgebruik_2015!$B:$B,0),MATCH(Verdeelsleutels_absoluut!Q$1,CBS_bodemgebruik_2015!$C$1:$I$1,0))</f>
        <v>7</v>
      </c>
      <c r="R159">
        <f>INDEX(CBS_bodemgebruik_2015!$C:$I,MATCH(Verdeelsleutels_absoluut!$C159,CBS_bodemgebruik_2015!$B:$B,0),MATCH(Verdeelsleutels_absoluut!R$1,CBS_bodemgebruik_2015!$C$1:$I$1,0))</f>
        <v>77</v>
      </c>
      <c r="S159">
        <f>INDEX(CBS_bodemgebruik_2015!$C:$I,MATCH(Verdeelsleutels_absoluut!$C159,CBS_bodemgebruik_2015!$B:$B,0),MATCH(Verdeelsleutels_absoluut!S$1,CBS_bodemgebruik_2015!$C$1:$I$1,0))</f>
        <v>94</v>
      </c>
      <c r="T159">
        <f t="shared" si="7"/>
        <v>178</v>
      </c>
      <c r="U159">
        <f>INDEX(CBS_wegen_2019!B:C,MATCH(C159,CBS_wegen_2019!B:B,0),2)</f>
        <v>99</v>
      </c>
    </row>
    <row r="160" spans="2:21">
      <c r="B160" t="str">
        <f>INDEX('ETLocal datasets'!B:C,MATCH(Verdeelsleutels_absoluut!C160,'ETLocal datasets'!C:C,0),1)</f>
        <v>GM0439</v>
      </c>
      <c r="C160" t="str">
        <f>'ETLocal datasets'!C146</f>
        <v>Purmerend</v>
      </c>
      <c r="D160">
        <f>INDEX(CBS_bevolking_2018!B:C,MATCH(Verdeelsleutels_absoluut!C160,CBS_bevolking_2018!B:B,0),2)</f>
        <v>80117</v>
      </c>
      <c r="E160">
        <f>INDEX(CBS_landbouw_2018!$C:$I,MATCH(Verdeelsleutels_absoluut!$C160,CBS_landbouw_2018!$B:$B,0),MATCH(Verdeelsleutels_absoluut!E$1,CBS_landbouw_2018!$C$1:$I$1,0))</f>
        <v>13735</v>
      </c>
      <c r="F160">
        <f>INDEX(CBS_landbouw_2018!$C:$I,MATCH(Verdeelsleutels_absoluut!$C160,CBS_landbouw_2018!$B:$B,0),MATCH(Verdeelsleutels_absoluut!F$1,CBS_landbouw_2018!$C$1:$I$1,0))</f>
        <v>13491</v>
      </c>
      <c r="G160">
        <f>INDEX(CBS_landbouw_2018!$C:$I,MATCH(Verdeelsleutels_absoluut!$C160,CBS_landbouw_2018!$B:$B,0),MATCH(Verdeelsleutels_absoluut!G$1,CBS_landbouw_2018!$C$1:$I$1,0))</f>
        <v>135</v>
      </c>
      <c r="H160">
        <f>INDEX(CBS_landbouw_2018!$C:$I,MATCH(Verdeelsleutels_absoluut!$C160,CBS_landbouw_2018!$B:$B,0),MATCH(Verdeelsleutels_absoluut!H$1,CBS_landbouw_2018!$C$1:$I$1,0))</f>
        <v>0</v>
      </c>
      <c r="I160">
        <f>INDEX(CBS_landbouw_2018!$C:$I,MATCH(Verdeelsleutels_absoluut!$C160,CBS_landbouw_2018!$B:$B,0),MATCH(Verdeelsleutels_absoluut!I$1,CBS_landbouw_2018!$C$1:$I$1,0))</f>
        <v>0</v>
      </c>
      <c r="J160">
        <f>INDEX(CBS_landbouw_2018!$C:$I,MATCH(Verdeelsleutels_absoluut!$C160,CBS_landbouw_2018!$B:$B,0),MATCH(Verdeelsleutels_absoluut!J$1,CBS_landbouw_2018!$C$1:$I$1,0))</f>
        <v>0</v>
      </c>
      <c r="K160">
        <f>INDEX(CBS_landbouw_2018!$C:$I,MATCH(Verdeelsleutels_absoluut!$C160,CBS_landbouw_2018!$B:$B,0),MATCH(Verdeelsleutels_absoluut!K$1,CBS_landbouw_2018!$C$1:$I$1,0))</f>
        <v>0</v>
      </c>
      <c r="L160">
        <f t="shared" si="8"/>
        <v>244</v>
      </c>
      <c r="M160">
        <f>INDEX(CBS_bodemgebruik_2015!$C:$F,MATCH(Verdeelsleutels_absoluut!$C160,CBS_bodemgebruik_2015!$B:$B,0),MATCH(Verdeelsleutels_absoluut!M$1,CBS_bodemgebruik_2015!$C$1:$F$1,0))</f>
        <v>253</v>
      </c>
      <c r="N160">
        <f>INDEX(CBS_bodemgebruik_2015!$C:$F,MATCH(Verdeelsleutels_absoluut!$C160,CBS_bodemgebruik_2015!$B:$B,0),MATCH(Verdeelsleutels_absoluut!N$1,CBS_bodemgebruik_2015!$C$1:$F$1,0))</f>
        <v>143</v>
      </c>
      <c r="O160">
        <f>INDEX(CBS_bodemgebruik_2015!$C:$F,MATCH(Verdeelsleutels_absoluut!$C160,CBS_bodemgebruik_2015!$B:$B,0),MATCH(Verdeelsleutels_absoluut!O$1,CBS_bodemgebruik_2015!$C$1:$F$1,0))</f>
        <v>275</v>
      </c>
      <c r="P160">
        <f>INDEX(CBS_bodemgebruik_2015!$C:$F,MATCH(Verdeelsleutels_absoluut!$C160,CBS_bodemgebruik_2015!$B:$B,0),MATCH(Verdeelsleutels_absoluut!P$1,CBS_bodemgebruik_2015!$C$1:$F$1,0))</f>
        <v>0</v>
      </c>
      <c r="Q160">
        <f>INDEX(CBS_bodemgebruik_2015!$C:$I,MATCH(Verdeelsleutels_absoluut!$C160,CBS_bodemgebruik_2015!$B:$B,0),MATCH(Verdeelsleutels_absoluut!Q$1,CBS_bodemgebruik_2015!$C$1:$I$1,0))</f>
        <v>12</v>
      </c>
      <c r="R160">
        <f>INDEX(CBS_bodemgebruik_2015!$C:$I,MATCH(Verdeelsleutels_absoluut!$C160,CBS_bodemgebruik_2015!$B:$B,0),MATCH(Verdeelsleutels_absoluut!R$1,CBS_bodemgebruik_2015!$C$1:$I$1,0))</f>
        <v>16</v>
      </c>
      <c r="S160">
        <f>INDEX(CBS_bodemgebruik_2015!$C:$I,MATCH(Verdeelsleutels_absoluut!$C160,CBS_bodemgebruik_2015!$B:$B,0),MATCH(Verdeelsleutels_absoluut!S$1,CBS_bodemgebruik_2015!$C$1:$I$1,0))</f>
        <v>125</v>
      </c>
      <c r="T160">
        <f t="shared" si="7"/>
        <v>153</v>
      </c>
      <c r="U160">
        <f>INDEX(CBS_wegen_2019!B:C,MATCH(C160,CBS_wegen_2019!B:B,0),2)</f>
        <v>274</v>
      </c>
    </row>
    <row r="161" spans="2:21">
      <c r="B161" t="str">
        <f>INDEX('ETLocal datasets'!B:C,MATCH(Verdeelsleutels_absoluut!C161,'ETLocal datasets'!C:C,0),1)</f>
        <v>GM0441</v>
      </c>
      <c r="C161" t="str">
        <f>'ETLocal datasets'!C147</f>
        <v>Schagen</v>
      </c>
      <c r="D161">
        <f>INDEX(CBS_bevolking_2018!B:C,MATCH(Verdeelsleutels_absoluut!C161,CBS_bevolking_2018!B:B,0),2)</f>
        <v>46553</v>
      </c>
      <c r="E161">
        <f>INDEX(CBS_landbouw_2018!$C:$I,MATCH(Verdeelsleutels_absoluut!$C161,CBS_landbouw_2018!$B:$B,0),MATCH(Verdeelsleutels_absoluut!E$1,CBS_landbouw_2018!$C$1:$I$1,0))</f>
        <v>1067079</v>
      </c>
      <c r="F161">
        <f>INDEX(CBS_landbouw_2018!$C:$I,MATCH(Verdeelsleutels_absoluut!$C161,CBS_landbouw_2018!$B:$B,0),MATCH(Verdeelsleutels_absoluut!F$1,CBS_landbouw_2018!$C$1:$I$1,0))</f>
        <v>236863</v>
      </c>
      <c r="G161">
        <f>INDEX(CBS_landbouw_2018!$C:$I,MATCH(Verdeelsleutels_absoluut!$C161,CBS_landbouw_2018!$B:$B,0),MATCH(Verdeelsleutels_absoluut!G$1,CBS_landbouw_2018!$C$1:$I$1,0))</f>
        <v>6778</v>
      </c>
      <c r="H161">
        <f>INDEX(CBS_landbouw_2018!$C:$I,MATCH(Verdeelsleutels_absoluut!$C161,CBS_landbouw_2018!$B:$B,0),MATCH(Verdeelsleutels_absoluut!H$1,CBS_landbouw_2018!$C$1:$I$1,0))</f>
        <v>2154</v>
      </c>
      <c r="I161">
        <f>INDEX(CBS_landbouw_2018!$C:$I,MATCH(Verdeelsleutels_absoluut!$C161,CBS_landbouw_2018!$B:$B,0),MATCH(Verdeelsleutels_absoluut!I$1,CBS_landbouw_2018!$C$1:$I$1,0))</f>
        <v>9556</v>
      </c>
      <c r="J161">
        <f>INDEX(CBS_landbouw_2018!$C:$I,MATCH(Verdeelsleutels_absoluut!$C161,CBS_landbouw_2018!$B:$B,0),MATCH(Verdeelsleutels_absoluut!J$1,CBS_landbouw_2018!$C$1:$I$1,0))</f>
        <v>27018</v>
      </c>
      <c r="K161">
        <f>INDEX(CBS_landbouw_2018!$C:$I,MATCH(Verdeelsleutels_absoluut!$C161,CBS_landbouw_2018!$B:$B,0),MATCH(Verdeelsleutels_absoluut!K$1,CBS_landbouw_2018!$C$1:$I$1,0))</f>
        <v>52648</v>
      </c>
      <c r="L161">
        <f t="shared" si="8"/>
        <v>830216</v>
      </c>
      <c r="M161">
        <f>INDEX(CBS_bodemgebruik_2015!$C:$F,MATCH(Verdeelsleutels_absoluut!$C161,CBS_bodemgebruik_2015!$B:$B,0),MATCH(Verdeelsleutels_absoluut!M$1,CBS_bodemgebruik_2015!$C$1:$F$1,0))</f>
        <v>13204</v>
      </c>
      <c r="N161">
        <f>INDEX(CBS_bodemgebruik_2015!$C:$F,MATCH(Verdeelsleutels_absoluut!$C161,CBS_bodemgebruik_2015!$B:$B,0),MATCH(Verdeelsleutels_absoluut!N$1,CBS_bodemgebruik_2015!$C$1:$F$1,0))</f>
        <v>67</v>
      </c>
      <c r="O161">
        <f>INDEX(CBS_bodemgebruik_2015!$C:$F,MATCH(Verdeelsleutels_absoluut!$C161,CBS_bodemgebruik_2015!$B:$B,0),MATCH(Verdeelsleutels_absoluut!O$1,CBS_bodemgebruik_2015!$C$1:$F$1,0))</f>
        <v>195</v>
      </c>
      <c r="P161">
        <f>INDEX(CBS_bodemgebruik_2015!$C:$F,MATCH(Verdeelsleutels_absoluut!$C161,CBS_bodemgebruik_2015!$B:$B,0),MATCH(Verdeelsleutels_absoluut!P$1,CBS_bodemgebruik_2015!$C$1:$F$1,0))</f>
        <v>897</v>
      </c>
      <c r="Q161">
        <f>INDEX(CBS_bodemgebruik_2015!$C:$I,MATCH(Verdeelsleutels_absoluut!$C161,CBS_bodemgebruik_2015!$B:$B,0),MATCH(Verdeelsleutels_absoluut!Q$1,CBS_bodemgebruik_2015!$C$1:$I$1,0))</f>
        <v>87</v>
      </c>
      <c r="R161">
        <f>INDEX(CBS_bodemgebruik_2015!$C:$I,MATCH(Verdeelsleutels_absoluut!$C161,CBS_bodemgebruik_2015!$B:$B,0),MATCH(Verdeelsleutels_absoluut!R$1,CBS_bodemgebruik_2015!$C$1:$I$1,0))</f>
        <v>3</v>
      </c>
      <c r="S161">
        <f>INDEX(CBS_bodemgebruik_2015!$C:$I,MATCH(Verdeelsleutels_absoluut!$C161,CBS_bodemgebruik_2015!$B:$B,0),MATCH(Verdeelsleutels_absoluut!S$1,CBS_bodemgebruik_2015!$C$1:$I$1,0))</f>
        <v>382</v>
      </c>
      <c r="T161">
        <f t="shared" si="7"/>
        <v>472</v>
      </c>
      <c r="U161">
        <f>INDEX(CBS_wegen_2019!B:C,MATCH(C161,CBS_wegen_2019!B:B,0),2)</f>
        <v>481</v>
      </c>
    </row>
    <row r="162" spans="2:21">
      <c r="B162" t="str">
        <f>INDEX('ETLocal datasets'!B:C,MATCH(Verdeelsleutels_absoluut!C162,'ETLocal datasets'!C:C,0),1)</f>
        <v>GM0448</v>
      </c>
      <c r="C162" t="str">
        <f>'ETLocal datasets'!C148</f>
        <v>Texel</v>
      </c>
      <c r="D162">
        <f>INDEX(CBS_bevolking_2018!B:C,MATCH(Verdeelsleutels_absoluut!C162,CBS_bevolking_2018!B:B,0),2)</f>
        <v>13547</v>
      </c>
      <c r="E162">
        <f>INDEX(CBS_landbouw_2018!$C:$I,MATCH(Verdeelsleutels_absoluut!$C162,CBS_landbouw_2018!$B:$B,0),MATCH(Verdeelsleutels_absoluut!E$1,CBS_landbouw_2018!$C$1:$I$1,0))</f>
        <v>797019</v>
      </c>
      <c r="F162">
        <f>INDEX(CBS_landbouw_2018!$C:$I,MATCH(Verdeelsleutels_absoluut!$C162,CBS_landbouw_2018!$B:$B,0),MATCH(Verdeelsleutels_absoluut!F$1,CBS_landbouw_2018!$C$1:$I$1,0))</f>
        <v>198132</v>
      </c>
      <c r="G162">
        <f>INDEX(CBS_landbouw_2018!$C:$I,MATCH(Verdeelsleutels_absoluut!$C162,CBS_landbouw_2018!$B:$B,0),MATCH(Verdeelsleutels_absoluut!G$1,CBS_landbouw_2018!$C$1:$I$1,0))</f>
        <v>3614</v>
      </c>
      <c r="H162">
        <f>INDEX(CBS_landbouw_2018!$C:$I,MATCH(Verdeelsleutels_absoluut!$C162,CBS_landbouw_2018!$B:$B,0),MATCH(Verdeelsleutels_absoluut!H$1,CBS_landbouw_2018!$C$1:$I$1,0))</f>
        <v>1060</v>
      </c>
      <c r="I162">
        <f>INDEX(CBS_landbouw_2018!$C:$I,MATCH(Verdeelsleutels_absoluut!$C162,CBS_landbouw_2018!$B:$B,0),MATCH(Verdeelsleutels_absoluut!I$1,CBS_landbouw_2018!$C$1:$I$1,0))</f>
        <v>0</v>
      </c>
      <c r="J162">
        <f>INDEX(CBS_landbouw_2018!$C:$I,MATCH(Verdeelsleutels_absoluut!$C162,CBS_landbouw_2018!$B:$B,0),MATCH(Verdeelsleutels_absoluut!J$1,CBS_landbouw_2018!$C$1:$I$1,0))</f>
        <v>77306</v>
      </c>
      <c r="K162">
        <f>INDEX(CBS_landbouw_2018!$C:$I,MATCH(Verdeelsleutels_absoluut!$C162,CBS_landbouw_2018!$B:$B,0),MATCH(Verdeelsleutels_absoluut!K$1,CBS_landbouw_2018!$C$1:$I$1,0))</f>
        <v>10406</v>
      </c>
      <c r="L162">
        <f t="shared" si="8"/>
        <v>598887</v>
      </c>
      <c r="M162">
        <f>INDEX(CBS_bodemgebruik_2015!$C:$F,MATCH(Verdeelsleutels_absoluut!$C162,CBS_bodemgebruik_2015!$B:$B,0),MATCH(Verdeelsleutels_absoluut!M$1,CBS_bodemgebruik_2015!$C$1:$F$1,0))</f>
        <v>10002</v>
      </c>
      <c r="N162">
        <f>INDEX(CBS_bodemgebruik_2015!$C:$F,MATCH(Verdeelsleutels_absoluut!$C162,CBS_bodemgebruik_2015!$B:$B,0),MATCH(Verdeelsleutels_absoluut!N$1,CBS_bodemgebruik_2015!$C$1:$F$1,0))</f>
        <v>5</v>
      </c>
      <c r="O162">
        <f>INDEX(CBS_bodemgebruik_2015!$C:$F,MATCH(Verdeelsleutels_absoluut!$C162,CBS_bodemgebruik_2015!$B:$B,0),MATCH(Verdeelsleutels_absoluut!O$1,CBS_bodemgebruik_2015!$C$1:$F$1,0))</f>
        <v>607</v>
      </c>
      <c r="P162">
        <f>INDEX(CBS_bodemgebruik_2015!$C:$F,MATCH(Verdeelsleutels_absoluut!$C162,CBS_bodemgebruik_2015!$B:$B,0),MATCH(Verdeelsleutels_absoluut!P$1,CBS_bodemgebruik_2015!$C$1:$F$1,0))</f>
        <v>3597</v>
      </c>
      <c r="Q162">
        <f>INDEX(CBS_bodemgebruik_2015!$C:$I,MATCH(Verdeelsleutels_absoluut!$C162,CBS_bodemgebruik_2015!$B:$B,0),MATCH(Verdeelsleutels_absoluut!Q$1,CBS_bodemgebruik_2015!$C$1:$I$1,0))</f>
        <v>591</v>
      </c>
      <c r="R162">
        <f>INDEX(CBS_bodemgebruik_2015!$C:$I,MATCH(Verdeelsleutels_absoluut!$C162,CBS_bodemgebruik_2015!$B:$B,0),MATCH(Verdeelsleutels_absoluut!R$1,CBS_bodemgebruik_2015!$C$1:$I$1,0))</f>
        <v>9</v>
      </c>
      <c r="S162">
        <f>INDEX(CBS_bodemgebruik_2015!$C:$I,MATCH(Verdeelsleutels_absoluut!$C162,CBS_bodemgebruik_2015!$B:$B,0),MATCH(Verdeelsleutels_absoluut!S$1,CBS_bodemgebruik_2015!$C$1:$I$1,0))</f>
        <v>258</v>
      </c>
      <c r="T162">
        <f t="shared" si="7"/>
        <v>858</v>
      </c>
      <c r="U162">
        <f>INDEX(CBS_wegen_2019!B:C,MATCH(C162,CBS_wegen_2019!B:B,0),2)</f>
        <v>322</v>
      </c>
    </row>
    <row r="163" spans="2:21">
      <c r="B163" t="str">
        <f>INDEX('ETLocal datasets'!B:C,MATCH(Verdeelsleutels_absoluut!C163,'ETLocal datasets'!C:C,0),1)</f>
        <v>GM0450</v>
      </c>
      <c r="C163" t="str">
        <f>'ETLocal datasets'!C149</f>
        <v>Uitgeest</v>
      </c>
      <c r="D163">
        <f>INDEX(CBS_bevolking_2018!B:C,MATCH(Verdeelsleutels_absoluut!C163,CBS_bevolking_2018!B:B,0),2)</f>
        <v>13528</v>
      </c>
      <c r="E163">
        <f>INDEX(CBS_landbouw_2018!$C:$I,MATCH(Verdeelsleutels_absoluut!$C163,CBS_landbouw_2018!$B:$B,0),MATCH(Verdeelsleutels_absoluut!E$1,CBS_landbouw_2018!$C$1:$I$1,0))</f>
        <v>101702</v>
      </c>
      <c r="F163">
        <f>INDEX(CBS_landbouw_2018!$C:$I,MATCH(Verdeelsleutels_absoluut!$C163,CBS_landbouw_2018!$B:$B,0),MATCH(Verdeelsleutels_absoluut!F$1,CBS_landbouw_2018!$C$1:$I$1,0))</f>
        <v>79322</v>
      </c>
      <c r="G163">
        <f>INDEX(CBS_landbouw_2018!$C:$I,MATCH(Verdeelsleutels_absoluut!$C163,CBS_landbouw_2018!$B:$B,0),MATCH(Verdeelsleutels_absoluut!G$1,CBS_landbouw_2018!$C$1:$I$1,0))</f>
        <v>1573</v>
      </c>
      <c r="H163">
        <f>INDEX(CBS_landbouw_2018!$C:$I,MATCH(Verdeelsleutels_absoluut!$C163,CBS_landbouw_2018!$B:$B,0),MATCH(Verdeelsleutels_absoluut!H$1,CBS_landbouw_2018!$C$1:$I$1,0))</f>
        <v>0</v>
      </c>
      <c r="I163">
        <f>INDEX(CBS_landbouw_2018!$C:$I,MATCH(Verdeelsleutels_absoluut!$C163,CBS_landbouw_2018!$B:$B,0),MATCH(Verdeelsleutels_absoluut!I$1,CBS_landbouw_2018!$C$1:$I$1,0))</f>
        <v>0</v>
      </c>
      <c r="J163">
        <f>INDEX(CBS_landbouw_2018!$C:$I,MATCH(Verdeelsleutels_absoluut!$C163,CBS_landbouw_2018!$B:$B,0),MATCH(Verdeelsleutels_absoluut!J$1,CBS_landbouw_2018!$C$1:$I$1,0))</f>
        <v>0</v>
      </c>
      <c r="K163">
        <f>INDEX(CBS_landbouw_2018!$C:$I,MATCH(Verdeelsleutels_absoluut!$C163,CBS_landbouw_2018!$B:$B,0),MATCH(Verdeelsleutels_absoluut!K$1,CBS_landbouw_2018!$C$1:$I$1,0))</f>
        <v>0</v>
      </c>
      <c r="L163">
        <f t="shared" si="8"/>
        <v>22380</v>
      </c>
      <c r="M163">
        <f>INDEX(CBS_bodemgebruik_2015!$C:$F,MATCH(Verdeelsleutels_absoluut!$C163,CBS_bodemgebruik_2015!$B:$B,0),MATCH(Verdeelsleutels_absoluut!M$1,CBS_bodemgebruik_2015!$C$1:$F$1,0))</f>
        <v>1475</v>
      </c>
      <c r="N163">
        <f>INDEX(CBS_bodemgebruik_2015!$C:$F,MATCH(Verdeelsleutels_absoluut!$C163,CBS_bodemgebruik_2015!$B:$B,0),MATCH(Verdeelsleutels_absoluut!N$1,CBS_bodemgebruik_2015!$C$1:$F$1,0))</f>
        <v>12</v>
      </c>
      <c r="O163">
        <f>INDEX(CBS_bodemgebruik_2015!$C:$F,MATCH(Verdeelsleutels_absoluut!$C163,CBS_bodemgebruik_2015!$B:$B,0),MATCH(Verdeelsleutels_absoluut!O$1,CBS_bodemgebruik_2015!$C$1:$F$1,0))</f>
        <v>6</v>
      </c>
      <c r="P163">
        <f>INDEX(CBS_bodemgebruik_2015!$C:$F,MATCH(Verdeelsleutels_absoluut!$C163,CBS_bodemgebruik_2015!$B:$B,0),MATCH(Verdeelsleutels_absoluut!P$1,CBS_bodemgebruik_2015!$C$1:$F$1,0))</f>
        <v>0</v>
      </c>
      <c r="Q163">
        <f>INDEX(CBS_bodemgebruik_2015!$C:$I,MATCH(Verdeelsleutels_absoluut!$C163,CBS_bodemgebruik_2015!$B:$B,0),MATCH(Verdeelsleutels_absoluut!Q$1,CBS_bodemgebruik_2015!$C$1:$I$1,0))</f>
        <v>48</v>
      </c>
      <c r="R163">
        <f>INDEX(CBS_bodemgebruik_2015!$C:$I,MATCH(Verdeelsleutels_absoluut!$C163,CBS_bodemgebruik_2015!$B:$B,0),MATCH(Verdeelsleutels_absoluut!R$1,CBS_bodemgebruik_2015!$C$1:$I$1,0))</f>
        <v>12</v>
      </c>
      <c r="S163">
        <f>INDEX(CBS_bodemgebruik_2015!$C:$I,MATCH(Verdeelsleutels_absoluut!$C163,CBS_bodemgebruik_2015!$B:$B,0),MATCH(Verdeelsleutels_absoluut!S$1,CBS_bodemgebruik_2015!$C$1:$I$1,0))</f>
        <v>300</v>
      </c>
      <c r="T163">
        <f t="shared" si="7"/>
        <v>360</v>
      </c>
      <c r="U163">
        <f>INDEX(CBS_wegen_2019!B:C,MATCH(C163,CBS_wegen_2019!B:B,0),2)</f>
        <v>77</v>
      </c>
    </row>
    <row r="164" spans="2:21">
      <c r="B164" t="str">
        <f>INDEX('ETLocal datasets'!B:C,MATCH(Verdeelsleutels_absoluut!C164,'ETLocal datasets'!C:C,0),1)</f>
        <v>GM0451</v>
      </c>
      <c r="C164" t="str">
        <f>'ETLocal datasets'!C150</f>
        <v>Uithoorn</v>
      </c>
      <c r="D164">
        <f>INDEX(CBS_bevolking_2018!B:C,MATCH(Verdeelsleutels_absoluut!C164,CBS_bevolking_2018!B:B,0),2)</f>
        <v>29424</v>
      </c>
      <c r="E164">
        <f>INDEX(CBS_landbouw_2018!$C:$I,MATCH(Verdeelsleutels_absoluut!$C164,CBS_landbouw_2018!$B:$B,0),MATCH(Verdeelsleutels_absoluut!E$1,CBS_landbouw_2018!$C$1:$I$1,0))</f>
        <v>43763</v>
      </c>
      <c r="F164">
        <f>INDEX(CBS_landbouw_2018!$C:$I,MATCH(Verdeelsleutels_absoluut!$C164,CBS_landbouw_2018!$B:$B,0),MATCH(Verdeelsleutels_absoluut!F$1,CBS_landbouw_2018!$C$1:$I$1,0))</f>
        <v>21613</v>
      </c>
      <c r="G164">
        <f>INDEX(CBS_landbouw_2018!$C:$I,MATCH(Verdeelsleutels_absoluut!$C164,CBS_landbouw_2018!$B:$B,0),MATCH(Verdeelsleutels_absoluut!G$1,CBS_landbouw_2018!$C$1:$I$1,0))</f>
        <v>193</v>
      </c>
      <c r="H164">
        <f>INDEX(CBS_landbouw_2018!$C:$I,MATCH(Verdeelsleutels_absoluut!$C164,CBS_landbouw_2018!$B:$B,0),MATCH(Verdeelsleutels_absoluut!H$1,CBS_landbouw_2018!$C$1:$I$1,0))</f>
        <v>0</v>
      </c>
      <c r="I164">
        <f>INDEX(CBS_landbouw_2018!$C:$I,MATCH(Verdeelsleutels_absoluut!$C164,CBS_landbouw_2018!$B:$B,0),MATCH(Verdeelsleutels_absoluut!I$1,CBS_landbouw_2018!$C$1:$I$1,0))</f>
        <v>0</v>
      </c>
      <c r="J164">
        <f>INDEX(CBS_landbouw_2018!$C:$I,MATCH(Verdeelsleutels_absoluut!$C164,CBS_landbouw_2018!$B:$B,0),MATCH(Verdeelsleutels_absoluut!J$1,CBS_landbouw_2018!$C$1:$I$1,0))</f>
        <v>2731</v>
      </c>
      <c r="K164">
        <f>INDEX(CBS_landbouw_2018!$C:$I,MATCH(Verdeelsleutels_absoluut!$C164,CBS_landbouw_2018!$B:$B,0),MATCH(Verdeelsleutels_absoluut!K$1,CBS_landbouw_2018!$C$1:$I$1,0))</f>
        <v>72</v>
      </c>
      <c r="L164">
        <f t="shared" si="8"/>
        <v>22150</v>
      </c>
      <c r="M164">
        <f>INDEX(CBS_bodemgebruik_2015!$C:$F,MATCH(Verdeelsleutels_absoluut!$C164,CBS_bodemgebruik_2015!$B:$B,0),MATCH(Verdeelsleutels_absoluut!M$1,CBS_bodemgebruik_2015!$C$1:$F$1,0))</f>
        <v>989</v>
      </c>
      <c r="N164">
        <f>INDEX(CBS_bodemgebruik_2015!$C:$F,MATCH(Verdeelsleutels_absoluut!$C164,CBS_bodemgebruik_2015!$B:$B,0),MATCH(Verdeelsleutels_absoluut!N$1,CBS_bodemgebruik_2015!$C$1:$F$1,0))</f>
        <v>74</v>
      </c>
      <c r="O164">
        <f>INDEX(CBS_bodemgebruik_2015!$C:$F,MATCH(Verdeelsleutels_absoluut!$C164,CBS_bodemgebruik_2015!$B:$B,0),MATCH(Verdeelsleutels_absoluut!O$1,CBS_bodemgebruik_2015!$C$1:$F$1,0))</f>
        <v>6</v>
      </c>
      <c r="P164">
        <f>INDEX(CBS_bodemgebruik_2015!$C:$F,MATCH(Verdeelsleutels_absoluut!$C164,CBS_bodemgebruik_2015!$B:$B,0),MATCH(Verdeelsleutels_absoluut!P$1,CBS_bodemgebruik_2015!$C$1:$F$1,0))</f>
        <v>0</v>
      </c>
      <c r="Q164">
        <f>INDEX(CBS_bodemgebruik_2015!$C:$I,MATCH(Verdeelsleutels_absoluut!$C164,CBS_bodemgebruik_2015!$B:$B,0),MATCH(Verdeelsleutels_absoluut!Q$1,CBS_bodemgebruik_2015!$C$1:$I$1,0))</f>
        <v>2</v>
      </c>
      <c r="R164">
        <f>INDEX(CBS_bodemgebruik_2015!$C:$I,MATCH(Verdeelsleutels_absoluut!$C164,CBS_bodemgebruik_2015!$B:$B,0),MATCH(Verdeelsleutels_absoluut!R$1,CBS_bodemgebruik_2015!$C$1:$I$1,0))</f>
        <v>0</v>
      </c>
      <c r="S164">
        <f>INDEX(CBS_bodemgebruik_2015!$C:$I,MATCH(Verdeelsleutels_absoluut!$C164,CBS_bodemgebruik_2015!$B:$B,0),MATCH(Verdeelsleutels_absoluut!S$1,CBS_bodemgebruik_2015!$C$1:$I$1,0))</f>
        <v>128</v>
      </c>
      <c r="T164">
        <f t="shared" si="7"/>
        <v>130</v>
      </c>
      <c r="U164">
        <f>INDEX(CBS_wegen_2019!B:C,MATCH(C164,CBS_wegen_2019!B:B,0),2)</f>
        <v>138</v>
      </c>
    </row>
    <row r="165" spans="2:21">
      <c r="B165" t="str">
        <f>INDEX('ETLocal datasets'!B:C,MATCH(Verdeelsleutels_absoluut!C165,'ETLocal datasets'!C:C,0),1)</f>
        <v>GM0453</v>
      </c>
      <c r="C165" t="str">
        <f>'ETLocal datasets'!C151</f>
        <v>Velsen</v>
      </c>
      <c r="D165">
        <f>INDEX(CBS_bevolking_2018!B:C,MATCH(Verdeelsleutels_absoluut!C165,CBS_bevolking_2018!B:B,0),2)</f>
        <v>68348</v>
      </c>
      <c r="E165">
        <f>INDEX(CBS_landbouw_2018!$C:$I,MATCH(Verdeelsleutels_absoluut!$C165,CBS_landbouw_2018!$B:$B,0),MATCH(Verdeelsleutels_absoluut!E$1,CBS_landbouw_2018!$C$1:$I$1,0))</f>
        <v>34088</v>
      </c>
      <c r="F165">
        <f>INDEX(CBS_landbouw_2018!$C:$I,MATCH(Verdeelsleutels_absoluut!$C165,CBS_landbouw_2018!$B:$B,0),MATCH(Verdeelsleutels_absoluut!F$1,CBS_landbouw_2018!$C$1:$I$1,0))</f>
        <v>31465</v>
      </c>
      <c r="G165">
        <f>INDEX(CBS_landbouw_2018!$C:$I,MATCH(Verdeelsleutels_absoluut!$C165,CBS_landbouw_2018!$B:$B,0),MATCH(Verdeelsleutels_absoluut!G$1,CBS_landbouw_2018!$C$1:$I$1,0))</f>
        <v>93</v>
      </c>
      <c r="H165">
        <f>INDEX(CBS_landbouw_2018!$C:$I,MATCH(Verdeelsleutels_absoluut!$C165,CBS_landbouw_2018!$B:$B,0),MATCH(Verdeelsleutels_absoluut!H$1,CBS_landbouw_2018!$C$1:$I$1,0))</f>
        <v>8</v>
      </c>
      <c r="I165">
        <f>INDEX(CBS_landbouw_2018!$C:$I,MATCH(Verdeelsleutels_absoluut!$C165,CBS_landbouw_2018!$B:$B,0),MATCH(Verdeelsleutels_absoluut!I$1,CBS_landbouw_2018!$C$1:$I$1,0))</f>
        <v>0</v>
      </c>
      <c r="J165">
        <f>INDEX(CBS_landbouw_2018!$C:$I,MATCH(Verdeelsleutels_absoluut!$C165,CBS_landbouw_2018!$B:$B,0),MATCH(Verdeelsleutels_absoluut!J$1,CBS_landbouw_2018!$C$1:$I$1,0))</f>
        <v>0</v>
      </c>
      <c r="K165">
        <f>INDEX(CBS_landbouw_2018!$C:$I,MATCH(Verdeelsleutels_absoluut!$C165,CBS_landbouw_2018!$B:$B,0),MATCH(Verdeelsleutels_absoluut!K$1,CBS_landbouw_2018!$C$1:$I$1,0))</f>
        <v>0</v>
      </c>
      <c r="L165">
        <f t="shared" si="8"/>
        <v>2623</v>
      </c>
      <c r="M165">
        <f>INDEX(CBS_bodemgebruik_2015!$C:$F,MATCH(Verdeelsleutels_absoluut!$C165,CBS_bodemgebruik_2015!$B:$B,0),MATCH(Verdeelsleutels_absoluut!M$1,CBS_bodemgebruik_2015!$C$1:$F$1,0))</f>
        <v>327</v>
      </c>
      <c r="N165">
        <f>INDEX(CBS_bodemgebruik_2015!$C:$F,MATCH(Verdeelsleutels_absoluut!$C165,CBS_bodemgebruik_2015!$B:$B,0),MATCH(Verdeelsleutels_absoluut!N$1,CBS_bodemgebruik_2015!$C$1:$F$1,0))</f>
        <v>195</v>
      </c>
      <c r="O165">
        <f>INDEX(CBS_bodemgebruik_2015!$C:$F,MATCH(Verdeelsleutels_absoluut!$C165,CBS_bodemgebruik_2015!$B:$B,0),MATCH(Verdeelsleutels_absoluut!O$1,CBS_bodemgebruik_2015!$C$1:$F$1,0))</f>
        <v>668</v>
      </c>
      <c r="P165">
        <f>INDEX(CBS_bodemgebruik_2015!$C:$F,MATCH(Verdeelsleutels_absoluut!$C165,CBS_bodemgebruik_2015!$B:$B,0),MATCH(Verdeelsleutels_absoluut!P$1,CBS_bodemgebruik_2015!$C$1:$F$1,0))</f>
        <v>776</v>
      </c>
      <c r="Q165">
        <f>INDEX(CBS_bodemgebruik_2015!$C:$I,MATCH(Verdeelsleutels_absoluut!$C165,CBS_bodemgebruik_2015!$B:$B,0),MATCH(Verdeelsleutels_absoluut!Q$1,CBS_bodemgebruik_2015!$C$1:$I$1,0))</f>
        <v>17</v>
      </c>
      <c r="R165">
        <f>INDEX(CBS_bodemgebruik_2015!$C:$I,MATCH(Verdeelsleutels_absoluut!$C165,CBS_bodemgebruik_2015!$B:$B,0),MATCH(Verdeelsleutels_absoluut!R$1,CBS_bodemgebruik_2015!$C$1:$I$1,0))</f>
        <v>68</v>
      </c>
      <c r="S165">
        <f>INDEX(CBS_bodemgebruik_2015!$C:$I,MATCH(Verdeelsleutels_absoluut!$C165,CBS_bodemgebruik_2015!$B:$B,0),MATCH(Verdeelsleutels_absoluut!S$1,CBS_bodemgebruik_2015!$C$1:$I$1,0))</f>
        <v>349</v>
      </c>
      <c r="T165">
        <f t="shared" si="7"/>
        <v>434</v>
      </c>
      <c r="U165">
        <f>INDEX(CBS_wegen_2019!B:C,MATCH(C165,CBS_wegen_2019!B:B,0),2)</f>
        <v>301</v>
      </c>
    </row>
    <row r="166" spans="2:21">
      <c r="B166" t="str">
        <f>INDEX('ETLocal datasets'!B:C,MATCH(Verdeelsleutels_absoluut!C166,'ETLocal datasets'!C:C,0),1)</f>
        <v>GM0457</v>
      </c>
      <c r="C166" t="str">
        <f>'ETLocal datasets'!C152</f>
        <v>Weesp</v>
      </c>
      <c r="D166">
        <f>INDEX(CBS_bevolking_2018!B:C,MATCH(Verdeelsleutels_absoluut!C166,CBS_bevolking_2018!B:B,0),2)</f>
        <v>19334</v>
      </c>
      <c r="E166">
        <f>INDEX(CBS_landbouw_2018!$C:$I,MATCH(Verdeelsleutels_absoluut!$C166,CBS_landbouw_2018!$B:$B,0),MATCH(Verdeelsleutels_absoluut!E$1,CBS_landbouw_2018!$C$1:$I$1,0))</f>
        <v>95260</v>
      </c>
      <c r="F166">
        <f>INDEX(CBS_landbouw_2018!$C:$I,MATCH(Verdeelsleutels_absoluut!$C166,CBS_landbouw_2018!$B:$B,0),MATCH(Verdeelsleutels_absoluut!F$1,CBS_landbouw_2018!$C$1:$I$1,0))</f>
        <v>84577</v>
      </c>
      <c r="G166">
        <f>INDEX(CBS_landbouw_2018!$C:$I,MATCH(Verdeelsleutels_absoluut!$C166,CBS_landbouw_2018!$B:$B,0),MATCH(Verdeelsleutels_absoluut!G$1,CBS_landbouw_2018!$C$1:$I$1,0))</f>
        <v>1159</v>
      </c>
      <c r="H166">
        <f>INDEX(CBS_landbouw_2018!$C:$I,MATCH(Verdeelsleutels_absoluut!$C166,CBS_landbouw_2018!$B:$B,0),MATCH(Verdeelsleutels_absoluut!H$1,CBS_landbouw_2018!$C$1:$I$1,0))</f>
        <v>0</v>
      </c>
      <c r="I166">
        <f>INDEX(CBS_landbouw_2018!$C:$I,MATCH(Verdeelsleutels_absoluut!$C166,CBS_landbouw_2018!$B:$B,0),MATCH(Verdeelsleutels_absoluut!I$1,CBS_landbouw_2018!$C$1:$I$1,0))</f>
        <v>0</v>
      </c>
      <c r="J166">
        <f>INDEX(CBS_landbouw_2018!$C:$I,MATCH(Verdeelsleutels_absoluut!$C166,CBS_landbouw_2018!$B:$B,0),MATCH(Verdeelsleutels_absoluut!J$1,CBS_landbouw_2018!$C$1:$I$1,0))</f>
        <v>1799</v>
      </c>
      <c r="K166">
        <f>INDEX(CBS_landbouw_2018!$C:$I,MATCH(Verdeelsleutels_absoluut!$C166,CBS_landbouw_2018!$B:$B,0),MATCH(Verdeelsleutels_absoluut!K$1,CBS_landbouw_2018!$C$1:$I$1,0))</f>
        <v>603</v>
      </c>
      <c r="L166">
        <f t="shared" si="8"/>
        <v>10683</v>
      </c>
      <c r="M166">
        <f>INDEX(CBS_bodemgebruik_2015!$C:$F,MATCH(Verdeelsleutels_absoluut!$C166,CBS_bodemgebruik_2015!$B:$B,0),MATCH(Verdeelsleutels_absoluut!M$1,CBS_bodemgebruik_2015!$C$1:$F$1,0))</f>
        <v>1503</v>
      </c>
      <c r="N166">
        <f>INDEX(CBS_bodemgebruik_2015!$C:$F,MATCH(Verdeelsleutels_absoluut!$C166,CBS_bodemgebruik_2015!$B:$B,0),MATCH(Verdeelsleutels_absoluut!N$1,CBS_bodemgebruik_2015!$C$1:$F$1,0))</f>
        <v>22</v>
      </c>
      <c r="O166">
        <f>INDEX(CBS_bodemgebruik_2015!$C:$F,MATCH(Verdeelsleutels_absoluut!$C166,CBS_bodemgebruik_2015!$B:$B,0),MATCH(Verdeelsleutels_absoluut!O$1,CBS_bodemgebruik_2015!$C$1:$F$1,0))</f>
        <v>0</v>
      </c>
      <c r="P166">
        <f>INDEX(CBS_bodemgebruik_2015!$C:$F,MATCH(Verdeelsleutels_absoluut!$C166,CBS_bodemgebruik_2015!$B:$B,0),MATCH(Verdeelsleutels_absoluut!P$1,CBS_bodemgebruik_2015!$C$1:$F$1,0))</f>
        <v>0</v>
      </c>
      <c r="Q166">
        <f>INDEX(CBS_bodemgebruik_2015!$C:$I,MATCH(Verdeelsleutels_absoluut!$C166,CBS_bodemgebruik_2015!$B:$B,0),MATCH(Verdeelsleutels_absoluut!Q$1,CBS_bodemgebruik_2015!$C$1:$I$1,0))</f>
        <v>47</v>
      </c>
      <c r="R166">
        <f>INDEX(CBS_bodemgebruik_2015!$C:$I,MATCH(Verdeelsleutels_absoluut!$C166,CBS_bodemgebruik_2015!$B:$B,0),MATCH(Verdeelsleutels_absoluut!R$1,CBS_bodemgebruik_2015!$C$1:$I$1,0))</f>
        <v>6</v>
      </c>
      <c r="S166">
        <f>INDEX(CBS_bodemgebruik_2015!$C:$I,MATCH(Verdeelsleutels_absoluut!$C166,CBS_bodemgebruik_2015!$B:$B,0),MATCH(Verdeelsleutels_absoluut!S$1,CBS_bodemgebruik_2015!$C$1:$I$1,0))</f>
        <v>130</v>
      </c>
      <c r="T166">
        <f t="shared" si="7"/>
        <v>183</v>
      </c>
      <c r="U166">
        <f>INDEX(CBS_wegen_2019!B:C,MATCH(C166,CBS_wegen_2019!B:B,0),2)</f>
        <v>88</v>
      </c>
    </row>
    <row r="167" spans="2:21">
      <c r="B167" t="str">
        <f>INDEX('ETLocal datasets'!B:C,MATCH(Verdeelsleutels_absoluut!C167,'ETLocal datasets'!C:C,0),1)</f>
        <v>GM0473</v>
      </c>
      <c r="C167" t="str">
        <f>'ETLocal datasets'!C153</f>
        <v>Zandvoort</v>
      </c>
      <c r="D167">
        <f>INDEX(CBS_bevolking_2018!B:C,MATCH(Verdeelsleutels_absoluut!C167,CBS_bevolking_2018!B:B,0),2)</f>
        <v>17011</v>
      </c>
      <c r="E167">
        <f>INDEX(CBS_landbouw_2018!$C:$I,MATCH(Verdeelsleutels_absoluut!$C167,CBS_landbouw_2018!$B:$B,0),MATCH(Verdeelsleutels_absoluut!E$1,CBS_landbouw_2018!$C$1:$I$1,0))</f>
        <v>0</v>
      </c>
      <c r="F167">
        <f>INDEX(CBS_landbouw_2018!$C:$I,MATCH(Verdeelsleutels_absoluut!$C167,CBS_landbouw_2018!$B:$B,0),MATCH(Verdeelsleutels_absoluut!F$1,CBS_landbouw_2018!$C$1:$I$1,0))</f>
        <v>0</v>
      </c>
      <c r="G167">
        <f>INDEX(CBS_landbouw_2018!$C:$I,MATCH(Verdeelsleutels_absoluut!$C167,CBS_landbouw_2018!$B:$B,0),MATCH(Verdeelsleutels_absoluut!G$1,CBS_landbouw_2018!$C$1:$I$1,0))</f>
        <v>0</v>
      </c>
      <c r="H167">
        <f>INDEX(CBS_landbouw_2018!$C:$I,MATCH(Verdeelsleutels_absoluut!$C167,CBS_landbouw_2018!$B:$B,0),MATCH(Verdeelsleutels_absoluut!H$1,CBS_landbouw_2018!$C$1:$I$1,0))</f>
        <v>0</v>
      </c>
      <c r="I167">
        <f>INDEX(CBS_landbouw_2018!$C:$I,MATCH(Verdeelsleutels_absoluut!$C167,CBS_landbouw_2018!$B:$B,0),MATCH(Verdeelsleutels_absoluut!I$1,CBS_landbouw_2018!$C$1:$I$1,0))</f>
        <v>0</v>
      </c>
      <c r="J167">
        <f>INDEX(CBS_landbouw_2018!$C:$I,MATCH(Verdeelsleutels_absoluut!$C167,CBS_landbouw_2018!$B:$B,0),MATCH(Verdeelsleutels_absoluut!J$1,CBS_landbouw_2018!$C$1:$I$1,0))</f>
        <v>0</v>
      </c>
      <c r="K167">
        <f>INDEX(CBS_landbouw_2018!$C:$I,MATCH(Verdeelsleutels_absoluut!$C167,CBS_landbouw_2018!$B:$B,0),MATCH(Verdeelsleutels_absoluut!K$1,CBS_landbouw_2018!$C$1:$I$1,0))</f>
        <v>0</v>
      </c>
      <c r="L167">
        <f t="shared" si="8"/>
        <v>0</v>
      </c>
      <c r="M167">
        <f>INDEX(CBS_bodemgebruik_2015!$C:$F,MATCH(Verdeelsleutels_absoluut!$C167,CBS_bodemgebruik_2015!$B:$B,0),MATCH(Verdeelsleutels_absoluut!M$1,CBS_bodemgebruik_2015!$C$1:$F$1,0))</f>
        <v>10</v>
      </c>
      <c r="N167">
        <f>INDEX(CBS_bodemgebruik_2015!$C:$F,MATCH(Verdeelsleutels_absoluut!$C167,CBS_bodemgebruik_2015!$B:$B,0),MATCH(Verdeelsleutels_absoluut!N$1,CBS_bodemgebruik_2015!$C$1:$F$1,0))</f>
        <v>6</v>
      </c>
      <c r="O167">
        <f>INDEX(CBS_bodemgebruik_2015!$C:$F,MATCH(Verdeelsleutels_absoluut!$C167,CBS_bodemgebruik_2015!$B:$B,0),MATCH(Verdeelsleutels_absoluut!O$1,CBS_bodemgebruik_2015!$C$1:$F$1,0))</f>
        <v>319</v>
      </c>
      <c r="P167">
        <f>INDEX(CBS_bodemgebruik_2015!$C:$F,MATCH(Verdeelsleutels_absoluut!$C167,CBS_bodemgebruik_2015!$B:$B,0),MATCH(Verdeelsleutels_absoluut!P$1,CBS_bodemgebruik_2015!$C$1:$F$1,0))</f>
        <v>2304</v>
      </c>
      <c r="Q167">
        <f>INDEX(CBS_bodemgebruik_2015!$C:$I,MATCH(Verdeelsleutels_absoluut!$C167,CBS_bodemgebruik_2015!$B:$B,0),MATCH(Verdeelsleutels_absoluut!Q$1,CBS_bodemgebruik_2015!$C$1:$I$1,0))</f>
        <v>30</v>
      </c>
      <c r="R167">
        <f>INDEX(CBS_bodemgebruik_2015!$C:$I,MATCH(Verdeelsleutels_absoluut!$C167,CBS_bodemgebruik_2015!$B:$B,0),MATCH(Verdeelsleutels_absoluut!R$1,CBS_bodemgebruik_2015!$C$1:$I$1,0))</f>
        <v>5</v>
      </c>
      <c r="S167">
        <f>INDEX(CBS_bodemgebruik_2015!$C:$I,MATCH(Verdeelsleutels_absoluut!$C167,CBS_bodemgebruik_2015!$B:$B,0),MATCH(Verdeelsleutels_absoluut!S$1,CBS_bodemgebruik_2015!$C$1:$I$1,0))</f>
        <v>157</v>
      </c>
      <c r="T167">
        <f t="shared" si="7"/>
        <v>192</v>
      </c>
      <c r="U167">
        <f>INDEX(CBS_wegen_2019!B:C,MATCH(C167,CBS_wegen_2019!B:B,0),2)</f>
        <v>79</v>
      </c>
    </row>
    <row r="168" spans="2:21">
      <c r="B168" t="str">
        <f>INDEX('ETLocal datasets'!B:C,MATCH(Verdeelsleutels_absoluut!C168,'ETLocal datasets'!C:C,0),1)</f>
        <v>GM0479</v>
      </c>
      <c r="C168" t="str">
        <f>'ETLocal datasets'!C154</f>
        <v>Zaanstad</v>
      </c>
      <c r="D168">
        <f>INDEX(CBS_bevolking_2018!B:C,MATCH(Verdeelsleutels_absoluut!C168,CBS_bevolking_2018!B:B,0),2)</f>
        <v>155885</v>
      </c>
      <c r="E168">
        <f>INDEX(CBS_landbouw_2018!$C:$I,MATCH(Verdeelsleutels_absoluut!$C168,CBS_landbouw_2018!$B:$B,0),MATCH(Verdeelsleutels_absoluut!E$1,CBS_landbouw_2018!$C$1:$I$1,0))</f>
        <v>245905</v>
      </c>
      <c r="F168">
        <f>INDEX(CBS_landbouw_2018!$C:$I,MATCH(Verdeelsleutels_absoluut!$C168,CBS_landbouw_2018!$B:$B,0),MATCH(Verdeelsleutels_absoluut!F$1,CBS_landbouw_2018!$C$1:$I$1,0))</f>
        <v>203867</v>
      </c>
      <c r="G168">
        <f>INDEX(CBS_landbouw_2018!$C:$I,MATCH(Verdeelsleutels_absoluut!$C168,CBS_landbouw_2018!$B:$B,0),MATCH(Verdeelsleutels_absoluut!G$1,CBS_landbouw_2018!$C$1:$I$1,0))</f>
        <v>2629</v>
      </c>
      <c r="H168">
        <f>INDEX(CBS_landbouw_2018!$C:$I,MATCH(Verdeelsleutels_absoluut!$C168,CBS_landbouw_2018!$B:$B,0),MATCH(Verdeelsleutels_absoluut!H$1,CBS_landbouw_2018!$C$1:$I$1,0))</f>
        <v>0</v>
      </c>
      <c r="I168">
        <f>INDEX(CBS_landbouw_2018!$C:$I,MATCH(Verdeelsleutels_absoluut!$C168,CBS_landbouw_2018!$B:$B,0),MATCH(Verdeelsleutels_absoluut!I$1,CBS_landbouw_2018!$C$1:$I$1,0))</f>
        <v>0</v>
      </c>
      <c r="J168">
        <f>INDEX(CBS_landbouw_2018!$C:$I,MATCH(Verdeelsleutels_absoluut!$C168,CBS_landbouw_2018!$B:$B,0),MATCH(Verdeelsleutels_absoluut!J$1,CBS_landbouw_2018!$C$1:$I$1,0))</f>
        <v>9012</v>
      </c>
      <c r="K168">
        <f>INDEX(CBS_landbouw_2018!$C:$I,MATCH(Verdeelsleutels_absoluut!$C168,CBS_landbouw_2018!$B:$B,0),MATCH(Verdeelsleutels_absoluut!K$1,CBS_landbouw_2018!$C$1:$I$1,0))</f>
        <v>712</v>
      </c>
      <c r="L168">
        <f t="shared" si="8"/>
        <v>42038</v>
      </c>
      <c r="M168">
        <f>INDEX(CBS_bodemgebruik_2015!$C:$F,MATCH(Verdeelsleutels_absoluut!$C168,CBS_bodemgebruik_2015!$B:$B,0),MATCH(Verdeelsleutels_absoluut!M$1,CBS_bodemgebruik_2015!$C$1:$F$1,0))</f>
        <v>3597</v>
      </c>
      <c r="N168">
        <f>INDEX(CBS_bodemgebruik_2015!$C:$F,MATCH(Verdeelsleutels_absoluut!$C168,CBS_bodemgebruik_2015!$B:$B,0),MATCH(Verdeelsleutels_absoluut!N$1,CBS_bodemgebruik_2015!$C$1:$F$1,0))</f>
        <v>200</v>
      </c>
      <c r="O168">
        <f>INDEX(CBS_bodemgebruik_2015!$C:$F,MATCH(Verdeelsleutels_absoluut!$C168,CBS_bodemgebruik_2015!$B:$B,0),MATCH(Verdeelsleutels_absoluut!O$1,CBS_bodemgebruik_2015!$C$1:$F$1,0))</f>
        <v>66</v>
      </c>
      <c r="P168">
        <f>INDEX(CBS_bodemgebruik_2015!$C:$F,MATCH(Verdeelsleutels_absoluut!$C168,CBS_bodemgebruik_2015!$B:$B,0),MATCH(Verdeelsleutels_absoluut!P$1,CBS_bodemgebruik_2015!$C$1:$F$1,0))</f>
        <v>0</v>
      </c>
      <c r="Q168">
        <f>INDEX(CBS_bodemgebruik_2015!$C:$I,MATCH(Verdeelsleutels_absoluut!$C168,CBS_bodemgebruik_2015!$B:$B,0),MATCH(Verdeelsleutels_absoluut!Q$1,CBS_bodemgebruik_2015!$C$1:$I$1,0))</f>
        <v>283</v>
      </c>
      <c r="R168">
        <f>INDEX(CBS_bodemgebruik_2015!$C:$I,MATCH(Verdeelsleutels_absoluut!$C168,CBS_bodemgebruik_2015!$B:$B,0),MATCH(Verdeelsleutels_absoluut!R$1,CBS_bodemgebruik_2015!$C$1:$I$1,0))</f>
        <v>90</v>
      </c>
      <c r="S168">
        <f>INDEX(CBS_bodemgebruik_2015!$C:$I,MATCH(Verdeelsleutels_absoluut!$C168,CBS_bodemgebruik_2015!$B:$B,0),MATCH(Verdeelsleutels_absoluut!S$1,CBS_bodemgebruik_2015!$C$1:$I$1,0))</f>
        <v>847</v>
      </c>
      <c r="T168">
        <f t="shared" si="7"/>
        <v>1220</v>
      </c>
      <c r="U168">
        <f>INDEX(CBS_wegen_2019!B:C,MATCH(C168,CBS_wegen_2019!B:B,0),2)</f>
        <v>559</v>
      </c>
    </row>
    <row r="169" spans="2:21">
      <c r="B169" t="str">
        <f>INDEX('ETLocal datasets'!B:C,MATCH(Verdeelsleutels_absoluut!C169,'ETLocal datasets'!C:C,0),1)</f>
        <v>GM0482</v>
      </c>
      <c r="C169" t="str">
        <f>'ETLocal datasets'!C155</f>
        <v>Alblasserdam</v>
      </c>
      <c r="D169">
        <f>INDEX(CBS_bevolking_2018!B:C,MATCH(Verdeelsleutels_absoluut!C169,CBS_bevolking_2018!B:B,0),2)</f>
        <v>20069</v>
      </c>
      <c r="E169">
        <f>INDEX(CBS_landbouw_2018!$C:$I,MATCH(Verdeelsleutels_absoluut!$C169,CBS_landbouw_2018!$B:$B,0),MATCH(Verdeelsleutels_absoluut!E$1,CBS_landbouw_2018!$C$1:$I$1,0))</f>
        <v>17388</v>
      </c>
      <c r="F169">
        <f>INDEX(CBS_landbouw_2018!$C:$I,MATCH(Verdeelsleutels_absoluut!$C169,CBS_landbouw_2018!$B:$B,0),MATCH(Verdeelsleutels_absoluut!F$1,CBS_landbouw_2018!$C$1:$I$1,0))</f>
        <v>5820</v>
      </c>
      <c r="G169">
        <f>INDEX(CBS_landbouw_2018!$C:$I,MATCH(Verdeelsleutels_absoluut!$C169,CBS_landbouw_2018!$B:$B,0),MATCH(Verdeelsleutels_absoluut!G$1,CBS_landbouw_2018!$C$1:$I$1,0))</f>
        <v>35</v>
      </c>
      <c r="H169">
        <f>INDEX(CBS_landbouw_2018!$C:$I,MATCH(Verdeelsleutels_absoluut!$C169,CBS_landbouw_2018!$B:$B,0),MATCH(Verdeelsleutels_absoluut!H$1,CBS_landbouw_2018!$C$1:$I$1,0))</f>
        <v>1285</v>
      </c>
      <c r="I169">
        <f>INDEX(CBS_landbouw_2018!$C:$I,MATCH(Verdeelsleutels_absoluut!$C169,CBS_landbouw_2018!$B:$B,0),MATCH(Verdeelsleutels_absoluut!I$1,CBS_landbouw_2018!$C$1:$I$1,0))</f>
        <v>0</v>
      </c>
      <c r="J169">
        <f>INDEX(CBS_landbouw_2018!$C:$I,MATCH(Verdeelsleutels_absoluut!$C169,CBS_landbouw_2018!$B:$B,0),MATCH(Verdeelsleutels_absoluut!J$1,CBS_landbouw_2018!$C$1:$I$1,0))</f>
        <v>3514</v>
      </c>
      <c r="K169">
        <f>INDEX(CBS_landbouw_2018!$C:$I,MATCH(Verdeelsleutels_absoluut!$C169,CBS_landbouw_2018!$B:$B,0),MATCH(Verdeelsleutels_absoluut!K$1,CBS_landbouw_2018!$C$1:$I$1,0))</f>
        <v>654</v>
      </c>
      <c r="L169">
        <f t="shared" si="8"/>
        <v>11568</v>
      </c>
      <c r="M169">
        <f>INDEX(CBS_bodemgebruik_2015!$C:$F,MATCH(Verdeelsleutels_absoluut!$C169,CBS_bodemgebruik_2015!$B:$B,0),MATCH(Verdeelsleutels_absoluut!M$1,CBS_bodemgebruik_2015!$C$1:$F$1,0))</f>
        <v>299</v>
      </c>
      <c r="N169">
        <f>INDEX(CBS_bodemgebruik_2015!$C:$F,MATCH(Verdeelsleutels_absoluut!$C169,CBS_bodemgebruik_2015!$B:$B,0),MATCH(Verdeelsleutels_absoluut!N$1,CBS_bodemgebruik_2015!$C$1:$F$1,0))</f>
        <v>25</v>
      </c>
      <c r="O169">
        <f>INDEX(CBS_bodemgebruik_2015!$C:$F,MATCH(Verdeelsleutels_absoluut!$C169,CBS_bodemgebruik_2015!$B:$B,0),MATCH(Verdeelsleutels_absoluut!O$1,CBS_bodemgebruik_2015!$C$1:$F$1,0))</f>
        <v>13</v>
      </c>
      <c r="P169">
        <f>INDEX(CBS_bodemgebruik_2015!$C:$F,MATCH(Verdeelsleutels_absoluut!$C169,CBS_bodemgebruik_2015!$B:$B,0),MATCH(Verdeelsleutels_absoluut!P$1,CBS_bodemgebruik_2015!$C$1:$F$1,0))</f>
        <v>0</v>
      </c>
      <c r="Q169">
        <f>INDEX(CBS_bodemgebruik_2015!$C:$I,MATCH(Verdeelsleutels_absoluut!$C169,CBS_bodemgebruik_2015!$B:$B,0),MATCH(Verdeelsleutels_absoluut!Q$1,CBS_bodemgebruik_2015!$C$1:$I$1,0))</f>
        <v>5</v>
      </c>
      <c r="R169">
        <f>INDEX(CBS_bodemgebruik_2015!$C:$I,MATCH(Verdeelsleutels_absoluut!$C169,CBS_bodemgebruik_2015!$B:$B,0),MATCH(Verdeelsleutels_absoluut!R$1,CBS_bodemgebruik_2015!$C$1:$I$1,0))</f>
        <v>4</v>
      </c>
      <c r="S169">
        <f>INDEX(CBS_bodemgebruik_2015!$C:$I,MATCH(Verdeelsleutels_absoluut!$C169,CBS_bodemgebruik_2015!$B:$B,0),MATCH(Verdeelsleutels_absoluut!S$1,CBS_bodemgebruik_2015!$C$1:$I$1,0))</f>
        <v>50</v>
      </c>
      <c r="T169">
        <f t="shared" si="7"/>
        <v>59</v>
      </c>
      <c r="U169">
        <f>INDEX(CBS_wegen_2019!B:C,MATCH(C169,CBS_wegen_2019!B:B,0),2)</f>
        <v>77</v>
      </c>
    </row>
    <row r="170" spans="2:21">
      <c r="B170" t="str">
        <f>INDEX('ETLocal datasets'!B:C,MATCH(Verdeelsleutels_absoluut!C170,'ETLocal datasets'!C:C,0),1)</f>
        <v>GM0484</v>
      </c>
      <c r="C170" t="str">
        <f>'ETLocal datasets'!C156</f>
        <v>Alphen aan den Rijn</v>
      </c>
      <c r="D170">
        <f>INDEX(CBS_bevolking_2018!B:C,MATCH(Verdeelsleutels_absoluut!C170,CBS_bevolking_2018!B:B,0),2)</f>
        <v>110986</v>
      </c>
      <c r="E170">
        <f>INDEX(CBS_landbouw_2018!$C:$I,MATCH(Verdeelsleutels_absoluut!$C170,CBS_landbouw_2018!$B:$B,0),MATCH(Verdeelsleutels_absoluut!E$1,CBS_landbouw_2018!$C$1:$I$1,0))</f>
        <v>617178</v>
      </c>
      <c r="F170">
        <f>INDEX(CBS_landbouw_2018!$C:$I,MATCH(Verdeelsleutels_absoluut!$C170,CBS_landbouw_2018!$B:$B,0),MATCH(Verdeelsleutels_absoluut!F$1,CBS_landbouw_2018!$C$1:$I$1,0))</f>
        <v>431047</v>
      </c>
      <c r="G170">
        <f>INDEX(CBS_landbouw_2018!$C:$I,MATCH(Verdeelsleutels_absoluut!$C170,CBS_landbouw_2018!$B:$B,0),MATCH(Verdeelsleutels_absoluut!G$1,CBS_landbouw_2018!$C$1:$I$1,0))</f>
        <v>8693</v>
      </c>
      <c r="H170">
        <f>INDEX(CBS_landbouw_2018!$C:$I,MATCH(Verdeelsleutels_absoluut!$C170,CBS_landbouw_2018!$B:$B,0),MATCH(Verdeelsleutels_absoluut!H$1,CBS_landbouw_2018!$C$1:$I$1,0))</f>
        <v>4901</v>
      </c>
      <c r="I170">
        <f>INDEX(CBS_landbouw_2018!$C:$I,MATCH(Verdeelsleutels_absoluut!$C170,CBS_landbouw_2018!$B:$B,0),MATCH(Verdeelsleutels_absoluut!I$1,CBS_landbouw_2018!$C$1:$I$1,0))</f>
        <v>26367</v>
      </c>
      <c r="J170">
        <f>INDEX(CBS_landbouw_2018!$C:$I,MATCH(Verdeelsleutels_absoluut!$C170,CBS_landbouw_2018!$B:$B,0),MATCH(Verdeelsleutels_absoluut!J$1,CBS_landbouw_2018!$C$1:$I$1,0))</f>
        <v>16609</v>
      </c>
      <c r="K170">
        <f>INDEX(CBS_landbouw_2018!$C:$I,MATCH(Verdeelsleutels_absoluut!$C170,CBS_landbouw_2018!$B:$B,0),MATCH(Verdeelsleutels_absoluut!K$1,CBS_landbouw_2018!$C$1:$I$1,0))</f>
        <v>7712</v>
      </c>
      <c r="L170">
        <f t="shared" si="8"/>
        <v>186131</v>
      </c>
      <c r="M170">
        <f>INDEX(CBS_bodemgebruik_2015!$C:$F,MATCH(Verdeelsleutels_absoluut!$C170,CBS_bodemgebruik_2015!$B:$B,0),MATCH(Verdeelsleutels_absoluut!M$1,CBS_bodemgebruik_2015!$C$1:$F$1,0))</f>
        <v>9223</v>
      </c>
      <c r="N170">
        <f>INDEX(CBS_bodemgebruik_2015!$C:$F,MATCH(Verdeelsleutels_absoluut!$C170,CBS_bodemgebruik_2015!$B:$B,0),MATCH(Verdeelsleutels_absoluut!N$1,CBS_bodemgebruik_2015!$C$1:$F$1,0))</f>
        <v>274</v>
      </c>
      <c r="O170">
        <f>INDEX(CBS_bodemgebruik_2015!$C:$F,MATCH(Verdeelsleutels_absoluut!$C170,CBS_bodemgebruik_2015!$B:$B,0),MATCH(Verdeelsleutels_absoluut!O$1,CBS_bodemgebruik_2015!$C$1:$F$1,0))</f>
        <v>118</v>
      </c>
      <c r="P170">
        <f>INDEX(CBS_bodemgebruik_2015!$C:$F,MATCH(Verdeelsleutels_absoluut!$C170,CBS_bodemgebruik_2015!$B:$B,0),MATCH(Verdeelsleutels_absoluut!P$1,CBS_bodemgebruik_2015!$C$1:$F$1,0))</f>
        <v>0</v>
      </c>
      <c r="Q170">
        <f>INDEX(CBS_bodemgebruik_2015!$C:$I,MATCH(Verdeelsleutels_absoluut!$C170,CBS_bodemgebruik_2015!$B:$B,0),MATCH(Verdeelsleutels_absoluut!Q$1,CBS_bodemgebruik_2015!$C$1:$I$1,0))</f>
        <v>3</v>
      </c>
      <c r="R170">
        <f>INDEX(CBS_bodemgebruik_2015!$C:$I,MATCH(Verdeelsleutels_absoluut!$C170,CBS_bodemgebruik_2015!$B:$B,0),MATCH(Verdeelsleutels_absoluut!R$1,CBS_bodemgebruik_2015!$C$1:$I$1,0))</f>
        <v>87</v>
      </c>
      <c r="S170">
        <f>INDEX(CBS_bodemgebruik_2015!$C:$I,MATCH(Verdeelsleutels_absoluut!$C170,CBS_bodemgebruik_2015!$B:$B,0),MATCH(Verdeelsleutels_absoluut!S$1,CBS_bodemgebruik_2015!$C$1:$I$1,0))</f>
        <v>540</v>
      </c>
      <c r="T170">
        <f t="shared" si="7"/>
        <v>630</v>
      </c>
      <c r="U170">
        <f>INDEX(CBS_wegen_2019!B:C,MATCH(C170,CBS_wegen_2019!B:B,0),2)</f>
        <v>491</v>
      </c>
    </row>
    <row r="171" spans="2:21">
      <c r="B171" t="str">
        <f>INDEX('ETLocal datasets'!B:C,MATCH(Verdeelsleutels_absoluut!C171,'ETLocal datasets'!C:C,0),1)</f>
        <v>GM0489</v>
      </c>
      <c r="C171" t="str">
        <f>'ETLocal datasets'!C157</f>
        <v>Barendrecht</v>
      </c>
      <c r="D171">
        <f>INDEX(CBS_bevolking_2018!B:C,MATCH(Verdeelsleutels_absoluut!C171,CBS_bevolking_2018!B:B,0),2)</f>
        <v>48673</v>
      </c>
      <c r="E171">
        <f>INDEX(CBS_landbouw_2018!$C:$I,MATCH(Verdeelsleutels_absoluut!$C171,CBS_landbouw_2018!$B:$B,0),MATCH(Verdeelsleutels_absoluut!E$1,CBS_landbouw_2018!$C$1:$I$1,0))</f>
        <v>9322</v>
      </c>
      <c r="F171">
        <f>INDEX(CBS_landbouw_2018!$C:$I,MATCH(Verdeelsleutels_absoluut!$C171,CBS_landbouw_2018!$B:$B,0),MATCH(Verdeelsleutels_absoluut!F$1,CBS_landbouw_2018!$C$1:$I$1,0))</f>
        <v>1208</v>
      </c>
      <c r="G171">
        <f>INDEX(CBS_landbouw_2018!$C:$I,MATCH(Verdeelsleutels_absoluut!$C171,CBS_landbouw_2018!$B:$B,0),MATCH(Verdeelsleutels_absoluut!G$1,CBS_landbouw_2018!$C$1:$I$1,0))</f>
        <v>0</v>
      </c>
      <c r="H171">
        <f>INDEX(CBS_landbouw_2018!$C:$I,MATCH(Verdeelsleutels_absoluut!$C171,CBS_landbouw_2018!$B:$B,0),MATCH(Verdeelsleutels_absoluut!H$1,CBS_landbouw_2018!$C$1:$I$1,0))</f>
        <v>0</v>
      </c>
      <c r="I171">
        <f>INDEX(CBS_landbouw_2018!$C:$I,MATCH(Verdeelsleutels_absoluut!$C171,CBS_landbouw_2018!$B:$B,0),MATCH(Verdeelsleutels_absoluut!I$1,CBS_landbouw_2018!$C$1:$I$1,0))</f>
        <v>0</v>
      </c>
      <c r="J171">
        <f>INDEX(CBS_landbouw_2018!$C:$I,MATCH(Verdeelsleutels_absoluut!$C171,CBS_landbouw_2018!$B:$B,0),MATCH(Verdeelsleutels_absoluut!J$1,CBS_landbouw_2018!$C$1:$I$1,0))</f>
        <v>3431</v>
      </c>
      <c r="K171">
        <f>INDEX(CBS_landbouw_2018!$C:$I,MATCH(Verdeelsleutels_absoluut!$C171,CBS_landbouw_2018!$B:$B,0),MATCH(Verdeelsleutels_absoluut!K$1,CBS_landbouw_2018!$C$1:$I$1,0))</f>
        <v>99</v>
      </c>
      <c r="L171">
        <f t="shared" si="8"/>
        <v>8114</v>
      </c>
      <c r="M171">
        <f>INDEX(CBS_bodemgebruik_2015!$C:$F,MATCH(Verdeelsleutels_absoluut!$C171,CBS_bodemgebruik_2015!$B:$B,0),MATCH(Verdeelsleutels_absoluut!M$1,CBS_bodemgebruik_2015!$C$1:$F$1,0))</f>
        <v>320</v>
      </c>
      <c r="N171">
        <f>INDEX(CBS_bodemgebruik_2015!$C:$F,MATCH(Verdeelsleutels_absoluut!$C171,CBS_bodemgebruik_2015!$B:$B,0),MATCH(Verdeelsleutels_absoluut!N$1,CBS_bodemgebruik_2015!$C$1:$F$1,0))</f>
        <v>137</v>
      </c>
      <c r="O171">
        <f>INDEX(CBS_bodemgebruik_2015!$C:$F,MATCH(Verdeelsleutels_absoluut!$C171,CBS_bodemgebruik_2015!$B:$B,0),MATCH(Verdeelsleutels_absoluut!O$1,CBS_bodemgebruik_2015!$C$1:$F$1,0))</f>
        <v>70</v>
      </c>
      <c r="P171">
        <f>INDEX(CBS_bodemgebruik_2015!$C:$F,MATCH(Verdeelsleutels_absoluut!$C171,CBS_bodemgebruik_2015!$B:$B,0),MATCH(Verdeelsleutels_absoluut!P$1,CBS_bodemgebruik_2015!$C$1:$F$1,0))</f>
        <v>0</v>
      </c>
      <c r="Q171">
        <f>INDEX(CBS_bodemgebruik_2015!$C:$I,MATCH(Verdeelsleutels_absoluut!$C171,CBS_bodemgebruik_2015!$B:$B,0),MATCH(Verdeelsleutels_absoluut!Q$1,CBS_bodemgebruik_2015!$C$1:$I$1,0))</f>
        <v>12</v>
      </c>
      <c r="R171">
        <f>INDEX(CBS_bodemgebruik_2015!$C:$I,MATCH(Verdeelsleutels_absoluut!$C171,CBS_bodemgebruik_2015!$B:$B,0),MATCH(Verdeelsleutels_absoluut!R$1,CBS_bodemgebruik_2015!$C$1:$I$1,0))</f>
        <v>15</v>
      </c>
      <c r="S171">
        <f>INDEX(CBS_bodemgebruik_2015!$C:$I,MATCH(Verdeelsleutels_absoluut!$C171,CBS_bodemgebruik_2015!$B:$B,0),MATCH(Verdeelsleutels_absoluut!S$1,CBS_bodemgebruik_2015!$C$1:$I$1,0))</f>
        <v>86</v>
      </c>
      <c r="T171">
        <f t="shared" si="7"/>
        <v>113</v>
      </c>
      <c r="U171">
        <f>INDEX(CBS_wegen_2019!B:C,MATCH(C171,CBS_wegen_2019!B:B,0),2)</f>
        <v>220</v>
      </c>
    </row>
    <row r="172" spans="2:21">
      <c r="B172" t="str">
        <f>INDEX('ETLocal datasets'!B:C,MATCH(Verdeelsleutels_absoluut!C172,'ETLocal datasets'!C:C,0),1)</f>
        <v>GM0498</v>
      </c>
      <c r="C172" t="str">
        <f>'ETLocal datasets'!C158</f>
        <v>Drechterland</v>
      </c>
      <c r="D172">
        <f>INDEX(CBS_bevolking_2018!B:C,MATCH(Verdeelsleutels_absoluut!C172,CBS_bevolking_2018!B:B,0),2)</f>
        <v>19597</v>
      </c>
      <c r="E172">
        <f>INDEX(CBS_landbouw_2018!$C:$I,MATCH(Verdeelsleutels_absoluut!$C172,CBS_landbouw_2018!$B:$B,0),MATCH(Verdeelsleutels_absoluut!E$1,CBS_landbouw_2018!$C$1:$I$1,0))</f>
        <v>434179</v>
      </c>
      <c r="F172">
        <f>INDEX(CBS_landbouw_2018!$C:$I,MATCH(Verdeelsleutels_absoluut!$C172,CBS_landbouw_2018!$B:$B,0),MATCH(Verdeelsleutels_absoluut!F$1,CBS_landbouw_2018!$C$1:$I$1,0))</f>
        <v>117273</v>
      </c>
      <c r="G172">
        <f>INDEX(CBS_landbouw_2018!$C:$I,MATCH(Verdeelsleutels_absoluut!$C172,CBS_landbouw_2018!$B:$B,0),MATCH(Verdeelsleutels_absoluut!G$1,CBS_landbouw_2018!$C$1:$I$1,0))</f>
        <v>3633</v>
      </c>
      <c r="H172">
        <f>INDEX(CBS_landbouw_2018!$C:$I,MATCH(Verdeelsleutels_absoluut!$C172,CBS_landbouw_2018!$B:$B,0),MATCH(Verdeelsleutels_absoluut!H$1,CBS_landbouw_2018!$C$1:$I$1,0))</f>
        <v>2321</v>
      </c>
      <c r="I172">
        <f>INDEX(CBS_landbouw_2018!$C:$I,MATCH(Verdeelsleutels_absoluut!$C172,CBS_landbouw_2018!$B:$B,0),MATCH(Verdeelsleutels_absoluut!I$1,CBS_landbouw_2018!$C$1:$I$1,0))</f>
        <v>0</v>
      </c>
      <c r="J172">
        <f>INDEX(CBS_landbouw_2018!$C:$I,MATCH(Verdeelsleutels_absoluut!$C172,CBS_landbouw_2018!$B:$B,0),MATCH(Verdeelsleutels_absoluut!J$1,CBS_landbouw_2018!$C$1:$I$1,0))</f>
        <v>9238</v>
      </c>
      <c r="K172">
        <f>INDEX(CBS_landbouw_2018!$C:$I,MATCH(Verdeelsleutels_absoluut!$C172,CBS_landbouw_2018!$B:$B,0),MATCH(Verdeelsleutels_absoluut!K$1,CBS_landbouw_2018!$C$1:$I$1,0))</f>
        <v>960</v>
      </c>
      <c r="L172">
        <f t="shared" si="8"/>
        <v>316906</v>
      </c>
      <c r="M172">
        <f>INDEX(CBS_bodemgebruik_2015!$C:$F,MATCH(Verdeelsleutels_absoluut!$C172,CBS_bodemgebruik_2015!$B:$B,0),MATCH(Verdeelsleutels_absoluut!M$1,CBS_bodemgebruik_2015!$C$1:$F$1,0))</f>
        <v>5082</v>
      </c>
      <c r="N172">
        <f>INDEX(CBS_bodemgebruik_2015!$C:$F,MATCH(Verdeelsleutels_absoluut!$C172,CBS_bodemgebruik_2015!$B:$B,0),MATCH(Verdeelsleutels_absoluut!N$1,CBS_bodemgebruik_2015!$C$1:$F$1,0))</f>
        <v>18</v>
      </c>
      <c r="O172">
        <f>INDEX(CBS_bodemgebruik_2015!$C:$F,MATCH(Verdeelsleutels_absoluut!$C172,CBS_bodemgebruik_2015!$B:$B,0),MATCH(Verdeelsleutels_absoluut!O$1,CBS_bodemgebruik_2015!$C$1:$F$1,0))</f>
        <v>17</v>
      </c>
      <c r="P172">
        <f>INDEX(CBS_bodemgebruik_2015!$C:$F,MATCH(Verdeelsleutels_absoluut!$C172,CBS_bodemgebruik_2015!$B:$B,0),MATCH(Verdeelsleutels_absoluut!P$1,CBS_bodemgebruik_2015!$C$1:$F$1,0))</f>
        <v>0</v>
      </c>
      <c r="Q172">
        <f>INDEX(CBS_bodemgebruik_2015!$C:$I,MATCH(Verdeelsleutels_absoluut!$C172,CBS_bodemgebruik_2015!$B:$B,0),MATCH(Verdeelsleutels_absoluut!Q$1,CBS_bodemgebruik_2015!$C$1:$I$1,0))</f>
        <v>16</v>
      </c>
      <c r="R172">
        <f>INDEX(CBS_bodemgebruik_2015!$C:$I,MATCH(Verdeelsleutels_absoluut!$C172,CBS_bodemgebruik_2015!$B:$B,0),MATCH(Verdeelsleutels_absoluut!R$1,CBS_bodemgebruik_2015!$C$1:$I$1,0))</f>
        <v>0</v>
      </c>
      <c r="S172">
        <f>INDEX(CBS_bodemgebruik_2015!$C:$I,MATCH(Verdeelsleutels_absoluut!$C172,CBS_bodemgebruik_2015!$B:$B,0),MATCH(Verdeelsleutels_absoluut!S$1,CBS_bodemgebruik_2015!$C$1:$I$1,0))</f>
        <v>65</v>
      </c>
      <c r="T172">
        <f t="shared" si="7"/>
        <v>81</v>
      </c>
      <c r="U172">
        <f>INDEX(CBS_wegen_2019!B:C,MATCH(C172,CBS_wegen_2019!B:B,0),2)</f>
        <v>160</v>
      </c>
    </row>
    <row r="173" spans="2:21">
      <c r="B173" t="str">
        <f>INDEX('ETLocal datasets'!B:C,MATCH(Verdeelsleutels_absoluut!C173,'ETLocal datasets'!C:C,0),1)</f>
        <v>GM0501</v>
      </c>
      <c r="C173" t="str">
        <f>'ETLocal datasets'!C159</f>
        <v>Brielle</v>
      </c>
      <c r="D173">
        <f>INDEX(CBS_bevolking_2018!B:C,MATCH(Verdeelsleutels_absoluut!C173,CBS_bevolking_2018!B:B,0),2)</f>
        <v>17182</v>
      </c>
      <c r="E173">
        <f>INDEX(CBS_landbouw_2018!$C:$I,MATCH(Verdeelsleutels_absoluut!$C173,CBS_landbouw_2018!$B:$B,0),MATCH(Verdeelsleutels_absoluut!E$1,CBS_landbouw_2018!$C$1:$I$1,0))</f>
        <v>142938</v>
      </c>
      <c r="F173">
        <f>INDEX(CBS_landbouw_2018!$C:$I,MATCH(Verdeelsleutels_absoluut!$C173,CBS_landbouw_2018!$B:$B,0),MATCH(Verdeelsleutels_absoluut!F$1,CBS_landbouw_2018!$C$1:$I$1,0))</f>
        <v>35254</v>
      </c>
      <c r="G173">
        <f>INDEX(CBS_landbouw_2018!$C:$I,MATCH(Verdeelsleutels_absoluut!$C173,CBS_landbouw_2018!$B:$B,0),MATCH(Verdeelsleutels_absoluut!G$1,CBS_landbouw_2018!$C$1:$I$1,0))</f>
        <v>341</v>
      </c>
      <c r="H173">
        <f>INDEX(CBS_landbouw_2018!$C:$I,MATCH(Verdeelsleutels_absoluut!$C173,CBS_landbouw_2018!$B:$B,0),MATCH(Verdeelsleutels_absoluut!H$1,CBS_landbouw_2018!$C$1:$I$1,0))</f>
        <v>0</v>
      </c>
      <c r="I173">
        <f>INDEX(CBS_landbouw_2018!$C:$I,MATCH(Verdeelsleutels_absoluut!$C173,CBS_landbouw_2018!$B:$B,0),MATCH(Verdeelsleutels_absoluut!I$1,CBS_landbouw_2018!$C$1:$I$1,0))</f>
        <v>0</v>
      </c>
      <c r="J173">
        <f>INDEX(CBS_landbouw_2018!$C:$I,MATCH(Verdeelsleutels_absoluut!$C173,CBS_landbouw_2018!$B:$B,0),MATCH(Verdeelsleutels_absoluut!J$1,CBS_landbouw_2018!$C$1:$I$1,0))</f>
        <v>36299</v>
      </c>
      <c r="K173">
        <f>INDEX(CBS_landbouw_2018!$C:$I,MATCH(Verdeelsleutels_absoluut!$C173,CBS_landbouw_2018!$B:$B,0),MATCH(Verdeelsleutels_absoluut!K$1,CBS_landbouw_2018!$C$1:$I$1,0))</f>
        <v>8996</v>
      </c>
      <c r="L173">
        <f t="shared" si="8"/>
        <v>107684</v>
      </c>
      <c r="M173">
        <f>INDEX(CBS_bodemgebruik_2015!$C:$F,MATCH(Verdeelsleutels_absoluut!$C173,CBS_bodemgebruik_2015!$B:$B,0),MATCH(Verdeelsleutels_absoluut!M$1,CBS_bodemgebruik_2015!$C$1:$F$1,0))</f>
        <v>1883</v>
      </c>
      <c r="N173">
        <f>INDEX(CBS_bodemgebruik_2015!$C:$F,MATCH(Verdeelsleutels_absoluut!$C173,CBS_bodemgebruik_2015!$B:$B,0),MATCH(Verdeelsleutels_absoluut!N$1,CBS_bodemgebruik_2015!$C$1:$F$1,0))</f>
        <v>51</v>
      </c>
      <c r="O173">
        <f>INDEX(CBS_bodemgebruik_2015!$C:$F,MATCH(Verdeelsleutels_absoluut!$C173,CBS_bodemgebruik_2015!$B:$B,0),MATCH(Verdeelsleutels_absoluut!O$1,CBS_bodemgebruik_2015!$C$1:$F$1,0))</f>
        <v>49</v>
      </c>
      <c r="P173">
        <f>INDEX(CBS_bodemgebruik_2015!$C:$F,MATCH(Verdeelsleutels_absoluut!$C173,CBS_bodemgebruik_2015!$B:$B,0),MATCH(Verdeelsleutels_absoluut!P$1,CBS_bodemgebruik_2015!$C$1:$F$1,0))</f>
        <v>0</v>
      </c>
      <c r="Q173">
        <f>INDEX(CBS_bodemgebruik_2015!$C:$I,MATCH(Verdeelsleutels_absoluut!$C173,CBS_bodemgebruik_2015!$B:$B,0),MATCH(Verdeelsleutels_absoluut!Q$1,CBS_bodemgebruik_2015!$C$1:$I$1,0))</f>
        <v>12</v>
      </c>
      <c r="R173">
        <f>INDEX(CBS_bodemgebruik_2015!$C:$I,MATCH(Verdeelsleutels_absoluut!$C173,CBS_bodemgebruik_2015!$B:$B,0),MATCH(Verdeelsleutels_absoluut!R$1,CBS_bodemgebruik_2015!$C$1:$I$1,0))</f>
        <v>7</v>
      </c>
      <c r="S173">
        <f>INDEX(CBS_bodemgebruik_2015!$C:$I,MATCH(Verdeelsleutels_absoluut!$C173,CBS_bodemgebruik_2015!$B:$B,0),MATCH(Verdeelsleutels_absoluut!S$1,CBS_bodemgebruik_2015!$C$1:$I$1,0))</f>
        <v>322</v>
      </c>
      <c r="T173">
        <f t="shared" si="7"/>
        <v>341</v>
      </c>
      <c r="U173">
        <f>INDEX(CBS_wegen_2019!B:C,MATCH(C173,CBS_wegen_2019!B:B,0),2)</f>
        <v>136</v>
      </c>
    </row>
    <row r="174" spans="2:21">
      <c r="B174" t="str">
        <f>INDEX('ETLocal datasets'!B:C,MATCH(Verdeelsleutels_absoluut!C174,'ETLocal datasets'!C:C,0),1)</f>
        <v>GM0502</v>
      </c>
      <c r="C174" t="str">
        <f>'ETLocal datasets'!C160</f>
        <v>Capelle aan den IJssel</v>
      </c>
      <c r="D174">
        <f>INDEX(CBS_bevolking_2018!B:C,MATCH(Verdeelsleutels_absoluut!C174,CBS_bevolking_2018!B:B,0),2)</f>
        <v>66818</v>
      </c>
      <c r="E174">
        <f>INDEX(CBS_landbouw_2018!$C:$I,MATCH(Verdeelsleutels_absoluut!$C174,CBS_landbouw_2018!$B:$B,0),MATCH(Verdeelsleutels_absoluut!E$1,CBS_landbouw_2018!$C$1:$I$1,0))</f>
        <v>747</v>
      </c>
      <c r="F174">
        <f>INDEX(CBS_landbouw_2018!$C:$I,MATCH(Verdeelsleutels_absoluut!$C174,CBS_landbouw_2018!$B:$B,0),MATCH(Verdeelsleutels_absoluut!F$1,CBS_landbouw_2018!$C$1:$I$1,0))</f>
        <v>747</v>
      </c>
      <c r="G174">
        <f>INDEX(CBS_landbouw_2018!$C:$I,MATCH(Verdeelsleutels_absoluut!$C174,CBS_landbouw_2018!$B:$B,0),MATCH(Verdeelsleutels_absoluut!G$1,CBS_landbouw_2018!$C$1:$I$1,0))</f>
        <v>0</v>
      </c>
      <c r="H174">
        <f>INDEX(CBS_landbouw_2018!$C:$I,MATCH(Verdeelsleutels_absoluut!$C174,CBS_landbouw_2018!$B:$B,0),MATCH(Verdeelsleutels_absoluut!H$1,CBS_landbouw_2018!$C$1:$I$1,0))</f>
        <v>0</v>
      </c>
      <c r="I174">
        <f>INDEX(CBS_landbouw_2018!$C:$I,MATCH(Verdeelsleutels_absoluut!$C174,CBS_landbouw_2018!$B:$B,0),MATCH(Verdeelsleutels_absoluut!I$1,CBS_landbouw_2018!$C$1:$I$1,0))</f>
        <v>0</v>
      </c>
      <c r="J174">
        <f>INDEX(CBS_landbouw_2018!$C:$I,MATCH(Verdeelsleutels_absoluut!$C174,CBS_landbouw_2018!$B:$B,0),MATCH(Verdeelsleutels_absoluut!J$1,CBS_landbouw_2018!$C$1:$I$1,0))</f>
        <v>0</v>
      </c>
      <c r="K174">
        <f>INDEX(CBS_landbouw_2018!$C:$I,MATCH(Verdeelsleutels_absoluut!$C174,CBS_landbouw_2018!$B:$B,0),MATCH(Verdeelsleutels_absoluut!K$1,CBS_landbouw_2018!$C$1:$I$1,0))</f>
        <v>0</v>
      </c>
      <c r="L174">
        <f t="shared" si="8"/>
        <v>0</v>
      </c>
      <c r="M174">
        <f>INDEX(CBS_bodemgebruik_2015!$C:$F,MATCH(Verdeelsleutels_absoluut!$C174,CBS_bodemgebruik_2015!$B:$B,0),MATCH(Verdeelsleutels_absoluut!M$1,CBS_bodemgebruik_2015!$C$1:$F$1,0))</f>
        <v>63</v>
      </c>
      <c r="N174">
        <f>INDEX(CBS_bodemgebruik_2015!$C:$F,MATCH(Verdeelsleutels_absoluut!$C174,CBS_bodemgebruik_2015!$B:$B,0),MATCH(Verdeelsleutels_absoluut!N$1,CBS_bodemgebruik_2015!$C$1:$F$1,0))</f>
        <v>159</v>
      </c>
      <c r="O174">
        <f>INDEX(CBS_bodemgebruik_2015!$C:$F,MATCH(Verdeelsleutels_absoluut!$C174,CBS_bodemgebruik_2015!$B:$B,0),MATCH(Verdeelsleutels_absoluut!O$1,CBS_bodemgebruik_2015!$C$1:$F$1,0))</f>
        <v>3</v>
      </c>
      <c r="P174">
        <f>INDEX(CBS_bodemgebruik_2015!$C:$F,MATCH(Verdeelsleutels_absoluut!$C174,CBS_bodemgebruik_2015!$B:$B,0),MATCH(Verdeelsleutels_absoluut!P$1,CBS_bodemgebruik_2015!$C$1:$F$1,0))</f>
        <v>0</v>
      </c>
      <c r="Q174">
        <f>INDEX(CBS_bodemgebruik_2015!$C:$I,MATCH(Verdeelsleutels_absoluut!$C174,CBS_bodemgebruik_2015!$B:$B,0),MATCH(Verdeelsleutels_absoluut!Q$1,CBS_bodemgebruik_2015!$C$1:$I$1,0))</f>
        <v>0</v>
      </c>
      <c r="R174">
        <f>INDEX(CBS_bodemgebruik_2015!$C:$I,MATCH(Verdeelsleutels_absoluut!$C174,CBS_bodemgebruik_2015!$B:$B,0),MATCH(Verdeelsleutels_absoluut!R$1,CBS_bodemgebruik_2015!$C$1:$I$1,0))</f>
        <v>19</v>
      </c>
      <c r="S174">
        <f>INDEX(CBS_bodemgebruik_2015!$C:$I,MATCH(Verdeelsleutels_absoluut!$C174,CBS_bodemgebruik_2015!$B:$B,0),MATCH(Verdeelsleutels_absoluut!S$1,CBS_bodemgebruik_2015!$C$1:$I$1,0))</f>
        <v>102</v>
      </c>
      <c r="T174">
        <f t="shared" si="7"/>
        <v>121</v>
      </c>
      <c r="U174">
        <f>INDEX(CBS_wegen_2019!B:C,MATCH(C174,CBS_wegen_2019!B:B,0),2)</f>
        <v>208</v>
      </c>
    </row>
    <row r="175" spans="2:21">
      <c r="B175" t="str">
        <f>INDEX('ETLocal datasets'!B:C,MATCH(Verdeelsleutels_absoluut!C175,'ETLocal datasets'!C:C,0),1)</f>
        <v>GM0503</v>
      </c>
      <c r="C175" t="str">
        <f>'ETLocal datasets'!C161</f>
        <v>Delft</v>
      </c>
      <c r="D175">
        <f>INDEX(CBS_bevolking_2018!B:C,MATCH(Verdeelsleutels_absoluut!C175,CBS_bevolking_2018!B:B,0),2)</f>
        <v>103163</v>
      </c>
      <c r="E175">
        <f>INDEX(CBS_landbouw_2018!$C:$I,MATCH(Verdeelsleutels_absoluut!$C175,CBS_landbouw_2018!$B:$B,0),MATCH(Verdeelsleutels_absoluut!E$1,CBS_landbouw_2018!$C$1:$I$1,0))</f>
        <v>15758</v>
      </c>
      <c r="F175">
        <f>INDEX(CBS_landbouw_2018!$C:$I,MATCH(Verdeelsleutels_absoluut!$C175,CBS_landbouw_2018!$B:$B,0),MATCH(Verdeelsleutels_absoluut!F$1,CBS_landbouw_2018!$C$1:$I$1,0))</f>
        <v>10604</v>
      </c>
      <c r="G175">
        <f>INDEX(CBS_landbouw_2018!$C:$I,MATCH(Verdeelsleutels_absoluut!$C175,CBS_landbouw_2018!$B:$B,0),MATCH(Verdeelsleutels_absoluut!G$1,CBS_landbouw_2018!$C$1:$I$1,0))</f>
        <v>146</v>
      </c>
      <c r="H175">
        <f>INDEX(CBS_landbouw_2018!$C:$I,MATCH(Verdeelsleutels_absoluut!$C175,CBS_landbouw_2018!$B:$B,0),MATCH(Verdeelsleutels_absoluut!H$1,CBS_landbouw_2018!$C$1:$I$1,0))</f>
        <v>0</v>
      </c>
      <c r="I175">
        <f>INDEX(CBS_landbouw_2018!$C:$I,MATCH(Verdeelsleutels_absoluut!$C175,CBS_landbouw_2018!$B:$B,0),MATCH(Verdeelsleutels_absoluut!I$1,CBS_landbouw_2018!$C$1:$I$1,0))</f>
        <v>0</v>
      </c>
      <c r="J175">
        <f>INDEX(CBS_landbouw_2018!$C:$I,MATCH(Verdeelsleutels_absoluut!$C175,CBS_landbouw_2018!$B:$B,0),MATCH(Verdeelsleutels_absoluut!J$1,CBS_landbouw_2018!$C$1:$I$1,0))</f>
        <v>0</v>
      </c>
      <c r="K175">
        <f>INDEX(CBS_landbouw_2018!$C:$I,MATCH(Verdeelsleutels_absoluut!$C175,CBS_landbouw_2018!$B:$B,0),MATCH(Verdeelsleutels_absoluut!K$1,CBS_landbouw_2018!$C$1:$I$1,0))</f>
        <v>0</v>
      </c>
      <c r="L175">
        <f t="shared" si="8"/>
        <v>5154</v>
      </c>
      <c r="M175">
        <f>INDEX(CBS_bodemgebruik_2015!$C:$F,MATCH(Verdeelsleutels_absoluut!$C175,CBS_bodemgebruik_2015!$B:$B,0),MATCH(Verdeelsleutels_absoluut!M$1,CBS_bodemgebruik_2015!$C$1:$F$1,0))</f>
        <v>200</v>
      </c>
      <c r="N175">
        <f>INDEX(CBS_bodemgebruik_2015!$C:$F,MATCH(Verdeelsleutels_absoluut!$C175,CBS_bodemgebruik_2015!$B:$B,0),MATCH(Verdeelsleutels_absoluut!N$1,CBS_bodemgebruik_2015!$C$1:$F$1,0))</f>
        <v>237</v>
      </c>
      <c r="O175">
        <f>INDEX(CBS_bodemgebruik_2015!$C:$F,MATCH(Verdeelsleutels_absoluut!$C175,CBS_bodemgebruik_2015!$B:$B,0),MATCH(Verdeelsleutels_absoluut!O$1,CBS_bodemgebruik_2015!$C$1:$F$1,0))</f>
        <v>94</v>
      </c>
      <c r="P175">
        <f>INDEX(CBS_bodemgebruik_2015!$C:$F,MATCH(Verdeelsleutels_absoluut!$C175,CBS_bodemgebruik_2015!$B:$B,0),MATCH(Verdeelsleutels_absoluut!P$1,CBS_bodemgebruik_2015!$C$1:$F$1,0))</f>
        <v>0</v>
      </c>
      <c r="Q175">
        <f>INDEX(CBS_bodemgebruik_2015!$C:$I,MATCH(Verdeelsleutels_absoluut!$C175,CBS_bodemgebruik_2015!$B:$B,0),MATCH(Verdeelsleutels_absoluut!Q$1,CBS_bodemgebruik_2015!$C$1:$I$1,0))</f>
        <v>54</v>
      </c>
      <c r="R175">
        <f>INDEX(CBS_bodemgebruik_2015!$C:$I,MATCH(Verdeelsleutels_absoluut!$C175,CBS_bodemgebruik_2015!$B:$B,0),MATCH(Verdeelsleutels_absoluut!R$1,CBS_bodemgebruik_2015!$C$1:$I$1,0))</f>
        <v>55</v>
      </c>
      <c r="S175">
        <f>INDEX(CBS_bodemgebruik_2015!$C:$I,MATCH(Verdeelsleutels_absoluut!$C175,CBS_bodemgebruik_2015!$B:$B,0),MATCH(Verdeelsleutels_absoluut!S$1,CBS_bodemgebruik_2015!$C$1:$I$1,0))</f>
        <v>85</v>
      </c>
      <c r="T175">
        <f t="shared" si="7"/>
        <v>194</v>
      </c>
      <c r="U175">
        <f>INDEX(CBS_wegen_2019!B:C,MATCH(C175,CBS_wegen_2019!B:B,0),2)</f>
        <v>263</v>
      </c>
    </row>
    <row r="176" spans="2:21">
      <c r="B176" t="str">
        <f>INDEX('ETLocal datasets'!B:C,MATCH(Verdeelsleutels_absoluut!C176,'ETLocal datasets'!C:C,0),1)</f>
        <v>GM0505</v>
      </c>
      <c r="C176" t="str">
        <f>'ETLocal datasets'!C162</f>
        <v>Dordrecht</v>
      </c>
      <c r="D176">
        <f>INDEX(CBS_bevolking_2018!B:C,MATCH(Verdeelsleutels_absoluut!C176,CBS_bevolking_2018!B:B,0),2)</f>
        <v>118654</v>
      </c>
      <c r="E176">
        <f>INDEX(CBS_landbouw_2018!$C:$I,MATCH(Verdeelsleutels_absoluut!$C176,CBS_landbouw_2018!$B:$B,0),MATCH(Verdeelsleutels_absoluut!E$1,CBS_landbouw_2018!$C$1:$I$1,0))</f>
        <v>157675</v>
      </c>
      <c r="F176">
        <f>INDEX(CBS_landbouw_2018!$C:$I,MATCH(Verdeelsleutels_absoluut!$C176,CBS_landbouw_2018!$B:$B,0),MATCH(Verdeelsleutels_absoluut!F$1,CBS_landbouw_2018!$C$1:$I$1,0))</f>
        <v>21495</v>
      </c>
      <c r="G176">
        <f>INDEX(CBS_landbouw_2018!$C:$I,MATCH(Verdeelsleutels_absoluut!$C176,CBS_landbouw_2018!$B:$B,0),MATCH(Verdeelsleutels_absoluut!G$1,CBS_landbouw_2018!$C$1:$I$1,0))</f>
        <v>119</v>
      </c>
      <c r="H176">
        <f>INDEX(CBS_landbouw_2018!$C:$I,MATCH(Verdeelsleutels_absoluut!$C176,CBS_landbouw_2018!$B:$B,0),MATCH(Verdeelsleutels_absoluut!H$1,CBS_landbouw_2018!$C$1:$I$1,0))</f>
        <v>0</v>
      </c>
      <c r="I176">
        <f>INDEX(CBS_landbouw_2018!$C:$I,MATCH(Verdeelsleutels_absoluut!$C176,CBS_landbouw_2018!$B:$B,0),MATCH(Verdeelsleutels_absoluut!I$1,CBS_landbouw_2018!$C$1:$I$1,0))</f>
        <v>0</v>
      </c>
      <c r="J176">
        <f>INDEX(CBS_landbouw_2018!$C:$I,MATCH(Verdeelsleutels_absoluut!$C176,CBS_landbouw_2018!$B:$B,0),MATCH(Verdeelsleutels_absoluut!J$1,CBS_landbouw_2018!$C$1:$I$1,0))</f>
        <v>54473</v>
      </c>
      <c r="K176">
        <f>INDEX(CBS_landbouw_2018!$C:$I,MATCH(Verdeelsleutels_absoluut!$C176,CBS_landbouw_2018!$B:$B,0),MATCH(Verdeelsleutels_absoluut!K$1,CBS_landbouw_2018!$C$1:$I$1,0))</f>
        <v>15583</v>
      </c>
      <c r="L176">
        <f t="shared" si="8"/>
        <v>136180</v>
      </c>
      <c r="M176">
        <f>INDEX(CBS_bodemgebruik_2015!$C:$F,MATCH(Verdeelsleutels_absoluut!$C176,CBS_bodemgebruik_2015!$B:$B,0),MATCH(Verdeelsleutels_absoluut!M$1,CBS_bodemgebruik_2015!$C$1:$F$1,0))</f>
        <v>2785</v>
      </c>
      <c r="N176">
        <f>INDEX(CBS_bodemgebruik_2015!$C:$F,MATCH(Verdeelsleutels_absoluut!$C176,CBS_bodemgebruik_2015!$B:$B,0),MATCH(Verdeelsleutels_absoluut!N$1,CBS_bodemgebruik_2015!$C$1:$F$1,0))</f>
        <v>291</v>
      </c>
      <c r="O176">
        <f>INDEX(CBS_bodemgebruik_2015!$C:$F,MATCH(Verdeelsleutels_absoluut!$C176,CBS_bodemgebruik_2015!$B:$B,0),MATCH(Verdeelsleutels_absoluut!O$1,CBS_bodemgebruik_2015!$C$1:$F$1,0))</f>
        <v>705</v>
      </c>
      <c r="P176">
        <f>INDEX(CBS_bodemgebruik_2015!$C:$F,MATCH(Verdeelsleutels_absoluut!$C176,CBS_bodemgebruik_2015!$B:$B,0),MATCH(Verdeelsleutels_absoluut!P$1,CBS_bodemgebruik_2015!$C$1:$F$1,0))</f>
        <v>32</v>
      </c>
      <c r="Q176">
        <f>INDEX(CBS_bodemgebruik_2015!$C:$I,MATCH(Verdeelsleutels_absoluut!$C176,CBS_bodemgebruik_2015!$B:$B,0),MATCH(Verdeelsleutels_absoluut!Q$1,CBS_bodemgebruik_2015!$C$1:$I$1,0))</f>
        <v>890</v>
      </c>
      <c r="R176">
        <f>INDEX(CBS_bodemgebruik_2015!$C:$I,MATCH(Verdeelsleutels_absoluut!$C176,CBS_bodemgebruik_2015!$B:$B,0),MATCH(Verdeelsleutels_absoluut!R$1,CBS_bodemgebruik_2015!$C$1:$I$1,0))</f>
        <v>43</v>
      </c>
      <c r="S176">
        <f>INDEX(CBS_bodemgebruik_2015!$C:$I,MATCH(Verdeelsleutels_absoluut!$C176,CBS_bodemgebruik_2015!$B:$B,0),MATCH(Verdeelsleutels_absoluut!S$1,CBS_bodemgebruik_2015!$C$1:$I$1,0))</f>
        <v>807</v>
      </c>
      <c r="T176">
        <f t="shared" si="7"/>
        <v>1740</v>
      </c>
      <c r="U176">
        <f>INDEX(CBS_wegen_2019!B:C,MATCH(C176,CBS_wegen_2019!B:B,0),2)</f>
        <v>485</v>
      </c>
    </row>
    <row r="177" spans="2:21">
      <c r="B177" t="str">
        <f>INDEX('ETLocal datasets'!B:C,MATCH(Verdeelsleutels_absoluut!C177,'ETLocal datasets'!C:C,0),1)</f>
        <v>GM0512</v>
      </c>
      <c r="C177" t="str">
        <f>'ETLocal datasets'!C163</f>
        <v>Gorinchem</v>
      </c>
      <c r="D177">
        <f>INDEX(CBS_bevolking_2018!B:C,MATCH(Verdeelsleutels_absoluut!C177,CBS_bevolking_2018!B:B,0),2)</f>
        <v>36682</v>
      </c>
      <c r="E177">
        <f>INDEX(CBS_landbouw_2018!$C:$I,MATCH(Verdeelsleutels_absoluut!$C177,CBS_landbouw_2018!$B:$B,0),MATCH(Verdeelsleutels_absoluut!E$1,CBS_landbouw_2018!$C$1:$I$1,0))</f>
        <v>45496</v>
      </c>
      <c r="F177">
        <f>INDEX(CBS_landbouw_2018!$C:$I,MATCH(Verdeelsleutels_absoluut!$C177,CBS_landbouw_2018!$B:$B,0),MATCH(Verdeelsleutels_absoluut!F$1,CBS_landbouw_2018!$C$1:$I$1,0))</f>
        <v>30703</v>
      </c>
      <c r="G177">
        <f>INDEX(CBS_landbouw_2018!$C:$I,MATCH(Verdeelsleutels_absoluut!$C177,CBS_landbouw_2018!$B:$B,0),MATCH(Verdeelsleutels_absoluut!G$1,CBS_landbouw_2018!$C$1:$I$1,0))</f>
        <v>454</v>
      </c>
      <c r="H177">
        <f>INDEX(CBS_landbouw_2018!$C:$I,MATCH(Verdeelsleutels_absoluut!$C177,CBS_landbouw_2018!$B:$B,0),MATCH(Verdeelsleutels_absoluut!H$1,CBS_landbouw_2018!$C$1:$I$1,0))</f>
        <v>0</v>
      </c>
      <c r="I177">
        <f>INDEX(CBS_landbouw_2018!$C:$I,MATCH(Verdeelsleutels_absoluut!$C177,CBS_landbouw_2018!$B:$B,0),MATCH(Verdeelsleutels_absoluut!I$1,CBS_landbouw_2018!$C$1:$I$1,0))</f>
        <v>0</v>
      </c>
      <c r="J177">
        <f>INDEX(CBS_landbouw_2018!$C:$I,MATCH(Verdeelsleutels_absoluut!$C177,CBS_landbouw_2018!$B:$B,0),MATCH(Verdeelsleutels_absoluut!J$1,CBS_landbouw_2018!$C$1:$I$1,0))</f>
        <v>1854</v>
      </c>
      <c r="K177">
        <f>INDEX(CBS_landbouw_2018!$C:$I,MATCH(Verdeelsleutels_absoluut!$C177,CBS_landbouw_2018!$B:$B,0),MATCH(Verdeelsleutels_absoluut!K$1,CBS_landbouw_2018!$C$1:$I$1,0))</f>
        <v>340</v>
      </c>
      <c r="L177">
        <f t="shared" si="8"/>
        <v>14793</v>
      </c>
      <c r="M177">
        <f>INDEX(CBS_bodemgebruik_2015!$C:$F,MATCH(Verdeelsleutels_absoluut!$C177,CBS_bodemgebruik_2015!$B:$B,0),MATCH(Verdeelsleutels_absoluut!M$1,CBS_bodemgebruik_2015!$C$1:$F$1,0))</f>
        <v>735</v>
      </c>
      <c r="N177">
        <f>INDEX(CBS_bodemgebruik_2015!$C:$F,MATCH(Verdeelsleutels_absoluut!$C177,CBS_bodemgebruik_2015!$B:$B,0),MATCH(Verdeelsleutels_absoluut!N$1,CBS_bodemgebruik_2015!$C$1:$F$1,0))</f>
        <v>96</v>
      </c>
      <c r="O177">
        <f>INDEX(CBS_bodemgebruik_2015!$C:$F,MATCH(Verdeelsleutels_absoluut!$C177,CBS_bodemgebruik_2015!$B:$B,0),MATCH(Verdeelsleutels_absoluut!O$1,CBS_bodemgebruik_2015!$C$1:$F$1,0))</f>
        <v>34</v>
      </c>
      <c r="P177">
        <f>INDEX(CBS_bodemgebruik_2015!$C:$F,MATCH(Verdeelsleutels_absoluut!$C177,CBS_bodemgebruik_2015!$B:$B,0),MATCH(Verdeelsleutels_absoluut!P$1,CBS_bodemgebruik_2015!$C$1:$F$1,0))</f>
        <v>1</v>
      </c>
      <c r="Q177">
        <f>INDEX(CBS_bodemgebruik_2015!$C:$I,MATCH(Verdeelsleutels_absoluut!$C177,CBS_bodemgebruik_2015!$B:$B,0),MATCH(Verdeelsleutels_absoluut!Q$1,CBS_bodemgebruik_2015!$C$1:$I$1,0))</f>
        <v>15</v>
      </c>
      <c r="R177">
        <f>INDEX(CBS_bodemgebruik_2015!$C:$I,MATCH(Verdeelsleutels_absoluut!$C177,CBS_bodemgebruik_2015!$B:$B,0),MATCH(Verdeelsleutels_absoluut!R$1,CBS_bodemgebruik_2015!$C$1:$I$1,0))</f>
        <v>7</v>
      </c>
      <c r="S177">
        <f>INDEX(CBS_bodemgebruik_2015!$C:$I,MATCH(Verdeelsleutels_absoluut!$C177,CBS_bodemgebruik_2015!$B:$B,0),MATCH(Verdeelsleutels_absoluut!S$1,CBS_bodemgebruik_2015!$C$1:$I$1,0))</f>
        <v>155</v>
      </c>
      <c r="T177">
        <f t="shared" si="7"/>
        <v>177</v>
      </c>
      <c r="U177">
        <f>INDEX(CBS_wegen_2019!B:C,MATCH(C177,CBS_wegen_2019!B:B,0),2)</f>
        <v>168</v>
      </c>
    </row>
    <row r="178" spans="2:21">
      <c r="B178" t="str">
        <f>INDEX('ETLocal datasets'!B:C,MATCH(Verdeelsleutels_absoluut!C178,'ETLocal datasets'!C:C,0),1)</f>
        <v>GM0513</v>
      </c>
      <c r="C178" t="str">
        <f>'ETLocal datasets'!C164</f>
        <v>Gouda</v>
      </c>
      <c r="D178">
        <f>INDEX(CBS_bevolking_2018!B:C,MATCH(Verdeelsleutels_absoluut!C178,CBS_bevolking_2018!B:B,0),2)</f>
        <v>73181</v>
      </c>
      <c r="E178">
        <f>INDEX(CBS_landbouw_2018!$C:$I,MATCH(Verdeelsleutels_absoluut!$C178,CBS_landbouw_2018!$B:$B,0),MATCH(Verdeelsleutels_absoluut!E$1,CBS_landbouw_2018!$C$1:$I$1,0))</f>
        <v>2915</v>
      </c>
      <c r="F178">
        <f>INDEX(CBS_landbouw_2018!$C:$I,MATCH(Verdeelsleutels_absoluut!$C178,CBS_landbouw_2018!$B:$B,0),MATCH(Verdeelsleutels_absoluut!F$1,CBS_landbouw_2018!$C$1:$I$1,0))</f>
        <v>2864</v>
      </c>
      <c r="G178">
        <f>INDEX(CBS_landbouw_2018!$C:$I,MATCH(Verdeelsleutels_absoluut!$C178,CBS_landbouw_2018!$B:$B,0),MATCH(Verdeelsleutels_absoluut!G$1,CBS_landbouw_2018!$C$1:$I$1,0))</f>
        <v>4</v>
      </c>
      <c r="H178">
        <f>INDEX(CBS_landbouw_2018!$C:$I,MATCH(Verdeelsleutels_absoluut!$C178,CBS_landbouw_2018!$B:$B,0),MATCH(Verdeelsleutels_absoluut!H$1,CBS_landbouw_2018!$C$1:$I$1,0))</f>
        <v>29</v>
      </c>
      <c r="I178">
        <f>INDEX(CBS_landbouw_2018!$C:$I,MATCH(Verdeelsleutels_absoluut!$C178,CBS_landbouw_2018!$B:$B,0),MATCH(Verdeelsleutels_absoluut!I$1,CBS_landbouw_2018!$C$1:$I$1,0))</f>
        <v>0</v>
      </c>
      <c r="J178">
        <f>INDEX(CBS_landbouw_2018!$C:$I,MATCH(Verdeelsleutels_absoluut!$C178,CBS_landbouw_2018!$B:$B,0),MATCH(Verdeelsleutels_absoluut!J$1,CBS_landbouw_2018!$C$1:$I$1,0))</f>
        <v>0</v>
      </c>
      <c r="K178">
        <f>INDEX(CBS_landbouw_2018!$C:$I,MATCH(Verdeelsleutels_absoluut!$C178,CBS_landbouw_2018!$B:$B,0),MATCH(Verdeelsleutels_absoluut!K$1,CBS_landbouw_2018!$C$1:$I$1,0))</f>
        <v>0</v>
      </c>
      <c r="L178">
        <f t="shared" si="8"/>
        <v>51</v>
      </c>
      <c r="M178">
        <f>INDEX(CBS_bodemgebruik_2015!$C:$F,MATCH(Verdeelsleutels_absoluut!$C178,CBS_bodemgebruik_2015!$B:$B,0),MATCH(Verdeelsleutels_absoluut!M$1,CBS_bodemgebruik_2015!$C$1:$F$1,0))</f>
        <v>308</v>
      </c>
      <c r="N178">
        <f>INDEX(CBS_bodemgebruik_2015!$C:$F,MATCH(Verdeelsleutels_absoluut!$C178,CBS_bodemgebruik_2015!$B:$B,0),MATCH(Verdeelsleutels_absoluut!N$1,CBS_bodemgebruik_2015!$C$1:$F$1,0))</f>
        <v>86</v>
      </c>
      <c r="O178">
        <f>INDEX(CBS_bodemgebruik_2015!$C:$F,MATCH(Verdeelsleutels_absoluut!$C178,CBS_bodemgebruik_2015!$B:$B,0),MATCH(Verdeelsleutels_absoluut!O$1,CBS_bodemgebruik_2015!$C$1:$F$1,0))</f>
        <v>15</v>
      </c>
      <c r="P178">
        <f>INDEX(CBS_bodemgebruik_2015!$C:$F,MATCH(Verdeelsleutels_absoluut!$C178,CBS_bodemgebruik_2015!$B:$B,0),MATCH(Verdeelsleutels_absoluut!P$1,CBS_bodemgebruik_2015!$C$1:$F$1,0))</f>
        <v>0</v>
      </c>
      <c r="Q178">
        <f>INDEX(CBS_bodemgebruik_2015!$C:$I,MATCH(Verdeelsleutels_absoluut!$C178,CBS_bodemgebruik_2015!$B:$B,0),MATCH(Verdeelsleutels_absoluut!Q$1,CBS_bodemgebruik_2015!$C$1:$I$1,0))</f>
        <v>4</v>
      </c>
      <c r="R178">
        <f>INDEX(CBS_bodemgebruik_2015!$C:$I,MATCH(Verdeelsleutels_absoluut!$C178,CBS_bodemgebruik_2015!$B:$B,0),MATCH(Verdeelsleutels_absoluut!R$1,CBS_bodemgebruik_2015!$C$1:$I$1,0))</f>
        <v>4</v>
      </c>
      <c r="S178">
        <f>INDEX(CBS_bodemgebruik_2015!$C:$I,MATCH(Verdeelsleutels_absoluut!$C178,CBS_bodemgebruik_2015!$B:$B,0),MATCH(Verdeelsleutels_absoluut!S$1,CBS_bodemgebruik_2015!$C$1:$I$1,0))</f>
        <v>157</v>
      </c>
      <c r="T178">
        <f t="shared" si="7"/>
        <v>165</v>
      </c>
      <c r="U178">
        <f>INDEX(CBS_wegen_2019!B:C,MATCH(C178,CBS_wegen_2019!B:B,0),2)</f>
        <v>229</v>
      </c>
    </row>
    <row r="179" spans="2:21">
      <c r="B179" t="str">
        <f>INDEX('ETLocal datasets'!B:C,MATCH(Verdeelsleutels_absoluut!C179,'ETLocal datasets'!C:C,0),1)</f>
        <v>GM0518</v>
      </c>
      <c r="C179" t="str">
        <f>'ETLocal datasets'!C165</f>
        <v>'s-Gravenhage</v>
      </c>
      <c r="D179">
        <f>INDEX(CBS_bevolking_2018!B:C,MATCH(Verdeelsleutels_absoluut!C179,CBS_bevolking_2018!B:B,0),2)</f>
        <v>537833</v>
      </c>
      <c r="E179">
        <f>INDEX(CBS_landbouw_2018!$C:$I,MATCH(Verdeelsleutels_absoluut!$C179,CBS_landbouw_2018!$B:$B,0),MATCH(Verdeelsleutels_absoluut!E$1,CBS_landbouw_2018!$C$1:$I$1,0))</f>
        <v>22459</v>
      </c>
      <c r="F179">
        <f>INDEX(CBS_landbouw_2018!$C:$I,MATCH(Verdeelsleutels_absoluut!$C179,CBS_landbouw_2018!$B:$B,0),MATCH(Verdeelsleutels_absoluut!F$1,CBS_landbouw_2018!$C$1:$I$1,0))</f>
        <v>11096</v>
      </c>
      <c r="G179">
        <f>INDEX(CBS_landbouw_2018!$C:$I,MATCH(Verdeelsleutels_absoluut!$C179,CBS_landbouw_2018!$B:$B,0),MATCH(Verdeelsleutels_absoluut!G$1,CBS_landbouw_2018!$C$1:$I$1,0))</f>
        <v>0</v>
      </c>
      <c r="H179">
        <f>INDEX(CBS_landbouw_2018!$C:$I,MATCH(Verdeelsleutels_absoluut!$C179,CBS_landbouw_2018!$B:$B,0),MATCH(Verdeelsleutels_absoluut!H$1,CBS_landbouw_2018!$C$1:$I$1,0))</f>
        <v>0</v>
      </c>
      <c r="I179">
        <f>INDEX(CBS_landbouw_2018!$C:$I,MATCH(Verdeelsleutels_absoluut!$C179,CBS_landbouw_2018!$B:$B,0),MATCH(Verdeelsleutels_absoluut!I$1,CBS_landbouw_2018!$C$1:$I$1,0))</f>
        <v>0</v>
      </c>
      <c r="J179">
        <f>INDEX(CBS_landbouw_2018!$C:$I,MATCH(Verdeelsleutels_absoluut!$C179,CBS_landbouw_2018!$B:$B,0),MATCH(Verdeelsleutels_absoluut!J$1,CBS_landbouw_2018!$C$1:$I$1,0))</f>
        <v>1935</v>
      </c>
      <c r="K179">
        <f>INDEX(CBS_landbouw_2018!$C:$I,MATCH(Verdeelsleutels_absoluut!$C179,CBS_landbouw_2018!$B:$B,0),MATCH(Verdeelsleutels_absoluut!K$1,CBS_landbouw_2018!$C$1:$I$1,0))</f>
        <v>28</v>
      </c>
      <c r="L179">
        <f t="shared" si="8"/>
        <v>11363</v>
      </c>
      <c r="M179">
        <f>INDEX(CBS_bodemgebruik_2015!$C:$F,MATCH(Verdeelsleutels_absoluut!$C179,CBS_bodemgebruik_2015!$B:$B,0),MATCH(Verdeelsleutels_absoluut!M$1,CBS_bodemgebruik_2015!$C$1:$F$1,0))</f>
        <v>164</v>
      </c>
      <c r="N179">
        <f>INDEX(CBS_bodemgebruik_2015!$C:$F,MATCH(Verdeelsleutels_absoluut!$C179,CBS_bodemgebruik_2015!$B:$B,0),MATCH(Verdeelsleutels_absoluut!N$1,CBS_bodemgebruik_2015!$C$1:$F$1,0))</f>
        <v>688</v>
      </c>
      <c r="O179">
        <f>INDEX(CBS_bodemgebruik_2015!$C:$F,MATCH(Verdeelsleutels_absoluut!$C179,CBS_bodemgebruik_2015!$B:$B,0),MATCH(Verdeelsleutels_absoluut!O$1,CBS_bodemgebruik_2015!$C$1:$F$1,0))</f>
        <v>402</v>
      </c>
      <c r="P179">
        <f>INDEX(CBS_bodemgebruik_2015!$C:$F,MATCH(Verdeelsleutels_absoluut!$C179,CBS_bodemgebruik_2015!$B:$B,0),MATCH(Verdeelsleutels_absoluut!P$1,CBS_bodemgebruik_2015!$C$1:$F$1,0))</f>
        <v>670</v>
      </c>
      <c r="Q179">
        <f>INDEX(CBS_bodemgebruik_2015!$C:$I,MATCH(Verdeelsleutels_absoluut!$C179,CBS_bodemgebruik_2015!$B:$B,0),MATCH(Verdeelsleutels_absoluut!Q$1,CBS_bodemgebruik_2015!$C$1:$I$1,0))</f>
        <v>0</v>
      </c>
      <c r="R179">
        <f>INDEX(CBS_bodemgebruik_2015!$C:$I,MATCH(Verdeelsleutels_absoluut!$C179,CBS_bodemgebruik_2015!$B:$B,0),MATCH(Verdeelsleutels_absoluut!R$1,CBS_bodemgebruik_2015!$C$1:$I$1,0))</f>
        <v>84</v>
      </c>
      <c r="S179">
        <f>INDEX(CBS_bodemgebruik_2015!$C:$I,MATCH(Verdeelsleutels_absoluut!$C179,CBS_bodemgebruik_2015!$B:$B,0),MATCH(Verdeelsleutels_absoluut!S$1,CBS_bodemgebruik_2015!$C$1:$I$1,0))</f>
        <v>225</v>
      </c>
      <c r="T179">
        <f t="shared" si="7"/>
        <v>309</v>
      </c>
      <c r="U179">
        <f>INDEX(CBS_wegen_2019!B:C,MATCH(C179,CBS_wegen_2019!B:B,0),2)</f>
        <v>1090</v>
      </c>
    </row>
    <row r="180" spans="2:21">
      <c r="B180" t="str">
        <f>INDEX('ETLocal datasets'!B:C,MATCH(Verdeelsleutels_absoluut!C180,'ETLocal datasets'!C:C,0),1)</f>
        <v>GM0523</v>
      </c>
      <c r="C180" t="str">
        <f>'ETLocal datasets'!C166</f>
        <v>Hardinxveld-Giessendam</v>
      </c>
      <c r="D180">
        <f>INDEX(CBS_bevolking_2018!B:C,MATCH(Verdeelsleutels_absoluut!C180,CBS_bevolking_2018!B:B,0),2)</f>
        <v>18051</v>
      </c>
      <c r="E180">
        <f>INDEX(CBS_landbouw_2018!$C:$I,MATCH(Verdeelsleutels_absoluut!$C180,CBS_landbouw_2018!$B:$B,0),MATCH(Verdeelsleutels_absoluut!E$1,CBS_landbouw_2018!$C$1:$I$1,0))</f>
        <v>110126</v>
      </c>
      <c r="F180">
        <f>INDEX(CBS_landbouw_2018!$C:$I,MATCH(Verdeelsleutels_absoluut!$C180,CBS_landbouw_2018!$B:$B,0),MATCH(Verdeelsleutels_absoluut!F$1,CBS_landbouw_2018!$C$1:$I$1,0))</f>
        <v>90835</v>
      </c>
      <c r="G180">
        <f>INDEX(CBS_landbouw_2018!$C:$I,MATCH(Verdeelsleutels_absoluut!$C180,CBS_landbouw_2018!$B:$B,0),MATCH(Verdeelsleutels_absoluut!G$1,CBS_landbouw_2018!$C$1:$I$1,0))</f>
        <v>1633</v>
      </c>
      <c r="H180">
        <f>INDEX(CBS_landbouw_2018!$C:$I,MATCH(Verdeelsleutels_absoluut!$C180,CBS_landbouw_2018!$B:$B,0),MATCH(Verdeelsleutels_absoluut!H$1,CBS_landbouw_2018!$C$1:$I$1,0))</f>
        <v>0</v>
      </c>
      <c r="I180">
        <f>INDEX(CBS_landbouw_2018!$C:$I,MATCH(Verdeelsleutels_absoluut!$C180,CBS_landbouw_2018!$B:$B,0),MATCH(Verdeelsleutels_absoluut!I$1,CBS_landbouw_2018!$C$1:$I$1,0))</f>
        <v>0</v>
      </c>
      <c r="J180">
        <f>INDEX(CBS_landbouw_2018!$C:$I,MATCH(Verdeelsleutels_absoluut!$C180,CBS_landbouw_2018!$B:$B,0),MATCH(Verdeelsleutels_absoluut!J$1,CBS_landbouw_2018!$C$1:$I$1,0))</f>
        <v>1319</v>
      </c>
      <c r="K180">
        <f>INDEX(CBS_landbouw_2018!$C:$I,MATCH(Verdeelsleutels_absoluut!$C180,CBS_landbouw_2018!$B:$B,0),MATCH(Verdeelsleutels_absoluut!K$1,CBS_landbouw_2018!$C$1:$I$1,0))</f>
        <v>680</v>
      </c>
      <c r="L180">
        <f t="shared" si="8"/>
        <v>19291</v>
      </c>
      <c r="M180">
        <f>INDEX(CBS_bodemgebruik_2015!$C:$F,MATCH(Verdeelsleutels_absoluut!$C180,CBS_bodemgebruik_2015!$B:$B,0),MATCH(Verdeelsleutels_absoluut!M$1,CBS_bodemgebruik_2015!$C$1:$F$1,0))</f>
        <v>1069</v>
      </c>
      <c r="N180">
        <f>INDEX(CBS_bodemgebruik_2015!$C:$F,MATCH(Verdeelsleutels_absoluut!$C180,CBS_bodemgebruik_2015!$B:$B,0),MATCH(Verdeelsleutels_absoluut!N$1,CBS_bodemgebruik_2015!$C$1:$F$1,0))</f>
        <v>12</v>
      </c>
      <c r="O180">
        <f>INDEX(CBS_bodemgebruik_2015!$C:$F,MATCH(Verdeelsleutels_absoluut!$C180,CBS_bodemgebruik_2015!$B:$B,0),MATCH(Verdeelsleutels_absoluut!O$1,CBS_bodemgebruik_2015!$C$1:$F$1,0))</f>
        <v>44</v>
      </c>
      <c r="P180">
        <f>INDEX(CBS_bodemgebruik_2015!$C:$F,MATCH(Verdeelsleutels_absoluut!$C180,CBS_bodemgebruik_2015!$B:$B,0),MATCH(Verdeelsleutels_absoluut!P$1,CBS_bodemgebruik_2015!$C$1:$F$1,0))</f>
        <v>1</v>
      </c>
      <c r="Q180">
        <f>INDEX(CBS_bodemgebruik_2015!$C:$I,MATCH(Verdeelsleutels_absoluut!$C180,CBS_bodemgebruik_2015!$B:$B,0),MATCH(Verdeelsleutels_absoluut!Q$1,CBS_bodemgebruik_2015!$C$1:$I$1,0))</f>
        <v>42</v>
      </c>
      <c r="R180">
        <f>INDEX(CBS_bodemgebruik_2015!$C:$I,MATCH(Verdeelsleutels_absoluut!$C180,CBS_bodemgebruik_2015!$B:$B,0),MATCH(Verdeelsleutels_absoluut!R$1,CBS_bodemgebruik_2015!$C$1:$I$1,0))</f>
        <v>0</v>
      </c>
      <c r="S180">
        <f>INDEX(CBS_bodemgebruik_2015!$C:$I,MATCH(Verdeelsleutels_absoluut!$C180,CBS_bodemgebruik_2015!$B:$B,0),MATCH(Verdeelsleutels_absoluut!S$1,CBS_bodemgebruik_2015!$C$1:$I$1,0))</f>
        <v>81</v>
      </c>
      <c r="T180">
        <f t="shared" si="7"/>
        <v>123</v>
      </c>
      <c r="U180">
        <f>INDEX(CBS_wegen_2019!B:C,MATCH(C180,CBS_wegen_2019!B:B,0),2)</f>
        <v>83</v>
      </c>
    </row>
    <row r="181" spans="2:21">
      <c r="B181" t="str">
        <f>INDEX('ETLocal datasets'!B:C,MATCH(Verdeelsleutels_absoluut!C181,'ETLocal datasets'!C:C,0),1)</f>
        <v>GM0530</v>
      </c>
      <c r="C181" t="str">
        <f>'ETLocal datasets'!C167</f>
        <v>Hellevoetsluis</v>
      </c>
      <c r="D181">
        <f>INDEX(CBS_bevolking_2018!B:C,MATCH(Verdeelsleutels_absoluut!C181,CBS_bevolking_2018!B:B,0),2)</f>
        <v>40049</v>
      </c>
      <c r="E181">
        <f>INDEX(CBS_landbouw_2018!$C:$I,MATCH(Verdeelsleutels_absoluut!$C181,CBS_landbouw_2018!$B:$B,0),MATCH(Verdeelsleutels_absoluut!E$1,CBS_landbouw_2018!$C$1:$I$1,0))</f>
        <v>221273</v>
      </c>
      <c r="F181">
        <f>INDEX(CBS_landbouw_2018!$C:$I,MATCH(Verdeelsleutels_absoluut!$C181,CBS_landbouw_2018!$B:$B,0),MATCH(Verdeelsleutels_absoluut!F$1,CBS_landbouw_2018!$C$1:$I$1,0))</f>
        <v>28683</v>
      </c>
      <c r="G181">
        <f>INDEX(CBS_landbouw_2018!$C:$I,MATCH(Verdeelsleutels_absoluut!$C181,CBS_landbouw_2018!$B:$B,0),MATCH(Verdeelsleutels_absoluut!G$1,CBS_landbouw_2018!$C$1:$I$1,0))</f>
        <v>449</v>
      </c>
      <c r="H181">
        <f>INDEX(CBS_landbouw_2018!$C:$I,MATCH(Verdeelsleutels_absoluut!$C181,CBS_landbouw_2018!$B:$B,0),MATCH(Verdeelsleutels_absoluut!H$1,CBS_landbouw_2018!$C$1:$I$1,0))</f>
        <v>2</v>
      </c>
      <c r="I181">
        <f>INDEX(CBS_landbouw_2018!$C:$I,MATCH(Verdeelsleutels_absoluut!$C181,CBS_landbouw_2018!$B:$B,0),MATCH(Verdeelsleutels_absoluut!I$1,CBS_landbouw_2018!$C$1:$I$1,0))</f>
        <v>0</v>
      </c>
      <c r="J181">
        <f>INDEX(CBS_landbouw_2018!$C:$I,MATCH(Verdeelsleutels_absoluut!$C181,CBS_landbouw_2018!$B:$B,0),MATCH(Verdeelsleutels_absoluut!J$1,CBS_landbouw_2018!$C$1:$I$1,0))</f>
        <v>60784</v>
      </c>
      <c r="K181">
        <f>INDEX(CBS_landbouw_2018!$C:$I,MATCH(Verdeelsleutels_absoluut!$C181,CBS_landbouw_2018!$B:$B,0),MATCH(Verdeelsleutels_absoluut!K$1,CBS_landbouw_2018!$C$1:$I$1,0))</f>
        <v>29689</v>
      </c>
      <c r="L181">
        <f t="shared" si="8"/>
        <v>192590</v>
      </c>
      <c r="M181">
        <f>INDEX(CBS_bodemgebruik_2015!$C:$F,MATCH(Verdeelsleutels_absoluut!$C181,CBS_bodemgebruik_2015!$B:$B,0),MATCH(Verdeelsleutels_absoluut!M$1,CBS_bodemgebruik_2015!$C$1:$F$1,0))</f>
        <v>1817</v>
      </c>
      <c r="N181">
        <f>INDEX(CBS_bodemgebruik_2015!$C:$F,MATCH(Verdeelsleutels_absoluut!$C181,CBS_bodemgebruik_2015!$B:$B,0),MATCH(Verdeelsleutels_absoluut!N$1,CBS_bodemgebruik_2015!$C$1:$F$1,0))</f>
        <v>84</v>
      </c>
      <c r="O181">
        <f>INDEX(CBS_bodemgebruik_2015!$C:$F,MATCH(Verdeelsleutels_absoluut!$C181,CBS_bodemgebruik_2015!$B:$B,0),MATCH(Verdeelsleutels_absoluut!O$1,CBS_bodemgebruik_2015!$C$1:$F$1,0))</f>
        <v>140</v>
      </c>
      <c r="P181">
        <f>INDEX(CBS_bodemgebruik_2015!$C:$F,MATCH(Verdeelsleutels_absoluut!$C181,CBS_bodemgebruik_2015!$B:$B,0),MATCH(Verdeelsleutels_absoluut!P$1,CBS_bodemgebruik_2015!$C$1:$F$1,0))</f>
        <v>69</v>
      </c>
      <c r="Q181">
        <f>INDEX(CBS_bodemgebruik_2015!$C:$I,MATCH(Verdeelsleutels_absoluut!$C181,CBS_bodemgebruik_2015!$B:$B,0),MATCH(Verdeelsleutels_absoluut!Q$1,CBS_bodemgebruik_2015!$C$1:$I$1,0))</f>
        <v>34</v>
      </c>
      <c r="R181">
        <f>INDEX(CBS_bodemgebruik_2015!$C:$I,MATCH(Verdeelsleutels_absoluut!$C181,CBS_bodemgebruik_2015!$B:$B,0),MATCH(Verdeelsleutels_absoluut!R$1,CBS_bodemgebruik_2015!$C$1:$I$1,0))</f>
        <v>43</v>
      </c>
      <c r="S181">
        <f>INDEX(CBS_bodemgebruik_2015!$C:$I,MATCH(Verdeelsleutels_absoluut!$C181,CBS_bodemgebruik_2015!$B:$B,0),MATCH(Verdeelsleutels_absoluut!S$1,CBS_bodemgebruik_2015!$C$1:$I$1,0))</f>
        <v>60</v>
      </c>
      <c r="T181">
        <f t="shared" si="7"/>
        <v>137</v>
      </c>
      <c r="U181">
        <f>INDEX(CBS_wegen_2019!B:C,MATCH(C181,CBS_wegen_2019!B:B,0),2)</f>
        <v>222</v>
      </c>
    </row>
    <row r="182" spans="2:21">
      <c r="B182" t="str">
        <f>INDEX('ETLocal datasets'!B:C,MATCH(Verdeelsleutels_absoluut!C182,'ETLocal datasets'!C:C,0),1)</f>
        <v>GM0531</v>
      </c>
      <c r="C182" t="str">
        <f>'ETLocal datasets'!C168</f>
        <v>Hendrik-Ido-Ambacht</v>
      </c>
      <c r="D182">
        <f>INDEX(CBS_bevolking_2018!B:C,MATCH(Verdeelsleutels_absoluut!C182,CBS_bevolking_2018!B:B,0),2)</f>
        <v>30966</v>
      </c>
      <c r="E182">
        <f>INDEX(CBS_landbouw_2018!$C:$I,MATCH(Verdeelsleutels_absoluut!$C182,CBS_landbouw_2018!$B:$B,0),MATCH(Verdeelsleutels_absoluut!E$1,CBS_landbouw_2018!$C$1:$I$1,0))</f>
        <v>664</v>
      </c>
      <c r="F182">
        <f>INDEX(CBS_landbouw_2018!$C:$I,MATCH(Verdeelsleutels_absoluut!$C182,CBS_landbouw_2018!$B:$B,0),MATCH(Verdeelsleutels_absoluut!F$1,CBS_landbouw_2018!$C$1:$I$1,0))</f>
        <v>0</v>
      </c>
      <c r="G182">
        <f>INDEX(CBS_landbouw_2018!$C:$I,MATCH(Verdeelsleutels_absoluut!$C182,CBS_landbouw_2018!$B:$B,0),MATCH(Verdeelsleutels_absoluut!G$1,CBS_landbouw_2018!$C$1:$I$1,0))</f>
        <v>0</v>
      </c>
      <c r="H182">
        <f>INDEX(CBS_landbouw_2018!$C:$I,MATCH(Verdeelsleutels_absoluut!$C182,CBS_landbouw_2018!$B:$B,0),MATCH(Verdeelsleutels_absoluut!H$1,CBS_landbouw_2018!$C$1:$I$1,0))</f>
        <v>0</v>
      </c>
      <c r="I182">
        <f>INDEX(CBS_landbouw_2018!$C:$I,MATCH(Verdeelsleutels_absoluut!$C182,CBS_landbouw_2018!$B:$B,0),MATCH(Verdeelsleutels_absoluut!I$1,CBS_landbouw_2018!$C$1:$I$1,0))</f>
        <v>0</v>
      </c>
      <c r="J182">
        <f>INDEX(CBS_landbouw_2018!$C:$I,MATCH(Verdeelsleutels_absoluut!$C182,CBS_landbouw_2018!$B:$B,0),MATCH(Verdeelsleutels_absoluut!J$1,CBS_landbouw_2018!$C$1:$I$1,0))</f>
        <v>0</v>
      </c>
      <c r="K182">
        <f>INDEX(CBS_landbouw_2018!$C:$I,MATCH(Verdeelsleutels_absoluut!$C182,CBS_landbouw_2018!$B:$B,0),MATCH(Verdeelsleutels_absoluut!K$1,CBS_landbouw_2018!$C$1:$I$1,0))</f>
        <v>0</v>
      </c>
      <c r="L182">
        <f t="shared" si="8"/>
        <v>664</v>
      </c>
      <c r="M182">
        <f>INDEX(CBS_bodemgebruik_2015!$C:$F,MATCH(Verdeelsleutels_absoluut!$C182,CBS_bodemgebruik_2015!$B:$B,0),MATCH(Verdeelsleutels_absoluut!M$1,CBS_bodemgebruik_2015!$C$1:$F$1,0))</f>
        <v>324</v>
      </c>
      <c r="N182">
        <f>INDEX(CBS_bodemgebruik_2015!$C:$F,MATCH(Verdeelsleutels_absoluut!$C182,CBS_bodemgebruik_2015!$B:$B,0),MATCH(Verdeelsleutels_absoluut!N$1,CBS_bodemgebruik_2015!$C$1:$F$1,0))</f>
        <v>33</v>
      </c>
      <c r="O182">
        <f>INDEX(CBS_bodemgebruik_2015!$C:$F,MATCH(Verdeelsleutels_absoluut!$C182,CBS_bodemgebruik_2015!$B:$B,0),MATCH(Verdeelsleutels_absoluut!O$1,CBS_bodemgebruik_2015!$C$1:$F$1,0))</f>
        <v>14</v>
      </c>
      <c r="P182">
        <f>INDEX(CBS_bodemgebruik_2015!$C:$F,MATCH(Verdeelsleutels_absoluut!$C182,CBS_bodemgebruik_2015!$B:$B,0),MATCH(Verdeelsleutels_absoluut!P$1,CBS_bodemgebruik_2015!$C$1:$F$1,0))</f>
        <v>0</v>
      </c>
      <c r="Q182">
        <f>INDEX(CBS_bodemgebruik_2015!$C:$I,MATCH(Verdeelsleutels_absoluut!$C182,CBS_bodemgebruik_2015!$B:$B,0),MATCH(Verdeelsleutels_absoluut!Q$1,CBS_bodemgebruik_2015!$C$1:$I$1,0))</f>
        <v>4</v>
      </c>
      <c r="R182">
        <f>INDEX(CBS_bodemgebruik_2015!$C:$I,MATCH(Verdeelsleutels_absoluut!$C182,CBS_bodemgebruik_2015!$B:$B,0),MATCH(Verdeelsleutels_absoluut!R$1,CBS_bodemgebruik_2015!$C$1:$I$1,0))</f>
        <v>0</v>
      </c>
      <c r="S182">
        <f>INDEX(CBS_bodemgebruik_2015!$C:$I,MATCH(Verdeelsleutels_absoluut!$C182,CBS_bodemgebruik_2015!$B:$B,0),MATCH(Verdeelsleutels_absoluut!S$1,CBS_bodemgebruik_2015!$C$1:$I$1,0))</f>
        <v>33</v>
      </c>
      <c r="T182">
        <f t="shared" si="7"/>
        <v>37</v>
      </c>
      <c r="U182">
        <f>INDEX(CBS_wegen_2019!B:C,MATCH(C182,CBS_wegen_2019!B:B,0),2)</f>
        <v>114</v>
      </c>
    </row>
    <row r="183" spans="2:21">
      <c r="B183" t="str">
        <f>INDEX('ETLocal datasets'!B:C,MATCH(Verdeelsleutels_absoluut!C183,'ETLocal datasets'!C:C,0),1)</f>
        <v>GM0532</v>
      </c>
      <c r="C183" t="str">
        <f>'ETLocal datasets'!C169</f>
        <v>Stede Broec</v>
      </c>
      <c r="D183">
        <f>INDEX(CBS_bevolking_2018!B:C,MATCH(Verdeelsleutels_absoluut!C183,CBS_bevolking_2018!B:B,0),2)</f>
        <v>21706</v>
      </c>
      <c r="E183">
        <f>INDEX(CBS_landbouw_2018!$C:$I,MATCH(Verdeelsleutels_absoluut!$C183,CBS_landbouw_2018!$B:$B,0),MATCH(Verdeelsleutels_absoluut!E$1,CBS_landbouw_2018!$C$1:$I$1,0))</f>
        <v>177323</v>
      </c>
      <c r="F183">
        <f>INDEX(CBS_landbouw_2018!$C:$I,MATCH(Verdeelsleutels_absoluut!$C183,CBS_landbouw_2018!$B:$B,0),MATCH(Verdeelsleutels_absoluut!F$1,CBS_landbouw_2018!$C$1:$I$1,0))</f>
        <v>12219</v>
      </c>
      <c r="G183">
        <f>INDEX(CBS_landbouw_2018!$C:$I,MATCH(Verdeelsleutels_absoluut!$C183,CBS_landbouw_2018!$B:$B,0),MATCH(Verdeelsleutels_absoluut!G$1,CBS_landbouw_2018!$C$1:$I$1,0))</f>
        <v>77</v>
      </c>
      <c r="H183">
        <f>INDEX(CBS_landbouw_2018!$C:$I,MATCH(Verdeelsleutels_absoluut!$C183,CBS_landbouw_2018!$B:$B,0),MATCH(Verdeelsleutels_absoluut!H$1,CBS_landbouw_2018!$C$1:$I$1,0))</f>
        <v>2</v>
      </c>
      <c r="I183">
        <f>INDEX(CBS_landbouw_2018!$C:$I,MATCH(Verdeelsleutels_absoluut!$C183,CBS_landbouw_2018!$B:$B,0),MATCH(Verdeelsleutels_absoluut!I$1,CBS_landbouw_2018!$C$1:$I$1,0))</f>
        <v>0</v>
      </c>
      <c r="J183">
        <f>INDEX(CBS_landbouw_2018!$C:$I,MATCH(Verdeelsleutels_absoluut!$C183,CBS_landbouw_2018!$B:$B,0),MATCH(Verdeelsleutels_absoluut!J$1,CBS_landbouw_2018!$C$1:$I$1,0))</f>
        <v>464</v>
      </c>
      <c r="K183">
        <f>INDEX(CBS_landbouw_2018!$C:$I,MATCH(Verdeelsleutels_absoluut!$C183,CBS_landbouw_2018!$B:$B,0),MATCH(Verdeelsleutels_absoluut!K$1,CBS_landbouw_2018!$C$1:$I$1,0))</f>
        <v>1620</v>
      </c>
      <c r="L183">
        <f t="shared" si="8"/>
        <v>165104</v>
      </c>
      <c r="M183">
        <f>INDEX(CBS_bodemgebruik_2015!$C:$F,MATCH(Verdeelsleutels_absoluut!$C183,CBS_bodemgebruik_2015!$B:$B,0),MATCH(Verdeelsleutels_absoluut!M$1,CBS_bodemgebruik_2015!$C$1:$F$1,0))</f>
        <v>712</v>
      </c>
      <c r="N183">
        <f>INDEX(CBS_bodemgebruik_2015!$C:$F,MATCH(Verdeelsleutels_absoluut!$C183,CBS_bodemgebruik_2015!$B:$B,0),MATCH(Verdeelsleutels_absoluut!N$1,CBS_bodemgebruik_2015!$C$1:$F$1,0))</f>
        <v>73</v>
      </c>
      <c r="O183">
        <f>INDEX(CBS_bodemgebruik_2015!$C:$F,MATCH(Verdeelsleutels_absoluut!$C183,CBS_bodemgebruik_2015!$B:$B,0),MATCH(Verdeelsleutels_absoluut!O$1,CBS_bodemgebruik_2015!$C$1:$F$1,0))</f>
        <v>15</v>
      </c>
      <c r="P183">
        <f>INDEX(CBS_bodemgebruik_2015!$C:$F,MATCH(Verdeelsleutels_absoluut!$C183,CBS_bodemgebruik_2015!$B:$B,0),MATCH(Verdeelsleutels_absoluut!P$1,CBS_bodemgebruik_2015!$C$1:$F$1,0))</f>
        <v>0</v>
      </c>
      <c r="Q183">
        <f>INDEX(CBS_bodemgebruik_2015!$C:$I,MATCH(Verdeelsleutels_absoluut!$C183,CBS_bodemgebruik_2015!$B:$B,0),MATCH(Verdeelsleutels_absoluut!Q$1,CBS_bodemgebruik_2015!$C$1:$I$1,0))</f>
        <v>19</v>
      </c>
      <c r="R183">
        <f>INDEX(CBS_bodemgebruik_2015!$C:$I,MATCH(Verdeelsleutels_absoluut!$C183,CBS_bodemgebruik_2015!$B:$B,0),MATCH(Verdeelsleutels_absoluut!R$1,CBS_bodemgebruik_2015!$C$1:$I$1,0))</f>
        <v>10</v>
      </c>
      <c r="S183">
        <f>INDEX(CBS_bodemgebruik_2015!$C:$I,MATCH(Verdeelsleutels_absoluut!$C183,CBS_bodemgebruik_2015!$B:$B,0),MATCH(Verdeelsleutels_absoluut!S$1,CBS_bodemgebruik_2015!$C$1:$I$1,0))</f>
        <v>97</v>
      </c>
      <c r="T183">
        <f t="shared" si="7"/>
        <v>126</v>
      </c>
      <c r="U183">
        <f>INDEX(CBS_wegen_2019!B:C,MATCH(C183,CBS_wegen_2019!B:B,0),2)</f>
        <v>104</v>
      </c>
    </row>
    <row r="184" spans="2:21">
      <c r="B184" t="str">
        <f>INDEX('ETLocal datasets'!B:C,MATCH(Verdeelsleutels_absoluut!C184,'ETLocal datasets'!C:C,0),1)</f>
        <v>GM0534</v>
      </c>
      <c r="C184" t="str">
        <f>'ETLocal datasets'!C170</f>
        <v>Hillegom</v>
      </c>
      <c r="D184">
        <f>INDEX(CBS_bevolking_2018!B:C,MATCH(Verdeelsleutels_absoluut!C184,CBS_bevolking_2018!B:B,0),2)</f>
        <v>21966</v>
      </c>
      <c r="E184">
        <f>INDEX(CBS_landbouw_2018!$C:$I,MATCH(Verdeelsleutels_absoluut!$C184,CBS_landbouw_2018!$B:$B,0),MATCH(Verdeelsleutels_absoluut!E$1,CBS_landbouw_2018!$C$1:$I$1,0))</f>
        <v>55462</v>
      </c>
      <c r="F184">
        <f>INDEX(CBS_landbouw_2018!$C:$I,MATCH(Verdeelsleutels_absoluut!$C184,CBS_landbouw_2018!$B:$B,0),MATCH(Verdeelsleutels_absoluut!F$1,CBS_landbouw_2018!$C$1:$I$1,0))</f>
        <v>5622</v>
      </c>
      <c r="G184">
        <f>INDEX(CBS_landbouw_2018!$C:$I,MATCH(Verdeelsleutels_absoluut!$C184,CBS_landbouw_2018!$B:$B,0),MATCH(Verdeelsleutels_absoluut!G$1,CBS_landbouw_2018!$C$1:$I$1,0))</f>
        <v>62</v>
      </c>
      <c r="H184">
        <f>INDEX(CBS_landbouw_2018!$C:$I,MATCH(Verdeelsleutels_absoluut!$C184,CBS_landbouw_2018!$B:$B,0),MATCH(Verdeelsleutels_absoluut!H$1,CBS_landbouw_2018!$C$1:$I$1,0))</f>
        <v>0</v>
      </c>
      <c r="I184">
        <f>INDEX(CBS_landbouw_2018!$C:$I,MATCH(Verdeelsleutels_absoluut!$C184,CBS_landbouw_2018!$B:$B,0),MATCH(Verdeelsleutels_absoluut!I$1,CBS_landbouw_2018!$C$1:$I$1,0))</f>
        <v>0</v>
      </c>
      <c r="J184">
        <f>INDEX(CBS_landbouw_2018!$C:$I,MATCH(Verdeelsleutels_absoluut!$C184,CBS_landbouw_2018!$B:$B,0),MATCH(Verdeelsleutels_absoluut!J$1,CBS_landbouw_2018!$C$1:$I$1,0))</f>
        <v>0</v>
      </c>
      <c r="K184">
        <f>INDEX(CBS_landbouw_2018!$C:$I,MATCH(Verdeelsleutels_absoluut!$C184,CBS_landbouw_2018!$B:$B,0),MATCH(Verdeelsleutels_absoluut!K$1,CBS_landbouw_2018!$C$1:$I$1,0))</f>
        <v>696</v>
      </c>
      <c r="L184">
        <f t="shared" si="8"/>
        <v>49840</v>
      </c>
      <c r="M184">
        <f>INDEX(CBS_bodemgebruik_2015!$C:$F,MATCH(Verdeelsleutels_absoluut!$C184,CBS_bodemgebruik_2015!$B:$B,0),MATCH(Verdeelsleutels_absoluut!M$1,CBS_bodemgebruik_2015!$C$1:$F$1,0))</f>
        <v>748</v>
      </c>
      <c r="N184">
        <f>INDEX(CBS_bodemgebruik_2015!$C:$F,MATCH(Verdeelsleutels_absoluut!$C184,CBS_bodemgebruik_2015!$B:$B,0),MATCH(Verdeelsleutels_absoluut!N$1,CBS_bodemgebruik_2015!$C$1:$F$1,0))</f>
        <v>13</v>
      </c>
      <c r="O184">
        <f>INDEX(CBS_bodemgebruik_2015!$C:$F,MATCH(Verdeelsleutels_absoluut!$C184,CBS_bodemgebruik_2015!$B:$B,0),MATCH(Verdeelsleutels_absoluut!O$1,CBS_bodemgebruik_2015!$C$1:$F$1,0))</f>
        <v>18</v>
      </c>
      <c r="P184">
        <f>INDEX(CBS_bodemgebruik_2015!$C:$F,MATCH(Verdeelsleutels_absoluut!$C184,CBS_bodemgebruik_2015!$B:$B,0),MATCH(Verdeelsleutels_absoluut!P$1,CBS_bodemgebruik_2015!$C$1:$F$1,0))</f>
        <v>0</v>
      </c>
      <c r="Q184">
        <f>INDEX(CBS_bodemgebruik_2015!$C:$I,MATCH(Verdeelsleutels_absoluut!$C184,CBS_bodemgebruik_2015!$B:$B,0),MATCH(Verdeelsleutels_absoluut!Q$1,CBS_bodemgebruik_2015!$C$1:$I$1,0))</f>
        <v>0</v>
      </c>
      <c r="R184">
        <f>INDEX(CBS_bodemgebruik_2015!$C:$I,MATCH(Verdeelsleutels_absoluut!$C184,CBS_bodemgebruik_2015!$B:$B,0),MATCH(Verdeelsleutels_absoluut!R$1,CBS_bodemgebruik_2015!$C$1:$I$1,0))</f>
        <v>1</v>
      </c>
      <c r="S184">
        <f>INDEX(CBS_bodemgebruik_2015!$C:$I,MATCH(Verdeelsleutels_absoluut!$C184,CBS_bodemgebruik_2015!$B:$B,0),MATCH(Verdeelsleutels_absoluut!S$1,CBS_bodemgebruik_2015!$C$1:$I$1,0))</f>
        <v>58</v>
      </c>
      <c r="T184">
        <f t="shared" si="7"/>
        <v>59</v>
      </c>
      <c r="U184">
        <f>INDEX(CBS_wegen_2019!B:C,MATCH(C184,CBS_wegen_2019!B:B,0),2)</f>
        <v>86</v>
      </c>
    </row>
    <row r="185" spans="2:21">
      <c r="B185" t="str">
        <f>INDEX('ETLocal datasets'!B:C,MATCH(Verdeelsleutels_absoluut!C185,'ETLocal datasets'!C:C,0),1)</f>
        <v>GM0537</v>
      </c>
      <c r="C185" t="str">
        <f>'ETLocal datasets'!C171</f>
        <v>Katwijk</v>
      </c>
      <c r="D185">
        <f>INDEX(CBS_bevolking_2018!B:C,MATCH(Verdeelsleutels_absoluut!C185,CBS_bevolking_2018!B:B,0),2)</f>
        <v>65302</v>
      </c>
      <c r="E185">
        <f>INDEX(CBS_landbouw_2018!$C:$I,MATCH(Verdeelsleutels_absoluut!$C185,CBS_landbouw_2018!$B:$B,0),MATCH(Verdeelsleutels_absoluut!E$1,CBS_landbouw_2018!$C$1:$I$1,0))</f>
        <v>37524</v>
      </c>
      <c r="F185">
        <f>INDEX(CBS_landbouw_2018!$C:$I,MATCH(Verdeelsleutels_absoluut!$C185,CBS_landbouw_2018!$B:$B,0),MATCH(Verdeelsleutels_absoluut!F$1,CBS_landbouw_2018!$C$1:$I$1,0))</f>
        <v>27801</v>
      </c>
      <c r="G185">
        <f>INDEX(CBS_landbouw_2018!$C:$I,MATCH(Verdeelsleutels_absoluut!$C185,CBS_landbouw_2018!$B:$B,0),MATCH(Verdeelsleutels_absoluut!G$1,CBS_landbouw_2018!$C$1:$I$1,0))</f>
        <v>105</v>
      </c>
      <c r="H185">
        <f>INDEX(CBS_landbouw_2018!$C:$I,MATCH(Verdeelsleutels_absoluut!$C185,CBS_landbouw_2018!$B:$B,0),MATCH(Verdeelsleutels_absoluut!H$1,CBS_landbouw_2018!$C$1:$I$1,0))</f>
        <v>0</v>
      </c>
      <c r="I185">
        <f>INDEX(CBS_landbouw_2018!$C:$I,MATCH(Verdeelsleutels_absoluut!$C185,CBS_landbouw_2018!$B:$B,0),MATCH(Verdeelsleutels_absoluut!I$1,CBS_landbouw_2018!$C$1:$I$1,0))</f>
        <v>0</v>
      </c>
      <c r="J185">
        <f>INDEX(CBS_landbouw_2018!$C:$I,MATCH(Verdeelsleutels_absoluut!$C185,CBS_landbouw_2018!$B:$B,0),MATCH(Verdeelsleutels_absoluut!J$1,CBS_landbouw_2018!$C$1:$I$1,0))</f>
        <v>1171</v>
      </c>
      <c r="K185">
        <f>INDEX(CBS_landbouw_2018!$C:$I,MATCH(Verdeelsleutels_absoluut!$C185,CBS_landbouw_2018!$B:$B,0),MATCH(Verdeelsleutels_absoluut!K$1,CBS_landbouw_2018!$C$1:$I$1,0))</f>
        <v>0</v>
      </c>
      <c r="L185">
        <f t="shared" si="8"/>
        <v>9723</v>
      </c>
      <c r="M185">
        <f>INDEX(CBS_bodemgebruik_2015!$C:$F,MATCH(Verdeelsleutels_absoluut!$C185,CBS_bodemgebruik_2015!$B:$B,0),MATCH(Verdeelsleutels_absoluut!M$1,CBS_bodemgebruik_2015!$C$1:$F$1,0))</f>
        <v>664</v>
      </c>
      <c r="N185">
        <f>INDEX(CBS_bodemgebruik_2015!$C:$F,MATCH(Verdeelsleutels_absoluut!$C185,CBS_bodemgebruik_2015!$B:$B,0),MATCH(Verdeelsleutels_absoluut!N$1,CBS_bodemgebruik_2015!$C$1:$F$1,0))</f>
        <v>72</v>
      </c>
      <c r="O185">
        <f>INDEX(CBS_bodemgebruik_2015!$C:$F,MATCH(Verdeelsleutels_absoluut!$C185,CBS_bodemgebruik_2015!$B:$B,0),MATCH(Verdeelsleutels_absoluut!O$1,CBS_bodemgebruik_2015!$C$1:$F$1,0))</f>
        <v>28</v>
      </c>
      <c r="P185">
        <f>INDEX(CBS_bodemgebruik_2015!$C:$F,MATCH(Verdeelsleutels_absoluut!$C185,CBS_bodemgebruik_2015!$B:$B,0),MATCH(Verdeelsleutels_absoluut!P$1,CBS_bodemgebruik_2015!$C$1:$F$1,0))</f>
        <v>450</v>
      </c>
      <c r="Q185">
        <f>INDEX(CBS_bodemgebruik_2015!$C:$I,MATCH(Verdeelsleutels_absoluut!$C185,CBS_bodemgebruik_2015!$B:$B,0),MATCH(Verdeelsleutels_absoluut!Q$1,CBS_bodemgebruik_2015!$C$1:$I$1,0))</f>
        <v>0</v>
      </c>
      <c r="R185">
        <f>INDEX(CBS_bodemgebruik_2015!$C:$I,MATCH(Verdeelsleutels_absoluut!$C185,CBS_bodemgebruik_2015!$B:$B,0),MATCH(Verdeelsleutels_absoluut!R$1,CBS_bodemgebruik_2015!$C$1:$I$1,0))</f>
        <v>61</v>
      </c>
      <c r="S185">
        <f>INDEX(CBS_bodemgebruik_2015!$C:$I,MATCH(Verdeelsleutels_absoluut!$C185,CBS_bodemgebruik_2015!$B:$B,0),MATCH(Verdeelsleutels_absoluut!S$1,CBS_bodemgebruik_2015!$C$1:$I$1,0))</f>
        <v>95</v>
      </c>
      <c r="T185">
        <f t="shared" si="7"/>
        <v>156</v>
      </c>
      <c r="U185">
        <f>INDEX(CBS_wegen_2019!B:C,MATCH(C185,CBS_wegen_2019!B:B,0),2)</f>
        <v>205</v>
      </c>
    </row>
    <row r="186" spans="2:21">
      <c r="B186" t="str">
        <f>INDEX('ETLocal datasets'!B:C,MATCH(Verdeelsleutels_absoluut!C186,'ETLocal datasets'!C:C,0),1)</f>
        <v>GM0542</v>
      </c>
      <c r="C186" t="str">
        <f>'ETLocal datasets'!C172</f>
        <v>Krimpen aan den IJssel</v>
      </c>
      <c r="D186">
        <f>INDEX(CBS_bevolking_2018!B:C,MATCH(Verdeelsleutels_absoluut!C186,CBS_bevolking_2018!B:B,0),2)</f>
        <v>29376</v>
      </c>
      <c r="E186">
        <f>INDEX(CBS_landbouw_2018!$C:$I,MATCH(Verdeelsleutels_absoluut!$C186,CBS_landbouw_2018!$B:$B,0),MATCH(Verdeelsleutels_absoluut!E$1,CBS_landbouw_2018!$C$1:$I$1,0))</f>
        <v>0</v>
      </c>
      <c r="F186">
        <f>INDEX(CBS_landbouw_2018!$C:$I,MATCH(Verdeelsleutels_absoluut!$C186,CBS_landbouw_2018!$B:$B,0),MATCH(Verdeelsleutels_absoluut!F$1,CBS_landbouw_2018!$C$1:$I$1,0))</f>
        <v>0</v>
      </c>
      <c r="G186">
        <f>INDEX(CBS_landbouw_2018!$C:$I,MATCH(Verdeelsleutels_absoluut!$C186,CBS_landbouw_2018!$B:$B,0),MATCH(Verdeelsleutels_absoluut!G$1,CBS_landbouw_2018!$C$1:$I$1,0))</f>
        <v>0</v>
      </c>
      <c r="H186">
        <f>INDEX(CBS_landbouw_2018!$C:$I,MATCH(Verdeelsleutels_absoluut!$C186,CBS_landbouw_2018!$B:$B,0),MATCH(Verdeelsleutels_absoluut!H$1,CBS_landbouw_2018!$C$1:$I$1,0))</f>
        <v>0</v>
      </c>
      <c r="I186">
        <f>INDEX(CBS_landbouw_2018!$C:$I,MATCH(Verdeelsleutels_absoluut!$C186,CBS_landbouw_2018!$B:$B,0),MATCH(Verdeelsleutels_absoluut!I$1,CBS_landbouw_2018!$C$1:$I$1,0))</f>
        <v>0</v>
      </c>
      <c r="J186">
        <f>INDEX(CBS_landbouw_2018!$C:$I,MATCH(Verdeelsleutels_absoluut!$C186,CBS_landbouw_2018!$B:$B,0),MATCH(Verdeelsleutels_absoluut!J$1,CBS_landbouw_2018!$C$1:$I$1,0))</f>
        <v>0</v>
      </c>
      <c r="K186">
        <f>INDEX(CBS_landbouw_2018!$C:$I,MATCH(Verdeelsleutels_absoluut!$C186,CBS_landbouw_2018!$B:$B,0),MATCH(Verdeelsleutels_absoluut!K$1,CBS_landbouw_2018!$C$1:$I$1,0))</f>
        <v>0</v>
      </c>
      <c r="L186">
        <f t="shared" si="8"/>
        <v>0</v>
      </c>
      <c r="M186">
        <f>INDEX(CBS_bodemgebruik_2015!$C:$F,MATCH(Verdeelsleutels_absoluut!$C186,CBS_bodemgebruik_2015!$B:$B,0),MATCH(Verdeelsleutels_absoluut!M$1,CBS_bodemgebruik_2015!$C$1:$F$1,0))</f>
        <v>42</v>
      </c>
      <c r="N186">
        <f>INDEX(CBS_bodemgebruik_2015!$C:$F,MATCH(Verdeelsleutels_absoluut!$C186,CBS_bodemgebruik_2015!$B:$B,0),MATCH(Verdeelsleutels_absoluut!N$1,CBS_bodemgebruik_2015!$C$1:$F$1,0))</f>
        <v>50</v>
      </c>
      <c r="O186">
        <f>INDEX(CBS_bodemgebruik_2015!$C:$F,MATCH(Verdeelsleutels_absoluut!$C186,CBS_bodemgebruik_2015!$B:$B,0),MATCH(Verdeelsleutels_absoluut!O$1,CBS_bodemgebruik_2015!$C$1:$F$1,0))</f>
        <v>30</v>
      </c>
      <c r="P186">
        <f>INDEX(CBS_bodemgebruik_2015!$C:$F,MATCH(Verdeelsleutels_absoluut!$C186,CBS_bodemgebruik_2015!$B:$B,0),MATCH(Verdeelsleutels_absoluut!P$1,CBS_bodemgebruik_2015!$C$1:$F$1,0))</f>
        <v>0</v>
      </c>
      <c r="Q186">
        <f>INDEX(CBS_bodemgebruik_2015!$C:$I,MATCH(Verdeelsleutels_absoluut!$C186,CBS_bodemgebruik_2015!$B:$B,0),MATCH(Verdeelsleutels_absoluut!Q$1,CBS_bodemgebruik_2015!$C$1:$I$1,0))</f>
        <v>0</v>
      </c>
      <c r="R186">
        <f>INDEX(CBS_bodemgebruik_2015!$C:$I,MATCH(Verdeelsleutels_absoluut!$C186,CBS_bodemgebruik_2015!$B:$B,0),MATCH(Verdeelsleutels_absoluut!R$1,CBS_bodemgebruik_2015!$C$1:$I$1,0))</f>
        <v>5</v>
      </c>
      <c r="S186">
        <f>INDEX(CBS_bodemgebruik_2015!$C:$I,MATCH(Verdeelsleutels_absoluut!$C186,CBS_bodemgebruik_2015!$B:$B,0),MATCH(Verdeelsleutels_absoluut!S$1,CBS_bodemgebruik_2015!$C$1:$I$1,0))</f>
        <v>86</v>
      </c>
      <c r="T186">
        <f t="shared" si="7"/>
        <v>91</v>
      </c>
      <c r="U186">
        <f>INDEX(CBS_wegen_2019!B:C,MATCH(C186,CBS_wegen_2019!B:B,0),2)</f>
        <v>110</v>
      </c>
    </row>
    <row r="187" spans="2:21">
      <c r="B187" t="str">
        <f>INDEX('ETLocal datasets'!B:C,MATCH(Verdeelsleutels_absoluut!C187,'ETLocal datasets'!C:C,0),1)</f>
        <v>GM0546</v>
      </c>
      <c r="C187" t="str">
        <f>'ETLocal datasets'!C173</f>
        <v>Leiden</v>
      </c>
      <c r="D187">
        <f>INDEX(CBS_bevolking_2018!B:C,MATCH(Verdeelsleutels_absoluut!C187,CBS_bevolking_2018!B:B,0),2)</f>
        <v>124899</v>
      </c>
      <c r="E187">
        <f>INDEX(CBS_landbouw_2018!$C:$I,MATCH(Verdeelsleutels_absoluut!$C187,CBS_landbouw_2018!$B:$B,0),MATCH(Verdeelsleutels_absoluut!E$1,CBS_landbouw_2018!$C$1:$I$1,0))</f>
        <v>6381</v>
      </c>
      <c r="F187">
        <f>INDEX(CBS_landbouw_2018!$C:$I,MATCH(Verdeelsleutels_absoluut!$C187,CBS_landbouw_2018!$B:$B,0),MATCH(Verdeelsleutels_absoluut!F$1,CBS_landbouw_2018!$C$1:$I$1,0))</f>
        <v>4181</v>
      </c>
      <c r="G187">
        <f>INDEX(CBS_landbouw_2018!$C:$I,MATCH(Verdeelsleutels_absoluut!$C187,CBS_landbouw_2018!$B:$B,0),MATCH(Verdeelsleutels_absoluut!G$1,CBS_landbouw_2018!$C$1:$I$1,0))</f>
        <v>69</v>
      </c>
      <c r="H187">
        <f>INDEX(CBS_landbouw_2018!$C:$I,MATCH(Verdeelsleutels_absoluut!$C187,CBS_landbouw_2018!$B:$B,0),MATCH(Verdeelsleutels_absoluut!H$1,CBS_landbouw_2018!$C$1:$I$1,0))</f>
        <v>0</v>
      </c>
      <c r="I187">
        <f>INDEX(CBS_landbouw_2018!$C:$I,MATCH(Verdeelsleutels_absoluut!$C187,CBS_landbouw_2018!$B:$B,0),MATCH(Verdeelsleutels_absoluut!I$1,CBS_landbouw_2018!$C$1:$I$1,0))</f>
        <v>0</v>
      </c>
      <c r="J187">
        <f>INDEX(CBS_landbouw_2018!$C:$I,MATCH(Verdeelsleutels_absoluut!$C187,CBS_landbouw_2018!$B:$B,0),MATCH(Verdeelsleutels_absoluut!J$1,CBS_landbouw_2018!$C$1:$I$1,0))</f>
        <v>0</v>
      </c>
      <c r="K187">
        <f>INDEX(CBS_landbouw_2018!$C:$I,MATCH(Verdeelsleutels_absoluut!$C187,CBS_landbouw_2018!$B:$B,0),MATCH(Verdeelsleutels_absoluut!K$1,CBS_landbouw_2018!$C$1:$I$1,0))</f>
        <v>0</v>
      </c>
      <c r="L187">
        <f t="shared" si="8"/>
        <v>2200</v>
      </c>
      <c r="M187">
        <f>INDEX(CBS_bodemgebruik_2015!$C:$F,MATCH(Verdeelsleutels_absoluut!$C187,CBS_bodemgebruik_2015!$B:$B,0),MATCH(Verdeelsleutels_absoluut!M$1,CBS_bodemgebruik_2015!$C$1:$F$1,0))</f>
        <v>239</v>
      </c>
      <c r="N187">
        <f>INDEX(CBS_bodemgebruik_2015!$C:$F,MATCH(Verdeelsleutels_absoluut!$C187,CBS_bodemgebruik_2015!$B:$B,0),MATCH(Verdeelsleutels_absoluut!N$1,CBS_bodemgebruik_2015!$C$1:$F$1,0))</f>
        <v>142</v>
      </c>
      <c r="O187">
        <f>INDEX(CBS_bodemgebruik_2015!$C:$F,MATCH(Verdeelsleutels_absoluut!$C187,CBS_bodemgebruik_2015!$B:$B,0),MATCH(Verdeelsleutels_absoluut!O$1,CBS_bodemgebruik_2015!$C$1:$F$1,0))</f>
        <v>16</v>
      </c>
      <c r="P187">
        <f>INDEX(CBS_bodemgebruik_2015!$C:$F,MATCH(Verdeelsleutels_absoluut!$C187,CBS_bodemgebruik_2015!$B:$B,0),MATCH(Verdeelsleutels_absoluut!P$1,CBS_bodemgebruik_2015!$C$1:$F$1,0))</f>
        <v>0</v>
      </c>
      <c r="Q187">
        <f>INDEX(CBS_bodemgebruik_2015!$C:$I,MATCH(Verdeelsleutels_absoluut!$C187,CBS_bodemgebruik_2015!$B:$B,0),MATCH(Verdeelsleutels_absoluut!Q$1,CBS_bodemgebruik_2015!$C$1:$I$1,0))</f>
        <v>0</v>
      </c>
      <c r="R187">
        <f>INDEX(CBS_bodemgebruik_2015!$C:$I,MATCH(Verdeelsleutels_absoluut!$C187,CBS_bodemgebruik_2015!$B:$B,0),MATCH(Verdeelsleutels_absoluut!R$1,CBS_bodemgebruik_2015!$C$1:$I$1,0))</f>
        <v>4</v>
      </c>
      <c r="S187">
        <f>INDEX(CBS_bodemgebruik_2015!$C:$I,MATCH(Verdeelsleutels_absoluut!$C187,CBS_bodemgebruik_2015!$B:$B,0),MATCH(Verdeelsleutels_absoluut!S$1,CBS_bodemgebruik_2015!$C$1:$I$1,0))</f>
        <v>132</v>
      </c>
      <c r="T187">
        <f t="shared" si="7"/>
        <v>136</v>
      </c>
      <c r="U187">
        <f>INDEX(CBS_wegen_2019!B:C,MATCH(C187,CBS_wegen_2019!B:B,0),2)</f>
        <v>324</v>
      </c>
    </row>
    <row r="188" spans="2:21">
      <c r="B188" t="str">
        <f>INDEX('ETLocal datasets'!B:C,MATCH(Verdeelsleutels_absoluut!C188,'ETLocal datasets'!C:C,0),1)</f>
        <v>GM0547</v>
      </c>
      <c r="C188" t="str">
        <f>'ETLocal datasets'!C174</f>
        <v>Leiderdorp</v>
      </c>
      <c r="D188">
        <f>INDEX(CBS_bevolking_2018!B:C,MATCH(Verdeelsleutels_absoluut!C188,CBS_bevolking_2018!B:B,0),2)</f>
        <v>27109</v>
      </c>
      <c r="E188">
        <f>INDEX(CBS_landbouw_2018!$C:$I,MATCH(Verdeelsleutels_absoluut!$C188,CBS_landbouw_2018!$B:$B,0),MATCH(Verdeelsleutels_absoluut!E$1,CBS_landbouw_2018!$C$1:$I$1,0))</f>
        <v>33571</v>
      </c>
      <c r="F188">
        <f>INDEX(CBS_landbouw_2018!$C:$I,MATCH(Verdeelsleutels_absoluut!$C188,CBS_landbouw_2018!$B:$B,0),MATCH(Verdeelsleutels_absoluut!F$1,CBS_landbouw_2018!$C$1:$I$1,0))</f>
        <v>27712</v>
      </c>
      <c r="G188">
        <f>INDEX(CBS_landbouw_2018!$C:$I,MATCH(Verdeelsleutels_absoluut!$C188,CBS_landbouw_2018!$B:$B,0),MATCH(Verdeelsleutels_absoluut!G$1,CBS_landbouw_2018!$C$1:$I$1,0))</f>
        <v>373</v>
      </c>
      <c r="H188">
        <f>INDEX(CBS_landbouw_2018!$C:$I,MATCH(Verdeelsleutels_absoluut!$C188,CBS_landbouw_2018!$B:$B,0),MATCH(Verdeelsleutels_absoluut!H$1,CBS_landbouw_2018!$C$1:$I$1,0))</f>
        <v>0</v>
      </c>
      <c r="I188">
        <f>INDEX(CBS_landbouw_2018!$C:$I,MATCH(Verdeelsleutels_absoluut!$C188,CBS_landbouw_2018!$B:$B,0),MATCH(Verdeelsleutels_absoluut!I$1,CBS_landbouw_2018!$C$1:$I$1,0))</f>
        <v>0</v>
      </c>
      <c r="J188">
        <f>INDEX(CBS_landbouw_2018!$C:$I,MATCH(Verdeelsleutels_absoluut!$C188,CBS_landbouw_2018!$B:$B,0),MATCH(Verdeelsleutels_absoluut!J$1,CBS_landbouw_2018!$C$1:$I$1,0))</f>
        <v>1431</v>
      </c>
      <c r="K188">
        <f>INDEX(CBS_landbouw_2018!$C:$I,MATCH(Verdeelsleutels_absoluut!$C188,CBS_landbouw_2018!$B:$B,0),MATCH(Verdeelsleutels_absoluut!K$1,CBS_landbouw_2018!$C$1:$I$1,0))</f>
        <v>0</v>
      </c>
      <c r="L188">
        <f t="shared" si="8"/>
        <v>5859</v>
      </c>
      <c r="M188">
        <f>INDEX(CBS_bodemgebruik_2015!$C:$F,MATCH(Verdeelsleutels_absoluut!$C188,CBS_bodemgebruik_2015!$B:$B,0),MATCH(Verdeelsleutels_absoluut!M$1,CBS_bodemgebruik_2015!$C$1:$F$1,0))</f>
        <v>524</v>
      </c>
      <c r="N188">
        <f>INDEX(CBS_bodemgebruik_2015!$C:$F,MATCH(Verdeelsleutels_absoluut!$C188,CBS_bodemgebruik_2015!$B:$B,0),MATCH(Verdeelsleutels_absoluut!N$1,CBS_bodemgebruik_2015!$C$1:$F$1,0))</f>
        <v>47</v>
      </c>
      <c r="O188">
        <f>INDEX(CBS_bodemgebruik_2015!$C:$F,MATCH(Verdeelsleutels_absoluut!$C188,CBS_bodemgebruik_2015!$B:$B,0),MATCH(Verdeelsleutels_absoluut!O$1,CBS_bodemgebruik_2015!$C$1:$F$1,0))</f>
        <v>0</v>
      </c>
      <c r="P188">
        <f>INDEX(CBS_bodemgebruik_2015!$C:$F,MATCH(Verdeelsleutels_absoluut!$C188,CBS_bodemgebruik_2015!$B:$B,0),MATCH(Verdeelsleutels_absoluut!P$1,CBS_bodemgebruik_2015!$C$1:$F$1,0))</f>
        <v>0</v>
      </c>
      <c r="Q188">
        <f>INDEX(CBS_bodemgebruik_2015!$C:$I,MATCH(Verdeelsleutels_absoluut!$C188,CBS_bodemgebruik_2015!$B:$B,0),MATCH(Verdeelsleutels_absoluut!Q$1,CBS_bodemgebruik_2015!$C$1:$I$1,0))</f>
        <v>9</v>
      </c>
      <c r="R188">
        <f>INDEX(CBS_bodemgebruik_2015!$C:$I,MATCH(Verdeelsleutels_absoluut!$C188,CBS_bodemgebruik_2015!$B:$B,0),MATCH(Verdeelsleutels_absoluut!R$1,CBS_bodemgebruik_2015!$C$1:$I$1,0))</f>
        <v>17</v>
      </c>
      <c r="S188">
        <f>INDEX(CBS_bodemgebruik_2015!$C:$I,MATCH(Verdeelsleutels_absoluut!$C188,CBS_bodemgebruik_2015!$B:$B,0),MATCH(Verdeelsleutels_absoluut!S$1,CBS_bodemgebruik_2015!$C$1:$I$1,0))</f>
        <v>53</v>
      </c>
      <c r="T188">
        <f t="shared" si="7"/>
        <v>79</v>
      </c>
      <c r="U188">
        <f>INDEX(CBS_wegen_2019!B:C,MATCH(C188,CBS_wegen_2019!B:B,0),2)</f>
        <v>95</v>
      </c>
    </row>
    <row r="189" spans="2:21">
      <c r="B189" t="str">
        <f>INDEX('ETLocal datasets'!B:C,MATCH(Verdeelsleutels_absoluut!C189,'ETLocal datasets'!C:C,0),1)</f>
        <v>GM0553</v>
      </c>
      <c r="C189" t="str">
        <f>'ETLocal datasets'!C175</f>
        <v>Lisse</v>
      </c>
      <c r="D189">
        <f>INDEX(CBS_bevolking_2018!B:C,MATCH(Verdeelsleutels_absoluut!C189,CBS_bevolking_2018!B:B,0),2)</f>
        <v>22800</v>
      </c>
      <c r="E189">
        <f>INDEX(CBS_landbouw_2018!$C:$I,MATCH(Verdeelsleutels_absoluut!$C189,CBS_landbouw_2018!$B:$B,0),MATCH(Verdeelsleutels_absoluut!E$1,CBS_landbouw_2018!$C$1:$I$1,0))</f>
        <v>66082</v>
      </c>
      <c r="F189">
        <f>INDEX(CBS_landbouw_2018!$C:$I,MATCH(Verdeelsleutels_absoluut!$C189,CBS_landbouw_2018!$B:$B,0),MATCH(Verdeelsleutels_absoluut!F$1,CBS_landbouw_2018!$C$1:$I$1,0))</f>
        <v>25082</v>
      </c>
      <c r="G189">
        <f>INDEX(CBS_landbouw_2018!$C:$I,MATCH(Verdeelsleutels_absoluut!$C189,CBS_landbouw_2018!$B:$B,0),MATCH(Verdeelsleutels_absoluut!G$1,CBS_landbouw_2018!$C$1:$I$1,0))</f>
        <v>404</v>
      </c>
      <c r="H189">
        <f>INDEX(CBS_landbouw_2018!$C:$I,MATCH(Verdeelsleutels_absoluut!$C189,CBS_landbouw_2018!$B:$B,0),MATCH(Verdeelsleutels_absoluut!H$1,CBS_landbouw_2018!$C$1:$I$1,0))</f>
        <v>2889</v>
      </c>
      <c r="I189">
        <f>INDEX(CBS_landbouw_2018!$C:$I,MATCH(Verdeelsleutels_absoluut!$C189,CBS_landbouw_2018!$B:$B,0),MATCH(Verdeelsleutels_absoluut!I$1,CBS_landbouw_2018!$C$1:$I$1,0))</f>
        <v>0</v>
      </c>
      <c r="J189">
        <f>INDEX(CBS_landbouw_2018!$C:$I,MATCH(Verdeelsleutels_absoluut!$C189,CBS_landbouw_2018!$B:$B,0),MATCH(Verdeelsleutels_absoluut!J$1,CBS_landbouw_2018!$C$1:$I$1,0))</f>
        <v>0</v>
      </c>
      <c r="K189">
        <f>INDEX(CBS_landbouw_2018!$C:$I,MATCH(Verdeelsleutels_absoluut!$C189,CBS_landbouw_2018!$B:$B,0),MATCH(Verdeelsleutels_absoluut!K$1,CBS_landbouw_2018!$C$1:$I$1,0))</f>
        <v>243</v>
      </c>
      <c r="L189">
        <f t="shared" si="8"/>
        <v>41000</v>
      </c>
      <c r="M189">
        <f>INDEX(CBS_bodemgebruik_2015!$C:$F,MATCH(Verdeelsleutels_absoluut!$C189,CBS_bodemgebruik_2015!$B:$B,0),MATCH(Verdeelsleutels_absoluut!M$1,CBS_bodemgebruik_2015!$C$1:$F$1,0))</f>
        <v>825</v>
      </c>
      <c r="N189">
        <f>INDEX(CBS_bodemgebruik_2015!$C:$F,MATCH(Verdeelsleutels_absoluut!$C189,CBS_bodemgebruik_2015!$B:$B,0),MATCH(Verdeelsleutels_absoluut!N$1,CBS_bodemgebruik_2015!$C$1:$F$1,0))</f>
        <v>27</v>
      </c>
      <c r="O189">
        <f>INDEX(CBS_bodemgebruik_2015!$C:$F,MATCH(Verdeelsleutels_absoluut!$C189,CBS_bodemgebruik_2015!$B:$B,0),MATCH(Verdeelsleutels_absoluut!O$1,CBS_bodemgebruik_2015!$C$1:$F$1,0))</f>
        <v>148</v>
      </c>
      <c r="P189">
        <f>INDEX(CBS_bodemgebruik_2015!$C:$F,MATCH(Verdeelsleutels_absoluut!$C189,CBS_bodemgebruik_2015!$B:$B,0),MATCH(Verdeelsleutels_absoluut!P$1,CBS_bodemgebruik_2015!$C$1:$F$1,0))</f>
        <v>0</v>
      </c>
      <c r="Q189">
        <f>INDEX(CBS_bodemgebruik_2015!$C:$I,MATCH(Verdeelsleutels_absoluut!$C189,CBS_bodemgebruik_2015!$B:$B,0),MATCH(Verdeelsleutels_absoluut!Q$1,CBS_bodemgebruik_2015!$C$1:$I$1,0))</f>
        <v>0</v>
      </c>
      <c r="R189">
        <f>INDEX(CBS_bodemgebruik_2015!$C:$I,MATCH(Verdeelsleutels_absoluut!$C189,CBS_bodemgebruik_2015!$B:$B,0),MATCH(Verdeelsleutels_absoluut!R$1,CBS_bodemgebruik_2015!$C$1:$I$1,0))</f>
        <v>3</v>
      </c>
      <c r="S189">
        <f>INDEX(CBS_bodemgebruik_2015!$C:$I,MATCH(Verdeelsleutels_absoluut!$C189,CBS_bodemgebruik_2015!$B:$B,0),MATCH(Verdeelsleutels_absoluut!S$1,CBS_bodemgebruik_2015!$C$1:$I$1,0))</f>
        <v>33</v>
      </c>
      <c r="T189">
        <f t="shared" si="7"/>
        <v>36</v>
      </c>
      <c r="U189">
        <f>INDEX(CBS_wegen_2019!B:C,MATCH(C189,CBS_wegen_2019!B:B,0),2)</f>
        <v>88</v>
      </c>
    </row>
    <row r="190" spans="2:21">
      <c r="B190" t="str">
        <f>INDEX('ETLocal datasets'!B:C,MATCH(Verdeelsleutels_absoluut!C190,'ETLocal datasets'!C:C,0),1)</f>
        <v>GM0556</v>
      </c>
      <c r="C190" t="str">
        <f>'ETLocal datasets'!C176</f>
        <v>Maassluis</v>
      </c>
      <c r="D190">
        <f>INDEX(CBS_bevolking_2018!B:C,MATCH(Verdeelsleutels_absoluut!C190,CBS_bevolking_2018!B:B,0),2)</f>
        <v>32768</v>
      </c>
      <c r="E190">
        <f>INDEX(CBS_landbouw_2018!$C:$I,MATCH(Verdeelsleutels_absoluut!$C190,CBS_landbouw_2018!$B:$B,0),MATCH(Verdeelsleutels_absoluut!E$1,CBS_landbouw_2018!$C$1:$I$1,0))</f>
        <v>5386</v>
      </c>
      <c r="F190">
        <f>INDEX(CBS_landbouw_2018!$C:$I,MATCH(Verdeelsleutels_absoluut!$C190,CBS_landbouw_2018!$B:$B,0),MATCH(Verdeelsleutels_absoluut!F$1,CBS_landbouw_2018!$C$1:$I$1,0))</f>
        <v>5135</v>
      </c>
      <c r="G190">
        <f>INDEX(CBS_landbouw_2018!$C:$I,MATCH(Verdeelsleutels_absoluut!$C190,CBS_landbouw_2018!$B:$B,0),MATCH(Verdeelsleutels_absoluut!G$1,CBS_landbouw_2018!$C$1:$I$1,0))</f>
        <v>54</v>
      </c>
      <c r="H190">
        <f>INDEX(CBS_landbouw_2018!$C:$I,MATCH(Verdeelsleutels_absoluut!$C190,CBS_landbouw_2018!$B:$B,0),MATCH(Verdeelsleutels_absoluut!H$1,CBS_landbouw_2018!$C$1:$I$1,0))</f>
        <v>0</v>
      </c>
      <c r="I190">
        <f>INDEX(CBS_landbouw_2018!$C:$I,MATCH(Verdeelsleutels_absoluut!$C190,CBS_landbouw_2018!$B:$B,0),MATCH(Verdeelsleutels_absoluut!I$1,CBS_landbouw_2018!$C$1:$I$1,0))</f>
        <v>0</v>
      </c>
      <c r="J190">
        <f>INDEX(CBS_landbouw_2018!$C:$I,MATCH(Verdeelsleutels_absoluut!$C190,CBS_landbouw_2018!$B:$B,0),MATCH(Verdeelsleutels_absoluut!J$1,CBS_landbouw_2018!$C$1:$I$1,0))</f>
        <v>0</v>
      </c>
      <c r="K190">
        <f>INDEX(CBS_landbouw_2018!$C:$I,MATCH(Verdeelsleutels_absoluut!$C190,CBS_landbouw_2018!$B:$B,0),MATCH(Verdeelsleutels_absoluut!K$1,CBS_landbouw_2018!$C$1:$I$1,0))</f>
        <v>0</v>
      </c>
      <c r="L190">
        <f t="shared" si="8"/>
        <v>251</v>
      </c>
      <c r="M190">
        <f>INDEX(CBS_bodemgebruik_2015!$C:$F,MATCH(Verdeelsleutels_absoluut!$C190,CBS_bodemgebruik_2015!$B:$B,0),MATCH(Verdeelsleutels_absoluut!M$1,CBS_bodemgebruik_2015!$C$1:$F$1,0))</f>
        <v>195</v>
      </c>
      <c r="N190">
        <f>INDEX(CBS_bodemgebruik_2015!$C:$F,MATCH(Verdeelsleutels_absoluut!$C190,CBS_bodemgebruik_2015!$B:$B,0),MATCH(Verdeelsleutels_absoluut!N$1,CBS_bodemgebruik_2015!$C$1:$F$1,0))</f>
        <v>47</v>
      </c>
      <c r="O190">
        <f>INDEX(CBS_bodemgebruik_2015!$C:$F,MATCH(Verdeelsleutels_absoluut!$C190,CBS_bodemgebruik_2015!$B:$B,0),MATCH(Verdeelsleutels_absoluut!O$1,CBS_bodemgebruik_2015!$C$1:$F$1,0))</f>
        <v>27</v>
      </c>
      <c r="P190">
        <f>INDEX(CBS_bodemgebruik_2015!$C:$F,MATCH(Verdeelsleutels_absoluut!$C190,CBS_bodemgebruik_2015!$B:$B,0),MATCH(Verdeelsleutels_absoluut!P$1,CBS_bodemgebruik_2015!$C$1:$F$1,0))</f>
        <v>0</v>
      </c>
      <c r="Q190">
        <f>INDEX(CBS_bodemgebruik_2015!$C:$I,MATCH(Verdeelsleutels_absoluut!$C190,CBS_bodemgebruik_2015!$B:$B,0),MATCH(Verdeelsleutels_absoluut!Q$1,CBS_bodemgebruik_2015!$C$1:$I$1,0))</f>
        <v>4</v>
      </c>
      <c r="R190">
        <f>INDEX(CBS_bodemgebruik_2015!$C:$I,MATCH(Verdeelsleutels_absoluut!$C190,CBS_bodemgebruik_2015!$B:$B,0),MATCH(Verdeelsleutels_absoluut!R$1,CBS_bodemgebruik_2015!$C$1:$I$1,0))</f>
        <v>0</v>
      </c>
      <c r="S190">
        <f>INDEX(CBS_bodemgebruik_2015!$C:$I,MATCH(Verdeelsleutels_absoluut!$C190,CBS_bodemgebruik_2015!$B:$B,0),MATCH(Verdeelsleutels_absoluut!S$1,CBS_bodemgebruik_2015!$C$1:$I$1,0))</f>
        <v>33</v>
      </c>
      <c r="T190">
        <f t="shared" si="7"/>
        <v>37</v>
      </c>
      <c r="U190">
        <f>INDEX(CBS_wegen_2019!B:C,MATCH(C190,CBS_wegen_2019!B:B,0),2)</f>
        <v>102</v>
      </c>
    </row>
    <row r="191" spans="2:21">
      <c r="B191" t="str">
        <f>INDEX('ETLocal datasets'!B:C,MATCH(Verdeelsleutels_absoluut!C191,'ETLocal datasets'!C:C,0),1)</f>
        <v>GM0569</v>
      </c>
      <c r="C191" t="str">
        <f>'ETLocal datasets'!C177</f>
        <v>Nieuwkoop</v>
      </c>
      <c r="D191">
        <f>INDEX(CBS_bevolking_2018!B:C,MATCH(Verdeelsleutels_absoluut!C191,CBS_bevolking_2018!B:B,0),2)</f>
        <v>28628</v>
      </c>
      <c r="E191">
        <f>INDEX(CBS_landbouw_2018!$C:$I,MATCH(Verdeelsleutels_absoluut!$C191,CBS_landbouw_2018!$B:$B,0),MATCH(Verdeelsleutels_absoluut!E$1,CBS_landbouw_2018!$C$1:$I$1,0))</f>
        <v>434420</v>
      </c>
      <c r="F191">
        <f>INDEX(CBS_landbouw_2018!$C:$I,MATCH(Verdeelsleutels_absoluut!$C191,CBS_landbouw_2018!$B:$B,0),MATCH(Verdeelsleutels_absoluut!F$1,CBS_landbouw_2018!$C$1:$I$1,0))</f>
        <v>273039</v>
      </c>
      <c r="G191">
        <f>INDEX(CBS_landbouw_2018!$C:$I,MATCH(Verdeelsleutels_absoluut!$C191,CBS_landbouw_2018!$B:$B,0),MATCH(Verdeelsleutels_absoluut!G$1,CBS_landbouw_2018!$C$1:$I$1,0))</f>
        <v>5496</v>
      </c>
      <c r="H191">
        <f>INDEX(CBS_landbouw_2018!$C:$I,MATCH(Verdeelsleutels_absoluut!$C191,CBS_landbouw_2018!$B:$B,0),MATCH(Verdeelsleutels_absoluut!H$1,CBS_landbouw_2018!$C$1:$I$1,0))</f>
        <v>17485</v>
      </c>
      <c r="I191">
        <f>INDEX(CBS_landbouw_2018!$C:$I,MATCH(Verdeelsleutels_absoluut!$C191,CBS_landbouw_2018!$B:$B,0),MATCH(Verdeelsleutels_absoluut!I$1,CBS_landbouw_2018!$C$1:$I$1,0))</f>
        <v>40957</v>
      </c>
      <c r="J191">
        <f>INDEX(CBS_landbouw_2018!$C:$I,MATCH(Verdeelsleutels_absoluut!$C191,CBS_landbouw_2018!$B:$B,0),MATCH(Verdeelsleutels_absoluut!J$1,CBS_landbouw_2018!$C$1:$I$1,0))</f>
        <v>27627</v>
      </c>
      <c r="K191">
        <f>INDEX(CBS_landbouw_2018!$C:$I,MATCH(Verdeelsleutels_absoluut!$C191,CBS_landbouw_2018!$B:$B,0),MATCH(Verdeelsleutels_absoluut!K$1,CBS_landbouw_2018!$C$1:$I$1,0))</f>
        <v>899</v>
      </c>
      <c r="L191">
        <f t="shared" si="8"/>
        <v>161381</v>
      </c>
      <c r="M191">
        <f>INDEX(CBS_bodemgebruik_2015!$C:$F,MATCH(Verdeelsleutels_absoluut!$C191,CBS_bodemgebruik_2015!$B:$B,0),MATCH(Verdeelsleutels_absoluut!M$1,CBS_bodemgebruik_2015!$C$1:$F$1,0))</f>
        <v>6135</v>
      </c>
      <c r="N191">
        <f>INDEX(CBS_bodemgebruik_2015!$C:$F,MATCH(Verdeelsleutels_absoluut!$C191,CBS_bodemgebruik_2015!$B:$B,0),MATCH(Verdeelsleutels_absoluut!N$1,CBS_bodemgebruik_2015!$C$1:$F$1,0))</f>
        <v>15</v>
      </c>
      <c r="O191">
        <f>INDEX(CBS_bodemgebruik_2015!$C:$F,MATCH(Verdeelsleutels_absoluut!$C191,CBS_bodemgebruik_2015!$B:$B,0),MATCH(Verdeelsleutels_absoluut!O$1,CBS_bodemgebruik_2015!$C$1:$F$1,0))</f>
        <v>75</v>
      </c>
      <c r="P191">
        <f>INDEX(CBS_bodemgebruik_2015!$C:$F,MATCH(Verdeelsleutels_absoluut!$C191,CBS_bodemgebruik_2015!$B:$B,0),MATCH(Verdeelsleutels_absoluut!P$1,CBS_bodemgebruik_2015!$C$1:$F$1,0))</f>
        <v>0</v>
      </c>
      <c r="Q191">
        <f>INDEX(CBS_bodemgebruik_2015!$C:$I,MATCH(Verdeelsleutels_absoluut!$C191,CBS_bodemgebruik_2015!$B:$B,0),MATCH(Verdeelsleutels_absoluut!Q$1,CBS_bodemgebruik_2015!$C$1:$I$1,0))</f>
        <v>628</v>
      </c>
      <c r="R191">
        <f>INDEX(CBS_bodemgebruik_2015!$C:$I,MATCH(Verdeelsleutels_absoluut!$C191,CBS_bodemgebruik_2015!$B:$B,0),MATCH(Verdeelsleutels_absoluut!R$1,CBS_bodemgebruik_2015!$C$1:$I$1,0))</f>
        <v>2</v>
      </c>
      <c r="S191">
        <f>INDEX(CBS_bodemgebruik_2015!$C:$I,MATCH(Verdeelsleutels_absoluut!$C191,CBS_bodemgebruik_2015!$B:$B,0),MATCH(Verdeelsleutels_absoluut!S$1,CBS_bodemgebruik_2015!$C$1:$I$1,0))</f>
        <v>1310</v>
      </c>
      <c r="T191">
        <f t="shared" si="7"/>
        <v>1940</v>
      </c>
      <c r="U191">
        <f>INDEX(CBS_wegen_2019!B:C,MATCH(C191,CBS_wegen_2019!B:B,0),2)</f>
        <v>191</v>
      </c>
    </row>
    <row r="192" spans="2:21">
      <c r="B192" t="str">
        <f>INDEX('ETLocal datasets'!B:C,MATCH(Verdeelsleutels_absoluut!C192,'ETLocal datasets'!C:C,0),1)</f>
        <v>GM0575</v>
      </c>
      <c r="C192" t="str">
        <f>'ETLocal datasets'!C178</f>
        <v>Noordwijk</v>
      </c>
      <c r="D192">
        <f>INDEX(CBS_bevolking_2018!B:C,MATCH(Verdeelsleutels_absoluut!C192,CBS_bevolking_2018!B:B,0),2)</f>
        <v>26174</v>
      </c>
      <c r="E192">
        <f>INDEX(CBS_landbouw_2018!$C:$I,MATCH(Verdeelsleutels_absoluut!$C192,CBS_landbouw_2018!$B:$B,0),MATCH(Verdeelsleutels_absoluut!E$1,CBS_landbouw_2018!$C$1:$I$1,0))</f>
        <v>30845</v>
      </c>
      <c r="F192">
        <f>INDEX(CBS_landbouw_2018!$C:$I,MATCH(Verdeelsleutels_absoluut!$C192,CBS_landbouw_2018!$B:$B,0),MATCH(Verdeelsleutels_absoluut!F$1,CBS_landbouw_2018!$C$1:$I$1,0))</f>
        <v>6884</v>
      </c>
      <c r="G192">
        <f>INDEX(CBS_landbouw_2018!$C:$I,MATCH(Verdeelsleutels_absoluut!$C192,CBS_landbouw_2018!$B:$B,0),MATCH(Verdeelsleutels_absoluut!G$1,CBS_landbouw_2018!$C$1:$I$1,0))</f>
        <v>97</v>
      </c>
      <c r="H192">
        <f>INDEX(CBS_landbouw_2018!$C:$I,MATCH(Verdeelsleutels_absoluut!$C192,CBS_landbouw_2018!$B:$B,0),MATCH(Verdeelsleutels_absoluut!H$1,CBS_landbouw_2018!$C$1:$I$1,0))</f>
        <v>0</v>
      </c>
      <c r="I192">
        <f>INDEX(CBS_landbouw_2018!$C:$I,MATCH(Verdeelsleutels_absoluut!$C192,CBS_landbouw_2018!$B:$B,0),MATCH(Verdeelsleutels_absoluut!I$1,CBS_landbouw_2018!$C$1:$I$1,0))</f>
        <v>0</v>
      </c>
      <c r="J192">
        <f>INDEX(CBS_landbouw_2018!$C:$I,MATCH(Verdeelsleutels_absoluut!$C192,CBS_landbouw_2018!$B:$B,0),MATCH(Verdeelsleutels_absoluut!J$1,CBS_landbouw_2018!$C$1:$I$1,0))</f>
        <v>0</v>
      </c>
      <c r="K192">
        <f>INDEX(CBS_landbouw_2018!$C:$I,MATCH(Verdeelsleutels_absoluut!$C192,CBS_landbouw_2018!$B:$B,0),MATCH(Verdeelsleutels_absoluut!K$1,CBS_landbouw_2018!$C$1:$I$1,0))</f>
        <v>0</v>
      </c>
      <c r="L192">
        <f t="shared" si="8"/>
        <v>23961</v>
      </c>
      <c r="M192">
        <f>INDEX(CBS_bodemgebruik_2015!$C:$F,MATCH(Verdeelsleutels_absoluut!$C192,CBS_bodemgebruik_2015!$B:$B,0),MATCH(Verdeelsleutels_absoluut!M$1,CBS_bodemgebruik_2015!$C$1:$F$1,0))</f>
        <v>813</v>
      </c>
      <c r="N192">
        <f>INDEX(CBS_bodemgebruik_2015!$C:$F,MATCH(Verdeelsleutels_absoluut!$C192,CBS_bodemgebruik_2015!$B:$B,0),MATCH(Verdeelsleutels_absoluut!N$1,CBS_bodemgebruik_2015!$C$1:$F$1,0))</f>
        <v>30</v>
      </c>
      <c r="O192">
        <f>INDEX(CBS_bodemgebruik_2015!$C:$F,MATCH(Verdeelsleutels_absoluut!$C192,CBS_bodemgebruik_2015!$B:$B,0),MATCH(Verdeelsleutels_absoluut!O$1,CBS_bodemgebruik_2015!$C$1:$F$1,0))</f>
        <v>258</v>
      </c>
      <c r="P192">
        <f>INDEX(CBS_bodemgebruik_2015!$C:$F,MATCH(Verdeelsleutels_absoluut!$C192,CBS_bodemgebruik_2015!$B:$B,0),MATCH(Verdeelsleutels_absoluut!P$1,CBS_bodemgebruik_2015!$C$1:$F$1,0))</f>
        <v>1654</v>
      </c>
      <c r="Q192">
        <f>INDEX(CBS_bodemgebruik_2015!$C:$I,MATCH(Verdeelsleutels_absoluut!$C192,CBS_bodemgebruik_2015!$B:$B,0),MATCH(Verdeelsleutels_absoluut!Q$1,CBS_bodemgebruik_2015!$C$1:$I$1,0))</f>
        <v>1</v>
      </c>
      <c r="R192">
        <f>INDEX(CBS_bodemgebruik_2015!$C:$I,MATCH(Verdeelsleutels_absoluut!$C192,CBS_bodemgebruik_2015!$B:$B,0),MATCH(Verdeelsleutels_absoluut!R$1,CBS_bodemgebruik_2015!$C$1:$I$1,0))</f>
        <v>0</v>
      </c>
      <c r="S192">
        <f>INDEX(CBS_bodemgebruik_2015!$C:$I,MATCH(Verdeelsleutels_absoluut!$C192,CBS_bodemgebruik_2015!$B:$B,0),MATCH(Verdeelsleutels_absoluut!S$1,CBS_bodemgebruik_2015!$C$1:$I$1,0))</f>
        <v>16</v>
      </c>
      <c r="T192">
        <f t="shared" si="7"/>
        <v>17</v>
      </c>
      <c r="U192">
        <f>INDEX(CBS_wegen_2019!B:C,MATCH(C192,CBS_wegen_2019!B:B,0),2)</f>
        <v>146</v>
      </c>
    </row>
    <row r="193" spans="2:21">
      <c r="B193" t="str">
        <f>INDEX('ETLocal datasets'!B:C,MATCH(Verdeelsleutels_absoluut!C193,'ETLocal datasets'!C:C,0),1)</f>
        <v>GM0576</v>
      </c>
      <c r="C193" t="str">
        <f>'ETLocal datasets'!C179</f>
        <v>Noordwijkerhout</v>
      </c>
      <c r="D193">
        <f>INDEX(CBS_bevolking_2018!B:C,MATCH(Verdeelsleutels_absoluut!C193,CBS_bevolking_2018!B:B,0),2)</f>
        <v>16685</v>
      </c>
      <c r="E193">
        <f>INDEX(CBS_landbouw_2018!$C:$I,MATCH(Verdeelsleutels_absoluut!$C193,CBS_landbouw_2018!$B:$B,0),MATCH(Verdeelsleutels_absoluut!E$1,CBS_landbouw_2018!$C$1:$I$1,0))</f>
        <v>150676</v>
      </c>
      <c r="F193">
        <f>INDEX(CBS_landbouw_2018!$C:$I,MATCH(Verdeelsleutels_absoluut!$C193,CBS_landbouw_2018!$B:$B,0),MATCH(Verdeelsleutels_absoluut!F$1,CBS_landbouw_2018!$C$1:$I$1,0))</f>
        <v>11594</v>
      </c>
      <c r="G193">
        <f>INDEX(CBS_landbouw_2018!$C:$I,MATCH(Verdeelsleutels_absoluut!$C193,CBS_landbouw_2018!$B:$B,0),MATCH(Verdeelsleutels_absoluut!G$1,CBS_landbouw_2018!$C$1:$I$1,0))</f>
        <v>63</v>
      </c>
      <c r="H193">
        <f>INDEX(CBS_landbouw_2018!$C:$I,MATCH(Verdeelsleutels_absoluut!$C193,CBS_landbouw_2018!$B:$B,0),MATCH(Verdeelsleutels_absoluut!H$1,CBS_landbouw_2018!$C$1:$I$1,0))</f>
        <v>0</v>
      </c>
      <c r="I193">
        <f>INDEX(CBS_landbouw_2018!$C:$I,MATCH(Verdeelsleutels_absoluut!$C193,CBS_landbouw_2018!$B:$B,0),MATCH(Verdeelsleutels_absoluut!I$1,CBS_landbouw_2018!$C$1:$I$1,0))</f>
        <v>0</v>
      </c>
      <c r="J193">
        <f>INDEX(CBS_landbouw_2018!$C:$I,MATCH(Verdeelsleutels_absoluut!$C193,CBS_landbouw_2018!$B:$B,0),MATCH(Verdeelsleutels_absoluut!J$1,CBS_landbouw_2018!$C$1:$I$1,0))</f>
        <v>182</v>
      </c>
      <c r="K193">
        <f>INDEX(CBS_landbouw_2018!$C:$I,MATCH(Verdeelsleutels_absoluut!$C193,CBS_landbouw_2018!$B:$B,0),MATCH(Verdeelsleutels_absoluut!K$1,CBS_landbouw_2018!$C$1:$I$1,0))</f>
        <v>4567</v>
      </c>
      <c r="L193">
        <f t="shared" si="8"/>
        <v>139082</v>
      </c>
      <c r="M193">
        <f>INDEX(CBS_bodemgebruik_2015!$C:$F,MATCH(Verdeelsleutels_absoluut!$C193,CBS_bodemgebruik_2015!$B:$B,0),MATCH(Verdeelsleutels_absoluut!M$1,CBS_bodemgebruik_2015!$C$1:$F$1,0))</f>
        <v>1462</v>
      </c>
      <c r="N193">
        <f>INDEX(CBS_bodemgebruik_2015!$C:$F,MATCH(Verdeelsleutels_absoluut!$C193,CBS_bodemgebruik_2015!$B:$B,0),MATCH(Verdeelsleutels_absoluut!N$1,CBS_bodemgebruik_2015!$C$1:$F$1,0))</f>
        <v>9</v>
      </c>
      <c r="O193">
        <f>INDEX(CBS_bodemgebruik_2015!$C:$F,MATCH(Verdeelsleutels_absoluut!$C193,CBS_bodemgebruik_2015!$B:$B,0),MATCH(Verdeelsleutels_absoluut!O$1,CBS_bodemgebruik_2015!$C$1:$F$1,0))</f>
        <v>55</v>
      </c>
      <c r="P193">
        <f>INDEX(CBS_bodemgebruik_2015!$C:$F,MATCH(Verdeelsleutels_absoluut!$C193,CBS_bodemgebruik_2015!$B:$B,0),MATCH(Verdeelsleutels_absoluut!P$1,CBS_bodemgebruik_2015!$C$1:$F$1,0))</f>
        <v>129</v>
      </c>
      <c r="Q193">
        <f>INDEX(CBS_bodemgebruik_2015!$C:$I,MATCH(Verdeelsleutels_absoluut!$C193,CBS_bodemgebruik_2015!$B:$B,0),MATCH(Verdeelsleutels_absoluut!Q$1,CBS_bodemgebruik_2015!$C$1:$I$1,0))</f>
        <v>0</v>
      </c>
      <c r="R193">
        <f>INDEX(CBS_bodemgebruik_2015!$C:$I,MATCH(Verdeelsleutels_absoluut!$C193,CBS_bodemgebruik_2015!$B:$B,0),MATCH(Verdeelsleutels_absoluut!R$1,CBS_bodemgebruik_2015!$C$1:$I$1,0))</f>
        <v>37</v>
      </c>
      <c r="S193">
        <f>INDEX(CBS_bodemgebruik_2015!$C:$I,MATCH(Verdeelsleutels_absoluut!$C193,CBS_bodemgebruik_2015!$B:$B,0),MATCH(Verdeelsleutels_absoluut!S$1,CBS_bodemgebruik_2015!$C$1:$I$1,0))</f>
        <v>46</v>
      </c>
      <c r="T193">
        <f t="shared" si="7"/>
        <v>83</v>
      </c>
      <c r="U193">
        <f>INDEX(CBS_wegen_2019!B:C,MATCH(C193,CBS_wegen_2019!B:B,0),2)</f>
        <v>85</v>
      </c>
    </row>
    <row r="194" spans="2:21">
      <c r="B194" t="str">
        <f>INDEX('ETLocal datasets'!B:C,MATCH(Verdeelsleutels_absoluut!C194,'ETLocal datasets'!C:C,0),1)</f>
        <v>GM0579</v>
      </c>
      <c r="C194" t="str">
        <f>'ETLocal datasets'!C180</f>
        <v>Oegstgeest</v>
      </c>
      <c r="D194">
        <f>INDEX(CBS_bevolking_2018!B:C,MATCH(Verdeelsleutels_absoluut!C194,CBS_bevolking_2018!B:B,0),2)</f>
        <v>24426</v>
      </c>
      <c r="E194">
        <f>INDEX(CBS_landbouw_2018!$C:$I,MATCH(Verdeelsleutels_absoluut!$C194,CBS_landbouw_2018!$B:$B,0),MATCH(Verdeelsleutels_absoluut!E$1,CBS_landbouw_2018!$C$1:$I$1,0))</f>
        <v>8562</v>
      </c>
      <c r="F194">
        <f>INDEX(CBS_landbouw_2018!$C:$I,MATCH(Verdeelsleutels_absoluut!$C194,CBS_landbouw_2018!$B:$B,0),MATCH(Verdeelsleutels_absoluut!F$1,CBS_landbouw_2018!$C$1:$I$1,0))</f>
        <v>7850</v>
      </c>
      <c r="G194">
        <f>INDEX(CBS_landbouw_2018!$C:$I,MATCH(Verdeelsleutels_absoluut!$C194,CBS_landbouw_2018!$B:$B,0),MATCH(Verdeelsleutels_absoluut!G$1,CBS_landbouw_2018!$C$1:$I$1,0))</f>
        <v>102</v>
      </c>
      <c r="H194">
        <f>INDEX(CBS_landbouw_2018!$C:$I,MATCH(Verdeelsleutels_absoluut!$C194,CBS_landbouw_2018!$B:$B,0),MATCH(Verdeelsleutels_absoluut!H$1,CBS_landbouw_2018!$C$1:$I$1,0))</f>
        <v>0</v>
      </c>
      <c r="I194">
        <f>INDEX(CBS_landbouw_2018!$C:$I,MATCH(Verdeelsleutels_absoluut!$C194,CBS_landbouw_2018!$B:$B,0),MATCH(Verdeelsleutels_absoluut!I$1,CBS_landbouw_2018!$C$1:$I$1,0))</f>
        <v>0</v>
      </c>
      <c r="J194">
        <f>INDEX(CBS_landbouw_2018!$C:$I,MATCH(Verdeelsleutels_absoluut!$C194,CBS_landbouw_2018!$B:$B,0),MATCH(Verdeelsleutels_absoluut!J$1,CBS_landbouw_2018!$C$1:$I$1,0))</f>
        <v>0</v>
      </c>
      <c r="K194">
        <f>INDEX(CBS_landbouw_2018!$C:$I,MATCH(Verdeelsleutels_absoluut!$C194,CBS_landbouw_2018!$B:$B,0),MATCH(Verdeelsleutels_absoluut!K$1,CBS_landbouw_2018!$C$1:$I$1,0))</f>
        <v>0</v>
      </c>
      <c r="L194">
        <f t="shared" si="8"/>
        <v>712</v>
      </c>
      <c r="M194">
        <f>INDEX(CBS_bodemgebruik_2015!$C:$F,MATCH(Verdeelsleutels_absoluut!$C194,CBS_bodemgebruik_2015!$B:$B,0),MATCH(Verdeelsleutels_absoluut!M$1,CBS_bodemgebruik_2015!$C$1:$F$1,0))</f>
        <v>131</v>
      </c>
      <c r="N194">
        <f>INDEX(CBS_bodemgebruik_2015!$C:$F,MATCH(Verdeelsleutels_absoluut!$C194,CBS_bodemgebruik_2015!$B:$B,0),MATCH(Verdeelsleutels_absoluut!N$1,CBS_bodemgebruik_2015!$C$1:$F$1,0))</f>
        <v>43</v>
      </c>
      <c r="O194">
        <f>INDEX(CBS_bodemgebruik_2015!$C:$F,MATCH(Verdeelsleutels_absoluut!$C194,CBS_bodemgebruik_2015!$B:$B,0),MATCH(Verdeelsleutels_absoluut!O$1,CBS_bodemgebruik_2015!$C$1:$F$1,0))</f>
        <v>22</v>
      </c>
      <c r="P194">
        <f>INDEX(CBS_bodemgebruik_2015!$C:$F,MATCH(Verdeelsleutels_absoluut!$C194,CBS_bodemgebruik_2015!$B:$B,0),MATCH(Verdeelsleutels_absoluut!P$1,CBS_bodemgebruik_2015!$C$1:$F$1,0))</f>
        <v>0</v>
      </c>
      <c r="Q194">
        <f>INDEX(CBS_bodemgebruik_2015!$C:$I,MATCH(Verdeelsleutels_absoluut!$C194,CBS_bodemgebruik_2015!$B:$B,0),MATCH(Verdeelsleutels_absoluut!Q$1,CBS_bodemgebruik_2015!$C$1:$I$1,0))</f>
        <v>0</v>
      </c>
      <c r="R194">
        <f>INDEX(CBS_bodemgebruik_2015!$C:$I,MATCH(Verdeelsleutels_absoluut!$C194,CBS_bodemgebruik_2015!$B:$B,0),MATCH(Verdeelsleutels_absoluut!R$1,CBS_bodemgebruik_2015!$C$1:$I$1,0))</f>
        <v>34</v>
      </c>
      <c r="S194">
        <f>INDEX(CBS_bodemgebruik_2015!$C:$I,MATCH(Verdeelsleutels_absoluut!$C194,CBS_bodemgebruik_2015!$B:$B,0),MATCH(Verdeelsleutels_absoluut!S$1,CBS_bodemgebruik_2015!$C$1:$I$1,0))</f>
        <v>32</v>
      </c>
      <c r="T194">
        <f t="shared" si="7"/>
        <v>66</v>
      </c>
      <c r="U194">
        <f>INDEX(CBS_wegen_2019!B:C,MATCH(C194,CBS_wegen_2019!B:B,0),2)</f>
        <v>85</v>
      </c>
    </row>
    <row r="195" spans="2:21">
      <c r="B195" t="str">
        <f>INDEX('ETLocal datasets'!B:C,MATCH(Verdeelsleutels_absoluut!C195,'ETLocal datasets'!C:C,0),1)</f>
        <v>GM0584</v>
      </c>
      <c r="C195" t="str">
        <f>'ETLocal datasets'!C181</f>
        <v>Oud-Beijerland</v>
      </c>
      <c r="D195">
        <f>INDEX(CBS_bevolking_2018!B:C,MATCH(Verdeelsleutels_absoluut!C195,CBS_bevolking_2018!B:B,0),2)</f>
        <v>24403</v>
      </c>
      <c r="E195">
        <f>INDEX(CBS_landbouw_2018!$C:$I,MATCH(Verdeelsleutels_absoluut!$C195,CBS_landbouw_2018!$B:$B,0),MATCH(Verdeelsleutels_absoluut!E$1,CBS_landbouw_2018!$C$1:$I$1,0))</f>
        <v>95920</v>
      </c>
      <c r="F195">
        <f>INDEX(CBS_landbouw_2018!$C:$I,MATCH(Verdeelsleutels_absoluut!$C195,CBS_landbouw_2018!$B:$B,0),MATCH(Verdeelsleutels_absoluut!F$1,CBS_landbouw_2018!$C$1:$I$1,0))</f>
        <v>7784</v>
      </c>
      <c r="G195">
        <f>INDEX(CBS_landbouw_2018!$C:$I,MATCH(Verdeelsleutels_absoluut!$C195,CBS_landbouw_2018!$B:$B,0),MATCH(Verdeelsleutels_absoluut!G$1,CBS_landbouw_2018!$C$1:$I$1,0))</f>
        <v>94</v>
      </c>
      <c r="H195">
        <f>INDEX(CBS_landbouw_2018!$C:$I,MATCH(Verdeelsleutels_absoluut!$C195,CBS_landbouw_2018!$B:$B,0),MATCH(Verdeelsleutels_absoluut!H$1,CBS_landbouw_2018!$C$1:$I$1,0))</f>
        <v>0</v>
      </c>
      <c r="I195">
        <f>INDEX(CBS_landbouw_2018!$C:$I,MATCH(Verdeelsleutels_absoluut!$C195,CBS_landbouw_2018!$B:$B,0),MATCH(Verdeelsleutels_absoluut!I$1,CBS_landbouw_2018!$C$1:$I$1,0))</f>
        <v>0</v>
      </c>
      <c r="J195">
        <f>INDEX(CBS_landbouw_2018!$C:$I,MATCH(Verdeelsleutels_absoluut!$C195,CBS_landbouw_2018!$B:$B,0),MATCH(Verdeelsleutels_absoluut!J$1,CBS_landbouw_2018!$C$1:$I$1,0))</f>
        <v>25540</v>
      </c>
      <c r="K195">
        <f>INDEX(CBS_landbouw_2018!$C:$I,MATCH(Verdeelsleutels_absoluut!$C195,CBS_landbouw_2018!$B:$B,0),MATCH(Verdeelsleutels_absoluut!K$1,CBS_landbouw_2018!$C$1:$I$1,0))</f>
        <v>9143</v>
      </c>
      <c r="L195">
        <f t="shared" si="8"/>
        <v>88136</v>
      </c>
      <c r="M195">
        <f>INDEX(CBS_bodemgebruik_2015!$C:$F,MATCH(Verdeelsleutels_absoluut!$C195,CBS_bodemgebruik_2015!$B:$B,0),MATCH(Verdeelsleutels_absoluut!M$1,CBS_bodemgebruik_2015!$C$1:$F$1,0))</f>
        <v>1202</v>
      </c>
      <c r="N195">
        <f>INDEX(CBS_bodemgebruik_2015!$C:$F,MATCH(Verdeelsleutels_absoluut!$C195,CBS_bodemgebruik_2015!$B:$B,0),MATCH(Verdeelsleutels_absoluut!N$1,CBS_bodemgebruik_2015!$C$1:$F$1,0))</f>
        <v>35</v>
      </c>
      <c r="O195">
        <f>INDEX(CBS_bodemgebruik_2015!$C:$F,MATCH(Verdeelsleutels_absoluut!$C195,CBS_bodemgebruik_2015!$B:$B,0),MATCH(Verdeelsleutels_absoluut!O$1,CBS_bodemgebruik_2015!$C$1:$F$1,0))</f>
        <v>3</v>
      </c>
      <c r="P195">
        <f>INDEX(CBS_bodemgebruik_2015!$C:$F,MATCH(Verdeelsleutels_absoluut!$C195,CBS_bodemgebruik_2015!$B:$B,0),MATCH(Verdeelsleutels_absoluut!P$1,CBS_bodemgebruik_2015!$C$1:$F$1,0))</f>
        <v>0</v>
      </c>
      <c r="Q195">
        <f>INDEX(CBS_bodemgebruik_2015!$C:$I,MATCH(Verdeelsleutels_absoluut!$C195,CBS_bodemgebruik_2015!$B:$B,0),MATCH(Verdeelsleutels_absoluut!Q$1,CBS_bodemgebruik_2015!$C$1:$I$1,0))</f>
        <v>0</v>
      </c>
      <c r="R195">
        <f>INDEX(CBS_bodemgebruik_2015!$C:$I,MATCH(Verdeelsleutels_absoluut!$C195,CBS_bodemgebruik_2015!$B:$B,0),MATCH(Verdeelsleutels_absoluut!R$1,CBS_bodemgebruik_2015!$C$1:$I$1,0))</f>
        <v>7</v>
      </c>
      <c r="S195">
        <f>INDEX(CBS_bodemgebruik_2015!$C:$I,MATCH(Verdeelsleutels_absoluut!$C195,CBS_bodemgebruik_2015!$B:$B,0),MATCH(Verdeelsleutels_absoluut!S$1,CBS_bodemgebruik_2015!$C$1:$I$1,0))</f>
        <v>19</v>
      </c>
      <c r="T195">
        <f t="shared" si="7"/>
        <v>26</v>
      </c>
      <c r="U195">
        <f>INDEX(CBS_wegen_2019!B:C,MATCH(C195,CBS_wegen_2019!B:B,0),2)</f>
        <v>122</v>
      </c>
    </row>
    <row r="196" spans="2:21">
      <c r="B196" t="str">
        <f>INDEX('ETLocal datasets'!B:C,MATCH(Verdeelsleutels_absoluut!C196,'ETLocal datasets'!C:C,0),1)</f>
        <v>GM0585</v>
      </c>
      <c r="C196" t="str">
        <f>'ETLocal datasets'!C182</f>
        <v>Binnenmaas</v>
      </c>
      <c r="D196">
        <f>INDEX(CBS_bevolking_2018!B:C,MATCH(Verdeelsleutels_absoluut!C196,CBS_bevolking_2018!B:B,0),2)</f>
        <v>29292</v>
      </c>
      <c r="E196">
        <f>INDEX(CBS_landbouw_2018!$C:$I,MATCH(Verdeelsleutels_absoluut!$C196,CBS_landbouw_2018!$B:$B,0),MATCH(Verdeelsleutels_absoluut!E$1,CBS_landbouw_2018!$C$1:$I$1,0))</f>
        <v>422339</v>
      </c>
      <c r="F196">
        <f>INDEX(CBS_landbouw_2018!$C:$I,MATCH(Verdeelsleutels_absoluut!$C196,CBS_landbouw_2018!$B:$B,0),MATCH(Verdeelsleutels_absoluut!F$1,CBS_landbouw_2018!$C$1:$I$1,0))</f>
        <v>40652</v>
      </c>
      <c r="G196">
        <f>INDEX(CBS_landbouw_2018!$C:$I,MATCH(Verdeelsleutels_absoluut!$C196,CBS_landbouw_2018!$B:$B,0),MATCH(Verdeelsleutels_absoluut!G$1,CBS_landbouw_2018!$C$1:$I$1,0))</f>
        <v>418</v>
      </c>
      <c r="H196">
        <f>INDEX(CBS_landbouw_2018!$C:$I,MATCH(Verdeelsleutels_absoluut!$C196,CBS_landbouw_2018!$B:$B,0),MATCH(Verdeelsleutels_absoluut!H$1,CBS_landbouw_2018!$C$1:$I$1,0))</f>
        <v>0</v>
      </c>
      <c r="I196">
        <f>INDEX(CBS_landbouw_2018!$C:$I,MATCH(Verdeelsleutels_absoluut!$C196,CBS_landbouw_2018!$B:$B,0),MATCH(Verdeelsleutels_absoluut!I$1,CBS_landbouw_2018!$C$1:$I$1,0))</f>
        <v>99130</v>
      </c>
      <c r="J196">
        <f>INDEX(CBS_landbouw_2018!$C:$I,MATCH(Verdeelsleutels_absoluut!$C196,CBS_landbouw_2018!$B:$B,0),MATCH(Verdeelsleutels_absoluut!J$1,CBS_landbouw_2018!$C$1:$I$1,0))</f>
        <v>116746</v>
      </c>
      <c r="K196">
        <f>INDEX(CBS_landbouw_2018!$C:$I,MATCH(Verdeelsleutels_absoluut!$C196,CBS_landbouw_2018!$B:$B,0),MATCH(Verdeelsleutels_absoluut!K$1,CBS_landbouw_2018!$C$1:$I$1,0))</f>
        <v>41004</v>
      </c>
      <c r="L196">
        <f t="shared" si="8"/>
        <v>381687</v>
      </c>
      <c r="M196">
        <f>INDEX(CBS_bodemgebruik_2015!$C:$F,MATCH(Verdeelsleutels_absoluut!$C196,CBS_bodemgebruik_2015!$B:$B,0),MATCH(Verdeelsleutels_absoluut!M$1,CBS_bodemgebruik_2015!$C$1:$F$1,0))</f>
        <v>5401</v>
      </c>
      <c r="N196">
        <f>INDEX(CBS_bodemgebruik_2015!$C:$F,MATCH(Verdeelsleutels_absoluut!$C196,CBS_bodemgebruik_2015!$B:$B,0),MATCH(Verdeelsleutels_absoluut!N$1,CBS_bodemgebruik_2015!$C$1:$F$1,0))</f>
        <v>56</v>
      </c>
      <c r="O196">
        <f>INDEX(CBS_bodemgebruik_2015!$C:$F,MATCH(Verdeelsleutels_absoluut!$C196,CBS_bodemgebruik_2015!$B:$B,0),MATCH(Verdeelsleutels_absoluut!O$1,CBS_bodemgebruik_2015!$C$1:$F$1,0))</f>
        <v>127</v>
      </c>
      <c r="P196">
        <f>INDEX(CBS_bodemgebruik_2015!$C:$F,MATCH(Verdeelsleutels_absoluut!$C196,CBS_bodemgebruik_2015!$B:$B,0),MATCH(Verdeelsleutels_absoluut!P$1,CBS_bodemgebruik_2015!$C$1:$F$1,0))</f>
        <v>0</v>
      </c>
      <c r="Q196">
        <f>INDEX(CBS_bodemgebruik_2015!$C:$I,MATCH(Verdeelsleutels_absoluut!$C196,CBS_bodemgebruik_2015!$B:$B,0),MATCH(Verdeelsleutels_absoluut!Q$1,CBS_bodemgebruik_2015!$C$1:$I$1,0))</f>
        <v>110</v>
      </c>
      <c r="R196">
        <f>INDEX(CBS_bodemgebruik_2015!$C:$I,MATCH(Verdeelsleutels_absoluut!$C196,CBS_bodemgebruik_2015!$B:$B,0),MATCH(Verdeelsleutels_absoluut!R$1,CBS_bodemgebruik_2015!$C$1:$I$1,0))</f>
        <v>0</v>
      </c>
      <c r="S196">
        <f>INDEX(CBS_bodemgebruik_2015!$C:$I,MATCH(Verdeelsleutels_absoluut!$C196,CBS_bodemgebruik_2015!$B:$B,0),MATCH(Verdeelsleutels_absoluut!S$1,CBS_bodemgebruik_2015!$C$1:$I$1,0))</f>
        <v>273</v>
      </c>
      <c r="T196">
        <f t="shared" si="7"/>
        <v>383</v>
      </c>
      <c r="U196">
        <f>INDEX(CBS_wegen_2019!B:C,MATCH(C196,CBS_wegen_2019!B:B,0),2)</f>
        <v>243</v>
      </c>
    </row>
    <row r="197" spans="2:21">
      <c r="B197" t="str">
        <f>INDEX('ETLocal datasets'!B:C,MATCH(Verdeelsleutels_absoluut!C197,'ETLocal datasets'!C:C,0),1)</f>
        <v>GM0588</v>
      </c>
      <c r="C197" t="str">
        <f>'ETLocal datasets'!C183</f>
        <v>Korendijk</v>
      </c>
      <c r="D197">
        <f>INDEX(CBS_bevolking_2018!B:C,MATCH(Verdeelsleutels_absoluut!C197,CBS_bevolking_2018!B:B,0),2)</f>
        <v>11269</v>
      </c>
      <c r="E197">
        <f>INDEX(CBS_landbouw_2018!$C:$I,MATCH(Verdeelsleutels_absoluut!$C197,CBS_landbouw_2018!$B:$B,0),MATCH(Verdeelsleutels_absoluut!E$1,CBS_landbouw_2018!$C$1:$I$1,0))</f>
        <v>486170</v>
      </c>
      <c r="F197">
        <f>INDEX(CBS_landbouw_2018!$C:$I,MATCH(Verdeelsleutels_absoluut!$C197,CBS_landbouw_2018!$B:$B,0),MATCH(Verdeelsleutels_absoluut!F$1,CBS_landbouw_2018!$C$1:$I$1,0))</f>
        <v>42196</v>
      </c>
      <c r="G197">
        <f>INDEX(CBS_landbouw_2018!$C:$I,MATCH(Verdeelsleutels_absoluut!$C197,CBS_landbouw_2018!$B:$B,0),MATCH(Verdeelsleutels_absoluut!G$1,CBS_landbouw_2018!$C$1:$I$1,0))</f>
        <v>558</v>
      </c>
      <c r="H197">
        <f>INDEX(CBS_landbouw_2018!$C:$I,MATCH(Verdeelsleutels_absoluut!$C197,CBS_landbouw_2018!$B:$B,0),MATCH(Verdeelsleutels_absoluut!H$1,CBS_landbouw_2018!$C$1:$I$1,0))</f>
        <v>4</v>
      </c>
      <c r="I197">
        <f>INDEX(CBS_landbouw_2018!$C:$I,MATCH(Verdeelsleutels_absoluut!$C197,CBS_landbouw_2018!$B:$B,0),MATCH(Verdeelsleutels_absoluut!I$1,CBS_landbouw_2018!$C$1:$I$1,0))</f>
        <v>0</v>
      </c>
      <c r="J197">
        <f>INDEX(CBS_landbouw_2018!$C:$I,MATCH(Verdeelsleutels_absoluut!$C197,CBS_landbouw_2018!$B:$B,0),MATCH(Verdeelsleutels_absoluut!J$1,CBS_landbouw_2018!$C$1:$I$1,0))</f>
        <v>110575</v>
      </c>
      <c r="K197">
        <f>INDEX(CBS_landbouw_2018!$C:$I,MATCH(Verdeelsleutels_absoluut!$C197,CBS_landbouw_2018!$B:$B,0),MATCH(Verdeelsleutels_absoluut!K$1,CBS_landbouw_2018!$C$1:$I$1,0))</f>
        <v>61836</v>
      </c>
      <c r="L197">
        <f t="shared" si="8"/>
        <v>443974</v>
      </c>
      <c r="M197">
        <f>INDEX(CBS_bodemgebruik_2015!$C:$F,MATCH(Verdeelsleutels_absoluut!$C197,CBS_bodemgebruik_2015!$B:$B,0),MATCH(Verdeelsleutels_absoluut!M$1,CBS_bodemgebruik_2015!$C$1:$F$1,0))</f>
        <v>6052</v>
      </c>
      <c r="N197">
        <f>INDEX(CBS_bodemgebruik_2015!$C:$F,MATCH(Verdeelsleutels_absoluut!$C197,CBS_bodemgebruik_2015!$B:$B,0),MATCH(Verdeelsleutels_absoluut!N$1,CBS_bodemgebruik_2015!$C$1:$F$1,0))</f>
        <v>13</v>
      </c>
      <c r="O197">
        <f>INDEX(CBS_bodemgebruik_2015!$C:$F,MATCH(Verdeelsleutels_absoluut!$C197,CBS_bodemgebruik_2015!$B:$B,0),MATCH(Verdeelsleutels_absoluut!O$1,CBS_bodemgebruik_2015!$C$1:$F$1,0))</f>
        <v>106</v>
      </c>
      <c r="P197">
        <f>INDEX(CBS_bodemgebruik_2015!$C:$F,MATCH(Verdeelsleutels_absoluut!$C197,CBS_bodemgebruik_2015!$B:$B,0),MATCH(Verdeelsleutels_absoluut!P$1,CBS_bodemgebruik_2015!$C$1:$F$1,0))</f>
        <v>10</v>
      </c>
      <c r="Q197">
        <f>INDEX(CBS_bodemgebruik_2015!$C:$I,MATCH(Verdeelsleutels_absoluut!$C197,CBS_bodemgebruik_2015!$B:$B,0),MATCH(Verdeelsleutels_absoluut!Q$1,CBS_bodemgebruik_2015!$C$1:$I$1,0))</f>
        <v>978</v>
      </c>
      <c r="R197">
        <f>INDEX(CBS_bodemgebruik_2015!$C:$I,MATCH(Verdeelsleutels_absoluut!$C197,CBS_bodemgebruik_2015!$B:$B,0),MATCH(Verdeelsleutels_absoluut!R$1,CBS_bodemgebruik_2015!$C$1:$I$1,0))</f>
        <v>6</v>
      </c>
      <c r="S197">
        <f>INDEX(CBS_bodemgebruik_2015!$C:$I,MATCH(Verdeelsleutels_absoluut!$C197,CBS_bodemgebruik_2015!$B:$B,0),MATCH(Verdeelsleutels_absoluut!S$1,CBS_bodemgebruik_2015!$C$1:$I$1,0))</f>
        <v>247</v>
      </c>
      <c r="T197">
        <f t="shared" si="7"/>
        <v>1231</v>
      </c>
      <c r="U197">
        <f>INDEX(CBS_wegen_2019!B:C,MATCH(C197,CBS_wegen_2019!B:B,0),2)</f>
        <v>170</v>
      </c>
    </row>
    <row r="198" spans="2:21">
      <c r="B198" t="str">
        <f>INDEX('ETLocal datasets'!B:C,MATCH(Verdeelsleutels_absoluut!C198,'ETLocal datasets'!C:C,0),1)</f>
        <v>GM0589</v>
      </c>
      <c r="C198" t="str">
        <f>'ETLocal datasets'!C184</f>
        <v>Oudewater</v>
      </c>
      <c r="D198">
        <f>INDEX(CBS_bevolking_2018!B:C,MATCH(Verdeelsleutels_absoluut!C198,CBS_bevolking_2018!B:B,0),2)</f>
        <v>10201</v>
      </c>
      <c r="E198">
        <f>INDEX(CBS_landbouw_2018!$C:$I,MATCH(Verdeelsleutels_absoluut!$C198,CBS_landbouw_2018!$B:$B,0),MATCH(Verdeelsleutels_absoluut!E$1,CBS_landbouw_2018!$C$1:$I$1,0))</f>
        <v>296278</v>
      </c>
      <c r="F198">
        <f>INDEX(CBS_landbouw_2018!$C:$I,MATCH(Verdeelsleutels_absoluut!$C198,CBS_landbouw_2018!$B:$B,0),MATCH(Verdeelsleutels_absoluut!F$1,CBS_landbouw_2018!$C$1:$I$1,0))</f>
        <v>242016</v>
      </c>
      <c r="G198">
        <f>INDEX(CBS_landbouw_2018!$C:$I,MATCH(Verdeelsleutels_absoluut!$C198,CBS_landbouw_2018!$B:$B,0),MATCH(Verdeelsleutels_absoluut!G$1,CBS_landbouw_2018!$C$1:$I$1,0))</f>
        <v>5055</v>
      </c>
      <c r="H198">
        <f>INDEX(CBS_landbouw_2018!$C:$I,MATCH(Verdeelsleutels_absoluut!$C198,CBS_landbouw_2018!$B:$B,0),MATCH(Verdeelsleutels_absoluut!H$1,CBS_landbouw_2018!$C$1:$I$1,0))</f>
        <v>16959</v>
      </c>
      <c r="I198">
        <f>INDEX(CBS_landbouw_2018!$C:$I,MATCH(Verdeelsleutels_absoluut!$C198,CBS_landbouw_2018!$B:$B,0),MATCH(Verdeelsleutels_absoluut!I$1,CBS_landbouw_2018!$C$1:$I$1,0))</f>
        <v>111793</v>
      </c>
      <c r="J198">
        <f>INDEX(CBS_landbouw_2018!$C:$I,MATCH(Verdeelsleutels_absoluut!$C198,CBS_landbouw_2018!$B:$B,0),MATCH(Verdeelsleutels_absoluut!J$1,CBS_landbouw_2018!$C$1:$I$1,0))</f>
        <v>207</v>
      </c>
      <c r="K198">
        <f>INDEX(CBS_landbouw_2018!$C:$I,MATCH(Verdeelsleutels_absoluut!$C198,CBS_landbouw_2018!$B:$B,0),MATCH(Verdeelsleutels_absoluut!K$1,CBS_landbouw_2018!$C$1:$I$1,0))</f>
        <v>0</v>
      </c>
      <c r="L198">
        <f t="shared" si="8"/>
        <v>54262</v>
      </c>
      <c r="M198">
        <f>INDEX(CBS_bodemgebruik_2015!$C:$F,MATCH(Verdeelsleutels_absoluut!$C198,CBS_bodemgebruik_2015!$B:$B,0),MATCH(Verdeelsleutels_absoluut!M$1,CBS_bodemgebruik_2015!$C$1:$F$1,0))</f>
        <v>3582</v>
      </c>
      <c r="N198">
        <f>INDEX(CBS_bodemgebruik_2015!$C:$F,MATCH(Verdeelsleutels_absoluut!$C198,CBS_bodemgebruik_2015!$B:$B,0),MATCH(Verdeelsleutels_absoluut!N$1,CBS_bodemgebruik_2015!$C$1:$F$1,0))</f>
        <v>8</v>
      </c>
      <c r="O198">
        <f>INDEX(CBS_bodemgebruik_2015!$C:$F,MATCH(Verdeelsleutels_absoluut!$C198,CBS_bodemgebruik_2015!$B:$B,0),MATCH(Verdeelsleutels_absoluut!O$1,CBS_bodemgebruik_2015!$C$1:$F$1,0))</f>
        <v>1</v>
      </c>
      <c r="P198">
        <f>INDEX(CBS_bodemgebruik_2015!$C:$F,MATCH(Verdeelsleutels_absoluut!$C198,CBS_bodemgebruik_2015!$B:$B,0),MATCH(Verdeelsleutels_absoluut!P$1,CBS_bodemgebruik_2015!$C$1:$F$1,0))</f>
        <v>0</v>
      </c>
      <c r="Q198">
        <f>INDEX(CBS_bodemgebruik_2015!$C:$I,MATCH(Verdeelsleutels_absoluut!$C198,CBS_bodemgebruik_2015!$B:$B,0),MATCH(Verdeelsleutels_absoluut!Q$1,CBS_bodemgebruik_2015!$C$1:$I$1,0))</f>
        <v>25</v>
      </c>
      <c r="R198">
        <f>INDEX(CBS_bodemgebruik_2015!$C:$I,MATCH(Verdeelsleutels_absoluut!$C198,CBS_bodemgebruik_2015!$B:$B,0),MATCH(Verdeelsleutels_absoluut!R$1,CBS_bodemgebruik_2015!$C$1:$I$1,0))</f>
        <v>0</v>
      </c>
      <c r="S198">
        <f>INDEX(CBS_bodemgebruik_2015!$C:$I,MATCH(Verdeelsleutels_absoluut!$C198,CBS_bodemgebruik_2015!$B:$B,0),MATCH(Verdeelsleutels_absoluut!S$1,CBS_bodemgebruik_2015!$C$1:$I$1,0))</f>
        <v>120</v>
      </c>
      <c r="T198">
        <f t="shared" si="7"/>
        <v>145</v>
      </c>
      <c r="U198">
        <f>INDEX(CBS_wegen_2019!B:C,MATCH(C198,CBS_wegen_2019!B:B,0),2)</f>
        <v>75</v>
      </c>
    </row>
    <row r="199" spans="2:21">
      <c r="B199" t="str">
        <f>INDEX('ETLocal datasets'!B:C,MATCH(Verdeelsleutels_absoluut!C199,'ETLocal datasets'!C:C,0),1)</f>
        <v>GM0590</v>
      </c>
      <c r="C199" t="str">
        <f>'ETLocal datasets'!C185</f>
        <v>Papendrecht</v>
      </c>
      <c r="D199">
        <f>INDEX(CBS_bevolking_2018!B:C,MATCH(Verdeelsleutels_absoluut!C199,CBS_bevolking_2018!B:B,0),2)</f>
        <v>32290</v>
      </c>
      <c r="E199">
        <f>INDEX(CBS_landbouw_2018!$C:$I,MATCH(Verdeelsleutels_absoluut!$C199,CBS_landbouw_2018!$B:$B,0),MATCH(Verdeelsleutels_absoluut!E$1,CBS_landbouw_2018!$C$1:$I$1,0))</f>
        <v>2433</v>
      </c>
      <c r="F199">
        <f>INDEX(CBS_landbouw_2018!$C:$I,MATCH(Verdeelsleutels_absoluut!$C199,CBS_landbouw_2018!$B:$B,0),MATCH(Verdeelsleutels_absoluut!F$1,CBS_landbouw_2018!$C$1:$I$1,0))</f>
        <v>2324</v>
      </c>
      <c r="G199">
        <f>INDEX(CBS_landbouw_2018!$C:$I,MATCH(Verdeelsleutels_absoluut!$C199,CBS_landbouw_2018!$B:$B,0),MATCH(Verdeelsleutels_absoluut!G$1,CBS_landbouw_2018!$C$1:$I$1,0))</f>
        <v>0</v>
      </c>
      <c r="H199">
        <f>INDEX(CBS_landbouw_2018!$C:$I,MATCH(Verdeelsleutels_absoluut!$C199,CBS_landbouw_2018!$B:$B,0),MATCH(Verdeelsleutels_absoluut!H$1,CBS_landbouw_2018!$C$1:$I$1,0))</f>
        <v>2</v>
      </c>
      <c r="I199">
        <f>INDEX(CBS_landbouw_2018!$C:$I,MATCH(Verdeelsleutels_absoluut!$C199,CBS_landbouw_2018!$B:$B,0),MATCH(Verdeelsleutels_absoluut!I$1,CBS_landbouw_2018!$C$1:$I$1,0))</f>
        <v>0</v>
      </c>
      <c r="J199">
        <f>INDEX(CBS_landbouw_2018!$C:$I,MATCH(Verdeelsleutels_absoluut!$C199,CBS_landbouw_2018!$B:$B,0),MATCH(Verdeelsleutels_absoluut!J$1,CBS_landbouw_2018!$C$1:$I$1,0))</f>
        <v>0</v>
      </c>
      <c r="K199">
        <f>INDEX(CBS_landbouw_2018!$C:$I,MATCH(Verdeelsleutels_absoluut!$C199,CBS_landbouw_2018!$B:$B,0),MATCH(Verdeelsleutels_absoluut!K$1,CBS_landbouw_2018!$C$1:$I$1,0))</f>
        <v>0</v>
      </c>
      <c r="L199">
        <f t="shared" si="8"/>
        <v>109</v>
      </c>
      <c r="M199">
        <f>INDEX(CBS_bodemgebruik_2015!$C:$F,MATCH(Verdeelsleutels_absoluut!$C199,CBS_bodemgebruik_2015!$B:$B,0),MATCH(Verdeelsleutels_absoluut!M$1,CBS_bodemgebruik_2015!$C$1:$F$1,0))</f>
        <v>136</v>
      </c>
      <c r="N199">
        <f>INDEX(CBS_bodemgebruik_2015!$C:$F,MATCH(Verdeelsleutels_absoluut!$C199,CBS_bodemgebruik_2015!$B:$B,0),MATCH(Verdeelsleutels_absoluut!N$1,CBS_bodemgebruik_2015!$C$1:$F$1,0))</f>
        <v>81</v>
      </c>
      <c r="O199">
        <f>INDEX(CBS_bodemgebruik_2015!$C:$F,MATCH(Verdeelsleutels_absoluut!$C199,CBS_bodemgebruik_2015!$B:$B,0),MATCH(Verdeelsleutels_absoluut!O$1,CBS_bodemgebruik_2015!$C$1:$F$1,0))</f>
        <v>44</v>
      </c>
      <c r="P199">
        <f>INDEX(CBS_bodemgebruik_2015!$C:$F,MATCH(Verdeelsleutels_absoluut!$C199,CBS_bodemgebruik_2015!$B:$B,0),MATCH(Verdeelsleutels_absoluut!P$1,CBS_bodemgebruik_2015!$C$1:$F$1,0))</f>
        <v>0</v>
      </c>
      <c r="Q199">
        <f>INDEX(CBS_bodemgebruik_2015!$C:$I,MATCH(Verdeelsleutels_absoluut!$C199,CBS_bodemgebruik_2015!$B:$B,0),MATCH(Verdeelsleutels_absoluut!Q$1,CBS_bodemgebruik_2015!$C$1:$I$1,0))</f>
        <v>0</v>
      </c>
      <c r="R199">
        <f>INDEX(CBS_bodemgebruik_2015!$C:$I,MATCH(Verdeelsleutels_absoluut!$C199,CBS_bodemgebruik_2015!$B:$B,0),MATCH(Verdeelsleutels_absoluut!R$1,CBS_bodemgebruik_2015!$C$1:$I$1,0))</f>
        <v>3</v>
      </c>
      <c r="S199">
        <f>INDEX(CBS_bodemgebruik_2015!$C:$I,MATCH(Verdeelsleutels_absoluut!$C199,CBS_bodemgebruik_2015!$B:$B,0),MATCH(Verdeelsleutels_absoluut!S$1,CBS_bodemgebruik_2015!$C$1:$I$1,0))</f>
        <v>38</v>
      </c>
      <c r="T199">
        <f t="shared" si="7"/>
        <v>41</v>
      </c>
      <c r="U199">
        <f>INDEX(CBS_wegen_2019!B:C,MATCH(C199,CBS_wegen_2019!B:B,0),2)</f>
        <v>125</v>
      </c>
    </row>
    <row r="200" spans="2:21">
      <c r="B200" t="str">
        <f>INDEX('ETLocal datasets'!B:C,MATCH(Verdeelsleutels_absoluut!C200,'ETLocal datasets'!C:C,0),1)</f>
        <v>GM0597</v>
      </c>
      <c r="C200" t="str">
        <f>'ETLocal datasets'!C186</f>
        <v>Ridderkerk</v>
      </c>
      <c r="D200">
        <f>INDEX(CBS_bevolking_2018!B:C,MATCH(Verdeelsleutels_absoluut!C200,CBS_bevolking_2018!B:B,0),2)</f>
        <v>46241</v>
      </c>
      <c r="E200">
        <f>INDEX(CBS_landbouw_2018!$C:$I,MATCH(Verdeelsleutels_absoluut!$C200,CBS_landbouw_2018!$B:$B,0),MATCH(Verdeelsleutels_absoluut!E$1,CBS_landbouw_2018!$C$1:$I$1,0))</f>
        <v>25325</v>
      </c>
      <c r="F200">
        <f>INDEX(CBS_landbouw_2018!$C:$I,MATCH(Verdeelsleutels_absoluut!$C200,CBS_landbouw_2018!$B:$B,0),MATCH(Verdeelsleutels_absoluut!F$1,CBS_landbouw_2018!$C$1:$I$1,0))</f>
        <v>2532</v>
      </c>
      <c r="G200">
        <f>INDEX(CBS_landbouw_2018!$C:$I,MATCH(Verdeelsleutels_absoluut!$C200,CBS_landbouw_2018!$B:$B,0),MATCH(Verdeelsleutels_absoluut!G$1,CBS_landbouw_2018!$C$1:$I$1,0))</f>
        <v>0</v>
      </c>
      <c r="H200">
        <f>INDEX(CBS_landbouw_2018!$C:$I,MATCH(Verdeelsleutels_absoluut!$C200,CBS_landbouw_2018!$B:$B,0),MATCH(Verdeelsleutels_absoluut!H$1,CBS_landbouw_2018!$C$1:$I$1,0))</f>
        <v>0</v>
      </c>
      <c r="I200">
        <f>INDEX(CBS_landbouw_2018!$C:$I,MATCH(Verdeelsleutels_absoluut!$C200,CBS_landbouw_2018!$B:$B,0),MATCH(Verdeelsleutels_absoluut!I$1,CBS_landbouw_2018!$C$1:$I$1,0))</f>
        <v>0</v>
      </c>
      <c r="J200">
        <f>INDEX(CBS_landbouw_2018!$C:$I,MATCH(Verdeelsleutels_absoluut!$C200,CBS_landbouw_2018!$B:$B,0),MATCH(Verdeelsleutels_absoluut!J$1,CBS_landbouw_2018!$C$1:$I$1,0))</f>
        <v>9105</v>
      </c>
      <c r="K200">
        <f>INDEX(CBS_landbouw_2018!$C:$I,MATCH(Verdeelsleutels_absoluut!$C200,CBS_landbouw_2018!$B:$B,0),MATCH(Verdeelsleutels_absoluut!K$1,CBS_landbouw_2018!$C$1:$I$1,0))</f>
        <v>24</v>
      </c>
      <c r="L200">
        <f t="shared" si="8"/>
        <v>22793</v>
      </c>
      <c r="M200">
        <f>INDEX(CBS_bodemgebruik_2015!$C:$F,MATCH(Verdeelsleutels_absoluut!$C200,CBS_bodemgebruik_2015!$B:$B,0),MATCH(Verdeelsleutels_absoluut!M$1,CBS_bodemgebruik_2015!$C$1:$F$1,0))</f>
        <v>919</v>
      </c>
      <c r="N200">
        <f>INDEX(CBS_bodemgebruik_2015!$C:$F,MATCH(Verdeelsleutels_absoluut!$C200,CBS_bodemgebruik_2015!$B:$B,0),MATCH(Verdeelsleutels_absoluut!N$1,CBS_bodemgebruik_2015!$C$1:$F$1,0))</f>
        <v>159</v>
      </c>
      <c r="O200">
        <f>INDEX(CBS_bodemgebruik_2015!$C:$F,MATCH(Verdeelsleutels_absoluut!$C200,CBS_bodemgebruik_2015!$B:$B,0),MATCH(Verdeelsleutels_absoluut!O$1,CBS_bodemgebruik_2015!$C$1:$F$1,0))</f>
        <v>42</v>
      </c>
      <c r="P200">
        <f>INDEX(CBS_bodemgebruik_2015!$C:$F,MATCH(Verdeelsleutels_absoluut!$C200,CBS_bodemgebruik_2015!$B:$B,0),MATCH(Verdeelsleutels_absoluut!P$1,CBS_bodemgebruik_2015!$C$1:$F$1,0))</f>
        <v>0</v>
      </c>
      <c r="Q200">
        <f>INDEX(CBS_bodemgebruik_2015!$C:$I,MATCH(Verdeelsleutels_absoluut!$C200,CBS_bodemgebruik_2015!$B:$B,0),MATCH(Verdeelsleutels_absoluut!Q$1,CBS_bodemgebruik_2015!$C$1:$I$1,0))</f>
        <v>0</v>
      </c>
      <c r="R200">
        <f>INDEX(CBS_bodemgebruik_2015!$C:$I,MATCH(Verdeelsleutels_absoluut!$C200,CBS_bodemgebruik_2015!$B:$B,0),MATCH(Verdeelsleutels_absoluut!R$1,CBS_bodemgebruik_2015!$C$1:$I$1,0))</f>
        <v>11</v>
      </c>
      <c r="S200">
        <f>INDEX(CBS_bodemgebruik_2015!$C:$I,MATCH(Verdeelsleutels_absoluut!$C200,CBS_bodemgebruik_2015!$B:$B,0),MATCH(Verdeelsleutels_absoluut!S$1,CBS_bodemgebruik_2015!$C$1:$I$1,0))</f>
        <v>53</v>
      </c>
      <c r="T200">
        <f t="shared" si="7"/>
        <v>64</v>
      </c>
      <c r="U200">
        <f>INDEX(CBS_wegen_2019!B:C,MATCH(C200,CBS_wegen_2019!B:B,0),2)</f>
        <v>211</v>
      </c>
    </row>
    <row r="201" spans="2:21">
      <c r="B201" t="str">
        <f>INDEX('ETLocal datasets'!B:C,MATCH(Verdeelsleutels_absoluut!C201,'ETLocal datasets'!C:C,0),1)</f>
        <v>GM0599</v>
      </c>
      <c r="C201" t="str">
        <f>'ETLocal datasets'!C187</f>
        <v>Rotterdam</v>
      </c>
      <c r="D201">
        <f>INDEX(CBS_bevolking_2018!B:C,MATCH(Verdeelsleutels_absoluut!C201,CBS_bevolking_2018!B:B,0),2)</f>
        <v>644618</v>
      </c>
      <c r="E201">
        <f>INDEX(CBS_landbouw_2018!$C:$I,MATCH(Verdeelsleutels_absoluut!$C201,CBS_landbouw_2018!$B:$B,0),MATCH(Verdeelsleutels_absoluut!E$1,CBS_landbouw_2018!$C$1:$I$1,0))</f>
        <v>38392</v>
      </c>
      <c r="F201">
        <f>INDEX(CBS_landbouw_2018!$C:$I,MATCH(Verdeelsleutels_absoluut!$C201,CBS_landbouw_2018!$B:$B,0),MATCH(Verdeelsleutels_absoluut!F$1,CBS_landbouw_2018!$C$1:$I$1,0))</f>
        <v>22924</v>
      </c>
      <c r="G201">
        <f>INDEX(CBS_landbouw_2018!$C:$I,MATCH(Verdeelsleutels_absoluut!$C201,CBS_landbouw_2018!$B:$B,0),MATCH(Verdeelsleutels_absoluut!G$1,CBS_landbouw_2018!$C$1:$I$1,0))</f>
        <v>148</v>
      </c>
      <c r="H201">
        <f>INDEX(CBS_landbouw_2018!$C:$I,MATCH(Verdeelsleutels_absoluut!$C201,CBS_landbouw_2018!$B:$B,0),MATCH(Verdeelsleutels_absoluut!H$1,CBS_landbouw_2018!$C$1:$I$1,0))</f>
        <v>955</v>
      </c>
      <c r="I201">
        <f>INDEX(CBS_landbouw_2018!$C:$I,MATCH(Verdeelsleutels_absoluut!$C201,CBS_landbouw_2018!$B:$B,0),MATCH(Verdeelsleutels_absoluut!I$1,CBS_landbouw_2018!$C$1:$I$1,0))</f>
        <v>1009</v>
      </c>
      <c r="J201">
        <f>INDEX(CBS_landbouw_2018!$C:$I,MATCH(Verdeelsleutels_absoluut!$C201,CBS_landbouw_2018!$B:$B,0),MATCH(Verdeelsleutels_absoluut!J$1,CBS_landbouw_2018!$C$1:$I$1,0))</f>
        <v>1095</v>
      </c>
      <c r="K201">
        <f>INDEX(CBS_landbouw_2018!$C:$I,MATCH(Verdeelsleutels_absoluut!$C201,CBS_landbouw_2018!$B:$B,0),MATCH(Verdeelsleutels_absoluut!K$1,CBS_landbouw_2018!$C$1:$I$1,0))</f>
        <v>628</v>
      </c>
      <c r="L201">
        <f t="shared" si="8"/>
        <v>15468</v>
      </c>
      <c r="M201">
        <f>INDEX(CBS_bodemgebruik_2015!$C:$F,MATCH(Verdeelsleutels_absoluut!$C201,CBS_bodemgebruik_2015!$B:$B,0),MATCH(Verdeelsleutels_absoluut!M$1,CBS_bodemgebruik_2015!$C$1:$F$1,0))</f>
        <v>2236</v>
      </c>
      <c r="N201">
        <f>INDEX(CBS_bodemgebruik_2015!$C:$F,MATCH(Verdeelsleutels_absoluut!$C201,CBS_bodemgebruik_2015!$B:$B,0),MATCH(Verdeelsleutels_absoluut!N$1,CBS_bodemgebruik_2015!$C$1:$F$1,0))</f>
        <v>1573</v>
      </c>
      <c r="O201">
        <f>INDEX(CBS_bodemgebruik_2015!$C:$F,MATCH(Verdeelsleutels_absoluut!$C201,CBS_bodemgebruik_2015!$B:$B,0),MATCH(Verdeelsleutels_absoluut!O$1,CBS_bodemgebruik_2015!$C$1:$F$1,0))</f>
        <v>156</v>
      </c>
      <c r="P201">
        <f>INDEX(CBS_bodemgebruik_2015!$C:$F,MATCH(Verdeelsleutels_absoluut!$C201,CBS_bodemgebruik_2015!$B:$B,0),MATCH(Verdeelsleutels_absoluut!P$1,CBS_bodemgebruik_2015!$C$1:$F$1,0))</f>
        <v>516</v>
      </c>
      <c r="Q201">
        <f>INDEX(CBS_bodemgebruik_2015!$C:$I,MATCH(Verdeelsleutels_absoluut!$C201,CBS_bodemgebruik_2015!$B:$B,0),MATCH(Verdeelsleutels_absoluut!Q$1,CBS_bodemgebruik_2015!$C$1:$I$1,0))</f>
        <v>223</v>
      </c>
      <c r="R201">
        <f>INDEX(CBS_bodemgebruik_2015!$C:$I,MATCH(Verdeelsleutels_absoluut!$C201,CBS_bodemgebruik_2015!$B:$B,0),MATCH(Verdeelsleutels_absoluut!R$1,CBS_bodemgebruik_2015!$C$1:$I$1,0))</f>
        <v>219</v>
      </c>
      <c r="S201">
        <f>INDEX(CBS_bodemgebruik_2015!$C:$I,MATCH(Verdeelsleutels_absoluut!$C201,CBS_bodemgebruik_2015!$B:$B,0),MATCH(Verdeelsleutels_absoluut!S$1,CBS_bodemgebruik_2015!$C$1:$I$1,0))</f>
        <v>5250</v>
      </c>
      <c r="T201">
        <f t="shared" si="7"/>
        <v>5692</v>
      </c>
      <c r="U201">
        <f>INDEX(CBS_wegen_2019!B:C,MATCH(C201,CBS_wegen_2019!B:B,0),2)</f>
        <v>1933</v>
      </c>
    </row>
    <row r="202" spans="2:21">
      <c r="B202" t="str">
        <f>INDEX('ETLocal datasets'!B:C,MATCH(Verdeelsleutels_absoluut!C202,'ETLocal datasets'!C:C,0),1)</f>
        <v>GM0603</v>
      </c>
      <c r="C202" t="str">
        <f>'ETLocal datasets'!C188</f>
        <v>Rijswijk</v>
      </c>
      <c r="D202">
        <f>INDEX(CBS_bevolking_2018!B:C,MATCH(Verdeelsleutels_absoluut!C202,CBS_bevolking_2018!B:B,0),2)</f>
        <v>53467</v>
      </c>
      <c r="E202">
        <f>INDEX(CBS_landbouw_2018!$C:$I,MATCH(Verdeelsleutels_absoluut!$C202,CBS_landbouw_2018!$B:$B,0),MATCH(Verdeelsleutels_absoluut!E$1,CBS_landbouw_2018!$C$1:$I$1,0))</f>
        <v>1191</v>
      </c>
      <c r="F202">
        <f>INDEX(CBS_landbouw_2018!$C:$I,MATCH(Verdeelsleutels_absoluut!$C202,CBS_landbouw_2018!$B:$B,0),MATCH(Verdeelsleutels_absoluut!F$1,CBS_landbouw_2018!$C$1:$I$1,0))</f>
        <v>0</v>
      </c>
      <c r="G202">
        <f>INDEX(CBS_landbouw_2018!$C:$I,MATCH(Verdeelsleutels_absoluut!$C202,CBS_landbouw_2018!$B:$B,0),MATCH(Verdeelsleutels_absoluut!G$1,CBS_landbouw_2018!$C$1:$I$1,0))</f>
        <v>0</v>
      </c>
      <c r="H202">
        <f>INDEX(CBS_landbouw_2018!$C:$I,MATCH(Verdeelsleutels_absoluut!$C202,CBS_landbouw_2018!$B:$B,0),MATCH(Verdeelsleutels_absoluut!H$1,CBS_landbouw_2018!$C$1:$I$1,0))</f>
        <v>0</v>
      </c>
      <c r="I202">
        <f>INDEX(CBS_landbouw_2018!$C:$I,MATCH(Verdeelsleutels_absoluut!$C202,CBS_landbouw_2018!$B:$B,0),MATCH(Verdeelsleutels_absoluut!I$1,CBS_landbouw_2018!$C$1:$I$1,0))</f>
        <v>0</v>
      </c>
      <c r="J202">
        <f>INDEX(CBS_landbouw_2018!$C:$I,MATCH(Verdeelsleutels_absoluut!$C202,CBS_landbouw_2018!$B:$B,0),MATCH(Verdeelsleutels_absoluut!J$1,CBS_landbouw_2018!$C$1:$I$1,0))</f>
        <v>0</v>
      </c>
      <c r="K202">
        <f>INDEX(CBS_landbouw_2018!$C:$I,MATCH(Verdeelsleutels_absoluut!$C202,CBS_landbouw_2018!$B:$B,0),MATCH(Verdeelsleutels_absoluut!K$1,CBS_landbouw_2018!$C$1:$I$1,0))</f>
        <v>0</v>
      </c>
      <c r="L202">
        <f t="shared" si="8"/>
        <v>1191</v>
      </c>
      <c r="M202">
        <f>INDEX(CBS_bodemgebruik_2015!$C:$F,MATCH(Verdeelsleutels_absoluut!$C202,CBS_bodemgebruik_2015!$B:$B,0),MATCH(Verdeelsleutels_absoluut!M$1,CBS_bodemgebruik_2015!$C$1:$F$1,0))</f>
        <v>104</v>
      </c>
      <c r="N202">
        <f>INDEX(CBS_bodemgebruik_2015!$C:$F,MATCH(Verdeelsleutels_absoluut!$C202,CBS_bodemgebruik_2015!$B:$B,0),MATCH(Verdeelsleutels_absoluut!N$1,CBS_bodemgebruik_2015!$C$1:$F$1,0))</f>
        <v>237</v>
      </c>
      <c r="O202">
        <f>INDEX(CBS_bodemgebruik_2015!$C:$F,MATCH(Verdeelsleutels_absoluut!$C202,CBS_bodemgebruik_2015!$B:$B,0),MATCH(Verdeelsleutels_absoluut!O$1,CBS_bodemgebruik_2015!$C$1:$F$1,0))</f>
        <v>4</v>
      </c>
      <c r="P202">
        <f>INDEX(CBS_bodemgebruik_2015!$C:$F,MATCH(Verdeelsleutels_absoluut!$C202,CBS_bodemgebruik_2015!$B:$B,0),MATCH(Verdeelsleutels_absoluut!P$1,CBS_bodemgebruik_2015!$C$1:$F$1,0))</f>
        <v>0</v>
      </c>
      <c r="Q202">
        <f>INDEX(CBS_bodemgebruik_2015!$C:$I,MATCH(Verdeelsleutels_absoluut!$C202,CBS_bodemgebruik_2015!$B:$B,0),MATCH(Verdeelsleutels_absoluut!Q$1,CBS_bodemgebruik_2015!$C$1:$I$1,0))</f>
        <v>0</v>
      </c>
      <c r="R202">
        <f>INDEX(CBS_bodemgebruik_2015!$C:$I,MATCH(Verdeelsleutels_absoluut!$C202,CBS_bodemgebruik_2015!$B:$B,0),MATCH(Verdeelsleutels_absoluut!R$1,CBS_bodemgebruik_2015!$C$1:$I$1,0))</f>
        <v>29</v>
      </c>
      <c r="S202">
        <f>INDEX(CBS_bodemgebruik_2015!$C:$I,MATCH(Verdeelsleutels_absoluut!$C202,CBS_bodemgebruik_2015!$B:$B,0),MATCH(Verdeelsleutels_absoluut!S$1,CBS_bodemgebruik_2015!$C$1:$I$1,0))</f>
        <v>24</v>
      </c>
      <c r="T202">
        <f t="shared" si="7"/>
        <v>53</v>
      </c>
      <c r="U202">
        <f>INDEX(CBS_wegen_2019!B:C,MATCH(C202,CBS_wegen_2019!B:B,0),2)</f>
        <v>166</v>
      </c>
    </row>
    <row r="203" spans="2:21">
      <c r="B203" t="str">
        <f>INDEX('ETLocal datasets'!B:C,MATCH(Verdeelsleutels_absoluut!C203,'ETLocal datasets'!C:C,0),1)</f>
        <v>GM0606</v>
      </c>
      <c r="C203" t="str">
        <f>'ETLocal datasets'!C189</f>
        <v>Schiedam</v>
      </c>
      <c r="D203">
        <f>INDEX(CBS_bevolking_2018!B:C,MATCH(Verdeelsleutels_absoluut!C203,CBS_bevolking_2018!B:B,0),2)</f>
        <v>77999</v>
      </c>
      <c r="E203">
        <f>INDEX(CBS_landbouw_2018!$C:$I,MATCH(Verdeelsleutels_absoluut!$C203,CBS_landbouw_2018!$B:$B,0),MATCH(Verdeelsleutels_absoluut!E$1,CBS_landbouw_2018!$C$1:$I$1,0))</f>
        <v>9879</v>
      </c>
      <c r="F203">
        <f>INDEX(CBS_landbouw_2018!$C:$I,MATCH(Verdeelsleutels_absoluut!$C203,CBS_landbouw_2018!$B:$B,0),MATCH(Verdeelsleutels_absoluut!F$1,CBS_landbouw_2018!$C$1:$I$1,0))</f>
        <v>9256</v>
      </c>
      <c r="G203">
        <f>INDEX(CBS_landbouw_2018!$C:$I,MATCH(Verdeelsleutels_absoluut!$C203,CBS_landbouw_2018!$B:$B,0),MATCH(Verdeelsleutels_absoluut!G$1,CBS_landbouw_2018!$C$1:$I$1,0))</f>
        <v>130</v>
      </c>
      <c r="H203">
        <f>INDEX(CBS_landbouw_2018!$C:$I,MATCH(Verdeelsleutels_absoluut!$C203,CBS_landbouw_2018!$B:$B,0),MATCH(Verdeelsleutels_absoluut!H$1,CBS_landbouw_2018!$C$1:$I$1,0))</f>
        <v>0</v>
      </c>
      <c r="I203">
        <f>INDEX(CBS_landbouw_2018!$C:$I,MATCH(Verdeelsleutels_absoluut!$C203,CBS_landbouw_2018!$B:$B,0),MATCH(Verdeelsleutels_absoluut!I$1,CBS_landbouw_2018!$C$1:$I$1,0))</f>
        <v>0</v>
      </c>
      <c r="J203">
        <f>INDEX(CBS_landbouw_2018!$C:$I,MATCH(Verdeelsleutels_absoluut!$C203,CBS_landbouw_2018!$B:$B,0),MATCH(Verdeelsleutels_absoluut!J$1,CBS_landbouw_2018!$C$1:$I$1,0))</f>
        <v>0</v>
      </c>
      <c r="K203">
        <f>INDEX(CBS_landbouw_2018!$C:$I,MATCH(Verdeelsleutels_absoluut!$C203,CBS_landbouw_2018!$B:$B,0),MATCH(Verdeelsleutels_absoluut!K$1,CBS_landbouw_2018!$C$1:$I$1,0))</f>
        <v>0</v>
      </c>
      <c r="L203">
        <f t="shared" si="8"/>
        <v>623</v>
      </c>
      <c r="M203">
        <f>INDEX(CBS_bodemgebruik_2015!$C:$F,MATCH(Verdeelsleutels_absoluut!$C203,CBS_bodemgebruik_2015!$B:$B,0),MATCH(Verdeelsleutels_absoluut!M$1,CBS_bodemgebruik_2015!$C$1:$F$1,0))</f>
        <v>279</v>
      </c>
      <c r="N203">
        <f>INDEX(CBS_bodemgebruik_2015!$C:$F,MATCH(Verdeelsleutels_absoluut!$C203,CBS_bodemgebruik_2015!$B:$B,0),MATCH(Verdeelsleutels_absoluut!N$1,CBS_bodemgebruik_2015!$C$1:$F$1,0))</f>
        <v>191</v>
      </c>
      <c r="O203">
        <f>INDEX(CBS_bodemgebruik_2015!$C:$F,MATCH(Verdeelsleutels_absoluut!$C203,CBS_bodemgebruik_2015!$B:$B,0),MATCH(Verdeelsleutels_absoluut!O$1,CBS_bodemgebruik_2015!$C$1:$F$1,0))</f>
        <v>5</v>
      </c>
      <c r="P203">
        <f>INDEX(CBS_bodemgebruik_2015!$C:$F,MATCH(Verdeelsleutels_absoluut!$C203,CBS_bodemgebruik_2015!$B:$B,0),MATCH(Verdeelsleutels_absoluut!P$1,CBS_bodemgebruik_2015!$C$1:$F$1,0))</f>
        <v>0</v>
      </c>
      <c r="Q203">
        <f>INDEX(CBS_bodemgebruik_2015!$C:$I,MATCH(Verdeelsleutels_absoluut!$C203,CBS_bodemgebruik_2015!$B:$B,0),MATCH(Verdeelsleutels_absoluut!Q$1,CBS_bodemgebruik_2015!$C$1:$I$1,0))</f>
        <v>29</v>
      </c>
      <c r="R203">
        <f>INDEX(CBS_bodemgebruik_2015!$C:$I,MATCH(Verdeelsleutels_absoluut!$C203,CBS_bodemgebruik_2015!$B:$B,0),MATCH(Verdeelsleutels_absoluut!R$1,CBS_bodemgebruik_2015!$C$1:$I$1,0))</f>
        <v>18</v>
      </c>
      <c r="S203">
        <f>INDEX(CBS_bodemgebruik_2015!$C:$I,MATCH(Verdeelsleutels_absoluut!$C203,CBS_bodemgebruik_2015!$B:$B,0),MATCH(Verdeelsleutels_absoluut!S$1,CBS_bodemgebruik_2015!$C$1:$I$1,0))</f>
        <v>119</v>
      </c>
      <c r="T203">
        <f t="shared" si="7"/>
        <v>166</v>
      </c>
      <c r="U203">
        <f>INDEX(CBS_wegen_2019!B:C,MATCH(C203,CBS_wegen_2019!B:B,0),2)</f>
        <v>210</v>
      </c>
    </row>
    <row r="204" spans="2:21">
      <c r="B204" t="str">
        <f>INDEX('ETLocal datasets'!B:C,MATCH(Verdeelsleutels_absoluut!C204,'ETLocal datasets'!C:C,0),1)</f>
        <v>GM0610</v>
      </c>
      <c r="C204" t="str">
        <f>'ETLocal datasets'!C190</f>
        <v>Sliedrecht</v>
      </c>
      <c r="D204">
        <f>INDEX(CBS_bevolking_2018!B:C,MATCH(Verdeelsleutels_absoluut!C204,CBS_bevolking_2018!B:B,0),2)</f>
        <v>25026</v>
      </c>
      <c r="E204">
        <f>INDEX(CBS_landbouw_2018!$C:$I,MATCH(Verdeelsleutels_absoluut!$C204,CBS_landbouw_2018!$B:$B,0),MATCH(Verdeelsleutels_absoluut!E$1,CBS_landbouw_2018!$C$1:$I$1,0))</f>
        <v>26959</v>
      </c>
      <c r="F204">
        <f>INDEX(CBS_landbouw_2018!$C:$I,MATCH(Verdeelsleutels_absoluut!$C204,CBS_landbouw_2018!$B:$B,0),MATCH(Verdeelsleutels_absoluut!F$1,CBS_landbouw_2018!$C$1:$I$1,0))</f>
        <v>23832</v>
      </c>
      <c r="G204">
        <f>INDEX(CBS_landbouw_2018!$C:$I,MATCH(Verdeelsleutels_absoluut!$C204,CBS_landbouw_2018!$B:$B,0),MATCH(Verdeelsleutels_absoluut!G$1,CBS_landbouw_2018!$C$1:$I$1,0))</f>
        <v>281</v>
      </c>
      <c r="H204">
        <f>INDEX(CBS_landbouw_2018!$C:$I,MATCH(Verdeelsleutels_absoluut!$C204,CBS_landbouw_2018!$B:$B,0),MATCH(Verdeelsleutels_absoluut!H$1,CBS_landbouw_2018!$C$1:$I$1,0))</f>
        <v>0</v>
      </c>
      <c r="I204">
        <f>INDEX(CBS_landbouw_2018!$C:$I,MATCH(Verdeelsleutels_absoluut!$C204,CBS_landbouw_2018!$B:$B,0),MATCH(Verdeelsleutels_absoluut!I$1,CBS_landbouw_2018!$C$1:$I$1,0))</f>
        <v>0</v>
      </c>
      <c r="J204">
        <f>INDEX(CBS_landbouw_2018!$C:$I,MATCH(Verdeelsleutels_absoluut!$C204,CBS_landbouw_2018!$B:$B,0),MATCH(Verdeelsleutels_absoluut!J$1,CBS_landbouw_2018!$C$1:$I$1,0))</f>
        <v>0</v>
      </c>
      <c r="K204">
        <f>INDEX(CBS_landbouw_2018!$C:$I,MATCH(Verdeelsleutels_absoluut!$C204,CBS_landbouw_2018!$B:$B,0),MATCH(Verdeelsleutels_absoluut!K$1,CBS_landbouw_2018!$C$1:$I$1,0))</f>
        <v>0</v>
      </c>
      <c r="L204">
        <f t="shared" si="8"/>
        <v>3127</v>
      </c>
      <c r="M204">
        <f>INDEX(CBS_bodemgebruik_2015!$C:$F,MATCH(Verdeelsleutels_absoluut!$C204,CBS_bodemgebruik_2015!$B:$B,0),MATCH(Verdeelsleutels_absoluut!M$1,CBS_bodemgebruik_2015!$C$1:$F$1,0))</f>
        <v>646</v>
      </c>
      <c r="N204">
        <f>INDEX(CBS_bodemgebruik_2015!$C:$F,MATCH(Verdeelsleutels_absoluut!$C204,CBS_bodemgebruik_2015!$B:$B,0),MATCH(Verdeelsleutels_absoluut!N$1,CBS_bodemgebruik_2015!$C$1:$F$1,0))</f>
        <v>38</v>
      </c>
      <c r="O204">
        <f>INDEX(CBS_bodemgebruik_2015!$C:$F,MATCH(Verdeelsleutels_absoluut!$C204,CBS_bodemgebruik_2015!$B:$B,0),MATCH(Verdeelsleutels_absoluut!O$1,CBS_bodemgebruik_2015!$C$1:$F$1,0))</f>
        <v>1</v>
      </c>
      <c r="P204">
        <f>INDEX(CBS_bodemgebruik_2015!$C:$F,MATCH(Verdeelsleutels_absoluut!$C204,CBS_bodemgebruik_2015!$B:$B,0),MATCH(Verdeelsleutels_absoluut!P$1,CBS_bodemgebruik_2015!$C$1:$F$1,0))</f>
        <v>0</v>
      </c>
      <c r="Q204">
        <f>INDEX(CBS_bodemgebruik_2015!$C:$I,MATCH(Verdeelsleutels_absoluut!$C204,CBS_bodemgebruik_2015!$B:$B,0),MATCH(Verdeelsleutels_absoluut!Q$1,CBS_bodemgebruik_2015!$C$1:$I$1,0))</f>
        <v>1</v>
      </c>
      <c r="R204">
        <f>INDEX(CBS_bodemgebruik_2015!$C:$I,MATCH(Verdeelsleutels_absoluut!$C204,CBS_bodemgebruik_2015!$B:$B,0),MATCH(Verdeelsleutels_absoluut!R$1,CBS_bodemgebruik_2015!$C$1:$I$1,0))</f>
        <v>1</v>
      </c>
      <c r="S204">
        <f>INDEX(CBS_bodemgebruik_2015!$C:$I,MATCH(Verdeelsleutels_absoluut!$C204,CBS_bodemgebruik_2015!$B:$B,0),MATCH(Verdeelsleutels_absoluut!S$1,CBS_bodemgebruik_2015!$C$1:$I$1,0))</f>
        <v>29</v>
      </c>
      <c r="T204">
        <f t="shared" si="7"/>
        <v>31</v>
      </c>
      <c r="U204">
        <f>INDEX(CBS_wegen_2019!B:C,MATCH(C204,CBS_wegen_2019!B:B,0),2)</f>
        <v>93</v>
      </c>
    </row>
    <row r="205" spans="2:21">
      <c r="B205" t="str">
        <f>INDEX('ETLocal datasets'!B:C,MATCH(Verdeelsleutels_absoluut!C205,'ETLocal datasets'!C:C,0),1)</f>
        <v>GM0611</v>
      </c>
      <c r="C205" t="str">
        <f>'ETLocal datasets'!C191</f>
        <v>Cromstrijen</v>
      </c>
      <c r="D205">
        <f>INDEX(CBS_bevolking_2018!B:C,MATCH(Verdeelsleutels_absoluut!C205,CBS_bevolking_2018!B:B,0),2)</f>
        <v>12916</v>
      </c>
      <c r="E205">
        <f>INDEX(CBS_landbouw_2018!$C:$I,MATCH(Verdeelsleutels_absoluut!$C205,CBS_landbouw_2018!$B:$B,0),MATCH(Verdeelsleutels_absoluut!E$1,CBS_landbouw_2018!$C$1:$I$1,0))</f>
        <v>423740</v>
      </c>
      <c r="F205">
        <f>INDEX(CBS_landbouw_2018!$C:$I,MATCH(Verdeelsleutels_absoluut!$C205,CBS_landbouw_2018!$B:$B,0),MATCH(Verdeelsleutels_absoluut!F$1,CBS_landbouw_2018!$C$1:$I$1,0))</f>
        <v>11469</v>
      </c>
      <c r="G205">
        <f>INDEX(CBS_landbouw_2018!$C:$I,MATCH(Verdeelsleutels_absoluut!$C205,CBS_landbouw_2018!$B:$B,0),MATCH(Verdeelsleutels_absoluut!G$1,CBS_landbouw_2018!$C$1:$I$1,0))</f>
        <v>351</v>
      </c>
      <c r="H205">
        <f>INDEX(CBS_landbouw_2018!$C:$I,MATCH(Verdeelsleutels_absoluut!$C205,CBS_landbouw_2018!$B:$B,0),MATCH(Verdeelsleutels_absoluut!H$1,CBS_landbouw_2018!$C$1:$I$1,0))</f>
        <v>0</v>
      </c>
      <c r="I205">
        <f>INDEX(CBS_landbouw_2018!$C:$I,MATCH(Verdeelsleutels_absoluut!$C205,CBS_landbouw_2018!$B:$B,0),MATCH(Verdeelsleutels_absoluut!I$1,CBS_landbouw_2018!$C$1:$I$1,0))</f>
        <v>0</v>
      </c>
      <c r="J205">
        <f>INDEX(CBS_landbouw_2018!$C:$I,MATCH(Verdeelsleutels_absoluut!$C205,CBS_landbouw_2018!$B:$B,0),MATCH(Verdeelsleutels_absoluut!J$1,CBS_landbouw_2018!$C$1:$I$1,0))</f>
        <v>143952</v>
      </c>
      <c r="K205">
        <f>INDEX(CBS_landbouw_2018!$C:$I,MATCH(Verdeelsleutels_absoluut!$C205,CBS_landbouw_2018!$B:$B,0),MATCH(Verdeelsleutels_absoluut!K$1,CBS_landbouw_2018!$C$1:$I$1,0))</f>
        <v>46953</v>
      </c>
      <c r="L205">
        <f t="shared" si="8"/>
        <v>412271</v>
      </c>
      <c r="M205">
        <f>INDEX(CBS_bodemgebruik_2015!$C:$F,MATCH(Verdeelsleutels_absoluut!$C205,CBS_bodemgebruik_2015!$B:$B,0),MATCH(Verdeelsleutels_absoluut!M$1,CBS_bodemgebruik_2015!$C$1:$F$1,0))</f>
        <v>4599</v>
      </c>
      <c r="N205">
        <f>INDEX(CBS_bodemgebruik_2015!$C:$F,MATCH(Verdeelsleutels_absoluut!$C205,CBS_bodemgebruik_2015!$B:$B,0),MATCH(Verdeelsleutels_absoluut!N$1,CBS_bodemgebruik_2015!$C$1:$F$1,0))</f>
        <v>0</v>
      </c>
      <c r="O205">
        <f>INDEX(CBS_bodemgebruik_2015!$C:$F,MATCH(Verdeelsleutels_absoluut!$C205,CBS_bodemgebruik_2015!$B:$B,0),MATCH(Verdeelsleutels_absoluut!O$1,CBS_bodemgebruik_2015!$C$1:$F$1,0))</f>
        <v>77</v>
      </c>
      <c r="P205">
        <f>INDEX(CBS_bodemgebruik_2015!$C:$F,MATCH(Verdeelsleutels_absoluut!$C205,CBS_bodemgebruik_2015!$B:$B,0),MATCH(Verdeelsleutels_absoluut!P$1,CBS_bodemgebruik_2015!$C$1:$F$1,0))</f>
        <v>20</v>
      </c>
      <c r="Q205">
        <f>INDEX(CBS_bodemgebruik_2015!$C:$I,MATCH(Verdeelsleutels_absoluut!$C205,CBS_bodemgebruik_2015!$B:$B,0),MATCH(Verdeelsleutels_absoluut!Q$1,CBS_bodemgebruik_2015!$C$1:$I$1,0))</f>
        <v>83</v>
      </c>
      <c r="R205">
        <f>INDEX(CBS_bodemgebruik_2015!$C:$I,MATCH(Verdeelsleutels_absoluut!$C205,CBS_bodemgebruik_2015!$B:$B,0),MATCH(Verdeelsleutels_absoluut!R$1,CBS_bodemgebruik_2015!$C$1:$I$1,0))</f>
        <v>16</v>
      </c>
      <c r="S205">
        <f>INDEX(CBS_bodemgebruik_2015!$C:$I,MATCH(Verdeelsleutels_absoluut!$C205,CBS_bodemgebruik_2015!$B:$B,0),MATCH(Verdeelsleutels_absoluut!S$1,CBS_bodemgebruik_2015!$C$1:$I$1,0))</f>
        <v>44</v>
      </c>
      <c r="T205">
        <f t="shared" si="7"/>
        <v>143</v>
      </c>
      <c r="U205">
        <f>INDEX(CBS_wegen_2019!B:C,MATCH(C205,CBS_wegen_2019!B:B,0),2)</f>
        <v>147</v>
      </c>
    </row>
    <row r="206" spans="2:21">
      <c r="B206" t="str">
        <f>INDEX('ETLocal datasets'!B:C,MATCH(Verdeelsleutels_absoluut!C206,'ETLocal datasets'!C:C,0),1)</f>
        <v>GM0613</v>
      </c>
      <c r="C206" t="str">
        <f>'ETLocal datasets'!C192</f>
        <v>Albrandswaard</v>
      </c>
      <c r="D206">
        <f>INDEX(CBS_bevolking_2018!B:C,MATCH(Verdeelsleutels_absoluut!C206,CBS_bevolking_2018!B:B,0),2)</f>
        <v>25271</v>
      </c>
      <c r="E206">
        <f>INDEX(CBS_landbouw_2018!$C:$I,MATCH(Verdeelsleutels_absoluut!$C206,CBS_landbouw_2018!$B:$B,0),MATCH(Verdeelsleutels_absoluut!E$1,CBS_landbouw_2018!$C$1:$I$1,0))</f>
        <v>76444</v>
      </c>
      <c r="F206">
        <f>INDEX(CBS_landbouw_2018!$C:$I,MATCH(Verdeelsleutels_absoluut!$C206,CBS_landbouw_2018!$B:$B,0),MATCH(Verdeelsleutels_absoluut!F$1,CBS_landbouw_2018!$C$1:$I$1,0))</f>
        <v>15494</v>
      </c>
      <c r="G206">
        <f>INDEX(CBS_landbouw_2018!$C:$I,MATCH(Verdeelsleutels_absoluut!$C206,CBS_landbouw_2018!$B:$B,0),MATCH(Verdeelsleutels_absoluut!G$1,CBS_landbouw_2018!$C$1:$I$1,0))</f>
        <v>94</v>
      </c>
      <c r="H206">
        <f>INDEX(CBS_landbouw_2018!$C:$I,MATCH(Verdeelsleutels_absoluut!$C206,CBS_landbouw_2018!$B:$B,0),MATCH(Verdeelsleutels_absoluut!H$1,CBS_landbouw_2018!$C$1:$I$1,0))</f>
        <v>17</v>
      </c>
      <c r="I206">
        <f>INDEX(CBS_landbouw_2018!$C:$I,MATCH(Verdeelsleutels_absoluut!$C206,CBS_landbouw_2018!$B:$B,0),MATCH(Verdeelsleutels_absoluut!I$1,CBS_landbouw_2018!$C$1:$I$1,0))</f>
        <v>0</v>
      </c>
      <c r="J206">
        <f>INDEX(CBS_landbouw_2018!$C:$I,MATCH(Verdeelsleutels_absoluut!$C206,CBS_landbouw_2018!$B:$B,0),MATCH(Verdeelsleutels_absoluut!J$1,CBS_landbouw_2018!$C$1:$I$1,0))</f>
        <v>27897</v>
      </c>
      <c r="K206">
        <f>INDEX(CBS_landbouw_2018!$C:$I,MATCH(Verdeelsleutels_absoluut!$C206,CBS_landbouw_2018!$B:$B,0),MATCH(Verdeelsleutels_absoluut!K$1,CBS_landbouw_2018!$C$1:$I$1,0))</f>
        <v>4804</v>
      </c>
      <c r="L206">
        <f t="shared" si="8"/>
        <v>60950</v>
      </c>
      <c r="M206">
        <f>INDEX(CBS_bodemgebruik_2015!$C:$F,MATCH(Verdeelsleutels_absoluut!$C206,CBS_bodemgebruik_2015!$B:$B,0),MATCH(Verdeelsleutels_absoluut!M$1,CBS_bodemgebruik_2015!$C$1:$F$1,0))</f>
        <v>1076</v>
      </c>
      <c r="N206">
        <f>INDEX(CBS_bodemgebruik_2015!$C:$F,MATCH(Verdeelsleutels_absoluut!$C206,CBS_bodemgebruik_2015!$B:$B,0),MATCH(Verdeelsleutels_absoluut!N$1,CBS_bodemgebruik_2015!$C$1:$F$1,0))</f>
        <v>50</v>
      </c>
      <c r="O206">
        <f>INDEX(CBS_bodemgebruik_2015!$C:$F,MATCH(Verdeelsleutels_absoluut!$C206,CBS_bodemgebruik_2015!$B:$B,0),MATCH(Verdeelsleutels_absoluut!O$1,CBS_bodemgebruik_2015!$C$1:$F$1,0))</f>
        <v>261</v>
      </c>
      <c r="P206">
        <f>INDEX(CBS_bodemgebruik_2015!$C:$F,MATCH(Verdeelsleutels_absoluut!$C206,CBS_bodemgebruik_2015!$B:$B,0),MATCH(Verdeelsleutels_absoluut!P$1,CBS_bodemgebruik_2015!$C$1:$F$1,0))</f>
        <v>0</v>
      </c>
      <c r="Q206">
        <f>INDEX(CBS_bodemgebruik_2015!$C:$I,MATCH(Verdeelsleutels_absoluut!$C206,CBS_bodemgebruik_2015!$B:$B,0),MATCH(Verdeelsleutels_absoluut!Q$1,CBS_bodemgebruik_2015!$C$1:$I$1,0))</f>
        <v>16</v>
      </c>
      <c r="R206">
        <f>INDEX(CBS_bodemgebruik_2015!$C:$I,MATCH(Verdeelsleutels_absoluut!$C206,CBS_bodemgebruik_2015!$B:$B,0),MATCH(Verdeelsleutels_absoluut!R$1,CBS_bodemgebruik_2015!$C$1:$I$1,0))</f>
        <v>9</v>
      </c>
      <c r="S206">
        <f>INDEX(CBS_bodemgebruik_2015!$C:$I,MATCH(Verdeelsleutels_absoluut!$C206,CBS_bodemgebruik_2015!$B:$B,0),MATCH(Verdeelsleutels_absoluut!S$1,CBS_bodemgebruik_2015!$C$1:$I$1,0))</f>
        <v>63</v>
      </c>
      <c r="T206">
        <f t="shared" ref="T206:T269" si="9">SUM(Q206:S206)</f>
        <v>88</v>
      </c>
      <c r="U206">
        <f>INDEX(CBS_wegen_2019!B:C,MATCH(C206,CBS_wegen_2019!B:B,0),2)</f>
        <v>146</v>
      </c>
    </row>
    <row r="207" spans="2:21">
      <c r="B207" t="str">
        <f>INDEX('ETLocal datasets'!B:C,MATCH(Verdeelsleutels_absoluut!C207,'ETLocal datasets'!C:C,0),1)</f>
        <v>GM0614</v>
      </c>
      <c r="C207" t="str">
        <f>'ETLocal datasets'!C193</f>
        <v>Westvoorne</v>
      </c>
      <c r="D207">
        <f>INDEX(CBS_bevolking_2018!B:C,MATCH(Verdeelsleutels_absoluut!C207,CBS_bevolking_2018!B:B,0),2)</f>
        <v>14626</v>
      </c>
      <c r="E207">
        <f>INDEX(CBS_landbouw_2018!$C:$I,MATCH(Verdeelsleutels_absoluut!$C207,CBS_landbouw_2018!$B:$B,0),MATCH(Verdeelsleutels_absoluut!E$1,CBS_landbouw_2018!$C$1:$I$1,0))</f>
        <v>161813</v>
      </c>
      <c r="F207">
        <f>INDEX(CBS_landbouw_2018!$C:$I,MATCH(Verdeelsleutels_absoluut!$C207,CBS_landbouw_2018!$B:$B,0),MATCH(Verdeelsleutels_absoluut!F$1,CBS_landbouw_2018!$C$1:$I$1,0))</f>
        <v>42326</v>
      </c>
      <c r="G207">
        <f>INDEX(CBS_landbouw_2018!$C:$I,MATCH(Verdeelsleutels_absoluut!$C207,CBS_landbouw_2018!$B:$B,0),MATCH(Verdeelsleutels_absoluut!G$1,CBS_landbouw_2018!$C$1:$I$1,0))</f>
        <v>526</v>
      </c>
      <c r="H207">
        <f>INDEX(CBS_landbouw_2018!$C:$I,MATCH(Verdeelsleutels_absoluut!$C207,CBS_landbouw_2018!$B:$B,0),MATCH(Verdeelsleutels_absoluut!H$1,CBS_landbouw_2018!$C$1:$I$1,0))</f>
        <v>1300</v>
      </c>
      <c r="I207">
        <f>INDEX(CBS_landbouw_2018!$C:$I,MATCH(Verdeelsleutels_absoluut!$C207,CBS_landbouw_2018!$B:$B,0),MATCH(Verdeelsleutels_absoluut!I$1,CBS_landbouw_2018!$C$1:$I$1,0))</f>
        <v>0</v>
      </c>
      <c r="J207">
        <f>INDEX(CBS_landbouw_2018!$C:$I,MATCH(Verdeelsleutels_absoluut!$C207,CBS_landbouw_2018!$B:$B,0),MATCH(Verdeelsleutels_absoluut!J$1,CBS_landbouw_2018!$C$1:$I$1,0))</f>
        <v>24949</v>
      </c>
      <c r="K207">
        <f>INDEX(CBS_landbouw_2018!$C:$I,MATCH(Verdeelsleutels_absoluut!$C207,CBS_landbouw_2018!$B:$B,0),MATCH(Verdeelsleutels_absoluut!K$1,CBS_landbouw_2018!$C$1:$I$1,0))</f>
        <v>10416</v>
      </c>
      <c r="L207">
        <f t="shared" si="8"/>
        <v>119487</v>
      </c>
      <c r="M207">
        <f>INDEX(CBS_bodemgebruik_2015!$C:$F,MATCH(Verdeelsleutels_absoluut!$C207,CBS_bodemgebruik_2015!$B:$B,0),MATCH(Verdeelsleutels_absoluut!M$1,CBS_bodemgebruik_2015!$C$1:$F$1,0))</f>
        <v>2905</v>
      </c>
      <c r="N207">
        <f>INDEX(CBS_bodemgebruik_2015!$C:$F,MATCH(Verdeelsleutels_absoluut!$C207,CBS_bodemgebruik_2015!$B:$B,0),MATCH(Verdeelsleutels_absoluut!N$1,CBS_bodemgebruik_2015!$C$1:$F$1,0))</f>
        <v>15</v>
      </c>
      <c r="O207">
        <f>INDEX(CBS_bodemgebruik_2015!$C:$F,MATCH(Verdeelsleutels_absoluut!$C207,CBS_bodemgebruik_2015!$B:$B,0),MATCH(Verdeelsleutels_absoluut!O$1,CBS_bodemgebruik_2015!$C$1:$F$1,0))</f>
        <v>769</v>
      </c>
      <c r="P207">
        <f>INDEX(CBS_bodemgebruik_2015!$C:$F,MATCH(Verdeelsleutels_absoluut!$C207,CBS_bodemgebruik_2015!$B:$B,0),MATCH(Verdeelsleutels_absoluut!P$1,CBS_bodemgebruik_2015!$C$1:$F$1,0))</f>
        <v>806</v>
      </c>
      <c r="Q207">
        <f>INDEX(CBS_bodemgebruik_2015!$C:$I,MATCH(Verdeelsleutels_absoluut!$C207,CBS_bodemgebruik_2015!$B:$B,0),MATCH(Verdeelsleutels_absoluut!Q$1,CBS_bodemgebruik_2015!$C$1:$I$1,0))</f>
        <v>143</v>
      </c>
      <c r="R207">
        <f>INDEX(CBS_bodemgebruik_2015!$C:$I,MATCH(Verdeelsleutels_absoluut!$C207,CBS_bodemgebruik_2015!$B:$B,0),MATCH(Verdeelsleutels_absoluut!R$1,CBS_bodemgebruik_2015!$C$1:$I$1,0))</f>
        <v>3</v>
      </c>
      <c r="S207">
        <f>INDEX(CBS_bodemgebruik_2015!$C:$I,MATCH(Verdeelsleutels_absoluut!$C207,CBS_bodemgebruik_2015!$B:$B,0),MATCH(Verdeelsleutels_absoluut!S$1,CBS_bodemgebruik_2015!$C$1:$I$1,0))</f>
        <v>522</v>
      </c>
      <c r="T207">
        <f t="shared" si="9"/>
        <v>668</v>
      </c>
      <c r="U207">
        <f>INDEX(CBS_wegen_2019!B:C,MATCH(C207,CBS_wegen_2019!B:B,0),2)</f>
        <v>191</v>
      </c>
    </row>
    <row r="208" spans="2:21">
      <c r="B208" t="str">
        <f>INDEX('ETLocal datasets'!B:C,MATCH(Verdeelsleutels_absoluut!C208,'ETLocal datasets'!C:C,0),1)</f>
        <v>GM0617</v>
      </c>
      <c r="C208" t="str">
        <f>'ETLocal datasets'!C194</f>
        <v>Strijen</v>
      </c>
      <c r="D208">
        <f>INDEX(CBS_bevolking_2018!B:C,MATCH(Verdeelsleutels_absoluut!C208,CBS_bevolking_2018!B:B,0),2)</f>
        <v>8776</v>
      </c>
      <c r="E208">
        <f>INDEX(CBS_landbouw_2018!$C:$I,MATCH(Verdeelsleutels_absoluut!$C208,CBS_landbouw_2018!$B:$B,0),MATCH(Verdeelsleutels_absoluut!E$1,CBS_landbouw_2018!$C$1:$I$1,0))</f>
        <v>303939</v>
      </c>
      <c r="F208">
        <f>INDEX(CBS_landbouw_2018!$C:$I,MATCH(Verdeelsleutels_absoluut!$C208,CBS_landbouw_2018!$B:$B,0),MATCH(Verdeelsleutels_absoluut!F$1,CBS_landbouw_2018!$C$1:$I$1,0))</f>
        <v>66785</v>
      </c>
      <c r="G208">
        <f>INDEX(CBS_landbouw_2018!$C:$I,MATCH(Verdeelsleutels_absoluut!$C208,CBS_landbouw_2018!$B:$B,0),MATCH(Verdeelsleutels_absoluut!G$1,CBS_landbouw_2018!$C$1:$I$1,0))</f>
        <v>464</v>
      </c>
      <c r="H208">
        <f>INDEX(CBS_landbouw_2018!$C:$I,MATCH(Verdeelsleutels_absoluut!$C208,CBS_landbouw_2018!$B:$B,0),MATCH(Verdeelsleutels_absoluut!H$1,CBS_landbouw_2018!$C$1:$I$1,0))</f>
        <v>13</v>
      </c>
      <c r="I208">
        <f>INDEX(CBS_landbouw_2018!$C:$I,MATCH(Verdeelsleutels_absoluut!$C208,CBS_landbouw_2018!$B:$B,0),MATCH(Verdeelsleutels_absoluut!I$1,CBS_landbouw_2018!$C$1:$I$1,0))</f>
        <v>0</v>
      </c>
      <c r="J208">
        <f>INDEX(CBS_landbouw_2018!$C:$I,MATCH(Verdeelsleutels_absoluut!$C208,CBS_landbouw_2018!$B:$B,0),MATCH(Verdeelsleutels_absoluut!J$1,CBS_landbouw_2018!$C$1:$I$1,0))</f>
        <v>83462</v>
      </c>
      <c r="K208">
        <f>INDEX(CBS_landbouw_2018!$C:$I,MATCH(Verdeelsleutels_absoluut!$C208,CBS_landbouw_2018!$B:$B,0),MATCH(Verdeelsleutels_absoluut!K$1,CBS_landbouw_2018!$C$1:$I$1,0))</f>
        <v>29352</v>
      </c>
      <c r="L208">
        <f t="shared" si="8"/>
        <v>237154</v>
      </c>
      <c r="M208">
        <f>INDEX(CBS_bodemgebruik_2015!$C:$F,MATCH(Verdeelsleutels_absoluut!$C208,CBS_bodemgebruik_2015!$B:$B,0),MATCH(Verdeelsleutels_absoluut!M$1,CBS_bodemgebruik_2015!$C$1:$F$1,0))</f>
        <v>4312</v>
      </c>
      <c r="N208">
        <f>INDEX(CBS_bodemgebruik_2015!$C:$F,MATCH(Verdeelsleutels_absoluut!$C208,CBS_bodemgebruik_2015!$B:$B,0),MATCH(Verdeelsleutels_absoluut!N$1,CBS_bodemgebruik_2015!$C$1:$F$1,0))</f>
        <v>3</v>
      </c>
      <c r="O208">
        <f>INDEX(CBS_bodemgebruik_2015!$C:$F,MATCH(Verdeelsleutels_absoluut!$C208,CBS_bodemgebruik_2015!$B:$B,0),MATCH(Verdeelsleutels_absoluut!O$1,CBS_bodemgebruik_2015!$C$1:$F$1,0))</f>
        <v>125</v>
      </c>
      <c r="P208">
        <f>INDEX(CBS_bodemgebruik_2015!$C:$F,MATCH(Verdeelsleutels_absoluut!$C208,CBS_bodemgebruik_2015!$B:$B,0),MATCH(Verdeelsleutels_absoluut!P$1,CBS_bodemgebruik_2015!$C$1:$F$1,0))</f>
        <v>0</v>
      </c>
      <c r="Q208">
        <f>INDEX(CBS_bodemgebruik_2015!$C:$I,MATCH(Verdeelsleutels_absoluut!$C208,CBS_bodemgebruik_2015!$B:$B,0),MATCH(Verdeelsleutels_absoluut!Q$1,CBS_bodemgebruik_2015!$C$1:$I$1,0))</f>
        <v>178</v>
      </c>
      <c r="R208">
        <f>INDEX(CBS_bodemgebruik_2015!$C:$I,MATCH(Verdeelsleutels_absoluut!$C208,CBS_bodemgebruik_2015!$B:$B,0),MATCH(Verdeelsleutels_absoluut!R$1,CBS_bodemgebruik_2015!$C$1:$I$1,0))</f>
        <v>4</v>
      </c>
      <c r="S208">
        <f>INDEX(CBS_bodemgebruik_2015!$C:$I,MATCH(Verdeelsleutels_absoluut!$C208,CBS_bodemgebruik_2015!$B:$B,0),MATCH(Verdeelsleutels_absoluut!S$1,CBS_bodemgebruik_2015!$C$1:$I$1,0))</f>
        <v>137</v>
      </c>
      <c r="T208">
        <f t="shared" si="9"/>
        <v>319</v>
      </c>
      <c r="U208">
        <f>INDEX(CBS_wegen_2019!B:C,MATCH(C208,CBS_wegen_2019!B:B,0),2)</f>
        <v>138</v>
      </c>
    </row>
    <row r="209" spans="2:21">
      <c r="B209" t="str">
        <f>INDEX('ETLocal datasets'!B:C,MATCH(Verdeelsleutels_absoluut!C209,'ETLocal datasets'!C:C,0),1)</f>
        <v>GM0622</v>
      </c>
      <c r="C209" t="str">
        <f>'ETLocal datasets'!C195</f>
        <v>Vlaardingen</v>
      </c>
      <c r="D209">
        <f>INDEX(CBS_bevolking_2018!B:C,MATCH(Verdeelsleutels_absoluut!C209,CBS_bevolking_2018!B:B,0),2)</f>
        <v>72404</v>
      </c>
      <c r="E209">
        <f>INDEX(CBS_landbouw_2018!$C:$I,MATCH(Verdeelsleutels_absoluut!$C209,CBS_landbouw_2018!$B:$B,0),MATCH(Verdeelsleutels_absoluut!E$1,CBS_landbouw_2018!$C$1:$I$1,0))</f>
        <v>2397</v>
      </c>
      <c r="F209">
        <f>INDEX(CBS_landbouw_2018!$C:$I,MATCH(Verdeelsleutels_absoluut!$C209,CBS_landbouw_2018!$B:$B,0),MATCH(Verdeelsleutels_absoluut!F$1,CBS_landbouw_2018!$C$1:$I$1,0))</f>
        <v>2397</v>
      </c>
      <c r="G209">
        <f>INDEX(CBS_landbouw_2018!$C:$I,MATCH(Verdeelsleutels_absoluut!$C209,CBS_landbouw_2018!$B:$B,0),MATCH(Verdeelsleutels_absoluut!G$1,CBS_landbouw_2018!$C$1:$I$1,0))</f>
        <v>1</v>
      </c>
      <c r="H209">
        <f>INDEX(CBS_landbouw_2018!$C:$I,MATCH(Verdeelsleutels_absoluut!$C209,CBS_landbouw_2018!$B:$B,0),MATCH(Verdeelsleutels_absoluut!H$1,CBS_landbouw_2018!$C$1:$I$1,0))</f>
        <v>0</v>
      </c>
      <c r="I209">
        <f>INDEX(CBS_landbouw_2018!$C:$I,MATCH(Verdeelsleutels_absoluut!$C209,CBS_landbouw_2018!$B:$B,0),MATCH(Verdeelsleutels_absoluut!I$1,CBS_landbouw_2018!$C$1:$I$1,0))</f>
        <v>0</v>
      </c>
      <c r="J209">
        <f>INDEX(CBS_landbouw_2018!$C:$I,MATCH(Verdeelsleutels_absoluut!$C209,CBS_landbouw_2018!$B:$B,0),MATCH(Verdeelsleutels_absoluut!J$1,CBS_landbouw_2018!$C$1:$I$1,0))</f>
        <v>0</v>
      </c>
      <c r="K209">
        <f>INDEX(CBS_landbouw_2018!$C:$I,MATCH(Verdeelsleutels_absoluut!$C209,CBS_landbouw_2018!$B:$B,0),MATCH(Verdeelsleutels_absoluut!K$1,CBS_landbouw_2018!$C$1:$I$1,0))</f>
        <v>0</v>
      </c>
      <c r="L209">
        <f t="shared" ref="L209:L272" si="10">E209-F209</f>
        <v>0</v>
      </c>
      <c r="M209">
        <f>INDEX(CBS_bodemgebruik_2015!$C:$F,MATCH(Verdeelsleutels_absoluut!$C209,CBS_bodemgebruik_2015!$B:$B,0),MATCH(Verdeelsleutels_absoluut!M$1,CBS_bodemgebruik_2015!$C$1:$F$1,0))</f>
        <v>402</v>
      </c>
      <c r="N209">
        <f>INDEX(CBS_bodemgebruik_2015!$C:$F,MATCH(Verdeelsleutels_absoluut!$C209,CBS_bodemgebruik_2015!$B:$B,0),MATCH(Verdeelsleutels_absoluut!N$1,CBS_bodemgebruik_2015!$C$1:$F$1,0))</f>
        <v>148</v>
      </c>
      <c r="O209">
        <f>INDEX(CBS_bodemgebruik_2015!$C:$F,MATCH(Verdeelsleutels_absoluut!$C209,CBS_bodemgebruik_2015!$B:$B,0),MATCH(Verdeelsleutels_absoluut!O$1,CBS_bodemgebruik_2015!$C$1:$F$1,0))</f>
        <v>248</v>
      </c>
      <c r="P209">
        <f>INDEX(CBS_bodemgebruik_2015!$C:$F,MATCH(Verdeelsleutels_absoluut!$C209,CBS_bodemgebruik_2015!$B:$B,0),MATCH(Verdeelsleutels_absoluut!P$1,CBS_bodemgebruik_2015!$C$1:$F$1,0))</f>
        <v>0</v>
      </c>
      <c r="Q209">
        <f>INDEX(CBS_bodemgebruik_2015!$C:$I,MATCH(Verdeelsleutels_absoluut!$C209,CBS_bodemgebruik_2015!$B:$B,0),MATCH(Verdeelsleutels_absoluut!Q$1,CBS_bodemgebruik_2015!$C$1:$I$1,0))</f>
        <v>58</v>
      </c>
      <c r="R209">
        <f>INDEX(CBS_bodemgebruik_2015!$C:$I,MATCH(Verdeelsleutels_absoluut!$C209,CBS_bodemgebruik_2015!$B:$B,0),MATCH(Verdeelsleutels_absoluut!R$1,CBS_bodemgebruik_2015!$C$1:$I$1,0))</f>
        <v>39</v>
      </c>
      <c r="S209">
        <f>INDEX(CBS_bodemgebruik_2015!$C:$I,MATCH(Verdeelsleutels_absoluut!$C209,CBS_bodemgebruik_2015!$B:$B,0),MATCH(Verdeelsleutels_absoluut!S$1,CBS_bodemgebruik_2015!$C$1:$I$1,0))</f>
        <v>85</v>
      </c>
      <c r="T209">
        <f t="shared" si="9"/>
        <v>182</v>
      </c>
      <c r="U209">
        <f>INDEX(CBS_wegen_2019!B:C,MATCH(C209,CBS_wegen_2019!B:B,0),2)</f>
        <v>224</v>
      </c>
    </row>
    <row r="210" spans="2:21">
      <c r="B210" t="str">
        <f>INDEX('ETLocal datasets'!B:C,MATCH(Verdeelsleutels_absoluut!C210,'ETLocal datasets'!C:C,0),1)</f>
        <v>GM0626</v>
      </c>
      <c r="C210" t="str">
        <f>'ETLocal datasets'!C196</f>
        <v>Voorschoten</v>
      </c>
      <c r="D210">
        <f>INDEX(CBS_bevolking_2018!B:C,MATCH(Verdeelsleutels_absoluut!C210,CBS_bevolking_2018!B:B,0),2)</f>
        <v>25479</v>
      </c>
      <c r="E210">
        <f>INDEX(CBS_landbouw_2018!$C:$I,MATCH(Verdeelsleutels_absoluut!$C210,CBS_landbouw_2018!$B:$B,0),MATCH(Verdeelsleutels_absoluut!E$1,CBS_landbouw_2018!$C$1:$I$1,0))</f>
        <v>23697</v>
      </c>
      <c r="F210">
        <f>INDEX(CBS_landbouw_2018!$C:$I,MATCH(Verdeelsleutels_absoluut!$C210,CBS_landbouw_2018!$B:$B,0),MATCH(Verdeelsleutels_absoluut!F$1,CBS_landbouw_2018!$C$1:$I$1,0))</f>
        <v>21725</v>
      </c>
      <c r="G210">
        <f>INDEX(CBS_landbouw_2018!$C:$I,MATCH(Verdeelsleutels_absoluut!$C210,CBS_landbouw_2018!$B:$B,0),MATCH(Verdeelsleutels_absoluut!G$1,CBS_landbouw_2018!$C$1:$I$1,0))</f>
        <v>243</v>
      </c>
      <c r="H210">
        <f>INDEX(CBS_landbouw_2018!$C:$I,MATCH(Verdeelsleutels_absoluut!$C210,CBS_landbouw_2018!$B:$B,0),MATCH(Verdeelsleutels_absoluut!H$1,CBS_landbouw_2018!$C$1:$I$1,0))</f>
        <v>0</v>
      </c>
      <c r="I210">
        <f>INDEX(CBS_landbouw_2018!$C:$I,MATCH(Verdeelsleutels_absoluut!$C210,CBS_landbouw_2018!$B:$B,0),MATCH(Verdeelsleutels_absoluut!I$1,CBS_landbouw_2018!$C$1:$I$1,0))</f>
        <v>0</v>
      </c>
      <c r="J210">
        <f>INDEX(CBS_landbouw_2018!$C:$I,MATCH(Verdeelsleutels_absoluut!$C210,CBS_landbouw_2018!$B:$B,0),MATCH(Verdeelsleutels_absoluut!J$1,CBS_landbouw_2018!$C$1:$I$1,0))</f>
        <v>0</v>
      </c>
      <c r="K210">
        <f>INDEX(CBS_landbouw_2018!$C:$I,MATCH(Verdeelsleutels_absoluut!$C210,CBS_landbouw_2018!$B:$B,0),MATCH(Verdeelsleutels_absoluut!K$1,CBS_landbouw_2018!$C$1:$I$1,0))</f>
        <v>0</v>
      </c>
      <c r="L210">
        <f t="shared" si="10"/>
        <v>1972</v>
      </c>
      <c r="M210">
        <f>INDEX(CBS_bodemgebruik_2015!$C:$F,MATCH(Verdeelsleutels_absoluut!$C210,CBS_bodemgebruik_2015!$B:$B,0),MATCH(Verdeelsleutels_absoluut!M$1,CBS_bodemgebruik_2015!$C$1:$F$1,0))</f>
        <v>443</v>
      </c>
      <c r="N210">
        <f>INDEX(CBS_bodemgebruik_2015!$C:$F,MATCH(Verdeelsleutels_absoluut!$C210,CBS_bodemgebruik_2015!$B:$B,0),MATCH(Verdeelsleutels_absoluut!N$1,CBS_bodemgebruik_2015!$C$1:$F$1,0))</f>
        <v>73</v>
      </c>
      <c r="O210">
        <f>INDEX(CBS_bodemgebruik_2015!$C:$F,MATCH(Verdeelsleutels_absoluut!$C210,CBS_bodemgebruik_2015!$B:$B,0),MATCH(Verdeelsleutels_absoluut!O$1,CBS_bodemgebruik_2015!$C$1:$F$1,0))</f>
        <v>68</v>
      </c>
      <c r="P210">
        <f>INDEX(CBS_bodemgebruik_2015!$C:$F,MATCH(Verdeelsleutels_absoluut!$C210,CBS_bodemgebruik_2015!$B:$B,0),MATCH(Verdeelsleutels_absoluut!P$1,CBS_bodemgebruik_2015!$C$1:$F$1,0))</f>
        <v>0</v>
      </c>
      <c r="Q210">
        <f>INDEX(CBS_bodemgebruik_2015!$C:$I,MATCH(Verdeelsleutels_absoluut!$C210,CBS_bodemgebruik_2015!$B:$B,0),MATCH(Verdeelsleutels_absoluut!Q$1,CBS_bodemgebruik_2015!$C$1:$I$1,0))</f>
        <v>0</v>
      </c>
      <c r="R210">
        <f>INDEX(CBS_bodemgebruik_2015!$C:$I,MATCH(Verdeelsleutels_absoluut!$C210,CBS_bodemgebruik_2015!$B:$B,0),MATCH(Verdeelsleutels_absoluut!R$1,CBS_bodemgebruik_2015!$C$1:$I$1,0))</f>
        <v>1</v>
      </c>
      <c r="S210">
        <f>INDEX(CBS_bodemgebruik_2015!$C:$I,MATCH(Verdeelsleutels_absoluut!$C210,CBS_bodemgebruik_2015!$B:$B,0),MATCH(Verdeelsleutels_absoluut!S$1,CBS_bodemgebruik_2015!$C$1:$I$1,0))</f>
        <v>41</v>
      </c>
      <c r="T210">
        <f t="shared" si="9"/>
        <v>42</v>
      </c>
      <c r="U210">
        <f>INDEX(CBS_wegen_2019!B:C,MATCH(C210,CBS_wegen_2019!B:B,0),2)</f>
        <v>90</v>
      </c>
    </row>
    <row r="211" spans="2:21">
      <c r="B211" t="str">
        <f>INDEX('ETLocal datasets'!B:C,MATCH(Verdeelsleutels_absoluut!C211,'ETLocal datasets'!C:C,0),1)</f>
        <v>GM0627</v>
      </c>
      <c r="C211" t="str">
        <f>'ETLocal datasets'!C197</f>
        <v>Waddinxveen</v>
      </c>
      <c r="D211">
        <f>INDEX(CBS_bevolking_2018!B:C,MATCH(Verdeelsleutels_absoluut!C211,CBS_bevolking_2018!B:B,0),2)</f>
        <v>28316</v>
      </c>
      <c r="E211">
        <f>INDEX(CBS_landbouw_2018!$C:$I,MATCH(Verdeelsleutels_absoluut!$C211,CBS_landbouw_2018!$B:$B,0),MATCH(Verdeelsleutels_absoluut!E$1,CBS_landbouw_2018!$C$1:$I$1,0))</f>
        <v>68151</v>
      </c>
      <c r="F211">
        <f>INDEX(CBS_landbouw_2018!$C:$I,MATCH(Verdeelsleutels_absoluut!$C211,CBS_landbouw_2018!$B:$B,0),MATCH(Verdeelsleutels_absoluut!F$1,CBS_landbouw_2018!$C$1:$I$1,0))</f>
        <v>9110</v>
      </c>
      <c r="G211">
        <f>INDEX(CBS_landbouw_2018!$C:$I,MATCH(Verdeelsleutels_absoluut!$C211,CBS_landbouw_2018!$B:$B,0),MATCH(Verdeelsleutels_absoluut!G$1,CBS_landbouw_2018!$C$1:$I$1,0))</f>
        <v>70</v>
      </c>
      <c r="H211">
        <f>INDEX(CBS_landbouw_2018!$C:$I,MATCH(Verdeelsleutels_absoluut!$C211,CBS_landbouw_2018!$B:$B,0),MATCH(Verdeelsleutels_absoluut!H$1,CBS_landbouw_2018!$C$1:$I$1,0))</f>
        <v>95</v>
      </c>
      <c r="I211">
        <f>INDEX(CBS_landbouw_2018!$C:$I,MATCH(Verdeelsleutels_absoluut!$C211,CBS_landbouw_2018!$B:$B,0),MATCH(Verdeelsleutels_absoluut!I$1,CBS_landbouw_2018!$C$1:$I$1,0))</f>
        <v>79281</v>
      </c>
      <c r="J211">
        <f>INDEX(CBS_landbouw_2018!$C:$I,MATCH(Verdeelsleutels_absoluut!$C211,CBS_landbouw_2018!$B:$B,0),MATCH(Verdeelsleutels_absoluut!J$1,CBS_landbouw_2018!$C$1:$I$1,0))</f>
        <v>18255</v>
      </c>
      <c r="K211">
        <f>INDEX(CBS_landbouw_2018!$C:$I,MATCH(Verdeelsleutels_absoluut!$C211,CBS_landbouw_2018!$B:$B,0),MATCH(Verdeelsleutels_absoluut!K$1,CBS_landbouw_2018!$C$1:$I$1,0))</f>
        <v>3852</v>
      </c>
      <c r="L211">
        <f t="shared" si="10"/>
        <v>59041</v>
      </c>
      <c r="M211">
        <f>INDEX(CBS_bodemgebruik_2015!$C:$F,MATCH(Verdeelsleutels_absoluut!$C211,CBS_bodemgebruik_2015!$B:$B,0),MATCH(Verdeelsleutels_absoluut!M$1,CBS_bodemgebruik_2015!$C$1:$F$1,0))</f>
        <v>1824</v>
      </c>
      <c r="N211">
        <f>INDEX(CBS_bodemgebruik_2015!$C:$F,MATCH(Verdeelsleutels_absoluut!$C211,CBS_bodemgebruik_2015!$B:$B,0),MATCH(Verdeelsleutels_absoluut!N$1,CBS_bodemgebruik_2015!$C$1:$F$1,0))</f>
        <v>62</v>
      </c>
      <c r="O211">
        <f>INDEX(CBS_bodemgebruik_2015!$C:$F,MATCH(Verdeelsleutels_absoluut!$C211,CBS_bodemgebruik_2015!$B:$B,0),MATCH(Verdeelsleutels_absoluut!O$1,CBS_bodemgebruik_2015!$C$1:$F$1,0))</f>
        <v>24</v>
      </c>
      <c r="P211">
        <f>INDEX(CBS_bodemgebruik_2015!$C:$F,MATCH(Verdeelsleutels_absoluut!$C211,CBS_bodemgebruik_2015!$B:$B,0),MATCH(Verdeelsleutels_absoluut!P$1,CBS_bodemgebruik_2015!$C$1:$F$1,0))</f>
        <v>0</v>
      </c>
      <c r="Q211">
        <f>INDEX(CBS_bodemgebruik_2015!$C:$I,MATCH(Verdeelsleutels_absoluut!$C211,CBS_bodemgebruik_2015!$B:$B,0),MATCH(Verdeelsleutels_absoluut!Q$1,CBS_bodemgebruik_2015!$C$1:$I$1,0))</f>
        <v>20</v>
      </c>
      <c r="R211">
        <f>INDEX(CBS_bodemgebruik_2015!$C:$I,MATCH(Verdeelsleutels_absoluut!$C211,CBS_bodemgebruik_2015!$B:$B,0),MATCH(Verdeelsleutels_absoluut!R$1,CBS_bodemgebruik_2015!$C$1:$I$1,0))</f>
        <v>23</v>
      </c>
      <c r="S211">
        <f>INDEX(CBS_bodemgebruik_2015!$C:$I,MATCH(Verdeelsleutels_absoluut!$C211,CBS_bodemgebruik_2015!$B:$B,0),MATCH(Verdeelsleutels_absoluut!S$1,CBS_bodemgebruik_2015!$C$1:$I$1,0))</f>
        <v>139</v>
      </c>
      <c r="T211">
        <f t="shared" si="9"/>
        <v>182</v>
      </c>
      <c r="U211">
        <f>INDEX(CBS_wegen_2019!B:C,MATCH(C211,CBS_wegen_2019!B:B,0),2)</f>
        <v>131</v>
      </c>
    </row>
    <row r="212" spans="2:21">
      <c r="B212" t="str">
        <f>INDEX('ETLocal datasets'!B:C,MATCH(Verdeelsleutels_absoluut!C212,'ETLocal datasets'!C:C,0),1)</f>
        <v>GM0629</v>
      </c>
      <c r="C212" t="str">
        <f>'ETLocal datasets'!C198</f>
        <v>Wassenaar</v>
      </c>
      <c r="D212">
        <f>INDEX(CBS_bevolking_2018!B:C,MATCH(Verdeelsleutels_absoluut!C212,CBS_bevolking_2018!B:B,0),2)</f>
        <v>26211</v>
      </c>
      <c r="E212">
        <f>INDEX(CBS_landbouw_2018!$C:$I,MATCH(Verdeelsleutels_absoluut!$C212,CBS_landbouw_2018!$B:$B,0),MATCH(Verdeelsleutels_absoluut!E$1,CBS_landbouw_2018!$C$1:$I$1,0))</f>
        <v>71996</v>
      </c>
      <c r="F212">
        <f>INDEX(CBS_landbouw_2018!$C:$I,MATCH(Verdeelsleutels_absoluut!$C212,CBS_landbouw_2018!$B:$B,0),MATCH(Verdeelsleutels_absoluut!F$1,CBS_landbouw_2018!$C$1:$I$1,0))</f>
        <v>64975</v>
      </c>
      <c r="G212">
        <f>INDEX(CBS_landbouw_2018!$C:$I,MATCH(Verdeelsleutels_absoluut!$C212,CBS_landbouw_2018!$B:$B,0),MATCH(Verdeelsleutels_absoluut!G$1,CBS_landbouw_2018!$C$1:$I$1,0))</f>
        <v>860</v>
      </c>
      <c r="H212">
        <f>INDEX(CBS_landbouw_2018!$C:$I,MATCH(Verdeelsleutels_absoluut!$C212,CBS_landbouw_2018!$B:$B,0),MATCH(Verdeelsleutels_absoluut!H$1,CBS_landbouw_2018!$C$1:$I$1,0))</f>
        <v>2</v>
      </c>
      <c r="I212">
        <f>INDEX(CBS_landbouw_2018!$C:$I,MATCH(Verdeelsleutels_absoluut!$C212,CBS_landbouw_2018!$B:$B,0),MATCH(Verdeelsleutels_absoluut!I$1,CBS_landbouw_2018!$C$1:$I$1,0))</f>
        <v>0</v>
      </c>
      <c r="J212">
        <f>INDEX(CBS_landbouw_2018!$C:$I,MATCH(Verdeelsleutels_absoluut!$C212,CBS_landbouw_2018!$B:$B,0),MATCH(Verdeelsleutels_absoluut!J$1,CBS_landbouw_2018!$C$1:$I$1,0))</f>
        <v>1109</v>
      </c>
      <c r="K212">
        <f>INDEX(CBS_landbouw_2018!$C:$I,MATCH(Verdeelsleutels_absoluut!$C212,CBS_landbouw_2018!$B:$B,0),MATCH(Verdeelsleutels_absoluut!K$1,CBS_landbouw_2018!$C$1:$I$1,0))</f>
        <v>576</v>
      </c>
      <c r="L212">
        <f t="shared" si="10"/>
        <v>7021</v>
      </c>
      <c r="M212">
        <f>INDEX(CBS_bodemgebruik_2015!$C:$F,MATCH(Verdeelsleutels_absoluut!$C212,CBS_bodemgebruik_2015!$B:$B,0),MATCH(Verdeelsleutels_absoluut!M$1,CBS_bodemgebruik_2015!$C$1:$F$1,0))</f>
        <v>1206</v>
      </c>
      <c r="N212">
        <f>INDEX(CBS_bodemgebruik_2015!$C:$F,MATCH(Verdeelsleutels_absoluut!$C212,CBS_bodemgebruik_2015!$B:$B,0),MATCH(Verdeelsleutels_absoluut!N$1,CBS_bodemgebruik_2015!$C$1:$F$1,0))</f>
        <v>93</v>
      </c>
      <c r="O212">
        <f>INDEX(CBS_bodemgebruik_2015!$C:$F,MATCH(Verdeelsleutels_absoluut!$C212,CBS_bodemgebruik_2015!$B:$B,0),MATCH(Verdeelsleutels_absoluut!O$1,CBS_bodemgebruik_2015!$C$1:$F$1,0))</f>
        <v>851</v>
      </c>
      <c r="P212">
        <f>INDEX(CBS_bodemgebruik_2015!$C:$F,MATCH(Verdeelsleutels_absoluut!$C212,CBS_bodemgebruik_2015!$B:$B,0),MATCH(Verdeelsleutels_absoluut!P$1,CBS_bodemgebruik_2015!$C$1:$F$1,0))</f>
        <v>1789</v>
      </c>
      <c r="Q212">
        <f>INDEX(CBS_bodemgebruik_2015!$C:$I,MATCH(Verdeelsleutels_absoluut!$C212,CBS_bodemgebruik_2015!$B:$B,0),MATCH(Verdeelsleutels_absoluut!Q$1,CBS_bodemgebruik_2015!$C$1:$I$1,0))</f>
        <v>1</v>
      </c>
      <c r="R212">
        <f>INDEX(CBS_bodemgebruik_2015!$C:$I,MATCH(Verdeelsleutels_absoluut!$C212,CBS_bodemgebruik_2015!$B:$B,0),MATCH(Verdeelsleutels_absoluut!R$1,CBS_bodemgebruik_2015!$C$1:$I$1,0))</f>
        <v>11</v>
      </c>
      <c r="S212">
        <f>INDEX(CBS_bodemgebruik_2015!$C:$I,MATCH(Verdeelsleutels_absoluut!$C212,CBS_bodemgebruik_2015!$B:$B,0),MATCH(Verdeelsleutels_absoluut!S$1,CBS_bodemgebruik_2015!$C$1:$I$1,0))</f>
        <v>169</v>
      </c>
      <c r="T212">
        <f t="shared" si="9"/>
        <v>181</v>
      </c>
      <c r="U212">
        <f>INDEX(CBS_wegen_2019!B:C,MATCH(C212,CBS_wegen_2019!B:B,0),2)</f>
        <v>150</v>
      </c>
    </row>
    <row r="213" spans="2:21">
      <c r="B213" t="str">
        <f>INDEX('ETLocal datasets'!B:C,MATCH(Verdeelsleutels_absoluut!C213,'ETLocal datasets'!C:C,0),1)</f>
        <v>GM0632</v>
      </c>
      <c r="C213" t="str">
        <f>'ETLocal datasets'!C199</f>
        <v>Woerden</v>
      </c>
      <c r="D213">
        <f>INDEX(CBS_bevolking_2018!B:C,MATCH(Verdeelsleutels_absoluut!C213,CBS_bevolking_2018!B:B,0),2)</f>
        <v>52197</v>
      </c>
      <c r="E213">
        <f>INDEX(CBS_landbouw_2018!$C:$I,MATCH(Verdeelsleutels_absoluut!$C213,CBS_landbouw_2018!$B:$B,0),MATCH(Verdeelsleutels_absoluut!E$1,CBS_landbouw_2018!$C$1:$I$1,0))</f>
        <v>589314</v>
      </c>
      <c r="F213">
        <f>INDEX(CBS_landbouw_2018!$C:$I,MATCH(Verdeelsleutels_absoluut!$C213,CBS_landbouw_2018!$B:$B,0),MATCH(Verdeelsleutels_absoluut!F$1,CBS_landbouw_2018!$C$1:$I$1,0))</f>
        <v>530532</v>
      </c>
      <c r="G213">
        <f>INDEX(CBS_landbouw_2018!$C:$I,MATCH(Verdeelsleutels_absoluut!$C213,CBS_landbouw_2018!$B:$B,0),MATCH(Verdeelsleutels_absoluut!G$1,CBS_landbouw_2018!$C$1:$I$1,0))</f>
        <v>9486</v>
      </c>
      <c r="H213">
        <f>INDEX(CBS_landbouw_2018!$C:$I,MATCH(Verdeelsleutels_absoluut!$C213,CBS_landbouw_2018!$B:$B,0),MATCH(Verdeelsleutels_absoluut!H$1,CBS_landbouw_2018!$C$1:$I$1,0))</f>
        <v>14022</v>
      </c>
      <c r="I213">
        <f>INDEX(CBS_landbouw_2018!$C:$I,MATCH(Verdeelsleutels_absoluut!$C213,CBS_landbouw_2018!$B:$B,0),MATCH(Verdeelsleutels_absoluut!I$1,CBS_landbouw_2018!$C$1:$I$1,0))</f>
        <v>0</v>
      </c>
      <c r="J213">
        <f>INDEX(CBS_landbouw_2018!$C:$I,MATCH(Verdeelsleutels_absoluut!$C213,CBS_landbouw_2018!$B:$B,0),MATCH(Verdeelsleutels_absoluut!J$1,CBS_landbouw_2018!$C$1:$I$1,0))</f>
        <v>733</v>
      </c>
      <c r="K213">
        <f>INDEX(CBS_landbouw_2018!$C:$I,MATCH(Verdeelsleutels_absoluut!$C213,CBS_landbouw_2018!$B:$B,0),MATCH(Verdeelsleutels_absoluut!K$1,CBS_landbouw_2018!$C$1:$I$1,0))</f>
        <v>712</v>
      </c>
      <c r="L213">
        <f t="shared" si="10"/>
        <v>58782</v>
      </c>
      <c r="M213">
        <f>INDEX(CBS_bodemgebruik_2015!$C:$F,MATCH(Verdeelsleutels_absoluut!$C213,CBS_bodemgebruik_2015!$B:$B,0),MATCH(Verdeelsleutels_absoluut!M$1,CBS_bodemgebruik_2015!$C$1:$F$1,0))</f>
        <v>7192</v>
      </c>
      <c r="N213">
        <f>INDEX(CBS_bodemgebruik_2015!$C:$F,MATCH(Verdeelsleutels_absoluut!$C213,CBS_bodemgebruik_2015!$B:$B,0),MATCH(Verdeelsleutels_absoluut!N$1,CBS_bodemgebruik_2015!$C$1:$F$1,0))</f>
        <v>76</v>
      </c>
      <c r="O213">
        <f>INDEX(CBS_bodemgebruik_2015!$C:$F,MATCH(Verdeelsleutels_absoluut!$C213,CBS_bodemgebruik_2015!$B:$B,0),MATCH(Verdeelsleutels_absoluut!O$1,CBS_bodemgebruik_2015!$C$1:$F$1,0))</f>
        <v>30</v>
      </c>
      <c r="P213">
        <f>INDEX(CBS_bodemgebruik_2015!$C:$F,MATCH(Verdeelsleutels_absoluut!$C213,CBS_bodemgebruik_2015!$B:$B,0),MATCH(Verdeelsleutels_absoluut!P$1,CBS_bodemgebruik_2015!$C$1:$F$1,0))</f>
        <v>0</v>
      </c>
      <c r="Q213">
        <f>INDEX(CBS_bodemgebruik_2015!$C:$I,MATCH(Verdeelsleutels_absoluut!$C213,CBS_bodemgebruik_2015!$B:$B,0),MATCH(Verdeelsleutels_absoluut!Q$1,CBS_bodemgebruik_2015!$C$1:$I$1,0))</f>
        <v>40</v>
      </c>
      <c r="R213">
        <f>INDEX(CBS_bodemgebruik_2015!$C:$I,MATCH(Verdeelsleutels_absoluut!$C213,CBS_bodemgebruik_2015!$B:$B,0),MATCH(Verdeelsleutels_absoluut!R$1,CBS_bodemgebruik_2015!$C$1:$I$1,0))</f>
        <v>58</v>
      </c>
      <c r="S213">
        <f>INDEX(CBS_bodemgebruik_2015!$C:$I,MATCH(Verdeelsleutels_absoluut!$C213,CBS_bodemgebruik_2015!$B:$B,0),MATCH(Verdeelsleutels_absoluut!S$1,CBS_bodemgebruik_2015!$C$1:$I$1,0))</f>
        <v>377</v>
      </c>
      <c r="T213">
        <f t="shared" si="9"/>
        <v>475</v>
      </c>
      <c r="U213">
        <f>INDEX(CBS_wegen_2019!B:C,MATCH(C213,CBS_wegen_2019!B:B,0),2)</f>
        <v>277</v>
      </c>
    </row>
    <row r="214" spans="2:21">
      <c r="B214" t="str">
        <f>INDEX('ETLocal datasets'!B:C,MATCH(Verdeelsleutels_absoluut!C214,'ETLocal datasets'!C:C,0),1)</f>
        <v>GM0637</v>
      </c>
      <c r="C214" t="str">
        <f>'ETLocal datasets'!C200</f>
        <v>Zoetermeer</v>
      </c>
      <c r="D214">
        <f>INDEX(CBS_bevolking_2018!B:C,MATCH(Verdeelsleutels_absoluut!C214,CBS_bevolking_2018!B:B,0),2)</f>
        <v>124944</v>
      </c>
      <c r="E214">
        <f>INDEX(CBS_landbouw_2018!$C:$I,MATCH(Verdeelsleutels_absoluut!$C214,CBS_landbouw_2018!$B:$B,0),MATCH(Verdeelsleutels_absoluut!E$1,CBS_landbouw_2018!$C$1:$I$1,0))</f>
        <v>40912</v>
      </c>
      <c r="F214">
        <f>INDEX(CBS_landbouw_2018!$C:$I,MATCH(Verdeelsleutels_absoluut!$C214,CBS_landbouw_2018!$B:$B,0),MATCH(Verdeelsleutels_absoluut!F$1,CBS_landbouw_2018!$C$1:$I$1,0))</f>
        <v>32232</v>
      </c>
      <c r="G214">
        <f>INDEX(CBS_landbouw_2018!$C:$I,MATCH(Verdeelsleutels_absoluut!$C214,CBS_landbouw_2018!$B:$B,0),MATCH(Verdeelsleutels_absoluut!G$1,CBS_landbouw_2018!$C$1:$I$1,0))</f>
        <v>484</v>
      </c>
      <c r="H214">
        <f>INDEX(CBS_landbouw_2018!$C:$I,MATCH(Verdeelsleutels_absoluut!$C214,CBS_landbouw_2018!$B:$B,0),MATCH(Verdeelsleutels_absoluut!H$1,CBS_landbouw_2018!$C$1:$I$1,0))</f>
        <v>0</v>
      </c>
      <c r="I214">
        <f>INDEX(CBS_landbouw_2018!$C:$I,MATCH(Verdeelsleutels_absoluut!$C214,CBS_landbouw_2018!$B:$B,0),MATCH(Verdeelsleutels_absoluut!I$1,CBS_landbouw_2018!$C$1:$I$1,0))</f>
        <v>0</v>
      </c>
      <c r="J214">
        <f>INDEX(CBS_landbouw_2018!$C:$I,MATCH(Verdeelsleutels_absoluut!$C214,CBS_landbouw_2018!$B:$B,0),MATCH(Verdeelsleutels_absoluut!J$1,CBS_landbouw_2018!$C$1:$I$1,0))</f>
        <v>608</v>
      </c>
      <c r="K214">
        <f>INDEX(CBS_landbouw_2018!$C:$I,MATCH(Verdeelsleutels_absoluut!$C214,CBS_landbouw_2018!$B:$B,0),MATCH(Verdeelsleutels_absoluut!K$1,CBS_landbouw_2018!$C$1:$I$1,0))</f>
        <v>0</v>
      </c>
      <c r="L214">
        <f t="shared" si="10"/>
        <v>8680</v>
      </c>
      <c r="M214">
        <f>INDEX(CBS_bodemgebruik_2015!$C:$F,MATCH(Verdeelsleutels_absoluut!$C214,CBS_bodemgebruik_2015!$B:$B,0),MATCH(Verdeelsleutels_absoluut!M$1,CBS_bodemgebruik_2015!$C$1:$F$1,0))</f>
        <v>700</v>
      </c>
      <c r="N214">
        <f>INDEX(CBS_bodemgebruik_2015!$C:$F,MATCH(Verdeelsleutels_absoluut!$C214,CBS_bodemgebruik_2015!$B:$B,0),MATCH(Verdeelsleutels_absoluut!N$1,CBS_bodemgebruik_2015!$C$1:$F$1,0))</f>
        <v>408</v>
      </c>
      <c r="O214">
        <f>INDEX(CBS_bodemgebruik_2015!$C:$F,MATCH(Verdeelsleutels_absoluut!$C214,CBS_bodemgebruik_2015!$B:$B,0),MATCH(Verdeelsleutels_absoluut!O$1,CBS_bodemgebruik_2015!$C$1:$F$1,0))</f>
        <v>42</v>
      </c>
      <c r="P214">
        <f>INDEX(CBS_bodemgebruik_2015!$C:$F,MATCH(Verdeelsleutels_absoluut!$C214,CBS_bodemgebruik_2015!$B:$B,0),MATCH(Verdeelsleutels_absoluut!P$1,CBS_bodemgebruik_2015!$C$1:$F$1,0))</f>
        <v>0</v>
      </c>
      <c r="Q214">
        <f>INDEX(CBS_bodemgebruik_2015!$C:$I,MATCH(Verdeelsleutels_absoluut!$C214,CBS_bodemgebruik_2015!$B:$B,0),MATCH(Verdeelsleutels_absoluut!Q$1,CBS_bodemgebruik_2015!$C$1:$I$1,0))</f>
        <v>0</v>
      </c>
      <c r="R214">
        <f>INDEX(CBS_bodemgebruik_2015!$C:$I,MATCH(Verdeelsleutels_absoluut!$C214,CBS_bodemgebruik_2015!$B:$B,0),MATCH(Verdeelsleutels_absoluut!R$1,CBS_bodemgebruik_2015!$C$1:$I$1,0))</f>
        <v>133</v>
      </c>
      <c r="S214">
        <f>INDEX(CBS_bodemgebruik_2015!$C:$I,MATCH(Verdeelsleutels_absoluut!$C214,CBS_bodemgebruik_2015!$B:$B,0),MATCH(Verdeelsleutels_absoluut!S$1,CBS_bodemgebruik_2015!$C$1:$I$1,0))</f>
        <v>127</v>
      </c>
      <c r="T214">
        <f t="shared" si="9"/>
        <v>260</v>
      </c>
      <c r="U214">
        <f>INDEX(CBS_wegen_2019!B:C,MATCH(C214,CBS_wegen_2019!B:B,0),2)</f>
        <v>383</v>
      </c>
    </row>
    <row r="215" spans="2:21">
      <c r="B215" t="str">
        <f>INDEX('ETLocal datasets'!B:C,MATCH(Verdeelsleutels_absoluut!C215,'ETLocal datasets'!C:C,0),1)</f>
        <v>GM0638</v>
      </c>
      <c r="C215" t="str">
        <f>'ETLocal datasets'!C201</f>
        <v>Zoeterwoude</v>
      </c>
      <c r="D215">
        <f>INDEX(CBS_bevolking_2018!B:C,MATCH(Verdeelsleutels_absoluut!C215,CBS_bevolking_2018!B:B,0),2)</f>
        <v>8450</v>
      </c>
      <c r="E215">
        <f>INDEX(CBS_landbouw_2018!$C:$I,MATCH(Verdeelsleutels_absoluut!$C215,CBS_landbouw_2018!$B:$B,0),MATCH(Verdeelsleutels_absoluut!E$1,CBS_landbouw_2018!$C$1:$I$1,0))</f>
        <v>162942</v>
      </c>
      <c r="F215">
        <f>INDEX(CBS_landbouw_2018!$C:$I,MATCH(Verdeelsleutels_absoluut!$C215,CBS_landbouw_2018!$B:$B,0),MATCH(Verdeelsleutels_absoluut!F$1,CBS_landbouw_2018!$C$1:$I$1,0))</f>
        <v>141404</v>
      </c>
      <c r="G215">
        <f>INDEX(CBS_landbouw_2018!$C:$I,MATCH(Verdeelsleutels_absoluut!$C215,CBS_landbouw_2018!$B:$B,0),MATCH(Verdeelsleutels_absoluut!G$1,CBS_landbouw_2018!$C$1:$I$1,0))</f>
        <v>2319</v>
      </c>
      <c r="H215">
        <f>INDEX(CBS_landbouw_2018!$C:$I,MATCH(Verdeelsleutels_absoluut!$C215,CBS_landbouw_2018!$B:$B,0),MATCH(Verdeelsleutels_absoluut!H$1,CBS_landbouw_2018!$C$1:$I$1,0))</f>
        <v>177</v>
      </c>
      <c r="I215">
        <f>INDEX(CBS_landbouw_2018!$C:$I,MATCH(Verdeelsleutels_absoluut!$C215,CBS_landbouw_2018!$B:$B,0),MATCH(Verdeelsleutels_absoluut!I$1,CBS_landbouw_2018!$C$1:$I$1,0))</f>
        <v>0</v>
      </c>
      <c r="J215">
        <f>INDEX(CBS_landbouw_2018!$C:$I,MATCH(Verdeelsleutels_absoluut!$C215,CBS_landbouw_2018!$B:$B,0),MATCH(Verdeelsleutels_absoluut!J$1,CBS_landbouw_2018!$C$1:$I$1,0))</f>
        <v>2100</v>
      </c>
      <c r="K215">
        <f>INDEX(CBS_landbouw_2018!$C:$I,MATCH(Verdeelsleutels_absoluut!$C215,CBS_landbouw_2018!$B:$B,0),MATCH(Verdeelsleutels_absoluut!K$1,CBS_landbouw_2018!$C$1:$I$1,0))</f>
        <v>1173</v>
      </c>
      <c r="L215">
        <f t="shared" si="10"/>
        <v>21538</v>
      </c>
      <c r="M215">
        <f>INDEX(CBS_bodemgebruik_2015!$C:$F,MATCH(Verdeelsleutels_absoluut!$C215,CBS_bodemgebruik_2015!$B:$B,0),MATCH(Verdeelsleutels_absoluut!M$1,CBS_bodemgebruik_2015!$C$1:$F$1,0))</f>
        <v>1753</v>
      </c>
      <c r="N215">
        <f>INDEX(CBS_bodemgebruik_2015!$C:$F,MATCH(Verdeelsleutels_absoluut!$C215,CBS_bodemgebruik_2015!$B:$B,0),MATCH(Verdeelsleutels_absoluut!N$1,CBS_bodemgebruik_2015!$C$1:$F$1,0))</f>
        <v>8</v>
      </c>
      <c r="O215">
        <f>INDEX(CBS_bodemgebruik_2015!$C:$F,MATCH(Verdeelsleutels_absoluut!$C215,CBS_bodemgebruik_2015!$B:$B,0),MATCH(Verdeelsleutels_absoluut!O$1,CBS_bodemgebruik_2015!$C$1:$F$1,0))</f>
        <v>15</v>
      </c>
      <c r="P215">
        <f>INDEX(CBS_bodemgebruik_2015!$C:$F,MATCH(Verdeelsleutels_absoluut!$C215,CBS_bodemgebruik_2015!$B:$B,0),MATCH(Verdeelsleutels_absoluut!P$1,CBS_bodemgebruik_2015!$C$1:$F$1,0))</f>
        <v>0</v>
      </c>
      <c r="Q215">
        <f>INDEX(CBS_bodemgebruik_2015!$C:$I,MATCH(Verdeelsleutels_absoluut!$C215,CBS_bodemgebruik_2015!$B:$B,0),MATCH(Verdeelsleutels_absoluut!Q$1,CBS_bodemgebruik_2015!$C$1:$I$1,0))</f>
        <v>0</v>
      </c>
      <c r="R215">
        <f>INDEX(CBS_bodemgebruik_2015!$C:$I,MATCH(Verdeelsleutels_absoluut!$C215,CBS_bodemgebruik_2015!$B:$B,0),MATCH(Verdeelsleutels_absoluut!R$1,CBS_bodemgebruik_2015!$C$1:$I$1,0))</f>
        <v>0</v>
      </c>
      <c r="S215">
        <f>INDEX(CBS_bodemgebruik_2015!$C:$I,MATCH(Verdeelsleutels_absoluut!$C215,CBS_bodemgebruik_2015!$B:$B,0),MATCH(Verdeelsleutels_absoluut!S$1,CBS_bodemgebruik_2015!$C$1:$I$1,0))</f>
        <v>77</v>
      </c>
      <c r="T215">
        <f t="shared" si="9"/>
        <v>77</v>
      </c>
      <c r="U215">
        <f>INDEX(CBS_wegen_2019!B:C,MATCH(C215,CBS_wegen_2019!B:B,0),2)</f>
        <v>55</v>
      </c>
    </row>
    <row r="216" spans="2:21">
      <c r="B216" t="str">
        <f>INDEX('ETLocal datasets'!B:C,MATCH(Verdeelsleutels_absoluut!C216,'ETLocal datasets'!C:C,0),1)</f>
        <v>GM0642</v>
      </c>
      <c r="C216" t="str">
        <f>'ETLocal datasets'!C202</f>
        <v>Zwijndrecht</v>
      </c>
      <c r="D216">
        <f>INDEX(CBS_bevolking_2018!B:C,MATCH(Verdeelsleutels_absoluut!C216,CBS_bevolking_2018!B:B,0),2)</f>
        <v>44639</v>
      </c>
      <c r="E216">
        <f>INDEX(CBS_landbouw_2018!$C:$I,MATCH(Verdeelsleutels_absoluut!$C216,CBS_landbouw_2018!$B:$B,0),MATCH(Verdeelsleutels_absoluut!E$1,CBS_landbouw_2018!$C$1:$I$1,0))</f>
        <v>27598</v>
      </c>
      <c r="F216">
        <f>INDEX(CBS_landbouw_2018!$C:$I,MATCH(Verdeelsleutels_absoluut!$C216,CBS_landbouw_2018!$B:$B,0),MATCH(Verdeelsleutels_absoluut!F$1,CBS_landbouw_2018!$C$1:$I$1,0))</f>
        <v>8778</v>
      </c>
      <c r="G216">
        <f>INDEX(CBS_landbouw_2018!$C:$I,MATCH(Verdeelsleutels_absoluut!$C216,CBS_landbouw_2018!$B:$B,0),MATCH(Verdeelsleutels_absoluut!G$1,CBS_landbouw_2018!$C$1:$I$1,0))</f>
        <v>68</v>
      </c>
      <c r="H216">
        <f>INDEX(CBS_landbouw_2018!$C:$I,MATCH(Verdeelsleutels_absoluut!$C216,CBS_landbouw_2018!$B:$B,0),MATCH(Verdeelsleutels_absoluut!H$1,CBS_landbouw_2018!$C$1:$I$1,0))</f>
        <v>0</v>
      </c>
      <c r="I216">
        <f>INDEX(CBS_landbouw_2018!$C:$I,MATCH(Verdeelsleutels_absoluut!$C216,CBS_landbouw_2018!$B:$B,0),MATCH(Verdeelsleutels_absoluut!I$1,CBS_landbouw_2018!$C$1:$I$1,0))</f>
        <v>0</v>
      </c>
      <c r="J216">
        <f>INDEX(CBS_landbouw_2018!$C:$I,MATCH(Verdeelsleutels_absoluut!$C216,CBS_landbouw_2018!$B:$B,0),MATCH(Verdeelsleutels_absoluut!J$1,CBS_landbouw_2018!$C$1:$I$1,0))</f>
        <v>1513</v>
      </c>
      <c r="K216">
        <f>INDEX(CBS_landbouw_2018!$C:$I,MATCH(Verdeelsleutels_absoluut!$C216,CBS_landbouw_2018!$B:$B,0),MATCH(Verdeelsleutels_absoluut!K$1,CBS_landbouw_2018!$C$1:$I$1,0))</f>
        <v>0</v>
      </c>
      <c r="L216">
        <f t="shared" si="10"/>
        <v>18820</v>
      </c>
      <c r="M216">
        <f>INDEX(CBS_bodemgebruik_2015!$C:$F,MATCH(Verdeelsleutels_absoluut!$C216,CBS_bodemgebruik_2015!$B:$B,0),MATCH(Verdeelsleutels_absoluut!M$1,CBS_bodemgebruik_2015!$C$1:$F$1,0))</f>
        <v>546</v>
      </c>
      <c r="N216">
        <f>INDEX(CBS_bodemgebruik_2015!$C:$F,MATCH(Verdeelsleutels_absoluut!$C216,CBS_bodemgebruik_2015!$B:$B,0),MATCH(Verdeelsleutels_absoluut!N$1,CBS_bodemgebruik_2015!$C$1:$F$1,0))</f>
        <v>111</v>
      </c>
      <c r="O216">
        <f>INDEX(CBS_bodemgebruik_2015!$C:$F,MATCH(Verdeelsleutels_absoluut!$C216,CBS_bodemgebruik_2015!$B:$B,0),MATCH(Verdeelsleutels_absoluut!O$1,CBS_bodemgebruik_2015!$C$1:$F$1,0))</f>
        <v>45</v>
      </c>
      <c r="P216">
        <f>INDEX(CBS_bodemgebruik_2015!$C:$F,MATCH(Verdeelsleutels_absoluut!$C216,CBS_bodemgebruik_2015!$B:$B,0),MATCH(Verdeelsleutels_absoluut!P$1,CBS_bodemgebruik_2015!$C$1:$F$1,0))</f>
        <v>0</v>
      </c>
      <c r="Q216">
        <f>INDEX(CBS_bodemgebruik_2015!$C:$I,MATCH(Verdeelsleutels_absoluut!$C216,CBS_bodemgebruik_2015!$B:$B,0),MATCH(Verdeelsleutels_absoluut!Q$1,CBS_bodemgebruik_2015!$C$1:$I$1,0))</f>
        <v>23</v>
      </c>
      <c r="R216">
        <f>INDEX(CBS_bodemgebruik_2015!$C:$I,MATCH(Verdeelsleutels_absoluut!$C216,CBS_bodemgebruik_2015!$B:$B,0),MATCH(Verdeelsleutels_absoluut!R$1,CBS_bodemgebruik_2015!$C$1:$I$1,0))</f>
        <v>8</v>
      </c>
      <c r="S216">
        <f>INDEX(CBS_bodemgebruik_2015!$C:$I,MATCH(Verdeelsleutels_absoluut!$C216,CBS_bodemgebruik_2015!$B:$B,0),MATCH(Verdeelsleutels_absoluut!S$1,CBS_bodemgebruik_2015!$C$1:$I$1,0))</f>
        <v>88</v>
      </c>
      <c r="T216">
        <f t="shared" si="9"/>
        <v>119</v>
      </c>
      <c r="U216">
        <f>INDEX(CBS_wegen_2019!B:C,MATCH(C216,CBS_wegen_2019!B:B,0),2)</f>
        <v>203</v>
      </c>
    </row>
    <row r="217" spans="2:21">
      <c r="B217" t="str">
        <f>INDEX('ETLocal datasets'!B:C,MATCH(Verdeelsleutels_absoluut!C217,'ETLocal datasets'!C:C,0),1)</f>
        <v>GM0654</v>
      </c>
      <c r="C217" t="str">
        <f>'ETLocal datasets'!C203</f>
        <v>Borsele</v>
      </c>
      <c r="D217">
        <f>INDEX(CBS_bevolking_2018!B:C,MATCH(Verdeelsleutels_absoluut!C217,CBS_bevolking_2018!B:B,0),2)</f>
        <v>22800</v>
      </c>
      <c r="E217">
        <f>INDEX(CBS_landbouw_2018!$C:$I,MATCH(Verdeelsleutels_absoluut!$C217,CBS_landbouw_2018!$B:$B,0),MATCH(Verdeelsleutels_absoluut!E$1,CBS_landbouw_2018!$C$1:$I$1,0))</f>
        <v>1015802</v>
      </c>
      <c r="F217">
        <f>INDEX(CBS_landbouw_2018!$C:$I,MATCH(Verdeelsleutels_absoluut!$C217,CBS_landbouw_2018!$B:$B,0),MATCH(Verdeelsleutels_absoluut!F$1,CBS_landbouw_2018!$C$1:$I$1,0))</f>
        <v>71317</v>
      </c>
      <c r="G217">
        <f>INDEX(CBS_landbouw_2018!$C:$I,MATCH(Verdeelsleutels_absoluut!$C217,CBS_landbouw_2018!$B:$B,0),MATCH(Verdeelsleutels_absoluut!G$1,CBS_landbouw_2018!$C$1:$I$1,0))</f>
        <v>622</v>
      </c>
      <c r="H217">
        <f>INDEX(CBS_landbouw_2018!$C:$I,MATCH(Verdeelsleutels_absoluut!$C217,CBS_landbouw_2018!$B:$B,0),MATCH(Verdeelsleutels_absoluut!H$1,CBS_landbouw_2018!$C$1:$I$1,0))</f>
        <v>5634</v>
      </c>
      <c r="I217">
        <f>INDEX(CBS_landbouw_2018!$C:$I,MATCH(Verdeelsleutels_absoluut!$C217,CBS_landbouw_2018!$B:$B,0),MATCH(Verdeelsleutels_absoluut!I$1,CBS_landbouw_2018!$C$1:$I$1,0))</f>
        <v>152068</v>
      </c>
      <c r="J217">
        <f>INDEX(CBS_landbouw_2018!$C:$I,MATCH(Verdeelsleutels_absoluut!$C217,CBS_landbouw_2018!$B:$B,0),MATCH(Verdeelsleutels_absoluut!J$1,CBS_landbouw_2018!$C$1:$I$1,0))</f>
        <v>245082</v>
      </c>
      <c r="K217">
        <f>INDEX(CBS_landbouw_2018!$C:$I,MATCH(Verdeelsleutels_absoluut!$C217,CBS_landbouw_2018!$B:$B,0),MATCH(Verdeelsleutels_absoluut!K$1,CBS_landbouw_2018!$C$1:$I$1,0))</f>
        <v>130860</v>
      </c>
      <c r="L217">
        <f t="shared" si="10"/>
        <v>944485</v>
      </c>
      <c r="M217">
        <f>INDEX(CBS_bodemgebruik_2015!$C:$F,MATCH(Verdeelsleutels_absoluut!$C217,CBS_bodemgebruik_2015!$B:$B,0),MATCH(Verdeelsleutels_absoluut!M$1,CBS_bodemgebruik_2015!$C$1:$F$1,0))</f>
        <v>11667</v>
      </c>
      <c r="N217">
        <f>INDEX(CBS_bodemgebruik_2015!$C:$F,MATCH(Verdeelsleutels_absoluut!$C217,CBS_bodemgebruik_2015!$B:$B,0),MATCH(Verdeelsleutels_absoluut!N$1,CBS_bodemgebruik_2015!$C$1:$F$1,0))</f>
        <v>26</v>
      </c>
      <c r="O217">
        <f>INDEX(CBS_bodemgebruik_2015!$C:$F,MATCH(Verdeelsleutels_absoluut!$C217,CBS_bodemgebruik_2015!$B:$B,0),MATCH(Verdeelsleutels_absoluut!O$1,CBS_bodemgebruik_2015!$C$1:$F$1,0))</f>
        <v>85</v>
      </c>
      <c r="P217">
        <f>INDEX(CBS_bodemgebruik_2015!$C:$F,MATCH(Verdeelsleutels_absoluut!$C217,CBS_bodemgebruik_2015!$B:$B,0),MATCH(Verdeelsleutels_absoluut!P$1,CBS_bodemgebruik_2015!$C$1:$F$1,0))</f>
        <v>6</v>
      </c>
      <c r="Q217">
        <f>INDEX(CBS_bodemgebruik_2015!$C:$I,MATCH(Verdeelsleutels_absoluut!$C217,CBS_bodemgebruik_2015!$B:$B,0),MATCH(Verdeelsleutels_absoluut!Q$1,CBS_bodemgebruik_2015!$C$1:$I$1,0))</f>
        <v>183</v>
      </c>
      <c r="R217">
        <f>INDEX(CBS_bodemgebruik_2015!$C:$I,MATCH(Verdeelsleutels_absoluut!$C217,CBS_bodemgebruik_2015!$B:$B,0),MATCH(Verdeelsleutels_absoluut!R$1,CBS_bodemgebruik_2015!$C$1:$I$1,0))</f>
        <v>11</v>
      </c>
      <c r="S217">
        <f>INDEX(CBS_bodemgebruik_2015!$C:$I,MATCH(Verdeelsleutels_absoluut!$C217,CBS_bodemgebruik_2015!$B:$B,0),MATCH(Verdeelsleutels_absoluut!S$1,CBS_bodemgebruik_2015!$C$1:$I$1,0))</f>
        <v>105</v>
      </c>
      <c r="T217">
        <f t="shared" si="9"/>
        <v>299</v>
      </c>
      <c r="U217">
        <f>INDEX(CBS_wegen_2019!B:C,MATCH(C217,CBS_wegen_2019!B:B,0),2)</f>
        <v>528</v>
      </c>
    </row>
    <row r="218" spans="2:21">
      <c r="B218" t="str">
        <f>INDEX('ETLocal datasets'!B:C,MATCH(Verdeelsleutels_absoluut!C218,'ETLocal datasets'!C:C,0),1)</f>
        <v>GM0664</v>
      </c>
      <c r="C218" t="str">
        <f>'ETLocal datasets'!C204</f>
        <v>Goes</v>
      </c>
      <c r="D218">
        <f>INDEX(CBS_bevolking_2018!B:C,MATCH(Verdeelsleutels_absoluut!C218,CBS_bevolking_2018!B:B,0),2)</f>
        <v>37653</v>
      </c>
      <c r="E218">
        <f>INDEX(CBS_landbouw_2018!$C:$I,MATCH(Verdeelsleutels_absoluut!$C218,CBS_landbouw_2018!$B:$B,0),MATCH(Verdeelsleutels_absoluut!E$1,CBS_landbouw_2018!$C$1:$I$1,0))</f>
        <v>612076</v>
      </c>
      <c r="F218">
        <f>INDEX(CBS_landbouw_2018!$C:$I,MATCH(Verdeelsleutels_absoluut!$C218,CBS_landbouw_2018!$B:$B,0),MATCH(Verdeelsleutels_absoluut!F$1,CBS_landbouw_2018!$C$1:$I$1,0))</f>
        <v>43377</v>
      </c>
      <c r="G218">
        <f>INDEX(CBS_landbouw_2018!$C:$I,MATCH(Verdeelsleutels_absoluut!$C218,CBS_landbouw_2018!$B:$B,0),MATCH(Verdeelsleutels_absoluut!G$1,CBS_landbouw_2018!$C$1:$I$1,0))</f>
        <v>659</v>
      </c>
      <c r="H218">
        <f>INDEX(CBS_landbouw_2018!$C:$I,MATCH(Verdeelsleutels_absoluut!$C218,CBS_landbouw_2018!$B:$B,0),MATCH(Verdeelsleutels_absoluut!H$1,CBS_landbouw_2018!$C$1:$I$1,0))</f>
        <v>0</v>
      </c>
      <c r="I218">
        <f>INDEX(CBS_landbouw_2018!$C:$I,MATCH(Verdeelsleutels_absoluut!$C218,CBS_landbouw_2018!$B:$B,0),MATCH(Verdeelsleutels_absoluut!I$1,CBS_landbouw_2018!$C$1:$I$1,0))</f>
        <v>85670</v>
      </c>
      <c r="J218">
        <f>INDEX(CBS_landbouw_2018!$C:$I,MATCH(Verdeelsleutels_absoluut!$C218,CBS_landbouw_2018!$B:$B,0),MATCH(Verdeelsleutels_absoluut!J$1,CBS_landbouw_2018!$C$1:$I$1,0))</f>
        <v>176406</v>
      </c>
      <c r="K218">
        <f>INDEX(CBS_landbouw_2018!$C:$I,MATCH(Verdeelsleutels_absoluut!$C218,CBS_landbouw_2018!$B:$B,0),MATCH(Verdeelsleutels_absoluut!K$1,CBS_landbouw_2018!$C$1:$I$1,0))</f>
        <v>62198</v>
      </c>
      <c r="L218">
        <f t="shared" si="10"/>
        <v>568699</v>
      </c>
      <c r="M218">
        <f>INDEX(CBS_bodemgebruik_2015!$C:$F,MATCH(Verdeelsleutels_absoluut!$C218,CBS_bodemgebruik_2015!$B:$B,0),MATCH(Verdeelsleutels_absoluut!M$1,CBS_bodemgebruik_2015!$C$1:$F$1,0))</f>
        <v>6893</v>
      </c>
      <c r="N218">
        <f>INDEX(CBS_bodemgebruik_2015!$C:$F,MATCH(Verdeelsleutels_absoluut!$C218,CBS_bodemgebruik_2015!$B:$B,0),MATCH(Verdeelsleutels_absoluut!N$1,CBS_bodemgebruik_2015!$C$1:$F$1,0))</f>
        <v>113</v>
      </c>
      <c r="O218">
        <f>INDEX(CBS_bodemgebruik_2015!$C:$F,MATCH(Verdeelsleutels_absoluut!$C218,CBS_bodemgebruik_2015!$B:$B,0),MATCH(Verdeelsleutels_absoluut!O$1,CBS_bodemgebruik_2015!$C$1:$F$1,0))</f>
        <v>139</v>
      </c>
      <c r="P218">
        <f>INDEX(CBS_bodemgebruik_2015!$C:$F,MATCH(Verdeelsleutels_absoluut!$C218,CBS_bodemgebruik_2015!$B:$B,0),MATCH(Verdeelsleutels_absoluut!P$1,CBS_bodemgebruik_2015!$C$1:$F$1,0))</f>
        <v>36</v>
      </c>
      <c r="Q218">
        <f>INDEX(CBS_bodemgebruik_2015!$C:$I,MATCH(Verdeelsleutels_absoluut!$C218,CBS_bodemgebruik_2015!$B:$B,0),MATCH(Verdeelsleutels_absoluut!Q$1,CBS_bodemgebruik_2015!$C$1:$I$1,0))</f>
        <v>214</v>
      </c>
      <c r="R218">
        <f>INDEX(CBS_bodemgebruik_2015!$C:$I,MATCH(Verdeelsleutels_absoluut!$C218,CBS_bodemgebruik_2015!$B:$B,0),MATCH(Verdeelsleutels_absoluut!R$1,CBS_bodemgebruik_2015!$C$1:$I$1,0))</f>
        <v>19</v>
      </c>
      <c r="S218">
        <f>INDEX(CBS_bodemgebruik_2015!$C:$I,MATCH(Verdeelsleutels_absoluut!$C218,CBS_bodemgebruik_2015!$B:$B,0),MATCH(Verdeelsleutels_absoluut!S$1,CBS_bodemgebruik_2015!$C$1:$I$1,0))</f>
        <v>191</v>
      </c>
      <c r="T218">
        <f t="shared" si="9"/>
        <v>424</v>
      </c>
      <c r="U218">
        <f>INDEX(CBS_wegen_2019!B:C,MATCH(C218,CBS_wegen_2019!B:B,0),2)</f>
        <v>433</v>
      </c>
    </row>
    <row r="219" spans="2:21">
      <c r="B219" t="str">
        <f>INDEX('ETLocal datasets'!B:C,MATCH(Verdeelsleutels_absoluut!C219,'ETLocal datasets'!C:C,0),1)</f>
        <v>GM0668</v>
      </c>
      <c r="C219" t="str">
        <f>'ETLocal datasets'!C205</f>
        <v>West Maas en Waal</v>
      </c>
      <c r="D219">
        <f>INDEX(CBS_bevolking_2018!B:C,MATCH(Verdeelsleutels_absoluut!C219,CBS_bevolking_2018!B:B,0),2)</f>
        <v>19076</v>
      </c>
      <c r="E219">
        <f>INDEX(CBS_landbouw_2018!$C:$I,MATCH(Verdeelsleutels_absoluut!$C219,CBS_landbouw_2018!$B:$B,0),MATCH(Verdeelsleutels_absoluut!E$1,CBS_landbouw_2018!$C$1:$I$1,0))</f>
        <v>461768</v>
      </c>
      <c r="F219">
        <f>INDEX(CBS_landbouw_2018!$C:$I,MATCH(Verdeelsleutels_absoluut!$C219,CBS_landbouw_2018!$B:$B,0),MATCH(Verdeelsleutels_absoluut!F$1,CBS_landbouw_2018!$C$1:$I$1,0))</f>
        <v>254009</v>
      </c>
      <c r="G219">
        <f>INDEX(CBS_landbouw_2018!$C:$I,MATCH(Verdeelsleutels_absoluut!$C219,CBS_landbouw_2018!$B:$B,0),MATCH(Verdeelsleutels_absoluut!G$1,CBS_landbouw_2018!$C$1:$I$1,0))</f>
        <v>3925</v>
      </c>
      <c r="H219">
        <f>INDEX(CBS_landbouw_2018!$C:$I,MATCH(Verdeelsleutels_absoluut!$C219,CBS_landbouw_2018!$B:$B,0),MATCH(Verdeelsleutels_absoluut!H$1,CBS_landbouw_2018!$C$1:$I$1,0))</f>
        <v>82053</v>
      </c>
      <c r="I219">
        <f>INDEX(CBS_landbouw_2018!$C:$I,MATCH(Verdeelsleutels_absoluut!$C219,CBS_landbouw_2018!$B:$B,0),MATCH(Verdeelsleutels_absoluut!I$1,CBS_landbouw_2018!$C$1:$I$1,0))</f>
        <v>288208</v>
      </c>
      <c r="J219">
        <f>INDEX(CBS_landbouw_2018!$C:$I,MATCH(Verdeelsleutels_absoluut!$C219,CBS_landbouw_2018!$B:$B,0),MATCH(Verdeelsleutels_absoluut!J$1,CBS_landbouw_2018!$C$1:$I$1,0))</f>
        <v>16263</v>
      </c>
      <c r="K219">
        <f>INDEX(CBS_landbouw_2018!$C:$I,MATCH(Verdeelsleutels_absoluut!$C219,CBS_landbouw_2018!$B:$B,0),MATCH(Verdeelsleutels_absoluut!K$1,CBS_landbouw_2018!$C$1:$I$1,0))</f>
        <v>6605</v>
      </c>
      <c r="L219">
        <f t="shared" si="10"/>
        <v>207759</v>
      </c>
      <c r="M219">
        <f>INDEX(CBS_bodemgebruik_2015!$C:$F,MATCH(Verdeelsleutels_absoluut!$C219,CBS_bodemgebruik_2015!$B:$B,0),MATCH(Verdeelsleutels_absoluut!M$1,CBS_bodemgebruik_2015!$C$1:$F$1,0))</f>
        <v>6296</v>
      </c>
      <c r="N219">
        <f>INDEX(CBS_bodemgebruik_2015!$C:$F,MATCH(Verdeelsleutels_absoluut!$C219,CBS_bodemgebruik_2015!$B:$B,0),MATCH(Verdeelsleutels_absoluut!N$1,CBS_bodemgebruik_2015!$C$1:$F$1,0))</f>
        <v>12</v>
      </c>
      <c r="O219">
        <f>INDEX(CBS_bodemgebruik_2015!$C:$F,MATCH(Verdeelsleutels_absoluut!$C219,CBS_bodemgebruik_2015!$B:$B,0),MATCH(Verdeelsleutels_absoluut!O$1,CBS_bodemgebruik_2015!$C$1:$F$1,0))</f>
        <v>236</v>
      </c>
      <c r="P219">
        <f>INDEX(CBS_bodemgebruik_2015!$C:$F,MATCH(Verdeelsleutels_absoluut!$C219,CBS_bodemgebruik_2015!$B:$B,0),MATCH(Verdeelsleutels_absoluut!P$1,CBS_bodemgebruik_2015!$C$1:$F$1,0))</f>
        <v>15</v>
      </c>
      <c r="Q219">
        <f>INDEX(CBS_bodemgebruik_2015!$C:$I,MATCH(Verdeelsleutels_absoluut!$C219,CBS_bodemgebruik_2015!$B:$B,0),MATCH(Verdeelsleutels_absoluut!Q$1,CBS_bodemgebruik_2015!$C$1:$I$1,0))</f>
        <v>9</v>
      </c>
      <c r="R219">
        <f>INDEX(CBS_bodemgebruik_2015!$C:$I,MATCH(Verdeelsleutels_absoluut!$C219,CBS_bodemgebruik_2015!$B:$B,0),MATCH(Verdeelsleutels_absoluut!R$1,CBS_bodemgebruik_2015!$C$1:$I$1,0))</f>
        <v>220</v>
      </c>
      <c r="S219">
        <f>INDEX(CBS_bodemgebruik_2015!$C:$I,MATCH(Verdeelsleutels_absoluut!$C219,CBS_bodemgebruik_2015!$B:$B,0),MATCH(Verdeelsleutels_absoluut!S$1,CBS_bodemgebruik_2015!$C$1:$I$1,0))</f>
        <v>198</v>
      </c>
      <c r="T219">
        <f t="shared" si="9"/>
        <v>427</v>
      </c>
      <c r="U219">
        <f>INDEX(CBS_wegen_2019!B:C,MATCH(C219,CBS_wegen_2019!B:B,0),2)</f>
        <v>271</v>
      </c>
    </row>
    <row r="220" spans="2:21">
      <c r="B220" t="str">
        <f>INDEX('ETLocal datasets'!B:C,MATCH(Verdeelsleutels_absoluut!C220,'ETLocal datasets'!C:C,0),1)</f>
        <v>GM0677</v>
      </c>
      <c r="C220" t="str">
        <f>'ETLocal datasets'!C206</f>
        <v>Hulst</v>
      </c>
      <c r="D220">
        <f>INDEX(CBS_bevolking_2018!B:C,MATCH(Verdeelsleutels_absoluut!C220,CBS_bevolking_2018!B:B,0),2)</f>
        <v>27524</v>
      </c>
      <c r="E220">
        <f>INDEX(CBS_landbouw_2018!$C:$I,MATCH(Verdeelsleutels_absoluut!$C220,CBS_landbouw_2018!$B:$B,0),MATCH(Verdeelsleutels_absoluut!E$1,CBS_landbouw_2018!$C$1:$I$1,0))</f>
        <v>1470166</v>
      </c>
      <c r="F220">
        <f>INDEX(CBS_landbouw_2018!$C:$I,MATCH(Verdeelsleutels_absoluut!$C220,CBS_landbouw_2018!$B:$B,0),MATCH(Verdeelsleutels_absoluut!F$1,CBS_landbouw_2018!$C$1:$I$1,0))</f>
        <v>100434</v>
      </c>
      <c r="G220">
        <f>INDEX(CBS_landbouw_2018!$C:$I,MATCH(Verdeelsleutels_absoluut!$C220,CBS_landbouw_2018!$B:$B,0),MATCH(Verdeelsleutels_absoluut!G$1,CBS_landbouw_2018!$C$1:$I$1,0))</f>
        <v>4281</v>
      </c>
      <c r="H220">
        <f>INDEX(CBS_landbouw_2018!$C:$I,MATCH(Verdeelsleutels_absoluut!$C220,CBS_landbouw_2018!$B:$B,0),MATCH(Verdeelsleutels_absoluut!H$1,CBS_landbouw_2018!$C$1:$I$1,0))</f>
        <v>712</v>
      </c>
      <c r="I220">
        <f>INDEX(CBS_landbouw_2018!$C:$I,MATCH(Verdeelsleutels_absoluut!$C220,CBS_landbouw_2018!$B:$B,0),MATCH(Verdeelsleutels_absoluut!I$1,CBS_landbouw_2018!$C$1:$I$1,0))</f>
        <v>128844</v>
      </c>
      <c r="J220">
        <f>INDEX(CBS_landbouw_2018!$C:$I,MATCH(Verdeelsleutels_absoluut!$C220,CBS_landbouw_2018!$B:$B,0),MATCH(Verdeelsleutels_absoluut!J$1,CBS_landbouw_2018!$C$1:$I$1,0))</f>
        <v>365096</v>
      </c>
      <c r="K220">
        <f>INDEX(CBS_landbouw_2018!$C:$I,MATCH(Verdeelsleutels_absoluut!$C220,CBS_landbouw_2018!$B:$B,0),MATCH(Verdeelsleutels_absoluut!K$1,CBS_landbouw_2018!$C$1:$I$1,0))</f>
        <v>156004</v>
      </c>
      <c r="L220">
        <f t="shared" si="10"/>
        <v>1369732</v>
      </c>
      <c r="M220">
        <f>INDEX(CBS_bodemgebruik_2015!$C:$F,MATCH(Verdeelsleutels_absoluut!$C220,CBS_bodemgebruik_2015!$B:$B,0),MATCH(Verdeelsleutels_absoluut!M$1,CBS_bodemgebruik_2015!$C$1:$F$1,0))</f>
        <v>15416</v>
      </c>
      <c r="N220">
        <f>INDEX(CBS_bodemgebruik_2015!$C:$F,MATCH(Verdeelsleutels_absoluut!$C220,CBS_bodemgebruik_2015!$B:$B,0),MATCH(Verdeelsleutels_absoluut!N$1,CBS_bodemgebruik_2015!$C$1:$F$1,0))</f>
        <v>57</v>
      </c>
      <c r="O220">
        <f>INDEX(CBS_bodemgebruik_2015!$C:$F,MATCH(Verdeelsleutels_absoluut!$C220,CBS_bodemgebruik_2015!$B:$B,0),MATCH(Verdeelsleutels_absoluut!O$1,CBS_bodemgebruik_2015!$C$1:$F$1,0))</f>
        <v>553</v>
      </c>
      <c r="P220">
        <f>INDEX(CBS_bodemgebruik_2015!$C:$F,MATCH(Verdeelsleutels_absoluut!$C220,CBS_bodemgebruik_2015!$B:$B,0),MATCH(Verdeelsleutels_absoluut!P$1,CBS_bodemgebruik_2015!$C$1:$F$1,0))</f>
        <v>17</v>
      </c>
      <c r="Q220">
        <f>INDEX(CBS_bodemgebruik_2015!$C:$I,MATCH(Verdeelsleutels_absoluut!$C220,CBS_bodemgebruik_2015!$B:$B,0),MATCH(Verdeelsleutels_absoluut!Q$1,CBS_bodemgebruik_2015!$C$1:$I$1,0))</f>
        <v>2369</v>
      </c>
      <c r="R220">
        <f>INDEX(CBS_bodemgebruik_2015!$C:$I,MATCH(Verdeelsleutels_absoluut!$C220,CBS_bodemgebruik_2015!$B:$B,0),MATCH(Verdeelsleutels_absoluut!R$1,CBS_bodemgebruik_2015!$C$1:$I$1,0))</f>
        <v>12</v>
      </c>
      <c r="S220">
        <f>INDEX(CBS_bodemgebruik_2015!$C:$I,MATCH(Verdeelsleutels_absoluut!$C220,CBS_bodemgebruik_2015!$B:$B,0),MATCH(Verdeelsleutels_absoluut!S$1,CBS_bodemgebruik_2015!$C$1:$I$1,0))</f>
        <v>257</v>
      </c>
      <c r="T220">
        <f t="shared" si="9"/>
        <v>2638</v>
      </c>
      <c r="U220">
        <f>INDEX(CBS_wegen_2019!B:C,MATCH(C220,CBS_wegen_2019!B:B,0),2)</f>
        <v>546</v>
      </c>
    </row>
    <row r="221" spans="2:21">
      <c r="B221" t="str">
        <f>INDEX('ETLocal datasets'!B:C,MATCH(Verdeelsleutels_absoluut!C221,'ETLocal datasets'!C:C,0),1)</f>
        <v>GM0678</v>
      </c>
      <c r="C221" t="str">
        <f>'ETLocal datasets'!C207</f>
        <v>Kapelle</v>
      </c>
      <c r="D221">
        <f>INDEX(CBS_bevolking_2018!B:C,MATCH(Verdeelsleutels_absoluut!C221,CBS_bevolking_2018!B:B,0),2)</f>
        <v>12785</v>
      </c>
      <c r="E221">
        <f>INDEX(CBS_landbouw_2018!$C:$I,MATCH(Verdeelsleutels_absoluut!$C221,CBS_landbouw_2018!$B:$B,0),MATCH(Verdeelsleutels_absoluut!E$1,CBS_landbouw_2018!$C$1:$I$1,0))</f>
        <v>247632</v>
      </c>
      <c r="F221">
        <f>INDEX(CBS_landbouw_2018!$C:$I,MATCH(Verdeelsleutels_absoluut!$C221,CBS_landbouw_2018!$B:$B,0),MATCH(Verdeelsleutels_absoluut!F$1,CBS_landbouw_2018!$C$1:$I$1,0))</f>
        <v>21488</v>
      </c>
      <c r="G221">
        <f>INDEX(CBS_landbouw_2018!$C:$I,MATCH(Verdeelsleutels_absoluut!$C221,CBS_landbouw_2018!$B:$B,0),MATCH(Verdeelsleutels_absoluut!G$1,CBS_landbouw_2018!$C$1:$I$1,0))</f>
        <v>270</v>
      </c>
      <c r="H221">
        <f>INDEX(CBS_landbouw_2018!$C:$I,MATCH(Verdeelsleutels_absoluut!$C221,CBS_landbouw_2018!$B:$B,0),MATCH(Verdeelsleutels_absoluut!H$1,CBS_landbouw_2018!$C$1:$I$1,0))</f>
        <v>0</v>
      </c>
      <c r="I221">
        <f>INDEX(CBS_landbouw_2018!$C:$I,MATCH(Verdeelsleutels_absoluut!$C221,CBS_landbouw_2018!$B:$B,0),MATCH(Verdeelsleutels_absoluut!I$1,CBS_landbouw_2018!$C$1:$I$1,0))</f>
        <v>84238</v>
      </c>
      <c r="J221">
        <f>INDEX(CBS_landbouw_2018!$C:$I,MATCH(Verdeelsleutels_absoluut!$C221,CBS_landbouw_2018!$B:$B,0),MATCH(Verdeelsleutels_absoluut!J$1,CBS_landbouw_2018!$C$1:$I$1,0))</f>
        <v>39153</v>
      </c>
      <c r="K221">
        <f>INDEX(CBS_landbouw_2018!$C:$I,MATCH(Verdeelsleutels_absoluut!$C221,CBS_landbouw_2018!$B:$B,0),MATCH(Verdeelsleutels_absoluut!K$1,CBS_landbouw_2018!$C$1:$I$1,0))</f>
        <v>22759</v>
      </c>
      <c r="L221">
        <f t="shared" si="10"/>
        <v>226144</v>
      </c>
      <c r="M221">
        <f>INDEX(CBS_bodemgebruik_2015!$C:$F,MATCH(Verdeelsleutels_absoluut!$C221,CBS_bodemgebruik_2015!$B:$B,0),MATCH(Verdeelsleutels_absoluut!M$1,CBS_bodemgebruik_2015!$C$1:$F$1,0))</f>
        <v>2798</v>
      </c>
      <c r="N221">
        <f>INDEX(CBS_bodemgebruik_2015!$C:$F,MATCH(Verdeelsleutels_absoluut!$C221,CBS_bodemgebruik_2015!$B:$B,0),MATCH(Verdeelsleutels_absoluut!N$1,CBS_bodemgebruik_2015!$C$1:$F$1,0))</f>
        <v>6</v>
      </c>
      <c r="O221">
        <f>INDEX(CBS_bodemgebruik_2015!$C:$F,MATCH(Verdeelsleutels_absoluut!$C221,CBS_bodemgebruik_2015!$B:$B,0),MATCH(Verdeelsleutels_absoluut!O$1,CBS_bodemgebruik_2015!$C$1:$F$1,0))</f>
        <v>45</v>
      </c>
      <c r="P221">
        <f>INDEX(CBS_bodemgebruik_2015!$C:$F,MATCH(Verdeelsleutels_absoluut!$C221,CBS_bodemgebruik_2015!$B:$B,0),MATCH(Verdeelsleutels_absoluut!P$1,CBS_bodemgebruik_2015!$C$1:$F$1,0))</f>
        <v>0</v>
      </c>
      <c r="Q221">
        <f>INDEX(CBS_bodemgebruik_2015!$C:$I,MATCH(Verdeelsleutels_absoluut!$C221,CBS_bodemgebruik_2015!$B:$B,0),MATCH(Verdeelsleutels_absoluut!Q$1,CBS_bodemgebruik_2015!$C$1:$I$1,0))</f>
        <v>129</v>
      </c>
      <c r="R221">
        <f>INDEX(CBS_bodemgebruik_2015!$C:$I,MATCH(Verdeelsleutels_absoluut!$C221,CBS_bodemgebruik_2015!$B:$B,0),MATCH(Verdeelsleutels_absoluut!R$1,CBS_bodemgebruik_2015!$C$1:$I$1,0))</f>
        <v>7</v>
      </c>
      <c r="S221">
        <f>INDEX(CBS_bodemgebruik_2015!$C:$I,MATCH(Verdeelsleutels_absoluut!$C221,CBS_bodemgebruik_2015!$B:$B,0),MATCH(Verdeelsleutels_absoluut!S$1,CBS_bodemgebruik_2015!$C$1:$I$1,0))</f>
        <v>91</v>
      </c>
      <c r="T221">
        <f t="shared" si="9"/>
        <v>227</v>
      </c>
      <c r="U221">
        <f>INDEX(CBS_wegen_2019!B:C,MATCH(C221,CBS_wegen_2019!B:B,0),2)</f>
        <v>163</v>
      </c>
    </row>
    <row r="222" spans="2:21">
      <c r="B222" t="str">
        <f>INDEX('ETLocal datasets'!B:C,MATCH(Verdeelsleutels_absoluut!C222,'ETLocal datasets'!C:C,0),1)</f>
        <v>GM0687</v>
      </c>
      <c r="C222" t="str">
        <f>'ETLocal datasets'!C208</f>
        <v>Middelburg</v>
      </c>
      <c r="D222">
        <f>INDEX(CBS_bevolking_2018!B:C,MATCH(Verdeelsleutels_absoluut!C222,CBS_bevolking_2018!B:B,0),2)</f>
        <v>48544</v>
      </c>
      <c r="E222">
        <f>INDEX(CBS_landbouw_2018!$C:$I,MATCH(Verdeelsleutels_absoluut!$C222,CBS_landbouw_2018!$B:$B,0),MATCH(Verdeelsleutels_absoluut!E$1,CBS_landbouw_2018!$C$1:$I$1,0))</f>
        <v>281898</v>
      </c>
      <c r="F222">
        <f>INDEX(CBS_landbouw_2018!$C:$I,MATCH(Verdeelsleutels_absoluut!$C222,CBS_landbouw_2018!$B:$B,0),MATCH(Verdeelsleutels_absoluut!F$1,CBS_landbouw_2018!$C$1:$I$1,0))</f>
        <v>38006</v>
      </c>
      <c r="G222">
        <f>INDEX(CBS_landbouw_2018!$C:$I,MATCH(Verdeelsleutels_absoluut!$C222,CBS_landbouw_2018!$B:$B,0),MATCH(Verdeelsleutels_absoluut!G$1,CBS_landbouw_2018!$C$1:$I$1,0))</f>
        <v>859</v>
      </c>
      <c r="H222">
        <f>INDEX(CBS_landbouw_2018!$C:$I,MATCH(Verdeelsleutels_absoluut!$C222,CBS_landbouw_2018!$B:$B,0),MATCH(Verdeelsleutels_absoluut!H$1,CBS_landbouw_2018!$C$1:$I$1,0))</f>
        <v>0</v>
      </c>
      <c r="I222">
        <f>INDEX(CBS_landbouw_2018!$C:$I,MATCH(Verdeelsleutels_absoluut!$C222,CBS_landbouw_2018!$B:$B,0),MATCH(Verdeelsleutels_absoluut!I$1,CBS_landbouw_2018!$C$1:$I$1,0))</f>
        <v>0</v>
      </c>
      <c r="J222">
        <f>INDEX(CBS_landbouw_2018!$C:$I,MATCH(Verdeelsleutels_absoluut!$C222,CBS_landbouw_2018!$B:$B,0),MATCH(Verdeelsleutels_absoluut!J$1,CBS_landbouw_2018!$C$1:$I$1,0))</f>
        <v>67775</v>
      </c>
      <c r="K222">
        <f>INDEX(CBS_landbouw_2018!$C:$I,MATCH(Verdeelsleutels_absoluut!$C222,CBS_landbouw_2018!$B:$B,0),MATCH(Verdeelsleutels_absoluut!K$1,CBS_landbouw_2018!$C$1:$I$1,0))</f>
        <v>22129</v>
      </c>
      <c r="L222">
        <f t="shared" si="10"/>
        <v>243892</v>
      </c>
      <c r="M222">
        <f>INDEX(CBS_bodemgebruik_2015!$C:$F,MATCH(Verdeelsleutels_absoluut!$C222,CBS_bodemgebruik_2015!$B:$B,0),MATCH(Verdeelsleutels_absoluut!M$1,CBS_bodemgebruik_2015!$C$1:$F$1,0))</f>
        <v>2864</v>
      </c>
      <c r="N222">
        <f>INDEX(CBS_bodemgebruik_2015!$C:$F,MATCH(Verdeelsleutels_absoluut!$C222,CBS_bodemgebruik_2015!$B:$B,0),MATCH(Verdeelsleutels_absoluut!N$1,CBS_bodemgebruik_2015!$C$1:$F$1,0))</f>
        <v>105</v>
      </c>
      <c r="O222">
        <f>INDEX(CBS_bodemgebruik_2015!$C:$F,MATCH(Verdeelsleutels_absoluut!$C222,CBS_bodemgebruik_2015!$B:$B,0),MATCH(Verdeelsleutels_absoluut!O$1,CBS_bodemgebruik_2015!$C$1:$F$1,0))</f>
        <v>99</v>
      </c>
      <c r="P222">
        <f>INDEX(CBS_bodemgebruik_2015!$C:$F,MATCH(Verdeelsleutels_absoluut!$C222,CBS_bodemgebruik_2015!$B:$B,0),MATCH(Verdeelsleutels_absoluut!P$1,CBS_bodemgebruik_2015!$C$1:$F$1,0))</f>
        <v>19</v>
      </c>
      <c r="Q222">
        <f>INDEX(CBS_bodemgebruik_2015!$C:$I,MATCH(Verdeelsleutels_absoluut!$C222,CBS_bodemgebruik_2015!$B:$B,0),MATCH(Verdeelsleutels_absoluut!Q$1,CBS_bodemgebruik_2015!$C$1:$I$1,0))</f>
        <v>63</v>
      </c>
      <c r="R222">
        <f>INDEX(CBS_bodemgebruik_2015!$C:$I,MATCH(Verdeelsleutels_absoluut!$C222,CBS_bodemgebruik_2015!$B:$B,0),MATCH(Verdeelsleutels_absoluut!R$1,CBS_bodemgebruik_2015!$C$1:$I$1,0))</f>
        <v>15</v>
      </c>
      <c r="S222">
        <f>INDEX(CBS_bodemgebruik_2015!$C:$I,MATCH(Verdeelsleutels_absoluut!$C222,CBS_bodemgebruik_2015!$B:$B,0),MATCH(Verdeelsleutels_absoluut!S$1,CBS_bodemgebruik_2015!$C$1:$I$1,0))</f>
        <v>140</v>
      </c>
      <c r="T222">
        <f t="shared" si="9"/>
        <v>218</v>
      </c>
      <c r="U222">
        <f>INDEX(CBS_wegen_2019!B:C,MATCH(C222,CBS_wegen_2019!B:B,0),2)</f>
        <v>334</v>
      </c>
    </row>
    <row r="223" spans="2:21">
      <c r="B223" t="str">
        <f>INDEX('ETLocal datasets'!B:C,MATCH(Verdeelsleutels_absoluut!C223,'ETLocal datasets'!C:C,0),1)</f>
        <v>GM0689</v>
      </c>
      <c r="C223" t="str">
        <f>'ETLocal datasets'!C209</f>
        <v>Giessenlanden</v>
      </c>
      <c r="D223">
        <f>INDEX(CBS_bevolking_2018!B:C,MATCH(Verdeelsleutels_absoluut!C223,CBS_bevolking_2018!B:B,0),2)</f>
        <v>14540</v>
      </c>
      <c r="E223">
        <f>INDEX(CBS_landbouw_2018!$C:$I,MATCH(Verdeelsleutels_absoluut!$C223,CBS_landbouw_2018!$B:$B,0),MATCH(Verdeelsleutels_absoluut!E$1,CBS_landbouw_2018!$C$1:$I$1,0))</f>
        <v>485698</v>
      </c>
      <c r="F223">
        <f>INDEX(CBS_landbouw_2018!$C:$I,MATCH(Verdeelsleutels_absoluut!$C223,CBS_landbouw_2018!$B:$B,0),MATCH(Verdeelsleutels_absoluut!F$1,CBS_landbouw_2018!$C$1:$I$1,0))</f>
        <v>412911</v>
      </c>
      <c r="G223">
        <f>INDEX(CBS_landbouw_2018!$C:$I,MATCH(Verdeelsleutels_absoluut!$C223,CBS_landbouw_2018!$B:$B,0),MATCH(Verdeelsleutels_absoluut!G$1,CBS_landbouw_2018!$C$1:$I$1,0))</f>
        <v>7520</v>
      </c>
      <c r="H223">
        <f>INDEX(CBS_landbouw_2018!$C:$I,MATCH(Verdeelsleutels_absoluut!$C223,CBS_landbouw_2018!$B:$B,0),MATCH(Verdeelsleutels_absoluut!H$1,CBS_landbouw_2018!$C$1:$I$1,0))</f>
        <v>3936</v>
      </c>
      <c r="I223">
        <f>INDEX(CBS_landbouw_2018!$C:$I,MATCH(Verdeelsleutels_absoluut!$C223,CBS_landbouw_2018!$B:$B,0),MATCH(Verdeelsleutels_absoluut!I$1,CBS_landbouw_2018!$C$1:$I$1,0))</f>
        <v>42850</v>
      </c>
      <c r="J223">
        <f>INDEX(CBS_landbouw_2018!$C:$I,MATCH(Verdeelsleutels_absoluut!$C223,CBS_landbouw_2018!$B:$B,0),MATCH(Verdeelsleutels_absoluut!J$1,CBS_landbouw_2018!$C$1:$I$1,0))</f>
        <v>585</v>
      </c>
      <c r="K223">
        <f>INDEX(CBS_landbouw_2018!$C:$I,MATCH(Verdeelsleutels_absoluut!$C223,CBS_landbouw_2018!$B:$B,0),MATCH(Verdeelsleutels_absoluut!K$1,CBS_landbouw_2018!$C$1:$I$1,0))</f>
        <v>0</v>
      </c>
      <c r="L223">
        <f t="shared" si="10"/>
        <v>72787</v>
      </c>
      <c r="M223">
        <f>INDEX(CBS_bodemgebruik_2015!$C:$F,MATCH(Verdeelsleutels_absoluut!$C223,CBS_bodemgebruik_2015!$B:$B,0),MATCH(Verdeelsleutels_absoluut!M$1,CBS_bodemgebruik_2015!$C$1:$F$1,0))</f>
        <v>5684</v>
      </c>
      <c r="N223">
        <f>INDEX(CBS_bodemgebruik_2015!$C:$F,MATCH(Verdeelsleutels_absoluut!$C223,CBS_bodemgebruik_2015!$B:$B,0),MATCH(Verdeelsleutels_absoluut!N$1,CBS_bodemgebruik_2015!$C$1:$F$1,0))</f>
        <v>5</v>
      </c>
      <c r="O223">
        <f>INDEX(CBS_bodemgebruik_2015!$C:$F,MATCH(Verdeelsleutels_absoluut!$C223,CBS_bodemgebruik_2015!$B:$B,0),MATCH(Verdeelsleutels_absoluut!O$1,CBS_bodemgebruik_2015!$C$1:$F$1,0))</f>
        <v>27</v>
      </c>
      <c r="P223">
        <f>INDEX(CBS_bodemgebruik_2015!$C:$F,MATCH(Verdeelsleutels_absoluut!$C223,CBS_bodemgebruik_2015!$B:$B,0),MATCH(Verdeelsleutels_absoluut!P$1,CBS_bodemgebruik_2015!$C$1:$F$1,0))</f>
        <v>0</v>
      </c>
      <c r="Q223">
        <f>INDEX(CBS_bodemgebruik_2015!$C:$I,MATCH(Verdeelsleutels_absoluut!$C223,CBS_bodemgebruik_2015!$B:$B,0),MATCH(Verdeelsleutels_absoluut!Q$1,CBS_bodemgebruik_2015!$C$1:$I$1,0))</f>
        <v>13</v>
      </c>
      <c r="R223">
        <f>INDEX(CBS_bodemgebruik_2015!$C:$I,MATCH(Verdeelsleutels_absoluut!$C223,CBS_bodemgebruik_2015!$B:$B,0),MATCH(Verdeelsleutels_absoluut!R$1,CBS_bodemgebruik_2015!$C$1:$I$1,0))</f>
        <v>11</v>
      </c>
      <c r="S223">
        <f>INDEX(CBS_bodemgebruik_2015!$C:$I,MATCH(Verdeelsleutels_absoluut!$C223,CBS_bodemgebruik_2015!$B:$B,0),MATCH(Verdeelsleutels_absoluut!S$1,CBS_bodemgebruik_2015!$C$1:$I$1,0))</f>
        <v>148</v>
      </c>
      <c r="T223">
        <f t="shared" si="9"/>
        <v>172</v>
      </c>
      <c r="U223">
        <f>INDEX(CBS_wegen_2019!B:C,MATCH(C223,CBS_wegen_2019!B:B,0),2)</f>
        <v>159</v>
      </c>
    </row>
    <row r="224" spans="2:21">
      <c r="B224" t="str">
        <f>INDEX('ETLocal datasets'!B:C,MATCH(Verdeelsleutels_absoluut!C224,'ETLocal datasets'!C:C,0),1)</f>
        <v>GM0703</v>
      </c>
      <c r="C224" t="str">
        <f>'ETLocal datasets'!C210</f>
        <v>Reimerswaal</v>
      </c>
      <c r="D224">
        <f>INDEX(CBS_bevolking_2018!B:C,MATCH(Verdeelsleutels_absoluut!C224,CBS_bevolking_2018!B:B,0),2)</f>
        <v>22678</v>
      </c>
      <c r="E224">
        <f>INDEX(CBS_landbouw_2018!$C:$I,MATCH(Verdeelsleutels_absoluut!$C224,CBS_landbouw_2018!$B:$B,0),MATCH(Verdeelsleutels_absoluut!E$1,CBS_landbouw_2018!$C$1:$I$1,0))</f>
        <v>566202</v>
      </c>
      <c r="F224">
        <f>INDEX(CBS_landbouw_2018!$C:$I,MATCH(Verdeelsleutels_absoluut!$C224,CBS_landbouw_2018!$B:$B,0),MATCH(Verdeelsleutels_absoluut!F$1,CBS_landbouw_2018!$C$1:$I$1,0))</f>
        <v>60749</v>
      </c>
      <c r="G224">
        <f>INDEX(CBS_landbouw_2018!$C:$I,MATCH(Verdeelsleutels_absoluut!$C224,CBS_landbouw_2018!$B:$B,0),MATCH(Verdeelsleutels_absoluut!G$1,CBS_landbouw_2018!$C$1:$I$1,0))</f>
        <v>1447</v>
      </c>
      <c r="H224">
        <f>INDEX(CBS_landbouw_2018!$C:$I,MATCH(Verdeelsleutels_absoluut!$C224,CBS_landbouw_2018!$B:$B,0),MATCH(Verdeelsleutels_absoluut!H$1,CBS_landbouw_2018!$C$1:$I$1,0))</f>
        <v>2334</v>
      </c>
      <c r="I224">
        <f>INDEX(CBS_landbouw_2018!$C:$I,MATCH(Verdeelsleutels_absoluut!$C224,CBS_landbouw_2018!$B:$B,0),MATCH(Verdeelsleutels_absoluut!I$1,CBS_landbouw_2018!$C$1:$I$1,0))</f>
        <v>320823</v>
      </c>
      <c r="J224">
        <f>INDEX(CBS_landbouw_2018!$C:$I,MATCH(Verdeelsleutels_absoluut!$C224,CBS_landbouw_2018!$B:$B,0),MATCH(Verdeelsleutels_absoluut!J$1,CBS_landbouw_2018!$C$1:$I$1,0))</f>
        <v>101856</v>
      </c>
      <c r="K224">
        <f>INDEX(CBS_landbouw_2018!$C:$I,MATCH(Verdeelsleutels_absoluut!$C224,CBS_landbouw_2018!$B:$B,0),MATCH(Verdeelsleutels_absoluut!K$1,CBS_landbouw_2018!$C$1:$I$1,0))</f>
        <v>56259</v>
      </c>
      <c r="L224">
        <f t="shared" si="10"/>
        <v>505453</v>
      </c>
      <c r="M224">
        <f>INDEX(CBS_bodemgebruik_2015!$C:$F,MATCH(Verdeelsleutels_absoluut!$C224,CBS_bodemgebruik_2015!$B:$B,0),MATCH(Verdeelsleutels_absoluut!M$1,CBS_bodemgebruik_2015!$C$1:$F$1,0))</f>
        <v>7556</v>
      </c>
      <c r="N224">
        <f>INDEX(CBS_bodemgebruik_2015!$C:$F,MATCH(Verdeelsleutels_absoluut!$C224,CBS_bodemgebruik_2015!$B:$B,0),MATCH(Verdeelsleutels_absoluut!N$1,CBS_bodemgebruik_2015!$C$1:$F$1,0))</f>
        <v>12</v>
      </c>
      <c r="O224">
        <f>INDEX(CBS_bodemgebruik_2015!$C:$F,MATCH(Verdeelsleutels_absoluut!$C224,CBS_bodemgebruik_2015!$B:$B,0),MATCH(Verdeelsleutels_absoluut!O$1,CBS_bodemgebruik_2015!$C$1:$F$1,0))</f>
        <v>199</v>
      </c>
      <c r="P224">
        <f>INDEX(CBS_bodemgebruik_2015!$C:$F,MATCH(Verdeelsleutels_absoluut!$C224,CBS_bodemgebruik_2015!$B:$B,0),MATCH(Verdeelsleutels_absoluut!P$1,CBS_bodemgebruik_2015!$C$1:$F$1,0))</f>
        <v>38</v>
      </c>
      <c r="Q224">
        <f>INDEX(CBS_bodemgebruik_2015!$C:$I,MATCH(Verdeelsleutels_absoluut!$C224,CBS_bodemgebruik_2015!$B:$B,0),MATCH(Verdeelsleutels_absoluut!Q$1,CBS_bodemgebruik_2015!$C$1:$I$1,0))</f>
        <v>698</v>
      </c>
      <c r="R224">
        <f>INDEX(CBS_bodemgebruik_2015!$C:$I,MATCH(Verdeelsleutels_absoluut!$C224,CBS_bodemgebruik_2015!$B:$B,0),MATCH(Verdeelsleutels_absoluut!R$1,CBS_bodemgebruik_2015!$C$1:$I$1,0))</f>
        <v>8</v>
      </c>
      <c r="S224">
        <f>INDEX(CBS_bodemgebruik_2015!$C:$I,MATCH(Verdeelsleutels_absoluut!$C224,CBS_bodemgebruik_2015!$B:$B,0),MATCH(Verdeelsleutels_absoluut!S$1,CBS_bodemgebruik_2015!$C$1:$I$1,0))</f>
        <v>1103</v>
      </c>
      <c r="T224">
        <f t="shared" si="9"/>
        <v>1809</v>
      </c>
      <c r="U224">
        <f>INDEX(CBS_wegen_2019!B:C,MATCH(C224,CBS_wegen_2019!B:B,0),2)</f>
        <v>423</v>
      </c>
    </row>
    <row r="225" spans="2:21">
      <c r="B225" t="str">
        <f>INDEX('ETLocal datasets'!B:C,MATCH(Verdeelsleutels_absoluut!C225,'ETLocal datasets'!C:C,0),1)</f>
        <v>GM0715</v>
      </c>
      <c r="C225" t="str">
        <f>'ETLocal datasets'!C211</f>
        <v>Terneuzen</v>
      </c>
      <c r="D225">
        <f>INDEX(CBS_bevolking_2018!B:C,MATCH(Verdeelsleutels_absoluut!C225,CBS_bevolking_2018!B:B,0),2)</f>
        <v>54589</v>
      </c>
      <c r="E225">
        <f>INDEX(CBS_landbouw_2018!$C:$I,MATCH(Verdeelsleutels_absoluut!$C225,CBS_landbouw_2018!$B:$B,0),MATCH(Verdeelsleutels_absoluut!E$1,CBS_landbouw_2018!$C$1:$I$1,0))</f>
        <v>1625887</v>
      </c>
      <c r="F225">
        <f>INDEX(CBS_landbouw_2018!$C:$I,MATCH(Verdeelsleutels_absoluut!$C225,CBS_landbouw_2018!$B:$B,0),MATCH(Verdeelsleutels_absoluut!F$1,CBS_landbouw_2018!$C$1:$I$1,0))</f>
        <v>105473</v>
      </c>
      <c r="G225">
        <f>INDEX(CBS_landbouw_2018!$C:$I,MATCH(Verdeelsleutels_absoluut!$C225,CBS_landbouw_2018!$B:$B,0),MATCH(Verdeelsleutels_absoluut!G$1,CBS_landbouw_2018!$C$1:$I$1,0))</f>
        <v>2851</v>
      </c>
      <c r="H225">
        <f>INDEX(CBS_landbouw_2018!$C:$I,MATCH(Verdeelsleutels_absoluut!$C225,CBS_landbouw_2018!$B:$B,0),MATCH(Verdeelsleutels_absoluut!H$1,CBS_landbouw_2018!$C$1:$I$1,0))</f>
        <v>65</v>
      </c>
      <c r="I225">
        <f>INDEX(CBS_landbouw_2018!$C:$I,MATCH(Verdeelsleutels_absoluut!$C225,CBS_landbouw_2018!$B:$B,0),MATCH(Verdeelsleutels_absoluut!I$1,CBS_landbouw_2018!$C$1:$I$1,0))</f>
        <v>144363</v>
      </c>
      <c r="J225">
        <f>INDEX(CBS_landbouw_2018!$C:$I,MATCH(Verdeelsleutels_absoluut!$C225,CBS_landbouw_2018!$B:$B,0),MATCH(Verdeelsleutels_absoluut!J$1,CBS_landbouw_2018!$C$1:$I$1,0))</f>
        <v>489682</v>
      </c>
      <c r="K225">
        <f>INDEX(CBS_landbouw_2018!$C:$I,MATCH(Verdeelsleutels_absoluut!$C225,CBS_landbouw_2018!$B:$B,0),MATCH(Verdeelsleutels_absoluut!K$1,CBS_landbouw_2018!$C$1:$I$1,0))</f>
        <v>169879</v>
      </c>
      <c r="L225">
        <f t="shared" si="10"/>
        <v>1520414</v>
      </c>
      <c r="M225">
        <f>INDEX(CBS_bodemgebruik_2015!$C:$F,MATCH(Verdeelsleutels_absoluut!$C225,CBS_bodemgebruik_2015!$B:$B,0),MATCH(Verdeelsleutels_absoluut!M$1,CBS_bodemgebruik_2015!$C$1:$F$1,0))</f>
        <v>19653</v>
      </c>
      <c r="N225">
        <f>INDEX(CBS_bodemgebruik_2015!$C:$F,MATCH(Verdeelsleutels_absoluut!$C225,CBS_bodemgebruik_2015!$B:$B,0),MATCH(Verdeelsleutels_absoluut!N$1,CBS_bodemgebruik_2015!$C$1:$F$1,0))</f>
        <v>88</v>
      </c>
      <c r="O225">
        <f>INDEX(CBS_bodemgebruik_2015!$C:$F,MATCH(Verdeelsleutels_absoluut!$C225,CBS_bodemgebruik_2015!$B:$B,0),MATCH(Verdeelsleutels_absoluut!O$1,CBS_bodemgebruik_2015!$C$1:$F$1,0))</f>
        <v>754</v>
      </c>
      <c r="P225">
        <f>INDEX(CBS_bodemgebruik_2015!$C:$F,MATCH(Verdeelsleutels_absoluut!$C225,CBS_bodemgebruik_2015!$B:$B,0),MATCH(Verdeelsleutels_absoluut!P$1,CBS_bodemgebruik_2015!$C$1:$F$1,0))</f>
        <v>40</v>
      </c>
      <c r="Q225">
        <f>INDEX(CBS_bodemgebruik_2015!$C:$I,MATCH(Verdeelsleutels_absoluut!$C225,CBS_bodemgebruik_2015!$B:$B,0),MATCH(Verdeelsleutels_absoluut!Q$1,CBS_bodemgebruik_2015!$C$1:$I$1,0))</f>
        <v>233</v>
      </c>
      <c r="R225">
        <f>INDEX(CBS_bodemgebruik_2015!$C:$I,MATCH(Verdeelsleutels_absoluut!$C225,CBS_bodemgebruik_2015!$B:$B,0),MATCH(Verdeelsleutels_absoluut!R$1,CBS_bodemgebruik_2015!$C$1:$I$1,0))</f>
        <v>6</v>
      </c>
      <c r="S225">
        <f>INDEX(CBS_bodemgebruik_2015!$C:$I,MATCH(Verdeelsleutels_absoluut!$C225,CBS_bodemgebruik_2015!$B:$B,0),MATCH(Verdeelsleutels_absoluut!S$1,CBS_bodemgebruik_2015!$C$1:$I$1,0))</f>
        <v>974</v>
      </c>
      <c r="T225">
        <f t="shared" si="9"/>
        <v>1213</v>
      </c>
      <c r="U225">
        <f>INDEX(CBS_wegen_2019!B:C,MATCH(C225,CBS_wegen_2019!B:B,0),2)</f>
        <v>874</v>
      </c>
    </row>
    <row r="226" spans="2:21">
      <c r="B226" t="str">
        <f>INDEX('ETLocal datasets'!B:C,MATCH(Verdeelsleutels_absoluut!C226,'ETLocal datasets'!C:C,0),1)</f>
        <v>GM0716</v>
      </c>
      <c r="C226" t="str">
        <f>'ETLocal datasets'!C212</f>
        <v>Tholen</v>
      </c>
      <c r="D226">
        <f>INDEX(CBS_bevolking_2018!B:C,MATCH(Verdeelsleutels_absoluut!C226,CBS_bevolking_2018!B:B,0),2)</f>
        <v>25780</v>
      </c>
      <c r="E226">
        <f>INDEX(CBS_landbouw_2018!$C:$I,MATCH(Verdeelsleutels_absoluut!$C226,CBS_landbouw_2018!$B:$B,0),MATCH(Verdeelsleutels_absoluut!E$1,CBS_landbouw_2018!$C$1:$I$1,0))</f>
        <v>1016199</v>
      </c>
      <c r="F226">
        <f>INDEX(CBS_landbouw_2018!$C:$I,MATCH(Verdeelsleutels_absoluut!$C226,CBS_landbouw_2018!$B:$B,0),MATCH(Verdeelsleutels_absoluut!F$1,CBS_landbouw_2018!$C$1:$I$1,0))</f>
        <v>61344</v>
      </c>
      <c r="G226">
        <f>INDEX(CBS_landbouw_2018!$C:$I,MATCH(Verdeelsleutels_absoluut!$C226,CBS_landbouw_2018!$B:$B,0),MATCH(Verdeelsleutels_absoluut!G$1,CBS_landbouw_2018!$C$1:$I$1,0))</f>
        <v>1342</v>
      </c>
      <c r="H226">
        <f>INDEX(CBS_landbouw_2018!$C:$I,MATCH(Verdeelsleutels_absoluut!$C226,CBS_landbouw_2018!$B:$B,0),MATCH(Verdeelsleutels_absoluut!H$1,CBS_landbouw_2018!$C$1:$I$1,0))</f>
        <v>15788</v>
      </c>
      <c r="I226">
        <f>INDEX(CBS_landbouw_2018!$C:$I,MATCH(Verdeelsleutels_absoluut!$C226,CBS_landbouw_2018!$B:$B,0),MATCH(Verdeelsleutels_absoluut!I$1,CBS_landbouw_2018!$C$1:$I$1,0))</f>
        <v>281533</v>
      </c>
      <c r="J226">
        <f>INDEX(CBS_landbouw_2018!$C:$I,MATCH(Verdeelsleutels_absoluut!$C226,CBS_landbouw_2018!$B:$B,0),MATCH(Verdeelsleutels_absoluut!J$1,CBS_landbouw_2018!$C$1:$I$1,0))</f>
        <v>194547</v>
      </c>
      <c r="K226">
        <f>INDEX(CBS_landbouw_2018!$C:$I,MATCH(Verdeelsleutels_absoluut!$C226,CBS_landbouw_2018!$B:$B,0),MATCH(Verdeelsleutels_absoluut!K$1,CBS_landbouw_2018!$C$1:$I$1,0))</f>
        <v>84321</v>
      </c>
      <c r="L226">
        <f t="shared" si="10"/>
        <v>954855</v>
      </c>
      <c r="M226">
        <f>INDEX(CBS_bodemgebruik_2015!$C:$F,MATCH(Verdeelsleutels_absoluut!$C226,CBS_bodemgebruik_2015!$B:$B,0),MATCH(Verdeelsleutels_absoluut!M$1,CBS_bodemgebruik_2015!$C$1:$F$1,0))</f>
        <v>11965</v>
      </c>
      <c r="N226">
        <f>INDEX(CBS_bodemgebruik_2015!$C:$F,MATCH(Verdeelsleutels_absoluut!$C226,CBS_bodemgebruik_2015!$B:$B,0),MATCH(Verdeelsleutels_absoluut!N$1,CBS_bodemgebruik_2015!$C$1:$F$1,0))</f>
        <v>24</v>
      </c>
      <c r="O226">
        <f>INDEX(CBS_bodemgebruik_2015!$C:$F,MATCH(Verdeelsleutels_absoluut!$C226,CBS_bodemgebruik_2015!$B:$B,0),MATCH(Verdeelsleutels_absoluut!O$1,CBS_bodemgebruik_2015!$C$1:$F$1,0))</f>
        <v>121</v>
      </c>
      <c r="P226">
        <f>INDEX(CBS_bodemgebruik_2015!$C:$F,MATCH(Verdeelsleutels_absoluut!$C226,CBS_bodemgebruik_2015!$B:$B,0),MATCH(Verdeelsleutels_absoluut!P$1,CBS_bodemgebruik_2015!$C$1:$F$1,0))</f>
        <v>16</v>
      </c>
      <c r="Q226">
        <f>INDEX(CBS_bodemgebruik_2015!$C:$I,MATCH(Verdeelsleutels_absoluut!$C226,CBS_bodemgebruik_2015!$B:$B,0),MATCH(Verdeelsleutels_absoluut!Q$1,CBS_bodemgebruik_2015!$C$1:$I$1,0))</f>
        <v>1017</v>
      </c>
      <c r="R226">
        <f>INDEX(CBS_bodemgebruik_2015!$C:$I,MATCH(Verdeelsleutels_absoluut!$C226,CBS_bodemgebruik_2015!$B:$B,0),MATCH(Verdeelsleutels_absoluut!R$1,CBS_bodemgebruik_2015!$C$1:$I$1,0))</f>
        <v>22</v>
      </c>
      <c r="S226">
        <f>INDEX(CBS_bodemgebruik_2015!$C:$I,MATCH(Verdeelsleutels_absoluut!$C226,CBS_bodemgebruik_2015!$B:$B,0),MATCH(Verdeelsleutels_absoluut!S$1,CBS_bodemgebruik_2015!$C$1:$I$1,0))</f>
        <v>926</v>
      </c>
      <c r="T226">
        <f t="shared" si="9"/>
        <v>1965</v>
      </c>
      <c r="U226">
        <f>INDEX(CBS_wegen_2019!B:C,MATCH(C226,CBS_wegen_2019!B:B,0),2)</f>
        <v>465</v>
      </c>
    </row>
    <row r="227" spans="2:21">
      <c r="B227" t="str">
        <f>INDEX('ETLocal datasets'!B:C,MATCH(Verdeelsleutels_absoluut!C227,'ETLocal datasets'!C:C,0),1)</f>
        <v>GM0717</v>
      </c>
      <c r="C227" t="str">
        <f>'ETLocal datasets'!C213</f>
        <v>Veere</v>
      </c>
      <c r="D227">
        <f>INDEX(CBS_bevolking_2018!B:C,MATCH(Verdeelsleutels_absoluut!C227,CBS_bevolking_2018!B:B,0),2)</f>
        <v>21835</v>
      </c>
      <c r="E227">
        <f>INDEX(CBS_landbouw_2018!$C:$I,MATCH(Verdeelsleutels_absoluut!$C227,CBS_landbouw_2018!$B:$B,0),MATCH(Verdeelsleutels_absoluut!E$1,CBS_landbouw_2018!$C$1:$I$1,0))</f>
        <v>769511</v>
      </c>
      <c r="F227">
        <f>INDEX(CBS_landbouw_2018!$C:$I,MATCH(Verdeelsleutels_absoluut!$C227,CBS_landbouw_2018!$B:$B,0),MATCH(Verdeelsleutels_absoluut!F$1,CBS_landbouw_2018!$C$1:$I$1,0))</f>
        <v>112788</v>
      </c>
      <c r="G227">
        <f>INDEX(CBS_landbouw_2018!$C:$I,MATCH(Verdeelsleutels_absoluut!$C227,CBS_landbouw_2018!$B:$B,0),MATCH(Verdeelsleutels_absoluut!G$1,CBS_landbouw_2018!$C$1:$I$1,0))</f>
        <v>3299</v>
      </c>
      <c r="H227">
        <f>INDEX(CBS_landbouw_2018!$C:$I,MATCH(Verdeelsleutels_absoluut!$C227,CBS_landbouw_2018!$B:$B,0),MATCH(Verdeelsleutels_absoluut!H$1,CBS_landbouw_2018!$C$1:$I$1,0))</f>
        <v>5329</v>
      </c>
      <c r="I227">
        <f>INDEX(CBS_landbouw_2018!$C:$I,MATCH(Verdeelsleutels_absoluut!$C227,CBS_landbouw_2018!$B:$B,0),MATCH(Verdeelsleutels_absoluut!I$1,CBS_landbouw_2018!$C$1:$I$1,0))</f>
        <v>254127</v>
      </c>
      <c r="J227">
        <f>INDEX(CBS_landbouw_2018!$C:$I,MATCH(Verdeelsleutels_absoluut!$C227,CBS_landbouw_2018!$B:$B,0),MATCH(Verdeelsleutels_absoluut!J$1,CBS_landbouw_2018!$C$1:$I$1,0))</f>
        <v>207852</v>
      </c>
      <c r="K227">
        <f>INDEX(CBS_landbouw_2018!$C:$I,MATCH(Verdeelsleutels_absoluut!$C227,CBS_landbouw_2018!$B:$B,0),MATCH(Verdeelsleutels_absoluut!K$1,CBS_landbouw_2018!$C$1:$I$1,0))</f>
        <v>30568</v>
      </c>
      <c r="L227">
        <f t="shared" si="10"/>
        <v>656723</v>
      </c>
      <c r="M227">
        <f>INDEX(CBS_bodemgebruik_2015!$C:$F,MATCH(Verdeelsleutels_absoluut!$C227,CBS_bodemgebruik_2015!$B:$B,0),MATCH(Verdeelsleutels_absoluut!M$1,CBS_bodemgebruik_2015!$C$1:$F$1,0))</f>
        <v>9457</v>
      </c>
      <c r="N227">
        <f>INDEX(CBS_bodemgebruik_2015!$C:$F,MATCH(Verdeelsleutels_absoluut!$C227,CBS_bodemgebruik_2015!$B:$B,0),MATCH(Verdeelsleutels_absoluut!N$1,CBS_bodemgebruik_2015!$C$1:$F$1,0))</f>
        <v>88</v>
      </c>
      <c r="O227">
        <f>INDEX(CBS_bodemgebruik_2015!$C:$F,MATCH(Verdeelsleutels_absoluut!$C227,CBS_bodemgebruik_2015!$B:$B,0),MATCH(Verdeelsleutels_absoluut!O$1,CBS_bodemgebruik_2015!$C$1:$F$1,0))</f>
        <v>661</v>
      </c>
      <c r="P227">
        <f>INDEX(CBS_bodemgebruik_2015!$C:$F,MATCH(Verdeelsleutels_absoluut!$C227,CBS_bodemgebruik_2015!$B:$B,0),MATCH(Verdeelsleutels_absoluut!P$1,CBS_bodemgebruik_2015!$C$1:$F$1,0))</f>
        <v>1021</v>
      </c>
      <c r="Q227">
        <f>INDEX(CBS_bodemgebruik_2015!$C:$I,MATCH(Verdeelsleutels_absoluut!$C227,CBS_bodemgebruik_2015!$B:$B,0),MATCH(Verdeelsleutels_absoluut!Q$1,CBS_bodemgebruik_2015!$C$1:$I$1,0))</f>
        <v>79</v>
      </c>
      <c r="R227">
        <f>INDEX(CBS_bodemgebruik_2015!$C:$I,MATCH(Verdeelsleutels_absoluut!$C227,CBS_bodemgebruik_2015!$B:$B,0),MATCH(Verdeelsleutels_absoluut!R$1,CBS_bodemgebruik_2015!$C$1:$I$1,0))</f>
        <v>14</v>
      </c>
      <c r="S227">
        <f>INDEX(CBS_bodemgebruik_2015!$C:$I,MATCH(Verdeelsleutels_absoluut!$C227,CBS_bodemgebruik_2015!$B:$B,0),MATCH(Verdeelsleutels_absoluut!S$1,CBS_bodemgebruik_2015!$C$1:$I$1,0))</f>
        <v>169</v>
      </c>
      <c r="T227">
        <f t="shared" si="9"/>
        <v>262</v>
      </c>
      <c r="U227">
        <f>INDEX(CBS_wegen_2019!B:C,MATCH(C227,CBS_wegen_2019!B:B,0),2)</f>
        <v>440</v>
      </c>
    </row>
    <row r="228" spans="2:21">
      <c r="B228" t="str">
        <f>INDEX('ETLocal datasets'!B:C,MATCH(Verdeelsleutels_absoluut!C228,'ETLocal datasets'!C:C,0),1)</f>
        <v>GM0718</v>
      </c>
      <c r="C228" t="str">
        <f>'ETLocal datasets'!C214</f>
        <v>Vlissingen</v>
      </c>
      <c r="D228">
        <f>INDEX(CBS_bevolking_2018!B:C,MATCH(Verdeelsleutels_absoluut!C228,CBS_bevolking_2018!B:B,0),2)</f>
        <v>44371</v>
      </c>
      <c r="E228">
        <f>INDEX(CBS_landbouw_2018!$C:$I,MATCH(Verdeelsleutels_absoluut!$C228,CBS_landbouw_2018!$B:$B,0),MATCH(Verdeelsleutels_absoluut!E$1,CBS_landbouw_2018!$C$1:$I$1,0))</f>
        <v>98651</v>
      </c>
      <c r="F228">
        <f>INDEX(CBS_landbouw_2018!$C:$I,MATCH(Verdeelsleutels_absoluut!$C228,CBS_landbouw_2018!$B:$B,0),MATCH(Verdeelsleutels_absoluut!F$1,CBS_landbouw_2018!$C$1:$I$1,0))</f>
        <v>19777</v>
      </c>
      <c r="G228">
        <f>INDEX(CBS_landbouw_2018!$C:$I,MATCH(Verdeelsleutels_absoluut!$C228,CBS_landbouw_2018!$B:$B,0),MATCH(Verdeelsleutels_absoluut!G$1,CBS_landbouw_2018!$C$1:$I$1,0))</f>
        <v>218</v>
      </c>
      <c r="H228">
        <f>INDEX(CBS_landbouw_2018!$C:$I,MATCH(Verdeelsleutels_absoluut!$C228,CBS_landbouw_2018!$B:$B,0),MATCH(Verdeelsleutels_absoluut!H$1,CBS_landbouw_2018!$C$1:$I$1,0))</f>
        <v>32</v>
      </c>
      <c r="I228">
        <f>INDEX(CBS_landbouw_2018!$C:$I,MATCH(Verdeelsleutels_absoluut!$C228,CBS_landbouw_2018!$B:$B,0),MATCH(Verdeelsleutels_absoluut!I$1,CBS_landbouw_2018!$C$1:$I$1,0))</f>
        <v>0</v>
      </c>
      <c r="J228">
        <f>INDEX(CBS_landbouw_2018!$C:$I,MATCH(Verdeelsleutels_absoluut!$C228,CBS_landbouw_2018!$B:$B,0),MATCH(Verdeelsleutels_absoluut!J$1,CBS_landbouw_2018!$C$1:$I$1,0))</f>
        <v>26661</v>
      </c>
      <c r="K228">
        <f>INDEX(CBS_landbouw_2018!$C:$I,MATCH(Verdeelsleutels_absoluut!$C228,CBS_landbouw_2018!$B:$B,0),MATCH(Verdeelsleutels_absoluut!K$1,CBS_landbouw_2018!$C$1:$I$1,0))</f>
        <v>7295</v>
      </c>
      <c r="L228">
        <f t="shared" si="10"/>
        <v>78874</v>
      </c>
      <c r="M228">
        <f>INDEX(CBS_bodemgebruik_2015!$C:$F,MATCH(Verdeelsleutels_absoluut!$C228,CBS_bodemgebruik_2015!$B:$B,0),MATCH(Verdeelsleutels_absoluut!M$1,CBS_bodemgebruik_2015!$C$1:$F$1,0))</f>
        <v>1226</v>
      </c>
      <c r="N228">
        <f>INDEX(CBS_bodemgebruik_2015!$C:$F,MATCH(Verdeelsleutels_absoluut!$C228,CBS_bodemgebruik_2015!$B:$B,0),MATCH(Verdeelsleutels_absoluut!N$1,CBS_bodemgebruik_2015!$C$1:$F$1,0))</f>
        <v>78</v>
      </c>
      <c r="O228">
        <f>INDEX(CBS_bodemgebruik_2015!$C:$F,MATCH(Verdeelsleutels_absoluut!$C228,CBS_bodemgebruik_2015!$B:$B,0),MATCH(Verdeelsleutels_absoluut!O$1,CBS_bodemgebruik_2015!$C$1:$F$1,0))</f>
        <v>77</v>
      </c>
      <c r="P228">
        <f>INDEX(CBS_bodemgebruik_2015!$C:$F,MATCH(Verdeelsleutels_absoluut!$C228,CBS_bodemgebruik_2015!$B:$B,0),MATCH(Verdeelsleutels_absoluut!P$1,CBS_bodemgebruik_2015!$C$1:$F$1,0))</f>
        <v>58</v>
      </c>
      <c r="Q228">
        <f>INDEX(CBS_bodemgebruik_2015!$C:$I,MATCH(Verdeelsleutels_absoluut!$C228,CBS_bodemgebruik_2015!$B:$B,0),MATCH(Verdeelsleutels_absoluut!Q$1,CBS_bodemgebruik_2015!$C$1:$I$1,0))</f>
        <v>7</v>
      </c>
      <c r="R228">
        <f>INDEX(CBS_bodemgebruik_2015!$C:$I,MATCH(Verdeelsleutels_absoluut!$C228,CBS_bodemgebruik_2015!$B:$B,0),MATCH(Verdeelsleutels_absoluut!R$1,CBS_bodemgebruik_2015!$C$1:$I$1,0))</f>
        <v>6</v>
      </c>
      <c r="S228">
        <f>INDEX(CBS_bodemgebruik_2015!$C:$I,MATCH(Verdeelsleutels_absoluut!$C228,CBS_bodemgebruik_2015!$B:$B,0),MATCH(Verdeelsleutels_absoluut!S$1,CBS_bodemgebruik_2015!$C$1:$I$1,0))</f>
        <v>104</v>
      </c>
      <c r="T228">
        <f t="shared" si="9"/>
        <v>117</v>
      </c>
      <c r="U228">
        <f>INDEX(CBS_wegen_2019!B:C,MATCH(C228,CBS_wegen_2019!B:B,0),2)</f>
        <v>268</v>
      </c>
    </row>
    <row r="229" spans="2:21">
      <c r="B229" t="str">
        <f>INDEX('ETLocal datasets'!B:C,MATCH(Verdeelsleutels_absoluut!C229,'ETLocal datasets'!C:C,0),1)</f>
        <v>GM0736</v>
      </c>
      <c r="C229" t="str">
        <f>'ETLocal datasets'!C215</f>
        <v>De Ronde Venen</v>
      </c>
      <c r="D229">
        <f>INDEX(CBS_bevolking_2018!B:C,MATCH(Verdeelsleutels_absoluut!C229,CBS_bevolking_2018!B:B,0),2)</f>
        <v>44059</v>
      </c>
      <c r="E229">
        <f>INDEX(CBS_landbouw_2018!$C:$I,MATCH(Verdeelsleutels_absoluut!$C229,CBS_landbouw_2018!$B:$B,0),MATCH(Verdeelsleutels_absoluut!E$1,CBS_landbouw_2018!$C$1:$I$1,0))</f>
        <v>632623</v>
      </c>
      <c r="F229">
        <f>INDEX(CBS_landbouw_2018!$C:$I,MATCH(Verdeelsleutels_absoluut!$C229,CBS_landbouw_2018!$B:$B,0),MATCH(Verdeelsleutels_absoluut!F$1,CBS_landbouw_2018!$C$1:$I$1,0))</f>
        <v>557182</v>
      </c>
      <c r="G229">
        <f>INDEX(CBS_landbouw_2018!$C:$I,MATCH(Verdeelsleutels_absoluut!$C229,CBS_landbouw_2018!$B:$B,0),MATCH(Verdeelsleutels_absoluut!G$1,CBS_landbouw_2018!$C$1:$I$1,0))</f>
        <v>9387</v>
      </c>
      <c r="H229">
        <f>INDEX(CBS_landbouw_2018!$C:$I,MATCH(Verdeelsleutels_absoluut!$C229,CBS_landbouw_2018!$B:$B,0),MATCH(Verdeelsleutels_absoluut!H$1,CBS_landbouw_2018!$C$1:$I$1,0))</f>
        <v>7024</v>
      </c>
      <c r="I229">
        <f>INDEX(CBS_landbouw_2018!$C:$I,MATCH(Verdeelsleutels_absoluut!$C229,CBS_landbouw_2018!$B:$B,0),MATCH(Verdeelsleutels_absoluut!I$1,CBS_landbouw_2018!$C$1:$I$1,0))</f>
        <v>18347</v>
      </c>
      <c r="J229">
        <f>INDEX(CBS_landbouw_2018!$C:$I,MATCH(Verdeelsleutels_absoluut!$C229,CBS_landbouw_2018!$B:$B,0),MATCH(Verdeelsleutels_absoluut!J$1,CBS_landbouw_2018!$C$1:$I$1,0))</f>
        <v>2659</v>
      </c>
      <c r="K229">
        <f>INDEX(CBS_landbouw_2018!$C:$I,MATCH(Verdeelsleutels_absoluut!$C229,CBS_landbouw_2018!$B:$B,0),MATCH(Verdeelsleutels_absoluut!K$1,CBS_landbouw_2018!$C$1:$I$1,0))</f>
        <v>0</v>
      </c>
      <c r="L229">
        <f t="shared" si="10"/>
        <v>75441</v>
      </c>
      <c r="M229">
        <f>INDEX(CBS_bodemgebruik_2015!$C:$F,MATCH(Verdeelsleutels_absoluut!$C229,CBS_bodemgebruik_2015!$B:$B,0),MATCH(Verdeelsleutels_absoluut!M$1,CBS_bodemgebruik_2015!$C$1:$F$1,0))</f>
        <v>8157</v>
      </c>
      <c r="N229">
        <f>INDEX(CBS_bodemgebruik_2015!$C:$F,MATCH(Verdeelsleutels_absoluut!$C229,CBS_bodemgebruik_2015!$B:$B,0),MATCH(Verdeelsleutels_absoluut!N$1,CBS_bodemgebruik_2015!$C$1:$F$1,0))</f>
        <v>57</v>
      </c>
      <c r="O229">
        <f>INDEX(CBS_bodemgebruik_2015!$C:$F,MATCH(Verdeelsleutels_absoluut!$C229,CBS_bodemgebruik_2015!$B:$B,0),MATCH(Verdeelsleutels_absoluut!O$1,CBS_bodemgebruik_2015!$C$1:$F$1,0))</f>
        <v>50</v>
      </c>
      <c r="P229">
        <f>INDEX(CBS_bodemgebruik_2015!$C:$F,MATCH(Verdeelsleutels_absoluut!$C229,CBS_bodemgebruik_2015!$B:$B,0),MATCH(Verdeelsleutels_absoluut!P$1,CBS_bodemgebruik_2015!$C$1:$F$1,0))</f>
        <v>51</v>
      </c>
      <c r="Q229">
        <f>INDEX(CBS_bodemgebruik_2015!$C:$I,MATCH(Verdeelsleutels_absoluut!$C229,CBS_bodemgebruik_2015!$B:$B,0),MATCH(Verdeelsleutels_absoluut!Q$1,CBS_bodemgebruik_2015!$C$1:$I$1,0))</f>
        <v>82</v>
      </c>
      <c r="R229">
        <f>INDEX(CBS_bodemgebruik_2015!$C:$I,MATCH(Verdeelsleutels_absoluut!$C229,CBS_bodemgebruik_2015!$B:$B,0),MATCH(Verdeelsleutels_absoluut!R$1,CBS_bodemgebruik_2015!$C$1:$I$1,0))</f>
        <v>41</v>
      </c>
      <c r="S229">
        <f>INDEX(CBS_bodemgebruik_2015!$C:$I,MATCH(Verdeelsleutels_absoluut!$C229,CBS_bodemgebruik_2015!$B:$B,0),MATCH(Verdeelsleutels_absoluut!S$1,CBS_bodemgebruik_2015!$C$1:$I$1,0))</f>
        <v>1665</v>
      </c>
      <c r="T229">
        <f t="shared" si="9"/>
        <v>1788</v>
      </c>
      <c r="U229">
        <f>INDEX(CBS_wegen_2019!B:C,MATCH(C229,CBS_wegen_2019!B:B,0),2)</f>
        <v>336</v>
      </c>
    </row>
    <row r="230" spans="2:21">
      <c r="B230" t="str">
        <f>INDEX('ETLocal datasets'!B:C,MATCH(Verdeelsleutels_absoluut!C230,'ETLocal datasets'!C:C,0),1)</f>
        <v>GM0737</v>
      </c>
      <c r="C230" t="str">
        <f>'ETLocal datasets'!C216</f>
        <v>Tytsjerksteradiel</v>
      </c>
      <c r="D230">
        <f>INDEX(CBS_bevolking_2018!B:C,MATCH(Verdeelsleutels_absoluut!C230,CBS_bevolking_2018!B:B,0),2)</f>
        <v>31780</v>
      </c>
      <c r="E230">
        <f>INDEX(CBS_landbouw_2018!$C:$I,MATCH(Verdeelsleutels_absoluut!$C230,CBS_landbouw_2018!$B:$B,0),MATCH(Verdeelsleutels_absoluut!E$1,CBS_landbouw_2018!$C$1:$I$1,0))</f>
        <v>972397</v>
      </c>
      <c r="F230">
        <f>INDEX(CBS_landbouw_2018!$C:$I,MATCH(Verdeelsleutels_absoluut!$C230,CBS_landbouw_2018!$B:$B,0),MATCH(Verdeelsleutels_absoluut!F$1,CBS_landbouw_2018!$C$1:$I$1,0))</f>
        <v>805688</v>
      </c>
      <c r="G230">
        <f>INDEX(CBS_landbouw_2018!$C:$I,MATCH(Verdeelsleutels_absoluut!$C230,CBS_landbouw_2018!$B:$B,0),MATCH(Verdeelsleutels_absoluut!G$1,CBS_landbouw_2018!$C$1:$I$1,0))</f>
        <v>13486</v>
      </c>
      <c r="H230">
        <f>INDEX(CBS_landbouw_2018!$C:$I,MATCH(Verdeelsleutels_absoluut!$C230,CBS_landbouw_2018!$B:$B,0),MATCH(Verdeelsleutels_absoluut!H$1,CBS_landbouw_2018!$C$1:$I$1,0))</f>
        <v>1027</v>
      </c>
      <c r="I230">
        <f>INDEX(CBS_landbouw_2018!$C:$I,MATCH(Verdeelsleutels_absoluut!$C230,CBS_landbouw_2018!$B:$B,0),MATCH(Verdeelsleutels_absoluut!I$1,CBS_landbouw_2018!$C$1:$I$1,0))</f>
        <v>384288</v>
      </c>
      <c r="J230">
        <f>INDEX(CBS_landbouw_2018!$C:$I,MATCH(Verdeelsleutels_absoluut!$C230,CBS_landbouw_2018!$B:$B,0),MATCH(Verdeelsleutels_absoluut!J$1,CBS_landbouw_2018!$C$1:$I$1,0))</f>
        <v>599</v>
      </c>
      <c r="K230">
        <f>INDEX(CBS_landbouw_2018!$C:$I,MATCH(Verdeelsleutels_absoluut!$C230,CBS_landbouw_2018!$B:$B,0),MATCH(Verdeelsleutels_absoluut!K$1,CBS_landbouw_2018!$C$1:$I$1,0))</f>
        <v>0</v>
      </c>
      <c r="L230">
        <f t="shared" si="10"/>
        <v>166709</v>
      </c>
      <c r="M230">
        <f>INDEX(CBS_bodemgebruik_2015!$C:$F,MATCH(Verdeelsleutels_absoluut!$C230,CBS_bodemgebruik_2015!$B:$B,0),MATCH(Verdeelsleutels_absoluut!M$1,CBS_bodemgebruik_2015!$C$1:$F$1,0))</f>
        <v>12086</v>
      </c>
      <c r="N230">
        <f>INDEX(CBS_bodemgebruik_2015!$C:$F,MATCH(Verdeelsleutels_absoluut!$C230,CBS_bodemgebruik_2015!$B:$B,0),MATCH(Verdeelsleutels_absoluut!N$1,CBS_bodemgebruik_2015!$C$1:$F$1,0))</f>
        <v>75</v>
      </c>
      <c r="O230">
        <f>INDEX(CBS_bodemgebruik_2015!$C:$F,MATCH(Verdeelsleutels_absoluut!$C230,CBS_bodemgebruik_2015!$B:$B,0),MATCH(Verdeelsleutels_absoluut!O$1,CBS_bodemgebruik_2015!$C$1:$F$1,0))</f>
        <v>222</v>
      </c>
      <c r="P230">
        <f>INDEX(CBS_bodemgebruik_2015!$C:$F,MATCH(Verdeelsleutels_absoluut!$C230,CBS_bodemgebruik_2015!$B:$B,0),MATCH(Verdeelsleutels_absoluut!P$1,CBS_bodemgebruik_2015!$C$1:$F$1,0))</f>
        <v>0</v>
      </c>
      <c r="Q230">
        <f>INDEX(CBS_bodemgebruik_2015!$C:$I,MATCH(Verdeelsleutels_absoluut!$C230,CBS_bodemgebruik_2015!$B:$B,0),MATCH(Verdeelsleutels_absoluut!Q$1,CBS_bodemgebruik_2015!$C$1:$I$1,0))</f>
        <v>740</v>
      </c>
      <c r="R230">
        <f>INDEX(CBS_bodemgebruik_2015!$C:$I,MATCH(Verdeelsleutels_absoluut!$C230,CBS_bodemgebruik_2015!$B:$B,0),MATCH(Verdeelsleutels_absoluut!R$1,CBS_bodemgebruik_2015!$C$1:$I$1,0))</f>
        <v>45</v>
      </c>
      <c r="S230">
        <f>INDEX(CBS_bodemgebruik_2015!$C:$I,MATCH(Verdeelsleutels_absoluut!$C230,CBS_bodemgebruik_2015!$B:$B,0),MATCH(Verdeelsleutels_absoluut!S$1,CBS_bodemgebruik_2015!$C$1:$I$1,0))</f>
        <v>1141</v>
      </c>
      <c r="T230">
        <f t="shared" si="9"/>
        <v>1926</v>
      </c>
      <c r="U230">
        <f>INDEX(CBS_wegen_2019!B:C,MATCH(C230,CBS_wegen_2019!B:B,0),2)</f>
        <v>417</v>
      </c>
    </row>
    <row r="231" spans="2:21">
      <c r="B231" t="str">
        <f>INDEX('ETLocal datasets'!B:C,MATCH(Verdeelsleutels_absoluut!C231,'ETLocal datasets'!C:C,0),1)</f>
        <v>GM0738</v>
      </c>
      <c r="C231" t="str">
        <f>'ETLocal datasets'!C217</f>
        <v>Aalburg</v>
      </c>
      <c r="D231">
        <f>INDEX(CBS_bevolking_2018!B:C,MATCH(Verdeelsleutels_absoluut!C231,CBS_bevolking_2018!B:B,0),2)</f>
        <v>13321</v>
      </c>
      <c r="E231">
        <f>INDEX(CBS_landbouw_2018!$C:$I,MATCH(Verdeelsleutels_absoluut!$C231,CBS_landbouw_2018!$B:$B,0),MATCH(Verdeelsleutels_absoluut!E$1,CBS_landbouw_2018!$C$1:$I$1,0))</f>
        <v>343722</v>
      </c>
      <c r="F231">
        <f>INDEX(CBS_landbouw_2018!$C:$I,MATCH(Verdeelsleutels_absoluut!$C231,CBS_landbouw_2018!$B:$B,0),MATCH(Verdeelsleutels_absoluut!F$1,CBS_landbouw_2018!$C$1:$I$1,0))</f>
        <v>139068</v>
      </c>
      <c r="G231">
        <f>INDEX(CBS_landbouw_2018!$C:$I,MATCH(Verdeelsleutels_absoluut!$C231,CBS_landbouw_2018!$B:$B,0),MATCH(Verdeelsleutels_absoluut!G$1,CBS_landbouw_2018!$C$1:$I$1,0))</f>
        <v>3592</v>
      </c>
      <c r="H231">
        <f>INDEX(CBS_landbouw_2018!$C:$I,MATCH(Verdeelsleutels_absoluut!$C231,CBS_landbouw_2018!$B:$B,0),MATCH(Verdeelsleutels_absoluut!H$1,CBS_landbouw_2018!$C$1:$I$1,0))</f>
        <v>5628</v>
      </c>
      <c r="I231">
        <f>INDEX(CBS_landbouw_2018!$C:$I,MATCH(Verdeelsleutels_absoluut!$C231,CBS_landbouw_2018!$B:$B,0),MATCH(Verdeelsleutels_absoluut!I$1,CBS_landbouw_2018!$C$1:$I$1,0))</f>
        <v>26311</v>
      </c>
      <c r="J231">
        <f>INDEX(CBS_landbouw_2018!$C:$I,MATCH(Verdeelsleutels_absoluut!$C231,CBS_landbouw_2018!$B:$B,0),MATCH(Verdeelsleutels_absoluut!J$1,CBS_landbouw_2018!$C$1:$I$1,0))</f>
        <v>27819</v>
      </c>
      <c r="K231">
        <f>INDEX(CBS_landbouw_2018!$C:$I,MATCH(Verdeelsleutels_absoluut!$C231,CBS_landbouw_2018!$B:$B,0),MATCH(Verdeelsleutels_absoluut!K$1,CBS_landbouw_2018!$C$1:$I$1,0))</f>
        <v>11254</v>
      </c>
      <c r="L231">
        <f t="shared" si="10"/>
        <v>204654</v>
      </c>
      <c r="M231">
        <f>INDEX(CBS_bodemgebruik_2015!$C:$F,MATCH(Verdeelsleutels_absoluut!$C231,CBS_bodemgebruik_2015!$B:$B,0),MATCH(Verdeelsleutels_absoluut!M$1,CBS_bodemgebruik_2015!$C$1:$F$1,0))</f>
        <v>4335</v>
      </c>
      <c r="N231">
        <f>INDEX(CBS_bodemgebruik_2015!$C:$F,MATCH(Verdeelsleutels_absoluut!$C231,CBS_bodemgebruik_2015!$B:$B,0),MATCH(Verdeelsleutels_absoluut!N$1,CBS_bodemgebruik_2015!$C$1:$F$1,0))</f>
        <v>4</v>
      </c>
      <c r="O231">
        <f>INDEX(CBS_bodemgebruik_2015!$C:$F,MATCH(Verdeelsleutels_absoluut!$C231,CBS_bodemgebruik_2015!$B:$B,0),MATCH(Verdeelsleutels_absoluut!O$1,CBS_bodemgebruik_2015!$C$1:$F$1,0))</f>
        <v>126</v>
      </c>
      <c r="P231">
        <f>INDEX(CBS_bodemgebruik_2015!$C:$F,MATCH(Verdeelsleutels_absoluut!$C231,CBS_bodemgebruik_2015!$B:$B,0),MATCH(Verdeelsleutels_absoluut!P$1,CBS_bodemgebruik_2015!$C$1:$F$1,0))</f>
        <v>0</v>
      </c>
      <c r="Q231">
        <f>INDEX(CBS_bodemgebruik_2015!$C:$I,MATCH(Verdeelsleutels_absoluut!$C231,CBS_bodemgebruik_2015!$B:$B,0),MATCH(Verdeelsleutels_absoluut!Q$1,CBS_bodemgebruik_2015!$C$1:$I$1,0))</f>
        <v>22</v>
      </c>
      <c r="R231">
        <f>INDEX(CBS_bodemgebruik_2015!$C:$I,MATCH(Verdeelsleutels_absoluut!$C231,CBS_bodemgebruik_2015!$B:$B,0),MATCH(Verdeelsleutels_absoluut!R$1,CBS_bodemgebruik_2015!$C$1:$I$1,0))</f>
        <v>2</v>
      </c>
      <c r="S231">
        <f>INDEX(CBS_bodemgebruik_2015!$C:$I,MATCH(Verdeelsleutels_absoluut!$C231,CBS_bodemgebruik_2015!$B:$B,0),MATCH(Verdeelsleutels_absoluut!S$1,CBS_bodemgebruik_2015!$C$1:$I$1,0))</f>
        <v>173</v>
      </c>
      <c r="T231">
        <f t="shared" si="9"/>
        <v>197</v>
      </c>
      <c r="U231">
        <f>INDEX(CBS_wegen_2019!B:C,MATCH(C231,CBS_wegen_2019!B:B,0),2)</f>
        <v>148</v>
      </c>
    </row>
    <row r="232" spans="2:21">
      <c r="B232" t="str">
        <f>INDEX('ETLocal datasets'!B:C,MATCH(Verdeelsleutels_absoluut!C232,'ETLocal datasets'!C:C,0),1)</f>
        <v>GM0743</v>
      </c>
      <c r="C232" t="str">
        <f>'ETLocal datasets'!C218</f>
        <v>Asten</v>
      </c>
      <c r="D232">
        <f>INDEX(CBS_bevolking_2018!B:C,MATCH(Verdeelsleutels_absoluut!C232,CBS_bevolking_2018!B:B,0),2)</f>
        <v>16710</v>
      </c>
      <c r="E232">
        <f>INDEX(CBS_landbouw_2018!$C:$I,MATCH(Verdeelsleutels_absoluut!$C232,CBS_landbouw_2018!$B:$B,0),MATCH(Verdeelsleutels_absoluut!E$1,CBS_landbouw_2018!$C$1:$I$1,0))</f>
        <v>390534</v>
      </c>
      <c r="F232">
        <f>INDEX(CBS_landbouw_2018!$C:$I,MATCH(Verdeelsleutels_absoluut!$C232,CBS_landbouw_2018!$B:$B,0),MATCH(Verdeelsleutels_absoluut!F$1,CBS_landbouw_2018!$C$1:$I$1,0))</f>
        <v>80294</v>
      </c>
      <c r="G232">
        <f>INDEX(CBS_landbouw_2018!$C:$I,MATCH(Verdeelsleutels_absoluut!$C232,CBS_landbouw_2018!$B:$B,0),MATCH(Verdeelsleutels_absoluut!G$1,CBS_landbouw_2018!$C$1:$I$1,0))</f>
        <v>5311</v>
      </c>
      <c r="H232">
        <f>INDEX(CBS_landbouw_2018!$C:$I,MATCH(Verdeelsleutels_absoluut!$C232,CBS_landbouw_2018!$B:$B,0),MATCH(Verdeelsleutels_absoluut!H$1,CBS_landbouw_2018!$C$1:$I$1,0))</f>
        <v>187292</v>
      </c>
      <c r="I232">
        <f>INDEX(CBS_landbouw_2018!$C:$I,MATCH(Verdeelsleutels_absoluut!$C232,CBS_landbouw_2018!$B:$B,0),MATCH(Verdeelsleutels_absoluut!I$1,CBS_landbouw_2018!$C$1:$I$1,0))</f>
        <v>1234349</v>
      </c>
      <c r="J232">
        <f>INDEX(CBS_landbouw_2018!$C:$I,MATCH(Verdeelsleutels_absoluut!$C232,CBS_landbouw_2018!$B:$B,0),MATCH(Verdeelsleutels_absoluut!J$1,CBS_landbouw_2018!$C$1:$I$1,0))</f>
        <v>22971</v>
      </c>
      <c r="K232">
        <f>INDEX(CBS_landbouw_2018!$C:$I,MATCH(Verdeelsleutels_absoluut!$C232,CBS_landbouw_2018!$B:$B,0),MATCH(Verdeelsleutels_absoluut!K$1,CBS_landbouw_2018!$C$1:$I$1,0))</f>
        <v>1309</v>
      </c>
      <c r="L232">
        <f t="shared" si="10"/>
        <v>310240</v>
      </c>
      <c r="M232">
        <f>INDEX(CBS_bodemgebruik_2015!$C:$F,MATCH(Verdeelsleutels_absoluut!$C232,CBS_bodemgebruik_2015!$B:$B,0),MATCH(Verdeelsleutels_absoluut!M$1,CBS_bodemgebruik_2015!$C$1:$F$1,0))</f>
        <v>4598</v>
      </c>
      <c r="N232">
        <f>INDEX(CBS_bodemgebruik_2015!$C:$F,MATCH(Verdeelsleutels_absoluut!$C232,CBS_bodemgebruik_2015!$B:$B,0),MATCH(Verdeelsleutels_absoluut!N$1,CBS_bodemgebruik_2015!$C$1:$F$1,0))</f>
        <v>25</v>
      </c>
      <c r="O232">
        <f>INDEX(CBS_bodemgebruik_2015!$C:$F,MATCH(Verdeelsleutels_absoluut!$C232,CBS_bodemgebruik_2015!$B:$B,0),MATCH(Verdeelsleutels_absoluut!O$1,CBS_bodemgebruik_2015!$C$1:$F$1,0))</f>
        <v>941</v>
      </c>
      <c r="P232">
        <f>INDEX(CBS_bodemgebruik_2015!$C:$F,MATCH(Verdeelsleutels_absoluut!$C232,CBS_bodemgebruik_2015!$B:$B,0),MATCH(Verdeelsleutels_absoluut!P$1,CBS_bodemgebruik_2015!$C$1:$F$1,0))</f>
        <v>324</v>
      </c>
      <c r="Q232">
        <f>INDEX(CBS_bodemgebruik_2015!$C:$I,MATCH(Verdeelsleutels_absoluut!$C232,CBS_bodemgebruik_2015!$B:$B,0),MATCH(Verdeelsleutels_absoluut!Q$1,CBS_bodemgebruik_2015!$C$1:$I$1,0))</f>
        <v>299</v>
      </c>
      <c r="R232">
        <f>INDEX(CBS_bodemgebruik_2015!$C:$I,MATCH(Verdeelsleutels_absoluut!$C232,CBS_bodemgebruik_2015!$B:$B,0),MATCH(Verdeelsleutels_absoluut!R$1,CBS_bodemgebruik_2015!$C$1:$I$1,0))</f>
        <v>8</v>
      </c>
      <c r="S232">
        <f>INDEX(CBS_bodemgebruik_2015!$C:$I,MATCH(Verdeelsleutels_absoluut!$C232,CBS_bodemgebruik_2015!$B:$B,0),MATCH(Verdeelsleutels_absoluut!S$1,CBS_bodemgebruik_2015!$C$1:$I$1,0))</f>
        <v>109</v>
      </c>
      <c r="T232">
        <f t="shared" si="9"/>
        <v>416</v>
      </c>
      <c r="U232">
        <f>INDEX(CBS_wegen_2019!B:C,MATCH(C232,CBS_wegen_2019!B:B,0),2)</f>
        <v>218</v>
      </c>
    </row>
    <row r="233" spans="2:21">
      <c r="B233" t="str">
        <f>INDEX('ETLocal datasets'!B:C,MATCH(Verdeelsleutels_absoluut!C233,'ETLocal datasets'!C:C,0),1)</f>
        <v>GM0744</v>
      </c>
      <c r="C233" t="str">
        <f>'ETLocal datasets'!C219</f>
        <v>Baarle-Nassau</v>
      </c>
      <c r="D233">
        <f>INDEX(CBS_bevolking_2018!B:C,MATCH(Verdeelsleutels_absoluut!C233,CBS_bevolking_2018!B:B,0),2)</f>
        <v>6847</v>
      </c>
      <c r="E233">
        <f>INDEX(CBS_landbouw_2018!$C:$I,MATCH(Verdeelsleutels_absoluut!$C233,CBS_landbouw_2018!$B:$B,0),MATCH(Verdeelsleutels_absoluut!E$1,CBS_landbouw_2018!$C$1:$I$1,0))</f>
        <v>482360</v>
      </c>
      <c r="F233">
        <f>INDEX(CBS_landbouw_2018!$C:$I,MATCH(Verdeelsleutels_absoluut!$C233,CBS_landbouw_2018!$B:$B,0),MATCH(Verdeelsleutels_absoluut!F$1,CBS_landbouw_2018!$C$1:$I$1,0))</f>
        <v>60513</v>
      </c>
      <c r="G233">
        <f>INDEX(CBS_landbouw_2018!$C:$I,MATCH(Verdeelsleutels_absoluut!$C233,CBS_landbouw_2018!$B:$B,0),MATCH(Verdeelsleutels_absoluut!G$1,CBS_landbouw_2018!$C$1:$I$1,0))</f>
        <v>4703</v>
      </c>
      <c r="H233">
        <f>INDEX(CBS_landbouw_2018!$C:$I,MATCH(Verdeelsleutels_absoluut!$C233,CBS_landbouw_2018!$B:$B,0),MATCH(Verdeelsleutels_absoluut!H$1,CBS_landbouw_2018!$C$1:$I$1,0))</f>
        <v>152533</v>
      </c>
      <c r="I233">
        <f>INDEX(CBS_landbouw_2018!$C:$I,MATCH(Verdeelsleutels_absoluut!$C233,CBS_landbouw_2018!$B:$B,0),MATCH(Verdeelsleutels_absoluut!I$1,CBS_landbouw_2018!$C$1:$I$1,0))</f>
        <v>328562</v>
      </c>
      <c r="J233">
        <f>INDEX(CBS_landbouw_2018!$C:$I,MATCH(Verdeelsleutels_absoluut!$C233,CBS_landbouw_2018!$B:$B,0),MATCH(Verdeelsleutels_absoluut!J$1,CBS_landbouw_2018!$C$1:$I$1,0))</f>
        <v>41688</v>
      </c>
      <c r="K233">
        <f>INDEX(CBS_landbouw_2018!$C:$I,MATCH(Verdeelsleutels_absoluut!$C233,CBS_landbouw_2018!$B:$B,0),MATCH(Verdeelsleutels_absoluut!K$1,CBS_landbouw_2018!$C$1:$I$1,0))</f>
        <v>15338</v>
      </c>
      <c r="L233">
        <f t="shared" si="10"/>
        <v>421847</v>
      </c>
      <c r="M233">
        <f>INDEX(CBS_bodemgebruik_2015!$C:$F,MATCH(Verdeelsleutels_absoluut!$C233,CBS_bodemgebruik_2015!$B:$B,0),MATCH(Verdeelsleutels_absoluut!M$1,CBS_bodemgebruik_2015!$C$1:$F$1,0))</f>
        <v>6273</v>
      </c>
      <c r="N233">
        <f>INDEX(CBS_bodemgebruik_2015!$C:$F,MATCH(Verdeelsleutels_absoluut!$C233,CBS_bodemgebruik_2015!$B:$B,0),MATCH(Verdeelsleutels_absoluut!N$1,CBS_bodemgebruik_2015!$C$1:$F$1,0))</f>
        <v>0</v>
      </c>
      <c r="O233">
        <f>INDEX(CBS_bodemgebruik_2015!$C:$F,MATCH(Verdeelsleutels_absoluut!$C233,CBS_bodemgebruik_2015!$B:$B,0),MATCH(Verdeelsleutels_absoluut!O$1,CBS_bodemgebruik_2015!$C$1:$F$1,0))</f>
        <v>796</v>
      </c>
      <c r="P233">
        <f>INDEX(CBS_bodemgebruik_2015!$C:$F,MATCH(Verdeelsleutels_absoluut!$C233,CBS_bodemgebruik_2015!$B:$B,0),MATCH(Verdeelsleutels_absoluut!P$1,CBS_bodemgebruik_2015!$C$1:$F$1,0))</f>
        <v>3</v>
      </c>
      <c r="Q233">
        <f>INDEX(CBS_bodemgebruik_2015!$C:$I,MATCH(Verdeelsleutels_absoluut!$C233,CBS_bodemgebruik_2015!$B:$B,0),MATCH(Verdeelsleutels_absoluut!Q$1,CBS_bodemgebruik_2015!$C$1:$I$1,0))</f>
        <v>71</v>
      </c>
      <c r="R233">
        <f>INDEX(CBS_bodemgebruik_2015!$C:$I,MATCH(Verdeelsleutels_absoluut!$C233,CBS_bodemgebruik_2015!$B:$B,0),MATCH(Verdeelsleutels_absoluut!R$1,CBS_bodemgebruik_2015!$C$1:$I$1,0))</f>
        <v>1</v>
      </c>
      <c r="S233">
        <f>INDEX(CBS_bodemgebruik_2015!$C:$I,MATCH(Verdeelsleutels_absoluut!$C233,CBS_bodemgebruik_2015!$B:$B,0),MATCH(Verdeelsleutels_absoluut!S$1,CBS_bodemgebruik_2015!$C$1:$I$1,0))</f>
        <v>13</v>
      </c>
      <c r="T233">
        <f t="shared" si="9"/>
        <v>85</v>
      </c>
      <c r="U233">
        <f>INDEX(CBS_wegen_2019!B:C,MATCH(C233,CBS_wegen_2019!B:B,0),2)</f>
        <v>160</v>
      </c>
    </row>
    <row r="234" spans="2:21">
      <c r="B234" t="str">
        <f>INDEX('ETLocal datasets'!B:C,MATCH(Verdeelsleutels_absoluut!C234,'ETLocal datasets'!C:C,0),1)</f>
        <v>GM0748</v>
      </c>
      <c r="C234" t="str">
        <f>'ETLocal datasets'!C220</f>
        <v>Bergen op Zoom</v>
      </c>
      <c r="D234">
        <f>INDEX(CBS_bevolking_2018!B:C,MATCH(Verdeelsleutels_absoluut!C234,CBS_bevolking_2018!B:B,0),2)</f>
        <v>66811</v>
      </c>
      <c r="E234">
        <f>INDEX(CBS_landbouw_2018!$C:$I,MATCH(Verdeelsleutels_absoluut!$C234,CBS_landbouw_2018!$B:$B,0),MATCH(Verdeelsleutels_absoluut!E$1,CBS_landbouw_2018!$C$1:$I$1,0))</f>
        <v>223177</v>
      </c>
      <c r="F234">
        <f>INDEX(CBS_landbouw_2018!$C:$I,MATCH(Verdeelsleutels_absoluut!$C234,CBS_landbouw_2018!$B:$B,0),MATCH(Verdeelsleutels_absoluut!F$1,CBS_landbouw_2018!$C$1:$I$1,0))</f>
        <v>36019</v>
      </c>
      <c r="G234">
        <f>INDEX(CBS_landbouw_2018!$C:$I,MATCH(Verdeelsleutels_absoluut!$C234,CBS_landbouw_2018!$B:$B,0),MATCH(Verdeelsleutels_absoluut!G$1,CBS_landbouw_2018!$C$1:$I$1,0))</f>
        <v>902</v>
      </c>
      <c r="H234">
        <f>INDEX(CBS_landbouw_2018!$C:$I,MATCH(Verdeelsleutels_absoluut!$C234,CBS_landbouw_2018!$B:$B,0),MATCH(Verdeelsleutels_absoluut!H$1,CBS_landbouw_2018!$C$1:$I$1,0))</f>
        <v>9713</v>
      </c>
      <c r="I234">
        <f>INDEX(CBS_landbouw_2018!$C:$I,MATCH(Verdeelsleutels_absoluut!$C234,CBS_landbouw_2018!$B:$B,0),MATCH(Verdeelsleutels_absoluut!I$1,CBS_landbouw_2018!$C$1:$I$1,0))</f>
        <v>0</v>
      </c>
      <c r="J234">
        <f>INDEX(CBS_landbouw_2018!$C:$I,MATCH(Verdeelsleutels_absoluut!$C234,CBS_landbouw_2018!$B:$B,0),MATCH(Verdeelsleutels_absoluut!J$1,CBS_landbouw_2018!$C$1:$I$1,0))</f>
        <v>25434</v>
      </c>
      <c r="K234">
        <f>INDEX(CBS_landbouw_2018!$C:$I,MATCH(Verdeelsleutels_absoluut!$C234,CBS_landbouw_2018!$B:$B,0),MATCH(Verdeelsleutels_absoluut!K$1,CBS_landbouw_2018!$C$1:$I$1,0))</f>
        <v>14873</v>
      </c>
      <c r="L234">
        <f t="shared" si="10"/>
        <v>187158</v>
      </c>
      <c r="M234">
        <f>INDEX(CBS_bodemgebruik_2015!$C:$F,MATCH(Verdeelsleutels_absoluut!$C234,CBS_bodemgebruik_2015!$B:$B,0),MATCH(Verdeelsleutels_absoluut!M$1,CBS_bodemgebruik_2015!$C$1:$F$1,0))</f>
        <v>3312</v>
      </c>
      <c r="N234">
        <f>INDEX(CBS_bodemgebruik_2015!$C:$F,MATCH(Verdeelsleutels_absoluut!$C234,CBS_bodemgebruik_2015!$B:$B,0),MATCH(Verdeelsleutels_absoluut!N$1,CBS_bodemgebruik_2015!$C$1:$F$1,0))</f>
        <v>143</v>
      </c>
      <c r="O234">
        <f>INDEX(CBS_bodemgebruik_2015!$C:$F,MATCH(Verdeelsleutels_absoluut!$C234,CBS_bodemgebruik_2015!$B:$B,0),MATCH(Verdeelsleutels_absoluut!O$1,CBS_bodemgebruik_2015!$C$1:$F$1,0))</f>
        <v>1298</v>
      </c>
      <c r="P234">
        <f>INDEX(CBS_bodemgebruik_2015!$C:$F,MATCH(Verdeelsleutels_absoluut!$C234,CBS_bodemgebruik_2015!$B:$B,0),MATCH(Verdeelsleutels_absoluut!P$1,CBS_bodemgebruik_2015!$C$1:$F$1,0))</f>
        <v>63</v>
      </c>
      <c r="Q234">
        <f>INDEX(CBS_bodemgebruik_2015!$C:$I,MATCH(Verdeelsleutels_absoluut!$C234,CBS_bodemgebruik_2015!$B:$B,0),MATCH(Verdeelsleutels_absoluut!Q$1,CBS_bodemgebruik_2015!$C$1:$I$1,0))</f>
        <v>793</v>
      </c>
      <c r="R234">
        <f>INDEX(CBS_bodemgebruik_2015!$C:$I,MATCH(Verdeelsleutels_absoluut!$C234,CBS_bodemgebruik_2015!$B:$B,0),MATCH(Verdeelsleutels_absoluut!R$1,CBS_bodemgebruik_2015!$C$1:$I$1,0))</f>
        <v>20</v>
      </c>
      <c r="S234">
        <f>INDEX(CBS_bodemgebruik_2015!$C:$I,MATCH(Verdeelsleutels_absoluut!$C234,CBS_bodemgebruik_2015!$B:$B,0),MATCH(Verdeelsleutels_absoluut!S$1,CBS_bodemgebruik_2015!$C$1:$I$1,0))</f>
        <v>1297</v>
      </c>
      <c r="T234">
        <f t="shared" si="9"/>
        <v>2110</v>
      </c>
      <c r="U234">
        <f>INDEX(CBS_wegen_2019!B:C,MATCH(C234,CBS_wegen_2019!B:B,0),2)</f>
        <v>437</v>
      </c>
    </row>
    <row r="235" spans="2:21">
      <c r="B235" t="str">
        <f>INDEX('ETLocal datasets'!B:C,MATCH(Verdeelsleutels_absoluut!C235,'ETLocal datasets'!C:C,0),1)</f>
        <v>GM0753</v>
      </c>
      <c r="C235" t="str">
        <f>'ETLocal datasets'!C221</f>
        <v>Best</v>
      </c>
      <c r="D235">
        <f>INDEX(CBS_bevolking_2018!B:C,MATCH(Verdeelsleutels_absoluut!C235,CBS_bevolking_2018!B:B,0),2)</f>
        <v>29821</v>
      </c>
      <c r="E235">
        <f>INDEX(CBS_landbouw_2018!$C:$I,MATCH(Verdeelsleutels_absoluut!$C235,CBS_landbouw_2018!$B:$B,0),MATCH(Verdeelsleutels_absoluut!E$1,CBS_landbouw_2018!$C$1:$I$1,0))</f>
        <v>112367</v>
      </c>
      <c r="F235">
        <f>INDEX(CBS_landbouw_2018!$C:$I,MATCH(Verdeelsleutels_absoluut!$C235,CBS_landbouw_2018!$B:$B,0),MATCH(Verdeelsleutels_absoluut!F$1,CBS_landbouw_2018!$C$1:$I$1,0))</f>
        <v>17399</v>
      </c>
      <c r="G235">
        <f>INDEX(CBS_landbouw_2018!$C:$I,MATCH(Verdeelsleutels_absoluut!$C235,CBS_landbouw_2018!$B:$B,0),MATCH(Verdeelsleutels_absoluut!G$1,CBS_landbouw_2018!$C$1:$I$1,0))</f>
        <v>860</v>
      </c>
      <c r="H235">
        <f>INDEX(CBS_landbouw_2018!$C:$I,MATCH(Verdeelsleutels_absoluut!$C235,CBS_landbouw_2018!$B:$B,0),MATCH(Verdeelsleutels_absoluut!H$1,CBS_landbouw_2018!$C$1:$I$1,0))</f>
        <v>64343</v>
      </c>
      <c r="I235">
        <f>INDEX(CBS_landbouw_2018!$C:$I,MATCH(Verdeelsleutels_absoluut!$C235,CBS_landbouw_2018!$B:$B,0),MATCH(Verdeelsleutels_absoluut!I$1,CBS_landbouw_2018!$C$1:$I$1,0))</f>
        <v>561417</v>
      </c>
      <c r="J235">
        <f>INDEX(CBS_landbouw_2018!$C:$I,MATCH(Verdeelsleutels_absoluut!$C235,CBS_landbouw_2018!$B:$B,0),MATCH(Verdeelsleutels_absoluut!J$1,CBS_landbouw_2018!$C$1:$I$1,0))</f>
        <v>5005</v>
      </c>
      <c r="K235">
        <f>INDEX(CBS_landbouw_2018!$C:$I,MATCH(Verdeelsleutels_absoluut!$C235,CBS_landbouw_2018!$B:$B,0),MATCH(Verdeelsleutels_absoluut!K$1,CBS_landbouw_2018!$C$1:$I$1,0))</f>
        <v>2456</v>
      </c>
      <c r="L235">
        <f t="shared" si="10"/>
        <v>94968</v>
      </c>
      <c r="M235">
        <f>INDEX(CBS_bodemgebruik_2015!$C:$F,MATCH(Verdeelsleutels_absoluut!$C235,CBS_bodemgebruik_2015!$B:$B,0),MATCH(Verdeelsleutels_absoluut!M$1,CBS_bodemgebruik_2015!$C$1:$F$1,0))</f>
        <v>1504</v>
      </c>
      <c r="N235">
        <f>INDEX(CBS_bodemgebruik_2015!$C:$F,MATCH(Verdeelsleutels_absoluut!$C235,CBS_bodemgebruik_2015!$B:$B,0),MATCH(Verdeelsleutels_absoluut!N$1,CBS_bodemgebruik_2015!$C$1:$F$1,0))</f>
        <v>56</v>
      </c>
      <c r="O235">
        <f>INDEX(CBS_bodemgebruik_2015!$C:$F,MATCH(Verdeelsleutels_absoluut!$C235,CBS_bodemgebruik_2015!$B:$B,0),MATCH(Verdeelsleutels_absoluut!O$1,CBS_bodemgebruik_2015!$C$1:$F$1,0))</f>
        <v>672</v>
      </c>
      <c r="P235">
        <f>INDEX(CBS_bodemgebruik_2015!$C:$F,MATCH(Verdeelsleutels_absoluut!$C235,CBS_bodemgebruik_2015!$B:$B,0),MATCH(Verdeelsleutels_absoluut!P$1,CBS_bodemgebruik_2015!$C$1:$F$1,0))</f>
        <v>68</v>
      </c>
      <c r="Q235">
        <f>INDEX(CBS_bodemgebruik_2015!$C:$I,MATCH(Verdeelsleutels_absoluut!$C235,CBS_bodemgebruik_2015!$B:$B,0),MATCH(Verdeelsleutels_absoluut!Q$1,CBS_bodemgebruik_2015!$C$1:$I$1,0))</f>
        <v>7</v>
      </c>
      <c r="R235">
        <f>INDEX(CBS_bodemgebruik_2015!$C:$I,MATCH(Verdeelsleutels_absoluut!$C235,CBS_bodemgebruik_2015!$B:$B,0),MATCH(Verdeelsleutels_absoluut!R$1,CBS_bodemgebruik_2015!$C$1:$I$1,0))</f>
        <v>34</v>
      </c>
      <c r="S235">
        <f>INDEX(CBS_bodemgebruik_2015!$C:$I,MATCH(Verdeelsleutels_absoluut!$C235,CBS_bodemgebruik_2015!$B:$B,0),MATCH(Verdeelsleutels_absoluut!S$1,CBS_bodemgebruik_2015!$C$1:$I$1,0))</f>
        <v>45</v>
      </c>
      <c r="T235">
        <f t="shared" si="9"/>
        <v>86</v>
      </c>
      <c r="U235">
        <f>INDEX(CBS_wegen_2019!B:C,MATCH(C235,CBS_wegen_2019!B:B,0),2)</f>
        <v>236</v>
      </c>
    </row>
    <row r="236" spans="2:21">
      <c r="B236" t="str">
        <f>INDEX('ETLocal datasets'!B:C,MATCH(Verdeelsleutels_absoluut!C236,'ETLocal datasets'!C:C,0),1)</f>
        <v>GM0755</v>
      </c>
      <c r="C236" t="str">
        <f>'ETLocal datasets'!C222</f>
        <v>Boekel</v>
      </c>
      <c r="D236">
        <f>INDEX(CBS_bevolking_2018!B:C,MATCH(Verdeelsleutels_absoluut!C236,CBS_bevolking_2018!B:B,0),2)</f>
        <v>10588</v>
      </c>
      <c r="E236">
        <f>INDEX(CBS_landbouw_2018!$C:$I,MATCH(Verdeelsleutels_absoluut!$C236,CBS_landbouw_2018!$B:$B,0),MATCH(Verdeelsleutels_absoluut!E$1,CBS_landbouw_2018!$C$1:$I$1,0))</f>
        <v>263329</v>
      </c>
      <c r="F236">
        <f>INDEX(CBS_landbouw_2018!$C:$I,MATCH(Verdeelsleutels_absoluut!$C236,CBS_landbouw_2018!$B:$B,0),MATCH(Verdeelsleutels_absoluut!F$1,CBS_landbouw_2018!$C$1:$I$1,0))</f>
        <v>25504</v>
      </c>
      <c r="G236">
        <f>INDEX(CBS_landbouw_2018!$C:$I,MATCH(Verdeelsleutels_absoluut!$C236,CBS_landbouw_2018!$B:$B,0),MATCH(Verdeelsleutels_absoluut!G$1,CBS_landbouw_2018!$C$1:$I$1,0))</f>
        <v>3025</v>
      </c>
      <c r="H236">
        <f>INDEX(CBS_landbouw_2018!$C:$I,MATCH(Verdeelsleutels_absoluut!$C236,CBS_landbouw_2018!$B:$B,0),MATCH(Verdeelsleutels_absoluut!H$1,CBS_landbouw_2018!$C$1:$I$1,0))</f>
        <v>162079</v>
      </c>
      <c r="I236">
        <f>INDEX(CBS_landbouw_2018!$C:$I,MATCH(Verdeelsleutels_absoluut!$C236,CBS_landbouw_2018!$B:$B,0),MATCH(Verdeelsleutels_absoluut!I$1,CBS_landbouw_2018!$C$1:$I$1,0))</f>
        <v>399913</v>
      </c>
      <c r="J236">
        <f>INDEX(CBS_landbouw_2018!$C:$I,MATCH(Verdeelsleutels_absoluut!$C236,CBS_landbouw_2018!$B:$B,0),MATCH(Verdeelsleutels_absoluut!J$1,CBS_landbouw_2018!$C$1:$I$1,0))</f>
        <v>6501</v>
      </c>
      <c r="K236">
        <f>INDEX(CBS_landbouw_2018!$C:$I,MATCH(Verdeelsleutels_absoluut!$C236,CBS_landbouw_2018!$B:$B,0),MATCH(Verdeelsleutels_absoluut!K$1,CBS_landbouw_2018!$C$1:$I$1,0))</f>
        <v>6378</v>
      </c>
      <c r="L236">
        <f t="shared" si="10"/>
        <v>237825</v>
      </c>
      <c r="M236">
        <f>INDEX(CBS_bodemgebruik_2015!$C:$F,MATCH(Verdeelsleutels_absoluut!$C236,CBS_bodemgebruik_2015!$B:$B,0),MATCH(Verdeelsleutels_absoluut!M$1,CBS_bodemgebruik_2015!$C$1:$F$1,0))</f>
        <v>2920</v>
      </c>
      <c r="N236">
        <f>INDEX(CBS_bodemgebruik_2015!$C:$F,MATCH(Verdeelsleutels_absoluut!$C236,CBS_bodemgebruik_2015!$B:$B,0),MATCH(Verdeelsleutels_absoluut!N$1,CBS_bodemgebruik_2015!$C$1:$F$1,0))</f>
        <v>0</v>
      </c>
      <c r="O236">
        <f>INDEX(CBS_bodemgebruik_2015!$C:$F,MATCH(Verdeelsleutels_absoluut!$C236,CBS_bodemgebruik_2015!$B:$B,0),MATCH(Verdeelsleutels_absoluut!O$1,CBS_bodemgebruik_2015!$C$1:$F$1,0))</f>
        <v>132</v>
      </c>
      <c r="P236">
        <f>INDEX(CBS_bodemgebruik_2015!$C:$F,MATCH(Verdeelsleutels_absoluut!$C236,CBS_bodemgebruik_2015!$B:$B,0),MATCH(Verdeelsleutels_absoluut!P$1,CBS_bodemgebruik_2015!$C$1:$F$1,0))</f>
        <v>0</v>
      </c>
      <c r="Q236">
        <f>INDEX(CBS_bodemgebruik_2015!$C:$I,MATCH(Verdeelsleutels_absoluut!$C236,CBS_bodemgebruik_2015!$B:$B,0),MATCH(Verdeelsleutels_absoluut!Q$1,CBS_bodemgebruik_2015!$C$1:$I$1,0))</f>
        <v>2</v>
      </c>
      <c r="R236">
        <f>INDEX(CBS_bodemgebruik_2015!$C:$I,MATCH(Verdeelsleutels_absoluut!$C236,CBS_bodemgebruik_2015!$B:$B,0),MATCH(Verdeelsleutels_absoluut!R$1,CBS_bodemgebruik_2015!$C$1:$I$1,0))</f>
        <v>0</v>
      </c>
      <c r="S236">
        <f>INDEX(CBS_bodemgebruik_2015!$C:$I,MATCH(Verdeelsleutels_absoluut!$C236,CBS_bodemgebruik_2015!$B:$B,0),MATCH(Verdeelsleutels_absoluut!S$1,CBS_bodemgebruik_2015!$C$1:$I$1,0))</f>
        <v>1</v>
      </c>
      <c r="T236">
        <f t="shared" si="9"/>
        <v>3</v>
      </c>
      <c r="U236">
        <f>INDEX(CBS_wegen_2019!B:C,MATCH(C236,CBS_wegen_2019!B:B,0),2)</f>
        <v>127</v>
      </c>
    </row>
    <row r="237" spans="2:21">
      <c r="B237" t="str">
        <f>INDEX('ETLocal datasets'!B:C,MATCH(Verdeelsleutels_absoluut!C237,'ETLocal datasets'!C:C,0),1)</f>
        <v>GM0756</v>
      </c>
      <c r="C237" t="str">
        <f>'ETLocal datasets'!C223</f>
        <v>Boxmeer</v>
      </c>
      <c r="D237">
        <f>INDEX(CBS_bevolking_2018!B:C,MATCH(Verdeelsleutels_absoluut!C237,CBS_bevolking_2018!B:B,0),2)</f>
        <v>29065</v>
      </c>
      <c r="E237">
        <f>INDEX(CBS_landbouw_2018!$C:$I,MATCH(Verdeelsleutels_absoluut!$C237,CBS_landbouw_2018!$B:$B,0),MATCH(Verdeelsleutels_absoluut!E$1,CBS_landbouw_2018!$C$1:$I$1,0))</f>
        <v>494653</v>
      </c>
      <c r="F237">
        <f>INDEX(CBS_landbouw_2018!$C:$I,MATCH(Verdeelsleutels_absoluut!$C237,CBS_landbouw_2018!$B:$B,0),MATCH(Verdeelsleutels_absoluut!F$1,CBS_landbouw_2018!$C$1:$I$1,0))</f>
        <v>73072</v>
      </c>
      <c r="G237">
        <f>INDEX(CBS_landbouw_2018!$C:$I,MATCH(Verdeelsleutels_absoluut!$C237,CBS_landbouw_2018!$B:$B,0),MATCH(Verdeelsleutels_absoluut!G$1,CBS_landbouw_2018!$C$1:$I$1,0))</f>
        <v>3977</v>
      </c>
      <c r="H237">
        <f>INDEX(CBS_landbouw_2018!$C:$I,MATCH(Verdeelsleutels_absoluut!$C237,CBS_landbouw_2018!$B:$B,0),MATCH(Verdeelsleutels_absoluut!H$1,CBS_landbouw_2018!$C$1:$I$1,0))</f>
        <v>125961</v>
      </c>
      <c r="I237">
        <f>INDEX(CBS_landbouw_2018!$C:$I,MATCH(Verdeelsleutels_absoluut!$C237,CBS_landbouw_2018!$B:$B,0),MATCH(Verdeelsleutels_absoluut!I$1,CBS_landbouw_2018!$C$1:$I$1,0))</f>
        <v>1335209</v>
      </c>
      <c r="J237">
        <f>INDEX(CBS_landbouw_2018!$C:$I,MATCH(Verdeelsleutels_absoluut!$C237,CBS_landbouw_2018!$B:$B,0),MATCH(Verdeelsleutels_absoluut!J$1,CBS_landbouw_2018!$C$1:$I$1,0))</f>
        <v>44592</v>
      </c>
      <c r="K237">
        <f>INDEX(CBS_landbouw_2018!$C:$I,MATCH(Verdeelsleutels_absoluut!$C237,CBS_landbouw_2018!$B:$B,0),MATCH(Verdeelsleutels_absoluut!K$1,CBS_landbouw_2018!$C$1:$I$1,0))</f>
        <v>16337</v>
      </c>
      <c r="L237">
        <f t="shared" si="10"/>
        <v>421581</v>
      </c>
      <c r="M237">
        <f>INDEX(CBS_bodemgebruik_2015!$C:$F,MATCH(Verdeelsleutels_absoluut!$C237,CBS_bodemgebruik_2015!$B:$B,0),MATCH(Verdeelsleutels_absoluut!M$1,CBS_bodemgebruik_2015!$C$1:$F$1,0))</f>
        <v>8089</v>
      </c>
      <c r="N237">
        <f>INDEX(CBS_bodemgebruik_2015!$C:$F,MATCH(Verdeelsleutels_absoluut!$C237,CBS_bodemgebruik_2015!$B:$B,0),MATCH(Verdeelsleutels_absoluut!N$1,CBS_bodemgebruik_2015!$C$1:$F$1,0))</f>
        <v>21</v>
      </c>
      <c r="O237">
        <f>INDEX(CBS_bodemgebruik_2015!$C:$F,MATCH(Verdeelsleutels_absoluut!$C237,CBS_bodemgebruik_2015!$B:$B,0),MATCH(Verdeelsleutels_absoluut!O$1,CBS_bodemgebruik_2015!$C$1:$F$1,0))</f>
        <v>1565</v>
      </c>
      <c r="P237">
        <f>INDEX(CBS_bodemgebruik_2015!$C:$F,MATCH(Verdeelsleutels_absoluut!$C237,CBS_bodemgebruik_2015!$B:$B,0),MATCH(Verdeelsleutels_absoluut!P$1,CBS_bodemgebruik_2015!$C$1:$F$1,0))</f>
        <v>10</v>
      </c>
      <c r="Q237">
        <f>INDEX(CBS_bodemgebruik_2015!$C:$I,MATCH(Verdeelsleutels_absoluut!$C237,CBS_bodemgebruik_2015!$B:$B,0),MATCH(Verdeelsleutels_absoluut!Q$1,CBS_bodemgebruik_2015!$C$1:$I$1,0))</f>
        <v>27</v>
      </c>
      <c r="R237">
        <f>INDEX(CBS_bodemgebruik_2015!$C:$I,MATCH(Verdeelsleutels_absoluut!$C237,CBS_bodemgebruik_2015!$B:$B,0),MATCH(Verdeelsleutels_absoluut!R$1,CBS_bodemgebruik_2015!$C$1:$I$1,0))</f>
        <v>9</v>
      </c>
      <c r="S237">
        <f>INDEX(CBS_bodemgebruik_2015!$C:$I,MATCH(Verdeelsleutels_absoluut!$C237,CBS_bodemgebruik_2015!$B:$B,0),MATCH(Verdeelsleutels_absoluut!S$1,CBS_bodemgebruik_2015!$C$1:$I$1,0))</f>
        <v>66</v>
      </c>
      <c r="T237">
        <f t="shared" si="9"/>
        <v>102</v>
      </c>
      <c r="U237">
        <f>INDEX(CBS_wegen_2019!B:C,MATCH(C237,CBS_wegen_2019!B:B,0),2)</f>
        <v>389</v>
      </c>
    </row>
    <row r="238" spans="2:21">
      <c r="B238" t="str">
        <f>INDEX('ETLocal datasets'!B:C,MATCH(Verdeelsleutels_absoluut!C238,'ETLocal datasets'!C:C,0),1)</f>
        <v>GM0757</v>
      </c>
      <c r="C238" t="str">
        <f>'ETLocal datasets'!C224</f>
        <v>Boxtel</v>
      </c>
      <c r="D238">
        <f>INDEX(CBS_bevolking_2018!B:C,MATCH(Verdeelsleutels_absoluut!C238,CBS_bevolking_2018!B:B,0),2)</f>
        <v>30747</v>
      </c>
      <c r="E238">
        <f>INDEX(CBS_landbouw_2018!$C:$I,MATCH(Verdeelsleutels_absoluut!$C238,CBS_landbouw_2018!$B:$B,0),MATCH(Verdeelsleutels_absoluut!E$1,CBS_landbouw_2018!$C$1:$I$1,0))</f>
        <v>217522</v>
      </c>
      <c r="F238">
        <f>INDEX(CBS_landbouw_2018!$C:$I,MATCH(Verdeelsleutels_absoluut!$C238,CBS_landbouw_2018!$B:$B,0),MATCH(Verdeelsleutels_absoluut!F$1,CBS_landbouw_2018!$C$1:$I$1,0))</f>
        <v>53101</v>
      </c>
      <c r="G238">
        <f>INDEX(CBS_landbouw_2018!$C:$I,MATCH(Verdeelsleutels_absoluut!$C238,CBS_landbouw_2018!$B:$B,0),MATCH(Verdeelsleutels_absoluut!G$1,CBS_landbouw_2018!$C$1:$I$1,0))</f>
        <v>2518</v>
      </c>
      <c r="H238">
        <f>INDEX(CBS_landbouw_2018!$C:$I,MATCH(Verdeelsleutels_absoluut!$C238,CBS_landbouw_2018!$B:$B,0),MATCH(Verdeelsleutels_absoluut!H$1,CBS_landbouw_2018!$C$1:$I$1,0))</f>
        <v>78240</v>
      </c>
      <c r="I238">
        <f>INDEX(CBS_landbouw_2018!$C:$I,MATCH(Verdeelsleutels_absoluut!$C238,CBS_landbouw_2018!$B:$B,0),MATCH(Verdeelsleutels_absoluut!I$1,CBS_landbouw_2018!$C$1:$I$1,0))</f>
        <v>44683</v>
      </c>
      <c r="J238">
        <f>INDEX(CBS_landbouw_2018!$C:$I,MATCH(Verdeelsleutels_absoluut!$C238,CBS_landbouw_2018!$B:$B,0),MATCH(Verdeelsleutels_absoluut!J$1,CBS_landbouw_2018!$C$1:$I$1,0))</f>
        <v>2006</v>
      </c>
      <c r="K238">
        <f>INDEX(CBS_landbouw_2018!$C:$I,MATCH(Verdeelsleutels_absoluut!$C238,CBS_landbouw_2018!$B:$B,0),MATCH(Verdeelsleutels_absoluut!K$1,CBS_landbouw_2018!$C$1:$I$1,0))</f>
        <v>2943</v>
      </c>
      <c r="L238">
        <f t="shared" si="10"/>
        <v>164421</v>
      </c>
      <c r="M238">
        <f>INDEX(CBS_bodemgebruik_2015!$C:$F,MATCH(Verdeelsleutels_absoluut!$C238,CBS_bodemgebruik_2015!$B:$B,0),MATCH(Verdeelsleutels_absoluut!M$1,CBS_bodemgebruik_2015!$C$1:$F$1,0))</f>
        <v>3553</v>
      </c>
      <c r="N238">
        <f>INDEX(CBS_bodemgebruik_2015!$C:$F,MATCH(Verdeelsleutels_absoluut!$C238,CBS_bodemgebruik_2015!$B:$B,0),MATCH(Verdeelsleutels_absoluut!N$1,CBS_bodemgebruik_2015!$C$1:$F$1,0))</f>
        <v>47</v>
      </c>
      <c r="O238">
        <f>INDEX(CBS_bodemgebruik_2015!$C:$F,MATCH(Verdeelsleutels_absoluut!$C238,CBS_bodemgebruik_2015!$B:$B,0),MATCH(Verdeelsleutels_absoluut!O$1,CBS_bodemgebruik_2015!$C$1:$F$1,0))</f>
        <v>1277</v>
      </c>
      <c r="P238">
        <f>INDEX(CBS_bodemgebruik_2015!$C:$F,MATCH(Verdeelsleutels_absoluut!$C238,CBS_bodemgebruik_2015!$B:$B,0),MATCH(Verdeelsleutels_absoluut!P$1,CBS_bodemgebruik_2015!$C$1:$F$1,0))</f>
        <v>224</v>
      </c>
      <c r="Q238">
        <f>INDEX(CBS_bodemgebruik_2015!$C:$I,MATCH(Verdeelsleutels_absoluut!$C238,CBS_bodemgebruik_2015!$B:$B,0),MATCH(Verdeelsleutels_absoluut!Q$1,CBS_bodemgebruik_2015!$C$1:$I$1,0))</f>
        <v>202</v>
      </c>
      <c r="R238">
        <f>INDEX(CBS_bodemgebruik_2015!$C:$I,MATCH(Verdeelsleutels_absoluut!$C238,CBS_bodemgebruik_2015!$B:$B,0),MATCH(Verdeelsleutels_absoluut!R$1,CBS_bodemgebruik_2015!$C$1:$I$1,0))</f>
        <v>15</v>
      </c>
      <c r="S238">
        <f>INDEX(CBS_bodemgebruik_2015!$C:$I,MATCH(Verdeelsleutels_absoluut!$C238,CBS_bodemgebruik_2015!$B:$B,0),MATCH(Verdeelsleutels_absoluut!S$1,CBS_bodemgebruik_2015!$C$1:$I$1,0))</f>
        <v>96</v>
      </c>
      <c r="T238">
        <f t="shared" si="9"/>
        <v>313</v>
      </c>
      <c r="U238">
        <f>INDEX(CBS_wegen_2019!B:C,MATCH(C238,CBS_wegen_2019!B:B,0),2)</f>
        <v>285</v>
      </c>
    </row>
    <row r="239" spans="2:21">
      <c r="B239" t="str">
        <f>INDEX('ETLocal datasets'!B:C,MATCH(Verdeelsleutels_absoluut!C239,'ETLocal datasets'!C:C,0),1)</f>
        <v>GM0758</v>
      </c>
      <c r="C239" t="str">
        <f>'ETLocal datasets'!C225</f>
        <v>Breda</v>
      </c>
      <c r="D239">
        <f>INDEX(CBS_bevolking_2018!B:C,MATCH(Verdeelsleutels_absoluut!C239,CBS_bevolking_2018!B:B,0),2)</f>
        <v>183873</v>
      </c>
      <c r="E239">
        <f>INDEX(CBS_landbouw_2018!$C:$I,MATCH(Verdeelsleutels_absoluut!$C239,CBS_landbouw_2018!$B:$B,0),MATCH(Verdeelsleutels_absoluut!E$1,CBS_landbouw_2018!$C$1:$I$1,0))</f>
        <v>322799</v>
      </c>
      <c r="F239">
        <f>INDEX(CBS_landbouw_2018!$C:$I,MATCH(Verdeelsleutels_absoluut!$C239,CBS_landbouw_2018!$B:$B,0),MATCH(Verdeelsleutels_absoluut!F$1,CBS_landbouw_2018!$C$1:$I$1,0))</f>
        <v>81276</v>
      </c>
      <c r="G239">
        <f>INDEX(CBS_landbouw_2018!$C:$I,MATCH(Verdeelsleutels_absoluut!$C239,CBS_landbouw_2018!$B:$B,0),MATCH(Verdeelsleutels_absoluut!G$1,CBS_landbouw_2018!$C$1:$I$1,0))</f>
        <v>1829</v>
      </c>
      <c r="H239">
        <f>INDEX(CBS_landbouw_2018!$C:$I,MATCH(Verdeelsleutels_absoluut!$C239,CBS_landbouw_2018!$B:$B,0),MATCH(Verdeelsleutels_absoluut!H$1,CBS_landbouw_2018!$C$1:$I$1,0))</f>
        <v>25353</v>
      </c>
      <c r="I239">
        <f>INDEX(CBS_landbouw_2018!$C:$I,MATCH(Verdeelsleutels_absoluut!$C239,CBS_landbouw_2018!$B:$B,0),MATCH(Verdeelsleutels_absoluut!I$1,CBS_landbouw_2018!$C$1:$I$1,0))</f>
        <v>0</v>
      </c>
      <c r="J239">
        <f>INDEX(CBS_landbouw_2018!$C:$I,MATCH(Verdeelsleutels_absoluut!$C239,CBS_landbouw_2018!$B:$B,0),MATCH(Verdeelsleutels_absoluut!J$1,CBS_landbouw_2018!$C$1:$I$1,0))</f>
        <v>18727</v>
      </c>
      <c r="K239">
        <f>INDEX(CBS_landbouw_2018!$C:$I,MATCH(Verdeelsleutels_absoluut!$C239,CBS_landbouw_2018!$B:$B,0),MATCH(Verdeelsleutels_absoluut!K$1,CBS_landbouw_2018!$C$1:$I$1,0))</f>
        <v>16234</v>
      </c>
      <c r="L239">
        <f t="shared" si="10"/>
        <v>241523</v>
      </c>
      <c r="M239">
        <f>INDEX(CBS_bodemgebruik_2015!$C:$F,MATCH(Verdeelsleutels_absoluut!$C239,CBS_bodemgebruik_2015!$B:$B,0),MATCH(Verdeelsleutels_absoluut!M$1,CBS_bodemgebruik_2015!$C$1:$F$1,0))</f>
        <v>5620</v>
      </c>
      <c r="N239">
        <f>INDEX(CBS_bodemgebruik_2015!$C:$F,MATCH(Verdeelsleutels_absoluut!$C239,CBS_bodemgebruik_2015!$B:$B,0),MATCH(Verdeelsleutels_absoluut!N$1,CBS_bodemgebruik_2015!$C$1:$F$1,0))</f>
        <v>255</v>
      </c>
      <c r="O239">
        <f>INDEX(CBS_bodemgebruik_2015!$C:$F,MATCH(Verdeelsleutels_absoluut!$C239,CBS_bodemgebruik_2015!$B:$B,0),MATCH(Verdeelsleutels_absoluut!O$1,CBS_bodemgebruik_2015!$C$1:$F$1,0))</f>
        <v>1347</v>
      </c>
      <c r="P239">
        <f>INDEX(CBS_bodemgebruik_2015!$C:$F,MATCH(Verdeelsleutels_absoluut!$C239,CBS_bodemgebruik_2015!$B:$B,0),MATCH(Verdeelsleutels_absoluut!P$1,CBS_bodemgebruik_2015!$C$1:$F$1,0))</f>
        <v>67</v>
      </c>
      <c r="Q239">
        <f>INDEX(CBS_bodemgebruik_2015!$C:$I,MATCH(Verdeelsleutels_absoluut!$C239,CBS_bodemgebruik_2015!$B:$B,0),MATCH(Verdeelsleutels_absoluut!Q$1,CBS_bodemgebruik_2015!$C$1:$I$1,0))</f>
        <v>170</v>
      </c>
      <c r="R239">
        <f>INDEX(CBS_bodemgebruik_2015!$C:$I,MATCH(Verdeelsleutels_absoluut!$C239,CBS_bodemgebruik_2015!$B:$B,0),MATCH(Verdeelsleutels_absoluut!R$1,CBS_bodemgebruik_2015!$C$1:$I$1,0))</f>
        <v>54</v>
      </c>
      <c r="S239">
        <f>INDEX(CBS_bodemgebruik_2015!$C:$I,MATCH(Verdeelsleutels_absoluut!$C239,CBS_bodemgebruik_2015!$B:$B,0),MATCH(Verdeelsleutels_absoluut!S$1,CBS_bodemgebruik_2015!$C$1:$I$1,0))</f>
        <v>240</v>
      </c>
      <c r="T239">
        <f t="shared" si="9"/>
        <v>464</v>
      </c>
      <c r="U239">
        <f>INDEX(CBS_wegen_2019!B:C,MATCH(C239,CBS_wegen_2019!B:B,0),2)</f>
        <v>943</v>
      </c>
    </row>
    <row r="240" spans="2:21">
      <c r="B240" t="str">
        <f>INDEX('ETLocal datasets'!B:C,MATCH(Verdeelsleutels_absoluut!C240,'ETLocal datasets'!C:C,0),1)</f>
        <v>GM0762</v>
      </c>
      <c r="C240" t="str">
        <f>'ETLocal datasets'!C226</f>
        <v>Deurne</v>
      </c>
      <c r="D240">
        <f>INDEX(CBS_bevolking_2018!B:C,MATCH(Verdeelsleutels_absoluut!C240,CBS_bevolking_2018!B:B,0),2)</f>
        <v>32362</v>
      </c>
      <c r="E240">
        <f>INDEX(CBS_landbouw_2018!$C:$I,MATCH(Verdeelsleutels_absoluut!$C240,CBS_landbouw_2018!$B:$B,0),MATCH(Verdeelsleutels_absoluut!E$1,CBS_landbouw_2018!$C$1:$I$1,0))</f>
        <v>619538</v>
      </c>
      <c r="F240">
        <f>INDEX(CBS_landbouw_2018!$C:$I,MATCH(Verdeelsleutels_absoluut!$C240,CBS_landbouw_2018!$B:$B,0),MATCH(Verdeelsleutels_absoluut!F$1,CBS_landbouw_2018!$C$1:$I$1,0))</f>
        <v>81857</v>
      </c>
      <c r="G240">
        <f>INDEX(CBS_landbouw_2018!$C:$I,MATCH(Verdeelsleutels_absoluut!$C240,CBS_landbouw_2018!$B:$B,0),MATCH(Verdeelsleutels_absoluut!G$1,CBS_landbouw_2018!$C$1:$I$1,0))</f>
        <v>6022</v>
      </c>
      <c r="H240">
        <f>INDEX(CBS_landbouw_2018!$C:$I,MATCH(Verdeelsleutels_absoluut!$C240,CBS_landbouw_2018!$B:$B,0),MATCH(Verdeelsleutels_absoluut!H$1,CBS_landbouw_2018!$C$1:$I$1,0))</f>
        <v>411618</v>
      </c>
      <c r="I240">
        <f>INDEX(CBS_landbouw_2018!$C:$I,MATCH(Verdeelsleutels_absoluut!$C240,CBS_landbouw_2018!$B:$B,0),MATCH(Verdeelsleutels_absoluut!I$1,CBS_landbouw_2018!$C$1:$I$1,0))</f>
        <v>805016</v>
      </c>
      <c r="J240">
        <f>INDEX(CBS_landbouw_2018!$C:$I,MATCH(Verdeelsleutels_absoluut!$C240,CBS_landbouw_2018!$B:$B,0),MATCH(Verdeelsleutels_absoluut!J$1,CBS_landbouw_2018!$C$1:$I$1,0))</f>
        <v>55859</v>
      </c>
      <c r="K240">
        <f>INDEX(CBS_landbouw_2018!$C:$I,MATCH(Verdeelsleutels_absoluut!$C240,CBS_landbouw_2018!$B:$B,0),MATCH(Verdeelsleutels_absoluut!K$1,CBS_landbouw_2018!$C$1:$I$1,0))</f>
        <v>15596</v>
      </c>
      <c r="L240">
        <f t="shared" si="10"/>
        <v>537681</v>
      </c>
      <c r="M240">
        <f>INDEX(CBS_bodemgebruik_2015!$C:$F,MATCH(Verdeelsleutels_absoluut!$C240,CBS_bodemgebruik_2015!$B:$B,0),MATCH(Verdeelsleutels_absoluut!M$1,CBS_bodemgebruik_2015!$C$1:$F$1,0))</f>
        <v>7505</v>
      </c>
      <c r="N240">
        <f>INDEX(CBS_bodemgebruik_2015!$C:$F,MATCH(Verdeelsleutels_absoluut!$C240,CBS_bodemgebruik_2015!$B:$B,0),MATCH(Verdeelsleutels_absoluut!N$1,CBS_bodemgebruik_2015!$C$1:$F$1,0))</f>
        <v>29</v>
      </c>
      <c r="O240">
        <f>INDEX(CBS_bodemgebruik_2015!$C:$F,MATCH(Verdeelsleutels_absoluut!$C240,CBS_bodemgebruik_2015!$B:$B,0),MATCH(Verdeelsleutels_absoluut!O$1,CBS_bodemgebruik_2015!$C$1:$F$1,0))</f>
        <v>1890</v>
      </c>
      <c r="P240">
        <f>INDEX(CBS_bodemgebruik_2015!$C:$F,MATCH(Verdeelsleutels_absoluut!$C240,CBS_bodemgebruik_2015!$B:$B,0),MATCH(Verdeelsleutels_absoluut!P$1,CBS_bodemgebruik_2015!$C$1:$F$1,0))</f>
        <v>314</v>
      </c>
      <c r="Q240">
        <f>INDEX(CBS_bodemgebruik_2015!$C:$I,MATCH(Verdeelsleutels_absoluut!$C240,CBS_bodemgebruik_2015!$B:$B,0),MATCH(Verdeelsleutels_absoluut!Q$1,CBS_bodemgebruik_2015!$C$1:$I$1,0))</f>
        <v>540</v>
      </c>
      <c r="R240">
        <f>INDEX(CBS_bodemgebruik_2015!$C:$I,MATCH(Verdeelsleutels_absoluut!$C240,CBS_bodemgebruik_2015!$B:$B,0),MATCH(Verdeelsleutels_absoluut!R$1,CBS_bodemgebruik_2015!$C$1:$I$1,0))</f>
        <v>0</v>
      </c>
      <c r="S240">
        <f>INDEX(CBS_bodemgebruik_2015!$C:$I,MATCH(Verdeelsleutels_absoluut!$C240,CBS_bodemgebruik_2015!$B:$B,0),MATCH(Verdeelsleutels_absoluut!S$1,CBS_bodemgebruik_2015!$C$1:$I$1,0))</f>
        <v>108</v>
      </c>
      <c r="T240">
        <f t="shared" si="9"/>
        <v>648</v>
      </c>
      <c r="U240">
        <f>INDEX(CBS_wegen_2019!B:C,MATCH(C240,CBS_wegen_2019!B:B,0),2)</f>
        <v>489</v>
      </c>
    </row>
    <row r="241" spans="2:21">
      <c r="B241" t="str">
        <f>INDEX('ETLocal datasets'!B:C,MATCH(Verdeelsleutels_absoluut!C241,'ETLocal datasets'!C:C,0),1)</f>
        <v>GM0765</v>
      </c>
      <c r="C241" t="str">
        <f>'ETLocal datasets'!C227</f>
        <v>Pekela</v>
      </c>
      <c r="D241">
        <f>INDEX(CBS_bevolking_2018!B:C,MATCH(Verdeelsleutels_absoluut!C241,CBS_bevolking_2018!B:B,0),2)</f>
        <v>12214</v>
      </c>
      <c r="E241">
        <f>INDEX(CBS_landbouw_2018!$C:$I,MATCH(Verdeelsleutels_absoluut!$C241,CBS_landbouw_2018!$B:$B,0),MATCH(Verdeelsleutels_absoluut!E$1,CBS_landbouw_2018!$C$1:$I$1,0))</f>
        <v>444135</v>
      </c>
      <c r="F241">
        <f>INDEX(CBS_landbouw_2018!$C:$I,MATCH(Verdeelsleutels_absoluut!$C241,CBS_landbouw_2018!$B:$B,0),MATCH(Verdeelsleutels_absoluut!F$1,CBS_landbouw_2018!$C$1:$I$1,0))</f>
        <v>16891</v>
      </c>
      <c r="G241">
        <f>INDEX(CBS_landbouw_2018!$C:$I,MATCH(Verdeelsleutels_absoluut!$C241,CBS_landbouw_2018!$B:$B,0),MATCH(Verdeelsleutels_absoluut!G$1,CBS_landbouw_2018!$C$1:$I$1,0))</f>
        <v>1638</v>
      </c>
      <c r="H241">
        <f>INDEX(CBS_landbouw_2018!$C:$I,MATCH(Verdeelsleutels_absoluut!$C241,CBS_landbouw_2018!$B:$B,0),MATCH(Verdeelsleutels_absoluut!H$1,CBS_landbouw_2018!$C$1:$I$1,0))</f>
        <v>1897</v>
      </c>
      <c r="I241">
        <f>INDEX(CBS_landbouw_2018!$C:$I,MATCH(Verdeelsleutels_absoluut!$C241,CBS_landbouw_2018!$B:$B,0),MATCH(Verdeelsleutels_absoluut!I$1,CBS_landbouw_2018!$C$1:$I$1,0))</f>
        <v>0</v>
      </c>
      <c r="J241">
        <f>INDEX(CBS_landbouw_2018!$C:$I,MATCH(Verdeelsleutels_absoluut!$C241,CBS_landbouw_2018!$B:$B,0),MATCH(Verdeelsleutels_absoluut!J$1,CBS_landbouw_2018!$C$1:$I$1,0))</f>
        <v>58303</v>
      </c>
      <c r="K241">
        <f>INDEX(CBS_landbouw_2018!$C:$I,MATCH(Verdeelsleutels_absoluut!$C241,CBS_landbouw_2018!$B:$B,0),MATCH(Verdeelsleutels_absoluut!K$1,CBS_landbouw_2018!$C$1:$I$1,0))</f>
        <v>3048</v>
      </c>
      <c r="L241">
        <f t="shared" si="10"/>
        <v>427244</v>
      </c>
      <c r="M241">
        <f>INDEX(CBS_bodemgebruik_2015!$C:$F,MATCH(Verdeelsleutels_absoluut!$C241,CBS_bodemgebruik_2015!$B:$B,0),MATCH(Verdeelsleutels_absoluut!M$1,CBS_bodemgebruik_2015!$C$1:$F$1,0))</f>
        <v>4013</v>
      </c>
      <c r="N241">
        <f>INDEX(CBS_bodemgebruik_2015!$C:$F,MATCH(Verdeelsleutels_absoluut!$C241,CBS_bodemgebruik_2015!$B:$B,0),MATCH(Verdeelsleutels_absoluut!N$1,CBS_bodemgebruik_2015!$C$1:$F$1,0))</f>
        <v>32</v>
      </c>
      <c r="O241">
        <f>INDEX(CBS_bodemgebruik_2015!$C:$F,MATCH(Verdeelsleutels_absoluut!$C241,CBS_bodemgebruik_2015!$B:$B,0),MATCH(Verdeelsleutels_absoluut!O$1,CBS_bodemgebruik_2015!$C$1:$F$1,0))</f>
        <v>142</v>
      </c>
      <c r="P241">
        <f>INDEX(CBS_bodemgebruik_2015!$C:$F,MATCH(Verdeelsleutels_absoluut!$C241,CBS_bodemgebruik_2015!$B:$B,0),MATCH(Verdeelsleutels_absoluut!P$1,CBS_bodemgebruik_2015!$C$1:$F$1,0))</f>
        <v>0</v>
      </c>
      <c r="Q241">
        <f>INDEX(CBS_bodemgebruik_2015!$C:$I,MATCH(Verdeelsleutels_absoluut!$C241,CBS_bodemgebruik_2015!$B:$B,0),MATCH(Verdeelsleutels_absoluut!Q$1,CBS_bodemgebruik_2015!$C$1:$I$1,0))</f>
        <v>0</v>
      </c>
      <c r="R241">
        <f>INDEX(CBS_bodemgebruik_2015!$C:$I,MATCH(Verdeelsleutels_absoluut!$C241,CBS_bodemgebruik_2015!$B:$B,0),MATCH(Verdeelsleutels_absoluut!R$1,CBS_bodemgebruik_2015!$C$1:$I$1,0))</f>
        <v>5</v>
      </c>
      <c r="S241">
        <f>INDEX(CBS_bodemgebruik_2015!$C:$I,MATCH(Verdeelsleutels_absoluut!$C241,CBS_bodemgebruik_2015!$B:$B,0),MATCH(Verdeelsleutels_absoluut!S$1,CBS_bodemgebruik_2015!$C$1:$I$1,0))</f>
        <v>49</v>
      </c>
      <c r="T241">
        <f t="shared" si="9"/>
        <v>54</v>
      </c>
      <c r="U241">
        <f>INDEX(CBS_wegen_2019!B:C,MATCH(C241,CBS_wegen_2019!B:B,0),2)</f>
        <v>144</v>
      </c>
    </row>
    <row r="242" spans="2:21">
      <c r="B242" t="str">
        <f>INDEX('ETLocal datasets'!B:C,MATCH(Verdeelsleutels_absoluut!C242,'ETLocal datasets'!C:C,0),1)</f>
        <v>GM0766</v>
      </c>
      <c r="C242" t="str">
        <f>'ETLocal datasets'!C228</f>
        <v>Dongen</v>
      </c>
      <c r="D242">
        <f>INDEX(CBS_bevolking_2018!B:C,MATCH(Verdeelsleutels_absoluut!C242,CBS_bevolking_2018!B:B,0),2)</f>
        <v>26051</v>
      </c>
      <c r="E242">
        <f>INDEX(CBS_landbouw_2018!$C:$I,MATCH(Verdeelsleutels_absoluut!$C242,CBS_landbouw_2018!$B:$B,0),MATCH(Verdeelsleutels_absoluut!E$1,CBS_landbouw_2018!$C$1:$I$1,0))</f>
        <v>178741</v>
      </c>
      <c r="F242">
        <f>INDEX(CBS_landbouw_2018!$C:$I,MATCH(Verdeelsleutels_absoluut!$C242,CBS_landbouw_2018!$B:$B,0),MATCH(Verdeelsleutels_absoluut!F$1,CBS_landbouw_2018!$C$1:$I$1,0))</f>
        <v>32546</v>
      </c>
      <c r="G242">
        <f>INDEX(CBS_landbouw_2018!$C:$I,MATCH(Verdeelsleutels_absoluut!$C242,CBS_landbouw_2018!$B:$B,0),MATCH(Verdeelsleutels_absoluut!G$1,CBS_landbouw_2018!$C$1:$I$1,0))</f>
        <v>1738</v>
      </c>
      <c r="H242">
        <f>INDEX(CBS_landbouw_2018!$C:$I,MATCH(Verdeelsleutels_absoluut!$C242,CBS_landbouw_2018!$B:$B,0),MATCH(Verdeelsleutels_absoluut!H$1,CBS_landbouw_2018!$C$1:$I$1,0))</f>
        <v>32224</v>
      </c>
      <c r="I242">
        <f>INDEX(CBS_landbouw_2018!$C:$I,MATCH(Verdeelsleutels_absoluut!$C242,CBS_landbouw_2018!$B:$B,0),MATCH(Verdeelsleutels_absoluut!I$1,CBS_landbouw_2018!$C$1:$I$1,0))</f>
        <v>0</v>
      </c>
      <c r="J242">
        <f>INDEX(CBS_landbouw_2018!$C:$I,MATCH(Verdeelsleutels_absoluut!$C242,CBS_landbouw_2018!$B:$B,0),MATCH(Verdeelsleutels_absoluut!J$1,CBS_landbouw_2018!$C$1:$I$1,0))</f>
        <v>12833</v>
      </c>
      <c r="K242">
        <f>INDEX(CBS_landbouw_2018!$C:$I,MATCH(Verdeelsleutels_absoluut!$C242,CBS_landbouw_2018!$B:$B,0),MATCH(Verdeelsleutels_absoluut!K$1,CBS_landbouw_2018!$C$1:$I$1,0))</f>
        <v>15291</v>
      </c>
      <c r="L242">
        <f t="shared" si="10"/>
        <v>146195</v>
      </c>
      <c r="M242">
        <f>INDEX(CBS_bodemgebruik_2015!$C:$F,MATCH(Verdeelsleutels_absoluut!$C242,CBS_bodemgebruik_2015!$B:$B,0),MATCH(Verdeelsleutels_absoluut!M$1,CBS_bodemgebruik_2015!$C$1:$F$1,0))</f>
        <v>2013</v>
      </c>
      <c r="N242">
        <f>INDEX(CBS_bodemgebruik_2015!$C:$F,MATCH(Verdeelsleutels_absoluut!$C242,CBS_bodemgebruik_2015!$B:$B,0),MATCH(Verdeelsleutels_absoluut!N$1,CBS_bodemgebruik_2015!$C$1:$F$1,0))</f>
        <v>29</v>
      </c>
      <c r="O242">
        <f>INDEX(CBS_bodemgebruik_2015!$C:$F,MATCH(Verdeelsleutels_absoluut!$C242,CBS_bodemgebruik_2015!$B:$B,0),MATCH(Verdeelsleutels_absoluut!O$1,CBS_bodemgebruik_2015!$C$1:$F$1,0))</f>
        <v>39</v>
      </c>
      <c r="P242">
        <f>INDEX(CBS_bodemgebruik_2015!$C:$F,MATCH(Verdeelsleutels_absoluut!$C242,CBS_bodemgebruik_2015!$B:$B,0),MATCH(Verdeelsleutels_absoluut!P$1,CBS_bodemgebruik_2015!$C$1:$F$1,0))</f>
        <v>0</v>
      </c>
      <c r="Q242">
        <f>INDEX(CBS_bodemgebruik_2015!$C:$I,MATCH(Verdeelsleutels_absoluut!$C242,CBS_bodemgebruik_2015!$B:$B,0),MATCH(Verdeelsleutels_absoluut!Q$1,CBS_bodemgebruik_2015!$C$1:$I$1,0))</f>
        <v>0</v>
      </c>
      <c r="R242">
        <f>INDEX(CBS_bodemgebruik_2015!$C:$I,MATCH(Verdeelsleutels_absoluut!$C242,CBS_bodemgebruik_2015!$B:$B,0),MATCH(Verdeelsleutels_absoluut!R$1,CBS_bodemgebruik_2015!$C$1:$I$1,0))</f>
        <v>0</v>
      </c>
      <c r="S242">
        <f>INDEX(CBS_bodemgebruik_2015!$C:$I,MATCH(Verdeelsleutels_absoluut!$C242,CBS_bodemgebruik_2015!$B:$B,0),MATCH(Verdeelsleutels_absoluut!S$1,CBS_bodemgebruik_2015!$C$1:$I$1,0))</f>
        <v>33</v>
      </c>
      <c r="T242">
        <f t="shared" si="9"/>
        <v>33</v>
      </c>
      <c r="U242">
        <f>INDEX(CBS_wegen_2019!B:C,MATCH(C242,CBS_wegen_2019!B:B,0),2)</f>
        <v>169</v>
      </c>
    </row>
    <row r="243" spans="2:21">
      <c r="B243" t="str">
        <f>INDEX('ETLocal datasets'!B:C,MATCH(Verdeelsleutels_absoluut!C243,'ETLocal datasets'!C:C,0),1)</f>
        <v>GM0770</v>
      </c>
      <c r="C243" t="str">
        <f>'ETLocal datasets'!C229</f>
        <v>Eersel</v>
      </c>
      <c r="D243">
        <f>INDEX(CBS_bevolking_2018!B:C,MATCH(Verdeelsleutels_absoluut!C243,CBS_bevolking_2018!B:B,0),2)</f>
        <v>19110</v>
      </c>
      <c r="E243">
        <f>INDEX(CBS_landbouw_2018!$C:$I,MATCH(Verdeelsleutels_absoluut!$C243,CBS_landbouw_2018!$B:$B,0),MATCH(Verdeelsleutels_absoluut!E$1,CBS_landbouw_2018!$C$1:$I$1,0))</f>
        <v>452961</v>
      </c>
      <c r="F243">
        <f>INDEX(CBS_landbouw_2018!$C:$I,MATCH(Verdeelsleutels_absoluut!$C243,CBS_landbouw_2018!$B:$B,0),MATCH(Verdeelsleutels_absoluut!F$1,CBS_landbouw_2018!$C$1:$I$1,0))</f>
        <v>49389</v>
      </c>
      <c r="G243">
        <f>INDEX(CBS_landbouw_2018!$C:$I,MATCH(Verdeelsleutels_absoluut!$C243,CBS_landbouw_2018!$B:$B,0),MATCH(Verdeelsleutels_absoluut!G$1,CBS_landbouw_2018!$C$1:$I$1,0))</f>
        <v>6511</v>
      </c>
      <c r="H243">
        <f>INDEX(CBS_landbouw_2018!$C:$I,MATCH(Verdeelsleutels_absoluut!$C243,CBS_landbouw_2018!$B:$B,0),MATCH(Verdeelsleutels_absoluut!H$1,CBS_landbouw_2018!$C$1:$I$1,0))</f>
        <v>80037</v>
      </c>
      <c r="I243">
        <f>INDEX(CBS_landbouw_2018!$C:$I,MATCH(Verdeelsleutels_absoluut!$C243,CBS_landbouw_2018!$B:$B,0),MATCH(Verdeelsleutels_absoluut!I$1,CBS_landbouw_2018!$C$1:$I$1,0))</f>
        <v>903519</v>
      </c>
      <c r="J243">
        <f>INDEX(CBS_landbouw_2018!$C:$I,MATCH(Verdeelsleutels_absoluut!$C243,CBS_landbouw_2018!$B:$B,0),MATCH(Verdeelsleutels_absoluut!J$1,CBS_landbouw_2018!$C$1:$I$1,0))</f>
        <v>16147</v>
      </c>
      <c r="K243">
        <f>INDEX(CBS_landbouw_2018!$C:$I,MATCH(Verdeelsleutels_absoluut!$C243,CBS_landbouw_2018!$B:$B,0),MATCH(Verdeelsleutels_absoluut!K$1,CBS_landbouw_2018!$C$1:$I$1,0))</f>
        <v>17975</v>
      </c>
      <c r="L243">
        <f t="shared" si="10"/>
        <v>403572</v>
      </c>
      <c r="M243">
        <f>INDEX(CBS_bodemgebruik_2015!$C:$F,MATCH(Verdeelsleutels_absoluut!$C243,CBS_bodemgebruik_2015!$B:$B,0),MATCH(Verdeelsleutels_absoluut!M$1,CBS_bodemgebruik_2015!$C$1:$F$1,0))</f>
        <v>5047</v>
      </c>
      <c r="N243">
        <f>INDEX(CBS_bodemgebruik_2015!$C:$F,MATCH(Verdeelsleutels_absoluut!$C243,CBS_bodemgebruik_2015!$B:$B,0),MATCH(Verdeelsleutels_absoluut!N$1,CBS_bodemgebruik_2015!$C$1:$F$1,0))</f>
        <v>38</v>
      </c>
      <c r="O243">
        <f>INDEX(CBS_bodemgebruik_2015!$C:$F,MATCH(Verdeelsleutels_absoluut!$C243,CBS_bodemgebruik_2015!$B:$B,0),MATCH(Verdeelsleutels_absoluut!O$1,CBS_bodemgebruik_2015!$C$1:$F$1,0))</f>
        <v>2027</v>
      </c>
      <c r="P243">
        <f>INDEX(CBS_bodemgebruik_2015!$C:$F,MATCH(Verdeelsleutels_absoluut!$C243,CBS_bodemgebruik_2015!$B:$B,0),MATCH(Verdeelsleutels_absoluut!P$1,CBS_bodemgebruik_2015!$C$1:$F$1,0))</f>
        <v>28</v>
      </c>
      <c r="Q243">
        <f>INDEX(CBS_bodemgebruik_2015!$C:$I,MATCH(Verdeelsleutels_absoluut!$C243,CBS_bodemgebruik_2015!$B:$B,0),MATCH(Verdeelsleutels_absoluut!Q$1,CBS_bodemgebruik_2015!$C$1:$I$1,0))</f>
        <v>23</v>
      </c>
      <c r="R243">
        <f>INDEX(CBS_bodemgebruik_2015!$C:$I,MATCH(Verdeelsleutels_absoluut!$C243,CBS_bodemgebruik_2015!$B:$B,0),MATCH(Verdeelsleutels_absoluut!R$1,CBS_bodemgebruik_2015!$C$1:$I$1,0))</f>
        <v>55</v>
      </c>
      <c r="S243">
        <f>INDEX(CBS_bodemgebruik_2015!$C:$I,MATCH(Verdeelsleutels_absoluut!$C243,CBS_bodemgebruik_2015!$B:$B,0),MATCH(Verdeelsleutels_absoluut!S$1,CBS_bodemgebruik_2015!$C$1:$I$1,0))</f>
        <v>31</v>
      </c>
      <c r="T243">
        <f t="shared" si="9"/>
        <v>109</v>
      </c>
      <c r="U243">
        <f>INDEX(CBS_wegen_2019!B:C,MATCH(C243,CBS_wegen_2019!B:B,0),2)</f>
        <v>262</v>
      </c>
    </row>
    <row r="244" spans="2:21">
      <c r="B244" t="str">
        <f>INDEX('ETLocal datasets'!B:C,MATCH(Verdeelsleutels_absoluut!C244,'ETLocal datasets'!C:C,0),1)</f>
        <v>GM0772</v>
      </c>
      <c r="C244" t="str">
        <f>'ETLocal datasets'!C230</f>
        <v>Eindhoven</v>
      </c>
      <c r="D244">
        <f>INDEX(CBS_bevolking_2018!B:C,MATCH(Verdeelsleutels_absoluut!C244,CBS_bevolking_2018!B:B,0),2)</f>
        <v>231642</v>
      </c>
      <c r="E244">
        <f>INDEX(CBS_landbouw_2018!$C:$I,MATCH(Verdeelsleutels_absoluut!$C244,CBS_landbouw_2018!$B:$B,0),MATCH(Verdeelsleutels_absoluut!E$1,CBS_landbouw_2018!$C$1:$I$1,0))</f>
        <v>30639</v>
      </c>
      <c r="F244">
        <f>INDEX(CBS_landbouw_2018!$C:$I,MATCH(Verdeelsleutels_absoluut!$C244,CBS_landbouw_2018!$B:$B,0),MATCH(Verdeelsleutels_absoluut!F$1,CBS_landbouw_2018!$C$1:$I$1,0))</f>
        <v>13997</v>
      </c>
      <c r="G244">
        <f>INDEX(CBS_landbouw_2018!$C:$I,MATCH(Verdeelsleutels_absoluut!$C244,CBS_landbouw_2018!$B:$B,0),MATCH(Verdeelsleutels_absoluut!G$1,CBS_landbouw_2018!$C$1:$I$1,0))</f>
        <v>45</v>
      </c>
      <c r="H244">
        <f>INDEX(CBS_landbouw_2018!$C:$I,MATCH(Verdeelsleutels_absoluut!$C244,CBS_landbouw_2018!$B:$B,0),MATCH(Verdeelsleutels_absoluut!H$1,CBS_landbouw_2018!$C$1:$I$1,0))</f>
        <v>537</v>
      </c>
      <c r="I244">
        <f>INDEX(CBS_landbouw_2018!$C:$I,MATCH(Verdeelsleutels_absoluut!$C244,CBS_landbouw_2018!$B:$B,0),MATCH(Verdeelsleutels_absoluut!I$1,CBS_landbouw_2018!$C$1:$I$1,0))</f>
        <v>1600</v>
      </c>
      <c r="J244">
        <f>INDEX(CBS_landbouw_2018!$C:$I,MATCH(Verdeelsleutels_absoluut!$C244,CBS_landbouw_2018!$B:$B,0),MATCH(Verdeelsleutels_absoluut!J$1,CBS_landbouw_2018!$C$1:$I$1,0))</f>
        <v>1388</v>
      </c>
      <c r="K244">
        <f>INDEX(CBS_landbouw_2018!$C:$I,MATCH(Verdeelsleutels_absoluut!$C244,CBS_landbouw_2018!$B:$B,0),MATCH(Verdeelsleutels_absoluut!K$1,CBS_landbouw_2018!$C$1:$I$1,0))</f>
        <v>0</v>
      </c>
      <c r="L244">
        <f t="shared" si="10"/>
        <v>16642</v>
      </c>
      <c r="M244">
        <f>INDEX(CBS_bodemgebruik_2015!$C:$F,MATCH(Verdeelsleutels_absoluut!$C244,CBS_bodemgebruik_2015!$B:$B,0),MATCH(Verdeelsleutels_absoluut!M$1,CBS_bodemgebruik_2015!$C$1:$F$1,0))</f>
        <v>1258</v>
      </c>
      <c r="N244">
        <f>INDEX(CBS_bodemgebruik_2015!$C:$F,MATCH(Verdeelsleutels_absoluut!$C244,CBS_bodemgebruik_2015!$B:$B,0),MATCH(Verdeelsleutels_absoluut!N$1,CBS_bodemgebruik_2015!$C$1:$F$1,0))</f>
        <v>525</v>
      </c>
      <c r="O244">
        <f>INDEX(CBS_bodemgebruik_2015!$C:$F,MATCH(Verdeelsleutels_absoluut!$C244,CBS_bodemgebruik_2015!$B:$B,0),MATCH(Verdeelsleutels_absoluut!O$1,CBS_bodemgebruik_2015!$C$1:$F$1,0))</f>
        <v>908</v>
      </c>
      <c r="P244">
        <f>INDEX(CBS_bodemgebruik_2015!$C:$F,MATCH(Verdeelsleutels_absoluut!$C244,CBS_bodemgebruik_2015!$B:$B,0),MATCH(Verdeelsleutels_absoluut!P$1,CBS_bodemgebruik_2015!$C$1:$F$1,0))</f>
        <v>35</v>
      </c>
      <c r="Q244">
        <f>INDEX(CBS_bodemgebruik_2015!$C:$I,MATCH(Verdeelsleutels_absoluut!$C244,CBS_bodemgebruik_2015!$B:$B,0),MATCH(Verdeelsleutels_absoluut!Q$1,CBS_bodemgebruik_2015!$C$1:$I$1,0))</f>
        <v>43</v>
      </c>
      <c r="R244">
        <f>INDEX(CBS_bodemgebruik_2015!$C:$I,MATCH(Verdeelsleutels_absoluut!$C244,CBS_bodemgebruik_2015!$B:$B,0),MATCH(Verdeelsleutels_absoluut!R$1,CBS_bodemgebruik_2015!$C$1:$I$1,0))</f>
        <v>36</v>
      </c>
      <c r="S244">
        <f>INDEX(CBS_bodemgebruik_2015!$C:$I,MATCH(Verdeelsleutels_absoluut!$C244,CBS_bodemgebruik_2015!$B:$B,0),MATCH(Verdeelsleutels_absoluut!S$1,CBS_bodemgebruik_2015!$C$1:$I$1,0))</f>
        <v>89</v>
      </c>
      <c r="T244">
        <f t="shared" si="9"/>
        <v>168</v>
      </c>
      <c r="U244">
        <f>INDEX(CBS_wegen_2019!B:C,MATCH(C244,CBS_wegen_2019!B:B,0),2)</f>
        <v>931</v>
      </c>
    </row>
    <row r="245" spans="2:21">
      <c r="B245" t="str">
        <f>INDEX('ETLocal datasets'!B:C,MATCH(Verdeelsleutels_absoluut!C245,'ETLocal datasets'!C:C,0),1)</f>
        <v>GM0777</v>
      </c>
      <c r="C245" t="str">
        <f>'ETLocal datasets'!C231</f>
        <v>Etten-Leur</v>
      </c>
      <c r="D245">
        <f>INDEX(CBS_bevolking_2018!B:C,MATCH(Verdeelsleutels_absoluut!C245,CBS_bevolking_2018!B:B,0),2)</f>
        <v>43774</v>
      </c>
      <c r="E245">
        <f>INDEX(CBS_landbouw_2018!$C:$I,MATCH(Verdeelsleutels_absoluut!$C245,CBS_landbouw_2018!$B:$B,0),MATCH(Verdeelsleutels_absoluut!E$1,CBS_landbouw_2018!$C$1:$I$1,0))</f>
        <v>251274</v>
      </c>
      <c r="F245">
        <f>INDEX(CBS_landbouw_2018!$C:$I,MATCH(Verdeelsleutels_absoluut!$C245,CBS_landbouw_2018!$B:$B,0),MATCH(Verdeelsleutels_absoluut!F$1,CBS_landbouw_2018!$C$1:$I$1,0))</f>
        <v>48474</v>
      </c>
      <c r="G245">
        <f>INDEX(CBS_landbouw_2018!$C:$I,MATCH(Verdeelsleutels_absoluut!$C245,CBS_landbouw_2018!$B:$B,0),MATCH(Verdeelsleutels_absoluut!G$1,CBS_landbouw_2018!$C$1:$I$1,0))</f>
        <v>2006</v>
      </c>
      <c r="H245">
        <f>INDEX(CBS_landbouw_2018!$C:$I,MATCH(Verdeelsleutels_absoluut!$C245,CBS_landbouw_2018!$B:$B,0),MATCH(Verdeelsleutels_absoluut!H$1,CBS_landbouw_2018!$C$1:$I$1,0))</f>
        <v>36773</v>
      </c>
      <c r="I245">
        <f>INDEX(CBS_landbouw_2018!$C:$I,MATCH(Verdeelsleutels_absoluut!$C245,CBS_landbouw_2018!$B:$B,0),MATCH(Verdeelsleutels_absoluut!I$1,CBS_landbouw_2018!$C$1:$I$1,0))</f>
        <v>38444</v>
      </c>
      <c r="J245">
        <f>INDEX(CBS_landbouw_2018!$C:$I,MATCH(Verdeelsleutels_absoluut!$C245,CBS_landbouw_2018!$B:$B,0),MATCH(Verdeelsleutels_absoluut!J$1,CBS_landbouw_2018!$C$1:$I$1,0))</f>
        <v>8702</v>
      </c>
      <c r="K245">
        <f>INDEX(CBS_landbouw_2018!$C:$I,MATCH(Verdeelsleutels_absoluut!$C245,CBS_landbouw_2018!$B:$B,0),MATCH(Verdeelsleutels_absoluut!K$1,CBS_landbouw_2018!$C$1:$I$1,0))</f>
        <v>15196</v>
      </c>
      <c r="L245">
        <f t="shared" si="10"/>
        <v>202800</v>
      </c>
      <c r="M245">
        <f>INDEX(CBS_bodemgebruik_2015!$C:$F,MATCH(Verdeelsleutels_absoluut!$C245,CBS_bodemgebruik_2015!$B:$B,0),MATCH(Verdeelsleutels_absoluut!M$1,CBS_bodemgebruik_2015!$C$1:$F$1,0))</f>
        <v>3829</v>
      </c>
      <c r="N245">
        <f>INDEX(CBS_bodemgebruik_2015!$C:$F,MATCH(Verdeelsleutels_absoluut!$C245,CBS_bodemgebruik_2015!$B:$B,0),MATCH(Verdeelsleutels_absoluut!N$1,CBS_bodemgebruik_2015!$C$1:$F$1,0))</f>
        <v>79</v>
      </c>
      <c r="O245">
        <f>INDEX(CBS_bodemgebruik_2015!$C:$F,MATCH(Verdeelsleutels_absoluut!$C245,CBS_bodemgebruik_2015!$B:$B,0),MATCH(Verdeelsleutels_absoluut!O$1,CBS_bodemgebruik_2015!$C$1:$F$1,0))</f>
        <v>168</v>
      </c>
      <c r="P245">
        <f>INDEX(CBS_bodemgebruik_2015!$C:$F,MATCH(Verdeelsleutels_absoluut!$C245,CBS_bodemgebruik_2015!$B:$B,0),MATCH(Verdeelsleutels_absoluut!P$1,CBS_bodemgebruik_2015!$C$1:$F$1,0))</f>
        <v>9</v>
      </c>
      <c r="Q245">
        <f>INDEX(CBS_bodemgebruik_2015!$C:$I,MATCH(Verdeelsleutels_absoluut!$C245,CBS_bodemgebruik_2015!$B:$B,0),MATCH(Verdeelsleutels_absoluut!Q$1,CBS_bodemgebruik_2015!$C$1:$I$1,0))</f>
        <v>27</v>
      </c>
      <c r="R245">
        <f>INDEX(CBS_bodemgebruik_2015!$C:$I,MATCH(Verdeelsleutels_absoluut!$C245,CBS_bodemgebruik_2015!$B:$B,0),MATCH(Verdeelsleutels_absoluut!R$1,CBS_bodemgebruik_2015!$C$1:$I$1,0))</f>
        <v>7</v>
      </c>
      <c r="S245">
        <f>INDEX(CBS_bodemgebruik_2015!$C:$I,MATCH(Verdeelsleutels_absoluut!$C245,CBS_bodemgebruik_2015!$B:$B,0),MATCH(Verdeelsleutels_absoluut!S$1,CBS_bodemgebruik_2015!$C$1:$I$1,0))</f>
        <v>55</v>
      </c>
      <c r="T245">
        <f t="shared" si="9"/>
        <v>89</v>
      </c>
      <c r="U245">
        <f>INDEX(CBS_wegen_2019!B:C,MATCH(C245,CBS_wegen_2019!B:B,0),2)</f>
        <v>290</v>
      </c>
    </row>
    <row r="246" spans="2:21">
      <c r="B246" t="str">
        <f>INDEX('ETLocal datasets'!B:C,MATCH(Verdeelsleutels_absoluut!C246,'ETLocal datasets'!C:C,0),1)</f>
        <v>GM0779</v>
      </c>
      <c r="C246" t="str">
        <f>'ETLocal datasets'!C232</f>
        <v>Geertruidenberg</v>
      </c>
      <c r="D246">
        <f>INDEX(CBS_bevolking_2018!B:C,MATCH(Verdeelsleutels_absoluut!C246,CBS_bevolking_2018!B:B,0),2)</f>
        <v>21515</v>
      </c>
      <c r="E246">
        <f>INDEX(CBS_landbouw_2018!$C:$I,MATCH(Verdeelsleutels_absoluut!$C246,CBS_landbouw_2018!$B:$B,0),MATCH(Verdeelsleutels_absoluut!E$1,CBS_landbouw_2018!$C$1:$I$1,0))</f>
        <v>148278</v>
      </c>
      <c r="F246">
        <f>INDEX(CBS_landbouw_2018!$C:$I,MATCH(Verdeelsleutels_absoluut!$C246,CBS_landbouw_2018!$B:$B,0),MATCH(Verdeelsleutels_absoluut!F$1,CBS_landbouw_2018!$C$1:$I$1,0))</f>
        <v>34489</v>
      </c>
      <c r="G246">
        <f>INDEX(CBS_landbouw_2018!$C:$I,MATCH(Verdeelsleutels_absoluut!$C246,CBS_landbouw_2018!$B:$B,0),MATCH(Verdeelsleutels_absoluut!G$1,CBS_landbouw_2018!$C$1:$I$1,0))</f>
        <v>1732</v>
      </c>
      <c r="H246">
        <f>INDEX(CBS_landbouw_2018!$C:$I,MATCH(Verdeelsleutels_absoluut!$C246,CBS_landbouw_2018!$B:$B,0),MATCH(Verdeelsleutels_absoluut!H$1,CBS_landbouw_2018!$C$1:$I$1,0))</f>
        <v>13414</v>
      </c>
      <c r="I246">
        <f>INDEX(CBS_landbouw_2018!$C:$I,MATCH(Verdeelsleutels_absoluut!$C246,CBS_landbouw_2018!$B:$B,0),MATCH(Verdeelsleutels_absoluut!I$1,CBS_landbouw_2018!$C$1:$I$1,0))</f>
        <v>343371</v>
      </c>
      <c r="J246">
        <f>INDEX(CBS_landbouw_2018!$C:$I,MATCH(Verdeelsleutels_absoluut!$C246,CBS_landbouw_2018!$B:$B,0),MATCH(Verdeelsleutels_absoluut!J$1,CBS_landbouw_2018!$C$1:$I$1,0))</f>
        <v>12287</v>
      </c>
      <c r="K246">
        <f>INDEX(CBS_landbouw_2018!$C:$I,MATCH(Verdeelsleutels_absoluut!$C246,CBS_landbouw_2018!$B:$B,0),MATCH(Verdeelsleutels_absoluut!K$1,CBS_landbouw_2018!$C$1:$I$1,0))</f>
        <v>10106</v>
      </c>
      <c r="L246">
        <f t="shared" si="10"/>
        <v>113789</v>
      </c>
      <c r="M246">
        <f>INDEX(CBS_bodemgebruik_2015!$C:$F,MATCH(Verdeelsleutels_absoluut!$C246,CBS_bodemgebruik_2015!$B:$B,0),MATCH(Verdeelsleutels_absoluut!M$1,CBS_bodemgebruik_2015!$C$1:$F$1,0))</f>
        <v>1574</v>
      </c>
      <c r="N246">
        <f>INDEX(CBS_bodemgebruik_2015!$C:$F,MATCH(Verdeelsleutels_absoluut!$C246,CBS_bodemgebruik_2015!$B:$B,0),MATCH(Verdeelsleutels_absoluut!N$1,CBS_bodemgebruik_2015!$C$1:$F$1,0))</f>
        <v>55</v>
      </c>
      <c r="O246">
        <f>INDEX(CBS_bodemgebruik_2015!$C:$F,MATCH(Verdeelsleutels_absoluut!$C246,CBS_bodemgebruik_2015!$B:$B,0),MATCH(Verdeelsleutels_absoluut!O$1,CBS_bodemgebruik_2015!$C$1:$F$1,0))</f>
        <v>35</v>
      </c>
      <c r="P246">
        <f>INDEX(CBS_bodemgebruik_2015!$C:$F,MATCH(Verdeelsleutels_absoluut!$C246,CBS_bodemgebruik_2015!$B:$B,0),MATCH(Verdeelsleutels_absoluut!P$1,CBS_bodemgebruik_2015!$C$1:$F$1,0))</f>
        <v>0</v>
      </c>
      <c r="Q246">
        <f>INDEX(CBS_bodemgebruik_2015!$C:$I,MATCH(Verdeelsleutels_absoluut!$C246,CBS_bodemgebruik_2015!$B:$B,0),MATCH(Verdeelsleutels_absoluut!Q$1,CBS_bodemgebruik_2015!$C$1:$I$1,0))</f>
        <v>35</v>
      </c>
      <c r="R246">
        <f>INDEX(CBS_bodemgebruik_2015!$C:$I,MATCH(Verdeelsleutels_absoluut!$C246,CBS_bodemgebruik_2015!$B:$B,0),MATCH(Verdeelsleutels_absoluut!R$1,CBS_bodemgebruik_2015!$C$1:$I$1,0))</f>
        <v>27</v>
      </c>
      <c r="S246">
        <f>INDEX(CBS_bodemgebruik_2015!$C:$I,MATCH(Verdeelsleutels_absoluut!$C246,CBS_bodemgebruik_2015!$B:$B,0),MATCH(Verdeelsleutels_absoluut!S$1,CBS_bodemgebruik_2015!$C$1:$I$1,0))</f>
        <v>178</v>
      </c>
      <c r="T246">
        <f t="shared" si="9"/>
        <v>240</v>
      </c>
      <c r="U246">
        <f>INDEX(CBS_wegen_2019!B:C,MATCH(C246,CBS_wegen_2019!B:B,0),2)</f>
        <v>145</v>
      </c>
    </row>
    <row r="247" spans="2:21">
      <c r="B247" t="str">
        <f>INDEX('ETLocal datasets'!B:C,MATCH(Verdeelsleutels_absoluut!C247,'ETLocal datasets'!C:C,0),1)</f>
        <v>GM0784</v>
      </c>
      <c r="C247" t="str">
        <f>'ETLocal datasets'!C233</f>
        <v>Gilze en Rijen</v>
      </c>
      <c r="D247">
        <f>INDEX(CBS_bevolking_2018!B:C,MATCH(Verdeelsleutels_absoluut!C247,CBS_bevolking_2018!B:B,0),2)</f>
        <v>26431</v>
      </c>
      <c r="E247">
        <f>INDEX(CBS_landbouw_2018!$C:$I,MATCH(Verdeelsleutels_absoluut!$C247,CBS_landbouw_2018!$B:$B,0),MATCH(Verdeelsleutels_absoluut!E$1,CBS_landbouw_2018!$C$1:$I$1,0))</f>
        <v>307325</v>
      </c>
      <c r="F247">
        <f>INDEX(CBS_landbouw_2018!$C:$I,MATCH(Verdeelsleutels_absoluut!$C247,CBS_landbouw_2018!$B:$B,0),MATCH(Verdeelsleutels_absoluut!F$1,CBS_landbouw_2018!$C$1:$I$1,0))</f>
        <v>66576</v>
      </c>
      <c r="G247">
        <f>INDEX(CBS_landbouw_2018!$C:$I,MATCH(Verdeelsleutels_absoluut!$C247,CBS_landbouw_2018!$B:$B,0),MATCH(Verdeelsleutels_absoluut!G$1,CBS_landbouw_2018!$C$1:$I$1,0))</f>
        <v>4353</v>
      </c>
      <c r="H247">
        <f>INDEX(CBS_landbouw_2018!$C:$I,MATCH(Verdeelsleutels_absoluut!$C247,CBS_landbouw_2018!$B:$B,0),MATCH(Verdeelsleutels_absoluut!H$1,CBS_landbouw_2018!$C$1:$I$1,0))</f>
        <v>28218</v>
      </c>
      <c r="I247">
        <f>INDEX(CBS_landbouw_2018!$C:$I,MATCH(Verdeelsleutels_absoluut!$C247,CBS_landbouw_2018!$B:$B,0),MATCH(Verdeelsleutels_absoluut!I$1,CBS_landbouw_2018!$C$1:$I$1,0))</f>
        <v>421974</v>
      </c>
      <c r="J247">
        <f>INDEX(CBS_landbouw_2018!$C:$I,MATCH(Verdeelsleutels_absoluut!$C247,CBS_landbouw_2018!$B:$B,0),MATCH(Verdeelsleutels_absoluut!J$1,CBS_landbouw_2018!$C$1:$I$1,0))</f>
        <v>10402</v>
      </c>
      <c r="K247">
        <f>INDEX(CBS_landbouw_2018!$C:$I,MATCH(Verdeelsleutels_absoluut!$C247,CBS_landbouw_2018!$B:$B,0),MATCH(Verdeelsleutels_absoluut!K$1,CBS_landbouw_2018!$C$1:$I$1,0))</f>
        <v>7828</v>
      </c>
      <c r="L247">
        <f t="shared" si="10"/>
        <v>240749</v>
      </c>
      <c r="M247">
        <f>INDEX(CBS_bodemgebruik_2015!$C:$F,MATCH(Verdeelsleutels_absoluut!$C247,CBS_bodemgebruik_2015!$B:$B,0),MATCH(Verdeelsleutels_absoluut!M$1,CBS_bodemgebruik_2015!$C$1:$F$1,0))</f>
        <v>3694</v>
      </c>
      <c r="N247">
        <f>INDEX(CBS_bodemgebruik_2015!$C:$F,MATCH(Verdeelsleutels_absoluut!$C247,CBS_bodemgebruik_2015!$B:$B,0),MATCH(Verdeelsleutels_absoluut!N$1,CBS_bodemgebruik_2015!$C$1:$F$1,0))</f>
        <v>4</v>
      </c>
      <c r="O247">
        <f>INDEX(CBS_bodemgebruik_2015!$C:$F,MATCH(Verdeelsleutels_absoluut!$C247,CBS_bodemgebruik_2015!$B:$B,0),MATCH(Verdeelsleutels_absoluut!O$1,CBS_bodemgebruik_2015!$C$1:$F$1,0))</f>
        <v>1430</v>
      </c>
      <c r="P247">
        <f>INDEX(CBS_bodemgebruik_2015!$C:$F,MATCH(Verdeelsleutels_absoluut!$C247,CBS_bodemgebruik_2015!$B:$B,0),MATCH(Verdeelsleutels_absoluut!P$1,CBS_bodemgebruik_2015!$C$1:$F$1,0))</f>
        <v>85</v>
      </c>
      <c r="Q247">
        <f>INDEX(CBS_bodemgebruik_2015!$C:$I,MATCH(Verdeelsleutels_absoluut!$C247,CBS_bodemgebruik_2015!$B:$B,0),MATCH(Verdeelsleutels_absoluut!Q$1,CBS_bodemgebruik_2015!$C$1:$I$1,0))</f>
        <v>8</v>
      </c>
      <c r="R247">
        <f>INDEX(CBS_bodemgebruik_2015!$C:$I,MATCH(Verdeelsleutels_absoluut!$C247,CBS_bodemgebruik_2015!$B:$B,0),MATCH(Verdeelsleutels_absoluut!R$1,CBS_bodemgebruik_2015!$C$1:$I$1,0))</f>
        <v>15</v>
      </c>
      <c r="S247">
        <f>INDEX(CBS_bodemgebruik_2015!$C:$I,MATCH(Verdeelsleutels_absoluut!$C247,CBS_bodemgebruik_2015!$B:$B,0),MATCH(Verdeelsleutels_absoluut!S$1,CBS_bodemgebruik_2015!$C$1:$I$1,0))</f>
        <v>13</v>
      </c>
      <c r="T247">
        <f t="shared" si="9"/>
        <v>36</v>
      </c>
      <c r="U247">
        <f>INDEX(CBS_wegen_2019!B:C,MATCH(C247,CBS_wegen_2019!B:B,0),2)</f>
        <v>234</v>
      </c>
    </row>
    <row r="248" spans="2:21">
      <c r="B248" t="str">
        <f>INDEX('ETLocal datasets'!B:C,MATCH(Verdeelsleutels_absoluut!C248,'ETLocal datasets'!C:C,0),1)</f>
        <v>GM0785</v>
      </c>
      <c r="C248" t="str">
        <f>'ETLocal datasets'!C234</f>
        <v>Goirle</v>
      </c>
      <c r="D248">
        <f>INDEX(CBS_bevolking_2018!B:C,MATCH(Verdeelsleutels_absoluut!C248,CBS_bevolking_2018!B:B,0),2)</f>
        <v>23793</v>
      </c>
      <c r="E248">
        <f>INDEX(CBS_landbouw_2018!$C:$I,MATCH(Verdeelsleutels_absoluut!$C248,CBS_landbouw_2018!$B:$B,0),MATCH(Verdeelsleutels_absoluut!E$1,CBS_landbouw_2018!$C$1:$I$1,0))</f>
        <v>139636</v>
      </c>
      <c r="F248">
        <f>INDEX(CBS_landbouw_2018!$C:$I,MATCH(Verdeelsleutels_absoluut!$C248,CBS_landbouw_2018!$B:$B,0),MATCH(Verdeelsleutels_absoluut!F$1,CBS_landbouw_2018!$C$1:$I$1,0))</f>
        <v>22283</v>
      </c>
      <c r="G248">
        <f>INDEX(CBS_landbouw_2018!$C:$I,MATCH(Verdeelsleutels_absoluut!$C248,CBS_landbouw_2018!$B:$B,0),MATCH(Verdeelsleutels_absoluut!G$1,CBS_landbouw_2018!$C$1:$I$1,0))</f>
        <v>2082</v>
      </c>
      <c r="H248">
        <f>INDEX(CBS_landbouw_2018!$C:$I,MATCH(Verdeelsleutels_absoluut!$C248,CBS_landbouw_2018!$B:$B,0),MATCH(Verdeelsleutels_absoluut!H$1,CBS_landbouw_2018!$C$1:$I$1,0))</f>
        <v>12361</v>
      </c>
      <c r="I248">
        <f>INDEX(CBS_landbouw_2018!$C:$I,MATCH(Verdeelsleutels_absoluut!$C248,CBS_landbouw_2018!$B:$B,0),MATCH(Verdeelsleutels_absoluut!I$1,CBS_landbouw_2018!$C$1:$I$1,0))</f>
        <v>222769</v>
      </c>
      <c r="J248">
        <f>INDEX(CBS_landbouw_2018!$C:$I,MATCH(Verdeelsleutels_absoluut!$C248,CBS_landbouw_2018!$B:$B,0),MATCH(Verdeelsleutels_absoluut!J$1,CBS_landbouw_2018!$C$1:$I$1,0))</f>
        <v>5132</v>
      </c>
      <c r="K248">
        <f>INDEX(CBS_landbouw_2018!$C:$I,MATCH(Verdeelsleutels_absoluut!$C248,CBS_landbouw_2018!$B:$B,0),MATCH(Verdeelsleutels_absoluut!K$1,CBS_landbouw_2018!$C$1:$I$1,0))</f>
        <v>5354</v>
      </c>
      <c r="L248">
        <f t="shared" si="10"/>
        <v>117353</v>
      </c>
      <c r="M248">
        <f>INDEX(CBS_bodemgebruik_2015!$C:$F,MATCH(Verdeelsleutels_absoluut!$C248,CBS_bodemgebruik_2015!$B:$B,0),MATCH(Verdeelsleutels_absoluut!M$1,CBS_bodemgebruik_2015!$C$1:$F$1,0))</f>
        <v>2382</v>
      </c>
      <c r="N248">
        <f>INDEX(CBS_bodemgebruik_2015!$C:$F,MATCH(Verdeelsleutels_absoluut!$C248,CBS_bodemgebruik_2015!$B:$B,0),MATCH(Verdeelsleutels_absoluut!N$1,CBS_bodemgebruik_2015!$C$1:$F$1,0))</f>
        <v>30</v>
      </c>
      <c r="O248">
        <f>INDEX(CBS_bodemgebruik_2015!$C:$F,MATCH(Verdeelsleutels_absoluut!$C248,CBS_bodemgebruik_2015!$B:$B,0),MATCH(Verdeelsleutels_absoluut!O$1,CBS_bodemgebruik_2015!$C$1:$F$1,0))</f>
        <v>800</v>
      </c>
      <c r="P248">
        <f>INDEX(CBS_bodemgebruik_2015!$C:$F,MATCH(Verdeelsleutels_absoluut!$C248,CBS_bodemgebruik_2015!$B:$B,0),MATCH(Verdeelsleutels_absoluut!P$1,CBS_bodemgebruik_2015!$C$1:$F$1,0))</f>
        <v>186</v>
      </c>
      <c r="Q248">
        <f>INDEX(CBS_bodemgebruik_2015!$C:$I,MATCH(Verdeelsleutels_absoluut!$C248,CBS_bodemgebruik_2015!$B:$B,0),MATCH(Verdeelsleutels_absoluut!Q$1,CBS_bodemgebruik_2015!$C$1:$I$1,0))</f>
        <v>105</v>
      </c>
      <c r="R248">
        <f>INDEX(CBS_bodemgebruik_2015!$C:$I,MATCH(Verdeelsleutels_absoluut!$C248,CBS_bodemgebruik_2015!$B:$B,0),MATCH(Verdeelsleutels_absoluut!R$1,CBS_bodemgebruik_2015!$C$1:$I$1,0))</f>
        <v>0</v>
      </c>
      <c r="S248">
        <f>INDEX(CBS_bodemgebruik_2015!$C:$I,MATCH(Verdeelsleutels_absoluut!$C248,CBS_bodemgebruik_2015!$B:$B,0),MATCH(Verdeelsleutels_absoluut!S$1,CBS_bodemgebruik_2015!$C$1:$I$1,0))</f>
        <v>25</v>
      </c>
      <c r="T248">
        <f t="shared" si="9"/>
        <v>130</v>
      </c>
      <c r="U248">
        <f>INDEX(CBS_wegen_2019!B:C,MATCH(C248,CBS_wegen_2019!B:B,0),2)</f>
        <v>177</v>
      </c>
    </row>
    <row r="249" spans="2:21">
      <c r="B249" t="str">
        <f>INDEX('ETLocal datasets'!B:C,MATCH(Verdeelsleutels_absoluut!C249,'ETLocal datasets'!C:C,0),1)</f>
        <v>GM0786</v>
      </c>
      <c r="C249" t="str">
        <f>'ETLocal datasets'!C235</f>
        <v>Grave</v>
      </c>
      <c r="D249">
        <f>INDEX(CBS_bevolking_2018!B:C,MATCH(Verdeelsleutels_absoluut!C249,CBS_bevolking_2018!B:B,0),2)</f>
        <v>12483</v>
      </c>
      <c r="E249">
        <f>INDEX(CBS_landbouw_2018!$C:$I,MATCH(Verdeelsleutels_absoluut!$C249,CBS_landbouw_2018!$B:$B,0),MATCH(Verdeelsleutels_absoluut!E$1,CBS_landbouw_2018!$C$1:$I$1,0))</f>
        <v>157241</v>
      </c>
      <c r="F249">
        <f>INDEX(CBS_landbouw_2018!$C:$I,MATCH(Verdeelsleutels_absoluut!$C249,CBS_landbouw_2018!$B:$B,0),MATCH(Verdeelsleutels_absoluut!F$1,CBS_landbouw_2018!$C$1:$I$1,0))</f>
        <v>23081</v>
      </c>
      <c r="G249">
        <f>INDEX(CBS_landbouw_2018!$C:$I,MATCH(Verdeelsleutels_absoluut!$C249,CBS_landbouw_2018!$B:$B,0),MATCH(Verdeelsleutels_absoluut!G$1,CBS_landbouw_2018!$C$1:$I$1,0))</f>
        <v>1829</v>
      </c>
      <c r="H249">
        <f>INDEX(CBS_landbouw_2018!$C:$I,MATCH(Verdeelsleutels_absoluut!$C249,CBS_landbouw_2018!$B:$B,0),MATCH(Verdeelsleutels_absoluut!H$1,CBS_landbouw_2018!$C$1:$I$1,0))</f>
        <v>33091</v>
      </c>
      <c r="I249">
        <f>INDEX(CBS_landbouw_2018!$C:$I,MATCH(Verdeelsleutels_absoluut!$C249,CBS_landbouw_2018!$B:$B,0),MATCH(Verdeelsleutels_absoluut!I$1,CBS_landbouw_2018!$C$1:$I$1,0))</f>
        <v>99435</v>
      </c>
      <c r="J249">
        <f>INDEX(CBS_landbouw_2018!$C:$I,MATCH(Verdeelsleutels_absoluut!$C249,CBS_landbouw_2018!$B:$B,0),MATCH(Verdeelsleutels_absoluut!J$1,CBS_landbouw_2018!$C$1:$I$1,0))</f>
        <v>7150</v>
      </c>
      <c r="K249">
        <f>INDEX(CBS_landbouw_2018!$C:$I,MATCH(Verdeelsleutels_absoluut!$C249,CBS_landbouw_2018!$B:$B,0),MATCH(Verdeelsleutels_absoluut!K$1,CBS_landbouw_2018!$C$1:$I$1,0))</f>
        <v>1975</v>
      </c>
      <c r="L249">
        <f t="shared" si="10"/>
        <v>134160</v>
      </c>
      <c r="M249">
        <f>INDEX(CBS_bodemgebruik_2015!$C:$F,MATCH(Verdeelsleutels_absoluut!$C249,CBS_bodemgebruik_2015!$B:$B,0),MATCH(Verdeelsleutels_absoluut!M$1,CBS_bodemgebruik_2015!$C$1:$F$1,0))</f>
        <v>2041</v>
      </c>
      <c r="N249">
        <f>INDEX(CBS_bodemgebruik_2015!$C:$F,MATCH(Verdeelsleutels_absoluut!$C249,CBS_bodemgebruik_2015!$B:$B,0),MATCH(Verdeelsleutels_absoluut!N$1,CBS_bodemgebruik_2015!$C$1:$F$1,0))</f>
        <v>38</v>
      </c>
      <c r="O249">
        <f>INDEX(CBS_bodemgebruik_2015!$C:$F,MATCH(Verdeelsleutels_absoluut!$C249,CBS_bodemgebruik_2015!$B:$B,0),MATCH(Verdeelsleutels_absoluut!O$1,CBS_bodemgebruik_2015!$C$1:$F$1,0))</f>
        <v>214</v>
      </c>
      <c r="P249">
        <f>INDEX(CBS_bodemgebruik_2015!$C:$F,MATCH(Verdeelsleutels_absoluut!$C249,CBS_bodemgebruik_2015!$B:$B,0),MATCH(Verdeelsleutels_absoluut!P$1,CBS_bodemgebruik_2015!$C$1:$F$1,0))</f>
        <v>0</v>
      </c>
      <c r="Q249">
        <f>INDEX(CBS_bodemgebruik_2015!$C:$I,MATCH(Verdeelsleutels_absoluut!$C249,CBS_bodemgebruik_2015!$B:$B,0),MATCH(Verdeelsleutels_absoluut!Q$1,CBS_bodemgebruik_2015!$C$1:$I$1,0))</f>
        <v>0</v>
      </c>
      <c r="R249">
        <f>INDEX(CBS_bodemgebruik_2015!$C:$I,MATCH(Verdeelsleutels_absoluut!$C249,CBS_bodemgebruik_2015!$B:$B,0),MATCH(Verdeelsleutels_absoluut!R$1,CBS_bodemgebruik_2015!$C$1:$I$1,0))</f>
        <v>2</v>
      </c>
      <c r="S249">
        <f>INDEX(CBS_bodemgebruik_2015!$C:$I,MATCH(Verdeelsleutels_absoluut!$C249,CBS_bodemgebruik_2015!$B:$B,0),MATCH(Verdeelsleutels_absoluut!S$1,CBS_bodemgebruik_2015!$C$1:$I$1,0))</f>
        <v>32</v>
      </c>
      <c r="T249">
        <f t="shared" si="9"/>
        <v>34</v>
      </c>
      <c r="U249">
        <f>INDEX(CBS_wegen_2019!B:C,MATCH(C249,CBS_wegen_2019!B:B,0),2)</f>
        <v>128</v>
      </c>
    </row>
    <row r="250" spans="2:21">
      <c r="B250" t="str">
        <f>INDEX('ETLocal datasets'!B:C,MATCH(Verdeelsleutels_absoluut!C250,'ETLocal datasets'!C:C,0),1)</f>
        <v>GM0788</v>
      </c>
      <c r="C250" t="str">
        <f>'ETLocal datasets'!C236</f>
        <v>Haaren</v>
      </c>
      <c r="D250">
        <f>INDEX(CBS_bevolking_2018!B:C,MATCH(Verdeelsleutels_absoluut!C250,CBS_bevolking_2018!B:B,0),2)</f>
        <v>14195</v>
      </c>
      <c r="E250">
        <f>INDEX(CBS_landbouw_2018!$C:$I,MATCH(Verdeelsleutels_absoluut!$C250,CBS_landbouw_2018!$B:$B,0),MATCH(Verdeelsleutels_absoluut!E$1,CBS_landbouw_2018!$C$1:$I$1,0))</f>
        <v>323190</v>
      </c>
      <c r="F250">
        <f>INDEX(CBS_landbouw_2018!$C:$I,MATCH(Verdeelsleutels_absoluut!$C250,CBS_landbouw_2018!$B:$B,0),MATCH(Verdeelsleutels_absoluut!F$1,CBS_landbouw_2018!$C$1:$I$1,0))</f>
        <v>83728</v>
      </c>
      <c r="G250">
        <f>INDEX(CBS_landbouw_2018!$C:$I,MATCH(Verdeelsleutels_absoluut!$C250,CBS_landbouw_2018!$B:$B,0),MATCH(Verdeelsleutels_absoluut!G$1,CBS_landbouw_2018!$C$1:$I$1,0))</f>
        <v>2765</v>
      </c>
      <c r="H250">
        <f>INDEX(CBS_landbouw_2018!$C:$I,MATCH(Verdeelsleutels_absoluut!$C250,CBS_landbouw_2018!$B:$B,0),MATCH(Verdeelsleutels_absoluut!H$1,CBS_landbouw_2018!$C$1:$I$1,0))</f>
        <v>56899</v>
      </c>
      <c r="I250">
        <f>INDEX(CBS_landbouw_2018!$C:$I,MATCH(Verdeelsleutels_absoluut!$C250,CBS_landbouw_2018!$B:$B,0),MATCH(Verdeelsleutels_absoluut!I$1,CBS_landbouw_2018!$C$1:$I$1,0))</f>
        <v>143073</v>
      </c>
      <c r="J250">
        <f>INDEX(CBS_landbouw_2018!$C:$I,MATCH(Verdeelsleutels_absoluut!$C250,CBS_landbouw_2018!$B:$B,0),MATCH(Verdeelsleutels_absoluut!J$1,CBS_landbouw_2018!$C$1:$I$1,0))</f>
        <v>11817</v>
      </c>
      <c r="K250">
        <f>INDEX(CBS_landbouw_2018!$C:$I,MATCH(Verdeelsleutels_absoluut!$C250,CBS_landbouw_2018!$B:$B,0),MATCH(Verdeelsleutels_absoluut!K$1,CBS_landbouw_2018!$C$1:$I$1,0))</f>
        <v>785</v>
      </c>
      <c r="L250">
        <f t="shared" si="10"/>
        <v>239462</v>
      </c>
      <c r="M250">
        <f>INDEX(CBS_bodemgebruik_2015!$C:$F,MATCH(Verdeelsleutels_absoluut!$C250,CBS_bodemgebruik_2015!$B:$B,0),MATCH(Verdeelsleutels_absoluut!M$1,CBS_bodemgebruik_2015!$C$1:$F$1,0))</f>
        <v>4165</v>
      </c>
      <c r="N250">
        <f>INDEX(CBS_bodemgebruik_2015!$C:$F,MATCH(Verdeelsleutels_absoluut!$C250,CBS_bodemgebruik_2015!$B:$B,0),MATCH(Verdeelsleutels_absoluut!N$1,CBS_bodemgebruik_2015!$C$1:$F$1,0))</f>
        <v>12</v>
      </c>
      <c r="O250">
        <f>INDEX(CBS_bodemgebruik_2015!$C:$F,MATCH(Verdeelsleutels_absoluut!$C250,CBS_bodemgebruik_2015!$B:$B,0),MATCH(Verdeelsleutels_absoluut!O$1,CBS_bodemgebruik_2015!$C$1:$F$1,0))</f>
        <v>918</v>
      </c>
      <c r="P250">
        <f>INDEX(CBS_bodemgebruik_2015!$C:$F,MATCH(Verdeelsleutels_absoluut!$C250,CBS_bodemgebruik_2015!$B:$B,0),MATCH(Verdeelsleutels_absoluut!P$1,CBS_bodemgebruik_2015!$C$1:$F$1,0))</f>
        <v>18</v>
      </c>
      <c r="Q250">
        <f>INDEX(CBS_bodemgebruik_2015!$C:$I,MATCH(Verdeelsleutels_absoluut!$C250,CBS_bodemgebruik_2015!$B:$B,0),MATCH(Verdeelsleutels_absoluut!Q$1,CBS_bodemgebruik_2015!$C$1:$I$1,0))</f>
        <v>8</v>
      </c>
      <c r="R250">
        <f>INDEX(CBS_bodemgebruik_2015!$C:$I,MATCH(Verdeelsleutels_absoluut!$C250,CBS_bodemgebruik_2015!$B:$B,0),MATCH(Verdeelsleutels_absoluut!R$1,CBS_bodemgebruik_2015!$C$1:$I$1,0))</f>
        <v>0</v>
      </c>
      <c r="S250">
        <f>INDEX(CBS_bodemgebruik_2015!$C:$I,MATCH(Verdeelsleutels_absoluut!$C250,CBS_bodemgebruik_2015!$B:$B,0),MATCH(Verdeelsleutels_absoluut!S$1,CBS_bodemgebruik_2015!$C$1:$I$1,0))</f>
        <v>86</v>
      </c>
      <c r="T250">
        <f t="shared" si="9"/>
        <v>94</v>
      </c>
      <c r="U250">
        <f>INDEX(CBS_wegen_2019!B:C,MATCH(C250,CBS_wegen_2019!B:B,0),2)</f>
        <v>204</v>
      </c>
    </row>
    <row r="251" spans="2:21">
      <c r="B251" t="str">
        <f>INDEX('ETLocal datasets'!B:C,MATCH(Verdeelsleutels_absoluut!C251,'ETLocal datasets'!C:C,0),1)</f>
        <v>GM0794</v>
      </c>
      <c r="C251" t="str">
        <f>'ETLocal datasets'!C237</f>
        <v>Helmond</v>
      </c>
      <c r="D251">
        <f>INDEX(CBS_bevolking_2018!B:C,MATCH(Verdeelsleutels_absoluut!C251,CBS_bevolking_2018!B:B,0),2)</f>
        <v>91524</v>
      </c>
      <c r="E251">
        <f>INDEX(CBS_landbouw_2018!$C:$I,MATCH(Verdeelsleutels_absoluut!$C251,CBS_landbouw_2018!$B:$B,0),MATCH(Verdeelsleutels_absoluut!E$1,CBS_landbouw_2018!$C$1:$I$1,0))</f>
        <v>91264</v>
      </c>
      <c r="F251">
        <f>INDEX(CBS_landbouw_2018!$C:$I,MATCH(Verdeelsleutels_absoluut!$C251,CBS_landbouw_2018!$B:$B,0),MATCH(Verdeelsleutels_absoluut!F$1,CBS_landbouw_2018!$C$1:$I$1,0))</f>
        <v>22654</v>
      </c>
      <c r="G251">
        <f>INDEX(CBS_landbouw_2018!$C:$I,MATCH(Verdeelsleutels_absoluut!$C251,CBS_landbouw_2018!$B:$B,0),MATCH(Verdeelsleutels_absoluut!G$1,CBS_landbouw_2018!$C$1:$I$1,0))</f>
        <v>647</v>
      </c>
      <c r="H251">
        <f>INDEX(CBS_landbouw_2018!$C:$I,MATCH(Verdeelsleutels_absoluut!$C251,CBS_landbouw_2018!$B:$B,0),MATCH(Verdeelsleutels_absoluut!H$1,CBS_landbouw_2018!$C$1:$I$1,0))</f>
        <v>29356</v>
      </c>
      <c r="I251">
        <f>INDEX(CBS_landbouw_2018!$C:$I,MATCH(Verdeelsleutels_absoluut!$C251,CBS_landbouw_2018!$B:$B,0),MATCH(Verdeelsleutels_absoluut!I$1,CBS_landbouw_2018!$C$1:$I$1,0))</f>
        <v>0</v>
      </c>
      <c r="J251">
        <f>INDEX(CBS_landbouw_2018!$C:$I,MATCH(Verdeelsleutels_absoluut!$C251,CBS_landbouw_2018!$B:$B,0),MATCH(Verdeelsleutels_absoluut!J$1,CBS_landbouw_2018!$C$1:$I$1,0))</f>
        <v>4960</v>
      </c>
      <c r="K251">
        <f>INDEX(CBS_landbouw_2018!$C:$I,MATCH(Verdeelsleutels_absoluut!$C251,CBS_landbouw_2018!$B:$B,0),MATCH(Verdeelsleutels_absoluut!K$1,CBS_landbouw_2018!$C$1:$I$1,0))</f>
        <v>659</v>
      </c>
      <c r="L251">
        <f t="shared" si="10"/>
        <v>68610</v>
      </c>
      <c r="M251">
        <f>INDEX(CBS_bodemgebruik_2015!$C:$F,MATCH(Verdeelsleutels_absoluut!$C251,CBS_bodemgebruik_2015!$B:$B,0),MATCH(Verdeelsleutels_absoluut!M$1,CBS_bodemgebruik_2015!$C$1:$F$1,0))</f>
        <v>1496</v>
      </c>
      <c r="N251">
        <f>INDEX(CBS_bodemgebruik_2015!$C:$F,MATCH(Verdeelsleutels_absoluut!$C251,CBS_bodemgebruik_2015!$B:$B,0),MATCH(Verdeelsleutels_absoluut!N$1,CBS_bodemgebruik_2015!$C$1:$F$1,0))</f>
        <v>198</v>
      </c>
      <c r="O251">
        <f>INDEX(CBS_bodemgebruik_2015!$C:$F,MATCH(Verdeelsleutels_absoluut!$C251,CBS_bodemgebruik_2015!$B:$B,0),MATCH(Verdeelsleutels_absoluut!O$1,CBS_bodemgebruik_2015!$C$1:$F$1,0))</f>
        <v>904</v>
      </c>
      <c r="P251">
        <f>INDEX(CBS_bodemgebruik_2015!$C:$F,MATCH(Verdeelsleutels_absoluut!$C251,CBS_bodemgebruik_2015!$B:$B,0),MATCH(Verdeelsleutels_absoluut!P$1,CBS_bodemgebruik_2015!$C$1:$F$1,0))</f>
        <v>11</v>
      </c>
      <c r="Q251">
        <f>INDEX(CBS_bodemgebruik_2015!$C:$I,MATCH(Verdeelsleutels_absoluut!$C251,CBS_bodemgebruik_2015!$B:$B,0),MATCH(Verdeelsleutels_absoluut!Q$1,CBS_bodemgebruik_2015!$C$1:$I$1,0))</f>
        <v>34</v>
      </c>
      <c r="R251">
        <f>INDEX(CBS_bodemgebruik_2015!$C:$I,MATCH(Verdeelsleutels_absoluut!$C251,CBS_bodemgebruik_2015!$B:$B,0),MATCH(Verdeelsleutels_absoluut!R$1,CBS_bodemgebruik_2015!$C$1:$I$1,0))</f>
        <v>6</v>
      </c>
      <c r="S251">
        <f>INDEX(CBS_bodemgebruik_2015!$C:$I,MATCH(Verdeelsleutels_absoluut!$C251,CBS_bodemgebruik_2015!$B:$B,0),MATCH(Verdeelsleutels_absoluut!S$1,CBS_bodemgebruik_2015!$C$1:$I$1,0))</f>
        <v>105</v>
      </c>
      <c r="T251">
        <f t="shared" si="9"/>
        <v>145</v>
      </c>
      <c r="U251">
        <f>INDEX(CBS_wegen_2019!B:C,MATCH(C251,CBS_wegen_2019!B:B,0),2)</f>
        <v>518</v>
      </c>
    </row>
    <row r="252" spans="2:21">
      <c r="B252" t="str">
        <f>INDEX('ETLocal datasets'!B:C,MATCH(Verdeelsleutels_absoluut!C252,'ETLocal datasets'!C:C,0),1)</f>
        <v>GM0796</v>
      </c>
      <c r="C252" t="str">
        <f>'ETLocal datasets'!C238</f>
        <v>'s-Hertogenbosch</v>
      </c>
      <c r="D252">
        <f>INDEX(CBS_bevolking_2018!B:C,MATCH(Verdeelsleutels_absoluut!C252,CBS_bevolking_2018!B:B,0),2)</f>
        <v>154205</v>
      </c>
      <c r="E252">
        <f>INDEX(CBS_landbouw_2018!$C:$I,MATCH(Verdeelsleutels_absoluut!$C252,CBS_landbouw_2018!$B:$B,0),MATCH(Verdeelsleutels_absoluut!E$1,CBS_landbouw_2018!$C$1:$I$1,0))</f>
        <v>505198</v>
      </c>
      <c r="F252">
        <f>INDEX(CBS_landbouw_2018!$C:$I,MATCH(Verdeelsleutels_absoluut!$C252,CBS_landbouw_2018!$B:$B,0),MATCH(Verdeelsleutels_absoluut!F$1,CBS_landbouw_2018!$C$1:$I$1,0))</f>
        <v>139465</v>
      </c>
      <c r="G252">
        <f>INDEX(CBS_landbouw_2018!$C:$I,MATCH(Verdeelsleutels_absoluut!$C252,CBS_landbouw_2018!$B:$B,0),MATCH(Verdeelsleutels_absoluut!G$1,CBS_landbouw_2018!$C$1:$I$1,0))</f>
        <v>5249</v>
      </c>
      <c r="H252">
        <f>INDEX(CBS_landbouw_2018!$C:$I,MATCH(Verdeelsleutels_absoluut!$C252,CBS_landbouw_2018!$B:$B,0),MATCH(Verdeelsleutels_absoluut!H$1,CBS_landbouw_2018!$C$1:$I$1,0))</f>
        <v>111495</v>
      </c>
      <c r="I252">
        <f>INDEX(CBS_landbouw_2018!$C:$I,MATCH(Verdeelsleutels_absoluut!$C252,CBS_landbouw_2018!$B:$B,0),MATCH(Verdeelsleutels_absoluut!I$1,CBS_landbouw_2018!$C$1:$I$1,0))</f>
        <v>0</v>
      </c>
      <c r="J252">
        <f>INDEX(CBS_landbouw_2018!$C:$I,MATCH(Verdeelsleutels_absoluut!$C252,CBS_landbouw_2018!$B:$B,0),MATCH(Verdeelsleutels_absoluut!J$1,CBS_landbouw_2018!$C$1:$I$1,0))</f>
        <v>22344</v>
      </c>
      <c r="K252">
        <f>INDEX(CBS_landbouw_2018!$C:$I,MATCH(Verdeelsleutels_absoluut!$C252,CBS_landbouw_2018!$B:$B,0),MATCH(Verdeelsleutels_absoluut!K$1,CBS_landbouw_2018!$C$1:$I$1,0))</f>
        <v>4858</v>
      </c>
      <c r="L252">
        <f t="shared" si="10"/>
        <v>365733</v>
      </c>
      <c r="M252">
        <f>INDEX(CBS_bodemgebruik_2015!$C:$F,MATCH(Verdeelsleutels_absoluut!$C252,CBS_bodemgebruik_2015!$B:$B,0),MATCH(Verdeelsleutels_absoluut!M$1,CBS_bodemgebruik_2015!$C$1:$F$1,0))</f>
        <v>5482</v>
      </c>
      <c r="N252">
        <f>INDEX(CBS_bodemgebruik_2015!$C:$F,MATCH(Verdeelsleutels_absoluut!$C252,CBS_bodemgebruik_2015!$B:$B,0),MATCH(Verdeelsleutels_absoluut!N$1,CBS_bodemgebruik_2015!$C$1:$F$1,0))</f>
        <v>359</v>
      </c>
      <c r="O252">
        <f>INDEX(CBS_bodemgebruik_2015!$C:$F,MATCH(Verdeelsleutels_absoluut!$C252,CBS_bodemgebruik_2015!$B:$B,0),MATCH(Verdeelsleutels_absoluut!O$1,CBS_bodemgebruik_2015!$C$1:$F$1,0))</f>
        <v>520</v>
      </c>
      <c r="P252">
        <f>INDEX(CBS_bodemgebruik_2015!$C:$F,MATCH(Verdeelsleutels_absoluut!$C252,CBS_bodemgebruik_2015!$B:$B,0),MATCH(Verdeelsleutels_absoluut!P$1,CBS_bodemgebruik_2015!$C$1:$F$1,0))</f>
        <v>72</v>
      </c>
      <c r="Q252">
        <f>INDEX(CBS_bodemgebruik_2015!$C:$I,MATCH(Verdeelsleutels_absoluut!$C252,CBS_bodemgebruik_2015!$B:$B,0),MATCH(Verdeelsleutels_absoluut!Q$1,CBS_bodemgebruik_2015!$C$1:$I$1,0))</f>
        <v>25</v>
      </c>
      <c r="R252">
        <f>INDEX(CBS_bodemgebruik_2015!$C:$I,MATCH(Verdeelsleutels_absoluut!$C252,CBS_bodemgebruik_2015!$B:$B,0),MATCH(Verdeelsleutels_absoluut!R$1,CBS_bodemgebruik_2015!$C$1:$I$1,0))</f>
        <v>172</v>
      </c>
      <c r="S252">
        <f>INDEX(CBS_bodemgebruik_2015!$C:$I,MATCH(Verdeelsleutels_absoluut!$C252,CBS_bodemgebruik_2015!$B:$B,0),MATCH(Verdeelsleutels_absoluut!S$1,CBS_bodemgebruik_2015!$C$1:$I$1,0))</f>
        <v>467</v>
      </c>
      <c r="T252">
        <f t="shared" si="9"/>
        <v>664</v>
      </c>
      <c r="U252">
        <f>INDEX(CBS_wegen_2019!B:C,MATCH(C252,CBS_wegen_2019!B:B,0),2)</f>
        <v>775</v>
      </c>
    </row>
    <row r="253" spans="2:21">
      <c r="B253" t="str">
        <f>INDEX('ETLocal datasets'!B:C,MATCH(Verdeelsleutels_absoluut!C253,'ETLocal datasets'!C:C,0),1)</f>
        <v>GM0797</v>
      </c>
      <c r="C253" t="str">
        <f>'ETLocal datasets'!C239</f>
        <v>Heusden</v>
      </c>
      <c r="D253">
        <f>INDEX(CBS_bevolking_2018!B:C,MATCH(Verdeelsleutels_absoluut!C253,CBS_bevolking_2018!B:B,0),2)</f>
        <v>44135</v>
      </c>
      <c r="E253">
        <f>INDEX(CBS_landbouw_2018!$C:$I,MATCH(Verdeelsleutels_absoluut!$C253,CBS_landbouw_2018!$B:$B,0),MATCH(Verdeelsleutels_absoluut!E$1,CBS_landbouw_2018!$C$1:$I$1,0))</f>
        <v>351592</v>
      </c>
      <c r="F253">
        <f>INDEX(CBS_landbouw_2018!$C:$I,MATCH(Verdeelsleutels_absoluut!$C253,CBS_landbouw_2018!$B:$B,0),MATCH(Verdeelsleutels_absoluut!F$1,CBS_landbouw_2018!$C$1:$I$1,0))</f>
        <v>150480</v>
      </c>
      <c r="G253">
        <f>INDEX(CBS_landbouw_2018!$C:$I,MATCH(Verdeelsleutels_absoluut!$C253,CBS_landbouw_2018!$B:$B,0),MATCH(Verdeelsleutels_absoluut!G$1,CBS_landbouw_2018!$C$1:$I$1,0))</f>
        <v>3427</v>
      </c>
      <c r="H253">
        <f>INDEX(CBS_landbouw_2018!$C:$I,MATCH(Verdeelsleutels_absoluut!$C253,CBS_landbouw_2018!$B:$B,0),MATCH(Verdeelsleutels_absoluut!H$1,CBS_landbouw_2018!$C$1:$I$1,0))</f>
        <v>5914</v>
      </c>
      <c r="I253">
        <f>INDEX(CBS_landbouw_2018!$C:$I,MATCH(Verdeelsleutels_absoluut!$C253,CBS_landbouw_2018!$B:$B,0),MATCH(Verdeelsleutels_absoluut!I$1,CBS_landbouw_2018!$C$1:$I$1,0))</f>
        <v>140457</v>
      </c>
      <c r="J253">
        <f>INDEX(CBS_landbouw_2018!$C:$I,MATCH(Verdeelsleutels_absoluut!$C253,CBS_landbouw_2018!$B:$B,0),MATCH(Verdeelsleutels_absoluut!J$1,CBS_landbouw_2018!$C$1:$I$1,0))</f>
        <v>18261</v>
      </c>
      <c r="K253">
        <f>INDEX(CBS_landbouw_2018!$C:$I,MATCH(Verdeelsleutels_absoluut!$C253,CBS_landbouw_2018!$B:$B,0),MATCH(Verdeelsleutels_absoluut!K$1,CBS_landbouw_2018!$C$1:$I$1,0))</f>
        <v>5345</v>
      </c>
      <c r="L253">
        <f t="shared" si="10"/>
        <v>201112</v>
      </c>
      <c r="M253">
        <f>INDEX(CBS_bodemgebruik_2015!$C:$F,MATCH(Verdeelsleutels_absoluut!$C253,CBS_bodemgebruik_2015!$B:$B,0),MATCH(Verdeelsleutels_absoluut!M$1,CBS_bodemgebruik_2015!$C$1:$F$1,0))</f>
        <v>4685</v>
      </c>
      <c r="N253">
        <f>INDEX(CBS_bodemgebruik_2015!$C:$F,MATCH(Verdeelsleutels_absoluut!$C253,CBS_bodemgebruik_2015!$B:$B,0),MATCH(Verdeelsleutels_absoluut!N$1,CBS_bodemgebruik_2015!$C$1:$F$1,0))</f>
        <v>75</v>
      </c>
      <c r="O253">
        <f>INDEX(CBS_bodemgebruik_2015!$C:$F,MATCH(Verdeelsleutels_absoluut!$C253,CBS_bodemgebruik_2015!$B:$B,0),MATCH(Verdeelsleutels_absoluut!O$1,CBS_bodemgebruik_2015!$C$1:$F$1,0))</f>
        <v>1090</v>
      </c>
      <c r="P253">
        <f>INDEX(CBS_bodemgebruik_2015!$C:$F,MATCH(Verdeelsleutels_absoluut!$C253,CBS_bodemgebruik_2015!$B:$B,0),MATCH(Verdeelsleutels_absoluut!P$1,CBS_bodemgebruik_2015!$C$1:$F$1,0))</f>
        <v>414</v>
      </c>
      <c r="Q253">
        <f>INDEX(CBS_bodemgebruik_2015!$C:$I,MATCH(Verdeelsleutels_absoluut!$C253,CBS_bodemgebruik_2015!$B:$B,0),MATCH(Verdeelsleutels_absoluut!Q$1,CBS_bodemgebruik_2015!$C$1:$I$1,0))</f>
        <v>36</v>
      </c>
      <c r="R253">
        <f>INDEX(CBS_bodemgebruik_2015!$C:$I,MATCH(Verdeelsleutels_absoluut!$C253,CBS_bodemgebruik_2015!$B:$B,0),MATCH(Verdeelsleutels_absoluut!R$1,CBS_bodemgebruik_2015!$C$1:$I$1,0))</f>
        <v>61</v>
      </c>
      <c r="S253">
        <f>INDEX(CBS_bodemgebruik_2015!$C:$I,MATCH(Verdeelsleutels_absoluut!$C253,CBS_bodemgebruik_2015!$B:$B,0),MATCH(Verdeelsleutels_absoluut!S$1,CBS_bodemgebruik_2015!$C$1:$I$1,0))</f>
        <v>95</v>
      </c>
      <c r="T253">
        <f t="shared" si="9"/>
        <v>192</v>
      </c>
      <c r="U253">
        <f>INDEX(CBS_wegen_2019!B:C,MATCH(C253,CBS_wegen_2019!B:B,0),2)</f>
        <v>331</v>
      </c>
    </row>
    <row r="254" spans="2:21">
      <c r="B254" t="str">
        <f>INDEX('ETLocal datasets'!B:C,MATCH(Verdeelsleutels_absoluut!C254,'ETLocal datasets'!C:C,0),1)</f>
        <v>GM0798</v>
      </c>
      <c r="C254" t="str">
        <f>'ETLocal datasets'!C240</f>
        <v>Hilvarenbeek</v>
      </c>
      <c r="D254">
        <f>INDEX(CBS_bevolking_2018!B:C,MATCH(Verdeelsleutels_absoluut!C254,CBS_bevolking_2018!B:B,0),2)</f>
        <v>15334</v>
      </c>
      <c r="E254">
        <f>INDEX(CBS_landbouw_2018!$C:$I,MATCH(Verdeelsleutels_absoluut!$C254,CBS_landbouw_2018!$B:$B,0),MATCH(Verdeelsleutels_absoluut!E$1,CBS_landbouw_2018!$C$1:$I$1,0))</f>
        <v>515280</v>
      </c>
      <c r="F254">
        <f>INDEX(CBS_landbouw_2018!$C:$I,MATCH(Verdeelsleutels_absoluut!$C254,CBS_landbouw_2018!$B:$B,0),MATCH(Verdeelsleutels_absoluut!F$1,CBS_landbouw_2018!$C$1:$I$1,0))</f>
        <v>58801</v>
      </c>
      <c r="G254">
        <f>INDEX(CBS_landbouw_2018!$C:$I,MATCH(Verdeelsleutels_absoluut!$C254,CBS_landbouw_2018!$B:$B,0),MATCH(Verdeelsleutels_absoluut!G$1,CBS_landbouw_2018!$C$1:$I$1,0))</f>
        <v>7847</v>
      </c>
      <c r="H254">
        <f>INDEX(CBS_landbouw_2018!$C:$I,MATCH(Verdeelsleutels_absoluut!$C254,CBS_landbouw_2018!$B:$B,0),MATCH(Verdeelsleutels_absoluut!H$1,CBS_landbouw_2018!$C$1:$I$1,0))</f>
        <v>154140</v>
      </c>
      <c r="I254">
        <f>INDEX(CBS_landbouw_2018!$C:$I,MATCH(Verdeelsleutels_absoluut!$C254,CBS_landbouw_2018!$B:$B,0),MATCH(Verdeelsleutels_absoluut!I$1,CBS_landbouw_2018!$C$1:$I$1,0))</f>
        <v>255040</v>
      </c>
      <c r="J254">
        <f>INDEX(CBS_landbouw_2018!$C:$I,MATCH(Verdeelsleutels_absoluut!$C254,CBS_landbouw_2018!$B:$B,0),MATCH(Verdeelsleutels_absoluut!J$1,CBS_landbouw_2018!$C$1:$I$1,0))</f>
        <v>27089</v>
      </c>
      <c r="K254">
        <f>INDEX(CBS_landbouw_2018!$C:$I,MATCH(Verdeelsleutels_absoluut!$C254,CBS_landbouw_2018!$B:$B,0),MATCH(Verdeelsleutels_absoluut!K$1,CBS_landbouw_2018!$C$1:$I$1,0))</f>
        <v>24327</v>
      </c>
      <c r="L254">
        <f t="shared" si="10"/>
        <v>456479</v>
      </c>
      <c r="M254">
        <f>INDEX(CBS_bodemgebruik_2015!$C:$F,MATCH(Verdeelsleutels_absoluut!$C254,CBS_bodemgebruik_2015!$B:$B,0),MATCH(Verdeelsleutels_absoluut!M$1,CBS_bodemgebruik_2015!$C$1:$F$1,0))</f>
        <v>5670</v>
      </c>
      <c r="N254">
        <f>INDEX(CBS_bodemgebruik_2015!$C:$F,MATCH(Verdeelsleutels_absoluut!$C254,CBS_bodemgebruik_2015!$B:$B,0),MATCH(Verdeelsleutels_absoluut!N$1,CBS_bodemgebruik_2015!$C$1:$F$1,0))</f>
        <v>10</v>
      </c>
      <c r="O254">
        <f>INDEX(CBS_bodemgebruik_2015!$C:$F,MATCH(Verdeelsleutels_absoluut!$C254,CBS_bodemgebruik_2015!$B:$B,0),MATCH(Verdeelsleutels_absoluut!O$1,CBS_bodemgebruik_2015!$C$1:$F$1,0))</f>
        <v>2580</v>
      </c>
      <c r="P254">
        <f>INDEX(CBS_bodemgebruik_2015!$C:$F,MATCH(Verdeelsleutels_absoluut!$C254,CBS_bodemgebruik_2015!$B:$B,0),MATCH(Verdeelsleutels_absoluut!P$1,CBS_bodemgebruik_2015!$C$1:$F$1,0))</f>
        <v>134</v>
      </c>
      <c r="Q254">
        <f>INDEX(CBS_bodemgebruik_2015!$C:$I,MATCH(Verdeelsleutels_absoluut!$C254,CBS_bodemgebruik_2015!$B:$B,0),MATCH(Verdeelsleutels_absoluut!Q$1,CBS_bodemgebruik_2015!$C$1:$I$1,0))</f>
        <v>124</v>
      </c>
      <c r="R254">
        <f>INDEX(CBS_bodemgebruik_2015!$C:$I,MATCH(Verdeelsleutels_absoluut!$C254,CBS_bodemgebruik_2015!$B:$B,0),MATCH(Verdeelsleutels_absoluut!R$1,CBS_bodemgebruik_2015!$C$1:$I$1,0))</f>
        <v>79</v>
      </c>
      <c r="S254">
        <f>INDEX(CBS_bodemgebruik_2015!$C:$I,MATCH(Verdeelsleutels_absoluut!$C254,CBS_bodemgebruik_2015!$B:$B,0),MATCH(Verdeelsleutels_absoluut!S$1,CBS_bodemgebruik_2015!$C$1:$I$1,0))</f>
        <v>87</v>
      </c>
      <c r="T254">
        <f t="shared" si="9"/>
        <v>290</v>
      </c>
      <c r="U254">
        <f>INDEX(CBS_wegen_2019!B:C,MATCH(C254,CBS_wegen_2019!B:B,0),2)</f>
        <v>267</v>
      </c>
    </row>
    <row r="255" spans="2:21">
      <c r="B255" t="str">
        <f>INDEX('ETLocal datasets'!B:C,MATCH(Verdeelsleutels_absoluut!C255,'ETLocal datasets'!C:C,0),1)</f>
        <v>GM0809</v>
      </c>
      <c r="C255" t="str">
        <f>'ETLocal datasets'!C241</f>
        <v>Loon op Zand</v>
      </c>
      <c r="D255">
        <f>INDEX(CBS_bevolking_2018!B:C,MATCH(Verdeelsleutels_absoluut!C255,CBS_bevolking_2018!B:B,0),2)</f>
        <v>23327</v>
      </c>
      <c r="E255">
        <f>INDEX(CBS_landbouw_2018!$C:$I,MATCH(Verdeelsleutels_absoluut!$C255,CBS_landbouw_2018!$B:$B,0),MATCH(Verdeelsleutels_absoluut!E$1,CBS_landbouw_2018!$C$1:$I$1,0))</f>
        <v>143035</v>
      </c>
      <c r="F255">
        <f>INDEX(CBS_landbouw_2018!$C:$I,MATCH(Verdeelsleutels_absoluut!$C255,CBS_landbouw_2018!$B:$B,0),MATCH(Verdeelsleutels_absoluut!F$1,CBS_landbouw_2018!$C$1:$I$1,0))</f>
        <v>53219</v>
      </c>
      <c r="G255">
        <f>INDEX(CBS_landbouw_2018!$C:$I,MATCH(Verdeelsleutels_absoluut!$C255,CBS_landbouw_2018!$B:$B,0),MATCH(Verdeelsleutels_absoluut!G$1,CBS_landbouw_2018!$C$1:$I$1,0))</f>
        <v>869</v>
      </c>
      <c r="H255">
        <f>INDEX(CBS_landbouw_2018!$C:$I,MATCH(Verdeelsleutels_absoluut!$C255,CBS_landbouw_2018!$B:$B,0),MATCH(Verdeelsleutels_absoluut!H$1,CBS_landbouw_2018!$C$1:$I$1,0))</f>
        <v>12821</v>
      </c>
      <c r="I255">
        <f>INDEX(CBS_landbouw_2018!$C:$I,MATCH(Verdeelsleutels_absoluut!$C255,CBS_landbouw_2018!$B:$B,0),MATCH(Verdeelsleutels_absoluut!I$1,CBS_landbouw_2018!$C$1:$I$1,0))</f>
        <v>173852</v>
      </c>
      <c r="J255">
        <f>INDEX(CBS_landbouw_2018!$C:$I,MATCH(Verdeelsleutels_absoluut!$C255,CBS_landbouw_2018!$B:$B,0),MATCH(Verdeelsleutels_absoluut!J$1,CBS_landbouw_2018!$C$1:$I$1,0))</f>
        <v>10438</v>
      </c>
      <c r="K255">
        <f>INDEX(CBS_landbouw_2018!$C:$I,MATCH(Verdeelsleutels_absoluut!$C255,CBS_landbouw_2018!$B:$B,0),MATCH(Verdeelsleutels_absoluut!K$1,CBS_landbouw_2018!$C$1:$I$1,0))</f>
        <v>3881</v>
      </c>
      <c r="L255">
        <f t="shared" si="10"/>
        <v>89816</v>
      </c>
      <c r="M255">
        <f>INDEX(CBS_bodemgebruik_2015!$C:$F,MATCH(Verdeelsleutels_absoluut!$C255,CBS_bodemgebruik_2015!$B:$B,0),MATCH(Verdeelsleutels_absoluut!M$1,CBS_bodemgebruik_2015!$C$1:$F$1,0))</f>
        <v>2248</v>
      </c>
      <c r="N255">
        <f>INDEX(CBS_bodemgebruik_2015!$C:$F,MATCH(Verdeelsleutels_absoluut!$C255,CBS_bodemgebruik_2015!$B:$B,0),MATCH(Verdeelsleutels_absoluut!N$1,CBS_bodemgebruik_2015!$C$1:$F$1,0))</f>
        <v>10</v>
      </c>
      <c r="O255">
        <f>INDEX(CBS_bodemgebruik_2015!$C:$F,MATCH(Verdeelsleutels_absoluut!$C255,CBS_bodemgebruik_2015!$B:$B,0),MATCH(Verdeelsleutels_absoluut!O$1,CBS_bodemgebruik_2015!$C$1:$F$1,0))</f>
        <v>1529</v>
      </c>
      <c r="P255">
        <f>INDEX(CBS_bodemgebruik_2015!$C:$F,MATCH(Verdeelsleutels_absoluut!$C255,CBS_bodemgebruik_2015!$B:$B,0),MATCH(Verdeelsleutels_absoluut!P$1,CBS_bodemgebruik_2015!$C$1:$F$1,0))</f>
        <v>209</v>
      </c>
      <c r="Q255">
        <f>INDEX(CBS_bodemgebruik_2015!$C:$I,MATCH(Verdeelsleutels_absoluut!$C255,CBS_bodemgebruik_2015!$B:$B,0),MATCH(Verdeelsleutels_absoluut!Q$1,CBS_bodemgebruik_2015!$C$1:$I$1,0))</f>
        <v>22</v>
      </c>
      <c r="R255">
        <f>INDEX(CBS_bodemgebruik_2015!$C:$I,MATCH(Verdeelsleutels_absoluut!$C255,CBS_bodemgebruik_2015!$B:$B,0),MATCH(Verdeelsleutels_absoluut!R$1,CBS_bodemgebruik_2015!$C$1:$I$1,0))</f>
        <v>36</v>
      </c>
      <c r="S255">
        <f>INDEX(CBS_bodemgebruik_2015!$C:$I,MATCH(Verdeelsleutels_absoluut!$C255,CBS_bodemgebruik_2015!$B:$B,0),MATCH(Verdeelsleutels_absoluut!S$1,CBS_bodemgebruik_2015!$C$1:$I$1,0))</f>
        <v>41</v>
      </c>
      <c r="T255">
        <f t="shared" si="9"/>
        <v>99</v>
      </c>
      <c r="U255">
        <f>INDEX(CBS_wegen_2019!B:C,MATCH(C255,CBS_wegen_2019!B:B,0),2)</f>
        <v>205</v>
      </c>
    </row>
    <row r="256" spans="2:21">
      <c r="B256" t="str">
        <f>INDEX('ETLocal datasets'!B:C,MATCH(Verdeelsleutels_absoluut!C256,'ETLocal datasets'!C:C,0),1)</f>
        <v>GM0815</v>
      </c>
      <c r="C256" t="str">
        <f>'ETLocal datasets'!C242</f>
        <v>Mill en Sint Hubert</v>
      </c>
      <c r="D256">
        <f>INDEX(CBS_bevolking_2018!B:C,MATCH(Verdeelsleutels_absoluut!C256,CBS_bevolking_2018!B:B,0),2)</f>
        <v>10891</v>
      </c>
      <c r="E256">
        <f>INDEX(CBS_landbouw_2018!$C:$I,MATCH(Verdeelsleutels_absoluut!$C256,CBS_landbouw_2018!$B:$B,0),MATCH(Verdeelsleutels_absoluut!E$1,CBS_landbouw_2018!$C$1:$I$1,0))</f>
        <v>242800</v>
      </c>
      <c r="F256">
        <f>INDEX(CBS_landbouw_2018!$C:$I,MATCH(Verdeelsleutels_absoluut!$C256,CBS_landbouw_2018!$B:$B,0),MATCH(Verdeelsleutels_absoluut!F$1,CBS_landbouw_2018!$C$1:$I$1,0))</f>
        <v>32805</v>
      </c>
      <c r="G256">
        <f>INDEX(CBS_landbouw_2018!$C:$I,MATCH(Verdeelsleutels_absoluut!$C256,CBS_landbouw_2018!$B:$B,0),MATCH(Verdeelsleutels_absoluut!G$1,CBS_landbouw_2018!$C$1:$I$1,0))</f>
        <v>2372</v>
      </c>
      <c r="H256">
        <f>INDEX(CBS_landbouw_2018!$C:$I,MATCH(Verdeelsleutels_absoluut!$C256,CBS_landbouw_2018!$B:$B,0),MATCH(Verdeelsleutels_absoluut!H$1,CBS_landbouw_2018!$C$1:$I$1,0))</f>
        <v>76427</v>
      </c>
      <c r="I256">
        <f>INDEX(CBS_landbouw_2018!$C:$I,MATCH(Verdeelsleutels_absoluut!$C256,CBS_landbouw_2018!$B:$B,0),MATCH(Verdeelsleutels_absoluut!I$1,CBS_landbouw_2018!$C$1:$I$1,0))</f>
        <v>335001</v>
      </c>
      <c r="J256">
        <f>INDEX(CBS_landbouw_2018!$C:$I,MATCH(Verdeelsleutels_absoluut!$C256,CBS_landbouw_2018!$B:$B,0),MATCH(Verdeelsleutels_absoluut!J$1,CBS_landbouw_2018!$C$1:$I$1,0))</f>
        <v>20203</v>
      </c>
      <c r="K256">
        <f>INDEX(CBS_landbouw_2018!$C:$I,MATCH(Verdeelsleutels_absoluut!$C256,CBS_landbouw_2018!$B:$B,0),MATCH(Verdeelsleutels_absoluut!K$1,CBS_landbouw_2018!$C$1:$I$1,0))</f>
        <v>6037</v>
      </c>
      <c r="L256">
        <f t="shared" si="10"/>
        <v>209995</v>
      </c>
      <c r="M256">
        <f>INDEX(CBS_bodemgebruik_2015!$C:$F,MATCH(Verdeelsleutels_absoluut!$C256,CBS_bodemgebruik_2015!$B:$B,0),MATCH(Verdeelsleutels_absoluut!M$1,CBS_bodemgebruik_2015!$C$1:$F$1,0))</f>
        <v>3832</v>
      </c>
      <c r="N256">
        <f>INDEX(CBS_bodemgebruik_2015!$C:$F,MATCH(Verdeelsleutels_absoluut!$C256,CBS_bodemgebruik_2015!$B:$B,0),MATCH(Verdeelsleutels_absoluut!N$1,CBS_bodemgebruik_2015!$C$1:$F$1,0))</f>
        <v>3</v>
      </c>
      <c r="O256">
        <f>INDEX(CBS_bodemgebruik_2015!$C:$F,MATCH(Verdeelsleutels_absoluut!$C256,CBS_bodemgebruik_2015!$B:$B,0),MATCH(Verdeelsleutels_absoluut!O$1,CBS_bodemgebruik_2015!$C$1:$F$1,0))</f>
        <v>800</v>
      </c>
      <c r="P256">
        <f>INDEX(CBS_bodemgebruik_2015!$C:$F,MATCH(Verdeelsleutels_absoluut!$C256,CBS_bodemgebruik_2015!$B:$B,0),MATCH(Verdeelsleutels_absoluut!P$1,CBS_bodemgebruik_2015!$C$1:$F$1,0))</f>
        <v>29</v>
      </c>
      <c r="Q256">
        <f>INDEX(CBS_bodemgebruik_2015!$C:$I,MATCH(Verdeelsleutels_absoluut!$C256,CBS_bodemgebruik_2015!$B:$B,0),MATCH(Verdeelsleutels_absoluut!Q$1,CBS_bodemgebruik_2015!$C$1:$I$1,0))</f>
        <v>13</v>
      </c>
      <c r="R256">
        <f>INDEX(CBS_bodemgebruik_2015!$C:$I,MATCH(Verdeelsleutels_absoluut!$C256,CBS_bodemgebruik_2015!$B:$B,0),MATCH(Verdeelsleutels_absoluut!R$1,CBS_bodemgebruik_2015!$C$1:$I$1,0))</f>
        <v>0</v>
      </c>
      <c r="S256">
        <f>INDEX(CBS_bodemgebruik_2015!$C:$I,MATCH(Verdeelsleutels_absoluut!$C256,CBS_bodemgebruik_2015!$B:$B,0),MATCH(Verdeelsleutels_absoluut!S$1,CBS_bodemgebruik_2015!$C$1:$I$1,0))</f>
        <v>28</v>
      </c>
      <c r="T256">
        <f t="shared" si="9"/>
        <v>41</v>
      </c>
      <c r="U256">
        <f>INDEX(CBS_wegen_2019!B:C,MATCH(C256,CBS_wegen_2019!B:B,0),2)</f>
        <v>222</v>
      </c>
    </row>
    <row r="257" spans="2:21">
      <c r="B257" t="str">
        <f>INDEX('ETLocal datasets'!B:C,MATCH(Verdeelsleutels_absoluut!C257,'ETLocal datasets'!C:C,0),1)</f>
        <v>GM0820</v>
      </c>
      <c r="C257" t="str">
        <f>'ETLocal datasets'!C243</f>
        <v>Nuenen, Gerwen en Nederwetten</v>
      </c>
      <c r="D257">
        <f>INDEX(CBS_bevolking_2018!B:C,MATCH(Verdeelsleutels_absoluut!C257,CBS_bevolking_2018!B:B,0),2)</f>
        <v>23186</v>
      </c>
      <c r="E257" s="5">
        <f>INDEX(CBS_landbouw_2018!$C:$I,MATCH("Nuenen",CBS_landbouw_2018!$B:$B,0),MATCH(Verdeelsleutels_absoluut!E$1,CBS_landbouw_2018!$C$1:$I$1,0))</f>
        <v>0</v>
      </c>
      <c r="F257" s="5">
        <f>INDEX(CBS_landbouw_2018!$C:$I,MATCH("Nuenen",CBS_landbouw_2018!$B:$B,0),MATCH(Verdeelsleutels_absoluut!F$1,CBS_landbouw_2018!$C$1:$I$1,0))</f>
        <v>0</v>
      </c>
      <c r="G257" s="5">
        <f>INDEX(CBS_landbouw_2018!$C:$I,MATCH("Nuenen",CBS_landbouw_2018!$B:$B,0),MATCH(Verdeelsleutels_absoluut!G$1,CBS_landbouw_2018!$C$1:$I$1,0))</f>
        <v>0</v>
      </c>
      <c r="H257" s="5">
        <f>INDEX(CBS_landbouw_2018!$C:$I,MATCH("Nuenen",CBS_landbouw_2018!$B:$B,0),MATCH(Verdeelsleutels_absoluut!H$1,CBS_landbouw_2018!$C$1:$I$1,0))</f>
        <v>0</v>
      </c>
      <c r="I257" s="5">
        <f>INDEX(CBS_landbouw_2018!$C:$I,MATCH("Nuenen",CBS_landbouw_2018!$B:$B,0),MATCH(Verdeelsleutels_absoluut!I$1,CBS_landbouw_2018!$C$1:$I$1,0))</f>
        <v>0</v>
      </c>
      <c r="J257" s="5">
        <f>INDEX(CBS_landbouw_2018!$C:$I,MATCH("Nuenen",CBS_landbouw_2018!$B:$B,0),MATCH(Verdeelsleutels_absoluut!J$1,CBS_landbouw_2018!$C$1:$I$1,0))</f>
        <v>0</v>
      </c>
      <c r="K257" s="5">
        <f>INDEX(CBS_landbouw_2018!$C:$I,MATCH("Nuenen",CBS_landbouw_2018!$B:$B,0),MATCH(Verdeelsleutels_absoluut!K$1,CBS_landbouw_2018!$C$1:$I$1,0))</f>
        <v>0</v>
      </c>
      <c r="L257" s="5">
        <f t="shared" si="10"/>
        <v>0</v>
      </c>
      <c r="M257" s="5">
        <f>INDEX(CBS_bodemgebruik_2015!$C:$F,MATCH("Nuenen",CBS_bodemgebruik_2015!$B:$B,0),MATCH(Verdeelsleutels_absoluut!M$1,CBS_bodemgebruik_2015!$C$1:$F$1,0))</f>
        <v>0</v>
      </c>
      <c r="N257" s="5">
        <f>INDEX(CBS_bodemgebruik_2015!$C:$F,MATCH("Nuenen",CBS_bodemgebruik_2015!$B:$B,0),MATCH(Verdeelsleutels_absoluut!N$1,CBS_bodemgebruik_2015!$C$1:$F$1,0))</f>
        <v>0</v>
      </c>
      <c r="O257" s="5">
        <f>INDEX(CBS_bodemgebruik_2015!$C:$F,MATCH("Nuenen",CBS_bodemgebruik_2015!$B:$B,0),MATCH(Verdeelsleutels_absoluut!O$1,CBS_bodemgebruik_2015!$C$1:$F$1,0))</f>
        <v>0</v>
      </c>
      <c r="P257" s="5">
        <f>INDEX(CBS_bodemgebruik_2015!$C:$F,MATCH("Nuenen",CBS_bodemgebruik_2015!$B:$B,0),MATCH(Verdeelsleutels_absoluut!P$1,CBS_bodemgebruik_2015!$C$1:$F$1,0))</f>
        <v>0</v>
      </c>
      <c r="Q257" s="5">
        <v>0</v>
      </c>
      <c r="R257" s="5">
        <v>0</v>
      </c>
      <c r="S257" s="5">
        <v>0</v>
      </c>
      <c r="T257" s="5">
        <v>0</v>
      </c>
      <c r="U257" s="5">
        <f>INDEX(CBS_wegen_2019!B:C,MATCH("Nuenen",CBS_wegen_2019!B:B,0),2)</f>
        <v>0</v>
      </c>
    </row>
    <row r="258" spans="2:21">
      <c r="B258" t="str">
        <f>INDEX('ETLocal datasets'!B:C,MATCH(Verdeelsleutels_absoluut!C258,'ETLocal datasets'!C:C,0),1)</f>
        <v>GM0823</v>
      </c>
      <c r="C258" t="str">
        <f>'ETLocal datasets'!C244</f>
        <v>Oirschot</v>
      </c>
      <c r="D258">
        <f>INDEX(CBS_bevolking_2018!B:C,MATCH(Verdeelsleutels_absoluut!C258,CBS_bevolking_2018!B:B,0),2)</f>
        <v>18623</v>
      </c>
      <c r="E258">
        <f>INDEX(CBS_landbouw_2018!$C:$I,MATCH(Verdeelsleutels_absoluut!$C258,CBS_landbouw_2018!$B:$B,0),MATCH(Verdeelsleutels_absoluut!E$1,CBS_landbouw_2018!$C$1:$I$1,0))</f>
        <v>427628</v>
      </c>
      <c r="F258">
        <f>INDEX(CBS_landbouw_2018!$C:$I,MATCH(Verdeelsleutels_absoluut!$C258,CBS_landbouw_2018!$B:$B,0),MATCH(Verdeelsleutels_absoluut!F$1,CBS_landbouw_2018!$C$1:$I$1,0))</f>
        <v>87023</v>
      </c>
      <c r="G258">
        <f>INDEX(CBS_landbouw_2018!$C:$I,MATCH(Verdeelsleutels_absoluut!$C258,CBS_landbouw_2018!$B:$B,0),MATCH(Verdeelsleutels_absoluut!G$1,CBS_landbouw_2018!$C$1:$I$1,0))</f>
        <v>4954</v>
      </c>
      <c r="H258">
        <f>INDEX(CBS_landbouw_2018!$C:$I,MATCH(Verdeelsleutels_absoluut!$C258,CBS_landbouw_2018!$B:$B,0),MATCH(Verdeelsleutels_absoluut!H$1,CBS_landbouw_2018!$C$1:$I$1,0))</f>
        <v>143923</v>
      </c>
      <c r="I258">
        <f>INDEX(CBS_landbouw_2018!$C:$I,MATCH(Verdeelsleutels_absoluut!$C258,CBS_landbouw_2018!$B:$B,0),MATCH(Verdeelsleutels_absoluut!I$1,CBS_landbouw_2018!$C$1:$I$1,0))</f>
        <v>938158</v>
      </c>
      <c r="J258">
        <f>INDEX(CBS_landbouw_2018!$C:$I,MATCH(Verdeelsleutels_absoluut!$C258,CBS_landbouw_2018!$B:$B,0),MATCH(Verdeelsleutels_absoluut!J$1,CBS_landbouw_2018!$C$1:$I$1,0))</f>
        <v>5150</v>
      </c>
      <c r="K258">
        <f>INDEX(CBS_landbouw_2018!$C:$I,MATCH(Verdeelsleutels_absoluut!$C258,CBS_landbouw_2018!$B:$B,0),MATCH(Verdeelsleutels_absoluut!K$1,CBS_landbouw_2018!$C$1:$I$1,0))</f>
        <v>8114</v>
      </c>
      <c r="L258">
        <f t="shared" si="10"/>
        <v>340605</v>
      </c>
      <c r="M258">
        <f>INDEX(CBS_bodemgebruik_2015!$C:$F,MATCH(Verdeelsleutels_absoluut!$C258,CBS_bodemgebruik_2015!$B:$B,0),MATCH(Verdeelsleutels_absoluut!M$1,CBS_bodemgebruik_2015!$C$1:$F$1,0))</f>
        <v>5804</v>
      </c>
      <c r="N258">
        <f>INDEX(CBS_bodemgebruik_2015!$C:$F,MATCH(Verdeelsleutels_absoluut!$C258,CBS_bodemgebruik_2015!$B:$B,0),MATCH(Verdeelsleutels_absoluut!N$1,CBS_bodemgebruik_2015!$C$1:$F$1,0))</f>
        <v>10</v>
      </c>
      <c r="O258">
        <f>INDEX(CBS_bodemgebruik_2015!$C:$F,MATCH(Verdeelsleutels_absoluut!$C258,CBS_bodemgebruik_2015!$B:$B,0),MATCH(Verdeelsleutels_absoluut!O$1,CBS_bodemgebruik_2015!$C$1:$F$1,0))</f>
        <v>2524</v>
      </c>
      <c r="P258">
        <f>INDEX(CBS_bodemgebruik_2015!$C:$F,MATCH(Verdeelsleutels_absoluut!$C258,CBS_bodemgebruik_2015!$B:$B,0),MATCH(Verdeelsleutels_absoluut!P$1,CBS_bodemgebruik_2015!$C$1:$F$1,0))</f>
        <v>569</v>
      </c>
      <c r="Q258">
        <f>INDEX(CBS_bodemgebruik_2015!$C:$I,MATCH(Verdeelsleutels_absoluut!$C258,CBS_bodemgebruik_2015!$B:$B,0),MATCH(Verdeelsleutels_absoluut!Q$1,CBS_bodemgebruik_2015!$C$1:$I$1,0))</f>
        <v>146</v>
      </c>
      <c r="R258">
        <f>INDEX(CBS_bodemgebruik_2015!$C:$I,MATCH(Verdeelsleutels_absoluut!$C258,CBS_bodemgebruik_2015!$B:$B,0),MATCH(Verdeelsleutels_absoluut!R$1,CBS_bodemgebruik_2015!$C$1:$I$1,0))</f>
        <v>2</v>
      </c>
      <c r="S258">
        <f>INDEX(CBS_bodemgebruik_2015!$C:$I,MATCH(Verdeelsleutels_absoluut!$C258,CBS_bodemgebruik_2015!$B:$B,0),MATCH(Verdeelsleutels_absoluut!S$1,CBS_bodemgebruik_2015!$C$1:$I$1,0))</f>
        <v>104</v>
      </c>
      <c r="T258">
        <f t="shared" si="9"/>
        <v>252</v>
      </c>
      <c r="U258">
        <f>INDEX(CBS_wegen_2019!B:C,MATCH(C258,CBS_wegen_2019!B:B,0),2)</f>
        <v>305</v>
      </c>
    </row>
    <row r="259" spans="2:21">
      <c r="B259" t="str">
        <f>INDEX('ETLocal datasets'!B:C,MATCH(Verdeelsleutels_absoluut!C259,'ETLocal datasets'!C:C,0),1)</f>
        <v>GM0824</v>
      </c>
      <c r="C259" t="str">
        <f>'ETLocal datasets'!C245</f>
        <v>Oisterwijk</v>
      </c>
      <c r="D259">
        <f>INDEX(CBS_bevolking_2018!B:C,MATCH(Verdeelsleutels_absoluut!C259,CBS_bevolking_2018!B:B,0),2)</f>
        <v>26140</v>
      </c>
      <c r="E259">
        <f>INDEX(CBS_landbouw_2018!$C:$I,MATCH(Verdeelsleutels_absoluut!$C259,CBS_landbouw_2018!$B:$B,0),MATCH(Verdeelsleutels_absoluut!E$1,CBS_landbouw_2018!$C$1:$I$1,0))</f>
        <v>224476</v>
      </c>
      <c r="F259">
        <f>INDEX(CBS_landbouw_2018!$C:$I,MATCH(Verdeelsleutels_absoluut!$C259,CBS_landbouw_2018!$B:$B,0),MATCH(Verdeelsleutels_absoluut!F$1,CBS_landbouw_2018!$C$1:$I$1,0))</f>
        <v>45961</v>
      </c>
      <c r="G259">
        <f>INDEX(CBS_landbouw_2018!$C:$I,MATCH(Verdeelsleutels_absoluut!$C259,CBS_landbouw_2018!$B:$B,0),MATCH(Verdeelsleutels_absoluut!G$1,CBS_landbouw_2018!$C$1:$I$1,0))</f>
        <v>2944</v>
      </c>
      <c r="H259">
        <f>INDEX(CBS_landbouw_2018!$C:$I,MATCH(Verdeelsleutels_absoluut!$C259,CBS_landbouw_2018!$B:$B,0),MATCH(Verdeelsleutels_absoluut!H$1,CBS_landbouw_2018!$C$1:$I$1,0))</f>
        <v>100606</v>
      </c>
      <c r="I259">
        <f>INDEX(CBS_landbouw_2018!$C:$I,MATCH(Verdeelsleutels_absoluut!$C259,CBS_landbouw_2018!$B:$B,0),MATCH(Verdeelsleutels_absoluut!I$1,CBS_landbouw_2018!$C$1:$I$1,0))</f>
        <v>237883</v>
      </c>
      <c r="J259">
        <f>INDEX(CBS_landbouw_2018!$C:$I,MATCH(Verdeelsleutels_absoluut!$C259,CBS_landbouw_2018!$B:$B,0),MATCH(Verdeelsleutels_absoluut!J$1,CBS_landbouw_2018!$C$1:$I$1,0))</f>
        <v>8801</v>
      </c>
      <c r="K259">
        <f>INDEX(CBS_landbouw_2018!$C:$I,MATCH(Verdeelsleutels_absoluut!$C259,CBS_landbouw_2018!$B:$B,0),MATCH(Verdeelsleutels_absoluut!K$1,CBS_landbouw_2018!$C$1:$I$1,0))</f>
        <v>8001</v>
      </c>
      <c r="L259">
        <f t="shared" si="10"/>
        <v>178515</v>
      </c>
      <c r="M259">
        <f>INDEX(CBS_bodemgebruik_2015!$C:$F,MATCH(Verdeelsleutels_absoluut!$C259,CBS_bodemgebruik_2015!$B:$B,0),MATCH(Verdeelsleutels_absoluut!M$1,CBS_bodemgebruik_2015!$C$1:$F$1,0))</f>
        <v>3625</v>
      </c>
      <c r="N259">
        <f>INDEX(CBS_bodemgebruik_2015!$C:$F,MATCH(Verdeelsleutels_absoluut!$C259,CBS_bodemgebruik_2015!$B:$B,0),MATCH(Verdeelsleutels_absoluut!N$1,CBS_bodemgebruik_2015!$C$1:$F$1,0))</f>
        <v>25</v>
      </c>
      <c r="O259">
        <f>INDEX(CBS_bodemgebruik_2015!$C:$F,MATCH(Verdeelsleutels_absoluut!$C259,CBS_bodemgebruik_2015!$B:$B,0),MATCH(Verdeelsleutels_absoluut!O$1,CBS_bodemgebruik_2015!$C$1:$F$1,0))</f>
        <v>1474</v>
      </c>
      <c r="P259">
        <f>INDEX(CBS_bodemgebruik_2015!$C:$F,MATCH(Verdeelsleutels_absoluut!$C259,CBS_bodemgebruik_2015!$B:$B,0),MATCH(Verdeelsleutels_absoluut!P$1,CBS_bodemgebruik_2015!$C$1:$F$1,0))</f>
        <v>139</v>
      </c>
      <c r="Q259">
        <f>INDEX(CBS_bodemgebruik_2015!$C:$I,MATCH(Verdeelsleutels_absoluut!$C259,CBS_bodemgebruik_2015!$B:$B,0),MATCH(Verdeelsleutels_absoluut!Q$1,CBS_bodemgebruik_2015!$C$1:$I$1,0))</f>
        <v>121</v>
      </c>
      <c r="R259">
        <f>INDEX(CBS_bodemgebruik_2015!$C:$I,MATCH(Verdeelsleutels_absoluut!$C259,CBS_bodemgebruik_2015!$B:$B,0),MATCH(Verdeelsleutels_absoluut!R$1,CBS_bodemgebruik_2015!$C$1:$I$1,0))</f>
        <v>8</v>
      </c>
      <c r="S259">
        <f>INDEX(CBS_bodemgebruik_2015!$C:$I,MATCH(Verdeelsleutels_absoluut!$C259,CBS_bodemgebruik_2015!$B:$B,0),MATCH(Verdeelsleutels_absoluut!S$1,CBS_bodemgebruik_2015!$C$1:$I$1,0))</f>
        <v>120</v>
      </c>
      <c r="T259">
        <f t="shared" si="9"/>
        <v>249</v>
      </c>
      <c r="U259">
        <f>INDEX(CBS_wegen_2019!B:C,MATCH(C259,CBS_wegen_2019!B:B,0),2)</f>
        <v>268</v>
      </c>
    </row>
    <row r="260" spans="2:21">
      <c r="B260" t="str">
        <f>INDEX('ETLocal datasets'!B:C,MATCH(Verdeelsleutels_absoluut!C260,'ETLocal datasets'!C:C,0),1)</f>
        <v>GM0826</v>
      </c>
      <c r="C260" t="str">
        <f>'ETLocal datasets'!C246</f>
        <v>Oosterhout</v>
      </c>
      <c r="D260">
        <f>INDEX(CBS_bevolking_2018!B:C,MATCH(Verdeelsleutels_absoluut!C260,CBS_bevolking_2018!B:B,0),2)</f>
        <v>55616</v>
      </c>
      <c r="E260">
        <f>INDEX(CBS_landbouw_2018!$C:$I,MATCH(Verdeelsleutels_absoluut!$C260,CBS_landbouw_2018!$B:$B,0),MATCH(Verdeelsleutels_absoluut!E$1,CBS_landbouw_2018!$C$1:$I$1,0))</f>
        <v>276681</v>
      </c>
      <c r="F260">
        <f>INDEX(CBS_landbouw_2018!$C:$I,MATCH(Verdeelsleutels_absoluut!$C260,CBS_landbouw_2018!$B:$B,0),MATCH(Verdeelsleutels_absoluut!F$1,CBS_landbouw_2018!$C$1:$I$1,0))</f>
        <v>71219</v>
      </c>
      <c r="G260">
        <f>INDEX(CBS_landbouw_2018!$C:$I,MATCH(Verdeelsleutels_absoluut!$C260,CBS_landbouw_2018!$B:$B,0),MATCH(Verdeelsleutels_absoluut!G$1,CBS_landbouw_2018!$C$1:$I$1,0))</f>
        <v>3669</v>
      </c>
      <c r="H260">
        <f>INDEX(CBS_landbouw_2018!$C:$I,MATCH(Verdeelsleutels_absoluut!$C260,CBS_landbouw_2018!$B:$B,0),MATCH(Verdeelsleutels_absoluut!H$1,CBS_landbouw_2018!$C$1:$I$1,0))</f>
        <v>12151</v>
      </c>
      <c r="I260">
        <f>INDEX(CBS_landbouw_2018!$C:$I,MATCH(Verdeelsleutels_absoluut!$C260,CBS_landbouw_2018!$B:$B,0),MATCH(Verdeelsleutels_absoluut!I$1,CBS_landbouw_2018!$C$1:$I$1,0))</f>
        <v>78140</v>
      </c>
      <c r="J260">
        <f>INDEX(CBS_landbouw_2018!$C:$I,MATCH(Verdeelsleutels_absoluut!$C260,CBS_landbouw_2018!$B:$B,0),MATCH(Verdeelsleutels_absoluut!J$1,CBS_landbouw_2018!$C$1:$I$1,0))</f>
        <v>11630</v>
      </c>
      <c r="K260">
        <f>INDEX(CBS_landbouw_2018!$C:$I,MATCH(Verdeelsleutels_absoluut!$C260,CBS_landbouw_2018!$B:$B,0),MATCH(Verdeelsleutels_absoluut!K$1,CBS_landbouw_2018!$C$1:$I$1,0))</f>
        <v>7267</v>
      </c>
      <c r="L260">
        <f t="shared" si="10"/>
        <v>205462</v>
      </c>
      <c r="M260">
        <f>INDEX(CBS_bodemgebruik_2015!$C:$F,MATCH(Verdeelsleutels_absoluut!$C260,CBS_bodemgebruik_2015!$B:$B,0),MATCH(Verdeelsleutels_absoluut!M$1,CBS_bodemgebruik_2015!$C$1:$F$1,0))</f>
        <v>3320</v>
      </c>
      <c r="N260">
        <f>INDEX(CBS_bodemgebruik_2015!$C:$F,MATCH(Verdeelsleutels_absoluut!$C260,CBS_bodemgebruik_2015!$B:$B,0),MATCH(Verdeelsleutels_absoluut!N$1,CBS_bodemgebruik_2015!$C$1:$F$1,0))</f>
        <v>108</v>
      </c>
      <c r="O260">
        <f>INDEX(CBS_bodemgebruik_2015!$C:$F,MATCH(Verdeelsleutels_absoluut!$C260,CBS_bodemgebruik_2015!$B:$B,0),MATCH(Verdeelsleutels_absoluut!O$1,CBS_bodemgebruik_2015!$C$1:$F$1,0))</f>
        <v>1357</v>
      </c>
      <c r="P260">
        <f>INDEX(CBS_bodemgebruik_2015!$C:$F,MATCH(Verdeelsleutels_absoluut!$C260,CBS_bodemgebruik_2015!$B:$B,0),MATCH(Verdeelsleutels_absoluut!P$1,CBS_bodemgebruik_2015!$C$1:$F$1,0))</f>
        <v>46</v>
      </c>
      <c r="Q260">
        <f>INDEX(CBS_bodemgebruik_2015!$C:$I,MATCH(Verdeelsleutels_absoluut!$C260,CBS_bodemgebruik_2015!$B:$B,0),MATCH(Verdeelsleutels_absoluut!Q$1,CBS_bodemgebruik_2015!$C$1:$I$1,0))</f>
        <v>0</v>
      </c>
      <c r="R260">
        <f>INDEX(CBS_bodemgebruik_2015!$C:$I,MATCH(Verdeelsleutels_absoluut!$C260,CBS_bodemgebruik_2015!$B:$B,0),MATCH(Verdeelsleutels_absoluut!R$1,CBS_bodemgebruik_2015!$C$1:$I$1,0))</f>
        <v>9</v>
      </c>
      <c r="S260">
        <f>INDEX(CBS_bodemgebruik_2015!$C:$I,MATCH(Verdeelsleutels_absoluut!$C260,CBS_bodemgebruik_2015!$B:$B,0),MATCH(Verdeelsleutels_absoluut!S$1,CBS_bodemgebruik_2015!$C$1:$I$1,0))</f>
        <v>123</v>
      </c>
      <c r="T260">
        <f t="shared" si="9"/>
        <v>132</v>
      </c>
      <c r="U260">
        <f>INDEX(CBS_wegen_2019!B:C,MATCH(C260,CBS_wegen_2019!B:B,0),2)</f>
        <v>394</v>
      </c>
    </row>
    <row r="261" spans="2:21">
      <c r="B261" t="str">
        <f>INDEX('ETLocal datasets'!B:C,MATCH(Verdeelsleutels_absoluut!C261,'ETLocal datasets'!C:C,0),1)</f>
        <v>GM0828</v>
      </c>
      <c r="C261" t="str">
        <f>'ETLocal datasets'!C247</f>
        <v>Oss</v>
      </c>
      <c r="D261">
        <f>INDEX(CBS_bevolking_2018!B:C,MATCH(Verdeelsleutels_absoluut!C261,CBS_bevolking_2018!B:B,0),2)</f>
        <v>91451</v>
      </c>
      <c r="E261">
        <f>INDEX(CBS_landbouw_2018!$C:$I,MATCH(Verdeelsleutels_absoluut!$C261,CBS_landbouw_2018!$B:$B,0),MATCH(Verdeelsleutels_absoluut!E$1,CBS_landbouw_2018!$C$1:$I$1,0))</f>
        <v>871332</v>
      </c>
      <c r="F261">
        <f>INDEX(CBS_landbouw_2018!$C:$I,MATCH(Verdeelsleutels_absoluut!$C261,CBS_landbouw_2018!$B:$B,0),MATCH(Verdeelsleutels_absoluut!F$1,CBS_landbouw_2018!$C$1:$I$1,0))</f>
        <v>349797</v>
      </c>
      <c r="G261">
        <f>INDEX(CBS_landbouw_2018!$C:$I,MATCH(Verdeelsleutels_absoluut!$C261,CBS_landbouw_2018!$B:$B,0),MATCH(Verdeelsleutels_absoluut!G$1,CBS_landbouw_2018!$C$1:$I$1,0))</f>
        <v>13204</v>
      </c>
      <c r="H261">
        <f>INDEX(CBS_landbouw_2018!$C:$I,MATCH(Verdeelsleutels_absoluut!$C261,CBS_landbouw_2018!$B:$B,0),MATCH(Verdeelsleutels_absoluut!H$1,CBS_landbouw_2018!$C$1:$I$1,0))</f>
        <v>209878</v>
      </c>
      <c r="I261">
        <f>INDEX(CBS_landbouw_2018!$C:$I,MATCH(Verdeelsleutels_absoluut!$C261,CBS_landbouw_2018!$B:$B,0),MATCH(Verdeelsleutels_absoluut!I$1,CBS_landbouw_2018!$C$1:$I$1,0))</f>
        <v>330206</v>
      </c>
      <c r="J261">
        <f>INDEX(CBS_landbouw_2018!$C:$I,MATCH(Verdeelsleutels_absoluut!$C261,CBS_landbouw_2018!$B:$B,0),MATCH(Verdeelsleutels_absoluut!J$1,CBS_landbouw_2018!$C$1:$I$1,0))</f>
        <v>38219</v>
      </c>
      <c r="K261">
        <f>INDEX(CBS_landbouw_2018!$C:$I,MATCH(Verdeelsleutels_absoluut!$C261,CBS_landbouw_2018!$B:$B,0),MATCH(Verdeelsleutels_absoluut!K$1,CBS_landbouw_2018!$C$1:$I$1,0))</f>
        <v>5443</v>
      </c>
      <c r="L261">
        <f t="shared" si="10"/>
        <v>521535</v>
      </c>
      <c r="M261">
        <f>INDEX(CBS_bodemgebruik_2015!$C:$F,MATCH(Verdeelsleutels_absoluut!$C261,CBS_bodemgebruik_2015!$B:$B,0),MATCH(Verdeelsleutels_absoluut!M$1,CBS_bodemgebruik_2015!$C$1:$F$1,0))</f>
        <v>11665</v>
      </c>
      <c r="N261">
        <f>INDEX(CBS_bodemgebruik_2015!$C:$F,MATCH(Verdeelsleutels_absoluut!$C261,CBS_bodemgebruik_2015!$B:$B,0),MATCH(Verdeelsleutels_absoluut!N$1,CBS_bodemgebruik_2015!$C$1:$F$1,0))</f>
        <v>178</v>
      </c>
      <c r="O261">
        <f>INDEX(CBS_bodemgebruik_2015!$C:$F,MATCH(Verdeelsleutels_absoluut!$C261,CBS_bodemgebruik_2015!$B:$B,0),MATCH(Verdeelsleutels_absoluut!O$1,CBS_bodemgebruik_2015!$C$1:$F$1,0))</f>
        <v>805</v>
      </c>
      <c r="P261">
        <f>INDEX(CBS_bodemgebruik_2015!$C:$F,MATCH(Verdeelsleutels_absoluut!$C261,CBS_bodemgebruik_2015!$B:$B,0),MATCH(Verdeelsleutels_absoluut!P$1,CBS_bodemgebruik_2015!$C$1:$F$1,0))</f>
        <v>44</v>
      </c>
      <c r="Q261">
        <f>INDEX(CBS_bodemgebruik_2015!$C:$I,MATCH(Verdeelsleutels_absoluut!$C261,CBS_bodemgebruik_2015!$B:$B,0),MATCH(Verdeelsleutels_absoluut!Q$1,CBS_bodemgebruik_2015!$C$1:$I$1,0))</f>
        <v>24</v>
      </c>
      <c r="R261">
        <f>INDEX(CBS_bodemgebruik_2015!$C:$I,MATCH(Verdeelsleutels_absoluut!$C261,CBS_bodemgebruik_2015!$B:$B,0),MATCH(Verdeelsleutels_absoluut!R$1,CBS_bodemgebruik_2015!$C$1:$I$1,0))</f>
        <v>202</v>
      </c>
      <c r="S261">
        <f>INDEX(CBS_bodemgebruik_2015!$C:$I,MATCH(Verdeelsleutels_absoluut!$C261,CBS_bodemgebruik_2015!$B:$B,0),MATCH(Verdeelsleutels_absoluut!S$1,CBS_bodemgebruik_2015!$C$1:$I$1,0))</f>
        <v>281</v>
      </c>
      <c r="T261">
        <f t="shared" si="9"/>
        <v>507</v>
      </c>
      <c r="U261">
        <f>INDEX(CBS_wegen_2019!B:C,MATCH(C261,CBS_wegen_2019!B:B,0),2)</f>
        <v>809</v>
      </c>
    </row>
    <row r="262" spans="2:21">
      <c r="B262" t="str">
        <f>INDEX('ETLocal datasets'!B:C,MATCH(Verdeelsleutels_absoluut!C262,'ETLocal datasets'!C:C,0),1)</f>
        <v>GM0840</v>
      </c>
      <c r="C262" t="str">
        <f>'ETLocal datasets'!C248</f>
        <v>Rucphen</v>
      </c>
      <c r="D262">
        <f>INDEX(CBS_bevolking_2018!B:C,MATCH(Verdeelsleutels_absoluut!C262,CBS_bevolking_2018!B:B,0),2)</f>
        <v>22572</v>
      </c>
      <c r="E262">
        <f>INDEX(CBS_landbouw_2018!$C:$I,MATCH(Verdeelsleutels_absoluut!$C262,CBS_landbouw_2018!$B:$B,0),MATCH(Verdeelsleutels_absoluut!E$1,CBS_landbouw_2018!$C$1:$I$1,0))</f>
        <v>339763</v>
      </c>
      <c r="F262">
        <f>INDEX(CBS_landbouw_2018!$C:$I,MATCH(Verdeelsleutels_absoluut!$C262,CBS_landbouw_2018!$B:$B,0),MATCH(Verdeelsleutels_absoluut!F$1,CBS_landbouw_2018!$C$1:$I$1,0))</f>
        <v>76927</v>
      </c>
      <c r="G262">
        <f>INDEX(CBS_landbouw_2018!$C:$I,MATCH(Verdeelsleutels_absoluut!$C262,CBS_landbouw_2018!$B:$B,0),MATCH(Verdeelsleutels_absoluut!G$1,CBS_landbouw_2018!$C$1:$I$1,0))</f>
        <v>3557</v>
      </c>
      <c r="H262">
        <f>INDEX(CBS_landbouw_2018!$C:$I,MATCH(Verdeelsleutels_absoluut!$C262,CBS_landbouw_2018!$B:$B,0),MATCH(Verdeelsleutels_absoluut!H$1,CBS_landbouw_2018!$C$1:$I$1,0))</f>
        <v>30483</v>
      </c>
      <c r="I262">
        <f>INDEX(CBS_landbouw_2018!$C:$I,MATCH(Verdeelsleutels_absoluut!$C262,CBS_landbouw_2018!$B:$B,0),MATCH(Verdeelsleutels_absoluut!I$1,CBS_landbouw_2018!$C$1:$I$1,0))</f>
        <v>0</v>
      </c>
      <c r="J262">
        <f>INDEX(CBS_landbouw_2018!$C:$I,MATCH(Verdeelsleutels_absoluut!$C262,CBS_landbouw_2018!$B:$B,0),MATCH(Verdeelsleutels_absoluut!J$1,CBS_landbouw_2018!$C$1:$I$1,0))</f>
        <v>3717</v>
      </c>
      <c r="K262">
        <f>INDEX(CBS_landbouw_2018!$C:$I,MATCH(Verdeelsleutels_absoluut!$C262,CBS_landbouw_2018!$B:$B,0),MATCH(Verdeelsleutels_absoluut!K$1,CBS_landbouw_2018!$C$1:$I$1,0))</f>
        <v>10993</v>
      </c>
      <c r="L262">
        <f t="shared" si="10"/>
        <v>262836</v>
      </c>
      <c r="M262">
        <f>INDEX(CBS_bodemgebruik_2015!$C:$F,MATCH(Verdeelsleutels_absoluut!$C262,CBS_bodemgebruik_2015!$B:$B,0),MATCH(Verdeelsleutels_absoluut!M$1,CBS_bodemgebruik_2015!$C$1:$F$1,0))</f>
        <v>4217</v>
      </c>
      <c r="N262">
        <f>INDEX(CBS_bodemgebruik_2015!$C:$F,MATCH(Verdeelsleutels_absoluut!$C262,CBS_bodemgebruik_2015!$B:$B,0),MATCH(Verdeelsleutels_absoluut!N$1,CBS_bodemgebruik_2015!$C$1:$F$1,0))</f>
        <v>10</v>
      </c>
      <c r="O262">
        <f>INDEX(CBS_bodemgebruik_2015!$C:$F,MATCH(Verdeelsleutels_absoluut!$C262,CBS_bodemgebruik_2015!$B:$B,0),MATCH(Verdeelsleutels_absoluut!O$1,CBS_bodemgebruik_2015!$C$1:$F$1,0))</f>
        <v>1198</v>
      </c>
      <c r="P262">
        <f>INDEX(CBS_bodemgebruik_2015!$C:$F,MATCH(Verdeelsleutels_absoluut!$C262,CBS_bodemgebruik_2015!$B:$B,0),MATCH(Verdeelsleutels_absoluut!P$1,CBS_bodemgebruik_2015!$C$1:$F$1,0))</f>
        <v>80</v>
      </c>
      <c r="Q262">
        <f>INDEX(CBS_bodemgebruik_2015!$C:$I,MATCH(Verdeelsleutels_absoluut!$C262,CBS_bodemgebruik_2015!$B:$B,0),MATCH(Verdeelsleutels_absoluut!Q$1,CBS_bodemgebruik_2015!$C$1:$I$1,0))</f>
        <v>1</v>
      </c>
      <c r="R262">
        <f>INDEX(CBS_bodemgebruik_2015!$C:$I,MATCH(Verdeelsleutels_absoluut!$C262,CBS_bodemgebruik_2015!$B:$B,0),MATCH(Verdeelsleutels_absoluut!R$1,CBS_bodemgebruik_2015!$C$1:$I$1,0))</f>
        <v>0</v>
      </c>
      <c r="S262">
        <f>INDEX(CBS_bodemgebruik_2015!$C:$I,MATCH(Verdeelsleutels_absoluut!$C262,CBS_bodemgebruik_2015!$B:$B,0),MATCH(Verdeelsleutels_absoluut!S$1,CBS_bodemgebruik_2015!$C$1:$I$1,0))</f>
        <v>6</v>
      </c>
      <c r="T262">
        <f t="shared" si="9"/>
        <v>7</v>
      </c>
      <c r="U262">
        <f>INDEX(CBS_wegen_2019!B:C,MATCH(C262,CBS_wegen_2019!B:B,0),2)</f>
        <v>274</v>
      </c>
    </row>
    <row r="263" spans="2:21">
      <c r="B263" t="str">
        <f>INDEX('ETLocal datasets'!B:C,MATCH(Verdeelsleutels_absoluut!C263,'ETLocal datasets'!C:C,0),1)</f>
        <v>GM0845</v>
      </c>
      <c r="C263" t="str">
        <f>'ETLocal datasets'!C249</f>
        <v>Sint-Michielsgestel</v>
      </c>
      <c r="D263">
        <f>INDEX(CBS_bevolking_2018!B:C,MATCH(Verdeelsleutels_absoluut!C263,CBS_bevolking_2018!B:B,0),2)</f>
        <v>28991</v>
      </c>
      <c r="E263">
        <f>INDEX(CBS_landbouw_2018!$C:$I,MATCH(Verdeelsleutels_absoluut!$C263,CBS_landbouw_2018!$B:$B,0),MATCH(Verdeelsleutels_absoluut!E$1,CBS_landbouw_2018!$C$1:$I$1,0))</f>
        <v>307409</v>
      </c>
      <c r="F263">
        <f>INDEX(CBS_landbouw_2018!$C:$I,MATCH(Verdeelsleutels_absoluut!$C263,CBS_landbouw_2018!$B:$B,0),MATCH(Verdeelsleutels_absoluut!F$1,CBS_landbouw_2018!$C$1:$I$1,0))</f>
        <v>60923</v>
      </c>
      <c r="G263">
        <f>INDEX(CBS_landbouw_2018!$C:$I,MATCH(Verdeelsleutels_absoluut!$C263,CBS_landbouw_2018!$B:$B,0),MATCH(Verdeelsleutels_absoluut!G$1,CBS_landbouw_2018!$C$1:$I$1,0))</f>
        <v>3564</v>
      </c>
      <c r="H263">
        <f>INDEX(CBS_landbouw_2018!$C:$I,MATCH(Verdeelsleutels_absoluut!$C263,CBS_landbouw_2018!$B:$B,0),MATCH(Verdeelsleutels_absoluut!H$1,CBS_landbouw_2018!$C$1:$I$1,0))</f>
        <v>51404</v>
      </c>
      <c r="I263">
        <f>INDEX(CBS_landbouw_2018!$C:$I,MATCH(Verdeelsleutels_absoluut!$C263,CBS_landbouw_2018!$B:$B,0),MATCH(Verdeelsleutels_absoluut!I$1,CBS_landbouw_2018!$C$1:$I$1,0))</f>
        <v>92928</v>
      </c>
      <c r="J263">
        <f>INDEX(CBS_landbouw_2018!$C:$I,MATCH(Verdeelsleutels_absoluut!$C263,CBS_landbouw_2018!$B:$B,0),MATCH(Verdeelsleutels_absoluut!J$1,CBS_landbouw_2018!$C$1:$I$1,0))</f>
        <v>6521</v>
      </c>
      <c r="K263">
        <f>INDEX(CBS_landbouw_2018!$C:$I,MATCH(Verdeelsleutels_absoluut!$C263,CBS_landbouw_2018!$B:$B,0),MATCH(Verdeelsleutels_absoluut!K$1,CBS_landbouw_2018!$C$1:$I$1,0))</f>
        <v>2579</v>
      </c>
      <c r="L263">
        <f t="shared" si="10"/>
        <v>246486</v>
      </c>
      <c r="M263">
        <f>INDEX(CBS_bodemgebruik_2015!$C:$F,MATCH(Verdeelsleutels_absoluut!$C263,CBS_bodemgebruik_2015!$B:$B,0),MATCH(Verdeelsleutels_absoluut!M$1,CBS_bodemgebruik_2015!$C$1:$F$1,0))</f>
        <v>4386</v>
      </c>
      <c r="N263">
        <f>INDEX(CBS_bodemgebruik_2015!$C:$F,MATCH(Verdeelsleutels_absoluut!$C263,CBS_bodemgebruik_2015!$B:$B,0),MATCH(Verdeelsleutels_absoluut!N$1,CBS_bodemgebruik_2015!$C$1:$F$1,0))</f>
        <v>18</v>
      </c>
      <c r="O263">
        <f>INDEX(CBS_bodemgebruik_2015!$C:$F,MATCH(Verdeelsleutels_absoluut!$C263,CBS_bodemgebruik_2015!$B:$B,0),MATCH(Verdeelsleutels_absoluut!O$1,CBS_bodemgebruik_2015!$C$1:$F$1,0))</f>
        <v>393</v>
      </c>
      <c r="P263">
        <f>INDEX(CBS_bodemgebruik_2015!$C:$F,MATCH(Verdeelsleutels_absoluut!$C263,CBS_bodemgebruik_2015!$B:$B,0),MATCH(Verdeelsleutels_absoluut!P$1,CBS_bodemgebruik_2015!$C$1:$F$1,0))</f>
        <v>9</v>
      </c>
      <c r="Q263">
        <f>INDEX(CBS_bodemgebruik_2015!$C:$I,MATCH(Verdeelsleutels_absoluut!$C263,CBS_bodemgebruik_2015!$B:$B,0),MATCH(Verdeelsleutels_absoluut!Q$1,CBS_bodemgebruik_2015!$C$1:$I$1,0))</f>
        <v>15</v>
      </c>
      <c r="R263">
        <f>INDEX(CBS_bodemgebruik_2015!$C:$I,MATCH(Verdeelsleutels_absoluut!$C263,CBS_bodemgebruik_2015!$B:$B,0),MATCH(Verdeelsleutels_absoluut!R$1,CBS_bodemgebruik_2015!$C$1:$I$1,0))</f>
        <v>16</v>
      </c>
      <c r="S263">
        <f>INDEX(CBS_bodemgebruik_2015!$C:$I,MATCH(Verdeelsleutels_absoluut!$C263,CBS_bodemgebruik_2015!$B:$B,0),MATCH(Verdeelsleutels_absoluut!S$1,CBS_bodemgebruik_2015!$C$1:$I$1,0))</f>
        <v>80</v>
      </c>
      <c r="T263">
        <f t="shared" si="9"/>
        <v>111</v>
      </c>
      <c r="U263">
        <f>INDEX(CBS_wegen_2019!B:C,MATCH(C263,CBS_wegen_2019!B:B,0),2)</f>
        <v>288</v>
      </c>
    </row>
    <row r="264" spans="2:21">
      <c r="B264" t="str">
        <f>INDEX('ETLocal datasets'!B:C,MATCH(Verdeelsleutels_absoluut!C264,'ETLocal datasets'!C:C,0),1)</f>
        <v>GM0847</v>
      </c>
      <c r="C264" t="str">
        <f>'ETLocal datasets'!C250</f>
        <v>Someren</v>
      </c>
      <c r="D264">
        <f>INDEX(CBS_bevolking_2018!B:C,MATCH(Verdeelsleutels_absoluut!C264,CBS_bevolking_2018!B:B,0),2)</f>
        <v>19322</v>
      </c>
      <c r="E264">
        <f>INDEX(CBS_landbouw_2018!$C:$I,MATCH(Verdeelsleutels_absoluut!$C264,CBS_landbouw_2018!$B:$B,0),MATCH(Verdeelsleutels_absoluut!E$1,CBS_landbouw_2018!$C$1:$I$1,0))</f>
        <v>404912</v>
      </c>
      <c r="F264">
        <f>INDEX(CBS_landbouw_2018!$C:$I,MATCH(Verdeelsleutels_absoluut!$C264,CBS_landbouw_2018!$B:$B,0),MATCH(Verdeelsleutels_absoluut!F$1,CBS_landbouw_2018!$C$1:$I$1,0))</f>
        <v>83099</v>
      </c>
      <c r="G264">
        <f>INDEX(CBS_landbouw_2018!$C:$I,MATCH(Verdeelsleutels_absoluut!$C264,CBS_landbouw_2018!$B:$B,0),MATCH(Verdeelsleutels_absoluut!G$1,CBS_landbouw_2018!$C$1:$I$1,0))</f>
        <v>4366</v>
      </c>
      <c r="H264">
        <f>INDEX(CBS_landbouw_2018!$C:$I,MATCH(Verdeelsleutels_absoluut!$C264,CBS_landbouw_2018!$B:$B,0),MATCH(Verdeelsleutels_absoluut!H$1,CBS_landbouw_2018!$C$1:$I$1,0))</f>
        <v>200151</v>
      </c>
      <c r="I264">
        <f>INDEX(CBS_landbouw_2018!$C:$I,MATCH(Verdeelsleutels_absoluut!$C264,CBS_landbouw_2018!$B:$B,0),MATCH(Verdeelsleutels_absoluut!I$1,CBS_landbouw_2018!$C$1:$I$1,0))</f>
        <v>2696663</v>
      </c>
      <c r="J264">
        <f>INDEX(CBS_landbouw_2018!$C:$I,MATCH(Verdeelsleutels_absoluut!$C264,CBS_landbouw_2018!$B:$B,0),MATCH(Verdeelsleutels_absoluut!J$1,CBS_landbouw_2018!$C$1:$I$1,0))</f>
        <v>22327</v>
      </c>
      <c r="K264">
        <f>INDEX(CBS_landbouw_2018!$C:$I,MATCH(Verdeelsleutels_absoluut!$C264,CBS_landbouw_2018!$B:$B,0),MATCH(Verdeelsleutels_absoluut!K$1,CBS_landbouw_2018!$C$1:$I$1,0))</f>
        <v>12231</v>
      </c>
      <c r="L264">
        <f t="shared" si="10"/>
        <v>321813</v>
      </c>
      <c r="M264">
        <f>INDEX(CBS_bodemgebruik_2015!$C:$F,MATCH(Verdeelsleutels_absoluut!$C264,CBS_bodemgebruik_2015!$B:$B,0),MATCH(Verdeelsleutels_absoluut!M$1,CBS_bodemgebruik_2015!$C$1:$F$1,0))</f>
        <v>5436</v>
      </c>
      <c r="N264">
        <f>INDEX(CBS_bodemgebruik_2015!$C:$F,MATCH(Verdeelsleutels_absoluut!$C264,CBS_bodemgebruik_2015!$B:$B,0),MATCH(Verdeelsleutels_absoluut!N$1,CBS_bodemgebruik_2015!$C$1:$F$1,0))</f>
        <v>14</v>
      </c>
      <c r="O264">
        <f>INDEX(CBS_bodemgebruik_2015!$C:$F,MATCH(Verdeelsleutels_absoluut!$C264,CBS_bodemgebruik_2015!$B:$B,0),MATCH(Verdeelsleutels_absoluut!O$1,CBS_bodemgebruik_2015!$C$1:$F$1,0))</f>
        <v>1463</v>
      </c>
      <c r="P264">
        <f>INDEX(CBS_bodemgebruik_2015!$C:$F,MATCH(Verdeelsleutels_absoluut!$C264,CBS_bodemgebruik_2015!$B:$B,0),MATCH(Verdeelsleutels_absoluut!P$1,CBS_bodemgebruik_2015!$C$1:$F$1,0))</f>
        <v>171</v>
      </c>
      <c r="Q264">
        <f>INDEX(CBS_bodemgebruik_2015!$C:$I,MATCH(Verdeelsleutels_absoluut!$C264,CBS_bodemgebruik_2015!$B:$B,0),MATCH(Verdeelsleutels_absoluut!Q$1,CBS_bodemgebruik_2015!$C$1:$I$1,0))</f>
        <v>38</v>
      </c>
      <c r="R264">
        <f>INDEX(CBS_bodemgebruik_2015!$C:$I,MATCH(Verdeelsleutels_absoluut!$C264,CBS_bodemgebruik_2015!$B:$B,0),MATCH(Verdeelsleutels_absoluut!R$1,CBS_bodemgebruik_2015!$C$1:$I$1,0))</f>
        <v>0</v>
      </c>
      <c r="S264">
        <f>INDEX(CBS_bodemgebruik_2015!$C:$I,MATCH(Verdeelsleutels_absoluut!$C264,CBS_bodemgebruik_2015!$B:$B,0),MATCH(Verdeelsleutels_absoluut!S$1,CBS_bodemgebruik_2015!$C$1:$I$1,0))</f>
        <v>123</v>
      </c>
      <c r="T264">
        <f t="shared" si="9"/>
        <v>161</v>
      </c>
      <c r="U264">
        <f>INDEX(CBS_wegen_2019!B:C,MATCH(C264,CBS_wegen_2019!B:B,0),2)</f>
        <v>309</v>
      </c>
    </row>
    <row r="265" spans="2:21">
      <c r="B265" t="str">
        <f>INDEX('ETLocal datasets'!B:C,MATCH(Verdeelsleutels_absoluut!C265,'ETLocal datasets'!C:C,0),1)</f>
        <v>GM0848</v>
      </c>
      <c r="C265" t="str">
        <f>'ETLocal datasets'!C251</f>
        <v>Son en Breugel</v>
      </c>
      <c r="D265">
        <f>INDEX(CBS_bevolking_2018!B:C,MATCH(Verdeelsleutels_absoluut!C265,CBS_bevolking_2018!B:B,0),2)</f>
        <v>16904</v>
      </c>
      <c r="E265">
        <f>INDEX(CBS_landbouw_2018!$C:$I,MATCH(Verdeelsleutels_absoluut!$C265,CBS_landbouw_2018!$B:$B,0),MATCH(Verdeelsleutels_absoluut!E$1,CBS_landbouw_2018!$C$1:$I$1,0))</f>
        <v>45468</v>
      </c>
      <c r="F265">
        <f>INDEX(CBS_landbouw_2018!$C:$I,MATCH(Verdeelsleutels_absoluut!$C265,CBS_landbouw_2018!$B:$B,0),MATCH(Verdeelsleutels_absoluut!F$1,CBS_landbouw_2018!$C$1:$I$1,0))</f>
        <v>11602</v>
      </c>
      <c r="G265">
        <f>INDEX(CBS_landbouw_2018!$C:$I,MATCH(Verdeelsleutels_absoluut!$C265,CBS_landbouw_2018!$B:$B,0),MATCH(Verdeelsleutels_absoluut!G$1,CBS_landbouw_2018!$C$1:$I$1,0))</f>
        <v>71</v>
      </c>
      <c r="H265">
        <f>INDEX(CBS_landbouw_2018!$C:$I,MATCH(Verdeelsleutels_absoluut!$C265,CBS_landbouw_2018!$B:$B,0),MATCH(Verdeelsleutels_absoluut!H$1,CBS_landbouw_2018!$C$1:$I$1,0))</f>
        <v>34709</v>
      </c>
      <c r="I265">
        <f>INDEX(CBS_landbouw_2018!$C:$I,MATCH(Verdeelsleutels_absoluut!$C265,CBS_landbouw_2018!$B:$B,0),MATCH(Verdeelsleutels_absoluut!I$1,CBS_landbouw_2018!$C$1:$I$1,0))</f>
        <v>423360</v>
      </c>
      <c r="J265">
        <f>INDEX(CBS_landbouw_2018!$C:$I,MATCH(Verdeelsleutels_absoluut!$C265,CBS_landbouw_2018!$B:$B,0),MATCH(Verdeelsleutels_absoluut!J$1,CBS_landbouw_2018!$C$1:$I$1,0))</f>
        <v>5231</v>
      </c>
      <c r="K265">
        <f>INDEX(CBS_landbouw_2018!$C:$I,MATCH(Verdeelsleutels_absoluut!$C265,CBS_landbouw_2018!$B:$B,0),MATCH(Verdeelsleutels_absoluut!K$1,CBS_landbouw_2018!$C$1:$I$1,0))</f>
        <v>171</v>
      </c>
      <c r="L265">
        <f t="shared" si="10"/>
        <v>33866</v>
      </c>
      <c r="M265">
        <f>INDEX(CBS_bodemgebruik_2015!$C:$F,MATCH(Verdeelsleutels_absoluut!$C265,CBS_bodemgebruik_2015!$B:$B,0),MATCH(Verdeelsleutels_absoluut!M$1,CBS_bodemgebruik_2015!$C$1:$F$1,0))</f>
        <v>1179</v>
      </c>
      <c r="N265">
        <f>INDEX(CBS_bodemgebruik_2015!$C:$F,MATCH(Verdeelsleutels_absoluut!$C265,CBS_bodemgebruik_2015!$B:$B,0),MATCH(Verdeelsleutels_absoluut!N$1,CBS_bodemgebruik_2015!$C$1:$F$1,0))</f>
        <v>27</v>
      </c>
      <c r="O265">
        <f>INDEX(CBS_bodemgebruik_2015!$C:$F,MATCH(Verdeelsleutels_absoluut!$C265,CBS_bodemgebruik_2015!$B:$B,0),MATCH(Verdeelsleutels_absoluut!O$1,CBS_bodemgebruik_2015!$C$1:$F$1,0))</f>
        <v>456</v>
      </c>
      <c r="P265">
        <f>INDEX(CBS_bodemgebruik_2015!$C:$F,MATCH(Verdeelsleutels_absoluut!$C265,CBS_bodemgebruik_2015!$B:$B,0),MATCH(Verdeelsleutels_absoluut!P$1,CBS_bodemgebruik_2015!$C$1:$F$1,0))</f>
        <v>19</v>
      </c>
      <c r="Q265">
        <f>INDEX(CBS_bodemgebruik_2015!$C:$I,MATCH(Verdeelsleutels_absoluut!$C265,CBS_bodemgebruik_2015!$B:$B,0),MATCH(Verdeelsleutels_absoluut!Q$1,CBS_bodemgebruik_2015!$C$1:$I$1,0))</f>
        <v>9</v>
      </c>
      <c r="R265">
        <f>INDEX(CBS_bodemgebruik_2015!$C:$I,MATCH(Verdeelsleutels_absoluut!$C265,CBS_bodemgebruik_2015!$B:$B,0),MATCH(Verdeelsleutels_absoluut!R$1,CBS_bodemgebruik_2015!$C$1:$I$1,0))</f>
        <v>15</v>
      </c>
      <c r="S265">
        <f>INDEX(CBS_bodemgebruik_2015!$C:$I,MATCH(Verdeelsleutels_absoluut!$C265,CBS_bodemgebruik_2015!$B:$B,0),MATCH(Verdeelsleutels_absoluut!S$1,CBS_bodemgebruik_2015!$C$1:$I$1,0))</f>
        <v>40</v>
      </c>
      <c r="T265">
        <f t="shared" si="9"/>
        <v>64</v>
      </c>
      <c r="U265">
        <f>INDEX(CBS_wegen_2019!B:C,MATCH(C265,CBS_wegen_2019!B:B,0),2)</f>
        <v>149</v>
      </c>
    </row>
    <row r="266" spans="2:21">
      <c r="B266" t="str">
        <f>INDEX('ETLocal datasets'!B:C,MATCH(Verdeelsleutels_absoluut!C266,'ETLocal datasets'!C:C,0),1)</f>
        <v>GM0851</v>
      </c>
      <c r="C266" t="str">
        <f>'ETLocal datasets'!C252</f>
        <v>Steenbergen</v>
      </c>
      <c r="D266">
        <f>INDEX(CBS_bevolking_2018!B:C,MATCH(Verdeelsleutels_absoluut!C266,CBS_bevolking_2018!B:B,0),2)</f>
        <v>25054</v>
      </c>
      <c r="E266">
        <f>INDEX(CBS_landbouw_2018!$C:$I,MATCH(Verdeelsleutels_absoluut!$C266,CBS_landbouw_2018!$B:$B,0),MATCH(Verdeelsleutels_absoluut!E$1,CBS_landbouw_2018!$C$1:$I$1,0))</f>
        <v>1093285</v>
      </c>
      <c r="F266">
        <f>INDEX(CBS_landbouw_2018!$C:$I,MATCH(Verdeelsleutels_absoluut!$C266,CBS_landbouw_2018!$B:$B,0),MATCH(Verdeelsleutels_absoluut!F$1,CBS_landbouw_2018!$C$1:$I$1,0))</f>
        <v>54518</v>
      </c>
      <c r="G266">
        <f>INDEX(CBS_landbouw_2018!$C:$I,MATCH(Verdeelsleutels_absoluut!$C266,CBS_landbouw_2018!$B:$B,0),MATCH(Verdeelsleutels_absoluut!G$1,CBS_landbouw_2018!$C$1:$I$1,0))</f>
        <v>2251</v>
      </c>
      <c r="H266">
        <f>INDEX(CBS_landbouw_2018!$C:$I,MATCH(Verdeelsleutels_absoluut!$C266,CBS_landbouw_2018!$B:$B,0),MATCH(Verdeelsleutels_absoluut!H$1,CBS_landbouw_2018!$C$1:$I$1,0))</f>
        <v>18628</v>
      </c>
      <c r="I266">
        <f>INDEX(CBS_landbouw_2018!$C:$I,MATCH(Verdeelsleutels_absoluut!$C266,CBS_landbouw_2018!$B:$B,0),MATCH(Verdeelsleutels_absoluut!I$1,CBS_landbouw_2018!$C$1:$I$1,0))</f>
        <v>188797</v>
      </c>
      <c r="J266">
        <f>INDEX(CBS_landbouw_2018!$C:$I,MATCH(Verdeelsleutels_absoluut!$C266,CBS_landbouw_2018!$B:$B,0),MATCH(Verdeelsleutels_absoluut!J$1,CBS_landbouw_2018!$C$1:$I$1,0))</f>
        <v>197039</v>
      </c>
      <c r="K266">
        <f>INDEX(CBS_landbouw_2018!$C:$I,MATCH(Verdeelsleutels_absoluut!$C266,CBS_landbouw_2018!$B:$B,0),MATCH(Verdeelsleutels_absoluut!K$1,CBS_landbouw_2018!$C$1:$I$1,0))</f>
        <v>146952</v>
      </c>
      <c r="L266">
        <f t="shared" si="10"/>
        <v>1038767</v>
      </c>
      <c r="M266">
        <f>INDEX(CBS_bodemgebruik_2015!$C:$F,MATCH(Verdeelsleutels_absoluut!$C266,CBS_bodemgebruik_2015!$B:$B,0),MATCH(Verdeelsleutels_absoluut!M$1,CBS_bodemgebruik_2015!$C$1:$F$1,0))</f>
        <v>12442</v>
      </c>
      <c r="N266">
        <f>INDEX(CBS_bodemgebruik_2015!$C:$F,MATCH(Verdeelsleutels_absoluut!$C266,CBS_bodemgebruik_2015!$B:$B,0),MATCH(Verdeelsleutels_absoluut!N$1,CBS_bodemgebruik_2015!$C$1:$F$1,0))</f>
        <v>26</v>
      </c>
      <c r="O266">
        <f>INDEX(CBS_bodemgebruik_2015!$C:$F,MATCH(Verdeelsleutels_absoluut!$C266,CBS_bodemgebruik_2015!$B:$B,0),MATCH(Verdeelsleutels_absoluut!O$1,CBS_bodemgebruik_2015!$C$1:$F$1,0))</f>
        <v>268</v>
      </c>
      <c r="P266">
        <f>INDEX(CBS_bodemgebruik_2015!$C:$F,MATCH(Verdeelsleutels_absoluut!$C266,CBS_bodemgebruik_2015!$B:$B,0),MATCH(Verdeelsleutels_absoluut!P$1,CBS_bodemgebruik_2015!$C$1:$F$1,0))</f>
        <v>29</v>
      </c>
      <c r="Q266">
        <f>INDEX(CBS_bodemgebruik_2015!$C:$I,MATCH(Verdeelsleutels_absoluut!$C266,CBS_bodemgebruik_2015!$B:$B,0),MATCH(Verdeelsleutels_absoluut!Q$1,CBS_bodemgebruik_2015!$C$1:$I$1,0))</f>
        <v>530</v>
      </c>
      <c r="R266">
        <f>INDEX(CBS_bodemgebruik_2015!$C:$I,MATCH(Verdeelsleutels_absoluut!$C266,CBS_bodemgebruik_2015!$B:$B,0),MATCH(Verdeelsleutels_absoluut!R$1,CBS_bodemgebruik_2015!$C$1:$I$1,0))</f>
        <v>16</v>
      </c>
      <c r="S266">
        <f>INDEX(CBS_bodemgebruik_2015!$C:$I,MATCH(Verdeelsleutels_absoluut!$C266,CBS_bodemgebruik_2015!$B:$B,0),MATCH(Verdeelsleutels_absoluut!S$1,CBS_bodemgebruik_2015!$C$1:$I$1,0))</f>
        <v>382</v>
      </c>
      <c r="T266">
        <f t="shared" si="9"/>
        <v>928</v>
      </c>
      <c r="U266">
        <f>INDEX(CBS_wegen_2019!B:C,MATCH(C266,CBS_wegen_2019!B:B,0),2)</f>
        <v>392</v>
      </c>
    </row>
    <row r="267" spans="2:21">
      <c r="B267" t="str">
        <f>INDEX('ETLocal datasets'!B:C,MATCH(Verdeelsleutels_absoluut!C267,'ETLocal datasets'!C:C,0),1)</f>
        <v>GM0852</v>
      </c>
      <c r="C267" t="str">
        <f>'ETLocal datasets'!C253</f>
        <v>Waterland</v>
      </c>
      <c r="D267">
        <f>INDEX(CBS_bevolking_2018!B:C,MATCH(Verdeelsleutels_absoluut!C267,CBS_bevolking_2018!B:B,0),2)</f>
        <v>17315</v>
      </c>
      <c r="E267">
        <f>INDEX(CBS_landbouw_2018!$C:$I,MATCH(Verdeelsleutels_absoluut!$C267,CBS_landbouw_2018!$B:$B,0),MATCH(Verdeelsleutels_absoluut!E$1,CBS_landbouw_2018!$C$1:$I$1,0))</f>
        <v>338358</v>
      </c>
      <c r="F267">
        <f>INDEX(CBS_landbouw_2018!$C:$I,MATCH(Verdeelsleutels_absoluut!$C267,CBS_landbouw_2018!$B:$B,0),MATCH(Verdeelsleutels_absoluut!F$1,CBS_landbouw_2018!$C$1:$I$1,0))</f>
        <v>303042</v>
      </c>
      <c r="G267">
        <f>INDEX(CBS_landbouw_2018!$C:$I,MATCH(Verdeelsleutels_absoluut!$C267,CBS_landbouw_2018!$B:$B,0),MATCH(Verdeelsleutels_absoluut!G$1,CBS_landbouw_2018!$C$1:$I$1,0))</f>
        <v>4028</v>
      </c>
      <c r="H267">
        <f>INDEX(CBS_landbouw_2018!$C:$I,MATCH(Verdeelsleutels_absoluut!$C267,CBS_landbouw_2018!$B:$B,0),MATCH(Verdeelsleutels_absoluut!H$1,CBS_landbouw_2018!$C$1:$I$1,0))</f>
        <v>1</v>
      </c>
      <c r="I267">
        <f>INDEX(CBS_landbouw_2018!$C:$I,MATCH(Verdeelsleutels_absoluut!$C267,CBS_landbouw_2018!$B:$B,0),MATCH(Verdeelsleutels_absoluut!I$1,CBS_landbouw_2018!$C$1:$I$1,0))</f>
        <v>0</v>
      </c>
      <c r="J267">
        <f>INDEX(CBS_landbouw_2018!$C:$I,MATCH(Verdeelsleutels_absoluut!$C267,CBS_landbouw_2018!$B:$B,0),MATCH(Verdeelsleutels_absoluut!J$1,CBS_landbouw_2018!$C$1:$I$1,0))</f>
        <v>597</v>
      </c>
      <c r="K267">
        <f>INDEX(CBS_landbouw_2018!$C:$I,MATCH(Verdeelsleutels_absoluut!$C267,CBS_landbouw_2018!$B:$B,0),MATCH(Verdeelsleutels_absoluut!K$1,CBS_landbouw_2018!$C$1:$I$1,0))</f>
        <v>0</v>
      </c>
      <c r="L267">
        <f t="shared" si="10"/>
        <v>35316</v>
      </c>
      <c r="M267">
        <f>INDEX(CBS_bodemgebruik_2015!$C:$F,MATCH(Verdeelsleutels_absoluut!$C267,CBS_bodemgebruik_2015!$B:$B,0),MATCH(Verdeelsleutels_absoluut!M$1,CBS_bodemgebruik_2015!$C$1:$F$1,0))</f>
        <v>4519</v>
      </c>
      <c r="N267">
        <f>INDEX(CBS_bodemgebruik_2015!$C:$F,MATCH(Verdeelsleutels_absoluut!$C267,CBS_bodemgebruik_2015!$B:$B,0),MATCH(Verdeelsleutels_absoluut!N$1,CBS_bodemgebruik_2015!$C$1:$F$1,0))</f>
        <v>11</v>
      </c>
      <c r="O267">
        <f>INDEX(CBS_bodemgebruik_2015!$C:$F,MATCH(Verdeelsleutels_absoluut!$C267,CBS_bodemgebruik_2015!$B:$B,0),MATCH(Verdeelsleutels_absoluut!O$1,CBS_bodemgebruik_2015!$C$1:$F$1,0))</f>
        <v>16</v>
      </c>
      <c r="P267">
        <f>INDEX(CBS_bodemgebruik_2015!$C:$F,MATCH(Verdeelsleutels_absoluut!$C267,CBS_bodemgebruik_2015!$B:$B,0),MATCH(Verdeelsleutels_absoluut!P$1,CBS_bodemgebruik_2015!$C$1:$F$1,0))</f>
        <v>0</v>
      </c>
      <c r="Q267">
        <f>INDEX(CBS_bodemgebruik_2015!$C:$I,MATCH(Verdeelsleutels_absoluut!$C267,CBS_bodemgebruik_2015!$B:$B,0),MATCH(Verdeelsleutels_absoluut!Q$1,CBS_bodemgebruik_2015!$C$1:$I$1,0))</f>
        <v>92</v>
      </c>
      <c r="R267">
        <f>INDEX(CBS_bodemgebruik_2015!$C:$I,MATCH(Verdeelsleutels_absoluut!$C267,CBS_bodemgebruik_2015!$B:$B,0),MATCH(Verdeelsleutels_absoluut!R$1,CBS_bodemgebruik_2015!$C$1:$I$1,0))</f>
        <v>19</v>
      </c>
      <c r="S267">
        <f>INDEX(CBS_bodemgebruik_2015!$C:$I,MATCH(Verdeelsleutels_absoluut!$C267,CBS_bodemgebruik_2015!$B:$B,0),MATCH(Verdeelsleutels_absoluut!S$1,CBS_bodemgebruik_2015!$C$1:$I$1,0))</f>
        <v>372</v>
      </c>
      <c r="T267">
        <f t="shared" si="9"/>
        <v>483</v>
      </c>
      <c r="U267">
        <f>INDEX(CBS_wegen_2019!B:C,MATCH(C267,CBS_wegen_2019!B:B,0),2)</f>
        <v>140</v>
      </c>
    </row>
    <row r="268" spans="2:21">
      <c r="B268" t="str">
        <f>INDEX('ETLocal datasets'!B:C,MATCH(Verdeelsleutels_absoluut!C268,'ETLocal datasets'!C:C,0),1)</f>
        <v>GM0855</v>
      </c>
      <c r="C268" t="str">
        <f>'ETLocal datasets'!C254</f>
        <v>Tilburg</v>
      </c>
      <c r="D268">
        <f>INDEX(CBS_bevolking_2018!B:C,MATCH(Verdeelsleutels_absoluut!C268,CBS_bevolking_2018!B:B,0),2)</f>
        <v>217259</v>
      </c>
      <c r="E268">
        <f>INDEX(CBS_landbouw_2018!$C:$I,MATCH(Verdeelsleutels_absoluut!$C268,CBS_landbouw_2018!$B:$B,0),MATCH(Verdeelsleutels_absoluut!E$1,CBS_landbouw_2018!$C$1:$I$1,0))</f>
        <v>203474</v>
      </c>
      <c r="F268">
        <f>INDEX(CBS_landbouw_2018!$C:$I,MATCH(Verdeelsleutels_absoluut!$C268,CBS_landbouw_2018!$B:$B,0),MATCH(Verdeelsleutels_absoluut!F$1,CBS_landbouw_2018!$C$1:$I$1,0))</f>
        <v>58597</v>
      </c>
      <c r="G268">
        <f>INDEX(CBS_landbouw_2018!$C:$I,MATCH(Verdeelsleutels_absoluut!$C268,CBS_landbouw_2018!$B:$B,0),MATCH(Verdeelsleutels_absoluut!G$1,CBS_landbouw_2018!$C$1:$I$1,0))</f>
        <v>1965</v>
      </c>
      <c r="H268">
        <f>INDEX(CBS_landbouw_2018!$C:$I,MATCH(Verdeelsleutels_absoluut!$C268,CBS_landbouw_2018!$B:$B,0),MATCH(Verdeelsleutels_absoluut!H$1,CBS_landbouw_2018!$C$1:$I$1,0))</f>
        <v>30013</v>
      </c>
      <c r="I268">
        <f>INDEX(CBS_landbouw_2018!$C:$I,MATCH(Verdeelsleutels_absoluut!$C268,CBS_landbouw_2018!$B:$B,0),MATCH(Verdeelsleutels_absoluut!I$1,CBS_landbouw_2018!$C$1:$I$1,0))</f>
        <v>76055</v>
      </c>
      <c r="J268">
        <f>INDEX(CBS_landbouw_2018!$C:$I,MATCH(Verdeelsleutels_absoluut!$C268,CBS_landbouw_2018!$B:$B,0),MATCH(Verdeelsleutels_absoluut!J$1,CBS_landbouw_2018!$C$1:$I$1,0))</f>
        <v>2225</v>
      </c>
      <c r="K268">
        <f>INDEX(CBS_landbouw_2018!$C:$I,MATCH(Verdeelsleutels_absoluut!$C268,CBS_landbouw_2018!$B:$B,0),MATCH(Verdeelsleutels_absoluut!K$1,CBS_landbouw_2018!$C$1:$I$1,0))</f>
        <v>4877</v>
      </c>
      <c r="L268">
        <f t="shared" si="10"/>
        <v>144877</v>
      </c>
      <c r="M268">
        <f>INDEX(CBS_bodemgebruik_2015!$C:$F,MATCH(Verdeelsleutels_absoluut!$C268,CBS_bodemgebruik_2015!$B:$B,0),MATCH(Verdeelsleutels_absoluut!M$1,CBS_bodemgebruik_2015!$C$1:$F$1,0))</f>
        <v>3842</v>
      </c>
      <c r="N268">
        <f>INDEX(CBS_bodemgebruik_2015!$C:$F,MATCH(Verdeelsleutels_absoluut!$C268,CBS_bodemgebruik_2015!$B:$B,0),MATCH(Verdeelsleutels_absoluut!N$1,CBS_bodemgebruik_2015!$C$1:$F$1,0))</f>
        <v>393</v>
      </c>
      <c r="O268">
        <f>INDEX(CBS_bodemgebruik_2015!$C:$F,MATCH(Verdeelsleutels_absoluut!$C268,CBS_bodemgebruik_2015!$B:$B,0),MATCH(Verdeelsleutels_absoluut!O$1,CBS_bodemgebruik_2015!$C$1:$F$1,0))</f>
        <v>1699</v>
      </c>
      <c r="P268">
        <f>INDEX(CBS_bodemgebruik_2015!$C:$F,MATCH(Verdeelsleutels_absoluut!$C268,CBS_bodemgebruik_2015!$B:$B,0),MATCH(Verdeelsleutels_absoluut!P$1,CBS_bodemgebruik_2015!$C$1:$F$1,0))</f>
        <v>113</v>
      </c>
      <c r="Q268">
        <f>INDEX(CBS_bodemgebruik_2015!$C:$I,MATCH(Verdeelsleutels_absoluut!$C268,CBS_bodemgebruik_2015!$B:$B,0),MATCH(Verdeelsleutels_absoluut!Q$1,CBS_bodemgebruik_2015!$C$1:$I$1,0))</f>
        <v>87</v>
      </c>
      <c r="R268">
        <f>INDEX(CBS_bodemgebruik_2015!$C:$I,MATCH(Verdeelsleutels_absoluut!$C268,CBS_bodemgebruik_2015!$B:$B,0),MATCH(Verdeelsleutels_absoluut!R$1,CBS_bodemgebruik_2015!$C$1:$I$1,0))</f>
        <v>20</v>
      </c>
      <c r="S268">
        <f>INDEX(CBS_bodemgebruik_2015!$C:$I,MATCH(Verdeelsleutels_absoluut!$C268,CBS_bodemgebruik_2015!$B:$B,0),MATCH(Verdeelsleutels_absoluut!S$1,CBS_bodemgebruik_2015!$C$1:$I$1,0))</f>
        <v>189</v>
      </c>
      <c r="T268">
        <f t="shared" si="9"/>
        <v>296</v>
      </c>
      <c r="U268">
        <f>INDEX(CBS_wegen_2019!B:C,MATCH(C268,CBS_wegen_2019!B:B,0),2)</f>
        <v>1069</v>
      </c>
    </row>
    <row r="269" spans="2:21">
      <c r="B269" t="str">
        <f>INDEX('ETLocal datasets'!B:C,MATCH(Verdeelsleutels_absoluut!C269,'ETLocal datasets'!C:C,0),1)</f>
        <v>GM0856</v>
      </c>
      <c r="C269" t="str">
        <f>'ETLocal datasets'!C255</f>
        <v>Uden</v>
      </c>
      <c r="D269">
        <f>INDEX(CBS_bevolking_2018!B:C,MATCH(Verdeelsleutels_absoluut!C269,CBS_bevolking_2018!B:B,0),2)</f>
        <v>41782</v>
      </c>
      <c r="E269">
        <f>INDEX(CBS_landbouw_2018!$C:$I,MATCH(Verdeelsleutels_absoluut!$C269,CBS_landbouw_2018!$B:$B,0),MATCH(Verdeelsleutels_absoluut!E$1,CBS_landbouw_2018!$C$1:$I$1,0))</f>
        <v>291790</v>
      </c>
      <c r="F269">
        <f>INDEX(CBS_landbouw_2018!$C:$I,MATCH(Verdeelsleutels_absoluut!$C269,CBS_landbouw_2018!$B:$B,0),MATCH(Verdeelsleutels_absoluut!F$1,CBS_landbouw_2018!$C$1:$I$1,0))</f>
        <v>32904</v>
      </c>
      <c r="G269">
        <f>INDEX(CBS_landbouw_2018!$C:$I,MATCH(Verdeelsleutels_absoluut!$C269,CBS_landbouw_2018!$B:$B,0),MATCH(Verdeelsleutels_absoluut!G$1,CBS_landbouw_2018!$C$1:$I$1,0))</f>
        <v>2459</v>
      </c>
      <c r="H269">
        <f>INDEX(CBS_landbouw_2018!$C:$I,MATCH(Verdeelsleutels_absoluut!$C269,CBS_landbouw_2018!$B:$B,0),MATCH(Verdeelsleutels_absoluut!H$1,CBS_landbouw_2018!$C$1:$I$1,0))</f>
        <v>183589</v>
      </c>
      <c r="I269">
        <f>INDEX(CBS_landbouw_2018!$C:$I,MATCH(Verdeelsleutels_absoluut!$C269,CBS_landbouw_2018!$B:$B,0),MATCH(Verdeelsleutels_absoluut!I$1,CBS_landbouw_2018!$C$1:$I$1,0))</f>
        <v>594492</v>
      </c>
      <c r="J269">
        <f>INDEX(CBS_landbouw_2018!$C:$I,MATCH(Verdeelsleutels_absoluut!$C269,CBS_landbouw_2018!$B:$B,0),MATCH(Verdeelsleutels_absoluut!J$1,CBS_landbouw_2018!$C$1:$I$1,0))</f>
        <v>15163</v>
      </c>
      <c r="K269">
        <f>INDEX(CBS_landbouw_2018!$C:$I,MATCH(Verdeelsleutels_absoluut!$C269,CBS_landbouw_2018!$B:$B,0),MATCH(Verdeelsleutels_absoluut!K$1,CBS_landbouw_2018!$C$1:$I$1,0))</f>
        <v>10379</v>
      </c>
      <c r="L269">
        <f t="shared" si="10"/>
        <v>258886</v>
      </c>
      <c r="M269">
        <f>INDEX(CBS_bodemgebruik_2015!$C:$F,MATCH(Verdeelsleutels_absoluut!$C269,CBS_bodemgebruik_2015!$B:$B,0),MATCH(Verdeelsleutels_absoluut!M$1,CBS_bodemgebruik_2015!$C$1:$F$1,0))</f>
        <v>4114</v>
      </c>
      <c r="N269">
        <f>INDEX(CBS_bodemgebruik_2015!$C:$F,MATCH(Verdeelsleutels_absoluut!$C269,CBS_bodemgebruik_2015!$B:$B,0),MATCH(Verdeelsleutels_absoluut!N$1,CBS_bodemgebruik_2015!$C$1:$F$1,0))</f>
        <v>90</v>
      </c>
      <c r="O269">
        <f>INDEX(CBS_bodemgebruik_2015!$C:$F,MATCH(Verdeelsleutels_absoluut!$C269,CBS_bodemgebruik_2015!$B:$B,0),MATCH(Verdeelsleutels_absoluut!O$1,CBS_bodemgebruik_2015!$C$1:$F$1,0))</f>
        <v>721</v>
      </c>
      <c r="P269">
        <f>INDEX(CBS_bodemgebruik_2015!$C:$F,MATCH(Verdeelsleutels_absoluut!$C269,CBS_bodemgebruik_2015!$B:$B,0),MATCH(Verdeelsleutels_absoluut!P$1,CBS_bodemgebruik_2015!$C$1:$F$1,0))</f>
        <v>60</v>
      </c>
      <c r="Q269">
        <f>INDEX(CBS_bodemgebruik_2015!$C:$I,MATCH(Verdeelsleutels_absoluut!$C269,CBS_bodemgebruik_2015!$B:$B,0),MATCH(Verdeelsleutels_absoluut!Q$1,CBS_bodemgebruik_2015!$C$1:$I$1,0))</f>
        <v>9</v>
      </c>
      <c r="R269">
        <f>INDEX(CBS_bodemgebruik_2015!$C:$I,MATCH(Verdeelsleutels_absoluut!$C269,CBS_bodemgebruik_2015!$B:$B,0),MATCH(Verdeelsleutels_absoluut!R$1,CBS_bodemgebruik_2015!$C$1:$I$1,0))</f>
        <v>40</v>
      </c>
      <c r="S269">
        <f>INDEX(CBS_bodemgebruik_2015!$C:$I,MATCH(Verdeelsleutels_absoluut!$C269,CBS_bodemgebruik_2015!$B:$B,0),MATCH(Verdeelsleutels_absoluut!S$1,CBS_bodemgebruik_2015!$C$1:$I$1,0))</f>
        <v>9</v>
      </c>
      <c r="T269">
        <f t="shared" si="9"/>
        <v>58</v>
      </c>
      <c r="U269">
        <f>INDEX(CBS_wegen_2019!B:C,MATCH(C269,CBS_wegen_2019!B:B,0),2)</f>
        <v>333</v>
      </c>
    </row>
    <row r="270" spans="2:21">
      <c r="B270" t="str">
        <f>INDEX('ETLocal datasets'!B:C,MATCH(Verdeelsleutels_absoluut!C270,'ETLocal datasets'!C:C,0),1)</f>
        <v>GM0858</v>
      </c>
      <c r="C270" t="str">
        <f>'ETLocal datasets'!C256</f>
        <v>Valkenswaard</v>
      </c>
      <c r="D270">
        <f>INDEX(CBS_bevolking_2018!B:C,MATCH(Verdeelsleutels_absoluut!C270,CBS_bevolking_2018!B:B,0),2)</f>
        <v>30910</v>
      </c>
      <c r="E270">
        <f>INDEX(CBS_landbouw_2018!$C:$I,MATCH(Verdeelsleutels_absoluut!$C270,CBS_landbouw_2018!$B:$B,0),MATCH(Verdeelsleutels_absoluut!E$1,CBS_landbouw_2018!$C$1:$I$1,0))</f>
        <v>173821</v>
      </c>
      <c r="F270">
        <f>INDEX(CBS_landbouw_2018!$C:$I,MATCH(Verdeelsleutels_absoluut!$C270,CBS_landbouw_2018!$B:$B,0),MATCH(Verdeelsleutels_absoluut!F$1,CBS_landbouw_2018!$C$1:$I$1,0))</f>
        <v>35590</v>
      </c>
      <c r="G270">
        <f>INDEX(CBS_landbouw_2018!$C:$I,MATCH(Verdeelsleutels_absoluut!$C270,CBS_landbouw_2018!$B:$B,0),MATCH(Verdeelsleutels_absoluut!G$1,CBS_landbouw_2018!$C$1:$I$1,0))</f>
        <v>2181</v>
      </c>
      <c r="H270">
        <f>INDEX(CBS_landbouw_2018!$C:$I,MATCH(Verdeelsleutels_absoluut!$C270,CBS_landbouw_2018!$B:$B,0),MATCH(Verdeelsleutels_absoluut!H$1,CBS_landbouw_2018!$C$1:$I$1,0))</f>
        <v>19438</v>
      </c>
      <c r="I270">
        <f>INDEX(CBS_landbouw_2018!$C:$I,MATCH(Verdeelsleutels_absoluut!$C270,CBS_landbouw_2018!$B:$B,0),MATCH(Verdeelsleutels_absoluut!I$1,CBS_landbouw_2018!$C$1:$I$1,0))</f>
        <v>20854</v>
      </c>
      <c r="J270">
        <f>INDEX(CBS_landbouw_2018!$C:$I,MATCH(Verdeelsleutels_absoluut!$C270,CBS_landbouw_2018!$B:$B,0),MATCH(Verdeelsleutels_absoluut!J$1,CBS_landbouw_2018!$C$1:$I$1,0))</f>
        <v>3527</v>
      </c>
      <c r="K270">
        <f>INDEX(CBS_landbouw_2018!$C:$I,MATCH(Verdeelsleutels_absoluut!$C270,CBS_landbouw_2018!$B:$B,0),MATCH(Verdeelsleutels_absoluut!K$1,CBS_landbouw_2018!$C$1:$I$1,0))</f>
        <v>2262</v>
      </c>
      <c r="L270">
        <f t="shared" si="10"/>
        <v>138231</v>
      </c>
      <c r="M270">
        <f>INDEX(CBS_bodemgebruik_2015!$C:$F,MATCH(Verdeelsleutels_absoluut!$C270,CBS_bodemgebruik_2015!$B:$B,0),MATCH(Verdeelsleutels_absoluut!M$1,CBS_bodemgebruik_2015!$C$1:$F$1,0))</f>
        <v>2475</v>
      </c>
      <c r="N270">
        <f>INDEX(CBS_bodemgebruik_2015!$C:$F,MATCH(Verdeelsleutels_absoluut!$C270,CBS_bodemgebruik_2015!$B:$B,0),MATCH(Verdeelsleutels_absoluut!N$1,CBS_bodemgebruik_2015!$C$1:$F$1,0))</f>
        <v>34</v>
      </c>
      <c r="O270">
        <f>INDEX(CBS_bodemgebruik_2015!$C:$F,MATCH(Verdeelsleutels_absoluut!$C270,CBS_bodemgebruik_2015!$B:$B,0),MATCH(Verdeelsleutels_absoluut!O$1,CBS_bodemgebruik_2015!$C$1:$F$1,0))</f>
        <v>1558</v>
      </c>
      <c r="P270">
        <f>INDEX(CBS_bodemgebruik_2015!$C:$F,MATCH(Verdeelsleutels_absoluut!$C270,CBS_bodemgebruik_2015!$B:$B,0),MATCH(Verdeelsleutels_absoluut!P$1,CBS_bodemgebruik_2015!$C$1:$F$1,0))</f>
        <v>218</v>
      </c>
      <c r="Q270">
        <f>INDEX(CBS_bodemgebruik_2015!$C:$I,MATCH(Verdeelsleutels_absoluut!$C270,CBS_bodemgebruik_2015!$B:$B,0),MATCH(Verdeelsleutels_absoluut!Q$1,CBS_bodemgebruik_2015!$C$1:$I$1,0))</f>
        <v>118</v>
      </c>
      <c r="R270">
        <f>INDEX(CBS_bodemgebruik_2015!$C:$I,MATCH(Verdeelsleutels_absoluut!$C270,CBS_bodemgebruik_2015!$B:$B,0),MATCH(Verdeelsleutels_absoluut!R$1,CBS_bodemgebruik_2015!$C$1:$I$1,0))</f>
        <v>41</v>
      </c>
      <c r="S270">
        <f>INDEX(CBS_bodemgebruik_2015!$C:$I,MATCH(Verdeelsleutels_absoluut!$C270,CBS_bodemgebruik_2015!$B:$B,0),MATCH(Verdeelsleutels_absoluut!S$1,CBS_bodemgebruik_2015!$C$1:$I$1,0))</f>
        <v>117</v>
      </c>
      <c r="T270">
        <f t="shared" ref="T270:T333" si="11">SUM(Q270:S270)</f>
        <v>276</v>
      </c>
      <c r="U270">
        <f>INDEX(CBS_wegen_2019!B:C,MATCH(C270,CBS_wegen_2019!B:B,0),2)</f>
        <v>226</v>
      </c>
    </row>
    <row r="271" spans="2:21">
      <c r="B271" t="str">
        <f>INDEX('ETLocal datasets'!B:C,MATCH(Verdeelsleutels_absoluut!C271,'ETLocal datasets'!C:C,0),1)</f>
        <v>GM0861</v>
      </c>
      <c r="C271" t="str">
        <f>'ETLocal datasets'!C257</f>
        <v>Veldhoven</v>
      </c>
      <c r="D271">
        <f>INDEX(CBS_bevolking_2018!B:C,MATCH(Verdeelsleutels_absoluut!C271,CBS_bevolking_2018!B:B,0),2)</f>
        <v>45337</v>
      </c>
      <c r="E271">
        <f>INDEX(CBS_landbouw_2018!$C:$I,MATCH(Verdeelsleutels_absoluut!$C271,CBS_landbouw_2018!$B:$B,0),MATCH(Verdeelsleutels_absoluut!E$1,CBS_landbouw_2018!$C$1:$I$1,0))</f>
        <v>61543</v>
      </c>
      <c r="F271">
        <f>INDEX(CBS_landbouw_2018!$C:$I,MATCH(Verdeelsleutels_absoluut!$C271,CBS_landbouw_2018!$B:$B,0),MATCH(Verdeelsleutels_absoluut!F$1,CBS_landbouw_2018!$C$1:$I$1,0))</f>
        <v>7390</v>
      </c>
      <c r="G271">
        <f>INDEX(CBS_landbouw_2018!$C:$I,MATCH(Verdeelsleutels_absoluut!$C271,CBS_landbouw_2018!$B:$B,0),MATCH(Verdeelsleutels_absoluut!G$1,CBS_landbouw_2018!$C$1:$I$1,0))</f>
        <v>343</v>
      </c>
      <c r="H271">
        <f>INDEX(CBS_landbouw_2018!$C:$I,MATCH(Verdeelsleutels_absoluut!$C271,CBS_landbouw_2018!$B:$B,0),MATCH(Verdeelsleutels_absoluut!H$1,CBS_landbouw_2018!$C$1:$I$1,0))</f>
        <v>4219</v>
      </c>
      <c r="I271">
        <f>INDEX(CBS_landbouw_2018!$C:$I,MATCH(Verdeelsleutels_absoluut!$C271,CBS_landbouw_2018!$B:$B,0),MATCH(Verdeelsleutels_absoluut!I$1,CBS_landbouw_2018!$C$1:$I$1,0))</f>
        <v>0</v>
      </c>
      <c r="J271">
        <f>INDEX(CBS_landbouw_2018!$C:$I,MATCH(Verdeelsleutels_absoluut!$C271,CBS_landbouw_2018!$B:$B,0),MATCH(Verdeelsleutels_absoluut!J$1,CBS_landbouw_2018!$C$1:$I$1,0))</f>
        <v>2093</v>
      </c>
      <c r="K271">
        <f>INDEX(CBS_landbouw_2018!$C:$I,MATCH(Verdeelsleutels_absoluut!$C271,CBS_landbouw_2018!$B:$B,0),MATCH(Verdeelsleutels_absoluut!K$1,CBS_landbouw_2018!$C$1:$I$1,0))</f>
        <v>4355</v>
      </c>
      <c r="L271">
        <f t="shared" si="10"/>
        <v>54153</v>
      </c>
      <c r="M271">
        <f>INDEX(CBS_bodemgebruik_2015!$C:$F,MATCH(Verdeelsleutels_absoluut!$C271,CBS_bodemgebruik_2015!$B:$B,0),MATCH(Verdeelsleutels_absoluut!M$1,CBS_bodemgebruik_2015!$C$1:$F$1,0))</f>
        <v>1219</v>
      </c>
      <c r="N271">
        <f>INDEX(CBS_bodemgebruik_2015!$C:$F,MATCH(Verdeelsleutels_absoluut!$C271,CBS_bodemgebruik_2015!$B:$B,0),MATCH(Verdeelsleutels_absoluut!N$1,CBS_bodemgebruik_2015!$C$1:$F$1,0))</f>
        <v>98</v>
      </c>
      <c r="O271">
        <f>INDEX(CBS_bodemgebruik_2015!$C:$F,MATCH(Verdeelsleutels_absoluut!$C271,CBS_bodemgebruik_2015!$B:$B,0),MATCH(Verdeelsleutels_absoluut!O$1,CBS_bodemgebruik_2015!$C$1:$F$1,0))</f>
        <v>459</v>
      </c>
      <c r="P271">
        <f>INDEX(CBS_bodemgebruik_2015!$C:$F,MATCH(Verdeelsleutels_absoluut!$C271,CBS_bodemgebruik_2015!$B:$B,0),MATCH(Verdeelsleutels_absoluut!P$1,CBS_bodemgebruik_2015!$C$1:$F$1,0))</f>
        <v>0</v>
      </c>
      <c r="Q271">
        <f>INDEX(CBS_bodemgebruik_2015!$C:$I,MATCH(Verdeelsleutels_absoluut!$C271,CBS_bodemgebruik_2015!$B:$B,0),MATCH(Verdeelsleutels_absoluut!Q$1,CBS_bodemgebruik_2015!$C$1:$I$1,0))</f>
        <v>3</v>
      </c>
      <c r="R271">
        <f>INDEX(CBS_bodemgebruik_2015!$C:$I,MATCH(Verdeelsleutels_absoluut!$C271,CBS_bodemgebruik_2015!$B:$B,0),MATCH(Verdeelsleutels_absoluut!R$1,CBS_bodemgebruik_2015!$C$1:$I$1,0))</f>
        <v>13</v>
      </c>
      <c r="S271">
        <f>INDEX(CBS_bodemgebruik_2015!$C:$I,MATCH(Verdeelsleutels_absoluut!$C271,CBS_bodemgebruik_2015!$B:$B,0),MATCH(Verdeelsleutels_absoluut!S$1,CBS_bodemgebruik_2015!$C$1:$I$1,0))</f>
        <v>7</v>
      </c>
      <c r="T271">
        <f t="shared" si="11"/>
        <v>23</v>
      </c>
      <c r="U271">
        <f>INDEX(CBS_wegen_2019!B:C,MATCH(C271,CBS_wegen_2019!B:B,0),2)</f>
        <v>280</v>
      </c>
    </row>
    <row r="272" spans="2:21">
      <c r="B272" t="str">
        <f>INDEX('ETLocal datasets'!B:C,MATCH(Verdeelsleutels_absoluut!C272,'ETLocal datasets'!C:C,0),1)</f>
        <v>GM0865</v>
      </c>
      <c r="C272" t="str">
        <f>'ETLocal datasets'!C258</f>
        <v>Vught</v>
      </c>
      <c r="D272">
        <f>INDEX(CBS_bevolking_2018!B:C,MATCH(Verdeelsleutels_absoluut!C272,CBS_bevolking_2018!B:B,0),2)</f>
        <v>26396</v>
      </c>
      <c r="E272">
        <f>INDEX(CBS_landbouw_2018!$C:$I,MATCH(Verdeelsleutels_absoluut!$C272,CBS_landbouw_2018!$B:$B,0),MATCH(Verdeelsleutels_absoluut!E$1,CBS_landbouw_2018!$C$1:$I$1,0))</f>
        <v>76816</v>
      </c>
      <c r="F272">
        <f>INDEX(CBS_landbouw_2018!$C:$I,MATCH(Verdeelsleutels_absoluut!$C272,CBS_landbouw_2018!$B:$B,0),MATCH(Verdeelsleutels_absoluut!F$1,CBS_landbouw_2018!$C$1:$I$1,0))</f>
        <v>26147</v>
      </c>
      <c r="G272">
        <f>INDEX(CBS_landbouw_2018!$C:$I,MATCH(Verdeelsleutels_absoluut!$C272,CBS_landbouw_2018!$B:$B,0),MATCH(Verdeelsleutels_absoluut!G$1,CBS_landbouw_2018!$C$1:$I$1,0))</f>
        <v>676</v>
      </c>
      <c r="H272">
        <f>INDEX(CBS_landbouw_2018!$C:$I,MATCH(Verdeelsleutels_absoluut!$C272,CBS_landbouw_2018!$B:$B,0),MATCH(Verdeelsleutels_absoluut!H$1,CBS_landbouw_2018!$C$1:$I$1,0))</f>
        <v>8173</v>
      </c>
      <c r="I272">
        <f>INDEX(CBS_landbouw_2018!$C:$I,MATCH(Verdeelsleutels_absoluut!$C272,CBS_landbouw_2018!$B:$B,0),MATCH(Verdeelsleutels_absoluut!I$1,CBS_landbouw_2018!$C$1:$I$1,0))</f>
        <v>0</v>
      </c>
      <c r="J272">
        <f>INDEX(CBS_landbouw_2018!$C:$I,MATCH(Verdeelsleutels_absoluut!$C272,CBS_landbouw_2018!$B:$B,0),MATCH(Verdeelsleutels_absoluut!J$1,CBS_landbouw_2018!$C$1:$I$1,0))</f>
        <v>1159</v>
      </c>
      <c r="K272">
        <f>INDEX(CBS_landbouw_2018!$C:$I,MATCH(Verdeelsleutels_absoluut!$C272,CBS_landbouw_2018!$B:$B,0),MATCH(Verdeelsleutels_absoluut!K$1,CBS_landbouw_2018!$C$1:$I$1,0))</f>
        <v>390</v>
      </c>
      <c r="L272">
        <f t="shared" si="10"/>
        <v>50669</v>
      </c>
      <c r="M272">
        <f>INDEX(CBS_bodemgebruik_2015!$C:$F,MATCH(Verdeelsleutels_absoluut!$C272,CBS_bodemgebruik_2015!$B:$B,0),MATCH(Verdeelsleutels_absoluut!M$1,CBS_bodemgebruik_2015!$C$1:$F$1,0))</f>
        <v>1589</v>
      </c>
      <c r="N272">
        <f>INDEX(CBS_bodemgebruik_2015!$C:$F,MATCH(Verdeelsleutels_absoluut!$C272,CBS_bodemgebruik_2015!$B:$B,0),MATCH(Verdeelsleutels_absoluut!N$1,CBS_bodemgebruik_2015!$C$1:$F$1,0))</f>
        <v>58</v>
      </c>
      <c r="O272">
        <f>INDEX(CBS_bodemgebruik_2015!$C:$F,MATCH(Verdeelsleutels_absoluut!$C272,CBS_bodemgebruik_2015!$B:$B,0),MATCH(Verdeelsleutels_absoluut!O$1,CBS_bodemgebruik_2015!$C$1:$F$1,0))</f>
        <v>577</v>
      </c>
      <c r="P272">
        <f>INDEX(CBS_bodemgebruik_2015!$C:$F,MATCH(Verdeelsleutels_absoluut!$C272,CBS_bodemgebruik_2015!$B:$B,0),MATCH(Verdeelsleutels_absoluut!P$1,CBS_bodemgebruik_2015!$C$1:$F$1,0))</f>
        <v>10</v>
      </c>
      <c r="Q272">
        <f>INDEX(CBS_bodemgebruik_2015!$C:$I,MATCH(Verdeelsleutels_absoluut!$C272,CBS_bodemgebruik_2015!$B:$B,0),MATCH(Verdeelsleutels_absoluut!Q$1,CBS_bodemgebruik_2015!$C$1:$I$1,0))</f>
        <v>0</v>
      </c>
      <c r="R272">
        <f>INDEX(CBS_bodemgebruik_2015!$C:$I,MATCH(Verdeelsleutels_absoluut!$C272,CBS_bodemgebruik_2015!$B:$B,0),MATCH(Verdeelsleutels_absoluut!R$1,CBS_bodemgebruik_2015!$C$1:$I$1,0))</f>
        <v>53</v>
      </c>
      <c r="S272">
        <f>INDEX(CBS_bodemgebruik_2015!$C:$I,MATCH(Verdeelsleutels_absoluut!$C272,CBS_bodemgebruik_2015!$B:$B,0),MATCH(Verdeelsleutels_absoluut!S$1,CBS_bodemgebruik_2015!$C$1:$I$1,0))</f>
        <v>40</v>
      </c>
      <c r="T272">
        <f t="shared" si="11"/>
        <v>93</v>
      </c>
      <c r="U272">
        <f>INDEX(CBS_wegen_2019!B:C,MATCH(C272,CBS_wegen_2019!B:B,0),2)</f>
        <v>181</v>
      </c>
    </row>
    <row r="273" spans="2:21">
      <c r="B273" t="str">
        <f>INDEX('ETLocal datasets'!B:C,MATCH(Verdeelsleutels_absoluut!C273,'ETLocal datasets'!C:C,0),1)</f>
        <v>GM0866</v>
      </c>
      <c r="C273" t="str">
        <f>'ETLocal datasets'!C259</f>
        <v>Waalre</v>
      </c>
      <c r="D273">
        <f>INDEX(CBS_bevolking_2018!B:C,MATCH(Verdeelsleutels_absoluut!C273,CBS_bevolking_2018!B:B,0),2)</f>
        <v>17247</v>
      </c>
      <c r="E273">
        <f>INDEX(CBS_landbouw_2018!$C:$I,MATCH(Verdeelsleutels_absoluut!$C273,CBS_landbouw_2018!$B:$B,0),MATCH(Verdeelsleutels_absoluut!E$1,CBS_landbouw_2018!$C$1:$I$1,0))</f>
        <v>42362</v>
      </c>
      <c r="F273">
        <f>INDEX(CBS_landbouw_2018!$C:$I,MATCH(Verdeelsleutels_absoluut!$C273,CBS_landbouw_2018!$B:$B,0),MATCH(Verdeelsleutels_absoluut!F$1,CBS_landbouw_2018!$C$1:$I$1,0))</f>
        <v>10974</v>
      </c>
      <c r="G273">
        <f>INDEX(CBS_landbouw_2018!$C:$I,MATCH(Verdeelsleutels_absoluut!$C273,CBS_landbouw_2018!$B:$B,0),MATCH(Verdeelsleutels_absoluut!G$1,CBS_landbouw_2018!$C$1:$I$1,0))</f>
        <v>752</v>
      </c>
      <c r="H273">
        <f>INDEX(CBS_landbouw_2018!$C:$I,MATCH(Verdeelsleutels_absoluut!$C273,CBS_landbouw_2018!$B:$B,0),MATCH(Verdeelsleutels_absoluut!H$1,CBS_landbouw_2018!$C$1:$I$1,0))</f>
        <v>280</v>
      </c>
      <c r="I273">
        <f>INDEX(CBS_landbouw_2018!$C:$I,MATCH(Verdeelsleutels_absoluut!$C273,CBS_landbouw_2018!$B:$B,0),MATCH(Verdeelsleutels_absoluut!I$1,CBS_landbouw_2018!$C$1:$I$1,0))</f>
        <v>0</v>
      </c>
      <c r="J273">
        <f>INDEX(CBS_landbouw_2018!$C:$I,MATCH(Verdeelsleutels_absoluut!$C273,CBS_landbouw_2018!$B:$B,0),MATCH(Verdeelsleutels_absoluut!J$1,CBS_landbouw_2018!$C$1:$I$1,0))</f>
        <v>252</v>
      </c>
      <c r="K273">
        <f>INDEX(CBS_landbouw_2018!$C:$I,MATCH(Verdeelsleutels_absoluut!$C273,CBS_landbouw_2018!$B:$B,0),MATCH(Verdeelsleutels_absoluut!K$1,CBS_landbouw_2018!$C$1:$I$1,0))</f>
        <v>147</v>
      </c>
      <c r="L273">
        <f t="shared" ref="L273:L336" si="12">E273-F273</f>
        <v>31388</v>
      </c>
      <c r="M273">
        <f>INDEX(CBS_bodemgebruik_2015!$C:$F,MATCH(Verdeelsleutels_absoluut!$C273,CBS_bodemgebruik_2015!$B:$B,0),MATCH(Verdeelsleutels_absoluut!M$1,CBS_bodemgebruik_2015!$C$1:$F$1,0))</f>
        <v>860</v>
      </c>
      <c r="N273">
        <f>INDEX(CBS_bodemgebruik_2015!$C:$F,MATCH(Verdeelsleutels_absoluut!$C273,CBS_bodemgebruik_2015!$B:$B,0),MATCH(Verdeelsleutels_absoluut!N$1,CBS_bodemgebruik_2015!$C$1:$F$1,0))</f>
        <v>9</v>
      </c>
      <c r="O273">
        <f>INDEX(CBS_bodemgebruik_2015!$C:$F,MATCH(Verdeelsleutels_absoluut!$C273,CBS_bodemgebruik_2015!$B:$B,0),MATCH(Verdeelsleutels_absoluut!O$1,CBS_bodemgebruik_2015!$C$1:$F$1,0))</f>
        <v>793</v>
      </c>
      <c r="P273">
        <f>INDEX(CBS_bodemgebruik_2015!$C:$F,MATCH(Verdeelsleutels_absoluut!$C273,CBS_bodemgebruik_2015!$B:$B,0),MATCH(Verdeelsleutels_absoluut!P$1,CBS_bodemgebruik_2015!$C$1:$F$1,0))</f>
        <v>41</v>
      </c>
      <c r="Q273">
        <f>INDEX(CBS_bodemgebruik_2015!$C:$I,MATCH(Verdeelsleutels_absoluut!$C273,CBS_bodemgebruik_2015!$B:$B,0),MATCH(Verdeelsleutels_absoluut!Q$1,CBS_bodemgebruik_2015!$C$1:$I$1,0))</f>
        <v>3</v>
      </c>
      <c r="R273">
        <f>INDEX(CBS_bodemgebruik_2015!$C:$I,MATCH(Verdeelsleutels_absoluut!$C273,CBS_bodemgebruik_2015!$B:$B,0),MATCH(Verdeelsleutels_absoluut!R$1,CBS_bodemgebruik_2015!$C$1:$I$1,0))</f>
        <v>15</v>
      </c>
      <c r="S273">
        <f>INDEX(CBS_bodemgebruik_2015!$C:$I,MATCH(Verdeelsleutels_absoluut!$C273,CBS_bodemgebruik_2015!$B:$B,0),MATCH(Verdeelsleutels_absoluut!S$1,CBS_bodemgebruik_2015!$C$1:$I$1,0))</f>
        <v>13</v>
      </c>
      <c r="T273">
        <f t="shared" si="11"/>
        <v>31</v>
      </c>
      <c r="U273">
        <f>INDEX(CBS_wegen_2019!B:C,MATCH(C273,CBS_wegen_2019!B:B,0),2)</f>
        <v>124</v>
      </c>
    </row>
    <row r="274" spans="2:21">
      <c r="B274" t="str">
        <f>INDEX('ETLocal datasets'!B:C,MATCH(Verdeelsleutels_absoluut!C274,'ETLocal datasets'!C:C,0),1)</f>
        <v>GM0867</v>
      </c>
      <c r="C274" t="str">
        <f>'ETLocal datasets'!C260</f>
        <v>Waalwijk</v>
      </c>
      <c r="D274">
        <f>INDEX(CBS_bevolking_2018!B:C,MATCH(Verdeelsleutels_absoluut!C274,CBS_bevolking_2018!B:B,0),2)</f>
        <v>48240</v>
      </c>
      <c r="E274">
        <f>INDEX(CBS_landbouw_2018!$C:$I,MATCH(Verdeelsleutels_absoluut!$C274,CBS_landbouw_2018!$B:$B,0),MATCH(Verdeelsleutels_absoluut!E$1,CBS_landbouw_2018!$C$1:$I$1,0))</f>
        <v>243476</v>
      </c>
      <c r="F274">
        <f>INDEX(CBS_landbouw_2018!$C:$I,MATCH(Verdeelsleutels_absoluut!$C274,CBS_landbouw_2018!$B:$B,0),MATCH(Verdeelsleutels_absoluut!F$1,CBS_landbouw_2018!$C$1:$I$1,0))</f>
        <v>86587</v>
      </c>
      <c r="G274">
        <f>INDEX(CBS_landbouw_2018!$C:$I,MATCH(Verdeelsleutels_absoluut!$C274,CBS_landbouw_2018!$B:$B,0),MATCH(Verdeelsleutels_absoluut!G$1,CBS_landbouw_2018!$C$1:$I$1,0))</f>
        <v>2419</v>
      </c>
      <c r="H274">
        <f>INDEX(CBS_landbouw_2018!$C:$I,MATCH(Verdeelsleutels_absoluut!$C274,CBS_landbouw_2018!$B:$B,0),MATCH(Verdeelsleutels_absoluut!H$1,CBS_landbouw_2018!$C$1:$I$1,0))</f>
        <v>12410</v>
      </c>
      <c r="I274">
        <f>INDEX(CBS_landbouw_2018!$C:$I,MATCH(Verdeelsleutels_absoluut!$C274,CBS_landbouw_2018!$B:$B,0),MATCH(Verdeelsleutels_absoluut!I$1,CBS_landbouw_2018!$C$1:$I$1,0))</f>
        <v>0</v>
      </c>
      <c r="J274">
        <f>INDEX(CBS_landbouw_2018!$C:$I,MATCH(Verdeelsleutels_absoluut!$C274,CBS_landbouw_2018!$B:$B,0),MATCH(Verdeelsleutels_absoluut!J$1,CBS_landbouw_2018!$C$1:$I$1,0))</f>
        <v>16656</v>
      </c>
      <c r="K274">
        <f>INDEX(CBS_landbouw_2018!$C:$I,MATCH(Verdeelsleutels_absoluut!$C274,CBS_landbouw_2018!$B:$B,0),MATCH(Verdeelsleutels_absoluut!K$1,CBS_landbouw_2018!$C$1:$I$1,0))</f>
        <v>4769</v>
      </c>
      <c r="L274">
        <f t="shared" si="12"/>
        <v>156889</v>
      </c>
      <c r="M274">
        <f>INDEX(CBS_bodemgebruik_2015!$C:$F,MATCH(Verdeelsleutels_absoluut!$C274,CBS_bodemgebruik_2015!$B:$B,0),MATCH(Verdeelsleutels_absoluut!M$1,CBS_bodemgebruik_2015!$C$1:$F$1,0))</f>
        <v>4229</v>
      </c>
      <c r="N274">
        <f>INDEX(CBS_bodemgebruik_2015!$C:$F,MATCH(Verdeelsleutels_absoluut!$C274,CBS_bodemgebruik_2015!$B:$B,0),MATCH(Verdeelsleutels_absoluut!N$1,CBS_bodemgebruik_2015!$C$1:$F$1,0))</f>
        <v>52</v>
      </c>
      <c r="O274">
        <f>INDEX(CBS_bodemgebruik_2015!$C:$F,MATCH(Verdeelsleutels_absoluut!$C274,CBS_bodemgebruik_2015!$B:$B,0),MATCH(Verdeelsleutels_absoluut!O$1,CBS_bodemgebruik_2015!$C$1:$F$1,0))</f>
        <v>85</v>
      </c>
      <c r="P274">
        <f>INDEX(CBS_bodemgebruik_2015!$C:$F,MATCH(Verdeelsleutels_absoluut!$C274,CBS_bodemgebruik_2015!$B:$B,0),MATCH(Verdeelsleutels_absoluut!P$1,CBS_bodemgebruik_2015!$C$1:$F$1,0))</f>
        <v>0</v>
      </c>
      <c r="Q274">
        <f>INDEX(CBS_bodemgebruik_2015!$C:$I,MATCH(Verdeelsleutels_absoluut!$C274,CBS_bodemgebruik_2015!$B:$B,0),MATCH(Verdeelsleutels_absoluut!Q$1,CBS_bodemgebruik_2015!$C$1:$I$1,0))</f>
        <v>29</v>
      </c>
      <c r="R274">
        <f>INDEX(CBS_bodemgebruik_2015!$C:$I,MATCH(Verdeelsleutels_absoluut!$C274,CBS_bodemgebruik_2015!$B:$B,0),MATCH(Verdeelsleutels_absoluut!R$1,CBS_bodemgebruik_2015!$C$1:$I$1,0))</f>
        <v>45</v>
      </c>
      <c r="S274">
        <f>INDEX(CBS_bodemgebruik_2015!$C:$I,MATCH(Verdeelsleutels_absoluut!$C274,CBS_bodemgebruik_2015!$B:$B,0),MATCH(Verdeelsleutels_absoluut!S$1,CBS_bodemgebruik_2015!$C$1:$I$1,0))</f>
        <v>141</v>
      </c>
      <c r="T274">
        <f t="shared" si="11"/>
        <v>215</v>
      </c>
      <c r="U274">
        <f>INDEX(CBS_wegen_2019!B:C,MATCH(C274,CBS_wegen_2019!B:B,0),2)</f>
        <v>350</v>
      </c>
    </row>
    <row r="275" spans="2:21">
      <c r="B275" t="str">
        <f>INDEX('ETLocal datasets'!B:C,MATCH(Verdeelsleutels_absoluut!C275,'ETLocal datasets'!C:C,0),1)</f>
        <v>GM0870</v>
      </c>
      <c r="C275" t="str">
        <f>'ETLocal datasets'!C261</f>
        <v>Werkendam</v>
      </c>
      <c r="D275">
        <f>INDEX(CBS_bevolking_2018!B:C,MATCH(Verdeelsleutels_absoluut!C275,CBS_bevolking_2018!B:B,0),2)</f>
        <v>27295</v>
      </c>
      <c r="E275">
        <f>INDEX(CBS_landbouw_2018!$C:$I,MATCH(Verdeelsleutels_absoluut!$C275,CBS_landbouw_2018!$B:$B,0),MATCH(Verdeelsleutels_absoluut!E$1,CBS_landbouw_2018!$C$1:$I$1,0))</f>
        <v>463973</v>
      </c>
      <c r="F275">
        <f>INDEX(CBS_landbouw_2018!$C:$I,MATCH(Verdeelsleutels_absoluut!$C275,CBS_landbouw_2018!$B:$B,0),MATCH(Verdeelsleutels_absoluut!F$1,CBS_landbouw_2018!$C$1:$I$1,0))</f>
        <v>77073</v>
      </c>
      <c r="G275">
        <f>INDEX(CBS_landbouw_2018!$C:$I,MATCH(Verdeelsleutels_absoluut!$C275,CBS_landbouw_2018!$B:$B,0),MATCH(Verdeelsleutels_absoluut!G$1,CBS_landbouw_2018!$C$1:$I$1,0))</f>
        <v>1602</v>
      </c>
      <c r="H275">
        <f>INDEX(CBS_landbouw_2018!$C:$I,MATCH(Verdeelsleutels_absoluut!$C275,CBS_landbouw_2018!$B:$B,0),MATCH(Verdeelsleutels_absoluut!H$1,CBS_landbouw_2018!$C$1:$I$1,0))</f>
        <v>448</v>
      </c>
      <c r="I275">
        <f>INDEX(CBS_landbouw_2018!$C:$I,MATCH(Verdeelsleutels_absoluut!$C275,CBS_landbouw_2018!$B:$B,0),MATCH(Verdeelsleutels_absoluut!I$1,CBS_landbouw_2018!$C$1:$I$1,0))</f>
        <v>36665</v>
      </c>
      <c r="J275">
        <f>INDEX(CBS_landbouw_2018!$C:$I,MATCH(Verdeelsleutels_absoluut!$C275,CBS_landbouw_2018!$B:$B,0),MATCH(Verdeelsleutels_absoluut!J$1,CBS_landbouw_2018!$C$1:$I$1,0))</f>
        <v>86629</v>
      </c>
      <c r="K275">
        <f>INDEX(CBS_landbouw_2018!$C:$I,MATCH(Verdeelsleutels_absoluut!$C275,CBS_landbouw_2018!$B:$B,0),MATCH(Verdeelsleutels_absoluut!K$1,CBS_landbouw_2018!$C$1:$I$1,0))</f>
        <v>40270</v>
      </c>
      <c r="L275">
        <f t="shared" si="12"/>
        <v>386900</v>
      </c>
      <c r="M275">
        <f>INDEX(CBS_bodemgebruik_2015!$C:$F,MATCH(Verdeelsleutels_absoluut!$C275,CBS_bodemgebruik_2015!$B:$B,0),MATCH(Verdeelsleutels_absoluut!M$1,CBS_bodemgebruik_2015!$C$1:$F$1,0))</f>
        <v>7408</v>
      </c>
      <c r="N275">
        <f>INDEX(CBS_bodemgebruik_2015!$C:$F,MATCH(Verdeelsleutels_absoluut!$C275,CBS_bodemgebruik_2015!$B:$B,0),MATCH(Verdeelsleutels_absoluut!N$1,CBS_bodemgebruik_2015!$C$1:$F$1,0))</f>
        <v>44</v>
      </c>
      <c r="O275">
        <f>INDEX(CBS_bodemgebruik_2015!$C:$F,MATCH(Verdeelsleutels_absoluut!$C275,CBS_bodemgebruik_2015!$B:$B,0),MATCH(Verdeelsleutels_absoluut!O$1,CBS_bodemgebruik_2015!$C$1:$F$1,0))</f>
        <v>613</v>
      </c>
      <c r="P275">
        <f>INDEX(CBS_bodemgebruik_2015!$C:$F,MATCH(Verdeelsleutels_absoluut!$C275,CBS_bodemgebruik_2015!$B:$B,0),MATCH(Verdeelsleutels_absoluut!P$1,CBS_bodemgebruik_2015!$C$1:$F$1,0))</f>
        <v>9</v>
      </c>
      <c r="Q275">
        <f>INDEX(CBS_bodemgebruik_2015!$C:$I,MATCH(Verdeelsleutels_absoluut!$C275,CBS_bodemgebruik_2015!$B:$B,0),MATCH(Verdeelsleutels_absoluut!Q$1,CBS_bodemgebruik_2015!$C$1:$I$1,0))</f>
        <v>544</v>
      </c>
      <c r="R275">
        <f>INDEX(CBS_bodemgebruik_2015!$C:$I,MATCH(Verdeelsleutels_absoluut!$C275,CBS_bodemgebruik_2015!$B:$B,0),MATCH(Verdeelsleutels_absoluut!R$1,CBS_bodemgebruik_2015!$C$1:$I$1,0))</f>
        <v>51</v>
      </c>
      <c r="S275">
        <f>INDEX(CBS_bodemgebruik_2015!$C:$I,MATCH(Verdeelsleutels_absoluut!$C275,CBS_bodemgebruik_2015!$B:$B,0),MATCH(Verdeelsleutels_absoluut!S$1,CBS_bodemgebruik_2015!$C$1:$I$1,0))</f>
        <v>1058</v>
      </c>
      <c r="T275">
        <f t="shared" si="11"/>
        <v>1653</v>
      </c>
      <c r="U275">
        <f>INDEX(CBS_wegen_2019!B:C,MATCH(C275,CBS_wegen_2019!B:B,0),2)</f>
        <v>325</v>
      </c>
    </row>
    <row r="276" spans="2:21">
      <c r="B276" t="str">
        <f>INDEX('ETLocal datasets'!B:C,MATCH(Verdeelsleutels_absoluut!C276,'ETLocal datasets'!C:C,0),1)</f>
        <v>GM0873</v>
      </c>
      <c r="C276" t="str">
        <f>'ETLocal datasets'!C262</f>
        <v>Woensdrecht</v>
      </c>
      <c r="D276">
        <f>INDEX(CBS_bevolking_2018!B:C,MATCH(Verdeelsleutels_absoluut!C276,CBS_bevolking_2018!B:B,0),2)</f>
        <v>21866</v>
      </c>
      <c r="E276">
        <f>INDEX(CBS_landbouw_2018!$C:$I,MATCH(Verdeelsleutels_absoluut!$C276,CBS_landbouw_2018!$B:$B,0),MATCH(Verdeelsleutels_absoluut!E$1,CBS_landbouw_2018!$C$1:$I$1,0))</f>
        <v>349166</v>
      </c>
      <c r="F276">
        <f>INDEX(CBS_landbouw_2018!$C:$I,MATCH(Verdeelsleutels_absoluut!$C276,CBS_landbouw_2018!$B:$B,0),MATCH(Verdeelsleutels_absoluut!F$1,CBS_landbouw_2018!$C$1:$I$1,0))</f>
        <v>40730</v>
      </c>
      <c r="G276">
        <f>INDEX(CBS_landbouw_2018!$C:$I,MATCH(Verdeelsleutels_absoluut!$C276,CBS_landbouw_2018!$B:$B,0),MATCH(Verdeelsleutels_absoluut!G$1,CBS_landbouw_2018!$C$1:$I$1,0))</f>
        <v>693</v>
      </c>
      <c r="H276">
        <f>INDEX(CBS_landbouw_2018!$C:$I,MATCH(Verdeelsleutels_absoluut!$C276,CBS_landbouw_2018!$B:$B,0),MATCH(Verdeelsleutels_absoluut!H$1,CBS_landbouw_2018!$C$1:$I$1,0))</f>
        <v>17158</v>
      </c>
      <c r="I276">
        <f>INDEX(CBS_landbouw_2018!$C:$I,MATCH(Verdeelsleutels_absoluut!$C276,CBS_landbouw_2018!$B:$B,0),MATCH(Verdeelsleutels_absoluut!I$1,CBS_landbouw_2018!$C$1:$I$1,0))</f>
        <v>69416</v>
      </c>
      <c r="J276">
        <f>INDEX(CBS_landbouw_2018!$C:$I,MATCH(Verdeelsleutels_absoluut!$C276,CBS_landbouw_2018!$B:$B,0),MATCH(Verdeelsleutels_absoluut!J$1,CBS_landbouw_2018!$C$1:$I$1,0))</f>
        <v>44733</v>
      </c>
      <c r="K276">
        <f>INDEX(CBS_landbouw_2018!$C:$I,MATCH(Verdeelsleutels_absoluut!$C276,CBS_landbouw_2018!$B:$B,0),MATCH(Verdeelsleutels_absoluut!K$1,CBS_landbouw_2018!$C$1:$I$1,0))</f>
        <v>49553</v>
      </c>
      <c r="L276">
        <f t="shared" si="12"/>
        <v>308436</v>
      </c>
      <c r="M276">
        <f>INDEX(CBS_bodemgebruik_2015!$C:$F,MATCH(Verdeelsleutels_absoluut!$C276,CBS_bodemgebruik_2015!$B:$B,0),MATCH(Verdeelsleutels_absoluut!M$1,CBS_bodemgebruik_2015!$C$1:$F$1,0))</f>
        <v>4246</v>
      </c>
      <c r="N276">
        <f>INDEX(CBS_bodemgebruik_2015!$C:$F,MATCH(Verdeelsleutels_absoluut!$C276,CBS_bodemgebruik_2015!$B:$B,0),MATCH(Verdeelsleutels_absoluut!N$1,CBS_bodemgebruik_2015!$C$1:$F$1,0))</f>
        <v>16</v>
      </c>
      <c r="O276">
        <f>INDEX(CBS_bodemgebruik_2015!$C:$F,MATCH(Verdeelsleutels_absoluut!$C276,CBS_bodemgebruik_2015!$B:$B,0),MATCH(Verdeelsleutels_absoluut!O$1,CBS_bodemgebruik_2015!$C$1:$F$1,0))</f>
        <v>3229</v>
      </c>
      <c r="P276">
        <f>INDEX(CBS_bodemgebruik_2015!$C:$F,MATCH(Verdeelsleutels_absoluut!$C276,CBS_bodemgebruik_2015!$B:$B,0),MATCH(Verdeelsleutels_absoluut!P$1,CBS_bodemgebruik_2015!$C$1:$F$1,0))</f>
        <v>323</v>
      </c>
      <c r="Q276">
        <f>INDEX(CBS_bodemgebruik_2015!$C:$I,MATCH(Verdeelsleutels_absoluut!$C276,CBS_bodemgebruik_2015!$B:$B,0),MATCH(Verdeelsleutels_absoluut!Q$1,CBS_bodemgebruik_2015!$C$1:$I$1,0))</f>
        <v>71</v>
      </c>
      <c r="R276">
        <f>INDEX(CBS_bodemgebruik_2015!$C:$I,MATCH(Verdeelsleutels_absoluut!$C276,CBS_bodemgebruik_2015!$B:$B,0),MATCH(Verdeelsleutels_absoluut!R$1,CBS_bodemgebruik_2015!$C$1:$I$1,0))</f>
        <v>0</v>
      </c>
      <c r="S276">
        <f>INDEX(CBS_bodemgebruik_2015!$C:$I,MATCH(Verdeelsleutels_absoluut!$C276,CBS_bodemgebruik_2015!$B:$B,0),MATCH(Verdeelsleutels_absoluut!S$1,CBS_bodemgebruik_2015!$C$1:$I$1,0))</f>
        <v>31</v>
      </c>
      <c r="T276">
        <f t="shared" si="11"/>
        <v>102</v>
      </c>
      <c r="U276">
        <f>INDEX(CBS_wegen_2019!B:C,MATCH(C276,CBS_wegen_2019!B:B,0),2)</f>
        <v>296</v>
      </c>
    </row>
    <row r="277" spans="2:21">
      <c r="B277" t="str">
        <f>INDEX('ETLocal datasets'!B:C,MATCH(Verdeelsleutels_absoluut!C277,'ETLocal datasets'!C:C,0),1)</f>
        <v>GM0874</v>
      </c>
      <c r="C277" t="str">
        <f>'ETLocal datasets'!C263</f>
        <v>Woudrichem</v>
      </c>
      <c r="D277">
        <f>INDEX(CBS_bevolking_2018!B:C,MATCH(Verdeelsleutels_absoluut!C277,CBS_bevolking_2018!B:B,0),2)</f>
        <v>14770</v>
      </c>
      <c r="E277">
        <f>INDEX(CBS_landbouw_2018!$C:$I,MATCH(Verdeelsleutels_absoluut!$C277,CBS_landbouw_2018!$B:$B,0),MATCH(Verdeelsleutels_absoluut!E$1,CBS_landbouw_2018!$C$1:$I$1,0))</f>
        <v>365625</v>
      </c>
      <c r="F277">
        <f>INDEX(CBS_landbouw_2018!$C:$I,MATCH(Verdeelsleutels_absoluut!$C277,CBS_landbouw_2018!$B:$B,0),MATCH(Verdeelsleutels_absoluut!F$1,CBS_landbouw_2018!$C$1:$I$1,0))</f>
        <v>105951</v>
      </c>
      <c r="G277">
        <f>INDEX(CBS_landbouw_2018!$C:$I,MATCH(Verdeelsleutels_absoluut!$C277,CBS_landbouw_2018!$B:$B,0),MATCH(Verdeelsleutels_absoluut!G$1,CBS_landbouw_2018!$C$1:$I$1,0))</f>
        <v>2639</v>
      </c>
      <c r="H277">
        <f>INDEX(CBS_landbouw_2018!$C:$I,MATCH(Verdeelsleutels_absoluut!$C277,CBS_landbouw_2018!$B:$B,0),MATCH(Verdeelsleutels_absoluut!H$1,CBS_landbouw_2018!$C$1:$I$1,0))</f>
        <v>0</v>
      </c>
      <c r="I277">
        <f>INDEX(CBS_landbouw_2018!$C:$I,MATCH(Verdeelsleutels_absoluut!$C277,CBS_landbouw_2018!$B:$B,0),MATCH(Verdeelsleutels_absoluut!I$1,CBS_landbouw_2018!$C$1:$I$1,0))</f>
        <v>309223</v>
      </c>
      <c r="J277">
        <f>INDEX(CBS_landbouw_2018!$C:$I,MATCH(Verdeelsleutels_absoluut!$C277,CBS_landbouw_2018!$B:$B,0),MATCH(Verdeelsleutels_absoluut!J$1,CBS_landbouw_2018!$C$1:$I$1,0))</f>
        <v>45610</v>
      </c>
      <c r="K277">
        <f>INDEX(CBS_landbouw_2018!$C:$I,MATCH(Verdeelsleutels_absoluut!$C277,CBS_landbouw_2018!$B:$B,0),MATCH(Verdeelsleutels_absoluut!K$1,CBS_landbouw_2018!$C$1:$I$1,0))</f>
        <v>25181</v>
      </c>
      <c r="L277">
        <f t="shared" si="12"/>
        <v>259674</v>
      </c>
      <c r="M277">
        <f>INDEX(CBS_bodemgebruik_2015!$C:$F,MATCH(Verdeelsleutels_absoluut!$C277,CBS_bodemgebruik_2015!$B:$B,0),MATCH(Verdeelsleutels_absoluut!M$1,CBS_bodemgebruik_2015!$C$1:$F$1,0))</f>
        <v>4047</v>
      </c>
      <c r="N277">
        <f>INDEX(CBS_bodemgebruik_2015!$C:$F,MATCH(Verdeelsleutels_absoluut!$C277,CBS_bodemgebruik_2015!$B:$B,0),MATCH(Verdeelsleutels_absoluut!N$1,CBS_bodemgebruik_2015!$C$1:$F$1,0))</f>
        <v>36</v>
      </c>
      <c r="O277">
        <f>INDEX(CBS_bodemgebruik_2015!$C:$F,MATCH(Verdeelsleutels_absoluut!$C277,CBS_bodemgebruik_2015!$B:$B,0),MATCH(Verdeelsleutels_absoluut!O$1,CBS_bodemgebruik_2015!$C$1:$F$1,0))</f>
        <v>144</v>
      </c>
      <c r="P277">
        <f>INDEX(CBS_bodemgebruik_2015!$C:$F,MATCH(Verdeelsleutels_absoluut!$C277,CBS_bodemgebruik_2015!$B:$B,0),MATCH(Verdeelsleutels_absoluut!P$1,CBS_bodemgebruik_2015!$C$1:$F$1,0))</f>
        <v>24</v>
      </c>
      <c r="Q277">
        <f>INDEX(CBS_bodemgebruik_2015!$C:$I,MATCH(Verdeelsleutels_absoluut!$C277,CBS_bodemgebruik_2015!$B:$B,0),MATCH(Verdeelsleutels_absoluut!Q$1,CBS_bodemgebruik_2015!$C$1:$I$1,0))</f>
        <v>12</v>
      </c>
      <c r="R277">
        <f>INDEX(CBS_bodemgebruik_2015!$C:$I,MATCH(Verdeelsleutels_absoluut!$C277,CBS_bodemgebruik_2015!$B:$B,0),MATCH(Verdeelsleutels_absoluut!R$1,CBS_bodemgebruik_2015!$C$1:$I$1,0))</f>
        <v>14</v>
      </c>
      <c r="S277">
        <f>INDEX(CBS_bodemgebruik_2015!$C:$I,MATCH(Verdeelsleutels_absoluut!$C277,CBS_bodemgebruik_2015!$B:$B,0),MATCH(Verdeelsleutels_absoluut!S$1,CBS_bodemgebruik_2015!$C$1:$I$1,0))</f>
        <v>175</v>
      </c>
      <c r="T277">
        <f t="shared" si="11"/>
        <v>201</v>
      </c>
      <c r="U277">
        <f>INDEX(CBS_wegen_2019!B:C,MATCH(C277,CBS_wegen_2019!B:B,0),2)</f>
        <v>155</v>
      </c>
    </row>
    <row r="278" spans="2:21">
      <c r="B278" t="str">
        <f>INDEX('ETLocal datasets'!B:C,MATCH(Verdeelsleutels_absoluut!C278,'ETLocal datasets'!C:C,0),1)</f>
        <v>GM0879</v>
      </c>
      <c r="C278" t="str">
        <f>'ETLocal datasets'!C264</f>
        <v>Zundert</v>
      </c>
      <c r="D278">
        <f>INDEX(CBS_bevolking_2018!B:C,MATCH(Verdeelsleutels_absoluut!C278,CBS_bevolking_2018!B:B,0),2)</f>
        <v>21612</v>
      </c>
      <c r="E278">
        <f>INDEX(CBS_landbouw_2018!$C:$I,MATCH(Verdeelsleutels_absoluut!$C278,CBS_landbouw_2018!$B:$B,0),MATCH(Verdeelsleutels_absoluut!E$1,CBS_landbouw_2018!$C$1:$I$1,0))</f>
        <v>709569</v>
      </c>
      <c r="F278">
        <f>INDEX(CBS_landbouw_2018!$C:$I,MATCH(Verdeelsleutels_absoluut!$C278,CBS_landbouw_2018!$B:$B,0),MATCH(Verdeelsleutels_absoluut!F$1,CBS_landbouw_2018!$C$1:$I$1,0))</f>
        <v>131268</v>
      </c>
      <c r="G278">
        <f>INDEX(CBS_landbouw_2018!$C:$I,MATCH(Verdeelsleutels_absoluut!$C278,CBS_landbouw_2018!$B:$B,0),MATCH(Verdeelsleutels_absoluut!G$1,CBS_landbouw_2018!$C$1:$I$1,0))</f>
        <v>5163</v>
      </c>
      <c r="H278">
        <f>INDEX(CBS_landbouw_2018!$C:$I,MATCH(Verdeelsleutels_absoluut!$C278,CBS_landbouw_2018!$B:$B,0),MATCH(Verdeelsleutels_absoluut!H$1,CBS_landbouw_2018!$C$1:$I$1,0))</f>
        <v>47120</v>
      </c>
      <c r="I278">
        <f>INDEX(CBS_landbouw_2018!$C:$I,MATCH(Verdeelsleutels_absoluut!$C278,CBS_landbouw_2018!$B:$B,0),MATCH(Verdeelsleutels_absoluut!I$1,CBS_landbouw_2018!$C$1:$I$1,0))</f>
        <v>638515</v>
      </c>
      <c r="J278">
        <f>INDEX(CBS_landbouw_2018!$C:$I,MATCH(Verdeelsleutels_absoluut!$C278,CBS_landbouw_2018!$B:$B,0),MATCH(Verdeelsleutels_absoluut!J$1,CBS_landbouw_2018!$C$1:$I$1,0))</f>
        <v>23000</v>
      </c>
      <c r="K278">
        <f>INDEX(CBS_landbouw_2018!$C:$I,MATCH(Verdeelsleutels_absoluut!$C278,CBS_landbouw_2018!$B:$B,0),MATCH(Verdeelsleutels_absoluut!K$1,CBS_landbouw_2018!$C$1:$I$1,0))</f>
        <v>12861</v>
      </c>
      <c r="L278">
        <f t="shared" si="12"/>
        <v>578301</v>
      </c>
      <c r="M278">
        <f>INDEX(CBS_bodemgebruik_2015!$C:$F,MATCH(Verdeelsleutels_absoluut!$C278,CBS_bodemgebruik_2015!$B:$B,0),MATCH(Verdeelsleutels_absoluut!M$1,CBS_bodemgebruik_2015!$C$1:$F$1,0))</f>
        <v>9561</v>
      </c>
      <c r="N278">
        <f>INDEX(CBS_bodemgebruik_2015!$C:$F,MATCH(Verdeelsleutels_absoluut!$C278,CBS_bodemgebruik_2015!$B:$B,0),MATCH(Verdeelsleutels_absoluut!N$1,CBS_bodemgebruik_2015!$C$1:$F$1,0))</f>
        <v>6</v>
      </c>
      <c r="O278">
        <f>INDEX(CBS_bodemgebruik_2015!$C:$F,MATCH(Verdeelsleutels_absoluut!$C278,CBS_bodemgebruik_2015!$B:$B,0),MATCH(Verdeelsleutels_absoluut!O$1,CBS_bodemgebruik_2015!$C$1:$F$1,0))</f>
        <v>1200</v>
      </c>
      <c r="P278">
        <f>INDEX(CBS_bodemgebruik_2015!$C:$F,MATCH(Verdeelsleutels_absoluut!$C278,CBS_bodemgebruik_2015!$B:$B,0),MATCH(Verdeelsleutels_absoluut!P$1,CBS_bodemgebruik_2015!$C$1:$F$1,0))</f>
        <v>208</v>
      </c>
      <c r="Q278">
        <f>INDEX(CBS_bodemgebruik_2015!$C:$I,MATCH(Verdeelsleutels_absoluut!$C278,CBS_bodemgebruik_2015!$B:$B,0),MATCH(Verdeelsleutels_absoluut!Q$1,CBS_bodemgebruik_2015!$C$1:$I$1,0))</f>
        <v>179</v>
      </c>
      <c r="R278">
        <f>INDEX(CBS_bodemgebruik_2015!$C:$I,MATCH(Verdeelsleutels_absoluut!$C278,CBS_bodemgebruik_2015!$B:$B,0),MATCH(Verdeelsleutels_absoluut!R$1,CBS_bodemgebruik_2015!$C$1:$I$1,0))</f>
        <v>5</v>
      </c>
      <c r="S278">
        <f>INDEX(CBS_bodemgebruik_2015!$C:$I,MATCH(Verdeelsleutels_absoluut!$C278,CBS_bodemgebruik_2015!$B:$B,0),MATCH(Verdeelsleutels_absoluut!S$1,CBS_bodemgebruik_2015!$C$1:$I$1,0))</f>
        <v>50</v>
      </c>
      <c r="T278">
        <f t="shared" si="11"/>
        <v>234</v>
      </c>
      <c r="U278">
        <f>INDEX(CBS_wegen_2019!B:C,MATCH(C278,CBS_wegen_2019!B:B,0),2)</f>
        <v>330</v>
      </c>
    </row>
    <row r="279" spans="2:21">
      <c r="B279" t="str">
        <f>INDEX('ETLocal datasets'!B:C,MATCH(Verdeelsleutels_absoluut!C279,'ETLocal datasets'!C:C,0),1)</f>
        <v>GM0880</v>
      </c>
      <c r="C279" t="str">
        <f>'ETLocal datasets'!C265</f>
        <v>Wormerland</v>
      </c>
      <c r="D279">
        <f>INDEX(CBS_bevolking_2018!B:C,MATCH(Verdeelsleutels_absoluut!C279,CBS_bevolking_2018!B:B,0),2)</f>
        <v>16329</v>
      </c>
      <c r="E279">
        <f>INDEX(CBS_landbouw_2018!$C:$I,MATCH(Verdeelsleutels_absoluut!$C279,CBS_landbouw_2018!$B:$B,0),MATCH(Verdeelsleutels_absoluut!E$1,CBS_landbouw_2018!$C$1:$I$1,0))</f>
        <v>222000</v>
      </c>
      <c r="F279">
        <f>INDEX(CBS_landbouw_2018!$C:$I,MATCH(Verdeelsleutels_absoluut!$C279,CBS_landbouw_2018!$B:$B,0),MATCH(Verdeelsleutels_absoluut!F$1,CBS_landbouw_2018!$C$1:$I$1,0))</f>
        <v>212568</v>
      </c>
      <c r="G279">
        <f>INDEX(CBS_landbouw_2018!$C:$I,MATCH(Verdeelsleutels_absoluut!$C279,CBS_landbouw_2018!$B:$B,0),MATCH(Verdeelsleutels_absoluut!G$1,CBS_landbouw_2018!$C$1:$I$1,0))</f>
        <v>3198</v>
      </c>
      <c r="H279">
        <f>INDEX(CBS_landbouw_2018!$C:$I,MATCH(Verdeelsleutels_absoluut!$C279,CBS_landbouw_2018!$B:$B,0),MATCH(Verdeelsleutels_absoluut!H$1,CBS_landbouw_2018!$C$1:$I$1,0))</f>
        <v>0</v>
      </c>
      <c r="I279">
        <f>INDEX(CBS_landbouw_2018!$C:$I,MATCH(Verdeelsleutels_absoluut!$C279,CBS_landbouw_2018!$B:$B,0),MATCH(Verdeelsleutels_absoluut!I$1,CBS_landbouw_2018!$C$1:$I$1,0))</f>
        <v>0</v>
      </c>
      <c r="J279">
        <f>INDEX(CBS_landbouw_2018!$C:$I,MATCH(Verdeelsleutels_absoluut!$C279,CBS_landbouw_2018!$B:$B,0),MATCH(Verdeelsleutels_absoluut!J$1,CBS_landbouw_2018!$C$1:$I$1,0))</f>
        <v>0</v>
      </c>
      <c r="K279">
        <f>INDEX(CBS_landbouw_2018!$C:$I,MATCH(Verdeelsleutels_absoluut!$C279,CBS_landbouw_2018!$B:$B,0),MATCH(Verdeelsleutels_absoluut!K$1,CBS_landbouw_2018!$C$1:$I$1,0))</f>
        <v>0</v>
      </c>
      <c r="L279">
        <f t="shared" si="12"/>
        <v>9432</v>
      </c>
      <c r="M279">
        <f>INDEX(CBS_bodemgebruik_2015!$C:$F,MATCH(Verdeelsleutels_absoluut!$C279,CBS_bodemgebruik_2015!$B:$B,0),MATCH(Verdeelsleutels_absoluut!M$1,CBS_bodemgebruik_2015!$C$1:$F$1,0))</f>
        <v>3239</v>
      </c>
      <c r="N279">
        <f>INDEX(CBS_bodemgebruik_2015!$C:$F,MATCH(Verdeelsleutels_absoluut!$C279,CBS_bodemgebruik_2015!$B:$B,0),MATCH(Verdeelsleutels_absoluut!N$1,CBS_bodemgebruik_2015!$C$1:$F$1,0))</f>
        <v>8</v>
      </c>
      <c r="O279">
        <f>INDEX(CBS_bodemgebruik_2015!$C:$F,MATCH(Verdeelsleutels_absoluut!$C279,CBS_bodemgebruik_2015!$B:$B,0),MATCH(Verdeelsleutels_absoluut!O$1,CBS_bodemgebruik_2015!$C$1:$F$1,0))</f>
        <v>7</v>
      </c>
      <c r="P279">
        <f>INDEX(CBS_bodemgebruik_2015!$C:$F,MATCH(Verdeelsleutels_absoluut!$C279,CBS_bodemgebruik_2015!$B:$B,0),MATCH(Verdeelsleutels_absoluut!P$1,CBS_bodemgebruik_2015!$C$1:$F$1,0))</f>
        <v>0</v>
      </c>
      <c r="Q279">
        <f>INDEX(CBS_bodemgebruik_2015!$C:$I,MATCH(Verdeelsleutels_absoluut!$C279,CBS_bodemgebruik_2015!$B:$B,0),MATCH(Verdeelsleutels_absoluut!Q$1,CBS_bodemgebruik_2015!$C$1:$I$1,0))</f>
        <v>40</v>
      </c>
      <c r="R279">
        <f>INDEX(CBS_bodemgebruik_2015!$C:$I,MATCH(Verdeelsleutels_absoluut!$C279,CBS_bodemgebruik_2015!$B:$B,0),MATCH(Verdeelsleutels_absoluut!R$1,CBS_bodemgebruik_2015!$C$1:$I$1,0))</f>
        <v>5</v>
      </c>
      <c r="S279">
        <f>INDEX(CBS_bodemgebruik_2015!$C:$I,MATCH(Verdeelsleutels_absoluut!$C279,CBS_bodemgebruik_2015!$B:$B,0),MATCH(Verdeelsleutels_absoluut!S$1,CBS_bodemgebruik_2015!$C$1:$I$1,0))</f>
        <v>654</v>
      </c>
      <c r="T279">
        <f t="shared" si="11"/>
        <v>699</v>
      </c>
      <c r="U279">
        <f>INDEX(CBS_wegen_2019!B:C,MATCH(C279,CBS_wegen_2019!B:B,0),2)</f>
        <v>103</v>
      </c>
    </row>
    <row r="280" spans="2:21">
      <c r="B280" t="str">
        <f>INDEX('ETLocal datasets'!B:C,MATCH(Verdeelsleutels_absoluut!C280,'ETLocal datasets'!C:C,0),1)</f>
        <v>GM0881</v>
      </c>
      <c r="C280" t="str">
        <f>'ETLocal datasets'!C266</f>
        <v>Onderbanken</v>
      </c>
      <c r="D280">
        <f>INDEX(CBS_bevolking_2018!B:C,MATCH(Verdeelsleutels_absoluut!C280,CBS_bevolking_2018!B:B,0),2)</f>
        <v>7782</v>
      </c>
      <c r="E280">
        <f>INDEX(CBS_landbouw_2018!$C:$I,MATCH(Verdeelsleutels_absoluut!$C280,CBS_landbouw_2018!$B:$B,0),MATCH(Verdeelsleutels_absoluut!E$1,CBS_landbouw_2018!$C$1:$I$1,0))</f>
        <v>85793</v>
      </c>
      <c r="F280">
        <f>INDEX(CBS_landbouw_2018!$C:$I,MATCH(Verdeelsleutels_absoluut!$C280,CBS_landbouw_2018!$B:$B,0),MATCH(Verdeelsleutels_absoluut!F$1,CBS_landbouw_2018!$C$1:$I$1,0))</f>
        <v>12321</v>
      </c>
      <c r="G280">
        <f>INDEX(CBS_landbouw_2018!$C:$I,MATCH(Verdeelsleutels_absoluut!$C280,CBS_landbouw_2018!$B:$B,0),MATCH(Verdeelsleutels_absoluut!G$1,CBS_landbouw_2018!$C$1:$I$1,0))</f>
        <v>134</v>
      </c>
      <c r="H280">
        <f>INDEX(CBS_landbouw_2018!$C:$I,MATCH(Verdeelsleutels_absoluut!$C280,CBS_landbouw_2018!$B:$B,0),MATCH(Verdeelsleutels_absoluut!H$1,CBS_landbouw_2018!$C$1:$I$1,0))</f>
        <v>0</v>
      </c>
      <c r="I280">
        <f>INDEX(CBS_landbouw_2018!$C:$I,MATCH(Verdeelsleutels_absoluut!$C280,CBS_landbouw_2018!$B:$B,0),MATCH(Verdeelsleutels_absoluut!I$1,CBS_landbouw_2018!$C$1:$I$1,0))</f>
        <v>0</v>
      </c>
      <c r="J280">
        <f>INDEX(CBS_landbouw_2018!$C:$I,MATCH(Verdeelsleutels_absoluut!$C280,CBS_landbouw_2018!$B:$B,0),MATCH(Verdeelsleutels_absoluut!J$1,CBS_landbouw_2018!$C$1:$I$1,0))</f>
        <v>26651</v>
      </c>
      <c r="K280">
        <f>INDEX(CBS_landbouw_2018!$C:$I,MATCH(Verdeelsleutels_absoluut!$C280,CBS_landbouw_2018!$B:$B,0),MATCH(Verdeelsleutels_absoluut!K$1,CBS_landbouw_2018!$C$1:$I$1,0))</f>
        <v>853</v>
      </c>
      <c r="L280">
        <f t="shared" si="12"/>
        <v>73472</v>
      </c>
      <c r="M280">
        <f>INDEX(CBS_bodemgebruik_2015!$C:$F,MATCH(Verdeelsleutels_absoluut!$C280,CBS_bodemgebruik_2015!$B:$B,0),MATCH(Verdeelsleutels_absoluut!M$1,CBS_bodemgebruik_2015!$C$1:$F$1,0))</f>
        <v>1375</v>
      </c>
      <c r="N280">
        <f>INDEX(CBS_bodemgebruik_2015!$C:$F,MATCH(Verdeelsleutels_absoluut!$C280,CBS_bodemgebruik_2015!$B:$B,0),MATCH(Verdeelsleutels_absoluut!N$1,CBS_bodemgebruik_2015!$C$1:$F$1,0))</f>
        <v>0</v>
      </c>
      <c r="O280">
        <f>INDEX(CBS_bodemgebruik_2015!$C:$F,MATCH(Verdeelsleutels_absoluut!$C280,CBS_bodemgebruik_2015!$B:$B,0),MATCH(Verdeelsleutels_absoluut!O$1,CBS_bodemgebruik_2015!$C$1:$F$1,0))</f>
        <v>383</v>
      </c>
      <c r="P280">
        <f>INDEX(CBS_bodemgebruik_2015!$C:$F,MATCH(Verdeelsleutels_absoluut!$C280,CBS_bodemgebruik_2015!$B:$B,0),MATCH(Verdeelsleutels_absoluut!P$1,CBS_bodemgebruik_2015!$C$1:$F$1,0))</f>
        <v>15</v>
      </c>
      <c r="Q280">
        <f>INDEX(CBS_bodemgebruik_2015!$C:$I,MATCH(Verdeelsleutels_absoluut!$C280,CBS_bodemgebruik_2015!$B:$B,0),MATCH(Verdeelsleutels_absoluut!Q$1,CBS_bodemgebruik_2015!$C$1:$I$1,0))</f>
        <v>11</v>
      </c>
      <c r="R280">
        <f>INDEX(CBS_bodemgebruik_2015!$C:$I,MATCH(Verdeelsleutels_absoluut!$C280,CBS_bodemgebruik_2015!$B:$B,0),MATCH(Verdeelsleutels_absoluut!R$1,CBS_bodemgebruik_2015!$C$1:$I$1,0))</f>
        <v>1</v>
      </c>
      <c r="S280">
        <f>INDEX(CBS_bodemgebruik_2015!$C:$I,MATCH(Verdeelsleutels_absoluut!$C280,CBS_bodemgebruik_2015!$B:$B,0),MATCH(Verdeelsleutels_absoluut!S$1,CBS_bodemgebruik_2015!$C$1:$I$1,0))</f>
        <v>8</v>
      </c>
      <c r="T280">
        <f t="shared" si="11"/>
        <v>20</v>
      </c>
      <c r="U280">
        <f>INDEX(CBS_wegen_2019!B:C,MATCH(C280,CBS_wegen_2019!B:B,0),2)</f>
        <v>107</v>
      </c>
    </row>
    <row r="281" spans="2:21">
      <c r="B281" t="str">
        <f>INDEX('ETLocal datasets'!B:C,MATCH(Verdeelsleutels_absoluut!C281,'ETLocal datasets'!C:C,0),1)</f>
        <v>GM0882</v>
      </c>
      <c r="C281" t="str">
        <f>'ETLocal datasets'!C267</f>
        <v>Landgraaf</v>
      </c>
      <c r="D281">
        <f>INDEX(CBS_bevolking_2018!B:C,MATCH(Verdeelsleutels_absoluut!C281,CBS_bevolking_2018!B:B,0),2)</f>
        <v>37591</v>
      </c>
      <c r="E281">
        <f>INDEX(CBS_landbouw_2018!$C:$I,MATCH(Verdeelsleutels_absoluut!$C281,CBS_landbouw_2018!$B:$B,0),MATCH(Verdeelsleutels_absoluut!E$1,CBS_landbouw_2018!$C$1:$I$1,0))</f>
        <v>42760</v>
      </c>
      <c r="F281">
        <f>INDEX(CBS_landbouw_2018!$C:$I,MATCH(Verdeelsleutels_absoluut!$C281,CBS_landbouw_2018!$B:$B,0),MATCH(Verdeelsleutels_absoluut!F$1,CBS_landbouw_2018!$C$1:$I$1,0))</f>
        <v>9784</v>
      </c>
      <c r="G281">
        <f>INDEX(CBS_landbouw_2018!$C:$I,MATCH(Verdeelsleutels_absoluut!$C281,CBS_landbouw_2018!$B:$B,0),MATCH(Verdeelsleutels_absoluut!G$1,CBS_landbouw_2018!$C$1:$I$1,0))</f>
        <v>75</v>
      </c>
      <c r="H281">
        <f>INDEX(CBS_landbouw_2018!$C:$I,MATCH(Verdeelsleutels_absoluut!$C281,CBS_landbouw_2018!$B:$B,0),MATCH(Verdeelsleutels_absoluut!H$1,CBS_landbouw_2018!$C$1:$I$1,0))</f>
        <v>0</v>
      </c>
      <c r="I281">
        <f>INDEX(CBS_landbouw_2018!$C:$I,MATCH(Verdeelsleutels_absoluut!$C281,CBS_landbouw_2018!$B:$B,0),MATCH(Verdeelsleutels_absoluut!I$1,CBS_landbouw_2018!$C$1:$I$1,0))</f>
        <v>22546</v>
      </c>
      <c r="J281">
        <f>INDEX(CBS_landbouw_2018!$C:$I,MATCH(Verdeelsleutels_absoluut!$C281,CBS_landbouw_2018!$B:$B,0),MATCH(Verdeelsleutels_absoluut!J$1,CBS_landbouw_2018!$C$1:$I$1,0))</f>
        <v>11120</v>
      </c>
      <c r="K281">
        <f>INDEX(CBS_landbouw_2018!$C:$I,MATCH(Verdeelsleutels_absoluut!$C281,CBS_landbouw_2018!$B:$B,0),MATCH(Verdeelsleutels_absoluut!K$1,CBS_landbouw_2018!$C$1:$I$1,0))</f>
        <v>142</v>
      </c>
      <c r="L281">
        <f t="shared" si="12"/>
        <v>32976</v>
      </c>
      <c r="M281">
        <f>INDEX(CBS_bodemgebruik_2015!$C:$F,MATCH(Verdeelsleutels_absoluut!$C281,CBS_bodemgebruik_2015!$B:$B,0),MATCH(Verdeelsleutels_absoluut!M$1,CBS_bodemgebruik_2015!$C$1:$F$1,0))</f>
        <v>726</v>
      </c>
      <c r="N281">
        <f>INDEX(CBS_bodemgebruik_2015!$C:$F,MATCH(Verdeelsleutels_absoluut!$C281,CBS_bodemgebruik_2015!$B:$B,0),MATCH(Verdeelsleutels_absoluut!N$1,CBS_bodemgebruik_2015!$C$1:$F$1,0))</f>
        <v>84</v>
      </c>
      <c r="O281">
        <f>INDEX(CBS_bodemgebruik_2015!$C:$F,MATCH(Verdeelsleutels_absoluut!$C281,CBS_bodemgebruik_2015!$B:$B,0),MATCH(Verdeelsleutels_absoluut!O$1,CBS_bodemgebruik_2015!$C$1:$F$1,0))</f>
        <v>370</v>
      </c>
      <c r="P281">
        <f>INDEX(CBS_bodemgebruik_2015!$C:$F,MATCH(Verdeelsleutels_absoluut!$C281,CBS_bodemgebruik_2015!$B:$B,0),MATCH(Verdeelsleutels_absoluut!P$1,CBS_bodemgebruik_2015!$C$1:$F$1,0))</f>
        <v>0</v>
      </c>
      <c r="Q281">
        <f>INDEX(CBS_bodemgebruik_2015!$C:$I,MATCH(Verdeelsleutels_absoluut!$C281,CBS_bodemgebruik_2015!$B:$B,0),MATCH(Verdeelsleutels_absoluut!Q$1,CBS_bodemgebruik_2015!$C$1:$I$1,0))</f>
        <v>0</v>
      </c>
      <c r="R281">
        <f>INDEX(CBS_bodemgebruik_2015!$C:$I,MATCH(Verdeelsleutels_absoluut!$C281,CBS_bodemgebruik_2015!$B:$B,0),MATCH(Verdeelsleutels_absoluut!R$1,CBS_bodemgebruik_2015!$C$1:$I$1,0))</f>
        <v>2</v>
      </c>
      <c r="S281">
        <f>INDEX(CBS_bodemgebruik_2015!$C:$I,MATCH(Verdeelsleutels_absoluut!$C281,CBS_bodemgebruik_2015!$B:$B,0),MATCH(Verdeelsleutels_absoluut!S$1,CBS_bodemgebruik_2015!$C$1:$I$1,0))</f>
        <v>7</v>
      </c>
      <c r="T281">
        <f t="shared" si="11"/>
        <v>9</v>
      </c>
      <c r="U281">
        <f>INDEX(CBS_wegen_2019!B:C,MATCH(C281,CBS_wegen_2019!B:B,0),2)</f>
        <v>208</v>
      </c>
    </row>
    <row r="282" spans="2:21">
      <c r="B282" t="str">
        <f>INDEX('ETLocal datasets'!B:C,MATCH(Verdeelsleutels_absoluut!C282,'ETLocal datasets'!C:C,0),1)</f>
        <v>GM0888</v>
      </c>
      <c r="C282" t="str">
        <f>'ETLocal datasets'!C268</f>
        <v>Beek</v>
      </c>
      <c r="D282">
        <f>INDEX(CBS_bevolking_2018!B:C,MATCH(Verdeelsleutels_absoluut!C282,CBS_bevolking_2018!B:B,0),2)</f>
        <v>15929</v>
      </c>
      <c r="E282">
        <f>INDEX(CBS_landbouw_2018!$C:$I,MATCH(Verdeelsleutels_absoluut!$C282,CBS_landbouw_2018!$B:$B,0),MATCH(Verdeelsleutels_absoluut!E$1,CBS_landbouw_2018!$C$1:$I$1,0))</f>
        <v>75670</v>
      </c>
      <c r="F282">
        <f>INDEX(CBS_landbouw_2018!$C:$I,MATCH(Verdeelsleutels_absoluut!$C282,CBS_landbouw_2018!$B:$B,0),MATCH(Verdeelsleutels_absoluut!F$1,CBS_landbouw_2018!$C$1:$I$1,0))</f>
        <v>20574</v>
      </c>
      <c r="G282">
        <f>INDEX(CBS_landbouw_2018!$C:$I,MATCH(Verdeelsleutels_absoluut!$C282,CBS_landbouw_2018!$B:$B,0),MATCH(Verdeelsleutels_absoluut!G$1,CBS_landbouw_2018!$C$1:$I$1,0))</f>
        <v>664</v>
      </c>
      <c r="H282">
        <f>INDEX(CBS_landbouw_2018!$C:$I,MATCH(Verdeelsleutels_absoluut!$C282,CBS_landbouw_2018!$B:$B,0),MATCH(Verdeelsleutels_absoluut!H$1,CBS_landbouw_2018!$C$1:$I$1,0))</f>
        <v>0</v>
      </c>
      <c r="I282">
        <f>INDEX(CBS_landbouw_2018!$C:$I,MATCH(Verdeelsleutels_absoluut!$C282,CBS_landbouw_2018!$B:$B,0),MATCH(Verdeelsleutels_absoluut!I$1,CBS_landbouw_2018!$C$1:$I$1,0))</f>
        <v>0</v>
      </c>
      <c r="J282">
        <f>INDEX(CBS_landbouw_2018!$C:$I,MATCH(Verdeelsleutels_absoluut!$C282,CBS_landbouw_2018!$B:$B,0),MATCH(Verdeelsleutels_absoluut!J$1,CBS_landbouw_2018!$C$1:$I$1,0))</f>
        <v>10559</v>
      </c>
      <c r="K282">
        <f>INDEX(CBS_landbouw_2018!$C:$I,MATCH(Verdeelsleutels_absoluut!$C282,CBS_landbouw_2018!$B:$B,0),MATCH(Verdeelsleutels_absoluut!K$1,CBS_landbouw_2018!$C$1:$I$1,0))</f>
        <v>2752</v>
      </c>
      <c r="L282">
        <f t="shared" si="12"/>
        <v>55096</v>
      </c>
      <c r="M282">
        <f>INDEX(CBS_bodemgebruik_2015!$C:$F,MATCH(Verdeelsleutels_absoluut!$C282,CBS_bodemgebruik_2015!$B:$B,0),MATCH(Verdeelsleutels_absoluut!M$1,CBS_bodemgebruik_2015!$C$1:$F$1,0))</f>
        <v>1284</v>
      </c>
      <c r="N282">
        <f>INDEX(CBS_bodemgebruik_2015!$C:$F,MATCH(Verdeelsleutels_absoluut!$C282,CBS_bodemgebruik_2015!$B:$B,0),MATCH(Verdeelsleutels_absoluut!N$1,CBS_bodemgebruik_2015!$C$1:$F$1,0))</f>
        <v>10</v>
      </c>
      <c r="O282">
        <f>INDEX(CBS_bodemgebruik_2015!$C:$F,MATCH(Verdeelsleutels_absoluut!$C282,CBS_bodemgebruik_2015!$B:$B,0),MATCH(Verdeelsleutels_absoluut!O$1,CBS_bodemgebruik_2015!$C$1:$F$1,0))</f>
        <v>64</v>
      </c>
      <c r="P282">
        <f>INDEX(CBS_bodemgebruik_2015!$C:$F,MATCH(Verdeelsleutels_absoluut!$C282,CBS_bodemgebruik_2015!$B:$B,0),MATCH(Verdeelsleutels_absoluut!P$1,CBS_bodemgebruik_2015!$C$1:$F$1,0))</f>
        <v>0</v>
      </c>
      <c r="Q282">
        <f>INDEX(CBS_bodemgebruik_2015!$C:$I,MATCH(Verdeelsleutels_absoluut!$C282,CBS_bodemgebruik_2015!$B:$B,0),MATCH(Verdeelsleutels_absoluut!Q$1,CBS_bodemgebruik_2015!$C$1:$I$1,0))</f>
        <v>0</v>
      </c>
      <c r="R282">
        <f>INDEX(CBS_bodemgebruik_2015!$C:$I,MATCH(Verdeelsleutels_absoluut!$C282,CBS_bodemgebruik_2015!$B:$B,0),MATCH(Verdeelsleutels_absoluut!R$1,CBS_bodemgebruik_2015!$C$1:$I$1,0))</f>
        <v>0</v>
      </c>
      <c r="S282">
        <f>INDEX(CBS_bodemgebruik_2015!$C:$I,MATCH(Verdeelsleutels_absoluut!$C282,CBS_bodemgebruik_2015!$B:$B,0),MATCH(Verdeelsleutels_absoluut!S$1,CBS_bodemgebruik_2015!$C$1:$I$1,0))</f>
        <v>0</v>
      </c>
      <c r="T282">
        <f t="shared" si="11"/>
        <v>0</v>
      </c>
      <c r="U282">
        <f>INDEX(CBS_wegen_2019!B:C,MATCH(C282,CBS_wegen_2019!B:B,0),2)</f>
        <v>135</v>
      </c>
    </row>
    <row r="283" spans="2:21">
      <c r="B283" t="str">
        <f>INDEX('ETLocal datasets'!B:C,MATCH(Verdeelsleutels_absoluut!C283,'ETLocal datasets'!C:C,0),1)</f>
        <v>GM0889</v>
      </c>
      <c r="C283" t="str">
        <f>'ETLocal datasets'!C269</f>
        <v>Beesel</v>
      </c>
      <c r="D283">
        <f>INDEX(CBS_bevolking_2018!B:C,MATCH(Verdeelsleutels_absoluut!C283,CBS_bevolking_2018!B:B,0),2)</f>
        <v>13519</v>
      </c>
      <c r="E283">
        <f>INDEX(CBS_landbouw_2018!$C:$I,MATCH(Verdeelsleutels_absoluut!$C283,CBS_landbouw_2018!$B:$B,0),MATCH(Verdeelsleutels_absoluut!E$1,CBS_landbouw_2018!$C$1:$I$1,0))</f>
        <v>115672</v>
      </c>
      <c r="F283">
        <f>INDEX(CBS_landbouw_2018!$C:$I,MATCH(Verdeelsleutels_absoluut!$C283,CBS_landbouw_2018!$B:$B,0),MATCH(Verdeelsleutels_absoluut!F$1,CBS_landbouw_2018!$C$1:$I$1,0))</f>
        <v>15953</v>
      </c>
      <c r="G283">
        <f>INDEX(CBS_landbouw_2018!$C:$I,MATCH(Verdeelsleutels_absoluut!$C283,CBS_landbouw_2018!$B:$B,0),MATCH(Verdeelsleutels_absoluut!G$1,CBS_landbouw_2018!$C$1:$I$1,0))</f>
        <v>582</v>
      </c>
      <c r="H283">
        <f>INDEX(CBS_landbouw_2018!$C:$I,MATCH(Verdeelsleutels_absoluut!$C283,CBS_landbouw_2018!$B:$B,0),MATCH(Verdeelsleutels_absoluut!H$1,CBS_landbouw_2018!$C$1:$I$1,0))</f>
        <v>12756</v>
      </c>
      <c r="I283">
        <f>INDEX(CBS_landbouw_2018!$C:$I,MATCH(Verdeelsleutels_absoluut!$C283,CBS_landbouw_2018!$B:$B,0),MATCH(Verdeelsleutels_absoluut!I$1,CBS_landbouw_2018!$C$1:$I$1,0))</f>
        <v>0</v>
      </c>
      <c r="J283">
        <f>INDEX(CBS_landbouw_2018!$C:$I,MATCH(Verdeelsleutels_absoluut!$C283,CBS_landbouw_2018!$B:$B,0),MATCH(Verdeelsleutels_absoluut!J$1,CBS_landbouw_2018!$C$1:$I$1,0))</f>
        <v>14026</v>
      </c>
      <c r="K283">
        <f>INDEX(CBS_landbouw_2018!$C:$I,MATCH(Verdeelsleutels_absoluut!$C283,CBS_landbouw_2018!$B:$B,0),MATCH(Verdeelsleutels_absoluut!K$1,CBS_landbouw_2018!$C$1:$I$1,0))</f>
        <v>4519</v>
      </c>
      <c r="L283">
        <f t="shared" si="12"/>
        <v>99719</v>
      </c>
      <c r="M283">
        <f>INDEX(CBS_bodemgebruik_2015!$C:$F,MATCH(Verdeelsleutels_absoluut!$C283,CBS_bodemgebruik_2015!$B:$B,0),MATCH(Verdeelsleutels_absoluut!M$1,CBS_bodemgebruik_2015!$C$1:$F$1,0))</f>
        <v>1814</v>
      </c>
      <c r="N283">
        <f>INDEX(CBS_bodemgebruik_2015!$C:$F,MATCH(Verdeelsleutels_absoluut!$C283,CBS_bodemgebruik_2015!$B:$B,0),MATCH(Verdeelsleutels_absoluut!N$1,CBS_bodemgebruik_2015!$C$1:$F$1,0))</f>
        <v>4</v>
      </c>
      <c r="O283">
        <f>INDEX(CBS_bodemgebruik_2015!$C:$F,MATCH(Verdeelsleutels_absoluut!$C283,CBS_bodemgebruik_2015!$B:$B,0),MATCH(Verdeelsleutels_absoluut!O$1,CBS_bodemgebruik_2015!$C$1:$F$1,0))</f>
        <v>394</v>
      </c>
      <c r="P283">
        <f>INDEX(CBS_bodemgebruik_2015!$C:$F,MATCH(Verdeelsleutels_absoluut!$C283,CBS_bodemgebruik_2015!$B:$B,0),MATCH(Verdeelsleutels_absoluut!P$1,CBS_bodemgebruik_2015!$C$1:$F$1,0))</f>
        <v>12</v>
      </c>
      <c r="Q283">
        <f>INDEX(CBS_bodemgebruik_2015!$C:$I,MATCH(Verdeelsleutels_absoluut!$C283,CBS_bodemgebruik_2015!$B:$B,0),MATCH(Verdeelsleutels_absoluut!Q$1,CBS_bodemgebruik_2015!$C$1:$I$1,0))</f>
        <v>33</v>
      </c>
      <c r="R283">
        <f>INDEX(CBS_bodemgebruik_2015!$C:$I,MATCH(Verdeelsleutels_absoluut!$C283,CBS_bodemgebruik_2015!$B:$B,0),MATCH(Verdeelsleutels_absoluut!R$1,CBS_bodemgebruik_2015!$C$1:$I$1,0))</f>
        <v>1</v>
      </c>
      <c r="S283">
        <f>INDEX(CBS_bodemgebruik_2015!$C:$I,MATCH(Verdeelsleutels_absoluut!$C283,CBS_bodemgebruik_2015!$B:$B,0),MATCH(Verdeelsleutels_absoluut!S$1,CBS_bodemgebruik_2015!$C$1:$I$1,0))</f>
        <v>44</v>
      </c>
      <c r="T283">
        <f t="shared" si="11"/>
        <v>78</v>
      </c>
      <c r="U283">
        <f>INDEX(CBS_wegen_2019!B:C,MATCH(C283,CBS_wegen_2019!B:B,0),2)</f>
        <v>174</v>
      </c>
    </row>
    <row r="284" spans="2:21">
      <c r="B284" t="str">
        <f>INDEX('ETLocal datasets'!B:C,MATCH(Verdeelsleutels_absoluut!C284,'ETLocal datasets'!C:C,0),1)</f>
        <v>GM0893</v>
      </c>
      <c r="C284" t="str">
        <f>'ETLocal datasets'!C270</f>
        <v>Bergen (L.)</v>
      </c>
      <c r="D284">
        <f>INDEX(CBS_bevolking_2018!B:C,MATCH(Verdeelsleutels_absoluut!C284,CBS_bevolking_2018!B:B,0),2)</f>
        <v>13140</v>
      </c>
      <c r="E284">
        <f>INDEX(CBS_landbouw_2018!$C:$I,MATCH(Verdeelsleutels_absoluut!$C284,CBS_landbouw_2018!$B:$B,0),MATCH(Verdeelsleutels_absoluut!E$1,CBS_landbouw_2018!$C$1:$I$1,0))</f>
        <v>335965</v>
      </c>
      <c r="F284">
        <f>INDEX(CBS_landbouw_2018!$C:$I,MATCH(Verdeelsleutels_absoluut!$C284,CBS_landbouw_2018!$B:$B,0),MATCH(Verdeelsleutels_absoluut!F$1,CBS_landbouw_2018!$C$1:$I$1,0))</f>
        <v>60054</v>
      </c>
      <c r="G284">
        <f>INDEX(CBS_landbouw_2018!$C:$I,MATCH(Verdeelsleutels_absoluut!$C284,CBS_landbouw_2018!$B:$B,0),MATCH(Verdeelsleutels_absoluut!G$1,CBS_landbouw_2018!$C$1:$I$1,0))</f>
        <v>2077</v>
      </c>
      <c r="H284">
        <f>INDEX(CBS_landbouw_2018!$C:$I,MATCH(Verdeelsleutels_absoluut!$C284,CBS_landbouw_2018!$B:$B,0),MATCH(Verdeelsleutels_absoluut!H$1,CBS_landbouw_2018!$C$1:$I$1,0))</f>
        <v>48104</v>
      </c>
      <c r="I284">
        <f>INDEX(CBS_landbouw_2018!$C:$I,MATCH(Verdeelsleutels_absoluut!$C284,CBS_landbouw_2018!$B:$B,0),MATCH(Verdeelsleutels_absoluut!I$1,CBS_landbouw_2018!$C$1:$I$1,0))</f>
        <v>13356</v>
      </c>
      <c r="J284">
        <f>INDEX(CBS_landbouw_2018!$C:$I,MATCH(Verdeelsleutels_absoluut!$C284,CBS_landbouw_2018!$B:$B,0),MATCH(Verdeelsleutels_absoluut!J$1,CBS_landbouw_2018!$C$1:$I$1,0))</f>
        <v>27434</v>
      </c>
      <c r="K284">
        <f>INDEX(CBS_landbouw_2018!$C:$I,MATCH(Verdeelsleutels_absoluut!$C284,CBS_landbouw_2018!$B:$B,0),MATCH(Verdeelsleutels_absoluut!K$1,CBS_landbouw_2018!$C$1:$I$1,0))</f>
        <v>20429</v>
      </c>
      <c r="L284">
        <f t="shared" si="12"/>
        <v>275911</v>
      </c>
      <c r="M284">
        <f>INDEX(CBS_bodemgebruik_2015!$C:$F,MATCH(Verdeelsleutels_absoluut!$C284,CBS_bodemgebruik_2015!$B:$B,0),MATCH(Verdeelsleutels_absoluut!M$1,CBS_bodemgebruik_2015!$C$1:$F$1,0))</f>
        <v>5572</v>
      </c>
      <c r="N284">
        <f>INDEX(CBS_bodemgebruik_2015!$C:$F,MATCH(Verdeelsleutels_absoluut!$C284,CBS_bodemgebruik_2015!$B:$B,0),MATCH(Verdeelsleutels_absoluut!N$1,CBS_bodemgebruik_2015!$C$1:$F$1,0))</f>
        <v>16</v>
      </c>
      <c r="O284">
        <f>INDEX(CBS_bodemgebruik_2015!$C:$F,MATCH(Verdeelsleutels_absoluut!$C284,CBS_bodemgebruik_2015!$B:$B,0),MATCH(Verdeelsleutels_absoluut!O$1,CBS_bodemgebruik_2015!$C$1:$F$1,0))</f>
        <v>2967</v>
      </c>
      <c r="P284">
        <f>INDEX(CBS_bodemgebruik_2015!$C:$F,MATCH(Verdeelsleutels_absoluut!$C284,CBS_bodemgebruik_2015!$B:$B,0),MATCH(Verdeelsleutels_absoluut!P$1,CBS_bodemgebruik_2015!$C$1:$F$1,0))</f>
        <v>793</v>
      </c>
      <c r="Q284">
        <f>INDEX(CBS_bodemgebruik_2015!$C:$I,MATCH(Verdeelsleutels_absoluut!$C284,CBS_bodemgebruik_2015!$B:$B,0),MATCH(Verdeelsleutels_absoluut!Q$1,CBS_bodemgebruik_2015!$C$1:$I$1,0))</f>
        <v>56</v>
      </c>
      <c r="R284">
        <f>INDEX(CBS_bodemgebruik_2015!$C:$I,MATCH(Verdeelsleutels_absoluut!$C284,CBS_bodemgebruik_2015!$B:$B,0),MATCH(Verdeelsleutels_absoluut!R$1,CBS_bodemgebruik_2015!$C$1:$I$1,0))</f>
        <v>69</v>
      </c>
      <c r="S284">
        <f>INDEX(CBS_bodemgebruik_2015!$C:$I,MATCH(Verdeelsleutels_absoluut!$C284,CBS_bodemgebruik_2015!$B:$B,0),MATCH(Verdeelsleutels_absoluut!S$1,CBS_bodemgebruik_2015!$C$1:$I$1,0))</f>
        <v>255</v>
      </c>
      <c r="T284">
        <f t="shared" si="11"/>
        <v>380</v>
      </c>
      <c r="U284">
        <f>INDEX(CBS_wegen_2019!B:C,MATCH(C284,CBS_wegen_2019!B:B,0),2)</f>
        <v>291</v>
      </c>
    </row>
    <row r="285" spans="2:21">
      <c r="B285" t="str">
        <f>INDEX('ETLocal datasets'!B:C,MATCH(Verdeelsleutels_absoluut!C285,'ETLocal datasets'!C:C,0),1)</f>
        <v>GM0899</v>
      </c>
      <c r="C285" t="str">
        <f>'ETLocal datasets'!C271</f>
        <v>Brunssum</v>
      </c>
      <c r="D285">
        <f>INDEX(CBS_bevolking_2018!B:C,MATCH(Verdeelsleutels_absoluut!C285,CBS_bevolking_2018!B:B,0),2)</f>
        <v>28103</v>
      </c>
      <c r="E285">
        <f>INDEX(CBS_landbouw_2018!$C:$I,MATCH(Verdeelsleutels_absoluut!$C285,CBS_landbouw_2018!$B:$B,0),MATCH(Verdeelsleutels_absoluut!E$1,CBS_landbouw_2018!$C$1:$I$1,0))</f>
        <v>18162</v>
      </c>
      <c r="F285">
        <f>INDEX(CBS_landbouw_2018!$C:$I,MATCH(Verdeelsleutels_absoluut!$C285,CBS_landbouw_2018!$B:$B,0),MATCH(Verdeelsleutels_absoluut!F$1,CBS_landbouw_2018!$C$1:$I$1,0))</f>
        <v>7023</v>
      </c>
      <c r="G285">
        <f>INDEX(CBS_landbouw_2018!$C:$I,MATCH(Verdeelsleutels_absoluut!$C285,CBS_landbouw_2018!$B:$B,0),MATCH(Verdeelsleutels_absoluut!G$1,CBS_landbouw_2018!$C$1:$I$1,0))</f>
        <v>0</v>
      </c>
      <c r="H285">
        <f>INDEX(CBS_landbouw_2018!$C:$I,MATCH(Verdeelsleutels_absoluut!$C285,CBS_landbouw_2018!$B:$B,0),MATCH(Verdeelsleutels_absoluut!H$1,CBS_landbouw_2018!$C$1:$I$1,0))</f>
        <v>0</v>
      </c>
      <c r="I285">
        <f>INDEX(CBS_landbouw_2018!$C:$I,MATCH(Verdeelsleutels_absoluut!$C285,CBS_landbouw_2018!$B:$B,0),MATCH(Verdeelsleutels_absoluut!I$1,CBS_landbouw_2018!$C$1:$I$1,0))</f>
        <v>0</v>
      </c>
      <c r="J285">
        <f>INDEX(CBS_landbouw_2018!$C:$I,MATCH(Verdeelsleutels_absoluut!$C285,CBS_landbouw_2018!$B:$B,0),MATCH(Verdeelsleutels_absoluut!J$1,CBS_landbouw_2018!$C$1:$I$1,0))</f>
        <v>3143</v>
      </c>
      <c r="K285">
        <f>INDEX(CBS_landbouw_2018!$C:$I,MATCH(Verdeelsleutels_absoluut!$C285,CBS_landbouw_2018!$B:$B,0),MATCH(Verdeelsleutels_absoluut!K$1,CBS_landbouw_2018!$C$1:$I$1,0))</f>
        <v>0</v>
      </c>
      <c r="L285">
        <f t="shared" si="12"/>
        <v>11139</v>
      </c>
      <c r="M285">
        <f>INDEX(CBS_bodemgebruik_2015!$C:$F,MATCH(Verdeelsleutels_absoluut!$C285,CBS_bodemgebruik_2015!$B:$B,0),MATCH(Verdeelsleutels_absoluut!M$1,CBS_bodemgebruik_2015!$C$1:$F$1,0))</f>
        <v>150</v>
      </c>
      <c r="N285">
        <f>INDEX(CBS_bodemgebruik_2015!$C:$F,MATCH(Verdeelsleutels_absoluut!$C285,CBS_bodemgebruik_2015!$B:$B,0),MATCH(Verdeelsleutels_absoluut!N$1,CBS_bodemgebruik_2015!$C$1:$F$1,0))</f>
        <v>44</v>
      </c>
      <c r="O285">
        <f>INDEX(CBS_bodemgebruik_2015!$C:$F,MATCH(Verdeelsleutels_absoluut!$C285,CBS_bodemgebruik_2015!$B:$B,0),MATCH(Verdeelsleutels_absoluut!O$1,CBS_bodemgebruik_2015!$C$1:$F$1,0))</f>
        <v>312</v>
      </c>
      <c r="P285">
        <f>INDEX(CBS_bodemgebruik_2015!$C:$F,MATCH(Verdeelsleutels_absoluut!$C285,CBS_bodemgebruik_2015!$B:$B,0),MATCH(Verdeelsleutels_absoluut!P$1,CBS_bodemgebruik_2015!$C$1:$F$1,0))</f>
        <v>50</v>
      </c>
      <c r="Q285">
        <f>INDEX(CBS_bodemgebruik_2015!$C:$I,MATCH(Verdeelsleutels_absoluut!$C285,CBS_bodemgebruik_2015!$B:$B,0),MATCH(Verdeelsleutels_absoluut!Q$1,CBS_bodemgebruik_2015!$C$1:$I$1,0))</f>
        <v>0</v>
      </c>
      <c r="R285">
        <f>INDEX(CBS_bodemgebruik_2015!$C:$I,MATCH(Verdeelsleutels_absoluut!$C285,CBS_bodemgebruik_2015!$B:$B,0),MATCH(Verdeelsleutels_absoluut!R$1,CBS_bodemgebruik_2015!$C$1:$I$1,0))</f>
        <v>6</v>
      </c>
      <c r="S285">
        <f>INDEX(CBS_bodemgebruik_2015!$C:$I,MATCH(Verdeelsleutels_absoluut!$C285,CBS_bodemgebruik_2015!$B:$B,0),MATCH(Verdeelsleutels_absoluut!S$1,CBS_bodemgebruik_2015!$C$1:$I$1,0))</f>
        <v>3</v>
      </c>
      <c r="T285">
        <f t="shared" si="11"/>
        <v>9</v>
      </c>
      <c r="U285">
        <f>INDEX(CBS_wegen_2019!B:C,MATCH(C285,CBS_wegen_2019!B:B,0),2)</f>
        <v>143</v>
      </c>
    </row>
    <row r="286" spans="2:21">
      <c r="B286" t="str">
        <f>INDEX('ETLocal datasets'!B:C,MATCH(Verdeelsleutels_absoluut!C286,'ETLocal datasets'!C:C,0),1)</f>
        <v>GM0907</v>
      </c>
      <c r="C286" t="str">
        <f>'ETLocal datasets'!C272</f>
        <v>Gennep</v>
      </c>
      <c r="D286">
        <f>INDEX(CBS_bevolking_2018!B:C,MATCH(Verdeelsleutels_absoluut!C286,CBS_bevolking_2018!B:B,0),2)</f>
        <v>17071</v>
      </c>
      <c r="E286">
        <f>INDEX(CBS_landbouw_2018!$C:$I,MATCH(Verdeelsleutels_absoluut!$C286,CBS_landbouw_2018!$B:$B,0),MATCH(Verdeelsleutels_absoluut!E$1,CBS_landbouw_2018!$C$1:$I$1,0))</f>
        <v>208869</v>
      </c>
      <c r="F286">
        <f>INDEX(CBS_landbouw_2018!$C:$I,MATCH(Verdeelsleutels_absoluut!$C286,CBS_landbouw_2018!$B:$B,0),MATCH(Verdeelsleutels_absoluut!F$1,CBS_landbouw_2018!$C$1:$I$1,0))</f>
        <v>42232</v>
      </c>
      <c r="G286">
        <f>INDEX(CBS_landbouw_2018!$C:$I,MATCH(Verdeelsleutels_absoluut!$C286,CBS_landbouw_2018!$B:$B,0),MATCH(Verdeelsleutels_absoluut!G$1,CBS_landbouw_2018!$C$1:$I$1,0))</f>
        <v>1101</v>
      </c>
      <c r="H286">
        <f>INDEX(CBS_landbouw_2018!$C:$I,MATCH(Verdeelsleutels_absoluut!$C286,CBS_landbouw_2018!$B:$B,0),MATCH(Verdeelsleutels_absoluut!H$1,CBS_landbouw_2018!$C$1:$I$1,0))</f>
        <v>15985</v>
      </c>
      <c r="I286">
        <f>INDEX(CBS_landbouw_2018!$C:$I,MATCH(Verdeelsleutels_absoluut!$C286,CBS_landbouw_2018!$B:$B,0),MATCH(Verdeelsleutels_absoluut!I$1,CBS_landbouw_2018!$C$1:$I$1,0))</f>
        <v>326882</v>
      </c>
      <c r="J286">
        <f>INDEX(CBS_landbouw_2018!$C:$I,MATCH(Verdeelsleutels_absoluut!$C286,CBS_landbouw_2018!$B:$B,0),MATCH(Verdeelsleutels_absoluut!J$1,CBS_landbouw_2018!$C$1:$I$1,0))</f>
        <v>32445</v>
      </c>
      <c r="K286">
        <f>INDEX(CBS_landbouw_2018!$C:$I,MATCH(Verdeelsleutels_absoluut!$C286,CBS_landbouw_2018!$B:$B,0),MATCH(Verdeelsleutels_absoluut!K$1,CBS_landbouw_2018!$C$1:$I$1,0))</f>
        <v>12768</v>
      </c>
      <c r="L286">
        <f t="shared" si="12"/>
        <v>166637</v>
      </c>
      <c r="M286">
        <f>INDEX(CBS_bodemgebruik_2015!$C:$F,MATCH(Verdeelsleutels_absoluut!$C286,CBS_bodemgebruik_2015!$B:$B,0),MATCH(Verdeelsleutels_absoluut!M$1,CBS_bodemgebruik_2015!$C$1:$F$1,0))</f>
        <v>3197</v>
      </c>
      <c r="N286">
        <f>INDEX(CBS_bodemgebruik_2015!$C:$F,MATCH(Verdeelsleutels_absoluut!$C286,CBS_bodemgebruik_2015!$B:$B,0),MATCH(Verdeelsleutels_absoluut!N$1,CBS_bodemgebruik_2015!$C$1:$F$1,0))</f>
        <v>8</v>
      </c>
      <c r="O286">
        <f>INDEX(CBS_bodemgebruik_2015!$C:$F,MATCH(Verdeelsleutels_absoluut!$C286,CBS_bodemgebruik_2015!$B:$B,0),MATCH(Verdeelsleutels_absoluut!O$1,CBS_bodemgebruik_2015!$C$1:$F$1,0))</f>
        <v>525</v>
      </c>
      <c r="P286">
        <f>INDEX(CBS_bodemgebruik_2015!$C:$F,MATCH(Verdeelsleutels_absoluut!$C286,CBS_bodemgebruik_2015!$B:$B,0),MATCH(Verdeelsleutels_absoluut!P$1,CBS_bodemgebruik_2015!$C$1:$F$1,0))</f>
        <v>15</v>
      </c>
      <c r="Q286">
        <f>INDEX(CBS_bodemgebruik_2015!$C:$I,MATCH(Verdeelsleutels_absoluut!$C286,CBS_bodemgebruik_2015!$B:$B,0),MATCH(Verdeelsleutels_absoluut!Q$1,CBS_bodemgebruik_2015!$C$1:$I$1,0))</f>
        <v>15</v>
      </c>
      <c r="R286">
        <f>INDEX(CBS_bodemgebruik_2015!$C:$I,MATCH(Verdeelsleutels_absoluut!$C286,CBS_bodemgebruik_2015!$B:$B,0),MATCH(Verdeelsleutels_absoluut!R$1,CBS_bodemgebruik_2015!$C$1:$I$1,0))</f>
        <v>7</v>
      </c>
      <c r="S286">
        <f>INDEX(CBS_bodemgebruik_2015!$C:$I,MATCH(Verdeelsleutels_absoluut!$C286,CBS_bodemgebruik_2015!$B:$B,0),MATCH(Verdeelsleutels_absoluut!S$1,CBS_bodemgebruik_2015!$C$1:$I$1,0))</f>
        <v>135</v>
      </c>
      <c r="T286">
        <f t="shared" si="11"/>
        <v>157</v>
      </c>
      <c r="U286">
        <f>INDEX(CBS_wegen_2019!B:C,MATCH(C286,CBS_wegen_2019!B:B,0),2)</f>
        <v>219</v>
      </c>
    </row>
    <row r="287" spans="2:21">
      <c r="B287" t="str">
        <f>INDEX('ETLocal datasets'!B:C,MATCH(Verdeelsleutels_absoluut!C287,'ETLocal datasets'!C:C,0),1)</f>
        <v>GM0917</v>
      </c>
      <c r="C287" t="str">
        <f>'ETLocal datasets'!C273</f>
        <v>Heerlen</v>
      </c>
      <c r="D287">
        <f>INDEX(CBS_bevolking_2018!B:C,MATCH(Verdeelsleutels_absoluut!C287,CBS_bevolking_2018!B:B,0),2)</f>
        <v>86832</v>
      </c>
      <c r="E287">
        <f>INDEX(CBS_landbouw_2018!$C:$I,MATCH(Verdeelsleutels_absoluut!$C287,CBS_landbouw_2018!$B:$B,0),MATCH(Verdeelsleutels_absoluut!E$1,CBS_landbouw_2018!$C$1:$I$1,0))</f>
        <v>34530</v>
      </c>
      <c r="F287">
        <f>INDEX(CBS_landbouw_2018!$C:$I,MATCH(Verdeelsleutels_absoluut!$C287,CBS_landbouw_2018!$B:$B,0),MATCH(Verdeelsleutels_absoluut!F$1,CBS_landbouw_2018!$C$1:$I$1,0))</f>
        <v>9028</v>
      </c>
      <c r="G287">
        <f>INDEX(CBS_landbouw_2018!$C:$I,MATCH(Verdeelsleutels_absoluut!$C287,CBS_landbouw_2018!$B:$B,0),MATCH(Verdeelsleutels_absoluut!G$1,CBS_landbouw_2018!$C$1:$I$1,0))</f>
        <v>158</v>
      </c>
      <c r="H287">
        <f>INDEX(CBS_landbouw_2018!$C:$I,MATCH(Verdeelsleutels_absoluut!$C287,CBS_landbouw_2018!$B:$B,0),MATCH(Verdeelsleutels_absoluut!H$1,CBS_landbouw_2018!$C$1:$I$1,0))</f>
        <v>8</v>
      </c>
      <c r="I287">
        <f>INDEX(CBS_landbouw_2018!$C:$I,MATCH(Verdeelsleutels_absoluut!$C287,CBS_landbouw_2018!$B:$B,0),MATCH(Verdeelsleutels_absoluut!I$1,CBS_landbouw_2018!$C$1:$I$1,0))</f>
        <v>142621</v>
      </c>
      <c r="J287">
        <f>INDEX(CBS_landbouw_2018!$C:$I,MATCH(Verdeelsleutels_absoluut!$C287,CBS_landbouw_2018!$B:$B,0),MATCH(Verdeelsleutels_absoluut!J$1,CBS_landbouw_2018!$C$1:$I$1,0))</f>
        <v>7121</v>
      </c>
      <c r="K287">
        <f>INDEX(CBS_landbouw_2018!$C:$I,MATCH(Verdeelsleutels_absoluut!$C287,CBS_landbouw_2018!$B:$B,0),MATCH(Verdeelsleutels_absoluut!K$1,CBS_landbouw_2018!$C$1:$I$1,0))</f>
        <v>1450</v>
      </c>
      <c r="L287">
        <f t="shared" si="12"/>
        <v>25502</v>
      </c>
      <c r="M287">
        <f>INDEX(CBS_bodemgebruik_2015!$C:$F,MATCH(Verdeelsleutels_absoluut!$C287,CBS_bodemgebruik_2015!$B:$B,0),MATCH(Verdeelsleutels_absoluut!M$1,CBS_bodemgebruik_2015!$C$1:$F$1,0))</f>
        <v>766</v>
      </c>
      <c r="N287">
        <f>INDEX(CBS_bodemgebruik_2015!$C:$F,MATCH(Verdeelsleutels_absoluut!$C287,CBS_bodemgebruik_2015!$B:$B,0),MATCH(Verdeelsleutels_absoluut!N$1,CBS_bodemgebruik_2015!$C$1:$F$1,0))</f>
        <v>397</v>
      </c>
      <c r="O287">
        <f>INDEX(CBS_bodemgebruik_2015!$C:$F,MATCH(Verdeelsleutels_absoluut!$C287,CBS_bodemgebruik_2015!$B:$B,0),MATCH(Verdeelsleutels_absoluut!O$1,CBS_bodemgebruik_2015!$C$1:$F$1,0))</f>
        <v>361</v>
      </c>
      <c r="P287">
        <f>INDEX(CBS_bodemgebruik_2015!$C:$F,MATCH(Verdeelsleutels_absoluut!$C287,CBS_bodemgebruik_2015!$B:$B,0),MATCH(Verdeelsleutels_absoluut!P$1,CBS_bodemgebruik_2015!$C$1:$F$1,0))</f>
        <v>121</v>
      </c>
      <c r="Q287">
        <f>INDEX(CBS_bodemgebruik_2015!$C:$I,MATCH(Verdeelsleutels_absoluut!$C287,CBS_bodemgebruik_2015!$B:$B,0),MATCH(Verdeelsleutels_absoluut!Q$1,CBS_bodemgebruik_2015!$C$1:$I$1,0))</f>
        <v>2</v>
      </c>
      <c r="R287">
        <f>INDEX(CBS_bodemgebruik_2015!$C:$I,MATCH(Verdeelsleutels_absoluut!$C287,CBS_bodemgebruik_2015!$B:$B,0),MATCH(Verdeelsleutels_absoluut!R$1,CBS_bodemgebruik_2015!$C$1:$I$1,0))</f>
        <v>18</v>
      </c>
      <c r="S287">
        <f>INDEX(CBS_bodemgebruik_2015!$C:$I,MATCH(Verdeelsleutels_absoluut!$C287,CBS_bodemgebruik_2015!$B:$B,0),MATCH(Verdeelsleutels_absoluut!S$1,CBS_bodemgebruik_2015!$C$1:$I$1,0))</f>
        <v>2</v>
      </c>
      <c r="T287">
        <f t="shared" si="11"/>
        <v>22</v>
      </c>
      <c r="U287">
        <f>INDEX(CBS_wegen_2019!B:C,MATCH(C287,CBS_wegen_2019!B:B,0),2)</f>
        <v>422</v>
      </c>
    </row>
    <row r="288" spans="2:21">
      <c r="B288" t="str">
        <f>INDEX('ETLocal datasets'!B:C,MATCH(Verdeelsleutels_absoluut!C288,'ETLocal datasets'!C:C,0),1)</f>
        <v>GM0928</v>
      </c>
      <c r="C288" t="str">
        <f>'ETLocal datasets'!C274</f>
        <v>Kerkrade</v>
      </c>
      <c r="D288">
        <f>INDEX(CBS_bevolking_2018!B:C,MATCH(Verdeelsleutels_absoluut!C288,CBS_bevolking_2018!B:B,0),2)</f>
        <v>45642</v>
      </c>
      <c r="E288">
        <f>INDEX(CBS_landbouw_2018!$C:$I,MATCH(Verdeelsleutels_absoluut!$C288,CBS_landbouw_2018!$B:$B,0),MATCH(Verdeelsleutels_absoluut!E$1,CBS_landbouw_2018!$C$1:$I$1,0))</f>
        <v>32055</v>
      </c>
      <c r="F288">
        <f>INDEX(CBS_landbouw_2018!$C:$I,MATCH(Verdeelsleutels_absoluut!$C288,CBS_landbouw_2018!$B:$B,0),MATCH(Verdeelsleutels_absoluut!F$1,CBS_landbouw_2018!$C$1:$I$1,0))</f>
        <v>9201</v>
      </c>
      <c r="G288">
        <f>INDEX(CBS_landbouw_2018!$C:$I,MATCH(Verdeelsleutels_absoluut!$C288,CBS_landbouw_2018!$B:$B,0),MATCH(Verdeelsleutels_absoluut!G$1,CBS_landbouw_2018!$C$1:$I$1,0))</f>
        <v>56</v>
      </c>
      <c r="H288">
        <f>INDEX(CBS_landbouw_2018!$C:$I,MATCH(Verdeelsleutels_absoluut!$C288,CBS_landbouw_2018!$B:$B,0),MATCH(Verdeelsleutels_absoluut!H$1,CBS_landbouw_2018!$C$1:$I$1,0))</f>
        <v>3</v>
      </c>
      <c r="I288">
        <f>INDEX(CBS_landbouw_2018!$C:$I,MATCH(Verdeelsleutels_absoluut!$C288,CBS_landbouw_2018!$B:$B,0),MATCH(Verdeelsleutels_absoluut!I$1,CBS_landbouw_2018!$C$1:$I$1,0))</f>
        <v>0</v>
      </c>
      <c r="J288">
        <f>INDEX(CBS_landbouw_2018!$C:$I,MATCH(Verdeelsleutels_absoluut!$C288,CBS_landbouw_2018!$B:$B,0),MATCH(Verdeelsleutels_absoluut!J$1,CBS_landbouw_2018!$C$1:$I$1,0))</f>
        <v>7054</v>
      </c>
      <c r="K288">
        <f>INDEX(CBS_landbouw_2018!$C:$I,MATCH(Verdeelsleutels_absoluut!$C288,CBS_landbouw_2018!$B:$B,0),MATCH(Verdeelsleutels_absoluut!K$1,CBS_landbouw_2018!$C$1:$I$1,0))</f>
        <v>737</v>
      </c>
      <c r="L288">
        <f t="shared" si="12"/>
        <v>22854</v>
      </c>
      <c r="M288">
        <f>INDEX(CBS_bodemgebruik_2015!$C:$F,MATCH(Verdeelsleutels_absoluut!$C288,CBS_bodemgebruik_2015!$B:$B,0),MATCH(Verdeelsleutels_absoluut!M$1,CBS_bodemgebruik_2015!$C$1:$F$1,0))</f>
        <v>398</v>
      </c>
      <c r="N288">
        <f>INDEX(CBS_bodemgebruik_2015!$C:$F,MATCH(Verdeelsleutels_absoluut!$C288,CBS_bodemgebruik_2015!$B:$B,0),MATCH(Verdeelsleutels_absoluut!N$1,CBS_bodemgebruik_2015!$C$1:$F$1,0))</f>
        <v>162</v>
      </c>
      <c r="O288">
        <f>INDEX(CBS_bodemgebruik_2015!$C:$F,MATCH(Verdeelsleutels_absoluut!$C288,CBS_bodemgebruik_2015!$B:$B,0),MATCH(Verdeelsleutels_absoluut!O$1,CBS_bodemgebruik_2015!$C$1:$F$1,0))</f>
        <v>181</v>
      </c>
      <c r="P288">
        <f>INDEX(CBS_bodemgebruik_2015!$C:$F,MATCH(Verdeelsleutels_absoluut!$C288,CBS_bodemgebruik_2015!$B:$B,0),MATCH(Verdeelsleutels_absoluut!P$1,CBS_bodemgebruik_2015!$C$1:$F$1,0))</f>
        <v>0</v>
      </c>
      <c r="Q288">
        <f>INDEX(CBS_bodemgebruik_2015!$C:$I,MATCH(Verdeelsleutels_absoluut!$C288,CBS_bodemgebruik_2015!$B:$B,0),MATCH(Verdeelsleutels_absoluut!Q$1,CBS_bodemgebruik_2015!$C$1:$I$1,0))</f>
        <v>0</v>
      </c>
      <c r="R288">
        <f>INDEX(CBS_bodemgebruik_2015!$C:$I,MATCH(Verdeelsleutels_absoluut!$C288,CBS_bodemgebruik_2015!$B:$B,0),MATCH(Verdeelsleutels_absoluut!R$1,CBS_bodemgebruik_2015!$C$1:$I$1,0))</f>
        <v>3</v>
      </c>
      <c r="S288">
        <f>INDEX(CBS_bodemgebruik_2015!$C:$I,MATCH(Verdeelsleutels_absoluut!$C288,CBS_bodemgebruik_2015!$B:$B,0),MATCH(Verdeelsleutels_absoluut!S$1,CBS_bodemgebruik_2015!$C$1:$I$1,0))</f>
        <v>21</v>
      </c>
      <c r="T288">
        <f t="shared" si="11"/>
        <v>24</v>
      </c>
      <c r="U288">
        <f>INDEX(CBS_wegen_2019!B:C,MATCH(C288,CBS_wegen_2019!B:B,0),2)</f>
        <v>212</v>
      </c>
    </row>
    <row r="289" spans="2:21">
      <c r="B289" t="str">
        <f>INDEX('ETLocal datasets'!B:C,MATCH(Verdeelsleutels_absoluut!C289,'ETLocal datasets'!C:C,0),1)</f>
        <v>GM0935</v>
      </c>
      <c r="C289" t="str">
        <f>'ETLocal datasets'!C275</f>
        <v>Maastricht</v>
      </c>
      <c r="D289">
        <f>INDEX(CBS_bevolking_2018!B:C,MATCH(Verdeelsleutels_absoluut!C289,CBS_bevolking_2018!B:B,0),2)</f>
        <v>121565</v>
      </c>
      <c r="E289">
        <f>INDEX(CBS_landbouw_2018!$C:$I,MATCH(Verdeelsleutels_absoluut!$C289,CBS_landbouw_2018!$B:$B,0),MATCH(Verdeelsleutels_absoluut!E$1,CBS_landbouw_2018!$C$1:$I$1,0))</f>
        <v>112462</v>
      </c>
      <c r="F289">
        <f>INDEX(CBS_landbouw_2018!$C:$I,MATCH(Verdeelsleutels_absoluut!$C289,CBS_landbouw_2018!$B:$B,0),MATCH(Verdeelsleutels_absoluut!F$1,CBS_landbouw_2018!$C$1:$I$1,0))</f>
        <v>12056</v>
      </c>
      <c r="G289">
        <f>INDEX(CBS_landbouw_2018!$C:$I,MATCH(Verdeelsleutels_absoluut!$C289,CBS_landbouw_2018!$B:$B,0),MATCH(Verdeelsleutels_absoluut!G$1,CBS_landbouw_2018!$C$1:$I$1,0))</f>
        <v>169</v>
      </c>
      <c r="H289">
        <f>INDEX(CBS_landbouw_2018!$C:$I,MATCH(Verdeelsleutels_absoluut!$C289,CBS_landbouw_2018!$B:$B,0),MATCH(Verdeelsleutels_absoluut!H$1,CBS_landbouw_2018!$C$1:$I$1,0))</f>
        <v>0</v>
      </c>
      <c r="I289">
        <f>INDEX(CBS_landbouw_2018!$C:$I,MATCH(Verdeelsleutels_absoluut!$C289,CBS_landbouw_2018!$B:$B,0),MATCH(Verdeelsleutels_absoluut!I$1,CBS_landbouw_2018!$C$1:$I$1,0))</f>
        <v>12033</v>
      </c>
      <c r="J289">
        <f>INDEX(CBS_landbouw_2018!$C:$I,MATCH(Verdeelsleutels_absoluut!$C289,CBS_landbouw_2018!$B:$B,0),MATCH(Verdeelsleutels_absoluut!J$1,CBS_landbouw_2018!$C$1:$I$1,0))</f>
        <v>47187</v>
      </c>
      <c r="K289">
        <f>INDEX(CBS_landbouw_2018!$C:$I,MATCH(Verdeelsleutels_absoluut!$C289,CBS_landbouw_2018!$B:$B,0),MATCH(Verdeelsleutels_absoluut!K$1,CBS_landbouw_2018!$C$1:$I$1,0))</f>
        <v>5939</v>
      </c>
      <c r="L289">
        <f t="shared" si="12"/>
        <v>100406</v>
      </c>
      <c r="M289">
        <f>INDEX(CBS_bodemgebruik_2015!$C:$F,MATCH(Verdeelsleutels_absoluut!$C289,CBS_bodemgebruik_2015!$B:$B,0),MATCH(Verdeelsleutels_absoluut!M$1,CBS_bodemgebruik_2015!$C$1:$F$1,0))</f>
        <v>1799</v>
      </c>
      <c r="N289">
        <f>INDEX(CBS_bodemgebruik_2015!$C:$F,MATCH(Verdeelsleutels_absoluut!$C289,CBS_bodemgebruik_2015!$B:$B,0),MATCH(Verdeelsleutels_absoluut!N$1,CBS_bodemgebruik_2015!$C$1:$F$1,0))</f>
        <v>234</v>
      </c>
      <c r="O289">
        <f>INDEX(CBS_bodemgebruik_2015!$C:$F,MATCH(Verdeelsleutels_absoluut!$C289,CBS_bodemgebruik_2015!$B:$B,0),MATCH(Verdeelsleutels_absoluut!O$1,CBS_bodemgebruik_2015!$C$1:$F$1,0))</f>
        <v>196</v>
      </c>
      <c r="P289">
        <f>INDEX(CBS_bodemgebruik_2015!$C:$F,MATCH(Verdeelsleutels_absoluut!$C289,CBS_bodemgebruik_2015!$B:$B,0),MATCH(Verdeelsleutels_absoluut!P$1,CBS_bodemgebruik_2015!$C$1:$F$1,0))</f>
        <v>5</v>
      </c>
      <c r="Q289">
        <f>INDEX(CBS_bodemgebruik_2015!$C:$I,MATCH(Verdeelsleutels_absoluut!$C289,CBS_bodemgebruik_2015!$B:$B,0),MATCH(Verdeelsleutels_absoluut!Q$1,CBS_bodemgebruik_2015!$C$1:$I$1,0))</f>
        <v>0</v>
      </c>
      <c r="R289">
        <f>INDEX(CBS_bodemgebruik_2015!$C:$I,MATCH(Verdeelsleutels_absoluut!$C289,CBS_bodemgebruik_2015!$B:$B,0),MATCH(Verdeelsleutels_absoluut!R$1,CBS_bodemgebruik_2015!$C$1:$I$1,0))</f>
        <v>95</v>
      </c>
      <c r="S289">
        <f>INDEX(CBS_bodemgebruik_2015!$C:$I,MATCH(Verdeelsleutels_absoluut!$C289,CBS_bodemgebruik_2015!$B:$B,0),MATCH(Verdeelsleutels_absoluut!S$1,CBS_bodemgebruik_2015!$C$1:$I$1,0))</f>
        <v>71</v>
      </c>
      <c r="T289">
        <f t="shared" si="11"/>
        <v>166</v>
      </c>
      <c r="U289">
        <f>INDEX(CBS_wegen_2019!B:C,MATCH(C289,CBS_wegen_2019!B:B,0),2)</f>
        <v>540</v>
      </c>
    </row>
    <row r="290" spans="2:21">
      <c r="B290" t="str">
        <f>INDEX('ETLocal datasets'!B:C,MATCH(Verdeelsleutels_absoluut!C290,'ETLocal datasets'!C:C,0),1)</f>
        <v>GM0938</v>
      </c>
      <c r="C290" t="str">
        <f>'ETLocal datasets'!C276</f>
        <v>Meerssen</v>
      </c>
      <c r="D290">
        <f>INDEX(CBS_bevolking_2018!B:C,MATCH(Verdeelsleutels_absoluut!C290,CBS_bevolking_2018!B:B,0),2)</f>
        <v>18923</v>
      </c>
      <c r="E290">
        <f>INDEX(CBS_landbouw_2018!$C:$I,MATCH(Verdeelsleutels_absoluut!$C290,CBS_landbouw_2018!$B:$B,0),MATCH(Verdeelsleutels_absoluut!E$1,CBS_landbouw_2018!$C$1:$I$1,0))</f>
        <v>122160</v>
      </c>
      <c r="F290">
        <f>INDEX(CBS_landbouw_2018!$C:$I,MATCH(Verdeelsleutels_absoluut!$C290,CBS_landbouw_2018!$B:$B,0),MATCH(Verdeelsleutels_absoluut!F$1,CBS_landbouw_2018!$C$1:$I$1,0))</f>
        <v>24693</v>
      </c>
      <c r="G290">
        <f>INDEX(CBS_landbouw_2018!$C:$I,MATCH(Verdeelsleutels_absoluut!$C290,CBS_landbouw_2018!$B:$B,0),MATCH(Verdeelsleutels_absoluut!G$1,CBS_landbouw_2018!$C$1:$I$1,0))</f>
        <v>348</v>
      </c>
      <c r="H290">
        <f>INDEX(CBS_landbouw_2018!$C:$I,MATCH(Verdeelsleutels_absoluut!$C290,CBS_landbouw_2018!$B:$B,0),MATCH(Verdeelsleutels_absoluut!H$1,CBS_landbouw_2018!$C$1:$I$1,0))</f>
        <v>14</v>
      </c>
      <c r="I290">
        <f>INDEX(CBS_landbouw_2018!$C:$I,MATCH(Verdeelsleutels_absoluut!$C290,CBS_landbouw_2018!$B:$B,0),MATCH(Verdeelsleutels_absoluut!I$1,CBS_landbouw_2018!$C$1:$I$1,0))</f>
        <v>0</v>
      </c>
      <c r="J290">
        <f>INDEX(CBS_landbouw_2018!$C:$I,MATCH(Verdeelsleutels_absoluut!$C290,CBS_landbouw_2018!$B:$B,0),MATCH(Verdeelsleutels_absoluut!J$1,CBS_landbouw_2018!$C$1:$I$1,0))</f>
        <v>27770</v>
      </c>
      <c r="K290">
        <f>INDEX(CBS_landbouw_2018!$C:$I,MATCH(Verdeelsleutels_absoluut!$C290,CBS_landbouw_2018!$B:$B,0),MATCH(Verdeelsleutels_absoluut!K$1,CBS_landbouw_2018!$C$1:$I$1,0))</f>
        <v>1310</v>
      </c>
      <c r="L290">
        <f t="shared" si="12"/>
        <v>97467</v>
      </c>
      <c r="M290">
        <f>INDEX(CBS_bodemgebruik_2015!$C:$F,MATCH(Verdeelsleutels_absoluut!$C290,CBS_bodemgebruik_2015!$B:$B,0),MATCH(Verdeelsleutels_absoluut!M$1,CBS_bodemgebruik_2015!$C$1:$F$1,0))</f>
        <v>1656</v>
      </c>
      <c r="N290">
        <f>INDEX(CBS_bodemgebruik_2015!$C:$F,MATCH(Verdeelsleutels_absoluut!$C290,CBS_bodemgebruik_2015!$B:$B,0),MATCH(Verdeelsleutels_absoluut!N$1,CBS_bodemgebruik_2015!$C$1:$F$1,0))</f>
        <v>13</v>
      </c>
      <c r="O290">
        <f>INDEX(CBS_bodemgebruik_2015!$C:$F,MATCH(Verdeelsleutels_absoluut!$C290,CBS_bodemgebruik_2015!$B:$B,0),MATCH(Verdeelsleutels_absoluut!O$1,CBS_bodemgebruik_2015!$C$1:$F$1,0))</f>
        <v>303</v>
      </c>
      <c r="P290">
        <f>INDEX(CBS_bodemgebruik_2015!$C:$F,MATCH(Verdeelsleutels_absoluut!$C290,CBS_bodemgebruik_2015!$B:$B,0),MATCH(Verdeelsleutels_absoluut!P$1,CBS_bodemgebruik_2015!$C$1:$F$1,0))</f>
        <v>0</v>
      </c>
      <c r="Q290">
        <f>INDEX(CBS_bodemgebruik_2015!$C:$I,MATCH(Verdeelsleutels_absoluut!$C290,CBS_bodemgebruik_2015!$B:$B,0),MATCH(Verdeelsleutels_absoluut!Q$1,CBS_bodemgebruik_2015!$C$1:$I$1,0))</f>
        <v>0</v>
      </c>
      <c r="R290">
        <f>INDEX(CBS_bodemgebruik_2015!$C:$I,MATCH(Verdeelsleutels_absoluut!$C290,CBS_bodemgebruik_2015!$B:$B,0),MATCH(Verdeelsleutels_absoluut!R$1,CBS_bodemgebruik_2015!$C$1:$I$1,0))</f>
        <v>2</v>
      </c>
      <c r="S290">
        <f>INDEX(CBS_bodemgebruik_2015!$C:$I,MATCH(Verdeelsleutels_absoluut!$C290,CBS_bodemgebruik_2015!$B:$B,0),MATCH(Verdeelsleutels_absoluut!S$1,CBS_bodemgebruik_2015!$C$1:$I$1,0))</f>
        <v>29</v>
      </c>
      <c r="T290">
        <f t="shared" si="11"/>
        <v>31</v>
      </c>
      <c r="U290">
        <f>INDEX(CBS_wegen_2019!B:C,MATCH(C290,CBS_wegen_2019!B:B,0),2)</f>
        <v>165</v>
      </c>
    </row>
    <row r="291" spans="2:21">
      <c r="B291" t="str">
        <f>INDEX('ETLocal datasets'!B:C,MATCH(Verdeelsleutels_absoluut!C291,'ETLocal datasets'!C:C,0),1)</f>
        <v>GM0944</v>
      </c>
      <c r="C291" t="str">
        <f>'ETLocal datasets'!C277</f>
        <v>Mook en Middelaar</v>
      </c>
      <c r="D291">
        <f>INDEX(CBS_bevolking_2018!B:C,MATCH(Verdeelsleutels_absoluut!C291,CBS_bevolking_2018!B:B,0),2)</f>
        <v>7806</v>
      </c>
      <c r="E291">
        <f>INDEX(CBS_landbouw_2018!$C:$I,MATCH(Verdeelsleutels_absoluut!$C291,CBS_landbouw_2018!$B:$B,0),MATCH(Verdeelsleutels_absoluut!E$1,CBS_landbouw_2018!$C$1:$I$1,0))</f>
        <v>42022</v>
      </c>
      <c r="F291">
        <f>INDEX(CBS_landbouw_2018!$C:$I,MATCH(Verdeelsleutels_absoluut!$C291,CBS_landbouw_2018!$B:$B,0),MATCH(Verdeelsleutels_absoluut!F$1,CBS_landbouw_2018!$C$1:$I$1,0))</f>
        <v>22618</v>
      </c>
      <c r="G291">
        <f>INDEX(CBS_landbouw_2018!$C:$I,MATCH(Verdeelsleutels_absoluut!$C291,CBS_landbouw_2018!$B:$B,0),MATCH(Verdeelsleutels_absoluut!G$1,CBS_landbouw_2018!$C$1:$I$1,0))</f>
        <v>506</v>
      </c>
      <c r="H291">
        <f>INDEX(CBS_landbouw_2018!$C:$I,MATCH(Verdeelsleutels_absoluut!$C291,CBS_landbouw_2018!$B:$B,0),MATCH(Verdeelsleutels_absoluut!H$1,CBS_landbouw_2018!$C$1:$I$1,0))</f>
        <v>0</v>
      </c>
      <c r="I291">
        <f>INDEX(CBS_landbouw_2018!$C:$I,MATCH(Verdeelsleutels_absoluut!$C291,CBS_landbouw_2018!$B:$B,0),MATCH(Verdeelsleutels_absoluut!I$1,CBS_landbouw_2018!$C$1:$I$1,0))</f>
        <v>0</v>
      </c>
      <c r="J291">
        <f>INDEX(CBS_landbouw_2018!$C:$I,MATCH(Verdeelsleutels_absoluut!$C291,CBS_landbouw_2018!$B:$B,0),MATCH(Verdeelsleutels_absoluut!J$1,CBS_landbouw_2018!$C$1:$I$1,0))</f>
        <v>527</v>
      </c>
      <c r="K291">
        <f>INDEX(CBS_landbouw_2018!$C:$I,MATCH(Verdeelsleutels_absoluut!$C291,CBS_landbouw_2018!$B:$B,0),MATCH(Verdeelsleutels_absoluut!K$1,CBS_landbouw_2018!$C$1:$I$1,0))</f>
        <v>0</v>
      </c>
      <c r="L291">
        <f t="shared" si="12"/>
        <v>19404</v>
      </c>
      <c r="M291">
        <f>INDEX(CBS_bodemgebruik_2015!$C:$F,MATCH(Verdeelsleutels_absoluut!$C291,CBS_bodemgebruik_2015!$B:$B,0),MATCH(Verdeelsleutels_absoluut!M$1,CBS_bodemgebruik_2015!$C$1:$F$1,0))</f>
        <v>710</v>
      </c>
      <c r="N291">
        <f>INDEX(CBS_bodemgebruik_2015!$C:$F,MATCH(Verdeelsleutels_absoluut!$C291,CBS_bodemgebruik_2015!$B:$B,0),MATCH(Verdeelsleutels_absoluut!N$1,CBS_bodemgebruik_2015!$C$1:$F$1,0))</f>
        <v>3</v>
      </c>
      <c r="O291">
        <f>INDEX(CBS_bodemgebruik_2015!$C:$F,MATCH(Verdeelsleutels_absoluut!$C291,CBS_bodemgebruik_2015!$B:$B,0),MATCH(Verdeelsleutels_absoluut!O$1,CBS_bodemgebruik_2015!$C$1:$F$1,0))</f>
        <v>578</v>
      </c>
      <c r="P291">
        <f>INDEX(CBS_bodemgebruik_2015!$C:$F,MATCH(Verdeelsleutels_absoluut!$C291,CBS_bodemgebruik_2015!$B:$B,0),MATCH(Verdeelsleutels_absoluut!P$1,CBS_bodemgebruik_2015!$C$1:$F$1,0))</f>
        <v>91</v>
      </c>
      <c r="Q291">
        <f>INDEX(CBS_bodemgebruik_2015!$C:$I,MATCH(Verdeelsleutels_absoluut!$C291,CBS_bodemgebruik_2015!$B:$B,0),MATCH(Verdeelsleutels_absoluut!Q$1,CBS_bodemgebruik_2015!$C$1:$I$1,0))</f>
        <v>0</v>
      </c>
      <c r="R291">
        <f>INDEX(CBS_bodemgebruik_2015!$C:$I,MATCH(Verdeelsleutels_absoluut!$C291,CBS_bodemgebruik_2015!$B:$B,0),MATCH(Verdeelsleutels_absoluut!R$1,CBS_bodemgebruik_2015!$C$1:$I$1,0))</f>
        <v>56</v>
      </c>
      <c r="S291">
        <f>INDEX(CBS_bodemgebruik_2015!$C:$I,MATCH(Verdeelsleutels_absoluut!$C291,CBS_bodemgebruik_2015!$B:$B,0),MATCH(Verdeelsleutels_absoluut!S$1,CBS_bodemgebruik_2015!$C$1:$I$1,0))</f>
        <v>42</v>
      </c>
      <c r="T291">
        <f t="shared" si="11"/>
        <v>98</v>
      </c>
      <c r="U291">
        <f>INDEX(CBS_wegen_2019!B:C,MATCH(C291,CBS_wegen_2019!B:B,0),2)</f>
        <v>92</v>
      </c>
    </row>
    <row r="292" spans="2:21">
      <c r="B292" t="str">
        <f>INDEX('ETLocal datasets'!B:C,MATCH(Verdeelsleutels_absoluut!C292,'ETLocal datasets'!C:C,0),1)</f>
        <v>GM0946</v>
      </c>
      <c r="C292" t="str">
        <f>'ETLocal datasets'!C278</f>
        <v>Nederweert</v>
      </c>
      <c r="D292">
        <f>INDEX(CBS_bevolking_2018!B:C,MATCH(Verdeelsleutels_absoluut!C292,CBS_bevolking_2018!B:B,0),2)</f>
        <v>17001</v>
      </c>
      <c r="E292">
        <f>INDEX(CBS_landbouw_2018!$C:$I,MATCH(Verdeelsleutels_absoluut!$C292,CBS_landbouw_2018!$B:$B,0),MATCH(Verdeelsleutels_absoluut!E$1,CBS_landbouw_2018!$C$1:$I$1,0))</f>
        <v>514149</v>
      </c>
      <c r="F292">
        <f>INDEX(CBS_landbouw_2018!$C:$I,MATCH(Verdeelsleutels_absoluut!$C292,CBS_landbouw_2018!$B:$B,0),MATCH(Verdeelsleutels_absoluut!F$1,CBS_landbouw_2018!$C$1:$I$1,0))</f>
        <v>63548</v>
      </c>
      <c r="G292">
        <f>INDEX(CBS_landbouw_2018!$C:$I,MATCH(Verdeelsleutels_absoluut!$C292,CBS_landbouw_2018!$B:$B,0),MATCH(Verdeelsleutels_absoluut!G$1,CBS_landbouw_2018!$C$1:$I$1,0))</f>
        <v>4739</v>
      </c>
      <c r="H292">
        <f>INDEX(CBS_landbouw_2018!$C:$I,MATCH(Verdeelsleutels_absoluut!$C292,CBS_landbouw_2018!$B:$B,0),MATCH(Verdeelsleutels_absoluut!H$1,CBS_landbouw_2018!$C$1:$I$1,0))</f>
        <v>241288</v>
      </c>
      <c r="I292">
        <f>INDEX(CBS_landbouw_2018!$C:$I,MATCH(Verdeelsleutels_absoluut!$C292,CBS_landbouw_2018!$B:$B,0),MATCH(Verdeelsleutels_absoluut!I$1,CBS_landbouw_2018!$C$1:$I$1,0))</f>
        <v>3159503</v>
      </c>
      <c r="J292">
        <f>INDEX(CBS_landbouw_2018!$C:$I,MATCH(Verdeelsleutels_absoluut!$C292,CBS_landbouw_2018!$B:$B,0),MATCH(Verdeelsleutels_absoluut!J$1,CBS_landbouw_2018!$C$1:$I$1,0))</f>
        <v>45390</v>
      </c>
      <c r="K292">
        <f>INDEX(CBS_landbouw_2018!$C:$I,MATCH(Verdeelsleutels_absoluut!$C292,CBS_landbouw_2018!$B:$B,0),MATCH(Verdeelsleutels_absoluut!K$1,CBS_landbouw_2018!$C$1:$I$1,0))</f>
        <v>39564</v>
      </c>
      <c r="L292">
        <f t="shared" si="12"/>
        <v>450601</v>
      </c>
      <c r="M292">
        <f>INDEX(CBS_bodemgebruik_2015!$C:$F,MATCH(Verdeelsleutels_absoluut!$C292,CBS_bodemgebruik_2015!$B:$B,0),MATCH(Verdeelsleutels_absoluut!M$1,CBS_bodemgebruik_2015!$C$1:$F$1,0))</f>
        <v>7333</v>
      </c>
      <c r="N292">
        <f>INDEX(CBS_bodemgebruik_2015!$C:$F,MATCH(Verdeelsleutels_absoluut!$C292,CBS_bodemgebruik_2015!$B:$B,0),MATCH(Verdeelsleutels_absoluut!N$1,CBS_bodemgebruik_2015!$C$1:$F$1,0))</f>
        <v>0</v>
      </c>
      <c r="O292">
        <f>INDEX(CBS_bodemgebruik_2015!$C:$F,MATCH(Verdeelsleutels_absoluut!$C292,CBS_bodemgebruik_2015!$B:$B,0),MATCH(Verdeelsleutels_absoluut!O$1,CBS_bodemgebruik_2015!$C$1:$F$1,0))</f>
        <v>1293</v>
      </c>
      <c r="P292">
        <f>INDEX(CBS_bodemgebruik_2015!$C:$F,MATCH(Verdeelsleutels_absoluut!$C292,CBS_bodemgebruik_2015!$B:$B,0),MATCH(Verdeelsleutels_absoluut!P$1,CBS_bodemgebruik_2015!$C$1:$F$1,0))</f>
        <v>114</v>
      </c>
      <c r="Q292">
        <f>INDEX(CBS_bodemgebruik_2015!$C:$I,MATCH(Verdeelsleutels_absoluut!$C292,CBS_bodemgebruik_2015!$B:$B,0),MATCH(Verdeelsleutels_absoluut!Q$1,CBS_bodemgebruik_2015!$C$1:$I$1,0))</f>
        <v>382</v>
      </c>
      <c r="R292">
        <f>INDEX(CBS_bodemgebruik_2015!$C:$I,MATCH(Verdeelsleutels_absoluut!$C292,CBS_bodemgebruik_2015!$B:$B,0),MATCH(Verdeelsleutels_absoluut!R$1,CBS_bodemgebruik_2015!$C$1:$I$1,0))</f>
        <v>1</v>
      </c>
      <c r="S292">
        <f>INDEX(CBS_bodemgebruik_2015!$C:$I,MATCH(Verdeelsleutels_absoluut!$C292,CBS_bodemgebruik_2015!$B:$B,0),MATCH(Verdeelsleutels_absoluut!S$1,CBS_bodemgebruik_2015!$C$1:$I$1,0))</f>
        <v>179</v>
      </c>
      <c r="T292">
        <f t="shared" si="11"/>
        <v>562</v>
      </c>
      <c r="U292">
        <f>INDEX(CBS_wegen_2019!B:C,MATCH(C292,CBS_wegen_2019!B:B,0),2)</f>
        <v>351</v>
      </c>
    </row>
    <row r="293" spans="2:21">
      <c r="B293" t="str">
        <f>INDEX('ETLocal datasets'!B:C,MATCH(Verdeelsleutels_absoluut!C293,'ETLocal datasets'!C:C,0),1)</f>
        <v>GM0951</v>
      </c>
      <c r="C293" t="str">
        <f>'ETLocal datasets'!C279</f>
        <v>Nuth</v>
      </c>
      <c r="D293">
        <f>INDEX(CBS_bevolking_2018!B:C,MATCH(Verdeelsleutels_absoluut!C293,CBS_bevolking_2018!B:B,0),2)</f>
        <v>15187</v>
      </c>
      <c r="E293">
        <f>INDEX(CBS_landbouw_2018!$C:$I,MATCH(Verdeelsleutels_absoluut!$C293,CBS_landbouw_2018!$B:$B,0),MATCH(Verdeelsleutels_absoluut!E$1,CBS_landbouw_2018!$C$1:$I$1,0))</f>
        <v>191333</v>
      </c>
      <c r="F293">
        <f>INDEX(CBS_landbouw_2018!$C:$I,MATCH(Verdeelsleutels_absoluut!$C293,CBS_landbouw_2018!$B:$B,0),MATCH(Verdeelsleutels_absoluut!F$1,CBS_landbouw_2018!$C$1:$I$1,0))</f>
        <v>32320</v>
      </c>
      <c r="G293">
        <f>INDEX(CBS_landbouw_2018!$C:$I,MATCH(Verdeelsleutels_absoluut!$C293,CBS_landbouw_2018!$B:$B,0),MATCH(Verdeelsleutels_absoluut!G$1,CBS_landbouw_2018!$C$1:$I$1,0))</f>
        <v>575</v>
      </c>
      <c r="H293">
        <f>INDEX(CBS_landbouw_2018!$C:$I,MATCH(Verdeelsleutels_absoluut!$C293,CBS_landbouw_2018!$B:$B,0),MATCH(Verdeelsleutels_absoluut!H$1,CBS_landbouw_2018!$C$1:$I$1,0))</f>
        <v>2</v>
      </c>
      <c r="I293">
        <f>INDEX(CBS_landbouw_2018!$C:$I,MATCH(Verdeelsleutels_absoluut!$C293,CBS_landbouw_2018!$B:$B,0),MATCH(Verdeelsleutels_absoluut!I$1,CBS_landbouw_2018!$C$1:$I$1,0))</f>
        <v>6835</v>
      </c>
      <c r="J293">
        <f>INDEX(CBS_landbouw_2018!$C:$I,MATCH(Verdeelsleutels_absoluut!$C293,CBS_landbouw_2018!$B:$B,0),MATCH(Verdeelsleutels_absoluut!J$1,CBS_landbouw_2018!$C$1:$I$1,0))</f>
        <v>41639</v>
      </c>
      <c r="K293">
        <f>INDEX(CBS_landbouw_2018!$C:$I,MATCH(Verdeelsleutels_absoluut!$C293,CBS_landbouw_2018!$B:$B,0),MATCH(Verdeelsleutels_absoluut!K$1,CBS_landbouw_2018!$C$1:$I$1,0))</f>
        <v>4850</v>
      </c>
      <c r="L293">
        <f t="shared" si="12"/>
        <v>159013</v>
      </c>
      <c r="M293">
        <f>INDEX(CBS_bodemgebruik_2015!$C:$F,MATCH(Verdeelsleutels_absoluut!$C293,CBS_bodemgebruik_2015!$B:$B,0),MATCH(Verdeelsleutels_absoluut!M$1,CBS_bodemgebruik_2015!$C$1:$F$1,0))</f>
        <v>2557</v>
      </c>
      <c r="N293">
        <f>INDEX(CBS_bodemgebruik_2015!$C:$F,MATCH(Verdeelsleutels_absoluut!$C293,CBS_bodemgebruik_2015!$B:$B,0),MATCH(Verdeelsleutels_absoluut!N$1,CBS_bodemgebruik_2015!$C$1:$F$1,0))</f>
        <v>4</v>
      </c>
      <c r="O293">
        <f>INDEX(CBS_bodemgebruik_2015!$C:$F,MATCH(Verdeelsleutels_absoluut!$C293,CBS_bodemgebruik_2015!$B:$B,0),MATCH(Verdeelsleutels_absoluut!O$1,CBS_bodemgebruik_2015!$C$1:$F$1,0))</f>
        <v>125</v>
      </c>
      <c r="P293">
        <f>INDEX(CBS_bodemgebruik_2015!$C:$F,MATCH(Verdeelsleutels_absoluut!$C293,CBS_bodemgebruik_2015!$B:$B,0),MATCH(Verdeelsleutels_absoluut!P$1,CBS_bodemgebruik_2015!$C$1:$F$1,0))</f>
        <v>3</v>
      </c>
      <c r="Q293">
        <f>INDEX(CBS_bodemgebruik_2015!$C:$I,MATCH(Verdeelsleutels_absoluut!$C293,CBS_bodemgebruik_2015!$B:$B,0),MATCH(Verdeelsleutels_absoluut!Q$1,CBS_bodemgebruik_2015!$C$1:$I$1,0))</f>
        <v>0</v>
      </c>
      <c r="R293">
        <f>INDEX(CBS_bodemgebruik_2015!$C:$I,MATCH(Verdeelsleutels_absoluut!$C293,CBS_bodemgebruik_2015!$B:$B,0),MATCH(Verdeelsleutels_absoluut!R$1,CBS_bodemgebruik_2015!$C$1:$I$1,0))</f>
        <v>0</v>
      </c>
      <c r="S293">
        <f>INDEX(CBS_bodemgebruik_2015!$C:$I,MATCH(Verdeelsleutels_absoluut!$C293,CBS_bodemgebruik_2015!$B:$B,0),MATCH(Verdeelsleutels_absoluut!S$1,CBS_bodemgebruik_2015!$C$1:$I$1,0))</f>
        <v>3</v>
      </c>
      <c r="T293">
        <f t="shared" si="11"/>
        <v>3</v>
      </c>
      <c r="U293">
        <f>INDEX(CBS_wegen_2019!B:C,MATCH(C293,CBS_wegen_2019!B:B,0),2)</f>
        <v>160</v>
      </c>
    </row>
    <row r="294" spans="2:21">
      <c r="B294" t="str">
        <f>INDEX('ETLocal datasets'!B:C,MATCH(Verdeelsleutels_absoluut!C294,'ETLocal datasets'!C:C,0),1)</f>
        <v>GM0957</v>
      </c>
      <c r="C294" t="str">
        <f>'ETLocal datasets'!C280</f>
        <v>Roermond</v>
      </c>
      <c r="D294">
        <f>INDEX(CBS_bevolking_2018!B:C,MATCH(Verdeelsleutels_absoluut!C294,CBS_bevolking_2018!B:B,0),2)</f>
        <v>58209</v>
      </c>
      <c r="E294">
        <f>INDEX(CBS_landbouw_2018!$C:$I,MATCH(Verdeelsleutels_absoluut!$C294,CBS_landbouw_2018!$B:$B,0),MATCH(Verdeelsleutels_absoluut!E$1,CBS_landbouw_2018!$C$1:$I$1,0))</f>
        <v>156633</v>
      </c>
      <c r="F294">
        <f>INDEX(CBS_landbouw_2018!$C:$I,MATCH(Verdeelsleutels_absoluut!$C294,CBS_landbouw_2018!$B:$B,0),MATCH(Verdeelsleutels_absoluut!F$1,CBS_landbouw_2018!$C$1:$I$1,0))</f>
        <v>46523</v>
      </c>
      <c r="G294">
        <f>INDEX(CBS_landbouw_2018!$C:$I,MATCH(Verdeelsleutels_absoluut!$C294,CBS_landbouw_2018!$B:$B,0),MATCH(Verdeelsleutels_absoluut!G$1,CBS_landbouw_2018!$C$1:$I$1,0))</f>
        <v>542</v>
      </c>
      <c r="H294">
        <f>INDEX(CBS_landbouw_2018!$C:$I,MATCH(Verdeelsleutels_absoluut!$C294,CBS_landbouw_2018!$B:$B,0),MATCH(Verdeelsleutels_absoluut!H$1,CBS_landbouw_2018!$C$1:$I$1,0))</f>
        <v>4071</v>
      </c>
      <c r="I294">
        <f>INDEX(CBS_landbouw_2018!$C:$I,MATCH(Verdeelsleutels_absoluut!$C294,CBS_landbouw_2018!$B:$B,0),MATCH(Verdeelsleutels_absoluut!I$1,CBS_landbouw_2018!$C$1:$I$1,0))</f>
        <v>30584</v>
      </c>
      <c r="J294">
        <f>INDEX(CBS_landbouw_2018!$C:$I,MATCH(Verdeelsleutels_absoluut!$C294,CBS_landbouw_2018!$B:$B,0),MATCH(Verdeelsleutels_absoluut!J$1,CBS_landbouw_2018!$C$1:$I$1,0))</f>
        <v>24059</v>
      </c>
      <c r="K294">
        <f>INDEX(CBS_landbouw_2018!$C:$I,MATCH(Verdeelsleutels_absoluut!$C294,CBS_landbouw_2018!$B:$B,0),MATCH(Verdeelsleutels_absoluut!K$1,CBS_landbouw_2018!$C$1:$I$1,0))</f>
        <v>2750</v>
      </c>
      <c r="L294">
        <f t="shared" si="12"/>
        <v>110110</v>
      </c>
      <c r="M294">
        <f>INDEX(CBS_bodemgebruik_2015!$C:$F,MATCH(Verdeelsleutels_absoluut!$C294,CBS_bodemgebruik_2015!$B:$B,0),MATCH(Verdeelsleutels_absoluut!M$1,CBS_bodemgebruik_2015!$C$1:$F$1,0))</f>
        <v>2788</v>
      </c>
      <c r="N294">
        <f>INDEX(CBS_bodemgebruik_2015!$C:$F,MATCH(Verdeelsleutels_absoluut!$C294,CBS_bodemgebruik_2015!$B:$B,0),MATCH(Verdeelsleutels_absoluut!N$1,CBS_bodemgebruik_2015!$C$1:$F$1,0))</f>
        <v>121</v>
      </c>
      <c r="O294">
        <f>INDEX(CBS_bodemgebruik_2015!$C:$F,MATCH(Verdeelsleutels_absoluut!$C294,CBS_bodemgebruik_2015!$B:$B,0),MATCH(Verdeelsleutels_absoluut!O$1,CBS_bodemgebruik_2015!$C$1:$F$1,0))</f>
        <v>854</v>
      </c>
      <c r="P294">
        <f>INDEX(CBS_bodemgebruik_2015!$C:$F,MATCH(Verdeelsleutels_absoluut!$C294,CBS_bodemgebruik_2015!$B:$B,0),MATCH(Verdeelsleutels_absoluut!P$1,CBS_bodemgebruik_2015!$C$1:$F$1,0))</f>
        <v>13</v>
      </c>
      <c r="Q294">
        <f>INDEX(CBS_bodemgebruik_2015!$C:$I,MATCH(Verdeelsleutels_absoluut!$C294,CBS_bodemgebruik_2015!$B:$B,0),MATCH(Verdeelsleutels_absoluut!Q$1,CBS_bodemgebruik_2015!$C$1:$I$1,0))</f>
        <v>54</v>
      </c>
      <c r="R294">
        <f>INDEX(CBS_bodemgebruik_2015!$C:$I,MATCH(Verdeelsleutels_absoluut!$C294,CBS_bodemgebruik_2015!$B:$B,0),MATCH(Verdeelsleutels_absoluut!R$1,CBS_bodemgebruik_2015!$C$1:$I$1,0))</f>
        <v>448</v>
      </c>
      <c r="S294">
        <f>INDEX(CBS_bodemgebruik_2015!$C:$I,MATCH(Verdeelsleutels_absoluut!$C294,CBS_bodemgebruik_2015!$B:$B,0),MATCH(Verdeelsleutels_absoluut!S$1,CBS_bodemgebruik_2015!$C$1:$I$1,0))</f>
        <v>309</v>
      </c>
      <c r="T294">
        <f t="shared" si="11"/>
        <v>811</v>
      </c>
      <c r="U294">
        <f>INDEX(CBS_wegen_2019!B:C,MATCH(C294,CBS_wegen_2019!B:B,0),2)</f>
        <v>406</v>
      </c>
    </row>
    <row r="295" spans="2:21">
      <c r="B295" t="str">
        <f>INDEX('ETLocal datasets'!B:C,MATCH(Verdeelsleutels_absoluut!C295,'ETLocal datasets'!C:C,0),1)</f>
        <v>GM0962</v>
      </c>
      <c r="C295" t="str">
        <f>'ETLocal datasets'!C281</f>
        <v>Schinnen</v>
      </c>
      <c r="D295">
        <f>INDEX(CBS_bevolking_2018!B:C,MATCH(Verdeelsleutels_absoluut!C295,CBS_bevolking_2018!B:B,0),2)</f>
        <v>12758</v>
      </c>
      <c r="E295">
        <f>INDEX(CBS_landbouw_2018!$C:$I,MATCH(Verdeelsleutels_absoluut!$C295,CBS_landbouw_2018!$B:$B,0),MATCH(Verdeelsleutels_absoluut!E$1,CBS_landbouw_2018!$C$1:$I$1,0))</f>
        <v>112393</v>
      </c>
      <c r="F295">
        <f>INDEX(CBS_landbouw_2018!$C:$I,MATCH(Verdeelsleutels_absoluut!$C295,CBS_landbouw_2018!$B:$B,0),MATCH(Verdeelsleutels_absoluut!F$1,CBS_landbouw_2018!$C$1:$I$1,0))</f>
        <v>10639</v>
      </c>
      <c r="G295">
        <f>INDEX(CBS_landbouw_2018!$C:$I,MATCH(Verdeelsleutels_absoluut!$C295,CBS_landbouw_2018!$B:$B,0),MATCH(Verdeelsleutels_absoluut!G$1,CBS_landbouw_2018!$C$1:$I$1,0))</f>
        <v>182</v>
      </c>
      <c r="H295">
        <f>INDEX(CBS_landbouw_2018!$C:$I,MATCH(Verdeelsleutels_absoluut!$C295,CBS_landbouw_2018!$B:$B,0),MATCH(Verdeelsleutels_absoluut!H$1,CBS_landbouw_2018!$C$1:$I$1,0))</f>
        <v>519</v>
      </c>
      <c r="I295">
        <f>INDEX(CBS_landbouw_2018!$C:$I,MATCH(Verdeelsleutels_absoluut!$C295,CBS_landbouw_2018!$B:$B,0),MATCH(Verdeelsleutels_absoluut!I$1,CBS_landbouw_2018!$C$1:$I$1,0))</f>
        <v>0</v>
      </c>
      <c r="J295">
        <f>INDEX(CBS_landbouw_2018!$C:$I,MATCH(Verdeelsleutels_absoluut!$C295,CBS_landbouw_2018!$B:$B,0),MATCH(Verdeelsleutels_absoluut!J$1,CBS_landbouw_2018!$C$1:$I$1,0))</f>
        <v>33714</v>
      </c>
      <c r="K295">
        <f>INDEX(CBS_landbouw_2018!$C:$I,MATCH(Verdeelsleutels_absoluut!$C295,CBS_landbouw_2018!$B:$B,0),MATCH(Verdeelsleutels_absoluut!K$1,CBS_landbouw_2018!$C$1:$I$1,0))</f>
        <v>1286</v>
      </c>
      <c r="L295">
        <f t="shared" si="12"/>
        <v>101754</v>
      </c>
      <c r="M295">
        <f>INDEX(CBS_bodemgebruik_2015!$C:$F,MATCH(Verdeelsleutels_absoluut!$C295,CBS_bodemgebruik_2015!$B:$B,0),MATCH(Verdeelsleutels_absoluut!M$1,CBS_bodemgebruik_2015!$C$1:$F$1,0))</f>
        <v>1676</v>
      </c>
      <c r="N295">
        <f>INDEX(CBS_bodemgebruik_2015!$C:$F,MATCH(Verdeelsleutels_absoluut!$C295,CBS_bodemgebruik_2015!$B:$B,0),MATCH(Verdeelsleutels_absoluut!N$1,CBS_bodemgebruik_2015!$C$1:$F$1,0))</f>
        <v>37</v>
      </c>
      <c r="O295">
        <f>INDEX(CBS_bodemgebruik_2015!$C:$F,MATCH(Verdeelsleutels_absoluut!$C295,CBS_bodemgebruik_2015!$B:$B,0),MATCH(Verdeelsleutels_absoluut!O$1,CBS_bodemgebruik_2015!$C$1:$F$1,0))</f>
        <v>172</v>
      </c>
      <c r="P295">
        <f>INDEX(CBS_bodemgebruik_2015!$C:$F,MATCH(Verdeelsleutels_absoluut!$C295,CBS_bodemgebruik_2015!$B:$B,0),MATCH(Verdeelsleutels_absoluut!P$1,CBS_bodemgebruik_2015!$C$1:$F$1,0))</f>
        <v>7</v>
      </c>
      <c r="Q295">
        <f>INDEX(CBS_bodemgebruik_2015!$C:$I,MATCH(Verdeelsleutels_absoluut!$C295,CBS_bodemgebruik_2015!$B:$B,0),MATCH(Verdeelsleutels_absoluut!Q$1,CBS_bodemgebruik_2015!$C$1:$I$1,0))</f>
        <v>1</v>
      </c>
      <c r="R295">
        <f>INDEX(CBS_bodemgebruik_2015!$C:$I,MATCH(Verdeelsleutels_absoluut!$C295,CBS_bodemgebruik_2015!$B:$B,0),MATCH(Verdeelsleutels_absoluut!R$1,CBS_bodemgebruik_2015!$C$1:$I$1,0))</f>
        <v>0</v>
      </c>
      <c r="S295">
        <f>INDEX(CBS_bodemgebruik_2015!$C:$I,MATCH(Verdeelsleutels_absoluut!$C295,CBS_bodemgebruik_2015!$B:$B,0),MATCH(Verdeelsleutels_absoluut!S$1,CBS_bodemgebruik_2015!$C$1:$I$1,0))</f>
        <v>6</v>
      </c>
      <c r="T295">
        <f t="shared" si="11"/>
        <v>7</v>
      </c>
      <c r="U295">
        <f>INDEX(CBS_wegen_2019!B:C,MATCH(C295,CBS_wegen_2019!B:B,0),2)</f>
        <v>125</v>
      </c>
    </row>
    <row r="296" spans="2:21">
      <c r="B296" t="str">
        <f>INDEX('ETLocal datasets'!B:C,MATCH(Verdeelsleutels_absoluut!C296,'ETLocal datasets'!C:C,0),1)</f>
        <v>GM0965</v>
      </c>
      <c r="C296" t="str">
        <f>'ETLocal datasets'!C282</f>
        <v>Simpelveld</v>
      </c>
      <c r="D296">
        <f>INDEX(CBS_bevolking_2018!B:C,MATCH(Verdeelsleutels_absoluut!C296,CBS_bevolking_2018!B:B,0),2)</f>
        <v>10516</v>
      </c>
      <c r="E296">
        <f>INDEX(CBS_landbouw_2018!$C:$I,MATCH(Verdeelsleutels_absoluut!$C296,CBS_landbouw_2018!$B:$B,0),MATCH(Verdeelsleutels_absoluut!E$1,CBS_landbouw_2018!$C$1:$I$1,0))</f>
        <v>135243</v>
      </c>
      <c r="F296">
        <f>INDEX(CBS_landbouw_2018!$C:$I,MATCH(Verdeelsleutels_absoluut!$C296,CBS_landbouw_2018!$B:$B,0),MATCH(Verdeelsleutels_absoluut!F$1,CBS_landbouw_2018!$C$1:$I$1,0))</f>
        <v>40834</v>
      </c>
      <c r="G296">
        <f>INDEX(CBS_landbouw_2018!$C:$I,MATCH(Verdeelsleutels_absoluut!$C296,CBS_landbouw_2018!$B:$B,0),MATCH(Verdeelsleutels_absoluut!G$1,CBS_landbouw_2018!$C$1:$I$1,0))</f>
        <v>889</v>
      </c>
      <c r="H296">
        <f>INDEX(CBS_landbouw_2018!$C:$I,MATCH(Verdeelsleutels_absoluut!$C296,CBS_landbouw_2018!$B:$B,0),MATCH(Verdeelsleutels_absoluut!H$1,CBS_landbouw_2018!$C$1:$I$1,0))</f>
        <v>2331</v>
      </c>
      <c r="I296">
        <f>INDEX(CBS_landbouw_2018!$C:$I,MATCH(Verdeelsleutels_absoluut!$C296,CBS_landbouw_2018!$B:$B,0),MATCH(Verdeelsleutels_absoluut!I$1,CBS_landbouw_2018!$C$1:$I$1,0))</f>
        <v>0</v>
      </c>
      <c r="J296">
        <f>INDEX(CBS_landbouw_2018!$C:$I,MATCH(Verdeelsleutels_absoluut!$C296,CBS_landbouw_2018!$B:$B,0),MATCH(Verdeelsleutels_absoluut!J$1,CBS_landbouw_2018!$C$1:$I$1,0))</f>
        <v>26413</v>
      </c>
      <c r="K296">
        <f>INDEX(CBS_landbouw_2018!$C:$I,MATCH(Verdeelsleutels_absoluut!$C296,CBS_landbouw_2018!$B:$B,0),MATCH(Verdeelsleutels_absoluut!K$1,CBS_landbouw_2018!$C$1:$I$1,0))</f>
        <v>1451</v>
      </c>
      <c r="L296">
        <f t="shared" si="12"/>
        <v>94409</v>
      </c>
      <c r="M296">
        <f>INDEX(CBS_bodemgebruik_2015!$C:$F,MATCH(Verdeelsleutels_absoluut!$C296,CBS_bodemgebruik_2015!$B:$B,0),MATCH(Verdeelsleutels_absoluut!M$1,CBS_bodemgebruik_2015!$C$1:$F$1,0))</f>
        <v>1192</v>
      </c>
      <c r="N296">
        <f>INDEX(CBS_bodemgebruik_2015!$C:$F,MATCH(Verdeelsleutels_absoluut!$C296,CBS_bodemgebruik_2015!$B:$B,0),MATCH(Verdeelsleutels_absoluut!N$1,CBS_bodemgebruik_2015!$C$1:$F$1,0))</f>
        <v>6</v>
      </c>
      <c r="O296">
        <f>INDEX(CBS_bodemgebruik_2015!$C:$F,MATCH(Verdeelsleutels_absoluut!$C296,CBS_bodemgebruik_2015!$B:$B,0),MATCH(Verdeelsleutels_absoluut!O$1,CBS_bodemgebruik_2015!$C$1:$F$1,0))</f>
        <v>32</v>
      </c>
      <c r="P296">
        <f>INDEX(CBS_bodemgebruik_2015!$C:$F,MATCH(Verdeelsleutels_absoluut!$C296,CBS_bodemgebruik_2015!$B:$B,0),MATCH(Verdeelsleutels_absoluut!P$1,CBS_bodemgebruik_2015!$C$1:$F$1,0))</f>
        <v>2</v>
      </c>
      <c r="Q296">
        <f>INDEX(CBS_bodemgebruik_2015!$C:$I,MATCH(Verdeelsleutels_absoluut!$C296,CBS_bodemgebruik_2015!$B:$B,0),MATCH(Verdeelsleutels_absoluut!Q$1,CBS_bodemgebruik_2015!$C$1:$I$1,0))</f>
        <v>0</v>
      </c>
      <c r="R296">
        <f>INDEX(CBS_bodemgebruik_2015!$C:$I,MATCH(Verdeelsleutels_absoluut!$C296,CBS_bodemgebruik_2015!$B:$B,0),MATCH(Verdeelsleutels_absoluut!R$1,CBS_bodemgebruik_2015!$C$1:$I$1,0))</f>
        <v>0</v>
      </c>
      <c r="S296">
        <f>INDEX(CBS_bodemgebruik_2015!$C:$I,MATCH(Verdeelsleutels_absoluut!$C296,CBS_bodemgebruik_2015!$B:$B,0),MATCH(Verdeelsleutels_absoluut!S$1,CBS_bodemgebruik_2015!$C$1:$I$1,0))</f>
        <v>0</v>
      </c>
      <c r="T296">
        <f t="shared" si="11"/>
        <v>0</v>
      </c>
      <c r="U296">
        <f>INDEX(CBS_wegen_2019!B:C,MATCH(C296,CBS_wegen_2019!B:B,0),2)</f>
        <v>97</v>
      </c>
    </row>
    <row r="297" spans="2:21">
      <c r="B297" t="str">
        <f>INDEX('ETLocal datasets'!B:C,MATCH(Verdeelsleutels_absoluut!C297,'ETLocal datasets'!C:C,0),1)</f>
        <v>GM0971</v>
      </c>
      <c r="C297" t="str">
        <f>'ETLocal datasets'!C283</f>
        <v>Stein</v>
      </c>
      <c r="D297">
        <f>INDEX(CBS_bevolking_2018!B:C,MATCH(Verdeelsleutels_absoluut!C297,CBS_bevolking_2018!B:B,0),2)</f>
        <v>24961</v>
      </c>
      <c r="E297">
        <f>INDEX(CBS_landbouw_2018!$C:$I,MATCH(Verdeelsleutels_absoluut!$C297,CBS_landbouw_2018!$B:$B,0),MATCH(Verdeelsleutels_absoluut!E$1,CBS_landbouw_2018!$C$1:$I$1,0))</f>
        <v>89394</v>
      </c>
      <c r="F297">
        <f>INDEX(CBS_landbouw_2018!$C:$I,MATCH(Verdeelsleutels_absoluut!$C297,CBS_landbouw_2018!$B:$B,0),MATCH(Verdeelsleutels_absoluut!F$1,CBS_landbouw_2018!$C$1:$I$1,0))</f>
        <v>18152</v>
      </c>
      <c r="G297">
        <f>INDEX(CBS_landbouw_2018!$C:$I,MATCH(Verdeelsleutels_absoluut!$C297,CBS_landbouw_2018!$B:$B,0),MATCH(Verdeelsleutels_absoluut!G$1,CBS_landbouw_2018!$C$1:$I$1,0))</f>
        <v>419</v>
      </c>
      <c r="H297">
        <f>INDEX(CBS_landbouw_2018!$C:$I,MATCH(Verdeelsleutels_absoluut!$C297,CBS_landbouw_2018!$B:$B,0),MATCH(Verdeelsleutels_absoluut!H$1,CBS_landbouw_2018!$C$1:$I$1,0))</f>
        <v>3851</v>
      </c>
      <c r="I297">
        <f>INDEX(CBS_landbouw_2018!$C:$I,MATCH(Verdeelsleutels_absoluut!$C297,CBS_landbouw_2018!$B:$B,0),MATCH(Verdeelsleutels_absoluut!I$1,CBS_landbouw_2018!$C$1:$I$1,0))</f>
        <v>0</v>
      </c>
      <c r="J297">
        <f>INDEX(CBS_landbouw_2018!$C:$I,MATCH(Verdeelsleutels_absoluut!$C297,CBS_landbouw_2018!$B:$B,0),MATCH(Verdeelsleutels_absoluut!J$1,CBS_landbouw_2018!$C$1:$I$1,0))</f>
        <v>19874</v>
      </c>
      <c r="K297">
        <f>INDEX(CBS_landbouw_2018!$C:$I,MATCH(Verdeelsleutels_absoluut!$C297,CBS_landbouw_2018!$B:$B,0),MATCH(Verdeelsleutels_absoluut!K$1,CBS_landbouw_2018!$C$1:$I$1,0))</f>
        <v>596</v>
      </c>
      <c r="L297">
        <f t="shared" si="12"/>
        <v>71242</v>
      </c>
      <c r="M297">
        <f>INDEX(CBS_bodemgebruik_2015!$C:$F,MATCH(Verdeelsleutels_absoluut!$C297,CBS_bodemgebruik_2015!$B:$B,0),MATCH(Verdeelsleutels_absoluut!M$1,CBS_bodemgebruik_2015!$C$1:$F$1,0))</f>
        <v>951</v>
      </c>
      <c r="N297">
        <f>INDEX(CBS_bodemgebruik_2015!$C:$F,MATCH(Verdeelsleutels_absoluut!$C297,CBS_bodemgebruik_2015!$B:$B,0),MATCH(Verdeelsleutels_absoluut!N$1,CBS_bodemgebruik_2015!$C$1:$F$1,0))</f>
        <v>75</v>
      </c>
      <c r="O297">
        <f>INDEX(CBS_bodemgebruik_2015!$C:$F,MATCH(Verdeelsleutels_absoluut!$C297,CBS_bodemgebruik_2015!$B:$B,0),MATCH(Verdeelsleutels_absoluut!O$1,CBS_bodemgebruik_2015!$C$1:$F$1,0))</f>
        <v>101</v>
      </c>
      <c r="P297">
        <f>INDEX(CBS_bodemgebruik_2015!$C:$F,MATCH(Verdeelsleutels_absoluut!$C297,CBS_bodemgebruik_2015!$B:$B,0),MATCH(Verdeelsleutels_absoluut!P$1,CBS_bodemgebruik_2015!$C$1:$F$1,0))</f>
        <v>0</v>
      </c>
      <c r="Q297">
        <f>INDEX(CBS_bodemgebruik_2015!$C:$I,MATCH(Verdeelsleutels_absoluut!$C297,CBS_bodemgebruik_2015!$B:$B,0),MATCH(Verdeelsleutels_absoluut!Q$1,CBS_bodemgebruik_2015!$C$1:$I$1,0))</f>
        <v>3</v>
      </c>
      <c r="R297">
        <f>INDEX(CBS_bodemgebruik_2015!$C:$I,MATCH(Verdeelsleutels_absoluut!$C297,CBS_bodemgebruik_2015!$B:$B,0),MATCH(Verdeelsleutels_absoluut!R$1,CBS_bodemgebruik_2015!$C$1:$I$1,0))</f>
        <v>2</v>
      </c>
      <c r="S297">
        <f>INDEX(CBS_bodemgebruik_2015!$C:$I,MATCH(Verdeelsleutels_absoluut!$C297,CBS_bodemgebruik_2015!$B:$B,0),MATCH(Verdeelsleutels_absoluut!S$1,CBS_bodemgebruik_2015!$C$1:$I$1,0))</f>
        <v>80</v>
      </c>
      <c r="T297">
        <f t="shared" si="11"/>
        <v>85</v>
      </c>
      <c r="U297">
        <f>INDEX(CBS_wegen_2019!B:C,MATCH(C297,CBS_wegen_2019!B:B,0),2)</f>
        <v>187</v>
      </c>
    </row>
    <row r="298" spans="2:21">
      <c r="B298" t="str">
        <f>INDEX('ETLocal datasets'!B:C,MATCH(Verdeelsleutels_absoluut!C298,'ETLocal datasets'!C:C,0),1)</f>
        <v>GM0981</v>
      </c>
      <c r="C298" t="str">
        <f>'ETLocal datasets'!C284</f>
        <v>Vaals</v>
      </c>
      <c r="D298">
        <f>INDEX(CBS_bevolking_2018!B:C,MATCH(Verdeelsleutels_absoluut!C298,CBS_bevolking_2018!B:B,0),2)</f>
        <v>10092</v>
      </c>
      <c r="E298">
        <f>INDEX(CBS_landbouw_2018!$C:$I,MATCH(Verdeelsleutels_absoluut!$C298,CBS_landbouw_2018!$B:$B,0),MATCH(Verdeelsleutels_absoluut!E$1,CBS_landbouw_2018!$C$1:$I$1,0))</f>
        <v>96479</v>
      </c>
      <c r="F298">
        <f>INDEX(CBS_landbouw_2018!$C:$I,MATCH(Verdeelsleutels_absoluut!$C298,CBS_landbouw_2018!$B:$B,0),MATCH(Verdeelsleutels_absoluut!F$1,CBS_landbouw_2018!$C$1:$I$1,0))</f>
        <v>42151</v>
      </c>
      <c r="G298">
        <f>INDEX(CBS_landbouw_2018!$C:$I,MATCH(Verdeelsleutels_absoluut!$C298,CBS_landbouw_2018!$B:$B,0),MATCH(Verdeelsleutels_absoluut!G$1,CBS_landbouw_2018!$C$1:$I$1,0))</f>
        <v>866</v>
      </c>
      <c r="H298">
        <f>INDEX(CBS_landbouw_2018!$C:$I,MATCH(Verdeelsleutels_absoluut!$C298,CBS_landbouw_2018!$B:$B,0),MATCH(Verdeelsleutels_absoluut!H$1,CBS_landbouw_2018!$C$1:$I$1,0))</f>
        <v>51</v>
      </c>
      <c r="I298">
        <f>INDEX(CBS_landbouw_2018!$C:$I,MATCH(Verdeelsleutels_absoluut!$C298,CBS_landbouw_2018!$B:$B,0),MATCH(Verdeelsleutels_absoluut!I$1,CBS_landbouw_2018!$C$1:$I$1,0))</f>
        <v>0</v>
      </c>
      <c r="J298">
        <f>INDEX(CBS_landbouw_2018!$C:$I,MATCH(Verdeelsleutels_absoluut!$C298,CBS_landbouw_2018!$B:$B,0),MATCH(Verdeelsleutels_absoluut!J$1,CBS_landbouw_2018!$C$1:$I$1,0))</f>
        <v>9932</v>
      </c>
      <c r="K298">
        <f>INDEX(CBS_landbouw_2018!$C:$I,MATCH(Verdeelsleutels_absoluut!$C298,CBS_landbouw_2018!$B:$B,0),MATCH(Verdeelsleutels_absoluut!K$1,CBS_landbouw_2018!$C$1:$I$1,0))</f>
        <v>0</v>
      </c>
      <c r="L298">
        <f t="shared" si="12"/>
        <v>54328</v>
      </c>
      <c r="M298">
        <f>INDEX(CBS_bodemgebruik_2015!$C:$F,MATCH(Verdeelsleutels_absoluut!$C298,CBS_bodemgebruik_2015!$B:$B,0),MATCH(Verdeelsleutels_absoluut!M$1,CBS_bodemgebruik_2015!$C$1:$F$1,0))</f>
        <v>1462</v>
      </c>
      <c r="N298">
        <f>INDEX(CBS_bodemgebruik_2015!$C:$F,MATCH(Verdeelsleutels_absoluut!$C298,CBS_bodemgebruik_2015!$B:$B,0),MATCH(Verdeelsleutels_absoluut!N$1,CBS_bodemgebruik_2015!$C$1:$F$1,0))</f>
        <v>10</v>
      </c>
      <c r="O298">
        <f>INDEX(CBS_bodemgebruik_2015!$C:$F,MATCH(Verdeelsleutels_absoluut!$C298,CBS_bodemgebruik_2015!$B:$B,0),MATCH(Verdeelsleutels_absoluut!O$1,CBS_bodemgebruik_2015!$C$1:$F$1,0))</f>
        <v>587</v>
      </c>
      <c r="P298">
        <f>INDEX(CBS_bodemgebruik_2015!$C:$F,MATCH(Verdeelsleutels_absoluut!$C298,CBS_bodemgebruik_2015!$B:$B,0),MATCH(Verdeelsleutels_absoluut!P$1,CBS_bodemgebruik_2015!$C$1:$F$1,0))</f>
        <v>0</v>
      </c>
      <c r="Q298">
        <f>INDEX(CBS_bodemgebruik_2015!$C:$I,MATCH(Verdeelsleutels_absoluut!$C298,CBS_bodemgebruik_2015!$B:$B,0),MATCH(Verdeelsleutels_absoluut!Q$1,CBS_bodemgebruik_2015!$C$1:$I$1,0))</f>
        <v>0</v>
      </c>
      <c r="R298">
        <f>INDEX(CBS_bodemgebruik_2015!$C:$I,MATCH(Verdeelsleutels_absoluut!$C298,CBS_bodemgebruik_2015!$B:$B,0),MATCH(Verdeelsleutels_absoluut!R$1,CBS_bodemgebruik_2015!$C$1:$I$1,0))</f>
        <v>0</v>
      </c>
      <c r="S298">
        <f>INDEX(CBS_bodemgebruik_2015!$C:$I,MATCH(Verdeelsleutels_absoluut!$C298,CBS_bodemgebruik_2015!$B:$B,0),MATCH(Verdeelsleutels_absoluut!S$1,CBS_bodemgebruik_2015!$C$1:$I$1,0))</f>
        <v>1</v>
      </c>
      <c r="T298">
        <f t="shared" si="11"/>
        <v>1</v>
      </c>
      <c r="U298">
        <f>INDEX(CBS_wegen_2019!B:C,MATCH(C298,CBS_wegen_2019!B:B,0),2)</f>
        <v>112</v>
      </c>
    </row>
    <row r="299" spans="2:21">
      <c r="B299" t="str">
        <f>INDEX('ETLocal datasets'!B:C,MATCH(Verdeelsleutels_absoluut!C299,'ETLocal datasets'!C:C,0),1)</f>
        <v>GM0983</v>
      </c>
      <c r="C299" t="str">
        <f>'ETLocal datasets'!C285</f>
        <v>Venlo</v>
      </c>
      <c r="D299">
        <f>INDEX(CBS_bevolking_2018!B:C,MATCH(Verdeelsleutels_absoluut!C299,CBS_bevolking_2018!B:B,0),2)</f>
        <v>101603</v>
      </c>
      <c r="E299">
        <f>INDEX(CBS_landbouw_2018!$C:$I,MATCH(Verdeelsleutels_absoluut!$C299,CBS_landbouw_2018!$B:$B,0),MATCH(Verdeelsleutels_absoluut!E$1,CBS_landbouw_2018!$C$1:$I$1,0))</f>
        <v>253726</v>
      </c>
      <c r="F299">
        <f>INDEX(CBS_landbouw_2018!$C:$I,MATCH(Verdeelsleutels_absoluut!$C299,CBS_landbouw_2018!$B:$B,0),MATCH(Verdeelsleutels_absoluut!F$1,CBS_landbouw_2018!$C$1:$I$1,0))</f>
        <v>43912</v>
      </c>
      <c r="G299">
        <f>INDEX(CBS_landbouw_2018!$C:$I,MATCH(Verdeelsleutels_absoluut!$C299,CBS_landbouw_2018!$B:$B,0),MATCH(Verdeelsleutels_absoluut!G$1,CBS_landbouw_2018!$C$1:$I$1,0))</f>
        <v>1068</v>
      </c>
      <c r="H299">
        <f>INDEX(CBS_landbouw_2018!$C:$I,MATCH(Verdeelsleutels_absoluut!$C299,CBS_landbouw_2018!$B:$B,0),MATCH(Verdeelsleutels_absoluut!H$1,CBS_landbouw_2018!$C$1:$I$1,0))</f>
        <v>37572</v>
      </c>
      <c r="I299">
        <f>INDEX(CBS_landbouw_2018!$C:$I,MATCH(Verdeelsleutels_absoluut!$C299,CBS_landbouw_2018!$B:$B,0),MATCH(Verdeelsleutels_absoluut!I$1,CBS_landbouw_2018!$C$1:$I$1,0))</f>
        <v>0</v>
      </c>
      <c r="J299">
        <f>INDEX(CBS_landbouw_2018!$C:$I,MATCH(Verdeelsleutels_absoluut!$C299,CBS_landbouw_2018!$B:$B,0),MATCH(Verdeelsleutels_absoluut!J$1,CBS_landbouw_2018!$C$1:$I$1,0))</f>
        <v>34560</v>
      </c>
      <c r="K299">
        <f>INDEX(CBS_landbouw_2018!$C:$I,MATCH(Verdeelsleutels_absoluut!$C299,CBS_landbouw_2018!$B:$B,0),MATCH(Verdeelsleutels_absoluut!K$1,CBS_landbouw_2018!$C$1:$I$1,0))</f>
        <v>11397</v>
      </c>
      <c r="L299">
        <f t="shared" si="12"/>
        <v>209814</v>
      </c>
      <c r="M299">
        <f>INDEX(CBS_bodemgebruik_2015!$C:$F,MATCH(Verdeelsleutels_absoluut!$C299,CBS_bodemgebruik_2015!$B:$B,0),MATCH(Verdeelsleutels_absoluut!M$1,CBS_bodemgebruik_2015!$C$1:$F$1,0))</f>
        <v>4891</v>
      </c>
      <c r="N299">
        <f>INDEX(CBS_bodemgebruik_2015!$C:$F,MATCH(Verdeelsleutels_absoluut!$C299,CBS_bodemgebruik_2015!$B:$B,0),MATCH(Verdeelsleutels_absoluut!N$1,CBS_bodemgebruik_2015!$C$1:$F$1,0))</f>
        <v>272</v>
      </c>
      <c r="O299">
        <f>INDEX(CBS_bodemgebruik_2015!$C:$F,MATCH(Verdeelsleutels_absoluut!$C299,CBS_bodemgebruik_2015!$B:$B,0),MATCH(Verdeelsleutels_absoluut!O$1,CBS_bodemgebruik_2015!$C$1:$F$1,0))</f>
        <v>2625</v>
      </c>
      <c r="P299">
        <f>INDEX(CBS_bodemgebruik_2015!$C:$F,MATCH(Verdeelsleutels_absoluut!$C299,CBS_bodemgebruik_2015!$B:$B,0),MATCH(Verdeelsleutels_absoluut!P$1,CBS_bodemgebruik_2015!$C$1:$F$1,0))</f>
        <v>190</v>
      </c>
      <c r="Q299">
        <f>INDEX(CBS_bodemgebruik_2015!$C:$I,MATCH(Verdeelsleutels_absoluut!$C299,CBS_bodemgebruik_2015!$B:$B,0),MATCH(Verdeelsleutels_absoluut!Q$1,CBS_bodemgebruik_2015!$C$1:$I$1,0))</f>
        <v>58</v>
      </c>
      <c r="R299">
        <f>INDEX(CBS_bodemgebruik_2015!$C:$I,MATCH(Verdeelsleutels_absoluut!$C299,CBS_bodemgebruik_2015!$B:$B,0),MATCH(Verdeelsleutels_absoluut!R$1,CBS_bodemgebruik_2015!$C$1:$I$1,0))</f>
        <v>19</v>
      </c>
      <c r="S299">
        <f>INDEX(CBS_bodemgebruik_2015!$C:$I,MATCH(Verdeelsleutels_absoluut!$C299,CBS_bodemgebruik_2015!$B:$B,0),MATCH(Verdeelsleutels_absoluut!S$1,CBS_bodemgebruik_2015!$C$1:$I$1,0))</f>
        <v>79</v>
      </c>
      <c r="T299">
        <f t="shared" si="11"/>
        <v>156</v>
      </c>
      <c r="U299">
        <f>INDEX(CBS_wegen_2019!B:C,MATCH(C299,CBS_wegen_2019!B:B,0),2)</f>
        <v>832</v>
      </c>
    </row>
    <row r="300" spans="2:21">
      <c r="B300" t="str">
        <f>INDEX('ETLocal datasets'!B:C,MATCH(Verdeelsleutels_absoluut!C300,'ETLocal datasets'!C:C,0),1)</f>
        <v>GM0984</v>
      </c>
      <c r="C300" t="str">
        <f>'ETLocal datasets'!C286</f>
        <v>Venray</v>
      </c>
      <c r="D300">
        <f>INDEX(CBS_bevolking_2018!B:C,MATCH(Verdeelsleutels_absoluut!C300,CBS_bevolking_2018!B:B,0),2)</f>
        <v>43326</v>
      </c>
      <c r="E300">
        <f>INDEX(CBS_landbouw_2018!$C:$I,MATCH(Verdeelsleutels_absoluut!$C300,CBS_landbouw_2018!$B:$B,0),MATCH(Verdeelsleutels_absoluut!E$1,CBS_landbouw_2018!$C$1:$I$1,0))</f>
        <v>839748</v>
      </c>
      <c r="F300">
        <f>INDEX(CBS_landbouw_2018!$C:$I,MATCH(Verdeelsleutels_absoluut!$C300,CBS_landbouw_2018!$B:$B,0),MATCH(Verdeelsleutels_absoluut!F$1,CBS_landbouw_2018!$C$1:$I$1,0))</f>
        <v>123303</v>
      </c>
      <c r="G300">
        <f>INDEX(CBS_landbouw_2018!$C:$I,MATCH(Verdeelsleutels_absoluut!$C300,CBS_landbouw_2018!$B:$B,0),MATCH(Verdeelsleutels_absoluut!G$1,CBS_landbouw_2018!$C$1:$I$1,0))</f>
        <v>7658</v>
      </c>
      <c r="H300">
        <f>INDEX(CBS_landbouw_2018!$C:$I,MATCH(Verdeelsleutels_absoluut!$C300,CBS_landbouw_2018!$B:$B,0),MATCH(Verdeelsleutels_absoluut!H$1,CBS_landbouw_2018!$C$1:$I$1,0))</f>
        <v>659420</v>
      </c>
      <c r="I300">
        <f>INDEX(CBS_landbouw_2018!$C:$I,MATCH(Verdeelsleutels_absoluut!$C300,CBS_landbouw_2018!$B:$B,0),MATCH(Verdeelsleutels_absoluut!I$1,CBS_landbouw_2018!$C$1:$I$1,0))</f>
        <v>3873937</v>
      </c>
      <c r="J300">
        <f>INDEX(CBS_landbouw_2018!$C:$I,MATCH(Verdeelsleutels_absoluut!$C300,CBS_landbouw_2018!$B:$B,0),MATCH(Verdeelsleutels_absoluut!J$1,CBS_landbouw_2018!$C$1:$I$1,0))</f>
        <v>49502</v>
      </c>
      <c r="K300">
        <f>INDEX(CBS_landbouw_2018!$C:$I,MATCH(Verdeelsleutels_absoluut!$C300,CBS_landbouw_2018!$B:$B,0),MATCH(Verdeelsleutels_absoluut!K$1,CBS_landbouw_2018!$C$1:$I$1,0))</f>
        <v>54803</v>
      </c>
      <c r="L300">
        <f t="shared" si="12"/>
        <v>716445</v>
      </c>
      <c r="M300">
        <f>INDEX(CBS_bodemgebruik_2015!$C:$F,MATCH(Verdeelsleutels_absoluut!$C300,CBS_bodemgebruik_2015!$B:$B,0),MATCH(Verdeelsleutels_absoluut!M$1,CBS_bodemgebruik_2015!$C$1:$F$1,0))</f>
        <v>10913</v>
      </c>
      <c r="N300">
        <f>INDEX(CBS_bodemgebruik_2015!$C:$F,MATCH(Verdeelsleutels_absoluut!$C300,CBS_bodemgebruik_2015!$B:$B,0),MATCH(Verdeelsleutels_absoluut!N$1,CBS_bodemgebruik_2015!$C$1:$F$1,0))</f>
        <v>27</v>
      </c>
      <c r="O300">
        <f>INDEX(CBS_bodemgebruik_2015!$C:$F,MATCH(Verdeelsleutels_absoluut!$C300,CBS_bodemgebruik_2015!$B:$B,0),MATCH(Verdeelsleutels_absoluut!O$1,CBS_bodemgebruik_2015!$C$1:$F$1,0))</f>
        <v>2881</v>
      </c>
      <c r="P300">
        <f>INDEX(CBS_bodemgebruik_2015!$C:$F,MATCH(Verdeelsleutels_absoluut!$C300,CBS_bodemgebruik_2015!$B:$B,0),MATCH(Verdeelsleutels_absoluut!P$1,CBS_bodemgebruik_2015!$C$1:$F$1,0))</f>
        <v>96</v>
      </c>
      <c r="Q300">
        <f>INDEX(CBS_bodemgebruik_2015!$C:$I,MATCH(Verdeelsleutels_absoluut!$C300,CBS_bodemgebruik_2015!$B:$B,0),MATCH(Verdeelsleutels_absoluut!Q$1,CBS_bodemgebruik_2015!$C$1:$I$1,0))</f>
        <v>44</v>
      </c>
      <c r="R300">
        <f>INDEX(CBS_bodemgebruik_2015!$C:$I,MATCH(Verdeelsleutels_absoluut!$C300,CBS_bodemgebruik_2015!$B:$B,0),MATCH(Verdeelsleutels_absoluut!R$1,CBS_bodemgebruik_2015!$C$1:$I$1,0))</f>
        <v>13</v>
      </c>
      <c r="S300">
        <f>INDEX(CBS_bodemgebruik_2015!$C:$I,MATCH(Verdeelsleutels_absoluut!$C300,CBS_bodemgebruik_2015!$B:$B,0),MATCH(Verdeelsleutels_absoluut!S$1,CBS_bodemgebruik_2015!$C$1:$I$1,0))</f>
        <v>40</v>
      </c>
      <c r="T300">
        <f t="shared" si="11"/>
        <v>97</v>
      </c>
      <c r="U300">
        <f>INDEX(CBS_wegen_2019!B:C,MATCH(C300,CBS_wegen_2019!B:B,0),2)</f>
        <v>535</v>
      </c>
    </row>
    <row r="301" spans="2:21">
      <c r="B301" t="str">
        <f>INDEX('ETLocal datasets'!B:C,MATCH(Verdeelsleutels_absoluut!C301,'ETLocal datasets'!C:C,0),1)</f>
        <v>GM0986</v>
      </c>
      <c r="C301" t="str">
        <f>'ETLocal datasets'!C287</f>
        <v>Voerendaal</v>
      </c>
      <c r="D301">
        <f>INDEX(CBS_bevolking_2018!B:C,MATCH(Verdeelsleutels_absoluut!C301,CBS_bevolking_2018!B:B,0),2)</f>
        <v>12452</v>
      </c>
      <c r="E301">
        <f>INDEX(CBS_landbouw_2018!$C:$I,MATCH(Verdeelsleutels_absoluut!$C301,CBS_landbouw_2018!$B:$B,0),MATCH(Verdeelsleutels_absoluut!E$1,CBS_landbouw_2018!$C$1:$I$1,0))</f>
        <v>200165</v>
      </c>
      <c r="F301">
        <f>INDEX(CBS_landbouw_2018!$C:$I,MATCH(Verdeelsleutels_absoluut!$C301,CBS_landbouw_2018!$B:$B,0),MATCH(Verdeelsleutels_absoluut!F$1,CBS_landbouw_2018!$C$1:$I$1,0))</f>
        <v>40693</v>
      </c>
      <c r="G301">
        <f>INDEX(CBS_landbouw_2018!$C:$I,MATCH(Verdeelsleutels_absoluut!$C301,CBS_landbouw_2018!$B:$B,0),MATCH(Verdeelsleutels_absoluut!G$1,CBS_landbouw_2018!$C$1:$I$1,0))</f>
        <v>854</v>
      </c>
      <c r="H301">
        <f>INDEX(CBS_landbouw_2018!$C:$I,MATCH(Verdeelsleutels_absoluut!$C301,CBS_landbouw_2018!$B:$B,0),MATCH(Verdeelsleutels_absoluut!H$1,CBS_landbouw_2018!$C$1:$I$1,0))</f>
        <v>5841</v>
      </c>
      <c r="I301">
        <f>INDEX(CBS_landbouw_2018!$C:$I,MATCH(Verdeelsleutels_absoluut!$C301,CBS_landbouw_2018!$B:$B,0),MATCH(Verdeelsleutels_absoluut!I$1,CBS_landbouw_2018!$C$1:$I$1,0))</f>
        <v>0</v>
      </c>
      <c r="J301">
        <f>INDEX(CBS_landbouw_2018!$C:$I,MATCH(Verdeelsleutels_absoluut!$C301,CBS_landbouw_2018!$B:$B,0),MATCH(Verdeelsleutels_absoluut!J$1,CBS_landbouw_2018!$C$1:$I$1,0))</f>
        <v>45515</v>
      </c>
      <c r="K301">
        <f>INDEX(CBS_landbouw_2018!$C:$I,MATCH(Verdeelsleutels_absoluut!$C301,CBS_landbouw_2018!$B:$B,0),MATCH(Verdeelsleutels_absoluut!K$1,CBS_landbouw_2018!$C$1:$I$1,0))</f>
        <v>5345</v>
      </c>
      <c r="L301">
        <f t="shared" si="12"/>
        <v>159472</v>
      </c>
      <c r="M301">
        <f>INDEX(CBS_bodemgebruik_2015!$C:$F,MATCH(Verdeelsleutels_absoluut!$C301,CBS_bodemgebruik_2015!$B:$B,0),MATCH(Verdeelsleutels_absoluut!M$1,CBS_bodemgebruik_2015!$C$1:$F$1,0))</f>
        <v>2525</v>
      </c>
      <c r="N301">
        <f>INDEX(CBS_bodemgebruik_2015!$C:$F,MATCH(Verdeelsleutels_absoluut!$C301,CBS_bodemgebruik_2015!$B:$B,0),MATCH(Verdeelsleutels_absoluut!N$1,CBS_bodemgebruik_2015!$C$1:$F$1,0))</f>
        <v>17</v>
      </c>
      <c r="O301">
        <f>INDEX(CBS_bodemgebruik_2015!$C:$F,MATCH(Verdeelsleutels_absoluut!$C301,CBS_bodemgebruik_2015!$B:$B,0),MATCH(Verdeelsleutels_absoluut!O$1,CBS_bodemgebruik_2015!$C$1:$F$1,0))</f>
        <v>80</v>
      </c>
      <c r="P301">
        <f>INDEX(CBS_bodemgebruik_2015!$C:$F,MATCH(Verdeelsleutels_absoluut!$C301,CBS_bodemgebruik_2015!$B:$B,0),MATCH(Verdeelsleutels_absoluut!P$1,CBS_bodemgebruik_2015!$C$1:$F$1,0))</f>
        <v>6</v>
      </c>
      <c r="Q301">
        <f>INDEX(CBS_bodemgebruik_2015!$C:$I,MATCH(Verdeelsleutels_absoluut!$C301,CBS_bodemgebruik_2015!$B:$B,0),MATCH(Verdeelsleutels_absoluut!Q$1,CBS_bodemgebruik_2015!$C$1:$I$1,0))</f>
        <v>0</v>
      </c>
      <c r="R301">
        <f>INDEX(CBS_bodemgebruik_2015!$C:$I,MATCH(Verdeelsleutels_absoluut!$C301,CBS_bodemgebruik_2015!$B:$B,0),MATCH(Verdeelsleutels_absoluut!R$1,CBS_bodemgebruik_2015!$C$1:$I$1,0))</f>
        <v>1</v>
      </c>
      <c r="S301">
        <f>INDEX(CBS_bodemgebruik_2015!$C:$I,MATCH(Verdeelsleutels_absoluut!$C301,CBS_bodemgebruik_2015!$B:$B,0),MATCH(Verdeelsleutels_absoluut!S$1,CBS_bodemgebruik_2015!$C$1:$I$1,0))</f>
        <v>0</v>
      </c>
      <c r="T301">
        <f t="shared" si="11"/>
        <v>1</v>
      </c>
      <c r="U301">
        <f>INDEX(CBS_wegen_2019!B:C,MATCH(C301,CBS_wegen_2019!B:B,0),2)</f>
        <v>144</v>
      </c>
    </row>
    <row r="302" spans="2:21">
      <c r="B302" t="str">
        <f>INDEX('ETLocal datasets'!B:C,MATCH(Verdeelsleutels_absoluut!C302,'ETLocal datasets'!C:C,0),1)</f>
        <v>GM0988</v>
      </c>
      <c r="C302" t="str">
        <f>'ETLocal datasets'!C288</f>
        <v>Weert</v>
      </c>
      <c r="D302">
        <f>INDEX(CBS_bevolking_2018!B:C,MATCH(Verdeelsleutels_absoluut!C302,CBS_bevolking_2018!B:B,0),2)</f>
        <v>49842</v>
      </c>
      <c r="E302">
        <f>INDEX(CBS_landbouw_2018!$C:$I,MATCH(Verdeelsleutels_absoluut!$C302,CBS_landbouw_2018!$B:$B,0),MATCH(Verdeelsleutels_absoluut!E$1,CBS_landbouw_2018!$C$1:$I$1,0))</f>
        <v>330936</v>
      </c>
      <c r="F302">
        <f>INDEX(CBS_landbouw_2018!$C:$I,MATCH(Verdeelsleutels_absoluut!$C302,CBS_landbouw_2018!$B:$B,0),MATCH(Verdeelsleutels_absoluut!F$1,CBS_landbouw_2018!$C$1:$I$1,0))</f>
        <v>48457</v>
      </c>
      <c r="G302">
        <f>INDEX(CBS_landbouw_2018!$C:$I,MATCH(Verdeelsleutels_absoluut!$C302,CBS_landbouw_2018!$B:$B,0),MATCH(Verdeelsleutels_absoluut!G$1,CBS_landbouw_2018!$C$1:$I$1,0))</f>
        <v>1623</v>
      </c>
      <c r="H302">
        <f>INDEX(CBS_landbouw_2018!$C:$I,MATCH(Verdeelsleutels_absoluut!$C302,CBS_landbouw_2018!$B:$B,0),MATCH(Verdeelsleutels_absoluut!H$1,CBS_landbouw_2018!$C$1:$I$1,0))</f>
        <v>80114</v>
      </c>
      <c r="I302">
        <f>INDEX(CBS_landbouw_2018!$C:$I,MATCH(Verdeelsleutels_absoluut!$C302,CBS_landbouw_2018!$B:$B,0),MATCH(Verdeelsleutels_absoluut!I$1,CBS_landbouw_2018!$C$1:$I$1,0))</f>
        <v>1820121</v>
      </c>
      <c r="J302">
        <f>INDEX(CBS_landbouw_2018!$C:$I,MATCH(Verdeelsleutels_absoluut!$C302,CBS_landbouw_2018!$B:$B,0),MATCH(Verdeelsleutels_absoluut!J$1,CBS_landbouw_2018!$C$1:$I$1,0))</f>
        <v>46069</v>
      </c>
      <c r="K302">
        <f>INDEX(CBS_landbouw_2018!$C:$I,MATCH(Verdeelsleutels_absoluut!$C302,CBS_landbouw_2018!$B:$B,0),MATCH(Verdeelsleutels_absoluut!K$1,CBS_landbouw_2018!$C$1:$I$1,0))</f>
        <v>33042</v>
      </c>
      <c r="L302">
        <f t="shared" si="12"/>
        <v>282479</v>
      </c>
      <c r="M302">
        <f>INDEX(CBS_bodemgebruik_2015!$C:$F,MATCH(Verdeelsleutels_absoluut!$C302,CBS_bodemgebruik_2015!$B:$B,0),MATCH(Verdeelsleutels_absoluut!M$1,CBS_bodemgebruik_2015!$C$1:$F$1,0))</f>
        <v>5744</v>
      </c>
      <c r="N302">
        <f>INDEX(CBS_bodemgebruik_2015!$C:$F,MATCH(Verdeelsleutels_absoluut!$C302,CBS_bodemgebruik_2015!$B:$B,0),MATCH(Verdeelsleutels_absoluut!N$1,CBS_bodemgebruik_2015!$C$1:$F$1,0))</f>
        <v>80</v>
      </c>
      <c r="O302">
        <f>INDEX(CBS_bodemgebruik_2015!$C:$F,MATCH(Verdeelsleutels_absoluut!$C302,CBS_bodemgebruik_2015!$B:$B,0),MATCH(Verdeelsleutels_absoluut!O$1,CBS_bodemgebruik_2015!$C$1:$F$1,0))</f>
        <v>1927</v>
      </c>
      <c r="P302">
        <f>INDEX(CBS_bodemgebruik_2015!$C:$F,MATCH(Verdeelsleutels_absoluut!$C302,CBS_bodemgebruik_2015!$B:$B,0),MATCH(Verdeelsleutels_absoluut!P$1,CBS_bodemgebruik_2015!$C$1:$F$1,0))</f>
        <v>420</v>
      </c>
      <c r="Q302">
        <f>INDEX(CBS_bodemgebruik_2015!$C:$I,MATCH(Verdeelsleutels_absoluut!$C302,CBS_bodemgebruik_2015!$B:$B,0),MATCH(Verdeelsleutels_absoluut!Q$1,CBS_bodemgebruik_2015!$C$1:$I$1,0))</f>
        <v>58</v>
      </c>
      <c r="R302">
        <f>INDEX(CBS_bodemgebruik_2015!$C:$I,MATCH(Verdeelsleutels_absoluut!$C302,CBS_bodemgebruik_2015!$B:$B,0),MATCH(Verdeelsleutels_absoluut!R$1,CBS_bodemgebruik_2015!$C$1:$I$1,0))</f>
        <v>9</v>
      </c>
      <c r="S302">
        <f>INDEX(CBS_bodemgebruik_2015!$C:$I,MATCH(Verdeelsleutels_absoluut!$C302,CBS_bodemgebruik_2015!$B:$B,0),MATCH(Verdeelsleutels_absoluut!S$1,CBS_bodemgebruik_2015!$C$1:$I$1,0))</f>
        <v>84</v>
      </c>
      <c r="T302">
        <f t="shared" si="11"/>
        <v>151</v>
      </c>
      <c r="U302">
        <f>INDEX(CBS_wegen_2019!B:C,MATCH(C302,CBS_wegen_2019!B:B,0),2)</f>
        <v>551</v>
      </c>
    </row>
    <row r="303" spans="2:21">
      <c r="B303" t="str">
        <f>INDEX('ETLocal datasets'!B:C,MATCH(Verdeelsleutels_absoluut!C303,'ETLocal datasets'!C:C,0),1)</f>
        <v>GM0994</v>
      </c>
      <c r="C303" t="str">
        <f>'ETLocal datasets'!C289</f>
        <v>Valkenburg aan de Geul</v>
      </c>
      <c r="D303">
        <f>INDEX(CBS_bevolking_2018!B:C,MATCH(Verdeelsleutels_absoluut!C303,CBS_bevolking_2018!B:B,0),2)</f>
        <v>16470</v>
      </c>
      <c r="E303">
        <f>INDEX(CBS_landbouw_2018!$C:$I,MATCH(Verdeelsleutels_absoluut!$C303,CBS_landbouw_2018!$B:$B,0),MATCH(Verdeelsleutels_absoluut!E$1,CBS_landbouw_2018!$C$1:$I$1,0))</f>
        <v>181097</v>
      </c>
      <c r="F303">
        <f>INDEX(CBS_landbouw_2018!$C:$I,MATCH(Verdeelsleutels_absoluut!$C303,CBS_landbouw_2018!$B:$B,0),MATCH(Verdeelsleutels_absoluut!F$1,CBS_landbouw_2018!$C$1:$I$1,0))</f>
        <v>38409</v>
      </c>
      <c r="G303">
        <f>INDEX(CBS_landbouw_2018!$C:$I,MATCH(Verdeelsleutels_absoluut!$C303,CBS_landbouw_2018!$B:$B,0),MATCH(Verdeelsleutels_absoluut!G$1,CBS_landbouw_2018!$C$1:$I$1,0))</f>
        <v>1020</v>
      </c>
      <c r="H303">
        <f>INDEX(CBS_landbouw_2018!$C:$I,MATCH(Verdeelsleutels_absoluut!$C303,CBS_landbouw_2018!$B:$B,0),MATCH(Verdeelsleutels_absoluut!H$1,CBS_landbouw_2018!$C$1:$I$1,0))</f>
        <v>0</v>
      </c>
      <c r="I303">
        <f>INDEX(CBS_landbouw_2018!$C:$I,MATCH(Verdeelsleutels_absoluut!$C303,CBS_landbouw_2018!$B:$B,0),MATCH(Verdeelsleutels_absoluut!I$1,CBS_landbouw_2018!$C$1:$I$1,0))</f>
        <v>0</v>
      </c>
      <c r="J303">
        <f>INDEX(CBS_landbouw_2018!$C:$I,MATCH(Verdeelsleutels_absoluut!$C303,CBS_landbouw_2018!$B:$B,0),MATCH(Verdeelsleutels_absoluut!J$1,CBS_landbouw_2018!$C$1:$I$1,0))</f>
        <v>43551</v>
      </c>
      <c r="K303">
        <f>INDEX(CBS_landbouw_2018!$C:$I,MATCH(Verdeelsleutels_absoluut!$C303,CBS_landbouw_2018!$B:$B,0),MATCH(Verdeelsleutels_absoluut!K$1,CBS_landbouw_2018!$C$1:$I$1,0))</f>
        <v>5344</v>
      </c>
      <c r="L303">
        <f t="shared" si="12"/>
        <v>142688</v>
      </c>
      <c r="M303">
        <f>INDEX(CBS_bodemgebruik_2015!$C:$F,MATCH(Verdeelsleutels_absoluut!$C303,CBS_bodemgebruik_2015!$B:$B,0),MATCH(Verdeelsleutels_absoluut!M$1,CBS_bodemgebruik_2015!$C$1:$F$1,0))</f>
        <v>2470</v>
      </c>
      <c r="N303">
        <f>INDEX(CBS_bodemgebruik_2015!$C:$F,MATCH(Verdeelsleutels_absoluut!$C303,CBS_bodemgebruik_2015!$B:$B,0),MATCH(Verdeelsleutels_absoluut!N$1,CBS_bodemgebruik_2015!$C$1:$F$1,0))</f>
        <v>15</v>
      </c>
      <c r="O303">
        <f>INDEX(CBS_bodemgebruik_2015!$C:$F,MATCH(Verdeelsleutels_absoluut!$C303,CBS_bodemgebruik_2015!$B:$B,0),MATCH(Verdeelsleutels_absoluut!O$1,CBS_bodemgebruik_2015!$C$1:$F$1,0))</f>
        <v>484</v>
      </c>
      <c r="P303">
        <f>INDEX(CBS_bodemgebruik_2015!$C:$F,MATCH(Verdeelsleutels_absoluut!$C303,CBS_bodemgebruik_2015!$B:$B,0),MATCH(Verdeelsleutels_absoluut!P$1,CBS_bodemgebruik_2015!$C$1:$F$1,0))</f>
        <v>4</v>
      </c>
      <c r="Q303">
        <f>INDEX(CBS_bodemgebruik_2015!$C:$I,MATCH(Verdeelsleutels_absoluut!$C303,CBS_bodemgebruik_2015!$B:$B,0),MATCH(Verdeelsleutels_absoluut!Q$1,CBS_bodemgebruik_2015!$C$1:$I$1,0))</f>
        <v>0</v>
      </c>
      <c r="R303">
        <f>INDEX(CBS_bodemgebruik_2015!$C:$I,MATCH(Verdeelsleutels_absoluut!$C303,CBS_bodemgebruik_2015!$B:$B,0),MATCH(Verdeelsleutels_absoluut!R$1,CBS_bodemgebruik_2015!$C$1:$I$1,0))</f>
        <v>0</v>
      </c>
      <c r="S303">
        <f>INDEX(CBS_bodemgebruik_2015!$C:$I,MATCH(Verdeelsleutels_absoluut!$C303,CBS_bodemgebruik_2015!$B:$B,0),MATCH(Verdeelsleutels_absoluut!S$1,CBS_bodemgebruik_2015!$C$1:$I$1,0))</f>
        <v>20</v>
      </c>
      <c r="T303">
        <f t="shared" si="11"/>
        <v>20</v>
      </c>
      <c r="U303">
        <f>INDEX(CBS_wegen_2019!B:C,MATCH(C303,CBS_wegen_2019!B:B,0),2)</f>
        <v>173</v>
      </c>
    </row>
    <row r="304" spans="2:21">
      <c r="B304" t="str">
        <f>INDEX('ETLocal datasets'!B:C,MATCH(Verdeelsleutels_absoluut!C304,'ETLocal datasets'!C:C,0),1)</f>
        <v>GM0995</v>
      </c>
      <c r="C304" t="str">
        <f>'ETLocal datasets'!C290</f>
        <v>Lelystad</v>
      </c>
      <c r="D304">
        <f>INDEX(CBS_bevolking_2018!B:C,MATCH(Verdeelsleutels_absoluut!C304,CBS_bevolking_2018!B:B,0),2)</f>
        <v>77893</v>
      </c>
      <c r="E304">
        <f>INDEX(CBS_landbouw_2018!$C:$I,MATCH(Verdeelsleutels_absoluut!$C304,CBS_landbouw_2018!$B:$B,0),MATCH(Verdeelsleutels_absoluut!E$1,CBS_landbouw_2018!$C$1:$I$1,0))</f>
        <v>1002183</v>
      </c>
      <c r="F304">
        <f>INDEX(CBS_landbouw_2018!$C:$I,MATCH(Verdeelsleutels_absoluut!$C304,CBS_landbouw_2018!$B:$B,0),MATCH(Verdeelsleutels_absoluut!F$1,CBS_landbouw_2018!$C$1:$I$1,0))</f>
        <v>58043</v>
      </c>
      <c r="G304">
        <f>INDEX(CBS_landbouw_2018!$C:$I,MATCH(Verdeelsleutels_absoluut!$C304,CBS_landbouw_2018!$B:$B,0),MATCH(Verdeelsleutels_absoluut!G$1,CBS_landbouw_2018!$C$1:$I$1,0))</f>
        <v>4739</v>
      </c>
      <c r="H304">
        <f>INDEX(CBS_landbouw_2018!$C:$I,MATCH(Verdeelsleutels_absoluut!$C304,CBS_landbouw_2018!$B:$B,0),MATCH(Verdeelsleutels_absoluut!H$1,CBS_landbouw_2018!$C$1:$I$1,0))</f>
        <v>6610</v>
      </c>
      <c r="I304">
        <f>INDEX(CBS_landbouw_2018!$C:$I,MATCH(Verdeelsleutels_absoluut!$C304,CBS_landbouw_2018!$B:$B,0),MATCH(Verdeelsleutels_absoluut!I$1,CBS_landbouw_2018!$C$1:$I$1,0))</f>
        <v>452617</v>
      </c>
      <c r="J304">
        <f>INDEX(CBS_landbouw_2018!$C:$I,MATCH(Verdeelsleutels_absoluut!$C304,CBS_landbouw_2018!$B:$B,0),MATCH(Verdeelsleutels_absoluut!J$1,CBS_landbouw_2018!$C$1:$I$1,0))</f>
        <v>169662</v>
      </c>
      <c r="K304">
        <f>INDEX(CBS_landbouw_2018!$C:$I,MATCH(Verdeelsleutels_absoluut!$C304,CBS_landbouw_2018!$B:$B,0),MATCH(Verdeelsleutels_absoluut!K$1,CBS_landbouw_2018!$C$1:$I$1,0))</f>
        <v>195950</v>
      </c>
      <c r="L304">
        <f t="shared" si="12"/>
        <v>944140</v>
      </c>
      <c r="M304">
        <f>INDEX(CBS_bodemgebruik_2015!$C:$F,MATCH(Verdeelsleutels_absoluut!$C304,CBS_bodemgebruik_2015!$B:$B,0),MATCH(Verdeelsleutels_absoluut!M$1,CBS_bodemgebruik_2015!$C$1:$F$1,0))</f>
        <v>10951</v>
      </c>
      <c r="N304">
        <f>INDEX(CBS_bodemgebruik_2015!$C:$F,MATCH(Verdeelsleutels_absoluut!$C304,CBS_bodemgebruik_2015!$B:$B,0),MATCH(Verdeelsleutels_absoluut!N$1,CBS_bodemgebruik_2015!$C$1:$F$1,0))</f>
        <v>345</v>
      </c>
      <c r="O304">
        <f>INDEX(CBS_bodemgebruik_2015!$C:$F,MATCH(Verdeelsleutels_absoluut!$C304,CBS_bodemgebruik_2015!$B:$B,0),MATCH(Verdeelsleutels_absoluut!O$1,CBS_bodemgebruik_2015!$C$1:$F$1,0))</f>
        <v>3566</v>
      </c>
      <c r="P304">
        <f>INDEX(CBS_bodemgebruik_2015!$C:$F,MATCH(Verdeelsleutels_absoluut!$C304,CBS_bodemgebruik_2015!$B:$B,0),MATCH(Verdeelsleutels_absoluut!P$1,CBS_bodemgebruik_2015!$C$1:$F$1,0))</f>
        <v>1540</v>
      </c>
      <c r="Q304">
        <f>INDEX(CBS_bodemgebruik_2015!$C:$I,MATCH(Verdeelsleutels_absoluut!$C304,CBS_bodemgebruik_2015!$B:$B,0),MATCH(Verdeelsleutels_absoluut!Q$1,CBS_bodemgebruik_2015!$C$1:$I$1,0))</f>
        <v>2604</v>
      </c>
      <c r="R304">
        <f>INDEX(CBS_bodemgebruik_2015!$C:$I,MATCH(Verdeelsleutels_absoluut!$C304,CBS_bodemgebruik_2015!$B:$B,0),MATCH(Verdeelsleutels_absoluut!R$1,CBS_bodemgebruik_2015!$C$1:$I$1,0))</f>
        <v>265</v>
      </c>
      <c r="S304">
        <f>INDEX(CBS_bodemgebruik_2015!$C:$I,MATCH(Verdeelsleutels_absoluut!$C304,CBS_bodemgebruik_2015!$B:$B,0),MATCH(Verdeelsleutels_absoluut!S$1,CBS_bodemgebruik_2015!$C$1:$I$1,0))</f>
        <v>2282</v>
      </c>
      <c r="T304">
        <f t="shared" si="11"/>
        <v>5151</v>
      </c>
      <c r="U304">
        <f>INDEX(CBS_wegen_2019!B:C,MATCH(C304,CBS_wegen_2019!B:B,0),2)</f>
        <v>600</v>
      </c>
    </row>
    <row r="305" spans="2:21">
      <c r="B305" t="str">
        <f>INDEX('ETLocal datasets'!B:C,MATCH(Verdeelsleutels_absoluut!C305,'ETLocal datasets'!C:C,0),1)</f>
        <v>GM1507</v>
      </c>
      <c r="C305" t="str">
        <f>'ETLocal datasets'!C291</f>
        <v>Horst aan de Maas</v>
      </c>
      <c r="D305">
        <f>INDEX(CBS_bevolking_2018!B:C,MATCH(Verdeelsleutels_absoluut!C305,CBS_bevolking_2018!B:B,0),2)</f>
        <v>42291</v>
      </c>
      <c r="E305">
        <f>INDEX(CBS_landbouw_2018!$C:$I,MATCH(Verdeelsleutels_absoluut!$C305,CBS_landbouw_2018!$B:$B,0),MATCH(Verdeelsleutels_absoluut!E$1,CBS_landbouw_2018!$C$1:$I$1,0))</f>
        <v>964518</v>
      </c>
      <c r="F305">
        <f>INDEX(CBS_landbouw_2018!$C:$I,MATCH(Verdeelsleutels_absoluut!$C305,CBS_landbouw_2018!$B:$B,0),MATCH(Verdeelsleutels_absoluut!F$1,CBS_landbouw_2018!$C$1:$I$1,0))</f>
        <v>127378</v>
      </c>
      <c r="G305">
        <f>INDEX(CBS_landbouw_2018!$C:$I,MATCH(Verdeelsleutels_absoluut!$C305,CBS_landbouw_2018!$B:$B,0),MATCH(Verdeelsleutels_absoluut!G$1,CBS_landbouw_2018!$C$1:$I$1,0))</f>
        <v>3979</v>
      </c>
      <c r="H305">
        <f>INDEX(CBS_landbouw_2018!$C:$I,MATCH(Verdeelsleutels_absoluut!$C305,CBS_landbouw_2018!$B:$B,0),MATCH(Verdeelsleutels_absoluut!H$1,CBS_landbouw_2018!$C$1:$I$1,0))</f>
        <v>249443</v>
      </c>
      <c r="I305">
        <f>INDEX(CBS_landbouw_2018!$C:$I,MATCH(Verdeelsleutels_absoluut!$C305,CBS_landbouw_2018!$B:$B,0),MATCH(Verdeelsleutels_absoluut!I$1,CBS_landbouw_2018!$C$1:$I$1,0))</f>
        <v>1226482</v>
      </c>
      <c r="J305">
        <f>INDEX(CBS_landbouw_2018!$C:$I,MATCH(Verdeelsleutels_absoluut!$C305,CBS_landbouw_2018!$B:$B,0),MATCH(Verdeelsleutels_absoluut!J$1,CBS_landbouw_2018!$C$1:$I$1,0))</f>
        <v>66867</v>
      </c>
      <c r="K305">
        <f>INDEX(CBS_landbouw_2018!$C:$I,MATCH(Verdeelsleutels_absoluut!$C305,CBS_landbouw_2018!$B:$B,0),MATCH(Verdeelsleutels_absoluut!K$1,CBS_landbouw_2018!$C$1:$I$1,0))</f>
        <v>39527</v>
      </c>
      <c r="L305">
        <f t="shared" si="12"/>
        <v>837140</v>
      </c>
      <c r="M305">
        <f>INDEX(CBS_bodemgebruik_2015!$C:$F,MATCH(Verdeelsleutels_absoluut!$C305,CBS_bodemgebruik_2015!$B:$B,0),MATCH(Verdeelsleutels_absoluut!M$1,CBS_bodemgebruik_2015!$C$1:$F$1,0))</f>
        <v>13208</v>
      </c>
      <c r="N305">
        <f>INDEX(CBS_bodemgebruik_2015!$C:$F,MATCH(Verdeelsleutels_absoluut!$C305,CBS_bodemgebruik_2015!$B:$B,0),MATCH(Verdeelsleutels_absoluut!N$1,CBS_bodemgebruik_2015!$C$1:$F$1,0))</f>
        <v>11</v>
      </c>
      <c r="O305">
        <f>INDEX(CBS_bodemgebruik_2015!$C:$F,MATCH(Verdeelsleutels_absoluut!$C305,CBS_bodemgebruik_2015!$B:$B,0),MATCH(Verdeelsleutels_absoluut!O$1,CBS_bodemgebruik_2015!$C$1:$F$1,0))</f>
        <v>2885</v>
      </c>
      <c r="P305">
        <f>INDEX(CBS_bodemgebruik_2015!$C:$F,MATCH(Verdeelsleutels_absoluut!$C305,CBS_bodemgebruik_2015!$B:$B,0),MATCH(Verdeelsleutels_absoluut!P$1,CBS_bodemgebruik_2015!$C$1:$F$1,0))</f>
        <v>288</v>
      </c>
      <c r="Q305">
        <f>INDEX(CBS_bodemgebruik_2015!$C:$I,MATCH(Verdeelsleutels_absoluut!$C305,CBS_bodemgebruik_2015!$B:$B,0),MATCH(Verdeelsleutels_absoluut!Q$1,CBS_bodemgebruik_2015!$C$1:$I$1,0))</f>
        <v>335</v>
      </c>
      <c r="R305">
        <f>INDEX(CBS_bodemgebruik_2015!$C:$I,MATCH(Verdeelsleutels_absoluut!$C305,CBS_bodemgebruik_2015!$B:$B,0),MATCH(Verdeelsleutels_absoluut!R$1,CBS_bodemgebruik_2015!$C$1:$I$1,0))</f>
        <v>42</v>
      </c>
      <c r="S305">
        <f>INDEX(CBS_bodemgebruik_2015!$C:$I,MATCH(Verdeelsleutels_absoluut!$C305,CBS_bodemgebruik_2015!$B:$B,0),MATCH(Verdeelsleutels_absoluut!S$1,CBS_bodemgebruik_2015!$C$1:$I$1,0))</f>
        <v>156</v>
      </c>
      <c r="T305">
        <f t="shared" si="11"/>
        <v>533</v>
      </c>
      <c r="U305">
        <f>INDEX(CBS_wegen_2019!B:C,MATCH(C305,CBS_wegen_2019!B:B,0),2)</f>
        <v>668</v>
      </c>
    </row>
    <row r="306" spans="2:21">
      <c r="B306" t="str">
        <f>INDEX('ETLocal datasets'!B:C,MATCH(Verdeelsleutels_absoluut!C306,'ETLocal datasets'!C:C,0),1)</f>
        <v>GM1509</v>
      </c>
      <c r="C306" t="str">
        <f>'ETLocal datasets'!C292</f>
        <v>Oude IJsselstreek</v>
      </c>
      <c r="D306">
        <f>INDEX(CBS_bevolking_2018!B:C,MATCH(Verdeelsleutels_absoluut!C306,CBS_bevolking_2018!B:B,0),2)</f>
        <v>39473</v>
      </c>
      <c r="E306">
        <f>INDEX(CBS_landbouw_2018!$C:$I,MATCH(Verdeelsleutels_absoluut!$C306,CBS_landbouw_2018!$B:$B,0),MATCH(Verdeelsleutels_absoluut!E$1,CBS_landbouw_2018!$C$1:$I$1,0))</f>
        <v>851180</v>
      </c>
      <c r="F306">
        <f>INDEX(CBS_landbouw_2018!$C:$I,MATCH(Verdeelsleutels_absoluut!$C306,CBS_landbouw_2018!$B:$B,0),MATCH(Verdeelsleutels_absoluut!F$1,CBS_landbouw_2018!$C$1:$I$1,0))</f>
        <v>393260</v>
      </c>
      <c r="G306">
        <f>INDEX(CBS_landbouw_2018!$C:$I,MATCH(Verdeelsleutels_absoluut!$C306,CBS_landbouw_2018!$B:$B,0),MATCH(Verdeelsleutels_absoluut!G$1,CBS_landbouw_2018!$C$1:$I$1,0))</f>
        <v>11083</v>
      </c>
      <c r="H306">
        <f>INDEX(CBS_landbouw_2018!$C:$I,MATCH(Verdeelsleutels_absoluut!$C306,CBS_landbouw_2018!$B:$B,0),MATCH(Verdeelsleutels_absoluut!H$1,CBS_landbouw_2018!$C$1:$I$1,0))</f>
        <v>72531</v>
      </c>
      <c r="I306">
        <f>INDEX(CBS_landbouw_2018!$C:$I,MATCH(Verdeelsleutels_absoluut!$C306,CBS_landbouw_2018!$B:$B,0),MATCH(Verdeelsleutels_absoluut!I$1,CBS_landbouw_2018!$C$1:$I$1,0))</f>
        <v>246370</v>
      </c>
      <c r="J306">
        <f>INDEX(CBS_landbouw_2018!$C:$I,MATCH(Verdeelsleutels_absoluut!$C306,CBS_landbouw_2018!$B:$B,0),MATCH(Verdeelsleutels_absoluut!J$1,CBS_landbouw_2018!$C$1:$I$1,0))</f>
        <v>49071</v>
      </c>
      <c r="K306">
        <f>INDEX(CBS_landbouw_2018!$C:$I,MATCH(Verdeelsleutels_absoluut!$C306,CBS_landbouw_2018!$B:$B,0),MATCH(Verdeelsleutels_absoluut!K$1,CBS_landbouw_2018!$C$1:$I$1,0))</f>
        <v>2988</v>
      </c>
      <c r="L306">
        <f t="shared" si="12"/>
        <v>457920</v>
      </c>
      <c r="M306">
        <f>INDEX(CBS_bodemgebruik_2015!$C:$F,MATCH(Verdeelsleutels_absoluut!$C306,CBS_bodemgebruik_2015!$B:$B,0),MATCH(Verdeelsleutels_absoluut!M$1,CBS_bodemgebruik_2015!$C$1:$F$1,0))</f>
        <v>11209</v>
      </c>
      <c r="N306">
        <f>INDEX(CBS_bodemgebruik_2015!$C:$F,MATCH(Verdeelsleutels_absoluut!$C306,CBS_bodemgebruik_2015!$B:$B,0),MATCH(Verdeelsleutels_absoluut!N$1,CBS_bodemgebruik_2015!$C$1:$F$1,0))</f>
        <v>31</v>
      </c>
      <c r="O306">
        <f>INDEX(CBS_bodemgebruik_2015!$C:$F,MATCH(Verdeelsleutels_absoluut!$C306,CBS_bodemgebruik_2015!$B:$B,0),MATCH(Verdeelsleutels_absoluut!O$1,CBS_bodemgebruik_2015!$C$1:$F$1,0))</f>
        <v>613</v>
      </c>
      <c r="P306">
        <f>INDEX(CBS_bodemgebruik_2015!$C:$F,MATCH(Verdeelsleutels_absoluut!$C306,CBS_bodemgebruik_2015!$B:$B,0),MATCH(Verdeelsleutels_absoluut!P$1,CBS_bodemgebruik_2015!$C$1:$F$1,0))</f>
        <v>4</v>
      </c>
      <c r="Q306">
        <f>INDEX(CBS_bodemgebruik_2015!$C:$I,MATCH(Verdeelsleutels_absoluut!$C306,CBS_bodemgebruik_2015!$B:$B,0),MATCH(Verdeelsleutels_absoluut!Q$1,CBS_bodemgebruik_2015!$C$1:$I$1,0))</f>
        <v>6</v>
      </c>
      <c r="R306">
        <f>INDEX(CBS_bodemgebruik_2015!$C:$I,MATCH(Verdeelsleutels_absoluut!$C306,CBS_bodemgebruik_2015!$B:$B,0),MATCH(Verdeelsleutels_absoluut!R$1,CBS_bodemgebruik_2015!$C$1:$I$1,0))</f>
        <v>42</v>
      </c>
      <c r="S306">
        <f>INDEX(CBS_bodemgebruik_2015!$C:$I,MATCH(Verdeelsleutels_absoluut!$C306,CBS_bodemgebruik_2015!$B:$B,0),MATCH(Verdeelsleutels_absoluut!S$1,CBS_bodemgebruik_2015!$C$1:$I$1,0))</f>
        <v>87</v>
      </c>
      <c r="T306">
        <f t="shared" si="11"/>
        <v>135</v>
      </c>
      <c r="U306">
        <f>INDEX(CBS_wegen_2019!B:C,MATCH(C306,CBS_wegen_2019!B:B,0),2)</f>
        <v>475</v>
      </c>
    </row>
    <row r="307" spans="2:21">
      <c r="B307" t="str">
        <f>INDEX('ETLocal datasets'!B:C,MATCH(Verdeelsleutels_absoluut!C307,'ETLocal datasets'!C:C,0),1)</f>
        <v>GM1525</v>
      </c>
      <c r="C307" t="str">
        <f>'ETLocal datasets'!C293</f>
        <v>Teylingen</v>
      </c>
      <c r="D307">
        <f>INDEX(CBS_bevolking_2018!B:C,MATCH(Verdeelsleutels_absoluut!C307,CBS_bevolking_2018!B:B,0),2)</f>
        <v>37061</v>
      </c>
      <c r="E307">
        <f>INDEX(CBS_landbouw_2018!$C:$I,MATCH(Verdeelsleutels_absoluut!$C307,CBS_landbouw_2018!$B:$B,0),MATCH(Verdeelsleutels_absoluut!E$1,CBS_landbouw_2018!$C$1:$I$1,0))</f>
        <v>103667</v>
      </c>
      <c r="F307">
        <f>INDEX(CBS_landbouw_2018!$C:$I,MATCH(Verdeelsleutels_absoluut!$C307,CBS_landbouw_2018!$B:$B,0),MATCH(Verdeelsleutels_absoluut!F$1,CBS_landbouw_2018!$C$1:$I$1,0))</f>
        <v>57494</v>
      </c>
      <c r="G307">
        <f>INDEX(CBS_landbouw_2018!$C:$I,MATCH(Verdeelsleutels_absoluut!$C307,CBS_landbouw_2018!$B:$B,0),MATCH(Verdeelsleutels_absoluut!G$1,CBS_landbouw_2018!$C$1:$I$1,0))</f>
        <v>774</v>
      </c>
      <c r="H307">
        <f>INDEX(CBS_landbouw_2018!$C:$I,MATCH(Verdeelsleutels_absoluut!$C307,CBS_landbouw_2018!$B:$B,0),MATCH(Verdeelsleutels_absoluut!H$1,CBS_landbouw_2018!$C$1:$I$1,0))</f>
        <v>0</v>
      </c>
      <c r="I307">
        <f>INDEX(CBS_landbouw_2018!$C:$I,MATCH(Verdeelsleutels_absoluut!$C307,CBS_landbouw_2018!$B:$B,0),MATCH(Verdeelsleutels_absoluut!I$1,CBS_landbouw_2018!$C$1:$I$1,0))</f>
        <v>0</v>
      </c>
      <c r="J307">
        <f>INDEX(CBS_landbouw_2018!$C:$I,MATCH(Verdeelsleutels_absoluut!$C307,CBS_landbouw_2018!$B:$B,0),MATCH(Verdeelsleutels_absoluut!J$1,CBS_landbouw_2018!$C$1:$I$1,0))</f>
        <v>1117</v>
      </c>
      <c r="K307">
        <f>INDEX(CBS_landbouw_2018!$C:$I,MATCH(Verdeelsleutels_absoluut!$C307,CBS_landbouw_2018!$B:$B,0),MATCH(Verdeelsleutels_absoluut!K$1,CBS_landbouw_2018!$C$1:$I$1,0))</f>
        <v>1598</v>
      </c>
      <c r="L307">
        <f t="shared" si="12"/>
        <v>46173</v>
      </c>
      <c r="M307">
        <f>INDEX(CBS_bodemgebruik_2015!$C:$F,MATCH(Verdeelsleutels_absoluut!$C307,CBS_bodemgebruik_2015!$B:$B,0),MATCH(Verdeelsleutels_absoluut!M$1,CBS_bodemgebruik_2015!$C$1:$F$1,0))</f>
        <v>1758</v>
      </c>
      <c r="N307">
        <f>INDEX(CBS_bodemgebruik_2015!$C:$F,MATCH(Verdeelsleutels_absoluut!$C307,CBS_bodemgebruik_2015!$B:$B,0),MATCH(Verdeelsleutels_absoluut!N$1,CBS_bodemgebruik_2015!$C$1:$F$1,0))</f>
        <v>33</v>
      </c>
      <c r="O307">
        <f>INDEX(CBS_bodemgebruik_2015!$C:$F,MATCH(Verdeelsleutels_absoluut!$C307,CBS_bodemgebruik_2015!$B:$B,0),MATCH(Verdeelsleutels_absoluut!O$1,CBS_bodemgebruik_2015!$C$1:$F$1,0))</f>
        <v>51</v>
      </c>
      <c r="P307">
        <f>INDEX(CBS_bodemgebruik_2015!$C:$F,MATCH(Verdeelsleutels_absoluut!$C307,CBS_bodemgebruik_2015!$B:$B,0),MATCH(Verdeelsleutels_absoluut!P$1,CBS_bodemgebruik_2015!$C$1:$F$1,0))</f>
        <v>0</v>
      </c>
      <c r="Q307">
        <f>INDEX(CBS_bodemgebruik_2015!$C:$I,MATCH(Verdeelsleutels_absoluut!$C307,CBS_bodemgebruik_2015!$B:$B,0),MATCH(Verdeelsleutels_absoluut!Q$1,CBS_bodemgebruik_2015!$C$1:$I$1,0))</f>
        <v>21</v>
      </c>
      <c r="R307">
        <f>INDEX(CBS_bodemgebruik_2015!$C:$I,MATCH(Verdeelsleutels_absoluut!$C307,CBS_bodemgebruik_2015!$B:$B,0),MATCH(Verdeelsleutels_absoluut!R$1,CBS_bodemgebruik_2015!$C$1:$I$1,0))</f>
        <v>14</v>
      </c>
      <c r="S307">
        <f>INDEX(CBS_bodemgebruik_2015!$C:$I,MATCH(Verdeelsleutels_absoluut!$C307,CBS_bodemgebruik_2015!$B:$B,0),MATCH(Verdeelsleutels_absoluut!S$1,CBS_bodemgebruik_2015!$C$1:$I$1,0))</f>
        <v>497</v>
      </c>
      <c r="T307">
        <f t="shared" si="11"/>
        <v>532</v>
      </c>
      <c r="U307">
        <f>INDEX(CBS_wegen_2019!B:C,MATCH(C307,CBS_wegen_2019!B:B,0),2)</f>
        <v>163</v>
      </c>
    </row>
    <row r="308" spans="2:21">
      <c r="B308" t="str">
        <f>INDEX('ETLocal datasets'!B:C,MATCH(Verdeelsleutels_absoluut!C308,'ETLocal datasets'!C:C,0),1)</f>
        <v>GM1581</v>
      </c>
      <c r="C308" t="str">
        <f>'ETLocal datasets'!C294</f>
        <v>Utrechtse Heuvelrug</v>
      </c>
      <c r="D308">
        <f>INDEX(CBS_bevolking_2018!B:C,MATCH(Verdeelsleutels_absoluut!C308,CBS_bevolking_2018!B:B,0),2)</f>
        <v>49515</v>
      </c>
      <c r="E308">
        <f>INDEX(CBS_landbouw_2018!$C:$I,MATCH(Verdeelsleutels_absoluut!$C308,CBS_landbouw_2018!$B:$B,0),MATCH(Verdeelsleutels_absoluut!E$1,CBS_landbouw_2018!$C$1:$I$1,0))</f>
        <v>357403</v>
      </c>
      <c r="F308">
        <f>INDEX(CBS_landbouw_2018!$C:$I,MATCH(Verdeelsleutels_absoluut!$C308,CBS_landbouw_2018!$B:$B,0),MATCH(Verdeelsleutels_absoluut!F$1,CBS_landbouw_2018!$C$1:$I$1,0))</f>
        <v>221275</v>
      </c>
      <c r="G308">
        <f>INDEX(CBS_landbouw_2018!$C:$I,MATCH(Verdeelsleutels_absoluut!$C308,CBS_landbouw_2018!$B:$B,0),MATCH(Verdeelsleutels_absoluut!G$1,CBS_landbouw_2018!$C$1:$I$1,0))</f>
        <v>4179</v>
      </c>
      <c r="H308">
        <f>INDEX(CBS_landbouw_2018!$C:$I,MATCH(Verdeelsleutels_absoluut!$C308,CBS_landbouw_2018!$B:$B,0),MATCH(Verdeelsleutels_absoluut!H$1,CBS_landbouw_2018!$C$1:$I$1,0))</f>
        <v>35582</v>
      </c>
      <c r="I308">
        <f>INDEX(CBS_landbouw_2018!$C:$I,MATCH(Verdeelsleutels_absoluut!$C308,CBS_landbouw_2018!$B:$B,0),MATCH(Verdeelsleutels_absoluut!I$1,CBS_landbouw_2018!$C$1:$I$1,0))</f>
        <v>318445</v>
      </c>
      <c r="J308">
        <f>INDEX(CBS_landbouw_2018!$C:$I,MATCH(Verdeelsleutels_absoluut!$C308,CBS_landbouw_2018!$B:$B,0),MATCH(Verdeelsleutels_absoluut!J$1,CBS_landbouw_2018!$C$1:$I$1,0))</f>
        <v>11656</v>
      </c>
      <c r="K308">
        <f>INDEX(CBS_landbouw_2018!$C:$I,MATCH(Verdeelsleutels_absoluut!$C308,CBS_landbouw_2018!$B:$B,0),MATCH(Verdeelsleutels_absoluut!K$1,CBS_landbouw_2018!$C$1:$I$1,0))</f>
        <v>0</v>
      </c>
      <c r="L308">
        <f t="shared" si="12"/>
        <v>136128</v>
      </c>
      <c r="M308">
        <f>INDEX(CBS_bodemgebruik_2015!$C:$F,MATCH(Verdeelsleutels_absoluut!$C308,CBS_bodemgebruik_2015!$B:$B,0),MATCH(Verdeelsleutels_absoluut!M$1,CBS_bodemgebruik_2015!$C$1:$F$1,0))</f>
        <v>4897</v>
      </c>
      <c r="N308">
        <f>INDEX(CBS_bodemgebruik_2015!$C:$F,MATCH(Verdeelsleutels_absoluut!$C308,CBS_bodemgebruik_2015!$B:$B,0),MATCH(Verdeelsleutels_absoluut!N$1,CBS_bodemgebruik_2015!$C$1:$F$1,0))</f>
        <v>78</v>
      </c>
      <c r="O308">
        <f>INDEX(CBS_bodemgebruik_2015!$C:$F,MATCH(Verdeelsleutels_absoluut!$C308,CBS_bodemgebruik_2015!$B:$B,0),MATCH(Verdeelsleutels_absoluut!O$1,CBS_bodemgebruik_2015!$C$1:$F$1,0))</f>
        <v>5709</v>
      </c>
      <c r="P308">
        <f>INDEX(CBS_bodemgebruik_2015!$C:$F,MATCH(Verdeelsleutels_absoluut!$C308,CBS_bodemgebruik_2015!$B:$B,0),MATCH(Verdeelsleutels_absoluut!P$1,CBS_bodemgebruik_2015!$C$1:$F$1,0))</f>
        <v>348</v>
      </c>
      <c r="Q308">
        <f>INDEX(CBS_bodemgebruik_2015!$C:$I,MATCH(Verdeelsleutels_absoluut!$C308,CBS_bodemgebruik_2015!$B:$B,0),MATCH(Verdeelsleutels_absoluut!Q$1,CBS_bodemgebruik_2015!$C$1:$I$1,0))</f>
        <v>87</v>
      </c>
      <c r="R308">
        <f>INDEX(CBS_bodemgebruik_2015!$C:$I,MATCH(Verdeelsleutels_absoluut!$C308,CBS_bodemgebruik_2015!$B:$B,0),MATCH(Verdeelsleutels_absoluut!R$1,CBS_bodemgebruik_2015!$C$1:$I$1,0))</f>
        <v>8</v>
      </c>
      <c r="S308">
        <f>INDEX(CBS_bodemgebruik_2015!$C:$I,MATCH(Verdeelsleutels_absoluut!$C308,CBS_bodemgebruik_2015!$B:$B,0),MATCH(Verdeelsleutels_absoluut!S$1,CBS_bodemgebruik_2015!$C$1:$I$1,0))</f>
        <v>126</v>
      </c>
      <c r="T308">
        <f t="shared" si="11"/>
        <v>221</v>
      </c>
      <c r="U308">
        <f>INDEX(CBS_wegen_2019!B:C,MATCH(C308,CBS_wegen_2019!B:B,0),2)</f>
        <v>416</v>
      </c>
    </row>
    <row r="309" spans="2:21">
      <c r="B309" t="str">
        <f>INDEX('ETLocal datasets'!B:C,MATCH(Verdeelsleutels_absoluut!C309,'ETLocal datasets'!C:C,0),1)</f>
        <v>GM1586</v>
      </c>
      <c r="C309" t="str">
        <f>'ETLocal datasets'!C295</f>
        <v>Oost Gelre</v>
      </c>
      <c r="D309">
        <f>INDEX(CBS_bevolking_2018!B:C,MATCH(Verdeelsleutels_absoluut!C309,CBS_bevolking_2018!B:B,0),2)</f>
        <v>29704</v>
      </c>
      <c r="E309">
        <f>INDEX(CBS_landbouw_2018!$C:$I,MATCH(Verdeelsleutels_absoluut!$C309,CBS_landbouw_2018!$B:$B,0),MATCH(Verdeelsleutels_absoluut!E$1,CBS_landbouw_2018!$C$1:$I$1,0))</f>
        <v>783959</v>
      </c>
      <c r="F309">
        <f>INDEX(CBS_landbouw_2018!$C:$I,MATCH(Verdeelsleutels_absoluut!$C309,CBS_landbouw_2018!$B:$B,0),MATCH(Verdeelsleutels_absoluut!F$1,CBS_landbouw_2018!$C$1:$I$1,0))</f>
        <v>345469</v>
      </c>
      <c r="G309">
        <f>INDEX(CBS_landbouw_2018!$C:$I,MATCH(Verdeelsleutels_absoluut!$C309,CBS_landbouw_2018!$B:$B,0),MATCH(Verdeelsleutels_absoluut!G$1,CBS_landbouw_2018!$C$1:$I$1,0))</f>
        <v>12451</v>
      </c>
      <c r="H309">
        <f>INDEX(CBS_landbouw_2018!$C:$I,MATCH(Verdeelsleutels_absoluut!$C309,CBS_landbouw_2018!$B:$B,0),MATCH(Verdeelsleutels_absoluut!H$1,CBS_landbouw_2018!$C$1:$I$1,0))</f>
        <v>175169</v>
      </c>
      <c r="I309">
        <f>INDEX(CBS_landbouw_2018!$C:$I,MATCH(Verdeelsleutels_absoluut!$C309,CBS_landbouw_2018!$B:$B,0),MATCH(Verdeelsleutels_absoluut!I$1,CBS_landbouw_2018!$C$1:$I$1,0))</f>
        <v>858448</v>
      </c>
      <c r="J309">
        <f>INDEX(CBS_landbouw_2018!$C:$I,MATCH(Verdeelsleutels_absoluut!$C309,CBS_landbouw_2018!$B:$B,0),MATCH(Verdeelsleutels_absoluut!J$1,CBS_landbouw_2018!$C$1:$I$1,0))</f>
        <v>24693</v>
      </c>
      <c r="K309">
        <f>INDEX(CBS_landbouw_2018!$C:$I,MATCH(Verdeelsleutels_absoluut!$C309,CBS_landbouw_2018!$B:$B,0),MATCH(Verdeelsleutels_absoluut!K$1,CBS_landbouw_2018!$C$1:$I$1,0))</f>
        <v>440</v>
      </c>
      <c r="L309">
        <f t="shared" si="12"/>
        <v>438490</v>
      </c>
      <c r="M309">
        <f>INDEX(CBS_bodemgebruik_2015!$C:$F,MATCH(Verdeelsleutels_absoluut!$C309,CBS_bodemgebruik_2015!$B:$B,0),MATCH(Verdeelsleutels_absoluut!M$1,CBS_bodemgebruik_2015!$C$1:$F$1,0))</f>
        <v>9012</v>
      </c>
      <c r="N309">
        <f>INDEX(CBS_bodemgebruik_2015!$C:$F,MATCH(Verdeelsleutels_absoluut!$C309,CBS_bodemgebruik_2015!$B:$B,0),MATCH(Verdeelsleutels_absoluut!N$1,CBS_bodemgebruik_2015!$C$1:$F$1,0))</f>
        <v>74</v>
      </c>
      <c r="O309">
        <f>INDEX(CBS_bodemgebruik_2015!$C:$F,MATCH(Verdeelsleutels_absoluut!$C309,CBS_bodemgebruik_2015!$B:$B,0),MATCH(Verdeelsleutels_absoluut!O$1,CBS_bodemgebruik_2015!$C$1:$F$1,0))</f>
        <v>479</v>
      </c>
      <c r="P309">
        <f>INDEX(CBS_bodemgebruik_2015!$C:$F,MATCH(Verdeelsleutels_absoluut!$C309,CBS_bodemgebruik_2015!$B:$B,0),MATCH(Verdeelsleutels_absoluut!P$1,CBS_bodemgebruik_2015!$C$1:$F$1,0))</f>
        <v>41</v>
      </c>
      <c r="Q309">
        <f>INDEX(CBS_bodemgebruik_2015!$C:$I,MATCH(Verdeelsleutels_absoluut!$C309,CBS_bodemgebruik_2015!$B:$B,0),MATCH(Verdeelsleutels_absoluut!Q$1,CBS_bodemgebruik_2015!$C$1:$I$1,0))</f>
        <v>17</v>
      </c>
      <c r="R309">
        <f>INDEX(CBS_bodemgebruik_2015!$C:$I,MATCH(Verdeelsleutels_absoluut!$C309,CBS_bodemgebruik_2015!$B:$B,0),MATCH(Verdeelsleutels_absoluut!R$1,CBS_bodemgebruik_2015!$C$1:$I$1,0))</f>
        <v>3</v>
      </c>
      <c r="S309">
        <f>INDEX(CBS_bodemgebruik_2015!$C:$I,MATCH(Verdeelsleutels_absoluut!$C309,CBS_bodemgebruik_2015!$B:$B,0),MATCH(Verdeelsleutels_absoluut!S$1,CBS_bodemgebruik_2015!$C$1:$I$1,0))</f>
        <v>48</v>
      </c>
      <c r="T309">
        <f t="shared" si="11"/>
        <v>68</v>
      </c>
      <c r="U309">
        <f>INDEX(CBS_wegen_2019!B:C,MATCH(C309,CBS_wegen_2019!B:B,0),2)</f>
        <v>442</v>
      </c>
    </row>
    <row r="310" spans="2:21">
      <c r="B310" t="str">
        <f>INDEX('ETLocal datasets'!B:C,MATCH(Verdeelsleutels_absoluut!C310,'ETLocal datasets'!C:C,0),1)</f>
        <v>GM1598</v>
      </c>
      <c r="C310" t="str">
        <f>'ETLocal datasets'!C296</f>
        <v>Koggenland</v>
      </c>
      <c r="D310">
        <f>INDEX(CBS_bevolking_2018!B:C,MATCH(Verdeelsleutels_absoluut!C310,CBS_bevolking_2018!B:B,0),2)</f>
        <v>22738</v>
      </c>
      <c r="E310">
        <f>INDEX(CBS_landbouw_2018!$C:$I,MATCH(Verdeelsleutels_absoluut!$C310,CBS_landbouw_2018!$B:$B,0),MATCH(Verdeelsleutels_absoluut!E$1,CBS_landbouw_2018!$C$1:$I$1,0))</f>
        <v>606713</v>
      </c>
      <c r="F310">
        <f>INDEX(CBS_landbouw_2018!$C:$I,MATCH(Verdeelsleutels_absoluut!$C310,CBS_landbouw_2018!$B:$B,0),MATCH(Verdeelsleutels_absoluut!F$1,CBS_landbouw_2018!$C$1:$I$1,0))</f>
        <v>211690</v>
      </c>
      <c r="G310">
        <f>INDEX(CBS_landbouw_2018!$C:$I,MATCH(Verdeelsleutels_absoluut!$C310,CBS_landbouw_2018!$B:$B,0),MATCH(Verdeelsleutels_absoluut!G$1,CBS_landbouw_2018!$C$1:$I$1,0))</f>
        <v>6602</v>
      </c>
      <c r="H310">
        <f>INDEX(CBS_landbouw_2018!$C:$I,MATCH(Verdeelsleutels_absoluut!$C310,CBS_landbouw_2018!$B:$B,0),MATCH(Verdeelsleutels_absoluut!H$1,CBS_landbouw_2018!$C$1:$I$1,0))</f>
        <v>6726</v>
      </c>
      <c r="I310">
        <f>INDEX(CBS_landbouw_2018!$C:$I,MATCH(Verdeelsleutels_absoluut!$C310,CBS_landbouw_2018!$B:$B,0),MATCH(Verdeelsleutels_absoluut!I$1,CBS_landbouw_2018!$C$1:$I$1,0))</f>
        <v>0</v>
      </c>
      <c r="J310">
        <f>INDEX(CBS_landbouw_2018!$C:$I,MATCH(Verdeelsleutels_absoluut!$C310,CBS_landbouw_2018!$B:$B,0),MATCH(Verdeelsleutels_absoluut!J$1,CBS_landbouw_2018!$C$1:$I$1,0))</f>
        <v>9628</v>
      </c>
      <c r="K310">
        <f>INDEX(CBS_landbouw_2018!$C:$I,MATCH(Verdeelsleutels_absoluut!$C310,CBS_landbouw_2018!$B:$B,0),MATCH(Verdeelsleutels_absoluut!K$1,CBS_landbouw_2018!$C$1:$I$1,0))</f>
        <v>19635</v>
      </c>
      <c r="L310">
        <f t="shared" si="12"/>
        <v>395023</v>
      </c>
      <c r="M310">
        <f>INDEX(CBS_bodemgebruik_2015!$C:$F,MATCH(Verdeelsleutels_absoluut!$C310,CBS_bodemgebruik_2015!$B:$B,0),MATCH(Verdeelsleutels_absoluut!M$1,CBS_bodemgebruik_2015!$C$1:$F$1,0))</f>
        <v>6940</v>
      </c>
      <c r="N310">
        <f>INDEX(CBS_bodemgebruik_2015!$C:$F,MATCH(Verdeelsleutels_absoluut!$C310,CBS_bodemgebruik_2015!$B:$B,0),MATCH(Verdeelsleutels_absoluut!N$1,CBS_bodemgebruik_2015!$C$1:$F$1,0))</f>
        <v>19</v>
      </c>
      <c r="O310">
        <f>INDEX(CBS_bodemgebruik_2015!$C:$F,MATCH(Verdeelsleutels_absoluut!$C310,CBS_bodemgebruik_2015!$B:$B,0),MATCH(Verdeelsleutels_absoluut!O$1,CBS_bodemgebruik_2015!$C$1:$F$1,0))</f>
        <v>42</v>
      </c>
      <c r="P310">
        <f>INDEX(CBS_bodemgebruik_2015!$C:$F,MATCH(Verdeelsleutels_absoluut!$C310,CBS_bodemgebruik_2015!$B:$B,0),MATCH(Verdeelsleutels_absoluut!P$1,CBS_bodemgebruik_2015!$C$1:$F$1,0))</f>
        <v>0</v>
      </c>
      <c r="Q310">
        <f>INDEX(CBS_bodemgebruik_2015!$C:$I,MATCH(Verdeelsleutels_absoluut!$C310,CBS_bodemgebruik_2015!$B:$B,0),MATCH(Verdeelsleutels_absoluut!Q$1,CBS_bodemgebruik_2015!$C$1:$I$1,0))</f>
        <v>3</v>
      </c>
      <c r="R310">
        <f>INDEX(CBS_bodemgebruik_2015!$C:$I,MATCH(Verdeelsleutels_absoluut!$C310,CBS_bodemgebruik_2015!$B:$B,0),MATCH(Verdeelsleutels_absoluut!R$1,CBS_bodemgebruik_2015!$C$1:$I$1,0))</f>
        <v>31</v>
      </c>
      <c r="S310">
        <f>INDEX(CBS_bodemgebruik_2015!$C:$I,MATCH(Verdeelsleutels_absoluut!$C310,CBS_bodemgebruik_2015!$B:$B,0),MATCH(Verdeelsleutels_absoluut!S$1,CBS_bodemgebruik_2015!$C$1:$I$1,0))</f>
        <v>267</v>
      </c>
      <c r="T310">
        <f t="shared" si="11"/>
        <v>301</v>
      </c>
      <c r="U310">
        <f>INDEX(CBS_wegen_2019!B:C,MATCH(C310,CBS_wegen_2019!B:B,0),2)</f>
        <v>202</v>
      </c>
    </row>
    <row r="311" spans="2:21">
      <c r="B311" t="str">
        <f>INDEX('ETLocal datasets'!B:C,MATCH(Verdeelsleutels_absoluut!C311,'ETLocal datasets'!C:C,0),1)</f>
        <v>GM1621</v>
      </c>
      <c r="C311" t="str">
        <f>'ETLocal datasets'!C297</f>
        <v>Lansingerland</v>
      </c>
      <c r="D311">
        <f>INDEX(CBS_bevolking_2018!B:C,MATCH(Verdeelsleutels_absoluut!C311,CBS_bevolking_2018!B:B,0),2)</f>
        <v>61601</v>
      </c>
      <c r="E311">
        <f>INDEX(CBS_landbouw_2018!$C:$I,MATCH(Verdeelsleutels_absoluut!$C311,CBS_landbouw_2018!$B:$B,0),MATCH(Verdeelsleutels_absoluut!E$1,CBS_landbouw_2018!$C$1:$I$1,0))</f>
        <v>182678</v>
      </c>
      <c r="F311">
        <f>INDEX(CBS_landbouw_2018!$C:$I,MATCH(Verdeelsleutels_absoluut!$C311,CBS_landbouw_2018!$B:$B,0),MATCH(Verdeelsleutels_absoluut!F$1,CBS_landbouw_2018!$C$1:$I$1,0))</f>
        <v>45885</v>
      </c>
      <c r="G311">
        <f>INDEX(CBS_landbouw_2018!$C:$I,MATCH(Verdeelsleutels_absoluut!$C311,CBS_landbouw_2018!$B:$B,0),MATCH(Verdeelsleutels_absoluut!G$1,CBS_landbouw_2018!$C$1:$I$1,0))</f>
        <v>300</v>
      </c>
      <c r="H311">
        <f>INDEX(CBS_landbouw_2018!$C:$I,MATCH(Verdeelsleutels_absoluut!$C311,CBS_landbouw_2018!$B:$B,0),MATCH(Verdeelsleutels_absoluut!H$1,CBS_landbouw_2018!$C$1:$I$1,0))</f>
        <v>0</v>
      </c>
      <c r="I311">
        <f>INDEX(CBS_landbouw_2018!$C:$I,MATCH(Verdeelsleutels_absoluut!$C311,CBS_landbouw_2018!$B:$B,0),MATCH(Verdeelsleutels_absoluut!I$1,CBS_landbouw_2018!$C$1:$I$1,0))</f>
        <v>0</v>
      </c>
      <c r="J311">
        <f>INDEX(CBS_landbouw_2018!$C:$I,MATCH(Verdeelsleutels_absoluut!$C311,CBS_landbouw_2018!$B:$B,0),MATCH(Verdeelsleutels_absoluut!J$1,CBS_landbouw_2018!$C$1:$I$1,0))</f>
        <v>12299</v>
      </c>
      <c r="K311">
        <f>INDEX(CBS_landbouw_2018!$C:$I,MATCH(Verdeelsleutels_absoluut!$C311,CBS_landbouw_2018!$B:$B,0),MATCH(Verdeelsleutels_absoluut!K$1,CBS_landbouw_2018!$C$1:$I$1,0))</f>
        <v>3313</v>
      </c>
      <c r="L311">
        <f t="shared" si="12"/>
        <v>136793</v>
      </c>
      <c r="M311">
        <f>INDEX(CBS_bodemgebruik_2015!$C:$F,MATCH(Verdeelsleutels_absoluut!$C311,CBS_bodemgebruik_2015!$B:$B,0),MATCH(Verdeelsleutels_absoluut!M$1,CBS_bodemgebruik_2015!$C$1:$F$1,0))</f>
        <v>2943</v>
      </c>
      <c r="N311">
        <f>INDEX(CBS_bodemgebruik_2015!$C:$F,MATCH(Verdeelsleutels_absoluut!$C311,CBS_bodemgebruik_2015!$B:$B,0),MATCH(Verdeelsleutels_absoluut!N$1,CBS_bodemgebruik_2015!$C$1:$F$1,0))</f>
        <v>72</v>
      </c>
      <c r="O311">
        <f>INDEX(CBS_bodemgebruik_2015!$C:$F,MATCH(Verdeelsleutels_absoluut!$C311,CBS_bodemgebruik_2015!$B:$B,0),MATCH(Verdeelsleutels_absoluut!O$1,CBS_bodemgebruik_2015!$C$1:$F$1,0))</f>
        <v>182</v>
      </c>
      <c r="P311">
        <f>INDEX(CBS_bodemgebruik_2015!$C:$F,MATCH(Verdeelsleutels_absoluut!$C311,CBS_bodemgebruik_2015!$B:$B,0),MATCH(Verdeelsleutels_absoluut!P$1,CBS_bodemgebruik_2015!$C$1:$F$1,0))</f>
        <v>0</v>
      </c>
      <c r="Q311">
        <f>INDEX(CBS_bodemgebruik_2015!$C:$I,MATCH(Verdeelsleutels_absoluut!$C311,CBS_bodemgebruik_2015!$B:$B,0),MATCH(Verdeelsleutels_absoluut!Q$1,CBS_bodemgebruik_2015!$C$1:$I$1,0))</f>
        <v>17</v>
      </c>
      <c r="R311">
        <f>INDEX(CBS_bodemgebruik_2015!$C:$I,MATCH(Verdeelsleutels_absoluut!$C311,CBS_bodemgebruik_2015!$B:$B,0),MATCH(Verdeelsleutels_absoluut!R$1,CBS_bodemgebruik_2015!$C$1:$I$1,0))</f>
        <v>43</v>
      </c>
      <c r="S311">
        <f>INDEX(CBS_bodemgebruik_2015!$C:$I,MATCH(Verdeelsleutels_absoluut!$C311,CBS_bodemgebruik_2015!$B:$B,0),MATCH(Verdeelsleutels_absoluut!S$1,CBS_bodemgebruik_2015!$C$1:$I$1,0))</f>
        <v>254</v>
      </c>
      <c r="T311">
        <f t="shared" si="11"/>
        <v>314</v>
      </c>
      <c r="U311">
        <f>INDEX(CBS_wegen_2019!B:C,MATCH(C311,CBS_wegen_2019!B:B,0),2)</f>
        <v>341</v>
      </c>
    </row>
    <row r="312" spans="2:21">
      <c r="B312" t="str">
        <f>INDEX('ETLocal datasets'!B:C,MATCH(Verdeelsleutels_absoluut!C312,'ETLocal datasets'!C:C,0),1)</f>
        <v>GM1640</v>
      </c>
      <c r="C312" t="str">
        <f>'ETLocal datasets'!C298</f>
        <v>Leudal</v>
      </c>
      <c r="D312">
        <f>INDEX(CBS_bevolking_2018!B:C,MATCH(Verdeelsleutels_absoluut!C312,CBS_bevolking_2018!B:B,0),2)</f>
        <v>35681</v>
      </c>
      <c r="E312">
        <f>INDEX(CBS_landbouw_2018!$C:$I,MATCH(Verdeelsleutels_absoluut!$C312,CBS_landbouw_2018!$B:$B,0),MATCH(Verdeelsleutels_absoluut!E$1,CBS_landbouw_2018!$C$1:$I$1,0))</f>
        <v>1002327</v>
      </c>
      <c r="F312">
        <f>INDEX(CBS_landbouw_2018!$C:$I,MATCH(Verdeelsleutels_absoluut!$C312,CBS_landbouw_2018!$B:$B,0),MATCH(Verdeelsleutels_absoluut!F$1,CBS_landbouw_2018!$C$1:$I$1,0))</f>
        <v>123039</v>
      </c>
      <c r="G312">
        <f>INDEX(CBS_landbouw_2018!$C:$I,MATCH(Verdeelsleutels_absoluut!$C312,CBS_landbouw_2018!$B:$B,0),MATCH(Verdeelsleutels_absoluut!G$1,CBS_landbouw_2018!$C$1:$I$1,0))</f>
        <v>5362</v>
      </c>
      <c r="H312">
        <f>INDEX(CBS_landbouw_2018!$C:$I,MATCH(Verdeelsleutels_absoluut!$C312,CBS_landbouw_2018!$B:$B,0),MATCH(Verdeelsleutels_absoluut!H$1,CBS_landbouw_2018!$C$1:$I$1,0))</f>
        <v>227355</v>
      </c>
      <c r="I312">
        <f>INDEX(CBS_landbouw_2018!$C:$I,MATCH(Verdeelsleutels_absoluut!$C312,CBS_landbouw_2018!$B:$B,0),MATCH(Verdeelsleutels_absoluut!I$1,CBS_landbouw_2018!$C$1:$I$1,0))</f>
        <v>2912628</v>
      </c>
      <c r="J312">
        <f>INDEX(CBS_landbouw_2018!$C:$I,MATCH(Verdeelsleutels_absoluut!$C312,CBS_landbouw_2018!$B:$B,0),MATCH(Verdeelsleutels_absoluut!J$1,CBS_landbouw_2018!$C$1:$I$1,0))</f>
        <v>84696</v>
      </c>
      <c r="K312">
        <f>INDEX(CBS_landbouw_2018!$C:$I,MATCH(Verdeelsleutels_absoluut!$C312,CBS_landbouw_2018!$B:$B,0),MATCH(Verdeelsleutels_absoluut!K$1,CBS_landbouw_2018!$C$1:$I$1,0))</f>
        <v>98240</v>
      </c>
      <c r="L312">
        <f t="shared" si="12"/>
        <v>879288</v>
      </c>
      <c r="M312">
        <f>INDEX(CBS_bodemgebruik_2015!$C:$F,MATCH(Verdeelsleutels_absoluut!$C312,CBS_bodemgebruik_2015!$B:$B,0),MATCH(Verdeelsleutels_absoluut!M$1,CBS_bodemgebruik_2015!$C$1:$F$1,0))</f>
        <v>11333</v>
      </c>
      <c r="N312">
        <f>INDEX(CBS_bodemgebruik_2015!$C:$F,MATCH(Verdeelsleutels_absoluut!$C312,CBS_bodemgebruik_2015!$B:$B,0),MATCH(Verdeelsleutels_absoluut!N$1,CBS_bodemgebruik_2015!$C$1:$F$1,0))</f>
        <v>29</v>
      </c>
      <c r="O312">
        <f>INDEX(CBS_bodemgebruik_2015!$C:$F,MATCH(Verdeelsleutels_absoluut!$C312,CBS_bodemgebruik_2015!$B:$B,0),MATCH(Verdeelsleutels_absoluut!O$1,CBS_bodemgebruik_2015!$C$1:$F$1,0))</f>
        <v>2788</v>
      </c>
      <c r="P312">
        <f>INDEX(CBS_bodemgebruik_2015!$C:$F,MATCH(Verdeelsleutels_absoluut!$C312,CBS_bodemgebruik_2015!$B:$B,0),MATCH(Verdeelsleutels_absoluut!P$1,CBS_bodemgebruik_2015!$C$1:$F$1,0))</f>
        <v>21</v>
      </c>
      <c r="Q312">
        <f>INDEX(CBS_bodemgebruik_2015!$C:$I,MATCH(Verdeelsleutels_absoluut!$C312,CBS_bodemgebruik_2015!$B:$B,0),MATCH(Verdeelsleutels_absoluut!Q$1,CBS_bodemgebruik_2015!$C$1:$I$1,0))</f>
        <v>53</v>
      </c>
      <c r="R312">
        <f>INDEX(CBS_bodemgebruik_2015!$C:$I,MATCH(Verdeelsleutels_absoluut!$C312,CBS_bodemgebruik_2015!$B:$B,0),MATCH(Verdeelsleutels_absoluut!R$1,CBS_bodemgebruik_2015!$C$1:$I$1,0))</f>
        <v>3</v>
      </c>
      <c r="S312">
        <f>INDEX(CBS_bodemgebruik_2015!$C:$I,MATCH(Verdeelsleutels_absoluut!$C312,CBS_bodemgebruik_2015!$B:$B,0),MATCH(Verdeelsleutels_absoluut!S$1,CBS_bodemgebruik_2015!$C$1:$I$1,0))</f>
        <v>164</v>
      </c>
      <c r="T312">
        <f t="shared" si="11"/>
        <v>220</v>
      </c>
      <c r="U312">
        <f>INDEX(CBS_wegen_2019!B:C,MATCH(C312,CBS_wegen_2019!B:B,0),2)</f>
        <v>621</v>
      </c>
    </row>
    <row r="313" spans="2:21">
      <c r="B313" t="str">
        <f>INDEX('ETLocal datasets'!B:C,MATCH(Verdeelsleutels_absoluut!C313,'ETLocal datasets'!C:C,0),1)</f>
        <v>GM1641</v>
      </c>
      <c r="C313" t="str">
        <f>'ETLocal datasets'!C299</f>
        <v>Maasgouw</v>
      </c>
      <c r="D313">
        <f>INDEX(CBS_bevolking_2018!B:C,MATCH(Verdeelsleutels_absoluut!C313,CBS_bevolking_2018!B:B,0),2)</f>
        <v>23716</v>
      </c>
      <c r="E313">
        <f>INDEX(CBS_landbouw_2018!$C:$I,MATCH(Verdeelsleutels_absoluut!$C313,CBS_landbouw_2018!$B:$B,0),MATCH(Verdeelsleutels_absoluut!E$1,CBS_landbouw_2018!$C$1:$I$1,0))</f>
        <v>169499</v>
      </c>
      <c r="F313">
        <f>INDEX(CBS_landbouw_2018!$C:$I,MATCH(Verdeelsleutels_absoluut!$C313,CBS_landbouw_2018!$B:$B,0),MATCH(Verdeelsleutels_absoluut!F$1,CBS_landbouw_2018!$C$1:$I$1,0))</f>
        <v>32908</v>
      </c>
      <c r="G313">
        <f>INDEX(CBS_landbouw_2018!$C:$I,MATCH(Verdeelsleutels_absoluut!$C313,CBS_landbouw_2018!$B:$B,0),MATCH(Verdeelsleutels_absoluut!G$1,CBS_landbouw_2018!$C$1:$I$1,0))</f>
        <v>371</v>
      </c>
      <c r="H313">
        <f>INDEX(CBS_landbouw_2018!$C:$I,MATCH(Verdeelsleutels_absoluut!$C313,CBS_landbouw_2018!$B:$B,0),MATCH(Verdeelsleutels_absoluut!H$1,CBS_landbouw_2018!$C$1:$I$1,0))</f>
        <v>6773</v>
      </c>
      <c r="I313">
        <f>INDEX(CBS_landbouw_2018!$C:$I,MATCH(Verdeelsleutels_absoluut!$C313,CBS_landbouw_2018!$B:$B,0),MATCH(Verdeelsleutels_absoluut!I$1,CBS_landbouw_2018!$C$1:$I$1,0))</f>
        <v>0</v>
      </c>
      <c r="J313">
        <f>INDEX(CBS_landbouw_2018!$C:$I,MATCH(Verdeelsleutels_absoluut!$C313,CBS_landbouw_2018!$B:$B,0),MATCH(Verdeelsleutels_absoluut!J$1,CBS_landbouw_2018!$C$1:$I$1,0))</f>
        <v>39180</v>
      </c>
      <c r="K313">
        <f>INDEX(CBS_landbouw_2018!$C:$I,MATCH(Verdeelsleutels_absoluut!$C313,CBS_landbouw_2018!$B:$B,0),MATCH(Verdeelsleutels_absoluut!K$1,CBS_landbouw_2018!$C$1:$I$1,0))</f>
        <v>2999</v>
      </c>
      <c r="L313">
        <f t="shared" si="12"/>
        <v>136591</v>
      </c>
      <c r="M313">
        <f>INDEX(CBS_bodemgebruik_2015!$C:$F,MATCH(Verdeelsleutels_absoluut!$C313,CBS_bodemgebruik_2015!$B:$B,0),MATCH(Verdeelsleutels_absoluut!M$1,CBS_bodemgebruik_2015!$C$1:$F$1,0))</f>
        <v>2382</v>
      </c>
      <c r="N313">
        <f>INDEX(CBS_bodemgebruik_2015!$C:$F,MATCH(Verdeelsleutels_absoluut!$C313,CBS_bodemgebruik_2015!$B:$B,0),MATCH(Verdeelsleutels_absoluut!N$1,CBS_bodemgebruik_2015!$C$1:$F$1,0))</f>
        <v>29</v>
      </c>
      <c r="O313">
        <f>INDEX(CBS_bodemgebruik_2015!$C:$F,MATCH(Verdeelsleutels_absoluut!$C313,CBS_bodemgebruik_2015!$B:$B,0),MATCH(Verdeelsleutels_absoluut!O$1,CBS_bodemgebruik_2015!$C$1:$F$1,0))</f>
        <v>546</v>
      </c>
      <c r="P313">
        <f>INDEX(CBS_bodemgebruik_2015!$C:$F,MATCH(Verdeelsleutels_absoluut!$C313,CBS_bodemgebruik_2015!$B:$B,0),MATCH(Verdeelsleutels_absoluut!P$1,CBS_bodemgebruik_2015!$C$1:$F$1,0))</f>
        <v>62</v>
      </c>
      <c r="Q313">
        <f>INDEX(CBS_bodemgebruik_2015!$C:$I,MATCH(Verdeelsleutels_absoluut!$C313,CBS_bodemgebruik_2015!$B:$B,0),MATCH(Verdeelsleutels_absoluut!Q$1,CBS_bodemgebruik_2015!$C$1:$I$1,0))</f>
        <v>3</v>
      </c>
      <c r="R313">
        <f>INDEX(CBS_bodemgebruik_2015!$C:$I,MATCH(Verdeelsleutels_absoluut!$C313,CBS_bodemgebruik_2015!$B:$B,0),MATCH(Verdeelsleutels_absoluut!R$1,CBS_bodemgebruik_2015!$C$1:$I$1,0))</f>
        <v>185</v>
      </c>
      <c r="S313">
        <f>INDEX(CBS_bodemgebruik_2015!$C:$I,MATCH(Verdeelsleutels_absoluut!$C313,CBS_bodemgebruik_2015!$B:$B,0),MATCH(Verdeelsleutels_absoluut!S$1,CBS_bodemgebruik_2015!$C$1:$I$1,0))</f>
        <v>917</v>
      </c>
      <c r="T313">
        <f t="shared" si="11"/>
        <v>1105</v>
      </c>
      <c r="U313">
        <f>INDEX(CBS_wegen_2019!B:C,MATCH(C313,CBS_wegen_2019!B:B,0),2)</f>
        <v>279</v>
      </c>
    </row>
    <row r="314" spans="2:21">
      <c r="B314" t="str">
        <f>INDEX('ETLocal datasets'!B:C,MATCH(Verdeelsleutels_absoluut!C314,'ETLocal datasets'!C:C,0),1)</f>
        <v>GM1652</v>
      </c>
      <c r="C314" t="str">
        <f>'ETLocal datasets'!C300</f>
        <v>Gemert-Bakel</v>
      </c>
      <c r="D314">
        <f>INDEX(CBS_bevolking_2018!B:C,MATCH(Verdeelsleutels_absoluut!C314,CBS_bevolking_2018!B:B,0),2)</f>
        <v>30447</v>
      </c>
      <c r="E314">
        <f>INDEX(CBS_landbouw_2018!$C:$I,MATCH(Verdeelsleutels_absoluut!$C314,CBS_landbouw_2018!$B:$B,0),MATCH(Verdeelsleutels_absoluut!E$1,CBS_landbouw_2018!$C$1:$I$1,0))</f>
        <v>633272</v>
      </c>
      <c r="F314">
        <f>INDEX(CBS_landbouw_2018!$C:$I,MATCH(Verdeelsleutels_absoluut!$C314,CBS_landbouw_2018!$B:$B,0),MATCH(Verdeelsleutels_absoluut!F$1,CBS_landbouw_2018!$C$1:$I$1,0))</f>
        <v>55330</v>
      </c>
      <c r="G314">
        <f>INDEX(CBS_landbouw_2018!$C:$I,MATCH(Verdeelsleutels_absoluut!$C314,CBS_landbouw_2018!$B:$B,0),MATCH(Verdeelsleutels_absoluut!G$1,CBS_landbouw_2018!$C$1:$I$1,0))</f>
        <v>7442</v>
      </c>
      <c r="H314">
        <f>INDEX(CBS_landbouw_2018!$C:$I,MATCH(Verdeelsleutels_absoluut!$C314,CBS_landbouw_2018!$B:$B,0),MATCH(Verdeelsleutels_absoluut!H$1,CBS_landbouw_2018!$C$1:$I$1,0))</f>
        <v>387483</v>
      </c>
      <c r="I314">
        <f>INDEX(CBS_landbouw_2018!$C:$I,MATCH(Verdeelsleutels_absoluut!$C314,CBS_landbouw_2018!$B:$B,0),MATCH(Verdeelsleutels_absoluut!I$1,CBS_landbouw_2018!$C$1:$I$1,0))</f>
        <v>1097017</v>
      </c>
      <c r="J314">
        <f>INDEX(CBS_landbouw_2018!$C:$I,MATCH(Verdeelsleutels_absoluut!$C314,CBS_landbouw_2018!$B:$B,0),MATCH(Verdeelsleutels_absoluut!J$1,CBS_landbouw_2018!$C$1:$I$1,0))</f>
        <v>19953</v>
      </c>
      <c r="K314">
        <f>INDEX(CBS_landbouw_2018!$C:$I,MATCH(Verdeelsleutels_absoluut!$C314,CBS_landbouw_2018!$B:$B,0),MATCH(Verdeelsleutels_absoluut!K$1,CBS_landbouw_2018!$C$1:$I$1,0))</f>
        <v>25396</v>
      </c>
      <c r="L314">
        <f t="shared" si="12"/>
        <v>577942</v>
      </c>
      <c r="M314">
        <f>INDEX(CBS_bodemgebruik_2015!$C:$F,MATCH(Verdeelsleutels_absoluut!$C314,CBS_bodemgebruik_2015!$B:$B,0),MATCH(Verdeelsleutels_absoluut!M$1,CBS_bodemgebruik_2015!$C$1:$F$1,0))</f>
        <v>7821</v>
      </c>
      <c r="N314">
        <f>INDEX(CBS_bodemgebruik_2015!$C:$F,MATCH(Verdeelsleutels_absoluut!$C314,CBS_bodemgebruik_2015!$B:$B,0),MATCH(Verdeelsleutels_absoluut!N$1,CBS_bodemgebruik_2015!$C$1:$F$1,0))</f>
        <v>24</v>
      </c>
      <c r="O314">
        <f>INDEX(CBS_bodemgebruik_2015!$C:$F,MATCH(Verdeelsleutels_absoluut!$C314,CBS_bodemgebruik_2015!$B:$B,0),MATCH(Verdeelsleutels_absoluut!O$1,CBS_bodemgebruik_2015!$C$1:$F$1,0))</f>
        <v>2831</v>
      </c>
      <c r="P314">
        <f>INDEX(CBS_bodemgebruik_2015!$C:$F,MATCH(Verdeelsleutels_absoluut!$C314,CBS_bodemgebruik_2015!$B:$B,0),MATCH(Verdeelsleutels_absoluut!P$1,CBS_bodemgebruik_2015!$C$1:$F$1,0))</f>
        <v>121</v>
      </c>
      <c r="Q314">
        <f>INDEX(CBS_bodemgebruik_2015!$C:$I,MATCH(Verdeelsleutels_absoluut!$C314,CBS_bodemgebruik_2015!$B:$B,0),MATCH(Verdeelsleutels_absoluut!Q$1,CBS_bodemgebruik_2015!$C$1:$I$1,0))</f>
        <v>24</v>
      </c>
      <c r="R314">
        <f>INDEX(CBS_bodemgebruik_2015!$C:$I,MATCH(Verdeelsleutels_absoluut!$C314,CBS_bodemgebruik_2015!$B:$B,0),MATCH(Verdeelsleutels_absoluut!R$1,CBS_bodemgebruik_2015!$C$1:$I$1,0))</f>
        <v>21</v>
      </c>
      <c r="S314">
        <f>INDEX(CBS_bodemgebruik_2015!$C:$I,MATCH(Verdeelsleutels_absoluut!$C314,CBS_bodemgebruik_2015!$B:$B,0),MATCH(Verdeelsleutels_absoluut!S$1,CBS_bodemgebruik_2015!$C$1:$I$1,0))</f>
        <v>18</v>
      </c>
      <c r="T314">
        <f t="shared" si="11"/>
        <v>63</v>
      </c>
      <c r="U314">
        <f>INDEX(CBS_wegen_2019!B:C,MATCH(C314,CBS_wegen_2019!B:B,0),2)</f>
        <v>435</v>
      </c>
    </row>
    <row r="315" spans="2:21">
      <c r="B315" t="str">
        <f>INDEX('ETLocal datasets'!B:C,MATCH(Verdeelsleutels_absoluut!C315,'ETLocal datasets'!C:C,0),1)</f>
        <v>GM1655</v>
      </c>
      <c r="C315" t="str">
        <f>'ETLocal datasets'!C301</f>
        <v>Halderberge</v>
      </c>
      <c r="D315">
        <f>INDEX(CBS_bevolking_2018!B:C,MATCH(Verdeelsleutels_absoluut!C315,CBS_bevolking_2018!B:B,0),2)</f>
        <v>30194</v>
      </c>
      <c r="E315">
        <f>INDEX(CBS_landbouw_2018!$C:$I,MATCH(Verdeelsleutels_absoluut!$C315,CBS_landbouw_2018!$B:$B,0),MATCH(Verdeelsleutels_absoluut!E$1,CBS_landbouw_2018!$C$1:$I$1,0))</f>
        <v>424396</v>
      </c>
      <c r="F315">
        <f>INDEX(CBS_landbouw_2018!$C:$I,MATCH(Verdeelsleutels_absoluut!$C315,CBS_landbouw_2018!$B:$B,0),MATCH(Verdeelsleutels_absoluut!F$1,CBS_landbouw_2018!$C$1:$I$1,0))</f>
        <v>44875</v>
      </c>
      <c r="G315">
        <f>INDEX(CBS_landbouw_2018!$C:$I,MATCH(Verdeelsleutels_absoluut!$C315,CBS_landbouw_2018!$B:$B,0),MATCH(Verdeelsleutels_absoluut!G$1,CBS_landbouw_2018!$C$1:$I$1,0))</f>
        <v>2281</v>
      </c>
      <c r="H315">
        <f>INDEX(CBS_landbouw_2018!$C:$I,MATCH(Verdeelsleutels_absoluut!$C315,CBS_landbouw_2018!$B:$B,0),MATCH(Verdeelsleutels_absoluut!H$1,CBS_landbouw_2018!$C$1:$I$1,0))</f>
        <v>40851</v>
      </c>
      <c r="I315">
        <f>INDEX(CBS_landbouw_2018!$C:$I,MATCH(Verdeelsleutels_absoluut!$C315,CBS_landbouw_2018!$B:$B,0),MATCH(Verdeelsleutels_absoluut!I$1,CBS_landbouw_2018!$C$1:$I$1,0))</f>
        <v>109076</v>
      </c>
      <c r="J315">
        <f>INDEX(CBS_landbouw_2018!$C:$I,MATCH(Verdeelsleutels_absoluut!$C315,CBS_landbouw_2018!$B:$B,0),MATCH(Verdeelsleutels_absoluut!J$1,CBS_landbouw_2018!$C$1:$I$1,0))</f>
        <v>43343</v>
      </c>
      <c r="K315">
        <f>INDEX(CBS_landbouw_2018!$C:$I,MATCH(Verdeelsleutels_absoluut!$C315,CBS_landbouw_2018!$B:$B,0),MATCH(Verdeelsleutels_absoluut!K$1,CBS_landbouw_2018!$C$1:$I$1,0))</f>
        <v>58128</v>
      </c>
      <c r="L315">
        <f t="shared" si="12"/>
        <v>379521</v>
      </c>
      <c r="M315">
        <f>INDEX(CBS_bodemgebruik_2015!$C:$F,MATCH(Verdeelsleutels_absoluut!$C315,CBS_bodemgebruik_2015!$B:$B,0),MATCH(Verdeelsleutels_absoluut!M$1,CBS_bodemgebruik_2015!$C$1:$F$1,0))</f>
        <v>5789</v>
      </c>
      <c r="N315">
        <f>INDEX(CBS_bodemgebruik_2015!$C:$F,MATCH(Verdeelsleutels_absoluut!$C315,CBS_bodemgebruik_2015!$B:$B,0),MATCH(Verdeelsleutels_absoluut!N$1,CBS_bodemgebruik_2015!$C$1:$F$1,0))</f>
        <v>29</v>
      </c>
      <c r="O315">
        <f>INDEX(CBS_bodemgebruik_2015!$C:$F,MATCH(Verdeelsleutels_absoluut!$C315,CBS_bodemgebruik_2015!$B:$B,0),MATCH(Verdeelsleutels_absoluut!O$1,CBS_bodemgebruik_2015!$C$1:$F$1,0))</f>
        <v>267</v>
      </c>
      <c r="P315">
        <f>INDEX(CBS_bodemgebruik_2015!$C:$F,MATCH(Verdeelsleutels_absoluut!$C315,CBS_bodemgebruik_2015!$B:$B,0),MATCH(Verdeelsleutels_absoluut!P$1,CBS_bodemgebruik_2015!$C$1:$F$1,0))</f>
        <v>11</v>
      </c>
      <c r="Q315">
        <f>INDEX(CBS_bodemgebruik_2015!$C:$I,MATCH(Verdeelsleutels_absoluut!$C315,CBS_bodemgebruik_2015!$B:$B,0),MATCH(Verdeelsleutels_absoluut!Q$1,CBS_bodemgebruik_2015!$C$1:$I$1,0))</f>
        <v>0</v>
      </c>
      <c r="R315">
        <f>INDEX(CBS_bodemgebruik_2015!$C:$I,MATCH(Verdeelsleutels_absoluut!$C315,CBS_bodemgebruik_2015!$B:$B,0),MATCH(Verdeelsleutels_absoluut!R$1,CBS_bodemgebruik_2015!$C$1:$I$1,0))</f>
        <v>5</v>
      </c>
      <c r="S315">
        <f>INDEX(CBS_bodemgebruik_2015!$C:$I,MATCH(Verdeelsleutels_absoluut!$C315,CBS_bodemgebruik_2015!$B:$B,0),MATCH(Verdeelsleutels_absoluut!S$1,CBS_bodemgebruik_2015!$C$1:$I$1,0))</f>
        <v>70</v>
      </c>
      <c r="T315">
        <f t="shared" si="11"/>
        <v>75</v>
      </c>
      <c r="U315">
        <f>INDEX(CBS_wegen_2019!B:C,MATCH(C315,CBS_wegen_2019!B:B,0),2)</f>
        <v>307</v>
      </c>
    </row>
    <row r="316" spans="2:21">
      <c r="B316" t="str">
        <f>INDEX('ETLocal datasets'!B:C,MATCH(Verdeelsleutels_absoluut!C316,'ETLocal datasets'!C:C,0),1)</f>
        <v>GM1658</v>
      </c>
      <c r="C316" t="str">
        <f>'ETLocal datasets'!C302</f>
        <v>Heeze-Leende</v>
      </c>
      <c r="D316">
        <f>INDEX(CBS_bevolking_2018!B:C,MATCH(Verdeelsleutels_absoluut!C316,CBS_bevolking_2018!B:B,0),2)</f>
        <v>15964</v>
      </c>
      <c r="E316">
        <f>INDEX(CBS_landbouw_2018!$C:$I,MATCH(Verdeelsleutels_absoluut!$C316,CBS_landbouw_2018!$B:$B,0),MATCH(Verdeelsleutels_absoluut!E$1,CBS_landbouw_2018!$C$1:$I$1,0))</f>
        <v>343997</v>
      </c>
      <c r="F316">
        <f>INDEX(CBS_landbouw_2018!$C:$I,MATCH(Verdeelsleutels_absoluut!$C316,CBS_landbouw_2018!$B:$B,0),MATCH(Verdeelsleutels_absoluut!F$1,CBS_landbouw_2018!$C$1:$I$1,0))</f>
        <v>83436</v>
      </c>
      <c r="G316">
        <f>INDEX(CBS_landbouw_2018!$C:$I,MATCH(Verdeelsleutels_absoluut!$C316,CBS_landbouw_2018!$B:$B,0),MATCH(Verdeelsleutels_absoluut!G$1,CBS_landbouw_2018!$C$1:$I$1,0))</f>
        <v>4330</v>
      </c>
      <c r="H316">
        <f>INDEX(CBS_landbouw_2018!$C:$I,MATCH(Verdeelsleutels_absoluut!$C316,CBS_landbouw_2018!$B:$B,0),MATCH(Verdeelsleutels_absoluut!H$1,CBS_landbouw_2018!$C$1:$I$1,0))</f>
        <v>86084</v>
      </c>
      <c r="I316">
        <f>INDEX(CBS_landbouw_2018!$C:$I,MATCH(Verdeelsleutels_absoluut!$C316,CBS_landbouw_2018!$B:$B,0),MATCH(Verdeelsleutels_absoluut!I$1,CBS_landbouw_2018!$C$1:$I$1,0))</f>
        <v>628547</v>
      </c>
      <c r="J316">
        <f>INDEX(CBS_landbouw_2018!$C:$I,MATCH(Verdeelsleutels_absoluut!$C316,CBS_landbouw_2018!$B:$B,0),MATCH(Verdeelsleutels_absoluut!J$1,CBS_landbouw_2018!$C$1:$I$1,0))</f>
        <v>26332</v>
      </c>
      <c r="K316">
        <f>INDEX(CBS_landbouw_2018!$C:$I,MATCH(Verdeelsleutels_absoluut!$C316,CBS_landbouw_2018!$B:$B,0),MATCH(Verdeelsleutels_absoluut!K$1,CBS_landbouw_2018!$C$1:$I$1,0))</f>
        <v>1400</v>
      </c>
      <c r="L316">
        <f t="shared" si="12"/>
        <v>260561</v>
      </c>
      <c r="M316">
        <f>INDEX(CBS_bodemgebruik_2015!$C:$F,MATCH(Verdeelsleutels_absoluut!$C316,CBS_bodemgebruik_2015!$B:$B,0),MATCH(Verdeelsleutels_absoluut!M$1,CBS_bodemgebruik_2015!$C$1:$F$1,0))</f>
        <v>4415</v>
      </c>
      <c r="N316">
        <f>INDEX(CBS_bodemgebruik_2015!$C:$F,MATCH(Verdeelsleutels_absoluut!$C316,CBS_bodemgebruik_2015!$B:$B,0),MATCH(Verdeelsleutels_absoluut!N$1,CBS_bodemgebruik_2015!$C$1:$F$1,0))</f>
        <v>8</v>
      </c>
      <c r="O316">
        <f>INDEX(CBS_bodemgebruik_2015!$C:$F,MATCH(Verdeelsleutels_absoluut!$C316,CBS_bodemgebruik_2015!$B:$B,0),MATCH(Verdeelsleutels_absoluut!O$1,CBS_bodemgebruik_2015!$C$1:$F$1,0))</f>
        <v>3064</v>
      </c>
      <c r="P316">
        <f>INDEX(CBS_bodemgebruik_2015!$C:$F,MATCH(Verdeelsleutels_absoluut!$C316,CBS_bodemgebruik_2015!$B:$B,0),MATCH(Verdeelsleutels_absoluut!P$1,CBS_bodemgebruik_2015!$C$1:$F$1,0))</f>
        <v>1776</v>
      </c>
      <c r="Q316">
        <f>INDEX(CBS_bodemgebruik_2015!$C:$I,MATCH(Verdeelsleutels_absoluut!$C316,CBS_bodemgebruik_2015!$B:$B,0),MATCH(Verdeelsleutels_absoluut!Q$1,CBS_bodemgebruik_2015!$C$1:$I$1,0))</f>
        <v>281</v>
      </c>
      <c r="R316">
        <f>INDEX(CBS_bodemgebruik_2015!$C:$I,MATCH(Verdeelsleutels_absoluut!$C316,CBS_bodemgebruik_2015!$B:$B,0),MATCH(Verdeelsleutels_absoluut!R$1,CBS_bodemgebruik_2015!$C$1:$I$1,0))</f>
        <v>12</v>
      </c>
      <c r="S316">
        <f>INDEX(CBS_bodemgebruik_2015!$C:$I,MATCH(Verdeelsleutels_absoluut!$C316,CBS_bodemgebruik_2015!$B:$B,0),MATCH(Verdeelsleutels_absoluut!S$1,CBS_bodemgebruik_2015!$C$1:$I$1,0))</f>
        <v>91</v>
      </c>
      <c r="T316">
        <f t="shared" si="11"/>
        <v>384</v>
      </c>
      <c r="U316">
        <f>INDEX(CBS_wegen_2019!B:C,MATCH(C316,CBS_wegen_2019!B:B,0),2)</f>
        <v>223</v>
      </c>
    </row>
    <row r="317" spans="2:21">
      <c r="B317" t="str">
        <f>INDEX('ETLocal datasets'!B:C,MATCH(Verdeelsleutels_absoluut!C317,'ETLocal datasets'!C:C,0),1)</f>
        <v>GM1659</v>
      </c>
      <c r="C317" t="str">
        <f>'ETLocal datasets'!C303</f>
        <v>Laarbeek</v>
      </c>
      <c r="D317">
        <f>INDEX(CBS_bevolking_2018!B:C,MATCH(Verdeelsleutels_absoluut!C317,CBS_bevolking_2018!B:B,0),2)</f>
        <v>22333</v>
      </c>
      <c r="E317">
        <f>INDEX(CBS_landbouw_2018!$C:$I,MATCH(Verdeelsleutels_absoluut!$C317,CBS_landbouw_2018!$B:$B,0),MATCH(Verdeelsleutels_absoluut!E$1,CBS_landbouw_2018!$C$1:$I$1,0))</f>
        <v>283164</v>
      </c>
      <c r="F317">
        <f>INDEX(CBS_landbouw_2018!$C:$I,MATCH(Verdeelsleutels_absoluut!$C317,CBS_landbouw_2018!$B:$B,0),MATCH(Verdeelsleutels_absoluut!F$1,CBS_landbouw_2018!$C$1:$I$1,0))</f>
        <v>58559</v>
      </c>
      <c r="G317">
        <f>INDEX(CBS_landbouw_2018!$C:$I,MATCH(Verdeelsleutels_absoluut!$C317,CBS_landbouw_2018!$B:$B,0),MATCH(Verdeelsleutels_absoluut!G$1,CBS_landbouw_2018!$C$1:$I$1,0))</f>
        <v>3717</v>
      </c>
      <c r="H317">
        <f>INDEX(CBS_landbouw_2018!$C:$I,MATCH(Verdeelsleutels_absoluut!$C317,CBS_landbouw_2018!$B:$B,0),MATCH(Verdeelsleutels_absoluut!H$1,CBS_landbouw_2018!$C$1:$I$1,0))</f>
        <v>99025</v>
      </c>
      <c r="I317">
        <f>INDEX(CBS_landbouw_2018!$C:$I,MATCH(Verdeelsleutels_absoluut!$C317,CBS_landbouw_2018!$B:$B,0),MATCH(Verdeelsleutels_absoluut!I$1,CBS_landbouw_2018!$C$1:$I$1,0))</f>
        <v>396637</v>
      </c>
      <c r="J317">
        <f>INDEX(CBS_landbouw_2018!$C:$I,MATCH(Verdeelsleutels_absoluut!$C317,CBS_landbouw_2018!$B:$B,0),MATCH(Verdeelsleutels_absoluut!J$1,CBS_landbouw_2018!$C$1:$I$1,0))</f>
        <v>6637</v>
      </c>
      <c r="K317">
        <f>INDEX(CBS_landbouw_2018!$C:$I,MATCH(Verdeelsleutels_absoluut!$C317,CBS_landbouw_2018!$B:$B,0),MATCH(Verdeelsleutels_absoluut!K$1,CBS_landbouw_2018!$C$1:$I$1,0))</f>
        <v>8081</v>
      </c>
      <c r="L317">
        <f t="shared" si="12"/>
        <v>224605</v>
      </c>
      <c r="M317">
        <f>INDEX(CBS_bodemgebruik_2015!$C:$F,MATCH(Verdeelsleutels_absoluut!$C317,CBS_bodemgebruik_2015!$B:$B,0),MATCH(Verdeelsleutels_absoluut!M$1,CBS_bodemgebruik_2015!$C$1:$F$1,0))</f>
        <v>3854</v>
      </c>
      <c r="N317">
        <f>INDEX(CBS_bodemgebruik_2015!$C:$F,MATCH(Verdeelsleutels_absoluut!$C317,CBS_bodemgebruik_2015!$B:$B,0),MATCH(Verdeelsleutels_absoluut!N$1,CBS_bodemgebruik_2015!$C$1:$F$1,0))</f>
        <v>34</v>
      </c>
      <c r="O317">
        <f>INDEX(CBS_bodemgebruik_2015!$C:$F,MATCH(Verdeelsleutels_absoluut!$C317,CBS_bodemgebruik_2015!$B:$B,0),MATCH(Verdeelsleutels_absoluut!O$1,CBS_bodemgebruik_2015!$C$1:$F$1,0))</f>
        <v>561</v>
      </c>
      <c r="P317">
        <f>INDEX(CBS_bodemgebruik_2015!$C:$F,MATCH(Verdeelsleutels_absoluut!$C317,CBS_bodemgebruik_2015!$B:$B,0),MATCH(Verdeelsleutels_absoluut!P$1,CBS_bodemgebruik_2015!$C$1:$F$1,0))</f>
        <v>3</v>
      </c>
      <c r="Q317">
        <f>INDEX(CBS_bodemgebruik_2015!$C:$I,MATCH(Verdeelsleutels_absoluut!$C317,CBS_bodemgebruik_2015!$B:$B,0),MATCH(Verdeelsleutels_absoluut!Q$1,CBS_bodemgebruik_2015!$C$1:$I$1,0))</f>
        <v>12</v>
      </c>
      <c r="R317">
        <f>INDEX(CBS_bodemgebruik_2015!$C:$I,MATCH(Verdeelsleutels_absoluut!$C317,CBS_bodemgebruik_2015!$B:$B,0),MATCH(Verdeelsleutels_absoluut!R$1,CBS_bodemgebruik_2015!$C$1:$I$1,0))</f>
        <v>2</v>
      </c>
      <c r="S317">
        <f>INDEX(CBS_bodemgebruik_2015!$C:$I,MATCH(Verdeelsleutels_absoluut!$C317,CBS_bodemgebruik_2015!$B:$B,0),MATCH(Verdeelsleutels_absoluut!S$1,CBS_bodemgebruik_2015!$C$1:$I$1,0))</f>
        <v>79</v>
      </c>
      <c r="T317">
        <f t="shared" si="11"/>
        <v>93</v>
      </c>
      <c r="U317">
        <f>INDEX(CBS_wegen_2019!B:C,MATCH(C317,CBS_wegen_2019!B:B,0),2)</f>
        <v>267</v>
      </c>
    </row>
    <row r="318" spans="2:21">
      <c r="B318" t="str">
        <f>INDEX('ETLocal datasets'!B:C,MATCH(Verdeelsleutels_absoluut!C318,'ETLocal datasets'!C:C,0),1)</f>
        <v>GM1667</v>
      </c>
      <c r="C318" t="str">
        <f>'ETLocal datasets'!C304</f>
        <v>Reusel-De Mierden</v>
      </c>
      <c r="D318">
        <f>INDEX(CBS_bevolking_2018!B:C,MATCH(Verdeelsleutels_absoluut!C318,CBS_bevolking_2018!B:B,0),2)</f>
        <v>13060</v>
      </c>
      <c r="E318">
        <f>INDEX(CBS_landbouw_2018!$C:$I,MATCH(Verdeelsleutels_absoluut!$C318,CBS_landbouw_2018!$B:$B,0),MATCH(Verdeelsleutels_absoluut!E$1,CBS_landbouw_2018!$C$1:$I$1,0))</f>
        <v>454651</v>
      </c>
      <c r="F318">
        <f>INDEX(CBS_landbouw_2018!$C:$I,MATCH(Verdeelsleutels_absoluut!$C318,CBS_landbouw_2018!$B:$B,0),MATCH(Verdeelsleutels_absoluut!F$1,CBS_landbouw_2018!$C$1:$I$1,0))</f>
        <v>27453</v>
      </c>
      <c r="G318">
        <f>INDEX(CBS_landbouw_2018!$C:$I,MATCH(Verdeelsleutels_absoluut!$C318,CBS_landbouw_2018!$B:$B,0),MATCH(Verdeelsleutels_absoluut!G$1,CBS_landbouw_2018!$C$1:$I$1,0))</f>
        <v>4411</v>
      </c>
      <c r="H318">
        <f>INDEX(CBS_landbouw_2018!$C:$I,MATCH(Verdeelsleutels_absoluut!$C318,CBS_landbouw_2018!$B:$B,0),MATCH(Verdeelsleutels_absoluut!H$1,CBS_landbouw_2018!$C$1:$I$1,0))</f>
        <v>353670</v>
      </c>
      <c r="I318">
        <f>INDEX(CBS_landbouw_2018!$C:$I,MATCH(Verdeelsleutels_absoluut!$C318,CBS_landbouw_2018!$B:$B,0),MATCH(Verdeelsleutels_absoluut!I$1,CBS_landbouw_2018!$C$1:$I$1,0))</f>
        <v>481676</v>
      </c>
      <c r="J318">
        <f>INDEX(CBS_landbouw_2018!$C:$I,MATCH(Verdeelsleutels_absoluut!$C318,CBS_landbouw_2018!$B:$B,0),MATCH(Verdeelsleutels_absoluut!J$1,CBS_landbouw_2018!$C$1:$I$1,0))</f>
        <v>36644</v>
      </c>
      <c r="K318">
        <f>INDEX(CBS_landbouw_2018!$C:$I,MATCH(Verdeelsleutels_absoluut!$C318,CBS_landbouw_2018!$B:$B,0),MATCH(Verdeelsleutels_absoluut!K$1,CBS_landbouw_2018!$C$1:$I$1,0))</f>
        <v>45570</v>
      </c>
      <c r="L318">
        <f t="shared" si="12"/>
        <v>427198</v>
      </c>
      <c r="M318">
        <f>INDEX(CBS_bodemgebruik_2015!$C:$F,MATCH(Verdeelsleutels_absoluut!$C318,CBS_bodemgebruik_2015!$B:$B,0),MATCH(Verdeelsleutels_absoluut!M$1,CBS_bodemgebruik_2015!$C$1:$F$1,0))</f>
        <v>4831</v>
      </c>
      <c r="N318">
        <f>INDEX(CBS_bodemgebruik_2015!$C:$F,MATCH(Verdeelsleutels_absoluut!$C318,CBS_bodemgebruik_2015!$B:$B,0),MATCH(Verdeelsleutels_absoluut!N$1,CBS_bodemgebruik_2015!$C$1:$F$1,0))</f>
        <v>2</v>
      </c>
      <c r="O318">
        <f>INDEX(CBS_bodemgebruik_2015!$C:$F,MATCH(Verdeelsleutels_absoluut!$C318,CBS_bodemgebruik_2015!$B:$B,0),MATCH(Verdeelsleutels_absoluut!O$1,CBS_bodemgebruik_2015!$C$1:$F$1,0))</f>
        <v>2081</v>
      </c>
      <c r="P318">
        <f>INDEX(CBS_bodemgebruik_2015!$C:$F,MATCH(Verdeelsleutels_absoluut!$C318,CBS_bodemgebruik_2015!$B:$B,0),MATCH(Verdeelsleutels_absoluut!P$1,CBS_bodemgebruik_2015!$C$1:$F$1,0))</f>
        <v>103</v>
      </c>
      <c r="Q318">
        <f>INDEX(CBS_bodemgebruik_2015!$C:$I,MATCH(Verdeelsleutels_absoluut!$C318,CBS_bodemgebruik_2015!$B:$B,0),MATCH(Verdeelsleutels_absoluut!Q$1,CBS_bodemgebruik_2015!$C$1:$I$1,0))</f>
        <v>149</v>
      </c>
      <c r="R318">
        <f>INDEX(CBS_bodemgebruik_2015!$C:$I,MATCH(Verdeelsleutels_absoluut!$C318,CBS_bodemgebruik_2015!$B:$B,0),MATCH(Verdeelsleutels_absoluut!R$1,CBS_bodemgebruik_2015!$C$1:$I$1,0))</f>
        <v>4</v>
      </c>
      <c r="S318">
        <f>INDEX(CBS_bodemgebruik_2015!$C:$I,MATCH(Verdeelsleutels_absoluut!$C318,CBS_bodemgebruik_2015!$B:$B,0),MATCH(Verdeelsleutels_absoluut!S$1,CBS_bodemgebruik_2015!$C$1:$I$1,0))</f>
        <v>74</v>
      </c>
      <c r="T318">
        <f t="shared" si="11"/>
        <v>227</v>
      </c>
      <c r="U318">
        <f>INDEX(CBS_wegen_2019!B:C,MATCH(C318,CBS_wegen_2019!B:B,0),2)</f>
        <v>214</v>
      </c>
    </row>
    <row r="319" spans="2:21">
      <c r="B319" t="str">
        <f>INDEX('ETLocal datasets'!B:C,MATCH(Verdeelsleutels_absoluut!C319,'ETLocal datasets'!C:C,0),1)</f>
        <v>GM1669</v>
      </c>
      <c r="C319" t="str">
        <f>'ETLocal datasets'!C305</f>
        <v>Roerdalen</v>
      </c>
      <c r="D319">
        <f>INDEX(CBS_bevolking_2018!B:C,MATCH(Verdeelsleutels_absoluut!C319,CBS_bevolking_2018!B:B,0),2)</f>
        <v>20615</v>
      </c>
      <c r="E319">
        <f>INDEX(CBS_landbouw_2018!$C:$I,MATCH(Verdeelsleutels_absoluut!$C319,CBS_landbouw_2018!$B:$B,0),MATCH(Verdeelsleutels_absoluut!E$1,CBS_landbouw_2018!$C$1:$I$1,0))</f>
        <v>407817</v>
      </c>
      <c r="F319">
        <f>INDEX(CBS_landbouw_2018!$C:$I,MATCH(Verdeelsleutels_absoluut!$C319,CBS_landbouw_2018!$B:$B,0),MATCH(Verdeelsleutels_absoluut!F$1,CBS_landbouw_2018!$C$1:$I$1,0))</f>
        <v>55510</v>
      </c>
      <c r="G319">
        <f>INDEX(CBS_landbouw_2018!$C:$I,MATCH(Verdeelsleutels_absoluut!$C319,CBS_landbouw_2018!$B:$B,0),MATCH(Verdeelsleutels_absoluut!G$1,CBS_landbouw_2018!$C$1:$I$1,0))</f>
        <v>1681</v>
      </c>
      <c r="H319">
        <f>INDEX(CBS_landbouw_2018!$C:$I,MATCH(Verdeelsleutels_absoluut!$C319,CBS_landbouw_2018!$B:$B,0),MATCH(Verdeelsleutels_absoluut!H$1,CBS_landbouw_2018!$C$1:$I$1,0))</f>
        <v>36222</v>
      </c>
      <c r="I319">
        <f>INDEX(CBS_landbouw_2018!$C:$I,MATCH(Verdeelsleutels_absoluut!$C319,CBS_landbouw_2018!$B:$B,0),MATCH(Verdeelsleutels_absoluut!I$1,CBS_landbouw_2018!$C$1:$I$1,0))</f>
        <v>22536</v>
      </c>
      <c r="J319">
        <f>INDEX(CBS_landbouw_2018!$C:$I,MATCH(Verdeelsleutels_absoluut!$C319,CBS_landbouw_2018!$B:$B,0),MATCH(Verdeelsleutels_absoluut!J$1,CBS_landbouw_2018!$C$1:$I$1,0))</f>
        <v>83123</v>
      </c>
      <c r="K319">
        <f>INDEX(CBS_landbouw_2018!$C:$I,MATCH(Verdeelsleutels_absoluut!$C319,CBS_landbouw_2018!$B:$B,0),MATCH(Verdeelsleutels_absoluut!K$1,CBS_landbouw_2018!$C$1:$I$1,0))</f>
        <v>12042</v>
      </c>
      <c r="L319">
        <f t="shared" si="12"/>
        <v>352307</v>
      </c>
      <c r="M319">
        <f>INDEX(CBS_bodemgebruik_2015!$C:$F,MATCH(Verdeelsleutels_absoluut!$C319,CBS_bodemgebruik_2015!$B:$B,0),MATCH(Verdeelsleutels_absoluut!M$1,CBS_bodemgebruik_2015!$C$1:$F$1,0))</f>
        <v>4962</v>
      </c>
      <c r="N319">
        <f>INDEX(CBS_bodemgebruik_2015!$C:$F,MATCH(Verdeelsleutels_absoluut!$C319,CBS_bodemgebruik_2015!$B:$B,0),MATCH(Verdeelsleutels_absoluut!N$1,CBS_bodemgebruik_2015!$C$1:$F$1,0))</f>
        <v>2</v>
      </c>
      <c r="O319">
        <f>INDEX(CBS_bodemgebruik_2015!$C:$F,MATCH(Verdeelsleutels_absoluut!$C319,CBS_bodemgebruik_2015!$B:$B,0),MATCH(Verdeelsleutels_absoluut!O$1,CBS_bodemgebruik_2015!$C$1:$F$1,0))</f>
        <v>2342</v>
      </c>
      <c r="P319">
        <f>INDEX(CBS_bodemgebruik_2015!$C:$F,MATCH(Verdeelsleutels_absoluut!$C319,CBS_bodemgebruik_2015!$B:$B,0),MATCH(Verdeelsleutels_absoluut!P$1,CBS_bodemgebruik_2015!$C$1:$F$1,0))</f>
        <v>363</v>
      </c>
      <c r="Q319">
        <f>INDEX(CBS_bodemgebruik_2015!$C:$I,MATCH(Verdeelsleutels_absoluut!$C319,CBS_bodemgebruik_2015!$B:$B,0),MATCH(Verdeelsleutels_absoluut!Q$1,CBS_bodemgebruik_2015!$C$1:$I$1,0))</f>
        <v>60</v>
      </c>
      <c r="R319">
        <f>INDEX(CBS_bodemgebruik_2015!$C:$I,MATCH(Verdeelsleutels_absoluut!$C319,CBS_bodemgebruik_2015!$B:$B,0),MATCH(Verdeelsleutels_absoluut!R$1,CBS_bodemgebruik_2015!$C$1:$I$1,0))</f>
        <v>3</v>
      </c>
      <c r="S319">
        <f>INDEX(CBS_bodemgebruik_2015!$C:$I,MATCH(Verdeelsleutels_absoluut!$C319,CBS_bodemgebruik_2015!$B:$B,0),MATCH(Verdeelsleutels_absoluut!S$1,CBS_bodemgebruik_2015!$C$1:$I$1,0))</f>
        <v>54</v>
      </c>
      <c r="T319">
        <f t="shared" si="11"/>
        <v>117</v>
      </c>
      <c r="U319">
        <f>INDEX(CBS_wegen_2019!B:C,MATCH(C319,CBS_wegen_2019!B:B,0),2)</f>
        <v>348</v>
      </c>
    </row>
    <row r="320" spans="2:21">
      <c r="B320" t="str">
        <f>INDEX('ETLocal datasets'!B:C,MATCH(Verdeelsleutels_absoluut!C320,'ETLocal datasets'!C:C,0),1)</f>
        <v>GM1674</v>
      </c>
      <c r="C320" t="str">
        <f>'ETLocal datasets'!C306</f>
        <v>Roosendaal</v>
      </c>
      <c r="D320">
        <f>INDEX(CBS_bevolking_2018!B:C,MATCH(Verdeelsleutels_absoluut!C320,CBS_bevolking_2018!B:B,0),2)</f>
        <v>77032</v>
      </c>
      <c r="E320">
        <f>INDEX(CBS_landbouw_2018!$C:$I,MATCH(Verdeelsleutels_absoluut!$C320,CBS_landbouw_2018!$B:$B,0),MATCH(Verdeelsleutels_absoluut!E$1,CBS_landbouw_2018!$C$1:$I$1,0))</f>
        <v>570489</v>
      </c>
      <c r="F320">
        <f>INDEX(CBS_landbouw_2018!$C:$I,MATCH(Verdeelsleutels_absoluut!$C320,CBS_landbouw_2018!$B:$B,0),MATCH(Verdeelsleutels_absoluut!F$1,CBS_landbouw_2018!$C$1:$I$1,0))</f>
        <v>61835</v>
      </c>
      <c r="G320">
        <f>INDEX(CBS_landbouw_2018!$C:$I,MATCH(Verdeelsleutels_absoluut!$C320,CBS_landbouw_2018!$B:$B,0),MATCH(Verdeelsleutels_absoluut!G$1,CBS_landbouw_2018!$C$1:$I$1,0))</f>
        <v>3920</v>
      </c>
      <c r="H320">
        <f>INDEX(CBS_landbouw_2018!$C:$I,MATCH(Verdeelsleutels_absoluut!$C320,CBS_landbouw_2018!$B:$B,0),MATCH(Verdeelsleutels_absoluut!H$1,CBS_landbouw_2018!$C$1:$I$1,0))</f>
        <v>35967</v>
      </c>
      <c r="I320">
        <f>INDEX(CBS_landbouw_2018!$C:$I,MATCH(Verdeelsleutels_absoluut!$C320,CBS_landbouw_2018!$B:$B,0),MATCH(Verdeelsleutels_absoluut!I$1,CBS_landbouw_2018!$C$1:$I$1,0))</f>
        <v>253848</v>
      </c>
      <c r="J320">
        <f>INDEX(CBS_landbouw_2018!$C:$I,MATCH(Verdeelsleutels_absoluut!$C320,CBS_landbouw_2018!$B:$B,0),MATCH(Verdeelsleutels_absoluut!J$1,CBS_landbouw_2018!$C$1:$I$1,0))</f>
        <v>31186</v>
      </c>
      <c r="K320">
        <f>INDEX(CBS_landbouw_2018!$C:$I,MATCH(Verdeelsleutels_absoluut!$C320,CBS_landbouw_2018!$B:$B,0),MATCH(Verdeelsleutels_absoluut!K$1,CBS_landbouw_2018!$C$1:$I$1,0))</f>
        <v>45264</v>
      </c>
      <c r="L320">
        <f t="shared" si="12"/>
        <v>508654</v>
      </c>
      <c r="M320">
        <f>INDEX(CBS_bodemgebruik_2015!$C:$F,MATCH(Verdeelsleutels_absoluut!$C320,CBS_bodemgebruik_2015!$B:$B,0),MATCH(Verdeelsleutels_absoluut!M$1,CBS_bodemgebruik_2015!$C$1:$F$1,0))</f>
        <v>7116</v>
      </c>
      <c r="N320">
        <f>INDEX(CBS_bodemgebruik_2015!$C:$F,MATCH(Verdeelsleutels_absoluut!$C320,CBS_bodemgebruik_2015!$B:$B,0),MATCH(Verdeelsleutels_absoluut!N$1,CBS_bodemgebruik_2015!$C$1:$F$1,0))</f>
        <v>116</v>
      </c>
      <c r="O320">
        <f>INDEX(CBS_bodemgebruik_2015!$C:$F,MATCH(Verdeelsleutels_absoluut!$C320,CBS_bodemgebruik_2015!$B:$B,0),MATCH(Verdeelsleutels_absoluut!O$1,CBS_bodemgebruik_2015!$C$1:$F$1,0))</f>
        <v>665</v>
      </c>
      <c r="P320">
        <f>INDEX(CBS_bodemgebruik_2015!$C:$F,MATCH(Verdeelsleutels_absoluut!$C320,CBS_bodemgebruik_2015!$B:$B,0),MATCH(Verdeelsleutels_absoluut!P$1,CBS_bodemgebruik_2015!$C$1:$F$1,0))</f>
        <v>5</v>
      </c>
      <c r="Q320">
        <f>INDEX(CBS_bodemgebruik_2015!$C:$I,MATCH(Verdeelsleutels_absoluut!$C320,CBS_bodemgebruik_2015!$B:$B,0),MATCH(Verdeelsleutels_absoluut!Q$1,CBS_bodemgebruik_2015!$C$1:$I$1,0))</f>
        <v>0</v>
      </c>
      <c r="R320">
        <f>INDEX(CBS_bodemgebruik_2015!$C:$I,MATCH(Verdeelsleutels_absoluut!$C320,CBS_bodemgebruik_2015!$B:$B,0),MATCH(Verdeelsleutels_absoluut!R$1,CBS_bodemgebruik_2015!$C$1:$I$1,0))</f>
        <v>6</v>
      </c>
      <c r="S320">
        <f>INDEX(CBS_bodemgebruik_2015!$C:$I,MATCH(Verdeelsleutels_absoluut!$C320,CBS_bodemgebruik_2015!$B:$B,0),MATCH(Verdeelsleutels_absoluut!S$1,CBS_bodemgebruik_2015!$C$1:$I$1,0))</f>
        <v>44</v>
      </c>
      <c r="T320">
        <f t="shared" si="11"/>
        <v>50</v>
      </c>
      <c r="U320">
        <f>INDEX(CBS_wegen_2019!B:C,MATCH(C320,CBS_wegen_2019!B:B,0),2)</f>
        <v>545</v>
      </c>
    </row>
    <row r="321" spans="2:21">
      <c r="B321" t="str">
        <f>INDEX('ETLocal datasets'!B:C,MATCH(Verdeelsleutels_absoluut!C321,'ETLocal datasets'!C:C,0),1)</f>
        <v>GM1676</v>
      </c>
      <c r="C321" t="str">
        <f>'ETLocal datasets'!C307</f>
        <v>Schouwen-Duiveland</v>
      </c>
      <c r="D321">
        <f>INDEX(CBS_bevolking_2018!B:C,MATCH(Verdeelsleutels_absoluut!C321,CBS_bevolking_2018!B:B,0),2)</f>
        <v>33779</v>
      </c>
      <c r="E321">
        <f>INDEX(CBS_landbouw_2018!$C:$I,MATCH(Verdeelsleutels_absoluut!$C321,CBS_landbouw_2018!$B:$B,0),MATCH(Verdeelsleutels_absoluut!E$1,CBS_landbouw_2018!$C$1:$I$1,0))</f>
        <v>1292879</v>
      </c>
      <c r="F321">
        <f>INDEX(CBS_landbouw_2018!$C:$I,MATCH(Verdeelsleutels_absoluut!$C321,CBS_landbouw_2018!$B:$B,0),MATCH(Verdeelsleutels_absoluut!F$1,CBS_landbouw_2018!$C$1:$I$1,0))</f>
        <v>99542</v>
      </c>
      <c r="G321">
        <f>INDEX(CBS_landbouw_2018!$C:$I,MATCH(Verdeelsleutels_absoluut!$C321,CBS_landbouw_2018!$B:$B,0),MATCH(Verdeelsleutels_absoluut!G$1,CBS_landbouw_2018!$C$1:$I$1,0))</f>
        <v>2328</v>
      </c>
      <c r="H321">
        <f>INDEX(CBS_landbouw_2018!$C:$I,MATCH(Verdeelsleutels_absoluut!$C321,CBS_landbouw_2018!$B:$B,0),MATCH(Verdeelsleutels_absoluut!H$1,CBS_landbouw_2018!$C$1:$I$1,0))</f>
        <v>5732</v>
      </c>
      <c r="I321">
        <f>INDEX(CBS_landbouw_2018!$C:$I,MATCH(Verdeelsleutels_absoluut!$C321,CBS_landbouw_2018!$B:$B,0),MATCH(Verdeelsleutels_absoluut!I$1,CBS_landbouw_2018!$C$1:$I$1,0))</f>
        <v>40376</v>
      </c>
      <c r="J321">
        <f>INDEX(CBS_landbouw_2018!$C:$I,MATCH(Verdeelsleutels_absoluut!$C321,CBS_landbouw_2018!$B:$B,0),MATCH(Verdeelsleutels_absoluut!J$1,CBS_landbouw_2018!$C$1:$I$1,0))</f>
        <v>249644</v>
      </c>
      <c r="K321">
        <f>INDEX(CBS_landbouw_2018!$C:$I,MATCH(Verdeelsleutels_absoluut!$C321,CBS_landbouw_2018!$B:$B,0),MATCH(Verdeelsleutels_absoluut!K$1,CBS_landbouw_2018!$C$1:$I$1,0))</f>
        <v>152783</v>
      </c>
      <c r="L321">
        <f t="shared" si="12"/>
        <v>1193337</v>
      </c>
      <c r="M321">
        <f>INDEX(CBS_bodemgebruik_2015!$C:$F,MATCH(Verdeelsleutels_absoluut!$C321,CBS_bodemgebruik_2015!$B:$B,0),MATCH(Verdeelsleutels_absoluut!M$1,CBS_bodemgebruik_2015!$C$1:$F$1,0))</f>
        <v>15397</v>
      </c>
      <c r="N321">
        <f>INDEX(CBS_bodemgebruik_2015!$C:$F,MATCH(Verdeelsleutels_absoluut!$C321,CBS_bodemgebruik_2015!$B:$B,0),MATCH(Verdeelsleutels_absoluut!N$1,CBS_bodemgebruik_2015!$C$1:$F$1,0))</f>
        <v>61</v>
      </c>
      <c r="O321">
        <f>INDEX(CBS_bodemgebruik_2015!$C:$F,MATCH(Verdeelsleutels_absoluut!$C321,CBS_bodemgebruik_2015!$B:$B,0),MATCH(Verdeelsleutels_absoluut!O$1,CBS_bodemgebruik_2015!$C$1:$F$1,0))</f>
        <v>948</v>
      </c>
      <c r="P321">
        <f>INDEX(CBS_bodemgebruik_2015!$C:$F,MATCH(Verdeelsleutels_absoluut!$C321,CBS_bodemgebruik_2015!$B:$B,0),MATCH(Verdeelsleutels_absoluut!P$1,CBS_bodemgebruik_2015!$C$1:$F$1,0))</f>
        <v>2061</v>
      </c>
      <c r="Q321">
        <f>INDEX(CBS_bodemgebruik_2015!$C:$I,MATCH(Verdeelsleutels_absoluut!$C321,CBS_bodemgebruik_2015!$B:$B,0),MATCH(Verdeelsleutels_absoluut!Q$1,CBS_bodemgebruik_2015!$C$1:$I$1,0))</f>
        <v>1087</v>
      </c>
      <c r="R321">
        <f>INDEX(CBS_bodemgebruik_2015!$C:$I,MATCH(Verdeelsleutels_absoluut!$C321,CBS_bodemgebruik_2015!$B:$B,0),MATCH(Verdeelsleutels_absoluut!R$1,CBS_bodemgebruik_2015!$C$1:$I$1,0))</f>
        <v>58</v>
      </c>
      <c r="S321">
        <f>INDEX(CBS_bodemgebruik_2015!$C:$I,MATCH(Verdeelsleutels_absoluut!$C321,CBS_bodemgebruik_2015!$B:$B,0),MATCH(Verdeelsleutels_absoluut!S$1,CBS_bodemgebruik_2015!$C$1:$I$1,0))</f>
        <v>591</v>
      </c>
      <c r="T321">
        <f t="shared" si="11"/>
        <v>1736</v>
      </c>
      <c r="U321">
        <f>INDEX(CBS_wegen_2019!B:C,MATCH(C321,CBS_wegen_2019!B:B,0),2)</f>
        <v>671</v>
      </c>
    </row>
    <row r="322" spans="2:21">
      <c r="B322" t="str">
        <f>INDEX('ETLocal datasets'!B:C,MATCH(Verdeelsleutels_absoluut!C322,'ETLocal datasets'!C:C,0),1)</f>
        <v>GM1680</v>
      </c>
      <c r="C322" t="str">
        <f>'ETLocal datasets'!C308</f>
        <v>Aa en Hunze</v>
      </c>
      <c r="D322">
        <f>INDEX(CBS_bevolking_2018!B:C,MATCH(Verdeelsleutels_absoluut!C322,CBS_bevolking_2018!B:B,0),2)</f>
        <v>25386</v>
      </c>
      <c r="E322">
        <f>INDEX(CBS_landbouw_2018!$C:$I,MATCH(Verdeelsleutels_absoluut!$C322,CBS_landbouw_2018!$B:$B,0),MATCH(Verdeelsleutels_absoluut!E$1,CBS_landbouw_2018!$C$1:$I$1,0))</f>
        <v>1413737</v>
      </c>
      <c r="F322">
        <f>INDEX(CBS_landbouw_2018!$C:$I,MATCH(Verdeelsleutels_absoluut!$C322,CBS_landbouw_2018!$B:$B,0),MATCH(Verdeelsleutels_absoluut!F$1,CBS_landbouw_2018!$C$1:$I$1,0))</f>
        <v>257212</v>
      </c>
      <c r="G322">
        <f>INDEX(CBS_landbouw_2018!$C:$I,MATCH(Verdeelsleutels_absoluut!$C322,CBS_landbouw_2018!$B:$B,0),MATCH(Verdeelsleutels_absoluut!G$1,CBS_landbouw_2018!$C$1:$I$1,0))</f>
        <v>7092</v>
      </c>
      <c r="H322">
        <f>INDEX(CBS_landbouw_2018!$C:$I,MATCH(Verdeelsleutels_absoluut!$C322,CBS_landbouw_2018!$B:$B,0),MATCH(Verdeelsleutels_absoluut!H$1,CBS_landbouw_2018!$C$1:$I$1,0))</f>
        <v>0</v>
      </c>
      <c r="I322">
        <f>INDEX(CBS_landbouw_2018!$C:$I,MATCH(Verdeelsleutels_absoluut!$C322,CBS_landbouw_2018!$B:$B,0),MATCH(Verdeelsleutels_absoluut!I$1,CBS_landbouw_2018!$C$1:$I$1,0))</f>
        <v>449859</v>
      </c>
      <c r="J322">
        <f>INDEX(CBS_landbouw_2018!$C:$I,MATCH(Verdeelsleutels_absoluut!$C322,CBS_landbouw_2018!$B:$B,0),MATCH(Verdeelsleutels_absoluut!J$1,CBS_landbouw_2018!$C$1:$I$1,0))</f>
        <v>189372</v>
      </c>
      <c r="K322">
        <f>INDEX(CBS_landbouw_2018!$C:$I,MATCH(Verdeelsleutels_absoluut!$C322,CBS_landbouw_2018!$B:$B,0),MATCH(Verdeelsleutels_absoluut!K$1,CBS_landbouw_2018!$C$1:$I$1,0))</f>
        <v>8012</v>
      </c>
      <c r="L322">
        <f t="shared" si="12"/>
        <v>1156525</v>
      </c>
      <c r="M322">
        <f>INDEX(CBS_bodemgebruik_2015!$C:$F,MATCH(Verdeelsleutels_absoluut!$C322,CBS_bodemgebruik_2015!$B:$B,0),MATCH(Verdeelsleutels_absoluut!M$1,CBS_bodemgebruik_2015!$C$1:$F$1,0))</f>
        <v>18751</v>
      </c>
      <c r="N322">
        <f>INDEX(CBS_bodemgebruik_2015!$C:$F,MATCH(Verdeelsleutels_absoluut!$C322,CBS_bodemgebruik_2015!$B:$B,0),MATCH(Verdeelsleutels_absoluut!N$1,CBS_bodemgebruik_2015!$C$1:$F$1,0))</f>
        <v>26</v>
      </c>
      <c r="O322">
        <f>INDEX(CBS_bodemgebruik_2015!$C:$F,MATCH(Verdeelsleutels_absoluut!$C322,CBS_bodemgebruik_2015!$B:$B,0),MATCH(Verdeelsleutels_absoluut!O$1,CBS_bodemgebruik_2015!$C$1:$F$1,0))</f>
        <v>5133</v>
      </c>
      <c r="P322">
        <f>INDEX(CBS_bodemgebruik_2015!$C:$F,MATCH(Verdeelsleutels_absoluut!$C322,CBS_bodemgebruik_2015!$B:$B,0),MATCH(Verdeelsleutels_absoluut!P$1,CBS_bodemgebruik_2015!$C$1:$F$1,0))</f>
        <v>898</v>
      </c>
      <c r="Q322">
        <f>INDEX(CBS_bodemgebruik_2015!$C:$I,MATCH(Verdeelsleutels_absoluut!$C322,CBS_bodemgebruik_2015!$B:$B,0),MATCH(Verdeelsleutels_absoluut!Q$1,CBS_bodemgebruik_2015!$C$1:$I$1,0))</f>
        <v>574</v>
      </c>
      <c r="R322">
        <f>INDEX(CBS_bodemgebruik_2015!$C:$I,MATCH(Verdeelsleutels_absoluut!$C322,CBS_bodemgebruik_2015!$B:$B,0),MATCH(Verdeelsleutels_absoluut!R$1,CBS_bodemgebruik_2015!$C$1:$I$1,0))</f>
        <v>10</v>
      </c>
      <c r="S322">
        <f>INDEX(CBS_bodemgebruik_2015!$C:$I,MATCH(Verdeelsleutels_absoluut!$C322,CBS_bodemgebruik_2015!$B:$B,0),MATCH(Verdeelsleutels_absoluut!S$1,CBS_bodemgebruik_2015!$C$1:$I$1,0))</f>
        <v>166</v>
      </c>
      <c r="T322">
        <f t="shared" si="11"/>
        <v>750</v>
      </c>
      <c r="U322">
        <f>INDEX(CBS_wegen_2019!B:C,MATCH(C322,CBS_wegen_2019!B:B,0),2)</f>
        <v>540</v>
      </c>
    </row>
    <row r="323" spans="2:21">
      <c r="B323" t="str">
        <f>INDEX('ETLocal datasets'!B:C,MATCH(Verdeelsleutels_absoluut!C323,'ETLocal datasets'!C:C,0),1)</f>
        <v>GM1681</v>
      </c>
      <c r="C323" t="str">
        <f>'ETLocal datasets'!C309</f>
        <v>Borger-Odoorn</v>
      </c>
      <c r="D323">
        <f>INDEX(CBS_bevolking_2018!B:C,MATCH(Verdeelsleutels_absoluut!C323,CBS_bevolking_2018!B:B,0),2)</f>
        <v>25372</v>
      </c>
      <c r="E323">
        <f>INDEX(CBS_landbouw_2018!$C:$I,MATCH(Verdeelsleutels_absoluut!$C323,CBS_landbouw_2018!$B:$B,0),MATCH(Verdeelsleutels_absoluut!E$1,CBS_landbouw_2018!$C$1:$I$1,0))</f>
        <v>1746398</v>
      </c>
      <c r="F323">
        <f>INDEX(CBS_landbouw_2018!$C:$I,MATCH(Verdeelsleutels_absoluut!$C323,CBS_landbouw_2018!$B:$B,0),MATCH(Verdeelsleutels_absoluut!F$1,CBS_landbouw_2018!$C$1:$I$1,0))</f>
        <v>121759</v>
      </c>
      <c r="G323">
        <f>INDEX(CBS_landbouw_2018!$C:$I,MATCH(Verdeelsleutels_absoluut!$C323,CBS_landbouw_2018!$B:$B,0),MATCH(Verdeelsleutels_absoluut!G$1,CBS_landbouw_2018!$C$1:$I$1,0))</f>
        <v>5104</v>
      </c>
      <c r="H323">
        <f>INDEX(CBS_landbouw_2018!$C:$I,MATCH(Verdeelsleutels_absoluut!$C323,CBS_landbouw_2018!$B:$B,0),MATCH(Verdeelsleutels_absoluut!H$1,CBS_landbouw_2018!$C$1:$I$1,0))</f>
        <v>16409</v>
      </c>
      <c r="I323">
        <f>INDEX(CBS_landbouw_2018!$C:$I,MATCH(Verdeelsleutels_absoluut!$C323,CBS_landbouw_2018!$B:$B,0),MATCH(Verdeelsleutels_absoluut!I$1,CBS_landbouw_2018!$C$1:$I$1,0))</f>
        <v>1282400</v>
      </c>
      <c r="J323">
        <f>INDEX(CBS_landbouw_2018!$C:$I,MATCH(Verdeelsleutels_absoluut!$C323,CBS_landbouw_2018!$B:$B,0),MATCH(Verdeelsleutels_absoluut!J$1,CBS_landbouw_2018!$C$1:$I$1,0))</f>
        <v>317179</v>
      </c>
      <c r="K323">
        <f>INDEX(CBS_landbouw_2018!$C:$I,MATCH(Verdeelsleutels_absoluut!$C323,CBS_landbouw_2018!$B:$B,0),MATCH(Verdeelsleutels_absoluut!K$1,CBS_landbouw_2018!$C$1:$I$1,0))</f>
        <v>22030</v>
      </c>
      <c r="L323">
        <f t="shared" si="12"/>
        <v>1624639</v>
      </c>
      <c r="M323">
        <f>INDEX(CBS_bodemgebruik_2015!$C:$F,MATCH(Verdeelsleutels_absoluut!$C323,CBS_bodemgebruik_2015!$B:$B,0),MATCH(Verdeelsleutels_absoluut!M$1,CBS_bodemgebruik_2015!$C$1:$F$1,0))</f>
        <v>21283</v>
      </c>
      <c r="N323">
        <f>INDEX(CBS_bodemgebruik_2015!$C:$F,MATCH(Verdeelsleutels_absoluut!$C323,CBS_bodemgebruik_2015!$B:$B,0),MATCH(Verdeelsleutels_absoluut!N$1,CBS_bodemgebruik_2015!$C$1:$F$1,0))</f>
        <v>43</v>
      </c>
      <c r="O323">
        <f>INDEX(CBS_bodemgebruik_2015!$C:$F,MATCH(Verdeelsleutels_absoluut!$C323,CBS_bodemgebruik_2015!$B:$B,0),MATCH(Verdeelsleutels_absoluut!O$1,CBS_bodemgebruik_2015!$C$1:$F$1,0))</f>
        <v>3331</v>
      </c>
      <c r="P323">
        <f>INDEX(CBS_bodemgebruik_2015!$C:$F,MATCH(Verdeelsleutels_absoluut!$C323,CBS_bodemgebruik_2015!$B:$B,0),MATCH(Verdeelsleutels_absoluut!P$1,CBS_bodemgebruik_2015!$C$1:$F$1,0))</f>
        <v>624</v>
      </c>
      <c r="Q323">
        <f>INDEX(CBS_bodemgebruik_2015!$C:$I,MATCH(Verdeelsleutels_absoluut!$C323,CBS_bodemgebruik_2015!$B:$B,0),MATCH(Verdeelsleutels_absoluut!Q$1,CBS_bodemgebruik_2015!$C$1:$I$1,0))</f>
        <v>139</v>
      </c>
      <c r="R323">
        <f>INDEX(CBS_bodemgebruik_2015!$C:$I,MATCH(Verdeelsleutels_absoluut!$C323,CBS_bodemgebruik_2015!$B:$B,0),MATCH(Verdeelsleutels_absoluut!R$1,CBS_bodemgebruik_2015!$C$1:$I$1,0))</f>
        <v>14</v>
      </c>
      <c r="S323">
        <f>INDEX(CBS_bodemgebruik_2015!$C:$I,MATCH(Verdeelsleutels_absoluut!$C323,CBS_bodemgebruik_2015!$B:$B,0),MATCH(Verdeelsleutels_absoluut!S$1,CBS_bodemgebruik_2015!$C$1:$I$1,0))</f>
        <v>218</v>
      </c>
      <c r="T323">
        <f t="shared" si="11"/>
        <v>371</v>
      </c>
      <c r="U323">
        <f>INDEX(CBS_wegen_2019!B:C,MATCH(C323,CBS_wegen_2019!B:B,0),2)</f>
        <v>552</v>
      </c>
    </row>
    <row r="324" spans="2:21">
      <c r="B324" t="str">
        <f>INDEX('ETLocal datasets'!B:C,MATCH(Verdeelsleutels_absoluut!C324,'ETLocal datasets'!C:C,0),1)</f>
        <v>GM1684</v>
      </c>
      <c r="C324" t="str">
        <f>'ETLocal datasets'!C310</f>
        <v>Cuijk</v>
      </c>
      <c r="D324">
        <f>INDEX(CBS_bevolking_2018!B:C,MATCH(Verdeelsleutels_absoluut!C324,CBS_bevolking_2018!B:B,0),2)</f>
        <v>24931</v>
      </c>
      <c r="E324">
        <f>INDEX(CBS_landbouw_2018!$C:$I,MATCH(Verdeelsleutels_absoluut!$C324,CBS_landbouw_2018!$B:$B,0),MATCH(Verdeelsleutels_absoluut!E$1,CBS_landbouw_2018!$C$1:$I$1,0))</f>
        <v>274039</v>
      </c>
      <c r="F324">
        <f>INDEX(CBS_landbouw_2018!$C:$I,MATCH(Verdeelsleutels_absoluut!$C324,CBS_landbouw_2018!$B:$B,0),MATCH(Verdeelsleutels_absoluut!F$1,CBS_landbouw_2018!$C$1:$I$1,0))</f>
        <v>52154</v>
      </c>
      <c r="G324">
        <f>INDEX(CBS_landbouw_2018!$C:$I,MATCH(Verdeelsleutels_absoluut!$C324,CBS_landbouw_2018!$B:$B,0),MATCH(Verdeelsleutels_absoluut!G$1,CBS_landbouw_2018!$C$1:$I$1,0))</f>
        <v>2605</v>
      </c>
      <c r="H324">
        <f>INDEX(CBS_landbouw_2018!$C:$I,MATCH(Verdeelsleutels_absoluut!$C324,CBS_landbouw_2018!$B:$B,0),MATCH(Verdeelsleutels_absoluut!H$1,CBS_landbouw_2018!$C$1:$I$1,0))</f>
        <v>64697</v>
      </c>
      <c r="I324">
        <f>INDEX(CBS_landbouw_2018!$C:$I,MATCH(Verdeelsleutels_absoluut!$C324,CBS_landbouw_2018!$B:$B,0),MATCH(Verdeelsleutels_absoluut!I$1,CBS_landbouw_2018!$C$1:$I$1,0))</f>
        <v>230426</v>
      </c>
      <c r="J324">
        <f>INDEX(CBS_landbouw_2018!$C:$I,MATCH(Verdeelsleutels_absoluut!$C324,CBS_landbouw_2018!$B:$B,0),MATCH(Verdeelsleutels_absoluut!J$1,CBS_landbouw_2018!$C$1:$I$1,0))</f>
        <v>12987</v>
      </c>
      <c r="K324">
        <f>INDEX(CBS_landbouw_2018!$C:$I,MATCH(Verdeelsleutels_absoluut!$C324,CBS_landbouw_2018!$B:$B,0),MATCH(Verdeelsleutels_absoluut!K$1,CBS_landbouw_2018!$C$1:$I$1,0))</f>
        <v>8082</v>
      </c>
      <c r="L324">
        <f t="shared" si="12"/>
        <v>221885</v>
      </c>
      <c r="M324">
        <f>INDEX(CBS_bodemgebruik_2015!$C:$F,MATCH(Verdeelsleutels_absoluut!$C324,CBS_bodemgebruik_2015!$B:$B,0),MATCH(Verdeelsleutels_absoluut!M$1,CBS_bodemgebruik_2015!$C$1:$F$1,0))</f>
        <v>3685</v>
      </c>
      <c r="N324">
        <f>INDEX(CBS_bodemgebruik_2015!$C:$F,MATCH(Verdeelsleutels_absoluut!$C324,CBS_bodemgebruik_2015!$B:$B,0),MATCH(Verdeelsleutels_absoluut!N$1,CBS_bodemgebruik_2015!$C$1:$F$1,0))</f>
        <v>26</v>
      </c>
      <c r="O324">
        <f>INDEX(CBS_bodemgebruik_2015!$C:$F,MATCH(Verdeelsleutels_absoluut!$C324,CBS_bodemgebruik_2015!$B:$B,0),MATCH(Verdeelsleutels_absoluut!O$1,CBS_bodemgebruik_2015!$C$1:$F$1,0))</f>
        <v>249</v>
      </c>
      <c r="P324">
        <f>INDEX(CBS_bodemgebruik_2015!$C:$F,MATCH(Verdeelsleutels_absoluut!$C324,CBS_bodemgebruik_2015!$B:$B,0),MATCH(Verdeelsleutels_absoluut!P$1,CBS_bodemgebruik_2015!$C$1:$F$1,0))</f>
        <v>0</v>
      </c>
      <c r="Q324">
        <f>INDEX(CBS_bodemgebruik_2015!$C:$I,MATCH(Verdeelsleutels_absoluut!$C324,CBS_bodemgebruik_2015!$B:$B,0),MATCH(Verdeelsleutels_absoluut!Q$1,CBS_bodemgebruik_2015!$C$1:$I$1,0))</f>
        <v>11</v>
      </c>
      <c r="R324">
        <f>INDEX(CBS_bodemgebruik_2015!$C:$I,MATCH(Verdeelsleutels_absoluut!$C324,CBS_bodemgebruik_2015!$B:$B,0),MATCH(Verdeelsleutels_absoluut!R$1,CBS_bodemgebruik_2015!$C$1:$I$1,0))</f>
        <v>82</v>
      </c>
      <c r="S324">
        <f>INDEX(CBS_bodemgebruik_2015!$C:$I,MATCH(Verdeelsleutels_absoluut!$C324,CBS_bodemgebruik_2015!$B:$B,0),MATCH(Verdeelsleutels_absoluut!S$1,CBS_bodemgebruik_2015!$C$1:$I$1,0))</f>
        <v>145</v>
      </c>
      <c r="T324">
        <f t="shared" si="11"/>
        <v>238</v>
      </c>
      <c r="U324">
        <f>INDEX(CBS_wegen_2019!B:C,MATCH(C324,CBS_wegen_2019!B:B,0),2)</f>
        <v>275</v>
      </c>
    </row>
    <row r="325" spans="2:21">
      <c r="B325" t="str">
        <f>INDEX('ETLocal datasets'!B:C,MATCH(Verdeelsleutels_absoluut!C325,'ETLocal datasets'!C:C,0),1)</f>
        <v>GM1685</v>
      </c>
      <c r="C325" t="str">
        <f>'ETLocal datasets'!C311</f>
        <v>Landerd</v>
      </c>
      <c r="D325">
        <f>INDEX(CBS_bevolking_2018!B:C,MATCH(Verdeelsleutels_absoluut!C325,CBS_bevolking_2018!B:B,0),2)</f>
        <v>15529</v>
      </c>
      <c r="E325">
        <f>INDEX(CBS_landbouw_2018!$C:$I,MATCH(Verdeelsleutels_absoluut!$C325,CBS_landbouw_2018!$B:$B,0),MATCH(Verdeelsleutels_absoluut!E$1,CBS_landbouw_2018!$C$1:$I$1,0))</f>
        <v>326299</v>
      </c>
      <c r="F325">
        <f>INDEX(CBS_landbouw_2018!$C:$I,MATCH(Verdeelsleutels_absoluut!$C325,CBS_landbouw_2018!$B:$B,0),MATCH(Verdeelsleutels_absoluut!F$1,CBS_landbouw_2018!$C$1:$I$1,0))</f>
        <v>59658</v>
      </c>
      <c r="G325">
        <f>INDEX(CBS_landbouw_2018!$C:$I,MATCH(Verdeelsleutels_absoluut!$C325,CBS_landbouw_2018!$B:$B,0),MATCH(Verdeelsleutels_absoluut!G$1,CBS_landbouw_2018!$C$1:$I$1,0))</f>
        <v>4052</v>
      </c>
      <c r="H325">
        <f>INDEX(CBS_landbouw_2018!$C:$I,MATCH(Verdeelsleutels_absoluut!$C325,CBS_landbouw_2018!$B:$B,0),MATCH(Verdeelsleutels_absoluut!H$1,CBS_landbouw_2018!$C$1:$I$1,0))</f>
        <v>92730</v>
      </c>
      <c r="I325">
        <f>INDEX(CBS_landbouw_2018!$C:$I,MATCH(Verdeelsleutels_absoluut!$C325,CBS_landbouw_2018!$B:$B,0),MATCH(Verdeelsleutels_absoluut!I$1,CBS_landbouw_2018!$C$1:$I$1,0))</f>
        <v>306824</v>
      </c>
      <c r="J325">
        <f>INDEX(CBS_landbouw_2018!$C:$I,MATCH(Verdeelsleutels_absoluut!$C325,CBS_landbouw_2018!$B:$B,0),MATCH(Verdeelsleutels_absoluut!J$1,CBS_landbouw_2018!$C$1:$I$1,0))</f>
        <v>5883</v>
      </c>
      <c r="K325">
        <f>INDEX(CBS_landbouw_2018!$C:$I,MATCH(Verdeelsleutels_absoluut!$C325,CBS_landbouw_2018!$B:$B,0),MATCH(Verdeelsleutels_absoluut!K$1,CBS_landbouw_2018!$C$1:$I$1,0))</f>
        <v>7882</v>
      </c>
      <c r="L325">
        <f t="shared" si="12"/>
        <v>266641</v>
      </c>
      <c r="M325">
        <f>INDEX(CBS_bodemgebruik_2015!$C:$F,MATCH(Verdeelsleutels_absoluut!$C325,CBS_bodemgebruik_2015!$B:$B,0),MATCH(Verdeelsleutels_absoluut!M$1,CBS_bodemgebruik_2015!$C$1:$F$1,0))</f>
        <v>4543</v>
      </c>
      <c r="N325">
        <f>INDEX(CBS_bodemgebruik_2015!$C:$F,MATCH(Verdeelsleutels_absoluut!$C325,CBS_bodemgebruik_2015!$B:$B,0),MATCH(Verdeelsleutels_absoluut!N$1,CBS_bodemgebruik_2015!$C$1:$F$1,0))</f>
        <v>7</v>
      </c>
      <c r="O325">
        <f>INDEX(CBS_bodemgebruik_2015!$C:$F,MATCH(Verdeelsleutels_absoluut!$C325,CBS_bodemgebruik_2015!$B:$B,0),MATCH(Verdeelsleutels_absoluut!O$1,CBS_bodemgebruik_2015!$C$1:$F$1,0))</f>
        <v>1542</v>
      </c>
      <c r="P325">
        <f>INDEX(CBS_bodemgebruik_2015!$C:$F,MATCH(Verdeelsleutels_absoluut!$C325,CBS_bodemgebruik_2015!$B:$B,0),MATCH(Verdeelsleutels_absoluut!P$1,CBS_bodemgebruik_2015!$C$1:$F$1,0))</f>
        <v>65</v>
      </c>
      <c r="Q325">
        <f>INDEX(CBS_bodemgebruik_2015!$C:$I,MATCH(Verdeelsleutels_absoluut!$C325,CBS_bodemgebruik_2015!$B:$B,0),MATCH(Verdeelsleutels_absoluut!Q$1,CBS_bodemgebruik_2015!$C$1:$I$1,0))</f>
        <v>0</v>
      </c>
      <c r="R325">
        <f>INDEX(CBS_bodemgebruik_2015!$C:$I,MATCH(Verdeelsleutels_absoluut!$C325,CBS_bodemgebruik_2015!$B:$B,0),MATCH(Verdeelsleutels_absoluut!R$1,CBS_bodemgebruik_2015!$C$1:$I$1,0))</f>
        <v>3</v>
      </c>
      <c r="S325">
        <f>INDEX(CBS_bodemgebruik_2015!$C:$I,MATCH(Verdeelsleutels_absoluut!$C325,CBS_bodemgebruik_2015!$B:$B,0),MATCH(Verdeelsleutels_absoluut!S$1,CBS_bodemgebruik_2015!$C$1:$I$1,0))</f>
        <v>4</v>
      </c>
      <c r="T325">
        <f t="shared" si="11"/>
        <v>7</v>
      </c>
      <c r="U325">
        <f>INDEX(CBS_wegen_2019!B:C,MATCH(C325,CBS_wegen_2019!B:B,0),2)</f>
        <v>228</v>
      </c>
    </row>
    <row r="326" spans="2:21">
      <c r="B326" t="str">
        <f>INDEX('ETLocal datasets'!B:C,MATCH(Verdeelsleutels_absoluut!C326,'ETLocal datasets'!C:C,0),1)</f>
        <v>GM1690</v>
      </c>
      <c r="C326" t="str">
        <f>'ETLocal datasets'!C312</f>
        <v>De Wolden</v>
      </c>
      <c r="D326">
        <f>INDEX(CBS_bevolking_2018!B:C,MATCH(Verdeelsleutels_absoluut!C326,CBS_bevolking_2018!B:B,0),2)</f>
        <v>24110</v>
      </c>
      <c r="E326">
        <f>INDEX(CBS_landbouw_2018!$C:$I,MATCH(Verdeelsleutels_absoluut!$C326,CBS_landbouw_2018!$B:$B,0),MATCH(Verdeelsleutels_absoluut!E$1,CBS_landbouw_2018!$C$1:$I$1,0))</f>
        <v>1298537</v>
      </c>
      <c r="F326">
        <f>INDEX(CBS_landbouw_2018!$C:$I,MATCH(Verdeelsleutels_absoluut!$C326,CBS_landbouw_2018!$B:$B,0),MATCH(Verdeelsleutels_absoluut!F$1,CBS_landbouw_2018!$C$1:$I$1,0))</f>
        <v>722742</v>
      </c>
      <c r="G326">
        <f>INDEX(CBS_landbouw_2018!$C:$I,MATCH(Verdeelsleutels_absoluut!$C326,CBS_landbouw_2018!$B:$B,0),MATCH(Verdeelsleutels_absoluut!G$1,CBS_landbouw_2018!$C$1:$I$1,0))</f>
        <v>15975</v>
      </c>
      <c r="H326">
        <f>INDEX(CBS_landbouw_2018!$C:$I,MATCH(Verdeelsleutels_absoluut!$C326,CBS_landbouw_2018!$B:$B,0),MATCH(Verdeelsleutels_absoluut!H$1,CBS_landbouw_2018!$C$1:$I$1,0))</f>
        <v>40226</v>
      </c>
      <c r="I326">
        <f>INDEX(CBS_landbouw_2018!$C:$I,MATCH(Verdeelsleutels_absoluut!$C326,CBS_landbouw_2018!$B:$B,0),MATCH(Verdeelsleutels_absoluut!I$1,CBS_landbouw_2018!$C$1:$I$1,0))</f>
        <v>1337097</v>
      </c>
      <c r="J326">
        <f>INDEX(CBS_landbouw_2018!$C:$I,MATCH(Verdeelsleutels_absoluut!$C326,CBS_landbouw_2018!$B:$B,0),MATCH(Verdeelsleutels_absoluut!J$1,CBS_landbouw_2018!$C$1:$I$1,0))</f>
        <v>48961</v>
      </c>
      <c r="K326">
        <f>INDEX(CBS_landbouw_2018!$C:$I,MATCH(Verdeelsleutels_absoluut!$C326,CBS_landbouw_2018!$B:$B,0),MATCH(Verdeelsleutels_absoluut!K$1,CBS_landbouw_2018!$C$1:$I$1,0))</f>
        <v>2245</v>
      </c>
      <c r="L326">
        <f t="shared" si="12"/>
        <v>575795</v>
      </c>
      <c r="M326">
        <f>INDEX(CBS_bodemgebruik_2015!$C:$F,MATCH(Verdeelsleutels_absoluut!$C326,CBS_bodemgebruik_2015!$B:$B,0),MATCH(Verdeelsleutels_absoluut!M$1,CBS_bodemgebruik_2015!$C$1:$F$1,0))</f>
        <v>18516</v>
      </c>
      <c r="N326">
        <f>INDEX(CBS_bodemgebruik_2015!$C:$F,MATCH(Verdeelsleutels_absoluut!$C326,CBS_bodemgebruik_2015!$B:$B,0),MATCH(Verdeelsleutels_absoluut!N$1,CBS_bodemgebruik_2015!$C$1:$F$1,0))</f>
        <v>8</v>
      </c>
      <c r="O326">
        <f>INDEX(CBS_bodemgebruik_2015!$C:$F,MATCH(Verdeelsleutels_absoluut!$C326,CBS_bodemgebruik_2015!$B:$B,0),MATCH(Verdeelsleutels_absoluut!O$1,CBS_bodemgebruik_2015!$C$1:$F$1,0))</f>
        <v>2109</v>
      </c>
      <c r="P326">
        <f>INDEX(CBS_bodemgebruik_2015!$C:$F,MATCH(Verdeelsleutels_absoluut!$C326,CBS_bodemgebruik_2015!$B:$B,0),MATCH(Verdeelsleutels_absoluut!P$1,CBS_bodemgebruik_2015!$C$1:$F$1,0))</f>
        <v>305</v>
      </c>
      <c r="Q326">
        <f>INDEX(CBS_bodemgebruik_2015!$C:$I,MATCH(Verdeelsleutels_absoluut!$C326,CBS_bodemgebruik_2015!$B:$B,0),MATCH(Verdeelsleutels_absoluut!Q$1,CBS_bodemgebruik_2015!$C$1:$I$1,0))</f>
        <v>111</v>
      </c>
      <c r="R326">
        <f>INDEX(CBS_bodemgebruik_2015!$C:$I,MATCH(Verdeelsleutels_absoluut!$C326,CBS_bodemgebruik_2015!$B:$B,0),MATCH(Verdeelsleutels_absoluut!R$1,CBS_bodemgebruik_2015!$C$1:$I$1,0))</f>
        <v>2</v>
      </c>
      <c r="S326">
        <f>INDEX(CBS_bodemgebruik_2015!$C:$I,MATCH(Verdeelsleutels_absoluut!$C326,CBS_bodemgebruik_2015!$B:$B,0),MATCH(Verdeelsleutels_absoluut!S$1,CBS_bodemgebruik_2015!$C$1:$I$1,0))</f>
        <v>137</v>
      </c>
      <c r="T326">
        <f t="shared" si="11"/>
        <v>250</v>
      </c>
      <c r="U326">
        <f>INDEX(CBS_wegen_2019!B:C,MATCH(C326,CBS_wegen_2019!B:B,0),2)</f>
        <v>511</v>
      </c>
    </row>
    <row r="327" spans="2:21">
      <c r="B327" t="str">
        <f>INDEX('ETLocal datasets'!B:C,MATCH(Verdeelsleutels_absoluut!C327,'ETLocal datasets'!C:C,0),1)</f>
        <v>GM1695</v>
      </c>
      <c r="C327" t="str">
        <f>'ETLocal datasets'!C313</f>
        <v>Noord-Beveland</v>
      </c>
      <c r="D327">
        <f>INDEX(CBS_bevolking_2018!B:C,MATCH(Verdeelsleutels_absoluut!C327,CBS_bevolking_2018!B:B,0),2)</f>
        <v>7308</v>
      </c>
      <c r="E327">
        <f>INDEX(CBS_landbouw_2018!$C:$I,MATCH(Verdeelsleutels_absoluut!$C327,CBS_landbouw_2018!$B:$B,0),MATCH(Verdeelsleutels_absoluut!E$1,CBS_landbouw_2018!$C$1:$I$1,0))</f>
        <v>621753</v>
      </c>
      <c r="F327">
        <f>INDEX(CBS_landbouw_2018!$C:$I,MATCH(Verdeelsleutels_absoluut!$C327,CBS_landbouw_2018!$B:$B,0),MATCH(Verdeelsleutels_absoluut!F$1,CBS_landbouw_2018!$C$1:$I$1,0))</f>
        <v>34787</v>
      </c>
      <c r="G327">
        <f>INDEX(CBS_landbouw_2018!$C:$I,MATCH(Verdeelsleutels_absoluut!$C327,CBS_landbouw_2018!$B:$B,0),MATCH(Verdeelsleutels_absoluut!G$1,CBS_landbouw_2018!$C$1:$I$1,0))</f>
        <v>1752</v>
      </c>
      <c r="H327">
        <f>INDEX(CBS_landbouw_2018!$C:$I,MATCH(Verdeelsleutels_absoluut!$C327,CBS_landbouw_2018!$B:$B,0),MATCH(Verdeelsleutels_absoluut!H$1,CBS_landbouw_2018!$C$1:$I$1,0))</f>
        <v>2</v>
      </c>
      <c r="I327">
        <f>INDEX(CBS_landbouw_2018!$C:$I,MATCH(Verdeelsleutels_absoluut!$C327,CBS_landbouw_2018!$B:$B,0),MATCH(Verdeelsleutels_absoluut!I$1,CBS_landbouw_2018!$C$1:$I$1,0))</f>
        <v>0</v>
      </c>
      <c r="J327">
        <f>INDEX(CBS_landbouw_2018!$C:$I,MATCH(Verdeelsleutels_absoluut!$C327,CBS_landbouw_2018!$B:$B,0),MATCH(Verdeelsleutels_absoluut!J$1,CBS_landbouw_2018!$C$1:$I$1,0))</f>
        <v>195550</v>
      </c>
      <c r="K327">
        <f>INDEX(CBS_landbouw_2018!$C:$I,MATCH(Verdeelsleutels_absoluut!$C327,CBS_landbouw_2018!$B:$B,0),MATCH(Verdeelsleutels_absoluut!K$1,CBS_landbouw_2018!$C$1:$I$1,0))</f>
        <v>50496</v>
      </c>
      <c r="L327">
        <f t="shared" si="12"/>
        <v>586966</v>
      </c>
      <c r="M327">
        <f>INDEX(CBS_bodemgebruik_2015!$C:$F,MATCH(Verdeelsleutels_absoluut!$C327,CBS_bodemgebruik_2015!$B:$B,0),MATCH(Verdeelsleutels_absoluut!M$1,CBS_bodemgebruik_2015!$C$1:$F$1,0))</f>
        <v>7006</v>
      </c>
      <c r="N327">
        <f>INDEX(CBS_bodemgebruik_2015!$C:$F,MATCH(Verdeelsleutels_absoluut!$C327,CBS_bodemgebruik_2015!$B:$B,0),MATCH(Verdeelsleutels_absoluut!N$1,CBS_bodemgebruik_2015!$C$1:$F$1,0))</f>
        <v>2</v>
      </c>
      <c r="O327">
        <f>INDEX(CBS_bodemgebruik_2015!$C:$F,MATCH(Verdeelsleutels_absoluut!$C327,CBS_bodemgebruik_2015!$B:$B,0),MATCH(Verdeelsleutels_absoluut!O$1,CBS_bodemgebruik_2015!$C$1:$F$1,0))</f>
        <v>241</v>
      </c>
      <c r="P327">
        <f>INDEX(CBS_bodemgebruik_2015!$C:$F,MATCH(Verdeelsleutels_absoluut!$C327,CBS_bodemgebruik_2015!$B:$B,0),MATCH(Verdeelsleutels_absoluut!P$1,CBS_bodemgebruik_2015!$C$1:$F$1,0))</f>
        <v>212</v>
      </c>
      <c r="Q327">
        <f>INDEX(CBS_bodemgebruik_2015!$C:$I,MATCH(Verdeelsleutels_absoluut!$C327,CBS_bodemgebruik_2015!$B:$B,0),MATCH(Verdeelsleutels_absoluut!Q$1,CBS_bodemgebruik_2015!$C$1:$I$1,0))</f>
        <v>54</v>
      </c>
      <c r="R327">
        <f>INDEX(CBS_bodemgebruik_2015!$C:$I,MATCH(Verdeelsleutels_absoluut!$C327,CBS_bodemgebruik_2015!$B:$B,0),MATCH(Verdeelsleutels_absoluut!R$1,CBS_bodemgebruik_2015!$C$1:$I$1,0))</f>
        <v>40</v>
      </c>
      <c r="S327">
        <f>INDEX(CBS_bodemgebruik_2015!$C:$I,MATCH(Verdeelsleutels_absoluut!$C327,CBS_bodemgebruik_2015!$B:$B,0),MATCH(Verdeelsleutels_absoluut!S$1,CBS_bodemgebruik_2015!$C$1:$I$1,0))</f>
        <v>67</v>
      </c>
      <c r="T327">
        <f t="shared" si="11"/>
        <v>161</v>
      </c>
      <c r="U327">
        <f>INDEX(CBS_wegen_2019!B:C,MATCH(C327,CBS_wegen_2019!B:B,0),2)</f>
        <v>281</v>
      </c>
    </row>
    <row r="328" spans="2:21">
      <c r="B328" t="str">
        <f>INDEX('ETLocal datasets'!B:C,MATCH(Verdeelsleutels_absoluut!C328,'ETLocal datasets'!C:C,0),1)</f>
        <v>GM1696</v>
      </c>
      <c r="C328" t="str">
        <f>'ETLocal datasets'!C314</f>
        <v>Wijdemeren</v>
      </c>
      <c r="D328">
        <f>INDEX(CBS_bevolking_2018!B:C,MATCH(Verdeelsleutels_absoluut!C328,CBS_bevolking_2018!B:B,0),2)</f>
        <v>24013</v>
      </c>
      <c r="E328">
        <f>INDEX(CBS_landbouw_2018!$C:$I,MATCH(Verdeelsleutels_absoluut!$C328,CBS_landbouw_2018!$B:$B,0),MATCH(Verdeelsleutels_absoluut!E$1,CBS_landbouw_2018!$C$1:$I$1,0))</f>
        <v>122849</v>
      </c>
      <c r="F328">
        <f>INDEX(CBS_landbouw_2018!$C:$I,MATCH(Verdeelsleutels_absoluut!$C328,CBS_landbouw_2018!$B:$B,0),MATCH(Verdeelsleutels_absoluut!F$1,CBS_landbouw_2018!$C$1:$I$1,0))</f>
        <v>113104</v>
      </c>
      <c r="G328">
        <f>INDEX(CBS_landbouw_2018!$C:$I,MATCH(Verdeelsleutels_absoluut!$C328,CBS_landbouw_2018!$B:$B,0),MATCH(Verdeelsleutels_absoluut!G$1,CBS_landbouw_2018!$C$1:$I$1,0))</f>
        <v>1250</v>
      </c>
      <c r="H328">
        <f>INDEX(CBS_landbouw_2018!$C:$I,MATCH(Verdeelsleutels_absoluut!$C328,CBS_landbouw_2018!$B:$B,0),MATCH(Verdeelsleutels_absoluut!H$1,CBS_landbouw_2018!$C$1:$I$1,0))</f>
        <v>0</v>
      </c>
      <c r="I328">
        <f>INDEX(CBS_landbouw_2018!$C:$I,MATCH(Verdeelsleutels_absoluut!$C328,CBS_landbouw_2018!$B:$B,0),MATCH(Verdeelsleutels_absoluut!I$1,CBS_landbouw_2018!$C$1:$I$1,0))</f>
        <v>52894</v>
      </c>
      <c r="J328">
        <f>INDEX(CBS_landbouw_2018!$C:$I,MATCH(Verdeelsleutels_absoluut!$C328,CBS_landbouw_2018!$B:$B,0),MATCH(Verdeelsleutels_absoluut!J$1,CBS_landbouw_2018!$C$1:$I$1,0))</f>
        <v>896</v>
      </c>
      <c r="K328">
        <f>INDEX(CBS_landbouw_2018!$C:$I,MATCH(Verdeelsleutels_absoluut!$C328,CBS_landbouw_2018!$B:$B,0),MATCH(Verdeelsleutels_absoluut!K$1,CBS_landbouw_2018!$C$1:$I$1,0))</f>
        <v>72</v>
      </c>
      <c r="L328">
        <f t="shared" si="12"/>
        <v>9745</v>
      </c>
      <c r="M328">
        <f>INDEX(CBS_bodemgebruik_2015!$C:$F,MATCH(Verdeelsleutels_absoluut!$C328,CBS_bodemgebruik_2015!$B:$B,0),MATCH(Verdeelsleutels_absoluut!M$1,CBS_bodemgebruik_2015!$C$1:$F$1,0))</f>
        <v>2685</v>
      </c>
      <c r="N328">
        <f>INDEX(CBS_bodemgebruik_2015!$C:$F,MATCH(Verdeelsleutels_absoluut!$C328,CBS_bodemgebruik_2015!$B:$B,0),MATCH(Verdeelsleutels_absoluut!N$1,CBS_bodemgebruik_2015!$C$1:$F$1,0))</f>
        <v>10</v>
      </c>
      <c r="O328">
        <f>INDEX(CBS_bodemgebruik_2015!$C:$F,MATCH(Verdeelsleutels_absoluut!$C328,CBS_bodemgebruik_2015!$B:$B,0),MATCH(Verdeelsleutels_absoluut!O$1,CBS_bodemgebruik_2015!$C$1:$F$1,0))</f>
        <v>878</v>
      </c>
      <c r="P328">
        <f>INDEX(CBS_bodemgebruik_2015!$C:$F,MATCH(Verdeelsleutels_absoluut!$C328,CBS_bodemgebruik_2015!$B:$B,0),MATCH(Verdeelsleutels_absoluut!P$1,CBS_bodemgebruik_2015!$C$1:$F$1,0))</f>
        <v>19</v>
      </c>
      <c r="Q328">
        <f>INDEX(CBS_bodemgebruik_2015!$C:$I,MATCH(Verdeelsleutels_absoluut!$C328,CBS_bodemgebruik_2015!$B:$B,0),MATCH(Verdeelsleutels_absoluut!Q$1,CBS_bodemgebruik_2015!$C$1:$I$1,0))</f>
        <v>243</v>
      </c>
      <c r="R328">
        <f>INDEX(CBS_bodemgebruik_2015!$C:$I,MATCH(Verdeelsleutels_absoluut!$C328,CBS_bodemgebruik_2015!$B:$B,0),MATCH(Verdeelsleutels_absoluut!R$1,CBS_bodemgebruik_2015!$C$1:$I$1,0))</f>
        <v>68</v>
      </c>
      <c r="S328">
        <f>INDEX(CBS_bodemgebruik_2015!$C:$I,MATCH(Verdeelsleutels_absoluut!$C328,CBS_bodemgebruik_2015!$B:$B,0),MATCH(Verdeelsleutels_absoluut!S$1,CBS_bodemgebruik_2015!$C$1:$I$1,0))</f>
        <v>2686</v>
      </c>
      <c r="T328">
        <f t="shared" si="11"/>
        <v>2997</v>
      </c>
      <c r="U328">
        <f>INDEX(CBS_wegen_2019!B:C,MATCH(C328,CBS_wegen_2019!B:B,0),2)</f>
        <v>130</v>
      </c>
    </row>
    <row r="329" spans="2:21">
      <c r="B329" t="str">
        <f>INDEX('ETLocal datasets'!B:C,MATCH(Verdeelsleutels_absoluut!C329,'ETLocal datasets'!C:C,0),1)</f>
        <v>GM1699</v>
      </c>
      <c r="C329" t="str">
        <f>'ETLocal datasets'!C315</f>
        <v>Noordenveld</v>
      </c>
      <c r="D329">
        <f>INDEX(CBS_bevolking_2018!B:C,MATCH(Verdeelsleutels_absoluut!C329,CBS_bevolking_2018!B:B,0),2)</f>
        <v>31290</v>
      </c>
      <c r="E329">
        <f>INDEX(CBS_landbouw_2018!$C:$I,MATCH(Verdeelsleutels_absoluut!$C329,CBS_landbouw_2018!$B:$B,0),MATCH(Verdeelsleutels_absoluut!E$1,CBS_landbouw_2018!$C$1:$I$1,0))</f>
        <v>866918</v>
      </c>
      <c r="F329">
        <f>INDEX(CBS_landbouw_2018!$C:$I,MATCH(Verdeelsleutels_absoluut!$C329,CBS_landbouw_2018!$B:$B,0),MATCH(Verdeelsleutels_absoluut!F$1,CBS_landbouw_2018!$C$1:$I$1,0))</f>
        <v>356651</v>
      </c>
      <c r="G329">
        <f>INDEX(CBS_landbouw_2018!$C:$I,MATCH(Verdeelsleutels_absoluut!$C329,CBS_landbouw_2018!$B:$B,0),MATCH(Verdeelsleutels_absoluut!G$1,CBS_landbouw_2018!$C$1:$I$1,0))</f>
        <v>7530</v>
      </c>
      <c r="H329">
        <f>INDEX(CBS_landbouw_2018!$C:$I,MATCH(Verdeelsleutels_absoluut!$C329,CBS_landbouw_2018!$B:$B,0),MATCH(Verdeelsleutels_absoluut!H$1,CBS_landbouw_2018!$C$1:$I$1,0))</f>
        <v>10050</v>
      </c>
      <c r="I329">
        <f>INDEX(CBS_landbouw_2018!$C:$I,MATCH(Verdeelsleutels_absoluut!$C329,CBS_landbouw_2018!$B:$B,0),MATCH(Verdeelsleutels_absoluut!I$1,CBS_landbouw_2018!$C$1:$I$1,0))</f>
        <v>384518</v>
      </c>
      <c r="J329">
        <f>INDEX(CBS_landbouw_2018!$C:$I,MATCH(Verdeelsleutels_absoluut!$C329,CBS_landbouw_2018!$B:$B,0),MATCH(Verdeelsleutels_absoluut!J$1,CBS_landbouw_2018!$C$1:$I$1,0))</f>
        <v>38566</v>
      </c>
      <c r="K329">
        <f>INDEX(CBS_landbouw_2018!$C:$I,MATCH(Verdeelsleutels_absoluut!$C329,CBS_landbouw_2018!$B:$B,0),MATCH(Verdeelsleutels_absoluut!K$1,CBS_landbouw_2018!$C$1:$I$1,0))</f>
        <v>4359</v>
      </c>
      <c r="L329">
        <f t="shared" si="12"/>
        <v>510267</v>
      </c>
      <c r="M329">
        <f>INDEX(CBS_bodemgebruik_2015!$C:$F,MATCH(Verdeelsleutels_absoluut!$C329,CBS_bodemgebruik_2015!$B:$B,0),MATCH(Verdeelsleutels_absoluut!M$1,CBS_bodemgebruik_2015!$C$1:$F$1,0))</f>
        <v>13047</v>
      </c>
      <c r="N329">
        <f>INDEX(CBS_bodemgebruik_2015!$C:$F,MATCH(Verdeelsleutels_absoluut!$C329,CBS_bodemgebruik_2015!$B:$B,0),MATCH(Verdeelsleutels_absoluut!N$1,CBS_bodemgebruik_2015!$C$1:$F$1,0))</f>
        <v>30</v>
      </c>
      <c r="O329">
        <f>INDEX(CBS_bodemgebruik_2015!$C:$F,MATCH(Verdeelsleutels_absoluut!$C329,CBS_bodemgebruik_2015!$B:$B,0),MATCH(Verdeelsleutels_absoluut!O$1,CBS_bodemgebruik_2015!$C$1:$F$1,0))</f>
        <v>2597</v>
      </c>
      <c r="P329">
        <f>INDEX(CBS_bodemgebruik_2015!$C:$F,MATCH(Verdeelsleutels_absoluut!$C329,CBS_bodemgebruik_2015!$B:$B,0),MATCH(Verdeelsleutels_absoluut!P$1,CBS_bodemgebruik_2015!$C$1:$F$1,0))</f>
        <v>798</v>
      </c>
      <c r="Q329">
        <f>INDEX(CBS_bodemgebruik_2015!$C:$I,MATCH(Verdeelsleutels_absoluut!$C329,CBS_bodemgebruik_2015!$B:$B,0),MATCH(Verdeelsleutels_absoluut!Q$1,CBS_bodemgebruik_2015!$C$1:$I$1,0))</f>
        <v>1644</v>
      </c>
      <c r="R329">
        <f>INDEX(CBS_bodemgebruik_2015!$C:$I,MATCH(Verdeelsleutels_absoluut!$C329,CBS_bodemgebruik_2015!$B:$B,0),MATCH(Verdeelsleutels_absoluut!R$1,CBS_bodemgebruik_2015!$C$1:$I$1,0))</f>
        <v>12</v>
      </c>
      <c r="S329">
        <f>INDEX(CBS_bodemgebruik_2015!$C:$I,MATCH(Verdeelsleutels_absoluut!$C329,CBS_bodemgebruik_2015!$B:$B,0),MATCH(Verdeelsleutels_absoluut!S$1,CBS_bodemgebruik_2015!$C$1:$I$1,0))</f>
        <v>542</v>
      </c>
      <c r="T329">
        <f t="shared" si="11"/>
        <v>2198</v>
      </c>
      <c r="U329">
        <f>INDEX(CBS_wegen_2019!B:C,MATCH(C329,CBS_wegen_2019!B:B,0),2)</f>
        <v>469</v>
      </c>
    </row>
    <row r="330" spans="2:21">
      <c r="B330" t="str">
        <f>INDEX('ETLocal datasets'!B:C,MATCH(Verdeelsleutels_absoluut!C330,'ETLocal datasets'!C:C,0),1)</f>
        <v>GM1700</v>
      </c>
      <c r="C330" t="str">
        <f>'ETLocal datasets'!C316</f>
        <v>Twenterand</v>
      </c>
      <c r="D330">
        <f>INDEX(CBS_bevolking_2018!B:C,MATCH(Verdeelsleutels_absoluut!C330,CBS_bevolking_2018!B:B,0),2)</f>
        <v>33792</v>
      </c>
      <c r="E330">
        <f>INDEX(CBS_landbouw_2018!$C:$I,MATCH(Verdeelsleutels_absoluut!$C330,CBS_landbouw_2018!$B:$B,0),MATCH(Verdeelsleutels_absoluut!E$1,CBS_landbouw_2018!$C$1:$I$1,0))</f>
        <v>646589</v>
      </c>
      <c r="F330">
        <f>INDEX(CBS_landbouw_2018!$C:$I,MATCH(Verdeelsleutels_absoluut!$C330,CBS_landbouw_2018!$B:$B,0),MATCH(Verdeelsleutels_absoluut!F$1,CBS_landbouw_2018!$C$1:$I$1,0))</f>
        <v>277051</v>
      </c>
      <c r="G330">
        <f>INDEX(CBS_landbouw_2018!$C:$I,MATCH(Verdeelsleutels_absoluut!$C330,CBS_landbouw_2018!$B:$B,0),MATCH(Verdeelsleutels_absoluut!G$1,CBS_landbouw_2018!$C$1:$I$1,0))</f>
        <v>7339</v>
      </c>
      <c r="H330">
        <f>INDEX(CBS_landbouw_2018!$C:$I,MATCH(Verdeelsleutels_absoluut!$C330,CBS_landbouw_2018!$B:$B,0),MATCH(Verdeelsleutels_absoluut!H$1,CBS_landbouw_2018!$C$1:$I$1,0))</f>
        <v>17489</v>
      </c>
      <c r="I330">
        <f>INDEX(CBS_landbouw_2018!$C:$I,MATCH(Verdeelsleutels_absoluut!$C330,CBS_landbouw_2018!$B:$B,0),MATCH(Verdeelsleutels_absoluut!I$1,CBS_landbouw_2018!$C$1:$I$1,0))</f>
        <v>498969</v>
      </c>
      <c r="J330">
        <f>INDEX(CBS_landbouw_2018!$C:$I,MATCH(Verdeelsleutels_absoluut!$C330,CBS_landbouw_2018!$B:$B,0),MATCH(Verdeelsleutels_absoluut!J$1,CBS_landbouw_2018!$C$1:$I$1,0))</f>
        <v>22042</v>
      </c>
      <c r="K330">
        <f>INDEX(CBS_landbouw_2018!$C:$I,MATCH(Verdeelsleutels_absoluut!$C330,CBS_landbouw_2018!$B:$B,0),MATCH(Verdeelsleutels_absoluut!K$1,CBS_landbouw_2018!$C$1:$I$1,0))</f>
        <v>209</v>
      </c>
      <c r="L330">
        <f t="shared" si="12"/>
        <v>369538</v>
      </c>
      <c r="M330">
        <f>INDEX(CBS_bodemgebruik_2015!$C:$F,MATCH(Verdeelsleutels_absoluut!$C330,CBS_bodemgebruik_2015!$B:$B,0),MATCH(Verdeelsleutels_absoluut!M$1,CBS_bodemgebruik_2015!$C$1:$F$1,0))</f>
        <v>7938</v>
      </c>
      <c r="N330">
        <f>INDEX(CBS_bodemgebruik_2015!$C:$F,MATCH(Verdeelsleutels_absoluut!$C330,CBS_bodemgebruik_2015!$B:$B,0),MATCH(Verdeelsleutels_absoluut!N$1,CBS_bodemgebruik_2015!$C$1:$F$1,0))</f>
        <v>16</v>
      </c>
      <c r="O330">
        <f>INDEX(CBS_bodemgebruik_2015!$C:$F,MATCH(Verdeelsleutels_absoluut!$C330,CBS_bodemgebruik_2015!$B:$B,0),MATCH(Verdeelsleutels_absoluut!O$1,CBS_bodemgebruik_2015!$C$1:$F$1,0))</f>
        <v>534</v>
      </c>
      <c r="P330">
        <f>INDEX(CBS_bodemgebruik_2015!$C:$F,MATCH(Verdeelsleutels_absoluut!$C330,CBS_bodemgebruik_2015!$B:$B,0),MATCH(Verdeelsleutels_absoluut!P$1,CBS_bodemgebruik_2015!$C$1:$F$1,0))</f>
        <v>269</v>
      </c>
      <c r="Q330">
        <f>INDEX(CBS_bodemgebruik_2015!$C:$I,MATCH(Verdeelsleutels_absoluut!$C330,CBS_bodemgebruik_2015!$B:$B,0),MATCH(Verdeelsleutels_absoluut!Q$1,CBS_bodemgebruik_2015!$C$1:$I$1,0))</f>
        <v>422</v>
      </c>
      <c r="R330">
        <f>INDEX(CBS_bodemgebruik_2015!$C:$I,MATCH(Verdeelsleutels_absoluut!$C330,CBS_bodemgebruik_2015!$B:$B,0),MATCH(Verdeelsleutels_absoluut!R$1,CBS_bodemgebruik_2015!$C$1:$I$1,0))</f>
        <v>13</v>
      </c>
      <c r="S330">
        <f>INDEX(CBS_bodemgebruik_2015!$C:$I,MATCH(Verdeelsleutels_absoluut!$C330,CBS_bodemgebruik_2015!$B:$B,0),MATCH(Verdeelsleutels_absoluut!S$1,CBS_bodemgebruik_2015!$C$1:$I$1,0))</f>
        <v>169</v>
      </c>
      <c r="T330">
        <f t="shared" si="11"/>
        <v>604</v>
      </c>
      <c r="U330">
        <f>INDEX(CBS_wegen_2019!B:C,MATCH(C330,CBS_wegen_2019!B:B,0),2)</f>
        <v>376</v>
      </c>
    </row>
    <row r="331" spans="2:21">
      <c r="B331" t="str">
        <f>INDEX('ETLocal datasets'!B:C,MATCH(Verdeelsleutels_absoluut!C331,'ETLocal datasets'!C:C,0),1)</f>
        <v>GM1701</v>
      </c>
      <c r="C331" t="str">
        <f>'ETLocal datasets'!C317</f>
        <v>Westerveld</v>
      </c>
      <c r="D331">
        <f>INDEX(CBS_bevolking_2018!B:C,MATCH(Verdeelsleutels_absoluut!C331,CBS_bevolking_2018!B:B,0),2)</f>
        <v>19348</v>
      </c>
      <c r="E331">
        <f>INDEX(CBS_landbouw_2018!$C:$I,MATCH(Verdeelsleutels_absoluut!$C331,CBS_landbouw_2018!$B:$B,0),MATCH(Verdeelsleutels_absoluut!E$1,CBS_landbouw_2018!$C$1:$I$1,0))</f>
        <v>1026328</v>
      </c>
      <c r="F331">
        <f>INDEX(CBS_landbouw_2018!$C:$I,MATCH(Verdeelsleutels_absoluut!$C331,CBS_landbouw_2018!$B:$B,0),MATCH(Verdeelsleutels_absoluut!F$1,CBS_landbouw_2018!$C$1:$I$1,0))</f>
        <v>499734</v>
      </c>
      <c r="G331">
        <f>INDEX(CBS_landbouw_2018!$C:$I,MATCH(Verdeelsleutels_absoluut!$C331,CBS_landbouw_2018!$B:$B,0),MATCH(Verdeelsleutels_absoluut!G$1,CBS_landbouw_2018!$C$1:$I$1,0))</f>
        <v>12166</v>
      </c>
      <c r="H331">
        <f>INDEX(CBS_landbouw_2018!$C:$I,MATCH(Verdeelsleutels_absoluut!$C331,CBS_landbouw_2018!$B:$B,0),MATCH(Verdeelsleutels_absoluut!H$1,CBS_landbouw_2018!$C$1:$I$1,0))</f>
        <v>10751</v>
      </c>
      <c r="I331">
        <f>INDEX(CBS_landbouw_2018!$C:$I,MATCH(Verdeelsleutels_absoluut!$C331,CBS_landbouw_2018!$B:$B,0),MATCH(Verdeelsleutels_absoluut!I$1,CBS_landbouw_2018!$C$1:$I$1,0))</f>
        <v>71875</v>
      </c>
      <c r="J331">
        <f>INDEX(CBS_landbouw_2018!$C:$I,MATCH(Verdeelsleutels_absoluut!$C331,CBS_landbouw_2018!$B:$B,0),MATCH(Verdeelsleutels_absoluut!J$1,CBS_landbouw_2018!$C$1:$I$1,0))</f>
        <v>38344</v>
      </c>
      <c r="K331">
        <f>INDEX(CBS_landbouw_2018!$C:$I,MATCH(Verdeelsleutels_absoluut!$C331,CBS_landbouw_2018!$B:$B,0),MATCH(Verdeelsleutels_absoluut!K$1,CBS_landbouw_2018!$C$1:$I$1,0))</f>
        <v>5450</v>
      </c>
      <c r="L331">
        <f t="shared" si="12"/>
        <v>526594</v>
      </c>
      <c r="M331">
        <f>INDEX(CBS_bodemgebruik_2015!$C:$F,MATCH(Verdeelsleutels_absoluut!$C331,CBS_bodemgebruik_2015!$B:$B,0),MATCH(Verdeelsleutels_absoluut!M$1,CBS_bodemgebruik_2015!$C$1:$F$1,0))</f>
        <v>15495</v>
      </c>
      <c r="N331">
        <f>INDEX(CBS_bodemgebruik_2015!$C:$F,MATCH(Verdeelsleutels_absoluut!$C331,CBS_bodemgebruik_2015!$B:$B,0),MATCH(Verdeelsleutels_absoluut!N$1,CBS_bodemgebruik_2015!$C$1:$F$1,0))</f>
        <v>10</v>
      </c>
      <c r="O331">
        <f>INDEX(CBS_bodemgebruik_2015!$C:$F,MATCH(Verdeelsleutels_absoluut!$C331,CBS_bodemgebruik_2015!$B:$B,0),MATCH(Verdeelsleutels_absoluut!O$1,CBS_bodemgebruik_2015!$C$1:$F$1,0))</f>
        <v>7024</v>
      </c>
      <c r="P331">
        <f>INDEX(CBS_bodemgebruik_2015!$C:$F,MATCH(Verdeelsleutels_absoluut!$C331,CBS_bodemgebruik_2015!$B:$B,0),MATCH(Verdeelsleutels_absoluut!P$1,CBS_bodemgebruik_2015!$C$1:$F$1,0))</f>
        <v>2893</v>
      </c>
      <c r="Q331">
        <f>INDEX(CBS_bodemgebruik_2015!$C:$I,MATCH(Verdeelsleutels_absoluut!$C331,CBS_bodemgebruik_2015!$B:$B,0),MATCH(Verdeelsleutels_absoluut!Q$1,CBS_bodemgebruik_2015!$C$1:$I$1,0))</f>
        <v>806</v>
      </c>
      <c r="R331">
        <f>INDEX(CBS_bodemgebruik_2015!$C:$I,MATCH(Verdeelsleutels_absoluut!$C331,CBS_bodemgebruik_2015!$B:$B,0),MATCH(Verdeelsleutels_absoluut!R$1,CBS_bodemgebruik_2015!$C$1:$I$1,0))</f>
        <v>18</v>
      </c>
      <c r="S331">
        <f>INDEX(CBS_bodemgebruik_2015!$C:$I,MATCH(Verdeelsleutels_absoluut!$C331,CBS_bodemgebruik_2015!$B:$B,0),MATCH(Verdeelsleutels_absoluut!S$1,CBS_bodemgebruik_2015!$C$1:$I$1,0))</f>
        <v>379</v>
      </c>
      <c r="T331">
        <f t="shared" si="11"/>
        <v>1203</v>
      </c>
      <c r="U331">
        <f>INDEX(CBS_wegen_2019!B:C,MATCH(C331,CBS_wegen_2019!B:B,0),2)</f>
        <v>556</v>
      </c>
    </row>
    <row r="332" spans="2:21">
      <c r="B332" t="str">
        <f>INDEX('ETLocal datasets'!B:C,MATCH(Verdeelsleutels_absoluut!C332,'ETLocal datasets'!C:C,0),1)</f>
        <v>GM1702</v>
      </c>
      <c r="C332" t="str">
        <f>'ETLocal datasets'!C318</f>
        <v>Sint Anthonis</v>
      </c>
      <c r="D332">
        <f>INDEX(CBS_bevolking_2018!B:C,MATCH(Verdeelsleutels_absoluut!C332,CBS_bevolking_2018!B:B,0),2)</f>
        <v>11606</v>
      </c>
      <c r="E332">
        <f>INDEX(CBS_landbouw_2018!$C:$I,MATCH(Verdeelsleutels_absoluut!$C332,CBS_landbouw_2018!$B:$B,0),MATCH(Verdeelsleutels_absoluut!E$1,CBS_landbouw_2018!$C$1:$I$1,0))</f>
        <v>794636</v>
      </c>
      <c r="F332">
        <f>INDEX(CBS_landbouw_2018!$C:$I,MATCH(Verdeelsleutels_absoluut!$C332,CBS_landbouw_2018!$B:$B,0),MATCH(Verdeelsleutels_absoluut!F$1,CBS_landbouw_2018!$C$1:$I$1,0))</f>
        <v>60537</v>
      </c>
      <c r="G332">
        <f>INDEX(CBS_landbouw_2018!$C:$I,MATCH(Verdeelsleutels_absoluut!$C332,CBS_landbouw_2018!$B:$B,0),MATCH(Verdeelsleutels_absoluut!G$1,CBS_landbouw_2018!$C$1:$I$1,0))</f>
        <v>9690</v>
      </c>
      <c r="H332">
        <f>INDEX(CBS_landbouw_2018!$C:$I,MATCH(Verdeelsleutels_absoluut!$C332,CBS_landbouw_2018!$B:$B,0),MATCH(Verdeelsleutels_absoluut!H$1,CBS_landbouw_2018!$C$1:$I$1,0))</f>
        <v>425101</v>
      </c>
      <c r="I332">
        <f>INDEX(CBS_landbouw_2018!$C:$I,MATCH(Verdeelsleutels_absoluut!$C332,CBS_landbouw_2018!$B:$B,0),MATCH(Verdeelsleutels_absoluut!I$1,CBS_landbouw_2018!$C$1:$I$1,0))</f>
        <v>532081</v>
      </c>
      <c r="J332">
        <f>INDEX(CBS_landbouw_2018!$C:$I,MATCH(Verdeelsleutels_absoluut!$C332,CBS_landbouw_2018!$B:$B,0),MATCH(Verdeelsleutels_absoluut!J$1,CBS_landbouw_2018!$C$1:$I$1,0))</f>
        <v>48235</v>
      </c>
      <c r="K332">
        <f>INDEX(CBS_landbouw_2018!$C:$I,MATCH(Verdeelsleutels_absoluut!$C332,CBS_landbouw_2018!$B:$B,0),MATCH(Verdeelsleutels_absoluut!K$1,CBS_landbouw_2018!$C$1:$I$1,0))</f>
        <v>34113</v>
      </c>
      <c r="L332">
        <f t="shared" si="12"/>
        <v>734099</v>
      </c>
      <c r="M332">
        <f>INDEX(CBS_bodemgebruik_2015!$C:$F,MATCH(Verdeelsleutels_absoluut!$C332,CBS_bodemgebruik_2015!$B:$B,0),MATCH(Verdeelsleutels_absoluut!M$1,CBS_bodemgebruik_2015!$C$1:$F$1,0))</f>
        <v>7762</v>
      </c>
      <c r="N332">
        <f>INDEX(CBS_bodemgebruik_2015!$C:$F,MATCH(Verdeelsleutels_absoluut!$C332,CBS_bodemgebruik_2015!$B:$B,0),MATCH(Verdeelsleutels_absoluut!N$1,CBS_bodemgebruik_2015!$C$1:$F$1,0))</f>
        <v>2</v>
      </c>
      <c r="O332">
        <f>INDEX(CBS_bodemgebruik_2015!$C:$F,MATCH(Verdeelsleutels_absoluut!$C332,CBS_bodemgebruik_2015!$B:$B,0),MATCH(Verdeelsleutels_absoluut!O$1,CBS_bodemgebruik_2015!$C$1:$F$1,0))</f>
        <v>1248</v>
      </c>
      <c r="P332">
        <f>INDEX(CBS_bodemgebruik_2015!$C:$F,MATCH(Verdeelsleutels_absoluut!$C332,CBS_bodemgebruik_2015!$B:$B,0),MATCH(Verdeelsleutels_absoluut!P$1,CBS_bodemgebruik_2015!$C$1:$F$1,0))</f>
        <v>190</v>
      </c>
      <c r="Q332">
        <f>INDEX(CBS_bodemgebruik_2015!$C:$I,MATCH(Verdeelsleutels_absoluut!$C332,CBS_bodemgebruik_2015!$B:$B,0),MATCH(Verdeelsleutels_absoluut!Q$1,CBS_bodemgebruik_2015!$C$1:$I$1,0))</f>
        <v>3</v>
      </c>
      <c r="R332">
        <f>INDEX(CBS_bodemgebruik_2015!$C:$I,MATCH(Verdeelsleutels_absoluut!$C332,CBS_bodemgebruik_2015!$B:$B,0),MATCH(Verdeelsleutels_absoluut!R$1,CBS_bodemgebruik_2015!$C$1:$I$1,0))</f>
        <v>26</v>
      </c>
      <c r="S332">
        <f>INDEX(CBS_bodemgebruik_2015!$C:$I,MATCH(Verdeelsleutels_absoluut!$C332,CBS_bodemgebruik_2015!$B:$B,0),MATCH(Verdeelsleutels_absoluut!S$1,CBS_bodemgebruik_2015!$C$1:$I$1,0))</f>
        <v>22</v>
      </c>
      <c r="T332">
        <f t="shared" si="11"/>
        <v>51</v>
      </c>
      <c r="U332">
        <f>INDEX(CBS_wegen_2019!B:C,MATCH(C332,CBS_wegen_2019!B:B,0),2)</f>
        <v>245</v>
      </c>
    </row>
    <row r="333" spans="2:21">
      <c r="B333" t="str">
        <f>INDEX('ETLocal datasets'!B:C,MATCH(Verdeelsleutels_absoluut!C333,'ETLocal datasets'!C:C,0),1)</f>
        <v>GM1705</v>
      </c>
      <c r="C333" t="str">
        <f>'ETLocal datasets'!C319</f>
        <v>Lingewaard</v>
      </c>
      <c r="D333">
        <f>INDEX(CBS_bevolking_2018!B:C,MATCH(Verdeelsleutels_absoluut!C333,CBS_bevolking_2018!B:B,0),2)</f>
        <v>46475</v>
      </c>
      <c r="E333">
        <f>INDEX(CBS_landbouw_2018!$C:$I,MATCH(Verdeelsleutels_absoluut!$C333,CBS_landbouw_2018!$B:$B,0),MATCH(Verdeelsleutels_absoluut!E$1,CBS_landbouw_2018!$C$1:$I$1,0))</f>
        <v>274309</v>
      </c>
      <c r="F333">
        <f>INDEX(CBS_landbouw_2018!$C:$I,MATCH(Verdeelsleutels_absoluut!$C333,CBS_landbouw_2018!$B:$B,0),MATCH(Verdeelsleutels_absoluut!F$1,CBS_landbouw_2018!$C$1:$I$1,0))</f>
        <v>109336</v>
      </c>
      <c r="G333">
        <f>INDEX(CBS_landbouw_2018!$C:$I,MATCH(Verdeelsleutels_absoluut!$C333,CBS_landbouw_2018!$B:$B,0),MATCH(Verdeelsleutels_absoluut!G$1,CBS_landbouw_2018!$C$1:$I$1,0))</f>
        <v>1009</v>
      </c>
      <c r="H333">
        <f>INDEX(CBS_landbouw_2018!$C:$I,MATCH(Verdeelsleutels_absoluut!$C333,CBS_landbouw_2018!$B:$B,0),MATCH(Verdeelsleutels_absoluut!H$1,CBS_landbouw_2018!$C$1:$I$1,0))</f>
        <v>17312</v>
      </c>
      <c r="I333">
        <f>INDEX(CBS_landbouw_2018!$C:$I,MATCH(Verdeelsleutels_absoluut!$C333,CBS_landbouw_2018!$B:$B,0),MATCH(Verdeelsleutels_absoluut!I$1,CBS_landbouw_2018!$C$1:$I$1,0))</f>
        <v>48379</v>
      </c>
      <c r="J333">
        <f>INDEX(CBS_landbouw_2018!$C:$I,MATCH(Verdeelsleutels_absoluut!$C333,CBS_landbouw_2018!$B:$B,0),MATCH(Verdeelsleutels_absoluut!J$1,CBS_landbouw_2018!$C$1:$I$1,0))</f>
        <v>50297</v>
      </c>
      <c r="K333">
        <f>INDEX(CBS_landbouw_2018!$C:$I,MATCH(Verdeelsleutels_absoluut!$C333,CBS_landbouw_2018!$B:$B,0),MATCH(Verdeelsleutels_absoluut!K$1,CBS_landbouw_2018!$C$1:$I$1,0))</f>
        <v>1450</v>
      </c>
      <c r="L333">
        <f t="shared" si="12"/>
        <v>164973</v>
      </c>
      <c r="M333">
        <f>INDEX(CBS_bodemgebruik_2015!$C:$F,MATCH(Verdeelsleutels_absoluut!$C333,CBS_bodemgebruik_2015!$B:$B,0),MATCH(Verdeelsleutels_absoluut!M$1,CBS_bodemgebruik_2015!$C$1:$F$1,0))</f>
        <v>4560</v>
      </c>
      <c r="N333">
        <f>INDEX(CBS_bodemgebruik_2015!$C:$F,MATCH(Verdeelsleutels_absoluut!$C333,CBS_bodemgebruik_2015!$B:$B,0),MATCH(Verdeelsleutels_absoluut!N$1,CBS_bodemgebruik_2015!$C$1:$F$1,0))</f>
        <v>64</v>
      </c>
      <c r="O333">
        <f>INDEX(CBS_bodemgebruik_2015!$C:$F,MATCH(Verdeelsleutels_absoluut!$C333,CBS_bodemgebruik_2015!$B:$B,0),MATCH(Verdeelsleutels_absoluut!O$1,CBS_bodemgebruik_2015!$C$1:$F$1,0))</f>
        <v>89</v>
      </c>
      <c r="P333">
        <f>INDEX(CBS_bodemgebruik_2015!$C:$F,MATCH(Verdeelsleutels_absoluut!$C333,CBS_bodemgebruik_2015!$B:$B,0),MATCH(Verdeelsleutels_absoluut!P$1,CBS_bodemgebruik_2015!$C$1:$F$1,0))</f>
        <v>36</v>
      </c>
      <c r="Q333">
        <f>INDEX(CBS_bodemgebruik_2015!$C:$I,MATCH(Verdeelsleutels_absoluut!$C333,CBS_bodemgebruik_2015!$B:$B,0),MATCH(Verdeelsleutels_absoluut!Q$1,CBS_bodemgebruik_2015!$C$1:$I$1,0))</f>
        <v>19</v>
      </c>
      <c r="R333">
        <f>INDEX(CBS_bodemgebruik_2015!$C:$I,MATCH(Verdeelsleutels_absoluut!$C333,CBS_bodemgebruik_2015!$B:$B,0),MATCH(Verdeelsleutels_absoluut!R$1,CBS_bodemgebruik_2015!$C$1:$I$1,0))</f>
        <v>5</v>
      </c>
      <c r="S333">
        <f>INDEX(CBS_bodemgebruik_2015!$C:$I,MATCH(Verdeelsleutels_absoluut!$C333,CBS_bodemgebruik_2015!$B:$B,0),MATCH(Verdeelsleutels_absoluut!S$1,CBS_bodemgebruik_2015!$C$1:$I$1,0))</f>
        <v>271</v>
      </c>
      <c r="T333">
        <f t="shared" si="11"/>
        <v>295</v>
      </c>
      <c r="U333">
        <f>INDEX(CBS_wegen_2019!B:C,MATCH(C333,CBS_wegen_2019!B:B,0),2)</f>
        <v>329</v>
      </c>
    </row>
    <row r="334" spans="2:21">
      <c r="B334" t="str">
        <f>INDEX('ETLocal datasets'!B:C,MATCH(Verdeelsleutels_absoluut!C334,'ETLocal datasets'!C:C,0),1)</f>
        <v>GM1706</v>
      </c>
      <c r="C334" t="str">
        <f>'ETLocal datasets'!C320</f>
        <v>Cranendonck</v>
      </c>
      <c r="D334">
        <f>INDEX(CBS_bevolking_2018!B:C,MATCH(Verdeelsleutels_absoluut!C334,CBS_bevolking_2018!B:B,0),2)</f>
        <v>20440</v>
      </c>
      <c r="E334">
        <f>INDEX(CBS_landbouw_2018!$C:$I,MATCH(Verdeelsleutels_absoluut!$C334,CBS_landbouw_2018!$B:$B,0),MATCH(Verdeelsleutels_absoluut!E$1,CBS_landbouw_2018!$C$1:$I$1,0))</f>
        <v>298979</v>
      </c>
      <c r="F334">
        <f>INDEX(CBS_landbouw_2018!$C:$I,MATCH(Verdeelsleutels_absoluut!$C334,CBS_landbouw_2018!$B:$B,0),MATCH(Verdeelsleutels_absoluut!F$1,CBS_landbouw_2018!$C$1:$I$1,0))</f>
        <v>33810</v>
      </c>
      <c r="G334">
        <f>INDEX(CBS_landbouw_2018!$C:$I,MATCH(Verdeelsleutels_absoluut!$C334,CBS_landbouw_2018!$B:$B,0),MATCH(Verdeelsleutels_absoluut!G$1,CBS_landbouw_2018!$C$1:$I$1,0))</f>
        <v>2151</v>
      </c>
      <c r="H334">
        <f>INDEX(CBS_landbouw_2018!$C:$I,MATCH(Verdeelsleutels_absoluut!$C334,CBS_landbouw_2018!$B:$B,0),MATCH(Verdeelsleutels_absoluut!H$1,CBS_landbouw_2018!$C$1:$I$1,0))</f>
        <v>48724</v>
      </c>
      <c r="I334">
        <f>INDEX(CBS_landbouw_2018!$C:$I,MATCH(Verdeelsleutels_absoluut!$C334,CBS_landbouw_2018!$B:$B,0),MATCH(Verdeelsleutels_absoluut!I$1,CBS_landbouw_2018!$C$1:$I$1,0))</f>
        <v>16200</v>
      </c>
      <c r="J334">
        <f>INDEX(CBS_landbouw_2018!$C:$I,MATCH(Verdeelsleutels_absoluut!$C334,CBS_landbouw_2018!$B:$B,0),MATCH(Verdeelsleutels_absoluut!J$1,CBS_landbouw_2018!$C$1:$I$1,0))</f>
        <v>38404</v>
      </c>
      <c r="K334">
        <f>INDEX(CBS_landbouw_2018!$C:$I,MATCH(Verdeelsleutels_absoluut!$C334,CBS_landbouw_2018!$B:$B,0),MATCH(Verdeelsleutels_absoluut!K$1,CBS_landbouw_2018!$C$1:$I$1,0))</f>
        <v>4731</v>
      </c>
      <c r="L334">
        <f t="shared" si="12"/>
        <v>265169</v>
      </c>
      <c r="M334">
        <f>INDEX(CBS_bodemgebruik_2015!$C:$F,MATCH(Verdeelsleutels_absoluut!$C334,CBS_bodemgebruik_2015!$B:$B,0),MATCH(Verdeelsleutels_absoluut!M$1,CBS_bodemgebruik_2015!$C$1:$F$1,0))</f>
        <v>3713</v>
      </c>
      <c r="N334">
        <f>INDEX(CBS_bodemgebruik_2015!$C:$F,MATCH(Verdeelsleutels_absoluut!$C334,CBS_bodemgebruik_2015!$B:$B,0),MATCH(Verdeelsleutels_absoluut!N$1,CBS_bodemgebruik_2015!$C$1:$F$1,0))</f>
        <v>19</v>
      </c>
      <c r="O334">
        <f>INDEX(CBS_bodemgebruik_2015!$C:$F,MATCH(Verdeelsleutels_absoluut!$C334,CBS_bodemgebruik_2015!$B:$B,0),MATCH(Verdeelsleutels_absoluut!O$1,CBS_bodemgebruik_2015!$C$1:$F$1,0))</f>
        <v>1920</v>
      </c>
      <c r="P334">
        <f>INDEX(CBS_bodemgebruik_2015!$C:$F,MATCH(Verdeelsleutels_absoluut!$C334,CBS_bodemgebruik_2015!$B:$B,0),MATCH(Verdeelsleutels_absoluut!P$1,CBS_bodemgebruik_2015!$C$1:$F$1,0))</f>
        <v>591</v>
      </c>
      <c r="Q334">
        <f>INDEX(CBS_bodemgebruik_2015!$C:$I,MATCH(Verdeelsleutels_absoluut!$C334,CBS_bodemgebruik_2015!$B:$B,0),MATCH(Verdeelsleutels_absoluut!Q$1,CBS_bodemgebruik_2015!$C$1:$I$1,0))</f>
        <v>147</v>
      </c>
      <c r="R334">
        <f>INDEX(CBS_bodemgebruik_2015!$C:$I,MATCH(Verdeelsleutels_absoluut!$C334,CBS_bodemgebruik_2015!$B:$B,0),MATCH(Verdeelsleutels_absoluut!R$1,CBS_bodemgebruik_2015!$C$1:$I$1,0))</f>
        <v>4</v>
      </c>
      <c r="S334">
        <f>INDEX(CBS_bodemgebruik_2015!$C:$I,MATCH(Verdeelsleutels_absoluut!$C334,CBS_bodemgebruik_2015!$B:$B,0),MATCH(Verdeelsleutels_absoluut!S$1,CBS_bodemgebruik_2015!$C$1:$I$1,0))</f>
        <v>158</v>
      </c>
      <c r="T334">
        <f t="shared" ref="T334:T387" si="13">SUM(Q334:S334)</f>
        <v>309</v>
      </c>
      <c r="U334">
        <f>INDEX(CBS_wegen_2019!B:C,MATCH(C334,CBS_wegen_2019!B:B,0),2)</f>
        <v>260</v>
      </c>
    </row>
    <row r="335" spans="2:21">
      <c r="B335" t="str">
        <f>INDEX('ETLocal datasets'!B:C,MATCH(Verdeelsleutels_absoluut!C335,'ETLocal datasets'!C:C,0),1)</f>
        <v>GM1708</v>
      </c>
      <c r="C335" t="str">
        <f>'ETLocal datasets'!C321</f>
        <v>Steenwijkerland</v>
      </c>
      <c r="D335">
        <f>INDEX(CBS_bevolking_2018!B:C,MATCH(Verdeelsleutels_absoluut!C335,CBS_bevolking_2018!B:B,0),2)</f>
        <v>43940</v>
      </c>
      <c r="E335">
        <f>INDEX(CBS_landbouw_2018!$C:$I,MATCH(Verdeelsleutels_absoluut!$C335,CBS_landbouw_2018!$B:$B,0),MATCH(Verdeelsleutels_absoluut!E$1,CBS_landbouw_2018!$C$1:$I$1,0))</f>
        <v>1524717</v>
      </c>
      <c r="F335">
        <f>INDEX(CBS_landbouw_2018!$C:$I,MATCH(Verdeelsleutels_absoluut!$C335,CBS_landbouw_2018!$B:$B,0),MATCH(Verdeelsleutels_absoluut!F$1,CBS_landbouw_2018!$C$1:$I$1,0))</f>
        <v>876975</v>
      </c>
      <c r="G335">
        <f>INDEX(CBS_landbouw_2018!$C:$I,MATCH(Verdeelsleutels_absoluut!$C335,CBS_landbouw_2018!$B:$B,0),MATCH(Verdeelsleutels_absoluut!G$1,CBS_landbouw_2018!$C$1:$I$1,0))</f>
        <v>20405</v>
      </c>
      <c r="H335">
        <f>INDEX(CBS_landbouw_2018!$C:$I,MATCH(Verdeelsleutels_absoluut!$C335,CBS_landbouw_2018!$B:$B,0),MATCH(Verdeelsleutels_absoluut!H$1,CBS_landbouw_2018!$C$1:$I$1,0))</f>
        <v>17533</v>
      </c>
      <c r="I335">
        <f>INDEX(CBS_landbouw_2018!$C:$I,MATCH(Verdeelsleutels_absoluut!$C335,CBS_landbouw_2018!$B:$B,0),MATCH(Verdeelsleutels_absoluut!I$1,CBS_landbouw_2018!$C$1:$I$1,0))</f>
        <v>273030</v>
      </c>
      <c r="J335">
        <f>INDEX(CBS_landbouw_2018!$C:$I,MATCH(Verdeelsleutels_absoluut!$C335,CBS_landbouw_2018!$B:$B,0),MATCH(Verdeelsleutels_absoluut!J$1,CBS_landbouw_2018!$C$1:$I$1,0))</f>
        <v>28817</v>
      </c>
      <c r="K335">
        <f>INDEX(CBS_landbouw_2018!$C:$I,MATCH(Verdeelsleutels_absoluut!$C335,CBS_landbouw_2018!$B:$B,0),MATCH(Verdeelsleutels_absoluut!K$1,CBS_landbouw_2018!$C$1:$I$1,0))</f>
        <v>11784</v>
      </c>
      <c r="L335">
        <f t="shared" si="12"/>
        <v>647742</v>
      </c>
      <c r="M335">
        <f>INDEX(CBS_bodemgebruik_2015!$C:$F,MATCH(Verdeelsleutels_absoluut!$C335,CBS_bodemgebruik_2015!$B:$B,0),MATCH(Verdeelsleutels_absoluut!M$1,CBS_bodemgebruik_2015!$C$1:$F$1,0))</f>
        <v>19000</v>
      </c>
      <c r="N335">
        <f>INDEX(CBS_bodemgebruik_2015!$C:$F,MATCH(Verdeelsleutels_absoluut!$C335,CBS_bodemgebruik_2015!$B:$B,0),MATCH(Verdeelsleutels_absoluut!N$1,CBS_bodemgebruik_2015!$C$1:$F$1,0))</f>
        <v>74</v>
      </c>
      <c r="O335">
        <f>INDEX(CBS_bodemgebruik_2015!$C:$F,MATCH(Verdeelsleutels_absoluut!$C335,CBS_bodemgebruik_2015!$B:$B,0),MATCH(Verdeelsleutels_absoluut!O$1,CBS_bodemgebruik_2015!$C$1:$F$1,0))</f>
        <v>2298</v>
      </c>
      <c r="P335">
        <f>INDEX(CBS_bodemgebruik_2015!$C:$F,MATCH(Verdeelsleutels_absoluut!$C335,CBS_bodemgebruik_2015!$B:$B,0),MATCH(Verdeelsleutels_absoluut!P$1,CBS_bodemgebruik_2015!$C$1:$F$1,0))</f>
        <v>259</v>
      </c>
      <c r="Q335">
        <f>INDEX(CBS_bodemgebruik_2015!$C:$I,MATCH(Verdeelsleutels_absoluut!$C335,CBS_bodemgebruik_2015!$B:$B,0),MATCH(Verdeelsleutels_absoluut!Q$1,CBS_bodemgebruik_2015!$C$1:$I$1,0))</f>
        <v>4739</v>
      </c>
      <c r="R335">
        <f>INDEX(CBS_bodemgebruik_2015!$C:$I,MATCH(Verdeelsleutels_absoluut!$C335,CBS_bodemgebruik_2015!$B:$B,0),MATCH(Verdeelsleutels_absoluut!R$1,CBS_bodemgebruik_2015!$C$1:$I$1,0))</f>
        <v>22</v>
      </c>
      <c r="S335">
        <f>INDEX(CBS_bodemgebruik_2015!$C:$I,MATCH(Verdeelsleutels_absoluut!$C335,CBS_bodemgebruik_2015!$B:$B,0),MATCH(Verdeelsleutels_absoluut!S$1,CBS_bodemgebruik_2015!$C$1:$I$1,0))</f>
        <v>3308</v>
      </c>
      <c r="T335">
        <f t="shared" si="13"/>
        <v>8069</v>
      </c>
      <c r="U335">
        <f>INDEX(CBS_wegen_2019!B:C,MATCH(C335,CBS_wegen_2019!B:B,0),2)</f>
        <v>630</v>
      </c>
    </row>
    <row r="336" spans="2:21">
      <c r="B336" t="str">
        <f>INDEX('ETLocal datasets'!B:C,MATCH(Verdeelsleutels_absoluut!C336,'ETLocal datasets'!C:C,0),1)</f>
        <v>GM1709</v>
      </c>
      <c r="C336" t="str">
        <f>'ETLocal datasets'!C322</f>
        <v>Moerdijk</v>
      </c>
      <c r="D336">
        <f>INDEX(CBS_bevolking_2018!B:C,MATCH(Verdeelsleutels_absoluut!C336,CBS_bevolking_2018!B:B,0),2)</f>
        <v>36961</v>
      </c>
      <c r="E336">
        <f>INDEX(CBS_landbouw_2018!$C:$I,MATCH(Verdeelsleutels_absoluut!$C336,CBS_landbouw_2018!$B:$B,0),MATCH(Verdeelsleutels_absoluut!E$1,CBS_landbouw_2018!$C$1:$I$1,0))</f>
        <v>958170</v>
      </c>
      <c r="F336">
        <f>INDEX(CBS_landbouw_2018!$C:$I,MATCH(Verdeelsleutels_absoluut!$C336,CBS_landbouw_2018!$B:$B,0),MATCH(Verdeelsleutels_absoluut!F$1,CBS_landbouw_2018!$C$1:$I$1,0))</f>
        <v>71536</v>
      </c>
      <c r="G336">
        <f>INDEX(CBS_landbouw_2018!$C:$I,MATCH(Verdeelsleutels_absoluut!$C336,CBS_landbouw_2018!$B:$B,0),MATCH(Verdeelsleutels_absoluut!G$1,CBS_landbouw_2018!$C$1:$I$1,0))</f>
        <v>2342</v>
      </c>
      <c r="H336">
        <f>INDEX(CBS_landbouw_2018!$C:$I,MATCH(Verdeelsleutels_absoluut!$C336,CBS_landbouw_2018!$B:$B,0),MATCH(Verdeelsleutels_absoluut!H$1,CBS_landbouw_2018!$C$1:$I$1,0))</f>
        <v>26002</v>
      </c>
      <c r="I336">
        <f>INDEX(CBS_landbouw_2018!$C:$I,MATCH(Verdeelsleutels_absoluut!$C336,CBS_landbouw_2018!$B:$B,0),MATCH(Verdeelsleutels_absoluut!I$1,CBS_landbouw_2018!$C$1:$I$1,0))</f>
        <v>393724</v>
      </c>
      <c r="J336">
        <f>INDEX(CBS_landbouw_2018!$C:$I,MATCH(Verdeelsleutels_absoluut!$C336,CBS_landbouw_2018!$B:$B,0),MATCH(Verdeelsleutels_absoluut!J$1,CBS_landbouw_2018!$C$1:$I$1,0))</f>
        <v>223127</v>
      </c>
      <c r="K336">
        <f>INDEX(CBS_landbouw_2018!$C:$I,MATCH(Verdeelsleutels_absoluut!$C336,CBS_landbouw_2018!$B:$B,0),MATCH(Verdeelsleutels_absoluut!K$1,CBS_landbouw_2018!$C$1:$I$1,0))</f>
        <v>146215</v>
      </c>
      <c r="L336">
        <f t="shared" si="12"/>
        <v>886634</v>
      </c>
      <c r="M336">
        <f>INDEX(CBS_bodemgebruik_2015!$C:$F,MATCH(Verdeelsleutels_absoluut!$C336,CBS_bodemgebruik_2015!$B:$B,0),MATCH(Verdeelsleutels_absoluut!M$1,CBS_bodemgebruik_2015!$C$1:$F$1,0))</f>
        <v>11595</v>
      </c>
      <c r="N336">
        <f>INDEX(CBS_bodemgebruik_2015!$C:$F,MATCH(Verdeelsleutels_absoluut!$C336,CBS_bodemgebruik_2015!$B:$B,0),MATCH(Verdeelsleutels_absoluut!N$1,CBS_bodemgebruik_2015!$C$1:$F$1,0))</f>
        <v>164</v>
      </c>
      <c r="O336">
        <f>INDEX(CBS_bodemgebruik_2015!$C:$F,MATCH(Verdeelsleutels_absoluut!$C336,CBS_bodemgebruik_2015!$B:$B,0),MATCH(Verdeelsleutels_absoluut!O$1,CBS_bodemgebruik_2015!$C$1:$F$1,0))</f>
        <v>412</v>
      </c>
      <c r="P336">
        <f>INDEX(CBS_bodemgebruik_2015!$C:$F,MATCH(Verdeelsleutels_absoluut!$C336,CBS_bodemgebruik_2015!$B:$B,0),MATCH(Verdeelsleutels_absoluut!P$1,CBS_bodemgebruik_2015!$C$1:$F$1,0))</f>
        <v>17</v>
      </c>
      <c r="Q336">
        <f>INDEX(CBS_bodemgebruik_2015!$C:$I,MATCH(Verdeelsleutels_absoluut!$C336,CBS_bodemgebruik_2015!$B:$B,0),MATCH(Verdeelsleutels_absoluut!Q$1,CBS_bodemgebruik_2015!$C$1:$I$1,0))</f>
        <v>164</v>
      </c>
      <c r="R336">
        <f>INDEX(CBS_bodemgebruik_2015!$C:$I,MATCH(Verdeelsleutels_absoluut!$C336,CBS_bodemgebruik_2015!$B:$B,0),MATCH(Verdeelsleutels_absoluut!R$1,CBS_bodemgebruik_2015!$C$1:$I$1,0))</f>
        <v>28</v>
      </c>
      <c r="S336">
        <f>INDEX(CBS_bodemgebruik_2015!$C:$I,MATCH(Verdeelsleutels_absoluut!$C336,CBS_bodemgebruik_2015!$B:$B,0),MATCH(Verdeelsleutels_absoluut!S$1,CBS_bodemgebruik_2015!$C$1:$I$1,0))</f>
        <v>344</v>
      </c>
      <c r="T336">
        <f t="shared" si="13"/>
        <v>536</v>
      </c>
      <c r="U336">
        <f>INDEX(CBS_wegen_2019!B:C,MATCH(C336,CBS_wegen_2019!B:B,0),2)</f>
        <v>479</v>
      </c>
    </row>
    <row r="337" spans="2:21">
      <c r="B337" t="str">
        <f>INDEX('ETLocal datasets'!B:C,MATCH(Verdeelsleutels_absoluut!C337,'ETLocal datasets'!C:C,0),1)</f>
        <v>GM1711</v>
      </c>
      <c r="C337" t="str">
        <f>'ETLocal datasets'!C323</f>
        <v>Echt-Susteren</v>
      </c>
      <c r="D337">
        <f>INDEX(CBS_bevolking_2018!B:C,MATCH(Verdeelsleutels_absoluut!C337,CBS_bevolking_2018!B:B,0),2)</f>
        <v>31638</v>
      </c>
      <c r="E337">
        <f>INDEX(CBS_landbouw_2018!$C:$I,MATCH(Verdeelsleutels_absoluut!$C337,CBS_landbouw_2018!$B:$B,0),MATCH(Verdeelsleutels_absoluut!E$1,CBS_landbouw_2018!$C$1:$I$1,0))</f>
        <v>562508</v>
      </c>
      <c r="F337">
        <f>INDEX(CBS_landbouw_2018!$C:$I,MATCH(Verdeelsleutels_absoluut!$C337,CBS_landbouw_2018!$B:$B,0),MATCH(Verdeelsleutels_absoluut!F$1,CBS_landbouw_2018!$C$1:$I$1,0))</f>
        <v>90297</v>
      </c>
      <c r="G337">
        <f>INDEX(CBS_landbouw_2018!$C:$I,MATCH(Verdeelsleutels_absoluut!$C337,CBS_landbouw_2018!$B:$B,0),MATCH(Verdeelsleutels_absoluut!G$1,CBS_landbouw_2018!$C$1:$I$1,0))</f>
        <v>2971</v>
      </c>
      <c r="H337">
        <f>INDEX(CBS_landbouw_2018!$C:$I,MATCH(Verdeelsleutels_absoluut!$C337,CBS_landbouw_2018!$B:$B,0),MATCH(Verdeelsleutels_absoluut!H$1,CBS_landbouw_2018!$C$1:$I$1,0))</f>
        <v>51945</v>
      </c>
      <c r="I337">
        <f>INDEX(CBS_landbouw_2018!$C:$I,MATCH(Verdeelsleutels_absoluut!$C337,CBS_landbouw_2018!$B:$B,0),MATCH(Verdeelsleutels_absoluut!I$1,CBS_landbouw_2018!$C$1:$I$1,0))</f>
        <v>141907</v>
      </c>
      <c r="J337">
        <f>INDEX(CBS_landbouw_2018!$C:$I,MATCH(Verdeelsleutels_absoluut!$C337,CBS_landbouw_2018!$B:$B,0),MATCH(Verdeelsleutels_absoluut!J$1,CBS_landbouw_2018!$C$1:$I$1,0))</f>
        <v>87734</v>
      </c>
      <c r="K337">
        <f>INDEX(CBS_landbouw_2018!$C:$I,MATCH(Verdeelsleutels_absoluut!$C337,CBS_landbouw_2018!$B:$B,0),MATCH(Verdeelsleutels_absoluut!K$1,CBS_landbouw_2018!$C$1:$I$1,0))</f>
        <v>32644</v>
      </c>
      <c r="L337">
        <f t="shared" ref="L337:L387" si="14">E337-F337</f>
        <v>472211</v>
      </c>
      <c r="M337">
        <f>INDEX(CBS_bodemgebruik_2015!$C:$F,MATCH(Verdeelsleutels_absoluut!$C337,CBS_bodemgebruik_2015!$B:$B,0),MATCH(Verdeelsleutels_absoluut!M$1,CBS_bodemgebruik_2015!$C$1:$F$1,0))</f>
        <v>7113</v>
      </c>
      <c r="N337">
        <f>INDEX(CBS_bodemgebruik_2015!$C:$F,MATCH(Verdeelsleutels_absoluut!$C337,CBS_bodemgebruik_2015!$B:$B,0),MATCH(Verdeelsleutels_absoluut!N$1,CBS_bodemgebruik_2015!$C$1:$F$1,0))</f>
        <v>32</v>
      </c>
      <c r="O337">
        <f>INDEX(CBS_bodemgebruik_2015!$C:$F,MATCH(Verdeelsleutels_absoluut!$C337,CBS_bodemgebruik_2015!$B:$B,0),MATCH(Verdeelsleutels_absoluut!O$1,CBS_bodemgebruik_2015!$C$1:$F$1,0))</f>
        <v>1456</v>
      </c>
      <c r="P337">
        <f>INDEX(CBS_bodemgebruik_2015!$C:$F,MATCH(Verdeelsleutels_absoluut!$C337,CBS_bodemgebruik_2015!$B:$B,0),MATCH(Verdeelsleutels_absoluut!P$1,CBS_bodemgebruik_2015!$C$1:$F$1,0))</f>
        <v>5</v>
      </c>
      <c r="Q337">
        <f>INDEX(CBS_bodemgebruik_2015!$C:$I,MATCH(Verdeelsleutels_absoluut!$C337,CBS_bodemgebruik_2015!$B:$B,0),MATCH(Verdeelsleutels_absoluut!Q$1,CBS_bodemgebruik_2015!$C$1:$I$1,0))</f>
        <v>2</v>
      </c>
      <c r="R337">
        <f>INDEX(CBS_bodemgebruik_2015!$C:$I,MATCH(Verdeelsleutels_absoluut!$C337,CBS_bodemgebruik_2015!$B:$B,0),MATCH(Verdeelsleutels_absoluut!R$1,CBS_bodemgebruik_2015!$C$1:$I$1,0))</f>
        <v>8</v>
      </c>
      <c r="S337">
        <f>INDEX(CBS_bodemgebruik_2015!$C:$I,MATCH(Verdeelsleutels_absoluut!$C337,CBS_bodemgebruik_2015!$B:$B,0),MATCH(Verdeelsleutels_absoluut!S$1,CBS_bodemgebruik_2015!$C$1:$I$1,0))</f>
        <v>77</v>
      </c>
      <c r="T337">
        <f t="shared" si="13"/>
        <v>87</v>
      </c>
      <c r="U337">
        <f>INDEX(CBS_wegen_2019!B:C,MATCH(C337,CBS_wegen_2019!B:B,0),2)</f>
        <v>424</v>
      </c>
    </row>
    <row r="338" spans="2:21">
      <c r="B338" t="str">
        <f>INDEX('ETLocal datasets'!B:C,MATCH(Verdeelsleutels_absoluut!C338,'ETLocal datasets'!C:C,0),1)</f>
        <v>GM1714</v>
      </c>
      <c r="C338" t="str">
        <f>'ETLocal datasets'!C324</f>
        <v>Sluis</v>
      </c>
      <c r="D338">
        <f>INDEX(CBS_bevolking_2018!B:C,MATCH(Verdeelsleutels_absoluut!C338,CBS_bevolking_2018!B:B,0),2)</f>
        <v>23386</v>
      </c>
      <c r="E338">
        <f>INDEX(CBS_landbouw_2018!$C:$I,MATCH(Verdeelsleutels_absoluut!$C338,CBS_landbouw_2018!$B:$B,0),MATCH(Verdeelsleutels_absoluut!E$1,CBS_landbouw_2018!$C$1:$I$1,0))</f>
        <v>2132126</v>
      </c>
      <c r="F338">
        <f>INDEX(CBS_landbouw_2018!$C:$I,MATCH(Verdeelsleutels_absoluut!$C338,CBS_landbouw_2018!$B:$B,0),MATCH(Verdeelsleutels_absoluut!F$1,CBS_landbouw_2018!$C$1:$I$1,0))</f>
        <v>104952</v>
      </c>
      <c r="G338">
        <f>INDEX(CBS_landbouw_2018!$C:$I,MATCH(Verdeelsleutels_absoluut!$C338,CBS_landbouw_2018!$B:$B,0),MATCH(Verdeelsleutels_absoluut!G$1,CBS_landbouw_2018!$C$1:$I$1,0))</f>
        <v>2627</v>
      </c>
      <c r="H338">
        <f>INDEX(CBS_landbouw_2018!$C:$I,MATCH(Verdeelsleutels_absoluut!$C338,CBS_landbouw_2018!$B:$B,0),MATCH(Verdeelsleutels_absoluut!H$1,CBS_landbouw_2018!$C$1:$I$1,0))</f>
        <v>14855</v>
      </c>
      <c r="I338">
        <f>INDEX(CBS_landbouw_2018!$C:$I,MATCH(Verdeelsleutels_absoluut!$C338,CBS_landbouw_2018!$B:$B,0),MATCH(Verdeelsleutels_absoluut!I$1,CBS_landbouw_2018!$C$1:$I$1,0))</f>
        <v>295365</v>
      </c>
      <c r="J338">
        <f>INDEX(CBS_landbouw_2018!$C:$I,MATCH(Verdeelsleutels_absoluut!$C338,CBS_landbouw_2018!$B:$B,0),MATCH(Verdeelsleutels_absoluut!J$1,CBS_landbouw_2018!$C$1:$I$1,0))</f>
        <v>663032</v>
      </c>
      <c r="K338">
        <f>INDEX(CBS_landbouw_2018!$C:$I,MATCH(Verdeelsleutels_absoluut!$C338,CBS_landbouw_2018!$B:$B,0),MATCH(Verdeelsleutels_absoluut!K$1,CBS_landbouw_2018!$C$1:$I$1,0))</f>
        <v>183050</v>
      </c>
      <c r="L338">
        <f t="shared" si="14"/>
        <v>2027174</v>
      </c>
      <c r="M338">
        <f>INDEX(CBS_bodemgebruik_2015!$C:$F,MATCH(Verdeelsleutels_absoluut!$C338,CBS_bodemgebruik_2015!$B:$B,0),MATCH(Verdeelsleutels_absoluut!M$1,CBS_bodemgebruik_2015!$C$1:$F$1,0))</f>
        <v>24416</v>
      </c>
      <c r="N338">
        <f>INDEX(CBS_bodemgebruik_2015!$C:$F,MATCH(Verdeelsleutels_absoluut!$C338,CBS_bodemgebruik_2015!$B:$B,0),MATCH(Verdeelsleutels_absoluut!N$1,CBS_bodemgebruik_2015!$C$1:$F$1,0))</f>
        <v>106</v>
      </c>
      <c r="O338">
        <f>INDEX(CBS_bodemgebruik_2015!$C:$F,MATCH(Verdeelsleutels_absoluut!$C338,CBS_bodemgebruik_2015!$B:$B,0),MATCH(Verdeelsleutels_absoluut!O$1,CBS_bodemgebruik_2015!$C$1:$F$1,0))</f>
        <v>149</v>
      </c>
      <c r="P338">
        <f>INDEX(CBS_bodemgebruik_2015!$C:$F,MATCH(Verdeelsleutels_absoluut!$C338,CBS_bodemgebruik_2015!$B:$B,0),MATCH(Verdeelsleutels_absoluut!P$1,CBS_bodemgebruik_2015!$C$1:$F$1,0))</f>
        <v>307</v>
      </c>
      <c r="Q338">
        <f>INDEX(CBS_bodemgebruik_2015!$C:$I,MATCH(Verdeelsleutels_absoluut!$C338,CBS_bodemgebruik_2015!$B:$B,0),MATCH(Verdeelsleutels_absoluut!Q$1,CBS_bodemgebruik_2015!$C$1:$I$1,0))</f>
        <v>218</v>
      </c>
      <c r="R338">
        <f>INDEX(CBS_bodemgebruik_2015!$C:$I,MATCH(Verdeelsleutels_absoluut!$C338,CBS_bodemgebruik_2015!$B:$B,0),MATCH(Verdeelsleutels_absoluut!R$1,CBS_bodemgebruik_2015!$C$1:$I$1,0))</f>
        <v>31</v>
      </c>
      <c r="S338">
        <f>INDEX(CBS_bodemgebruik_2015!$C:$I,MATCH(Verdeelsleutels_absoluut!$C338,CBS_bodemgebruik_2015!$B:$B,0),MATCH(Verdeelsleutels_absoluut!S$1,CBS_bodemgebruik_2015!$C$1:$I$1,0))</f>
        <v>367</v>
      </c>
      <c r="T338">
        <f t="shared" si="13"/>
        <v>616</v>
      </c>
      <c r="U338">
        <f>INDEX(CBS_wegen_2019!B:C,MATCH(C338,CBS_wegen_2019!B:B,0),2)</f>
        <v>821</v>
      </c>
    </row>
    <row r="339" spans="2:21">
      <c r="B339" t="str">
        <f>INDEX('ETLocal datasets'!B:C,MATCH(Verdeelsleutels_absoluut!C339,'ETLocal datasets'!C:C,0),1)</f>
        <v>GM1719</v>
      </c>
      <c r="C339" t="str">
        <f>'ETLocal datasets'!C325</f>
        <v>Drimmelen</v>
      </c>
      <c r="D339">
        <f>INDEX(CBS_bevolking_2018!B:C,MATCH(Verdeelsleutels_absoluut!C339,CBS_bevolking_2018!B:B,0),2)</f>
        <v>27150</v>
      </c>
      <c r="E339">
        <f>INDEX(CBS_landbouw_2018!$C:$I,MATCH(Verdeelsleutels_absoluut!$C339,CBS_landbouw_2018!$B:$B,0),MATCH(Verdeelsleutels_absoluut!E$1,CBS_landbouw_2018!$C$1:$I$1,0))</f>
        <v>576591</v>
      </c>
      <c r="F339">
        <f>INDEX(CBS_landbouw_2018!$C:$I,MATCH(Verdeelsleutels_absoluut!$C339,CBS_landbouw_2018!$B:$B,0),MATCH(Verdeelsleutels_absoluut!F$1,CBS_landbouw_2018!$C$1:$I$1,0))</f>
        <v>128639</v>
      </c>
      <c r="G339">
        <f>INDEX(CBS_landbouw_2018!$C:$I,MATCH(Verdeelsleutels_absoluut!$C339,CBS_landbouw_2018!$B:$B,0),MATCH(Verdeelsleutels_absoluut!G$1,CBS_landbouw_2018!$C$1:$I$1,0))</f>
        <v>3535</v>
      </c>
      <c r="H339">
        <f>INDEX(CBS_landbouw_2018!$C:$I,MATCH(Verdeelsleutels_absoluut!$C339,CBS_landbouw_2018!$B:$B,0),MATCH(Verdeelsleutels_absoluut!H$1,CBS_landbouw_2018!$C$1:$I$1,0))</f>
        <v>29907</v>
      </c>
      <c r="I339">
        <f>INDEX(CBS_landbouw_2018!$C:$I,MATCH(Verdeelsleutels_absoluut!$C339,CBS_landbouw_2018!$B:$B,0),MATCH(Verdeelsleutels_absoluut!I$1,CBS_landbouw_2018!$C$1:$I$1,0))</f>
        <v>240936</v>
      </c>
      <c r="J339">
        <f>INDEX(CBS_landbouw_2018!$C:$I,MATCH(Verdeelsleutels_absoluut!$C339,CBS_landbouw_2018!$B:$B,0),MATCH(Verdeelsleutels_absoluut!J$1,CBS_landbouw_2018!$C$1:$I$1,0))</f>
        <v>65394</v>
      </c>
      <c r="K339">
        <f>INDEX(CBS_landbouw_2018!$C:$I,MATCH(Verdeelsleutels_absoluut!$C339,CBS_landbouw_2018!$B:$B,0),MATCH(Verdeelsleutels_absoluut!K$1,CBS_landbouw_2018!$C$1:$I$1,0))</f>
        <v>58166</v>
      </c>
      <c r="L339">
        <f t="shared" si="14"/>
        <v>447952</v>
      </c>
      <c r="M339">
        <f>INDEX(CBS_bodemgebruik_2015!$C:$F,MATCH(Verdeelsleutels_absoluut!$C339,CBS_bodemgebruik_2015!$B:$B,0),MATCH(Verdeelsleutels_absoluut!M$1,CBS_bodemgebruik_2015!$C$1:$F$1,0))</f>
        <v>6747</v>
      </c>
      <c r="N339">
        <f>INDEX(CBS_bodemgebruik_2015!$C:$F,MATCH(Verdeelsleutels_absoluut!$C339,CBS_bodemgebruik_2015!$B:$B,0),MATCH(Verdeelsleutels_absoluut!N$1,CBS_bodemgebruik_2015!$C$1:$F$1,0))</f>
        <v>25</v>
      </c>
      <c r="O339">
        <f>INDEX(CBS_bodemgebruik_2015!$C:$F,MATCH(Verdeelsleutels_absoluut!$C339,CBS_bodemgebruik_2015!$B:$B,0),MATCH(Verdeelsleutels_absoluut!O$1,CBS_bodemgebruik_2015!$C$1:$F$1,0))</f>
        <v>731</v>
      </c>
      <c r="P339">
        <f>INDEX(CBS_bodemgebruik_2015!$C:$F,MATCH(Verdeelsleutels_absoluut!$C339,CBS_bodemgebruik_2015!$B:$B,0),MATCH(Verdeelsleutels_absoluut!P$1,CBS_bodemgebruik_2015!$C$1:$F$1,0))</f>
        <v>0</v>
      </c>
      <c r="Q339">
        <f>INDEX(CBS_bodemgebruik_2015!$C:$I,MATCH(Verdeelsleutels_absoluut!$C339,CBS_bodemgebruik_2015!$B:$B,0),MATCH(Verdeelsleutels_absoluut!Q$1,CBS_bodemgebruik_2015!$C$1:$I$1,0))</f>
        <v>997</v>
      </c>
      <c r="R339">
        <f>INDEX(CBS_bodemgebruik_2015!$C:$I,MATCH(Verdeelsleutels_absoluut!$C339,CBS_bodemgebruik_2015!$B:$B,0),MATCH(Verdeelsleutels_absoluut!R$1,CBS_bodemgebruik_2015!$C$1:$I$1,0))</f>
        <v>21</v>
      </c>
      <c r="S339">
        <f>INDEX(CBS_bodemgebruik_2015!$C:$I,MATCH(Verdeelsleutels_absoluut!$C339,CBS_bodemgebruik_2015!$B:$B,0),MATCH(Verdeelsleutels_absoluut!S$1,CBS_bodemgebruik_2015!$C$1:$I$1,0))</f>
        <v>1097</v>
      </c>
      <c r="T339">
        <f t="shared" si="13"/>
        <v>2115</v>
      </c>
      <c r="U339">
        <f>INDEX(CBS_wegen_2019!B:C,MATCH(C339,CBS_wegen_2019!B:B,0),2)</f>
        <v>283</v>
      </c>
    </row>
    <row r="340" spans="2:21">
      <c r="B340" t="str">
        <f>INDEX('ETLocal datasets'!B:C,MATCH(Verdeelsleutels_absoluut!C340,'ETLocal datasets'!C:C,0),1)</f>
        <v>GM1721</v>
      </c>
      <c r="C340" t="str">
        <f>'ETLocal datasets'!C326</f>
        <v>Bernheze</v>
      </c>
      <c r="D340">
        <f>INDEX(CBS_bevolking_2018!B:C,MATCH(Verdeelsleutels_absoluut!C340,CBS_bevolking_2018!B:B,0),2)</f>
        <v>30806</v>
      </c>
      <c r="E340">
        <f>INDEX(CBS_landbouw_2018!$C:$I,MATCH(Verdeelsleutels_absoluut!$C340,CBS_landbouw_2018!$B:$B,0),MATCH(Verdeelsleutels_absoluut!E$1,CBS_landbouw_2018!$C$1:$I$1,0))</f>
        <v>487688</v>
      </c>
      <c r="F340">
        <f>INDEX(CBS_landbouw_2018!$C:$I,MATCH(Verdeelsleutels_absoluut!$C340,CBS_landbouw_2018!$B:$B,0),MATCH(Verdeelsleutels_absoluut!F$1,CBS_landbouw_2018!$C$1:$I$1,0))</f>
        <v>84112</v>
      </c>
      <c r="G340">
        <f>INDEX(CBS_landbouw_2018!$C:$I,MATCH(Verdeelsleutels_absoluut!$C340,CBS_landbouw_2018!$B:$B,0),MATCH(Verdeelsleutels_absoluut!G$1,CBS_landbouw_2018!$C$1:$I$1,0))</f>
        <v>5806</v>
      </c>
      <c r="H340">
        <f>INDEX(CBS_landbouw_2018!$C:$I,MATCH(Verdeelsleutels_absoluut!$C340,CBS_landbouw_2018!$B:$B,0),MATCH(Verdeelsleutels_absoluut!H$1,CBS_landbouw_2018!$C$1:$I$1,0))</f>
        <v>402056</v>
      </c>
      <c r="I340">
        <f>INDEX(CBS_landbouw_2018!$C:$I,MATCH(Verdeelsleutels_absoluut!$C340,CBS_landbouw_2018!$B:$B,0),MATCH(Verdeelsleutels_absoluut!I$1,CBS_landbouw_2018!$C$1:$I$1,0))</f>
        <v>1957630</v>
      </c>
      <c r="J340">
        <f>INDEX(CBS_landbouw_2018!$C:$I,MATCH(Verdeelsleutels_absoluut!$C340,CBS_landbouw_2018!$B:$B,0),MATCH(Verdeelsleutels_absoluut!J$1,CBS_landbouw_2018!$C$1:$I$1,0))</f>
        <v>29265</v>
      </c>
      <c r="K340">
        <f>INDEX(CBS_landbouw_2018!$C:$I,MATCH(Verdeelsleutels_absoluut!$C340,CBS_landbouw_2018!$B:$B,0),MATCH(Verdeelsleutels_absoluut!K$1,CBS_landbouw_2018!$C$1:$I$1,0))</f>
        <v>5251</v>
      </c>
      <c r="L340">
        <f t="shared" si="14"/>
        <v>403576</v>
      </c>
      <c r="M340">
        <f>INDEX(CBS_bodemgebruik_2015!$C:$F,MATCH(Verdeelsleutels_absoluut!$C340,CBS_bodemgebruik_2015!$B:$B,0),MATCH(Verdeelsleutels_absoluut!M$1,CBS_bodemgebruik_2015!$C$1:$F$1,0))</f>
        <v>6612</v>
      </c>
      <c r="N340">
        <f>INDEX(CBS_bodemgebruik_2015!$C:$F,MATCH(Verdeelsleutels_absoluut!$C340,CBS_bodemgebruik_2015!$B:$B,0),MATCH(Verdeelsleutels_absoluut!N$1,CBS_bodemgebruik_2015!$C$1:$F$1,0))</f>
        <v>20</v>
      </c>
      <c r="O340">
        <f>INDEX(CBS_bodemgebruik_2015!$C:$F,MATCH(Verdeelsleutels_absoluut!$C340,CBS_bodemgebruik_2015!$B:$B,0),MATCH(Verdeelsleutels_absoluut!O$1,CBS_bodemgebruik_2015!$C$1:$F$1,0))</f>
        <v>985</v>
      </c>
      <c r="P340">
        <f>INDEX(CBS_bodemgebruik_2015!$C:$F,MATCH(Verdeelsleutels_absoluut!$C340,CBS_bodemgebruik_2015!$B:$B,0),MATCH(Verdeelsleutels_absoluut!P$1,CBS_bodemgebruik_2015!$C$1:$F$1,0))</f>
        <v>75</v>
      </c>
      <c r="Q340">
        <f>INDEX(CBS_bodemgebruik_2015!$C:$I,MATCH(Verdeelsleutels_absoluut!$C340,CBS_bodemgebruik_2015!$B:$B,0),MATCH(Verdeelsleutels_absoluut!Q$1,CBS_bodemgebruik_2015!$C$1:$I$1,0))</f>
        <v>4</v>
      </c>
      <c r="R340">
        <f>INDEX(CBS_bodemgebruik_2015!$C:$I,MATCH(Verdeelsleutels_absoluut!$C340,CBS_bodemgebruik_2015!$B:$B,0),MATCH(Verdeelsleutels_absoluut!R$1,CBS_bodemgebruik_2015!$C$1:$I$1,0))</f>
        <v>7</v>
      </c>
      <c r="S340">
        <f>INDEX(CBS_bodemgebruik_2015!$C:$I,MATCH(Verdeelsleutels_absoluut!$C340,CBS_bodemgebruik_2015!$B:$B,0),MATCH(Verdeelsleutels_absoluut!S$1,CBS_bodemgebruik_2015!$C$1:$I$1,0))</f>
        <v>60</v>
      </c>
      <c r="T340">
        <f t="shared" si="13"/>
        <v>71</v>
      </c>
      <c r="U340">
        <f>INDEX(CBS_wegen_2019!B:C,MATCH(C340,CBS_wegen_2019!B:B,0),2)</f>
        <v>394</v>
      </c>
    </row>
    <row r="341" spans="2:21">
      <c r="B341" t="str">
        <f>INDEX('ETLocal datasets'!B:C,MATCH(Verdeelsleutels_absoluut!C341,'ETLocal datasets'!C:C,0),1)</f>
        <v>GM1722</v>
      </c>
      <c r="C341" t="str">
        <f>'ETLocal datasets'!C327</f>
        <v>Ferwerderadiel</v>
      </c>
      <c r="D341">
        <f>INDEX(CBS_bevolking_2018!B:C,MATCH(Verdeelsleutels_absoluut!C341,CBS_bevolking_2018!B:B,0),2)</f>
        <v>8575</v>
      </c>
      <c r="E341">
        <f>INDEX(CBS_landbouw_2018!$C:$I,MATCH(Verdeelsleutels_absoluut!$C341,CBS_landbouw_2018!$B:$B,0),MATCH(Verdeelsleutels_absoluut!E$1,CBS_landbouw_2018!$C$1:$I$1,0))</f>
        <v>760236</v>
      </c>
      <c r="F341">
        <f>INDEX(CBS_landbouw_2018!$C:$I,MATCH(Verdeelsleutels_absoluut!$C341,CBS_landbouw_2018!$B:$B,0),MATCH(Verdeelsleutels_absoluut!F$1,CBS_landbouw_2018!$C$1:$I$1,0))</f>
        <v>425135</v>
      </c>
      <c r="G341">
        <f>INDEX(CBS_landbouw_2018!$C:$I,MATCH(Verdeelsleutels_absoluut!$C341,CBS_landbouw_2018!$B:$B,0),MATCH(Verdeelsleutels_absoluut!G$1,CBS_landbouw_2018!$C$1:$I$1,0))</f>
        <v>8850</v>
      </c>
      <c r="H341">
        <f>INDEX(CBS_landbouw_2018!$C:$I,MATCH(Verdeelsleutels_absoluut!$C341,CBS_landbouw_2018!$B:$B,0),MATCH(Verdeelsleutels_absoluut!H$1,CBS_landbouw_2018!$C$1:$I$1,0))</f>
        <v>0</v>
      </c>
      <c r="I341">
        <f>INDEX(CBS_landbouw_2018!$C:$I,MATCH(Verdeelsleutels_absoluut!$C341,CBS_landbouw_2018!$B:$B,0),MATCH(Verdeelsleutels_absoluut!I$1,CBS_landbouw_2018!$C$1:$I$1,0))</f>
        <v>562945</v>
      </c>
      <c r="J341">
        <f>INDEX(CBS_landbouw_2018!$C:$I,MATCH(Verdeelsleutels_absoluut!$C341,CBS_landbouw_2018!$B:$B,0),MATCH(Verdeelsleutels_absoluut!J$1,CBS_landbouw_2018!$C$1:$I$1,0))</f>
        <v>63708</v>
      </c>
      <c r="K341">
        <f>INDEX(CBS_landbouw_2018!$C:$I,MATCH(Verdeelsleutels_absoluut!$C341,CBS_landbouw_2018!$B:$B,0),MATCH(Verdeelsleutels_absoluut!K$1,CBS_landbouw_2018!$C$1:$I$1,0))</f>
        <v>10570</v>
      </c>
      <c r="L341">
        <f t="shared" si="14"/>
        <v>335101</v>
      </c>
      <c r="M341">
        <f>INDEX(CBS_bodemgebruik_2015!$C:$F,MATCH(Verdeelsleutels_absoluut!$C341,CBS_bodemgebruik_2015!$B:$B,0),MATCH(Verdeelsleutels_absoluut!M$1,CBS_bodemgebruik_2015!$C$1:$F$1,0))</f>
        <v>7963</v>
      </c>
      <c r="N341">
        <f>INDEX(CBS_bodemgebruik_2015!$C:$F,MATCH(Verdeelsleutels_absoluut!$C341,CBS_bodemgebruik_2015!$B:$B,0),MATCH(Verdeelsleutels_absoluut!N$1,CBS_bodemgebruik_2015!$C$1:$F$1,0))</f>
        <v>3</v>
      </c>
      <c r="O341">
        <f>INDEX(CBS_bodemgebruik_2015!$C:$F,MATCH(Verdeelsleutels_absoluut!$C341,CBS_bodemgebruik_2015!$B:$B,0),MATCH(Verdeelsleutels_absoluut!O$1,CBS_bodemgebruik_2015!$C$1:$F$1,0))</f>
        <v>17</v>
      </c>
      <c r="P341">
        <f>INDEX(CBS_bodemgebruik_2015!$C:$F,MATCH(Verdeelsleutels_absoluut!$C341,CBS_bodemgebruik_2015!$B:$B,0),MATCH(Verdeelsleutels_absoluut!P$1,CBS_bodemgebruik_2015!$C$1:$F$1,0))</f>
        <v>0</v>
      </c>
      <c r="Q341">
        <f>INDEX(CBS_bodemgebruik_2015!$C:$I,MATCH(Verdeelsleutels_absoluut!$C341,CBS_bodemgebruik_2015!$B:$B,0),MATCH(Verdeelsleutels_absoluut!Q$1,CBS_bodemgebruik_2015!$C$1:$I$1,0))</f>
        <v>1516</v>
      </c>
      <c r="R341">
        <f>INDEX(CBS_bodemgebruik_2015!$C:$I,MATCH(Verdeelsleutels_absoluut!$C341,CBS_bodemgebruik_2015!$B:$B,0),MATCH(Verdeelsleutels_absoluut!R$1,CBS_bodemgebruik_2015!$C$1:$I$1,0))</f>
        <v>0</v>
      </c>
      <c r="S341">
        <f>INDEX(CBS_bodemgebruik_2015!$C:$I,MATCH(Verdeelsleutels_absoluut!$C341,CBS_bodemgebruik_2015!$B:$B,0),MATCH(Verdeelsleutels_absoluut!S$1,CBS_bodemgebruik_2015!$C$1:$I$1,0))</f>
        <v>96</v>
      </c>
      <c r="T341">
        <f t="shared" si="13"/>
        <v>1612</v>
      </c>
      <c r="U341">
        <f>INDEX(CBS_wegen_2019!B:C,MATCH(C341,CBS_wegen_2019!B:B,0),2)</f>
        <v>203</v>
      </c>
    </row>
    <row r="342" spans="2:21">
      <c r="B342" t="str">
        <f>INDEX('ETLocal datasets'!B:C,MATCH(Verdeelsleutels_absoluut!C342,'ETLocal datasets'!C:C,0),1)</f>
        <v>GM1723</v>
      </c>
      <c r="C342" t="str">
        <f>'ETLocal datasets'!C328</f>
        <v>Alphen-Chaam</v>
      </c>
      <c r="D342">
        <f>INDEX(CBS_bevolking_2018!B:C,MATCH(Verdeelsleutels_absoluut!C342,CBS_bevolking_2018!B:B,0),2)</f>
        <v>10149</v>
      </c>
      <c r="E342">
        <f>INDEX(CBS_landbouw_2018!$C:$I,MATCH(Verdeelsleutels_absoluut!$C342,CBS_landbouw_2018!$B:$B,0),MATCH(Verdeelsleutels_absoluut!E$1,CBS_landbouw_2018!$C$1:$I$1,0))</f>
        <v>499052</v>
      </c>
      <c r="F342">
        <f>INDEX(CBS_landbouw_2018!$C:$I,MATCH(Verdeelsleutels_absoluut!$C342,CBS_landbouw_2018!$B:$B,0),MATCH(Verdeelsleutels_absoluut!F$1,CBS_landbouw_2018!$C$1:$I$1,0))</f>
        <v>105305</v>
      </c>
      <c r="G342">
        <f>INDEX(CBS_landbouw_2018!$C:$I,MATCH(Verdeelsleutels_absoluut!$C342,CBS_landbouw_2018!$B:$B,0),MATCH(Verdeelsleutels_absoluut!G$1,CBS_landbouw_2018!$C$1:$I$1,0))</f>
        <v>4984</v>
      </c>
      <c r="H342">
        <f>INDEX(CBS_landbouw_2018!$C:$I,MATCH(Verdeelsleutels_absoluut!$C342,CBS_landbouw_2018!$B:$B,0),MATCH(Verdeelsleutels_absoluut!H$1,CBS_landbouw_2018!$C$1:$I$1,0))</f>
        <v>56851</v>
      </c>
      <c r="I342">
        <f>INDEX(CBS_landbouw_2018!$C:$I,MATCH(Verdeelsleutels_absoluut!$C342,CBS_landbouw_2018!$B:$B,0),MATCH(Verdeelsleutels_absoluut!I$1,CBS_landbouw_2018!$C$1:$I$1,0))</f>
        <v>686488</v>
      </c>
      <c r="J342">
        <f>INDEX(CBS_landbouw_2018!$C:$I,MATCH(Verdeelsleutels_absoluut!$C342,CBS_landbouw_2018!$B:$B,0),MATCH(Verdeelsleutels_absoluut!J$1,CBS_landbouw_2018!$C$1:$I$1,0))</f>
        <v>17084</v>
      </c>
      <c r="K342">
        <f>INDEX(CBS_landbouw_2018!$C:$I,MATCH(Verdeelsleutels_absoluut!$C342,CBS_landbouw_2018!$B:$B,0),MATCH(Verdeelsleutels_absoluut!K$1,CBS_landbouw_2018!$C$1:$I$1,0))</f>
        <v>18206</v>
      </c>
      <c r="L342">
        <f t="shared" si="14"/>
        <v>393747</v>
      </c>
      <c r="M342">
        <f>INDEX(CBS_bodemgebruik_2015!$C:$F,MATCH(Verdeelsleutels_absoluut!$C342,CBS_bodemgebruik_2015!$B:$B,0),MATCH(Verdeelsleutels_absoluut!M$1,CBS_bodemgebruik_2015!$C$1:$F$1,0))</f>
        <v>6552</v>
      </c>
      <c r="N342">
        <f>INDEX(CBS_bodemgebruik_2015!$C:$F,MATCH(Verdeelsleutels_absoluut!$C342,CBS_bodemgebruik_2015!$B:$B,0),MATCH(Verdeelsleutels_absoluut!N$1,CBS_bodemgebruik_2015!$C$1:$F$1,0))</f>
        <v>0</v>
      </c>
      <c r="O342">
        <f>INDEX(CBS_bodemgebruik_2015!$C:$F,MATCH(Verdeelsleutels_absoluut!$C342,CBS_bodemgebruik_2015!$B:$B,0),MATCH(Verdeelsleutels_absoluut!O$1,CBS_bodemgebruik_2015!$C$1:$F$1,0))</f>
        <v>1873</v>
      </c>
      <c r="P342">
        <f>INDEX(CBS_bodemgebruik_2015!$C:$F,MATCH(Verdeelsleutels_absoluut!$C342,CBS_bodemgebruik_2015!$B:$B,0),MATCH(Verdeelsleutels_absoluut!P$1,CBS_bodemgebruik_2015!$C$1:$F$1,0))</f>
        <v>101</v>
      </c>
      <c r="Q342">
        <f>INDEX(CBS_bodemgebruik_2015!$C:$I,MATCH(Verdeelsleutels_absoluut!$C342,CBS_bodemgebruik_2015!$B:$B,0),MATCH(Verdeelsleutels_absoluut!Q$1,CBS_bodemgebruik_2015!$C$1:$I$1,0))</f>
        <v>72</v>
      </c>
      <c r="R342">
        <f>INDEX(CBS_bodemgebruik_2015!$C:$I,MATCH(Verdeelsleutels_absoluut!$C342,CBS_bodemgebruik_2015!$B:$B,0),MATCH(Verdeelsleutels_absoluut!R$1,CBS_bodemgebruik_2015!$C$1:$I$1,0))</f>
        <v>11</v>
      </c>
      <c r="S342">
        <f>INDEX(CBS_bodemgebruik_2015!$C:$I,MATCH(Verdeelsleutels_absoluut!$C342,CBS_bodemgebruik_2015!$B:$B,0),MATCH(Verdeelsleutels_absoluut!S$1,CBS_bodemgebruik_2015!$C$1:$I$1,0))</f>
        <v>37</v>
      </c>
      <c r="T342">
        <f t="shared" si="13"/>
        <v>120</v>
      </c>
      <c r="U342">
        <f>INDEX(CBS_wegen_2019!B:C,MATCH(C342,CBS_wegen_2019!B:B,0),2)</f>
        <v>208</v>
      </c>
    </row>
    <row r="343" spans="2:21">
      <c r="B343" t="str">
        <f>INDEX('ETLocal datasets'!B:C,MATCH(Verdeelsleutels_absoluut!C343,'ETLocal datasets'!C:C,0),1)</f>
        <v>GM1724</v>
      </c>
      <c r="C343" t="str">
        <f>'ETLocal datasets'!C329</f>
        <v>Bergeijk</v>
      </c>
      <c r="D343">
        <f>INDEX(CBS_bevolking_2018!B:C,MATCH(Verdeelsleutels_absoluut!C343,CBS_bevolking_2018!B:B,0),2)</f>
        <v>18491</v>
      </c>
      <c r="E343">
        <f>INDEX(CBS_landbouw_2018!$C:$I,MATCH(Verdeelsleutels_absoluut!$C343,CBS_landbouw_2018!$B:$B,0),MATCH(Verdeelsleutels_absoluut!E$1,CBS_landbouw_2018!$C$1:$I$1,0))</f>
        <v>460184</v>
      </c>
      <c r="F343">
        <f>INDEX(CBS_landbouw_2018!$C:$I,MATCH(Verdeelsleutels_absoluut!$C343,CBS_landbouw_2018!$B:$B,0),MATCH(Verdeelsleutels_absoluut!F$1,CBS_landbouw_2018!$C$1:$I$1,0))</f>
        <v>60549</v>
      </c>
      <c r="G343">
        <f>INDEX(CBS_landbouw_2018!$C:$I,MATCH(Verdeelsleutels_absoluut!$C343,CBS_landbouw_2018!$B:$B,0),MATCH(Verdeelsleutels_absoluut!G$1,CBS_landbouw_2018!$C$1:$I$1,0))</f>
        <v>5722</v>
      </c>
      <c r="H343">
        <f>INDEX(CBS_landbouw_2018!$C:$I,MATCH(Verdeelsleutels_absoluut!$C343,CBS_landbouw_2018!$B:$B,0),MATCH(Verdeelsleutels_absoluut!H$1,CBS_landbouw_2018!$C$1:$I$1,0))</f>
        <v>56144</v>
      </c>
      <c r="I343">
        <f>INDEX(CBS_landbouw_2018!$C:$I,MATCH(Verdeelsleutels_absoluut!$C343,CBS_landbouw_2018!$B:$B,0),MATCH(Verdeelsleutels_absoluut!I$1,CBS_landbouw_2018!$C$1:$I$1,0))</f>
        <v>809865</v>
      </c>
      <c r="J343">
        <f>INDEX(CBS_landbouw_2018!$C:$I,MATCH(Verdeelsleutels_absoluut!$C343,CBS_landbouw_2018!$B:$B,0),MATCH(Verdeelsleutels_absoluut!J$1,CBS_landbouw_2018!$C$1:$I$1,0))</f>
        <v>27778</v>
      </c>
      <c r="K343">
        <f>INDEX(CBS_landbouw_2018!$C:$I,MATCH(Verdeelsleutels_absoluut!$C343,CBS_landbouw_2018!$B:$B,0),MATCH(Verdeelsleutels_absoluut!K$1,CBS_landbouw_2018!$C$1:$I$1,0))</f>
        <v>22007</v>
      </c>
      <c r="L343">
        <f t="shared" si="14"/>
        <v>399635</v>
      </c>
      <c r="M343">
        <f>INDEX(CBS_bodemgebruik_2015!$C:$F,MATCH(Verdeelsleutels_absoluut!$C343,CBS_bodemgebruik_2015!$B:$B,0),MATCH(Verdeelsleutels_absoluut!M$1,CBS_bodemgebruik_2015!$C$1:$F$1,0))</f>
        <v>6168</v>
      </c>
      <c r="N343">
        <f>INDEX(CBS_bodemgebruik_2015!$C:$F,MATCH(Verdeelsleutels_absoluut!$C343,CBS_bodemgebruik_2015!$B:$B,0),MATCH(Verdeelsleutels_absoluut!N$1,CBS_bodemgebruik_2015!$C$1:$F$1,0))</f>
        <v>16</v>
      </c>
      <c r="O343">
        <f>INDEX(CBS_bodemgebruik_2015!$C:$F,MATCH(Verdeelsleutels_absoluut!$C343,CBS_bodemgebruik_2015!$B:$B,0),MATCH(Verdeelsleutels_absoluut!O$1,CBS_bodemgebruik_2015!$C$1:$F$1,0))</f>
        <v>2694</v>
      </c>
      <c r="P343">
        <f>INDEX(CBS_bodemgebruik_2015!$C:$F,MATCH(Verdeelsleutels_absoluut!$C343,CBS_bodemgebruik_2015!$B:$B,0),MATCH(Verdeelsleutels_absoluut!P$1,CBS_bodemgebruik_2015!$C$1:$F$1,0))</f>
        <v>160</v>
      </c>
      <c r="Q343">
        <f>INDEX(CBS_bodemgebruik_2015!$C:$I,MATCH(Verdeelsleutels_absoluut!$C343,CBS_bodemgebruik_2015!$B:$B,0),MATCH(Verdeelsleutels_absoluut!Q$1,CBS_bodemgebruik_2015!$C$1:$I$1,0))</f>
        <v>26</v>
      </c>
      <c r="R343">
        <f>INDEX(CBS_bodemgebruik_2015!$C:$I,MATCH(Verdeelsleutels_absoluut!$C343,CBS_bodemgebruik_2015!$B:$B,0),MATCH(Verdeelsleutels_absoluut!R$1,CBS_bodemgebruik_2015!$C$1:$I$1,0))</f>
        <v>36</v>
      </c>
      <c r="S343">
        <f>INDEX(CBS_bodemgebruik_2015!$C:$I,MATCH(Verdeelsleutels_absoluut!$C343,CBS_bodemgebruik_2015!$B:$B,0),MATCH(Verdeelsleutels_absoluut!S$1,CBS_bodemgebruik_2015!$C$1:$I$1,0))</f>
        <v>39</v>
      </c>
      <c r="T343">
        <f t="shared" si="13"/>
        <v>101</v>
      </c>
      <c r="U343">
        <f>INDEX(CBS_wegen_2019!B:C,MATCH(C343,CBS_wegen_2019!B:B,0),2)</f>
        <v>284</v>
      </c>
    </row>
    <row r="344" spans="2:21">
      <c r="B344" t="str">
        <f>INDEX('ETLocal datasets'!B:C,MATCH(Verdeelsleutels_absoluut!C344,'ETLocal datasets'!C:C,0),1)</f>
        <v>GM1728</v>
      </c>
      <c r="C344" t="str">
        <f>'ETLocal datasets'!C330</f>
        <v>Bladel</v>
      </c>
      <c r="D344">
        <f>INDEX(CBS_bevolking_2018!B:C,MATCH(Verdeelsleutels_absoluut!C344,CBS_bevolking_2018!B:B,0),2)</f>
        <v>20175</v>
      </c>
      <c r="E344">
        <f>INDEX(CBS_landbouw_2018!$C:$I,MATCH(Verdeelsleutels_absoluut!$C344,CBS_landbouw_2018!$B:$B,0),MATCH(Verdeelsleutels_absoluut!E$1,CBS_landbouw_2018!$C$1:$I$1,0))</f>
        <v>305642</v>
      </c>
      <c r="F344">
        <f>INDEX(CBS_landbouw_2018!$C:$I,MATCH(Verdeelsleutels_absoluut!$C344,CBS_landbouw_2018!$B:$B,0),MATCH(Verdeelsleutels_absoluut!F$1,CBS_landbouw_2018!$C$1:$I$1,0))</f>
        <v>34990</v>
      </c>
      <c r="G344">
        <f>INDEX(CBS_landbouw_2018!$C:$I,MATCH(Verdeelsleutels_absoluut!$C344,CBS_landbouw_2018!$B:$B,0),MATCH(Verdeelsleutels_absoluut!G$1,CBS_landbouw_2018!$C$1:$I$1,0))</f>
        <v>4345</v>
      </c>
      <c r="H344">
        <f>INDEX(CBS_landbouw_2018!$C:$I,MATCH(Verdeelsleutels_absoluut!$C344,CBS_landbouw_2018!$B:$B,0),MATCH(Verdeelsleutels_absoluut!H$1,CBS_landbouw_2018!$C$1:$I$1,0))</f>
        <v>127707</v>
      </c>
      <c r="I344">
        <f>INDEX(CBS_landbouw_2018!$C:$I,MATCH(Verdeelsleutels_absoluut!$C344,CBS_landbouw_2018!$B:$B,0),MATCH(Verdeelsleutels_absoluut!I$1,CBS_landbouw_2018!$C$1:$I$1,0))</f>
        <v>594257</v>
      </c>
      <c r="J344">
        <f>INDEX(CBS_landbouw_2018!$C:$I,MATCH(Verdeelsleutels_absoluut!$C344,CBS_landbouw_2018!$B:$B,0),MATCH(Verdeelsleutels_absoluut!J$1,CBS_landbouw_2018!$C$1:$I$1,0))</f>
        <v>14633</v>
      </c>
      <c r="K344">
        <f>INDEX(CBS_landbouw_2018!$C:$I,MATCH(Verdeelsleutels_absoluut!$C344,CBS_landbouw_2018!$B:$B,0),MATCH(Verdeelsleutels_absoluut!K$1,CBS_landbouw_2018!$C$1:$I$1,0))</f>
        <v>13931</v>
      </c>
      <c r="L344">
        <f t="shared" si="14"/>
        <v>270652</v>
      </c>
      <c r="M344">
        <f>INDEX(CBS_bodemgebruik_2015!$C:$F,MATCH(Verdeelsleutels_absoluut!$C344,CBS_bodemgebruik_2015!$B:$B,0),MATCH(Verdeelsleutels_absoluut!M$1,CBS_bodemgebruik_2015!$C$1:$F$1,0))</f>
        <v>4246</v>
      </c>
      <c r="N344">
        <f>INDEX(CBS_bodemgebruik_2015!$C:$F,MATCH(Verdeelsleutels_absoluut!$C344,CBS_bodemgebruik_2015!$B:$B,0),MATCH(Verdeelsleutels_absoluut!N$1,CBS_bodemgebruik_2015!$C$1:$F$1,0))</f>
        <v>27</v>
      </c>
      <c r="O344">
        <f>INDEX(CBS_bodemgebruik_2015!$C:$F,MATCH(Verdeelsleutels_absoluut!$C344,CBS_bodemgebruik_2015!$B:$B,0),MATCH(Verdeelsleutels_absoluut!O$1,CBS_bodemgebruik_2015!$C$1:$F$1,0))</f>
        <v>1831</v>
      </c>
      <c r="P344">
        <f>INDEX(CBS_bodemgebruik_2015!$C:$F,MATCH(Verdeelsleutels_absoluut!$C344,CBS_bodemgebruik_2015!$B:$B,0),MATCH(Verdeelsleutels_absoluut!P$1,CBS_bodemgebruik_2015!$C$1:$F$1,0))</f>
        <v>299</v>
      </c>
      <c r="Q344">
        <f>INDEX(CBS_bodemgebruik_2015!$C:$I,MATCH(Verdeelsleutels_absoluut!$C344,CBS_bodemgebruik_2015!$B:$B,0),MATCH(Verdeelsleutels_absoluut!Q$1,CBS_bodemgebruik_2015!$C$1:$I$1,0))</f>
        <v>61</v>
      </c>
      <c r="R344">
        <f>INDEX(CBS_bodemgebruik_2015!$C:$I,MATCH(Verdeelsleutels_absoluut!$C344,CBS_bodemgebruik_2015!$B:$B,0),MATCH(Verdeelsleutels_absoluut!R$1,CBS_bodemgebruik_2015!$C$1:$I$1,0))</f>
        <v>7</v>
      </c>
      <c r="S344">
        <f>INDEX(CBS_bodemgebruik_2015!$C:$I,MATCH(Verdeelsleutels_absoluut!$C344,CBS_bodemgebruik_2015!$B:$B,0),MATCH(Verdeelsleutels_absoluut!S$1,CBS_bodemgebruik_2015!$C$1:$I$1,0))</f>
        <v>22</v>
      </c>
      <c r="T344">
        <f t="shared" si="13"/>
        <v>90</v>
      </c>
      <c r="U344">
        <f>INDEX(CBS_wegen_2019!B:C,MATCH(C344,CBS_wegen_2019!B:B,0),2)</f>
        <v>213</v>
      </c>
    </row>
    <row r="345" spans="2:21">
      <c r="B345" t="str">
        <f>INDEX('ETLocal datasets'!B:C,MATCH(Verdeelsleutels_absoluut!C345,'ETLocal datasets'!C:C,0),1)</f>
        <v>GM1729</v>
      </c>
      <c r="C345" t="str">
        <f>'ETLocal datasets'!C331</f>
        <v>Gulpen-Wittem</v>
      </c>
      <c r="D345">
        <f>INDEX(CBS_bevolking_2018!B:C,MATCH(Verdeelsleutels_absoluut!C345,CBS_bevolking_2018!B:B,0),2)</f>
        <v>14246</v>
      </c>
      <c r="E345">
        <f>INDEX(CBS_landbouw_2018!$C:$I,MATCH(Verdeelsleutels_absoluut!$C345,CBS_landbouw_2018!$B:$B,0),MATCH(Verdeelsleutels_absoluut!E$1,CBS_landbouw_2018!$C$1:$I$1,0))</f>
        <v>453551</v>
      </c>
      <c r="F345">
        <f>INDEX(CBS_landbouw_2018!$C:$I,MATCH(Verdeelsleutels_absoluut!$C345,CBS_landbouw_2018!$B:$B,0),MATCH(Verdeelsleutels_absoluut!F$1,CBS_landbouw_2018!$C$1:$I$1,0))</f>
        <v>156544</v>
      </c>
      <c r="G345">
        <f>INDEX(CBS_landbouw_2018!$C:$I,MATCH(Verdeelsleutels_absoluut!$C345,CBS_landbouw_2018!$B:$B,0),MATCH(Verdeelsleutels_absoluut!G$1,CBS_landbouw_2018!$C$1:$I$1,0))</f>
        <v>3037</v>
      </c>
      <c r="H345">
        <f>INDEX(CBS_landbouw_2018!$C:$I,MATCH(Verdeelsleutels_absoluut!$C345,CBS_landbouw_2018!$B:$B,0),MATCH(Verdeelsleutels_absoluut!H$1,CBS_landbouw_2018!$C$1:$I$1,0))</f>
        <v>33</v>
      </c>
      <c r="I345">
        <f>INDEX(CBS_landbouw_2018!$C:$I,MATCH(Verdeelsleutels_absoluut!$C345,CBS_landbouw_2018!$B:$B,0),MATCH(Verdeelsleutels_absoluut!I$1,CBS_landbouw_2018!$C$1:$I$1,0))</f>
        <v>61851</v>
      </c>
      <c r="J345">
        <f>INDEX(CBS_landbouw_2018!$C:$I,MATCH(Verdeelsleutels_absoluut!$C345,CBS_landbouw_2018!$B:$B,0),MATCH(Verdeelsleutels_absoluut!J$1,CBS_landbouw_2018!$C$1:$I$1,0))</f>
        <v>71488</v>
      </c>
      <c r="K345">
        <f>INDEX(CBS_landbouw_2018!$C:$I,MATCH(Verdeelsleutels_absoluut!$C345,CBS_landbouw_2018!$B:$B,0),MATCH(Verdeelsleutels_absoluut!K$1,CBS_landbouw_2018!$C$1:$I$1,0))</f>
        <v>3579</v>
      </c>
      <c r="L345">
        <f t="shared" si="14"/>
        <v>297007</v>
      </c>
      <c r="M345">
        <f>INDEX(CBS_bodemgebruik_2015!$C:$F,MATCH(Verdeelsleutels_absoluut!$C345,CBS_bodemgebruik_2015!$B:$B,0),MATCH(Verdeelsleutels_absoluut!M$1,CBS_bodemgebruik_2015!$C$1:$F$1,0))</f>
        <v>5859</v>
      </c>
      <c r="N345">
        <f>INDEX(CBS_bodemgebruik_2015!$C:$F,MATCH(Verdeelsleutels_absoluut!$C345,CBS_bodemgebruik_2015!$B:$B,0),MATCH(Verdeelsleutels_absoluut!N$1,CBS_bodemgebruik_2015!$C$1:$F$1,0))</f>
        <v>21</v>
      </c>
      <c r="O345">
        <f>INDEX(CBS_bodemgebruik_2015!$C:$F,MATCH(Verdeelsleutels_absoluut!$C345,CBS_bodemgebruik_2015!$B:$B,0),MATCH(Verdeelsleutels_absoluut!O$1,CBS_bodemgebruik_2015!$C$1:$F$1,0))</f>
        <v>792</v>
      </c>
      <c r="P345">
        <f>INDEX(CBS_bodemgebruik_2015!$C:$F,MATCH(Verdeelsleutels_absoluut!$C345,CBS_bodemgebruik_2015!$B:$B,0),MATCH(Verdeelsleutels_absoluut!P$1,CBS_bodemgebruik_2015!$C$1:$F$1,0))</f>
        <v>3</v>
      </c>
      <c r="Q345">
        <f>INDEX(CBS_bodemgebruik_2015!$C:$I,MATCH(Verdeelsleutels_absoluut!$C345,CBS_bodemgebruik_2015!$B:$B,0),MATCH(Verdeelsleutels_absoluut!Q$1,CBS_bodemgebruik_2015!$C$1:$I$1,0))</f>
        <v>0</v>
      </c>
      <c r="R345">
        <f>INDEX(CBS_bodemgebruik_2015!$C:$I,MATCH(Verdeelsleutels_absoluut!$C345,CBS_bodemgebruik_2015!$B:$B,0),MATCH(Verdeelsleutels_absoluut!R$1,CBS_bodemgebruik_2015!$C$1:$I$1,0))</f>
        <v>0</v>
      </c>
      <c r="S345">
        <f>INDEX(CBS_bodemgebruik_2015!$C:$I,MATCH(Verdeelsleutels_absoluut!$C345,CBS_bodemgebruik_2015!$B:$B,0),MATCH(Verdeelsleutels_absoluut!S$1,CBS_bodemgebruik_2015!$C$1:$I$1,0))</f>
        <v>18</v>
      </c>
      <c r="T345">
        <f t="shared" si="13"/>
        <v>18</v>
      </c>
      <c r="U345">
        <f>INDEX(CBS_wegen_2019!B:C,MATCH(C345,CBS_wegen_2019!B:B,0),2)</f>
        <v>298</v>
      </c>
    </row>
    <row r="346" spans="2:21">
      <c r="B346" t="str">
        <f>INDEX('ETLocal datasets'!B:C,MATCH(Verdeelsleutels_absoluut!C346,'ETLocal datasets'!C:C,0),1)</f>
        <v>GM1730</v>
      </c>
      <c r="C346" t="str">
        <f>'ETLocal datasets'!C332</f>
        <v>Tynaarlo</v>
      </c>
      <c r="D346">
        <f>INDEX(CBS_bevolking_2018!B:C,MATCH(Verdeelsleutels_absoluut!C346,CBS_bevolking_2018!B:B,0),2)</f>
        <v>33698</v>
      </c>
      <c r="E346">
        <f>INDEX(CBS_landbouw_2018!$C:$I,MATCH(Verdeelsleutels_absoluut!$C346,CBS_landbouw_2018!$B:$B,0),MATCH(Verdeelsleutels_absoluut!E$1,CBS_landbouw_2018!$C$1:$I$1,0))</f>
        <v>809869</v>
      </c>
      <c r="F346">
        <f>INDEX(CBS_landbouw_2018!$C:$I,MATCH(Verdeelsleutels_absoluut!$C346,CBS_landbouw_2018!$B:$B,0),MATCH(Verdeelsleutels_absoluut!F$1,CBS_landbouw_2018!$C$1:$I$1,0))</f>
        <v>329209</v>
      </c>
      <c r="G346">
        <f>INDEX(CBS_landbouw_2018!$C:$I,MATCH(Verdeelsleutels_absoluut!$C346,CBS_landbouw_2018!$B:$B,0),MATCH(Verdeelsleutels_absoluut!G$1,CBS_landbouw_2018!$C$1:$I$1,0))</f>
        <v>7237</v>
      </c>
      <c r="H346">
        <f>INDEX(CBS_landbouw_2018!$C:$I,MATCH(Verdeelsleutels_absoluut!$C346,CBS_landbouw_2018!$B:$B,0),MATCH(Verdeelsleutels_absoluut!H$1,CBS_landbouw_2018!$C$1:$I$1,0))</f>
        <v>0</v>
      </c>
      <c r="I346">
        <f>INDEX(CBS_landbouw_2018!$C:$I,MATCH(Verdeelsleutels_absoluut!$C346,CBS_landbouw_2018!$B:$B,0),MATCH(Verdeelsleutels_absoluut!I$1,CBS_landbouw_2018!$C$1:$I$1,0))</f>
        <v>150738</v>
      </c>
      <c r="J346">
        <f>INDEX(CBS_landbouw_2018!$C:$I,MATCH(Verdeelsleutels_absoluut!$C346,CBS_landbouw_2018!$B:$B,0),MATCH(Verdeelsleutels_absoluut!J$1,CBS_landbouw_2018!$C$1:$I$1,0))</f>
        <v>46190</v>
      </c>
      <c r="K346">
        <f>INDEX(CBS_landbouw_2018!$C:$I,MATCH(Verdeelsleutels_absoluut!$C346,CBS_landbouw_2018!$B:$B,0),MATCH(Verdeelsleutels_absoluut!K$1,CBS_landbouw_2018!$C$1:$I$1,0))</f>
        <v>685</v>
      </c>
      <c r="L346">
        <f t="shared" si="14"/>
        <v>480660</v>
      </c>
      <c r="M346">
        <f>INDEX(CBS_bodemgebruik_2015!$C:$F,MATCH(Verdeelsleutels_absoluut!$C346,CBS_bodemgebruik_2015!$B:$B,0),MATCH(Verdeelsleutels_absoluut!M$1,CBS_bodemgebruik_2015!$C$1:$F$1,0))</f>
        <v>10861</v>
      </c>
      <c r="N346">
        <f>INDEX(CBS_bodemgebruik_2015!$C:$F,MATCH(Verdeelsleutels_absoluut!$C346,CBS_bodemgebruik_2015!$B:$B,0),MATCH(Verdeelsleutels_absoluut!N$1,CBS_bodemgebruik_2015!$C$1:$F$1,0))</f>
        <v>32</v>
      </c>
      <c r="O346">
        <f>INDEX(CBS_bodemgebruik_2015!$C:$F,MATCH(Verdeelsleutels_absoluut!$C346,CBS_bodemgebruik_2015!$B:$B,0),MATCH(Verdeelsleutels_absoluut!O$1,CBS_bodemgebruik_2015!$C$1:$F$1,0))</f>
        <v>956</v>
      </c>
      <c r="P346">
        <f>INDEX(CBS_bodemgebruik_2015!$C:$F,MATCH(Verdeelsleutels_absoluut!$C346,CBS_bodemgebruik_2015!$B:$B,0),MATCH(Verdeelsleutels_absoluut!P$1,CBS_bodemgebruik_2015!$C$1:$F$1,0))</f>
        <v>167</v>
      </c>
      <c r="Q346">
        <f>INDEX(CBS_bodemgebruik_2015!$C:$I,MATCH(Verdeelsleutels_absoluut!$C346,CBS_bodemgebruik_2015!$B:$B,0),MATCH(Verdeelsleutels_absoluut!Q$1,CBS_bodemgebruik_2015!$C$1:$I$1,0))</f>
        <v>341</v>
      </c>
      <c r="R346">
        <f>INDEX(CBS_bodemgebruik_2015!$C:$I,MATCH(Verdeelsleutels_absoluut!$C346,CBS_bodemgebruik_2015!$B:$B,0),MATCH(Verdeelsleutels_absoluut!R$1,CBS_bodemgebruik_2015!$C$1:$I$1,0))</f>
        <v>25</v>
      </c>
      <c r="S346">
        <f>INDEX(CBS_bodemgebruik_2015!$C:$I,MATCH(Verdeelsleutels_absoluut!$C346,CBS_bodemgebruik_2015!$B:$B,0),MATCH(Verdeelsleutels_absoluut!S$1,CBS_bodemgebruik_2015!$C$1:$I$1,0))</f>
        <v>413</v>
      </c>
      <c r="T346">
        <f t="shared" si="13"/>
        <v>779</v>
      </c>
      <c r="U346">
        <f>INDEX(CBS_wegen_2019!B:C,MATCH(C346,CBS_wegen_2019!B:B,0),2)</f>
        <v>460</v>
      </c>
    </row>
    <row r="347" spans="2:21">
      <c r="B347" t="str">
        <f>INDEX('ETLocal datasets'!B:C,MATCH(Verdeelsleutels_absoluut!C347,'ETLocal datasets'!C:C,0),1)</f>
        <v>GM1731</v>
      </c>
      <c r="C347" t="str">
        <f>'ETLocal datasets'!C333</f>
        <v>Midden-Drenthe</v>
      </c>
      <c r="D347">
        <f>INDEX(CBS_bevolking_2018!B:C,MATCH(Verdeelsleutels_absoluut!C347,CBS_bevolking_2018!B:B,0),2)</f>
        <v>33178</v>
      </c>
      <c r="E347">
        <f>INDEX(CBS_landbouw_2018!$C:$I,MATCH(Verdeelsleutels_absoluut!$C347,CBS_landbouw_2018!$B:$B,0),MATCH(Verdeelsleutels_absoluut!E$1,CBS_landbouw_2018!$C$1:$I$1,0))</f>
        <v>2285809</v>
      </c>
      <c r="F347">
        <f>INDEX(CBS_landbouw_2018!$C:$I,MATCH(Verdeelsleutels_absoluut!$C347,CBS_landbouw_2018!$B:$B,0),MATCH(Verdeelsleutels_absoluut!F$1,CBS_landbouw_2018!$C$1:$I$1,0))</f>
        <v>505900</v>
      </c>
      <c r="G347">
        <f>INDEX(CBS_landbouw_2018!$C:$I,MATCH(Verdeelsleutels_absoluut!$C347,CBS_landbouw_2018!$B:$B,0),MATCH(Verdeelsleutels_absoluut!G$1,CBS_landbouw_2018!$C$1:$I$1,0))</f>
        <v>16220</v>
      </c>
      <c r="H347">
        <f>INDEX(CBS_landbouw_2018!$C:$I,MATCH(Verdeelsleutels_absoluut!$C347,CBS_landbouw_2018!$B:$B,0),MATCH(Verdeelsleutels_absoluut!H$1,CBS_landbouw_2018!$C$1:$I$1,0))</f>
        <v>32588</v>
      </c>
      <c r="I347">
        <f>INDEX(CBS_landbouw_2018!$C:$I,MATCH(Verdeelsleutels_absoluut!$C347,CBS_landbouw_2018!$B:$B,0),MATCH(Verdeelsleutels_absoluut!I$1,CBS_landbouw_2018!$C$1:$I$1,0))</f>
        <v>2083859</v>
      </c>
      <c r="J347">
        <f>INDEX(CBS_landbouw_2018!$C:$I,MATCH(Verdeelsleutels_absoluut!$C347,CBS_landbouw_2018!$B:$B,0),MATCH(Verdeelsleutels_absoluut!J$1,CBS_landbouw_2018!$C$1:$I$1,0))</f>
        <v>245118</v>
      </c>
      <c r="K347">
        <f>INDEX(CBS_landbouw_2018!$C:$I,MATCH(Verdeelsleutels_absoluut!$C347,CBS_landbouw_2018!$B:$B,0),MATCH(Verdeelsleutels_absoluut!K$1,CBS_landbouw_2018!$C$1:$I$1,0))</f>
        <v>36991</v>
      </c>
      <c r="L347">
        <f t="shared" si="14"/>
        <v>1779909</v>
      </c>
      <c r="M347">
        <f>INDEX(CBS_bodemgebruik_2015!$C:$F,MATCH(Verdeelsleutels_absoluut!$C347,CBS_bodemgebruik_2015!$B:$B,0),MATCH(Verdeelsleutels_absoluut!M$1,CBS_bodemgebruik_2015!$C$1:$F$1,0))</f>
        <v>25149</v>
      </c>
      <c r="N347">
        <f>INDEX(CBS_bodemgebruik_2015!$C:$F,MATCH(Verdeelsleutels_absoluut!$C347,CBS_bodemgebruik_2015!$B:$B,0),MATCH(Verdeelsleutels_absoluut!N$1,CBS_bodemgebruik_2015!$C$1:$F$1,0))</f>
        <v>44</v>
      </c>
      <c r="O347">
        <f>INDEX(CBS_bodemgebruik_2015!$C:$F,MATCH(Verdeelsleutels_absoluut!$C347,CBS_bodemgebruik_2015!$B:$B,0),MATCH(Verdeelsleutels_absoluut!O$1,CBS_bodemgebruik_2015!$C$1:$F$1,0))</f>
        <v>3970</v>
      </c>
      <c r="P347">
        <f>INDEX(CBS_bodemgebruik_2015!$C:$F,MATCH(Verdeelsleutels_absoluut!$C347,CBS_bodemgebruik_2015!$B:$B,0),MATCH(Verdeelsleutels_absoluut!P$1,CBS_bodemgebruik_2015!$C$1:$F$1,0))</f>
        <v>1802</v>
      </c>
      <c r="Q347">
        <f>INDEX(CBS_bodemgebruik_2015!$C:$I,MATCH(Verdeelsleutels_absoluut!$C347,CBS_bodemgebruik_2015!$B:$B,0),MATCH(Verdeelsleutels_absoluut!Q$1,CBS_bodemgebruik_2015!$C$1:$I$1,0))</f>
        <v>427</v>
      </c>
      <c r="R347">
        <f>INDEX(CBS_bodemgebruik_2015!$C:$I,MATCH(Verdeelsleutels_absoluut!$C347,CBS_bodemgebruik_2015!$B:$B,0),MATCH(Verdeelsleutels_absoluut!R$1,CBS_bodemgebruik_2015!$C$1:$I$1,0))</f>
        <v>6</v>
      </c>
      <c r="S347">
        <f>INDEX(CBS_bodemgebruik_2015!$C:$I,MATCH(Verdeelsleutels_absoluut!$C347,CBS_bodemgebruik_2015!$B:$B,0),MATCH(Verdeelsleutels_absoluut!S$1,CBS_bodemgebruik_2015!$C$1:$I$1,0))</f>
        <v>447</v>
      </c>
      <c r="T347">
        <f t="shared" si="13"/>
        <v>880</v>
      </c>
      <c r="U347">
        <f>INDEX(CBS_wegen_2019!B:C,MATCH(C347,CBS_wegen_2019!B:B,0),2)</f>
        <v>717</v>
      </c>
    </row>
    <row r="348" spans="2:21">
      <c r="B348" t="str">
        <f>INDEX('ETLocal datasets'!B:C,MATCH(Verdeelsleutels_absoluut!C348,'ETLocal datasets'!C:C,0),1)</f>
        <v>GM1734</v>
      </c>
      <c r="C348" t="str">
        <f>'ETLocal datasets'!C334</f>
        <v>Overbetuwe</v>
      </c>
      <c r="D348">
        <f>INDEX(CBS_bevolking_2018!B:C,MATCH(Verdeelsleutels_absoluut!C348,CBS_bevolking_2018!B:B,0),2)</f>
        <v>47543</v>
      </c>
      <c r="E348">
        <f>INDEX(CBS_landbouw_2018!$C:$I,MATCH(Verdeelsleutels_absoluut!$C348,CBS_landbouw_2018!$B:$B,0),MATCH(Verdeelsleutels_absoluut!E$1,CBS_landbouw_2018!$C$1:$I$1,0))</f>
        <v>639551</v>
      </c>
      <c r="F348">
        <f>INDEX(CBS_landbouw_2018!$C:$I,MATCH(Verdeelsleutels_absoluut!$C348,CBS_landbouw_2018!$B:$B,0),MATCH(Verdeelsleutels_absoluut!F$1,CBS_landbouw_2018!$C$1:$I$1,0))</f>
        <v>326891</v>
      </c>
      <c r="G348">
        <f>INDEX(CBS_landbouw_2018!$C:$I,MATCH(Verdeelsleutels_absoluut!$C348,CBS_landbouw_2018!$B:$B,0),MATCH(Verdeelsleutels_absoluut!G$1,CBS_landbouw_2018!$C$1:$I$1,0))</f>
        <v>5444</v>
      </c>
      <c r="H348">
        <f>INDEX(CBS_landbouw_2018!$C:$I,MATCH(Verdeelsleutels_absoluut!$C348,CBS_landbouw_2018!$B:$B,0),MATCH(Verdeelsleutels_absoluut!H$1,CBS_landbouw_2018!$C$1:$I$1,0))</f>
        <v>16601</v>
      </c>
      <c r="I348">
        <f>INDEX(CBS_landbouw_2018!$C:$I,MATCH(Verdeelsleutels_absoluut!$C348,CBS_landbouw_2018!$B:$B,0),MATCH(Verdeelsleutels_absoluut!I$1,CBS_landbouw_2018!$C$1:$I$1,0))</f>
        <v>634405</v>
      </c>
      <c r="J348">
        <f>INDEX(CBS_landbouw_2018!$C:$I,MATCH(Verdeelsleutels_absoluut!$C348,CBS_landbouw_2018!$B:$B,0),MATCH(Verdeelsleutels_absoluut!J$1,CBS_landbouw_2018!$C$1:$I$1,0))</f>
        <v>80191</v>
      </c>
      <c r="K348">
        <f>INDEX(CBS_landbouw_2018!$C:$I,MATCH(Verdeelsleutels_absoluut!$C348,CBS_landbouw_2018!$B:$B,0),MATCH(Verdeelsleutels_absoluut!K$1,CBS_landbouw_2018!$C$1:$I$1,0))</f>
        <v>10877</v>
      </c>
      <c r="L348">
        <f t="shared" si="14"/>
        <v>312660</v>
      </c>
      <c r="M348">
        <f>INDEX(CBS_bodemgebruik_2015!$C:$F,MATCH(Verdeelsleutels_absoluut!$C348,CBS_bodemgebruik_2015!$B:$B,0),MATCH(Verdeelsleutels_absoluut!M$1,CBS_bodemgebruik_2015!$C$1:$F$1,0))</f>
        <v>8628</v>
      </c>
      <c r="N348">
        <f>INDEX(CBS_bodemgebruik_2015!$C:$F,MATCH(Verdeelsleutels_absoluut!$C348,CBS_bodemgebruik_2015!$B:$B,0),MATCH(Verdeelsleutels_absoluut!N$1,CBS_bodemgebruik_2015!$C$1:$F$1,0))</f>
        <v>26</v>
      </c>
      <c r="O348">
        <f>INDEX(CBS_bodemgebruik_2015!$C:$F,MATCH(Verdeelsleutels_absoluut!$C348,CBS_bodemgebruik_2015!$B:$B,0),MATCH(Verdeelsleutels_absoluut!O$1,CBS_bodemgebruik_2015!$C$1:$F$1,0))</f>
        <v>185</v>
      </c>
      <c r="P348">
        <f>INDEX(CBS_bodemgebruik_2015!$C:$F,MATCH(Verdeelsleutels_absoluut!$C348,CBS_bodemgebruik_2015!$B:$B,0),MATCH(Verdeelsleutels_absoluut!P$1,CBS_bodemgebruik_2015!$C$1:$F$1,0))</f>
        <v>16</v>
      </c>
      <c r="Q348">
        <f>INDEX(CBS_bodemgebruik_2015!$C:$I,MATCH(Verdeelsleutels_absoluut!$C348,CBS_bodemgebruik_2015!$B:$B,0),MATCH(Verdeelsleutels_absoluut!Q$1,CBS_bodemgebruik_2015!$C$1:$I$1,0))</f>
        <v>0</v>
      </c>
      <c r="R348">
        <f>INDEX(CBS_bodemgebruik_2015!$C:$I,MATCH(Verdeelsleutels_absoluut!$C348,CBS_bodemgebruik_2015!$B:$B,0),MATCH(Verdeelsleutels_absoluut!R$1,CBS_bodemgebruik_2015!$C$1:$I$1,0))</f>
        <v>120</v>
      </c>
      <c r="S348">
        <f>INDEX(CBS_bodemgebruik_2015!$C:$I,MATCH(Verdeelsleutels_absoluut!$C348,CBS_bodemgebruik_2015!$B:$B,0),MATCH(Verdeelsleutels_absoluut!S$1,CBS_bodemgebruik_2015!$C$1:$I$1,0))</f>
        <v>170</v>
      </c>
      <c r="T348">
        <f t="shared" si="13"/>
        <v>290</v>
      </c>
      <c r="U348">
        <f>INDEX(CBS_wegen_2019!B:C,MATCH(C348,CBS_wegen_2019!B:B,0),2)</f>
        <v>401</v>
      </c>
    </row>
    <row r="349" spans="2:21">
      <c r="B349" t="str">
        <f>INDEX('ETLocal datasets'!B:C,MATCH(Verdeelsleutels_absoluut!C349,'ETLocal datasets'!C:C,0),1)</f>
        <v>GM1735</v>
      </c>
      <c r="C349" t="str">
        <f>'ETLocal datasets'!C335</f>
        <v>Hof van Twente</v>
      </c>
      <c r="D349">
        <f>INDEX(CBS_bevolking_2018!B:C,MATCH(Verdeelsleutels_absoluut!C349,CBS_bevolking_2018!B:B,0),2)</f>
        <v>34940</v>
      </c>
      <c r="E349">
        <f>INDEX(CBS_landbouw_2018!$C:$I,MATCH(Verdeelsleutels_absoluut!$C349,CBS_landbouw_2018!$B:$B,0),MATCH(Verdeelsleutels_absoluut!E$1,CBS_landbouw_2018!$C$1:$I$1,0))</f>
        <v>1296680</v>
      </c>
      <c r="F349">
        <f>INDEX(CBS_landbouw_2018!$C:$I,MATCH(Verdeelsleutels_absoluut!$C349,CBS_landbouw_2018!$B:$B,0),MATCH(Verdeelsleutels_absoluut!F$1,CBS_landbouw_2018!$C$1:$I$1,0))</f>
        <v>687999</v>
      </c>
      <c r="G349">
        <f>INDEX(CBS_landbouw_2018!$C:$I,MATCH(Verdeelsleutels_absoluut!$C349,CBS_landbouw_2018!$B:$B,0),MATCH(Verdeelsleutels_absoluut!G$1,CBS_landbouw_2018!$C$1:$I$1,0))</f>
        <v>18565</v>
      </c>
      <c r="H349">
        <f>INDEX(CBS_landbouw_2018!$C:$I,MATCH(Verdeelsleutels_absoluut!$C349,CBS_landbouw_2018!$B:$B,0),MATCH(Verdeelsleutels_absoluut!H$1,CBS_landbouw_2018!$C$1:$I$1,0))</f>
        <v>197526</v>
      </c>
      <c r="I349">
        <f>INDEX(CBS_landbouw_2018!$C:$I,MATCH(Verdeelsleutels_absoluut!$C349,CBS_landbouw_2018!$B:$B,0),MATCH(Verdeelsleutels_absoluut!I$1,CBS_landbouw_2018!$C$1:$I$1,0))</f>
        <v>1618251</v>
      </c>
      <c r="J349">
        <f>INDEX(CBS_landbouw_2018!$C:$I,MATCH(Verdeelsleutels_absoluut!$C349,CBS_landbouw_2018!$B:$B,0),MATCH(Verdeelsleutels_absoluut!J$1,CBS_landbouw_2018!$C$1:$I$1,0))</f>
        <v>27653</v>
      </c>
      <c r="K349">
        <f>INDEX(CBS_landbouw_2018!$C:$I,MATCH(Verdeelsleutels_absoluut!$C349,CBS_landbouw_2018!$B:$B,0),MATCH(Verdeelsleutels_absoluut!K$1,CBS_landbouw_2018!$C$1:$I$1,0))</f>
        <v>0</v>
      </c>
      <c r="L349">
        <f t="shared" si="14"/>
        <v>608681</v>
      </c>
      <c r="M349">
        <f>INDEX(CBS_bodemgebruik_2015!$C:$F,MATCH(Verdeelsleutels_absoluut!$C349,CBS_bodemgebruik_2015!$B:$B,0),MATCH(Verdeelsleutels_absoluut!M$1,CBS_bodemgebruik_2015!$C$1:$F$1,0))</f>
        <v>15676</v>
      </c>
      <c r="N349">
        <f>INDEX(CBS_bodemgebruik_2015!$C:$F,MATCH(Verdeelsleutels_absoluut!$C349,CBS_bodemgebruik_2015!$B:$B,0),MATCH(Verdeelsleutels_absoluut!N$1,CBS_bodemgebruik_2015!$C$1:$F$1,0))</f>
        <v>63</v>
      </c>
      <c r="O349">
        <f>INDEX(CBS_bodemgebruik_2015!$C:$F,MATCH(Verdeelsleutels_absoluut!$C349,CBS_bodemgebruik_2015!$B:$B,0),MATCH(Verdeelsleutels_absoluut!O$1,CBS_bodemgebruik_2015!$C$1:$F$1,0))</f>
        <v>3088</v>
      </c>
      <c r="P349">
        <f>INDEX(CBS_bodemgebruik_2015!$C:$F,MATCH(Verdeelsleutels_absoluut!$C349,CBS_bodemgebruik_2015!$B:$B,0),MATCH(Verdeelsleutels_absoluut!P$1,CBS_bodemgebruik_2015!$C$1:$F$1,0))</f>
        <v>268</v>
      </c>
      <c r="Q349">
        <f>INDEX(CBS_bodemgebruik_2015!$C:$I,MATCH(Verdeelsleutels_absoluut!$C349,CBS_bodemgebruik_2015!$B:$B,0),MATCH(Verdeelsleutels_absoluut!Q$1,CBS_bodemgebruik_2015!$C$1:$I$1,0))</f>
        <v>79</v>
      </c>
      <c r="R349">
        <f>INDEX(CBS_bodemgebruik_2015!$C:$I,MATCH(Verdeelsleutels_absoluut!$C349,CBS_bodemgebruik_2015!$B:$B,0),MATCH(Verdeelsleutels_absoluut!R$1,CBS_bodemgebruik_2015!$C$1:$I$1,0))</f>
        <v>4</v>
      </c>
      <c r="S349">
        <f>INDEX(CBS_bodemgebruik_2015!$C:$I,MATCH(Verdeelsleutels_absoluut!$C349,CBS_bodemgebruik_2015!$B:$B,0),MATCH(Verdeelsleutels_absoluut!S$1,CBS_bodemgebruik_2015!$C$1:$I$1,0))</f>
        <v>203</v>
      </c>
      <c r="T349">
        <f t="shared" si="13"/>
        <v>286</v>
      </c>
      <c r="U349">
        <f>INDEX(CBS_wegen_2019!B:C,MATCH(C349,CBS_wegen_2019!B:B,0),2)</f>
        <v>673</v>
      </c>
    </row>
    <row r="350" spans="2:21">
      <c r="B350" t="str">
        <f>INDEX('ETLocal datasets'!B:C,MATCH(Verdeelsleutels_absoluut!C350,'ETLocal datasets'!C:C,0),1)</f>
        <v>GM1740</v>
      </c>
      <c r="C350" t="str">
        <f>'ETLocal datasets'!C336</f>
        <v>Neder-Betuwe</v>
      </c>
      <c r="D350">
        <f>INDEX(CBS_bevolking_2018!B:C,MATCH(Verdeelsleutels_absoluut!C350,CBS_bevolking_2018!B:B,0),2)</f>
        <v>24034</v>
      </c>
      <c r="E350">
        <f>INDEX(CBS_landbouw_2018!$C:$I,MATCH(Verdeelsleutels_absoluut!$C350,CBS_landbouw_2018!$B:$B,0),MATCH(Verdeelsleutels_absoluut!E$1,CBS_landbouw_2018!$C$1:$I$1,0))</f>
        <v>380647</v>
      </c>
      <c r="F350">
        <f>INDEX(CBS_landbouw_2018!$C:$I,MATCH(Verdeelsleutels_absoluut!$C350,CBS_landbouw_2018!$B:$B,0),MATCH(Verdeelsleutels_absoluut!F$1,CBS_landbouw_2018!$C$1:$I$1,0))</f>
        <v>143531</v>
      </c>
      <c r="G350">
        <f>INDEX(CBS_landbouw_2018!$C:$I,MATCH(Verdeelsleutels_absoluut!$C350,CBS_landbouw_2018!$B:$B,0),MATCH(Verdeelsleutels_absoluut!G$1,CBS_landbouw_2018!$C$1:$I$1,0))</f>
        <v>1146</v>
      </c>
      <c r="H350">
        <f>INDEX(CBS_landbouw_2018!$C:$I,MATCH(Verdeelsleutels_absoluut!$C350,CBS_landbouw_2018!$B:$B,0),MATCH(Verdeelsleutels_absoluut!H$1,CBS_landbouw_2018!$C$1:$I$1,0))</f>
        <v>7873</v>
      </c>
      <c r="I350">
        <f>INDEX(CBS_landbouw_2018!$C:$I,MATCH(Verdeelsleutels_absoluut!$C350,CBS_landbouw_2018!$B:$B,0),MATCH(Verdeelsleutels_absoluut!I$1,CBS_landbouw_2018!$C$1:$I$1,0))</f>
        <v>1416868</v>
      </c>
      <c r="J350">
        <f>INDEX(CBS_landbouw_2018!$C:$I,MATCH(Verdeelsleutels_absoluut!$C350,CBS_landbouw_2018!$B:$B,0),MATCH(Verdeelsleutels_absoluut!J$1,CBS_landbouw_2018!$C$1:$I$1,0))</f>
        <v>9623</v>
      </c>
      <c r="K350">
        <f>INDEX(CBS_landbouw_2018!$C:$I,MATCH(Verdeelsleutels_absoluut!$C350,CBS_landbouw_2018!$B:$B,0),MATCH(Verdeelsleutels_absoluut!K$1,CBS_landbouw_2018!$C$1:$I$1,0))</f>
        <v>973</v>
      </c>
      <c r="L350">
        <f t="shared" si="14"/>
        <v>237116</v>
      </c>
      <c r="M350">
        <f>INDEX(CBS_bodemgebruik_2015!$C:$F,MATCH(Verdeelsleutels_absoluut!$C350,CBS_bodemgebruik_2015!$B:$B,0),MATCH(Verdeelsleutels_absoluut!M$1,CBS_bodemgebruik_2015!$C$1:$F$1,0))</f>
        <v>4771</v>
      </c>
      <c r="N350">
        <f>INDEX(CBS_bodemgebruik_2015!$C:$F,MATCH(Verdeelsleutels_absoluut!$C350,CBS_bodemgebruik_2015!$B:$B,0),MATCH(Verdeelsleutels_absoluut!N$1,CBS_bodemgebruik_2015!$C$1:$F$1,0))</f>
        <v>14</v>
      </c>
      <c r="O350">
        <f>INDEX(CBS_bodemgebruik_2015!$C:$F,MATCH(Verdeelsleutels_absoluut!$C350,CBS_bodemgebruik_2015!$B:$B,0),MATCH(Verdeelsleutels_absoluut!O$1,CBS_bodemgebruik_2015!$C$1:$F$1,0))</f>
        <v>49</v>
      </c>
      <c r="P350">
        <f>INDEX(CBS_bodemgebruik_2015!$C:$F,MATCH(Verdeelsleutels_absoluut!$C350,CBS_bodemgebruik_2015!$B:$B,0),MATCH(Verdeelsleutels_absoluut!P$1,CBS_bodemgebruik_2015!$C$1:$F$1,0))</f>
        <v>39</v>
      </c>
      <c r="Q350">
        <f>INDEX(CBS_bodemgebruik_2015!$C:$I,MATCH(Verdeelsleutels_absoluut!$C350,CBS_bodemgebruik_2015!$B:$B,0),MATCH(Verdeelsleutels_absoluut!Q$1,CBS_bodemgebruik_2015!$C$1:$I$1,0))</f>
        <v>11</v>
      </c>
      <c r="R350">
        <f>INDEX(CBS_bodemgebruik_2015!$C:$I,MATCH(Verdeelsleutels_absoluut!$C350,CBS_bodemgebruik_2015!$B:$B,0),MATCH(Verdeelsleutels_absoluut!R$1,CBS_bodemgebruik_2015!$C$1:$I$1,0))</f>
        <v>2</v>
      </c>
      <c r="S350">
        <f>INDEX(CBS_bodemgebruik_2015!$C:$I,MATCH(Verdeelsleutels_absoluut!$C350,CBS_bodemgebruik_2015!$B:$B,0),MATCH(Verdeelsleutels_absoluut!S$1,CBS_bodemgebruik_2015!$C$1:$I$1,0))</f>
        <v>297</v>
      </c>
      <c r="T350">
        <f t="shared" si="13"/>
        <v>310</v>
      </c>
      <c r="U350">
        <f>INDEX(CBS_wegen_2019!B:C,MATCH(C350,CBS_wegen_2019!B:B,0),2)</f>
        <v>243</v>
      </c>
    </row>
    <row r="351" spans="2:21">
      <c r="B351" t="str">
        <f>INDEX('ETLocal datasets'!B:C,MATCH(Verdeelsleutels_absoluut!C351,'ETLocal datasets'!C:C,0),1)</f>
        <v>GM1742</v>
      </c>
      <c r="C351" t="str">
        <f>'ETLocal datasets'!C337</f>
        <v>Rijssen-Holten</v>
      </c>
      <c r="D351">
        <f>INDEX(CBS_bevolking_2018!B:C,MATCH(Verdeelsleutels_absoluut!C351,CBS_bevolking_2018!B:B,0),2)</f>
        <v>38300</v>
      </c>
      <c r="E351">
        <f>INDEX(CBS_landbouw_2018!$C:$I,MATCH(Verdeelsleutels_absoluut!$C351,CBS_landbouw_2018!$B:$B,0),MATCH(Verdeelsleutels_absoluut!E$1,CBS_landbouw_2018!$C$1:$I$1,0))</f>
        <v>450080</v>
      </c>
      <c r="F351">
        <f>INDEX(CBS_landbouw_2018!$C:$I,MATCH(Verdeelsleutels_absoluut!$C351,CBS_landbouw_2018!$B:$B,0),MATCH(Verdeelsleutels_absoluut!F$1,CBS_landbouw_2018!$C$1:$I$1,0))</f>
        <v>236344</v>
      </c>
      <c r="G351">
        <f>INDEX(CBS_landbouw_2018!$C:$I,MATCH(Verdeelsleutels_absoluut!$C351,CBS_landbouw_2018!$B:$B,0),MATCH(Verdeelsleutels_absoluut!G$1,CBS_landbouw_2018!$C$1:$I$1,0))</f>
        <v>6475</v>
      </c>
      <c r="H351">
        <f>INDEX(CBS_landbouw_2018!$C:$I,MATCH(Verdeelsleutels_absoluut!$C351,CBS_landbouw_2018!$B:$B,0),MATCH(Verdeelsleutels_absoluut!H$1,CBS_landbouw_2018!$C$1:$I$1,0))</f>
        <v>58088</v>
      </c>
      <c r="I351">
        <f>INDEX(CBS_landbouw_2018!$C:$I,MATCH(Verdeelsleutels_absoluut!$C351,CBS_landbouw_2018!$B:$B,0),MATCH(Verdeelsleutels_absoluut!I$1,CBS_landbouw_2018!$C$1:$I$1,0))</f>
        <v>173186</v>
      </c>
      <c r="J351">
        <f>INDEX(CBS_landbouw_2018!$C:$I,MATCH(Verdeelsleutels_absoluut!$C351,CBS_landbouw_2018!$B:$B,0),MATCH(Verdeelsleutels_absoluut!J$1,CBS_landbouw_2018!$C$1:$I$1,0))</f>
        <v>10306</v>
      </c>
      <c r="K351">
        <f>INDEX(CBS_landbouw_2018!$C:$I,MATCH(Verdeelsleutels_absoluut!$C351,CBS_landbouw_2018!$B:$B,0),MATCH(Verdeelsleutels_absoluut!K$1,CBS_landbouw_2018!$C$1:$I$1,0))</f>
        <v>579</v>
      </c>
      <c r="L351">
        <f t="shared" si="14"/>
        <v>213736</v>
      </c>
      <c r="M351">
        <f>INDEX(CBS_bodemgebruik_2015!$C:$F,MATCH(Verdeelsleutels_absoluut!$C351,CBS_bodemgebruik_2015!$B:$B,0),MATCH(Verdeelsleutels_absoluut!M$1,CBS_bodemgebruik_2015!$C$1:$F$1,0))</f>
        <v>5347</v>
      </c>
      <c r="N351">
        <f>INDEX(CBS_bodemgebruik_2015!$C:$F,MATCH(Verdeelsleutels_absoluut!$C351,CBS_bodemgebruik_2015!$B:$B,0),MATCH(Verdeelsleutels_absoluut!N$1,CBS_bodemgebruik_2015!$C$1:$F$1,0))</f>
        <v>35</v>
      </c>
      <c r="O351">
        <f>INDEX(CBS_bodemgebruik_2015!$C:$F,MATCH(Verdeelsleutels_absoluut!$C351,CBS_bodemgebruik_2015!$B:$B,0),MATCH(Verdeelsleutels_absoluut!O$1,CBS_bodemgebruik_2015!$C$1:$F$1,0))</f>
        <v>2194</v>
      </c>
      <c r="P351">
        <f>INDEX(CBS_bodemgebruik_2015!$C:$F,MATCH(Verdeelsleutels_absoluut!$C351,CBS_bodemgebruik_2015!$B:$B,0),MATCH(Verdeelsleutels_absoluut!P$1,CBS_bodemgebruik_2015!$C$1:$F$1,0))</f>
        <v>159</v>
      </c>
      <c r="Q351">
        <f>INDEX(CBS_bodemgebruik_2015!$C:$I,MATCH(Verdeelsleutels_absoluut!$C351,CBS_bodemgebruik_2015!$B:$B,0),MATCH(Verdeelsleutels_absoluut!Q$1,CBS_bodemgebruik_2015!$C$1:$I$1,0))</f>
        <v>84</v>
      </c>
      <c r="R351">
        <f>INDEX(CBS_bodemgebruik_2015!$C:$I,MATCH(Verdeelsleutels_absoluut!$C351,CBS_bodemgebruik_2015!$B:$B,0),MATCH(Verdeelsleutels_absoluut!R$1,CBS_bodemgebruik_2015!$C$1:$I$1,0))</f>
        <v>7</v>
      </c>
      <c r="S351">
        <f>INDEX(CBS_bodemgebruik_2015!$C:$I,MATCH(Verdeelsleutels_absoluut!$C351,CBS_bodemgebruik_2015!$B:$B,0),MATCH(Verdeelsleutels_absoluut!S$1,CBS_bodemgebruik_2015!$C$1:$I$1,0))</f>
        <v>18</v>
      </c>
      <c r="T351">
        <f t="shared" si="13"/>
        <v>109</v>
      </c>
      <c r="U351">
        <f>INDEX(CBS_wegen_2019!B:C,MATCH(C351,CBS_wegen_2019!B:B,0),2)</f>
        <v>454</v>
      </c>
    </row>
    <row r="352" spans="2:21">
      <c r="B352" t="str">
        <f>INDEX('ETLocal datasets'!B:C,MATCH(Verdeelsleutels_absoluut!C352,'ETLocal datasets'!C:C,0),1)</f>
        <v>GM1771</v>
      </c>
      <c r="C352" t="str">
        <f>'ETLocal datasets'!C338</f>
        <v>Geldrop-Mierlo</v>
      </c>
      <c r="D352">
        <f>INDEX(CBS_bevolking_2018!B:C,MATCH(Verdeelsleutels_absoluut!C352,CBS_bevolking_2018!B:B,0),2)</f>
        <v>39595</v>
      </c>
      <c r="E352">
        <f>INDEX(CBS_landbouw_2018!$C:$I,MATCH(Verdeelsleutels_absoluut!$C352,CBS_landbouw_2018!$B:$B,0),MATCH(Verdeelsleutels_absoluut!E$1,CBS_landbouw_2018!$C$1:$I$1,0))</f>
        <v>77306</v>
      </c>
      <c r="F352">
        <f>INDEX(CBS_landbouw_2018!$C:$I,MATCH(Verdeelsleutels_absoluut!$C352,CBS_landbouw_2018!$B:$B,0),MATCH(Verdeelsleutels_absoluut!F$1,CBS_landbouw_2018!$C$1:$I$1,0))</f>
        <v>20731</v>
      </c>
      <c r="G352">
        <f>INDEX(CBS_landbouw_2018!$C:$I,MATCH(Verdeelsleutels_absoluut!$C352,CBS_landbouw_2018!$B:$B,0),MATCH(Verdeelsleutels_absoluut!G$1,CBS_landbouw_2018!$C$1:$I$1,0))</f>
        <v>896</v>
      </c>
      <c r="H352">
        <f>INDEX(CBS_landbouw_2018!$C:$I,MATCH(Verdeelsleutels_absoluut!$C352,CBS_landbouw_2018!$B:$B,0),MATCH(Verdeelsleutels_absoluut!H$1,CBS_landbouw_2018!$C$1:$I$1,0))</f>
        <v>27967</v>
      </c>
      <c r="I352">
        <f>INDEX(CBS_landbouw_2018!$C:$I,MATCH(Verdeelsleutels_absoluut!$C352,CBS_landbouw_2018!$B:$B,0),MATCH(Verdeelsleutels_absoluut!I$1,CBS_landbouw_2018!$C$1:$I$1,0))</f>
        <v>44289</v>
      </c>
      <c r="J352">
        <f>INDEX(CBS_landbouw_2018!$C:$I,MATCH(Verdeelsleutels_absoluut!$C352,CBS_landbouw_2018!$B:$B,0),MATCH(Verdeelsleutels_absoluut!J$1,CBS_landbouw_2018!$C$1:$I$1,0))</f>
        <v>1011</v>
      </c>
      <c r="K352">
        <f>INDEX(CBS_landbouw_2018!$C:$I,MATCH(Verdeelsleutels_absoluut!$C352,CBS_landbouw_2018!$B:$B,0),MATCH(Verdeelsleutels_absoluut!K$1,CBS_landbouw_2018!$C$1:$I$1,0))</f>
        <v>0</v>
      </c>
      <c r="L352">
        <f t="shared" si="14"/>
        <v>56575</v>
      </c>
      <c r="M352">
        <f>INDEX(CBS_bodemgebruik_2015!$C:$F,MATCH(Verdeelsleutels_absoluut!$C352,CBS_bodemgebruik_2015!$B:$B,0),MATCH(Verdeelsleutels_absoluut!M$1,CBS_bodemgebruik_2015!$C$1:$F$1,0))</f>
        <v>1040</v>
      </c>
      <c r="N352">
        <f>INDEX(CBS_bodemgebruik_2015!$C:$F,MATCH(Verdeelsleutels_absoluut!$C352,CBS_bodemgebruik_2015!$B:$B,0),MATCH(Verdeelsleutels_absoluut!N$1,CBS_bodemgebruik_2015!$C$1:$F$1,0))</f>
        <v>53</v>
      </c>
      <c r="O352">
        <f>INDEX(CBS_bodemgebruik_2015!$C:$F,MATCH(Verdeelsleutels_absoluut!$C352,CBS_bodemgebruik_2015!$B:$B,0),MATCH(Verdeelsleutels_absoluut!O$1,CBS_bodemgebruik_2015!$C$1:$F$1,0))</f>
        <v>666</v>
      </c>
      <c r="P352">
        <f>INDEX(CBS_bodemgebruik_2015!$C:$F,MATCH(Verdeelsleutels_absoluut!$C352,CBS_bodemgebruik_2015!$B:$B,0),MATCH(Verdeelsleutels_absoluut!P$1,CBS_bodemgebruik_2015!$C$1:$F$1,0))</f>
        <v>17</v>
      </c>
      <c r="Q352">
        <f>INDEX(CBS_bodemgebruik_2015!$C:$I,MATCH(Verdeelsleutels_absoluut!$C352,CBS_bodemgebruik_2015!$B:$B,0),MATCH(Verdeelsleutels_absoluut!Q$1,CBS_bodemgebruik_2015!$C$1:$I$1,0))</f>
        <v>17</v>
      </c>
      <c r="R352">
        <f>INDEX(CBS_bodemgebruik_2015!$C:$I,MATCH(Verdeelsleutels_absoluut!$C352,CBS_bodemgebruik_2015!$B:$B,0),MATCH(Verdeelsleutels_absoluut!R$1,CBS_bodemgebruik_2015!$C$1:$I$1,0))</f>
        <v>17</v>
      </c>
      <c r="S352">
        <f>INDEX(CBS_bodemgebruik_2015!$C:$I,MATCH(Verdeelsleutels_absoluut!$C352,CBS_bodemgebruik_2015!$B:$B,0),MATCH(Verdeelsleutels_absoluut!S$1,CBS_bodemgebruik_2015!$C$1:$I$1,0))</f>
        <v>20</v>
      </c>
      <c r="T352">
        <f t="shared" si="13"/>
        <v>54</v>
      </c>
      <c r="U352">
        <f>INDEX(CBS_wegen_2019!B:C,MATCH(C352,CBS_wegen_2019!B:B,0),2)</f>
        <v>220</v>
      </c>
    </row>
    <row r="353" spans="2:21">
      <c r="B353" t="str">
        <f>INDEX('ETLocal datasets'!B:C,MATCH(Verdeelsleutels_absoluut!C353,'ETLocal datasets'!C:C,0),1)</f>
        <v>GM1773</v>
      </c>
      <c r="C353" t="str">
        <f>'ETLocal datasets'!C339</f>
        <v>Olst-Wijhe</v>
      </c>
      <c r="D353">
        <f>INDEX(CBS_bevolking_2018!B:C,MATCH(Verdeelsleutels_absoluut!C353,CBS_bevolking_2018!B:B,0),2)</f>
        <v>18071</v>
      </c>
      <c r="E353">
        <f>INDEX(CBS_landbouw_2018!$C:$I,MATCH(Verdeelsleutels_absoluut!$C353,CBS_landbouw_2018!$B:$B,0),MATCH(Verdeelsleutels_absoluut!E$1,CBS_landbouw_2018!$C$1:$I$1,0))</f>
        <v>742737</v>
      </c>
      <c r="F353">
        <f>INDEX(CBS_landbouw_2018!$C:$I,MATCH(Verdeelsleutels_absoluut!$C353,CBS_landbouw_2018!$B:$B,0),MATCH(Verdeelsleutels_absoluut!F$1,CBS_landbouw_2018!$C$1:$I$1,0))</f>
        <v>469027</v>
      </c>
      <c r="G353">
        <f>INDEX(CBS_landbouw_2018!$C:$I,MATCH(Verdeelsleutels_absoluut!$C353,CBS_landbouw_2018!$B:$B,0),MATCH(Verdeelsleutels_absoluut!G$1,CBS_landbouw_2018!$C$1:$I$1,0))</f>
        <v>10884</v>
      </c>
      <c r="H353">
        <f>INDEX(CBS_landbouw_2018!$C:$I,MATCH(Verdeelsleutels_absoluut!$C353,CBS_landbouw_2018!$B:$B,0),MATCH(Verdeelsleutels_absoluut!H$1,CBS_landbouw_2018!$C$1:$I$1,0))</f>
        <v>71174</v>
      </c>
      <c r="I353">
        <f>INDEX(CBS_landbouw_2018!$C:$I,MATCH(Verdeelsleutels_absoluut!$C353,CBS_landbouw_2018!$B:$B,0),MATCH(Verdeelsleutels_absoluut!I$1,CBS_landbouw_2018!$C$1:$I$1,0))</f>
        <v>171579</v>
      </c>
      <c r="J353">
        <f>INDEX(CBS_landbouw_2018!$C:$I,MATCH(Verdeelsleutels_absoluut!$C353,CBS_landbouw_2018!$B:$B,0),MATCH(Verdeelsleutels_absoluut!J$1,CBS_landbouw_2018!$C$1:$I$1,0))</f>
        <v>17686</v>
      </c>
      <c r="K353">
        <f>INDEX(CBS_landbouw_2018!$C:$I,MATCH(Verdeelsleutels_absoluut!$C353,CBS_landbouw_2018!$B:$B,0),MATCH(Verdeelsleutels_absoluut!K$1,CBS_landbouw_2018!$C$1:$I$1,0))</f>
        <v>1340</v>
      </c>
      <c r="L353">
        <f t="shared" si="14"/>
        <v>273710</v>
      </c>
      <c r="M353">
        <f>INDEX(CBS_bodemgebruik_2015!$C:$F,MATCH(Verdeelsleutels_absoluut!$C353,CBS_bodemgebruik_2015!$B:$B,0),MATCH(Verdeelsleutels_absoluut!M$1,CBS_bodemgebruik_2015!$C$1:$F$1,0))</f>
        <v>9608</v>
      </c>
      <c r="N353">
        <f>INDEX(CBS_bodemgebruik_2015!$C:$F,MATCH(Verdeelsleutels_absoluut!$C353,CBS_bodemgebruik_2015!$B:$B,0),MATCH(Verdeelsleutels_absoluut!N$1,CBS_bodemgebruik_2015!$C$1:$F$1,0))</f>
        <v>13</v>
      </c>
      <c r="O353">
        <f>INDEX(CBS_bodemgebruik_2015!$C:$F,MATCH(Verdeelsleutels_absoluut!$C353,CBS_bodemgebruik_2015!$B:$B,0),MATCH(Verdeelsleutels_absoluut!O$1,CBS_bodemgebruik_2015!$C$1:$F$1,0))</f>
        <v>875</v>
      </c>
      <c r="P353">
        <f>INDEX(CBS_bodemgebruik_2015!$C:$F,MATCH(Verdeelsleutels_absoluut!$C353,CBS_bodemgebruik_2015!$B:$B,0),MATCH(Verdeelsleutels_absoluut!P$1,CBS_bodemgebruik_2015!$C$1:$F$1,0))</f>
        <v>11</v>
      </c>
      <c r="Q353">
        <f>INDEX(CBS_bodemgebruik_2015!$C:$I,MATCH(Verdeelsleutels_absoluut!$C353,CBS_bodemgebruik_2015!$B:$B,0),MATCH(Verdeelsleutels_absoluut!Q$1,CBS_bodemgebruik_2015!$C$1:$I$1,0))</f>
        <v>30</v>
      </c>
      <c r="R353">
        <f>INDEX(CBS_bodemgebruik_2015!$C:$I,MATCH(Verdeelsleutels_absoluut!$C353,CBS_bodemgebruik_2015!$B:$B,0),MATCH(Verdeelsleutels_absoluut!R$1,CBS_bodemgebruik_2015!$C$1:$I$1,0))</f>
        <v>0</v>
      </c>
      <c r="S353">
        <f>INDEX(CBS_bodemgebruik_2015!$C:$I,MATCH(Verdeelsleutels_absoluut!$C353,CBS_bodemgebruik_2015!$B:$B,0),MATCH(Verdeelsleutels_absoluut!S$1,CBS_bodemgebruik_2015!$C$1:$I$1,0))</f>
        <v>267</v>
      </c>
      <c r="T353">
        <f t="shared" si="13"/>
        <v>297</v>
      </c>
      <c r="U353">
        <f>INDEX(CBS_wegen_2019!B:C,MATCH(C353,CBS_wegen_2019!B:B,0),2)</f>
        <v>323</v>
      </c>
    </row>
    <row r="354" spans="2:21">
      <c r="B354" t="str">
        <f>INDEX('ETLocal datasets'!B:C,MATCH(Verdeelsleutels_absoluut!C354,'ETLocal datasets'!C:C,0),1)</f>
        <v>GM1774</v>
      </c>
      <c r="C354" t="str">
        <f>'ETLocal datasets'!C340</f>
        <v>Dinkelland</v>
      </c>
      <c r="D354">
        <f>INDEX(CBS_bevolking_2018!B:C,MATCH(Verdeelsleutels_absoluut!C354,CBS_bevolking_2018!B:B,0),2)</f>
        <v>26350</v>
      </c>
      <c r="E354">
        <f>INDEX(CBS_landbouw_2018!$C:$I,MATCH(Verdeelsleutels_absoluut!$C354,CBS_landbouw_2018!$B:$B,0),MATCH(Verdeelsleutels_absoluut!E$1,CBS_landbouw_2018!$C$1:$I$1,0))</f>
        <v>1165671</v>
      </c>
      <c r="F354">
        <f>INDEX(CBS_landbouw_2018!$C:$I,MATCH(Verdeelsleutels_absoluut!$C354,CBS_landbouw_2018!$B:$B,0),MATCH(Verdeelsleutels_absoluut!F$1,CBS_landbouw_2018!$C$1:$I$1,0))</f>
        <v>600039</v>
      </c>
      <c r="G354">
        <f>INDEX(CBS_landbouw_2018!$C:$I,MATCH(Verdeelsleutels_absoluut!$C354,CBS_landbouw_2018!$B:$B,0),MATCH(Verdeelsleutels_absoluut!G$1,CBS_landbouw_2018!$C$1:$I$1,0))</f>
        <v>17927</v>
      </c>
      <c r="H354">
        <f>INDEX(CBS_landbouw_2018!$C:$I,MATCH(Verdeelsleutels_absoluut!$C354,CBS_landbouw_2018!$B:$B,0),MATCH(Verdeelsleutels_absoluut!H$1,CBS_landbouw_2018!$C$1:$I$1,0))</f>
        <v>106392</v>
      </c>
      <c r="I354">
        <f>INDEX(CBS_landbouw_2018!$C:$I,MATCH(Verdeelsleutels_absoluut!$C354,CBS_landbouw_2018!$B:$B,0),MATCH(Verdeelsleutels_absoluut!I$1,CBS_landbouw_2018!$C$1:$I$1,0))</f>
        <v>126895</v>
      </c>
      <c r="J354">
        <f>INDEX(CBS_landbouw_2018!$C:$I,MATCH(Verdeelsleutels_absoluut!$C354,CBS_landbouw_2018!$B:$B,0),MATCH(Verdeelsleutels_absoluut!J$1,CBS_landbouw_2018!$C$1:$I$1,0))</f>
        <v>27315</v>
      </c>
      <c r="K354">
        <f>INDEX(CBS_landbouw_2018!$C:$I,MATCH(Verdeelsleutels_absoluut!$C354,CBS_landbouw_2018!$B:$B,0),MATCH(Verdeelsleutels_absoluut!K$1,CBS_landbouw_2018!$C$1:$I$1,0))</f>
        <v>121</v>
      </c>
      <c r="L354">
        <f t="shared" si="14"/>
        <v>565632</v>
      </c>
      <c r="M354">
        <f>INDEX(CBS_bodemgebruik_2015!$C:$F,MATCH(Verdeelsleutels_absoluut!$C354,CBS_bodemgebruik_2015!$B:$B,0),MATCH(Verdeelsleutels_absoluut!M$1,CBS_bodemgebruik_2015!$C$1:$F$1,0))</f>
        <v>14268</v>
      </c>
      <c r="N354">
        <f>INDEX(CBS_bodemgebruik_2015!$C:$F,MATCH(Verdeelsleutels_absoluut!$C354,CBS_bodemgebruik_2015!$B:$B,0),MATCH(Verdeelsleutels_absoluut!N$1,CBS_bodemgebruik_2015!$C$1:$F$1,0))</f>
        <v>14</v>
      </c>
      <c r="O354">
        <f>INDEX(CBS_bodemgebruik_2015!$C:$F,MATCH(Verdeelsleutels_absoluut!$C354,CBS_bodemgebruik_2015!$B:$B,0),MATCH(Verdeelsleutels_absoluut!O$1,CBS_bodemgebruik_2015!$C$1:$F$1,0))</f>
        <v>1854</v>
      </c>
      <c r="P354">
        <f>INDEX(CBS_bodemgebruik_2015!$C:$F,MATCH(Verdeelsleutels_absoluut!$C354,CBS_bodemgebruik_2015!$B:$B,0),MATCH(Verdeelsleutels_absoluut!P$1,CBS_bodemgebruik_2015!$C$1:$F$1,0))</f>
        <v>88</v>
      </c>
      <c r="Q354">
        <f>INDEX(CBS_bodemgebruik_2015!$C:$I,MATCH(Verdeelsleutels_absoluut!$C354,CBS_bodemgebruik_2015!$B:$B,0),MATCH(Verdeelsleutels_absoluut!Q$1,CBS_bodemgebruik_2015!$C$1:$I$1,0))</f>
        <v>33</v>
      </c>
      <c r="R354">
        <f>INDEX(CBS_bodemgebruik_2015!$C:$I,MATCH(Verdeelsleutels_absoluut!$C354,CBS_bodemgebruik_2015!$B:$B,0),MATCH(Verdeelsleutels_absoluut!R$1,CBS_bodemgebruik_2015!$C$1:$I$1,0))</f>
        <v>4</v>
      </c>
      <c r="S354">
        <f>INDEX(CBS_bodemgebruik_2015!$C:$I,MATCH(Verdeelsleutels_absoluut!$C354,CBS_bodemgebruik_2015!$B:$B,0),MATCH(Verdeelsleutels_absoluut!S$1,CBS_bodemgebruik_2015!$C$1:$I$1,0))</f>
        <v>108</v>
      </c>
      <c r="T354">
        <f t="shared" si="13"/>
        <v>145</v>
      </c>
      <c r="U354">
        <f>INDEX(CBS_wegen_2019!B:C,MATCH(C354,CBS_wegen_2019!B:B,0),2)</f>
        <v>606</v>
      </c>
    </row>
    <row r="355" spans="2:21">
      <c r="B355" t="str">
        <f>INDEX('ETLocal datasets'!B:C,MATCH(Verdeelsleutels_absoluut!C355,'ETLocal datasets'!C:C,0),1)</f>
        <v>GM1783</v>
      </c>
      <c r="C355" t="str">
        <f>'ETLocal datasets'!C341</f>
        <v>Westland</v>
      </c>
      <c r="D355">
        <f>INDEX(CBS_bevolking_2018!B:C,MATCH(Verdeelsleutels_absoluut!C355,CBS_bevolking_2018!B:B,0),2)</f>
        <v>108603</v>
      </c>
      <c r="E355">
        <f>INDEX(CBS_landbouw_2018!$C:$I,MATCH(Verdeelsleutels_absoluut!$C355,CBS_landbouw_2018!$B:$B,0),MATCH(Verdeelsleutels_absoluut!E$1,CBS_landbouw_2018!$C$1:$I$1,0))</f>
        <v>289088</v>
      </c>
      <c r="F355">
        <f>INDEX(CBS_landbouw_2018!$C:$I,MATCH(Verdeelsleutels_absoluut!$C355,CBS_landbouw_2018!$B:$B,0),MATCH(Verdeelsleutels_absoluut!F$1,CBS_landbouw_2018!$C$1:$I$1,0))</f>
        <v>18012</v>
      </c>
      <c r="G355">
        <f>INDEX(CBS_landbouw_2018!$C:$I,MATCH(Verdeelsleutels_absoluut!$C355,CBS_landbouw_2018!$B:$B,0),MATCH(Verdeelsleutels_absoluut!G$1,CBS_landbouw_2018!$C$1:$I$1,0))</f>
        <v>7</v>
      </c>
      <c r="H355">
        <f>INDEX(CBS_landbouw_2018!$C:$I,MATCH(Verdeelsleutels_absoluut!$C355,CBS_landbouw_2018!$B:$B,0),MATCH(Verdeelsleutels_absoluut!H$1,CBS_landbouw_2018!$C$1:$I$1,0))</f>
        <v>32</v>
      </c>
      <c r="I355">
        <f>INDEX(CBS_landbouw_2018!$C:$I,MATCH(Verdeelsleutels_absoluut!$C355,CBS_landbouw_2018!$B:$B,0),MATCH(Verdeelsleutels_absoluut!I$1,CBS_landbouw_2018!$C$1:$I$1,0))</f>
        <v>0</v>
      </c>
      <c r="J355">
        <f>INDEX(CBS_landbouw_2018!$C:$I,MATCH(Verdeelsleutels_absoluut!$C355,CBS_landbouw_2018!$B:$B,0),MATCH(Verdeelsleutels_absoluut!J$1,CBS_landbouw_2018!$C$1:$I$1,0))</f>
        <v>10941</v>
      </c>
      <c r="K355">
        <f>INDEX(CBS_landbouw_2018!$C:$I,MATCH(Verdeelsleutels_absoluut!$C355,CBS_landbouw_2018!$B:$B,0),MATCH(Verdeelsleutels_absoluut!K$1,CBS_landbouw_2018!$C$1:$I$1,0))</f>
        <v>0</v>
      </c>
      <c r="L355">
        <f t="shared" si="14"/>
        <v>271076</v>
      </c>
      <c r="M355">
        <f>INDEX(CBS_bodemgebruik_2015!$C:$F,MATCH(Verdeelsleutels_absoluut!$C355,CBS_bodemgebruik_2015!$B:$B,0),MATCH(Verdeelsleutels_absoluut!M$1,CBS_bodemgebruik_2015!$C$1:$F$1,0))</f>
        <v>4821</v>
      </c>
      <c r="N355">
        <f>INDEX(CBS_bodemgebruik_2015!$C:$F,MATCH(Verdeelsleutels_absoluut!$C355,CBS_bodemgebruik_2015!$B:$B,0),MATCH(Verdeelsleutels_absoluut!N$1,CBS_bodemgebruik_2015!$C$1:$F$1,0))</f>
        <v>51</v>
      </c>
      <c r="O355">
        <f>INDEX(CBS_bodemgebruik_2015!$C:$F,MATCH(Verdeelsleutels_absoluut!$C355,CBS_bodemgebruik_2015!$B:$B,0),MATCH(Verdeelsleutels_absoluut!O$1,CBS_bodemgebruik_2015!$C$1:$F$1,0))</f>
        <v>100</v>
      </c>
      <c r="P355">
        <f>INDEX(CBS_bodemgebruik_2015!$C:$F,MATCH(Verdeelsleutels_absoluut!$C355,CBS_bodemgebruik_2015!$B:$B,0),MATCH(Verdeelsleutels_absoluut!P$1,CBS_bodemgebruik_2015!$C$1:$F$1,0))</f>
        <v>484</v>
      </c>
      <c r="Q355">
        <f>INDEX(CBS_bodemgebruik_2015!$C:$I,MATCH(Verdeelsleutels_absoluut!$C355,CBS_bodemgebruik_2015!$B:$B,0),MATCH(Verdeelsleutels_absoluut!Q$1,CBS_bodemgebruik_2015!$C$1:$I$1,0))</f>
        <v>14</v>
      </c>
      <c r="R355">
        <f>INDEX(CBS_bodemgebruik_2015!$C:$I,MATCH(Verdeelsleutels_absoluut!$C355,CBS_bodemgebruik_2015!$B:$B,0),MATCH(Verdeelsleutels_absoluut!R$1,CBS_bodemgebruik_2015!$C$1:$I$1,0))</f>
        <v>23</v>
      </c>
      <c r="S355">
        <f>INDEX(CBS_bodemgebruik_2015!$C:$I,MATCH(Verdeelsleutels_absoluut!$C355,CBS_bodemgebruik_2015!$B:$B,0),MATCH(Verdeelsleutels_absoluut!S$1,CBS_bodemgebruik_2015!$C$1:$I$1,0))</f>
        <v>188</v>
      </c>
      <c r="T355">
        <f t="shared" si="13"/>
        <v>225</v>
      </c>
      <c r="U355">
        <f>INDEX(CBS_wegen_2019!B:C,MATCH(C355,CBS_wegen_2019!B:B,0),2)</f>
        <v>614</v>
      </c>
    </row>
    <row r="356" spans="2:21">
      <c r="B356" t="str">
        <f>INDEX('ETLocal datasets'!B:C,MATCH(Verdeelsleutels_absoluut!C356,'ETLocal datasets'!C:C,0),1)</f>
        <v>GM1842</v>
      </c>
      <c r="C356" t="str">
        <f>'ETLocal datasets'!C342</f>
        <v>Midden-Delfland</v>
      </c>
      <c r="D356">
        <f>INDEX(CBS_bevolking_2018!B:C,MATCH(Verdeelsleutels_absoluut!C356,CBS_bevolking_2018!B:B,0),2)</f>
        <v>19391</v>
      </c>
      <c r="E356">
        <f>INDEX(CBS_landbouw_2018!$C:$I,MATCH(Verdeelsleutels_absoluut!$C356,CBS_landbouw_2018!$B:$B,0),MATCH(Verdeelsleutels_absoluut!E$1,CBS_landbouw_2018!$C$1:$I$1,0))</f>
        <v>318191</v>
      </c>
      <c r="F356">
        <f>INDEX(CBS_landbouw_2018!$C:$I,MATCH(Verdeelsleutels_absoluut!$C356,CBS_landbouw_2018!$B:$B,0),MATCH(Verdeelsleutels_absoluut!F$1,CBS_landbouw_2018!$C$1:$I$1,0))</f>
        <v>247456</v>
      </c>
      <c r="G356">
        <f>INDEX(CBS_landbouw_2018!$C:$I,MATCH(Verdeelsleutels_absoluut!$C356,CBS_landbouw_2018!$B:$B,0),MATCH(Verdeelsleutels_absoluut!G$1,CBS_landbouw_2018!$C$1:$I$1,0))</f>
        <v>4471</v>
      </c>
      <c r="H356">
        <f>INDEX(CBS_landbouw_2018!$C:$I,MATCH(Verdeelsleutels_absoluut!$C356,CBS_landbouw_2018!$B:$B,0),MATCH(Verdeelsleutels_absoluut!H$1,CBS_landbouw_2018!$C$1:$I$1,0))</f>
        <v>0</v>
      </c>
      <c r="I356">
        <f>INDEX(CBS_landbouw_2018!$C:$I,MATCH(Verdeelsleutels_absoluut!$C356,CBS_landbouw_2018!$B:$B,0),MATCH(Verdeelsleutels_absoluut!I$1,CBS_landbouw_2018!$C$1:$I$1,0))</f>
        <v>0</v>
      </c>
      <c r="J356">
        <f>INDEX(CBS_landbouw_2018!$C:$I,MATCH(Verdeelsleutels_absoluut!$C356,CBS_landbouw_2018!$B:$B,0),MATCH(Verdeelsleutels_absoluut!J$1,CBS_landbouw_2018!$C$1:$I$1,0))</f>
        <v>1516</v>
      </c>
      <c r="K356">
        <f>INDEX(CBS_landbouw_2018!$C:$I,MATCH(Verdeelsleutels_absoluut!$C356,CBS_landbouw_2018!$B:$B,0),MATCH(Verdeelsleutels_absoluut!K$1,CBS_landbouw_2018!$C$1:$I$1,0))</f>
        <v>0</v>
      </c>
      <c r="L356">
        <f t="shared" si="14"/>
        <v>70735</v>
      </c>
      <c r="M356">
        <f>INDEX(CBS_bodemgebruik_2015!$C:$F,MATCH(Verdeelsleutels_absoluut!$C356,CBS_bodemgebruik_2015!$B:$B,0),MATCH(Verdeelsleutels_absoluut!M$1,CBS_bodemgebruik_2015!$C$1:$F$1,0))</f>
        <v>3781</v>
      </c>
      <c r="N356">
        <f>INDEX(CBS_bodemgebruik_2015!$C:$F,MATCH(Verdeelsleutels_absoluut!$C356,CBS_bodemgebruik_2015!$B:$B,0),MATCH(Verdeelsleutels_absoluut!N$1,CBS_bodemgebruik_2015!$C$1:$F$1,0))</f>
        <v>20</v>
      </c>
      <c r="O356">
        <f>INDEX(CBS_bodemgebruik_2015!$C:$F,MATCH(Verdeelsleutels_absoluut!$C356,CBS_bodemgebruik_2015!$B:$B,0),MATCH(Verdeelsleutels_absoluut!O$1,CBS_bodemgebruik_2015!$C$1:$F$1,0))</f>
        <v>26</v>
      </c>
      <c r="P356">
        <f>INDEX(CBS_bodemgebruik_2015!$C:$F,MATCH(Verdeelsleutels_absoluut!$C356,CBS_bodemgebruik_2015!$B:$B,0),MATCH(Verdeelsleutels_absoluut!P$1,CBS_bodemgebruik_2015!$C$1:$F$1,0))</f>
        <v>0</v>
      </c>
      <c r="Q356">
        <f>INDEX(CBS_bodemgebruik_2015!$C:$I,MATCH(Verdeelsleutels_absoluut!$C356,CBS_bodemgebruik_2015!$B:$B,0),MATCH(Verdeelsleutels_absoluut!Q$1,CBS_bodemgebruik_2015!$C$1:$I$1,0))</f>
        <v>78</v>
      </c>
      <c r="R356">
        <f>INDEX(CBS_bodemgebruik_2015!$C:$I,MATCH(Verdeelsleutels_absoluut!$C356,CBS_bodemgebruik_2015!$B:$B,0),MATCH(Verdeelsleutels_absoluut!R$1,CBS_bodemgebruik_2015!$C$1:$I$1,0))</f>
        <v>31</v>
      </c>
      <c r="S356">
        <f>INDEX(CBS_bodemgebruik_2015!$C:$I,MATCH(Verdeelsleutels_absoluut!$C356,CBS_bodemgebruik_2015!$B:$B,0),MATCH(Verdeelsleutels_absoluut!S$1,CBS_bodemgebruik_2015!$C$1:$I$1,0))</f>
        <v>188</v>
      </c>
      <c r="T356">
        <f t="shared" si="13"/>
        <v>297</v>
      </c>
      <c r="U356">
        <f>INDEX(CBS_wegen_2019!B:C,MATCH(C356,CBS_wegen_2019!B:B,0),2)</f>
        <v>135</v>
      </c>
    </row>
    <row r="357" spans="2:21">
      <c r="B357" t="str">
        <f>INDEX('ETLocal datasets'!B:C,MATCH(Verdeelsleutels_absoluut!C357,'ETLocal datasets'!C:C,0),1)</f>
        <v>GM1859</v>
      </c>
      <c r="C357" t="str">
        <f>'ETLocal datasets'!C343</f>
        <v>Berkelland</v>
      </c>
      <c r="D357">
        <f>INDEX(CBS_bevolking_2018!B:C,MATCH(Verdeelsleutels_absoluut!C357,CBS_bevolking_2018!B:B,0),2)</f>
        <v>43904</v>
      </c>
      <c r="E357">
        <f>INDEX(CBS_landbouw_2018!$C:$I,MATCH(Verdeelsleutels_absoluut!$C357,CBS_landbouw_2018!$B:$B,0),MATCH(Verdeelsleutels_absoluut!E$1,CBS_landbouw_2018!$C$1:$I$1,0))</f>
        <v>1759714</v>
      </c>
      <c r="F357">
        <f>INDEX(CBS_landbouw_2018!$C:$I,MATCH(Verdeelsleutels_absoluut!$C357,CBS_landbouw_2018!$B:$B,0),MATCH(Verdeelsleutels_absoluut!F$1,CBS_landbouw_2018!$C$1:$I$1,0))</f>
        <v>896036</v>
      </c>
      <c r="G357">
        <f>INDEX(CBS_landbouw_2018!$C:$I,MATCH(Verdeelsleutels_absoluut!$C357,CBS_landbouw_2018!$B:$B,0),MATCH(Verdeelsleutels_absoluut!G$1,CBS_landbouw_2018!$C$1:$I$1,0))</f>
        <v>25799</v>
      </c>
      <c r="H357">
        <f>INDEX(CBS_landbouw_2018!$C:$I,MATCH(Verdeelsleutels_absoluut!$C357,CBS_landbouw_2018!$B:$B,0),MATCH(Verdeelsleutels_absoluut!H$1,CBS_landbouw_2018!$C$1:$I$1,0))</f>
        <v>229802</v>
      </c>
      <c r="I357">
        <f>INDEX(CBS_landbouw_2018!$C:$I,MATCH(Verdeelsleutels_absoluut!$C357,CBS_landbouw_2018!$B:$B,0),MATCH(Verdeelsleutels_absoluut!I$1,CBS_landbouw_2018!$C$1:$I$1,0))</f>
        <v>436234</v>
      </c>
      <c r="J357">
        <f>INDEX(CBS_landbouw_2018!$C:$I,MATCH(Verdeelsleutels_absoluut!$C357,CBS_landbouw_2018!$B:$B,0),MATCH(Verdeelsleutels_absoluut!J$1,CBS_landbouw_2018!$C$1:$I$1,0))</f>
        <v>48827</v>
      </c>
      <c r="K357">
        <f>INDEX(CBS_landbouw_2018!$C:$I,MATCH(Verdeelsleutels_absoluut!$C357,CBS_landbouw_2018!$B:$B,0),MATCH(Verdeelsleutels_absoluut!K$1,CBS_landbouw_2018!$C$1:$I$1,0))</f>
        <v>592</v>
      </c>
      <c r="L357">
        <f t="shared" si="14"/>
        <v>863678</v>
      </c>
      <c r="M357">
        <f>INDEX(CBS_bodemgebruik_2015!$C:$F,MATCH(Verdeelsleutels_absoluut!$C357,CBS_bodemgebruik_2015!$B:$B,0),MATCH(Verdeelsleutels_absoluut!M$1,CBS_bodemgebruik_2015!$C$1:$F$1,0))</f>
        <v>21313</v>
      </c>
      <c r="N357">
        <f>INDEX(CBS_bodemgebruik_2015!$C:$F,MATCH(Verdeelsleutels_absoluut!$C357,CBS_bodemgebruik_2015!$B:$B,0),MATCH(Verdeelsleutels_absoluut!N$1,CBS_bodemgebruik_2015!$C$1:$F$1,0))</f>
        <v>63</v>
      </c>
      <c r="O357">
        <f>INDEX(CBS_bodemgebruik_2015!$C:$F,MATCH(Verdeelsleutels_absoluut!$C357,CBS_bodemgebruik_2015!$B:$B,0),MATCH(Verdeelsleutels_absoluut!O$1,CBS_bodemgebruik_2015!$C$1:$F$1,0))</f>
        <v>1972</v>
      </c>
      <c r="P357">
        <f>INDEX(CBS_bodemgebruik_2015!$C:$F,MATCH(Verdeelsleutels_absoluut!$C357,CBS_bodemgebruik_2015!$B:$B,0),MATCH(Verdeelsleutels_absoluut!P$1,CBS_bodemgebruik_2015!$C$1:$F$1,0))</f>
        <v>60</v>
      </c>
      <c r="Q357">
        <f>INDEX(CBS_bodemgebruik_2015!$C:$I,MATCH(Verdeelsleutels_absoluut!$C357,CBS_bodemgebruik_2015!$B:$B,0),MATCH(Verdeelsleutels_absoluut!Q$1,CBS_bodemgebruik_2015!$C$1:$I$1,0))</f>
        <v>168</v>
      </c>
      <c r="R357">
        <f>INDEX(CBS_bodemgebruik_2015!$C:$I,MATCH(Verdeelsleutels_absoluut!$C357,CBS_bodemgebruik_2015!$B:$B,0),MATCH(Verdeelsleutels_absoluut!R$1,CBS_bodemgebruik_2015!$C$1:$I$1,0))</f>
        <v>27</v>
      </c>
      <c r="S357">
        <f>INDEX(CBS_bodemgebruik_2015!$C:$I,MATCH(Verdeelsleutels_absoluut!$C357,CBS_bodemgebruik_2015!$B:$B,0),MATCH(Verdeelsleutels_absoluut!S$1,CBS_bodemgebruik_2015!$C$1:$I$1,0))</f>
        <v>188</v>
      </c>
      <c r="T357">
        <f t="shared" si="13"/>
        <v>383</v>
      </c>
      <c r="U357">
        <f>INDEX(CBS_wegen_2019!B:C,MATCH(C357,CBS_wegen_2019!B:B,0),2)</f>
        <v>895</v>
      </c>
    </row>
    <row r="358" spans="2:21">
      <c r="B358" t="str">
        <f>INDEX('ETLocal datasets'!B:C,MATCH(Verdeelsleutels_absoluut!C358,'ETLocal datasets'!C:C,0),1)</f>
        <v>GM1876</v>
      </c>
      <c r="C358" t="str">
        <f>'ETLocal datasets'!C344</f>
        <v>Bronckhorst</v>
      </c>
      <c r="D358">
        <f>INDEX(CBS_bevolking_2018!B:C,MATCH(Verdeelsleutels_absoluut!C358,CBS_bevolking_2018!B:B,0),2)</f>
        <v>36212</v>
      </c>
      <c r="E358">
        <f>INDEX(CBS_landbouw_2018!$C:$I,MATCH(Verdeelsleutels_absoluut!$C358,CBS_landbouw_2018!$B:$B,0),MATCH(Verdeelsleutels_absoluut!E$1,CBS_landbouw_2018!$C$1:$I$1,0))</f>
        <v>1885865</v>
      </c>
      <c r="F358">
        <f>INDEX(CBS_landbouw_2018!$C:$I,MATCH(Verdeelsleutels_absoluut!$C358,CBS_landbouw_2018!$B:$B,0),MATCH(Verdeelsleutels_absoluut!F$1,CBS_landbouw_2018!$C$1:$I$1,0))</f>
        <v>913949</v>
      </c>
      <c r="G358">
        <f>INDEX(CBS_landbouw_2018!$C:$I,MATCH(Verdeelsleutels_absoluut!$C358,CBS_landbouw_2018!$B:$B,0),MATCH(Verdeelsleutels_absoluut!G$1,CBS_landbouw_2018!$C$1:$I$1,0))</f>
        <v>24938</v>
      </c>
      <c r="H358">
        <f>INDEX(CBS_landbouw_2018!$C:$I,MATCH(Verdeelsleutels_absoluut!$C358,CBS_landbouw_2018!$B:$B,0),MATCH(Verdeelsleutels_absoluut!H$1,CBS_landbouw_2018!$C$1:$I$1,0))</f>
        <v>90742</v>
      </c>
      <c r="I358">
        <f>INDEX(CBS_landbouw_2018!$C:$I,MATCH(Verdeelsleutels_absoluut!$C358,CBS_landbouw_2018!$B:$B,0),MATCH(Verdeelsleutels_absoluut!I$1,CBS_landbouw_2018!$C$1:$I$1,0))</f>
        <v>301320</v>
      </c>
      <c r="J358">
        <f>INDEX(CBS_landbouw_2018!$C:$I,MATCH(Verdeelsleutels_absoluut!$C358,CBS_landbouw_2018!$B:$B,0),MATCH(Verdeelsleutels_absoluut!J$1,CBS_landbouw_2018!$C$1:$I$1,0))</f>
        <v>121009</v>
      </c>
      <c r="K358">
        <f>INDEX(CBS_landbouw_2018!$C:$I,MATCH(Verdeelsleutels_absoluut!$C358,CBS_landbouw_2018!$B:$B,0),MATCH(Verdeelsleutels_absoluut!K$1,CBS_landbouw_2018!$C$1:$I$1,0))</f>
        <v>12209</v>
      </c>
      <c r="L358">
        <f t="shared" si="14"/>
        <v>971916</v>
      </c>
      <c r="M358">
        <f>INDEX(CBS_bodemgebruik_2015!$C:$F,MATCH(Verdeelsleutels_absoluut!$C358,CBS_bodemgebruik_2015!$B:$B,0),MATCH(Verdeelsleutels_absoluut!M$1,CBS_bodemgebruik_2015!$C$1:$F$1,0))</f>
        <v>22758</v>
      </c>
      <c r="N358">
        <f>INDEX(CBS_bodemgebruik_2015!$C:$F,MATCH(Verdeelsleutels_absoluut!$C358,CBS_bodemgebruik_2015!$B:$B,0),MATCH(Verdeelsleutels_absoluut!N$1,CBS_bodemgebruik_2015!$C$1:$F$1,0))</f>
        <v>31</v>
      </c>
      <c r="O358">
        <f>INDEX(CBS_bodemgebruik_2015!$C:$F,MATCH(Verdeelsleutels_absoluut!$C358,CBS_bodemgebruik_2015!$B:$B,0),MATCH(Verdeelsleutels_absoluut!O$1,CBS_bodemgebruik_2015!$C$1:$F$1,0))</f>
        <v>3431</v>
      </c>
      <c r="P358">
        <f>INDEX(CBS_bodemgebruik_2015!$C:$F,MATCH(Verdeelsleutels_absoluut!$C358,CBS_bodemgebruik_2015!$B:$B,0),MATCH(Verdeelsleutels_absoluut!P$1,CBS_bodemgebruik_2015!$C$1:$F$1,0))</f>
        <v>49</v>
      </c>
      <c r="Q358">
        <f>INDEX(CBS_bodemgebruik_2015!$C:$I,MATCH(Verdeelsleutels_absoluut!$C358,CBS_bodemgebruik_2015!$B:$B,0),MATCH(Verdeelsleutels_absoluut!Q$1,CBS_bodemgebruik_2015!$C$1:$I$1,0))</f>
        <v>38</v>
      </c>
      <c r="R358">
        <f>INDEX(CBS_bodemgebruik_2015!$C:$I,MATCH(Verdeelsleutels_absoluut!$C358,CBS_bodemgebruik_2015!$B:$B,0),MATCH(Verdeelsleutels_absoluut!R$1,CBS_bodemgebruik_2015!$C$1:$I$1,0))</f>
        <v>38</v>
      </c>
      <c r="S358">
        <f>INDEX(CBS_bodemgebruik_2015!$C:$I,MATCH(Verdeelsleutels_absoluut!$C358,CBS_bodemgebruik_2015!$B:$B,0),MATCH(Verdeelsleutels_absoluut!S$1,CBS_bodemgebruik_2015!$C$1:$I$1,0))</f>
        <v>179</v>
      </c>
      <c r="T358">
        <f t="shared" si="13"/>
        <v>255</v>
      </c>
      <c r="U358">
        <f>INDEX(CBS_wegen_2019!B:C,MATCH(C358,CBS_wegen_2019!B:B,0),2)</f>
        <v>861</v>
      </c>
    </row>
    <row r="359" spans="2:21">
      <c r="B359" t="str">
        <f>INDEX('ETLocal datasets'!B:C,MATCH(Verdeelsleutels_absoluut!C359,'ETLocal datasets'!C:C,0),1)</f>
        <v>GM1883</v>
      </c>
      <c r="C359" t="str">
        <f>'ETLocal datasets'!C345</f>
        <v>Sittard-Geleen</v>
      </c>
      <c r="D359">
        <f>INDEX(CBS_bevolking_2018!B:C,MATCH(Verdeelsleutels_absoluut!C359,CBS_bevolking_2018!B:B,0),2)</f>
        <v>92661</v>
      </c>
      <c r="E359">
        <f>INDEX(CBS_landbouw_2018!$C:$I,MATCH(Verdeelsleutels_absoluut!$C359,CBS_landbouw_2018!$B:$B,0),MATCH(Verdeelsleutels_absoluut!E$1,CBS_landbouw_2018!$C$1:$I$1,0))</f>
        <v>251572</v>
      </c>
      <c r="F359">
        <f>INDEX(CBS_landbouw_2018!$C:$I,MATCH(Verdeelsleutels_absoluut!$C359,CBS_landbouw_2018!$B:$B,0),MATCH(Verdeelsleutels_absoluut!F$1,CBS_landbouw_2018!$C$1:$I$1,0))</f>
        <v>28782</v>
      </c>
      <c r="G359">
        <f>INDEX(CBS_landbouw_2018!$C:$I,MATCH(Verdeelsleutels_absoluut!$C359,CBS_landbouw_2018!$B:$B,0),MATCH(Verdeelsleutels_absoluut!G$1,CBS_landbouw_2018!$C$1:$I$1,0))</f>
        <v>1075</v>
      </c>
      <c r="H359">
        <f>INDEX(CBS_landbouw_2018!$C:$I,MATCH(Verdeelsleutels_absoluut!$C359,CBS_landbouw_2018!$B:$B,0),MATCH(Verdeelsleutels_absoluut!H$1,CBS_landbouw_2018!$C$1:$I$1,0))</f>
        <v>4005</v>
      </c>
      <c r="I359">
        <f>INDEX(CBS_landbouw_2018!$C:$I,MATCH(Verdeelsleutels_absoluut!$C359,CBS_landbouw_2018!$B:$B,0),MATCH(Verdeelsleutels_absoluut!I$1,CBS_landbouw_2018!$C$1:$I$1,0))</f>
        <v>0</v>
      </c>
      <c r="J359">
        <f>INDEX(CBS_landbouw_2018!$C:$I,MATCH(Verdeelsleutels_absoluut!$C359,CBS_landbouw_2018!$B:$B,0),MATCH(Verdeelsleutels_absoluut!J$1,CBS_landbouw_2018!$C$1:$I$1,0))</f>
        <v>88751</v>
      </c>
      <c r="K359">
        <f>INDEX(CBS_landbouw_2018!$C:$I,MATCH(Verdeelsleutels_absoluut!$C359,CBS_landbouw_2018!$B:$B,0),MATCH(Verdeelsleutels_absoluut!K$1,CBS_landbouw_2018!$C$1:$I$1,0))</f>
        <v>4824</v>
      </c>
      <c r="L359">
        <f t="shared" si="14"/>
        <v>222790</v>
      </c>
      <c r="M359">
        <f>INDEX(CBS_bodemgebruik_2015!$C:$F,MATCH(Verdeelsleutels_absoluut!$C359,CBS_bodemgebruik_2015!$B:$B,0),MATCH(Verdeelsleutels_absoluut!M$1,CBS_bodemgebruik_2015!$C$1:$F$1,0))</f>
        <v>3206</v>
      </c>
      <c r="N359">
        <f>INDEX(CBS_bodemgebruik_2015!$C:$F,MATCH(Verdeelsleutels_absoluut!$C359,CBS_bodemgebruik_2015!$B:$B,0),MATCH(Verdeelsleutels_absoluut!N$1,CBS_bodemgebruik_2015!$C$1:$F$1,0))</f>
        <v>215</v>
      </c>
      <c r="O359">
        <f>INDEX(CBS_bodemgebruik_2015!$C:$F,MATCH(Verdeelsleutels_absoluut!$C359,CBS_bodemgebruik_2015!$B:$B,0),MATCH(Verdeelsleutels_absoluut!O$1,CBS_bodemgebruik_2015!$C$1:$F$1,0))</f>
        <v>396</v>
      </c>
      <c r="P359">
        <f>INDEX(CBS_bodemgebruik_2015!$C:$F,MATCH(Verdeelsleutels_absoluut!$C359,CBS_bodemgebruik_2015!$B:$B,0),MATCH(Verdeelsleutels_absoluut!P$1,CBS_bodemgebruik_2015!$C$1:$F$1,0))</f>
        <v>0</v>
      </c>
      <c r="Q359">
        <f>INDEX(CBS_bodemgebruik_2015!$C:$I,MATCH(Verdeelsleutels_absoluut!$C359,CBS_bodemgebruik_2015!$B:$B,0),MATCH(Verdeelsleutels_absoluut!Q$1,CBS_bodemgebruik_2015!$C$1:$I$1,0))</f>
        <v>0</v>
      </c>
      <c r="R359">
        <f>INDEX(CBS_bodemgebruik_2015!$C:$I,MATCH(Verdeelsleutels_absoluut!$C359,CBS_bodemgebruik_2015!$B:$B,0),MATCH(Verdeelsleutels_absoluut!R$1,CBS_bodemgebruik_2015!$C$1:$I$1,0))</f>
        <v>13</v>
      </c>
      <c r="S359">
        <f>INDEX(CBS_bodemgebruik_2015!$C:$I,MATCH(Verdeelsleutels_absoluut!$C359,CBS_bodemgebruik_2015!$B:$B,0),MATCH(Verdeelsleutels_absoluut!S$1,CBS_bodemgebruik_2015!$C$1:$I$1,0))</f>
        <v>116</v>
      </c>
      <c r="T359">
        <f t="shared" si="13"/>
        <v>129</v>
      </c>
      <c r="U359">
        <f>INDEX(CBS_wegen_2019!B:C,MATCH(C359,CBS_wegen_2019!B:B,0),2)</f>
        <v>582</v>
      </c>
    </row>
    <row r="360" spans="2:21">
      <c r="B360" t="str">
        <f>INDEX('ETLocal datasets'!B:C,MATCH(Verdeelsleutels_absoluut!C360,'ETLocal datasets'!C:C,0),1)</f>
        <v>GM1884</v>
      </c>
      <c r="C360" t="str">
        <f>'ETLocal datasets'!C346</f>
        <v>Kaag en Braassem</v>
      </c>
      <c r="D360">
        <f>INDEX(CBS_bevolking_2018!B:C,MATCH(Verdeelsleutels_absoluut!C360,CBS_bevolking_2018!B:B,0),2)</f>
        <v>26866</v>
      </c>
      <c r="E360">
        <f>INDEX(CBS_landbouw_2018!$C:$I,MATCH(Verdeelsleutels_absoluut!$C360,CBS_landbouw_2018!$B:$B,0),MATCH(Verdeelsleutels_absoluut!E$1,CBS_landbouw_2018!$C$1:$I$1,0))</f>
        <v>499923</v>
      </c>
      <c r="F360">
        <f>INDEX(CBS_landbouw_2018!$C:$I,MATCH(Verdeelsleutels_absoluut!$C360,CBS_landbouw_2018!$B:$B,0),MATCH(Verdeelsleutels_absoluut!F$1,CBS_landbouw_2018!$C$1:$I$1,0))</f>
        <v>344764</v>
      </c>
      <c r="G360">
        <f>INDEX(CBS_landbouw_2018!$C:$I,MATCH(Verdeelsleutels_absoluut!$C360,CBS_landbouw_2018!$B:$B,0),MATCH(Verdeelsleutels_absoluut!G$1,CBS_landbouw_2018!$C$1:$I$1,0))</f>
        <v>6149</v>
      </c>
      <c r="H360">
        <f>INDEX(CBS_landbouw_2018!$C:$I,MATCH(Verdeelsleutels_absoluut!$C360,CBS_landbouw_2018!$B:$B,0),MATCH(Verdeelsleutels_absoluut!H$1,CBS_landbouw_2018!$C$1:$I$1,0))</f>
        <v>7917</v>
      </c>
      <c r="I360">
        <f>INDEX(CBS_landbouw_2018!$C:$I,MATCH(Verdeelsleutels_absoluut!$C360,CBS_landbouw_2018!$B:$B,0),MATCH(Verdeelsleutels_absoluut!I$1,CBS_landbouw_2018!$C$1:$I$1,0))</f>
        <v>0</v>
      </c>
      <c r="J360">
        <f>INDEX(CBS_landbouw_2018!$C:$I,MATCH(Verdeelsleutels_absoluut!$C360,CBS_landbouw_2018!$B:$B,0),MATCH(Verdeelsleutels_absoluut!J$1,CBS_landbouw_2018!$C$1:$I$1,0))</f>
        <v>27821</v>
      </c>
      <c r="K360">
        <f>INDEX(CBS_landbouw_2018!$C:$I,MATCH(Verdeelsleutels_absoluut!$C360,CBS_landbouw_2018!$B:$B,0),MATCH(Verdeelsleutels_absoluut!K$1,CBS_landbouw_2018!$C$1:$I$1,0))</f>
        <v>7909</v>
      </c>
      <c r="L360">
        <f t="shared" si="14"/>
        <v>155159</v>
      </c>
      <c r="M360">
        <f>INDEX(CBS_bodemgebruik_2015!$C:$F,MATCH(Verdeelsleutels_absoluut!$C360,CBS_bodemgebruik_2015!$B:$B,0),MATCH(Verdeelsleutels_absoluut!M$1,CBS_bodemgebruik_2015!$C$1:$F$1,0))</f>
        <v>5440</v>
      </c>
      <c r="N360">
        <f>INDEX(CBS_bodemgebruik_2015!$C:$F,MATCH(Verdeelsleutels_absoluut!$C360,CBS_bodemgebruik_2015!$B:$B,0),MATCH(Verdeelsleutels_absoluut!N$1,CBS_bodemgebruik_2015!$C$1:$F$1,0))</f>
        <v>8</v>
      </c>
      <c r="O360">
        <f>INDEX(CBS_bodemgebruik_2015!$C:$F,MATCH(Verdeelsleutels_absoluut!$C360,CBS_bodemgebruik_2015!$B:$B,0),MATCH(Verdeelsleutels_absoluut!O$1,CBS_bodemgebruik_2015!$C$1:$F$1,0))</f>
        <v>35</v>
      </c>
      <c r="P360">
        <f>INDEX(CBS_bodemgebruik_2015!$C:$F,MATCH(Verdeelsleutels_absoluut!$C360,CBS_bodemgebruik_2015!$B:$B,0),MATCH(Verdeelsleutels_absoluut!P$1,CBS_bodemgebruik_2015!$C$1:$F$1,0))</f>
        <v>0</v>
      </c>
      <c r="Q360">
        <f>INDEX(CBS_bodemgebruik_2015!$C:$I,MATCH(Verdeelsleutels_absoluut!$C360,CBS_bodemgebruik_2015!$B:$B,0),MATCH(Verdeelsleutels_absoluut!Q$1,CBS_bodemgebruik_2015!$C$1:$I$1,0))</f>
        <v>9</v>
      </c>
      <c r="R360">
        <f>INDEX(CBS_bodemgebruik_2015!$C:$I,MATCH(Verdeelsleutels_absoluut!$C360,CBS_bodemgebruik_2015!$B:$B,0),MATCH(Verdeelsleutels_absoluut!R$1,CBS_bodemgebruik_2015!$C$1:$I$1,0))</f>
        <v>16</v>
      </c>
      <c r="S360">
        <f>INDEX(CBS_bodemgebruik_2015!$C:$I,MATCH(Verdeelsleutels_absoluut!$C360,CBS_bodemgebruik_2015!$B:$B,0),MATCH(Verdeelsleutels_absoluut!S$1,CBS_bodemgebruik_2015!$C$1:$I$1,0))</f>
        <v>884</v>
      </c>
      <c r="T360">
        <f t="shared" si="13"/>
        <v>909</v>
      </c>
      <c r="U360">
        <f>INDEX(CBS_wegen_2019!B:C,MATCH(C360,CBS_wegen_2019!B:B,0),2)</f>
        <v>188</v>
      </c>
    </row>
    <row r="361" spans="2:21">
      <c r="B361" t="str">
        <f>INDEX('ETLocal datasets'!B:C,MATCH(Verdeelsleutels_absoluut!C361,'ETLocal datasets'!C:C,0),1)</f>
        <v>GM1891</v>
      </c>
      <c r="C361" t="str">
        <f>'ETLocal datasets'!C347</f>
        <v>Dantumadiel</v>
      </c>
      <c r="D361">
        <f>INDEX(CBS_bevolking_2018!B:C,MATCH(Verdeelsleutels_absoluut!C361,CBS_bevolking_2018!B:B,0),2)</f>
        <v>18923</v>
      </c>
      <c r="E361">
        <f>INDEX(CBS_landbouw_2018!$C:$I,MATCH(Verdeelsleutels_absoluut!$C361,CBS_landbouw_2018!$B:$B,0),MATCH(Verdeelsleutels_absoluut!E$1,CBS_landbouw_2018!$C$1:$I$1,0))</f>
        <v>536289</v>
      </c>
      <c r="F361">
        <f>INDEX(CBS_landbouw_2018!$C:$I,MATCH(Verdeelsleutels_absoluut!$C361,CBS_landbouw_2018!$B:$B,0),MATCH(Verdeelsleutels_absoluut!F$1,CBS_landbouw_2018!$C$1:$I$1,0))</f>
        <v>473977</v>
      </c>
      <c r="G361">
        <f>INDEX(CBS_landbouw_2018!$C:$I,MATCH(Verdeelsleutels_absoluut!$C361,CBS_landbouw_2018!$B:$B,0),MATCH(Verdeelsleutels_absoluut!G$1,CBS_landbouw_2018!$C$1:$I$1,0))</f>
        <v>7611</v>
      </c>
      <c r="H361">
        <f>INDEX(CBS_landbouw_2018!$C:$I,MATCH(Verdeelsleutels_absoluut!$C361,CBS_landbouw_2018!$B:$B,0),MATCH(Verdeelsleutels_absoluut!H$1,CBS_landbouw_2018!$C$1:$I$1,0))</f>
        <v>1240</v>
      </c>
      <c r="I361">
        <f>INDEX(CBS_landbouw_2018!$C:$I,MATCH(Verdeelsleutels_absoluut!$C361,CBS_landbouw_2018!$B:$B,0),MATCH(Verdeelsleutels_absoluut!I$1,CBS_landbouw_2018!$C$1:$I$1,0))</f>
        <v>0</v>
      </c>
      <c r="J361">
        <f>INDEX(CBS_landbouw_2018!$C:$I,MATCH(Verdeelsleutels_absoluut!$C361,CBS_landbouw_2018!$B:$B,0),MATCH(Verdeelsleutels_absoluut!J$1,CBS_landbouw_2018!$C$1:$I$1,0))</f>
        <v>609</v>
      </c>
      <c r="K361">
        <f>INDEX(CBS_landbouw_2018!$C:$I,MATCH(Verdeelsleutels_absoluut!$C361,CBS_landbouw_2018!$B:$B,0),MATCH(Verdeelsleutels_absoluut!K$1,CBS_landbouw_2018!$C$1:$I$1,0))</f>
        <v>0</v>
      </c>
      <c r="L361">
        <f t="shared" si="14"/>
        <v>62312</v>
      </c>
      <c r="M361">
        <f>INDEX(CBS_bodemgebruik_2015!$C:$F,MATCH(Verdeelsleutels_absoluut!$C361,CBS_bodemgebruik_2015!$B:$B,0),MATCH(Verdeelsleutels_absoluut!M$1,CBS_bodemgebruik_2015!$C$1:$F$1,0))</f>
        <v>7049</v>
      </c>
      <c r="N361">
        <f>INDEX(CBS_bodemgebruik_2015!$C:$F,MATCH(Verdeelsleutels_absoluut!$C361,CBS_bodemgebruik_2015!$B:$B,0),MATCH(Verdeelsleutels_absoluut!N$1,CBS_bodemgebruik_2015!$C$1:$F$1,0))</f>
        <v>29</v>
      </c>
      <c r="O361">
        <f>INDEX(CBS_bodemgebruik_2015!$C:$F,MATCH(Verdeelsleutels_absoluut!$C361,CBS_bodemgebruik_2015!$B:$B,0),MATCH(Verdeelsleutels_absoluut!O$1,CBS_bodemgebruik_2015!$C$1:$F$1,0))</f>
        <v>82</v>
      </c>
      <c r="P361">
        <f>INDEX(CBS_bodemgebruik_2015!$C:$F,MATCH(Verdeelsleutels_absoluut!$C361,CBS_bodemgebruik_2015!$B:$B,0),MATCH(Verdeelsleutels_absoluut!P$1,CBS_bodemgebruik_2015!$C$1:$F$1,0))</f>
        <v>0</v>
      </c>
      <c r="Q361">
        <f>INDEX(CBS_bodemgebruik_2015!$C:$I,MATCH(Verdeelsleutels_absoluut!$C361,CBS_bodemgebruik_2015!$B:$B,0),MATCH(Verdeelsleutels_absoluut!Q$1,CBS_bodemgebruik_2015!$C$1:$I$1,0))</f>
        <v>353</v>
      </c>
      <c r="R361">
        <f>INDEX(CBS_bodemgebruik_2015!$C:$I,MATCH(Verdeelsleutels_absoluut!$C361,CBS_bodemgebruik_2015!$B:$B,0),MATCH(Verdeelsleutels_absoluut!R$1,CBS_bodemgebruik_2015!$C$1:$I$1,0))</f>
        <v>2</v>
      </c>
      <c r="S361">
        <f>INDEX(CBS_bodemgebruik_2015!$C:$I,MATCH(Verdeelsleutels_absoluut!$C361,CBS_bodemgebruik_2015!$B:$B,0),MATCH(Verdeelsleutels_absoluut!S$1,CBS_bodemgebruik_2015!$C$1:$I$1,0))</f>
        <v>285</v>
      </c>
      <c r="T361">
        <f t="shared" si="13"/>
        <v>640</v>
      </c>
      <c r="U361">
        <f>INDEX(CBS_wegen_2019!B:C,MATCH(C361,CBS_wegen_2019!B:B,0),2)</f>
        <v>235</v>
      </c>
    </row>
    <row r="362" spans="2:21">
      <c r="B362" t="str">
        <f>INDEX('ETLocal datasets'!B:C,MATCH(Verdeelsleutels_absoluut!C362,'ETLocal datasets'!C:C,0),1)</f>
        <v>GM1892</v>
      </c>
      <c r="C362" t="str">
        <f>'ETLocal datasets'!C348</f>
        <v>Zuidplas</v>
      </c>
      <c r="D362">
        <f>INDEX(CBS_bevolking_2018!B:C,MATCH(Verdeelsleutels_absoluut!C362,CBS_bevolking_2018!B:B,0),2)</f>
        <v>42762</v>
      </c>
      <c r="E362">
        <f>INDEX(CBS_landbouw_2018!$C:$I,MATCH(Verdeelsleutels_absoluut!$C362,CBS_landbouw_2018!$B:$B,0),MATCH(Verdeelsleutels_absoluut!E$1,CBS_landbouw_2018!$C$1:$I$1,0))</f>
        <v>315654</v>
      </c>
      <c r="F362">
        <f>INDEX(CBS_landbouw_2018!$C:$I,MATCH(Verdeelsleutels_absoluut!$C362,CBS_landbouw_2018!$B:$B,0),MATCH(Verdeelsleutels_absoluut!F$1,CBS_landbouw_2018!$C$1:$I$1,0))</f>
        <v>115963</v>
      </c>
      <c r="G362">
        <f>INDEX(CBS_landbouw_2018!$C:$I,MATCH(Verdeelsleutels_absoluut!$C362,CBS_landbouw_2018!$B:$B,0),MATCH(Verdeelsleutels_absoluut!G$1,CBS_landbouw_2018!$C$1:$I$1,0))</f>
        <v>1188</v>
      </c>
      <c r="H362">
        <f>INDEX(CBS_landbouw_2018!$C:$I,MATCH(Verdeelsleutels_absoluut!$C362,CBS_landbouw_2018!$B:$B,0),MATCH(Verdeelsleutels_absoluut!H$1,CBS_landbouw_2018!$C$1:$I$1,0))</f>
        <v>6559</v>
      </c>
      <c r="I362">
        <f>INDEX(CBS_landbouw_2018!$C:$I,MATCH(Verdeelsleutels_absoluut!$C362,CBS_landbouw_2018!$B:$B,0),MATCH(Verdeelsleutels_absoluut!I$1,CBS_landbouw_2018!$C$1:$I$1,0))</f>
        <v>0</v>
      </c>
      <c r="J362">
        <f>INDEX(CBS_landbouw_2018!$C:$I,MATCH(Verdeelsleutels_absoluut!$C362,CBS_landbouw_2018!$B:$B,0),MATCH(Verdeelsleutels_absoluut!J$1,CBS_landbouw_2018!$C$1:$I$1,0))</f>
        <v>53680</v>
      </c>
      <c r="K362">
        <f>INDEX(CBS_landbouw_2018!$C:$I,MATCH(Verdeelsleutels_absoluut!$C362,CBS_landbouw_2018!$B:$B,0),MATCH(Verdeelsleutels_absoluut!K$1,CBS_landbouw_2018!$C$1:$I$1,0))</f>
        <v>14149</v>
      </c>
      <c r="L362">
        <f t="shared" si="14"/>
        <v>199691</v>
      </c>
      <c r="M362">
        <f>INDEX(CBS_bodemgebruik_2015!$C:$F,MATCH(Verdeelsleutels_absoluut!$C362,CBS_bodemgebruik_2015!$B:$B,0),MATCH(Verdeelsleutels_absoluut!M$1,CBS_bodemgebruik_2015!$C$1:$F$1,0))</f>
        <v>4134</v>
      </c>
      <c r="N362">
        <f>INDEX(CBS_bodemgebruik_2015!$C:$F,MATCH(Verdeelsleutels_absoluut!$C362,CBS_bodemgebruik_2015!$B:$B,0),MATCH(Verdeelsleutels_absoluut!N$1,CBS_bodemgebruik_2015!$C$1:$F$1,0))</f>
        <v>50</v>
      </c>
      <c r="O362">
        <f>INDEX(CBS_bodemgebruik_2015!$C:$F,MATCH(Verdeelsleutels_absoluut!$C362,CBS_bodemgebruik_2015!$B:$B,0),MATCH(Verdeelsleutels_absoluut!O$1,CBS_bodemgebruik_2015!$C$1:$F$1,0))</f>
        <v>87</v>
      </c>
      <c r="P362">
        <f>INDEX(CBS_bodemgebruik_2015!$C:$F,MATCH(Verdeelsleutels_absoluut!$C362,CBS_bodemgebruik_2015!$B:$B,0),MATCH(Verdeelsleutels_absoluut!P$1,CBS_bodemgebruik_2015!$C$1:$F$1,0))</f>
        <v>0</v>
      </c>
      <c r="Q362">
        <f>INDEX(CBS_bodemgebruik_2015!$C:$I,MATCH(Verdeelsleutels_absoluut!$C362,CBS_bodemgebruik_2015!$B:$B,0),MATCH(Verdeelsleutels_absoluut!Q$1,CBS_bodemgebruik_2015!$C$1:$I$1,0))</f>
        <v>35</v>
      </c>
      <c r="R362">
        <f>INDEX(CBS_bodemgebruik_2015!$C:$I,MATCH(Verdeelsleutels_absoluut!$C362,CBS_bodemgebruik_2015!$B:$B,0),MATCH(Verdeelsleutels_absoluut!R$1,CBS_bodemgebruik_2015!$C$1:$I$1,0))</f>
        <v>5</v>
      </c>
      <c r="S362">
        <f>INDEX(CBS_bodemgebruik_2015!$C:$I,MATCH(Verdeelsleutels_absoluut!$C362,CBS_bodemgebruik_2015!$B:$B,0),MATCH(Verdeelsleutels_absoluut!S$1,CBS_bodemgebruik_2015!$C$1:$I$1,0))</f>
        <v>598</v>
      </c>
      <c r="T362">
        <f t="shared" si="13"/>
        <v>638</v>
      </c>
      <c r="U362">
        <f>INDEX(CBS_wegen_2019!B:C,MATCH(C362,CBS_wegen_2019!B:B,0),2)</f>
        <v>257</v>
      </c>
    </row>
    <row r="363" spans="2:21">
      <c r="B363" t="str">
        <f>INDEX('ETLocal datasets'!B:C,MATCH(Verdeelsleutels_absoluut!C363,'ETLocal datasets'!C:C,0),1)</f>
        <v>GM1894</v>
      </c>
      <c r="C363" t="str">
        <f>'ETLocal datasets'!C349</f>
        <v>Peel en Maas</v>
      </c>
      <c r="D363">
        <f>INDEX(CBS_bevolking_2018!B:C,MATCH(Verdeelsleutels_absoluut!C363,CBS_bevolking_2018!B:B,0),2)</f>
        <v>43311</v>
      </c>
      <c r="E363">
        <f>INDEX(CBS_landbouw_2018!$C:$I,MATCH(Verdeelsleutels_absoluut!$C363,CBS_landbouw_2018!$B:$B,0),MATCH(Verdeelsleutels_absoluut!E$1,CBS_landbouw_2018!$C$1:$I$1,0))</f>
        <v>774320</v>
      </c>
      <c r="F363">
        <f>INDEX(CBS_landbouw_2018!$C:$I,MATCH(Verdeelsleutels_absoluut!$C363,CBS_landbouw_2018!$B:$B,0),MATCH(Verdeelsleutels_absoluut!F$1,CBS_landbouw_2018!$C$1:$I$1,0))</f>
        <v>81276</v>
      </c>
      <c r="G363">
        <f>INDEX(CBS_landbouw_2018!$C:$I,MATCH(Verdeelsleutels_absoluut!$C363,CBS_landbouw_2018!$B:$B,0),MATCH(Verdeelsleutels_absoluut!G$1,CBS_landbouw_2018!$C$1:$I$1,0))</f>
        <v>3173</v>
      </c>
      <c r="H363">
        <f>INDEX(CBS_landbouw_2018!$C:$I,MATCH(Verdeelsleutels_absoluut!$C363,CBS_landbouw_2018!$B:$B,0),MATCH(Verdeelsleutels_absoluut!H$1,CBS_landbouw_2018!$C$1:$I$1,0))</f>
        <v>285047</v>
      </c>
      <c r="I363">
        <f>INDEX(CBS_landbouw_2018!$C:$I,MATCH(Verdeelsleutels_absoluut!$C363,CBS_landbouw_2018!$B:$B,0),MATCH(Verdeelsleutels_absoluut!I$1,CBS_landbouw_2018!$C$1:$I$1,0))</f>
        <v>1736961</v>
      </c>
      <c r="J363">
        <f>INDEX(CBS_landbouw_2018!$C:$I,MATCH(Verdeelsleutels_absoluut!$C363,CBS_landbouw_2018!$B:$B,0),MATCH(Verdeelsleutels_absoluut!J$1,CBS_landbouw_2018!$C$1:$I$1,0))</f>
        <v>53519</v>
      </c>
      <c r="K363">
        <f>INDEX(CBS_landbouw_2018!$C:$I,MATCH(Verdeelsleutels_absoluut!$C363,CBS_landbouw_2018!$B:$B,0),MATCH(Verdeelsleutels_absoluut!K$1,CBS_landbouw_2018!$C$1:$I$1,0))</f>
        <v>33259</v>
      </c>
      <c r="L363">
        <f t="shared" si="14"/>
        <v>693044</v>
      </c>
      <c r="M363">
        <f>INDEX(CBS_bodemgebruik_2015!$C:$F,MATCH(Verdeelsleutels_absoluut!$C363,CBS_bodemgebruik_2015!$B:$B,0),MATCH(Verdeelsleutels_absoluut!M$1,CBS_bodemgebruik_2015!$C$1:$F$1,0))</f>
        <v>11221</v>
      </c>
      <c r="N363">
        <f>INDEX(CBS_bodemgebruik_2015!$C:$F,MATCH(Verdeelsleutels_absoluut!$C363,CBS_bodemgebruik_2015!$B:$B,0),MATCH(Verdeelsleutels_absoluut!N$1,CBS_bodemgebruik_2015!$C$1:$F$1,0))</f>
        <v>20</v>
      </c>
      <c r="O363">
        <f>INDEX(CBS_bodemgebruik_2015!$C:$F,MATCH(Verdeelsleutels_absoluut!$C363,CBS_bodemgebruik_2015!$B:$B,0),MATCH(Verdeelsleutels_absoluut!O$1,CBS_bodemgebruik_2015!$C$1:$F$1,0))</f>
        <v>2566</v>
      </c>
      <c r="P363">
        <f>INDEX(CBS_bodemgebruik_2015!$C:$F,MATCH(Verdeelsleutels_absoluut!$C363,CBS_bodemgebruik_2015!$B:$B,0),MATCH(Verdeelsleutels_absoluut!P$1,CBS_bodemgebruik_2015!$C$1:$F$1,0))</f>
        <v>22</v>
      </c>
      <c r="Q363">
        <f>INDEX(CBS_bodemgebruik_2015!$C:$I,MATCH(Verdeelsleutels_absoluut!$C363,CBS_bodemgebruik_2015!$B:$B,0),MATCH(Verdeelsleutels_absoluut!Q$1,CBS_bodemgebruik_2015!$C$1:$I$1,0))</f>
        <v>29</v>
      </c>
      <c r="R363">
        <f>INDEX(CBS_bodemgebruik_2015!$C:$I,MATCH(Verdeelsleutels_absoluut!$C363,CBS_bodemgebruik_2015!$B:$B,0),MATCH(Verdeelsleutels_absoluut!R$1,CBS_bodemgebruik_2015!$C$1:$I$1,0))</f>
        <v>11</v>
      </c>
      <c r="S363">
        <f>INDEX(CBS_bodemgebruik_2015!$C:$I,MATCH(Verdeelsleutels_absoluut!$C363,CBS_bodemgebruik_2015!$B:$B,0),MATCH(Verdeelsleutels_absoluut!S$1,CBS_bodemgebruik_2015!$C$1:$I$1,0))</f>
        <v>71</v>
      </c>
      <c r="T363">
        <f t="shared" si="13"/>
        <v>111</v>
      </c>
      <c r="U363">
        <f>INDEX(CBS_wegen_2019!B:C,MATCH(C363,CBS_wegen_2019!B:B,0),2)</f>
        <v>612</v>
      </c>
    </row>
    <row r="364" spans="2:21">
      <c r="B364" t="str">
        <f>INDEX('ETLocal datasets'!B:C,MATCH(Verdeelsleutels_absoluut!C364,'ETLocal datasets'!C:C,0),1)</f>
        <v>GM1895</v>
      </c>
      <c r="C364" t="str">
        <f>'ETLocal datasets'!C350</f>
        <v>Oldambt</v>
      </c>
      <c r="D364">
        <f>INDEX(CBS_bevolking_2018!B:C,MATCH(Verdeelsleutels_absoluut!C364,CBS_bevolking_2018!B:B,0),2)</f>
        <v>38129</v>
      </c>
      <c r="E364">
        <f>INDEX(CBS_landbouw_2018!$C:$I,MATCH(Verdeelsleutels_absoluut!$C364,CBS_landbouw_2018!$B:$B,0),MATCH(Verdeelsleutels_absoluut!E$1,CBS_landbouw_2018!$C$1:$I$1,0))</f>
        <v>1621493</v>
      </c>
      <c r="F364">
        <f>INDEX(CBS_landbouw_2018!$C:$I,MATCH(Verdeelsleutels_absoluut!$C364,CBS_landbouw_2018!$B:$B,0),MATCH(Verdeelsleutels_absoluut!F$1,CBS_landbouw_2018!$C$1:$I$1,0))</f>
        <v>275552</v>
      </c>
      <c r="G364">
        <f>INDEX(CBS_landbouw_2018!$C:$I,MATCH(Verdeelsleutels_absoluut!$C364,CBS_landbouw_2018!$B:$B,0),MATCH(Verdeelsleutels_absoluut!G$1,CBS_landbouw_2018!$C$1:$I$1,0))</f>
        <v>7239</v>
      </c>
      <c r="H364">
        <f>INDEX(CBS_landbouw_2018!$C:$I,MATCH(Verdeelsleutels_absoluut!$C364,CBS_landbouw_2018!$B:$B,0),MATCH(Verdeelsleutels_absoluut!H$1,CBS_landbouw_2018!$C$1:$I$1,0))</f>
        <v>43220</v>
      </c>
      <c r="I364">
        <f>INDEX(CBS_landbouw_2018!$C:$I,MATCH(Verdeelsleutels_absoluut!$C364,CBS_landbouw_2018!$B:$B,0),MATCH(Verdeelsleutels_absoluut!I$1,CBS_landbouw_2018!$C$1:$I$1,0))</f>
        <v>360008</v>
      </c>
      <c r="J364">
        <f>INDEX(CBS_landbouw_2018!$C:$I,MATCH(Verdeelsleutels_absoluut!$C364,CBS_landbouw_2018!$B:$B,0),MATCH(Verdeelsleutels_absoluut!J$1,CBS_landbouw_2018!$C$1:$I$1,0))</f>
        <v>764070</v>
      </c>
      <c r="K364">
        <f>INDEX(CBS_landbouw_2018!$C:$I,MATCH(Verdeelsleutels_absoluut!$C364,CBS_landbouw_2018!$B:$B,0),MATCH(Verdeelsleutels_absoluut!K$1,CBS_landbouw_2018!$C$1:$I$1,0))</f>
        <v>13966</v>
      </c>
      <c r="L364">
        <f t="shared" si="14"/>
        <v>1345941</v>
      </c>
      <c r="M364">
        <f>INDEX(CBS_bodemgebruik_2015!$C:$F,MATCH(Verdeelsleutels_absoluut!$C364,CBS_bodemgebruik_2015!$B:$B,0),MATCH(Verdeelsleutels_absoluut!M$1,CBS_bodemgebruik_2015!$C$1:$F$1,0))</f>
        <v>18009</v>
      </c>
      <c r="N364">
        <f>INDEX(CBS_bodemgebruik_2015!$C:$F,MATCH(Verdeelsleutels_absoluut!$C364,CBS_bodemgebruik_2015!$B:$B,0),MATCH(Verdeelsleutels_absoluut!N$1,CBS_bodemgebruik_2015!$C$1:$F$1,0))</f>
        <v>116</v>
      </c>
      <c r="O364">
        <f>INDEX(CBS_bodemgebruik_2015!$C:$F,MATCH(Verdeelsleutels_absoluut!$C364,CBS_bodemgebruik_2015!$B:$B,0),MATCH(Verdeelsleutels_absoluut!O$1,CBS_bodemgebruik_2015!$C$1:$F$1,0))</f>
        <v>760</v>
      </c>
      <c r="P364">
        <f>INDEX(CBS_bodemgebruik_2015!$C:$F,MATCH(Verdeelsleutels_absoluut!$C364,CBS_bodemgebruik_2015!$B:$B,0),MATCH(Verdeelsleutels_absoluut!P$1,CBS_bodemgebruik_2015!$C$1:$F$1,0))</f>
        <v>321</v>
      </c>
      <c r="Q364">
        <f>INDEX(CBS_bodemgebruik_2015!$C:$I,MATCH(Verdeelsleutels_absoluut!$C364,CBS_bodemgebruik_2015!$B:$B,0),MATCH(Verdeelsleutels_absoluut!Q$1,CBS_bodemgebruik_2015!$C$1:$I$1,0))</f>
        <v>840</v>
      </c>
      <c r="R364">
        <f>INDEX(CBS_bodemgebruik_2015!$C:$I,MATCH(Verdeelsleutels_absoluut!$C364,CBS_bodemgebruik_2015!$B:$B,0),MATCH(Verdeelsleutels_absoluut!R$1,CBS_bodemgebruik_2015!$C$1:$I$1,0))</f>
        <v>44</v>
      </c>
      <c r="S364">
        <f>INDEX(CBS_bodemgebruik_2015!$C:$I,MATCH(Verdeelsleutels_absoluut!$C364,CBS_bodemgebruik_2015!$B:$B,0),MATCH(Verdeelsleutels_absoluut!S$1,CBS_bodemgebruik_2015!$C$1:$I$1,0))</f>
        <v>1343</v>
      </c>
      <c r="T364">
        <f t="shared" si="13"/>
        <v>2227</v>
      </c>
      <c r="U364">
        <f>INDEX(CBS_wegen_2019!B:C,MATCH(C364,CBS_wegen_2019!B:B,0),2)</f>
        <v>522</v>
      </c>
    </row>
    <row r="365" spans="2:21">
      <c r="B365" t="str">
        <f>INDEX('ETLocal datasets'!B:C,MATCH(Verdeelsleutels_absoluut!C365,'ETLocal datasets'!C:C,0),1)</f>
        <v>GM1896</v>
      </c>
      <c r="C365" t="str">
        <f>'ETLocal datasets'!C351</f>
        <v>Zwartewaterland</v>
      </c>
      <c r="D365">
        <f>INDEX(CBS_bevolking_2018!B:C,MATCH(Verdeelsleutels_absoluut!C365,CBS_bevolking_2018!B:B,0),2)</f>
        <v>22503</v>
      </c>
      <c r="E365">
        <f>INDEX(CBS_landbouw_2018!$C:$I,MATCH(Verdeelsleutels_absoluut!$C365,CBS_landbouw_2018!$B:$B,0),MATCH(Verdeelsleutels_absoluut!E$1,CBS_landbouw_2018!$C$1:$I$1,0))</f>
        <v>557296</v>
      </c>
      <c r="F365">
        <f>INDEX(CBS_landbouw_2018!$C:$I,MATCH(Verdeelsleutels_absoluut!$C365,CBS_landbouw_2018!$B:$B,0),MATCH(Verdeelsleutels_absoluut!F$1,CBS_landbouw_2018!$C$1:$I$1,0))</f>
        <v>505194</v>
      </c>
      <c r="G365">
        <f>INDEX(CBS_landbouw_2018!$C:$I,MATCH(Verdeelsleutels_absoluut!$C365,CBS_landbouw_2018!$B:$B,0),MATCH(Verdeelsleutels_absoluut!G$1,CBS_landbouw_2018!$C$1:$I$1,0))</f>
        <v>8945</v>
      </c>
      <c r="H365">
        <f>INDEX(CBS_landbouw_2018!$C:$I,MATCH(Verdeelsleutels_absoluut!$C365,CBS_landbouw_2018!$B:$B,0),MATCH(Verdeelsleutels_absoluut!H$1,CBS_landbouw_2018!$C$1:$I$1,0))</f>
        <v>23</v>
      </c>
      <c r="I365">
        <f>INDEX(CBS_landbouw_2018!$C:$I,MATCH(Verdeelsleutels_absoluut!$C365,CBS_landbouw_2018!$B:$B,0),MATCH(Verdeelsleutels_absoluut!I$1,CBS_landbouw_2018!$C$1:$I$1,0))</f>
        <v>0</v>
      </c>
      <c r="J365">
        <f>INDEX(CBS_landbouw_2018!$C:$I,MATCH(Verdeelsleutels_absoluut!$C365,CBS_landbouw_2018!$B:$B,0),MATCH(Verdeelsleutels_absoluut!J$1,CBS_landbouw_2018!$C$1:$I$1,0))</f>
        <v>482</v>
      </c>
      <c r="K365">
        <f>INDEX(CBS_landbouw_2018!$C:$I,MATCH(Verdeelsleutels_absoluut!$C365,CBS_landbouw_2018!$B:$B,0),MATCH(Verdeelsleutels_absoluut!K$1,CBS_landbouw_2018!$C$1:$I$1,0))</f>
        <v>0</v>
      </c>
      <c r="L365">
        <f t="shared" si="14"/>
        <v>52102</v>
      </c>
      <c r="M365">
        <f>INDEX(CBS_bodemgebruik_2015!$C:$F,MATCH(Verdeelsleutels_absoluut!$C365,CBS_bodemgebruik_2015!$B:$B,0),MATCH(Verdeelsleutels_absoluut!M$1,CBS_bodemgebruik_2015!$C$1:$F$1,0))</f>
        <v>6773</v>
      </c>
      <c r="N365">
        <f>INDEX(CBS_bodemgebruik_2015!$C:$F,MATCH(Verdeelsleutels_absoluut!$C365,CBS_bodemgebruik_2015!$B:$B,0),MATCH(Verdeelsleutels_absoluut!N$1,CBS_bodemgebruik_2015!$C$1:$F$1,0))</f>
        <v>34</v>
      </c>
      <c r="O365">
        <f>INDEX(CBS_bodemgebruik_2015!$C:$F,MATCH(Verdeelsleutels_absoluut!$C365,CBS_bodemgebruik_2015!$B:$B,0),MATCH(Verdeelsleutels_absoluut!O$1,CBS_bodemgebruik_2015!$C$1:$F$1,0))</f>
        <v>127</v>
      </c>
      <c r="P365">
        <f>INDEX(CBS_bodemgebruik_2015!$C:$F,MATCH(Verdeelsleutels_absoluut!$C365,CBS_bodemgebruik_2015!$B:$B,0),MATCH(Verdeelsleutels_absoluut!P$1,CBS_bodemgebruik_2015!$C$1:$F$1,0))</f>
        <v>35</v>
      </c>
      <c r="Q365">
        <f>INDEX(CBS_bodemgebruik_2015!$C:$I,MATCH(Verdeelsleutels_absoluut!$C365,CBS_bodemgebruik_2015!$B:$B,0),MATCH(Verdeelsleutels_absoluut!Q$1,CBS_bodemgebruik_2015!$C$1:$I$1,0))</f>
        <v>339</v>
      </c>
      <c r="R365">
        <f>INDEX(CBS_bodemgebruik_2015!$C:$I,MATCH(Verdeelsleutels_absoluut!$C365,CBS_bodemgebruik_2015!$B:$B,0),MATCH(Verdeelsleutels_absoluut!R$1,CBS_bodemgebruik_2015!$C$1:$I$1,0))</f>
        <v>19</v>
      </c>
      <c r="S365">
        <f>INDEX(CBS_bodemgebruik_2015!$C:$I,MATCH(Verdeelsleutels_absoluut!$C365,CBS_bodemgebruik_2015!$B:$B,0),MATCH(Verdeelsleutels_absoluut!S$1,CBS_bodemgebruik_2015!$C$1:$I$1,0))</f>
        <v>424</v>
      </c>
      <c r="T365">
        <f t="shared" si="13"/>
        <v>782</v>
      </c>
      <c r="U365">
        <f>INDEX(CBS_wegen_2019!B:C,MATCH(C365,CBS_wegen_2019!B:B,0),2)</f>
        <v>209</v>
      </c>
    </row>
    <row r="366" spans="2:21">
      <c r="B366" t="str">
        <f>INDEX('ETLocal datasets'!B:C,MATCH(Verdeelsleutels_absoluut!C366,'ETLocal datasets'!C:C,0),1)</f>
        <v>GM1900</v>
      </c>
      <c r="C366" t="str">
        <f>'ETLocal datasets'!C352</f>
        <v>Súdwest-Fryslân</v>
      </c>
      <c r="D366">
        <f>INDEX(CBS_bevolking_2018!B:C,MATCH(Verdeelsleutels_absoluut!C366,CBS_bevolking_2018!B:B,0),2)</f>
        <v>89710</v>
      </c>
      <c r="E366">
        <f>INDEX(CBS_landbouw_2018!$C:$I,MATCH(Verdeelsleutels_absoluut!$C366,CBS_landbouw_2018!$B:$B,0),MATCH(Verdeelsleutels_absoluut!E$1,CBS_landbouw_2018!$C$1:$I$1,0))</f>
        <v>4053346</v>
      </c>
      <c r="F366">
        <f>INDEX(CBS_landbouw_2018!$C:$I,MATCH(Verdeelsleutels_absoluut!$C366,CBS_landbouw_2018!$B:$B,0),MATCH(Verdeelsleutels_absoluut!F$1,CBS_landbouw_2018!$C$1:$I$1,0))</f>
        <v>3438298</v>
      </c>
      <c r="G366">
        <f>INDEX(CBS_landbouw_2018!$C:$I,MATCH(Verdeelsleutels_absoluut!$C366,CBS_landbouw_2018!$B:$B,0),MATCH(Verdeelsleutels_absoluut!G$1,CBS_landbouw_2018!$C$1:$I$1,0))</f>
        <v>66620</v>
      </c>
      <c r="H366">
        <f>INDEX(CBS_landbouw_2018!$C:$I,MATCH(Verdeelsleutels_absoluut!$C366,CBS_landbouw_2018!$B:$B,0),MATCH(Verdeelsleutels_absoluut!H$1,CBS_landbouw_2018!$C$1:$I$1,0))</f>
        <v>8309</v>
      </c>
      <c r="I366">
        <f>INDEX(CBS_landbouw_2018!$C:$I,MATCH(Verdeelsleutels_absoluut!$C366,CBS_landbouw_2018!$B:$B,0),MATCH(Verdeelsleutels_absoluut!I$1,CBS_landbouw_2018!$C$1:$I$1,0))</f>
        <v>931279</v>
      </c>
      <c r="J366">
        <f>INDEX(CBS_landbouw_2018!$C:$I,MATCH(Verdeelsleutels_absoluut!$C366,CBS_landbouw_2018!$B:$B,0),MATCH(Verdeelsleutels_absoluut!J$1,CBS_landbouw_2018!$C$1:$I$1,0))</f>
        <v>39038</v>
      </c>
      <c r="K366">
        <f>INDEX(CBS_landbouw_2018!$C:$I,MATCH(Verdeelsleutels_absoluut!$C366,CBS_landbouw_2018!$B:$B,0),MATCH(Verdeelsleutels_absoluut!K$1,CBS_landbouw_2018!$C$1:$I$1,0))</f>
        <v>4916</v>
      </c>
      <c r="L366">
        <f t="shared" si="14"/>
        <v>615048</v>
      </c>
      <c r="M366">
        <f>INDEX(CBS_bodemgebruik_2015!$C:$F,MATCH(Verdeelsleutels_absoluut!$C366,CBS_bodemgebruik_2015!$B:$B,0),MATCH(Verdeelsleutels_absoluut!M$1,CBS_bodemgebruik_2015!$C$1:$F$1,0))</f>
        <v>39338</v>
      </c>
      <c r="N366">
        <f>INDEX(CBS_bodemgebruik_2015!$C:$F,MATCH(Verdeelsleutels_absoluut!$C366,CBS_bodemgebruik_2015!$B:$B,0),MATCH(Verdeelsleutels_absoluut!N$1,CBS_bodemgebruik_2015!$C$1:$F$1,0))</f>
        <v>196</v>
      </c>
      <c r="O366">
        <f>INDEX(CBS_bodemgebruik_2015!$C:$F,MATCH(Verdeelsleutels_absoluut!$C366,CBS_bodemgebruik_2015!$B:$B,0),MATCH(Verdeelsleutels_absoluut!O$1,CBS_bodemgebruik_2015!$C$1:$F$1,0))</f>
        <v>135</v>
      </c>
      <c r="P366">
        <f>INDEX(CBS_bodemgebruik_2015!$C:$F,MATCH(Verdeelsleutels_absoluut!$C366,CBS_bodemgebruik_2015!$B:$B,0),MATCH(Verdeelsleutels_absoluut!P$1,CBS_bodemgebruik_2015!$C$1:$F$1,0))</f>
        <v>79</v>
      </c>
      <c r="Q366">
        <f>INDEX(CBS_bodemgebruik_2015!$C:$I,MATCH(Verdeelsleutels_absoluut!$C366,CBS_bodemgebruik_2015!$B:$B,0),MATCH(Verdeelsleutels_absoluut!Q$1,CBS_bodemgebruik_2015!$C$1:$I$1,0))</f>
        <v>1042</v>
      </c>
      <c r="R366">
        <f>INDEX(CBS_bodemgebruik_2015!$C:$I,MATCH(Verdeelsleutels_absoluut!$C366,CBS_bodemgebruik_2015!$B:$B,0),MATCH(Verdeelsleutels_absoluut!R$1,CBS_bodemgebruik_2015!$C$1:$I$1,0))</f>
        <v>109</v>
      </c>
      <c r="S366">
        <f>INDEX(CBS_bodemgebruik_2015!$C:$I,MATCH(Verdeelsleutels_absoluut!$C366,CBS_bodemgebruik_2015!$B:$B,0),MATCH(Verdeelsleutels_absoluut!S$1,CBS_bodemgebruik_2015!$C$1:$I$1,0))</f>
        <v>4986</v>
      </c>
      <c r="T366">
        <f t="shared" si="13"/>
        <v>6137</v>
      </c>
      <c r="U366">
        <f>INDEX(CBS_wegen_2019!B:C,MATCH(C366,CBS_wegen_2019!B:B,0),2)</f>
        <v>1177</v>
      </c>
    </row>
    <row r="367" spans="2:21">
      <c r="B367" t="str">
        <f>INDEX('ETLocal datasets'!B:C,MATCH(Verdeelsleutels_absoluut!C367,'ETLocal datasets'!C:C,0),1)</f>
        <v>GM1901</v>
      </c>
      <c r="C367" t="str">
        <f>'ETLocal datasets'!C353</f>
        <v>Bodegraven-Reeuwijk</v>
      </c>
      <c r="D367">
        <f>INDEX(CBS_bevolking_2018!B:C,MATCH(Verdeelsleutels_absoluut!C367,CBS_bevolking_2018!B:B,0),2)</f>
        <v>34462</v>
      </c>
      <c r="E367">
        <f>INDEX(CBS_landbouw_2018!$C:$I,MATCH(Verdeelsleutels_absoluut!$C367,CBS_landbouw_2018!$B:$B,0),MATCH(Verdeelsleutels_absoluut!E$1,CBS_landbouw_2018!$C$1:$I$1,0))</f>
        <v>456515</v>
      </c>
      <c r="F367">
        <f>INDEX(CBS_landbouw_2018!$C:$I,MATCH(Verdeelsleutels_absoluut!$C367,CBS_landbouw_2018!$B:$B,0),MATCH(Verdeelsleutels_absoluut!F$1,CBS_landbouw_2018!$C$1:$I$1,0))</f>
        <v>414461</v>
      </c>
      <c r="G367">
        <f>INDEX(CBS_landbouw_2018!$C:$I,MATCH(Verdeelsleutels_absoluut!$C367,CBS_landbouw_2018!$B:$B,0),MATCH(Verdeelsleutels_absoluut!G$1,CBS_landbouw_2018!$C$1:$I$1,0))</f>
        <v>8015</v>
      </c>
      <c r="H367">
        <f>INDEX(CBS_landbouw_2018!$C:$I,MATCH(Verdeelsleutels_absoluut!$C367,CBS_landbouw_2018!$B:$B,0),MATCH(Verdeelsleutels_absoluut!H$1,CBS_landbouw_2018!$C$1:$I$1,0))</f>
        <v>18322</v>
      </c>
      <c r="I367">
        <f>INDEX(CBS_landbouw_2018!$C:$I,MATCH(Verdeelsleutels_absoluut!$C367,CBS_landbouw_2018!$B:$B,0),MATCH(Verdeelsleutels_absoluut!I$1,CBS_landbouw_2018!$C$1:$I$1,0))</f>
        <v>77301</v>
      </c>
      <c r="J367">
        <f>INDEX(CBS_landbouw_2018!$C:$I,MATCH(Verdeelsleutels_absoluut!$C367,CBS_landbouw_2018!$B:$B,0),MATCH(Verdeelsleutels_absoluut!J$1,CBS_landbouw_2018!$C$1:$I$1,0))</f>
        <v>0</v>
      </c>
      <c r="K367">
        <f>INDEX(CBS_landbouw_2018!$C:$I,MATCH(Verdeelsleutels_absoluut!$C367,CBS_landbouw_2018!$B:$B,0),MATCH(Verdeelsleutels_absoluut!K$1,CBS_landbouw_2018!$C$1:$I$1,0))</f>
        <v>0</v>
      </c>
      <c r="L367">
        <f t="shared" si="14"/>
        <v>42054</v>
      </c>
      <c r="M367">
        <f>INDEX(CBS_bodemgebruik_2015!$C:$F,MATCH(Verdeelsleutels_absoluut!$C367,CBS_bodemgebruik_2015!$B:$B,0),MATCH(Verdeelsleutels_absoluut!M$1,CBS_bodemgebruik_2015!$C$1:$F$1,0))</f>
        <v>6294</v>
      </c>
      <c r="N367">
        <f>INDEX(CBS_bodemgebruik_2015!$C:$F,MATCH(Verdeelsleutels_absoluut!$C367,CBS_bodemgebruik_2015!$B:$B,0),MATCH(Verdeelsleutels_absoluut!N$1,CBS_bodemgebruik_2015!$C$1:$F$1,0))</f>
        <v>23</v>
      </c>
      <c r="O367">
        <f>INDEX(CBS_bodemgebruik_2015!$C:$F,MATCH(Verdeelsleutels_absoluut!$C367,CBS_bodemgebruik_2015!$B:$B,0),MATCH(Verdeelsleutels_absoluut!O$1,CBS_bodemgebruik_2015!$C$1:$F$1,0))</f>
        <v>60</v>
      </c>
      <c r="P367">
        <f>INDEX(CBS_bodemgebruik_2015!$C:$F,MATCH(Verdeelsleutels_absoluut!$C367,CBS_bodemgebruik_2015!$B:$B,0),MATCH(Verdeelsleutels_absoluut!P$1,CBS_bodemgebruik_2015!$C$1:$F$1,0))</f>
        <v>0</v>
      </c>
      <c r="Q367">
        <f>INDEX(CBS_bodemgebruik_2015!$C:$I,MATCH(Verdeelsleutels_absoluut!$C367,CBS_bodemgebruik_2015!$B:$B,0),MATCH(Verdeelsleutels_absoluut!Q$1,CBS_bodemgebruik_2015!$C$1:$I$1,0))</f>
        <v>23</v>
      </c>
      <c r="R367">
        <f>INDEX(CBS_bodemgebruik_2015!$C:$I,MATCH(Verdeelsleutels_absoluut!$C367,CBS_bodemgebruik_2015!$B:$B,0),MATCH(Verdeelsleutels_absoluut!R$1,CBS_bodemgebruik_2015!$C$1:$I$1,0))</f>
        <v>3</v>
      </c>
      <c r="S367">
        <f>INDEX(CBS_bodemgebruik_2015!$C:$I,MATCH(Verdeelsleutels_absoluut!$C367,CBS_bodemgebruik_2015!$B:$B,0),MATCH(Verdeelsleutels_absoluut!S$1,CBS_bodemgebruik_2015!$C$1:$I$1,0))</f>
        <v>1323</v>
      </c>
      <c r="T367">
        <f t="shared" si="13"/>
        <v>1349</v>
      </c>
      <c r="U367">
        <f>INDEX(CBS_wegen_2019!B:C,MATCH(C367,CBS_wegen_2019!B:B,0),2)</f>
        <v>196</v>
      </c>
    </row>
    <row r="368" spans="2:21">
      <c r="B368" t="str">
        <f>INDEX('ETLocal datasets'!B:C,MATCH(Verdeelsleutels_absoluut!C368,'ETLocal datasets'!C:C,0),1)</f>
        <v>GM1903</v>
      </c>
      <c r="C368" t="str">
        <f>'ETLocal datasets'!C354</f>
        <v>Eijsden-Margraten</v>
      </c>
      <c r="D368">
        <f>INDEX(CBS_bevolking_2018!B:C,MATCH(Verdeelsleutels_absoluut!C368,CBS_bevolking_2018!B:B,0),2)</f>
        <v>25658</v>
      </c>
      <c r="E368">
        <f>INDEX(CBS_landbouw_2018!$C:$I,MATCH(Verdeelsleutels_absoluut!$C368,CBS_landbouw_2018!$B:$B,0),MATCH(Verdeelsleutels_absoluut!E$1,CBS_landbouw_2018!$C$1:$I$1,0))</f>
        <v>458307</v>
      </c>
      <c r="F368">
        <f>INDEX(CBS_landbouw_2018!$C:$I,MATCH(Verdeelsleutels_absoluut!$C368,CBS_landbouw_2018!$B:$B,0),MATCH(Verdeelsleutels_absoluut!F$1,CBS_landbouw_2018!$C$1:$I$1,0))</f>
        <v>111775</v>
      </c>
      <c r="G368">
        <f>INDEX(CBS_landbouw_2018!$C:$I,MATCH(Verdeelsleutels_absoluut!$C368,CBS_landbouw_2018!$B:$B,0),MATCH(Verdeelsleutels_absoluut!G$1,CBS_landbouw_2018!$C$1:$I$1,0))</f>
        <v>3368</v>
      </c>
      <c r="H368">
        <f>INDEX(CBS_landbouw_2018!$C:$I,MATCH(Verdeelsleutels_absoluut!$C368,CBS_landbouw_2018!$B:$B,0),MATCH(Verdeelsleutels_absoluut!H$1,CBS_landbouw_2018!$C$1:$I$1,0))</f>
        <v>453</v>
      </c>
      <c r="I368">
        <f>INDEX(CBS_landbouw_2018!$C:$I,MATCH(Verdeelsleutels_absoluut!$C368,CBS_landbouw_2018!$B:$B,0),MATCH(Verdeelsleutels_absoluut!I$1,CBS_landbouw_2018!$C$1:$I$1,0))</f>
        <v>15946</v>
      </c>
      <c r="J368">
        <f>INDEX(CBS_landbouw_2018!$C:$I,MATCH(Verdeelsleutels_absoluut!$C368,CBS_landbouw_2018!$B:$B,0),MATCH(Verdeelsleutels_absoluut!J$1,CBS_landbouw_2018!$C$1:$I$1,0))</f>
        <v>69709</v>
      </c>
      <c r="K368">
        <f>INDEX(CBS_landbouw_2018!$C:$I,MATCH(Verdeelsleutels_absoluut!$C368,CBS_landbouw_2018!$B:$B,0),MATCH(Verdeelsleutels_absoluut!K$1,CBS_landbouw_2018!$C$1:$I$1,0))</f>
        <v>10407</v>
      </c>
      <c r="L368">
        <f t="shared" si="14"/>
        <v>346532</v>
      </c>
      <c r="M368">
        <f>INDEX(CBS_bodemgebruik_2015!$C:$F,MATCH(Verdeelsleutels_absoluut!$C368,CBS_bodemgebruik_2015!$B:$B,0),MATCH(Verdeelsleutels_absoluut!M$1,CBS_bodemgebruik_2015!$C$1:$F$1,0))</f>
        <v>6096</v>
      </c>
      <c r="N368">
        <f>INDEX(CBS_bodemgebruik_2015!$C:$F,MATCH(Verdeelsleutels_absoluut!$C368,CBS_bodemgebruik_2015!$B:$B,0),MATCH(Verdeelsleutels_absoluut!N$1,CBS_bodemgebruik_2015!$C$1:$F$1,0))</f>
        <v>11</v>
      </c>
      <c r="O368">
        <f>INDEX(CBS_bodemgebruik_2015!$C:$F,MATCH(Verdeelsleutels_absoluut!$C368,CBS_bodemgebruik_2015!$B:$B,0),MATCH(Verdeelsleutels_absoluut!O$1,CBS_bodemgebruik_2015!$C$1:$F$1,0))</f>
        <v>462</v>
      </c>
      <c r="P368">
        <f>INDEX(CBS_bodemgebruik_2015!$C:$F,MATCH(Verdeelsleutels_absoluut!$C368,CBS_bodemgebruik_2015!$B:$B,0),MATCH(Verdeelsleutels_absoluut!P$1,CBS_bodemgebruik_2015!$C$1:$F$1,0))</f>
        <v>0</v>
      </c>
      <c r="Q368">
        <f>INDEX(CBS_bodemgebruik_2015!$C:$I,MATCH(Verdeelsleutels_absoluut!$C368,CBS_bodemgebruik_2015!$B:$B,0),MATCH(Verdeelsleutels_absoluut!Q$1,CBS_bodemgebruik_2015!$C$1:$I$1,0))</f>
        <v>3</v>
      </c>
      <c r="R368">
        <f>INDEX(CBS_bodemgebruik_2015!$C:$I,MATCH(Verdeelsleutels_absoluut!$C368,CBS_bodemgebruik_2015!$B:$B,0),MATCH(Verdeelsleutels_absoluut!R$1,CBS_bodemgebruik_2015!$C$1:$I$1,0))</f>
        <v>60</v>
      </c>
      <c r="S368">
        <f>INDEX(CBS_bodemgebruik_2015!$C:$I,MATCH(Verdeelsleutels_absoluut!$C368,CBS_bodemgebruik_2015!$B:$B,0),MATCH(Verdeelsleutels_absoluut!S$1,CBS_bodemgebruik_2015!$C$1:$I$1,0))</f>
        <v>2</v>
      </c>
      <c r="T368">
        <f t="shared" si="13"/>
        <v>65</v>
      </c>
      <c r="U368">
        <f>INDEX(CBS_wegen_2019!B:C,MATCH(C368,CBS_wegen_2019!B:B,0),2)</f>
        <v>387</v>
      </c>
    </row>
    <row r="369" spans="2:21">
      <c r="B369" t="str">
        <f>INDEX('ETLocal datasets'!B:C,MATCH(Verdeelsleutels_absoluut!C369,'ETLocal datasets'!C:C,0),1)</f>
        <v>GM1904</v>
      </c>
      <c r="C369" t="str">
        <f>'ETLocal datasets'!C355</f>
        <v>Stichtse Vecht</v>
      </c>
      <c r="D369">
        <f>INDEX(CBS_bevolking_2018!B:C,MATCH(Verdeelsleutels_absoluut!C369,CBS_bevolking_2018!B:B,0),2)</f>
        <v>64336</v>
      </c>
      <c r="E369">
        <f>INDEX(CBS_landbouw_2018!$C:$I,MATCH(Verdeelsleutels_absoluut!$C369,CBS_landbouw_2018!$B:$B,0),MATCH(Verdeelsleutels_absoluut!E$1,CBS_landbouw_2018!$C$1:$I$1,0))</f>
        <v>541500</v>
      </c>
      <c r="F369">
        <f>INDEX(CBS_landbouw_2018!$C:$I,MATCH(Verdeelsleutels_absoluut!$C369,CBS_landbouw_2018!$B:$B,0),MATCH(Verdeelsleutels_absoluut!F$1,CBS_landbouw_2018!$C$1:$I$1,0))</f>
        <v>483928</v>
      </c>
      <c r="G369">
        <f>INDEX(CBS_landbouw_2018!$C:$I,MATCH(Verdeelsleutels_absoluut!$C369,CBS_landbouw_2018!$B:$B,0),MATCH(Verdeelsleutels_absoluut!G$1,CBS_landbouw_2018!$C$1:$I$1,0))</f>
        <v>8139</v>
      </c>
      <c r="H369">
        <f>INDEX(CBS_landbouw_2018!$C:$I,MATCH(Verdeelsleutels_absoluut!$C369,CBS_landbouw_2018!$B:$B,0),MATCH(Verdeelsleutels_absoluut!H$1,CBS_landbouw_2018!$C$1:$I$1,0))</f>
        <v>3757</v>
      </c>
      <c r="I369">
        <f>INDEX(CBS_landbouw_2018!$C:$I,MATCH(Verdeelsleutels_absoluut!$C369,CBS_landbouw_2018!$B:$B,0),MATCH(Verdeelsleutels_absoluut!I$1,CBS_landbouw_2018!$C$1:$I$1,0))</f>
        <v>39044</v>
      </c>
      <c r="J369">
        <f>INDEX(CBS_landbouw_2018!$C:$I,MATCH(Verdeelsleutels_absoluut!$C369,CBS_landbouw_2018!$B:$B,0),MATCH(Verdeelsleutels_absoluut!J$1,CBS_landbouw_2018!$C$1:$I$1,0))</f>
        <v>430</v>
      </c>
      <c r="K369">
        <f>INDEX(CBS_landbouw_2018!$C:$I,MATCH(Verdeelsleutels_absoluut!$C369,CBS_landbouw_2018!$B:$B,0),MATCH(Verdeelsleutels_absoluut!K$1,CBS_landbouw_2018!$C$1:$I$1,0))</f>
        <v>0</v>
      </c>
      <c r="L369">
        <f t="shared" si="14"/>
        <v>57572</v>
      </c>
      <c r="M369">
        <f>INDEX(CBS_bodemgebruik_2015!$C:$F,MATCH(Verdeelsleutels_absoluut!$C369,CBS_bodemgebruik_2015!$B:$B,0),MATCH(Verdeelsleutels_absoluut!M$1,CBS_bodemgebruik_2015!$C$1:$F$1,0))</f>
        <v>7121</v>
      </c>
      <c r="N369">
        <f>INDEX(CBS_bodemgebruik_2015!$C:$F,MATCH(Verdeelsleutels_absoluut!$C369,CBS_bodemgebruik_2015!$B:$B,0),MATCH(Verdeelsleutels_absoluut!N$1,CBS_bodemgebruik_2015!$C$1:$F$1,0))</f>
        <v>137</v>
      </c>
      <c r="O369">
        <f>INDEX(CBS_bodemgebruik_2015!$C:$F,MATCH(Verdeelsleutels_absoluut!$C369,CBS_bodemgebruik_2015!$B:$B,0),MATCH(Verdeelsleutels_absoluut!O$1,CBS_bodemgebruik_2015!$C$1:$F$1,0))</f>
        <v>275</v>
      </c>
      <c r="P369">
        <f>INDEX(CBS_bodemgebruik_2015!$C:$F,MATCH(Verdeelsleutels_absoluut!$C369,CBS_bodemgebruik_2015!$B:$B,0),MATCH(Verdeelsleutels_absoluut!P$1,CBS_bodemgebruik_2015!$C$1:$F$1,0))</f>
        <v>13</v>
      </c>
      <c r="Q369">
        <f>INDEX(CBS_bodemgebruik_2015!$C:$I,MATCH(Verdeelsleutels_absoluut!$C369,CBS_bodemgebruik_2015!$B:$B,0),MATCH(Verdeelsleutels_absoluut!Q$1,CBS_bodemgebruik_2015!$C$1:$I$1,0))</f>
        <v>151</v>
      </c>
      <c r="R369">
        <f>INDEX(CBS_bodemgebruik_2015!$C:$I,MATCH(Verdeelsleutels_absoluut!$C369,CBS_bodemgebruik_2015!$B:$B,0),MATCH(Verdeelsleutels_absoluut!R$1,CBS_bodemgebruik_2015!$C$1:$I$1,0))</f>
        <v>118</v>
      </c>
      <c r="S369">
        <f>INDEX(CBS_bodemgebruik_2015!$C:$I,MATCH(Verdeelsleutels_absoluut!$C369,CBS_bodemgebruik_2015!$B:$B,0),MATCH(Verdeelsleutels_absoluut!S$1,CBS_bodemgebruik_2015!$C$1:$I$1,0))</f>
        <v>954</v>
      </c>
      <c r="T369">
        <f t="shared" si="13"/>
        <v>1223</v>
      </c>
      <c r="U369">
        <f>INDEX(CBS_wegen_2019!B:C,MATCH(C369,CBS_wegen_2019!B:B,0),2)</f>
        <v>359</v>
      </c>
    </row>
    <row r="370" spans="2:21">
      <c r="B370" t="str">
        <f>INDEX('ETLocal datasets'!B:C,MATCH(Verdeelsleutels_absoluut!C370,'ETLocal datasets'!C:C,0),1)</f>
        <v>GM1911</v>
      </c>
      <c r="C370" t="str">
        <f>'ETLocal datasets'!C356</f>
        <v>Hollands Kroon</v>
      </c>
      <c r="D370">
        <f>INDEX(CBS_bevolking_2018!B:C,MATCH(Verdeelsleutels_absoluut!C370,CBS_bevolking_2018!B:B,0),2)</f>
        <v>47815</v>
      </c>
      <c r="E370">
        <f>INDEX(CBS_landbouw_2018!$C:$I,MATCH(Verdeelsleutels_absoluut!$C370,CBS_landbouw_2018!$B:$B,0),MATCH(Verdeelsleutels_absoluut!E$1,CBS_landbouw_2018!$C$1:$I$1,0))</f>
        <v>2711583</v>
      </c>
      <c r="F370">
        <f>INDEX(CBS_landbouw_2018!$C:$I,MATCH(Verdeelsleutels_absoluut!$C370,CBS_landbouw_2018!$B:$B,0),MATCH(Verdeelsleutels_absoluut!F$1,CBS_landbouw_2018!$C$1:$I$1,0))</f>
        <v>244320</v>
      </c>
      <c r="G370">
        <f>INDEX(CBS_landbouw_2018!$C:$I,MATCH(Verdeelsleutels_absoluut!$C370,CBS_landbouw_2018!$B:$B,0),MATCH(Verdeelsleutels_absoluut!G$1,CBS_landbouw_2018!$C$1:$I$1,0))</f>
        <v>12425</v>
      </c>
      <c r="H370">
        <f>INDEX(CBS_landbouw_2018!$C:$I,MATCH(Verdeelsleutels_absoluut!$C370,CBS_landbouw_2018!$B:$B,0),MATCH(Verdeelsleutels_absoluut!H$1,CBS_landbouw_2018!$C$1:$I$1,0))</f>
        <v>544</v>
      </c>
      <c r="I370">
        <f>INDEX(CBS_landbouw_2018!$C:$I,MATCH(Verdeelsleutels_absoluut!$C370,CBS_landbouw_2018!$B:$B,0),MATCH(Verdeelsleutels_absoluut!I$1,CBS_landbouw_2018!$C$1:$I$1,0))</f>
        <v>678681</v>
      </c>
      <c r="J370">
        <f>INDEX(CBS_landbouw_2018!$C:$I,MATCH(Verdeelsleutels_absoluut!$C370,CBS_landbouw_2018!$B:$B,0),MATCH(Verdeelsleutels_absoluut!J$1,CBS_landbouw_2018!$C$1:$I$1,0))</f>
        <v>350783</v>
      </c>
      <c r="K370">
        <f>INDEX(CBS_landbouw_2018!$C:$I,MATCH(Verdeelsleutels_absoluut!$C370,CBS_landbouw_2018!$B:$B,0),MATCH(Verdeelsleutels_absoluut!K$1,CBS_landbouw_2018!$C$1:$I$1,0))</f>
        <v>159513</v>
      </c>
      <c r="L370">
        <f t="shared" si="14"/>
        <v>2467263</v>
      </c>
      <c r="M370">
        <f>INDEX(CBS_bodemgebruik_2015!$C:$F,MATCH(Verdeelsleutels_absoluut!$C370,CBS_bodemgebruik_2015!$B:$B,0),MATCH(Verdeelsleutels_absoluut!M$1,CBS_bodemgebruik_2015!$C$1:$F$1,0))</f>
        <v>31591</v>
      </c>
      <c r="N370">
        <f>INDEX(CBS_bodemgebruik_2015!$C:$F,MATCH(Verdeelsleutels_absoluut!$C370,CBS_bodemgebruik_2015!$B:$B,0),MATCH(Verdeelsleutels_absoluut!N$1,CBS_bodemgebruik_2015!$C$1:$F$1,0))</f>
        <v>93</v>
      </c>
      <c r="O370">
        <f>INDEX(CBS_bodemgebruik_2015!$C:$F,MATCH(Verdeelsleutels_absoluut!$C370,CBS_bodemgebruik_2015!$B:$B,0),MATCH(Verdeelsleutels_absoluut!O$1,CBS_bodemgebruik_2015!$C$1:$F$1,0))</f>
        <v>698</v>
      </c>
      <c r="P370">
        <f>INDEX(CBS_bodemgebruik_2015!$C:$F,MATCH(Verdeelsleutels_absoluut!$C370,CBS_bodemgebruik_2015!$B:$B,0),MATCH(Verdeelsleutels_absoluut!P$1,CBS_bodemgebruik_2015!$C$1:$F$1,0))</f>
        <v>78</v>
      </c>
      <c r="Q370">
        <f>INDEX(CBS_bodemgebruik_2015!$C:$I,MATCH(Verdeelsleutels_absoluut!$C370,CBS_bodemgebruik_2015!$B:$B,0),MATCH(Verdeelsleutels_absoluut!Q$1,CBS_bodemgebruik_2015!$C$1:$I$1,0))</f>
        <v>140</v>
      </c>
      <c r="R370">
        <f>INDEX(CBS_bodemgebruik_2015!$C:$I,MATCH(Verdeelsleutels_absoluut!$C370,CBS_bodemgebruik_2015!$B:$B,0),MATCH(Verdeelsleutels_absoluut!R$1,CBS_bodemgebruik_2015!$C$1:$I$1,0))</f>
        <v>15</v>
      </c>
      <c r="S370">
        <f>INDEX(CBS_bodemgebruik_2015!$C:$I,MATCH(Verdeelsleutels_absoluut!$C370,CBS_bodemgebruik_2015!$B:$B,0),MATCH(Verdeelsleutels_absoluut!S$1,CBS_bodemgebruik_2015!$C$1:$I$1,0))</f>
        <v>1623</v>
      </c>
      <c r="T370">
        <f t="shared" si="13"/>
        <v>1778</v>
      </c>
      <c r="U370">
        <f>INDEX(CBS_wegen_2019!B:C,MATCH(C370,CBS_wegen_2019!B:B,0),2)</f>
        <v>727</v>
      </c>
    </row>
    <row r="371" spans="2:21">
      <c r="B371" t="str">
        <f>INDEX('ETLocal datasets'!B:C,MATCH(Verdeelsleutels_absoluut!C371,'ETLocal datasets'!C:C,0),1)</f>
        <v>GM1916</v>
      </c>
      <c r="C371" t="str">
        <f>'ETLocal datasets'!C357</f>
        <v>Leidschendam-Voorburg</v>
      </c>
      <c r="D371">
        <f>INDEX(CBS_bevolking_2018!B:C,MATCH(Verdeelsleutels_absoluut!C371,CBS_bevolking_2018!B:B,0),2)</f>
        <v>75425</v>
      </c>
      <c r="E371">
        <f>INDEX(CBS_landbouw_2018!$C:$I,MATCH(Verdeelsleutels_absoluut!$C371,CBS_landbouw_2018!$B:$B,0),MATCH(Verdeelsleutels_absoluut!E$1,CBS_landbouw_2018!$C$1:$I$1,0))</f>
        <v>109339</v>
      </c>
      <c r="F371">
        <f>INDEX(CBS_landbouw_2018!$C:$I,MATCH(Verdeelsleutels_absoluut!$C371,CBS_landbouw_2018!$B:$B,0),MATCH(Verdeelsleutels_absoluut!F$1,CBS_landbouw_2018!$C$1:$I$1,0))</f>
        <v>100082</v>
      </c>
      <c r="G371">
        <f>INDEX(CBS_landbouw_2018!$C:$I,MATCH(Verdeelsleutels_absoluut!$C371,CBS_landbouw_2018!$B:$B,0),MATCH(Verdeelsleutels_absoluut!G$1,CBS_landbouw_2018!$C$1:$I$1,0))</f>
        <v>1474</v>
      </c>
      <c r="H371">
        <f>INDEX(CBS_landbouw_2018!$C:$I,MATCH(Verdeelsleutels_absoluut!$C371,CBS_landbouw_2018!$B:$B,0),MATCH(Verdeelsleutels_absoluut!H$1,CBS_landbouw_2018!$C$1:$I$1,0))</f>
        <v>0</v>
      </c>
      <c r="I371">
        <f>INDEX(CBS_landbouw_2018!$C:$I,MATCH(Verdeelsleutels_absoluut!$C371,CBS_landbouw_2018!$B:$B,0),MATCH(Verdeelsleutels_absoluut!I$1,CBS_landbouw_2018!$C$1:$I$1,0))</f>
        <v>0</v>
      </c>
      <c r="J371">
        <f>INDEX(CBS_landbouw_2018!$C:$I,MATCH(Verdeelsleutels_absoluut!$C371,CBS_landbouw_2018!$B:$B,0),MATCH(Verdeelsleutels_absoluut!J$1,CBS_landbouw_2018!$C$1:$I$1,0))</f>
        <v>0</v>
      </c>
      <c r="K371">
        <f>INDEX(CBS_landbouw_2018!$C:$I,MATCH(Verdeelsleutels_absoluut!$C371,CBS_landbouw_2018!$B:$B,0),MATCH(Verdeelsleutels_absoluut!K$1,CBS_landbouw_2018!$C$1:$I$1,0))</f>
        <v>0</v>
      </c>
      <c r="L371">
        <f t="shared" si="14"/>
        <v>9257</v>
      </c>
      <c r="M371">
        <f>INDEX(CBS_bodemgebruik_2015!$C:$F,MATCH(Verdeelsleutels_absoluut!$C371,CBS_bodemgebruik_2015!$B:$B,0),MATCH(Verdeelsleutels_absoluut!M$1,CBS_bodemgebruik_2015!$C$1:$F$1,0))</f>
        <v>1703</v>
      </c>
      <c r="N371">
        <f>INDEX(CBS_bodemgebruik_2015!$C:$F,MATCH(Verdeelsleutels_absoluut!$C371,CBS_bodemgebruik_2015!$B:$B,0),MATCH(Verdeelsleutels_absoluut!N$1,CBS_bodemgebruik_2015!$C$1:$F$1,0))</f>
        <v>114</v>
      </c>
      <c r="O371">
        <f>INDEX(CBS_bodemgebruik_2015!$C:$F,MATCH(Verdeelsleutels_absoluut!$C371,CBS_bodemgebruik_2015!$B:$B,0),MATCH(Verdeelsleutels_absoluut!O$1,CBS_bodemgebruik_2015!$C$1:$F$1,0))</f>
        <v>120</v>
      </c>
      <c r="P371">
        <f>INDEX(CBS_bodemgebruik_2015!$C:$F,MATCH(Verdeelsleutels_absoluut!$C371,CBS_bodemgebruik_2015!$B:$B,0),MATCH(Verdeelsleutels_absoluut!P$1,CBS_bodemgebruik_2015!$C$1:$F$1,0))</f>
        <v>0</v>
      </c>
      <c r="Q371">
        <f>INDEX(CBS_bodemgebruik_2015!$C:$I,MATCH(Verdeelsleutels_absoluut!$C371,CBS_bodemgebruik_2015!$B:$B,0),MATCH(Verdeelsleutels_absoluut!Q$1,CBS_bodemgebruik_2015!$C$1:$I$1,0))</f>
        <v>25</v>
      </c>
      <c r="R371">
        <f>INDEX(CBS_bodemgebruik_2015!$C:$I,MATCH(Verdeelsleutels_absoluut!$C371,CBS_bodemgebruik_2015!$B:$B,0),MATCH(Verdeelsleutels_absoluut!R$1,CBS_bodemgebruik_2015!$C$1:$I$1,0))</f>
        <v>164</v>
      </c>
      <c r="S371">
        <f>INDEX(CBS_bodemgebruik_2015!$C:$I,MATCH(Verdeelsleutels_absoluut!$C371,CBS_bodemgebruik_2015!$B:$B,0),MATCH(Verdeelsleutels_absoluut!S$1,CBS_bodemgebruik_2015!$C$1:$I$1,0))</f>
        <v>143</v>
      </c>
      <c r="T371">
        <f t="shared" si="13"/>
        <v>332</v>
      </c>
      <c r="U371">
        <f>INDEX(CBS_wegen_2019!B:C,MATCH(C371,CBS_wegen_2019!B:B,0),2)</f>
        <v>235</v>
      </c>
    </row>
    <row r="372" spans="2:21">
      <c r="B372" t="str">
        <f>INDEX('ETLocal datasets'!B:C,MATCH(Verdeelsleutels_absoluut!C372,'ETLocal datasets'!C:C,0),1)</f>
        <v>GM1924</v>
      </c>
      <c r="C372" t="str">
        <f>'ETLocal datasets'!C358</f>
        <v>Goeree-Overflakkee</v>
      </c>
      <c r="D372">
        <f>INDEX(CBS_bevolking_2018!B:C,MATCH(Verdeelsleutels_absoluut!C372,CBS_bevolking_2018!B:B,0),2)</f>
        <v>49611</v>
      </c>
      <c r="E372">
        <f>INDEX(CBS_landbouw_2018!$C:$I,MATCH(Verdeelsleutels_absoluut!$C372,CBS_landbouw_2018!$B:$B,0),MATCH(Verdeelsleutels_absoluut!E$1,CBS_landbouw_2018!$C$1:$I$1,0))</f>
        <v>1560421</v>
      </c>
      <c r="F372">
        <f>INDEX(CBS_landbouw_2018!$C:$I,MATCH(Verdeelsleutels_absoluut!$C372,CBS_landbouw_2018!$B:$B,0),MATCH(Verdeelsleutels_absoluut!F$1,CBS_landbouw_2018!$C$1:$I$1,0))</f>
        <v>115830</v>
      </c>
      <c r="G372">
        <f>INDEX(CBS_landbouw_2018!$C:$I,MATCH(Verdeelsleutels_absoluut!$C372,CBS_landbouw_2018!$B:$B,0),MATCH(Verdeelsleutels_absoluut!G$1,CBS_landbouw_2018!$C$1:$I$1,0))</f>
        <v>4064</v>
      </c>
      <c r="H372">
        <f>INDEX(CBS_landbouw_2018!$C:$I,MATCH(Verdeelsleutels_absoluut!$C372,CBS_landbouw_2018!$B:$B,0),MATCH(Verdeelsleutels_absoluut!H$1,CBS_landbouw_2018!$C$1:$I$1,0))</f>
        <v>12076</v>
      </c>
      <c r="I372">
        <f>INDEX(CBS_landbouw_2018!$C:$I,MATCH(Verdeelsleutels_absoluut!$C372,CBS_landbouw_2018!$B:$B,0),MATCH(Verdeelsleutels_absoluut!I$1,CBS_landbouw_2018!$C$1:$I$1,0))</f>
        <v>45963</v>
      </c>
      <c r="J372">
        <f>INDEX(CBS_landbouw_2018!$C:$I,MATCH(Verdeelsleutels_absoluut!$C372,CBS_landbouw_2018!$B:$B,0),MATCH(Verdeelsleutels_absoluut!J$1,CBS_landbouw_2018!$C$1:$I$1,0))</f>
        <v>263819</v>
      </c>
      <c r="K372">
        <f>INDEX(CBS_landbouw_2018!$C:$I,MATCH(Verdeelsleutels_absoluut!$C372,CBS_landbouw_2018!$B:$B,0),MATCH(Verdeelsleutels_absoluut!K$1,CBS_landbouw_2018!$C$1:$I$1,0))</f>
        <v>232021</v>
      </c>
      <c r="L372">
        <f t="shared" si="14"/>
        <v>1444591</v>
      </c>
      <c r="M372">
        <f>INDEX(CBS_bodemgebruik_2015!$C:$F,MATCH(Verdeelsleutels_absoluut!$C372,CBS_bodemgebruik_2015!$B:$B,0),MATCH(Verdeelsleutels_absoluut!M$1,CBS_bodemgebruik_2015!$C$1:$F$1,0))</f>
        <v>18285</v>
      </c>
      <c r="N372">
        <f>INDEX(CBS_bodemgebruik_2015!$C:$F,MATCH(Verdeelsleutels_absoluut!$C372,CBS_bodemgebruik_2015!$B:$B,0),MATCH(Verdeelsleutels_absoluut!N$1,CBS_bodemgebruik_2015!$C$1:$F$1,0))</f>
        <v>47</v>
      </c>
      <c r="O372">
        <f>INDEX(CBS_bodemgebruik_2015!$C:$F,MATCH(Verdeelsleutels_absoluut!$C372,CBS_bodemgebruik_2015!$B:$B,0),MATCH(Verdeelsleutels_absoluut!O$1,CBS_bodemgebruik_2015!$C$1:$F$1,0))</f>
        <v>964</v>
      </c>
      <c r="P372">
        <f>INDEX(CBS_bodemgebruik_2015!$C:$F,MATCH(Verdeelsleutels_absoluut!$C372,CBS_bodemgebruik_2015!$B:$B,0),MATCH(Verdeelsleutels_absoluut!P$1,CBS_bodemgebruik_2015!$C$1:$F$1,0))</f>
        <v>2399</v>
      </c>
      <c r="Q372">
        <f>INDEX(CBS_bodemgebruik_2015!$C:$I,MATCH(Verdeelsleutels_absoluut!$C372,CBS_bodemgebruik_2015!$B:$B,0),MATCH(Verdeelsleutels_absoluut!Q$1,CBS_bodemgebruik_2015!$C$1:$I$1,0))</f>
        <v>1268</v>
      </c>
      <c r="R372">
        <f>INDEX(CBS_bodemgebruik_2015!$C:$I,MATCH(Verdeelsleutels_absoluut!$C372,CBS_bodemgebruik_2015!$B:$B,0),MATCH(Verdeelsleutels_absoluut!R$1,CBS_bodemgebruik_2015!$C$1:$I$1,0))</f>
        <v>59</v>
      </c>
      <c r="S372">
        <f>INDEX(CBS_bodemgebruik_2015!$C:$I,MATCH(Verdeelsleutels_absoluut!$C372,CBS_bodemgebruik_2015!$B:$B,0),MATCH(Verdeelsleutels_absoluut!S$1,CBS_bodemgebruik_2015!$C$1:$I$1,0))</f>
        <v>372</v>
      </c>
      <c r="T372">
        <f t="shared" si="13"/>
        <v>1699</v>
      </c>
      <c r="U372">
        <f>INDEX(CBS_wegen_2019!B:C,MATCH(C372,CBS_wegen_2019!B:B,0),2)</f>
        <v>741</v>
      </c>
    </row>
    <row r="373" spans="2:21">
      <c r="B373" t="str">
        <f>INDEX('ETLocal datasets'!B:C,MATCH(Verdeelsleutels_absoluut!C373,'ETLocal datasets'!C:C,0),1)</f>
        <v>GM1926</v>
      </c>
      <c r="C373" t="str">
        <f>'ETLocal datasets'!C359</f>
        <v>Pijnacker-Nootdorp</v>
      </c>
      <c r="D373">
        <f>INDEX(CBS_bevolking_2018!B:C,MATCH(Verdeelsleutels_absoluut!C373,CBS_bevolking_2018!B:B,0),2)</f>
        <v>54331</v>
      </c>
      <c r="E373">
        <f>INDEX(CBS_landbouw_2018!$C:$I,MATCH(Verdeelsleutels_absoluut!$C373,CBS_landbouw_2018!$B:$B,0),MATCH(Verdeelsleutels_absoluut!E$1,CBS_landbouw_2018!$C$1:$I$1,0))</f>
        <v>104357</v>
      </c>
      <c r="F373">
        <f>INDEX(CBS_landbouw_2018!$C:$I,MATCH(Verdeelsleutels_absoluut!$C373,CBS_landbouw_2018!$B:$B,0),MATCH(Verdeelsleutels_absoluut!F$1,CBS_landbouw_2018!$C$1:$I$1,0))</f>
        <v>57656</v>
      </c>
      <c r="G373">
        <f>INDEX(CBS_landbouw_2018!$C:$I,MATCH(Verdeelsleutels_absoluut!$C373,CBS_landbouw_2018!$B:$B,0),MATCH(Verdeelsleutels_absoluut!G$1,CBS_landbouw_2018!$C$1:$I$1,0))</f>
        <v>538</v>
      </c>
      <c r="H373">
        <f>INDEX(CBS_landbouw_2018!$C:$I,MATCH(Verdeelsleutels_absoluut!$C373,CBS_landbouw_2018!$B:$B,0),MATCH(Verdeelsleutels_absoluut!H$1,CBS_landbouw_2018!$C$1:$I$1,0))</f>
        <v>0</v>
      </c>
      <c r="I373">
        <f>INDEX(CBS_landbouw_2018!$C:$I,MATCH(Verdeelsleutels_absoluut!$C373,CBS_landbouw_2018!$B:$B,0),MATCH(Verdeelsleutels_absoluut!I$1,CBS_landbouw_2018!$C$1:$I$1,0))</f>
        <v>0</v>
      </c>
      <c r="J373">
        <f>INDEX(CBS_landbouw_2018!$C:$I,MATCH(Verdeelsleutels_absoluut!$C373,CBS_landbouw_2018!$B:$B,0),MATCH(Verdeelsleutels_absoluut!J$1,CBS_landbouw_2018!$C$1:$I$1,0))</f>
        <v>0</v>
      </c>
      <c r="K373">
        <f>INDEX(CBS_landbouw_2018!$C:$I,MATCH(Verdeelsleutels_absoluut!$C373,CBS_landbouw_2018!$B:$B,0),MATCH(Verdeelsleutels_absoluut!K$1,CBS_landbouw_2018!$C$1:$I$1,0))</f>
        <v>4</v>
      </c>
      <c r="L373">
        <f t="shared" si="14"/>
        <v>46701</v>
      </c>
      <c r="M373">
        <f>INDEX(CBS_bodemgebruik_2015!$C:$F,MATCH(Verdeelsleutels_absoluut!$C373,CBS_bodemgebruik_2015!$B:$B,0),MATCH(Verdeelsleutels_absoluut!M$1,CBS_bodemgebruik_2015!$C$1:$F$1,0))</f>
        <v>2220</v>
      </c>
      <c r="N373">
        <f>INDEX(CBS_bodemgebruik_2015!$C:$F,MATCH(Verdeelsleutels_absoluut!$C373,CBS_bodemgebruik_2015!$B:$B,0),MATCH(Verdeelsleutels_absoluut!N$1,CBS_bodemgebruik_2015!$C$1:$F$1,0))</f>
        <v>48</v>
      </c>
      <c r="O373">
        <f>INDEX(CBS_bodemgebruik_2015!$C:$F,MATCH(Verdeelsleutels_absoluut!$C373,CBS_bodemgebruik_2015!$B:$B,0),MATCH(Verdeelsleutels_absoluut!O$1,CBS_bodemgebruik_2015!$C$1:$F$1,0))</f>
        <v>289</v>
      </c>
      <c r="P373">
        <f>INDEX(CBS_bodemgebruik_2015!$C:$F,MATCH(Verdeelsleutels_absoluut!$C373,CBS_bodemgebruik_2015!$B:$B,0),MATCH(Verdeelsleutels_absoluut!P$1,CBS_bodemgebruik_2015!$C$1:$F$1,0))</f>
        <v>0</v>
      </c>
      <c r="Q373">
        <f>INDEX(CBS_bodemgebruik_2015!$C:$I,MATCH(Verdeelsleutels_absoluut!$C373,CBS_bodemgebruik_2015!$B:$B,0),MATCH(Verdeelsleutels_absoluut!Q$1,CBS_bodemgebruik_2015!$C$1:$I$1,0))</f>
        <v>56</v>
      </c>
      <c r="R373">
        <f>INDEX(CBS_bodemgebruik_2015!$C:$I,MATCH(Verdeelsleutels_absoluut!$C373,CBS_bodemgebruik_2015!$B:$B,0),MATCH(Verdeelsleutels_absoluut!R$1,CBS_bodemgebruik_2015!$C$1:$I$1,0))</f>
        <v>22</v>
      </c>
      <c r="S373">
        <f>INDEX(CBS_bodemgebruik_2015!$C:$I,MATCH(Verdeelsleutels_absoluut!$C373,CBS_bodemgebruik_2015!$B:$B,0),MATCH(Verdeelsleutels_absoluut!S$1,CBS_bodemgebruik_2015!$C$1:$I$1,0))</f>
        <v>132</v>
      </c>
      <c r="T373">
        <f t="shared" si="13"/>
        <v>210</v>
      </c>
      <c r="U373">
        <f>INDEX(CBS_wegen_2019!B:C,MATCH(C373,CBS_wegen_2019!B:B,0),2)</f>
        <v>237</v>
      </c>
    </row>
    <row r="374" spans="2:21">
      <c r="B374" t="str">
        <f>INDEX('ETLocal datasets'!B:C,MATCH(Verdeelsleutels_absoluut!C374,'ETLocal datasets'!C:C,0),1)</f>
        <v>GM1927</v>
      </c>
      <c r="C374" t="str">
        <f>'ETLocal datasets'!C360</f>
        <v>Molenwaard</v>
      </c>
      <c r="D374">
        <f>INDEX(CBS_bevolking_2018!B:C,MATCH(Verdeelsleutels_absoluut!C374,CBS_bevolking_2018!B:B,0),2)</f>
        <v>29318</v>
      </c>
      <c r="E374">
        <f>INDEX(CBS_landbouw_2018!$C:$I,MATCH(Verdeelsleutels_absoluut!$C374,CBS_landbouw_2018!$B:$B,0),MATCH(Verdeelsleutels_absoluut!E$1,CBS_landbouw_2018!$C$1:$I$1,0))</f>
        <v>905709</v>
      </c>
      <c r="F374">
        <f>INDEX(CBS_landbouw_2018!$C:$I,MATCH(Verdeelsleutels_absoluut!$C374,CBS_landbouw_2018!$B:$B,0),MATCH(Verdeelsleutels_absoluut!F$1,CBS_landbouw_2018!$C$1:$I$1,0))</f>
        <v>806065</v>
      </c>
      <c r="G374">
        <f>INDEX(CBS_landbouw_2018!$C:$I,MATCH(Verdeelsleutels_absoluut!$C374,CBS_landbouw_2018!$B:$B,0),MATCH(Verdeelsleutels_absoluut!G$1,CBS_landbouw_2018!$C$1:$I$1,0))</f>
        <v>15895</v>
      </c>
      <c r="H374">
        <f>INDEX(CBS_landbouw_2018!$C:$I,MATCH(Verdeelsleutels_absoluut!$C374,CBS_landbouw_2018!$B:$B,0),MATCH(Verdeelsleutels_absoluut!H$1,CBS_landbouw_2018!$C$1:$I$1,0))</f>
        <v>33463</v>
      </c>
      <c r="I374">
        <f>INDEX(CBS_landbouw_2018!$C:$I,MATCH(Verdeelsleutels_absoluut!$C374,CBS_landbouw_2018!$B:$B,0),MATCH(Verdeelsleutels_absoluut!I$1,CBS_landbouw_2018!$C$1:$I$1,0))</f>
        <v>42831</v>
      </c>
      <c r="J374">
        <f>INDEX(CBS_landbouw_2018!$C:$I,MATCH(Verdeelsleutels_absoluut!$C374,CBS_landbouw_2018!$B:$B,0),MATCH(Verdeelsleutels_absoluut!J$1,CBS_landbouw_2018!$C$1:$I$1,0))</f>
        <v>3143</v>
      </c>
      <c r="K374">
        <f>INDEX(CBS_landbouw_2018!$C:$I,MATCH(Verdeelsleutels_absoluut!$C374,CBS_landbouw_2018!$B:$B,0),MATCH(Verdeelsleutels_absoluut!K$1,CBS_landbouw_2018!$C$1:$I$1,0))</f>
        <v>0</v>
      </c>
      <c r="L374">
        <f t="shared" si="14"/>
        <v>99644</v>
      </c>
      <c r="M374">
        <f>INDEX(CBS_bodemgebruik_2015!$C:$F,MATCH(Verdeelsleutels_absoluut!$C374,CBS_bodemgebruik_2015!$B:$B,0),MATCH(Verdeelsleutels_absoluut!M$1,CBS_bodemgebruik_2015!$C$1:$F$1,0))</f>
        <v>10492</v>
      </c>
      <c r="N374">
        <f>INDEX(CBS_bodemgebruik_2015!$C:$F,MATCH(Verdeelsleutels_absoluut!$C374,CBS_bodemgebruik_2015!$B:$B,0),MATCH(Verdeelsleutels_absoluut!N$1,CBS_bodemgebruik_2015!$C$1:$F$1,0))</f>
        <v>18</v>
      </c>
      <c r="O374">
        <f>INDEX(CBS_bodemgebruik_2015!$C:$F,MATCH(Verdeelsleutels_absoluut!$C374,CBS_bodemgebruik_2015!$B:$B,0),MATCH(Verdeelsleutels_absoluut!O$1,CBS_bodemgebruik_2015!$C$1:$F$1,0))</f>
        <v>151</v>
      </c>
      <c r="P374">
        <f>INDEX(CBS_bodemgebruik_2015!$C:$F,MATCH(Verdeelsleutels_absoluut!$C374,CBS_bodemgebruik_2015!$B:$B,0),MATCH(Verdeelsleutels_absoluut!P$1,CBS_bodemgebruik_2015!$C$1:$F$1,0))</f>
        <v>0</v>
      </c>
      <c r="Q374">
        <f>INDEX(CBS_bodemgebruik_2015!$C:$I,MATCH(Verdeelsleutels_absoluut!$C374,CBS_bodemgebruik_2015!$B:$B,0),MATCH(Verdeelsleutels_absoluut!Q$1,CBS_bodemgebruik_2015!$C$1:$I$1,0))</f>
        <v>149</v>
      </c>
      <c r="R374">
        <f>INDEX(CBS_bodemgebruik_2015!$C:$I,MATCH(Verdeelsleutels_absoluut!$C374,CBS_bodemgebruik_2015!$B:$B,0),MATCH(Verdeelsleutels_absoluut!R$1,CBS_bodemgebruik_2015!$C$1:$I$1,0))</f>
        <v>9</v>
      </c>
      <c r="S374">
        <f>INDEX(CBS_bodemgebruik_2015!$C:$I,MATCH(Verdeelsleutels_absoluut!$C374,CBS_bodemgebruik_2015!$B:$B,0),MATCH(Verdeelsleutels_absoluut!S$1,CBS_bodemgebruik_2015!$C$1:$I$1,0))</f>
        <v>454</v>
      </c>
      <c r="T374">
        <f t="shared" si="13"/>
        <v>612</v>
      </c>
      <c r="U374">
        <f>INDEX(CBS_wegen_2019!B:C,MATCH(C374,CBS_wegen_2019!B:B,0),2)</f>
        <v>272</v>
      </c>
    </row>
    <row r="375" spans="2:21">
      <c r="B375" t="str">
        <f>INDEX('ETLocal datasets'!B:C,MATCH(Verdeelsleutels_absoluut!C375,'ETLocal datasets'!C:C,0),1)</f>
        <v>GM1930</v>
      </c>
      <c r="C375" t="str">
        <f>'ETLocal datasets'!C361</f>
        <v>Nissewaard</v>
      </c>
      <c r="D375">
        <f>INDEX(CBS_bevolking_2018!B:C,MATCH(Verdeelsleutels_absoluut!C375,CBS_bevolking_2018!B:B,0),2)</f>
        <v>84797</v>
      </c>
      <c r="E375">
        <f>INDEX(CBS_landbouw_2018!$C:$I,MATCH(Verdeelsleutels_absoluut!$C375,CBS_landbouw_2018!$B:$B,0),MATCH(Verdeelsleutels_absoluut!E$1,CBS_landbouw_2018!$C$1:$I$1,0))</f>
        <v>375977</v>
      </c>
      <c r="F375">
        <f>INDEX(CBS_landbouw_2018!$C:$I,MATCH(Verdeelsleutels_absoluut!$C375,CBS_landbouw_2018!$B:$B,0),MATCH(Verdeelsleutels_absoluut!F$1,CBS_landbouw_2018!$C$1:$I$1,0))</f>
        <v>134872</v>
      </c>
      <c r="G375">
        <f>INDEX(CBS_landbouw_2018!$C:$I,MATCH(Verdeelsleutels_absoluut!$C375,CBS_landbouw_2018!$B:$B,0),MATCH(Verdeelsleutels_absoluut!G$1,CBS_landbouw_2018!$C$1:$I$1,0))</f>
        <v>1945</v>
      </c>
      <c r="H375">
        <f>INDEX(CBS_landbouw_2018!$C:$I,MATCH(Verdeelsleutels_absoluut!$C375,CBS_landbouw_2018!$B:$B,0),MATCH(Verdeelsleutels_absoluut!H$1,CBS_landbouw_2018!$C$1:$I$1,0))</f>
        <v>21</v>
      </c>
      <c r="I375">
        <f>INDEX(CBS_landbouw_2018!$C:$I,MATCH(Verdeelsleutels_absoluut!$C375,CBS_landbouw_2018!$B:$B,0),MATCH(Verdeelsleutels_absoluut!I$1,CBS_landbouw_2018!$C$1:$I$1,0))</f>
        <v>0</v>
      </c>
      <c r="J375">
        <f>INDEX(CBS_landbouw_2018!$C:$I,MATCH(Verdeelsleutels_absoluut!$C375,CBS_landbouw_2018!$B:$B,0),MATCH(Verdeelsleutels_absoluut!J$1,CBS_landbouw_2018!$C$1:$I$1,0))</f>
        <v>79240</v>
      </c>
      <c r="K375">
        <f>INDEX(CBS_landbouw_2018!$C:$I,MATCH(Verdeelsleutels_absoluut!$C375,CBS_landbouw_2018!$B:$B,0),MATCH(Verdeelsleutels_absoluut!K$1,CBS_landbouw_2018!$C$1:$I$1,0))</f>
        <v>15998</v>
      </c>
      <c r="L375">
        <f t="shared" si="14"/>
        <v>241105</v>
      </c>
      <c r="M375">
        <f>INDEX(CBS_bodemgebruik_2015!$C:$F,MATCH(Verdeelsleutels_absoluut!$C375,CBS_bodemgebruik_2015!$B:$B,0),MATCH(Verdeelsleutels_absoluut!M$1,CBS_bodemgebruik_2015!$C$1:$F$1,0))</f>
        <v>5504</v>
      </c>
      <c r="N375">
        <f>INDEX(CBS_bodemgebruik_2015!$C:$F,MATCH(Verdeelsleutels_absoluut!$C375,CBS_bodemgebruik_2015!$B:$B,0),MATCH(Verdeelsleutels_absoluut!N$1,CBS_bodemgebruik_2015!$C$1:$F$1,0))</f>
        <v>250</v>
      </c>
      <c r="O375">
        <f>INDEX(CBS_bodemgebruik_2015!$C:$F,MATCH(Verdeelsleutels_absoluut!$C375,CBS_bodemgebruik_2015!$B:$B,0),MATCH(Verdeelsleutels_absoluut!O$1,CBS_bodemgebruik_2015!$C$1:$F$1,0))</f>
        <v>170</v>
      </c>
      <c r="P375">
        <f>INDEX(CBS_bodemgebruik_2015!$C:$F,MATCH(Verdeelsleutels_absoluut!$C375,CBS_bodemgebruik_2015!$B:$B,0),MATCH(Verdeelsleutels_absoluut!P$1,CBS_bodemgebruik_2015!$C$1:$F$1,0))</f>
        <v>0</v>
      </c>
      <c r="Q375">
        <f>INDEX(CBS_bodemgebruik_2015!$C:$I,MATCH(Verdeelsleutels_absoluut!$C375,CBS_bodemgebruik_2015!$B:$B,0),MATCH(Verdeelsleutels_absoluut!Q$1,CBS_bodemgebruik_2015!$C$1:$I$1,0))</f>
        <v>415</v>
      </c>
      <c r="R375">
        <f>INDEX(CBS_bodemgebruik_2015!$C:$I,MATCH(Verdeelsleutels_absoluut!$C375,CBS_bodemgebruik_2015!$B:$B,0),MATCH(Verdeelsleutels_absoluut!R$1,CBS_bodemgebruik_2015!$C$1:$I$1,0))</f>
        <v>65</v>
      </c>
      <c r="S375">
        <f>INDEX(CBS_bodemgebruik_2015!$C:$I,MATCH(Verdeelsleutels_absoluut!$C375,CBS_bodemgebruik_2015!$B:$B,0),MATCH(Verdeelsleutels_absoluut!S$1,CBS_bodemgebruik_2015!$C$1:$I$1,0))</f>
        <v>232</v>
      </c>
      <c r="T375">
        <f t="shared" si="13"/>
        <v>712</v>
      </c>
      <c r="U375">
        <f>INDEX(CBS_wegen_2019!B:C,MATCH(C375,CBS_wegen_2019!B:B,0),2)</f>
        <v>474</v>
      </c>
    </row>
    <row r="376" spans="2:21">
      <c r="B376" t="str">
        <f>INDEX('ETLocal datasets'!B:C,MATCH(Verdeelsleutels_absoluut!C376,'ETLocal datasets'!C:C,0),1)</f>
        <v>GM1931</v>
      </c>
      <c r="C376" t="str">
        <f>'ETLocal datasets'!C362</f>
        <v>Krimpenerwaard</v>
      </c>
      <c r="D376">
        <f>INDEX(CBS_bevolking_2018!B:C,MATCH(Verdeelsleutels_absoluut!C376,CBS_bevolking_2018!B:B,0),2)</f>
        <v>56048</v>
      </c>
      <c r="E376">
        <f>INDEX(CBS_landbouw_2018!$C:$I,MATCH(Verdeelsleutels_absoluut!$C376,CBS_landbouw_2018!$B:$B,0),MATCH(Verdeelsleutels_absoluut!E$1,CBS_landbouw_2018!$C$1:$I$1,0))</f>
        <v>854281</v>
      </c>
      <c r="F376">
        <f>INDEX(CBS_landbouw_2018!$C:$I,MATCH(Verdeelsleutels_absoluut!$C376,CBS_landbouw_2018!$B:$B,0),MATCH(Verdeelsleutels_absoluut!F$1,CBS_landbouw_2018!$C$1:$I$1,0))</f>
        <v>766366</v>
      </c>
      <c r="G376">
        <f>INDEX(CBS_landbouw_2018!$C:$I,MATCH(Verdeelsleutels_absoluut!$C376,CBS_landbouw_2018!$B:$B,0),MATCH(Verdeelsleutels_absoluut!G$1,CBS_landbouw_2018!$C$1:$I$1,0))</f>
        <v>13892</v>
      </c>
      <c r="H376">
        <f>INDEX(CBS_landbouw_2018!$C:$I,MATCH(Verdeelsleutels_absoluut!$C376,CBS_landbouw_2018!$B:$B,0),MATCH(Verdeelsleutels_absoluut!H$1,CBS_landbouw_2018!$C$1:$I$1,0))</f>
        <v>5773</v>
      </c>
      <c r="I376">
        <f>INDEX(CBS_landbouw_2018!$C:$I,MATCH(Verdeelsleutels_absoluut!$C376,CBS_landbouw_2018!$B:$B,0),MATCH(Verdeelsleutels_absoluut!I$1,CBS_landbouw_2018!$C$1:$I$1,0))</f>
        <v>107346</v>
      </c>
      <c r="J376">
        <f>INDEX(CBS_landbouw_2018!$C:$I,MATCH(Verdeelsleutels_absoluut!$C376,CBS_landbouw_2018!$B:$B,0),MATCH(Verdeelsleutels_absoluut!J$1,CBS_landbouw_2018!$C$1:$I$1,0))</f>
        <v>3439</v>
      </c>
      <c r="K376">
        <f>INDEX(CBS_landbouw_2018!$C:$I,MATCH(Verdeelsleutels_absoluut!$C376,CBS_landbouw_2018!$B:$B,0),MATCH(Verdeelsleutels_absoluut!K$1,CBS_landbouw_2018!$C$1:$I$1,0))</f>
        <v>7</v>
      </c>
      <c r="L376">
        <f t="shared" si="14"/>
        <v>87915</v>
      </c>
      <c r="M376">
        <f>INDEX(CBS_bodemgebruik_2015!$C:$F,MATCH(Verdeelsleutels_absoluut!$C376,CBS_bodemgebruik_2015!$B:$B,0),MATCH(Verdeelsleutels_absoluut!M$1,CBS_bodemgebruik_2015!$C$1:$F$1,0))</f>
        <v>12906</v>
      </c>
      <c r="N376">
        <f>INDEX(CBS_bodemgebruik_2015!$C:$F,MATCH(Verdeelsleutels_absoluut!$C376,CBS_bodemgebruik_2015!$B:$B,0),MATCH(Verdeelsleutels_absoluut!N$1,CBS_bodemgebruik_2015!$C$1:$F$1,0))</f>
        <v>48</v>
      </c>
      <c r="O376">
        <f>INDEX(CBS_bodemgebruik_2015!$C:$F,MATCH(Verdeelsleutels_absoluut!$C376,CBS_bodemgebruik_2015!$B:$B,0),MATCH(Verdeelsleutels_absoluut!O$1,CBS_bodemgebruik_2015!$C$1:$F$1,0))</f>
        <v>134</v>
      </c>
      <c r="P376">
        <f>INDEX(CBS_bodemgebruik_2015!$C:$F,MATCH(Verdeelsleutels_absoluut!$C376,CBS_bodemgebruik_2015!$B:$B,0),MATCH(Verdeelsleutels_absoluut!P$1,CBS_bodemgebruik_2015!$C$1:$F$1,0))</f>
        <v>0</v>
      </c>
      <c r="Q376">
        <f>INDEX(CBS_bodemgebruik_2015!$C:$I,MATCH(Verdeelsleutels_absoluut!$C376,CBS_bodemgebruik_2015!$B:$B,0),MATCH(Verdeelsleutels_absoluut!Q$1,CBS_bodemgebruik_2015!$C$1:$I$1,0))</f>
        <v>186</v>
      </c>
      <c r="R376">
        <f>INDEX(CBS_bodemgebruik_2015!$C:$I,MATCH(Verdeelsleutels_absoluut!$C376,CBS_bodemgebruik_2015!$B:$B,0),MATCH(Verdeelsleutels_absoluut!R$1,CBS_bodemgebruik_2015!$C$1:$I$1,0))</f>
        <v>7</v>
      </c>
      <c r="S376">
        <f>INDEX(CBS_bodemgebruik_2015!$C:$I,MATCH(Verdeelsleutels_absoluut!$C376,CBS_bodemgebruik_2015!$B:$B,0),MATCH(Verdeelsleutels_absoluut!S$1,CBS_bodemgebruik_2015!$C$1:$I$1,0))</f>
        <v>904</v>
      </c>
      <c r="T376">
        <f t="shared" si="13"/>
        <v>1097</v>
      </c>
      <c r="U376">
        <f>INDEX(CBS_wegen_2019!B:C,MATCH(C376,CBS_wegen_2019!B:B,0),2)</f>
        <v>322</v>
      </c>
    </row>
    <row r="377" spans="2:21">
      <c r="B377" t="str">
        <f>INDEX('ETLocal datasets'!B:C,MATCH(Verdeelsleutels_absoluut!C377,'ETLocal datasets'!C:C,0),1)</f>
        <v>GM1940</v>
      </c>
      <c r="C377" t="str">
        <f>'ETLocal datasets'!C363</f>
        <v>De Fryske Marren</v>
      </c>
      <c r="D377">
        <f>INDEX(CBS_bevolking_2018!B:C,MATCH(Verdeelsleutels_absoluut!C377,CBS_bevolking_2018!B:B,0),2)</f>
        <v>51430</v>
      </c>
      <c r="E377">
        <f>INDEX(CBS_landbouw_2018!$C:$I,MATCH(Verdeelsleutels_absoluut!$C377,CBS_landbouw_2018!$B:$B,0),MATCH(Verdeelsleutels_absoluut!E$1,CBS_landbouw_2018!$C$1:$I$1,0))</f>
        <v>2475940</v>
      </c>
      <c r="F377">
        <f>INDEX(CBS_landbouw_2018!$C:$I,MATCH(Verdeelsleutels_absoluut!$C377,CBS_landbouw_2018!$B:$B,0),MATCH(Verdeelsleutels_absoluut!F$1,CBS_landbouw_2018!$C$1:$I$1,0))</f>
        <v>1804335</v>
      </c>
      <c r="G377">
        <f>INDEX(CBS_landbouw_2018!$C:$I,MATCH(Verdeelsleutels_absoluut!$C377,CBS_landbouw_2018!$B:$B,0),MATCH(Verdeelsleutels_absoluut!G$1,CBS_landbouw_2018!$C$1:$I$1,0))</f>
        <v>36574</v>
      </c>
      <c r="H377">
        <f>INDEX(CBS_landbouw_2018!$C:$I,MATCH(Verdeelsleutels_absoluut!$C377,CBS_landbouw_2018!$B:$B,0),MATCH(Verdeelsleutels_absoluut!H$1,CBS_landbouw_2018!$C$1:$I$1,0))</f>
        <v>31228</v>
      </c>
      <c r="I377">
        <f>INDEX(CBS_landbouw_2018!$C:$I,MATCH(Verdeelsleutels_absoluut!$C377,CBS_landbouw_2018!$B:$B,0),MATCH(Verdeelsleutels_absoluut!I$1,CBS_landbouw_2018!$C$1:$I$1,0))</f>
        <v>358265</v>
      </c>
      <c r="J377">
        <f>INDEX(CBS_landbouw_2018!$C:$I,MATCH(Verdeelsleutels_absoluut!$C377,CBS_landbouw_2018!$B:$B,0),MATCH(Verdeelsleutels_absoluut!J$1,CBS_landbouw_2018!$C$1:$I$1,0))</f>
        <v>21948</v>
      </c>
      <c r="K377">
        <f>INDEX(CBS_landbouw_2018!$C:$I,MATCH(Verdeelsleutels_absoluut!$C377,CBS_landbouw_2018!$B:$B,0),MATCH(Verdeelsleutels_absoluut!K$1,CBS_landbouw_2018!$C$1:$I$1,0))</f>
        <v>17483</v>
      </c>
      <c r="L377">
        <f t="shared" si="14"/>
        <v>671605</v>
      </c>
      <c r="M377" s="5">
        <f>INDEX(CBS_bodemgebruik_2015!$C:$I,MATCH("De Friese Meren",CBS_bodemgebruik_2015!$B:$B,0),MATCH(Verdeelsleutels_absoluut!M$1,CBS_bodemgebruik_2015!$C$1:$I$1,0))</f>
        <v>29262</v>
      </c>
      <c r="N377" s="5">
        <f>INDEX(CBS_bodemgebruik_2015!$C:$I,MATCH("De Friese Meren",CBS_bodemgebruik_2015!$B:$B,0),MATCH(Verdeelsleutels_absoluut!N$1,CBS_bodemgebruik_2015!$C$1:$I$1,0))</f>
        <v>65</v>
      </c>
      <c r="O377" s="5">
        <f>INDEX(CBS_bodemgebruik_2015!$C:$I,MATCH("De Friese Meren",CBS_bodemgebruik_2015!$B:$B,0),MATCH(Verdeelsleutels_absoluut!O$1,CBS_bodemgebruik_2015!$C$1:$I$1,0))</f>
        <v>1526</v>
      </c>
      <c r="P377" s="5">
        <f>INDEX(CBS_bodemgebruik_2015!$C:$I,MATCH("De Friese Meren",CBS_bodemgebruik_2015!$B:$B,0),MATCH(Verdeelsleutels_absoluut!P$1,CBS_bodemgebruik_2015!$C$1:$I$1,0))</f>
        <v>35</v>
      </c>
      <c r="Q377" s="5">
        <f>INDEX(CBS_bodemgebruik_2015!$C:$I,MATCH("De Friese Meren",CBS_bodemgebruik_2015!$B:$B,0),MATCH(Verdeelsleutels_absoluut!Q$1,CBS_bodemgebruik_2015!$C$1:$I$1,0))</f>
        <v>1038</v>
      </c>
      <c r="R377" s="5">
        <f>INDEX(CBS_bodemgebruik_2015!$C:$I,MATCH("De Friese Meren",CBS_bodemgebruik_2015!$B:$B,0),MATCH(Verdeelsleutels_absoluut!R$1,CBS_bodemgebruik_2015!$C$1:$I$1,0))</f>
        <v>118</v>
      </c>
      <c r="S377" s="5">
        <f>INDEX(CBS_bodemgebruik_2015!$C:$I,MATCH("De Friese Meren",CBS_bodemgebruik_2015!$B:$B,0),MATCH(Verdeelsleutels_absoluut!S$1,CBS_bodemgebruik_2015!$C$1:$I$1,0))</f>
        <v>6539</v>
      </c>
      <c r="T377">
        <f t="shared" si="13"/>
        <v>7695</v>
      </c>
      <c r="U377">
        <f>INDEX(CBS_wegen_2019!B:C,MATCH(C377,CBS_wegen_2019!B:B,0),2)</f>
        <v>739</v>
      </c>
    </row>
    <row r="378" spans="2:21">
      <c r="B378" t="str">
        <f>INDEX('ETLocal datasets'!B:C,MATCH(Verdeelsleutels_absoluut!C378,'ETLocal datasets'!C:C,0),1)</f>
        <v>GM1942</v>
      </c>
      <c r="C378" t="str">
        <f>'ETLocal datasets'!C364</f>
        <v>Gooise Meren</v>
      </c>
      <c r="D378">
        <f>INDEX(CBS_bevolking_2018!B:C,MATCH(Verdeelsleutels_absoluut!C378,CBS_bevolking_2018!B:B,0),2)</f>
        <v>57715</v>
      </c>
      <c r="E378">
        <f>INDEX(CBS_landbouw_2018!$C:$I,MATCH(Verdeelsleutels_absoluut!$C378,CBS_landbouw_2018!$B:$B,0),MATCH(Verdeelsleutels_absoluut!E$1,CBS_landbouw_2018!$C$1:$I$1,0))</f>
        <v>89691</v>
      </c>
      <c r="F378">
        <f>INDEX(CBS_landbouw_2018!$C:$I,MATCH(Verdeelsleutels_absoluut!$C378,CBS_landbouw_2018!$B:$B,0),MATCH(Verdeelsleutels_absoluut!F$1,CBS_landbouw_2018!$C$1:$I$1,0))</f>
        <v>80039</v>
      </c>
      <c r="G378">
        <f>INDEX(CBS_landbouw_2018!$C:$I,MATCH(Verdeelsleutels_absoluut!$C378,CBS_landbouw_2018!$B:$B,0),MATCH(Verdeelsleutels_absoluut!G$1,CBS_landbouw_2018!$C$1:$I$1,0))</f>
        <v>1151</v>
      </c>
      <c r="H378">
        <f>INDEX(CBS_landbouw_2018!$C:$I,MATCH(Verdeelsleutels_absoluut!$C378,CBS_landbouw_2018!$B:$B,0),MATCH(Verdeelsleutels_absoluut!H$1,CBS_landbouw_2018!$C$1:$I$1,0))</f>
        <v>0</v>
      </c>
      <c r="I378">
        <f>INDEX(CBS_landbouw_2018!$C:$I,MATCH(Verdeelsleutels_absoluut!$C378,CBS_landbouw_2018!$B:$B,0),MATCH(Verdeelsleutels_absoluut!I$1,CBS_landbouw_2018!$C$1:$I$1,0))</f>
        <v>0</v>
      </c>
      <c r="J378">
        <f>INDEX(CBS_landbouw_2018!$C:$I,MATCH(Verdeelsleutels_absoluut!$C378,CBS_landbouw_2018!$B:$B,0),MATCH(Verdeelsleutels_absoluut!J$1,CBS_landbouw_2018!$C$1:$I$1,0))</f>
        <v>0</v>
      </c>
      <c r="K378">
        <f>INDEX(CBS_landbouw_2018!$C:$I,MATCH(Verdeelsleutels_absoluut!$C378,CBS_landbouw_2018!$B:$B,0),MATCH(Verdeelsleutels_absoluut!K$1,CBS_landbouw_2018!$C$1:$I$1,0))</f>
        <v>0</v>
      </c>
      <c r="L378">
        <f t="shared" si="14"/>
        <v>9652</v>
      </c>
      <c r="M378" s="5">
        <f>SUM(INDEX(CBS_bodemgebruik_2015!$C:$I,MATCH("Bussum",CBS_bodemgebruik_2015!$B:$B,0),MATCH(Verdeelsleutels_absoluut!M$1,CBS_bodemgebruik_2015!$C$1:$I$1,0)),INDEX(CBS_bodemgebruik_2015!$C:$I,MATCH("Naarden",CBS_bodemgebruik_2015!$B:$B,0),MATCH(Verdeelsleutels_absoluut!M$1,CBS_bodemgebruik_2015!$C$1:$I$1,0)),INDEX(CBS_bodemgebruik_2015!$C:$I,MATCH("Muiden",CBS_bodemgebruik_2015!$B:$B,0),MATCH(Verdeelsleutels_absoluut!M$1,CBS_bodemgebruik_2015!$C$1:$I$1,0)))</f>
        <v>1497</v>
      </c>
      <c r="N378" s="5">
        <f>SUM(INDEX(CBS_bodemgebruik_2015!$C:$I,MATCH("Bussum",CBS_bodemgebruik_2015!$B:$B,0),MATCH(Verdeelsleutels_absoluut!N$1,CBS_bodemgebruik_2015!$C$1:$I$1,0)),INDEX(CBS_bodemgebruik_2015!$C:$I,MATCH("Naarden",CBS_bodemgebruik_2015!$B:$B,0),MATCH(Verdeelsleutels_absoluut!N$1,CBS_bodemgebruik_2015!$C$1:$I$1,0)),INDEX(CBS_bodemgebruik_2015!$C:$I,MATCH("Muiden",CBS_bodemgebruik_2015!$B:$B,0),MATCH(Verdeelsleutels_absoluut!N$1,CBS_bodemgebruik_2015!$C$1:$I$1,0)))</f>
        <v>95</v>
      </c>
      <c r="O378" s="5">
        <f>SUM(INDEX(CBS_bodemgebruik_2015!$C:$I,MATCH("Bussum",CBS_bodemgebruik_2015!$B:$B,0),MATCH(Verdeelsleutels_absoluut!O$1,CBS_bodemgebruik_2015!$C$1:$I$1,0)),INDEX(CBS_bodemgebruik_2015!$C:$I,MATCH("Naarden",CBS_bodemgebruik_2015!$B:$B,0),MATCH(Verdeelsleutels_absoluut!O$1,CBS_bodemgebruik_2015!$C$1:$I$1,0)),INDEX(CBS_bodemgebruik_2015!$C:$I,MATCH("Muiden",CBS_bodemgebruik_2015!$B:$B,0),MATCH(Verdeelsleutels_absoluut!O$1,CBS_bodemgebruik_2015!$C$1:$I$1,0)))</f>
        <v>706</v>
      </c>
      <c r="P378" s="5">
        <f>SUM(INDEX(CBS_bodemgebruik_2015!$C:$I,MATCH("Bussum",CBS_bodemgebruik_2015!$B:$B,0),MATCH(Verdeelsleutels_absoluut!P$1,CBS_bodemgebruik_2015!$C$1:$I$1,0)),INDEX(CBS_bodemgebruik_2015!$C:$I,MATCH("Naarden",CBS_bodemgebruik_2015!$B:$B,0),MATCH(Verdeelsleutels_absoluut!P$1,CBS_bodemgebruik_2015!$C$1:$I$1,0)),INDEX(CBS_bodemgebruik_2015!$C:$I,MATCH("Muiden",CBS_bodemgebruik_2015!$B:$B,0),MATCH(Verdeelsleutels_absoluut!P$1,CBS_bodemgebruik_2015!$C$1:$I$1,0)))</f>
        <v>26</v>
      </c>
      <c r="Q378" s="5">
        <f>SUM(INDEX(CBS_bodemgebruik_2015!$C:$I,MATCH("Bussum",CBS_bodemgebruik_2015!$B:$B,0),MATCH(Verdeelsleutels_absoluut!Q$1,CBS_bodemgebruik_2015!$C$1:$I$1,0)),INDEX(CBS_bodemgebruik_2015!$C:$I,MATCH("Naarden",CBS_bodemgebruik_2015!$B:$B,0),MATCH(Verdeelsleutels_absoluut!Q$1,CBS_bodemgebruik_2015!$C$1:$I$1,0)),INDEX(CBS_bodemgebruik_2015!$C:$I,MATCH("Muiden",CBS_bodemgebruik_2015!$B:$B,0),MATCH(Verdeelsleutels_absoluut!Q$1,CBS_bodemgebruik_2015!$C$1:$I$1,0)))</f>
        <v>248</v>
      </c>
      <c r="R378" s="5">
        <f>SUM(INDEX(CBS_bodemgebruik_2015!$C:$I,MATCH("Bussum",CBS_bodemgebruik_2015!$B:$B,0),MATCH(Verdeelsleutels_absoluut!R$1,CBS_bodemgebruik_2015!$C$1:$I$1,0)),INDEX(CBS_bodemgebruik_2015!$C:$I,MATCH("Naarden",CBS_bodemgebruik_2015!$B:$B,0),MATCH(Verdeelsleutels_absoluut!R$1,CBS_bodemgebruik_2015!$C$1:$I$1,0)),INDEX(CBS_bodemgebruik_2015!$C:$I,MATCH("Muiden",CBS_bodemgebruik_2015!$B:$B,0),MATCH(Verdeelsleutels_absoluut!R$1,CBS_bodemgebruik_2015!$C$1:$I$1,0)))</f>
        <v>79</v>
      </c>
      <c r="S378" s="5">
        <f>SUM(INDEX(CBS_bodemgebruik_2015!$C:$I,MATCH("Bussum",CBS_bodemgebruik_2015!$B:$B,0),MATCH(Verdeelsleutels_absoluut!S$1,CBS_bodemgebruik_2015!$C$1:$I$1,0)),INDEX(CBS_bodemgebruik_2015!$C:$I,MATCH("Naarden",CBS_bodemgebruik_2015!$B:$B,0),MATCH(Verdeelsleutels_absoluut!S$1,CBS_bodemgebruik_2015!$C$1:$I$1,0)),INDEX(CBS_bodemgebruik_2015!$C:$I,MATCH("Muiden",CBS_bodemgebruik_2015!$B:$B,0),MATCH(Verdeelsleutels_absoluut!S$1,CBS_bodemgebruik_2015!$C$1:$I$1,0)))</f>
        <v>317</v>
      </c>
      <c r="T378">
        <f t="shared" si="13"/>
        <v>644</v>
      </c>
      <c r="U378">
        <f>INDEX(CBS_wegen_2019!B:C,MATCH(C378,CBS_wegen_2019!B:B,0),2)</f>
        <v>276</v>
      </c>
    </row>
    <row r="379" spans="2:21">
      <c r="B379" t="str">
        <f>INDEX('ETLocal datasets'!B:C,MATCH(Verdeelsleutels_absoluut!C379,'ETLocal datasets'!C:C,0),1)</f>
        <v>GM1945</v>
      </c>
      <c r="C379" t="str">
        <f>'ETLocal datasets'!C365</f>
        <v>Berg en Dal</v>
      </c>
      <c r="D379">
        <f>INDEX(CBS_bevolking_2018!B:C,MATCH(Verdeelsleutels_absoluut!C379,CBS_bevolking_2018!B:B,0),2)</f>
        <v>34773</v>
      </c>
      <c r="E379">
        <f>INDEX(CBS_landbouw_2018!$C:$I,MATCH(Verdeelsleutels_absoluut!$C379,CBS_landbouw_2018!$B:$B,0),MATCH(Verdeelsleutels_absoluut!E$1,CBS_landbouw_2018!$C$1:$I$1,0))</f>
        <v>361105</v>
      </c>
      <c r="F379">
        <f>INDEX(CBS_landbouw_2018!$C:$I,MATCH(Verdeelsleutels_absoluut!$C379,CBS_landbouw_2018!$B:$B,0),MATCH(Verdeelsleutels_absoluut!F$1,CBS_landbouw_2018!$C$1:$I$1,0))</f>
        <v>153352</v>
      </c>
      <c r="G379">
        <f>INDEX(CBS_landbouw_2018!$C:$I,MATCH(Verdeelsleutels_absoluut!$C379,CBS_landbouw_2018!$B:$B,0),MATCH(Verdeelsleutels_absoluut!G$1,CBS_landbouw_2018!$C$1:$I$1,0))</f>
        <v>3328</v>
      </c>
      <c r="H379">
        <f>INDEX(CBS_landbouw_2018!$C:$I,MATCH(Verdeelsleutels_absoluut!$C379,CBS_landbouw_2018!$B:$B,0),MATCH(Verdeelsleutels_absoluut!H$1,CBS_landbouw_2018!$C$1:$I$1,0))</f>
        <v>14433</v>
      </c>
      <c r="I379">
        <f>INDEX(CBS_landbouw_2018!$C:$I,MATCH(Verdeelsleutels_absoluut!$C379,CBS_landbouw_2018!$B:$B,0),MATCH(Verdeelsleutels_absoluut!I$1,CBS_landbouw_2018!$C$1:$I$1,0))</f>
        <v>109342</v>
      </c>
      <c r="J379">
        <f>INDEX(CBS_landbouw_2018!$C:$I,MATCH(Verdeelsleutels_absoluut!$C379,CBS_landbouw_2018!$B:$B,0),MATCH(Verdeelsleutels_absoluut!J$1,CBS_landbouw_2018!$C$1:$I$1,0))</f>
        <v>32930</v>
      </c>
      <c r="K379">
        <f>INDEX(CBS_landbouw_2018!$C:$I,MATCH(Verdeelsleutels_absoluut!$C379,CBS_landbouw_2018!$B:$B,0),MATCH(Verdeelsleutels_absoluut!K$1,CBS_landbouw_2018!$C$1:$I$1,0))</f>
        <v>8814</v>
      </c>
      <c r="L379">
        <f t="shared" si="14"/>
        <v>207753</v>
      </c>
      <c r="M379" s="5">
        <f>INDEX(CBS_bodemgebruik_2015!$C:$I,MATCH("Groesbeek",CBS_bodemgebruik_2015!$B:$B,0),MATCH(Verdeelsleutels_absoluut!M$1,CBS_bodemgebruik_2015!$C$1:$I$1,0))</f>
        <v>4967</v>
      </c>
      <c r="N379" s="5">
        <f>INDEX(CBS_bodemgebruik_2015!$C:$I,MATCH("Groesbeek",CBS_bodemgebruik_2015!$B:$B,0),MATCH(Verdeelsleutels_absoluut!N$1,CBS_bodemgebruik_2015!$C$1:$I$1,0))</f>
        <v>27</v>
      </c>
      <c r="O379" s="5">
        <f>INDEX(CBS_bodemgebruik_2015!$C:$I,MATCH("Groesbeek",CBS_bodemgebruik_2015!$B:$B,0),MATCH(Verdeelsleutels_absoluut!O$1,CBS_bodemgebruik_2015!$C$1:$I$1,0))</f>
        <v>1797</v>
      </c>
      <c r="P379" s="5">
        <f>INDEX(CBS_bodemgebruik_2015!$C:$I,MATCH("Groesbeek",CBS_bodemgebruik_2015!$B:$B,0),MATCH(Verdeelsleutels_absoluut!P$1,CBS_bodemgebruik_2015!$C$1:$I$1,0))</f>
        <v>185</v>
      </c>
      <c r="Q379" s="5">
        <f>INDEX(CBS_bodemgebruik_2015!$C:$I,MATCH("Groesbeek",CBS_bodemgebruik_2015!$B:$B,0),MATCH(Verdeelsleutels_absoluut!Q$1,CBS_bodemgebruik_2015!$C$1:$I$1,0))</f>
        <v>190</v>
      </c>
      <c r="R379" s="5">
        <f>INDEX(CBS_bodemgebruik_2015!$C:$I,MATCH("Groesbeek",CBS_bodemgebruik_2015!$B:$B,0),MATCH(Verdeelsleutels_absoluut!R$1,CBS_bodemgebruik_2015!$C$1:$I$1,0))</f>
        <v>7</v>
      </c>
      <c r="S379" s="5">
        <f>INDEX(CBS_bodemgebruik_2015!$C:$I,MATCH("Groesbeek",CBS_bodemgebruik_2015!$B:$B,0),MATCH(Verdeelsleutels_absoluut!S$1,CBS_bodemgebruik_2015!$C$1:$I$1,0))</f>
        <v>358</v>
      </c>
      <c r="T379">
        <f t="shared" si="13"/>
        <v>555</v>
      </c>
      <c r="U379">
        <f>INDEX(CBS_wegen_2019!B:C,MATCH(C379,CBS_wegen_2019!B:B,0),2)</f>
        <v>297</v>
      </c>
    </row>
    <row r="380" spans="2:21">
      <c r="B380" t="str">
        <f>INDEX('ETLocal datasets'!B:C,MATCH(Verdeelsleutels_absoluut!C380,'ETLocal datasets'!C:C,0),1)</f>
        <v>GM1948</v>
      </c>
      <c r="C380" t="str">
        <f>'ETLocal datasets'!C366</f>
        <v>Meierijstad</v>
      </c>
      <c r="D380">
        <f>INDEX(CBS_bevolking_2018!B:C,MATCH(Verdeelsleutels_absoluut!C380,CBS_bevolking_2018!B:B,0),2)</f>
        <v>80815</v>
      </c>
      <c r="E380">
        <f>INDEX(CBS_landbouw_2018!$C:$I,MATCH(Verdeelsleutels_absoluut!$C380,CBS_landbouw_2018!$B:$B,0),MATCH(Verdeelsleutels_absoluut!E$1,CBS_landbouw_2018!$C$1:$I$1,0))</f>
        <v>1054592</v>
      </c>
      <c r="F380">
        <f>INDEX(CBS_landbouw_2018!$C:$I,MATCH(Verdeelsleutels_absoluut!$C380,CBS_landbouw_2018!$B:$B,0),MATCH(Verdeelsleutels_absoluut!F$1,CBS_landbouw_2018!$C$1:$I$1,0))</f>
        <v>185403</v>
      </c>
      <c r="G380">
        <f>INDEX(CBS_landbouw_2018!$C:$I,MATCH(Verdeelsleutels_absoluut!$C380,CBS_landbouw_2018!$B:$B,0),MATCH(Verdeelsleutels_absoluut!G$1,CBS_landbouw_2018!$C$1:$I$1,0))</f>
        <v>12819</v>
      </c>
      <c r="H380">
        <f>INDEX(CBS_landbouw_2018!$C:$I,MATCH(Verdeelsleutels_absoluut!$C380,CBS_landbouw_2018!$B:$B,0),MATCH(Verdeelsleutels_absoluut!H$1,CBS_landbouw_2018!$C$1:$I$1,0))</f>
        <v>510106</v>
      </c>
      <c r="I380">
        <f>INDEX(CBS_landbouw_2018!$C:$I,MATCH(Verdeelsleutels_absoluut!$C380,CBS_landbouw_2018!$B:$B,0),MATCH(Verdeelsleutels_absoluut!I$1,CBS_landbouw_2018!$C$1:$I$1,0))</f>
        <v>1271313</v>
      </c>
      <c r="J380">
        <f>INDEX(CBS_landbouw_2018!$C:$I,MATCH(Verdeelsleutels_absoluut!$C380,CBS_landbouw_2018!$B:$B,0),MATCH(Verdeelsleutels_absoluut!J$1,CBS_landbouw_2018!$C$1:$I$1,0))</f>
        <v>22726</v>
      </c>
      <c r="K380">
        <f>INDEX(CBS_landbouw_2018!$C:$I,MATCH(Verdeelsleutels_absoluut!$C380,CBS_landbouw_2018!$B:$B,0),MATCH(Verdeelsleutels_absoluut!K$1,CBS_landbouw_2018!$C$1:$I$1,0))</f>
        <v>10998</v>
      </c>
      <c r="L380">
        <f t="shared" si="14"/>
        <v>869189</v>
      </c>
      <c r="M380" s="5">
        <f>SUM(INDEX(CBS_bodemgebruik_2015!$C:$I,MATCH("Schijndel",CBS_bodemgebruik_2015!$B:$B,0),MATCH(Verdeelsleutels_absoluut!M$1,CBS_bodemgebruik_2015!$C$1:$I$1,0)),INDEX(CBS_bodemgebruik_2015!$C:$I,MATCH("Sint-Oedenrode",CBS_bodemgebruik_2015!$B:$B,0),MATCH(Verdeelsleutels_absoluut!M$1,CBS_bodemgebruik_2015!$C$1:$I$1,0)),INDEX(CBS_bodemgebruik_2015!$C:$I,MATCH("Veghel",CBS_bodemgebruik_2015!$B:$B,0),MATCH(Verdeelsleutels_absoluut!M$1,CBS_bodemgebruik_2015!$C$1:$I$1,0)))</f>
        <v>13326</v>
      </c>
      <c r="N380" s="5">
        <f>SUM(INDEX(CBS_bodemgebruik_2015!$C:$I,MATCH("Schijndel",CBS_bodemgebruik_2015!$B:$B,0),MATCH(Verdeelsleutels_absoluut!N$1,CBS_bodemgebruik_2015!$C$1:$I$1,0)),INDEX(CBS_bodemgebruik_2015!$C:$I,MATCH("Sint-Oedenrode",CBS_bodemgebruik_2015!$B:$B,0),MATCH(Verdeelsleutels_absoluut!N$1,CBS_bodemgebruik_2015!$C$1:$I$1,0)),INDEX(CBS_bodemgebruik_2015!$C:$I,MATCH("Veghel",CBS_bodemgebruik_2015!$B:$B,0),MATCH(Verdeelsleutels_absoluut!N$1,CBS_bodemgebruik_2015!$C$1:$I$1,0)))</f>
        <v>113</v>
      </c>
      <c r="O380" s="5">
        <f>SUM(INDEX(CBS_bodemgebruik_2015!$C:$I,MATCH("Schijndel",CBS_bodemgebruik_2015!$B:$B,0),MATCH(Verdeelsleutels_absoluut!O$1,CBS_bodemgebruik_2015!$C$1:$I$1,0)),INDEX(CBS_bodemgebruik_2015!$C:$I,MATCH("Sint-Oedenrode",CBS_bodemgebruik_2015!$B:$B,0),MATCH(Verdeelsleutels_absoluut!O$1,CBS_bodemgebruik_2015!$C$1:$I$1,0)),INDEX(CBS_bodemgebruik_2015!$C:$I,MATCH("Veghel",CBS_bodemgebruik_2015!$B:$B,0),MATCH(Verdeelsleutels_absoluut!O$1,CBS_bodemgebruik_2015!$C$1:$I$1,0)))</f>
        <v>1597</v>
      </c>
      <c r="P380" s="5">
        <f>SUM(INDEX(CBS_bodemgebruik_2015!$C:$I,MATCH("Schijndel",CBS_bodemgebruik_2015!$B:$B,0),MATCH(Verdeelsleutels_absoluut!P$1,CBS_bodemgebruik_2015!$C$1:$I$1,0)),INDEX(CBS_bodemgebruik_2015!$C:$I,MATCH("Sint-Oedenrode",CBS_bodemgebruik_2015!$B:$B,0),MATCH(Verdeelsleutels_absoluut!P$1,CBS_bodemgebruik_2015!$C$1:$I$1,0)),INDEX(CBS_bodemgebruik_2015!$C:$I,MATCH("Veghel",CBS_bodemgebruik_2015!$B:$B,0),MATCH(Verdeelsleutels_absoluut!P$1,CBS_bodemgebruik_2015!$C$1:$I$1,0)))</f>
        <v>0</v>
      </c>
      <c r="Q380" s="5">
        <f>SUM(INDEX(CBS_bodemgebruik_2015!$C:$I,MATCH("Schijndel",CBS_bodemgebruik_2015!$B:$B,0),MATCH(Verdeelsleutels_absoluut!Q$1,CBS_bodemgebruik_2015!$C$1:$I$1,0)),INDEX(CBS_bodemgebruik_2015!$C:$I,MATCH("Sint-Oedenrode",CBS_bodemgebruik_2015!$B:$B,0),MATCH(Verdeelsleutels_absoluut!Q$1,CBS_bodemgebruik_2015!$C$1:$I$1,0)),INDEX(CBS_bodemgebruik_2015!$C:$I,MATCH("Veghel",CBS_bodemgebruik_2015!$B:$B,0),MATCH(Verdeelsleutels_absoluut!Q$1,CBS_bodemgebruik_2015!$C$1:$I$1,0)))</f>
        <v>19</v>
      </c>
      <c r="R380" s="5">
        <f>SUM(INDEX(CBS_bodemgebruik_2015!$C:$I,MATCH("Schijndel",CBS_bodemgebruik_2015!$B:$B,0),MATCH(Verdeelsleutels_absoluut!R$1,CBS_bodemgebruik_2015!$C$1:$I$1,0)),INDEX(CBS_bodemgebruik_2015!$C:$I,MATCH("Sint-Oedenrode",CBS_bodemgebruik_2015!$B:$B,0),MATCH(Verdeelsleutels_absoluut!R$1,CBS_bodemgebruik_2015!$C$1:$I$1,0)),INDEX(CBS_bodemgebruik_2015!$C:$I,MATCH("Veghel",CBS_bodemgebruik_2015!$B:$B,0),MATCH(Verdeelsleutels_absoluut!R$1,CBS_bodemgebruik_2015!$C$1:$I$1,0)))</f>
        <v>9</v>
      </c>
      <c r="S380" s="5">
        <f>SUM(INDEX(CBS_bodemgebruik_2015!$C:$I,MATCH("Schijndel",CBS_bodemgebruik_2015!$B:$B,0),MATCH(Verdeelsleutels_absoluut!S$1,CBS_bodemgebruik_2015!$C$1:$I$1,0)),INDEX(CBS_bodemgebruik_2015!$C:$I,MATCH("Sint-Oedenrode",CBS_bodemgebruik_2015!$B:$B,0),MATCH(Verdeelsleutels_absoluut!S$1,CBS_bodemgebruik_2015!$C$1:$I$1,0)),INDEX(CBS_bodemgebruik_2015!$C:$I,MATCH("Veghel",CBS_bodemgebruik_2015!$B:$B,0),MATCH(Verdeelsleutels_absoluut!S$1,CBS_bodemgebruik_2015!$C$1:$I$1,0)))</f>
        <v>134</v>
      </c>
      <c r="T380">
        <f t="shared" si="13"/>
        <v>162</v>
      </c>
      <c r="U380">
        <f>INDEX(CBS_wegen_2019!B:C,MATCH(C380,CBS_wegen_2019!B:B,0),2)</f>
        <v>891</v>
      </c>
    </row>
    <row r="381" spans="2:21">
      <c r="B381" t="str">
        <f>INDEX('ETLocal datasets'!B:C,MATCH(Verdeelsleutels_absoluut!C381,'ETLocal datasets'!C:C,0),1)</f>
        <v>GM1949</v>
      </c>
      <c r="C381" t="str">
        <f>'ETLocal datasets'!C367</f>
        <v>Waadhoeke</v>
      </c>
      <c r="D381">
        <f>INDEX(CBS_bevolking_2018!B:C,MATCH(Verdeelsleutels_absoluut!C381,CBS_bevolking_2018!B:B,0),2)</f>
        <v>46039</v>
      </c>
      <c r="E381">
        <f>INDEX(CBS_landbouw_2018!$C:$I,MATCH(Verdeelsleutels_absoluut!$C381,CBS_landbouw_2018!$B:$B,0),MATCH(Verdeelsleutels_absoluut!E$1,CBS_landbouw_2018!$C$1:$I$1,0))</f>
        <v>2234951</v>
      </c>
      <c r="F381">
        <f>INDEX(CBS_landbouw_2018!$C:$I,MATCH(Verdeelsleutels_absoluut!$C381,CBS_landbouw_2018!$B:$B,0),MATCH(Verdeelsleutels_absoluut!F$1,CBS_landbouw_2018!$C$1:$I$1,0))</f>
        <v>1021649</v>
      </c>
      <c r="G381">
        <f>INDEX(CBS_landbouw_2018!$C:$I,MATCH(Verdeelsleutels_absoluut!$C381,CBS_landbouw_2018!$B:$B,0),MATCH(Verdeelsleutels_absoluut!G$1,CBS_landbouw_2018!$C$1:$I$1,0))</f>
        <v>21623</v>
      </c>
      <c r="H381">
        <f>INDEX(CBS_landbouw_2018!$C:$I,MATCH(Verdeelsleutels_absoluut!$C381,CBS_landbouw_2018!$B:$B,0),MATCH(Verdeelsleutels_absoluut!H$1,CBS_landbouw_2018!$C$1:$I$1,0))</f>
        <v>2902</v>
      </c>
      <c r="I381">
        <f>INDEX(CBS_landbouw_2018!$C:$I,MATCH(Verdeelsleutels_absoluut!$C381,CBS_landbouw_2018!$B:$B,0),MATCH(Verdeelsleutels_absoluut!I$1,CBS_landbouw_2018!$C$1:$I$1,0))</f>
        <v>902016</v>
      </c>
      <c r="J381">
        <f>INDEX(CBS_landbouw_2018!$C:$I,MATCH(Verdeelsleutels_absoluut!$C381,CBS_landbouw_2018!$B:$B,0),MATCH(Verdeelsleutels_absoluut!J$1,CBS_landbouw_2018!$C$1:$I$1,0))</f>
        <v>305521</v>
      </c>
      <c r="K381">
        <f>INDEX(CBS_landbouw_2018!$C:$I,MATCH(Verdeelsleutels_absoluut!$C381,CBS_landbouw_2018!$B:$B,0),MATCH(Verdeelsleutels_absoluut!K$1,CBS_landbouw_2018!$C$1:$I$1,0))</f>
        <v>48251</v>
      </c>
      <c r="L381">
        <f t="shared" si="14"/>
        <v>1213302</v>
      </c>
      <c r="M381" s="5">
        <f>SUM(INDEX(CBS_bodemgebruik_2015!$C:$I,MATCH("Franekeradeel",CBS_bodemgebruik_2015!$B:$B,0),MATCH(Verdeelsleutels_absoluut!M$1,CBS_bodemgebruik_2015!$C$1:$I$1,0)),INDEX(CBS_bodemgebruik_2015!$C:$I,MATCH("Het Bildt",CBS_bodemgebruik_2015!$B:$B,0),MATCH(Verdeelsleutels_absoluut!M$1,CBS_bodemgebruik_2015!$C$1:$I$1,0)),INDEX(CBS_bodemgebruik_2015!$C:$I,MATCH("Menameradiel",CBS_bodemgebruik_2015!$B:$B,0),MATCH(Verdeelsleutels_absoluut!M$1,CBS_bodemgebruik_2015!$C$1:$I$1,0)),INDEX(CBS_bodemgebruik_2015!$C:$I,MATCH("Littenseradiel",CBS_bodemgebruik_2015!$B:$B,0),MATCH(Verdeelsleutels_absoluut!M$1,CBS_bodemgebruik_2015!$C$1:$I$1,0)))</f>
        <v>35910</v>
      </c>
      <c r="N381" s="5">
        <f>SUM(INDEX(CBS_bodemgebruik_2015!$C:$I,MATCH("Franekeradeel",CBS_bodemgebruik_2015!$B:$B,0),MATCH(Verdeelsleutels_absoluut!N$1,CBS_bodemgebruik_2015!$C$1:$I$1,0)),INDEX(CBS_bodemgebruik_2015!$C:$I,MATCH("Het Bildt",CBS_bodemgebruik_2015!$B:$B,0),MATCH(Verdeelsleutels_absoluut!N$1,CBS_bodemgebruik_2015!$C$1:$I$1,0)),INDEX(CBS_bodemgebruik_2015!$C:$I,MATCH("Menameradiel",CBS_bodemgebruik_2015!$B:$B,0),MATCH(Verdeelsleutels_absoluut!N$1,CBS_bodemgebruik_2015!$C$1:$I$1,0)),INDEX(CBS_bodemgebruik_2015!$C:$I,MATCH("Littenseradiel",CBS_bodemgebruik_2015!$B:$B,0),MATCH(Verdeelsleutels_absoluut!N$1,CBS_bodemgebruik_2015!$C$1:$I$1,0)))</f>
        <v>74</v>
      </c>
      <c r="O381" s="5">
        <f>SUM(INDEX(CBS_bodemgebruik_2015!$C:$I,MATCH("Franekeradeel",CBS_bodemgebruik_2015!$B:$B,0),MATCH(Verdeelsleutels_absoluut!O$1,CBS_bodemgebruik_2015!$C$1:$I$1,0)),INDEX(CBS_bodemgebruik_2015!$C:$I,MATCH("Het Bildt",CBS_bodemgebruik_2015!$B:$B,0),MATCH(Verdeelsleutels_absoluut!O$1,CBS_bodemgebruik_2015!$C$1:$I$1,0)),INDEX(CBS_bodemgebruik_2015!$C:$I,MATCH("Menameradiel",CBS_bodemgebruik_2015!$B:$B,0),MATCH(Verdeelsleutels_absoluut!O$1,CBS_bodemgebruik_2015!$C$1:$I$1,0)),INDEX(CBS_bodemgebruik_2015!$C:$I,MATCH("Littenseradiel",CBS_bodemgebruik_2015!$B:$B,0),MATCH(Verdeelsleutels_absoluut!O$1,CBS_bodemgebruik_2015!$C$1:$I$1,0)))</f>
        <v>64</v>
      </c>
      <c r="P381" s="5">
        <f>SUM(INDEX(CBS_bodemgebruik_2015!$C:$I,MATCH("Franekeradeel",CBS_bodemgebruik_2015!$B:$B,0),MATCH(Verdeelsleutels_absoluut!P$1,CBS_bodemgebruik_2015!$C$1:$I$1,0)),INDEX(CBS_bodemgebruik_2015!$C:$I,MATCH("Het Bildt",CBS_bodemgebruik_2015!$B:$B,0),MATCH(Verdeelsleutels_absoluut!P$1,CBS_bodemgebruik_2015!$C$1:$I$1,0)),INDEX(CBS_bodemgebruik_2015!$C:$I,MATCH("Menameradiel",CBS_bodemgebruik_2015!$B:$B,0),MATCH(Verdeelsleutels_absoluut!P$1,CBS_bodemgebruik_2015!$C$1:$I$1,0)),INDEX(CBS_bodemgebruik_2015!$C:$I,MATCH("Littenseradiel",CBS_bodemgebruik_2015!$B:$B,0),MATCH(Verdeelsleutels_absoluut!P$1,CBS_bodemgebruik_2015!$C$1:$I$1,0)))</f>
        <v>0</v>
      </c>
      <c r="Q381" s="5">
        <f>SUM(INDEX(CBS_bodemgebruik_2015!$C:$I,MATCH("Franekeradeel",CBS_bodemgebruik_2015!$B:$B,0),MATCH(Verdeelsleutels_absoluut!Q$1,CBS_bodemgebruik_2015!$C$1:$I$1,0)),INDEX(CBS_bodemgebruik_2015!$C:$I,MATCH("Het Bildt",CBS_bodemgebruik_2015!$B:$B,0),MATCH(Verdeelsleutels_absoluut!Q$1,CBS_bodemgebruik_2015!$C$1:$I$1,0)),INDEX(CBS_bodemgebruik_2015!$C:$I,MATCH("Menameradiel",CBS_bodemgebruik_2015!$B:$B,0),MATCH(Verdeelsleutels_absoluut!Q$1,CBS_bodemgebruik_2015!$C$1:$I$1,0)),INDEX(CBS_bodemgebruik_2015!$C:$I,MATCH("Littenseradiel",CBS_bodemgebruik_2015!$B:$B,0),MATCH(Verdeelsleutels_absoluut!Q$1,CBS_bodemgebruik_2015!$C$1:$I$1,0)))</f>
        <v>591</v>
      </c>
      <c r="R381" s="5">
        <f>SUM(INDEX(CBS_bodemgebruik_2015!$C:$I,MATCH("Franekeradeel",CBS_bodemgebruik_2015!$B:$B,0),MATCH(Verdeelsleutels_absoluut!R$1,CBS_bodemgebruik_2015!$C$1:$I$1,0)),INDEX(CBS_bodemgebruik_2015!$C:$I,MATCH("Het Bildt",CBS_bodemgebruik_2015!$B:$B,0),MATCH(Verdeelsleutels_absoluut!R$1,CBS_bodemgebruik_2015!$C$1:$I$1,0)),INDEX(CBS_bodemgebruik_2015!$C:$I,MATCH("Menameradiel",CBS_bodemgebruik_2015!$B:$B,0),MATCH(Verdeelsleutels_absoluut!R$1,CBS_bodemgebruik_2015!$C$1:$I$1,0)),INDEX(CBS_bodemgebruik_2015!$C:$I,MATCH("Littenseradiel",CBS_bodemgebruik_2015!$B:$B,0),MATCH(Verdeelsleutels_absoluut!R$1,CBS_bodemgebruik_2015!$C$1:$I$1,0)))</f>
        <v>4</v>
      </c>
      <c r="S381" s="5">
        <f>SUM(INDEX(CBS_bodemgebruik_2015!$C:$I,MATCH("Franekeradeel",CBS_bodemgebruik_2015!$B:$B,0),MATCH(Verdeelsleutels_absoluut!S$1,CBS_bodemgebruik_2015!$C$1:$I$1,0)),INDEX(CBS_bodemgebruik_2015!$C:$I,MATCH("Het Bildt",CBS_bodemgebruik_2015!$B:$B,0),MATCH(Verdeelsleutels_absoluut!S$1,CBS_bodemgebruik_2015!$C$1:$I$1,0)),INDEX(CBS_bodemgebruik_2015!$C:$I,MATCH("Menameradiel",CBS_bodemgebruik_2015!$B:$B,0),MATCH(Verdeelsleutels_absoluut!S$1,CBS_bodemgebruik_2015!$C$1:$I$1,0)),INDEX(CBS_bodemgebruik_2015!$C:$I,MATCH("Littenseradiel",CBS_bodemgebruik_2015!$B:$B,0),MATCH(Verdeelsleutels_absoluut!S$1,CBS_bodemgebruik_2015!$C$1:$I$1,0)))</f>
        <v>561</v>
      </c>
      <c r="T381">
        <f t="shared" si="13"/>
        <v>1156</v>
      </c>
      <c r="U381">
        <f>INDEX(CBS_wegen_2019!B:C,MATCH(C381,CBS_wegen_2019!B:B,0),2)</f>
        <v>665</v>
      </c>
    </row>
    <row r="382" spans="2:21">
      <c r="B382" t="str">
        <f>INDEX('ETLocal datasets'!B:C,MATCH(Verdeelsleutels_absoluut!C382,'ETLocal datasets'!C:C,0),1)</f>
        <v>GM1950</v>
      </c>
      <c r="C382" t="str">
        <f>'ETLocal datasets'!C368</f>
        <v>Westerwolde</v>
      </c>
      <c r="D382">
        <f>INDEX(CBS_bevolking_2018!B:C,MATCH(Verdeelsleutels_absoluut!C382,CBS_bevolking_2018!B:B,0),2)</f>
        <v>25199</v>
      </c>
      <c r="E382">
        <f>INDEX(CBS_landbouw_2018!$C:$I,MATCH(Verdeelsleutels_absoluut!$C382,CBS_landbouw_2018!$B:$B,0),MATCH(Verdeelsleutels_absoluut!E$1,CBS_landbouw_2018!$C$1:$I$1,0))</f>
        <v>1896719</v>
      </c>
      <c r="F382">
        <f>INDEX(CBS_landbouw_2018!$C:$I,MATCH(Verdeelsleutels_absoluut!$C382,CBS_landbouw_2018!$B:$B,0),MATCH(Verdeelsleutels_absoluut!F$1,CBS_landbouw_2018!$C$1:$I$1,0))</f>
        <v>195098</v>
      </c>
      <c r="G382">
        <f>INDEX(CBS_landbouw_2018!$C:$I,MATCH(Verdeelsleutels_absoluut!$C382,CBS_landbouw_2018!$B:$B,0),MATCH(Verdeelsleutels_absoluut!G$1,CBS_landbouw_2018!$C$1:$I$1,0))</f>
        <v>7570</v>
      </c>
      <c r="H382">
        <f>INDEX(CBS_landbouw_2018!$C:$I,MATCH(Verdeelsleutels_absoluut!$C382,CBS_landbouw_2018!$B:$B,0),MATCH(Verdeelsleutels_absoluut!H$1,CBS_landbouw_2018!$C$1:$I$1,0))</f>
        <v>30746</v>
      </c>
      <c r="I382">
        <f>INDEX(CBS_landbouw_2018!$C:$I,MATCH(Verdeelsleutels_absoluut!$C382,CBS_landbouw_2018!$B:$B,0),MATCH(Verdeelsleutels_absoluut!I$1,CBS_landbouw_2018!$C$1:$I$1,0))</f>
        <v>431976</v>
      </c>
      <c r="J382">
        <f>INDEX(CBS_landbouw_2018!$C:$I,MATCH(Verdeelsleutels_absoluut!$C382,CBS_landbouw_2018!$B:$B,0),MATCH(Verdeelsleutels_absoluut!J$1,CBS_landbouw_2018!$C$1:$I$1,0))</f>
        <v>397476</v>
      </c>
      <c r="K382">
        <f>INDEX(CBS_landbouw_2018!$C:$I,MATCH(Verdeelsleutels_absoluut!$C382,CBS_landbouw_2018!$B:$B,0),MATCH(Verdeelsleutels_absoluut!K$1,CBS_landbouw_2018!$C$1:$I$1,0))</f>
        <v>13390</v>
      </c>
      <c r="L382">
        <f t="shared" si="14"/>
        <v>1701621</v>
      </c>
      <c r="M382" s="5">
        <f>SUM(INDEX(CBS_bodemgebruik_2015!$C:$I,MATCH("Bellingwedde",CBS_bodemgebruik_2015!$B:$B,0),MATCH(Verdeelsleutels_absoluut!M$1,CBS_bodemgebruik_2015!$C$1:$I$1,0)),INDEX(CBS_bodemgebruik_2015!$C:$I,MATCH("Vlagtwedde",CBS_bodemgebruik_2015!$B:$B,0),MATCH(Verdeelsleutels_absoluut!M$1,CBS_bodemgebruik_2015!$C$1:$I$1,0)))</f>
        <v>23507</v>
      </c>
      <c r="N382" s="5">
        <f>SUM(INDEX(CBS_bodemgebruik_2015!$C:$I,MATCH("Bellingwedde",CBS_bodemgebruik_2015!$B:$B,0),MATCH(Verdeelsleutels_absoluut!N$1,CBS_bodemgebruik_2015!$C$1:$I$1,0)),INDEX(CBS_bodemgebruik_2015!$C:$I,MATCH("Vlagtwedde",CBS_bodemgebruik_2015!$B:$B,0),MATCH(Verdeelsleutels_absoluut!N$1,CBS_bodemgebruik_2015!$C$1:$I$1,0)))</f>
        <v>52</v>
      </c>
      <c r="O382" s="5">
        <f>SUM(INDEX(CBS_bodemgebruik_2015!$C:$I,MATCH("Bellingwedde",CBS_bodemgebruik_2015!$B:$B,0),MATCH(Verdeelsleutels_absoluut!O$1,CBS_bodemgebruik_2015!$C$1:$I$1,0)),INDEX(CBS_bodemgebruik_2015!$C:$I,MATCH("Vlagtwedde",CBS_bodemgebruik_2015!$B:$B,0),MATCH(Verdeelsleutels_absoluut!O$1,CBS_bodemgebruik_2015!$C$1:$I$1,0)))</f>
        <v>1557</v>
      </c>
      <c r="P382" s="5">
        <f>SUM(INDEX(CBS_bodemgebruik_2015!$C:$I,MATCH("Bellingwedde",CBS_bodemgebruik_2015!$B:$B,0),MATCH(Verdeelsleutels_absoluut!P$1,CBS_bodemgebruik_2015!$C$1:$I$1,0)),INDEX(CBS_bodemgebruik_2015!$C:$I,MATCH("Vlagtwedde",CBS_bodemgebruik_2015!$B:$B,0),MATCH(Verdeelsleutels_absoluut!P$1,CBS_bodemgebruik_2015!$C$1:$I$1,0)))</f>
        <v>61</v>
      </c>
      <c r="Q382" s="5">
        <f>SUM(INDEX(CBS_bodemgebruik_2015!$C:$I,MATCH("Bellingwedde",CBS_bodemgebruik_2015!$B:$B,0),MATCH(Verdeelsleutels_absoluut!Q$1,CBS_bodemgebruik_2015!$C$1:$I$1,0)),INDEX(CBS_bodemgebruik_2015!$C:$I,MATCH("Vlagtwedde",CBS_bodemgebruik_2015!$B:$B,0),MATCH(Verdeelsleutels_absoluut!Q$1,CBS_bodemgebruik_2015!$C$1:$I$1,0)))</f>
        <v>344</v>
      </c>
      <c r="R382" s="5">
        <f>SUM(INDEX(CBS_bodemgebruik_2015!$C:$I,MATCH("Bellingwedde",CBS_bodemgebruik_2015!$B:$B,0),MATCH(Verdeelsleutels_absoluut!R$1,CBS_bodemgebruik_2015!$C$1:$I$1,0)),INDEX(CBS_bodemgebruik_2015!$C:$I,MATCH("Vlagtwedde",CBS_bodemgebruik_2015!$B:$B,0),MATCH(Verdeelsleutels_absoluut!R$1,CBS_bodemgebruik_2015!$C$1:$I$1,0)))</f>
        <v>50</v>
      </c>
      <c r="S382" s="5">
        <f>SUM(INDEX(CBS_bodemgebruik_2015!$C:$I,MATCH("Bellingwedde",CBS_bodemgebruik_2015!$B:$B,0),MATCH(Verdeelsleutels_absoluut!S$1,CBS_bodemgebruik_2015!$C$1:$I$1,0)),INDEX(CBS_bodemgebruik_2015!$C:$I,MATCH("Vlagtwedde",CBS_bodemgebruik_2015!$B:$B,0),MATCH(Verdeelsleutels_absoluut!S$1,CBS_bodemgebruik_2015!$C$1:$I$1,0)))</f>
        <v>344</v>
      </c>
      <c r="T382">
        <f t="shared" si="13"/>
        <v>738</v>
      </c>
      <c r="U382">
        <f>INDEX(CBS_wegen_2019!B:C,MATCH(C382,CBS_wegen_2019!B:B,0),2)</f>
        <v>630</v>
      </c>
    </row>
    <row r="383" spans="2:21">
      <c r="B383" t="str">
        <f>INDEX('ETLocal datasets'!B:C,MATCH(Verdeelsleutels_absoluut!C383,'ETLocal datasets'!C:C,0),1)</f>
        <v>GM1952</v>
      </c>
      <c r="C383" t="str">
        <f>'ETLocal datasets'!C369</f>
        <v>Midden-Groningen</v>
      </c>
      <c r="D383">
        <f>INDEX(CBS_bevolking_2018!B:C,MATCH(Verdeelsleutels_absoluut!C383,CBS_bevolking_2018!B:B,0),2)</f>
        <v>60899</v>
      </c>
      <c r="E383">
        <f>INDEX(CBS_landbouw_2018!$C:$I,MATCH(Verdeelsleutels_absoluut!$C383,CBS_landbouw_2018!$B:$B,0),MATCH(Verdeelsleutels_absoluut!E$1,CBS_landbouw_2018!$C$1:$I$1,0))</f>
        <v>1859666</v>
      </c>
      <c r="F383">
        <f>INDEX(CBS_landbouw_2018!$C:$I,MATCH(Verdeelsleutels_absoluut!$C383,CBS_landbouw_2018!$B:$B,0),MATCH(Verdeelsleutels_absoluut!F$1,CBS_landbouw_2018!$C$1:$I$1,0))</f>
        <v>380206</v>
      </c>
      <c r="G383">
        <f>INDEX(CBS_landbouw_2018!$C:$I,MATCH(Verdeelsleutels_absoluut!$C383,CBS_landbouw_2018!$B:$B,0),MATCH(Verdeelsleutels_absoluut!G$1,CBS_landbouw_2018!$C$1:$I$1,0))</f>
        <v>9778</v>
      </c>
      <c r="H383">
        <f>INDEX(CBS_landbouw_2018!$C:$I,MATCH(Verdeelsleutels_absoluut!$C383,CBS_landbouw_2018!$B:$B,0),MATCH(Verdeelsleutels_absoluut!H$1,CBS_landbouw_2018!$C$1:$I$1,0))</f>
        <v>20543</v>
      </c>
      <c r="I383">
        <f>INDEX(CBS_landbouw_2018!$C:$I,MATCH(Verdeelsleutels_absoluut!$C383,CBS_landbouw_2018!$B:$B,0),MATCH(Verdeelsleutels_absoluut!I$1,CBS_landbouw_2018!$C$1:$I$1,0))</f>
        <v>768868</v>
      </c>
      <c r="J383">
        <f>INDEX(CBS_landbouw_2018!$C:$I,MATCH(Verdeelsleutels_absoluut!$C383,CBS_landbouw_2018!$B:$B,0),MATCH(Verdeelsleutels_absoluut!J$1,CBS_landbouw_2018!$C$1:$I$1,0))</f>
        <v>445786</v>
      </c>
      <c r="K383">
        <f>INDEX(CBS_landbouw_2018!$C:$I,MATCH(Verdeelsleutels_absoluut!$C383,CBS_landbouw_2018!$B:$B,0),MATCH(Verdeelsleutels_absoluut!K$1,CBS_landbouw_2018!$C$1:$I$1,0))</f>
        <v>6561</v>
      </c>
      <c r="L383">
        <f t="shared" si="14"/>
        <v>1479460</v>
      </c>
      <c r="M383" s="5">
        <f>SUM(INDEX(CBS_bodemgebruik_2015!$C:$I,MATCH("Hoogezand-Sappemeer",CBS_bodemgebruik_2015!$B:$B,0),MATCH(Verdeelsleutels_absoluut!M$1,CBS_bodemgebruik_2015!$C$1:$I$1,0)),INDEX(CBS_bodemgebruik_2015!$C:$I,MATCH("Slochteren",CBS_bodemgebruik_2015!$B:$B,0),MATCH(Verdeelsleutels_absoluut!M$1,CBS_bodemgebruik_2015!$C$1:$I$1,0)),INDEX(CBS_bodemgebruik_2015!$C:$I,MATCH("Menterwolde",CBS_bodemgebruik_2015!$B:$B,0),MATCH(Verdeelsleutels_absoluut!M$1,CBS_bodemgebruik_2015!$C$1:$I$1,0)))</f>
        <v>23518</v>
      </c>
      <c r="N383" s="5">
        <f>SUM(INDEX(CBS_bodemgebruik_2015!$C:$I,MATCH("Hoogezand-Sappemeer",CBS_bodemgebruik_2015!$B:$B,0),MATCH(Verdeelsleutels_absoluut!N$1,CBS_bodemgebruik_2015!$C$1:$I$1,0)),INDEX(CBS_bodemgebruik_2015!$C:$I,MATCH("Slochteren",CBS_bodemgebruik_2015!$B:$B,0),MATCH(Verdeelsleutels_absoluut!N$1,CBS_bodemgebruik_2015!$C$1:$I$1,0)),INDEX(CBS_bodemgebruik_2015!$C:$I,MATCH("Menterwolde",CBS_bodemgebruik_2015!$B:$B,0),MATCH(Verdeelsleutels_absoluut!N$1,CBS_bodemgebruik_2015!$C$1:$I$1,0)))</f>
        <v>149</v>
      </c>
      <c r="O383" s="5">
        <f>SUM(INDEX(CBS_bodemgebruik_2015!$C:$I,MATCH("Hoogezand-Sappemeer",CBS_bodemgebruik_2015!$B:$B,0),MATCH(Verdeelsleutels_absoluut!O$1,CBS_bodemgebruik_2015!$C$1:$I$1,0)),INDEX(CBS_bodemgebruik_2015!$C:$I,MATCH("Slochteren",CBS_bodemgebruik_2015!$B:$B,0),MATCH(Verdeelsleutels_absoluut!O$1,CBS_bodemgebruik_2015!$C$1:$I$1,0)),INDEX(CBS_bodemgebruik_2015!$C:$I,MATCH("Menterwolde",CBS_bodemgebruik_2015!$B:$B,0),MATCH(Verdeelsleutels_absoluut!O$1,CBS_bodemgebruik_2015!$C$1:$I$1,0)))</f>
        <v>1055</v>
      </c>
      <c r="P383" s="5">
        <f>SUM(INDEX(CBS_bodemgebruik_2015!$C:$I,MATCH("Hoogezand-Sappemeer",CBS_bodemgebruik_2015!$B:$B,0),MATCH(Verdeelsleutels_absoluut!P$1,CBS_bodemgebruik_2015!$C$1:$I$1,0)),INDEX(CBS_bodemgebruik_2015!$C:$I,MATCH("Slochteren",CBS_bodemgebruik_2015!$B:$B,0),MATCH(Verdeelsleutels_absoluut!P$1,CBS_bodemgebruik_2015!$C$1:$I$1,0)),INDEX(CBS_bodemgebruik_2015!$C:$I,MATCH("Menterwolde",CBS_bodemgebruik_2015!$B:$B,0),MATCH(Verdeelsleutels_absoluut!P$1,CBS_bodemgebruik_2015!$C$1:$I$1,0)))</f>
        <v>25</v>
      </c>
      <c r="Q383" s="5">
        <f>SUM(INDEX(CBS_bodemgebruik_2015!$C:$I,MATCH("Hoogezand-Sappemeer",CBS_bodemgebruik_2015!$B:$B,0),MATCH(Verdeelsleutels_absoluut!Q$1,CBS_bodemgebruik_2015!$C$1:$I$1,0)),INDEX(CBS_bodemgebruik_2015!$C:$I,MATCH("Slochteren",CBS_bodemgebruik_2015!$B:$B,0),MATCH(Verdeelsleutels_absoluut!Q$1,CBS_bodemgebruik_2015!$C$1:$I$1,0)),INDEX(CBS_bodemgebruik_2015!$C:$I,MATCH("Menterwolde",CBS_bodemgebruik_2015!$B:$B,0),MATCH(Verdeelsleutels_absoluut!Q$1,CBS_bodemgebruik_2015!$C$1:$I$1,0)))</f>
        <v>992</v>
      </c>
      <c r="R383" s="5">
        <f>SUM(INDEX(CBS_bodemgebruik_2015!$C:$I,MATCH("Hoogezand-Sappemeer",CBS_bodemgebruik_2015!$B:$B,0),MATCH(Verdeelsleutels_absoluut!R$1,CBS_bodemgebruik_2015!$C$1:$I$1,0)),INDEX(CBS_bodemgebruik_2015!$C:$I,MATCH("Slochteren",CBS_bodemgebruik_2015!$B:$B,0),MATCH(Verdeelsleutels_absoluut!R$1,CBS_bodemgebruik_2015!$C$1:$I$1,0)),INDEX(CBS_bodemgebruik_2015!$C:$I,MATCH("Menterwolde",CBS_bodemgebruik_2015!$B:$B,0),MATCH(Verdeelsleutels_absoluut!R$1,CBS_bodemgebruik_2015!$C$1:$I$1,0)))</f>
        <v>90</v>
      </c>
      <c r="S383" s="5">
        <f>SUM(INDEX(CBS_bodemgebruik_2015!$C:$I,MATCH("Hoogezand-Sappemeer",CBS_bodemgebruik_2015!$B:$B,0),MATCH(Verdeelsleutels_absoluut!S$1,CBS_bodemgebruik_2015!$C$1:$I$1,0)),INDEX(CBS_bodemgebruik_2015!$C:$I,MATCH("Slochteren",CBS_bodemgebruik_2015!$B:$B,0),MATCH(Verdeelsleutels_absoluut!S$1,CBS_bodemgebruik_2015!$C$1:$I$1,0)),INDEX(CBS_bodemgebruik_2015!$C:$I,MATCH("Menterwolde",CBS_bodemgebruik_2015!$B:$B,0),MATCH(Verdeelsleutels_absoluut!S$1,CBS_bodemgebruik_2015!$C$1:$I$1,0)))</f>
        <v>1517</v>
      </c>
      <c r="T383">
        <f t="shared" si="13"/>
        <v>2599</v>
      </c>
      <c r="U383">
        <f>INDEX(CBS_wegen_2019!B:C,MATCH(C383,CBS_wegen_2019!B:B,0),2)</f>
        <v>682</v>
      </c>
    </row>
    <row r="384" spans="2:21">
      <c r="B384" t="str">
        <f>INDEX('ETLocal datasets'!B:C,MATCH(Verdeelsleutels_absoluut!C384,'ETLocal datasets'!C:C,0),1)</f>
        <v>GM1955</v>
      </c>
      <c r="C384" t="str">
        <f>'ETLocal datasets'!C370</f>
        <v>Montferland</v>
      </c>
      <c r="D384">
        <f>INDEX(CBS_bevolking_2018!B:C,MATCH(Verdeelsleutels_absoluut!C384,CBS_bevolking_2018!B:B,0),2)</f>
        <v>36026</v>
      </c>
      <c r="E384">
        <f>INDEX(CBS_landbouw_2018!$C:$I,MATCH(Verdeelsleutels_absoluut!$C384,CBS_landbouw_2018!$B:$B,0),MATCH(Verdeelsleutels_absoluut!E$1,CBS_landbouw_2018!$C$1:$I$1,0))</f>
        <v>562786</v>
      </c>
      <c r="F384">
        <f>INDEX(CBS_landbouw_2018!$C:$I,MATCH(Verdeelsleutels_absoluut!$C384,CBS_landbouw_2018!$B:$B,0),MATCH(Verdeelsleutels_absoluut!F$1,CBS_landbouw_2018!$C$1:$I$1,0))</f>
        <v>262811</v>
      </c>
      <c r="G384">
        <f>INDEX(CBS_landbouw_2018!$C:$I,MATCH(Verdeelsleutels_absoluut!$C384,CBS_landbouw_2018!$B:$B,0),MATCH(Verdeelsleutels_absoluut!G$1,CBS_landbouw_2018!$C$1:$I$1,0))</f>
        <v>6504</v>
      </c>
      <c r="H384">
        <f>INDEX(CBS_landbouw_2018!$C:$I,MATCH(Verdeelsleutels_absoluut!$C384,CBS_landbouw_2018!$B:$B,0),MATCH(Verdeelsleutels_absoluut!H$1,CBS_landbouw_2018!$C$1:$I$1,0))</f>
        <v>61231</v>
      </c>
      <c r="I384">
        <f>INDEX(CBS_landbouw_2018!$C:$I,MATCH(Verdeelsleutels_absoluut!$C384,CBS_landbouw_2018!$B:$B,0),MATCH(Verdeelsleutels_absoluut!I$1,CBS_landbouw_2018!$C$1:$I$1,0))</f>
        <v>216813</v>
      </c>
      <c r="J384">
        <f>INDEX(CBS_landbouw_2018!$C:$I,MATCH(Verdeelsleutels_absoluut!$C384,CBS_landbouw_2018!$B:$B,0),MATCH(Verdeelsleutels_absoluut!J$1,CBS_landbouw_2018!$C$1:$I$1,0))</f>
        <v>56817</v>
      </c>
      <c r="K384">
        <f>INDEX(CBS_landbouw_2018!$C:$I,MATCH(Verdeelsleutels_absoluut!$C384,CBS_landbouw_2018!$B:$B,0),MATCH(Verdeelsleutels_absoluut!K$1,CBS_landbouw_2018!$C$1:$I$1,0))</f>
        <v>620</v>
      </c>
      <c r="L384">
        <f t="shared" si="14"/>
        <v>299975</v>
      </c>
      <c r="M384">
        <f>INDEX(CBS_bodemgebruik_2015!$C:$F,MATCH(Verdeelsleutels_absoluut!$C384,CBS_bodemgebruik_2015!$B:$B,0),MATCH(Verdeelsleutels_absoluut!M$1,CBS_bodemgebruik_2015!$C$1:$F$1,0))</f>
        <v>7384</v>
      </c>
      <c r="N384">
        <f>INDEX(CBS_bodemgebruik_2015!$C:$F,MATCH(Verdeelsleutels_absoluut!$C384,CBS_bodemgebruik_2015!$B:$B,0),MATCH(Verdeelsleutels_absoluut!N$1,CBS_bodemgebruik_2015!$C$1:$F$1,0))</f>
        <v>19</v>
      </c>
      <c r="O384">
        <f>INDEX(CBS_bodemgebruik_2015!$C:$F,MATCH(Verdeelsleutels_absoluut!$C384,CBS_bodemgebruik_2015!$B:$B,0),MATCH(Verdeelsleutels_absoluut!O$1,CBS_bodemgebruik_2015!$C$1:$F$1,0))</f>
        <v>1791</v>
      </c>
      <c r="P384">
        <f>INDEX(CBS_bodemgebruik_2015!$C:$F,MATCH(Verdeelsleutels_absoluut!$C384,CBS_bodemgebruik_2015!$B:$B,0),MATCH(Verdeelsleutels_absoluut!P$1,CBS_bodemgebruik_2015!$C$1:$F$1,0))</f>
        <v>32</v>
      </c>
      <c r="Q384">
        <f>INDEX(CBS_bodemgebruik_2015!$C:$I,MATCH(Verdeelsleutels_absoluut!$C384,CBS_bodemgebruik_2015!$B:$B,0),MATCH(Verdeelsleutels_absoluut!Q$1,CBS_bodemgebruik_2015!$C$1:$I$1,0))</f>
        <v>2</v>
      </c>
      <c r="R384">
        <f>INDEX(CBS_bodemgebruik_2015!$C:$I,MATCH(Verdeelsleutels_absoluut!$C384,CBS_bodemgebruik_2015!$B:$B,0),MATCH(Verdeelsleutels_absoluut!R$1,CBS_bodemgebruik_2015!$C$1:$I$1,0))</f>
        <v>36</v>
      </c>
      <c r="S384">
        <f>INDEX(CBS_bodemgebruik_2015!$C:$I,MATCH(Verdeelsleutels_absoluut!$C384,CBS_bodemgebruik_2015!$B:$B,0),MATCH(Verdeelsleutels_absoluut!S$1,CBS_bodemgebruik_2015!$C$1:$I$1,0))</f>
        <v>58</v>
      </c>
      <c r="T384">
        <f t="shared" si="13"/>
        <v>96</v>
      </c>
      <c r="U384">
        <f>INDEX(CBS_wegen_2019!B:C,MATCH(C384,CBS_wegen_2019!B:B,0),2)</f>
        <v>411</v>
      </c>
    </row>
    <row r="385" spans="2:21">
      <c r="B385" t="str">
        <f>INDEX('ETLocal datasets'!B:C,MATCH(Verdeelsleutels_absoluut!C385,'ETLocal datasets'!C:C,0),1)</f>
        <v>GM1960</v>
      </c>
      <c r="C385" t="str">
        <f>'ETLocal datasets'!C371</f>
        <v>West Betuwe</v>
      </c>
      <c r="D385" s="5">
        <f>SUM(INDEX(CBS_bevolking_2018!$B:$C,MATCH("Geldermalsen",CBS_bevolking_2018!$B:$B,0),2),INDEX(CBS_bevolking_2018!$B:$C,MATCH("Neerijnen",CBS_bevolking_2018!$B:$B,0),2),INDEX(CBS_bevolking_2018!$B:$C,MATCH("Lingewaal",CBS_bevolking_2018!$B:$B,0),2))</f>
        <v>50697</v>
      </c>
      <c r="E385" s="5">
        <f>SUM(INDEX(CBS_landbouw_2018!$C:$I,MATCH("Geldermalsen",CBS_landbouw_2018!$B:$B,0),MATCH(Verdeelsleutels_absoluut!E$1,CBS_landbouw_2018!$C$1:$I$1,0)),INDEX(CBS_landbouw_2018!$C:$I,MATCH("Neerijnen",CBS_landbouw_2018!$B:$B,0),MATCH(Verdeelsleutels_absoluut!E$1,CBS_landbouw_2018!$C$1:$I$1,0)),INDEX(CBS_landbouw_2018!$C:$I,MATCH("Lingewaal",CBS_landbouw_2018!$B:$B,0),MATCH(Verdeelsleutels_absoluut!E$1,CBS_landbouw_2018!$C$1:$I$1,0)))</f>
        <v>1297404</v>
      </c>
      <c r="F385" s="5">
        <f>SUM(INDEX(CBS_landbouw_2018!$C:$I,MATCH("Geldermalsen",CBS_landbouw_2018!$B:$B,0),MATCH(Verdeelsleutels_absoluut!F$1,CBS_landbouw_2018!$C$1:$I$1,0)),INDEX(CBS_landbouw_2018!$C:$I,MATCH("Neerijnen",CBS_landbouw_2018!$B:$B,0),MATCH(Verdeelsleutels_absoluut!F$1,CBS_landbouw_2018!$C$1:$I$1,0)),INDEX(CBS_landbouw_2018!$C:$I,MATCH("Lingewaal",CBS_landbouw_2018!$B:$B,0),MATCH(Verdeelsleutels_absoluut!F$1,CBS_landbouw_2018!$C$1:$I$1,0)))</f>
        <v>702098</v>
      </c>
      <c r="G385" s="5">
        <f>SUM(INDEX(CBS_landbouw_2018!$C:$I,MATCH("Geldermalsen",CBS_landbouw_2018!$B:$B,0),MATCH(Verdeelsleutels_absoluut!G$1,CBS_landbouw_2018!$C$1:$I$1,0)),INDEX(CBS_landbouw_2018!$C:$I,MATCH("Neerijnen",CBS_landbouw_2018!$B:$B,0),MATCH(Verdeelsleutels_absoluut!G$1,CBS_landbouw_2018!$C$1:$I$1,0)),INDEX(CBS_landbouw_2018!$C:$I,MATCH("Lingewaal",CBS_landbouw_2018!$B:$B,0),MATCH(Verdeelsleutels_absoluut!G$1,CBS_landbouw_2018!$C$1:$I$1,0)))</f>
        <v>12967</v>
      </c>
      <c r="H385" s="5">
        <f>SUM(INDEX(CBS_landbouw_2018!$C:$I,MATCH("Geldermalsen",CBS_landbouw_2018!$B:$B,0),MATCH(Verdeelsleutels_absoluut!H$1,CBS_landbouw_2018!$C$1:$I$1,0)),INDEX(CBS_landbouw_2018!$C:$I,MATCH("Neerijnen",CBS_landbouw_2018!$B:$B,0),MATCH(Verdeelsleutels_absoluut!H$1,CBS_landbouw_2018!$C$1:$I$1,0)),INDEX(CBS_landbouw_2018!$C:$I,MATCH("Lingewaal",CBS_landbouw_2018!$B:$B,0),MATCH(Verdeelsleutels_absoluut!H$1,CBS_landbouw_2018!$C$1:$I$1,0)))</f>
        <v>29808</v>
      </c>
      <c r="I385" s="5">
        <f>SUM(INDEX(CBS_landbouw_2018!$C:$I,MATCH("Geldermalsen",CBS_landbouw_2018!$B:$B,0),MATCH(Verdeelsleutels_absoluut!I$1,CBS_landbouw_2018!$C$1:$I$1,0)),INDEX(CBS_landbouw_2018!$C:$I,MATCH("Neerijnen",CBS_landbouw_2018!$B:$B,0),MATCH(Verdeelsleutels_absoluut!I$1,CBS_landbouw_2018!$C$1:$I$1,0)),INDEX(CBS_landbouw_2018!$C:$I,MATCH("Lingewaal",CBS_landbouw_2018!$B:$B,0),MATCH(Verdeelsleutels_absoluut!I$1,CBS_landbouw_2018!$C$1:$I$1,0)))</f>
        <v>213838</v>
      </c>
      <c r="J385" s="5">
        <f>SUM(INDEX(CBS_landbouw_2018!$C:$I,MATCH("Geldermalsen",CBS_landbouw_2018!$B:$B,0),MATCH(Verdeelsleutels_absoluut!J$1,CBS_landbouw_2018!$C$1:$I$1,0)),INDEX(CBS_landbouw_2018!$C:$I,MATCH("Neerijnen",CBS_landbouw_2018!$B:$B,0),MATCH(Verdeelsleutels_absoluut!J$1,CBS_landbouw_2018!$C$1:$I$1,0)),INDEX(CBS_landbouw_2018!$C:$I,MATCH("Lingewaal",CBS_landbouw_2018!$B:$B,0),MATCH(Verdeelsleutels_absoluut!J$1,CBS_landbouw_2018!$C$1:$I$1,0)))</f>
        <v>50333</v>
      </c>
      <c r="K385" s="5">
        <f>SUM(INDEX(CBS_landbouw_2018!$C:$I,MATCH("Geldermalsen",CBS_landbouw_2018!$B:$B,0),MATCH(Verdeelsleutels_absoluut!K$1,CBS_landbouw_2018!$C$1:$I$1,0)),INDEX(CBS_landbouw_2018!$C:$I,MATCH("Neerijnen",CBS_landbouw_2018!$B:$B,0),MATCH(Verdeelsleutels_absoluut!K$1,CBS_landbouw_2018!$C$1:$I$1,0)),INDEX(CBS_landbouw_2018!$C:$I,MATCH("Lingewaal",CBS_landbouw_2018!$B:$B,0),MATCH(Verdeelsleutels_absoluut!K$1,CBS_landbouw_2018!$C$1:$I$1,0)))</f>
        <v>2918</v>
      </c>
      <c r="L385">
        <f t="shared" si="14"/>
        <v>595306</v>
      </c>
      <c r="M385" s="5">
        <f>SUM(INDEX(CBS_bodemgebruik_2015!$C:$I,MATCH("Geldermalsen",CBS_bodemgebruik_2015!$B:$B,0),MATCH(Verdeelsleutels_absoluut!M$1,CBS_bodemgebruik_2015!$C$1:$I$1,0)),INDEX(CBS_bodemgebruik_2015!$C:$I,MATCH("Neerijnen",CBS_bodemgebruik_2015!$B:$B,0),MATCH(Verdeelsleutels_absoluut!M$1,CBS_bodemgebruik_2015!$C$1:$I$1,0)),INDEX(CBS_bodemgebruik_2015!$C:$I,MATCH("Lingewaal",CBS_bodemgebruik_2015!$B:$B,0),MATCH(Verdeelsleutels_absoluut!M$1,CBS_bodemgebruik_2015!$C$1:$I$1,0)))</f>
        <v>17436</v>
      </c>
      <c r="N385" s="5">
        <f>SUM(INDEX(CBS_bodemgebruik_2015!$C:$I,MATCH("Geldermalsen",CBS_bodemgebruik_2015!$B:$B,0),MATCH(Verdeelsleutels_absoluut!N$1,CBS_bodemgebruik_2015!$C$1:$I$1,0)),INDEX(CBS_bodemgebruik_2015!$C:$I,MATCH("Neerijnen",CBS_bodemgebruik_2015!$B:$B,0),MATCH(Verdeelsleutels_absoluut!N$1,CBS_bodemgebruik_2015!$C$1:$I$1,0)),INDEX(CBS_bodemgebruik_2015!$C:$I,MATCH("Lingewaal",CBS_bodemgebruik_2015!$B:$B,0),MATCH(Verdeelsleutels_absoluut!N$1,CBS_bodemgebruik_2015!$C$1:$I$1,0)))</f>
        <v>23</v>
      </c>
      <c r="O385" s="5">
        <f>SUM(INDEX(CBS_bodemgebruik_2015!$C:$I,MATCH("Geldermalsen",CBS_bodemgebruik_2015!$B:$B,0),MATCH(Verdeelsleutels_absoluut!O$1,CBS_bodemgebruik_2015!$C$1:$I$1,0)),INDEX(CBS_bodemgebruik_2015!$C:$I,MATCH("Neerijnen",CBS_bodemgebruik_2015!$B:$B,0),MATCH(Verdeelsleutels_absoluut!O$1,CBS_bodemgebruik_2015!$C$1:$I$1,0)),INDEX(CBS_bodemgebruik_2015!$C:$I,MATCH("Lingewaal",CBS_bodemgebruik_2015!$B:$B,0),MATCH(Verdeelsleutels_absoluut!O$1,CBS_bodemgebruik_2015!$C$1:$I$1,0)))</f>
        <v>1081</v>
      </c>
      <c r="P385" s="5">
        <f>SUM(INDEX(CBS_bodemgebruik_2015!$C:$I,MATCH("Geldermalsen",CBS_bodemgebruik_2015!$B:$B,0),MATCH(Verdeelsleutels_absoluut!P$1,CBS_bodemgebruik_2015!$C$1:$I$1,0)),INDEX(CBS_bodemgebruik_2015!$C:$I,MATCH("Neerijnen",CBS_bodemgebruik_2015!$B:$B,0),MATCH(Verdeelsleutels_absoluut!P$1,CBS_bodemgebruik_2015!$C$1:$I$1,0)),INDEX(CBS_bodemgebruik_2015!$C:$I,MATCH("Lingewaal",CBS_bodemgebruik_2015!$B:$B,0),MATCH(Verdeelsleutels_absoluut!P$1,CBS_bodemgebruik_2015!$C$1:$I$1,0)))</f>
        <v>43</v>
      </c>
      <c r="Q385" s="5">
        <f>SUM(INDEX(CBS_bodemgebruik_2015!$C:$I,MATCH("Geldermalsen",CBS_bodemgebruik_2015!$B:$B,0),MATCH(Verdeelsleutels_absoluut!Q$1,CBS_bodemgebruik_2015!$C$1:$I$1,0)),INDEX(CBS_bodemgebruik_2015!$C:$I,MATCH("Neerijnen",CBS_bodemgebruik_2015!$B:$B,0),MATCH(Verdeelsleutels_absoluut!Q$1,CBS_bodemgebruik_2015!$C$1:$I$1,0)),INDEX(CBS_bodemgebruik_2015!$C:$I,MATCH("Lingewaal",CBS_bodemgebruik_2015!$B:$B,0),MATCH(Verdeelsleutels_absoluut!Q$1,CBS_bodemgebruik_2015!$C$1:$I$1,0)))</f>
        <v>141</v>
      </c>
      <c r="R385" s="5">
        <f>SUM(INDEX(CBS_bodemgebruik_2015!$C:$I,MATCH("Geldermalsen",CBS_bodemgebruik_2015!$B:$B,0),MATCH(Verdeelsleutels_absoluut!R$1,CBS_bodemgebruik_2015!$C$1:$I$1,0)),INDEX(CBS_bodemgebruik_2015!$C:$I,MATCH("Neerijnen",CBS_bodemgebruik_2015!$B:$B,0),MATCH(Verdeelsleutels_absoluut!R$1,CBS_bodemgebruik_2015!$C$1:$I$1,0)),INDEX(CBS_bodemgebruik_2015!$C:$I,MATCH("Lingewaal",CBS_bodemgebruik_2015!$B:$B,0),MATCH(Verdeelsleutels_absoluut!R$1,CBS_bodemgebruik_2015!$C$1:$I$1,0)))</f>
        <v>27</v>
      </c>
      <c r="S385" s="5">
        <f>SUM(INDEX(CBS_bodemgebruik_2015!$C:$I,MATCH("Geldermalsen",CBS_bodemgebruik_2015!$B:$B,0),MATCH(Verdeelsleutels_absoluut!S$1,CBS_bodemgebruik_2015!$C$1:$I$1,0)),INDEX(CBS_bodemgebruik_2015!$C:$I,MATCH("Neerijnen",CBS_bodemgebruik_2015!$B:$B,0),MATCH(Verdeelsleutels_absoluut!S$1,CBS_bodemgebruik_2015!$C$1:$I$1,0)),INDEX(CBS_bodemgebruik_2015!$C:$I,MATCH("Lingewaal",CBS_bodemgebruik_2015!$B:$B,0),MATCH(Verdeelsleutels_absoluut!S$1,CBS_bodemgebruik_2015!$C$1:$I$1,0)))</f>
        <v>633</v>
      </c>
      <c r="T385">
        <f t="shared" si="13"/>
        <v>801</v>
      </c>
      <c r="U385" s="5">
        <f>SUM(INDEX(CBS_wegen_2019!$B:$C,MATCH("Geldermalsen",CBS_wegen_2019!$B:$B,0),2),INDEX(CBS_wegen_2019!$B:$C,MATCH("Neerijnen",CBS_wegen_2019!$B:$B,0),2),INDEX(CBS_wegen_2019!$B:$C,MATCH("Lingewaal",CBS_wegen_2019!$B:$B,0),2))</f>
        <v>623</v>
      </c>
    </row>
    <row r="386" spans="2:21">
      <c r="B386" t="str">
        <f>INDEX('ETLocal datasets'!B:C,MATCH(Verdeelsleutels_absoluut!C386,'ETLocal datasets'!C:C,0),1)</f>
        <v>GM1961</v>
      </c>
      <c r="C386" t="str">
        <f>'ETLocal datasets'!C372</f>
        <v>Vijfheerenlanden</v>
      </c>
      <c r="D386" s="5">
        <f>SUM(INDEX(CBS_bevolking_2018!$B:$C,MATCH("Leerdam",CBS_bevolking_2018!$B:$B,0),2),INDEX(CBS_bevolking_2018!$B:$C,MATCH("Vianen",CBS_bevolking_2018!$B:$B,0),2),INDEX(CBS_bevolking_2018!$B:$C,MATCH("Zederik",CBS_bevolking_2018!$B:$B,0),2))</f>
        <v>55712</v>
      </c>
      <c r="E386" s="5">
        <f>SUM(INDEX(CBS_landbouw_2018!$C:$I,MATCH("Leerdam",CBS_landbouw_2018!$B:$B,0),MATCH(Verdeelsleutels_absoluut!E$1,CBS_landbouw_2018!$C$1:$I$1,0)),INDEX(CBS_landbouw_2018!$C:$I,MATCH("Vianen",CBS_landbouw_2018!$B:$B,0),MATCH(Verdeelsleutels_absoluut!E$1,CBS_landbouw_2018!$C$1:$I$1,0)),INDEX(CBS_landbouw_2018!$C:$I,MATCH("Zederik",CBS_landbouw_2018!$B:$B,0),MATCH(Verdeelsleutels_absoluut!E$1,CBS_landbouw_2018!$C$1:$I$1,0)))</f>
        <v>894807</v>
      </c>
      <c r="F386" s="5">
        <f>SUM(INDEX(CBS_landbouw_2018!$C:$I,MATCH("Leerdam",CBS_landbouw_2018!$B:$B,0),MATCH(Verdeelsleutels_absoluut!F$1,CBS_landbouw_2018!$C$1:$I$1,0)),INDEX(CBS_landbouw_2018!$C:$I,MATCH("Vianen",CBS_landbouw_2018!$B:$B,0),MATCH(Verdeelsleutels_absoluut!F$1,CBS_landbouw_2018!$C$1:$I$1,0)),INDEX(CBS_landbouw_2018!$C:$I,MATCH("Zederik",CBS_landbouw_2018!$B:$B,0),MATCH(Verdeelsleutels_absoluut!F$1,CBS_landbouw_2018!$C$1:$I$1,0)))</f>
        <v>680110</v>
      </c>
      <c r="G386" s="5">
        <f>SUM(INDEX(CBS_landbouw_2018!$C:$I,MATCH("Leerdam",CBS_landbouw_2018!$B:$B,0),MATCH(Verdeelsleutels_absoluut!G$1,CBS_landbouw_2018!$C$1:$I$1,0)),INDEX(CBS_landbouw_2018!$C:$I,MATCH("Vianen",CBS_landbouw_2018!$B:$B,0),MATCH(Verdeelsleutels_absoluut!G$1,CBS_landbouw_2018!$C$1:$I$1,0)),INDEX(CBS_landbouw_2018!$C:$I,MATCH("Zederik",CBS_landbouw_2018!$B:$B,0),MATCH(Verdeelsleutels_absoluut!G$1,CBS_landbouw_2018!$C$1:$I$1,0)))</f>
        <v>11602</v>
      </c>
      <c r="H386" s="5">
        <f>SUM(INDEX(CBS_landbouw_2018!$C:$I,MATCH("Leerdam",CBS_landbouw_2018!$B:$B,0),MATCH(Verdeelsleutels_absoluut!H$1,CBS_landbouw_2018!$C$1:$I$1,0)),INDEX(CBS_landbouw_2018!$C:$I,MATCH("Vianen",CBS_landbouw_2018!$B:$B,0),MATCH(Verdeelsleutels_absoluut!H$1,CBS_landbouw_2018!$C$1:$I$1,0)),INDEX(CBS_landbouw_2018!$C:$I,MATCH("Zederik",CBS_landbouw_2018!$B:$B,0),MATCH(Verdeelsleutels_absoluut!H$1,CBS_landbouw_2018!$C$1:$I$1,0)))</f>
        <v>9859</v>
      </c>
      <c r="I386" s="5">
        <f>SUM(INDEX(CBS_landbouw_2018!$C:$I,MATCH("Leerdam",CBS_landbouw_2018!$B:$B,0),MATCH(Verdeelsleutels_absoluut!I$1,CBS_landbouw_2018!$C$1:$I$1,0)),INDEX(CBS_landbouw_2018!$C:$I,MATCH("Vianen",CBS_landbouw_2018!$B:$B,0),MATCH(Verdeelsleutels_absoluut!I$1,CBS_landbouw_2018!$C$1:$I$1,0)),INDEX(CBS_landbouw_2018!$C:$I,MATCH("Zederik",CBS_landbouw_2018!$B:$B,0),MATCH(Verdeelsleutels_absoluut!I$1,CBS_landbouw_2018!$C$1:$I$1,0)))</f>
        <v>211364</v>
      </c>
      <c r="J386" s="5">
        <f>SUM(INDEX(CBS_landbouw_2018!$C:$I,MATCH("Leerdam",CBS_landbouw_2018!$B:$B,0),MATCH(Verdeelsleutels_absoluut!J$1,CBS_landbouw_2018!$C$1:$I$1,0)),INDEX(CBS_landbouw_2018!$C:$I,MATCH("Vianen",CBS_landbouw_2018!$B:$B,0),MATCH(Verdeelsleutels_absoluut!J$1,CBS_landbouw_2018!$C$1:$I$1,0)),INDEX(CBS_landbouw_2018!$C:$I,MATCH("Zederik",CBS_landbouw_2018!$B:$B,0),MATCH(Verdeelsleutels_absoluut!J$1,CBS_landbouw_2018!$C$1:$I$1,0)))</f>
        <v>6329</v>
      </c>
      <c r="K386" s="5">
        <f>SUM(INDEX(CBS_landbouw_2018!$C:$I,MATCH("Leerdam",CBS_landbouw_2018!$B:$B,0),MATCH(Verdeelsleutels_absoluut!K$1,CBS_landbouw_2018!$C$1:$I$1,0)),INDEX(CBS_landbouw_2018!$C:$I,MATCH("Vianen",CBS_landbouw_2018!$B:$B,0),MATCH(Verdeelsleutels_absoluut!K$1,CBS_landbouw_2018!$C$1:$I$1,0)),INDEX(CBS_landbouw_2018!$C:$I,MATCH("Zederik",CBS_landbouw_2018!$B:$B,0),MATCH(Verdeelsleutels_absoluut!K$1,CBS_landbouw_2018!$C$1:$I$1,0)))</f>
        <v>0</v>
      </c>
      <c r="L386">
        <f t="shared" si="14"/>
        <v>214697</v>
      </c>
      <c r="M386" s="5">
        <f>SUM(INDEX(CBS_bodemgebruik_2015!$C:$I,MATCH("Leerdam",CBS_bodemgebruik_2015!$B:$B,0),MATCH(Verdeelsleutels_absoluut!M$1,CBS_bodemgebruik_2015!$C$1:$I$1,0)),INDEX(CBS_bodemgebruik_2015!$C:$I,MATCH("Vianen",CBS_bodemgebruik_2015!$B:$B,0),MATCH(Verdeelsleutels_absoluut!M$1,CBS_bodemgebruik_2015!$C$1:$I$1,0)),INDEX(CBS_bodemgebruik_2015!$C:$I,MATCH("Zederik",CBS_bodemgebruik_2015!$B:$B,0),MATCH(Verdeelsleutels_absoluut!M$1,CBS_bodemgebruik_2015!$C$1:$I$1,0)))</f>
        <v>11842</v>
      </c>
      <c r="N386" s="5">
        <f>SUM(INDEX(CBS_bodemgebruik_2015!$C:$I,MATCH("Leerdam",CBS_bodemgebruik_2015!$B:$B,0),MATCH(Verdeelsleutels_absoluut!N$1,CBS_bodemgebruik_2015!$C$1:$I$1,0)),INDEX(CBS_bodemgebruik_2015!$C:$I,MATCH("Vianen",CBS_bodemgebruik_2015!$B:$B,0),MATCH(Verdeelsleutels_absoluut!N$1,CBS_bodemgebruik_2015!$C$1:$I$1,0)),INDEX(CBS_bodemgebruik_2015!$C:$I,MATCH("Zederik",CBS_bodemgebruik_2015!$B:$B,0),MATCH(Verdeelsleutels_absoluut!N$1,CBS_bodemgebruik_2015!$C$1:$I$1,0)))</f>
        <v>42</v>
      </c>
      <c r="O386" s="5">
        <f>SUM(INDEX(CBS_bodemgebruik_2015!$C:$I,MATCH("Leerdam",CBS_bodemgebruik_2015!$B:$B,0),MATCH(Verdeelsleutels_absoluut!O$1,CBS_bodemgebruik_2015!$C$1:$I$1,0)),INDEX(CBS_bodemgebruik_2015!$C:$I,MATCH("Vianen",CBS_bodemgebruik_2015!$B:$B,0),MATCH(Verdeelsleutels_absoluut!O$1,CBS_bodemgebruik_2015!$C$1:$I$1,0)),INDEX(CBS_bodemgebruik_2015!$C:$I,MATCH("Zederik",CBS_bodemgebruik_2015!$B:$B,0),MATCH(Verdeelsleutels_absoluut!O$1,CBS_bodemgebruik_2015!$C$1:$I$1,0)))</f>
        <v>600</v>
      </c>
      <c r="P386" s="5">
        <f>SUM(INDEX(CBS_bodemgebruik_2015!$C:$I,MATCH("Leerdam",CBS_bodemgebruik_2015!$B:$B,0),MATCH(Verdeelsleutels_absoluut!P$1,CBS_bodemgebruik_2015!$C$1:$I$1,0)),INDEX(CBS_bodemgebruik_2015!$C:$I,MATCH("Vianen",CBS_bodemgebruik_2015!$B:$B,0),MATCH(Verdeelsleutels_absoluut!P$1,CBS_bodemgebruik_2015!$C$1:$I$1,0)),INDEX(CBS_bodemgebruik_2015!$C:$I,MATCH("Zederik",CBS_bodemgebruik_2015!$B:$B,0),MATCH(Verdeelsleutels_absoluut!P$1,CBS_bodemgebruik_2015!$C$1:$I$1,0)))</f>
        <v>7</v>
      </c>
      <c r="Q386" s="5">
        <f>SUM(INDEX(CBS_bodemgebruik_2015!$C:$I,MATCH("Leerdam",CBS_bodemgebruik_2015!$B:$B,0),MATCH(Verdeelsleutels_absoluut!Q$1,CBS_bodemgebruik_2015!$C$1:$I$1,0)),INDEX(CBS_bodemgebruik_2015!$C:$I,MATCH("Vianen",CBS_bodemgebruik_2015!$B:$B,0),MATCH(Verdeelsleutels_absoluut!Q$1,CBS_bodemgebruik_2015!$C$1:$I$1,0)),INDEX(CBS_bodemgebruik_2015!$C:$I,MATCH("Zederik",CBS_bodemgebruik_2015!$B:$B,0),MATCH(Verdeelsleutels_absoluut!Q$1,CBS_bodemgebruik_2015!$C$1:$I$1,0)))</f>
        <v>220</v>
      </c>
      <c r="R386" s="5">
        <f>SUM(INDEX(CBS_bodemgebruik_2015!$C:$I,MATCH("Leerdam",CBS_bodemgebruik_2015!$B:$B,0),MATCH(Verdeelsleutels_absoluut!R$1,CBS_bodemgebruik_2015!$C$1:$I$1,0)),INDEX(CBS_bodemgebruik_2015!$C:$I,MATCH("Vianen",CBS_bodemgebruik_2015!$B:$B,0),MATCH(Verdeelsleutels_absoluut!R$1,CBS_bodemgebruik_2015!$C$1:$I$1,0)),INDEX(CBS_bodemgebruik_2015!$C:$I,MATCH("Zederik",CBS_bodemgebruik_2015!$B:$B,0),MATCH(Verdeelsleutels_absoluut!R$1,CBS_bodemgebruik_2015!$C$1:$I$1,0)))</f>
        <v>53</v>
      </c>
      <c r="S386" s="5">
        <f>SUM(INDEX(CBS_bodemgebruik_2015!$C:$I,MATCH("Leerdam",CBS_bodemgebruik_2015!$B:$B,0),MATCH(Verdeelsleutels_absoluut!S$1,CBS_bodemgebruik_2015!$C$1:$I$1,0)),INDEX(CBS_bodemgebruik_2015!$C:$I,MATCH("Vianen",CBS_bodemgebruik_2015!$B:$B,0),MATCH(Verdeelsleutels_absoluut!S$1,CBS_bodemgebruik_2015!$C$1:$I$1,0)),INDEX(CBS_bodemgebruik_2015!$C:$I,MATCH("Zederik",CBS_bodemgebruik_2015!$B:$B,0),MATCH(Verdeelsleutels_absoluut!S$1,CBS_bodemgebruik_2015!$C$1:$I$1,0)))</f>
        <v>321</v>
      </c>
      <c r="T386">
        <f t="shared" si="13"/>
        <v>594</v>
      </c>
      <c r="U386" s="5">
        <f>SUM(INDEX(CBS_wegen_2019!$B:$C,MATCH("Leerdam",CBS_wegen_2019!$B:$B,0),2),INDEX(CBS_wegen_2019!$B:$C,MATCH("Vianen",CBS_wegen_2019!$B:$B,0),2),INDEX(CBS_wegen_2019!$B:$C,MATCH("Zederik",CBS_wegen_2019!$B:$B,0),2))</f>
        <v>433</v>
      </c>
    </row>
    <row r="387" spans="2:21">
      <c r="B387" t="str">
        <f>INDEX('ETLocal datasets'!B:C,MATCH(Verdeelsleutels_absoluut!C387,'ETLocal datasets'!C:C,0),1)</f>
        <v>GM1966</v>
      </c>
      <c r="C387" t="str">
        <f>'ETLocal datasets'!C373</f>
        <v>Het Hogeland</v>
      </c>
      <c r="D387" s="5">
        <f>SUM(INDEX(CBS_bevolking_2018!$B:$C,MATCH("Bedum",CBS_bevolking_2018!$B:$B,0),2),INDEX(CBS_bevolking_2018!$B:$C,MATCH("De Marne",CBS_bevolking_2018!$B:$B,0),2),INDEX(CBS_bevolking_2018!$B:$C,MATCH("Eemsmond",CBS_bevolking_2018!$B:$B,0),2),INDEX(CBS_bevolking_2018!$B:$C,MATCH("Winsum",CBS_bevolking_2018!$B:$B,0),2))</f>
        <v>49446</v>
      </c>
      <c r="E387" s="5">
        <f>SUM(INDEX(CBS_landbouw_2018!$C:$I,MATCH("Bedum",CBS_landbouw_2018!$B:$B,0),MATCH(Verdeelsleutels_absoluut!E$1,CBS_landbouw_2018!$C$1:$I$1,0)),INDEX(CBS_landbouw_2018!$C:$I,MATCH("Winsum",CBS_landbouw_2018!$B:$B,0),MATCH(Verdeelsleutels_absoluut!E$1,CBS_landbouw_2018!$C$1:$I$1,0)),INDEX(CBS_landbouw_2018!$C:$I,MATCH("De Marne",CBS_landbouw_2018!$B:$B,0),MATCH(Verdeelsleutels_absoluut!E$1,CBS_landbouw_2018!$C$1:$I$1,0)),INDEX(CBS_landbouw_2018!$C:$I,MATCH("Eemsmond",CBS_landbouw_2018!$B:$B,0),MATCH(Verdeelsleutels_absoluut!E$1,CBS_landbouw_2018!$C$1:$I$1,0)))</f>
        <v>3629999</v>
      </c>
      <c r="F387" s="5">
        <f>SUM(INDEX(CBS_landbouw_2018!$C:$I,MATCH("Bedum",CBS_landbouw_2018!$B:$B,0),MATCH(Verdeelsleutels_absoluut!F$1,CBS_landbouw_2018!$C$1:$I$1,0)),INDEX(CBS_landbouw_2018!$C:$I,MATCH("Winsum",CBS_landbouw_2018!$B:$B,0),MATCH(Verdeelsleutels_absoluut!F$1,CBS_landbouw_2018!$C$1:$I$1,0)),INDEX(CBS_landbouw_2018!$C:$I,MATCH("De Marne",CBS_landbouw_2018!$B:$B,0),MATCH(Verdeelsleutels_absoluut!F$1,CBS_landbouw_2018!$C$1:$I$1,0)),INDEX(CBS_landbouw_2018!$C:$I,MATCH("Eemsmond",CBS_landbouw_2018!$B:$B,0),MATCH(Verdeelsleutels_absoluut!F$1,CBS_landbouw_2018!$C$1:$I$1,0)))</f>
        <v>1034940</v>
      </c>
      <c r="G387" s="5">
        <f>SUM(INDEX(CBS_landbouw_2018!$C:$I,MATCH("Bedum",CBS_landbouw_2018!$B:$B,0),MATCH(Verdeelsleutels_absoluut!G$1,CBS_landbouw_2018!$C$1:$I$1,0)),INDEX(CBS_landbouw_2018!$C:$I,MATCH("Winsum",CBS_landbouw_2018!$B:$B,0),MATCH(Verdeelsleutels_absoluut!G$1,CBS_landbouw_2018!$C$1:$I$1,0)),INDEX(CBS_landbouw_2018!$C:$I,MATCH("De Marne",CBS_landbouw_2018!$B:$B,0),MATCH(Verdeelsleutels_absoluut!G$1,CBS_landbouw_2018!$C$1:$I$1,0)),INDEX(CBS_landbouw_2018!$C:$I,MATCH("Eemsmond",CBS_landbouw_2018!$B:$B,0),MATCH(Verdeelsleutels_absoluut!G$1,CBS_landbouw_2018!$C$1:$I$1,0)))</f>
        <v>23964</v>
      </c>
      <c r="H387" s="5">
        <f>SUM(INDEX(CBS_landbouw_2018!$C:$I,MATCH("Bedum",CBS_landbouw_2018!$B:$B,0),MATCH(Verdeelsleutels_absoluut!H$1,CBS_landbouw_2018!$C$1:$I$1,0)),INDEX(CBS_landbouw_2018!$C:$I,MATCH("Winsum",CBS_landbouw_2018!$B:$B,0),MATCH(Verdeelsleutels_absoluut!H$1,CBS_landbouw_2018!$C$1:$I$1,0)),INDEX(CBS_landbouw_2018!$C:$I,MATCH("De Marne",CBS_landbouw_2018!$B:$B,0),MATCH(Verdeelsleutels_absoluut!H$1,CBS_landbouw_2018!$C$1:$I$1,0)),INDEX(CBS_landbouw_2018!$C:$I,MATCH("Eemsmond",CBS_landbouw_2018!$B:$B,0),MATCH(Verdeelsleutels_absoluut!H$1,CBS_landbouw_2018!$C$1:$I$1,0)))</f>
        <v>2681</v>
      </c>
      <c r="I387" s="5">
        <f>SUM(INDEX(CBS_landbouw_2018!$C:$I,MATCH("Bedum",CBS_landbouw_2018!$B:$B,0),MATCH(Verdeelsleutels_absoluut!I$1,CBS_landbouw_2018!$C$1:$I$1,0)),INDEX(CBS_landbouw_2018!$C:$I,MATCH("Winsum",CBS_landbouw_2018!$B:$B,0),MATCH(Verdeelsleutels_absoluut!I$1,CBS_landbouw_2018!$C$1:$I$1,0)),INDEX(CBS_landbouw_2018!$C:$I,MATCH("De Marne",CBS_landbouw_2018!$B:$B,0),MATCH(Verdeelsleutels_absoluut!I$1,CBS_landbouw_2018!$C$1:$I$1,0)),INDEX(CBS_landbouw_2018!$C:$I,MATCH("Eemsmond",CBS_landbouw_2018!$B:$B,0),MATCH(Verdeelsleutels_absoluut!I$1,CBS_landbouw_2018!$C$1:$I$1,0)))</f>
        <v>474840</v>
      </c>
      <c r="J387" s="5">
        <f>SUM(INDEX(CBS_landbouw_2018!$C:$I,MATCH("Bedum",CBS_landbouw_2018!$B:$B,0),MATCH(Verdeelsleutels_absoluut!J$1,CBS_landbouw_2018!$C$1:$I$1,0)),INDEX(CBS_landbouw_2018!$C:$I,MATCH("Winsum",CBS_landbouw_2018!$B:$B,0),MATCH(Verdeelsleutels_absoluut!J$1,CBS_landbouw_2018!$C$1:$I$1,0)),INDEX(CBS_landbouw_2018!$C:$I,MATCH("De Marne",CBS_landbouw_2018!$B:$B,0),MATCH(Verdeelsleutels_absoluut!J$1,CBS_landbouw_2018!$C$1:$I$1,0)),INDEX(CBS_landbouw_2018!$C:$I,MATCH("Eemsmond",CBS_landbouw_2018!$B:$B,0),MATCH(Verdeelsleutels_absoluut!J$1,CBS_landbouw_2018!$C$1:$I$1,0)))</f>
        <v>901170</v>
      </c>
      <c r="K387" s="5">
        <f>SUM(INDEX(CBS_landbouw_2018!$C:$I,MATCH("Bedum",CBS_landbouw_2018!$B:$B,0),MATCH(Verdeelsleutels_absoluut!K$1,CBS_landbouw_2018!$C$1:$I$1,0)),INDEX(CBS_landbouw_2018!$C:$I,MATCH("Winsum",CBS_landbouw_2018!$B:$B,0),MATCH(Verdeelsleutels_absoluut!K$1,CBS_landbouw_2018!$C$1:$I$1,0)),INDEX(CBS_landbouw_2018!$C:$I,MATCH("De Marne",CBS_landbouw_2018!$B:$B,0),MATCH(Verdeelsleutels_absoluut!K$1,CBS_landbouw_2018!$C$1:$I$1,0)),INDEX(CBS_landbouw_2018!$C:$I,MATCH("Eemsmond",CBS_landbouw_2018!$B:$B,0),MATCH(Verdeelsleutels_absoluut!K$1,CBS_landbouw_2018!$C$1:$I$1,0)))</f>
        <v>147382</v>
      </c>
      <c r="L387">
        <f t="shared" si="14"/>
        <v>2595059</v>
      </c>
      <c r="M387" s="5">
        <f>SUM(INDEX(CBS_bodemgebruik_2015!$C:$I,MATCH("Bedum",CBS_bodemgebruik_2015!$B:$B,0),MATCH(Verdeelsleutels_absoluut!M$1,CBS_bodemgebruik_2015!$C$1:$I$1,0)),INDEX(CBS_bodemgebruik_2015!$C:$I,MATCH("Winsum",CBS_bodemgebruik_2015!$B:$B,0),MATCH(Verdeelsleutels_absoluut!M$1,CBS_bodemgebruik_2015!$C$1:$I$1,0)),INDEX(CBS_bodemgebruik_2015!$C:$I,MATCH("De Marne",CBS_bodemgebruik_2015!$B:$B,0),MATCH(Verdeelsleutels_absoluut!M$1,CBS_bodemgebruik_2015!$C$1:$I$1,0)),INDEX(CBS_bodemgebruik_2015!$C:$I,MATCH("Eemsmond",CBS_bodemgebruik_2015!$B:$B,0),MATCH(Verdeelsleutels_absoluut!M$1,CBS_bodemgebruik_2015!$C$1:$I$1,0)))</f>
        <v>40751</v>
      </c>
      <c r="N387" s="5">
        <f>SUM(INDEX(CBS_bodemgebruik_2015!$C:$I,MATCH("Bedum",CBS_bodemgebruik_2015!$B:$B,0),MATCH(Verdeelsleutels_absoluut!N$1,CBS_bodemgebruik_2015!$C$1:$I$1,0)),INDEX(CBS_bodemgebruik_2015!$C:$I,MATCH("Winsum",CBS_bodemgebruik_2015!$B:$B,0),MATCH(Verdeelsleutels_absoluut!N$1,CBS_bodemgebruik_2015!$C$1:$I$1,0)),INDEX(CBS_bodemgebruik_2015!$C:$I,MATCH("De Marne",CBS_bodemgebruik_2015!$B:$B,0),MATCH(Verdeelsleutels_absoluut!N$1,CBS_bodemgebruik_2015!$C$1:$I$1,0)),INDEX(CBS_bodemgebruik_2015!$C:$I,MATCH("Eemsmond",CBS_bodemgebruik_2015!$B:$B,0),MATCH(Verdeelsleutels_absoluut!N$1,CBS_bodemgebruik_2015!$C$1:$I$1,0)))</f>
        <v>88</v>
      </c>
      <c r="O387" s="5">
        <f>SUM(INDEX(CBS_bodemgebruik_2015!$C:$I,MATCH("Bedum",CBS_bodemgebruik_2015!$B:$B,0),MATCH(Verdeelsleutels_absoluut!O$1,CBS_bodemgebruik_2015!$C$1:$I$1,0)),INDEX(CBS_bodemgebruik_2015!$C:$I,MATCH("Winsum",CBS_bodemgebruik_2015!$B:$B,0),MATCH(Verdeelsleutels_absoluut!O$1,CBS_bodemgebruik_2015!$C$1:$I$1,0)),INDEX(CBS_bodemgebruik_2015!$C:$I,MATCH("De Marne",CBS_bodemgebruik_2015!$B:$B,0),MATCH(Verdeelsleutels_absoluut!O$1,CBS_bodemgebruik_2015!$C$1:$I$1,0)),INDEX(CBS_bodemgebruik_2015!$C:$I,MATCH("Eemsmond",CBS_bodemgebruik_2015!$B:$B,0),MATCH(Verdeelsleutels_absoluut!O$1,CBS_bodemgebruik_2015!$C$1:$I$1,0)))</f>
        <v>1098</v>
      </c>
      <c r="P387" s="5">
        <f>SUM(INDEX(CBS_bodemgebruik_2015!$C:$I,MATCH("Bedum",CBS_bodemgebruik_2015!$B:$B,0),MATCH(Verdeelsleutels_absoluut!P$1,CBS_bodemgebruik_2015!$C$1:$I$1,0)),INDEX(CBS_bodemgebruik_2015!$C:$I,MATCH("Winsum",CBS_bodemgebruik_2015!$B:$B,0),MATCH(Verdeelsleutels_absoluut!P$1,CBS_bodemgebruik_2015!$C$1:$I$1,0)),INDEX(CBS_bodemgebruik_2015!$C:$I,MATCH("De Marne",CBS_bodemgebruik_2015!$B:$B,0),MATCH(Verdeelsleutels_absoluut!P$1,CBS_bodemgebruik_2015!$C$1:$I$1,0)),INDEX(CBS_bodemgebruik_2015!$C:$I,MATCH("Eemsmond",CBS_bodemgebruik_2015!$B:$B,0),MATCH(Verdeelsleutels_absoluut!P$1,CBS_bodemgebruik_2015!$C$1:$I$1,0)))</f>
        <v>2708</v>
      </c>
      <c r="Q387" s="5">
        <f>SUM(INDEX(CBS_bodemgebruik_2015!$C:$I,MATCH("Bedum",CBS_bodemgebruik_2015!$B:$B,0),MATCH(Verdeelsleutels_absoluut!Q$1,CBS_bodemgebruik_2015!$C$1:$I$1,0)),INDEX(CBS_bodemgebruik_2015!$C:$I,MATCH("Winsum",CBS_bodemgebruik_2015!$B:$B,0),MATCH(Verdeelsleutels_absoluut!Q$1,CBS_bodemgebruik_2015!$C$1:$I$1,0)),INDEX(CBS_bodemgebruik_2015!$C:$I,MATCH("De Marne",CBS_bodemgebruik_2015!$B:$B,0),MATCH(Verdeelsleutels_absoluut!Q$1,CBS_bodemgebruik_2015!$C$1:$I$1,0)),INDEX(CBS_bodemgebruik_2015!$C:$I,MATCH("Eemsmond",CBS_bodemgebruik_2015!$B:$B,0),MATCH(Verdeelsleutels_absoluut!Q$1,CBS_bodemgebruik_2015!$C$1:$I$1,0)))</f>
        <v>1841</v>
      </c>
      <c r="R387" s="5">
        <f>SUM(INDEX(CBS_bodemgebruik_2015!$C:$I,MATCH("Bedum",CBS_bodemgebruik_2015!$B:$B,0),MATCH(Verdeelsleutels_absoluut!R$1,CBS_bodemgebruik_2015!$C$1:$I$1,0)),INDEX(CBS_bodemgebruik_2015!$C:$I,MATCH("Winsum",CBS_bodemgebruik_2015!$B:$B,0),MATCH(Verdeelsleutels_absoluut!R$1,CBS_bodemgebruik_2015!$C$1:$I$1,0)),INDEX(CBS_bodemgebruik_2015!$C:$I,MATCH("De Marne",CBS_bodemgebruik_2015!$B:$B,0),MATCH(Verdeelsleutels_absoluut!R$1,CBS_bodemgebruik_2015!$C$1:$I$1,0)),INDEX(CBS_bodemgebruik_2015!$C:$I,MATCH("Eemsmond",CBS_bodemgebruik_2015!$B:$B,0),MATCH(Verdeelsleutels_absoluut!R$1,CBS_bodemgebruik_2015!$C$1:$I$1,0)))</f>
        <v>16</v>
      </c>
      <c r="S387" s="5">
        <f>SUM(INDEX(CBS_bodemgebruik_2015!$C:$I,MATCH("Bedum",CBS_bodemgebruik_2015!$B:$B,0),MATCH(Verdeelsleutels_absoluut!S$1,CBS_bodemgebruik_2015!$C$1:$I$1,0)),INDEX(CBS_bodemgebruik_2015!$C:$I,MATCH("Winsum",CBS_bodemgebruik_2015!$B:$B,0),MATCH(Verdeelsleutels_absoluut!S$1,CBS_bodemgebruik_2015!$C$1:$I$1,0)),INDEX(CBS_bodemgebruik_2015!$C:$I,MATCH("De Marne",CBS_bodemgebruik_2015!$B:$B,0),MATCH(Verdeelsleutels_absoluut!S$1,CBS_bodemgebruik_2015!$C$1:$I$1,0)),INDEX(CBS_bodemgebruik_2015!$C:$I,MATCH("Eemsmond",CBS_bodemgebruik_2015!$B:$B,0),MATCH(Verdeelsleutels_absoluut!S$1,CBS_bodemgebruik_2015!$C$1:$I$1,0)))</f>
        <v>547</v>
      </c>
      <c r="T387">
        <f t="shared" si="13"/>
        <v>2404</v>
      </c>
      <c r="U387" s="5">
        <f>SUM(INDEX(CBS_wegen_2019!$B:$C,MATCH("Bedum",CBS_wegen_2019!$B:$B,0),2),INDEX(CBS_wegen_2019!$B:$C,MATCH("Winsum",CBS_wegen_2019!$B:$B,0),2),INDEX(CBS_wegen_2019!$B:$C,MATCH("Eemsmond",CBS_wegen_2019!$B:$B,0),2),INDEX(CBS_wegen_2019!$B:$C,MATCH("De Marne",CBS_wegen_2019!$B:$B,0),2))</f>
        <v>878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9300D-48CA-E94C-9CF1-83BCA42F6237}">
  <dimension ref="A1:F373"/>
  <sheetViews>
    <sheetView workbookViewId="0">
      <selection activeCell="A243" sqref="A243"/>
    </sheetView>
  </sheetViews>
  <sheetFormatPr baseColWidth="10" defaultRowHeight="16"/>
  <cols>
    <col min="1" max="1" width="38.1640625" customWidth="1"/>
    <col min="2" max="2" width="19.6640625" customWidth="1"/>
    <col min="3" max="3" width="29.33203125" customWidth="1"/>
  </cols>
  <sheetData>
    <row r="1" spans="1:6">
      <c r="B1" t="s">
        <v>967</v>
      </c>
      <c r="C1" t="s">
        <v>968</v>
      </c>
    </row>
    <row r="2" spans="1:6">
      <c r="A2" t="s">
        <v>39</v>
      </c>
      <c r="B2" t="str">
        <f t="shared" ref="B2:B65" si="0">LEFT(A2,6)</f>
        <v>GM0003</v>
      </c>
      <c r="C2" t="str">
        <f>INDEX(CBS_gemeenten_2019_2018!$B$3:$C$1001,MATCH('ETLocal datasets'!B2,CBS_gemeenten_2019_2018!$B$3:$B$1001,0),2)</f>
        <v>Appingedam</v>
      </c>
      <c r="D2">
        <v>14492</v>
      </c>
      <c r="E2" t="s">
        <v>40</v>
      </c>
      <c r="F2" t="s">
        <v>41</v>
      </c>
    </row>
    <row r="3" spans="1:6">
      <c r="A3" t="s">
        <v>42</v>
      </c>
      <c r="B3" t="str">
        <f t="shared" si="0"/>
        <v>GM0009</v>
      </c>
      <c r="C3" t="str">
        <f>INDEX(CBS_gemeenten_2019_2018!$B$3:$C$1001,MATCH('ETLocal datasets'!B3,CBS_gemeenten_2019_2018!$B$3:$B$1001,0),2)</f>
        <v>Ten Boer</v>
      </c>
      <c r="D3">
        <v>14785</v>
      </c>
      <c r="E3" t="s">
        <v>40</v>
      </c>
      <c r="F3" t="s">
        <v>41</v>
      </c>
    </row>
    <row r="4" spans="1:6">
      <c r="A4" t="s">
        <v>43</v>
      </c>
      <c r="B4" t="str">
        <f t="shared" si="0"/>
        <v>GM0010</v>
      </c>
      <c r="C4" t="str">
        <f>INDEX(CBS_gemeenten_2019_2018!$B$3:$C$1001,MATCH('ETLocal datasets'!B4,CBS_gemeenten_2019_2018!$B$3:$B$1001,0),2)</f>
        <v>Delfzijl</v>
      </c>
      <c r="D4">
        <v>14549</v>
      </c>
      <c r="E4" t="s">
        <v>40</v>
      </c>
      <c r="F4" t="s">
        <v>41</v>
      </c>
    </row>
    <row r="5" spans="1:6">
      <c r="A5" t="s">
        <v>44</v>
      </c>
      <c r="B5" t="str">
        <f t="shared" si="0"/>
        <v>GM0014</v>
      </c>
      <c r="C5" t="str">
        <f>INDEX(CBS_gemeenten_2019_2018!$B$3:$C$1001,MATCH('ETLocal datasets'!B5,CBS_gemeenten_2019_2018!$B$3:$B$1001,0),2)</f>
        <v>Groningen</v>
      </c>
      <c r="D5">
        <v>14597</v>
      </c>
      <c r="E5" t="s">
        <v>40</v>
      </c>
      <c r="F5" t="s">
        <v>41</v>
      </c>
    </row>
    <row r="6" spans="1:6">
      <c r="A6" t="s">
        <v>45</v>
      </c>
      <c r="B6" t="str">
        <f t="shared" si="0"/>
        <v>GM0015</v>
      </c>
      <c r="C6" t="str">
        <f>INDEX(CBS_gemeenten_2019_2018!$B$3:$C$1001,MATCH('ETLocal datasets'!B6,CBS_gemeenten_2019_2018!$B$3:$B$1001,0),2)</f>
        <v>Grootegast</v>
      </c>
      <c r="D6">
        <v>14598</v>
      </c>
      <c r="E6" t="s">
        <v>40</v>
      </c>
      <c r="F6" t="s">
        <v>41</v>
      </c>
    </row>
    <row r="7" spans="1:6">
      <c r="A7" t="s">
        <v>46</v>
      </c>
      <c r="B7" t="str">
        <f t="shared" si="0"/>
        <v>GM0017</v>
      </c>
      <c r="C7" t="str">
        <f>INDEX(CBS_gemeenten_2019_2018!$B$3:$C$1001,MATCH('ETLocal datasets'!B7,CBS_gemeenten_2019_2018!$B$3:$B$1001,0),2)</f>
        <v>Haren</v>
      </c>
      <c r="D7">
        <v>14609</v>
      </c>
      <c r="E7" t="s">
        <v>40</v>
      </c>
      <c r="F7" t="s">
        <v>41</v>
      </c>
    </row>
    <row r="8" spans="1:6">
      <c r="A8" t="s">
        <v>47</v>
      </c>
      <c r="B8" t="str">
        <f t="shared" si="0"/>
        <v>GM0022</v>
      </c>
      <c r="C8" t="str">
        <f>INDEX(CBS_gemeenten_2019_2018!$B$3:$C$1001,MATCH('ETLocal datasets'!B8,CBS_gemeenten_2019_2018!$B$3:$B$1001,0),2)</f>
        <v>Leek</v>
      </c>
      <c r="D8">
        <v>14658</v>
      </c>
      <c r="E8" t="s">
        <v>40</v>
      </c>
      <c r="F8" t="s">
        <v>41</v>
      </c>
    </row>
    <row r="9" spans="1:6">
      <c r="A9" t="s">
        <v>48</v>
      </c>
      <c r="B9" t="str">
        <f t="shared" si="0"/>
        <v>GM0024</v>
      </c>
      <c r="C9" t="str">
        <f>INDEX(CBS_gemeenten_2019_2018!$B$3:$C$1001,MATCH('ETLocal datasets'!B9,CBS_gemeenten_2019_2018!$B$3:$B$1001,0),2)</f>
        <v>Loppersum</v>
      </c>
      <c r="D9">
        <v>14675</v>
      </c>
      <c r="E9" t="s">
        <v>40</v>
      </c>
      <c r="F9" t="s">
        <v>41</v>
      </c>
    </row>
    <row r="10" spans="1:6">
      <c r="A10" t="s">
        <v>49</v>
      </c>
      <c r="B10" t="str">
        <f t="shared" si="0"/>
        <v>GM0025</v>
      </c>
      <c r="C10" t="str">
        <f>INDEX(CBS_gemeenten_2019_2018!$B$3:$C$1001,MATCH('ETLocal datasets'!B10,CBS_gemeenten_2019_2018!$B$3:$B$1001,0),2)</f>
        <v>Marum</v>
      </c>
      <c r="D10">
        <v>14681</v>
      </c>
      <c r="E10" t="s">
        <v>40</v>
      </c>
      <c r="F10" t="s">
        <v>41</v>
      </c>
    </row>
    <row r="11" spans="1:6">
      <c r="A11" t="s">
        <v>50</v>
      </c>
      <c r="B11" t="str">
        <f t="shared" si="0"/>
        <v>GM0034</v>
      </c>
      <c r="C11" t="str">
        <f>INDEX(CBS_gemeenten_2019_2018!$B$3:$C$1001,MATCH('ETLocal datasets'!B11,CBS_gemeenten_2019_2018!$B$3:$B$1001,0),2)</f>
        <v>Almere</v>
      </c>
      <c r="D11">
        <v>14484</v>
      </c>
      <c r="E11" t="s">
        <v>40</v>
      </c>
      <c r="F11" t="s">
        <v>51</v>
      </c>
    </row>
    <row r="12" spans="1:6">
      <c r="A12" t="s">
        <v>52</v>
      </c>
      <c r="B12" t="str">
        <f t="shared" si="0"/>
        <v>GM0037</v>
      </c>
      <c r="C12" t="str">
        <f>INDEX(CBS_gemeenten_2019_2018!$B$3:$C$1001,MATCH('ETLocal datasets'!B12,CBS_gemeenten_2019_2018!$B$3:$B$1001,0),2)</f>
        <v>Stadskanaal</v>
      </c>
      <c r="D12">
        <v>14776</v>
      </c>
      <c r="E12" t="s">
        <v>40</v>
      </c>
      <c r="F12" t="s">
        <v>41</v>
      </c>
    </row>
    <row r="13" spans="1:6">
      <c r="A13" t="s">
        <v>53</v>
      </c>
      <c r="B13" t="str">
        <f t="shared" si="0"/>
        <v>GM0047</v>
      </c>
      <c r="C13" t="str">
        <f>INDEX(CBS_gemeenten_2019_2018!$B$3:$C$1001,MATCH('ETLocal datasets'!B13,CBS_gemeenten_2019_2018!$B$3:$B$1001,0),2)</f>
        <v>Veendam</v>
      </c>
      <c r="D13">
        <v>14806</v>
      </c>
      <c r="E13" t="s">
        <v>40</v>
      </c>
      <c r="F13" t="s">
        <v>41</v>
      </c>
    </row>
    <row r="14" spans="1:6">
      <c r="A14" t="s">
        <v>54</v>
      </c>
      <c r="B14" t="str">
        <f t="shared" si="0"/>
        <v>GM0050</v>
      </c>
      <c r="C14" t="str">
        <f>INDEX(CBS_gemeenten_2019_2018!$B$3:$C$1001,MATCH('ETLocal datasets'!B14,CBS_gemeenten_2019_2018!$B$3:$B$1001,0),2)</f>
        <v>Zeewolde</v>
      </c>
      <c r="D14">
        <v>14853</v>
      </c>
      <c r="E14" t="s">
        <v>40</v>
      </c>
      <c r="F14" t="s">
        <v>51</v>
      </c>
    </row>
    <row r="15" spans="1:6">
      <c r="A15" t="s">
        <v>55</v>
      </c>
      <c r="B15" t="str">
        <f t="shared" si="0"/>
        <v>GM0056</v>
      </c>
      <c r="C15" t="str">
        <f>INDEX(CBS_gemeenten_2019_2018!$B$3:$C$1001,MATCH('ETLocal datasets'!B15,CBS_gemeenten_2019_2018!$B$3:$B$1001,0),2)</f>
        <v>Zuidhorn</v>
      </c>
      <c r="D15">
        <v>14858</v>
      </c>
      <c r="E15" t="s">
        <v>40</v>
      </c>
      <c r="F15" t="s">
        <v>41</v>
      </c>
    </row>
    <row r="16" spans="1:6">
      <c r="A16" t="s">
        <v>56</v>
      </c>
      <c r="B16" t="str">
        <f t="shared" si="0"/>
        <v>GM0058</v>
      </c>
      <c r="C16" t="str">
        <f>INDEX(CBS_gemeenten_2019_2018!$B$3:$C$1001,MATCH('ETLocal datasets'!B16,CBS_gemeenten_2019_2018!$B$3:$B$1001,0),2)</f>
        <v>Dongeradeel</v>
      </c>
      <c r="D16">
        <v>14559</v>
      </c>
      <c r="E16" t="s">
        <v>40</v>
      </c>
      <c r="F16" t="s">
        <v>57</v>
      </c>
    </row>
    <row r="17" spans="1:6">
      <c r="A17" t="s">
        <v>58</v>
      </c>
      <c r="B17" t="str">
        <f t="shared" si="0"/>
        <v>GM0059</v>
      </c>
      <c r="C17" t="str">
        <f>INDEX(CBS_gemeenten_2019_2018!$B$3:$C$1001,MATCH('ETLocal datasets'!B17,CBS_gemeenten_2019_2018!$B$3:$B$1001,0),2)</f>
        <v>Achtkarspelen</v>
      </c>
      <c r="D17">
        <v>14479</v>
      </c>
      <c r="E17" t="s">
        <v>40</v>
      </c>
      <c r="F17" t="s">
        <v>57</v>
      </c>
    </row>
    <row r="18" spans="1:6">
      <c r="A18" t="s">
        <v>59</v>
      </c>
      <c r="B18" t="str">
        <f t="shared" si="0"/>
        <v>GM0060</v>
      </c>
      <c r="C18" t="str">
        <f>INDEX(CBS_gemeenten_2019_2018!$B$3:$C$1001,MATCH('ETLocal datasets'!B18,CBS_gemeenten_2019_2018!$B$3:$B$1001,0),2)</f>
        <v>Ameland</v>
      </c>
      <c r="D18">
        <v>14487</v>
      </c>
      <c r="E18" t="s">
        <v>40</v>
      </c>
      <c r="F18" t="s">
        <v>57</v>
      </c>
    </row>
    <row r="19" spans="1:6">
      <c r="A19" t="s">
        <v>60</v>
      </c>
      <c r="B19" t="str">
        <f t="shared" si="0"/>
        <v>GM0072</v>
      </c>
      <c r="C19" t="str">
        <f>INDEX(CBS_gemeenten_2019_2018!$B$3:$C$1001,MATCH('ETLocal datasets'!B19,CBS_gemeenten_2019_2018!$B$3:$B$1001,0),2)</f>
        <v>Harlingen</v>
      </c>
      <c r="D19">
        <v>14610</v>
      </c>
      <c r="E19" t="s">
        <v>61</v>
      </c>
      <c r="F19" t="s">
        <v>57</v>
      </c>
    </row>
    <row r="20" spans="1:6">
      <c r="A20" t="s">
        <v>62</v>
      </c>
      <c r="B20" t="str">
        <f t="shared" si="0"/>
        <v>GM0074</v>
      </c>
      <c r="C20" t="str">
        <f>INDEX(CBS_gemeenten_2019_2018!$B$3:$C$1001,MATCH('ETLocal datasets'!B20,CBS_gemeenten_2019_2018!$B$3:$B$1001,0),2)</f>
        <v>Heerenveen</v>
      </c>
      <c r="D20">
        <v>14615</v>
      </c>
      <c r="E20" t="s">
        <v>61</v>
      </c>
      <c r="F20" t="s">
        <v>57</v>
      </c>
    </row>
    <row r="21" spans="1:6">
      <c r="A21" t="s">
        <v>63</v>
      </c>
      <c r="B21" t="str">
        <f t="shared" si="0"/>
        <v>GM0079</v>
      </c>
      <c r="C21" t="str">
        <f>INDEX(CBS_gemeenten_2019_2018!$B$3:$C$1001,MATCH('ETLocal datasets'!B21,CBS_gemeenten_2019_2018!$B$3:$B$1001,0),2)</f>
        <v>Kollumerland en Nieuwkruisland</v>
      </c>
      <c r="D21">
        <v>14647</v>
      </c>
      <c r="E21" t="s">
        <v>40</v>
      </c>
      <c r="F21" t="s">
        <v>57</v>
      </c>
    </row>
    <row r="22" spans="1:6">
      <c r="A22" t="s">
        <v>64</v>
      </c>
      <c r="B22" t="str">
        <f t="shared" si="0"/>
        <v>GM0080</v>
      </c>
      <c r="C22" t="str">
        <f>INDEX(CBS_gemeenten_2019_2018!$B$3:$C$1001,MATCH('ETLocal datasets'!B22,CBS_gemeenten_2019_2018!$B$3:$B$1001,0),2)</f>
        <v>Leeuwarden</v>
      </c>
      <c r="D22">
        <v>14660</v>
      </c>
      <c r="E22" t="s">
        <v>40</v>
      </c>
      <c r="F22" t="s">
        <v>57</v>
      </c>
    </row>
    <row r="23" spans="1:6">
      <c r="A23" t="s">
        <v>65</v>
      </c>
      <c r="B23" t="str">
        <f t="shared" si="0"/>
        <v>GM0085</v>
      </c>
      <c r="C23" t="str">
        <f>INDEX(CBS_gemeenten_2019_2018!$B$3:$C$1001,MATCH('ETLocal datasets'!B23,CBS_gemeenten_2019_2018!$B$3:$B$1001,0),2)</f>
        <v>Ooststellingwerf</v>
      </c>
      <c r="D23">
        <v>14723</v>
      </c>
      <c r="E23" t="s">
        <v>61</v>
      </c>
      <c r="F23" t="s">
        <v>57</v>
      </c>
    </row>
    <row r="24" spans="1:6">
      <c r="A24" t="s">
        <v>66</v>
      </c>
      <c r="B24" t="str">
        <f t="shared" si="0"/>
        <v>GM0086</v>
      </c>
      <c r="C24" t="str">
        <f>INDEX(CBS_gemeenten_2019_2018!$B$3:$C$1001,MATCH('ETLocal datasets'!B24,CBS_gemeenten_2019_2018!$B$3:$B$1001,0),2)</f>
        <v>Opsterland</v>
      </c>
      <c r="D24">
        <v>14726</v>
      </c>
      <c r="E24" t="s">
        <v>61</v>
      </c>
      <c r="F24" t="s">
        <v>57</v>
      </c>
    </row>
    <row r="25" spans="1:6">
      <c r="A25" t="s">
        <v>67</v>
      </c>
      <c r="B25" t="str">
        <f t="shared" si="0"/>
        <v>GM0088</v>
      </c>
      <c r="C25" t="str">
        <f>INDEX(CBS_gemeenten_2019_2018!$B$3:$C$1001,MATCH('ETLocal datasets'!B25,CBS_gemeenten_2019_2018!$B$3:$B$1001,0),2)</f>
        <v>Schiermonnikoog</v>
      </c>
      <c r="D25">
        <v>14759</v>
      </c>
      <c r="E25" t="s">
        <v>40</v>
      </c>
      <c r="F25" t="s">
        <v>57</v>
      </c>
    </row>
    <row r="26" spans="1:6">
      <c r="A26" t="s">
        <v>68</v>
      </c>
      <c r="B26" t="str">
        <f t="shared" si="0"/>
        <v>GM0090</v>
      </c>
      <c r="C26" t="str">
        <f>INDEX(CBS_gemeenten_2019_2018!$B$3:$C$1001,MATCH('ETLocal datasets'!B26,CBS_gemeenten_2019_2018!$B$3:$B$1001,0),2)</f>
        <v>Smallingerland</v>
      </c>
      <c r="D26">
        <v>14772</v>
      </c>
      <c r="E26" t="s">
        <v>61</v>
      </c>
      <c r="F26" t="s">
        <v>57</v>
      </c>
    </row>
    <row r="27" spans="1:6">
      <c r="A27" t="s">
        <v>69</v>
      </c>
      <c r="B27" t="str">
        <f t="shared" si="0"/>
        <v>GM0093</v>
      </c>
      <c r="C27" t="str">
        <f>INDEX(CBS_gemeenten_2019_2018!$B$3:$C$1001,MATCH('ETLocal datasets'!B27,CBS_gemeenten_2019_2018!$B$3:$B$1001,0),2)</f>
        <v>Terschelling</v>
      </c>
      <c r="D27">
        <v>14787</v>
      </c>
      <c r="E27" t="s">
        <v>61</v>
      </c>
      <c r="F27" t="s">
        <v>57</v>
      </c>
    </row>
    <row r="28" spans="1:6">
      <c r="A28" t="s">
        <v>70</v>
      </c>
      <c r="B28" t="str">
        <f t="shared" si="0"/>
        <v>GM0096</v>
      </c>
      <c r="C28" t="str">
        <f>INDEX(CBS_gemeenten_2019_2018!$B$3:$C$1001,MATCH('ETLocal datasets'!B28,CBS_gemeenten_2019_2018!$B$3:$B$1001,0),2)</f>
        <v>Vlieland</v>
      </c>
      <c r="D28">
        <v>14817</v>
      </c>
      <c r="E28" t="s">
        <v>61</v>
      </c>
      <c r="F28" t="s">
        <v>57</v>
      </c>
    </row>
    <row r="29" spans="1:6">
      <c r="A29" t="s">
        <v>71</v>
      </c>
      <c r="B29" t="str">
        <f t="shared" si="0"/>
        <v>GM0098</v>
      </c>
      <c r="C29" t="str">
        <f>INDEX(CBS_gemeenten_2019_2018!$B$3:$C$1001,MATCH('ETLocal datasets'!B29,CBS_gemeenten_2019_2018!$B$3:$B$1001,0),2)</f>
        <v>Weststellingwerf</v>
      </c>
      <c r="D29">
        <v>14836</v>
      </c>
      <c r="E29" t="s">
        <v>61</v>
      </c>
      <c r="F29" t="s">
        <v>57</v>
      </c>
    </row>
    <row r="30" spans="1:6">
      <c r="A30" t="s">
        <v>72</v>
      </c>
      <c r="B30" t="str">
        <f t="shared" si="0"/>
        <v>GM0106</v>
      </c>
      <c r="C30" t="str">
        <f>INDEX(CBS_gemeenten_2019_2018!$B$3:$C$1001,MATCH('ETLocal datasets'!B30,CBS_gemeenten_2019_2018!$B$3:$B$1001,0),2)</f>
        <v>Assen</v>
      </c>
      <c r="D30">
        <v>14494</v>
      </c>
      <c r="E30" t="s">
        <v>40</v>
      </c>
      <c r="F30" t="s">
        <v>73</v>
      </c>
    </row>
    <row r="31" spans="1:6">
      <c r="A31" t="s">
        <v>74</v>
      </c>
      <c r="B31" t="str">
        <f t="shared" si="0"/>
        <v>GM0109</v>
      </c>
      <c r="C31" t="str">
        <f>INDEX(CBS_gemeenten_2019_2018!$B$3:$C$1001,MATCH('ETLocal datasets'!B31,CBS_gemeenten_2019_2018!$B$3:$B$1001,0),2)</f>
        <v>Coevorden</v>
      </c>
      <c r="D31">
        <v>14536</v>
      </c>
      <c r="E31" t="s">
        <v>40</v>
      </c>
      <c r="F31" t="s">
        <v>73</v>
      </c>
    </row>
    <row r="32" spans="1:6">
      <c r="A32" t="s">
        <v>75</v>
      </c>
      <c r="B32" t="str">
        <f t="shared" si="0"/>
        <v>GM0114</v>
      </c>
      <c r="C32" t="str">
        <f>INDEX(CBS_gemeenten_2019_2018!$B$3:$C$1001,MATCH('ETLocal datasets'!B32,CBS_gemeenten_2019_2018!$B$3:$B$1001,0),2)</f>
        <v>Emmen</v>
      </c>
      <c r="D32">
        <v>14575</v>
      </c>
      <c r="E32" t="s">
        <v>40</v>
      </c>
      <c r="F32" t="s">
        <v>73</v>
      </c>
    </row>
    <row r="33" spans="1:6">
      <c r="A33" t="s">
        <v>76</v>
      </c>
      <c r="B33" t="str">
        <f t="shared" si="0"/>
        <v>GM0118</v>
      </c>
      <c r="C33" t="str">
        <f>INDEX(CBS_gemeenten_2019_2018!$B$3:$C$1001,MATCH('ETLocal datasets'!B33,CBS_gemeenten_2019_2018!$B$3:$B$1001,0),2)</f>
        <v>Hoogeveen</v>
      </c>
      <c r="D33">
        <v>14633</v>
      </c>
      <c r="E33" t="s">
        <v>40</v>
      </c>
      <c r="F33" t="s">
        <v>73</v>
      </c>
    </row>
    <row r="34" spans="1:6">
      <c r="A34" t="s">
        <v>77</v>
      </c>
      <c r="B34" t="str">
        <f t="shared" si="0"/>
        <v>GM0119</v>
      </c>
      <c r="C34" t="str">
        <f>INDEX(CBS_gemeenten_2019_2018!$B$3:$C$1001,MATCH('ETLocal datasets'!B34,CBS_gemeenten_2019_2018!$B$3:$B$1001,0),2)</f>
        <v>Meppel</v>
      </c>
      <c r="D34">
        <v>14686</v>
      </c>
      <c r="E34" t="s">
        <v>40</v>
      </c>
      <c r="F34" t="s">
        <v>73</v>
      </c>
    </row>
    <row r="35" spans="1:6">
      <c r="A35" t="s">
        <v>78</v>
      </c>
      <c r="B35" t="str">
        <f t="shared" si="0"/>
        <v>GM0141</v>
      </c>
      <c r="C35" t="str">
        <f>INDEX(CBS_gemeenten_2019_2018!$B$3:$C$1001,MATCH('ETLocal datasets'!B35,CBS_gemeenten_2019_2018!$B$3:$B$1001,0),2)</f>
        <v>Almelo</v>
      </c>
      <c r="D35">
        <v>14483</v>
      </c>
      <c r="E35" t="s">
        <v>40</v>
      </c>
      <c r="F35" t="s">
        <v>79</v>
      </c>
    </row>
    <row r="36" spans="1:6">
      <c r="A36" t="s">
        <v>80</v>
      </c>
      <c r="B36" t="str">
        <f t="shared" si="0"/>
        <v>GM0147</v>
      </c>
      <c r="C36" t="str">
        <f>INDEX(CBS_gemeenten_2019_2018!$B$3:$C$1001,MATCH('ETLocal datasets'!B36,CBS_gemeenten_2019_2018!$B$3:$B$1001,0),2)</f>
        <v>Borne</v>
      </c>
      <c r="D36">
        <v>14522</v>
      </c>
      <c r="E36" t="s">
        <v>61</v>
      </c>
      <c r="F36" t="s">
        <v>79</v>
      </c>
    </row>
    <row r="37" spans="1:6">
      <c r="A37" t="s">
        <v>81</v>
      </c>
      <c r="B37" t="str">
        <f t="shared" si="0"/>
        <v>GM0148</v>
      </c>
      <c r="C37" t="str">
        <f>INDEX(CBS_gemeenten_2019_2018!$B$3:$C$1001,MATCH('ETLocal datasets'!B37,CBS_gemeenten_2019_2018!$B$3:$B$1001,0),2)</f>
        <v>Dalfsen</v>
      </c>
      <c r="D37">
        <v>14541</v>
      </c>
      <c r="E37" t="s">
        <v>61</v>
      </c>
      <c r="F37" t="s">
        <v>79</v>
      </c>
    </row>
    <row r="38" spans="1:6">
      <c r="A38" t="s">
        <v>82</v>
      </c>
      <c r="B38" t="str">
        <f t="shared" si="0"/>
        <v>GM0150</v>
      </c>
      <c r="C38" t="str">
        <f>INDEX(CBS_gemeenten_2019_2018!$B$3:$C$1001,MATCH('ETLocal datasets'!B38,CBS_gemeenten_2019_2018!$B$3:$B$1001,0),2)</f>
        <v>Deventer</v>
      </c>
      <c r="D38">
        <v>14553</v>
      </c>
      <c r="E38" t="s">
        <v>61</v>
      </c>
      <c r="F38" t="s">
        <v>79</v>
      </c>
    </row>
    <row r="39" spans="1:6">
      <c r="A39" t="s">
        <v>83</v>
      </c>
      <c r="B39" t="str">
        <f t="shared" si="0"/>
        <v>GM0153</v>
      </c>
      <c r="C39" t="str">
        <f>INDEX(CBS_gemeenten_2019_2018!$B$3:$C$1001,MATCH('ETLocal datasets'!B39,CBS_gemeenten_2019_2018!$B$3:$B$1001,0),2)</f>
        <v>Enschede</v>
      </c>
      <c r="D39">
        <v>14577</v>
      </c>
      <c r="E39" t="s">
        <v>40</v>
      </c>
      <c r="F39" t="s">
        <v>79</v>
      </c>
    </row>
    <row r="40" spans="1:6">
      <c r="A40" t="s">
        <v>84</v>
      </c>
      <c r="B40" t="str">
        <f t="shared" si="0"/>
        <v>GM0158</v>
      </c>
      <c r="C40" t="str">
        <f>INDEX(CBS_gemeenten_2019_2018!$B$3:$C$1001,MATCH('ETLocal datasets'!B40,CBS_gemeenten_2019_2018!$B$3:$B$1001,0),2)</f>
        <v>Haaksbergen</v>
      </c>
      <c r="D40">
        <v>14600</v>
      </c>
      <c r="E40" t="s">
        <v>61</v>
      </c>
      <c r="F40" t="s">
        <v>79</v>
      </c>
    </row>
    <row r="41" spans="1:6">
      <c r="A41" t="s">
        <v>85</v>
      </c>
      <c r="B41" t="str">
        <f t="shared" si="0"/>
        <v>GM0160</v>
      </c>
      <c r="C41" t="str">
        <f>INDEX(CBS_gemeenten_2019_2018!$B$3:$C$1001,MATCH('ETLocal datasets'!B41,CBS_gemeenten_2019_2018!$B$3:$B$1001,0),2)</f>
        <v>Hardenberg</v>
      </c>
      <c r="D41">
        <v>14606</v>
      </c>
      <c r="E41" t="s">
        <v>61</v>
      </c>
      <c r="F41" t="s">
        <v>79</v>
      </c>
    </row>
    <row r="42" spans="1:6">
      <c r="A42" t="s">
        <v>86</v>
      </c>
      <c r="B42" t="str">
        <f t="shared" si="0"/>
        <v>GM0163</v>
      </c>
      <c r="C42" t="str">
        <f>INDEX(CBS_gemeenten_2019_2018!$B$3:$C$1001,MATCH('ETLocal datasets'!B42,CBS_gemeenten_2019_2018!$B$3:$B$1001,0),2)</f>
        <v>Hellendoorn</v>
      </c>
      <c r="D42">
        <v>14620</v>
      </c>
      <c r="E42" t="s">
        <v>61</v>
      </c>
      <c r="F42" t="s">
        <v>79</v>
      </c>
    </row>
    <row r="43" spans="1:6">
      <c r="A43" t="s">
        <v>87</v>
      </c>
      <c r="B43" t="str">
        <f t="shared" si="0"/>
        <v>GM0164</v>
      </c>
      <c r="C43" t="str">
        <f>INDEX(CBS_gemeenten_2019_2018!$B$3:$C$1001,MATCH('ETLocal datasets'!B43,CBS_gemeenten_2019_2018!$B$3:$B$1001,0),2)</f>
        <v>Hengelo</v>
      </c>
      <c r="D43">
        <v>14624</v>
      </c>
      <c r="E43" t="s">
        <v>61</v>
      </c>
      <c r="F43" t="s">
        <v>79</v>
      </c>
    </row>
    <row r="44" spans="1:6">
      <c r="A44" t="s">
        <v>88</v>
      </c>
      <c r="B44" t="str">
        <f t="shared" si="0"/>
        <v>GM0166</v>
      </c>
      <c r="C44" t="str">
        <f>INDEX(CBS_gemeenten_2019_2018!$B$3:$C$1001,MATCH('ETLocal datasets'!B44,CBS_gemeenten_2019_2018!$B$3:$B$1001,0),2)</f>
        <v>Kampen</v>
      </c>
      <c r="D44">
        <v>14642</v>
      </c>
      <c r="E44" t="s">
        <v>61</v>
      </c>
      <c r="F44" t="s">
        <v>79</v>
      </c>
    </row>
    <row r="45" spans="1:6">
      <c r="A45" t="s">
        <v>89</v>
      </c>
      <c r="B45" t="str">
        <f t="shared" si="0"/>
        <v>GM0168</v>
      </c>
      <c r="C45" t="str">
        <f>INDEX(CBS_gemeenten_2019_2018!$B$3:$C$1001,MATCH('ETLocal datasets'!B45,CBS_gemeenten_2019_2018!$B$3:$B$1001,0),2)</f>
        <v>Losser</v>
      </c>
      <c r="D45">
        <v>14676</v>
      </c>
      <c r="E45" t="s">
        <v>61</v>
      </c>
      <c r="F45" t="s">
        <v>79</v>
      </c>
    </row>
    <row r="46" spans="1:6">
      <c r="A46" t="s">
        <v>90</v>
      </c>
      <c r="B46" t="str">
        <f t="shared" si="0"/>
        <v>GM0171</v>
      </c>
      <c r="C46" t="str">
        <f>INDEX(CBS_gemeenten_2019_2018!$B$3:$C$1001,MATCH('ETLocal datasets'!B46,CBS_gemeenten_2019_2018!$B$3:$B$1001,0),2)</f>
        <v>Noordoostpolder</v>
      </c>
      <c r="D46">
        <v>14706</v>
      </c>
      <c r="E46" t="s">
        <v>40</v>
      </c>
      <c r="F46" t="s">
        <v>51</v>
      </c>
    </row>
    <row r="47" spans="1:6">
      <c r="A47" t="s">
        <v>91</v>
      </c>
      <c r="B47" t="str">
        <f t="shared" si="0"/>
        <v>GM0173</v>
      </c>
      <c r="C47" t="str">
        <f>INDEX(CBS_gemeenten_2019_2018!$B$3:$C$1001,MATCH('ETLocal datasets'!B47,CBS_gemeenten_2019_2018!$B$3:$B$1001,0),2)</f>
        <v>Oldenzaal</v>
      </c>
      <c r="D47">
        <v>14717</v>
      </c>
      <c r="E47" t="s">
        <v>61</v>
      </c>
      <c r="F47" t="s">
        <v>79</v>
      </c>
    </row>
    <row r="48" spans="1:6">
      <c r="A48" t="s">
        <v>92</v>
      </c>
      <c r="B48" t="str">
        <f t="shared" si="0"/>
        <v>GM0175</v>
      </c>
      <c r="C48" t="str">
        <f>INDEX(CBS_gemeenten_2019_2018!$B$3:$C$1001,MATCH('ETLocal datasets'!B48,CBS_gemeenten_2019_2018!$B$3:$B$1001,0),2)</f>
        <v>Ommen</v>
      </c>
      <c r="D48">
        <v>14719</v>
      </c>
      <c r="E48" t="s">
        <v>61</v>
      </c>
      <c r="F48" t="s">
        <v>79</v>
      </c>
    </row>
    <row r="49" spans="1:6">
      <c r="A49" t="s">
        <v>93</v>
      </c>
      <c r="B49" t="str">
        <f t="shared" si="0"/>
        <v>GM0177</v>
      </c>
      <c r="C49" t="str">
        <f>INDEX(CBS_gemeenten_2019_2018!$B$3:$C$1001,MATCH('ETLocal datasets'!B49,CBS_gemeenten_2019_2018!$B$3:$B$1001,0),2)</f>
        <v>Raalte</v>
      </c>
      <c r="D49">
        <v>14739</v>
      </c>
      <c r="E49" t="s">
        <v>61</v>
      </c>
      <c r="F49" t="s">
        <v>79</v>
      </c>
    </row>
    <row r="50" spans="1:6">
      <c r="A50" t="s">
        <v>94</v>
      </c>
      <c r="B50" t="str">
        <f t="shared" si="0"/>
        <v>GM0180</v>
      </c>
      <c r="C50" t="str">
        <f>INDEX(CBS_gemeenten_2019_2018!$B$3:$C$1001,MATCH('ETLocal datasets'!B50,CBS_gemeenten_2019_2018!$B$3:$B$1001,0),2)</f>
        <v>Staphorst</v>
      </c>
      <c r="D50">
        <v>14777</v>
      </c>
      <c r="E50" t="s">
        <v>61</v>
      </c>
      <c r="F50" t="s">
        <v>79</v>
      </c>
    </row>
    <row r="51" spans="1:6">
      <c r="A51" t="s">
        <v>95</v>
      </c>
      <c r="B51" t="str">
        <f t="shared" si="0"/>
        <v>GM0183</v>
      </c>
      <c r="C51" t="str">
        <f>INDEX(CBS_gemeenten_2019_2018!$B$3:$C$1001,MATCH('ETLocal datasets'!B51,CBS_gemeenten_2019_2018!$B$3:$B$1001,0),2)</f>
        <v>Tubbergen</v>
      </c>
      <c r="D51">
        <v>14793</v>
      </c>
      <c r="E51" t="s">
        <v>61</v>
      </c>
      <c r="F51" t="s">
        <v>79</v>
      </c>
    </row>
    <row r="52" spans="1:6">
      <c r="A52" t="s">
        <v>96</v>
      </c>
      <c r="B52" t="str">
        <f t="shared" si="0"/>
        <v>GM0184</v>
      </c>
      <c r="C52" t="str">
        <f>INDEX(CBS_gemeenten_2019_2018!$B$3:$C$1001,MATCH('ETLocal datasets'!B52,CBS_gemeenten_2019_2018!$B$3:$B$1001,0),2)</f>
        <v>Urk</v>
      </c>
      <c r="D52">
        <v>14800</v>
      </c>
      <c r="E52" t="s">
        <v>40</v>
      </c>
      <c r="F52" t="s">
        <v>51</v>
      </c>
    </row>
    <row r="53" spans="1:6">
      <c r="A53" t="s">
        <v>97</v>
      </c>
      <c r="B53" t="str">
        <f t="shared" si="0"/>
        <v>GM0189</v>
      </c>
      <c r="C53" t="str">
        <f>INDEX(CBS_gemeenten_2019_2018!$B$3:$C$1001,MATCH('ETLocal datasets'!B53,CBS_gemeenten_2019_2018!$B$3:$B$1001,0),2)</f>
        <v>Wierden</v>
      </c>
      <c r="D53">
        <v>14838</v>
      </c>
      <c r="E53" t="s">
        <v>61</v>
      </c>
      <c r="F53" t="s">
        <v>79</v>
      </c>
    </row>
    <row r="54" spans="1:6">
      <c r="A54" t="s">
        <v>98</v>
      </c>
      <c r="B54" t="str">
        <f t="shared" si="0"/>
        <v>GM0193</v>
      </c>
      <c r="C54" t="str">
        <f>INDEX(CBS_gemeenten_2019_2018!$B$3:$C$1001,MATCH('ETLocal datasets'!B54,CBS_gemeenten_2019_2018!$B$3:$B$1001,0),2)</f>
        <v>Zwolle</v>
      </c>
      <c r="D54">
        <v>14864</v>
      </c>
      <c r="E54" t="s">
        <v>61</v>
      </c>
      <c r="F54" t="s">
        <v>79</v>
      </c>
    </row>
    <row r="55" spans="1:6">
      <c r="A55" t="s">
        <v>99</v>
      </c>
      <c r="B55" t="str">
        <f t="shared" si="0"/>
        <v>GM0197</v>
      </c>
      <c r="C55" t="str">
        <f>INDEX(CBS_gemeenten_2019_2018!$B$3:$C$1001,MATCH('ETLocal datasets'!B55,CBS_gemeenten_2019_2018!$B$3:$B$1001,0),2)</f>
        <v>Aalten</v>
      </c>
      <c r="D55">
        <v>14478</v>
      </c>
      <c r="E55" t="s">
        <v>61</v>
      </c>
      <c r="F55" t="s">
        <v>100</v>
      </c>
    </row>
    <row r="56" spans="1:6">
      <c r="A56" t="s">
        <v>101</v>
      </c>
      <c r="B56" t="str">
        <f t="shared" si="0"/>
        <v>GM0200</v>
      </c>
      <c r="C56" t="str">
        <f>INDEX(CBS_gemeenten_2019_2018!$B$3:$C$1001,MATCH('ETLocal datasets'!B56,CBS_gemeenten_2019_2018!$B$3:$B$1001,0),2)</f>
        <v>Apeldoorn</v>
      </c>
      <c r="D56">
        <v>14491</v>
      </c>
      <c r="E56" t="s">
        <v>61</v>
      </c>
      <c r="F56" t="s">
        <v>100</v>
      </c>
    </row>
    <row r="57" spans="1:6">
      <c r="A57" t="s">
        <v>102</v>
      </c>
      <c r="B57" t="str">
        <f t="shared" si="0"/>
        <v>GM0202</v>
      </c>
      <c r="C57" t="str">
        <f>INDEX(CBS_gemeenten_2019_2018!$B$3:$C$1001,MATCH('ETLocal datasets'!B57,CBS_gemeenten_2019_2018!$B$3:$B$1001,0),2)</f>
        <v>Arnhem</v>
      </c>
      <c r="D57">
        <v>14493</v>
      </c>
      <c r="E57" t="s">
        <v>61</v>
      </c>
      <c r="F57" t="s">
        <v>100</v>
      </c>
    </row>
    <row r="58" spans="1:6">
      <c r="A58" t="s">
        <v>103</v>
      </c>
      <c r="B58" t="str">
        <f t="shared" si="0"/>
        <v>GM0203</v>
      </c>
      <c r="C58" t="str">
        <f>INDEX(CBS_gemeenten_2019_2018!$B$3:$C$1001,MATCH('ETLocal datasets'!B58,CBS_gemeenten_2019_2018!$B$3:$B$1001,0),2)</f>
        <v>Barneveld</v>
      </c>
      <c r="D58">
        <v>14499</v>
      </c>
      <c r="E58" t="s">
        <v>61</v>
      </c>
      <c r="F58" t="s">
        <v>100</v>
      </c>
    </row>
    <row r="59" spans="1:6">
      <c r="A59" t="s">
        <v>104</v>
      </c>
      <c r="B59" t="str">
        <f t="shared" si="0"/>
        <v>GM0209</v>
      </c>
      <c r="C59" t="str">
        <f>INDEX(CBS_gemeenten_2019_2018!$B$3:$C$1001,MATCH('ETLocal datasets'!B59,CBS_gemeenten_2019_2018!$B$3:$B$1001,0),2)</f>
        <v>Beuningen</v>
      </c>
      <c r="D59">
        <v>14513</v>
      </c>
      <c r="E59" t="s">
        <v>61</v>
      </c>
      <c r="F59" t="s">
        <v>100</v>
      </c>
    </row>
    <row r="60" spans="1:6">
      <c r="A60" t="s">
        <v>105</v>
      </c>
      <c r="B60" t="str">
        <f t="shared" si="0"/>
        <v>GM0213</v>
      </c>
      <c r="C60" t="str">
        <f>INDEX(CBS_gemeenten_2019_2018!$B$3:$C$1001,MATCH('ETLocal datasets'!B60,CBS_gemeenten_2019_2018!$B$3:$B$1001,0),2)</f>
        <v>Brummen</v>
      </c>
      <c r="D60">
        <v>14529</v>
      </c>
      <c r="E60" t="s">
        <v>61</v>
      </c>
      <c r="F60" t="s">
        <v>100</v>
      </c>
    </row>
    <row r="61" spans="1:6">
      <c r="A61" t="s">
        <v>106</v>
      </c>
      <c r="B61" t="str">
        <f t="shared" si="0"/>
        <v>GM0214</v>
      </c>
      <c r="C61" t="str">
        <f>INDEX(CBS_gemeenten_2019_2018!$B$3:$C$1001,MATCH('ETLocal datasets'!B61,CBS_gemeenten_2019_2018!$B$3:$B$1001,0),2)</f>
        <v>Buren</v>
      </c>
      <c r="D61">
        <v>14533</v>
      </c>
      <c r="E61" t="s">
        <v>61</v>
      </c>
      <c r="F61" t="s">
        <v>100</v>
      </c>
    </row>
    <row r="62" spans="1:6">
      <c r="A62" t="s">
        <v>107</v>
      </c>
      <c r="B62" t="str">
        <f t="shared" si="0"/>
        <v>GM0216</v>
      </c>
      <c r="C62" t="str">
        <f>INDEX(CBS_gemeenten_2019_2018!$B$3:$C$1001,MATCH('ETLocal datasets'!B62,CBS_gemeenten_2019_2018!$B$3:$B$1001,0),2)</f>
        <v>Culemborg</v>
      </c>
      <c r="D62">
        <v>14540</v>
      </c>
      <c r="E62" t="s">
        <v>61</v>
      </c>
      <c r="F62" t="s">
        <v>100</v>
      </c>
    </row>
    <row r="63" spans="1:6">
      <c r="A63" t="s">
        <v>108</v>
      </c>
      <c r="B63" t="str">
        <f t="shared" si="0"/>
        <v>GM0221</v>
      </c>
      <c r="C63" t="str">
        <f>INDEX(CBS_gemeenten_2019_2018!$B$3:$C$1001,MATCH('ETLocal datasets'!B63,CBS_gemeenten_2019_2018!$B$3:$B$1001,0),2)</f>
        <v>Doesburg</v>
      </c>
      <c r="D63">
        <v>14556</v>
      </c>
      <c r="E63" t="s">
        <v>61</v>
      </c>
      <c r="F63" t="s">
        <v>100</v>
      </c>
    </row>
    <row r="64" spans="1:6">
      <c r="A64" t="s">
        <v>109</v>
      </c>
      <c r="B64" t="str">
        <f t="shared" si="0"/>
        <v>GM0222</v>
      </c>
      <c r="C64" t="str">
        <f>INDEX(CBS_gemeenten_2019_2018!$B$3:$C$1001,MATCH('ETLocal datasets'!B64,CBS_gemeenten_2019_2018!$B$3:$B$1001,0),2)</f>
        <v>Doetinchem</v>
      </c>
      <c r="D64">
        <v>14557</v>
      </c>
      <c r="E64" t="s">
        <v>61</v>
      </c>
      <c r="F64" t="s">
        <v>100</v>
      </c>
    </row>
    <row r="65" spans="1:6">
      <c r="A65" t="s">
        <v>110</v>
      </c>
      <c r="B65" t="str">
        <f t="shared" si="0"/>
        <v>GM0225</v>
      </c>
      <c r="C65" t="str">
        <f>INDEX(CBS_gemeenten_2019_2018!$B$3:$C$1001,MATCH('ETLocal datasets'!B65,CBS_gemeenten_2019_2018!$B$3:$B$1001,0),2)</f>
        <v>Druten</v>
      </c>
      <c r="D65">
        <v>14564</v>
      </c>
      <c r="E65" t="s">
        <v>61</v>
      </c>
      <c r="F65" t="s">
        <v>100</v>
      </c>
    </row>
    <row r="66" spans="1:6">
      <c r="A66" t="s">
        <v>111</v>
      </c>
      <c r="B66" t="str">
        <f t="shared" ref="B66:B129" si="1">LEFT(A66,6)</f>
        <v>GM0226</v>
      </c>
      <c r="C66" t="str">
        <f>INDEX(CBS_gemeenten_2019_2018!$B$3:$C$1001,MATCH('ETLocal datasets'!B66,CBS_gemeenten_2019_2018!$B$3:$B$1001,0),2)</f>
        <v>Duiven</v>
      </c>
      <c r="D66">
        <v>14565</v>
      </c>
      <c r="E66" t="s">
        <v>61</v>
      </c>
      <c r="F66" t="s">
        <v>100</v>
      </c>
    </row>
    <row r="67" spans="1:6">
      <c r="A67" t="s">
        <v>112</v>
      </c>
      <c r="B67" t="str">
        <f t="shared" si="1"/>
        <v>GM0228</v>
      </c>
      <c r="C67" t="str">
        <f>INDEX(CBS_gemeenten_2019_2018!$B$3:$C$1001,MATCH('ETLocal datasets'!B67,CBS_gemeenten_2019_2018!$B$3:$B$1001,0),2)</f>
        <v>Ede</v>
      </c>
      <c r="D67">
        <v>14568</v>
      </c>
      <c r="E67" t="s">
        <v>61</v>
      </c>
      <c r="F67" t="s">
        <v>100</v>
      </c>
    </row>
    <row r="68" spans="1:6">
      <c r="A68" t="s">
        <v>113</v>
      </c>
      <c r="B68" t="str">
        <f t="shared" si="1"/>
        <v>GM0230</v>
      </c>
      <c r="C68" t="str">
        <f>INDEX(CBS_gemeenten_2019_2018!$B$3:$C$1001,MATCH('ETLocal datasets'!B68,CBS_gemeenten_2019_2018!$B$3:$B$1001,0),2)</f>
        <v>Elburg</v>
      </c>
      <c r="D68">
        <v>14574</v>
      </c>
      <c r="E68" t="s">
        <v>61</v>
      </c>
      <c r="F68" t="s">
        <v>100</v>
      </c>
    </row>
    <row r="69" spans="1:6">
      <c r="A69" t="s">
        <v>114</v>
      </c>
      <c r="B69" t="str">
        <f t="shared" si="1"/>
        <v>GM0232</v>
      </c>
      <c r="C69" t="str">
        <f>INDEX(CBS_gemeenten_2019_2018!$B$3:$C$1001,MATCH('ETLocal datasets'!B69,CBS_gemeenten_2019_2018!$B$3:$B$1001,0),2)</f>
        <v>Epe</v>
      </c>
      <c r="D69">
        <v>14578</v>
      </c>
      <c r="E69" t="s">
        <v>61</v>
      </c>
      <c r="F69" t="s">
        <v>100</v>
      </c>
    </row>
    <row r="70" spans="1:6">
      <c r="A70" t="s">
        <v>115</v>
      </c>
      <c r="B70" t="str">
        <f t="shared" si="1"/>
        <v>GM0233</v>
      </c>
      <c r="C70" t="str">
        <f>INDEX(CBS_gemeenten_2019_2018!$B$3:$C$1001,MATCH('ETLocal datasets'!B70,CBS_gemeenten_2019_2018!$B$3:$B$1001,0),2)</f>
        <v>Ermelo</v>
      </c>
      <c r="D70">
        <v>14579</v>
      </c>
      <c r="E70" t="s">
        <v>61</v>
      </c>
      <c r="F70" t="s">
        <v>100</v>
      </c>
    </row>
    <row r="71" spans="1:6">
      <c r="A71" t="s">
        <v>116</v>
      </c>
      <c r="B71" t="str">
        <f t="shared" si="1"/>
        <v>GM0243</v>
      </c>
      <c r="C71" t="str">
        <f>INDEX(CBS_gemeenten_2019_2018!$B$3:$C$1001,MATCH('ETLocal datasets'!B71,CBS_gemeenten_2019_2018!$B$3:$B$1001,0),2)</f>
        <v>Harderwijk</v>
      </c>
      <c r="D71">
        <v>14607</v>
      </c>
      <c r="E71" t="s">
        <v>61</v>
      </c>
      <c r="F71" t="s">
        <v>100</v>
      </c>
    </row>
    <row r="72" spans="1:6">
      <c r="A72" t="s">
        <v>117</v>
      </c>
      <c r="B72" t="str">
        <f t="shared" si="1"/>
        <v>GM0244</v>
      </c>
      <c r="C72" t="str">
        <f>INDEX(CBS_gemeenten_2019_2018!$B$3:$C$1001,MATCH('ETLocal datasets'!B72,CBS_gemeenten_2019_2018!$B$3:$B$1001,0),2)</f>
        <v>Hattem</v>
      </c>
      <c r="D72">
        <v>14611</v>
      </c>
      <c r="E72" t="s">
        <v>61</v>
      </c>
      <c r="F72" t="s">
        <v>100</v>
      </c>
    </row>
    <row r="73" spans="1:6">
      <c r="A73" t="s">
        <v>118</v>
      </c>
      <c r="B73" t="str">
        <f t="shared" si="1"/>
        <v>GM0246</v>
      </c>
      <c r="C73" t="str">
        <f>INDEX(CBS_gemeenten_2019_2018!$B$3:$C$1001,MATCH('ETLocal datasets'!B73,CBS_gemeenten_2019_2018!$B$3:$B$1001,0),2)</f>
        <v>Heerde</v>
      </c>
      <c r="D73">
        <v>14614</v>
      </c>
      <c r="E73" t="s">
        <v>61</v>
      </c>
      <c r="F73" t="s">
        <v>100</v>
      </c>
    </row>
    <row r="74" spans="1:6">
      <c r="A74" t="s">
        <v>119</v>
      </c>
      <c r="B74" t="str">
        <f t="shared" si="1"/>
        <v>GM0252</v>
      </c>
      <c r="C74" t="str">
        <f>INDEX(CBS_gemeenten_2019_2018!$B$3:$C$1001,MATCH('ETLocal datasets'!B74,CBS_gemeenten_2019_2018!$B$3:$B$1001,0),2)</f>
        <v>Heumen</v>
      </c>
      <c r="D74">
        <v>14626</v>
      </c>
      <c r="E74" t="s">
        <v>61</v>
      </c>
      <c r="F74" t="s">
        <v>100</v>
      </c>
    </row>
    <row r="75" spans="1:6">
      <c r="A75" t="s">
        <v>120</v>
      </c>
      <c r="B75" t="str">
        <f t="shared" si="1"/>
        <v>GM0262</v>
      </c>
      <c r="C75" t="str">
        <f>INDEX(CBS_gemeenten_2019_2018!$B$3:$C$1001,MATCH('ETLocal datasets'!B75,CBS_gemeenten_2019_2018!$B$3:$B$1001,0),2)</f>
        <v>Lochem</v>
      </c>
      <c r="D75">
        <v>14672</v>
      </c>
      <c r="E75" t="s">
        <v>61</v>
      </c>
      <c r="F75" t="s">
        <v>100</v>
      </c>
    </row>
    <row r="76" spans="1:6">
      <c r="A76" t="s">
        <v>121</v>
      </c>
      <c r="B76" t="str">
        <f t="shared" si="1"/>
        <v>GM0263</v>
      </c>
      <c r="C76" t="str">
        <f>INDEX(CBS_gemeenten_2019_2018!$B$3:$C$1001,MATCH('ETLocal datasets'!B76,CBS_gemeenten_2019_2018!$B$3:$B$1001,0),2)</f>
        <v>Maasdriel</v>
      </c>
      <c r="D76">
        <v>14677</v>
      </c>
      <c r="E76" t="s">
        <v>61</v>
      </c>
      <c r="F76" t="s">
        <v>100</v>
      </c>
    </row>
    <row r="77" spans="1:6">
      <c r="A77" t="s">
        <v>122</v>
      </c>
      <c r="B77" t="str">
        <f t="shared" si="1"/>
        <v>GM0267</v>
      </c>
      <c r="C77" t="str">
        <f>INDEX(CBS_gemeenten_2019_2018!$B$3:$C$1001,MATCH('ETLocal datasets'!B77,CBS_gemeenten_2019_2018!$B$3:$B$1001,0),2)</f>
        <v>Nijkerk</v>
      </c>
      <c r="D77">
        <v>14701</v>
      </c>
      <c r="E77" t="s">
        <v>61</v>
      </c>
      <c r="F77" t="s">
        <v>100</v>
      </c>
    </row>
    <row r="78" spans="1:6">
      <c r="A78" t="s">
        <v>123</v>
      </c>
      <c r="B78" t="str">
        <f t="shared" si="1"/>
        <v>GM0268</v>
      </c>
      <c r="C78" t="str">
        <f>INDEX(CBS_gemeenten_2019_2018!$B$3:$C$1001,MATCH('ETLocal datasets'!B78,CBS_gemeenten_2019_2018!$B$3:$B$1001,0),2)</f>
        <v>Nijmegen</v>
      </c>
      <c r="D78">
        <v>14702</v>
      </c>
      <c r="E78" t="s">
        <v>61</v>
      </c>
      <c r="F78" t="s">
        <v>100</v>
      </c>
    </row>
    <row r="79" spans="1:6">
      <c r="A79" t="s">
        <v>124</v>
      </c>
      <c r="B79" t="str">
        <f t="shared" si="1"/>
        <v>GM0269</v>
      </c>
      <c r="C79" t="str">
        <f>INDEX(CBS_gemeenten_2019_2018!$B$3:$C$1001,MATCH('ETLocal datasets'!B79,CBS_gemeenten_2019_2018!$B$3:$B$1001,0),2)</f>
        <v>Oldebroek</v>
      </c>
      <c r="D79">
        <v>14716</v>
      </c>
      <c r="E79" t="s">
        <v>61</v>
      </c>
      <c r="F79" t="s">
        <v>100</v>
      </c>
    </row>
    <row r="80" spans="1:6">
      <c r="A80" t="s">
        <v>125</v>
      </c>
      <c r="B80" t="str">
        <f t="shared" si="1"/>
        <v>GM0273</v>
      </c>
      <c r="C80" t="str">
        <f>INDEX(CBS_gemeenten_2019_2018!$B$3:$C$1001,MATCH('ETLocal datasets'!B80,CBS_gemeenten_2019_2018!$B$3:$B$1001,0),2)</f>
        <v>Putten</v>
      </c>
      <c r="D80">
        <v>14738</v>
      </c>
      <c r="E80" t="s">
        <v>61</v>
      </c>
      <c r="F80" t="s">
        <v>100</v>
      </c>
    </row>
    <row r="81" spans="1:6">
      <c r="A81" t="s">
        <v>126</v>
      </c>
      <c r="B81" t="str">
        <f t="shared" si="1"/>
        <v>GM0274</v>
      </c>
      <c r="C81" t="str">
        <f>INDEX(CBS_gemeenten_2019_2018!$B$3:$C$1001,MATCH('ETLocal datasets'!B81,CBS_gemeenten_2019_2018!$B$3:$B$1001,0),2)</f>
        <v>Renkum</v>
      </c>
      <c r="D81">
        <v>14741</v>
      </c>
      <c r="E81" t="s">
        <v>61</v>
      </c>
      <c r="F81" t="s">
        <v>100</v>
      </c>
    </row>
    <row r="82" spans="1:6">
      <c r="A82" t="s">
        <v>127</v>
      </c>
      <c r="B82" t="str">
        <f t="shared" si="1"/>
        <v>GM0275</v>
      </c>
      <c r="C82" t="str">
        <f>INDEX(CBS_gemeenten_2019_2018!$B$3:$C$1001,MATCH('ETLocal datasets'!B82,CBS_gemeenten_2019_2018!$B$3:$B$1001,0),2)</f>
        <v>Rheden</v>
      </c>
      <c r="D82">
        <v>14744</v>
      </c>
      <c r="E82" t="s">
        <v>61</v>
      </c>
      <c r="F82" t="s">
        <v>100</v>
      </c>
    </row>
    <row r="83" spans="1:6">
      <c r="A83" t="s">
        <v>128</v>
      </c>
      <c r="B83" t="str">
        <f t="shared" si="1"/>
        <v>GM0277</v>
      </c>
      <c r="C83" t="str">
        <f>INDEX(CBS_gemeenten_2019_2018!$B$3:$C$1001,MATCH('ETLocal datasets'!B83,CBS_gemeenten_2019_2018!$B$3:$B$1001,0),2)</f>
        <v>Rozendaal</v>
      </c>
      <c r="D83">
        <v>14754</v>
      </c>
      <c r="E83" t="s">
        <v>61</v>
      </c>
      <c r="F83" t="s">
        <v>100</v>
      </c>
    </row>
    <row r="84" spans="1:6">
      <c r="A84" t="s">
        <v>129</v>
      </c>
      <c r="B84" t="str">
        <f t="shared" si="1"/>
        <v>GM0279</v>
      </c>
      <c r="C84" t="str">
        <f>INDEX(CBS_gemeenten_2019_2018!$B$3:$C$1001,MATCH('ETLocal datasets'!B84,CBS_gemeenten_2019_2018!$B$3:$B$1001,0),2)</f>
        <v>Scherpenzeel</v>
      </c>
      <c r="D84">
        <v>14757</v>
      </c>
      <c r="E84" t="s">
        <v>40</v>
      </c>
      <c r="F84" t="s">
        <v>100</v>
      </c>
    </row>
    <row r="85" spans="1:6">
      <c r="A85" t="s">
        <v>130</v>
      </c>
      <c r="B85" t="str">
        <f t="shared" si="1"/>
        <v>GM0281</v>
      </c>
      <c r="C85" t="str">
        <f>INDEX(CBS_gemeenten_2019_2018!$B$3:$C$1001,MATCH('ETLocal datasets'!B85,CBS_gemeenten_2019_2018!$B$3:$B$1001,0),2)</f>
        <v>Tiel</v>
      </c>
      <c r="D85">
        <v>14791</v>
      </c>
      <c r="E85" t="s">
        <v>61</v>
      </c>
      <c r="F85" t="s">
        <v>100</v>
      </c>
    </row>
    <row r="86" spans="1:6">
      <c r="A86" t="s">
        <v>131</v>
      </c>
      <c r="B86" t="str">
        <f t="shared" si="1"/>
        <v>GM0285</v>
      </c>
      <c r="C86" t="str">
        <f>INDEX(CBS_gemeenten_2019_2018!$B$3:$C$1001,MATCH('ETLocal datasets'!B86,CBS_gemeenten_2019_2018!$B$3:$B$1001,0),2)</f>
        <v>Voorst</v>
      </c>
      <c r="D86">
        <v>14821</v>
      </c>
      <c r="E86" t="s">
        <v>61</v>
      </c>
      <c r="F86" t="s">
        <v>100</v>
      </c>
    </row>
    <row r="87" spans="1:6">
      <c r="A87" t="s">
        <v>132</v>
      </c>
      <c r="B87" t="str">
        <f t="shared" si="1"/>
        <v>GM0289</v>
      </c>
      <c r="C87" t="str">
        <f>INDEX(CBS_gemeenten_2019_2018!$B$3:$C$1001,MATCH('ETLocal datasets'!B87,CBS_gemeenten_2019_2018!$B$3:$B$1001,0),2)</f>
        <v>Wageningen</v>
      </c>
      <c r="D87">
        <v>14826</v>
      </c>
      <c r="E87" t="s">
        <v>61</v>
      </c>
      <c r="F87" t="s">
        <v>100</v>
      </c>
    </row>
    <row r="88" spans="1:6">
      <c r="A88" t="s">
        <v>133</v>
      </c>
      <c r="B88" t="str">
        <f t="shared" si="1"/>
        <v>GM0293</v>
      </c>
      <c r="C88" t="str">
        <f>INDEX(CBS_gemeenten_2019_2018!$B$3:$C$1001,MATCH('ETLocal datasets'!B88,CBS_gemeenten_2019_2018!$B$3:$B$1001,0),2)</f>
        <v>Westervoort</v>
      </c>
      <c r="D88">
        <v>14834</v>
      </c>
      <c r="E88" t="s">
        <v>61</v>
      </c>
      <c r="F88" t="s">
        <v>100</v>
      </c>
    </row>
    <row r="89" spans="1:6">
      <c r="A89" t="s">
        <v>134</v>
      </c>
      <c r="B89" t="str">
        <f t="shared" si="1"/>
        <v>GM0294</v>
      </c>
      <c r="C89" t="str">
        <f>INDEX(CBS_gemeenten_2019_2018!$B$3:$C$1001,MATCH('ETLocal datasets'!B89,CBS_gemeenten_2019_2018!$B$3:$B$1001,0),2)</f>
        <v>Winterswijk</v>
      </c>
      <c r="D89">
        <v>14843</v>
      </c>
      <c r="E89" t="s">
        <v>61</v>
      </c>
      <c r="F89" t="s">
        <v>100</v>
      </c>
    </row>
    <row r="90" spans="1:6">
      <c r="A90" t="s">
        <v>135</v>
      </c>
      <c r="B90" t="str">
        <f t="shared" si="1"/>
        <v>GM0296</v>
      </c>
      <c r="C90" t="str">
        <f>INDEX(CBS_gemeenten_2019_2018!$B$3:$C$1001,MATCH('ETLocal datasets'!B90,CBS_gemeenten_2019_2018!$B$3:$B$1001,0),2)</f>
        <v>Wijchen</v>
      </c>
      <c r="D90">
        <v>14839</v>
      </c>
      <c r="E90" t="s">
        <v>61</v>
      </c>
      <c r="F90" t="s">
        <v>100</v>
      </c>
    </row>
    <row r="91" spans="1:6">
      <c r="A91" t="s">
        <v>136</v>
      </c>
      <c r="B91" t="str">
        <f t="shared" si="1"/>
        <v>GM0297</v>
      </c>
      <c r="C91" t="str">
        <f>INDEX(CBS_gemeenten_2019_2018!$B$3:$C$1001,MATCH('ETLocal datasets'!B91,CBS_gemeenten_2019_2018!$B$3:$B$1001,0),2)</f>
        <v>Zaltbommel</v>
      </c>
      <c r="D91">
        <v>14850</v>
      </c>
      <c r="E91" t="s">
        <v>61</v>
      </c>
      <c r="F91" t="s">
        <v>100</v>
      </c>
    </row>
    <row r="92" spans="1:6">
      <c r="A92" t="s">
        <v>137</v>
      </c>
      <c r="B92" t="str">
        <f t="shared" si="1"/>
        <v>GM0299</v>
      </c>
      <c r="C92" t="str">
        <f>INDEX(CBS_gemeenten_2019_2018!$B$3:$C$1001,MATCH('ETLocal datasets'!B92,CBS_gemeenten_2019_2018!$B$3:$B$1001,0),2)</f>
        <v>Zevenaar</v>
      </c>
      <c r="D92">
        <v>14855</v>
      </c>
      <c r="E92" t="s">
        <v>61</v>
      </c>
      <c r="F92" t="s">
        <v>100</v>
      </c>
    </row>
    <row r="93" spans="1:6">
      <c r="A93" t="s">
        <v>138</v>
      </c>
      <c r="B93" t="str">
        <f t="shared" si="1"/>
        <v>GM0301</v>
      </c>
      <c r="C93" t="str">
        <f>INDEX(CBS_gemeenten_2019_2018!$B$3:$C$1001,MATCH('ETLocal datasets'!B93,CBS_gemeenten_2019_2018!$B$3:$B$1001,0),2)</f>
        <v>Zutphen</v>
      </c>
      <c r="D93">
        <v>14861</v>
      </c>
      <c r="E93" t="s">
        <v>61</v>
      </c>
      <c r="F93" t="s">
        <v>100</v>
      </c>
    </row>
    <row r="94" spans="1:6">
      <c r="A94" t="s">
        <v>139</v>
      </c>
      <c r="B94" t="str">
        <f t="shared" si="1"/>
        <v>GM0302</v>
      </c>
      <c r="C94" t="str">
        <f>INDEX(CBS_gemeenten_2019_2018!$B$3:$C$1001,MATCH('ETLocal datasets'!B94,CBS_gemeenten_2019_2018!$B$3:$B$1001,0),2)</f>
        <v>Nunspeet</v>
      </c>
      <c r="D94">
        <v>14710</v>
      </c>
      <c r="E94" t="s">
        <v>61</v>
      </c>
      <c r="F94" t="s">
        <v>100</v>
      </c>
    </row>
    <row r="95" spans="1:6">
      <c r="A95" t="s">
        <v>140</v>
      </c>
      <c r="B95" t="str">
        <f t="shared" si="1"/>
        <v>GM0303</v>
      </c>
      <c r="C95" t="str">
        <f>INDEX(CBS_gemeenten_2019_2018!$B$3:$C$1001,MATCH('ETLocal datasets'!B95,CBS_gemeenten_2019_2018!$B$3:$B$1001,0),2)</f>
        <v>Dronten</v>
      </c>
      <c r="D95">
        <v>14563</v>
      </c>
      <c r="E95" t="s">
        <v>40</v>
      </c>
      <c r="F95" t="s">
        <v>51</v>
      </c>
    </row>
    <row r="96" spans="1:6">
      <c r="A96" t="s">
        <v>141</v>
      </c>
      <c r="B96" t="str">
        <f t="shared" si="1"/>
        <v>GM0307</v>
      </c>
      <c r="C96" t="str">
        <f>INDEX(CBS_gemeenten_2019_2018!$B$3:$C$1001,MATCH('ETLocal datasets'!B96,CBS_gemeenten_2019_2018!$B$3:$B$1001,0),2)</f>
        <v>Amersfoort</v>
      </c>
      <c r="D96">
        <v>14488</v>
      </c>
      <c r="E96" t="s">
        <v>40</v>
      </c>
      <c r="F96" t="s">
        <v>142</v>
      </c>
    </row>
    <row r="97" spans="1:6">
      <c r="A97" t="s">
        <v>143</v>
      </c>
      <c r="B97" t="str">
        <f t="shared" si="1"/>
        <v>GM0308</v>
      </c>
      <c r="C97" t="str">
        <f>INDEX(CBS_gemeenten_2019_2018!$B$3:$C$1001,MATCH('ETLocal datasets'!B97,CBS_gemeenten_2019_2018!$B$3:$B$1001,0),2)</f>
        <v>Baarn</v>
      </c>
      <c r="D97">
        <v>14497</v>
      </c>
      <c r="E97" t="s">
        <v>40</v>
      </c>
      <c r="F97" t="s">
        <v>142</v>
      </c>
    </row>
    <row r="98" spans="1:6">
      <c r="A98" t="s">
        <v>144</v>
      </c>
      <c r="B98" t="str">
        <f t="shared" si="1"/>
        <v>GM0310</v>
      </c>
      <c r="C98" t="str">
        <f>INDEX(CBS_gemeenten_2019_2018!$B$3:$C$1001,MATCH('ETLocal datasets'!B98,CBS_gemeenten_2019_2018!$B$3:$B$1001,0),2)</f>
        <v>De Bilt</v>
      </c>
      <c r="D98">
        <v>14543</v>
      </c>
      <c r="E98" t="s">
        <v>40</v>
      </c>
      <c r="F98" t="s">
        <v>142</v>
      </c>
    </row>
    <row r="99" spans="1:6">
      <c r="A99" t="s">
        <v>145</v>
      </c>
      <c r="B99" t="str">
        <f t="shared" si="1"/>
        <v>GM0312</v>
      </c>
      <c r="C99" t="str">
        <f>INDEX(CBS_gemeenten_2019_2018!$B$3:$C$1001,MATCH('ETLocal datasets'!B99,CBS_gemeenten_2019_2018!$B$3:$B$1001,0),2)</f>
        <v>Bunnik</v>
      </c>
      <c r="D99">
        <v>14531</v>
      </c>
      <c r="E99" t="s">
        <v>40</v>
      </c>
      <c r="F99" t="s">
        <v>142</v>
      </c>
    </row>
    <row r="100" spans="1:6">
      <c r="A100" t="s">
        <v>146</v>
      </c>
      <c r="B100" t="str">
        <f t="shared" si="1"/>
        <v>GM0313</v>
      </c>
      <c r="C100" t="str">
        <f>INDEX(CBS_gemeenten_2019_2018!$B$3:$C$1001,MATCH('ETLocal datasets'!B100,CBS_gemeenten_2019_2018!$B$3:$B$1001,0),2)</f>
        <v>Bunschoten</v>
      </c>
      <c r="D100">
        <v>14532</v>
      </c>
      <c r="E100" t="s">
        <v>40</v>
      </c>
      <c r="F100" t="s">
        <v>142</v>
      </c>
    </row>
    <row r="101" spans="1:6">
      <c r="A101" t="s">
        <v>147</v>
      </c>
      <c r="B101" t="str">
        <f t="shared" si="1"/>
        <v>GM0317</v>
      </c>
      <c r="C101" t="str">
        <f>INDEX(CBS_gemeenten_2019_2018!$B$3:$C$1001,MATCH('ETLocal datasets'!B101,CBS_gemeenten_2019_2018!$B$3:$B$1001,0),2)</f>
        <v>Eemnes</v>
      </c>
      <c r="D101">
        <v>14569</v>
      </c>
      <c r="E101" t="s">
        <v>40</v>
      </c>
      <c r="F101" t="s">
        <v>142</v>
      </c>
    </row>
    <row r="102" spans="1:6">
      <c r="A102" t="s">
        <v>148</v>
      </c>
      <c r="B102" t="str">
        <f t="shared" si="1"/>
        <v>GM0321</v>
      </c>
      <c r="C102" t="str">
        <f>INDEX(CBS_gemeenten_2019_2018!$B$3:$C$1001,MATCH('ETLocal datasets'!B102,CBS_gemeenten_2019_2018!$B$3:$B$1001,0),2)</f>
        <v>Houten</v>
      </c>
      <c r="D102">
        <v>14637</v>
      </c>
      <c r="E102" t="s">
        <v>40</v>
      </c>
      <c r="F102" t="s">
        <v>142</v>
      </c>
    </row>
    <row r="103" spans="1:6">
      <c r="A103" t="s">
        <v>149</v>
      </c>
      <c r="B103" t="str">
        <f t="shared" si="1"/>
        <v>GM0327</v>
      </c>
      <c r="C103" t="str">
        <f>INDEX(CBS_gemeenten_2019_2018!$B$3:$C$1001,MATCH('ETLocal datasets'!B103,CBS_gemeenten_2019_2018!$B$3:$B$1001,0),2)</f>
        <v>Leusden</v>
      </c>
      <c r="D103">
        <v>14667</v>
      </c>
      <c r="E103" t="s">
        <v>40</v>
      </c>
      <c r="F103" t="s">
        <v>142</v>
      </c>
    </row>
    <row r="104" spans="1:6">
      <c r="A104" t="s">
        <v>150</v>
      </c>
      <c r="B104" t="str">
        <f t="shared" si="1"/>
        <v>GM0331</v>
      </c>
      <c r="C104" t="str">
        <f>INDEX(CBS_gemeenten_2019_2018!$B$3:$C$1001,MATCH('ETLocal datasets'!B104,CBS_gemeenten_2019_2018!$B$3:$B$1001,0),2)</f>
        <v>Lopik</v>
      </c>
      <c r="D104">
        <v>14674</v>
      </c>
      <c r="E104" t="s">
        <v>40</v>
      </c>
      <c r="F104" t="s">
        <v>142</v>
      </c>
    </row>
    <row r="105" spans="1:6">
      <c r="A105" t="s">
        <v>151</v>
      </c>
      <c r="B105" t="str">
        <f t="shared" si="1"/>
        <v>GM0335</v>
      </c>
      <c r="C105" t="str">
        <f>INDEX(CBS_gemeenten_2019_2018!$B$3:$C$1001,MATCH('ETLocal datasets'!B105,CBS_gemeenten_2019_2018!$B$3:$B$1001,0),2)</f>
        <v>Montfoort</v>
      </c>
      <c r="D105">
        <v>14694</v>
      </c>
      <c r="E105" t="s">
        <v>40</v>
      </c>
      <c r="F105" t="s">
        <v>142</v>
      </c>
    </row>
    <row r="106" spans="1:6">
      <c r="A106" t="s">
        <v>152</v>
      </c>
      <c r="B106" t="str">
        <f t="shared" si="1"/>
        <v>GM0339</v>
      </c>
      <c r="C106" t="str">
        <f>INDEX(CBS_gemeenten_2019_2018!$B$3:$C$1001,MATCH('ETLocal datasets'!B106,CBS_gemeenten_2019_2018!$B$3:$B$1001,0),2)</f>
        <v>Renswoude</v>
      </c>
      <c r="D106">
        <v>14742</v>
      </c>
      <c r="E106" t="s">
        <v>40</v>
      </c>
      <c r="F106" t="s">
        <v>142</v>
      </c>
    </row>
    <row r="107" spans="1:6">
      <c r="A107" t="s">
        <v>153</v>
      </c>
      <c r="B107" t="str">
        <f t="shared" si="1"/>
        <v>GM0340</v>
      </c>
      <c r="C107" t="str">
        <f>INDEX(CBS_gemeenten_2019_2018!$B$3:$C$1001,MATCH('ETLocal datasets'!B107,CBS_gemeenten_2019_2018!$B$3:$B$1001,0),2)</f>
        <v>Rhenen</v>
      </c>
      <c r="D107">
        <v>14745</v>
      </c>
      <c r="E107" t="s">
        <v>40</v>
      </c>
      <c r="F107" t="s">
        <v>142</v>
      </c>
    </row>
    <row r="108" spans="1:6">
      <c r="A108" t="s">
        <v>154</v>
      </c>
      <c r="B108" t="str">
        <f t="shared" si="1"/>
        <v>GM0342</v>
      </c>
      <c r="C108" t="str">
        <f>INDEX(CBS_gemeenten_2019_2018!$B$3:$C$1001,MATCH('ETLocal datasets'!B108,CBS_gemeenten_2019_2018!$B$3:$B$1001,0),2)</f>
        <v>Soest</v>
      </c>
      <c r="D108">
        <v>14773</v>
      </c>
      <c r="E108" t="s">
        <v>40</v>
      </c>
      <c r="F108" t="s">
        <v>142</v>
      </c>
    </row>
    <row r="109" spans="1:6">
      <c r="A109" t="s">
        <v>155</v>
      </c>
      <c r="B109" t="str">
        <f t="shared" si="1"/>
        <v>GM0344</v>
      </c>
      <c r="C109" t="str">
        <f>INDEX(CBS_gemeenten_2019_2018!$B$3:$C$1001,MATCH('ETLocal datasets'!B109,CBS_gemeenten_2019_2018!$B$3:$B$1001,0),2)</f>
        <v>Utrecht</v>
      </c>
      <c r="D109">
        <v>14801</v>
      </c>
      <c r="E109" t="s">
        <v>40</v>
      </c>
      <c r="F109" t="s">
        <v>142</v>
      </c>
    </row>
    <row r="110" spans="1:6">
      <c r="A110" t="s">
        <v>156</v>
      </c>
      <c r="B110" t="str">
        <f t="shared" si="1"/>
        <v>GM0345</v>
      </c>
      <c r="C110" t="str">
        <f>INDEX(CBS_gemeenten_2019_2018!$B$3:$C$1001,MATCH('ETLocal datasets'!B110,CBS_gemeenten_2019_2018!$B$3:$B$1001,0),2)</f>
        <v>Veenendaal</v>
      </c>
      <c r="D110">
        <v>14807</v>
      </c>
      <c r="E110" t="s">
        <v>40</v>
      </c>
      <c r="F110" t="s">
        <v>142</v>
      </c>
    </row>
    <row r="111" spans="1:6">
      <c r="A111" t="s">
        <v>157</v>
      </c>
      <c r="B111" t="str">
        <f t="shared" si="1"/>
        <v>GM0351</v>
      </c>
      <c r="C111" t="str">
        <f>INDEX(CBS_gemeenten_2019_2018!$B$3:$C$1001,MATCH('ETLocal datasets'!B111,CBS_gemeenten_2019_2018!$B$3:$B$1001,0),2)</f>
        <v>Woudenberg</v>
      </c>
      <c r="D111">
        <v>14847</v>
      </c>
      <c r="E111" t="s">
        <v>40</v>
      </c>
      <c r="F111" t="s">
        <v>142</v>
      </c>
    </row>
    <row r="112" spans="1:6">
      <c r="A112" t="s">
        <v>158</v>
      </c>
      <c r="B112" t="str">
        <f t="shared" si="1"/>
        <v>GM0352</v>
      </c>
      <c r="C112" t="str">
        <f>INDEX(CBS_gemeenten_2019_2018!$B$3:$C$1001,MATCH('ETLocal datasets'!B112,CBS_gemeenten_2019_2018!$B$3:$B$1001,0),2)</f>
        <v>Wijk bij Duurstede</v>
      </c>
      <c r="D112">
        <v>14841</v>
      </c>
      <c r="E112" t="s">
        <v>40</v>
      </c>
      <c r="F112" t="s">
        <v>142</v>
      </c>
    </row>
    <row r="113" spans="1:6">
      <c r="A113" t="s">
        <v>159</v>
      </c>
      <c r="B113" t="str">
        <f t="shared" si="1"/>
        <v>GM0353</v>
      </c>
      <c r="C113" t="str">
        <f>INDEX(CBS_gemeenten_2019_2018!$B$3:$C$1001,MATCH('ETLocal datasets'!B113,CBS_gemeenten_2019_2018!$B$3:$B$1001,0),2)</f>
        <v>IJsselstein</v>
      </c>
      <c r="D113">
        <v>14640</v>
      </c>
      <c r="E113" t="s">
        <v>40</v>
      </c>
      <c r="F113" t="s">
        <v>142</v>
      </c>
    </row>
    <row r="114" spans="1:6">
      <c r="A114" t="s">
        <v>160</v>
      </c>
      <c r="B114" t="str">
        <f t="shared" si="1"/>
        <v>GM0355</v>
      </c>
      <c r="C114" t="str">
        <f>INDEX(CBS_gemeenten_2019_2018!$B$3:$C$1001,MATCH('ETLocal datasets'!B114,CBS_gemeenten_2019_2018!$B$3:$B$1001,0),2)</f>
        <v>Zeist</v>
      </c>
      <c r="D114">
        <v>14854</v>
      </c>
      <c r="E114" t="s">
        <v>40</v>
      </c>
      <c r="F114" t="s">
        <v>142</v>
      </c>
    </row>
    <row r="115" spans="1:6">
      <c r="A115" t="s">
        <v>161</v>
      </c>
      <c r="B115" t="str">
        <f t="shared" si="1"/>
        <v>GM0356</v>
      </c>
      <c r="C115" t="str">
        <f>INDEX(CBS_gemeenten_2019_2018!$B$3:$C$1001,MATCH('ETLocal datasets'!B115,CBS_gemeenten_2019_2018!$B$3:$B$1001,0),2)</f>
        <v>Nieuwegein</v>
      </c>
      <c r="D115">
        <v>14699</v>
      </c>
      <c r="E115" t="s">
        <v>40</v>
      </c>
      <c r="F115" t="s">
        <v>142</v>
      </c>
    </row>
    <row r="116" spans="1:6">
      <c r="A116" t="s">
        <v>162</v>
      </c>
      <c r="B116" t="str">
        <f t="shared" si="1"/>
        <v>GM0358</v>
      </c>
      <c r="C116" t="str">
        <f>INDEX(CBS_gemeenten_2019_2018!$B$3:$C$1001,MATCH('ETLocal datasets'!B116,CBS_gemeenten_2019_2018!$B$3:$B$1001,0),2)</f>
        <v>Aalsmeer</v>
      </c>
      <c r="D116">
        <v>14477</v>
      </c>
      <c r="E116" t="s">
        <v>40</v>
      </c>
      <c r="F116" t="s">
        <v>163</v>
      </c>
    </row>
    <row r="117" spans="1:6">
      <c r="A117" t="s">
        <v>164</v>
      </c>
      <c r="B117" t="str">
        <f t="shared" si="1"/>
        <v>GM0361</v>
      </c>
      <c r="C117" t="str">
        <f>INDEX(CBS_gemeenten_2019_2018!$B$3:$C$1001,MATCH('ETLocal datasets'!B117,CBS_gemeenten_2019_2018!$B$3:$B$1001,0),2)</f>
        <v>Alkmaar</v>
      </c>
      <c r="D117">
        <v>14482</v>
      </c>
      <c r="E117" t="s">
        <v>40</v>
      </c>
      <c r="F117" t="s">
        <v>163</v>
      </c>
    </row>
    <row r="118" spans="1:6">
      <c r="A118" t="s">
        <v>165</v>
      </c>
      <c r="B118" t="str">
        <f t="shared" si="1"/>
        <v>GM0362</v>
      </c>
      <c r="C118" t="str">
        <f>INDEX(CBS_gemeenten_2019_2018!$B$3:$C$1001,MATCH('ETLocal datasets'!B118,CBS_gemeenten_2019_2018!$B$3:$B$1001,0),2)</f>
        <v>Amstelveen</v>
      </c>
      <c r="D118">
        <v>14489</v>
      </c>
      <c r="E118" t="s">
        <v>40</v>
      </c>
      <c r="F118" t="s">
        <v>163</v>
      </c>
    </row>
    <row r="119" spans="1:6">
      <c r="A119" t="s">
        <v>166</v>
      </c>
      <c r="B119" t="str">
        <f t="shared" si="1"/>
        <v>GM0363</v>
      </c>
      <c r="C119" t="str">
        <f>INDEX(CBS_gemeenten_2019_2018!$B$3:$C$1001,MATCH('ETLocal datasets'!B119,CBS_gemeenten_2019_2018!$B$3:$B$1001,0),2)</f>
        <v>Amsterdam</v>
      </c>
      <c r="D119">
        <v>14490</v>
      </c>
      <c r="E119" t="s">
        <v>40</v>
      </c>
      <c r="F119" t="s">
        <v>163</v>
      </c>
    </row>
    <row r="120" spans="1:6">
      <c r="A120" t="s">
        <v>167</v>
      </c>
      <c r="B120" t="str">
        <f t="shared" si="1"/>
        <v>GM0370</v>
      </c>
      <c r="C120" t="str">
        <f>INDEX(CBS_gemeenten_2019_2018!$B$3:$C$1001,MATCH('ETLocal datasets'!B120,CBS_gemeenten_2019_2018!$B$3:$B$1001,0),2)</f>
        <v>Beemster</v>
      </c>
      <c r="D120">
        <v>14502</v>
      </c>
      <c r="E120" t="s">
        <v>40</v>
      </c>
      <c r="F120" t="s">
        <v>163</v>
      </c>
    </row>
    <row r="121" spans="1:6">
      <c r="A121" t="s">
        <v>168</v>
      </c>
      <c r="B121" t="str">
        <f t="shared" si="1"/>
        <v>GM0373</v>
      </c>
      <c r="C121" t="str">
        <f>INDEX(CBS_gemeenten_2019_2018!$B$3:$C$1001,MATCH('ETLocal datasets'!B121,CBS_gemeenten_2019_2018!$B$3:$B$1001,0),2)</f>
        <v>Bergen (NH.)</v>
      </c>
      <c r="D121">
        <v>14508</v>
      </c>
      <c r="E121" t="s">
        <v>40</v>
      </c>
      <c r="F121" t="s">
        <v>163</v>
      </c>
    </row>
    <row r="122" spans="1:6">
      <c r="A122" t="s">
        <v>169</v>
      </c>
      <c r="B122" t="str">
        <f t="shared" si="1"/>
        <v>GM0375</v>
      </c>
      <c r="C122" t="str">
        <f>INDEX(CBS_gemeenten_2019_2018!$B$3:$C$1001,MATCH('ETLocal datasets'!B122,CBS_gemeenten_2019_2018!$B$3:$B$1001,0),2)</f>
        <v>Beverwijk</v>
      </c>
      <c r="D122">
        <v>14514</v>
      </c>
      <c r="E122" t="s">
        <v>40</v>
      </c>
      <c r="F122" t="s">
        <v>163</v>
      </c>
    </row>
    <row r="123" spans="1:6">
      <c r="A123" t="s">
        <v>170</v>
      </c>
      <c r="B123" t="str">
        <f t="shared" si="1"/>
        <v>GM0376</v>
      </c>
      <c r="C123" t="str">
        <f>INDEX(CBS_gemeenten_2019_2018!$B$3:$C$1001,MATCH('ETLocal datasets'!B123,CBS_gemeenten_2019_2018!$B$3:$B$1001,0),2)</f>
        <v>Blaricum</v>
      </c>
      <c r="D123">
        <v>14517</v>
      </c>
      <c r="E123" t="s">
        <v>40</v>
      </c>
      <c r="F123" t="s">
        <v>163</v>
      </c>
    </row>
    <row r="124" spans="1:6">
      <c r="A124" t="s">
        <v>171</v>
      </c>
      <c r="B124" t="str">
        <f t="shared" si="1"/>
        <v>GM0377</v>
      </c>
      <c r="C124" t="str">
        <f>INDEX(CBS_gemeenten_2019_2018!$B$3:$C$1001,MATCH('ETLocal datasets'!B124,CBS_gemeenten_2019_2018!$B$3:$B$1001,0),2)</f>
        <v>Bloemendaal</v>
      </c>
      <c r="D124">
        <v>14518</v>
      </c>
      <c r="E124" t="s">
        <v>40</v>
      </c>
      <c r="F124" t="s">
        <v>163</v>
      </c>
    </row>
    <row r="125" spans="1:6">
      <c r="A125" t="s">
        <v>172</v>
      </c>
      <c r="B125" t="str">
        <f t="shared" si="1"/>
        <v>GM0383</v>
      </c>
      <c r="C125" t="str">
        <f>INDEX(CBS_gemeenten_2019_2018!$B$3:$C$1001,MATCH('ETLocal datasets'!B125,CBS_gemeenten_2019_2018!$B$3:$B$1001,0),2)</f>
        <v>Castricum</v>
      </c>
      <c r="D125">
        <v>14535</v>
      </c>
      <c r="E125" t="s">
        <v>40</v>
      </c>
      <c r="F125" t="s">
        <v>163</v>
      </c>
    </row>
    <row r="126" spans="1:6">
      <c r="A126" t="s">
        <v>173</v>
      </c>
      <c r="B126" t="str">
        <f t="shared" si="1"/>
        <v>GM0384</v>
      </c>
      <c r="C126" t="str">
        <f>INDEX(CBS_gemeenten_2019_2018!$B$3:$C$1001,MATCH('ETLocal datasets'!B126,CBS_gemeenten_2019_2018!$B$3:$B$1001,0),2)</f>
        <v>Diemen</v>
      </c>
      <c r="D126">
        <v>14554</v>
      </c>
      <c r="E126" t="s">
        <v>40</v>
      </c>
      <c r="F126" t="s">
        <v>163</v>
      </c>
    </row>
    <row r="127" spans="1:6">
      <c r="A127" t="s">
        <v>174</v>
      </c>
      <c r="B127" t="str">
        <f t="shared" si="1"/>
        <v>GM0385</v>
      </c>
      <c r="C127" t="str">
        <f>INDEX(CBS_gemeenten_2019_2018!$B$3:$C$1001,MATCH('ETLocal datasets'!B127,CBS_gemeenten_2019_2018!$B$3:$B$1001,0),2)</f>
        <v>Edam-Volendam</v>
      </c>
      <c r="D127">
        <v>14567</v>
      </c>
      <c r="E127" t="s">
        <v>40</v>
      </c>
      <c r="F127" t="s">
        <v>163</v>
      </c>
    </row>
    <row r="128" spans="1:6">
      <c r="A128" t="s">
        <v>175</v>
      </c>
      <c r="B128" t="str">
        <f t="shared" si="1"/>
        <v>GM0388</v>
      </c>
      <c r="C128" t="str">
        <f>INDEX(CBS_gemeenten_2019_2018!$B$3:$C$1001,MATCH('ETLocal datasets'!B128,CBS_gemeenten_2019_2018!$B$3:$B$1001,0),2)</f>
        <v>Enkhuizen</v>
      </c>
      <c r="D128">
        <v>14576</v>
      </c>
      <c r="E128" t="s">
        <v>40</v>
      </c>
      <c r="F128" t="s">
        <v>163</v>
      </c>
    </row>
    <row r="129" spans="1:6">
      <c r="A129" t="s">
        <v>176</v>
      </c>
      <c r="B129" t="str">
        <f t="shared" si="1"/>
        <v>GM0392</v>
      </c>
      <c r="C129" t="str">
        <f>INDEX(CBS_gemeenten_2019_2018!$B$3:$C$1001,MATCH('ETLocal datasets'!B129,CBS_gemeenten_2019_2018!$B$3:$B$1001,0),2)</f>
        <v>Haarlem</v>
      </c>
      <c r="D129">
        <v>14602</v>
      </c>
      <c r="E129" t="s">
        <v>40</v>
      </c>
      <c r="F129" t="s">
        <v>163</v>
      </c>
    </row>
    <row r="130" spans="1:6">
      <c r="A130" t="s">
        <v>177</v>
      </c>
      <c r="B130" t="str">
        <f t="shared" ref="B130:B193" si="2">LEFT(A130,6)</f>
        <v>GM0394</v>
      </c>
      <c r="C130" t="str">
        <f>INDEX(CBS_gemeenten_2019_2018!$B$3:$C$1001,MATCH('ETLocal datasets'!B130,CBS_gemeenten_2019_2018!$B$3:$B$1001,0),2)</f>
        <v>Haarlemmermeer</v>
      </c>
      <c r="D130">
        <v>14604</v>
      </c>
      <c r="E130" t="s">
        <v>40</v>
      </c>
      <c r="F130" t="s">
        <v>163</v>
      </c>
    </row>
    <row r="131" spans="1:6">
      <c r="A131" t="s">
        <v>178</v>
      </c>
      <c r="B131" t="str">
        <f t="shared" si="2"/>
        <v>GM0396</v>
      </c>
      <c r="C131" t="str">
        <f>INDEX(CBS_gemeenten_2019_2018!$B$3:$C$1001,MATCH('ETLocal datasets'!B131,CBS_gemeenten_2019_2018!$B$3:$B$1001,0),2)</f>
        <v>Heemskerk</v>
      </c>
      <c r="D131">
        <v>14612</v>
      </c>
      <c r="E131" t="s">
        <v>40</v>
      </c>
      <c r="F131" t="s">
        <v>163</v>
      </c>
    </row>
    <row r="132" spans="1:6">
      <c r="A132" t="s">
        <v>179</v>
      </c>
      <c r="B132" t="str">
        <f t="shared" si="2"/>
        <v>GM0397</v>
      </c>
      <c r="C132" t="str">
        <f>INDEX(CBS_gemeenten_2019_2018!$B$3:$C$1001,MATCH('ETLocal datasets'!B132,CBS_gemeenten_2019_2018!$B$3:$B$1001,0),2)</f>
        <v>Heemstede</v>
      </c>
      <c r="D132">
        <v>14613</v>
      </c>
      <c r="E132" t="s">
        <v>40</v>
      </c>
      <c r="F132" t="s">
        <v>163</v>
      </c>
    </row>
    <row r="133" spans="1:6">
      <c r="A133" t="s">
        <v>180</v>
      </c>
      <c r="B133" t="str">
        <f t="shared" si="2"/>
        <v>GM0398</v>
      </c>
      <c r="C133" t="str">
        <f>INDEX(CBS_gemeenten_2019_2018!$B$3:$C$1001,MATCH('ETLocal datasets'!B133,CBS_gemeenten_2019_2018!$B$3:$B$1001,0),2)</f>
        <v>Heerhugowaard</v>
      </c>
      <c r="D133">
        <v>14616</v>
      </c>
      <c r="E133" t="s">
        <v>40</v>
      </c>
      <c r="F133" t="s">
        <v>163</v>
      </c>
    </row>
    <row r="134" spans="1:6">
      <c r="A134" t="s">
        <v>181</v>
      </c>
      <c r="B134" t="str">
        <f t="shared" si="2"/>
        <v>GM0399</v>
      </c>
      <c r="C134" t="str">
        <f>INDEX(CBS_gemeenten_2019_2018!$B$3:$C$1001,MATCH('ETLocal datasets'!B134,CBS_gemeenten_2019_2018!$B$3:$B$1001,0),2)</f>
        <v>Heiloo</v>
      </c>
      <c r="D134">
        <v>14619</v>
      </c>
      <c r="E134" t="s">
        <v>40</v>
      </c>
      <c r="F134" t="s">
        <v>163</v>
      </c>
    </row>
    <row r="135" spans="1:6">
      <c r="A135" t="s">
        <v>182</v>
      </c>
      <c r="B135" t="str">
        <f t="shared" si="2"/>
        <v>GM0400</v>
      </c>
      <c r="C135" t="str">
        <f>INDEX(CBS_gemeenten_2019_2018!$B$3:$C$1001,MATCH('ETLocal datasets'!B135,CBS_gemeenten_2019_2018!$B$3:$B$1001,0),2)</f>
        <v>Den Helder</v>
      </c>
      <c r="D135">
        <v>14551</v>
      </c>
      <c r="E135" t="s">
        <v>40</v>
      </c>
      <c r="F135" t="s">
        <v>163</v>
      </c>
    </row>
    <row r="136" spans="1:6">
      <c r="A136" t="s">
        <v>183</v>
      </c>
      <c r="B136" t="str">
        <f t="shared" si="2"/>
        <v>GM0402</v>
      </c>
      <c r="C136" t="str">
        <f>INDEX(CBS_gemeenten_2019_2018!$B$3:$C$1001,MATCH('ETLocal datasets'!B136,CBS_gemeenten_2019_2018!$B$3:$B$1001,0),2)</f>
        <v>Hilversum</v>
      </c>
      <c r="D136">
        <v>14630</v>
      </c>
      <c r="E136" t="s">
        <v>40</v>
      </c>
      <c r="F136" t="s">
        <v>163</v>
      </c>
    </row>
    <row r="137" spans="1:6">
      <c r="A137" t="s">
        <v>184</v>
      </c>
      <c r="B137" t="str">
        <f t="shared" si="2"/>
        <v>GM0405</v>
      </c>
      <c r="C137" t="str">
        <f>INDEX(CBS_gemeenten_2019_2018!$B$3:$C$1001,MATCH('ETLocal datasets'!B137,CBS_gemeenten_2019_2018!$B$3:$B$1001,0),2)</f>
        <v>Hoorn</v>
      </c>
      <c r="D137">
        <v>14635</v>
      </c>
      <c r="E137" t="s">
        <v>40</v>
      </c>
      <c r="F137" t="s">
        <v>163</v>
      </c>
    </row>
    <row r="138" spans="1:6">
      <c r="A138" t="s">
        <v>185</v>
      </c>
      <c r="B138" t="str">
        <f t="shared" si="2"/>
        <v>GM0406</v>
      </c>
      <c r="C138" t="str">
        <f>INDEX(CBS_gemeenten_2019_2018!$B$3:$C$1001,MATCH('ETLocal datasets'!B138,CBS_gemeenten_2019_2018!$B$3:$B$1001,0),2)</f>
        <v>Huizen</v>
      </c>
      <c r="D138">
        <v>14638</v>
      </c>
      <c r="E138" t="s">
        <v>40</v>
      </c>
      <c r="F138" t="s">
        <v>163</v>
      </c>
    </row>
    <row r="139" spans="1:6">
      <c r="A139" t="s">
        <v>186</v>
      </c>
      <c r="B139" t="str">
        <f t="shared" si="2"/>
        <v>GM0415</v>
      </c>
      <c r="C139" t="str">
        <f>INDEX(CBS_gemeenten_2019_2018!$B$3:$C$1001,MATCH('ETLocal datasets'!B139,CBS_gemeenten_2019_2018!$B$3:$B$1001,0),2)</f>
        <v>Landsmeer</v>
      </c>
      <c r="D139">
        <v>14654</v>
      </c>
      <c r="E139" t="s">
        <v>40</v>
      </c>
      <c r="F139" t="s">
        <v>163</v>
      </c>
    </row>
    <row r="140" spans="1:6">
      <c r="A140" t="s">
        <v>187</v>
      </c>
      <c r="B140" t="str">
        <f t="shared" si="2"/>
        <v>GM0416</v>
      </c>
      <c r="C140" t="str">
        <f>INDEX(CBS_gemeenten_2019_2018!$B$3:$C$1001,MATCH('ETLocal datasets'!B140,CBS_gemeenten_2019_2018!$B$3:$B$1001,0),2)</f>
        <v>Langedijk</v>
      </c>
      <c r="D140">
        <v>14655</v>
      </c>
      <c r="E140" t="s">
        <v>40</v>
      </c>
      <c r="F140" t="s">
        <v>163</v>
      </c>
    </row>
    <row r="141" spans="1:6">
      <c r="A141" t="s">
        <v>188</v>
      </c>
      <c r="B141" t="str">
        <f t="shared" si="2"/>
        <v>GM0417</v>
      </c>
      <c r="C141" t="str">
        <f>INDEX(CBS_gemeenten_2019_2018!$B$3:$C$1001,MATCH('ETLocal datasets'!B141,CBS_gemeenten_2019_2018!$B$3:$B$1001,0),2)</f>
        <v>Laren</v>
      </c>
      <c r="D141">
        <v>14657</v>
      </c>
      <c r="E141" t="s">
        <v>40</v>
      </c>
      <c r="F141" t="s">
        <v>163</v>
      </c>
    </row>
    <row r="142" spans="1:6">
      <c r="A142" t="s">
        <v>189</v>
      </c>
      <c r="B142" t="str">
        <f t="shared" si="2"/>
        <v>GM0420</v>
      </c>
      <c r="C142" t="str">
        <f>INDEX(CBS_gemeenten_2019_2018!$B$3:$C$1001,MATCH('ETLocal datasets'!B142,CBS_gemeenten_2019_2018!$B$3:$B$1001,0),2)</f>
        <v>Medemblik</v>
      </c>
      <c r="D142">
        <v>14682</v>
      </c>
      <c r="E142" t="s">
        <v>40</v>
      </c>
      <c r="F142" t="s">
        <v>163</v>
      </c>
    </row>
    <row r="143" spans="1:6">
      <c r="A143" t="s">
        <v>190</v>
      </c>
      <c r="B143" t="str">
        <f t="shared" si="2"/>
        <v>GM0431</v>
      </c>
      <c r="C143" t="str">
        <f>INDEX(CBS_gemeenten_2019_2018!$B$3:$C$1001,MATCH('ETLocal datasets'!B143,CBS_gemeenten_2019_2018!$B$3:$B$1001,0),2)</f>
        <v>Oostzaan</v>
      </c>
      <c r="D143">
        <v>14724</v>
      </c>
      <c r="E143" t="s">
        <v>40</v>
      </c>
      <c r="F143" t="s">
        <v>163</v>
      </c>
    </row>
    <row r="144" spans="1:6">
      <c r="A144" t="s">
        <v>191</v>
      </c>
      <c r="B144" t="str">
        <f t="shared" si="2"/>
        <v>GM0432</v>
      </c>
      <c r="C144" t="str">
        <f>INDEX(CBS_gemeenten_2019_2018!$B$3:$C$1001,MATCH('ETLocal datasets'!B144,CBS_gemeenten_2019_2018!$B$3:$B$1001,0),2)</f>
        <v>Opmeer</v>
      </c>
      <c r="D144">
        <v>14725</v>
      </c>
      <c r="E144" t="s">
        <v>40</v>
      </c>
      <c r="F144" t="s">
        <v>163</v>
      </c>
    </row>
    <row r="145" spans="1:6">
      <c r="A145" t="s">
        <v>192</v>
      </c>
      <c r="B145" t="str">
        <f t="shared" si="2"/>
        <v>GM0437</v>
      </c>
      <c r="C145" t="str">
        <f>INDEX(CBS_gemeenten_2019_2018!$B$3:$C$1001,MATCH('ETLocal datasets'!B145,CBS_gemeenten_2019_2018!$B$3:$B$1001,0),2)</f>
        <v>Ouder-Amstel</v>
      </c>
      <c r="D145">
        <v>14730</v>
      </c>
      <c r="E145" t="s">
        <v>40</v>
      </c>
      <c r="F145" t="s">
        <v>163</v>
      </c>
    </row>
    <row r="146" spans="1:6">
      <c r="A146" t="s">
        <v>193</v>
      </c>
      <c r="B146" t="str">
        <f t="shared" si="2"/>
        <v>GM0439</v>
      </c>
      <c r="C146" t="str">
        <f>INDEX(CBS_gemeenten_2019_2018!$B$3:$C$1001,MATCH('ETLocal datasets'!B146,CBS_gemeenten_2019_2018!$B$3:$B$1001,0),2)</f>
        <v>Purmerend</v>
      </c>
      <c r="D146">
        <v>14737</v>
      </c>
      <c r="E146" t="s">
        <v>40</v>
      </c>
      <c r="F146" t="s">
        <v>163</v>
      </c>
    </row>
    <row r="147" spans="1:6">
      <c r="A147" t="s">
        <v>194</v>
      </c>
      <c r="B147" t="str">
        <f t="shared" si="2"/>
        <v>GM0441</v>
      </c>
      <c r="C147" t="str">
        <f>INDEX(CBS_gemeenten_2019_2018!$B$3:$C$1001,MATCH('ETLocal datasets'!B147,CBS_gemeenten_2019_2018!$B$3:$B$1001,0),2)</f>
        <v>Schagen</v>
      </c>
      <c r="D147">
        <v>14756</v>
      </c>
      <c r="E147" t="s">
        <v>40</v>
      </c>
      <c r="F147" t="s">
        <v>163</v>
      </c>
    </row>
    <row r="148" spans="1:6">
      <c r="A148" t="s">
        <v>195</v>
      </c>
      <c r="B148" t="str">
        <f t="shared" si="2"/>
        <v>GM0448</v>
      </c>
      <c r="C148" t="str">
        <f>INDEX(CBS_gemeenten_2019_2018!$B$3:$C$1001,MATCH('ETLocal datasets'!B148,CBS_gemeenten_2019_2018!$B$3:$B$1001,0),2)</f>
        <v>Texel</v>
      </c>
      <c r="D148">
        <v>14788</v>
      </c>
      <c r="E148" t="s">
        <v>40</v>
      </c>
      <c r="F148" t="s">
        <v>163</v>
      </c>
    </row>
    <row r="149" spans="1:6">
      <c r="A149" t="s">
        <v>196</v>
      </c>
      <c r="B149" t="str">
        <f t="shared" si="2"/>
        <v>GM0450</v>
      </c>
      <c r="C149" t="str">
        <f>INDEX(CBS_gemeenten_2019_2018!$B$3:$C$1001,MATCH('ETLocal datasets'!B149,CBS_gemeenten_2019_2018!$B$3:$B$1001,0),2)</f>
        <v>Uitgeest</v>
      </c>
      <c r="D149">
        <v>14798</v>
      </c>
      <c r="E149" t="s">
        <v>40</v>
      </c>
      <c r="F149" t="s">
        <v>163</v>
      </c>
    </row>
    <row r="150" spans="1:6">
      <c r="A150" t="s">
        <v>197</v>
      </c>
      <c r="B150" t="str">
        <f t="shared" si="2"/>
        <v>GM0451</v>
      </c>
      <c r="C150" t="str">
        <f>INDEX(CBS_gemeenten_2019_2018!$B$3:$C$1001,MATCH('ETLocal datasets'!B150,CBS_gemeenten_2019_2018!$B$3:$B$1001,0),2)</f>
        <v>Uithoorn</v>
      </c>
      <c r="D150">
        <v>14799</v>
      </c>
      <c r="E150" t="s">
        <v>40</v>
      </c>
      <c r="F150" t="s">
        <v>163</v>
      </c>
    </row>
    <row r="151" spans="1:6">
      <c r="A151" t="s">
        <v>198</v>
      </c>
      <c r="B151" t="str">
        <f t="shared" si="2"/>
        <v>GM0453</v>
      </c>
      <c r="C151" t="str">
        <f>INDEX(CBS_gemeenten_2019_2018!$B$3:$C$1001,MATCH('ETLocal datasets'!B151,CBS_gemeenten_2019_2018!$B$3:$B$1001,0),2)</f>
        <v>Velsen</v>
      </c>
      <c r="D151">
        <v>14811</v>
      </c>
      <c r="E151" t="s">
        <v>40</v>
      </c>
      <c r="F151" t="s">
        <v>163</v>
      </c>
    </row>
    <row r="152" spans="1:6">
      <c r="A152" t="s">
        <v>199</v>
      </c>
      <c r="B152" t="str">
        <f t="shared" si="2"/>
        <v>GM0457</v>
      </c>
      <c r="C152" t="str">
        <f>INDEX(CBS_gemeenten_2019_2018!$B$3:$C$1001,MATCH('ETLocal datasets'!B152,CBS_gemeenten_2019_2018!$B$3:$B$1001,0),2)</f>
        <v>Weesp</v>
      </c>
      <c r="D152">
        <v>14830</v>
      </c>
      <c r="E152" t="s">
        <v>40</v>
      </c>
      <c r="F152" t="s">
        <v>163</v>
      </c>
    </row>
    <row r="153" spans="1:6">
      <c r="A153" t="s">
        <v>200</v>
      </c>
      <c r="B153" t="str">
        <f t="shared" si="2"/>
        <v>GM0473</v>
      </c>
      <c r="C153" t="str">
        <f>INDEX(CBS_gemeenten_2019_2018!$B$3:$C$1001,MATCH('ETLocal datasets'!B153,CBS_gemeenten_2019_2018!$B$3:$B$1001,0),2)</f>
        <v>Zandvoort</v>
      </c>
      <c r="D153">
        <v>14851</v>
      </c>
      <c r="E153" t="s">
        <v>40</v>
      </c>
      <c r="F153" t="s">
        <v>163</v>
      </c>
    </row>
    <row r="154" spans="1:6">
      <c r="A154" t="s">
        <v>201</v>
      </c>
      <c r="B154" t="str">
        <f t="shared" si="2"/>
        <v>GM0479</v>
      </c>
      <c r="C154" t="str">
        <f>INDEX(CBS_gemeenten_2019_2018!$B$3:$C$1001,MATCH('ETLocal datasets'!B154,CBS_gemeenten_2019_2018!$B$3:$B$1001,0),2)</f>
        <v>Zaanstad</v>
      </c>
      <c r="D154">
        <v>14849</v>
      </c>
      <c r="E154" t="s">
        <v>40</v>
      </c>
      <c r="F154" t="s">
        <v>163</v>
      </c>
    </row>
    <row r="155" spans="1:6">
      <c r="A155" t="s">
        <v>202</v>
      </c>
      <c r="B155" t="str">
        <f t="shared" si="2"/>
        <v>GM0482</v>
      </c>
      <c r="C155" t="str">
        <f>INDEX(CBS_gemeenten_2019_2018!$B$3:$C$1001,MATCH('ETLocal datasets'!B155,CBS_gemeenten_2019_2018!$B$3:$B$1001,0),2)</f>
        <v>Alblasserdam</v>
      </c>
      <c r="D155">
        <v>14480</v>
      </c>
      <c r="E155" t="s">
        <v>40</v>
      </c>
      <c r="F155" t="s">
        <v>203</v>
      </c>
    </row>
    <row r="156" spans="1:6">
      <c r="A156" t="s">
        <v>204</v>
      </c>
      <c r="B156" t="str">
        <f t="shared" si="2"/>
        <v>GM0484</v>
      </c>
      <c r="C156" t="str">
        <f>INDEX(CBS_gemeenten_2019_2018!$B$3:$C$1001,MATCH('ETLocal datasets'!B156,CBS_gemeenten_2019_2018!$B$3:$B$1001,0),2)</f>
        <v>Alphen aan den Rijn</v>
      </c>
      <c r="D156">
        <v>14485</v>
      </c>
      <c r="E156" t="s">
        <v>40</v>
      </c>
      <c r="F156" t="s">
        <v>203</v>
      </c>
    </row>
    <row r="157" spans="1:6">
      <c r="A157" t="s">
        <v>205</v>
      </c>
      <c r="B157" t="str">
        <f t="shared" si="2"/>
        <v>GM0489</v>
      </c>
      <c r="C157" t="str">
        <f>INDEX(CBS_gemeenten_2019_2018!$B$3:$C$1001,MATCH('ETLocal datasets'!B157,CBS_gemeenten_2019_2018!$B$3:$B$1001,0),2)</f>
        <v>Barendrecht</v>
      </c>
      <c r="D157">
        <v>14498</v>
      </c>
      <c r="E157" t="s">
        <v>40</v>
      </c>
      <c r="F157" t="s">
        <v>203</v>
      </c>
    </row>
    <row r="158" spans="1:6">
      <c r="A158" t="s">
        <v>206</v>
      </c>
      <c r="B158" t="str">
        <f t="shared" si="2"/>
        <v>GM0498</v>
      </c>
      <c r="C158" t="str">
        <f>INDEX(CBS_gemeenten_2019_2018!$B$3:$C$1001,MATCH('ETLocal datasets'!B158,CBS_gemeenten_2019_2018!$B$3:$B$1001,0),2)</f>
        <v>Drechterland</v>
      </c>
      <c r="D158">
        <v>14561</v>
      </c>
      <c r="E158" t="s">
        <v>40</v>
      </c>
      <c r="F158" t="s">
        <v>163</v>
      </c>
    </row>
    <row r="159" spans="1:6">
      <c r="A159" t="s">
        <v>207</v>
      </c>
      <c r="B159" t="str">
        <f t="shared" si="2"/>
        <v>GM0501</v>
      </c>
      <c r="C159" t="str">
        <f>INDEX(CBS_gemeenten_2019_2018!$B$3:$C$1001,MATCH('ETLocal datasets'!B159,CBS_gemeenten_2019_2018!$B$3:$B$1001,0),2)</f>
        <v>Brielle</v>
      </c>
      <c r="D159">
        <v>14527</v>
      </c>
      <c r="E159" t="s">
        <v>40</v>
      </c>
      <c r="F159" t="s">
        <v>203</v>
      </c>
    </row>
    <row r="160" spans="1:6">
      <c r="A160" t="s">
        <v>208</v>
      </c>
      <c r="B160" t="str">
        <f t="shared" si="2"/>
        <v>GM0502</v>
      </c>
      <c r="C160" t="str">
        <f>INDEX(CBS_gemeenten_2019_2018!$B$3:$C$1001,MATCH('ETLocal datasets'!B160,CBS_gemeenten_2019_2018!$B$3:$B$1001,0),2)</f>
        <v>Capelle aan den IJssel</v>
      </c>
      <c r="D160">
        <v>14534</v>
      </c>
      <c r="E160" t="s">
        <v>40</v>
      </c>
      <c r="F160" t="s">
        <v>203</v>
      </c>
    </row>
    <row r="161" spans="1:6">
      <c r="A161" t="s">
        <v>209</v>
      </c>
      <c r="B161" t="str">
        <f t="shared" si="2"/>
        <v>GM0503</v>
      </c>
      <c r="C161" t="str">
        <f>INDEX(CBS_gemeenten_2019_2018!$B$3:$C$1001,MATCH('ETLocal datasets'!B161,CBS_gemeenten_2019_2018!$B$3:$B$1001,0),2)</f>
        <v>Delft</v>
      </c>
      <c r="D161">
        <v>14548</v>
      </c>
      <c r="E161" t="s">
        <v>40</v>
      </c>
      <c r="F161" t="s">
        <v>203</v>
      </c>
    </row>
    <row r="162" spans="1:6">
      <c r="A162" t="s">
        <v>210</v>
      </c>
      <c r="B162" t="str">
        <f t="shared" si="2"/>
        <v>GM0505</v>
      </c>
      <c r="C162" t="str">
        <f>INDEX(CBS_gemeenten_2019_2018!$B$3:$C$1001,MATCH('ETLocal datasets'!B162,CBS_gemeenten_2019_2018!$B$3:$B$1001,0),2)</f>
        <v>Dordrecht</v>
      </c>
      <c r="D162">
        <v>14560</v>
      </c>
      <c r="E162" t="s">
        <v>40</v>
      </c>
      <c r="F162" t="s">
        <v>203</v>
      </c>
    </row>
    <row r="163" spans="1:6">
      <c r="A163" t="s">
        <v>211</v>
      </c>
      <c r="B163" t="str">
        <f t="shared" si="2"/>
        <v>GM0512</v>
      </c>
      <c r="C163" t="str">
        <f>INDEX(CBS_gemeenten_2019_2018!$B$3:$C$1001,MATCH('ETLocal datasets'!B163,CBS_gemeenten_2019_2018!$B$3:$B$1001,0),2)</f>
        <v>Gorinchem</v>
      </c>
      <c r="D163">
        <v>14594</v>
      </c>
      <c r="E163" t="s">
        <v>40</v>
      </c>
      <c r="F163" t="s">
        <v>203</v>
      </c>
    </row>
    <row r="164" spans="1:6">
      <c r="A164" t="s">
        <v>212</v>
      </c>
      <c r="B164" t="str">
        <f t="shared" si="2"/>
        <v>GM0513</v>
      </c>
      <c r="C164" t="str">
        <f>INDEX(CBS_gemeenten_2019_2018!$B$3:$C$1001,MATCH('ETLocal datasets'!B164,CBS_gemeenten_2019_2018!$B$3:$B$1001,0),2)</f>
        <v>Gouda</v>
      </c>
      <c r="D164">
        <v>14595</v>
      </c>
      <c r="E164" t="s">
        <v>40</v>
      </c>
      <c r="F164" t="s">
        <v>203</v>
      </c>
    </row>
    <row r="165" spans="1:6">
      <c r="A165" t="s">
        <v>213</v>
      </c>
      <c r="B165" t="str">
        <f t="shared" si="2"/>
        <v>GM0518</v>
      </c>
      <c r="C165" t="str">
        <f>INDEX(CBS_gemeenten_2019_2018!$B$3:$C$1001,MATCH('ETLocal datasets'!B165,CBS_gemeenten_2019_2018!$B$3:$B$1001,0),2)</f>
        <v>'s-Gravenhage</v>
      </c>
      <c r="D165">
        <v>14550</v>
      </c>
      <c r="E165" t="s">
        <v>40</v>
      </c>
      <c r="F165" t="s">
        <v>203</v>
      </c>
    </row>
    <row r="166" spans="1:6">
      <c r="A166" t="s">
        <v>214</v>
      </c>
      <c r="B166" t="str">
        <f t="shared" si="2"/>
        <v>GM0523</v>
      </c>
      <c r="C166" t="str">
        <f>INDEX(CBS_gemeenten_2019_2018!$B$3:$C$1001,MATCH('ETLocal datasets'!B166,CBS_gemeenten_2019_2018!$B$3:$B$1001,0),2)</f>
        <v>Hardinxveld-Giessendam</v>
      </c>
      <c r="D166">
        <v>14608</v>
      </c>
      <c r="E166" t="s">
        <v>40</v>
      </c>
      <c r="F166" t="s">
        <v>203</v>
      </c>
    </row>
    <row r="167" spans="1:6">
      <c r="A167" t="s">
        <v>215</v>
      </c>
      <c r="B167" t="str">
        <f t="shared" si="2"/>
        <v>GM0530</v>
      </c>
      <c r="C167" t="str">
        <f>INDEX(CBS_gemeenten_2019_2018!$B$3:$C$1001,MATCH('ETLocal datasets'!B167,CBS_gemeenten_2019_2018!$B$3:$B$1001,0),2)</f>
        <v>Hellevoetsluis</v>
      </c>
      <c r="D167">
        <v>14621</v>
      </c>
      <c r="E167" t="s">
        <v>40</v>
      </c>
      <c r="F167" t="s">
        <v>203</v>
      </c>
    </row>
    <row r="168" spans="1:6">
      <c r="A168" t="s">
        <v>216</v>
      </c>
      <c r="B168" t="str">
        <f t="shared" si="2"/>
        <v>GM0531</v>
      </c>
      <c r="C168" t="str">
        <f>INDEX(CBS_gemeenten_2019_2018!$B$3:$C$1001,MATCH('ETLocal datasets'!B168,CBS_gemeenten_2019_2018!$B$3:$B$1001,0),2)</f>
        <v>Hendrik-Ido-Ambacht</v>
      </c>
      <c r="D168">
        <v>14623</v>
      </c>
      <c r="E168" t="s">
        <v>40</v>
      </c>
      <c r="F168" t="s">
        <v>203</v>
      </c>
    </row>
    <row r="169" spans="1:6">
      <c r="A169" t="s">
        <v>217</v>
      </c>
      <c r="B169" t="str">
        <f t="shared" si="2"/>
        <v>GM0532</v>
      </c>
      <c r="C169" t="str">
        <f>INDEX(CBS_gemeenten_2019_2018!$B$3:$C$1001,MATCH('ETLocal datasets'!B169,CBS_gemeenten_2019_2018!$B$3:$B$1001,0),2)</f>
        <v>Stede Broec</v>
      </c>
      <c r="D169">
        <v>14778</v>
      </c>
      <c r="E169" t="s">
        <v>40</v>
      </c>
      <c r="F169" t="s">
        <v>163</v>
      </c>
    </row>
    <row r="170" spans="1:6">
      <c r="A170" t="s">
        <v>218</v>
      </c>
      <c r="B170" t="str">
        <f t="shared" si="2"/>
        <v>GM0534</v>
      </c>
      <c r="C170" t="str">
        <f>INDEX(CBS_gemeenten_2019_2018!$B$3:$C$1001,MATCH('ETLocal datasets'!B170,CBS_gemeenten_2019_2018!$B$3:$B$1001,0),2)</f>
        <v>Hillegom</v>
      </c>
      <c r="D170">
        <v>14628</v>
      </c>
      <c r="E170" t="s">
        <v>61</v>
      </c>
      <c r="F170" t="s">
        <v>203</v>
      </c>
    </row>
    <row r="171" spans="1:6">
      <c r="A171" t="s">
        <v>219</v>
      </c>
      <c r="B171" t="str">
        <f t="shared" si="2"/>
        <v>GM0537</v>
      </c>
      <c r="C171" t="str">
        <f>INDEX(CBS_gemeenten_2019_2018!$B$3:$C$1001,MATCH('ETLocal datasets'!B171,CBS_gemeenten_2019_2018!$B$3:$B$1001,0),2)</f>
        <v>Katwijk</v>
      </c>
      <c r="D171">
        <v>14644</v>
      </c>
      <c r="E171" t="s">
        <v>61</v>
      </c>
      <c r="F171" t="s">
        <v>203</v>
      </c>
    </row>
    <row r="172" spans="1:6">
      <c r="A172" t="s">
        <v>220</v>
      </c>
      <c r="B172" t="str">
        <f t="shared" si="2"/>
        <v>GM0542</v>
      </c>
      <c r="C172" t="str">
        <f>INDEX(CBS_gemeenten_2019_2018!$B$3:$C$1001,MATCH('ETLocal datasets'!B172,CBS_gemeenten_2019_2018!$B$3:$B$1001,0),2)</f>
        <v>Krimpen aan den IJssel</v>
      </c>
      <c r="D172">
        <v>14649</v>
      </c>
      <c r="E172" t="s">
        <v>40</v>
      </c>
      <c r="F172" t="s">
        <v>203</v>
      </c>
    </row>
    <row r="173" spans="1:6">
      <c r="A173" t="s">
        <v>221</v>
      </c>
      <c r="B173" t="str">
        <f t="shared" si="2"/>
        <v>GM0546</v>
      </c>
      <c r="C173" t="str">
        <f>INDEX(CBS_gemeenten_2019_2018!$B$3:$C$1001,MATCH('ETLocal datasets'!B173,CBS_gemeenten_2019_2018!$B$3:$B$1001,0),2)</f>
        <v>Leiden</v>
      </c>
      <c r="D173">
        <v>14662</v>
      </c>
      <c r="E173" t="s">
        <v>40</v>
      </c>
      <c r="F173" t="s">
        <v>203</v>
      </c>
    </row>
    <row r="174" spans="1:6">
      <c r="A174" t="s">
        <v>222</v>
      </c>
      <c r="B174" t="str">
        <f t="shared" si="2"/>
        <v>GM0547</v>
      </c>
      <c r="C174" t="str">
        <f>INDEX(CBS_gemeenten_2019_2018!$B$3:$C$1001,MATCH('ETLocal datasets'!B174,CBS_gemeenten_2019_2018!$B$3:$B$1001,0),2)</f>
        <v>Leiderdorp</v>
      </c>
      <c r="D174">
        <v>14663</v>
      </c>
      <c r="E174" t="s">
        <v>61</v>
      </c>
      <c r="F174" t="s">
        <v>203</v>
      </c>
    </row>
    <row r="175" spans="1:6">
      <c r="A175" t="s">
        <v>223</v>
      </c>
      <c r="B175" t="str">
        <f t="shared" si="2"/>
        <v>GM0553</v>
      </c>
      <c r="C175" t="str">
        <f>INDEX(CBS_gemeenten_2019_2018!$B$3:$C$1001,MATCH('ETLocal datasets'!B175,CBS_gemeenten_2019_2018!$B$3:$B$1001,0),2)</f>
        <v>Lisse</v>
      </c>
      <c r="D175">
        <v>14670</v>
      </c>
      <c r="E175" t="s">
        <v>61</v>
      </c>
      <c r="F175" t="s">
        <v>203</v>
      </c>
    </row>
    <row r="176" spans="1:6">
      <c r="A176" t="s">
        <v>224</v>
      </c>
      <c r="B176" t="str">
        <f t="shared" si="2"/>
        <v>GM0556</v>
      </c>
      <c r="C176" t="str">
        <f>INDEX(CBS_gemeenten_2019_2018!$B$3:$C$1001,MATCH('ETLocal datasets'!B176,CBS_gemeenten_2019_2018!$B$3:$B$1001,0),2)</f>
        <v>Maassluis</v>
      </c>
      <c r="D176">
        <v>14679</v>
      </c>
      <c r="E176" t="s">
        <v>40</v>
      </c>
      <c r="F176" t="s">
        <v>203</v>
      </c>
    </row>
    <row r="177" spans="1:6">
      <c r="A177" t="s">
        <v>225</v>
      </c>
      <c r="B177" t="str">
        <f t="shared" si="2"/>
        <v>GM0569</v>
      </c>
      <c r="C177" t="str">
        <f>INDEX(CBS_gemeenten_2019_2018!$B$3:$C$1001,MATCH('ETLocal datasets'!B177,CBS_gemeenten_2019_2018!$B$3:$B$1001,0),2)</f>
        <v>Nieuwkoop</v>
      </c>
      <c r="D177">
        <v>14700</v>
      </c>
      <c r="E177" t="s">
        <v>61</v>
      </c>
      <c r="F177" t="s">
        <v>203</v>
      </c>
    </row>
    <row r="178" spans="1:6">
      <c r="A178" t="s">
        <v>226</v>
      </c>
      <c r="B178" t="str">
        <f t="shared" si="2"/>
        <v>GM0575</v>
      </c>
      <c r="C178" t="str">
        <f>INDEX(CBS_gemeenten_2019_2018!$B$3:$C$1001,MATCH('ETLocal datasets'!B178,CBS_gemeenten_2019_2018!$B$3:$B$1001,0),2)</f>
        <v>Noordwijk</v>
      </c>
      <c r="D178">
        <v>14707</v>
      </c>
      <c r="E178" t="s">
        <v>61</v>
      </c>
      <c r="F178" t="s">
        <v>203</v>
      </c>
    </row>
    <row r="179" spans="1:6">
      <c r="A179" t="s">
        <v>227</v>
      </c>
      <c r="B179" t="str">
        <f t="shared" si="2"/>
        <v>GM0576</v>
      </c>
      <c r="C179" t="str">
        <f>INDEX(CBS_gemeenten_2019_2018!$B$3:$C$1001,MATCH('ETLocal datasets'!B179,CBS_gemeenten_2019_2018!$B$3:$B$1001,0),2)</f>
        <v>Noordwijkerhout</v>
      </c>
      <c r="D179">
        <v>14708</v>
      </c>
      <c r="E179" t="s">
        <v>61</v>
      </c>
      <c r="F179" t="s">
        <v>203</v>
      </c>
    </row>
    <row r="180" spans="1:6">
      <c r="A180" t="s">
        <v>228</v>
      </c>
      <c r="B180" t="str">
        <f t="shared" si="2"/>
        <v>GM0579</v>
      </c>
      <c r="C180" t="str">
        <f>INDEX(CBS_gemeenten_2019_2018!$B$3:$C$1001,MATCH('ETLocal datasets'!B180,CBS_gemeenten_2019_2018!$B$3:$B$1001,0),2)</f>
        <v>Oegstgeest</v>
      </c>
      <c r="D180">
        <v>14712</v>
      </c>
      <c r="E180" t="s">
        <v>61</v>
      </c>
      <c r="F180" t="s">
        <v>203</v>
      </c>
    </row>
    <row r="181" spans="1:6">
      <c r="A181" t="s">
        <v>229</v>
      </c>
      <c r="B181" t="str">
        <f t="shared" si="2"/>
        <v>GM0584</v>
      </c>
      <c r="C181" t="str">
        <f>INDEX(CBS_gemeenten_2019_2018!$B$3:$C$1001,MATCH('ETLocal datasets'!B181,CBS_gemeenten_2019_2018!$B$3:$B$1001,0),2)</f>
        <v>Oud-Beijerland</v>
      </c>
      <c r="D181">
        <v>14728</v>
      </c>
      <c r="E181" t="s">
        <v>40</v>
      </c>
      <c r="F181" t="s">
        <v>203</v>
      </c>
    </row>
    <row r="182" spans="1:6">
      <c r="A182" t="s">
        <v>230</v>
      </c>
      <c r="B182" t="str">
        <f t="shared" si="2"/>
        <v>GM0585</v>
      </c>
      <c r="C182" t="str">
        <f>INDEX(CBS_gemeenten_2019_2018!$B$3:$C$1001,MATCH('ETLocal datasets'!B182,CBS_gemeenten_2019_2018!$B$3:$B$1001,0),2)</f>
        <v>Binnenmaas</v>
      </c>
      <c r="D182">
        <v>14515</v>
      </c>
      <c r="E182" t="s">
        <v>40</v>
      </c>
      <c r="F182" t="s">
        <v>203</v>
      </c>
    </row>
    <row r="183" spans="1:6">
      <c r="A183" t="s">
        <v>231</v>
      </c>
      <c r="B183" t="str">
        <f t="shared" si="2"/>
        <v>GM0588</v>
      </c>
      <c r="C183" t="str">
        <f>INDEX(CBS_gemeenten_2019_2018!$B$3:$C$1001,MATCH('ETLocal datasets'!B183,CBS_gemeenten_2019_2018!$B$3:$B$1001,0),2)</f>
        <v>Korendijk</v>
      </c>
      <c r="D183">
        <v>14648</v>
      </c>
      <c r="E183" t="s">
        <v>40</v>
      </c>
      <c r="F183" t="s">
        <v>203</v>
      </c>
    </row>
    <row r="184" spans="1:6">
      <c r="A184" t="s">
        <v>232</v>
      </c>
      <c r="B184" t="str">
        <f t="shared" si="2"/>
        <v>GM0589</v>
      </c>
      <c r="C184" t="str">
        <f>INDEX(CBS_gemeenten_2019_2018!$B$3:$C$1001,MATCH('ETLocal datasets'!B184,CBS_gemeenten_2019_2018!$B$3:$B$1001,0),2)</f>
        <v>Oudewater</v>
      </c>
      <c r="D184">
        <v>14731</v>
      </c>
      <c r="E184" t="s">
        <v>40</v>
      </c>
      <c r="F184" t="s">
        <v>142</v>
      </c>
    </row>
    <row r="185" spans="1:6">
      <c r="A185" t="s">
        <v>233</v>
      </c>
      <c r="B185" t="str">
        <f t="shared" si="2"/>
        <v>GM0590</v>
      </c>
      <c r="C185" t="str">
        <f>INDEX(CBS_gemeenten_2019_2018!$B$3:$C$1001,MATCH('ETLocal datasets'!B185,CBS_gemeenten_2019_2018!$B$3:$B$1001,0),2)</f>
        <v>Papendrecht</v>
      </c>
      <c r="D185">
        <v>14733</v>
      </c>
      <c r="E185" t="s">
        <v>40</v>
      </c>
      <c r="F185" t="s">
        <v>203</v>
      </c>
    </row>
    <row r="186" spans="1:6">
      <c r="A186" t="s">
        <v>234</v>
      </c>
      <c r="B186" t="str">
        <f t="shared" si="2"/>
        <v>GM0597</v>
      </c>
      <c r="C186" t="str">
        <f>INDEX(CBS_gemeenten_2019_2018!$B$3:$C$1001,MATCH('ETLocal datasets'!B186,CBS_gemeenten_2019_2018!$B$3:$B$1001,0),2)</f>
        <v>Ridderkerk</v>
      </c>
      <c r="D186">
        <v>14746</v>
      </c>
      <c r="E186" t="s">
        <v>40</v>
      </c>
      <c r="F186" t="s">
        <v>203</v>
      </c>
    </row>
    <row r="187" spans="1:6">
      <c r="A187" t="s">
        <v>235</v>
      </c>
      <c r="B187" t="str">
        <f t="shared" si="2"/>
        <v>GM0599</v>
      </c>
      <c r="C187" t="str">
        <f>INDEX(CBS_gemeenten_2019_2018!$B$3:$C$1001,MATCH('ETLocal datasets'!B187,CBS_gemeenten_2019_2018!$B$3:$B$1001,0),2)</f>
        <v>Rotterdam</v>
      </c>
      <c r="D187">
        <v>14753</v>
      </c>
      <c r="E187" t="s">
        <v>40</v>
      </c>
      <c r="F187" t="s">
        <v>203</v>
      </c>
    </row>
    <row r="188" spans="1:6">
      <c r="A188" t="s">
        <v>236</v>
      </c>
      <c r="B188" t="str">
        <f t="shared" si="2"/>
        <v>GM0603</v>
      </c>
      <c r="C188" t="str">
        <f>INDEX(CBS_gemeenten_2019_2018!$B$3:$C$1001,MATCH('ETLocal datasets'!B188,CBS_gemeenten_2019_2018!$B$3:$B$1001,0),2)</f>
        <v>Rijswijk</v>
      </c>
      <c r="D188">
        <v>14749</v>
      </c>
      <c r="E188" t="s">
        <v>40</v>
      </c>
      <c r="F188" t="s">
        <v>203</v>
      </c>
    </row>
    <row r="189" spans="1:6">
      <c r="A189" t="s">
        <v>237</v>
      </c>
      <c r="B189" t="str">
        <f t="shared" si="2"/>
        <v>GM0606</v>
      </c>
      <c r="C189" t="str">
        <f>INDEX(CBS_gemeenten_2019_2018!$B$3:$C$1001,MATCH('ETLocal datasets'!B189,CBS_gemeenten_2019_2018!$B$3:$B$1001,0),2)</f>
        <v>Schiedam</v>
      </c>
      <c r="D189">
        <v>14758</v>
      </c>
      <c r="E189" t="s">
        <v>40</v>
      </c>
      <c r="F189" t="s">
        <v>203</v>
      </c>
    </row>
    <row r="190" spans="1:6">
      <c r="A190" t="s">
        <v>238</v>
      </c>
      <c r="B190" t="str">
        <f t="shared" si="2"/>
        <v>GM0610</v>
      </c>
      <c r="C190" t="str">
        <f>INDEX(CBS_gemeenten_2019_2018!$B$3:$C$1001,MATCH('ETLocal datasets'!B190,CBS_gemeenten_2019_2018!$B$3:$B$1001,0),2)</f>
        <v>Sliedrecht</v>
      </c>
      <c r="D190">
        <v>14769</v>
      </c>
      <c r="E190" t="s">
        <v>40</v>
      </c>
      <c r="F190" t="s">
        <v>203</v>
      </c>
    </row>
    <row r="191" spans="1:6">
      <c r="A191" t="s">
        <v>239</v>
      </c>
      <c r="B191" t="str">
        <f t="shared" si="2"/>
        <v>GM0611</v>
      </c>
      <c r="C191" t="str">
        <f>INDEX(CBS_gemeenten_2019_2018!$B$3:$C$1001,MATCH('ETLocal datasets'!B191,CBS_gemeenten_2019_2018!$B$3:$B$1001,0),2)</f>
        <v>Cromstrijen</v>
      </c>
      <c r="D191">
        <v>14538</v>
      </c>
      <c r="E191" t="s">
        <v>40</v>
      </c>
      <c r="F191" t="s">
        <v>203</v>
      </c>
    </row>
    <row r="192" spans="1:6">
      <c r="A192" t="s">
        <v>240</v>
      </c>
      <c r="B192" t="str">
        <f t="shared" si="2"/>
        <v>GM0613</v>
      </c>
      <c r="C192" t="str">
        <f>INDEX(CBS_gemeenten_2019_2018!$B$3:$C$1001,MATCH('ETLocal datasets'!B192,CBS_gemeenten_2019_2018!$B$3:$B$1001,0),2)</f>
        <v>Albrandswaard</v>
      </c>
      <c r="D192">
        <v>14481</v>
      </c>
      <c r="E192" t="s">
        <v>40</v>
      </c>
      <c r="F192" t="s">
        <v>203</v>
      </c>
    </row>
    <row r="193" spans="1:6">
      <c r="A193" t="s">
        <v>241</v>
      </c>
      <c r="B193" t="str">
        <f t="shared" si="2"/>
        <v>GM0614</v>
      </c>
      <c r="C193" t="str">
        <f>INDEX(CBS_gemeenten_2019_2018!$B$3:$C$1001,MATCH('ETLocal datasets'!B193,CBS_gemeenten_2019_2018!$B$3:$B$1001,0),2)</f>
        <v>Westvoorne</v>
      </c>
      <c r="D193">
        <v>14837</v>
      </c>
      <c r="E193" t="s">
        <v>40</v>
      </c>
      <c r="F193" t="s">
        <v>203</v>
      </c>
    </row>
    <row r="194" spans="1:6">
      <c r="A194" t="s">
        <v>242</v>
      </c>
      <c r="B194" t="str">
        <f t="shared" ref="B194:B257" si="3">LEFT(A194,6)</f>
        <v>GM0617</v>
      </c>
      <c r="C194" t="str">
        <f>INDEX(CBS_gemeenten_2019_2018!$B$3:$C$1001,MATCH('ETLocal datasets'!B194,CBS_gemeenten_2019_2018!$B$3:$B$1001,0),2)</f>
        <v>Strijen</v>
      </c>
      <c r="D194">
        <v>14783</v>
      </c>
      <c r="E194" t="s">
        <v>40</v>
      </c>
      <c r="F194" t="s">
        <v>203</v>
      </c>
    </row>
    <row r="195" spans="1:6">
      <c r="A195" t="s">
        <v>243</v>
      </c>
      <c r="B195" t="str">
        <f t="shared" si="3"/>
        <v>GM0622</v>
      </c>
      <c r="C195" t="str">
        <f>INDEX(CBS_gemeenten_2019_2018!$B$3:$C$1001,MATCH('ETLocal datasets'!B195,CBS_gemeenten_2019_2018!$B$3:$B$1001,0),2)</f>
        <v>Vlaardingen</v>
      </c>
      <c r="D195">
        <v>14815</v>
      </c>
      <c r="E195" t="s">
        <v>40</v>
      </c>
      <c r="F195" t="s">
        <v>203</v>
      </c>
    </row>
    <row r="196" spans="1:6">
      <c r="A196" t="s">
        <v>244</v>
      </c>
      <c r="B196" t="str">
        <f t="shared" si="3"/>
        <v>GM0626</v>
      </c>
      <c r="C196" t="str">
        <f>INDEX(CBS_gemeenten_2019_2018!$B$3:$C$1001,MATCH('ETLocal datasets'!B196,CBS_gemeenten_2019_2018!$B$3:$B$1001,0),2)</f>
        <v>Voorschoten</v>
      </c>
      <c r="D196">
        <v>14820</v>
      </c>
      <c r="E196" t="s">
        <v>61</v>
      </c>
      <c r="F196" t="s">
        <v>203</v>
      </c>
    </row>
    <row r="197" spans="1:6">
      <c r="A197" t="s">
        <v>245</v>
      </c>
      <c r="B197" t="str">
        <f t="shared" si="3"/>
        <v>GM0627</v>
      </c>
      <c r="C197" t="str">
        <f>INDEX(CBS_gemeenten_2019_2018!$B$3:$C$1001,MATCH('ETLocal datasets'!B197,CBS_gemeenten_2019_2018!$B$3:$B$1001,0),2)</f>
        <v>Waddinxveen</v>
      </c>
      <c r="D197">
        <v>14825</v>
      </c>
      <c r="E197" t="s">
        <v>40</v>
      </c>
      <c r="F197" t="s">
        <v>203</v>
      </c>
    </row>
    <row r="198" spans="1:6">
      <c r="A198" t="s">
        <v>246</v>
      </c>
      <c r="B198" t="str">
        <f t="shared" si="3"/>
        <v>GM0629</v>
      </c>
      <c r="C198" t="str">
        <f>INDEX(CBS_gemeenten_2019_2018!$B$3:$C$1001,MATCH('ETLocal datasets'!B198,CBS_gemeenten_2019_2018!$B$3:$B$1001,0),2)</f>
        <v>Wassenaar</v>
      </c>
      <c r="D198">
        <v>14827</v>
      </c>
      <c r="E198" t="s">
        <v>61</v>
      </c>
      <c r="F198" t="s">
        <v>203</v>
      </c>
    </row>
    <row r="199" spans="1:6">
      <c r="A199" t="s">
        <v>247</v>
      </c>
      <c r="B199" t="str">
        <f t="shared" si="3"/>
        <v>GM0632</v>
      </c>
      <c r="C199" t="str">
        <f>INDEX(CBS_gemeenten_2019_2018!$B$3:$C$1001,MATCH('ETLocal datasets'!B199,CBS_gemeenten_2019_2018!$B$3:$B$1001,0),2)</f>
        <v>Woerden</v>
      </c>
      <c r="D199">
        <v>14845</v>
      </c>
      <c r="E199" t="s">
        <v>40</v>
      </c>
      <c r="F199" t="s">
        <v>142</v>
      </c>
    </row>
    <row r="200" spans="1:6">
      <c r="A200" t="s">
        <v>248</v>
      </c>
      <c r="B200" t="str">
        <f t="shared" si="3"/>
        <v>GM0637</v>
      </c>
      <c r="C200" t="str">
        <f>INDEX(CBS_gemeenten_2019_2018!$B$3:$C$1001,MATCH('ETLocal datasets'!B200,CBS_gemeenten_2019_2018!$B$3:$B$1001,0),2)</f>
        <v>Zoetermeer</v>
      </c>
      <c r="D200">
        <v>14856</v>
      </c>
      <c r="E200" t="s">
        <v>40</v>
      </c>
      <c r="F200" t="s">
        <v>203</v>
      </c>
    </row>
    <row r="201" spans="1:6">
      <c r="A201" t="s">
        <v>249</v>
      </c>
      <c r="B201" t="str">
        <f t="shared" si="3"/>
        <v>GM0638</v>
      </c>
      <c r="C201" t="str">
        <f>INDEX(CBS_gemeenten_2019_2018!$B$3:$C$1001,MATCH('ETLocal datasets'!B201,CBS_gemeenten_2019_2018!$B$3:$B$1001,0),2)</f>
        <v>Zoeterwoude</v>
      </c>
      <c r="D201">
        <v>14857</v>
      </c>
      <c r="E201" t="s">
        <v>61</v>
      </c>
      <c r="F201" t="s">
        <v>203</v>
      </c>
    </row>
    <row r="202" spans="1:6">
      <c r="A202" t="s">
        <v>250</v>
      </c>
      <c r="B202" t="str">
        <f t="shared" si="3"/>
        <v>GM0642</v>
      </c>
      <c r="C202" t="str">
        <f>INDEX(CBS_gemeenten_2019_2018!$B$3:$C$1001,MATCH('ETLocal datasets'!B202,CBS_gemeenten_2019_2018!$B$3:$B$1001,0),2)</f>
        <v>Zwijndrecht</v>
      </c>
      <c r="D202">
        <v>14863</v>
      </c>
      <c r="E202" t="s">
        <v>40</v>
      </c>
      <c r="F202" t="s">
        <v>203</v>
      </c>
    </row>
    <row r="203" spans="1:6">
      <c r="A203" t="s">
        <v>251</v>
      </c>
      <c r="B203" t="str">
        <f t="shared" si="3"/>
        <v>GM0654</v>
      </c>
      <c r="C203" t="str">
        <f>INDEX(CBS_gemeenten_2019_2018!$B$3:$C$1001,MATCH('ETLocal datasets'!B203,CBS_gemeenten_2019_2018!$B$3:$B$1001,0),2)</f>
        <v>Borsele</v>
      </c>
      <c r="D203">
        <v>14523</v>
      </c>
      <c r="E203" t="s">
        <v>40</v>
      </c>
      <c r="F203" t="s">
        <v>252</v>
      </c>
    </row>
    <row r="204" spans="1:6">
      <c r="A204" t="s">
        <v>253</v>
      </c>
      <c r="B204" t="str">
        <f t="shared" si="3"/>
        <v>GM0664</v>
      </c>
      <c r="C204" t="str">
        <f>INDEX(CBS_gemeenten_2019_2018!$B$3:$C$1001,MATCH('ETLocal datasets'!B204,CBS_gemeenten_2019_2018!$B$3:$B$1001,0),2)</f>
        <v>Goes</v>
      </c>
      <c r="D204">
        <v>14591</v>
      </c>
      <c r="E204" t="s">
        <v>40</v>
      </c>
      <c r="F204" t="s">
        <v>252</v>
      </c>
    </row>
    <row r="205" spans="1:6">
      <c r="A205" t="s">
        <v>254</v>
      </c>
      <c r="B205" t="str">
        <f t="shared" si="3"/>
        <v>GM0668</v>
      </c>
      <c r="C205" t="str">
        <f>INDEX(CBS_gemeenten_2019_2018!$B$3:$C$1001,MATCH('ETLocal datasets'!B205,CBS_gemeenten_2019_2018!$B$3:$B$1001,0),2)</f>
        <v>West Maas en Waal</v>
      </c>
      <c r="D205">
        <v>14832</v>
      </c>
      <c r="E205" t="s">
        <v>61</v>
      </c>
      <c r="F205" t="s">
        <v>100</v>
      </c>
    </row>
    <row r="206" spans="1:6">
      <c r="A206" t="s">
        <v>255</v>
      </c>
      <c r="B206" t="str">
        <f t="shared" si="3"/>
        <v>GM0677</v>
      </c>
      <c r="C206" t="str">
        <f>INDEX(CBS_gemeenten_2019_2018!$B$3:$C$1001,MATCH('ETLocal datasets'!B206,CBS_gemeenten_2019_2018!$B$3:$B$1001,0),2)</f>
        <v>Hulst</v>
      </c>
      <c r="D206">
        <v>14639</v>
      </c>
      <c r="E206" t="s">
        <v>40</v>
      </c>
      <c r="F206" t="s">
        <v>252</v>
      </c>
    </row>
    <row r="207" spans="1:6">
      <c r="A207" t="s">
        <v>256</v>
      </c>
      <c r="B207" t="str">
        <f t="shared" si="3"/>
        <v>GM0678</v>
      </c>
      <c r="C207" t="str">
        <f>INDEX(CBS_gemeenten_2019_2018!$B$3:$C$1001,MATCH('ETLocal datasets'!B207,CBS_gemeenten_2019_2018!$B$3:$B$1001,0),2)</f>
        <v>Kapelle</v>
      </c>
      <c r="D207">
        <v>14643</v>
      </c>
      <c r="E207" t="s">
        <v>40</v>
      </c>
      <c r="F207" t="s">
        <v>252</v>
      </c>
    </row>
    <row r="208" spans="1:6">
      <c r="A208" t="s">
        <v>257</v>
      </c>
      <c r="B208" t="str">
        <f t="shared" si="3"/>
        <v>GM0687</v>
      </c>
      <c r="C208" t="str">
        <f>INDEX(CBS_gemeenten_2019_2018!$B$3:$C$1001,MATCH('ETLocal datasets'!B208,CBS_gemeenten_2019_2018!$B$3:$B$1001,0),2)</f>
        <v>Middelburg</v>
      </c>
      <c r="D208">
        <v>14687</v>
      </c>
      <c r="E208" t="s">
        <v>40</v>
      </c>
      <c r="F208" t="s">
        <v>252</v>
      </c>
    </row>
    <row r="209" spans="1:6">
      <c r="A209" t="s">
        <v>258</v>
      </c>
      <c r="B209" t="str">
        <f t="shared" si="3"/>
        <v>GM0689</v>
      </c>
      <c r="C209" t="str">
        <f>INDEX(CBS_gemeenten_2019_2018!$B$3:$C$1001,MATCH('ETLocal datasets'!B209,CBS_gemeenten_2019_2018!$B$3:$B$1001,0),2)</f>
        <v>Giessenlanden</v>
      </c>
      <c r="D209">
        <v>14588</v>
      </c>
      <c r="E209" t="s">
        <v>40</v>
      </c>
      <c r="F209" t="s">
        <v>203</v>
      </c>
    </row>
    <row r="210" spans="1:6">
      <c r="A210" t="s">
        <v>259</v>
      </c>
      <c r="B210" t="str">
        <f t="shared" si="3"/>
        <v>GM0703</v>
      </c>
      <c r="C210" t="str">
        <f>INDEX(CBS_gemeenten_2019_2018!$B$3:$C$1001,MATCH('ETLocal datasets'!B210,CBS_gemeenten_2019_2018!$B$3:$B$1001,0),2)</f>
        <v>Reimerswaal</v>
      </c>
      <c r="D210">
        <v>14740</v>
      </c>
      <c r="E210" t="s">
        <v>40</v>
      </c>
      <c r="F210" t="s">
        <v>252</v>
      </c>
    </row>
    <row r="211" spans="1:6">
      <c r="A211" t="s">
        <v>260</v>
      </c>
      <c r="B211" t="str">
        <f t="shared" si="3"/>
        <v>GM0715</v>
      </c>
      <c r="C211" t="str">
        <f>INDEX(CBS_gemeenten_2019_2018!$B$3:$C$1001,MATCH('ETLocal datasets'!B211,CBS_gemeenten_2019_2018!$B$3:$B$1001,0),2)</f>
        <v>Terneuzen</v>
      </c>
      <c r="D211">
        <v>14786</v>
      </c>
      <c r="E211" t="s">
        <v>40</v>
      </c>
      <c r="F211" t="s">
        <v>252</v>
      </c>
    </row>
    <row r="212" spans="1:6">
      <c r="A212" t="s">
        <v>261</v>
      </c>
      <c r="B212" t="str">
        <f t="shared" si="3"/>
        <v>GM0716</v>
      </c>
      <c r="C212" t="str">
        <f>INDEX(CBS_gemeenten_2019_2018!$B$3:$C$1001,MATCH('ETLocal datasets'!B212,CBS_gemeenten_2019_2018!$B$3:$B$1001,0),2)</f>
        <v>Tholen</v>
      </c>
      <c r="D212">
        <v>14790</v>
      </c>
      <c r="E212" t="s">
        <v>40</v>
      </c>
      <c r="F212" t="s">
        <v>252</v>
      </c>
    </row>
    <row r="213" spans="1:6">
      <c r="A213" t="s">
        <v>262</v>
      </c>
      <c r="B213" t="str">
        <f t="shared" si="3"/>
        <v>GM0717</v>
      </c>
      <c r="C213" t="str">
        <f>INDEX(CBS_gemeenten_2019_2018!$B$3:$C$1001,MATCH('ETLocal datasets'!B213,CBS_gemeenten_2019_2018!$B$3:$B$1001,0),2)</f>
        <v>Veere</v>
      </c>
      <c r="D213">
        <v>14808</v>
      </c>
      <c r="E213" t="s">
        <v>40</v>
      </c>
      <c r="F213" t="s">
        <v>252</v>
      </c>
    </row>
    <row r="214" spans="1:6">
      <c r="A214" t="s">
        <v>263</v>
      </c>
      <c r="B214" t="str">
        <f t="shared" si="3"/>
        <v>GM0718</v>
      </c>
      <c r="C214" t="str">
        <f>INDEX(CBS_gemeenten_2019_2018!$B$3:$C$1001,MATCH('ETLocal datasets'!B214,CBS_gemeenten_2019_2018!$B$3:$B$1001,0),2)</f>
        <v>Vlissingen</v>
      </c>
      <c r="D214">
        <v>14818</v>
      </c>
      <c r="E214" t="s">
        <v>40</v>
      </c>
      <c r="F214" t="s">
        <v>252</v>
      </c>
    </row>
    <row r="215" spans="1:6">
      <c r="A215" t="s">
        <v>264</v>
      </c>
      <c r="B215" t="str">
        <f t="shared" si="3"/>
        <v>GM0736</v>
      </c>
      <c r="C215" t="str">
        <f>INDEX(CBS_gemeenten_2019_2018!$B$3:$C$1001,MATCH('ETLocal datasets'!B215,CBS_gemeenten_2019_2018!$B$3:$B$1001,0),2)</f>
        <v>De Ronde Venen</v>
      </c>
      <c r="D215">
        <v>14546</v>
      </c>
      <c r="E215" t="s">
        <v>40</v>
      </c>
      <c r="F215" t="s">
        <v>142</v>
      </c>
    </row>
    <row r="216" spans="1:6">
      <c r="A216" t="s">
        <v>265</v>
      </c>
      <c r="B216" t="str">
        <f t="shared" si="3"/>
        <v>GM0737</v>
      </c>
      <c r="C216" t="str">
        <f>INDEX(CBS_gemeenten_2019_2018!$B$3:$C$1001,MATCH('ETLocal datasets'!B216,CBS_gemeenten_2019_2018!$B$3:$B$1001,0),2)</f>
        <v>Tytsjerksteradiel</v>
      </c>
      <c r="D216">
        <v>14796</v>
      </c>
      <c r="E216" t="s">
        <v>40</v>
      </c>
      <c r="F216" t="s">
        <v>57</v>
      </c>
    </row>
    <row r="217" spans="1:6">
      <c r="A217" t="s">
        <v>266</v>
      </c>
      <c r="B217" t="str">
        <f t="shared" si="3"/>
        <v>GM0738</v>
      </c>
      <c r="C217" t="str">
        <f>INDEX(CBS_gemeenten_2019_2018!$B$3:$C$1001,MATCH('ETLocal datasets'!B217,CBS_gemeenten_2019_2018!$B$3:$B$1001,0),2)</f>
        <v>Aalburg</v>
      </c>
      <c r="D217">
        <v>14476</v>
      </c>
      <c r="E217" t="s">
        <v>40</v>
      </c>
      <c r="F217" t="s">
        <v>267</v>
      </c>
    </row>
    <row r="218" spans="1:6">
      <c r="A218" t="s">
        <v>268</v>
      </c>
      <c r="B218" t="str">
        <f t="shared" si="3"/>
        <v>GM0743</v>
      </c>
      <c r="C218" t="str">
        <f>INDEX(CBS_gemeenten_2019_2018!$B$3:$C$1001,MATCH('ETLocal datasets'!B218,CBS_gemeenten_2019_2018!$B$3:$B$1001,0),2)</f>
        <v>Asten</v>
      </c>
      <c r="D218">
        <v>14495</v>
      </c>
      <c r="E218" t="s">
        <v>61</v>
      </c>
      <c r="F218" t="s">
        <v>267</v>
      </c>
    </row>
    <row r="219" spans="1:6">
      <c r="A219" t="s">
        <v>269</v>
      </c>
      <c r="B219" t="str">
        <f t="shared" si="3"/>
        <v>GM0744</v>
      </c>
      <c r="C219" t="str">
        <f>INDEX(CBS_gemeenten_2019_2018!$B$3:$C$1001,MATCH('ETLocal datasets'!B219,CBS_gemeenten_2019_2018!$B$3:$B$1001,0),2)</f>
        <v>Baarle-Nassau</v>
      </c>
      <c r="D219">
        <v>14496</v>
      </c>
      <c r="E219" t="s">
        <v>40</v>
      </c>
      <c r="F219" t="s">
        <v>267</v>
      </c>
    </row>
    <row r="220" spans="1:6">
      <c r="A220" t="s">
        <v>270</v>
      </c>
      <c r="B220" t="str">
        <f t="shared" si="3"/>
        <v>GM0748</v>
      </c>
      <c r="C220" t="str">
        <f>INDEX(CBS_gemeenten_2019_2018!$B$3:$C$1001,MATCH('ETLocal datasets'!B220,CBS_gemeenten_2019_2018!$B$3:$B$1001,0),2)</f>
        <v>Bergen op Zoom</v>
      </c>
      <c r="D220">
        <v>14509</v>
      </c>
      <c r="E220" t="s">
        <v>40</v>
      </c>
      <c r="F220" t="s">
        <v>267</v>
      </c>
    </row>
    <row r="221" spans="1:6">
      <c r="A221" t="s">
        <v>271</v>
      </c>
      <c r="B221" t="str">
        <f t="shared" si="3"/>
        <v>GM0753</v>
      </c>
      <c r="C221" t="str">
        <f>INDEX(CBS_gemeenten_2019_2018!$B$3:$C$1001,MATCH('ETLocal datasets'!B221,CBS_gemeenten_2019_2018!$B$3:$B$1001,0),2)</f>
        <v>Best</v>
      </c>
      <c r="D221">
        <v>14512</v>
      </c>
      <c r="E221" t="s">
        <v>61</v>
      </c>
      <c r="F221" t="s">
        <v>267</v>
      </c>
    </row>
    <row r="222" spans="1:6">
      <c r="A222" t="s">
        <v>272</v>
      </c>
      <c r="B222" t="str">
        <f t="shared" si="3"/>
        <v>GM0755</v>
      </c>
      <c r="C222" t="str">
        <f>INDEX(CBS_gemeenten_2019_2018!$B$3:$C$1001,MATCH('ETLocal datasets'!B222,CBS_gemeenten_2019_2018!$B$3:$B$1001,0),2)</f>
        <v>Boekel</v>
      </c>
      <c r="D222">
        <v>14520</v>
      </c>
      <c r="E222" t="s">
        <v>61</v>
      </c>
      <c r="F222" t="s">
        <v>267</v>
      </c>
    </row>
    <row r="223" spans="1:6">
      <c r="A223" t="s">
        <v>273</v>
      </c>
      <c r="B223" t="str">
        <f t="shared" si="3"/>
        <v>GM0756</v>
      </c>
      <c r="C223" t="str">
        <f>INDEX(CBS_gemeenten_2019_2018!$B$3:$C$1001,MATCH('ETLocal datasets'!B223,CBS_gemeenten_2019_2018!$B$3:$B$1001,0),2)</f>
        <v>Boxmeer</v>
      </c>
      <c r="D223">
        <v>14524</v>
      </c>
      <c r="E223" t="s">
        <v>61</v>
      </c>
      <c r="F223" t="s">
        <v>267</v>
      </c>
    </row>
    <row r="224" spans="1:6">
      <c r="A224" t="s">
        <v>274</v>
      </c>
      <c r="B224" t="str">
        <f t="shared" si="3"/>
        <v>GM0757</v>
      </c>
      <c r="C224" t="str">
        <f>INDEX(CBS_gemeenten_2019_2018!$B$3:$C$1001,MATCH('ETLocal datasets'!B224,CBS_gemeenten_2019_2018!$B$3:$B$1001,0),2)</f>
        <v>Boxtel</v>
      </c>
      <c r="D224">
        <v>14525</v>
      </c>
      <c r="E224" t="s">
        <v>61</v>
      </c>
      <c r="F224" t="s">
        <v>267</v>
      </c>
    </row>
    <row r="225" spans="1:6">
      <c r="A225" t="s">
        <v>275</v>
      </c>
      <c r="B225" t="str">
        <f t="shared" si="3"/>
        <v>GM0758</v>
      </c>
      <c r="C225" t="str">
        <f>INDEX(CBS_gemeenten_2019_2018!$B$3:$C$1001,MATCH('ETLocal datasets'!B225,CBS_gemeenten_2019_2018!$B$3:$B$1001,0),2)</f>
        <v>Breda</v>
      </c>
      <c r="D225">
        <v>14526</v>
      </c>
      <c r="E225" t="s">
        <v>40</v>
      </c>
      <c r="F225" t="s">
        <v>267</v>
      </c>
    </row>
    <row r="226" spans="1:6">
      <c r="A226" t="s">
        <v>276</v>
      </c>
      <c r="B226" t="str">
        <f t="shared" si="3"/>
        <v>GM0762</v>
      </c>
      <c r="C226" t="str">
        <f>INDEX(CBS_gemeenten_2019_2018!$B$3:$C$1001,MATCH('ETLocal datasets'!B226,CBS_gemeenten_2019_2018!$B$3:$B$1001,0),2)</f>
        <v>Deurne</v>
      </c>
      <c r="D226">
        <v>14552</v>
      </c>
      <c r="E226" t="s">
        <v>61</v>
      </c>
      <c r="F226" t="s">
        <v>267</v>
      </c>
    </row>
    <row r="227" spans="1:6">
      <c r="A227" t="s">
        <v>277</v>
      </c>
      <c r="B227" t="str">
        <f t="shared" si="3"/>
        <v>GM0765</v>
      </c>
      <c r="C227" t="str">
        <f>INDEX(CBS_gemeenten_2019_2018!$B$3:$C$1001,MATCH('ETLocal datasets'!B227,CBS_gemeenten_2019_2018!$B$3:$B$1001,0),2)</f>
        <v>Pekela</v>
      </c>
      <c r="D227">
        <v>14735</v>
      </c>
      <c r="E227" t="s">
        <v>40</v>
      </c>
      <c r="F227" t="s">
        <v>41</v>
      </c>
    </row>
    <row r="228" spans="1:6">
      <c r="A228" t="s">
        <v>278</v>
      </c>
      <c r="B228" t="str">
        <f t="shared" si="3"/>
        <v>GM0766</v>
      </c>
      <c r="C228" t="str">
        <f>INDEX(CBS_gemeenten_2019_2018!$B$3:$C$1001,MATCH('ETLocal datasets'!B228,CBS_gemeenten_2019_2018!$B$3:$B$1001,0),2)</f>
        <v>Dongen</v>
      </c>
      <c r="D228">
        <v>14558</v>
      </c>
      <c r="E228" t="s">
        <v>40</v>
      </c>
      <c r="F228" t="s">
        <v>267</v>
      </c>
    </row>
    <row r="229" spans="1:6">
      <c r="A229" t="s">
        <v>279</v>
      </c>
      <c r="B229" t="str">
        <f t="shared" si="3"/>
        <v>GM0770</v>
      </c>
      <c r="C229" t="str">
        <f>INDEX(CBS_gemeenten_2019_2018!$B$3:$C$1001,MATCH('ETLocal datasets'!B229,CBS_gemeenten_2019_2018!$B$3:$B$1001,0),2)</f>
        <v>Eersel</v>
      </c>
      <c r="D229">
        <v>14571</v>
      </c>
      <c r="E229" t="s">
        <v>61</v>
      </c>
      <c r="F229" t="s">
        <v>267</v>
      </c>
    </row>
    <row r="230" spans="1:6">
      <c r="A230" t="s">
        <v>280</v>
      </c>
      <c r="B230" t="str">
        <f t="shared" si="3"/>
        <v>GM0772</v>
      </c>
      <c r="C230" t="str">
        <f>INDEX(CBS_gemeenten_2019_2018!$B$3:$C$1001,MATCH('ETLocal datasets'!B230,CBS_gemeenten_2019_2018!$B$3:$B$1001,0),2)</f>
        <v>Eindhoven</v>
      </c>
      <c r="D230">
        <v>14573</v>
      </c>
      <c r="E230" t="s">
        <v>61</v>
      </c>
      <c r="F230" t="s">
        <v>267</v>
      </c>
    </row>
    <row r="231" spans="1:6">
      <c r="A231" t="s">
        <v>281</v>
      </c>
      <c r="B231" t="str">
        <f t="shared" si="3"/>
        <v>GM0777</v>
      </c>
      <c r="C231" t="str">
        <f>INDEX(CBS_gemeenten_2019_2018!$B$3:$C$1001,MATCH('ETLocal datasets'!B231,CBS_gemeenten_2019_2018!$B$3:$B$1001,0),2)</f>
        <v>Etten-Leur</v>
      </c>
      <c r="D231">
        <v>14580</v>
      </c>
      <c r="E231" t="s">
        <v>40</v>
      </c>
      <c r="F231" t="s">
        <v>267</v>
      </c>
    </row>
    <row r="232" spans="1:6">
      <c r="A232" t="s">
        <v>282</v>
      </c>
      <c r="B232" t="str">
        <f t="shared" si="3"/>
        <v>GM0779</v>
      </c>
      <c r="C232" t="str">
        <f>INDEX(CBS_gemeenten_2019_2018!$B$3:$C$1001,MATCH('ETLocal datasets'!B232,CBS_gemeenten_2019_2018!$B$3:$B$1001,0),2)</f>
        <v>Geertruidenberg</v>
      </c>
      <c r="D232">
        <v>14583</v>
      </c>
      <c r="E232" t="s">
        <v>40</v>
      </c>
      <c r="F232" t="s">
        <v>267</v>
      </c>
    </row>
    <row r="233" spans="1:6">
      <c r="A233" t="s">
        <v>283</v>
      </c>
      <c r="B233" t="str">
        <f t="shared" si="3"/>
        <v>GM0784</v>
      </c>
      <c r="C233" t="str">
        <f>INDEX(CBS_gemeenten_2019_2018!$B$3:$C$1001,MATCH('ETLocal datasets'!B233,CBS_gemeenten_2019_2018!$B$3:$B$1001,0),2)</f>
        <v>Gilze en Rijen</v>
      </c>
      <c r="D233">
        <v>14589</v>
      </c>
      <c r="E233" t="s">
        <v>40</v>
      </c>
      <c r="F233" t="s">
        <v>267</v>
      </c>
    </row>
    <row r="234" spans="1:6">
      <c r="A234" t="s">
        <v>284</v>
      </c>
      <c r="B234" t="str">
        <f t="shared" si="3"/>
        <v>GM0785</v>
      </c>
      <c r="C234" t="str">
        <f>INDEX(CBS_gemeenten_2019_2018!$B$3:$C$1001,MATCH('ETLocal datasets'!B234,CBS_gemeenten_2019_2018!$B$3:$B$1001,0),2)</f>
        <v>Goirle</v>
      </c>
      <c r="D234">
        <v>14592</v>
      </c>
      <c r="E234" t="s">
        <v>40</v>
      </c>
      <c r="F234" t="s">
        <v>267</v>
      </c>
    </row>
    <row r="235" spans="1:6">
      <c r="A235" t="s">
        <v>285</v>
      </c>
      <c r="B235" t="str">
        <f t="shared" si="3"/>
        <v>GM0786</v>
      </c>
      <c r="C235" t="str">
        <f>INDEX(CBS_gemeenten_2019_2018!$B$3:$C$1001,MATCH('ETLocal datasets'!B235,CBS_gemeenten_2019_2018!$B$3:$B$1001,0),2)</f>
        <v>Grave</v>
      </c>
      <c r="D235">
        <v>14596</v>
      </c>
      <c r="E235" t="s">
        <v>61</v>
      </c>
      <c r="F235" t="s">
        <v>267</v>
      </c>
    </row>
    <row r="236" spans="1:6">
      <c r="A236" t="s">
        <v>286</v>
      </c>
      <c r="B236" t="str">
        <f t="shared" si="3"/>
        <v>GM0788</v>
      </c>
      <c r="C236" t="str">
        <f>INDEX(CBS_gemeenten_2019_2018!$B$3:$C$1001,MATCH('ETLocal datasets'!B236,CBS_gemeenten_2019_2018!$B$3:$B$1001,0),2)</f>
        <v>Haaren</v>
      </c>
      <c r="D236">
        <v>14601</v>
      </c>
      <c r="E236" t="s">
        <v>61</v>
      </c>
      <c r="F236" t="s">
        <v>267</v>
      </c>
    </row>
    <row r="237" spans="1:6">
      <c r="A237" t="s">
        <v>287</v>
      </c>
      <c r="B237" t="str">
        <f t="shared" si="3"/>
        <v>GM0794</v>
      </c>
      <c r="C237" t="str">
        <f>INDEX(CBS_gemeenten_2019_2018!$B$3:$C$1001,MATCH('ETLocal datasets'!B237,CBS_gemeenten_2019_2018!$B$3:$B$1001,0),2)</f>
        <v>Helmond</v>
      </c>
      <c r="D237">
        <v>14622</v>
      </c>
      <c r="E237" t="s">
        <v>61</v>
      </c>
      <c r="F237" t="s">
        <v>267</v>
      </c>
    </row>
    <row r="238" spans="1:6">
      <c r="A238" t="s">
        <v>288</v>
      </c>
      <c r="B238" t="str">
        <f t="shared" si="3"/>
        <v>GM0796</v>
      </c>
      <c r="C238" t="str">
        <f>INDEX(CBS_gemeenten_2019_2018!$B$3:$C$1001,MATCH('ETLocal datasets'!B238,CBS_gemeenten_2019_2018!$B$3:$B$1001,0),2)</f>
        <v>'s-Hertogenbosch</v>
      </c>
      <c r="D238">
        <v>14763</v>
      </c>
      <c r="E238" t="s">
        <v>61</v>
      </c>
      <c r="F238" t="s">
        <v>267</v>
      </c>
    </row>
    <row r="239" spans="1:6">
      <c r="A239" t="s">
        <v>289</v>
      </c>
      <c r="B239" t="str">
        <f t="shared" si="3"/>
        <v>GM0797</v>
      </c>
      <c r="C239" t="str">
        <f>INDEX(CBS_gemeenten_2019_2018!$B$3:$C$1001,MATCH('ETLocal datasets'!B239,CBS_gemeenten_2019_2018!$B$3:$B$1001,0),2)</f>
        <v>Heusden</v>
      </c>
      <c r="D239">
        <v>14627</v>
      </c>
      <c r="E239" t="s">
        <v>40</v>
      </c>
      <c r="F239" t="s">
        <v>267</v>
      </c>
    </row>
    <row r="240" spans="1:6">
      <c r="A240" t="s">
        <v>290</v>
      </c>
      <c r="B240" t="str">
        <f t="shared" si="3"/>
        <v>GM0798</v>
      </c>
      <c r="C240" t="str">
        <f>INDEX(CBS_gemeenten_2019_2018!$B$3:$C$1001,MATCH('ETLocal datasets'!B240,CBS_gemeenten_2019_2018!$B$3:$B$1001,0),2)</f>
        <v>Hilvarenbeek</v>
      </c>
      <c r="D240">
        <v>14629</v>
      </c>
      <c r="E240" t="s">
        <v>40</v>
      </c>
      <c r="F240" t="s">
        <v>267</v>
      </c>
    </row>
    <row r="241" spans="1:6">
      <c r="A241" t="s">
        <v>291</v>
      </c>
      <c r="B241" t="str">
        <f t="shared" si="3"/>
        <v>GM0809</v>
      </c>
      <c r="C241" t="str">
        <f>INDEX(CBS_gemeenten_2019_2018!$B$3:$C$1001,MATCH('ETLocal datasets'!B241,CBS_gemeenten_2019_2018!$B$3:$B$1001,0),2)</f>
        <v>Loon op Zand</v>
      </c>
      <c r="D241">
        <v>14673</v>
      </c>
      <c r="E241" t="s">
        <v>40</v>
      </c>
      <c r="F241" t="s">
        <v>267</v>
      </c>
    </row>
    <row r="242" spans="1:6">
      <c r="A242" t="s">
        <v>292</v>
      </c>
      <c r="B242" t="str">
        <f t="shared" si="3"/>
        <v>GM0815</v>
      </c>
      <c r="C242" t="str">
        <f>INDEX(CBS_gemeenten_2019_2018!$B$3:$C$1001,MATCH('ETLocal datasets'!B242,CBS_gemeenten_2019_2018!$B$3:$B$1001,0),2)</f>
        <v>Mill en Sint Hubert</v>
      </c>
      <c r="D242">
        <v>14690</v>
      </c>
      <c r="E242" t="s">
        <v>61</v>
      </c>
      <c r="F242" t="s">
        <v>267</v>
      </c>
    </row>
    <row r="243" spans="1:6">
      <c r="A243" t="s">
        <v>293</v>
      </c>
      <c r="B243" t="str">
        <f t="shared" si="3"/>
        <v>GM0820</v>
      </c>
      <c r="C243" t="str">
        <f>INDEX(CBS_gemeenten_2019_2018!$B$3:$C$1001,MATCH('ETLocal datasets'!B243,CBS_gemeenten_2019_2018!$B$3:$B$1001,0),2)</f>
        <v>Nuenen, Gerwen en Nederwetten</v>
      </c>
      <c r="D243">
        <v>14709</v>
      </c>
      <c r="E243" t="s">
        <v>61</v>
      </c>
      <c r="F243" t="s">
        <v>267</v>
      </c>
    </row>
    <row r="244" spans="1:6">
      <c r="A244" t="s">
        <v>294</v>
      </c>
      <c r="B244" t="str">
        <f t="shared" si="3"/>
        <v>GM0823</v>
      </c>
      <c r="C244" t="str">
        <f>INDEX(CBS_gemeenten_2019_2018!$B$3:$C$1001,MATCH('ETLocal datasets'!B244,CBS_gemeenten_2019_2018!$B$3:$B$1001,0),2)</f>
        <v>Oirschot</v>
      </c>
      <c r="D244">
        <v>14713</v>
      </c>
      <c r="E244" t="s">
        <v>61</v>
      </c>
      <c r="F244" t="s">
        <v>267</v>
      </c>
    </row>
    <row r="245" spans="1:6">
      <c r="A245" t="s">
        <v>295</v>
      </c>
      <c r="B245" t="str">
        <f t="shared" si="3"/>
        <v>GM0824</v>
      </c>
      <c r="C245" t="str">
        <f>INDEX(CBS_gemeenten_2019_2018!$B$3:$C$1001,MATCH('ETLocal datasets'!B245,CBS_gemeenten_2019_2018!$B$3:$B$1001,0),2)</f>
        <v>Oisterwijk</v>
      </c>
      <c r="D245">
        <v>14714</v>
      </c>
      <c r="E245" t="s">
        <v>40</v>
      </c>
      <c r="F245" t="s">
        <v>267</v>
      </c>
    </row>
    <row r="246" spans="1:6">
      <c r="A246" t="s">
        <v>296</v>
      </c>
      <c r="B246" t="str">
        <f t="shared" si="3"/>
        <v>GM0826</v>
      </c>
      <c r="C246" t="str">
        <f>INDEX(CBS_gemeenten_2019_2018!$B$3:$C$1001,MATCH('ETLocal datasets'!B246,CBS_gemeenten_2019_2018!$B$3:$B$1001,0),2)</f>
        <v>Oosterhout</v>
      </c>
      <c r="D246">
        <v>14722</v>
      </c>
      <c r="E246" t="s">
        <v>40</v>
      </c>
      <c r="F246" t="s">
        <v>267</v>
      </c>
    </row>
    <row r="247" spans="1:6">
      <c r="A247" t="s">
        <v>297</v>
      </c>
      <c r="B247" t="str">
        <f t="shared" si="3"/>
        <v>GM0828</v>
      </c>
      <c r="C247" t="str">
        <f>INDEX(CBS_gemeenten_2019_2018!$B$3:$C$1001,MATCH('ETLocal datasets'!B247,CBS_gemeenten_2019_2018!$B$3:$B$1001,0),2)</f>
        <v>Oss</v>
      </c>
      <c r="D247">
        <v>14727</v>
      </c>
      <c r="E247" t="s">
        <v>61</v>
      </c>
      <c r="F247" t="s">
        <v>267</v>
      </c>
    </row>
    <row r="248" spans="1:6">
      <c r="A248" t="s">
        <v>298</v>
      </c>
      <c r="B248" t="str">
        <f t="shared" si="3"/>
        <v>GM0840</v>
      </c>
      <c r="C248" t="str">
        <f>INDEX(CBS_gemeenten_2019_2018!$B$3:$C$1001,MATCH('ETLocal datasets'!B248,CBS_gemeenten_2019_2018!$B$3:$B$1001,0),2)</f>
        <v>Rucphen</v>
      </c>
      <c r="D248">
        <v>14755</v>
      </c>
      <c r="E248" t="s">
        <v>40</v>
      </c>
      <c r="F248" t="s">
        <v>267</v>
      </c>
    </row>
    <row r="249" spans="1:6">
      <c r="A249" t="s">
        <v>299</v>
      </c>
      <c r="B249" t="str">
        <f t="shared" si="3"/>
        <v>GM0845</v>
      </c>
      <c r="C249" t="str">
        <f>INDEX(CBS_gemeenten_2019_2018!$B$3:$C$1001,MATCH('ETLocal datasets'!B249,CBS_gemeenten_2019_2018!$B$3:$B$1001,0),2)</f>
        <v>Sint-Michielsgestel</v>
      </c>
      <c r="D249">
        <v>14766</v>
      </c>
      <c r="E249" t="s">
        <v>61</v>
      </c>
      <c r="F249" t="s">
        <v>267</v>
      </c>
    </row>
    <row r="250" spans="1:6">
      <c r="A250" t="s">
        <v>300</v>
      </c>
      <c r="B250" t="str">
        <f t="shared" si="3"/>
        <v>GM0847</v>
      </c>
      <c r="C250" t="str">
        <f>INDEX(CBS_gemeenten_2019_2018!$B$3:$C$1001,MATCH('ETLocal datasets'!B250,CBS_gemeenten_2019_2018!$B$3:$B$1001,0),2)</f>
        <v>Someren</v>
      </c>
      <c r="D250">
        <v>14774</v>
      </c>
      <c r="E250" t="s">
        <v>61</v>
      </c>
      <c r="F250" t="s">
        <v>267</v>
      </c>
    </row>
    <row r="251" spans="1:6">
      <c r="A251" t="s">
        <v>301</v>
      </c>
      <c r="B251" t="str">
        <f t="shared" si="3"/>
        <v>GM0848</v>
      </c>
      <c r="C251" t="str">
        <f>INDEX(CBS_gemeenten_2019_2018!$B$3:$C$1001,MATCH('ETLocal datasets'!B251,CBS_gemeenten_2019_2018!$B$3:$B$1001,0),2)</f>
        <v>Son en Breugel</v>
      </c>
      <c r="D251">
        <v>14775</v>
      </c>
      <c r="E251" t="s">
        <v>61</v>
      </c>
      <c r="F251" t="s">
        <v>267</v>
      </c>
    </row>
    <row r="252" spans="1:6">
      <c r="A252" t="s">
        <v>302</v>
      </c>
      <c r="B252" t="str">
        <f t="shared" si="3"/>
        <v>GM0851</v>
      </c>
      <c r="C252" t="str">
        <f>INDEX(CBS_gemeenten_2019_2018!$B$3:$C$1001,MATCH('ETLocal datasets'!B252,CBS_gemeenten_2019_2018!$B$3:$B$1001,0),2)</f>
        <v>Steenbergen</v>
      </c>
      <c r="D252">
        <v>14779</v>
      </c>
      <c r="E252" t="s">
        <v>40</v>
      </c>
      <c r="F252" t="s">
        <v>267</v>
      </c>
    </row>
    <row r="253" spans="1:6">
      <c r="A253" t="s">
        <v>303</v>
      </c>
      <c r="B253" t="str">
        <f t="shared" si="3"/>
        <v>GM0852</v>
      </c>
      <c r="C253" t="str">
        <f>INDEX(CBS_gemeenten_2019_2018!$B$3:$C$1001,MATCH('ETLocal datasets'!B253,CBS_gemeenten_2019_2018!$B$3:$B$1001,0),2)</f>
        <v>Waterland</v>
      </c>
      <c r="D253">
        <v>14828</v>
      </c>
      <c r="E253" t="s">
        <v>40</v>
      </c>
      <c r="F253" t="s">
        <v>163</v>
      </c>
    </row>
    <row r="254" spans="1:6">
      <c r="A254" t="s">
        <v>304</v>
      </c>
      <c r="B254" t="str">
        <f t="shared" si="3"/>
        <v>GM0855</v>
      </c>
      <c r="C254" t="str">
        <f>INDEX(CBS_gemeenten_2019_2018!$B$3:$C$1001,MATCH('ETLocal datasets'!B254,CBS_gemeenten_2019_2018!$B$3:$B$1001,0),2)</f>
        <v>Tilburg</v>
      </c>
      <c r="D254">
        <v>14792</v>
      </c>
      <c r="E254" t="s">
        <v>40</v>
      </c>
      <c r="F254" t="s">
        <v>267</v>
      </c>
    </row>
    <row r="255" spans="1:6">
      <c r="A255" t="s">
        <v>305</v>
      </c>
      <c r="B255" t="str">
        <f t="shared" si="3"/>
        <v>GM0856</v>
      </c>
      <c r="C255" t="str">
        <f>INDEX(CBS_gemeenten_2019_2018!$B$3:$C$1001,MATCH('ETLocal datasets'!B255,CBS_gemeenten_2019_2018!$B$3:$B$1001,0),2)</f>
        <v>Uden</v>
      </c>
      <c r="D255">
        <v>14797</v>
      </c>
      <c r="E255" t="s">
        <v>61</v>
      </c>
      <c r="F255" t="s">
        <v>267</v>
      </c>
    </row>
    <row r="256" spans="1:6">
      <c r="A256" t="s">
        <v>306</v>
      </c>
      <c r="B256" t="str">
        <f t="shared" si="3"/>
        <v>GM0858</v>
      </c>
      <c r="C256" t="str">
        <f>INDEX(CBS_gemeenten_2019_2018!$B$3:$C$1001,MATCH('ETLocal datasets'!B256,CBS_gemeenten_2019_2018!$B$3:$B$1001,0),2)</f>
        <v>Valkenswaard</v>
      </c>
      <c r="D256">
        <v>14805</v>
      </c>
      <c r="E256" t="s">
        <v>61</v>
      </c>
      <c r="F256" t="s">
        <v>267</v>
      </c>
    </row>
    <row r="257" spans="1:6">
      <c r="A257" t="s">
        <v>307</v>
      </c>
      <c r="B257" t="str">
        <f t="shared" si="3"/>
        <v>GM0861</v>
      </c>
      <c r="C257" t="str">
        <f>INDEX(CBS_gemeenten_2019_2018!$B$3:$C$1001,MATCH('ETLocal datasets'!B257,CBS_gemeenten_2019_2018!$B$3:$B$1001,0),2)</f>
        <v>Veldhoven</v>
      </c>
      <c r="D257">
        <v>14810</v>
      </c>
      <c r="E257" t="s">
        <v>61</v>
      </c>
      <c r="F257" t="s">
        <v>267</v>
      </c>
    </row>
    <row r="258" spans="1:6">
      <c r="A258" t="s">
        <v>308</v>
      </c>
      <c r="B258" t="str">
        <f t="shared" ref="B258:B321" si="4">LEFT(A258,6)</f>
        <v>GM0865</v>
      </c>
      <c r="C258" t="str">
        <f>INDEX(CBS_gemeenten_2019_2018!$B$3:$C$1001,MATCH('ETLocal datasets'!B258,CBS_gemeenten_2019_2018!$B$3:$B$1001,0),2)</f>
        <v>Vught</v>
      </c>
      <c r="D258">
        <v>14822</v>
      </c>
      <c r="E258" t="s">
        <v>61</v>
      </c>
      <c r="F258" t="s">
        <v>267</v>
      </c>
    </row>
    <row r="259" spans="1:6">
      <c r="A259" t="s">
        <v>309</v>
      </c>
      <c r="B259" t="str">
        <f t="shared" si="4"/>
        <v>GM0866</v>
      </c>
      <c r="C259" t="str">
        <f>INDEX(CBS_gemeenten_2019_2018!$B$3:$C$1001,MATCH('ETLocal datasets'!B259,CBS_gemeenten_2019_2018!$B$3:$B$1001,0),2)</f>
        <v>Waalre</v>
      </c>
      <c r="D259">
        <v>14823</v>
      </c>
      <c r="E259" t="s">
        <v>61</v>
      </c>
      <c r="F259" t="s">
        <v>267</v>
      </c>
    </row>
    <row r="260" spans="1:6">
      <c r="A260" t="s">
        <v>310</v>
      </c>
      <c r="B260" t="str">
        <f t="shared" si="4"/>
        <v>GM0867</v>
      </c>
      <c r="C260" t="str">
        <f>INDEX(CBS_gemeenten_2019_2018!$B$3:$C$1001,MATCH('ETLocal datasets'!B260,CBS_gemeenten_2019_2018!$B$3:$B$1001,0),2)</f>
        <v>Waalwijk</v>
      </c>
      <c r="D260">
        <v>14824</v>
      </c>
      <c r="E260" t="s">
        <v>40</v>
      </c>
      <c r="F260" t="s">
        <v>267</v>
      </c>
    </row>
    <row r="261" spans="1:6">
      <c r="A261" t="s">
        <v>311</v>
      </c>
      <c r="B261" t="str">
        <f t="shared" si="4"/>
        <v>GM0870</v>
      </c>
      <c r="C261" t="str">
        <f>INDEX(CBS_gemeenten_2019_2018!$B$3:$C$1001,MATCH('ETLocal datasets'!B261,CBS_gemeenten_2019_2018!$B$3:$B$1001,0),2)</f>
        <v>Werkendam</v>
      </c>
      <c r="D261">
        <v>14831</v>
      </c>
      <c r="E261" t="s">
        <v>40</v>
      </c>
      <c r="F261" t="s">
        <v>267</v>
      </c>
    </row>
    <row r="262" spans="1:6">
      <c r="A262" t="s">
        <v>312</v>
      </c>
      <c r="B262" t="str">
        <f t="shared" si="4"/>
        <v>GM0873</v>
      </c>
      <c r="C262" t="str">
        <f>INDEX(CBS_gemeenten_2019_2018!$B$3:$C$1001,MATCH('ETLocal datasets'!B262,CBS_gemeenten_2019_2018!$B$3:$B$1001,0),2)</f>
        <v>Woensdrecht</v>
      </c>
      <c r="D262">
        <v>14844</v>
      </c>
      <c r="E262" t="s">
        <v>61</v>
      </c>
      <c r="F262" t="s">
        <v>267</v>
      </c>
    </row>
    <row r="263" spans="1:6">
      <c r="A263" t="s">
        <v>313</v>
      </c>
      <c r="B263" t="str">
        <f t="shared" si="4"/>
        <v>GM0874</v>
      </c>
      <c r="C263" t="str">
        <f>INDEX(CBS_gemeenten_2019_2018!$B$3:$C$1001,MATCH('ETLocal datasets'!B263,CBS_gemeenten_2019_2018!$B$3:$B$1001,0),2)</f>
        <v>Woudrichem</v>
      </c>
      <c r="D263">
        <v>14848</v>
      </c>
      <c r="E263" t="s">
        <v>61</v>
      </c>
      <c r="F263" t="s">
        <v>267</v>
      </c>
    </row>
    <row r="264" spans="1:6">
      <c r="A264" t="s">
        <v>314</v>
      </c>
      <c r="B264" t="str">
        <f t="shared" si="4"/>
        <v>GM0879</v>
      </c>
      <c r="C264" t="str">
        <f>INDEX(CBS_gemeenten_2019_2018!$B$3:$C$1001,MATCH('ETLocal datasets'!B264,CBS_gemeenten_2019_2018!$B$3:$B$1001,0),2)</f>
        <v>Zundert</v>
      </c>
      <c r="D264">
        <v>14860</v>
      </c>
      <c r="E264" t="s">
        <v>61</v>
      </c>
      <c r="F264" t="s">
        <v>267</v>
      </c>
    </row>
    <row r="265" spans="1:6">
      <c r="A265" t="s">
        <v>315</v>
      </c>
      <c r="B265" t="str">
        <f t="shared" si="4"/>
        <v>GM0880</v>
      </c>
      <c r="C265" t="str">
        <f>INDEX(CBS_gemeenten_2019_2018!$B$3:$C$1001,MATCH('ETLocal datasets'!B265,CBS_gemeenten_2019_2018!$B$3:$B$1001,0),2)</f>
        <v>Wormerland</v>
      </c>
      <c r="D265">
        <v>14846</v>
      </c>
      <c r="E265" t="s">
        <v>40</v>
      </c>
      <c r="F265" t="s">
        <v>163</v>
      </c>
    </row>
    <row r="266" spans="1:6">
      <c r="A266" t="s">
        <v>316</v>
      </c>
      <c r="B266" t="str">
        <f t="shared" si="4"/>
        <v>GM0881</v>
      </c>
      <c r="C266" t="str">
        <f>INDEX(CBS_gemeenten_2019_2018!$B$3:$C$1001,MATCH('ETLocal datasets'!B266,CBS_gemeenten_2019_2018!$B$3:$B$1001,0),2)</f>
        <v>Onderbanken</v>
      </c>
      <c r="D266">
        <v>14720</v>
      </c>
      <c r="E266" t="s">
        <v>61</v>
      </c>
      <c r="F266" t="s">
        <v>317</v>
      </c>
    </row>
    <row r="267" spans="1:6">
      <c r="A267" t="s">
        <v>318</v>
      </c>
      <c r="B267" t="str">
        <f t="shared" si="4"/>
        <v>GM0882</v>
      </c>
      <c r="C267" t="str">
        <f>INDEX(CBS_gemeenten_2019_2018!$B$3:$C$1001,MATCH('ETLocal datasets'!B267,CBS_gemeenten_2019_2018!$B$3:$B$1001,0),2)</f>
        <v>Landgraaf</v>
      </c>
      <c r="D267">
        <v>14653</v>
      </c>
      <c r="E267" t="s">
        <v>61</v>
      </c>
      <c r="F267" t="s">
        <v>317</v>
      </c>
    </row>
    <row r="268" spans="1:6">
      <c r="A268" t="s">
        <v>319</v>
      </c>
      <c r="B268" t="str">
        <f t="shared" si="4"/>
        <v>GM0888</v>
      </c>
      <c r="C268" t="str">
        <f>INDEX(CBS_gemeenten_2019_2018!$B$3:$C$1001,MATCH('ETLocal datasets'!B268,CBS_gemeenten_2019_2018!$B$3:$B$1001,0),2)</f>
        <v>Beek</v>
      </c>
      <c r="D268">
        <v>14501</v>
      </c>
      <c r="E268" t="s">
        <v>61</v>
      </c>
      <c r="F268" t="s">
        <v>317</v>
      </c>
    </row>
    <row r="269" spans="1:6">
      <c r="A269" t="s">
        <v>320</v>
      </c>
      <c r="B269" t="str">
        <f t="shared" si="4"/>
        <v>GM0889</v>
      </c>
      <c r="C269" t="str">
        <f>INDEX(CBS_gemeenten_2019_2018!$B$3:$C$1001,MATCH('ETLocal datasets'!B269,CBS_gemeenten_2019_2018!$B$3:$B$1001,0),2)</f>
        <v>Beesel</v>
      </c>
      <c r="D269">
        <v>14503</v>
      </c>
      <c r="E269" t="s">
        <v>61</v>
      </c>
      <c r="F269" t="s">
        <v>317</v>
      </c>
    </row>
    <row r="270" spans="1:6">
      <c r="A270" t="s">
        <v>321</v>
      </c>
      <c r="B270" t="str">
        <f t="shared" si="4"/>
        <v>GM0893</v>
      </c>
      <c r="C270" t="str">
        <f>INDEX(CBS_gemeenten_2019_2018!$B$3:$C$1001,MATCH('ETLocal datasets'!B270,CBS_gemeenten_2019_2018!$B$3:$B$1001,0),2)</f>
        <v>Bergen (L.)</v>
      </c>
      <c r="D270">
        <v>14507</v>
      </c>
      <c r="E270" t="s">
        <v>61</v>
      </c>
      <c r="F270" t="s">
        <v>317</v>
      </c>
    </row>
    <row r="271" spans="1:6">
      <c r="A271" t="s">
        <v>322</v>
      </c>
      <c r="B271" t="str">
        <f t="shared" si="4"/>
        <v>GM0899</v>
      </c>
      <c r="C271" t="str">
        <f>INDEX(CBS_gemeenten_2019_2018!$B$3:$C$1001,MATCH('ETLocal datasets'!B271,CBS_gemeenten_2019_2018!$B$3:$B$1001,0),2)</f>
        <v>Brunssum</v>
      </c>
      <c r="D271">
        <v>14530</v>
      </c>
      <c r="E271" t="s">
        <v>61</v>
      </c>
      <c r="F271" t="s">
        <v>317</v>
      </c>
    </row>
    <row r="272" spans="1:6">
      <c r="A272" t="s">
        <v>323</v>
      </c>
      <c r="B272" t="str">
        <f t="shared" si="4"/>
        <v>GM0907</v>
      </c>
      <c r="C272" t="str">
        <f>INDEX(CBS_gemeenten_2019_2018!$B$3:$C$1001,MATCH('ETLocal datasets'!B272,CBS_gemeenten_2019_2018!$B$3:$B$1001,0),2)</f>
        <v>Gennep</v>
      </c>
      <c r="D272">
        <v>14587</v>
      </c>
      <c r="E272" t="s">
        <v>61</v>
      </c>
      <c r="F272" t="s">
        <v>317</v>
      </c>
    </row>
    <row r="273" spans="1:6">
      <c r="A273" t="s">
        <v>324</v>
      </c>
      <c r="B273" t="str">
        <f t="shared" si="4"/>
        <v>GM0917</v>
      </c>
      <c r="C273" t="str">
        <f>INDEX(CBS_gemeenten_2019_2018!$B$3:$C$1001,MATCH('ETLocal datasets'!B273,CBS_gemeenten_2019_2018!$B$3:$B$1001,0),2)</f>
        <v>Heerlen</v>
      </c>
      <c r="D273">
        <v>14617</v>
      </c>
      <c r="E273" t="s">
        <v>61</v>
      </c>
      <c r="F273" t="s">
        <v>317</v>
      </c>
    </row>
    <row r="274" spans="1:6">
      <c r="A274" t="s">
        <v>325</v>
      </c>
      <c r="B274" t="str">
        <f t="shared" si="4"/>
        <v>GM0928</v>
      </c>
      <c r="C274" t="str">
        <f>INDEX(CBS_gemeenten_2019_2018!$B$3:$C$1001,MATCH('ETLocal datasets'!B274,CBS_gemeenten_2019_2018!$B$3:$B$1001,0),2)</f>
        <v>Kerkrade</v>
      </c>
      <c r="D274">
        <v>14645</v>
      </c>
      <c r="E274" t="s">
        <v>61</v>
      </c>
      <c r="F274" t="s">
        <v>317</v>
      </c>
    </row>
    <row r="275" spans="1:6">
      <c r="A275" t="s">
        <v>326</v>
      </c>
      <c r="B275" t="str">
        <f t="shared" si="4"/>
        <v>GM0935</v>
      </c>
      <c r="C275" t="str">
        <f>INDEX(CBS_gemeenten_2019_2018!$B$3:$C$1001,MATCH('ETLocal datasets'!B275,CBS_gemeenten_2019_2018!$B$3:$B$1001,0),2)</f>
        <v>Maastricht</v>
      </c>
      <c r="D275">
        <v>14680</v>
      </c>
      <c r="E275" t="s">
        <v>61</v>
      </c>
      <c r="F275" t="s">
        <v>317</v>
      </c>
    </row>
    <row r="276" spans="1:6">
      <c r="A276" t="s">
        <v>327</v>
      </c>
      <c r="B276" t="str">
        <f t="shared" si="4"/>
        <v>GM0938</v>
      </c>
      <c r="C276" t="str">
        <f>INDEX(CBS_gemeenten_2019_2018!$B$3:$C$1001,MATCH('ETLocal datasets'!B276,CBS_gemeenten_2019_2018!$B$3:$B$1001,0),2)</f>
        <v>Meerssen</v>
      </c>
      <c r="D276">
        <v>14683</v>
      </c>
      <c r="E276" t="s">
        <v>61</v>
      </c>
      <c r="F276" t="s">
        <v>317</v>
      </c>
    </row>
    <row r="277" spans="1:6">
      <c r="A277" t="s">
        <v>328</v>
      </c>
      <c r="B277" t="str">
        <f t="shared" si="4"/>
        <v>GM0944</v>
      </c>
      <c r="C277" t="str">
        <f>INDEX(CBS_gemeenten_2019_2018!$B$3:$C$1001,MATCH('ETLocal datasets'!B277,CBS_gemeenten_2019_2018!$B$3:$B$1001,0),2)</f>
        <v>Mook en Middelaar</v>
      </c>
      <c r="D277">
        <v>14695</v>
      </c>
      <c r="E277" t="s">
        <v>61</v>
      </c>
      <c r="F277" t="s">
        <v>317</v>
      </c>
    </row>
    <row r="278" spans="1:6">
      <c r="A278" t="s">
        <v>329</v>
      </c>
      <c r="B278" t="str">
        <f t="shared" si="4"/>
        <v>GM0946</v>
      </c>
      <c r="C278" t="str">
        <f>INDEX(CBS_gemeenten_2019_2018!$B$3:$C$1001,MATCH('ETLocal datasets'!B278,CBS_gemeenten_2019_2018!$B$3:$B$1001,0),2)</f>
        <v>Nederweert</v>
      </c>
      <c r="D278">
        <v>14697</v>
      </c>
      <c r="E278" t="s">
        <v>61</v>
      </c>
      <c r="F278" t="s">
        <v>317</v>
      </c>
    </row>
    <row r="279" spans="1:6">
      <c r="A279" t="s">
        <v>330</v>
      </c>
      <c r="B279" t="str">
        <f t="shared" si="4"/>
        <v>GM0951</v>
      </c>
      <c r="C279" t="str">
        <f>INDEX(CBS_gemeenten_2019_2018!$B$3:$C$1001,MATCH('ETLocal datasets'!B279,CBS_gemeenten_2019_2018!$B$3:$B$1001,0),2)</f>
        <v>Nuth</v>
      </c>
      <c r="D279">
        <v>14711</v>
      </c>
      <c r="E279" t="s">
        <v>61</v>
      </c>
      <c r="F279" t="s">
        <v>317</v>
      </c>
    </row>
    <row r="280" spans="1:6">
      <c r="A280" t="s">
        <v>331</v>
      </c>
      <c r="B280" t="str">
        <f t="shared" si="4"/>
        <v>GM0957</v>
      </c>
      <c r="C280" t="str">
        <f>INDEX(CBS_gemeenten_2019_2018!$B$3:$C$1001,MATCH('ETLocal datasets'!B280,CBS_gemeenten_2019_2018!$B$3:$B$1001,0),2)</f>
        <v>Roermond</v>
      </c>
      <c r="D280">
        <v>14751</v>
      </c>
      <c r="E280" t="s">
        <v>61</v>
      </c>
      <c r="F280" t="s">
        <v>317</v>
      </c>
    </row>
    <row r="281" spans="1:6">
      <c r="A281" t="s">
        <v>332</v>
      </c>
      <c r="B281" t="str">
        <f t="shared" si="4"/>
        <v>GM0962</v>
      </c>
      <c r="C281" t="str">
        <f>INDEX(CBS_gemeenten_2019_2018!$B$3:$C$1001,MATCH('ETLocal datasets'!B281,CBS_gemeenten_2019_2018!$B$3:$B$1001,0),2)</f>
        <v>Schinnen</v>
      </c>
      <c r="D281">
        <v>14761</v>
      </c>
      <c r="E281" t="s">
        <v>61</v>
      </c>
      <c r="F281" t="s">
        <v>317</v>
      </c>
    </row>
    <row r="282" spans="1:6">
      <c r="A282" t="s">
        <v>333</v>
      </c>
      <c r="B282" t="str">
        <f t="shared" si="4"/>
        <v>GM0965</v>
      </c>
      <c r="C282" t="str">
        <f>INDEX(CBS_gemeenten_2019_2018!$B$3:$C$1001,MATCH('ETLocal datasets'!B282,CBS_gemeenten_2019_2018!$B$3:$B$1001,0),2)</f>
        <v>Simpelveld</v>
      </c>
      <c r="D282">
        <v>14764</v>
      </c>
      <c r="E282" t="s">
        <v>61</v>
      </c>
      <c r="F282" t="s">
        <v>317</v>
      </c>
    </row>
    <row r="283" spans="1:6">
      <c r="A283" t="s">
        <v>334</v>
      </c>
      <c r="B283" t="str">
        <f t="shared" si="4"/>
        <v>GM0971</v>
      </c>
      <c r="C283" t="str">
        <f>INDEX(CBS_gemeenten_2019_2018!$B$3:$C$1001,MATCH('ETLocal datasets'!B283,CBS_gemeenten_2019_2018!$B$3:$B$1001,0),2)</f>
        <v>Stein</v>
      </c>
      <c r="D283">
        <v>14781</v>
      </c>
      <c r="E283" t="s">
        <v>61</v>
      </c>
      <c r="F283" t="s">
        <v>317</v>
      </c>
    </row>
    <row r="284" spans="1:6">
      <c r="A284" t="s">
        <v>335</v>
      </c>
      <c r="B284" t="str">
        <f t="shared" si="4"/>
        <v>GM0981</v>
      </c>
      <c r="C284" t="str">
        <f>INDEX(CBS_gemeenten_2019_2018!$B$3:$C$1001,MATCH('ETLocal datasets'!B284,CBS_gemeenten_2019_2018!$B$3:$B$1001,0),2)</f>
        <v>Vaals</v>
      </c>
      <c r="D284">
        <v>14803</v>
      </c>
      <c r="E284" t="s">
        <v>61</v>
      </c>
      <c r="F284" t="s">
        <v>317</v>
      </c>
    </row>
    <row r="285" spans="1:6">
      <c r="A285" t="s">
        <v>336</v>
      </c>
      <c r="B285" t="str">
        <f t="shared" si="4"/>
        <v>GM0983</v>
      </c>
      <c r="C285" t="str">
        <f>INDEX(CBS_gemeenten_2019_2018!$B$3:$C$1001,MATCH('ETLocal datasets'!B285,CBS_gemeenten_2019_2018!$B$3:$B$1001,0),2)</f>
        <v>Venlo</v>
      </c>
      <c r="D285">
        <v>14812</v>
      </c>
      <c r="E285" t="s">
        <v>61</v>
      </c>
      <c r="F285" t="s">
        <v>317</v>
      </c>
    </row>
    <row r="286" spans="1:6">
      <c r="A286" t="s">
        <v>337</v>
      </c>
      <c r="B286" t="str">
        <f t="shared" si="4"/>
        <v>GM0984</v>
      </c>
      <c r="C286" t="str">
        <f>INDEX(CBS_gemeenten_2019_2018!$B$3:$C$1001,MATCH('ETLocal datasets'!B286,CBS_gemeenten_2019_2018!$B$3:$B$1001,0),2)</f>
        <v>Venray</v>
      </c>
      <c r="D286">
        <v>14813</v>
      </c>
      <c r="E286" t="s">
        <v>61</v>
      </c>
      <c r="F286" t="s">
        <v>317</v>
      </c>
    </row>
    <row r="287" spans="1:6">
      <c r="A287" t="s">
        <v>338</v>
      </c>
      <c r="B287" t="str">
        <f t="shared" si="4"/>
        <v>GM0986</v>
      </c>
      <c r="C287" t="str">
        <f>INDEX(CBS_gemeenten_2019_2018!$B$3:$C$1001,MATCH('ETLocal datasets'!B287,CBS_gemeenten_2019_2018!$B$3:$B$1001,0),2)</f>
        <v>Voerendaal</v>
      </c>
      <c r="D287">
        <v>14819</v>
      </c>
      <c r="E287" t="s">
        <v>61</v>
      </c>
      <c r="F287" t="s">
        <v>317</v>
      </c>
    </row>
    <row r="288" spans="1:6">
      <c r="A288" t="s">
        <v>339</v>
      </c>
      <c r="B288" t="str">
        <f t="shared" si="4"/>
        <v>GM0988</v>
      </c>
      <c r="C288" t="str">
        <f>INDEX(CBS_gemeenten_2019_2018!$B$3:$C$1001,MATCH('ETLocal datasets'!B288,CBS_gemeenten_2019_2018!$B$3:$B$1001,0),2)</f>
        <v>Weert</v>
      </c>
      <c r="D288">
        <v>14829</v>
      </c>
      <c r="E288" t="s">
        <v>61</v>
      </c>
      <c r="F288" t="s">
        <v>317</v>
      </c>
    </row>
    <row r="289" spans="1:6">
      <c r="A289" t="s">
        <v>340</v>
      </c>
      <c r="B289" t="str">
        <f t="shared" si="4"/>
        <v>GM0994</v>
      </c>
      <c r="C289" t="str">
        <f>INDEX(CBS_gemeenten_2019_2018!$B$3:$C$1001,MATCH('ETLocal datasets'!B289,CBS_gemeenten_2019_2018!$B$3:$B$1001,0),2)</f>
        <v>Valkenburg aan de Geul</v>
      </c>
      <c r="D289">
        <v>14804</v>
      </c>
      <c r="E289" t="s">
        <v>61</v>
      </c>
      <c r="F289" t="s">
        <v>317</v>
      </c>
    </row>
    <row r="290" spans="1:6">
      <c r="A290" t="s">
        <v>341</v>
      </c>
      <c r="B290" t="str">
        <f t="shared" si="4"/>
        <v>GM0995</v>
      </c>
      <c r="C290" t="str">
        <f>INDEX(CBS_gemeenten_2019_2018!$B$3:$C$1001,MATCH('ETLocal datasets'!B290,CBS_gemeenten_2019_2018!$B$3:$B$1001,0),2)</f>
        <v>Lelystad</v>
      </c>
      <c r="D290">
        <v>14665</v>
      </c>
      <c r="E290" t="s">
        <v>40</v>
      </c>
      <c r="F290" t="s">
        <v>51</v>
      </c>
    </row>
    <row r="291" spans="1:6">
      <c r="A291" t="s">
        <v>342</v>
      </c>
      <c r="B291" t="str">
        <f t="shared" si="4"/>
        <v>GM1507</v>
      </c>
      <c r="C291" t="str">
        <f>INDEX(CBS_gemeenten_2019_2018!$B$3:$C$1001,MATCH('ETLocal datasets'!B291,CBS_gemeenten_2019_2018!$B$3:$B$1001,0),2)</f>
        <v>Horst aan de Maas</v>
      </c>
      <c r="D291">
        <v>14636</v>
      </c>
      <c r="E291" t="s">
        <v>61</v>
      </c>
      <c r="F291" t="s">
        <v>317</v>
      </c>
    </row>
    <row r="292" spans="1:6">
      <c r="A292" t="s">
        <v>343</v>
      </c>
      <c r="B292" t="str">
        <f t="shared" si="4"/>
        <v>GM1509</v>
      </c>
      <c r="C292" t="str">
        <f>INDEX(CBS_gemeenten_2019_2018!$B$3:$C$1001,MATCH('ETLocal datasets'!B292,CBS_gemeenten_2019_2018!$B$3:$B$1001,0),2)</f>
        <v>Oude IJsselstreek</v>
      </c>
      <c r="D292">
        <v>14729</v>
      </c>
      <c r="E292" t="s">
        <v>61</v>
      </c>
      <c r="F292" t="s">
        <v>100</v>
      </c>
    </row>
    <row r="293" spans="1:6">
      <c r="A293" t="s">
        <v>344</v>
      </c>
      <c r="B293" t="str">
        <f t="shared" si="4"/>
        <v>GM1525</v>
      </c>
      <c r="C293" t="str">
        <f>INDEX(CBS_gemeenten_2019_2018!$B$3:$C$1001,MATCH('ETLocal datasets'!B293,CBS_gemeenten_2019_2018!$B$3:$B$1001,0),2)</f>
        <v>Teylingen</v>
      </c>
      <c r="D293">
        <v>14789</v>
      </c>
      <c r="E293" t="s">
        <v>61</v>
      </c>
      <c r="F293" t="s">
        <v>203</v>
      </c>
    </row>
    <row r="294" spans="1:6">
      <c r="A294" t="s">
        <v>345</v>
      </c>
      <c r="B294" t="str">
        <f t="shared" si="4"/>
        <v>GM1581</v>
      </c>
      <c r="C294" t="str">
        <f>INDEX(CBS_gemeenten_2019_2018!$B$3:$C$1001,MATCH('ETLocal datasets'!B294,CBS_gemeenten_2019_2018!$B$3:$B$1001,0),2)</f>
        <v>Utrechtse Heuvelrug</v>
      </c>
      <c r="D294">
        <v>14802</v>
      </c>
      <c r="E294" t="s">
        <v>40</v>
      </c>
      <c r="F294" t="s">
        <v>142</v>
      </c>
    </row>
    <row r="295" spans="1:6">
      <c r="A295" t="s">
        <v>346</v>
      </c>
      <c r="B295" t="str">
        <f t="shared" si="4"/>
        <v>GM1586</v>
      </c>
      <c r="C295" t="str">
        <f>INDEX(CBS_gemeenten_2019_2018!$B$3:$C$1001,MATCH('ETLocal datasets'!B295,CBS_gemeenten_2019_2018!$B$3:$B$1001,0),2)</f>
        <v>Oost Gelre</v>
      </c>
      <c r="D295">
        <v>14721</v>
      </c>
      <c r="E295" t="s">
        <v>61</v>
      </c>
      <c r="F295" t="s">
        <v>100</v>
      </c>
    </row>
    <row r="296" spans="1:6">
      <c r="A296" t="s">
        <v>347</v>
      </c>
      <c r="B296" t="str">
        <f t="shared" si="4"/>
        <v>GM1598</v>
      </c>
      <c r="C296" t="str">
        <f>INDEX(CBS_gemeenten_2019_2018!$B$3:$C$1001,MATCH('ETLocal datasets'!B296,CBS_gemeenten_2019_2018!$B$3:$B$1001,0),2)</f>
        <v>Koggenland</v>
      </c>
      <c r="D296">
        <v>14646</v>
      </c>
      <c r="E296" t="s">
        <v>40</v>
      </c>
      <c r="F296" t="s">
        <v>163</v>
      </c>
    </row>
    <row r="297" spans="1:6">
      <c r="A297" t="s">
        <v>348</v>
      </c>
      <c r="B297" t="str">
        <f t="shared" si="4"/>
        <v>GM1621</v>
      </c>
      <c r="C297" t="str">
        <f>INDEX(CBS_gemeenten_2019_2018!$B$3:$C$1001,MATCH('ETLocal datasets'!B297,CBS_gemeenten_2019_2018!$B$3:$B$1001,0),2)</f>
        <v>Lansingerland</v>
      </c>
      <c r="D297">
        <v>14656</v>
      </c>
      <c r="E297" t="s">
        <v>40</v>
      </c>
      <c r="F297" t="s">
        <v>203</v>
      </c>
    </row>
    <row r="298" spans="1:6">
      <c r="A298" t="s">
        <v>349</v>
      </c>
      <c r="B298" t="str">
        <f t="shared" si="4"/>
        <v>GM1640</v>
      </c>
      <c r="C298" t="str">
        <f>INDEX(CBS_gemeenten_2019_2018!$B$3:$C$1001,MATCH('ETLocal datasets'!B298,CBS_gemeenten_2019_2018!$B$3:$B$1001,0),2)</f>
        <v>Leudal</v>
      </c>
      <c r="D298">
        <v>14666</v>
      </c>
      <c r="E298" t="s">
        <v>61</v>
      </c>
      <c r="F298" t="s">
        <v>317</v>
      </c>
    </row>
    <row r="299" spans="1:6">
      <c r="A299" t="s">
        <v>350</v>
      </c>
      <c r="B299" t="str">
        <f t="shared" si="4"/>
        <v>GM1641</v>
      </c>
      <c r="C299" t="str">
        <f>INDEX(CBS_gemeenten_2019_2018!$B$3:$C$1001,MATCH('ETLocal datasets'!B299,CBS_gemeenten_2019_2018!$B$3:$B$1001,0),2)</f>
        <v>Maasgouw</v>
      </c>
      <c r="D299">
        <v>14678</v>
      </c>
      <c r="E299" t="s">
        <v>61</v>
      </c>
      <c r="F299" t="s">
        <v>317</v>
      </c>
    </row>
    <row r="300" spans="1:6">
      <c r="A300" t="s">
        <v>351</v>
      </c>
      <c r="B300" t="str">
        <f t="shared" si="4"/>
        <v>GM1652</v>
      </c>
      <c r="C300" t="str">
        <f>INDEX(CBS_gemeenten_2019_2018!$B$3:$C$1001,MATCH('ETLocal datasets'!B300,CBS_gemeenten_2019_2018!$B$3:$B$1001,0),2)</f>
        <v>Gemert-Bakel</v>
      </c>
      <c r="D300">
        <v>14586</v>
      </c>
      <c r="E300" t="s">
        <v>61</v>
      </c>
      <c r="F300" t="s">
        <v>267</v>
      </c>
    </row>
    <row r="301" spans="1:6">
      <c r="A301" t="s">
        <v>352</v>
      </c>
      <c r="B301" t="str">
        <f t="shared" si="4"/>
        <v>GM1655</v>
      </c>
      <c r="C301" t="str">
        <f>INDEX(CBS_gemeenten_2019_2018!$B$3:$C$1001,MATCH('ETLocal datasets'!B301,CBS_gemeenten_2019_2018!$B$3:$B$1001,0),2)</f>
        <v>Halderberge</v>
      </c>
      <c r="D301">
        <v>14605</v>
      </c>
      <c r="E301" t="s">
        <v>40</v>
      </c>
      <c r="F301" t="s">
        <v>267</v>
      </c>
    </row>
    <row r="302" spans="1:6">
      <c r="A302" t="s">
        <v>353</v>
      </c>
      <c r="B302" t="str">
        <f t="shared" si="4"/>
        <v>GM1658</v>
      </c>
      <c r="C302" t="str">
        <f>INDEX(CBS_gemeenten_2019_2018!$B$3:$C$1001,MATCH('ETLocal datasets'!B302,CBS_gemeenten_2019_2018!$B$3:$B$1001,0),2)</f>
        <v>Heeze-Leende</v>
      </c>
      <c r="D302">
        <v>14618</v>
      </c>
      <c r="E302" t="s">
        <v>61</v>
      </c>
      <c r="F302" t="s">
        <v>267</v>
      </c>
    </row>
    <row r="303" spans="1:6">
      <c r="A303" t="s">
        <v>354</v>
      </c>
      <c r="B303" t="str">
        <f t="shared" si="4"/>
        <v>GM1659</v>
      </c>
      <c r="C303" t="str">
        <f>INDEX(CBS_gemeenten_2019_2018!$B$3:$C$1001,MATCH('ETLocal datasets'!B303,CBS_gemeenten_2019_2018!$B$3:$B$1001,0),2)</f>
        <v>Laarbeek</v>
      </c>
      <c r="D303">
        <v>14651</v>
      </c>
      <c r="E303" t="s">
        <v>61</v>
      </c>
      <c r="F303" t="s">
        <v>267</v>
      </c>
    </row>
    <row r="304" spans="1:6">
      <c r="A304" t="s">
        <v>355</v>
      </c>
      <c r="B304" t="str">
        <f t="shared" si="4"/>
        <v>GM1667</v>
      </c>
      <c r="C304" t="str">
        <f>INDEX(CBS_gemeenten_2019_2018!$B$3:$C$1001,MATCH('ETLocal datasets'!B304,CBS_gemeenten_2019_2018!$B$3:$B$1001,0),2)</f>
        <v>Reusel-De Mierden</v>
      </c>
      <c r="D304">
        <v>14743</v>
      </c>
      <c r="E304" t="s">
        <v>61</v>
      </c>
      <c r="F304" t="s">
        <v>267</v>
      </c>
    </row>
    <row r="305" spans="1:6">
      <c r="A305" t="s">
        <v>356</v>
      </c>
      <c r="B305" t="str">
        <f t="shared" si="4"/>
        <v>GM1669</v>
      </c>
      <c r="C305" t="str">
        <f>INDEX(CBS_gemeenten_2019_2018!$B$3:$C$1001,MATCH('ETLocal datasets'!B305,CBS_gemeenten_2019_2018!$B$3:$B$1001,0),2)</f>
        <v>Roerdalen</v>
      </c>
      <c r="D305">
        <v>14750</v>
      </c>
      <c r="E305" t="s">
        <v>61</v>
      </c>
      <c r="F305" t="s">
        <v>317</v>
      </c>
    </row>
    <row r="306" spans="1:6">
      <c r="A306" t="s">
        <v>357</v>
      </c>
      <c r="B306" t="str">
        <f t="shared" si="4"/>
        <v>GM1674</v>
      </c>
      <c r="C306" t="str">
        <f>INDEX(CBS_gemeenten_2019_2018!$B$3:$C$1001,MATCH('ETLocal datasets'!B306,CBS_gemeenten_2019_2018!$B$3:$B$1001,0),2)</f>
        <v>Roosendaal</v>
      </c>
      <c r="D306">
        <v>14752</v>
      </c>
      <c r="E306" t="s">
        <v>40</v>
      </c>
      <c r="F306" t="s">
        <v>267</v>
      </c>
    </row>
    <row r="307" spans="1:6">
      <c r="A307" t="s">
        <v>358</v>
      </c>
      <c r="B307" t="str">
        <f t="shared" si="4"/>
        <v>GM1676</v>
      </c>
      <c r="C307" t="str">
        <f>INDEX(CBS_gemeenten_2019_2018!$B$3:$C$1001,MATCH('ETLocal datasets'!B307,CBS_gemeenten_2019_2018!$B$3:$B$1001,0),2)</f>
        <v>Schouwen-Duiveland</v>
      </c>
      <c r="D307">
        <v>14762</v>
      </c>
      <c r="E307" t="s">
        <v>40</v>
      </c>
      <c r="F307" t="s">
        <v>252</v>
      </c>
    </row>
    <row r="308" spans="1:6">
      <c r="A308" t="s">
        <v>359</v>
      </c>
      <c r="B308" t="str">
        <f t="shared" si="4"/>
        <v>GM1680</v>
      </c>
      <c r="C308" t="str">
        <f>INDEX(CBS_gemeenten_2019_2018!$B$3:$C$1001,MATCH('ETLocal datasets'!B308,CBS_gemeenten_2019_2018!$B$3:$B$1001,0),2)</f>
        <v>Aa en Hunze</v>
      </c>
      <c r="D308">
        <v>14475</v>
      </c>
      <c r="E308" t="s">
        <v>40</v>
      </c>
      <c r="F308" t="s">
        <v>73</v>
      </c>
    </row>
    <row r="309" spans="1:6">
      <c r="A309" t="s">
        <v>360</v>
      </c>
      <c r="B309" t="str">
        <f t="shared" si="4"/>
        <v>GM1681</v>
      </c>
      <c r="C309" t="str">
        <f>INDEX(CBS_gemeenten_2019_2018!$B$3:$C$1001,MATCH('ETLocal datasets'!B309,CBS_gemeenten_2019_2018!$B$3:$B$1001,0),2)</f>
        <v>Borger-Odoorn</v>
      </c>
      <c r="D309">
        <v>14521</v>
      </c>
      <c r="E309" t="s">
        <v>40</v>
      </c>
      <c r="F309" t="s">
        <v>73</v>
      </c>
    </row>
    <row r="310" spans="1:6">
      <c r="A310" t="s">
        <v>361</v>
      </c>
      <c r="B310" t="str">
        <f t="shared" si="4"/>
        <v>GM1684</v>
      </c>
      <c r="C310" t="str">
        <f>INDEX(CBS_gemeenten_2019_2018!$B$3:$C$1001,MATCH('ETLocal datasets'!B310,CBS_gemeenten_2019_2018!$B$3:$B$1001,0),2)</f>
        <v>Cuijk</v>
      </c>
      <c r="D310">
        <v>14539</v>
      </c>
      <c r="E310" t="s">
        <v>61</v>
      </c>
      <c r="F310" t="s">
        <v>267</v>
      </c>
    </row>
    <row r="311" spans="1:6">
      <c r="A311" t="s">
        <v>362</v>
      </c>
      <c r="B311" t="str">
        <f t="shared" si="4"/>
        <v>GM1685</v>
      </c>
      <c r="C311" t="str">
        <f>INDEX(CBS_gemeenten_2019_2018!$B$3:$C$1001,MATCH('ETLocal datasets'!B311,CBS_gemeenten_2019_2018!$B$3:$B$1001,0),2)</f>
        <v>Landerd</v>
      </c>
      <c r="D311">
        <v>14652</v>
      </c>
      <c r="E311" t="s">
        <v>61</v>
      </c>
      <c r="F311" t="s">
        <v>267</v>
      </c>
    </row>
    <row r="312" spans="1:6">
      <c r="A312" t="s">
        <v>363</v>
      </c>
      <c r="B312" t="str">
        <f t="shared" si="4"/>
        <v>GM1690</v>
      </c>
      <c r="C312" t="str">
        <f>INDEX(CBS_gemeenten_2019_2018!$B$3:$C$1001,MATCH('ETLocal datasets'!B312,CBS_gemeenten_2019_2018!$B$3:$B$1001,0),2)</f>
        <v>De Wolden</v>
      </c>
      <c r="D312">
        <v>14547</v>
      </c>
      <c r="E312" t="s">
        <v>40</v>
      </c>
      <c r="F312" t="s">
        <v>73</v>
      </c>
    </row>
    <row r="313" spans="1:6">
      <c r="A313" t="s">
        <v>364</v>
      </c>
      <c r="B313" t="str">
        <f t="shared" si="4"/>
        <v>GM1695</v>
      </c>
      <c r="C313" t="str">
        <f>INDEX(CBS_gemeenten_2019_2018!$B$3:$C$1001,MATCH('ETLocal datasets'!B313,CBS_gemeenten_2019_2018!$B$3:$B$1001,0),2)</f>
        <v>Noord-Beveland</v>
      </c>
      <c r="D313">
        <v>14704</v>
      </c>
      <c r="E313" t="s">
        <v>40</v>
      </c>
      <c r="F313" t="s">
        <v>252</v>
      </c>
    </row>
    <row r="314" spans="1:6">
      <c r="A314" t="s">
        <v>365</v>
      </c>
      <c r="B314" t="str">
        <f t="shared" si="4"/>
        <v>GM1696</v>
      </c>
      <c r="C314" t="str">
        <f>INDEX(CBS_gemeenten_2019_2018!$B$3:$C$1001,MATCH('ETLocal datasets'!B314,CBS_gemeenten_2019_2018!$B$3:$B$1001,0),2)</f>
        <v>Wijdemeren</v>
      </c>
      <c r="D314">
        <v>14840</v>
      </c>
      <c r="E314" t="s">
        <v>40</v>
      </c>
      <c r="F314" t="s">
        <v>163</v>
      </c>
    </row>
    <row r="315" spans="1:6">
      <c r="A315" t="s">
        <v>366</v>
      </c>
      <c r="B315" t="str">
        <f t="shared" si="4"/>
        <v>GM1699</v>
      </c>
      <c r="C315" t="str">
        <f>INDEX(CBS_gemeenten_2019_2018!$B$3:$C$1001,MATCH('ETLocal datasets'!B315,CBS_gemeenten_2019_2018!$B$3:$B$1001,0),2)</f>
        <v>Noordenveld</v>
      </c>
      <c r="D315">
        <v>14705</v>
      </c>
      <c r="E315" t="s">
        <v>40</v>
      </c>
      <c r="F315" t="s">
        <v>73</v>
      </c>
    </row>
    <row r="316" spans="1:6">
      <c r="A316" t="s">
        <v>367</v>
      </c>
      <c r="B316" t="str">
        <f t="shared" si="4"/>
        <v>GM1700</v>
      </c>
      <c r="C316" t="str">
        <f>INDEX(CBS_gemeenten_2019_2018!$B$3:$C$1001,MATCH('ETLocal datasets'!B316,CBS_gemeenten_2019_2018!$B$3:$B$1001,0),2)</f>
        <v>Twenterand</v>
      </c>
      <c r="D316">
        <v>14794</v>
      </c>
      <c r="E316" t="s">
        <v>61</v>
      </c>
      <c r="F316" t="s">
        <v>79</v>
      </c>
    </row>
    <row r="317" spans="1:6">
      <c r="A317" t="s">
        <v>368</v>
      </c>
      <c r="B317" t="str">
        <f t="shared" si="4"/>
        <v>GM1701</v>
      </c>
      <c r="C317" t="str">
        <f>INDEX(CBS_gemeenten_2019_2018!$B$3:$C$1001,MATCH('ETLocal datasets'!B317,CBS_gemeenten_2019_2018!$B$3:$B$1001,0),2)</f>
        <v>Westerveld</v>
      </c>
      <c r="D317">
        <v>14833</v>
      </c>
      <c r="E317" t="s">
        <v>40</v>
      </c>
      <c r="F317" t="s">
        <v>73</v>
      </c>
    </row>
    <row r="318" spans="1:6">
      <c r="A318" t="s">
        <v>369</v>
      </c>
      <c r="B318" t="str">
        <f t="shared" si="4"/>
        <v>GM1702</v>
      </c>
      <c r="C318" t="str">
        <f>INDEX(CBS_gemeenten_2019_2018!$B$3:$C$1001,MATCH('ETLocal datasets'!B318,CBS_gemeenten_2019_2018!$B$3:$B$1001,0),2)</f>
        <v>Sint Anthonis</v>
      </c>
      <c r="D318">
        <v>14765</v>
      </c>
      <c r="E318" t="s">
        <v>61</v>
      </c>
      <c r="F318" t="s">
        <v>267</v>
      </c>
    </row>
    <row r="319" spans="1:6">
      <c r="A319" t="s">
        <v>370</v>
      </c>
      <c r="B319" t="str">
        <f t="shared" si="4"/>
        <v>GM1705</v>
      </c>
      <c r="C319" t="str">
        <f>INDEX(CBS_gemeenten_2019_2018!$B$3:$C$1001,MATCH('ETLocal datasets'!B319,CBS_gemeenten_2019_2018!$B$3:$B$1001,0),2)</f>
        <v>Lingewaard</v>
      </c>
      <c r="D319">
        <v>14669</v>
      </c>
      <c r="E319" t="s">
        <v>61</v>
      </c>
      <c r="F319" t="s">
        <v>100</v>
      </c>
    </row>
    <row r="320" spans="1:6">
      <c r="A320" t="s">
        <v>371</v>
      </c>
      <c r="B320" t="str">
        <f t="shared" si="4"/>
        <v>GM1706</v>
      </c>
      <c r="C320" t="str">
        <f>INDEX(CBS_gemeenten_2019_2018!$B$3:$C$1001,MATCH('ETLocal datasets'!B320,CBS_gemeenten_2019_2018!$B$3:$B$1001,0),2)</f>
        <v>Cranendonck</v>
      </c>
      <c r="D320">
        <v>14537</v>
      </c>
      <c r="E320" t="s">
        <v>61</v>
      </c>
      <c r="F320" t="s">
        <v>267</v>
      </c>
    </row>
    <row r="321" spans="1:6">
      <c r="A321" t="s">
        <v>372</v>
      </c>
      <c r="B321" t="str">
        <f t="shared" si="4"/>
        <v>GM1708</v>
      </c>
      <c r="C321" t="str">
        <f>INDEX(CBS_gemeenten_2019_2018!$B$3:$C$1001,MATCH('ETLocal datasets'!B321,CBS_gemeenten_2019_2018!$B$3:$B$1001,0),2)</f>
        <v>Steenwijkerland</v>
      </c>
      <c r="D321">
        <v>14780</v>
      </c>
      <c r="E321" t="s">
        <v>61</v>
      </c>
      <c r="F321" t="s">
        <v>79</v>
      </c>
    </row>
    <row r="322" spans="1:6">
      <c r="A322" t="s">
        <v>373</v>
      </c>
      <c r="B322" t="str">
        <f t="shared" ref="B322:B373" si="5">LEFT(A322,6)</f>
        <v>GM1709</v>
      </c>
      <c r="C322" t="str">
        <f>INDEX(CBS_gemeenten_2019_2018!$B$3:$C$1001,MATCH('ETLocal datasets'!B322,CBS_gemeenten_2019_2018!$B$3:$B$1001,0),2)</f>
        <v>Moerdijk</v>
      </c>
      <c r="D322">
        <v>14691</v>
      </c>
      <c r="E322" t="s">
        <v>40</v>
      </c>
      <c r="F322" t="s">
        <v>267</v>
      </c>
    </row>
    <row r="323" spans="1:6">
      <c r="A323" t="s">
        <v>374</v>
      </c>
      <c r="B323" t="str">
        <f t="shared" si="5"/>
        <v>GM1711</v>
      </c>
      <c r="C323" t="str">
        <f>INDEX(CBS_gemeenten_2019_2018!$B$3:$C$1001,MATCH('ETLocal datasets'!B323,CBS_gemeenten_2019_2018!$B$3:$B$1001,0),2)</f>
        <v>Echt-Susteren</v>
      </c>
      <c r="D323">
        <v>14566</v>
      </c>
      <c r="E323" t="s">
        <v>61</v>
      </c>
      <c r="F323" t="s">
        <v>317</v>
      </c>
    </row>
    <row r="324" spans="1:6">
      <c r="A324" t="s">
        <v>375</v>
      </c>
      <c r="B324" t="str">
        <f t="shared" si="5"/>
        <v>GM1714</v>
      </c>
      <c r="C324" t="str">
        <f>INDEX(CBS_gemeenten_2019_2018!$B$3:$C$1001,MATCH('ETLocal datasets'!B324,CBS_gemeenten_2019_2018!$B$3:$B$1001,0),2)</f>
        <v>Sluis</v>
      </c>
      <c r="D324">
        <v>14771</v>
      </c>
      <c r="E324" t="s">
        <v>40</v>
      </c>
      <c r="F324" t="s">
        <v>252</v>
      </c>
    </row>
    <row r="325" spans="1:6">
      <c r="A325" t="s">
        <v>376</v>
      </c>
      <c r="B325" t="str">
        <f t="shared" si="5"/>
        <v>GM1719</v>
      </c>
      <c r="C325" t="str">
        <f>INDEX(CBS_gemeenten_2019_2018!$B$3:$C$1001,MATCH('ETLocal datasets'!B325,CBS_gemeenten_2019_2018!$B$3:$B$1001,0),2)</f>
        <v>Drimmelen</v>
      </c>
      <c r="D325">
        <v>14562</v>
      </c>
      <c r="E325" t="s">
        <v>40</v>
      </c>
      <c r="F325" t="s">
        <v>267</v>
      </c>
    </row>
    <row r="326" spans="1:6">
      <c r="A326" t="s">
        <v>377</v>
      </c>
      <c r="B326" t="str">
        <f t="shared" si="5"/>
        <v>GM1721</v>
      </c>
      <c r="C326" t="str">
        <f>INDEX(CBS_gemeenten_2019_2018!$B$3:$C$1001,MATCH('ETLocal datasets'!B326,CBS_gemeenten_2019_2018!$B$3:$B$1001,0),2)</f>
        <v>Bernheze</v>
      </c>
      <c r="D326">
        <v>14511</v>
      </c>
      <c r="E326" t="s">
        <v>61</v>
      </c>
      <c r="F326" t="s">
        <v>267</v>
      </c>
    </row>
    <row r="327" spans="1:6">
      <c r="A327" t="s">
        <v>378</v>
      </c>
      <c r="B327" t="str">
        <f t="shared" si="5"/>
        <v>GM1722</v>
      </c>
      <c r="C327" t="str">
        <f>INDEX(CBS_gemeenten_2019_2018!$B$3:$C$1001,MATCH('ETLocal datasets'!B327,CBS_gemeenten_2019_2018!$B$3:$B$1001,0),2)</f>
        <v>Ferwerderadiel</v>
      </c>
      <c r="D327">
        <v>14581</v>
      </c>
      <c r="E327" t="s">
        <v>40</v>
      </c>
      <c r="F327" t="s">
        <v>57</v>
      </c>
    </row>
    <row r="328" spans="1:6">
      <c r="A328" t="s">
        <v>379</v>
      </c>
      <c r="B328" t="str">
        <f t="shared" si="5"/>
        <v>GM1723</v>
      </c>
      <c r="C328" t="str">
        <f>INDEX(CBS_gemeenten_2019_2018!$B$3:$C$1001,MATCH('ETLocal datasets'!B328,CBS_gemeenten_2019_2018!$B$3:$B$1001,0),2)</f>
        <v>Alphen-Chaam</v>
      </c>
      <c r="D328">
        <v>14486</v>
      </c>
      <c r="E328" t="s">
        <v>40</v>
      </c>
      <c r="F328" t="s">
        <v>267</v>
      </c>
    </row>
    <row r="329" spans="1:6">
      <c r="A329" t="s">
        <v>380</v>
      </c>
      <c r="B329" t="str">
        <f t="shared" si="5"/>
        <v>GM1724</v>
      </c>
      <c r="C329" t="str">
        <f>INDEX(CBS_gemeenten_2019_2018!$B$3:$C$1001,MATCH('ETLocal datasets'!B329,CBS_gemeenten_2019_2018!$B$3:$B$1001,0),2)</f>
        <v>Bergeijk</v>
      </c>
      <c r="D329">
        <v>14506</v>
      </c>
      <c r="E329" t="s">
        <v>61</v>
      </c>
      <c r="F329" t="s">
        <v>267</v>
      </c>
    </row>
    <row r="330" spans="1:6">
      <c r="A330" t="s">
        <v>381</v>
      </c>
      <c r="B330" t="str">
        <f t="shared" si="5"/>
        <v>GM1728</v>
      </c>
      <c r="C330" t="str">
        <f>INDEX(CBS_gemeenten_2019_2018!$B$3:$C$1001,MATCH('ETLocal datasets'!B330,CBS_gemeenten_2019_2018!$B$3:$B$1001,0),2)</f>
        <v>Bladel</v>
      </c>
      <c r="D330">
        <v>14516</v>
      </c>
      <c r="E330" t="s">
        <v>61</v>
      </c>
      <c r="F330" t="s">
        <v>267</v>
      </c>
    </row>
    <row r="331" spans="1:6">
      <c r="A331" t="s">
        <v>382</v>
      </c>
      <c r="B331" t="str">
        <f t="shared" si="5"/>
        <v>GM1729</v>
      </c>
      <c r="C331" t="str">
        <f>INDEX(CBS_gemeenten_2019_2018!$B$3:$C$1001,MATCH('ETLocal datasets'!B331,CBS_gemeenten_2019_2018!$B$3:$B$1001,0),2)</f>
        <v>Gulpen-Wittem</v>
      </c>
      <c r="D331">
        <v>14599</v>
      </c>
      <c r="E331" t="s">
        <v>61</v>
      </c>
      <c r="F331" t="s">
        <v>317</v>
      </c>
    </row>
    <row r="332" spans="1:6">
      <c r="A332" t="s">
        <v>383</v>
      </c>
      <c r="B332" t="str">
        <f t="shared" si="5"/>
        <v>GM1730</v>
      </c>
      <c r="C332" t="str">
        <f>INDEX(CBS_gemeenten_2019_2018!$B$3:$C$1001,MATCH('ETLocal datasets'!B332,CBS_gemeenten_2019_2018!$B$3:$B$1001,0),2)</f>
        <v>Tynaarlo</v>
      </c>
      <c r="D332">
        <v>14795</v>
      </c>
      <c r="E332" t="s">
        <v>40</v>
      </c>
      <c r="F332" t="s">
        <v>73</v>
      </c>
    </row>
    <row r="333" spans="1:6">
      <c r="A333" t="s">
        <v>384</v>
      </c>
      <c r="B333" t="str">
        <f t="shared" si="5"/>
        <v>GM1731</v>
      </c>
      <c r="C333" t="str">
        <f>INDEX(CBS_gemeenten_2019_2018!$B$3:$C$1001,MATCH('ETLocal datasets'!B333,CBS_gemeenten_2019_2018!$B$3:$B$1001,0),2)</f>
        <v>Midden-Drenthe</v>
      </c>
      <c r="D333">
        <v>14689</v>
      </c>
      <c r="E333" t="s">
        <v>40</v>
      </c>
      <c r="F333" t="s">
        <v>73</v>
      </c>
    </row>
    <row r="334" spans="1:6">
      <c r="A334" t="s">
        <v>385</v>
      </c>
      <c r="B334" t="str">
        <f t="shared" si="5"/>
        <v>GM1734</v>
      </c>
      <c r="C334" t="str">
        <f>INDEX(CBS_gemeenten_2019_2018!$B$3:$C$1001,MATCH('ETLocal datasets'!B334,CBS_gemeenten_2019_2018!$B$3:$B$1001,0),2)</f>
        <v>Overbetuwe</v>
      </c>
      <c r="D334">
        <v>14732</v>
      </c>
      <c r="E334" t="s">
        <v>61</v>
      </c>
      <c r="F334" t="s">
        <v>100</v>
      </c>
    </row>
    <row r="335" spans="1:6">
      <c r="A335" t="s">
        <v>386</v>
      </c>
      <c r="B335" t="str">
        <f t="shared" si="5"/>
        <v>GM1735</v>
      </c>
      <c r="C335" t="str">
        <f>INDEX(CBS_gemeenten_2019_2018!$B$3:$C$1001,MATCH('ETLocal datasets'!B335,CBS_gemeenten_2019_2018!$B$3:$B$1001,0),2)</f>
        <v>Hof van Twente</v>
      </c>
      <c r="D335">
        <v>14631</v>
      </c>
      <c r="E335" t="s">
        <v>61</v>
      </c>
      <c r="F335" t="s">
        <v>79</v>
      </c>
    </row>
    <row r="336" spans="1:6">
      <c r="A336" t="s">
        <v>387</v>
      </c>
      <c r="B336" t="str">
        <f t="shared" si="5"/>
        <v>GM1740</v>
      </c>
      <c r="C336" t="str">
        <f>INDEX(CBS_gemeenten_2019_2018!$B$3:$C$1001,MATCH('ETLocal datasets'!B336,CBS_gemeenten_2019_2018!$B$3:$B$1001,0),2)</f>
        <v>Neder-Betuwe</v>
      </c>
      <c r="D336">
        <v>14696</v>
      </c>
      <c r="E336" t="s">
        <v>61</v>
      </c>
      <c r="F336" t="s">
        <v>100</v>
      </c>
    </row>
    <row r="337" spans="1:6">
      <c r="A337" t="s">
        <v>388</v>
      </c>
      <c r="B337" t="str">
        <f t="shared" si="5"/>
        <v>GM1742</v>
      </c>
      <c r="C337" t="str">
        <f>INDEX(CBS_gemeenten_2019_2018!$B$3:$C$1001,MATCH('ETLocal datasets'!B337,CBS_gemeenten_2019_2018!$B$3:$B$1001,0),2)</f>
        <v>Rijssen-Holten</v>
      </c>
      <c r="D337">
        <v>14748</v>
      </c>
      <c r="E337" t="s">
        <v>61</v>
      </c>
      <c r="F337" t="s">
        <v>79</v>
      </c>
    </row>
    <row r="338" spans="1:6">
      <c r="A338" t="s">
        <v>389</v>
      </c>
      <c r="B338" t="str">
        <f t="shared" si="5"/>
        <v>GM1771</v>
      </c>
      <c r="C338" t="str">
        <f>INDEX(CBS_gemeenten_2019_2018!$B$3:$C$1001,MATCH('ETLocal datasets'!B338,CBS_gemeenten_2019_2018!$B$3:$B$1001,0),2)</f>
        <v>Geldrop-Mierlo</v>
      </c>
      <c r="D338">
        <v>14585</v>
      </c>
      <c r="E338" t="s">
        <v>61</v>
      </c>
      <c r="F338" t="s">
        <v>267</v>
      </c>
    </row>
    <row r="339" spans="1:6">
      <c r="A339" t="s">
        <v>390</v>
      </c>
      <c r="B339" t="str">
        <f t="shared" si="5"/>
        <v>GM1773</v>
      </c>
      <c r="C339" t="str">
        <f>INDEX(CBS_gemeenten_2019_2018!$B$3:$C$1001,MATCH('ETLocal datasets'!B339,CBS_gemeenten_2019_2018!$B$3:$B$1001,0),2)</f>
        <v>Olst-Wijhe</v>
      </c>
      <c r="D339">
        <v>14718</v>
      </c>
      <c r="E339" t="s">
        <v>61</v>
      </c>
      <c r="F339" t="s">
        <v>79</v>
      </c>
    </row>
    <row r="340" spans="1:6">
      <c r="A340" t="s">
        <v>391</v>
      </c>
      <c r="B340" t="str">
        <f t="shared" si="5"/>
        <v>GM1774</v>
      </c>
      <c r="C340" t="str">
        <f>INDEX(CBS_gemeenten_2019_2018!$B$3:$C$1001,MATCH('ETLocal datasets'!B340,CBS_gemeenten_2019_2018!$B$3:$B$1001,0),2)</f>
        <v>Dinkelland</v>
      </c>
      <c r="D340">
        <v>14555</v>
      </c>
      <c r="E340" t="s">
        <v>61</v>
      </c>
      <c r="F340" t="s">
        <v>79</v>
      </c>
    </row>
    <row r="341" spans="1:6">
      <c r="A341" t="s">
        <v>392</v>
      </c>
      <c r="B341" t="str">
        <f t="shared" si="5"/>
        <v>GM1783</v>
      </c>
      <c r="C341" t="str">
        <f>INDEX(CBS_gemeenten_2019_2018!$B$3:$C$1001,MATCH('ETLocal datasets'!B341,CBS_gemeenten_2019_2018!$B$3:$B$1001,0),2)</f>
        <v>Westland</v>
      </c>
      <c r="D341">
        <v>14835</v>
      </c>
      <c r="E341" t="s">
        <v>61</v>
      </c>
      <c r="F341" t="s">
        <v>203</v>
      </c>
    </row>
    <row r="342" spans="1:6">
      <c r="A342" t="s">
        <v>393</v>
      </c>
      <c r="B342" t="str">
        <f t="shared" si="5"/>
        <v>GM1842</v>
      </c>
      <c r="C342" t="str">
        <f>INDEX(CBS_gemeenten_2019_2018!$B$3:$C$1001,MATCH('ETLocal datasets'!B342,CBS_gemeenten_2019_2018!$B$3:$B$1001,0),2)</f>
        <v>Midden-Delfland</v>
      </c>
      <c r="D342">
        <v>14688</v>
      </c>
      <c r="E342" t="s">
        <v>61</v>
      </c>
      <c r="F342" t="s">
        <v>203</v>
      </c>
    </row>
    <row r="343" spans="1:6">
      <c r="A343" t="s">
        <v>394</v>
      </c>
      <c r="B343" t="str">
        <f t="shared" si="5"/>
        <v>GM1859</v>
      </c>
      <c r="C343" t="str">
        <f>INDEX(CBS_gemeenten_2019_2018!$B$3:$C$1001,MATCH('ETLocal datasets'!B343,CBS_gemeenten_2019_2018!$B$3:$B$1001,0),2)</f>
        <v>Berkelland</v>
      </c>
      <c r="D343">
        <v>14510</v>
      </c>
      <c r="E343" t="s">
        <v>61</v>
      </c>
      <c r="F343" t="s">
        <v>100</v>
      </c>
    </row>
    <row r="344" spans="1:6">
      <c r="A344" t="s">
        <v>395</v>
      </c>
      <c r="B344" t="str">
        <f t="shared" si="5"/>
        <v>GM1876</v>
      </c>
      <c r="C344" t="str">
        <f>INDEX(CBS_gemeenten_2019_2018!$B$3:$C$1001,MATCH('ETLocal datasets'!B344,CBS_gemeenten_2019_2018!$B$3:$B$1001,0),2)</f>
        <v>Bronckhorst</v>
      </c>
      <c r="D344">
        <v>14528</v>
      </c>
      <c r="E344" t="s">
        <v>61</v>
      </c>
      <c r="F344" t="s">
        <v>100</v>
      </c>
    </row>
    <row r="345" spans="1:6">
      <c r="A345" t="s">
        <v>396</v>
      </c>
      <c r="B345" t="str">
        <f t="shared" si="5"/>
        <v>GM1883</v>
      </c>
      <c r="C345" t="str">
        <f>INDEX(CBS_gemeenten_2019_2018!$B$3:$C$1001,MATCH('ETLocal datasets'!B345,CBS_gemeenten_2019_2018!$B$3:$B$1001,0),2)</f>
        <v>Sittard-Geleen</v>
      </c>
      <c r="D345">
        <v>14768</v>
      </c>
      <c r="E345" t="s">
        <v>61</v>
      </c>
      <c r="F345" t="s">
        <v>317</v>
      </c>
    </row>
    <row r="346" spans="1:6">
      <c r="A346" t="s">
        <v>397</v>
      </c>
      <c r="B346" t="str">
        <f t="shared" si="5"/>
        <v>GM1884</v>
      </c>
      <c r="C346" t="str">
        <f>INDEX(CBS_gemeenten_2019_2018!$B$3:$C$1001,MATCH('ETLocal datasets'!B346,CBS_gemeenten_2019_2018!$B$3:$B$1001,0),2)</f>
        <v>Kaag en Braassem</v>
      </c>
      <c r="D346">
        <v>14641</v>
      </c>
      <c r="E346" t="s">
        <v>61</v>
      </c>
      <c r="F346" t="s">
        <v>203</v>
      </c>
    </row>
    <row r="347" spans="1:6">
      <c r="A347" t="s">
        <v>398</v>
      </c>
      <c r="B347" t="str">
        <f t="shared" si="5"/>
        <v>GM1891</v>
      </c>
      <c r="C347" t="str">
        <f>INDEX(CBS_gemeenten_2019_2018!$B$3:$C$1001,MATCH('ETLocal datasets'!B347,CBS_gemeenten_2019_2018!$B$3:$B$1001,0),2)</f>
        <v>Dantumadiel</v>
      </c>
      <c r="D347">
        <v>14542</v>
      </c>
      <c r="E347" t="s">
        <v>40</v>
      </c>
      <c r="F347" t="s">
        <v>57</v>
      </c>
    </row>
    <row r="348" spans="1:6">
      <c r="A348" t="s">
        <v>399</v>
      </c>
      <c r="B348" t="str">
        <f t="shared" si="5"/>
        <v>GM1892</v>
      </c>
      <c r="C348" t="str">
        <f>INDEX(CBS_gemeenten_2019_2018!$B$3:$C$1001,MATCH('ETLocal datasets'!B348,CBS_gemeenten_2019_2018!$B$3:$B$1001,0),2)</f>
        <v>Zuidplas</v>
      </c>
      <c r="D348">
        <v>14859</v>
      </c>
      <c r="E348" t="s">
        <v>40</v>
      </c>
      <c r="F348" t="s">
        <v>203</v>
      </c>
    </row>
    <row r="349" spans="1:6">
      <c r="A349" t="s">
        <v>400</v>
      </c>
      <c r="B349" t="str">
        <f t="shared" si="5"/>
        <v>GM1894</v>
      </c>
      <c r="C349" t="str">
        <f>INDEX(CBS_gemeenten_2019_2018!$B$3:$C$1001,MATCH('ETLocal datasets'!B349,CBS_gemeenten_2019_2018!$B$3:$B$1001,0),2)</f>
        <v>Peel en Maas</v>
      </c>
      <c r="D349">
        <v>14734</v>
      </c>
      <c r="E349" t="s">
        <v>61</v>
      </c>
      <c r="F349" t="s">
        <v>317</v>
      </c>
    </row>
    <row r="350" spans="1:6">
      <c r="A350" t="s">
        <v>401</v>
      </c>
      <c r="B350" t="str">
        <f t="shared" si="5"/>
        <v>GM1895</v>
      </c>
      <c r="C350" t="str">
        <f>INDEX(CBS_gemeenten_2019_2018!$B$3:$C$1001,MATCH('ETLocal datasets'!B350,CBS_gemeenten_2019_2018!$B$3:$B$1001,0),2)</f>
        <v>Oldambt</v>
      </c>
      <c r="D350">
        <v>14715</v>
      </c>
      <c r="E350" t="s">
        <v>40</v>
      </c>
      <c r="F350" t="s">
        <v>41</v>
      </c>
    </row>
    <row r="351" spans="1:6">
      <c r="A351" t="s">
        <v>402</v>
      </c>
      <c r="B351" t="str">
        <f t="shared" si="5"/>
        <v>GM1896</v>
      </c>
      <c r="C351" t="str">
        <f>INDEX(CBS_gemeenten_2019_2018!$B$3:$C$1001,MATCH('ETLocal datasets'!B351,CBS_gemeenten_2019_2018!$B$3:$B$1001,0),2)</f>
        <v>Zwartewaterland</v>
      </c>
      <c r="D351">
        <v>14862</v>
      </c>
      <c r="E351" t="s">
        <v>61</v>
      </c>
      <c r="F351" t="s">
        <v>79</v>
      </c>
    </row>
    <row r="352" spans="1:6">
      <c r="A352" t="s">
        <v>403</v>
      </c>
      <c r="B352" t="str">
        <f t="shared" si="5"/>
        <v>GM1900</v>
      </c>
      <c r="C352" t="str">
        <f>INDEX(CBS_gemeenten_2019_2018!$B$3:$C$1001,MATCH('ETLocal datasets'!B352,CBS_gemeenten_2019_2018!$B$3:$B$1001,0),2)</f>
        <v>Súdwest-Fryslân</v>
      </c>
      <c r="D352">
        <v>14784</v>
      </c>
      <c r="E352" t="s">
        <v>61</v>
      </c>
      <c r="F352" t="s">
        <v>57</v>
      </c>
    </row>
    <row r="353" spans="1:6">
      <c r="A353" t="s">
        <v>404</v>
      </c>
      <c r="B353" t="str">
        <f t="shared" si="5"/>
        <v>GM1901</v>
      </c>
      <c r="C353" t="str">
        <f>INDEX(CBS_gemeenten_2019_2018!$B$3:$C$1001,MATCH('ETLocal datasets'!B353,CBS_gemeenten_2019_2018!$B$3:$B$1001,0),2)</f>
        <v>Bodegraven-Reeuwijk</v>
      </c>
      <c r="D353">
        <v>14519</v>
      </c>
      <c r="E353" t="s">
        <v>40</v>
      </c>
      <c r="F353" t="s">
        <v>203</v>
      </c>
    </row>
    <row r="354" spans="1:6">
      <c r="A354" t="s">
        <v>405</v>
      </c>
      <c r="B354" t="str">
        <f t="shared" si="5"/>
        <v>GM1903</v>
      </c>
      <c r="C354" t="str">
        <f>INDEX(CBS_gemeenten_2019_2018!$B$3:$C$1001,MATCH('ETLocal datasets'!B354,CBS_gemeenten_2019_2018!$B$3:$B$1001,0),2)</f>
        <v>Eijsden-Margraten</v>
      </c>
      <c r="D354">
        <v>14572</v>
      </c>
      <c r="E354" t="s">
        <v>61</v>
      </c>
      <c r="F354" t="s">
        <v>317</v>
      </c>
    </row>
    <row r="355" spans="1:6">
      <c r="A355" t="s">
        <v>406</v>
      </c>
      <c r="B355" t="str">
        <f t="shared" si="5"/>
        <v>GM1904</v>
      </c>
      <c r="C355" t="str">
        <f>INDEX(CBS_gemeenten_2019_2018!$B$3:$C$1001,MATCH('ETLocal datasets'!B355,CBS_gemeenten_2019_2018!$B$3:$B$1001,0),2)</f>
        <v>Stichtse Vecht</v>
      </c>
      <c r="D355">
        <v>14782</v>
      </c>
      <c r="E355" t="s">
        <v>40</v>
      </c>
      <c r="F355" t="s">
        <v>142</v>
      </c>
    </row>
    <row r="356" spans="1:6">
      <c r="A356" t="s">
        <v>407</v>
      </c>
      <c r="B356" t="str">
        <f t="shared" si="5"/>
        <v>GM1911</v>
      </c>
      <c r="C356" t="str">
        <f>INDEX(CBS_gemeenten_2019_2018!$B$3:$C$1001,MATCH('ETLocal datasets'!B356,CBS_gemeenten_2019_2018!$B$3:$B$1001,0),2)</f>
        <v>Hollands Kroon</v>
      </c>
      <c r="D356">
        <v>14632</v>
      </c>
      <c r="E356" t="s">
        <v>40</v>
      </c>
      <c r="F356" t="s">
        <v>163</v>
      </c>
    </row>
    <row r="357" spans="1:6">
      <c r="A357" t="s">
        <v>408</v>
      </c>
      <c r="B357" t="str">
        <f t="shared" si="5"/>
        <v>GM1916</v>
      </c>
      <c r="C357" t="str">
        <f>INDEX(CBS_gemeenten_2019_2018!$B$3:$C$1001,MATCH('ETLocal datasets'!B357,CBS_gemeenten_2019_2018!$B$3:$B$1001,0),2)</f>
        <v>Leidschendam-Voorburg</v>
      </c>
      <c r="D357">
        <v>14664</v>
      </c>
      <c r="E357" t="s">
        <v>40</v>
      </c>
      <c r="F357" t="s">
        <v>203</v>
      </c>
    </row>
    <row r="358" spans="1:6">
      <c r="A358" t="s">
        <v>409</v>
      </c>
      <c r="B358" t="str">
        <f t="shared" si="5"/>
        <v>GM1924</v>
      </c>
      <c r="C358" t="str">
        <f>INDEX(CBS_gemeenten_2019_2018!$B$3:$C$1001,MATCH('ETLocal datasets'!B358,CBS_gemeenten_2019_2018!$B$3:$B$1001,0),2)</f>
        <v>Goeree-Overflakkee</v>
      </c>
      <c r="D358">
        <v>14590</v>
      </c>
      <c r="E358" t="s">
        <v>40</v>
      </c>
      <c r="F358" t="s">
        <v>203</v>
      </c>
    </row>
    <row r="359" spans="1:6">
      <c r="A359" t="s">
        <v>410</v>
      </c>
      <c r="B359" t="str">
        <f t="shared" si="5"/>
        <v>GM1926</v>
      </c>
      <c r="C359" t="str">
        <f>INDEX(CBS_gemeenten_2019_2018!$B$3:$C$1001,MATCH('ETLocal datasets'!B359,CBS_gemeenten_2019_2018!$B$3:$B$1001,0),2)</f>
        <v>Pijnacker-Nootdorp</v>
      </c>
      <c r="D359">
        <v>14736</v>
      </c>
      <c r="E359" t="s">
        <v>40</v>
      </c>
      <c r="F359" t="s">
        <v>203</v>
      </c>
    </row>
    <row r="360" spans="1:6">
      <c r="A360" t="s">
        <v>411</v>
      </c>
      <c r="B360" t="str">
        <f t="shared" si="5"/>
        <v>GM1927</v>
      </c>
      <c r="C360" t="str">
        <f>INDEX(CBS_gemeenten_2019_2018!$B$3:$C$1001,MATCH('ETLocal datasets'!B360,CBS_gemeenten_2019_2018!$B$3:$B$1001,0),2)</f>
        <v>Molenwaard</v>
      </c>
      <c r="D360">
        <v>14692</v>
      </c>
      <c r="E360" t="s">
        <v>40</v>
      </c>
      <c r="F360" t="s">
        <v>203</v>
      </c>
    </row>
    <row r="361" spans="1:6">
      <c r="A361" t="s">
        <v>412</v>
      </c>
      <c r="B361" t="str">
        <f t="shared" si="5"/>
        <v>GM1930</v>
      </c>
      <c r="C361" t="str">
        <f>INDEX(CBS_gemeenten_2019_2018!$B$3:$C$1001,MATCH('ETLocal datasets'!B361,CBS_gemeenten_2019_2018!$B$3:$B$1001,0),2)</f>
        <v>Nissewaard</v>
      </c>
      <c r="D361">
        <v>14703</v>
      </c>
      <c r="E361" t="s">
        <v>40</v>
      </c>
      <c r="F361" t="s">
        <v>203</v>
      </c>
    </row>
    <row r="362" spans="1:6">
      <c r="A362" t="s">
        <v>413</v>
      </c>
      <c r="B362" t="str">
        <f t="shared" si="5"/>
        <v>GM1931</v>
      </c>
      <c r="C362" t="str">
        <f>INDEX(CBS_gemeenten_2019_2018!$B$3:$C$1001,MATCH('ETLocal datasets'!B362,CBS_gemeenten_2019_2018!$B$3:$B$1001,0),2)</f>
        <v>Krimpenerwaard</v>
      </c>
      <c r="D362">
        <v>14650</v>
      </c>
      <c r="E362" t="s">
        <v>40</v>
      </c>
      <c r="F362" t="s">
        <v>203</v>
      </c>
    </row>
    <row r="363" spans="1:6">
      <c r="A363" t="s">
        <v>414</v>
      </c>
      <c r="B363" t="str">
        <f t="shared" si="5"/>
        <v>GM1940</v>
      </c>
      <c r="C363" t="str">
        <f>INDEX(CBS_gemeenten_2019_2018!$B$3:$C$1001,MATCH('ETLocal datasets'!B363,CBS_gemeenten_2019_2018!$B$3:$B$1001,0),2)</f>
        <v>De Fryske Marren</v>
      </c>
      <c r="D363">
        <v>14544</v>
      </c>
      <c r="E363" t="s">
        <v>40</v>
      </c>
      <c r="F363" t="s">
        <v>57</v>
      </c>
    </row>
    <row r="364" spans="1:6">
      <c r="A364" t="s">
        <v>415</v>
      </c>
      <c r="B364" t="str">
        <f t="shared" si="5"/>
        <v>GM1942</v>
      </c>
      <c r="C364" t="str">
        <f>INDEX(CBS_gemeenten_2019_2018!$B$3:$C$1001,MATCH('ETLocal datasets'!B364,CBS_gemeenten_2019_2018!$B$3:$B$1001,0),2)</f>
        <v>Gooise Meren</v>
      </c>
      <c r="D364">
        <v>14593</v>
      </c>
      <c r="E364" t="s">
        <v>40</v>
      </c>
      <c r="F364" t="s">
        <v>163</v>
      </c>
    </row>
    <row r="365" spans="1:6">
      <c r="A365" t="s">
        <v>416</v>
      </c>
      <c r="B365" t="str">
        <f t="shared" si="5"/>
        <v>GM1945</v>
      </c>
      <c r="C365" t="str">
        <f>INDEX(CBS_gemeenten_2019_2018!$B$3:$C$1001,MATCH('ETLocal datasets'!B365,CBS_gemeenten_2019_2018!$B$3:$B$1001,0),2)</f>
        <v>Berg en Dal</v>
      </c>
      <c r="D365">
        <v>14505</v>
      </c>
      <c r="E365" t="s">
        <v>61</v>
      </c>
      <c r="F365" t="s">
        <v>100</v>
      </c>
    </row>
    <row r="366" spans="1:6">
      <c r="A366" t="s">
        <v>417</v>
      </c>
      <c r="B366" t="str">
        <f t="shared" si="5"/>
        <v>GM1948</v>
      </c>
      <c r="C366" t="str">
        <f>INDEX(CBS_gemeenten_2019_2018!$B$3:$C$1001,MATCH('ETLocal datasets'!B366,CBS_gemeenten_2019_2018!$B$3:$B$1001,0),2)</f>
        <v>Meierijstad</v>
      </c>
      <c r="D366">
        <v>14898</v>
      </c>
      <c r="E366" t="s">
        <v>61</v>
      </c>
      <c r="F366" t="s">
        <v>267</v>
      </c>
    </row>
    <row r="367" spans="1:6">
      <c r="A367" t="s">
        <v>418</v>
      </c>
      <c r="B367" t="str">
        <f t="shared" si="5"/>
        <v>GM1949</v>
      </c>
      <c r="C367" t="str">
        <f>INDEX(CBS_gemeenten_2019_2018!$B$3:$C$1001,MATCH('ETLocal datasets'!B367,CBS_gemeenten_2019_2018!$B$3:$B$1001,0),2)</f>
        <v>Waadhoeke</v>
      </c>
      <c r="D367">
        <v>14899</v>
      </c>
      <c r="E367" t="s">
        <v>61</v>
      </c>
      <c r="F367" t="s">
        <v>57</v>
      </c>
    </row>
    <row r="368" spans="1:6">
      <c r="A368" t="s">
        <v>419</v>
      </c>
      <c r="B368" t="str">
        <f t="shared" si="5"/>
        <v>GM1950</v>
      </c>
      <c r="C368" t="str">
        <f>INDEX(CBS_gemeenten_2019_2018!$B$3:$C$1001,MATCH('ETLocal datasets'!B368,CBS_gemeenten_2019_2018!$B$3:$B$1001,0),2)</f>
        <v>Westerwolde</v>
      </c>
      <c r="D368">
        <v>14900</v>
      </c>
      <c r="E368" t="s">
        <v>40</v>
      </c>
      <c r="F368" t="s">
        <v>41</v>
      </c>
    </row>
    <row r="369" spans="1:6">
      <c r="A369" t="s">
        <v>420</v>
      </c>
      <c r="B369" t="str">
        <f t="shared" si="5"/>
        <v>GM1952</v>
      </c>
      <c r="C369" t="str">
        <f>INDEX(CBS_gemeenten_2019_2018!$B$3:$C$1001,MATCH('ETLocal datasets'!B369,CBS_gemeenten_2019_2018!$B$3:$B$1001,0),2)</f>
        <v>Midden-Groningen</v>
      </c>
      <c r="D369">
        <v>14901</v>
      </c>
      <c r="E369" t="s">
        <v>40</v>
      </c>
      <c r="F369" t="s">
        <v>41</v>
      </c>
    </row>
    <row r="370" spans="1:6">
      <c r="A370" t="s">
        <v>421</v>
      </c>
      <c r="B370" t="str">
        <f t="shared" si="5"/>
        <v>GM1955</v>
      </c>
      <c r="C370" t="str">
        <f>INDEX(CBS_gemeenten_2019_2018!$B$3:$C$1001,MATCH('ETLocal datasets'!B370,CBS_gemeenten_2019_2018!$B$3:$B$1001,0),2)</f>
        <v>Montferland</v>
      </c>
      <c r="D370">
        <v>14693</v>
      </c>
      <c r="E370" t="s">
        <v>61</v>
      </c>
      <c r="F370" t="s">
        <v>100</v>
      </c>
    </row>
    <row r="371" spans="1:6">
      <c r="A371" t="s">
        <v>422</v>
      </c>
      <c r="B371" t="str">
        <f t="shared" si="5"/>
        <v>GM1960</v>
      </c>
      <c r="C371" t="str">
        <f>INDEX(CBS_gemeenten_2019_2018!$B$3:$C$1001,MATCH('ETLocal datasets'!B371,CBS_gemeenten_2019_2018!$B$3:$B$1001,0),2)</f>
        <v>West Betuwe</v>
      </c>
      <c r="D371">
        <v>18464</v>
      </c>
      <c r="E371" t="s">
        <v>40</v>
      </c>
      <c r="F371" t="s">
        <v>100</v>
      </c>
    </row>
    <row r="372" spans="1:6">
      <c r="A372" t="s">
        <v>423</v>
      </c>
      <c r="B372" t="str">
        <f t="shared" si="5"/>
        <v>GM1961</v>
      </c>
      <c r="C372" t="str">
        <f>INDEX(CBS_gemeenten_2019_2018!$B$3:$C$1001,MATCH('ETLocal datasets'!B372,CBS_gemeenten_2019_2018!$B$3:$B$1001,0),2)</f>
        <v>Vijfheerenlanden</v>
      </c>
      <c r="D372">
        <v>15043</v>
      </c>
      <c r="E372" t="s">
        <v>40</v>
      </c>
      <c r="F372" t="s">
        <v>142</v>
      </c>
    </row>
    <row r="373" spans="1:6">
      <c r="A373" t="s">
        <v>424</v>
      </c>
      <c r="B373" t="str">
        <f t="shared" si="5"/>
        <v>GM1966</v>
      </c>
      <c r="C373" t="str">
        <f>INDEX(CBS_gemeenten_2019_2018!$B$3:$C$1001,MATCH('ETLocal datasets'!B373,CBS_gemeenten_2019_2018!$B$3:$B$1001,0),2)</f>
        <v>Het Hogeland</v>
      </c>
      <c r="D373">
        <v>18494</v>
      </c>
      <c r="E373" t="s">
        <v>40</v>
      </c>
      <c r="F373" t="s">
        <v>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2190B-79C6-FC48-9DB8-7214FB7F49FD}">
  <sheetPr>
    <tabColor theme="7" tint="0.39997558519241921"/>
  </sheetPr>
  <dimension ref="A1:Z387"/>
  <sheetViews>
    <sheetView workbookViewId="0">
      <pane xSplit="3" topLeftCell="D1" activePane="topRight" state="frozen"/>
      <selection activeCell="B49" sqref="B49"/>
      <selection pane="topRight" activeCell="B49" sqref="B49"/>
    </sheetView>
  </sheetViews>
  <sheetFormatPr baseColWidth="10" defaultRowHeight="16"/>
  <cols>
    <col min="1" max="1" width="10.83203125" style="1"/>
    <col min="3" max="3" width="32.33203125" customWidth="1"/>
    <col min="5" max="5" width="16.83203125" customWidth="1"/>
    <col min="6" max="6" width="19" customWidth="1"/>
    <col min="12" max="12" width="15.33203125" customWidth="1"/>
    <col min="13" max="13" width="22.5" customWidth="1"/>
    <col min="14" max="14" width="21.5" customWidth="1"/>
    <col min="15" max="15" width="14.6640625" customWidth="1"/>
  </cols>
  <sheetData>
    <row r="1" spans="1:26" s="1" customFormat="1">
      <c r="B1" s="1" t="s">
        <v>2022</v>
      </c>
      <c r="D1" s="1" t="s">
        <v>1984</v>
      </c>
      <c r="E1" s="1" t="s">
        <v>1850</v>
      </c>
      <c r="F1" s="1" t="s">
        <v>1853</v>
      </c>
      <c r="G1" s="1" t="s">
        <v>1982</v>
      </c>
      <c r="H1" s="1" t="s">
        <v>36</v>
      </c>
      <c r="I1" s="1" t="s">
        <v>37</v>
      </c>
      <c r="J1" s="1" t="s">
        <v>2013</v>
      </c>
      <c r="K1" s="1" t="s">
        <v>2014</v>
      </c>
      <c r="L1" s="1" t="s">
        <v>1852</v>
      </c>
      <c r="M1" s="1" t="s">
        <v>1851</v>
      </c>
      <c r="N1" s="1" t="s">
        <v>1854</v>
      </c>
      <c r="O1" s="1" t="s">
        <v>1968</v>
      </c>
      <c r="P1" s="1" t="s">
        <v>1967</v>
      </c>
      <c r="Q1" s="1" t="s">
        <v>1981</v>
      </c>
      <c r="R1" s="1" t="s">
        <v>1969</v>
      </c>
      <c r="S1" s="1" t="s">
        <v>1985</v>
      </c>
      <c r="T1" s="1" t="s">
        <v>1986</v>
      </c>
      <c r="U1" s="1" t="s">
        <v>1987</v>
      </c>
      <c r="V1" s="1" t="s">
        <v>1988</v>
      </c>
      <c r="W1" s="1" t="s">
        <v>38</v>
      </c>
      <c r="X1" s="1" t="s">
        <v>2015</v>
      </c>
      <c r="Y1" s="1" t="s">
        <v>2016</v>
      </c>
      <c r="Z1" s="1" t="s">
        <v>2017</v>
      </c>
    </row>
    <row r="2" spans="1:26">
      <c r="C2" t="s">
        <v>35</v>
      </c>
      <c r="D2">
        <f>INDEX(CBS_bevolking_2018!B:C,MATCH(Verdeelsleutels_absoluut!C2,CBS_bevolking_2018!B:B,0),2)</f>
        <v>17282163</v>
      </c>
      <c r="E2">
        <f>INDEX(CBS_landbouw_2018!$C:$I,MATCH(Verdeelsleutels_absoluut!$C2,CBS_landbouw_2018!$B:$B,0),MATCH(Verdeelsleutels_absoluut!E$1,CBS_landbouw_2018!$C$1:$I$1,0))</f>
        <v>176837075</v>
      </c>
      <c r="F2">
        <f>INDEX(CBS_landbouw_2018!$C:$I,MATCH(Verdeelsleutels_absoluut!$C2,CBS_landbouw_2018!$B:$B,0),MATCH(Verdeelsleutels_absoluut!F$1,CBS_landbouw_2018!$C$1:$I$1,0))</f>
        <v>68373958</v>
      </c>
      <c r="G2">
        <f>INDEX(CBS_landbouw_2018!$C:$I,MATCH(Verdeelsleutels_absoluut!$C2,CBS_landbouw_2018!$B:$B,0),MATCH(Verdeelsleutels_absoluut!G$1,CBS_landbouw_2018!$C$1:$I$1,0))</f>
        <v>1621914</v>
      </c>
      <c r="H2">
        <f>INDEX(CBS_landbouw_2018!$C:$I,MATCH(Verdeelsleutels_absoluut!$C2,CBS_landbouw_2018!$B:$B,0),MATCH(Verdeelsleutels_absoluut!H$1,CBS_landbouw_2018!$C$1:$I$1,0))</f>
        <v>12406749</v>
      </c>
      <c r="I2">
        <f>INDEX(CBS_landbouw_2018!$C:$I,MATCH(Verdeelsleutels_absoluut!$C2,CBS_landbouw_2018!$B:$B,0),MATCH(Verdeelsleutels_absoluut!I$1,CBS_landbouw_2018!$C$1:$I$1,0))</f>
        <v>96985787</v>
      </c>
      <c r="J2" s="5" t="s">
        <v>2018</v>
      </c>
      <c r="K2" s="5" t="s">
        <v>2018</v>
      </c>
      <c r="L2">
        <f>INDEX(CBS_landbouw_2018!$C:$I,MATCH(Verdeelsleutels_absoluut!$C2,CBS_landbouw_2018!$B:$B,0),MATCH(Verdeelsleutels_absoluut!J$1,CBS_landbouw_2018!$C$1:$I$1,0))</f>
        <v>16756666</v>
      </c>
      <c r="M2">
        <f>INDEX(CBS_landbouw_2018!$C:$I,MATCH(Verdeelsleutels_absoluut!$C2,CBS_landbouw_2018!$B:$B,0),MATCH(Verdeelsleutels_absoluut!K$1,CBS_landbouw_2018!$C$1:$I$1,0))</f>
        <v>6053282</v>
      </c>
      <c r="N2">
        <f t="shared" ref="N2" si="0">E2-F2</f>
        <v>108463117</v>
      </c>
      <c r="O2">
        <f>INDEX(CBS_bodemgebruik_2015!$C:$F,MATCH(Verdeelsleutels_absoluut!$C2,CBS_bodemgebruik_2015!$B:$B,0),MATCH(Verdeelsleutels_absoluut!M$1,CBS_bodemgebruik_2015!$C$1:$F$1,0))</f>
        <v>2236317</v>
      </c>
      <c r="P2">
        <f>INDEX(CBS_bodemgebruik_2015!$C:$F,MATCH(Verdeelsleutels_absoluut!$C2,CBS_bodemgebruik_2015!$B:$B,0),MATCH(Verdeelsleutels_absoluut!N$1,CBS_bodemgebruik_2015!$C$1:$F$1,0))</f>
        <v>30819</v>
      </c>
      <c r="Q2">
        <f>INDEX(CBS_bodemgebruik_2015!$C:$F,MATCH(Verdeelsleutels_absoluut!$C2,CBS_bodemgebruik_2015!$B:$B,0),MATCH(Verdeelsleutels_absoluut!O$1,CBS_bodemgebruik_2015!$C$1:$F$1,0))</f>
        <v>341270</v>
      </c>
      <c r="R2">
        <f>INDEX(CBS_bodemgebruik_2015!$C:$F,MATCH(Verdeelsleutels_absoluut!$C2,CBS_bodemgebruik_2015!$B:$B,0),MATCH(Verdeelsleutels_absoluut!P$1,CBS_bodemgebruik_2015!$C$1:$F$1,0))</f>
        <v>95055</v>
      </c>
      <c r="S2">
        <f>INDEX(CBS_bodemgebruik_2015!$C:$I,MATCH(Verdeelsleutels_absoluut!$C2,CBS_bodemgebruik_2015!$B:$B,0),MATCH(Verdeelsleutels_absoluut!Q$1,CBS_bodemgebruik_2015!$C$1:$I$1,0))</f>
        <v>62631</v>
      </c>
      <c r="T2">
        <f>INDEX(CBS_bodemgebruik_2015!$C:$I,MATCH(Verdeelsleutels_absoluut!$C2,CBS_bodemgebruik_2015!$B:$B,0),MATCH(Verdeelsleutels_absoluut!R$1,CBS_bodemgebruik_2015!$C$1:$I$1,0))</f>
        <v>10544</v>
      </c>
      <c r="U2">
        <f>INDEX(CBS_bodemgebruik_2015!$C:$I,MATCH(Verdeelsleutels_absoluut!$C2,CBS_bodemgebruik_2015!$B:$B,0),MATCH(Verdeelsleutels_absoluut!S$1,CBS_bodemgebruik_2015!$C$1:$I$1,0))</f>
        <v>107129</v>
      </c>
      <c r="V2">
        <f>SUM(S2:U2)</f>
        <v>180304</v>
      </c>
      <c r="W2">
        <f>INDEX(CBS_wegen_2019!B:C,MATCH(C2,CBS_wegen_2019!B:B,0),2)</f>
        <v>126523</v>
      </c>
      <c r="X2" s="5" t="s">
        <v>2018</v>
      </c>
      <c r="Y2" s="5" t="s">
        <v>2018</v>
      </c>
      <c r="Z2" s="5" t="s">
        <v>2019</v>
      </c>
    </row>
    <row r="4" spans="1:26">
      <c r="A4" s="1" t="s">
        <v>1989</v>
      </c>
      <c r="B4" t="s">
        <v>1041</v>
      </c>
      <c r="C4" t="s">
        <v>1795</v>
      </c>
      <c r="D4">
        <f>Verdeelsleutels_absoluut!D4/Verdeelsleutels_absoluut!D$2</f>
        <v>3.3791487790041097E-2</v>
      </c>
      <c r="E4">
        <f>Verdeelsleutels_absoluut!E4/Verdeelsleutels_absoluut!E$2</f>
        <v>8.9510618743269751E-2</v>
      </c>
      <c r="F4">
        <f>Verdeelsleutels_absoluut!F4/Verdeelsleutels_absoluut!F$2</f>
        <v>7.0509622976630951E-2</v>
      </c>
      <c r="G4">
        <f>Verdeelsleutels_absoluut!G4/Verdeelsleutels_absoluut!G$2</f>
        <v>6.5225406525870055E-2</v>
      </c>
      <c r="H4">
        <f>Verdeelsleutels_absoluut!H4/Verdeelsleutels_absoluut!H$2</f>
        <v>1.4391199499562697E-2</v>
      </c>
      <c r="I4">
        <f>Verdeelsleutels_absoluut!I4/Verdeelsleutels_absoluut!I$2</f>
        <v>4.83094600242817E-2</v>
      </c>
      <c r="J4">
        <f>(0.84*G4)+(0.16*H4)</f>
        <v>5.7091933401660883E-2</v>
      </c>
      <c r="K4">
        <f>(0.26*G4)+(0.74*I4)</f>
        <v>5.2707606114694674E-2</v>
      </c>
      <c r="L4">
        <f>Verdeelsleutels_absoluut!J4/Verdeelsleutels_absoluut!J$2</f>
        <v>0.21692984750069016</v>
      </c>
      <c r="M4">
        <f>Verdeelsleutels_absoluut!K4/Verdeelsleutels_absoluut!K$2</f>
        <v>4.2394852907893604E-2</v>
      </c>
      <c r="N4">
        <f>Verdeelsleutels_absoluut!L4/Verdeelsleutels_absoluut!L$2</f>
        <v>0.10148863783805881</v>
      </c>
      <c r="O4">
        <f>Verdeelsleutels_absoluut!M4/Verdeelsleutels_absoluut!M$2</f>
        <v>8.3622760100647633E-2</v>
      </c>
      <c r="P4">
        <f>Verdeelsleutels_absoluut!N4/Verdeelsleutels_absoluut!N$2</f>
        <v>4.5750997761121383E-2</v>
      </c>
      <c r="Q4">
        <f>Verdeelsleutels_absoluut!O4/Verdeelsleutels_absoluut!O$2</f>
        <v>1.8703665719225247E-2</v>
      </c>
      <c r="R4">
        <f>Verdeelsleutels_absoluut!P4/Verdeelsleutels_absoluut!P$2</f>
        <v>3.3769922676345272E-2</v>
      </c>
      <c r="S4">
        <f>Verdeelsleutels_absoluut!Q4/Verdeelsleutels_absoluut!Q$2</f>
        <v>8.487809551180725E-2</v>
      </c>
      <c r="T4">
        <f>Verdeelsleutels_absoluut!R4/Verdeelsleutels_absoluut!R$2</f>
        <v>3.7272382397572079E-2</v>
      </c>
      <c r="U4">
        <f>Verdeelsleutels_absoluut!S4/Verdeelsleutels_absoluut!S$2</f>
        <v>5.7099384853774422E-2</v>
      </c>
      <c r="V4">
        <f>Verdeelsleutels_absoluut!T4/Verdeelsleutels_absoluut!T$2</f>
        <v>6.558922708314846E-2</v>
      </c>
      <c r="W4">
        <f>Verdeelsleutels_absoluut!U4/Verdeelsleutels_absoluut!U$2</f>
        <v>4.6805719118263082E-2</v>
      </c>
      <c r="X4">
        <f>(0.5*W4)+(0.5*P4)</f>
        <v>4.6278358439692233E-2</v>
      </c>
      <c r="Y4">
        <f>(0.4*X4)+(0.6*Q4)</f>
        <v>2.9733542807412042E-2</v>
      </c>
      <c r="Z4">
        <v>0.4</v>
      </c>
    </row>
    <row r="5" spans="1:26">
      <c r="B5" t="s">
        <v>1035</v>
      </c>
      <c r="C5" t="s">
        <v>1794</v>
      </c>
      <c r="D5">
        <f>Verdeelsleutels_absoluut!D5/Verdeelsleutels_absoluut!D$2</f>
        <v>3.7476327471277757E-2</v>
      </c>
      <c r="E5">
        <f>Verdeelsleutels_absoluut!E5/Verdeelsleutels_absoluut!E$2</f>
        <v>0.12281567086539968</v>
      </c>
      <c r="F5">
        <f>Verdeelsleutels_absoluut!F5/Verdeelsleutels_absoluut!F$2</f>
        <v>0.22518459440361782</v>
      </c>
      <c r="G5">
        <f>Verdeelsleutels_absoluut!G5/Verdeelsleutels_absoluut!G$2</f>
        <v>0.18595498898215318</v>
      </c>
      <c r="H5">
        <f>Verdeelsleutels_absoluut!H5/Verdeelsleutels_absoluut!H$2</f>
        <v>9.03613025458966E-3</v>
      </c>
      <c r="I5">
        <f>Verdeelsleutels_absoluut!I5/Verdeelsleutels_absoluut!I$2</f>
        <v>7.1006579551702767E-2</v>
      </c>
      <c r="J5">
        <f t="shared" ref="J5:J66" si="1">(0.84*G5)+(0.16*H5)</f>
        <v>0.15764797158574301</v>
      </c>
      <c r="K5">
        <f t="shared" ref="K5:K66" si="2">(0.26*G5)+(0.74*I5)</f>
        <v>0.10089316600361987</v>
      </c>
      <c r="L5">
        <f>Verdeelsleutels_absoluut!J5/Verdeelsleutels_absoluut!J$2</f>
        <v>4.1580109074203661E-2</v>
      </c>
      <c r="M5">
        <f>Verdeelsleutels_absoluut!K5/Verdeelsleutels_absoluut!K$2</f>
        <v>2.2109658859441869E-2</v>
      </c>
      <c r="N5">
        <f>Verdeelsleutels_absoluut!L5/Verdeelsleutels_absoluut!L$2</f>
        <v>5.8283425507677414E-2</v>
      </c>
      <c r="O5">
        <f>Verdeelsleutels_absoluut!M5/Verdeelsleutels_absoluut!M$2</f>
        <v>0.11520996352484912</v>
      </c>
      <c r="P5">
        <f>Verdeelsleutels_absoluut!N5/Verdeelsleutels_absoluut!N$2</f>
        <v>3.5400240111619456E-2</v>
      </c>
      <c r="Q5">
        <f>Verdeelsleutels_absoluut!O5/Verdeelsleutels_absoluut!O$2</f>
        <v>3.3137984586983915E-2</v>
      </c>
      <c r="R5">
        <f>Verdeelsleutels_absoluut!P5/Verdeelsleutels_absoluut!P$2</f>
        <v>0.15829782757351007</v>
      </c>
      <c r="S5">
        <f>Verdeelsleutels_absoluut!Q5/Verdeelsleutels_absoluut!Q$2</f>
        <v>0.23664000255464546</v>
      </c>
      <c r="T5">
        <f>Verdeelsleutels_absoluut!R5/Verdeelsleutels_absoluut!R$2</f>
        <v>5.3300455235204859E-2</v>
      </c>
      <c r="U5">
        <f>Verdeelsleutels_absoluut!S5/Verdeelsleutels_absoluut!S$2</f>
        <v>0.17709490427428615</v>
      </c>
      <c r="V5">
        <f>Verdeelsleutels_absoluut!T5/Verdeelsleutels_absoluut!T$2</f>
        <v>0.19053931138521607</v>
      </c>
      <c r="W5">
        <f>Verdeelsleutels_absoluut!U5/Verdeelsleutels_absoluut!U$2</f>
        <v>6.3174284517439519E-2</v>
      </c>
      <c r="X5">
        <f t="shared" ref="X5:X14" si="3">(0.5*W5)+(0.5*P5)</f>
        <v>4.9287262314529484E-2</v>
      </c>
      <c r="Y5">
        <f t="shared" ref="Y5:Y66" si="4">(0.4*X5)+(0.6*Q5)</f>
        <v>3.9597695678002143E-2</v>
      </c>
      <c r="Z5">
        <v>0</v>
      </c>
    </row>
    <row r="6" spans="1:26">
      <c r="B6" t="s">
        <v>1015</v>
      </c>
      <c r="C6" t="s">
        <v>1793</v>
      </c>
      <c r="D6">
        <f>Verdeelsleutels_absoluut!D6/Verdeelsleutels_absoluut!D$2</f>
        <v>2.8478321839691016E-2</v>
      </c>
      <c r="E6">
        <f>Verdeelsleutels_absoluut!E6/Verdeelsleutels_absoluut!E$2</f>
        <v>8.174404038293441E-2</v>
      </c>
      <c r="F6">
        <f>Verdeelsleutels_absoluut!F6/Verdeelsleutels_absoluut!F$2</f>
        <v>5.8688075363430035E-2</v>
      </c>
      <c r="G6">
        <f>Verdeelsleutels_absoluut!G6/Verdeelsleutels_absoluut!G$2</f>
        <v>6.6067004785703806E-2</v>
      </c>
      <c r="H6">
        <f>Verdeelsleutels_absoluut!H6/Verdeelsleutels_absoluut!H$2</f>
        <v>1.823306008689303E-2</v>
      </c>
      <c r="I6">
        <f>Verdeelsleutels_absoluut!I6/Verdeelsleutels_absoluut!I$2</f>
        <v>7.2387194218468315E-2</v>
      </c>
      <c r="J6">
        <f t="shared" si="1"/>
        <v>5.8413573633894079E-2</v>
      </c>
      <c r="K6">
        <f t="shared" si="2"/>
        <v>7.0743944965949546E-2</v>
      </c>
      <c r="L6">
        <f>Verdeelsleutels_absoluut!J6/Verdeelsleutels_absoluut!J$2</f>
        <v>8.2568453653011881E-2</v>
      </c>
      <c r="M6">
        <f>Verdeelsleutels_absoluut!K6/Verdeelsleutels_absoluut!K$2</f>
        <v>2.3335935778310016E-2</v>
      </c>
      <c r="N6">
        <f>Verdeelsleutels_absoluut!L6/Verdeelsleutels_absoluut!L$2</f>
        <v>9.6278267569979578E-2</v>
      </c>
      <c r="O6">
        <f>Verdeelsleutels_absoluut!M6/Verdeelsleutels_absoluut!M$2</f>
        <v>8.3273525175545329E-2</v>
      </c>
      <c r="P6">
        <f>Verdeelsleutels_absoluut!N6/Verdeelsleutels_absoluut!N$2</f>
        <v>3.2544858691067199E-2</v>
      </c>
      <c r="Q6">
        <f>Verdeelsleutels_absoluut!O6/Verdeelsleutels_absoluut!O$2</f>
        <v>9.5522606733671286E-2</v>
      </c>
      <c r="R6">
        <f>Verdeelsleutels_absoluut!P6/Verdeelsleutels_absoluut!P$2</f>
        <v>0.10102572195044975</v>
      </c>
      <c r="S6">
        <f>Verdeelsleutels_absoluut!Q6/Verdeelsleutels_absoluut!Q$2</f>
        <v>7.6208267471379987E-2</v>
      </c>
      <c r="T6">
        <f>Verdeelsleutels_absoluut!R6/Verdeelsleutels_absoluut!R$2</f>
        <v>3.6134294385432475E-2</v>
      </c>
      <c r="U6">
        <f>Verdeelsleutels_absoluut!S6/Verdeelsleutels_absoluut!S$2</f>
        <v>3.6180679367864912E-2</v>
      </c>
      <c r="V6">
        <f>Verdeelsleutels_absoluut!T6/Verdeelsleutels_absoluut!T$2</f>
        <v>5.008208359215547E-2</v>
      </c>
      <c r="W6">
        <f>Verdeelsleutels_absoluut!U6/Verdeelsleutels_absoluut!U$2</f>
        <v>5.388743548603811E-2</v>
      </c>
      <c r="X6">
        <f t="shared" si="3"/>
        <v>4.3216147088552655E-2</v>
      </c>
      <c r="Y6">
        <f t="shared" si="4"/>
        <v>7.4600022875623839E-2</v>
      </c>
      <c r="Z6">
        <v>0</v>
      </c>
    </row>
    <row r="7" spans="1:26">
      <c r="B7" t="s">
        <v>969</v>
      </c>
      <c r="C7" t="s">
        <v>1792</v>
      </c>
      <c r="D7">
        <f>Verdeelsleutels_absoluut!D7/Verdeelsleutels_absoluut!D$2</f>
        <v>6.6914714321349711E-2</v>
      </c>
      <c r="E7">
        <f>Verdeelsleutels_absoluut!E7/Verdeelsleutels_absoluut!E$2</f>
        <v>0.10885475797425398</v>
      </c>
      <c r="F7">
        <f>Verdeelsleutels_absoluut!F7/Verdeelsleutels_absoluut!F$2</f>
        <v>0.15418361476163189</v>
      </c>
      <c r="G7">
        <f>Verdeelsleutels_absoluut!G7/Verdeelsleutels_absoluut!G$2</f>
        <v>0.15997642291761463</v>
      </c>
      <c r="H7">
        <f>Verdeelsleutels_absoluut!H7/Verdeelsleutels_absoluut!H$2</f>
        <v>0.12593532761886292</v>
      </c>
      <c r="I7">
        <f>Verdeelsleutels_absoluut!I7/Verdeelsleutels_absoluut!I$2</f>
        <v>0.11579798800828414</v>
      </c>
      <c r="J7">
        <f t="shared" si="1"/>
        <v>0.15452984766981434</v>
      </c>
      <c r="K7">
        <f t="shared" si="2"/>
        <v>0.12728438108471007</v>
      </c>
      <c r="L7">
        <f>Verdeelsleutels_absoluut!J7/Verdeelsleutels_absoluut!J$2</f>
        <v>2.7199324734407192E-2</v>
      </c>
      <c r="M7">
        <f>Verdeelsleutels_absoluut!K7/Verdeelsleutels_absoluut!K$2</f>
        <v>8.9853735543792609E-3</v>
      </c>
      <c r="N7">
        <f>Verdeelsleutels_absoluut!L7/Verdeelsleutels_absoluut!L$2</f>
        <v>8.027994437961801E-2</v>
      </c>
      <c r="O7">
        <f>Verdeelsleutels_absoluut!M7/Verdeelsleutels_absoluut!M$2</f>
        <v>0.10638473883622045</v>
      </c>
      <c r="P7">
        <f>Verdeelsleutels_absoluut!N7/Verdeelsleutels_absoluut!N$2</f>
        <v>6.2721048703721735E-2</v>
      </c>
      <c r="Q7">
        <f>Verdeelsleutels_absoluut!O7/Verdeelsleutels_absoluut!O$2</f>
        <v>0.10101679022474873</v>
      </c>
      <c r="R7">
        <f>Verdeelsleutels_absoluut!P7/Verdeelsleutels_absoluut!P$2</f>
        <v>4.6246909683867236E-2</v>
      </c>
      <c r="S7">
        <f>Verdeelsleutels_absoluut!Q7/Verdeelsleutels_absoluut!Q$2</f>
        <v>0.12236751768293656</v>
      </c>
      <c r="T7">
        <f>Verdeelsleutels_absoluut!R7/Verdeelsleutels_absoluut!R$2</f>
        <v>3.404779969650986E-2</v>
      </c>
      <c r="U7">
        <f>Verdeelsleutels_absoluut!S7/Verdeelsleutels_absoluut!S$2</f>
        <v>6.7778099300842914E-2</v>
      </c>
      <c r="V7">
        <f>Verdeelsleutels_absoluut!T7/Verdeelsleutels_absoluut!T$2</f>
        <v>8.4767947466501015E-2</v>
      </c>
      <c r="W7">
        <f>Verdeelsleutels_absoluut!U7/Verdeelsleutels_absoluut!U$2</f>
        <v>9.7911051745532426E-2</v>
      </c>
      <c r="X7">
        <f t="shared" si="3"/>
        <v>8.0316050224627081E-2</v>
      </c>
      <c r="Y7">
        <f t="shared" si="4"/>
        <v>9.2736494224700067E-2</v>
      </c>
      <c r="Z7">
        <v>0</v>
      </c>
    </row>
    <row r="8" spans="1:26">
      <c r="B8" t="s">
        <v>999</v>
      </c>
      <c r="C8" t="s">
        <v>1791</v>
      </c>
      <c r="D8">
        <f>Verdeelsleutels_absoluut!D8/Verdeelsleutels_absoluut!D$2</f>
        <v>2.4102654280022704E-2</v>
      </c>
      <c r="E8">
        <f>Verdeelsleutels_absoluut!E8/Verdeelsleutels_absoluut!E$2</f>
        <v>5.0465022676947129E-2</v>
      </c>
      <c r="F8">
        <f>Verdeelsleutels_absoluut!F8/Verdeelsleutels_absoluut!F$2</f>
        <v>5.8803382422295929E-3</v>
      </c>
      <c r="G8">
        <f>Verdeelsleutels_absoluut!G8/Verdeelsleutels_absoluut!G$2</f>
        <v>2.1497440678112403E-2</v>
      </c>
      <c r="H8">
        <f>Verdeelsleutels_absoluut!H8/Verdeelsleutels_absoluut!H$2</f>
        <v>3.9909729776914163E-3</v>
      </c>
      <c r="I8">
        <f>Verdeelsleutels_absoluut!I8/Verdeelsleutels_absoluut!I$2</f>
        <v>2.8323428462770528E-2</v>
      </c>
      <c r="J8">
        <f t="shared" si="1"/>
        <v>1.8696405846045042E-2</v>
      </c>
      <c r="K8">
        <f t="shared" si="2"/>
        <v>2.6548671638759413E-2</v>
      </c>
      <c r="L8">
        <f>Verdeelsleutels_absoluut!J8/Verdeelsleutels_absoluut!J$2</f>
        <v>8.4494314083720476E-2</v>
      </c>
      <c r="M8">
        <f>Verdeelsleutels_absoluut!K8/Verdeelsleutels_absoluut!K$2</f>
        <v>0.29714492072234533</v>
      </c>
      <c r="N8">
        <f>Verdeelsleutels_absoluut!L8/Verdeelsleutels_absoluut!L$2</f>
        <v>7.8570718191696448E-2</v>
      </c>
      <c r="O8">
        <f>Verdeelsleutels_absoluut!M8/Verdeelsleutels_absoluut!M$2</f>
        <v>4.4059048873661473E-2</v>
      </c>
      <c r="P8">
        <f>Verdeelsleutels_absoluut!N8/Verdeelsleutels_absoluut!N$2</f>
        <v>5.3992666861351762E-2</v>
      </c>
      <c r="Q8">
        <f>Verdeelsleutels_absoluut!O8/Verdeelsleutels_absoluut!O$2</f>
        <v>4.9910627948545137E-2</v>
      </c>
      <c r="R8">
        <f>Verdeelsleutels_absoluut!P8/Verdeelsleutels_absoluut!P$2</f>
        <v>2.4080795329020042E-2</v>
      </c>
      <c r="S8">
        <f>Verdeelsleutels_absoluut!Q8/Verdeelsleutels_absoluut!Q$2</f>
        <v>5.9619038495313824E-2</v>
      </c>
      <c r="T8">
        <f>Verdeelsleutels_absoluut!R8/Verdeelsleutels_absoluut!R$2</f>
        <v>4.4764795144157814E-2</v>
      </c>
      <c r="U8">
        <f>Verdeelsleutels_absoluut!S8/Verdeelsleutels_absoluut!S$2</f>
        <v>4.6859393814933398E-2</v>
      </c>
      <c r="V8">
        <f>Verdeelsleutels_absoluut!T8/Verdeelsleutels_absoluut!T$2</f>
        <v>5.1169136569349544E-2</v>
      </c>
      <c r="W8">
        <f>Verdeelsleutels_absoluut!U8/Verdeelsleutels_absoluut!U$2</f>
        <v>2.4627933261146196E-2</v>
      </c>
      <c r="X8">
        <f t="shared" si="3"/>
        <v>3.9310300061248978E-2</v>
      </c>
      <c r="Y8">
        <f t="shared" si="4"/>
        <v>4.5670496793626669E-2</v>
      </c>
      <c r="Z8">
        <v>0</v>
      </c>
    </row>
    <row r="9" spans="1:26">
      <c r="B9" t="s">
        <v>979</v>
      </c>
      <c r="C9" t="s">
        <v>1790</v>
      </c>
      <c r="D9">
        <f>Verdeelsleutels_absoluut!D9/Verdeelsleutels_absoluut!D$2</f>
        <v>0.11989077987518114</v>
      </c>
      <c r="E9">
        <f>Verdeelsleutels_absoluut!E9/Verdeelsleutels_absoluut!E$2</f>
        <v>0.12489642231415556</v>
      </c>
      <c r="F9">
        <f>Verdeelsleutels_absoluut!F9/Verdeelsleutels_absoluut!F$2</f>
        <v>0.1714461228059958</v>
      </c>
      <c r="G9">
        <f>Verdeelsleutels_absoluut!G9/Verdeelsleutels_absoluut!G$2</f>
        <v>0.14882971600220479</v>
      </c>
      <c r="H9">
        <f>Verdeelsleutels_absoluut!H9/Verdeelsleutels_absoluut!H$2</f>
        <v>0.15338111539130839</v>
      </c>
      <c r="I9">
        <f>Verdeelsleutels_absoluut!I9/Verdeelsleutels_absoluut!I$2</f>
        <v>0.18126768409890823</v>
      </c>
      <c r="J9">
        <f t="shared" si="1"/>
        <v>0.14955793990446134</v>
      </c>
      <c r="K9">
        <f t="shared" si="2"/>
        <v>0.17283381239376533</v>
      </c>
      <c r="L9">
        <f>Verdeelsleutels_absoluut!J9/Verdeelsleutels_absoluut!J$2</f>
        <v>6.0334317101027136E-2</v>
      </c>
      <c r="M9">
        <f>Verdeelsleutels_absoluut!K9/Verdeelsleutels_absoluut!K$2</f>
        <v>1.9189590043880329E-2</v>
      </c>
      <c r="N9">
        <f>Verdeelsleutels_absoluut!L9/Verdeelsleutels_absoluut!L$2</f>
        <v>9.5552002253448051E-2</v>
      </c>
      <c r="O9">
        <f>Verdeelsleutels_absoluut!M9/Verdeelsleutels_absoluut!M$2</f>
        <v>0.1334529049325297</v>
      </c>
      <c r="P9">
        <f>Verdeelsleutels_absoluut!N9/Verdeelsleutels_absoluut!N$2</f>
        <v>0.1001979298484701</v>
      </c>
      <c r="Q9">
        <f>Verdeelsleutels_absoluut!O9/Verdeelsleutels_absoluut!O$2</f>
        <v>0.2733671286664518</v>
      </c>
      <c r="R9">
        <f>Verdeelsleutels_absoluut!P9/Verdeelsleutels_absoluut!P$2</f>
        <v>0.21405502077744465</v>
      </c>
      <c r="S9">
        <f>Verdeelsleutels_absoluut!Q9/Verdeelsleutels_absoluut!Q$2</f>
        <v>2.8548163050246683E-2</v>
      </c>
      <c r="T9">
        <f>Verdeelsleutels_absoluut!R9/Verdeelsleutels_absoluut!R$2</f>
        <v>0.18029210925644917</v>
      </c>
      <c r="U9">
        <f>Verdeelsleutels_absoluut!S9/Verdeelsleutels_absoluut!S$2</f>
        <v>6.5463133231897994E-2</v>
      </c>
      <c r="V9">
        <f>Verdeelsleutels_absoluut!T9/Verdeelsleutels_absoluut!T$2</f>
        <v>5.9355311030260004E-2</v>
      </c>
      <c r="W9">
        <f>Verdeelsleutels_absoluut!U9/Verdeelsleutels_absoluut!U$2</f>
        <v>0.14695351833263517</v>
      </c>
      <c r="X9">
        <f t="shared" si="3"/>
        <v>0.12357572409055265</v>
      </c>
      <c r="Y9">
        <f t="shared" si="4"/>
        <v>0.21345056683609215</v>
      </c>
      <c r="Z9">
        <v>0</v>
      </c>
    </row>
    <row r="10" spans="1:26">
      <c r="B10" t="s">
        <v>995</v>
      </c>
      <c r="C10" t="s">
        <v>1789</v>
      </c>
      <c r="D10">
        <f>Verdeelsleutels_absoluut!D10/Verdeelsleutels_absoluut!D$2</f>
        <v>7.5620742611905697E-2</v>
      </c>
      <c r="E10">
        <f>Verdeelsleutels_absoluut!E10/Verdeelsleutels_absoluut!E$2</f>
        <v>3.4322762916090981E-2</v>
      </c>
      <c r="F10">
        <f>Verdeelsleutels_absoluut!F10/Verdeelsleutels_absoluut!F$2</f>
        <v>6.7079208724467876E-2</v>
      </c>
      <c r="G10">
        <f>Verdeelsleutels_absoluut!G10/Verdeelsleutels_absoluut!G$2</f>
        <v>5.2727209950712554E-2</v>
      </c>
      <c r="H10">
        <f>Verdeelsleutels_absoluut!H10/Verdeelsleutels_absoluut!H$2</f>
        <v>2.1635804834932985E-2</v>
      </c>
      <c r="I10">
        <f>Verdeelsleutels_absoluut!I10/Verdeelsleutels_absoluut!I$2</f>
        <v>2.7199243122087571E-2</v>
      </c>
      <c r="J10">
        <f t="shared" si="1"/>
        <v>4.7752585132187823E-2</v>
      </c>
      <c r="K10">
        <f t="shared" si="2"/>
        <v>3.3836514497530071E-2</v>
      </c>
      <c r="L10">
        <f>Verdeelsleutels_absoluut!J10/Verdeelsleutels_absoluut!J$2</f>
        <v>3.4780785151413774E-3</v>
      </c>
      <c r="M10">
        <f>Verdeelsleutels_absoluut!K10/Verdeelsleutels_absoluut!K$2</f>
        <v>4.4058743669962838E-4</v>
      </c>
      <c r="N10">
        <f>Verdeelsleutels_absoluut!L10/Verdeelsleutels_absoluut!L$2</f>
        <v>1.3673459153861492E-2</v>
      </c>
      <c r="O10">
        <f>Verdeelsleutels_absoluut!M10/Verdeelsleutels_absoluut!M$2</f>
        <v>3.60288814152913E-2</v>
      </c>
      <c r="P10">
        <f>Verdeelsleutels_absoluut!N10/Verdeelsleutels_absoluut!N$2</f>
        <v>6.5089717382134399E-2</v>
      </c>
      <c r="Q10">
        <f>Verdeelsleutels_absoluut!O10/Verdeelsleutels_absoluut!O$2</f>
        <v>5.3508951856301459E-2</v>
      </c>
      <c r="R10">
        <f>Verdeelsleutels_absoluut!P10/Verdeelsleutels_absoluut!P$2</f>
        <v>1.9073168165798748E-2</v>
      </c>
      <c r="S10">
        <f>Verdeelsleutels_absoluut!Q10/Verdeelsleutels_absoluut!Q$2</f>
        <v>1.4306014593412209E-2</v>
      </c>
      <c r="T10">
        <f>Verdeelsleutels_absoluut!R10/Verdeelsleutels_absoluut!R$2</f>
        <v>5.0929438543247343E-2</v>
      </c>
      <c r="U10">
        <f>Verdeelsleutels_absoluut!S10/Verdeelsleutels_absoluut!S$2</f>
        <v>4.710209187054859E-2</v>
      </c>
      <c r="V10">
        <f>Verdeelsleutels_absoluut!T10/Verdeelsleutels_absoluut!T$2</f>
        <v>3.5933756322655074E-2</v>
      </c>
      <c r="W10">
        <f>Verdeelsleutels_absoluut!U10/Verdeelsleutels_absoluut!U$2</f>
        <v>4.9516688665301963E-2</v>
      </c>
      <c r="X10">
        <f t="shared" si="3"/>
        <v>5.7303203023718177E-2</v>
      </c>
      <c r="Y10">
        <f t="shared" si="4"/>
        <v>5.5026652323268144E-2</v>
      </c>
      <c r="Z10">
        <v>0</v>
      </c>
    </row>
    <row r="11" spans="1:26">
      <c r="B11" t="s">
        <v>1003</v>
      </c>
      <c r="C11" t="s">
        <v>1788</v>
      </c>
      <c r="D11">
        <f>Verdeelsleutels_absoluut!D11/Verdeelsleutels_absoluut!D$2</f>
        <v>0.16510427543126402</v>
      </c>
      <c r="E11">
        <f>Verdeelsleutels_absoluut!E11/Verdeelsleutels_absoluut!E$2</f>
        <v>6.9002549380552697E-2</v>
      </c>
      <c r="F11">
        <f>Verdeelsleutels_absoluut!F11/Verdeelsleutels_absoluut!F$2</f>
        <v>6.4030489503035651E-2</v>
      </c>
      <c r="G11">
        <f>Verdeelsleutels_absoluut!G11/Verdeelsleutels_absoluut!G$2</f>
        <v>5.4553447346776709E-2</v>
      </c>
      <c r="H11">
        <f>Verdeelsleutels_absoluut!H11/Verdeelsleutels_absoluut!H$2</f>
        <v>1.7799183331588316E-3</v>
      </c>
      <c r="I11">
        <f>Verdeelsleutels_absoluut!I11/Verdeelsleutels_absoluut!I$2</f>
        <v>1.5373056672726695E-2</v>
      </c>
      <c r="J11">
        <f t="shared" si="1"/>
        <v>4.6109682704597851E-2</v>
      </c>
      <c r="K11">
        <f t="shared" si="2"/>
        <v>2.55599582479797E-2</v>
      </c>
      <c r="L11">
        <f>Verdeelsleutels_absoluut!J11/Verdeelsleutels_absoluut!J$2</f>
        <v>5.4141319042821524E-2</v>
      </c>
      <c r="M11">
        <f>Verdeelsleutels_absoluut!K11/Verdeelsleutels_absoluut!K$2</f>
        <v>5.3639166323326749E-2</v>
      </c>
      <c r="N11">
        <f>Verdeelsleutels_absoluut!L11/Verdeelsleutels_absoluut!L$2</f>
        <v>7.2136881332665367E-2</v>
      </c>
      <c r="O11">
        <f>Verdeelsleutels_absoluut!M11/Verdeelsleutels_absoluut!M$2</f>
        <v>7.0190406816207182E-2</v>
      </c>
      <c r="P11">
        <f>Verdeelsleutels_absoluut!N11/Verdeelsleutels_absoluut!N$2</f>
        <v>0.16236737077776697</v>
      </c>
      <c r="Q11">
        <f>Verdeelsleutels_absoluut!O11/Verdeelsleutels_absoluut!O$2</f>
        <v>3.7972866059132068E-2</v>
      </c>
      <c r="R11">
        <f>Verdeelsleutels_absoluut!P11/Verdeelsleutels_absoluut!P$2</f>
        <v>0.15584661511756351</v>
      </c>
      <c r="S11">
        <f>Verdeelsleutels_absoluut!Q11/Verdeelsleutels_absoluut!Q$2</f>
        <v>5.5627404959205505E-2</v>
      </c>
      <c r="T11">
        <f>Verdeelsleutels_absoluut!R11/Verdeelsleutels_absoluut!R$2</f>
        <v>0.1476669195751138</v>
      </c>
      <c r="U11">
        <f>Verdeelsleutels_absoluut!S11/Verdeelsleutels_absoluut!S$2</f>
        <v>0.16780703637670472</v>
      </c>
      <c r="V11">
        <f>Verdeelsleutels_absoluut!T11/Verdeelsleutels_absoluut!T$2</f>
        <v>0.12766217055639364</v>
      </c>
      <c r="W11">
        <f>Verdeelsleutels_absoluut!U11/Verdeelsleutels_absoluut!U$2</f>
        <v>9.636192629008164E-2</v>
      </c>
      <c r="X11">
        <f t="shared" si="3"/>
        <v>0.12936464853392432</v>
      </c>
      <c r="Y11">
        <f t="shared" si="4"/>
        <v>7.4529579049048972E-2</v>
      </c>
      <c r="Z11">
        <v>0.1</v>
      </c>
    </row>
    <row r="12" spans="1:26">
      <c r="B12" t="s">
        <v>973</v>
      </c>
      <c r="C12" t="s">
        <v>1787</v>
      </c>
      <c r="D12">
        <f>Verdeelsleutels_absoluut!D12/Verdeelsleutels_absoluut!D$2</f>
        <v>0.21462365561533009</v>
      </c>
      <c r="E12">
        <f>Verdeelsleutels_absoluut!E12/Verdeelsleutels_absoluut!E$2</f>
        <v>6.7682413317456197E-2</v>
      </c>
      <c r="F12">
        <f>Verdeelsleutels_absoluut!F12/Verdeelsleutels_absoluut!F$2</f>
        <v>8.5466355479962119E-2</v>
      </c>
      <c r="G12">
        <f>Verdeelsleutels_absoluut!G12/Verdeelsleutels_absoluut!G$2</f>
        <v>6.2805426181659449E-2</v>
      </c>
      <c r="H12">
        <f>Verdeelsleutels_absoluut!H12/Verdeelsleutels_absoluut!H$2</f>
        <v>1.022846516843373E-2</v>
      </c>
      <c r="I12">
        <f>Verdeelsleutels_absoluut!I12/Verdeelsleutels_absoluut!I$2</f>
        <v>7.4296865787148794E-3</v>
      </c>
      <c r="J12">
        <f t="shared" si="1"/>
        <v>5.4393112419543331E-2</v>
      </c>
      <c r="K12">
        <f t="shared" si="2"/>
        <v>2.1827378875480467E-2</v>
      </c>
      <c r="L12">
        <f>Verdeelsleutels_absoluut!J12/Verdeelsleutels_absoluut!J$2</f>
        <v>7.3908914816348315E-2</v>
      </c>
      <c r="M12">
        <f>Verdeelsleutels_absoluut!K12/Verdeelsleutels_absoluut!K$2</f>
        <v>9.1676878757672289E-2</v>
      </c>
      <c r="N12">
        <f>Verdeelsleutels_absoluut!L12/Verdeelsleutels_absoluut!L$2</f>
        <v>5.6471611451107386E-2</v>
      </c>
      <c r="O12">
        <f>Verdeelsleutels_absoluut!M12/Verdeelsleutels_absoluut!M$2</f>
        <v>7.2824201577862166E-2</v>
      </c>
      <c r="P12">
        <f>Verdeelsleutels_absoluut!N12/Verdeelsleutels_absoluut!N$2</f>
        <v>0.2214542976735131</v>
      </c>
      <c r="Q12">
        <f>Verdeelsleutels_absoluut!O12/Verdeelsleutels_absoluut!O$2</f>
        <v>2.3667477363964018E-2</v>
      </c>
      <c r="R12">
        <f>Verdeelsleutels_absoluut!P12/Verdeelsleutels_absoluut!P$2</f>
        <v>9.5029193624743574E-2</v>
      </c>
      <c r="S12">
        <f>Verdeelsleutels_absoluut!Q12/Verdeelsleutels_absoluut!Q$2</f>
        <v>9.618240168606601E-2</v>
      </c>
      <c r="T12">
        <f>Verdeelsleutels_absoluut!R12/Verdeelsleutels_absoluut!R$2</f>
        <v>0.14652883156297419</v>
      </c>
      <c r="U12">
        <f>Verdeelsleutels_absoluut!S12/Verdeelsleutels_absoluut!S$2</f>
        <v>0.17443456020311959</v>
      </c>
      <c r="V12">
        <f>Verdeelsleutels_absoluut!T12/Verdeelsleutels_absoluut!T$2</f>
        <v>0.14562072943473245</v>
      </c>
      <c r="W12">
        <f>Verdeelsleutels_absoluut!U12/Verdeelsleutels_absoluut!U$2</f>
        <v>0.11896651201757784</v>
      </c>
      <c r="X12">
        <f t="shared" si="3"/>
        <v>0.17021040484554548</v>
      </c>
      <c r="Y12">
        <f t="shared" si="4"/>
        <v>8.2284648356596601E-2</v>
      </c>
      <c r="Z12">
        <v>0</v>
      </c>
    </row>
    <row r="13" spans="1:26">
      <c r="B13" t="s">
        <v>1083</v>
      </c>
      <c r="C13" t="s">
        <v>1786</v>
      </c>
      <c r="D13">
        <f>Verdeelsleutels_absoluut!D13/Verdeelsleutels_absoluut!D$2</f>
        <v>2.2163429427207695E-2</v>
      </c>
      <c r="E13">
        <f>Verdeelsleutels_absoluut!E13/Verdeelsleutels_absoluut!E$2</f>
        <v>6.6449764564359595E-2</v>
      </c>
      <c r="F13">
        <f>Verdeelsleutels_absoluut!F13/Verdeelsleutels_absoluut!F$2</f>
        <v>1.2783141792084056E-2</v>
      </c>
      <c r="G13">
        <f>Verdeelsleutels_absoluut!G13/Verdeelsleutels_absoluut!G$2</f>
        <v>1.3906409341062473E-2</v>
      </c>
      <c r="H13">
        <f>Verdeelsleutels_absoluut!H13/Verdeelsleutels_absoluut!H$2</f>
        <v>4.0689950284317029E-3</v>
      </c>
      <c r="I13">
        <f>Verdeelsleutels_absoluut!I13/Verdeelsleutels_absoluut!I$2</f>
        <v>1.842957669663494E-2</v>
      </c>
      <c r="J13">
        <f t="shared" si="1"/>
        <v>1.233242305104155E-2</v>
      </c>
      <c r="K13">
        <f t="shared" si="2"/>
        <v>1.7253553184186098E-2</v>
      </c>
      <c r="L13">
        <f>Verdeelsleutels_absoluut!J13/Verdeelsleutels_absoluut!J$2</f>
        <v>0.18036618978978278</v>
      </c>
      <c r="M13">
        <f>Verdeelsleutels_absoluut!K13/Verdeelsleutels_absoluut!K$2</f>
        <v>0.18644447755779428</v>
      </c>
      <c r="N13">
        <f>Verdeelsleutels_absoluut!L13/Verdeelsleutels_absoluut!L$2</f>
        <v>0.10028061428476188</v>
      </c>
      <c r="O13">
        <f>Verdeelsleutels_absoluut!M13/Verdeelsleutels_absoluut!M$2</f>
        <v>6.0953791434756342E-2</v>
      </c>
      <c r="P13">
        <f>Verdeelsleutels_absoluut!N13/Verdeelsleutels_absoluut!N$2</f>
        <v>2.4887244881404327E-2</v>
      </c>
      <c r="Q13">
        <f>Verdeelsleutels_absoluut!O13/Verdeelsleutels_absoluut!O$2</f>
        <v>1.1928971195827351E-2</v>
      </c>
      <c r="R13">
        <f>Verdeelsleutels_absoluut!P13/Verdeelsleutels_absoluut!P$2</f>
        <v>4.0302982483825155E-2</v>
      </c>
      <c r="S13">
        <f>Verdeelsleutels_absoluut!Q13/Verdeelsleutels_absoluut!Q$2</f>
        <v>0.10138749181715125</v>
      </c>
      <c r="T13">
        <f>Verdeelsleutels_absoluut!R13/Verdeelsleutels_absoluut!R$2</f>
        <v>2.3425644916540211E-2</v>
      </c>
      <c r="U13">
        <f>Verdeelsleutels_absoluut!S13/Verdeelsleutels_absoluut!S$2</f>
        <v>4.7466138953971379E-2</v>
      </c>
      <c r="V13">
        <f>Verdeelsleutels_absoluut!T13/Verdeelsleutels_absoluut!T$2</f>
        <v>6.4790575916230372E-2</v>
      </c>
      <c r="W13">
        <f>Verdeelsleutels_absoluut!U13/Verdeelsleutels_absoluut!U$2</f>
        <v>4.9382325743145515E-2</v>
      </c>
      <c r="X13">
        <f t="shared" si="3"/>
        <v>3.7134785312274918E-2</v>
      </c>
      <c r="Y13">
        <f t="shared" si="4"/>
        <v>2.2011296842406377E-2</v>
      </c>
      <c r="Z13">
        <v>0.5</v>
      </c>
    </row>
    <row r="14" spans="1:26">
      <c r="B14" t="s">
        <v>983</v>
      </c>
      <c r="C14" t="s">
        <v>1785</v>
      </c>
      <c r="D14">
        <f>Verdeelsleutels_absoluut!D14/Verdeelsleutels_absoluut!D$2</f>
        <v>0.14725043387219527</v>
      </c>
      <c r="E14">
        <f>Verdeelsleutels_absoluut!E14/Verdeelsleutels_absoluut!E$2</f>
        <v>0.13125898514211456</v>
      </c>
      <c r="F14">
        <f>Verdeelsleutels_absoluut!F14/Verdeelsleutels_absoluut!F$2</f>
        <v>6.131865292923367E-2</v>
      </c>
      <c r="G14">
        <f>Verdeelsleutels_absoluut!G14/Verdeelsleutels_absoluut!G$2</f>
        <v>0.13681366582938428</v>
      </c>
      <c r="H14">
        <f>Verdeelsleutels_absoluut!H14/Verdeelsleutels_absoluut!H$2</f>
        <v>0.47827605765216979</v>
      </c>
      <c r="I14">
        <f>Verdeelsleutels_absoluut!I14/Verdeelsleutels_absoluut!I$2</f>
        <v>0.25438327370586783</v>
      </c>
      <c r="J14">
        <f t="shared" si="1"/>
        <v>0.19144764852102997</v>
      </c>
      <c r="K14">
        <f t="shared" si="2"/>
        <v>0.22381517565798212</v>
      </c>
      <c r="L14">
        <f>Verdeelsleutels_absoluut!J14/Verdeelsleutels_absoluut!J$2</f>
        <v>9.8592404956928781E-2</v>
      </c>
      <c r="M14">
        <f>Verdeelsleutels_absoluut!K14/Verdeelsleutels_absoluut!K$2</f>
        <v>0.18048903057878354</v>
      </c>
      <c r="N14">
        <f>Verdeelsleutels_absoluut!L14/Verdeelsleutels_absoluut!L$2</f>
        <v>0.17534860260377727</v>
      </c>
      <c r="O14">
        <f>Verdeelsleutels_absoluut!M14/Verdeelsleutels_absoluut!M$2</f>
        <v>0.13616808350515602</v>
      </c>
      <c r="P14">
        <f>Verdeelsleutels_absoluut!N14/Verdeelsleutels_absoluut!N$2</f>
        <v>0.13040656737726727</v>
      </c>
      <c r="Q14">
        <f>Verdeelsleutels_absoluut!O14/Verdeelsleutels_absoluut!O$2</f>
        <v>0.20740176399917953</v>
      </c>
      <c r="R14">
        <f>Verdeelsleutels_absoluut!P14/Verdeelsleutels_absoluut!P$2</f>
        <v>8.3646310031034662E-2</v>
      </c>
      <c r="S14">
        <f>Verdeelsleutels_absoluut!Q14/Verdeelsleutels_absoluut!Q$2</f>
        <v>0.10507576120451534</v>
      </c>
      <c r="T14">
        <f>Verdeelsleutels_absoluut!R14/Verdeelsleutels_absoluut!R$2</f>
        <v>0.14330424886191198</v>
      </c>
      <c r="U14">
        <f>Verdeelsleutels_absoluut!S14/Verdeelsleutels_absoluut!S$2</f>
        <v>8.4776297734506997E-2</v>
      </c>
      <c r="V14">
        <f>Verdeelsleutels_absoluut!T14/Verdeelsleutels_absoluut!T$2</f>
        <v>9.5250244032301007E-2</v>
      </c>
      <c r="W14">
        <f>Verdeelsleutels_absoluut!U14/Verdeelsleutels_absoluut!U$2</f>
        <v>0.16863337100764289</v>
      </c>
      <c r="X14">
        <f t="shared" si="3"/>
        <v>0.14951996919245508</v>
      </c>
      <c r="Y14">
        <f t="shared" si="4"/>
        <v>0.18424904607648973</v>
      </c>
      <c r="Z14">
        <v>0</v>
      </c>
    </row>
    <row r="15" spans="1:26">
      <c r="B15" t="s">
        <v>1057</v>
      </c>
      <c r="C15" t="s">
        <v>1784</v>
      </c>
      <c r="D15">
        <f>Verdeelsleutels_absoluut!D15/Verdeelsleutels_absoluut!D$2</f>
        <v>6.4583177464533806E-2</v>
      </c>
      <c r="E15">
        <f>Verdeelsleutels_absoluut!E15/Verdeelsleutels_absoluut!E$2</f>
        <v>5.2997003032310953E-2</v>
      </c>
      <c r="F15">
        <f>Verdeelsleutels_absoluut!F15/Verdeelsleutels_absoluut!F$2</f>
        <v>2.3429783017680502E-2</v>
      </c>
      <c r="G15">
        <f>Verdeelsleutels_absoluut!G15/Verdeelsleutels_absoluut!G$2</f>
        <v>3.1642861458745654E-2</v>
      </c>
      <c r="H15">
        <f>Verdeelsleutels_absoluut!H15/Verdeelsleutels_absoluut!H$2</f>
        <v>0.15904295315396483</v>
      </c>
      <c r="I15">
        <f>Verdeelsleutels_absoluut!I15/Verdeelsleutels_absoluut!I$2</f>
        <v>0.16009282885955237</v>
      </c>
      <c r="J15">
        <f t="shared" si="1"/>
        <v>5.202687612998072E-2</v>
      </c>
      <c r="K15">
        <f t="shared" si="2"/>
        <v>0.12669583733534262</v>
      </c>
      <c r="L15">
        <f>Verdeelsleutels_absoluut!J15/Verdeelsleutels_absoluut!J$2</f>
        <v>7.6406726731916716E-2</v>
      </c>
      <c r="M15">
        <f>Verdeelsleutels_absoluut!K15/Verdeelsleutels_absoluut!K$2</f>
        <v>7.4149527479473121E-2</v>
      </c>
      <c r="N15">
        <f>Verdeelsleutels_absoluut!L15/Verdeelsleutels_absoluut!L$2</f>
        <v>7.1635853872796224E-2</v>
      </c>
      <c r="O15">
        <f>Verdeelsleutels_absoluut!M15/Verdeelsleutels_absoluut!M$2</f>
        <v>5.7832140971069847E-2</v>
      </c>
      <c r="P15">
        <f>Verdeelsleutels_absoluut!N15/Verdeelsleutels_absoluut!N$2</f>
        <v>6.5219507446704961E-2</v>
      </c>
      <c r="Q15">
        <f>Verdeelsleutels_absoluut!O15/Verdeelsleutels_absoluut!O$2</f>
        <v>9.3861165645969469E-2</v>
      </c>
      <c r="R15">
        <f>Verdeelsleutels_absoluut!P15/Verdeelsleutels_absoluut!P$2</f>
        <v>2.8615012361264531E-2</v>
      </c>
      <c r="S15">
        <f>Verdeelsleutels_absoluut!Q15/Verdeelsleutels_absoluut!Q$2</f>
        <v>1.9143874439175489E-2</v>
      </c>
      <c r="T15">
        <f>Verdeelsleutels_absoluut!R15/Verdeelsleutels_absoluut!R$2</f>
        <v>0.10233308042488619</v>
      </c>
      <c r="U15">
        <f>Verdeelsleutels_absoluut!S15/Verdeelsleutels_absoluut!S$2</f>
        <v>2.7938280017548937E-2</v>
      </c>
      <c r="V15">
        <f>Verdeelsleutels_absoluut!T15/Verdeelsleutels_absoluut!T$2</f>
        <v>2.9233960422397728E-2</v>
      </c>
      <c r="W15">
        <f>Verdeelsleutels_absoluut!U15/Verdeelsleutels_absoluut!U$2</f>
        <v>8.3779233815195656E-2</v>
      </c>
      <c r="X15">
        <f>(0.5*W15)+(0.5*P15)</f>
        <v>7.4499370630950301E-2</v>
      </c>
      <c r="Y15">
        <f t="shared" si="4"/>
        <v>8.6116447639961805E-2</v>
      </c>
      <c r="Z15">
        <v>0</v>
      </c>
    </row>
    <row r="16" spans="1:26">
      <c r="A16" s="1" t="s">
        <v>2030</v>
      </c>
      <c r="B16" t="str">
        <f>INDEX('ETLocal datasets'!B:C,MATCH(C16,'ETLocal datasets'!C:C,0),1)</f>
        <v>GM0003</v>
      </c>
      <c r="C16" t="str">
        <f>'ETLocal datasets'!C2</f>
        <v>Appingedam</v>
      </c>
      <c r="D16">
        <f>Verdeelsleutels_absoluut!D16/Verdeelsleutels_absoluut!D$2</f>
        <v>6.7821371665109285E-4</v>
      </c>
      <c r="E16">
        <f>Verdeelsleutels_absoluut!E16/Verdeelsleutels_absoluut!E$2</f>
        <v>1.0618531210154884E-3</v>
      </c>
      <c r="F16">
        <f>Verdeelsleutels_absoluut!F16/Verdeelsleutels_absoluut!F$2</f>
        <v>1.7124648539433684E-3</v>
      </c>
      <c r="G16">
        <f>Verdeelsleutels_absoluut!G16/Verdeelsleutels_absoluut!G$2</f>
        <v>1.4156114319254906E-3</v>
      </c>
      <c r="H16">
        <f>Verdeelsleutels_absoluut!H16/Verdeelsleutels_absoluut!H$2</f>
        <v>0</v>
      </c>
      <c r="I16">
        <f>Verdeelsleutels_absoluut!I16/Verdeelsleutels_absoluut!I$2</f>
        <v>0</v>
      </c>
      <c r="J16">
        <f t="shared" si="1"/>
        <v>1.189113602817412E-3</v>
      </c>
      <c r="K16">
        <f t="shared" si="2"/>
        <v>3.6805897230062759E-4</v>
      </c>
      <c r="L16">
        <f>Verdeelsleutels_absoluut!J16/Verdeelsleutels_absoluut!J$2</f>
        <v>2.3703999351661004E-3</v>
      </c>
      <c r="M16">
        <f>Verdeelsleutels_absoluut!K16/Verdeelsleutels_absoluut!K$2</f>
        <v>0</v>
      </c>
      <c r="N16">
        <f>Verdeelsleutels_absoluut!L16/Verdeelsleutels_absoluut!L$2</f>
        <v>6.5171462848518356E-4</v>
      </c>
      <c r="O16">
        <f>Verdeelsleutels_absoluut!M16/Verdeelsleutels_absoluut!M$2</f>
        <v>7.9729304924123015E-4</v>
      </c>
      <c r="P16">
        <f>Verdeelsleutels_absoluut!N16/Verdeelsleutels_absoluut!N$2</f>
        <v>8.7608293585126056E-4</v>
      </c>
      <c r="Q16">
        <f>Verdeelsleutels_absoluut!O16/Verdeelsleutels_absoluut!O$2</f>
        <v>1.2599994139537611E-4</v>
      </c>
      <c r="R16">
        <f>Verdeelsleutels_absoluut!P16/Verdeelsleutels_absoluut!P$2</f>
        <v>0</v>
      </c>
      <c r="S16">
        <f>Verdeelsleutels_absoluut!Q16/Verdeelsleutels_absoluut!Q$2</f>
        <v>2.8739761459979884E-4</v>
      </c>
      <c r="T16">
        <f>Verdeelsleutels_absoluut!R16/Verdeelsleutels_absoluut!R$2</f>
        <v>1.8968133535660092E-4</v>
      </c>
      <c r="U16">
        <f>Verdeelsleutels_absoluut!S16/Verdeelsleutels_absoluut!S$2</f>
        <v>7.37428707446163E-4</v>
      </c>
      <c r="V16">
        <f>Verdeelsleutels_absoluut!T16/Verdeelsleutels_absoluut!T$2</f>
        <v>5.4907267725618956E-4</v>
      </c>
      <c r="W16">
        <f>Verdeelsleutels_absoluut!U16/Verdeelsleutels_absoluut!U$2</f>
        <v>8.377923381519566E-4</v>
      </c>
      <c r="X16">
        <f t="shared" ref="X16:X77" si="5">(0.5*W16)+(0.5*P16)</f>
        <v>8.5693763700160858E-4</v>
      </c>
      <c r="Y16">
        <f t="shared" si="4"/>
        <v>4.1837501963786909E-4</v>
      </c>
      <c r="Z16">
        <v>0</v>
      </c>
    </row>
    <row r="17" spans="2:26">
      <c r="B17" t="str">
        <f>INDEX('ETLocal datasets'!B:C,MATCH(C17,'ETLocal datasets'!C:C,0),1)</f>
        <v>GM0009</v>
      </c>
      <c r="C17" t="str">
        <f>'ETLocal datasets'!C3</f>
        <v>Ten Boer</v>
      </c>
      <c r="D17">
        <f>Verdeelsleutels_absoluut!D17/Verdeelsleutels_absoluut!D$2</f>
        <v>4.2176433586467156E-4</v>
      </c>
      <c r="E17">
        <f>Verdeelsleutels_absoluut!E17/Verdeelsleutels_absoluut!E$2</f>
        <v>1.9801503728785379E-3</v>
      </c>
      <c r="F17">
        <f>Verdeelsleutels_absoluut!F17/Verdeelsleutels_absoluut!F$2</f>
        <v>3.7832532672746545E-3</v>
      </c>
      <c r="G17">
        <f>Verdeelsleutels_absoluut!G17/Verdeelsleutels_absoluut!G$2</f>
        <v>3.3848897043862992E-3</v>
      </c>
      <c r="H17">
        <f>Verdeelsleutels_absoluut!H17/Verdeelsleutels_absoluut!H$2</f>
        <v>0</v>
      </c>
      <c r="I17">
        <f>Verdeelsleutels_absoluut!I17/Verdeelsleutels_absoluut!I$2</f>
        <v>2.8827935375726752E-4</v>
      </c>
      <c r="J17">
        <f t="shared" si="1"/>
        <v>2.8433073516844912E-3</v>
      </c>
      <c r="K17">
        <f t="shared" si="2"/>
        <v>1.0933980449208157E-3</v>
      </c>
      <c r="L17">
        <f>Verdeelsleutels_absoluut!J17/Verdeelsleutels_absoluut!J$2</f>
        <v>2.2367814695357655E-3</v>
      </c>
      <c r="M17">
        <f>Verdeelsleutels_absoluut!K17/Verdeelsleutels_absoluut!K$2</f>
        <v>0</v>
      </c>
      <c r="N17">
        <f>Verdeelsleutels_absoluut!L17/Verdeelsleutels_absoluut!L$2</f>
        <v>8.4349410684924351E-4</v>
      </c>
      <c r="O17">
        <f>Verdeelsleutels_absoluut!M17/Verdeelsleutels_absoluut!M$2</f>
        <v>1.8378432038033963E-3</v>
      </c>
      <c r="P17">
        <f>Verdeelsleutels_absoluut!N17/Verdeelsleutels_absoluut!N$2</f>
        <v>2.920276452837535E-4</v>
      </c>
      <c r="Q17">
        <f>Verdeelsleutels_absoluut!O17/Verdeelsleutels_absoluut!O$2</f>
        <v>1.1720924780965217E-4</v>
      </c>
      <c r="R17">
        <f>Verdeelsleutels_absoluut!P17/Verdeelsleutels_absoluut!P$2</f>
        <v>0</v>
      </c>
      <c r="S17">
        <f>Verdeelsleutels_absoluut!Q17/Verdeelsleutels_absoluut!Q$2</f>
        <v>1.5966534144433266E-5</v>
      </c>
      <c r="T17">
        <f>Verdeelsleutels_absoluut!R17/Verdeelsleutels_absoluut!R$2</f>
        <v>0</v>
      </c>
      <c r="U17">
        <f>Verdeelsleutels_absoluut!S17/Verdeelsleutels_absoluut!S$2</f>
        <v>3.9205070522454235E-4</v>
      </c>
      <c r="V17">
        <f>Verdeelsleutels_absoluut!T17/Verdeelsleutels_absoluut!T$2</f>
        <v>2.3848611234359747E-4</v>
      </c>
      <c r="W17">
        <f>Verdeelsleutels_absoluut!U17/Verdeelsleutels_absoluut!U$2</f>
        <v>7.2714051990547168E-4</v>
      </c>
      <c r="X17">
        <f t="shared" si="5"/>
        <v>5.0958408259461256E-4</v>
      </c>
      <c r="Y17">
        <f t="shared" si="4"/>
        <v>2.7415918172363636E-4</v>
      </c>
      <c r="Z17">
        <v>0</v>
      </c>
    </row>
    <row r="18" spans="2:26">
      <c r="B18" t="str">
        <f>INDEX('ETLocal datasets'!B:C,MATCH(C18,'ETLocal datasets'!C:C,0),1)</f>
        <v>GM0010</v>
      </c>
      <c r="C18" t="str">
        <f>'ETLocal datasets'!C4</f>
        <v>Delfzijl</v>
      </c>
      <c r="D18">
        <f>Verdeelsleutels_absoluut!D18/Verdeelsleutels_absoluut!D$2</f>
        <v>1.4301450576527949E-3</v>
      </c>
      <c r="E18">
        <f>Verdeelsleutels_absoluut!E18/Verdeelsleutels_absoluut!E$2</f>
        <v>5.4628306875127855E-3</v>
      </c>
      <c r="F18">
        <f>Verdeelsleutels_absoluut!F18/Verdeelsleutels_absoluut!F$2</f>
        <v>2.6121348715837105E-3</v>
      </c>
      <c r="G18">
        <f>Verdeelsleutels_absoluut!G18/Verdeelsleutels_absoluut!G$2</f>
        <v>3.1277860601733507E-3</v>
      </c>
      <c r="H18">
        <f>Verdeelsleutels_absoluut!H18/Verdeelsleutels_absoluut!H$2</f>
        <v>4.665202785999781E-4</v>
      </c>
      <c r="I18">
        <f>Verdeelsleutels_absoluut!I18/Verdeelsleutels_absoluut!I$2</f>
        <v>7.794255461369819E-3</v>
      </c>
      <c r="J18">
        <f t="shared" si="1"/>
        <v>2.7019835351216109E-3</v>
      </c>
      <c r="K18">
        <f t="shared" si="2"/>
        <v>6.5809734170587369E-3</v>
      </c>
      <c r="L18">
        <f>Verdeelsleutels_absoluut!J18/Verdeelsleutels_absoluut!J$2</f>
        <v>2.2189557278279582E-2</v>
      </c>
      <c r="M18">
        <f>Verdeelsleutels_absoluut!K18/Verdeelsleutels_absoluut!K$2</f>
        <v>3.6958463194016072E-3</v>
      </c>
      <c r="N18">
        <f>Verdeelsleutels_absoluut!L18/Verdeelsleutels_absoluut!L$2</f>
        <v>7.259878028399276E-3</v>
      </c>
      <c r="O18">
        <f>Verdeelsleutels_absoluut!M18/Verdeelsleutels_absoluut!M$2</f>
        <v>4.6469261737043539E-3</v>
      </c>
      <c r="P18">
        <f>Verdeelsleutels_absoluut!N18/Verdeelsleutels_absoluut!N$2</f>
        <v>5.0942600343943673E-3</v>
      </c>
      <c r="Q18">
        <f>Verdeelsleutels_absoluut!O18/Verdeelsleutels_absoluut!O$2</f>
        <v>7.4720895478653268E-4</v>
      </c>
      <c r="R18">
        <f>Verdeelsleutels_absoluut!P18/Verdeelsleutels_absoluut!P$2</f>
        <v>1.3676292672663195E-4</v>
      </c>
      <c r="S18">
        <f>Verdeelsleutels_absoluut!Q18/Verdeelsleutels_absoluut!Q$2</f>
        <v>6.1790487138956747E-3</v>
      </c>
      <c r="T18">
        <f>Verdeelsleutels_absoluut!R18/Verdeelsleutels_absoluut!R$2</f>
        <v>1.5174506828528073E-3</v>
      </c>
      <c r="U18">
        <f>Verdeelsleutels_absoluut!S18/Verdeelsleutels_absoluut!S$2</f>
        <v>2.6043368275630316E-3</v>
      </c>
      <c r="V18">
        <f>Verdeelsleutels_absoluut!T18/Verdeelsleutels_absoluut!T$2</f>
        <v>3.7825006655426391E-3</v>
      </c>
      <c r="W18">
        <f>Verdeelsleutels_absoluut!U18/Verdeelsleutels_absoluut!U$2</f>
        <v>2.7741991574654411E-3</v>
      </c>
      <c r="X18">
        <f t="shared" si="5"/>
        <v>3.9342295959299044E-3</v>
      </c>
      <c r="Y18">
        <f t="shared" si="4"/>
        <v>2.0220172112438814E-3</v>
      </c>
      <c r="Z18">
        <v>0</v>
      </c>
    </row>
    <row r="19" spans="2:26">
      <c r="B19" t="str">
        <f>INDEX('ETLocal datasets'!B:C,MATCH(C19,'ETLocal datasets'!C:C,0),1)</f>
        <v>GM0014</v>
      </c>
      <c r="C19" t="str">
        <f>'ETLocal datasets'!C5</f>
        <v>Groningen</v>
      </c>
      <c r="D19">
        <f>Verdeelsleutels_absoluut!D19/Verdeelsleutels_absoluut!D$2</f>
        <v>1.1793604770421387E-2</v>
      </c>
      <c r="E19">
        <f>Verdeelsleutels_absoluut!E19/Verdeelsleutels_absoluut!E$2</f>
        <v>8.7668833020451166E-4</v>
      </c>
      <c r="F19">
        <f>Verdeelsleutels_absoluut!F19/Verdeelsleutels_absoluut!F$2</f>
        <v>1.8614543273917242E-3</v>
      </c>
      <c r="G19">
        <f>Verdeelsleutels_absoluut!G19/Verdeelsleutels_absoluut!G$2</f>
        <v>6.8807593990803456E-4</v>
      </c>
      <c r="H19">
        <f>Verdeelsleutels_absoluut!H19/Verdeelsleutels_absoluut!H$2</f>
        <v>1.6120258417414586E-7</v>
      </c>
      <c r="I19">
        <f>Verdeelsleutels_absoluut!I19/Verdeelsleutels_absoluut!I$2</f>
        <v>2.5790376893059598E-4</v>
      </c>
      <c r="J19">
        <f t="shared" si="1"/>
        <v>5.7800958193621687E-4</v>
      </c>
      <c r="K19">
        <f t="shared" si="2"/>
        <v>3.6974853338473003E-4</v>
      </c>
      <c r="L19">
        <f>Verdeelsleutels_absoluut!J19/Verdeelsleutels_absoluut!J$2</f>
        <v>7.2096680807506701E-4</v>
      </c>
      <c r="M19">
        <f>Verdeelsleutels_absoluut!K19/Verdeelsleutels_absoluut!K$2</f>
        <v>0</v>
      </c>
      <c r="N19">
        <f>Verdeelsleutels_absoluut!L19/Verdeelsleutels_absoluut!L$2</f>
        <v>2.5590265859683897E-4</v>
      </c>
      <c r="O19">
        <f>Verdeelsleutels_absoluut!M19/Verdeelsleutels_absoluut!M$2</f>
        <v>1.2444568457870685E-3</v>
      </c>
      <c r="P19">
        <f>Verdeelsleutels_absoluut!N19/Verdeelsleutels_absoluut!N$2</f>
        <v>1.4276907102761284E-2</v>
      </c>
      <c r="Q19">
        <f>Verdeelsleutels_absoluut!O19/Verdeelsleutels_absoluut!O$2</f>
        <v>4.3074398570047174E-4</v>
      </c>
      <c r="R19">
        <f>Verdeelsleutels_absoluut!P19/Verdeelsleutels_absoluut!P$2</f>
        <v>0</v>
      </c>
      <c r="S19">
        <f>Verdeelsleutels_absoluut!Q19/Verdeelsleutels_absoluut!Q$2</f>
        <v>9.1009244623269623E-4</v>
      </c>
      <c r="T19">
        <f>Verdeelsleutels_absoluut!R19/Verdeelsleutels_absoluut!R$2</f>
        <v>5.0265553869499238E-3</v>
      </c>
      <c r="U19">
        <f>Verdeelsleutels_absoluut!S19/Verdeelsleutels_absoluut!S$2</f>
        <v>3.575129050023803E-3</v>
      </c>
      <c r="V19">
        <f>Verdeelsleutels_absoluut!T19/Verdeelsleutels_absoluut!T$2</f>
        <v>2.7342710089626409E-3</v>
      </c>
      <c r="W19">
        <f>Verdeelsleutels_absoluut!U19/Verdeelsleutels_absoluut!U$2</f>
        <v>5.5246872110209207E-3</v>
      </c>
      <c r="X19">
        <f t="shared" si="5"/>
        <v>9.9007971568911019E-3</v>
      </c>
      <c r="Y19">
        <f t="shared" si="4"/>
        <v>4.2187652541767241E-3</v>
      </c>
      <c r="Z19">
        <v>0</v>
      </c>
    </row>
    <row r="20" spans="2:26">
      <c r="B20" t="str">
        <f>INDEX('ETLocal datasets'!B:C,MATCH(C20,'ETLocal datasets'!C:C,0),1)</f>
        <v>GM0015</v>
      </c>
      <c r="C20" t="str">
        <f>'ETLocal datasets'!C6</f>
        <v>Grootegast</v>
      </c>
      <c r="D20">
        <f>Verdeelsleutels_absoluut!D20/Verdeelsleutels_absoluut!D$2</f>
        <v>7.0540938654495972E-4</v>
      </c>
      <c r="E20">
        <f>Verdeelsleutels_absoluut!E20/Verdeelsleutels_absoluut!E$2</f>
        <v>3.1419881831906572E-3</v>
      </c>
      <c r="F20">
        <f>Verdeelsleutels_absoluut!F20/Verdeelsleutels_absoluut!F$2</f>
        <v>6.8844193574401531E-3</v>
      </c>
      <c r="G20">
        <f>Verdeelsleutels_absoluut!G20/Verdeelsleutels_absoluut!G$2</f>
        <v>4.4681777208902566E-3</v>
      </c>
      <c r="H20">
        <f>Verdeelsleutels_absoluut!H20/Verdeelsleutels_absoluut!H$2</f>
        <v>9.8736582806664336E-5</v>
      </c>
      <c r="I20">
        <f>Verdeelsleutels_absoluut!I20/Verdeelsleutels_absoluut!I$2</f>
        <v>2.1139901664147965E-3</v>
      </c>
      <c r="J20">
        <f t="shared" si="1"/>
        <v>3.7690671387968816E-3</v>
      </c>
      <c r="K20">
        <f t="shared" si="2"/>
        <v>2.7260789305784162E-3</v>
      </c>
      <c r="L20">
        <f>Verdeelsleutels_absoluut!J20/Verdeelsleutels_absoluut!J$2</f>
        <v>2.3310126250651532E-4</v>
      </c>
      <c r="M20">
        <f>Verdeelsleutels_absoluut!K20/Verdeelsleutels_absoluut!K$2</f>
        <v>0</v>
      </c>
      <c r="N20">
        <f>Verdeelsleutels_absoluut!L20/Verdeelsleutels_absoluut!L$2</f>
        <v>7.8280066393445066E-4</v>
      </c>
      <c r="O20">
        <f>Verdeelsleutels_absoluut!M20/Verdeelsleutels_absoluut!M$2</f>
        <v>3.5272280271535744E-3</v>
      </c>
      <c r="P20">
        <f>Verdeelsleutels_absoluut!N20/Verdeelsleutels_absoluut!N$2</f>
        <v>1.2005580972776534E-3</v>
      </c>
      <c r="Q20">
        <f>Verdeelsleutels_absoluut!O20/Verdeelsleutels_absoluut!O$2</f>
        <v>4.3953467928619569E-5</v>
      </c>
      <c r="R20">
        <f>Verdeelsleutels_absoluut!P20/Verdeelsleutels_absoluut!P$2</f>
        <v>2.7352585345326389E-4</v>
      </c>
      <c r="S20">
        <f>Verdeelsleutels_absoluut!Q20/Verdeelsleutels_absoluut!Q$2</f>
        <v>1.0537912535325956E-3</v>
      </c>
      <c r="T20">
        <f>Verdeelsleutels_absoluut!R20/Verdeelsleutels_absoluut!R$2</f>
        <v>2.8452200303490138E-4</v>
      </c>
      <c r="U20">
        <f>Verdeelsleutels_absoluut!S20/Verdeelsleutels_absoluut!S$2</f>
        <v>6.067451390379822E-4</v>
      </c>
      <c r="V20">
        <f>Verdeelsleutels_absoluut!T20/Verdeelsleutels_absoluut!T$2</f>
        <v>7.431892803265596E-4</v>
      </c>
      <c r="W20">
        <f>Verdeelsleutels_absoluut!U20/Verdeelsleutels_absoluut!U$2</f>
        <v>1.3831477280810604E-3</v>
      </c>
      <c r="X20">
        <f t="shared" si="5"/>
        <v>1.291852912679357E-3</v>
      </c>
      <c r="Y20">
        <f t="shared" si="4"/>
        <v>5.4311324582891464E-4</v>
      </c>
      <c r="Z20">
        <v>0</v>
      </c>
    </row>
    <row r="21" spans="2:26">
      <c r="B21" t="str">
        <f>INDEX('ETLocal datasets'!B:C,MATCH(C21,'ETLocal datasets'!C:C,0),1)</f>
        <v>GM0017</v>
      </c>
      <c r="C21" t="str">
        <f>'ETLocal datasets'!C7</f>
        <v>Haren</v>
      </c>
      <c r="D21">
        <f>Verdeelsleutels_absoluut!D21/Verdeelsleutels_absoluut!D$2</f>
        <v>1.168314406015034E-3</v>
      </c>
      <c r="E21">
        <f>Verdeelsleutels_absoluut!E21/Verdeelsleutels_absoluut!E$2</f>
        <v>8.863865227356876E-4</v>
      </c>
      <c r="F21">
        <f>Verdeelsleutels_absoluut!F21/Verdeelsleutels_absoluut!F$2</f>
        <v>1.6974591408032865E-3</v>
      </c>
      <c r="G21">
        <f>Verdeelsleutels_absoluut!G21/Verdeelsleutels_absoluut!G$2</f>
        <v>5.3886950849428518E-4</v>
      </c>
      <c r="H21">
        <f>Verdeelsleutels_absoluut!H21/Verdeelsleutels_absoluut!H$2</f>
        <v>0</v>
      </c>
      <c r="I21">
        <f>Verdeelsleutels_absoluut!I21/Verdeelsleutels_absoluut!I$2</f>
        <v>0</v>
      </c>
      <c r="J21">
        <f t="shared" si="1"/>
        <v>4.5265038713519952E-4</v>
      </c>
      <c r="K21">
        <f t="shared" si="2"/>
        <v>1.4010607220851416E-4</v>
      </c>
      <c r="L21">
        <f>Verdeelsleutels_absoluut!J21/Verdeelsleutels_absoluut!J$2</f>
        <v>4.1655064318880616E-4</v>
      </c>
      <c r="M21">
        <f>Verdeelsleutels_absoluut!K21/Verdeelsleutels_absoluut!K$2</f>
        <v>0</v>
      </c>
      <c r="N21">
        <f>Verdeelsleutels_absoluut!L21/Verdeelsleutels_absoluut!L$2</f>
        <v>3.7509525012083142E-4</v>
      </c>
      <c r="O21">
        <f>Verdeelsleutels_absoluut!M21/Verdeelsleutels_absoluut!M$2</f>
        <v>1.2457983371767063E-3</v>
      </c>
      <c r="P21">
        <f>Verdeelsleutels_absoluut!N21/Verdeelsleutels_absoluut!N$2</f>
        <v>5.1916025828222846E-4</v>
      </c>
      <c r="Q21">
        <f>Verdeelsleutels_absoluut!O21/Verdeelsleutels_absoluut!O$2</f>
        <v>7.999531163008761E-4</v>
      </c>
      <c r="R21">
        <f>Verdeelsleutels_absoluut!P21/Verdeelsleutels_absoluut!P$2</f>
        <v>1.0520225132817842E-5</v>
      </c>
      <c r="S21">
        <f>Verdeelsleutels_absoluut!Q21/Verdeelsleutels_absoluut!Q$2</f>
        <v>7.903434401494467E-3</v>
      </c>
      <c r="T21">
        <f>Verdeelsleutels_absoluut!R21/Verdeelsleutels_absoluut!R$2</f>
        <v>2.1813353566009107E-3</v>
      </c>
      <c r="U21">
        <f>Verdeelsleutels_absoluut!S21/Verdeelsleutels_absoluut!S$2</f>
        <v>4.7886193280997679E-3</v>
      </c>
      <c r="V21">
        <f>Verdeelsleutels_absoluut!T21/Verdeelsleutels_absoluut!T$2</f>
        <v>5.718120507587186E-3</v>
      </c>
      <c r="W21">
        <f>Verdeelsleutels_absoluut!U21/Verdeelsleutels_absoluut!U$2</f>
        <v>1.2724959098345755E-3</v>
      </c>
      <c r="X21">
        <f t="shared" si="5"/>
        <v>8.9582808405840194E-4</v>
      </c>
      <c r="Y21">
        <f t="shared" si="4"/>
        <v>8.3830310340388646E-4</v>
      </c>
      <c r="Z21">
        <v>0</v>
      </c>
    </row>
    <row r="22" spans="2:26">
      <c r="B22" t="str">
        <f>INDEX('ETLocal datasets'!B:C,MATCH(C22,'ETLocal datasets'!C:C,0),1)</f>
        <v>GM0022</v>
      </c>
      <c r="C22" t="str">
        <f>'ETLocal datasets'!C8</f>
        <v>Leek</v>
      </c>
      <c r="D22">
        <f>Verdeelsleutels_absoluut!D22/Verdeelsleutels_absoluut!D$2</f>
        <v>1.1417552305229386E-3</v>
      </c>
      <c r="E22">
        <f>Verdeelsleutels_absoluut!E22/Verdeelsleutels_absoluut!E$2</f>
        <v>1.8256126437286976E-3</v>
      </c>
      <c r="F22">
        <f>Verdeelsleutels_absoluut!F22/Verdeelsleutels_absoluut!F$2</f>
        <v>3.6489184961326941E-3</v>
      </c>
      <c r="G22">
        <f>Verdeelsleutels_absoluut!G22/Verdeelsleutels_absoluut!G$2</f>
        <v>2.607413216730357E-3</v>
      </c>
      <c r="H22">
        <f>Verdeelsleutels_absoluut!H22/Verdeelsleutels_absoluut!H$2</f>
        <v>1.6200859709501658E-5</v>
      </c>
      <c r="I22">
        <f>Verdeelsleutels_absoluut!I22/Verdeelsleutels_absoluut!I$2</f>
        <v>5.694411697664525E-3</v>
      </c>
      <c r="J22">
        <f t="shared" si="1"/>
        <v>2.1928192396070199E-3</v>
      </c>
      <c r="K22">
        <f t="shared" si="2"/>
        <v>4.8917920926216411E-3</v>
      </c>
      <c r="L22">
        <f>Verdeelsleutels_absoluut!J22/Verdeelsleutels_absoluut!J$2</f>
        <v>2.2259797981292938E-4</v>
      </c>
      <c r="M22">
        <f>Verdeelsleutels_absoluut!K22/Verdeelsleutels_absoluut!K$2</f>
        <v>0</v>
      </c>
      <c r="N22">
        <f>Verdeelsleutels_absoluut!L22/Verdeelsleutels_absoluut!L$2</f>
        <v>6.7622065480563316E-4</v>
      </c>
      <c r="O22">
        <f>Verdeelsleutels_absoluut!M22/Verdeelsleutels_absoluut!M$2</f>
        <v>2.2930559486870599E-3</v>
      </c>
      <c r="P22">
        <f>Verdeelsleutels_absoluut!N22/Verdeelsleutels_absoluut!N$2</f>
        <v>6.1650280671014638E-4</v>
      </c>
      <c r="Q22">
        <f>Verdeelsleutels_absoluut!O22/Verdeelsleutels_absoluut!O$2</f>
        <v>3.721393617956457E-4</v>
      </c>
      <c r="R22">
        <f>Verdeelsleutels_absoluut!P22/Verdeelsleutels_absoluut!P$2</f>
        <v>0</v>
      </c>
      <c r="S22">
        <f>Verdeelsleutels_absoluut!Q22/Verdeelsleutels_absoluut!Q$2</f>
        <v>1.7084191534543598E-3</v>
      </c>
      <c r="T22">
        <f>Verdeelsleutels_absoluut!R22/Verdeelsleutels_absoluut!R$2</f>
        <v>1.1380880121396055E-3</v>
      </c>
      <c r="U22">
        <f>Verdeelsleutels_absoluut!S22/Verdeelsleutels_absoluut!S$2</f>
        <v>9.2411951945784983E-4</v>
      </c>
      <c r="V22">
        <f>Verdeelsleutels_absoluut!T22/Verdeelsleutels_absoluut!T$2</f>
        <v>1.2090691276954476E-3</v>
      </c>
      <c r="W22">
        <f>Verdeelsleutels_absoluut!U22/Verdeelsleutels_absoluut!U$2</f>
        <v>1.7151031828205147E-3</v>
      </c>
      <c r="X22">
        <f t="shared" si="5"/>
        <v>1.1658029947653305E-3</v>
      </c>
      <c r="Y22">
        <f t="shared" si="4"/>
        <v>6.896048149835196E-4</v>
      </c>
      <c r="Z22">
        <v>0</v>
      </c>
    </row>
    <row r="23" spans="2:26">
      <c r="B23" t="str">
        <f>INDEX('ETLocal datasets'!B:C,MATCH(C23,'ETLocal datasets'!C:C,0),1)</f>
        <v>GM0024</v>
      </c>
      <c r="C23" t="str">
        <f>'ETLocal datasets'!C9</f>
        <v>Loppersum</v>
      </c>
      <c r="D23">
        <f>Verdeelsleutels_absoluut!D23/Verdeelsleutels_absoluut!D$2</f>
        <v>5.5629610714816194E-4</v>
      </c>
      <c r="E23">
        <f>Verdeelsleutels_absoluut!E23/Verdeelsleutels_absoluut!E$2</f>
        <v>5.5492548720340457E-3</v>
      </c>
      <c r="F23">
        <f>Verdeelsleutels_absoluut!F23/Verdeelsleutels_absoluut!F$2</f>
        <v>5.0391846556550081E-3</v>
      </c>
      <c r="G23">
        <f>Verdeelsleutels_absoluut!G23/Verdeelsleutels_absoluut!G$2</f>
        <v>5.365265975877883E-3</v>
      </c>
      <c r="H23">
        <f>Verdeelsleutels_absoluut!H23/Verdeelsleutels_absoluut!H$2</f>
        <v>8.0601292087072931E-8</v>
      </c>
      <c r="I23">
        <f>Verdeelsleutels_absoluut!I23/Verdeelsleutels_absoluut!I$2</f>
        <v>3.7118634712939949E-3</v>
      </c>
      <c r="J23">
        <f t="shared" si="1"/>
        <v>4.5068363159441547E-3</v>
      </c>
      <c r="K23">
        <f t="shared" si="2"/>
        <v>4.1417481224858051E-3</v>
      </c>
      <c r="L23">
        <f>Verdeelsleutels_absoluut!J23/Verdeelsleutels_absoluut!J$2</f>
        <v>1.4079889161722266E-2</v>
      </c>
      <c r="M23">
        <f>Verdeelsleutels_absoluut!K23/Verdeelsleutels_absoluut!K$2</f>
        <v>4.7258660673664306E-3</v>
      </c>
      <c r="N23">
        <f>Verdeelsleutels_absoluut!L23/Verdeelsleutels_absoluut!L$2</f>
        <v>5.8707975357189853E-3</v>
      </c>
      <c r="O23">
        <f>Verdeelsleutels_absoluut!M23/Verdeelsleutels_absoluut!M$2</f>
        <v>4.6048927768290449E-3</v>
      </c>
      <c r="P23">
        <f>Verdeelsleutels_absoluut!N23/Verdeelsleutels_absoluut!N$2</f>
        <v>5.1916025828222846E-4</v>
      </c>
      <c r="Q23">
        <f>Verdeelsleutels_absoluut!O23/Verdeelsleutels_absoluut!O$2</f>
        <v>3.2818589386702612E-4</v>
      </c>
      <c r="R23">
        <f>Verdeelsleutels_absoluut!P23/Verdeelsleutels_absoluut!P$2</f>
        <v>0</v>
      </c>
      <c r="S23">
        <f>Verdeelsleutels_absoluut!Q23/Verdeelsleutels_absoluut!Q$2</f>
        <v>5.1092909262186452E-4</v>
      </c>
      <c r="T23">
        <f>Verdeelsleutels_absoluut!R23/Verdeelsleutels_absoluut!R$2</f>
        <v>0</v>
      </c>
      <c r="U23">
        <f>Verdeelsleutels_absoluut!S23/Verdeelsleutels_absoluut!S$2</f>
        <v>8.8678135705551255E-4</v>
      </c>
      <c r="V23">
        <f>Verdeelsleutels_absoluut!T23/Verdeelsleutels_absoluut!T$2</f>
        <v>7.0436595971248557E-4</v>
      </c>
      <c r="W23">
        <f>Verdeelsleutels_absoluut!U23/Verdeelsleutels_absoluut!U$2</f>
        <v>1.7309105854271555E-3</v>
      </c>
      <c r="X23">
        <f t="shared" si="5"/>
        <v>1.1250354218546919E-3</v>
      </c>
      <c r="Y23">
        <f t="shared" si="4"/>
        <v>6.4692570506209249E-4</v>
      </c>
      <c r="Z23">
        <v>0</v>
      </c>
    </row>
    <row r="24" spans="2:26">
      <c r="B24" t="str">
        <f>INDEX('ETLocal datasets'!B:C,MATCH(C24,'ETLocal datasets'!C:C,0),1)</f>
        <v>GM0025</v>
      </c>
      <c r="C24" t="str">
        <f>'ETLocal datasets'!C10</f>
        <v>Marum</v>
      </c>
      <c r="D24">
        <f>Verdeelsleutels_absoluut!D24/Verdeelsleutels_absoluut!D$2</f>
        <v>6.0663702801553253E-4</v>
      </c>
      <c r="E24">
        <f>Verdeelsleutels_absoluut!E24/Verdeelsleutels_absoluut!E$2</f>
        <v>2.2684044055806736E-3</v>
      </c>
      <c r="F24">
        <f>Verdeelsleutels_absoluut!F24/Verdeelsleutels_absoluut!F$2</f>
        <v>4.4556145192004241E-3</v>
      </c>
      <c r="G24">
        <f>Verdeelsleutels_absoluut!G24/Verdeelsleutels_absoluut!G$2</f>
        <v>2.7714169801851393E-3</v>
      </c>
      <c r="H24">
        <f>Verdeelsleutels_absoluut!H24/Verdeelsleutels_absoluut!H$2</f>
        <v>4.1919926001565758E-3</v>
      </c>
      <c r="I24">
        <f>Verdeelsleutels_absoluut!I24/Verdeelsleutels_absoluut!I$2</f>
        <v>7.5839978490868979E-4</v>
      </c>
      <c r="J24">
        <f t="shared" si="1"/>
        <v>2.998709079380569E-3</v>
      </c>
      <c r="K24">
        <f t="shared" si="2"/>
        <v>1.2817842556805668E-3</v>
      </c>
      <c r="L24">
        <f>Verdeelsleutels_absoluut!J24/Verdeelsleutels_absoluut!J$2</f>
        <v>1.7396061961251719E-4</v>
      </c>
      <c r="M24">
        <f>Verdeelsleutels_absoluut!K24/Verdeelsleutels_absoluut!K$2</f>
        <v>0</v>
      </c>
      <c r="N24">
        <f>Verdeelsleutels_absoluut!L24/Verdeelsleutels_absoluut!L$2</f>
        <v>8.8961116616259519E-4</v>
      </c>
      <c r="O24">
        <f>Verdeelsleutels_absoluut!M24/Verdeelsleutels_absoluut!M$2</f>
        <v>2.5313942522459921E-3</v>
      </c>
      <c r="P24">
        <f>Verdeelsleutels_absoluut!N24/Verdeelsleutels_absoluut!N$2</f>
        <v>1.9468509685583569E-4</v>
      </c>
      <c r="Q24">
        <f>Verdeelsleutels_absoluut!O24/Verdeelsleutels_absoluut!O$2</f>
        <v>4.1902306091950656E-4</v>
      </c>
      <c r="R24">
        <f>Verdeelsleutels_absoluut!P24/Verdeelsleutels_absoluut!P$2</f>
        <v>2.1040450265635685E-5</v>
      </c>
      <c r="S24">
        <f>Verdeelsleutels_absoluut!Q24/Verdeelsleutels_absoluut!Q$2</f>
        <v>1.9159840973319921E-4</v>
      </c>
      <c r="T24">
        <f>Verdeelsleutels_absoluut!R24/Verdeelsleutels_absoluut!R$2</f>
        <v>0</v>
      </c>
      <c r="U24">
        <f>Verdeelsleutels_absoluut!S24/Verdeelsleutels_absoluut!S$2</f>
        <v>4.8539611123038582E-4</v>
      </c>
      <c r="V24">
        <f>Verdeelsleutels_absoluut!T24/Verdeelsleutels_absoluut!T$2</f>
        <v>3.5495607418581951E-4</v>
      </c>
      <c r="W24">
        <f>Verdeelsleutels_absoluut!U24/Verdeelsleutels_absoluut!U$2</f>
        <v>1.3831477280810604E-3</v>
      </c>
      <c r="X24">
        <f t="shared" si="5"/>
        <v>7.8891641246844803E-4</v>
      </c>
      <c r="Y24">
        <f t="shared" si="4"/>
        <v>5.6698040153908315E-4</v>
      </c>
      <c r="Z24">
        <v>0</v>
      </c>
    </row>
    <row r="25" spans="2:26">
      <c r="B25" t="str">
        <f>INDEX('ETLocal datasets'!B:C,MATCH(C25,'ETLocal datasets'!C:C,0),1)</f>
        <v>GM0034</v>
      </c>
      <c r="C25" t="str">
        <f>'ETLocal datasets'!C11</f>
        <v>Almere</v>
      </c>
      <c r="D25">
        <f>Verdeelsleutels_absoluut!D25/Verdeelsleutels_absoluut!D$2</f>
        <v>1.2029975645988294E-2</v>
      </c>
      <c r="E25">
        <f>Verdeelsleutels_absoluut!E25/Verdeelsleutels_absoluut!E$2</f>
        <v>6.6342422820553891E-4</v>
      </c>
      <c r="F25">
        <f>Verdeelsleutels_absoluut!F25/Verdeelsleutels_absoluut!F$2</f>
        <v>1.0862322757445167E-4</v>
      </c>
      <c r="G25">
        <f>Verdeelsleutels_absoluut!G25/Verdeelsleutels_absoluut!G$2</f>
        <v>4.2357362967456965E-4</v>
      </c>
      <c r="H25">
        <f>Verdeelsleutels_absoluut!H25/Verdeelsleutels_absoluut!H$2</f>
        <v>0</v>
      </c>
      <c r="I25">
        <f>Verdeelsleutels_absoluut!I25/Verdeelsleutels_absoluut!I$2</f>
        <v>0</v>
      </c>
      <c r="J25">
        <f t="shared" si="1"/>
        <v>3.558018489266385E-4</v>
      </c>
      <c r="K25">
        <f t="shared" si="2"/>
        <v>1.1012914371538812E-4</v>
      </c>
      <c r="L25">
        <f>Verdeelsleutels_absoluut!J25/Verdeelsleutels_absoluut!J$2</f>
        <v>9.8915858321697164E-4</v>
      </c>
      <c r="M25">
        <f>Verdeelsleutels_absoluut!K25/Verdeelsleutels_absoluut!K$2</f>
        <v>3.8303188253909202E-3</v>
      </c>
      <c r="N25">
        <f>Verdeelsleutels_absoluut!L25/Verdeelsleutels_absoluut!L$2</f>
        <v>1.0131646871258549E-3</v>
      </c>
      <c r="O25">
        <f>Verdeelsleutels_absoluut!M25/Verdeelsleutels_absoluut!M$2</f>
        <v>1.4492578646050627E-3</v>
      </c>
      <c r="P25">
        <f>Verdeelsleutels_absoluut!N25/Verdeelsleutels_absoluut!N$2</f>
        <v>2.8878289366948959E-2</v>
      </c>
      <c r="Q25">
        <f>Verdeelsleutels_absoluut!O25/Verdeelsleutels_absoluut!O$2</f>
        <v>8.022973012570692E-3</v>
      </c>
      <c r="R25">
        <f>Verdeelsleutels_absoluut!P25/Verdeelsleutels_absoluut!P$2</f>
        <v>7.0485508389879546E-4</v>
      </c>
      <c r="S25">
        <f>Verdeelsleutels_absoluut!Q25/Verdeelsleutels_absoluut!Q$2</f>
        <v>7.3765387747281698E-3</v>
      </c>
      <c r="T25">
        <f>Verdeelsleutels_absoluut!R25/Verdeelsleutels_absoluut!R$2</f>
        <v>5.5007587253414264E-3</v>
      </c>
      <c r="U25">
        <f>Verdeelsleutels_absoluut!S25/Verdeelsleutels_absoluut!S$2</f>
        <v>9.0171662201644753E-3</v>
      </c>
      <c r="V25">
        <f>Verdeelsleutels_absoluut!T25/Verdeelsleutels_absoluut!T$2</f>
        <v>8.241636347501996E-3</v>
      </c>
      <c r="W25">
        <f>Verdeelsleutels_absoluut!U25/Verdeelsleutels_absoluut!U$2</f>
        <v>8.0222568228701507E-3</v>
      </c>
      <c r="X25">
        <f t="shared" si="5"/>
        <v>1.8450273094909556E-2</v>
      </c>
      <c r="Y25">
        <f t="shared" si="4"/>
        <v>1.2193893045506238E-2</v>
      </c>
      <c r="Z25">
        <v>0</v>
      </c>
    </row>
    <row r="26" spans="2:26">
      <c r="B26" t="str">
        <f>INDEX('ETLocal datasets'!B:C,MATCH(C26,'ETLocal datasets'!C:C,0),1)</f>
        <v>GM0037</v>
      </c>
      <c r="C26" t="str">
        <f>'ETLocal datasets'!C12</f>
        <v>Stadskanaal</v>
      </c>
      <c r="D26">
        <f>Verdeelsleutels_absoluut!D26/Verdeelsleutels_absoluut!D$2</f>
        <v>1.8394109579917745E-3</v>
      </c>
      <c r="E26">
        <f>Verdeelsleutels_absoluut!E26/Verdeelsleutels_absoluut!E$2</f>
        <v>4.4398155760040706E-3</v>
      </c>
      <c r="F26">
        <f>Verdeelsleutels_absoluut!F26/Verdeelsleutels_absoluut!F$2</f>
        <v>5.290464536220062E-4</v>
      </c>
      <c r="G26">
        <f>Verdeelsleutels_absoluut!G26/Verdeelsleutels_absoluut!G$2</f>
        <v>1.2633222230031926E-3</v>
      </c>
      <c r="H26">
        <f>Verdeelsleutels_absoluut!H26/Verdeelsleutels_absoluut!H$2</f>
        <v>3.2240516834829172E-7</v>
      </c>
      <c r="I26">
        <f>Verdeelsleutels_absoluut!I26/Verdeelsleutels_absoluut!I$2</f>
        <v>4.9854418359259181E-3</v>
      </c>
      <c r="J26">
        <f t="shared" si="1"/>
        <v>1.0612422521496174E-3</v>
      </c>
      <c r="K26">
        <f t="shared" si="2"/>
        <v>4.0176907365660096E-3</v>
      </c>
      <c r="L26">
        <f>Verdeelsleutels_absoluut!J26/Verdeelsleutels_absoluut!J$2</f>
        <v>8.4473844618016495E-3</v>
      </c>
      <c r="M26">
        <f>Verdeelsleutels_absoluut!K26/Verdeelsleutels_absoluut!K$2</f>
        <v>1.2178517372889615E-3</v>
      </c>
      <c r="N26">
        <f>Verdeelsleutels_absoluut!L26/Verdeelsleutels_absoluut!L$2</f>
        <v>6.9051214893630615E-3</v>
      </c>
      <c r="O26">
        <f>Verdeelsleutels_absoluut!M26/Verdeelsleutels_absoluut!M$2</f>
        <v>4.1541516699108404E-3</v>
      </c>
      <c r="P26">
        <f>Verdeelsleutels_absoluut!N26/Verdeelsleutels_absoluut!N$2</f>
        <v>2.4335637106979459E-3</v>
      </c>
      <c r="Q26">
        <f>Verdeelsleutels_absoluut!O26/Verdeelsleutels_absoluut!O$2</f>
        <v>1.6350690069446478E-3</v>
      </c>
      <c r="R26">
        <f>Verdeelsleutels_absoluut!P26/Verdeelsleutels_absoluut!P$2</f>
        <v>2.2092472778917468E-4</v>
      </c>
      <c r="S26">
        <f>Verdeelsleutels_absoluut!Q26/Verdeelsleutels_absoluut!Q$2</f>
        <v>1.6764860851654932E-3</v>
      </c>
      <c r="T26">
        <f>Verdeelsleutels_absoluut!R26/Verdeelsleutels_absoluut!R$2</f>
        <v>1.4226100151745068E-3</v>
      </c>
      <c r="U26">
        <f>Verdeelsleutels_absoluut!S26/Verdeelsleutels_absoluut!S$2</f>
        <v>2.0069262291256334E-3</v>
      </c>
      <c r="V26">
        <f>Verdeelsleutels_absoluut!T26/Verdeelsleutels_absoluut!T$2</f>
        <v>1.8579732008163991E-3</v>
      </c>
      <c r="W26">
        <f>Verdeelsleutels_absoluut!U26/Verdeelsleutels_absoluut!U$2</f>
        <v>3.1219620148115364E-3</v>
      </c>
      <c r="X26">
        <f t="shared" si="5"/>
        <v>2.7777628627547414E-3</v>
      </c>
      <c r="Y26">
        <f t="shared" si="4"/>
        <v>2.0921465492686852E-3</v>
      </c>
      <c r="Z26">
        <v>0</v>
      </c>
    </row>
    <row r="27" spans="2:26">
      <c r="B27" t="str">
        <f>INDEX('ETLocal datasets'!B:C,MATCH(C27,'ETLocal datasets'!C:C,0),1)</f>
        <v>GM0047</v>
      </c>
      <c r="C27" t="str">
        <f>'ETLocal datasets'!C13</f>
        <v>Veendam</v>
      </c>
      <c r="D27">
        <f>Verdeelsleutels_absoluut!D27/Verdeelsleutels_absoluut!D$2</f>
        <v>1.5907152362814769E-3</v>
      </c>
      <c r="E27">
        <f>Verdeelsleutels_absoluut!E27/Verdeelsleutels_absoluut!E$2</f>
        <v>2.4717893575201921E-3</v>
      </c>
      <c r="F27">
        <f>Verdeelsleutels_absoluut!F27/Verdeelsleutels_absoluut!F$2</f>
        <v>3.4782248528014128E-4</v>
      </c>
      <c r="G27">
        <f>Verdeelsleutels_absoluut!G27/Verdeelsleutels_absoluut!G$2</f>
        <v>4.1740807465747261E-4</v>
      </c>
      <c r="H27">
        <f>Verdeelsleutels_absoluut!H27/Verdeelsleutels_absoluut!H$2</f>
        <v>1.5046649206814774E-3</v>
      </c>
      <c r="I27">
        <f>Verdeelsleutels_absoluut!I27/Verdeelsleutels_absoluut!I$2</f>
        <v>1.7153235040511658E-3</v>
      </c>
      <c r="J27">
        <f t="shared" si="1"/>
        <v>5.9136917002131334E-4</v>
      </c>
      <c r="K27">
        <f t="shared" si="2"/>
        <v>1.3778654924088056E-3</v>
      </c>
      <c r="L27">
        <f>Verdeelsleutels_absoluut!J27/Verdeelsleutels_absoluut!J$2</f>
        <v>4.1881839740673952E-3</v>
      </c>
      <c r="M27">
        <f>Verdeelsleutels_absoluut!K27/Verdeelsleutels_absoluut!K$2</f>
        <v>4.2472827137410746E-4</v>
      </c>
      <c r="N27">
        <f>Verdeelsleutels_absoluut!L27/Verdeelsleutels_absoluut!L$2</f>
        <v>3.8107147520018256E-3</v>
      </c>
      <c r="O27">
        <f>Verdeelsleutels_absoluut!M27/Verdeelsleutels_absoluut!M$2</f>
        <v>2.5470449851250961E-3</v>
      </c>
      <c r="P27">
        <f>Verdeelsleutels_absoluut!N27/Verdeelsleutels_absoluut!N$2</f>
        <v>4.4453097115415815E-3</v>
      </c>
      <c r="Q27">
        <f>Verdeelsleutels_absoluut!O27/Verdeelsleutels_absoluut!O$2</f>
        <v>1.5823248454303044E-4</v>
      </c>
      <c r="R27">
        <f>Verdeelsleutels_absoluut!P27/Verdeelsleutels_absoluut!P$2</f>
        <v>0</v>
      </c>
      <c r="S27">
        <f>Verdeelsleutels_absoluut!Q27/Verdeelsleutels_absoluut!Q$2</f>
        <v>0</v>
      </c>
      <c r="T27">
        <f>Verdeelsleutels_absoluut!R27/Verdeelsleutels_absoluut!R$2</f>
        <v>5.8801213960546286E-3</v>
      </c>
      <c r="U27">
        <f>Verdeelsleutels_absoluut!S27/Verdeelsleutels_absoluut!S$2</f>
        <v>1.9135808231197902E-3</v>
      </c>
      <c r="V27">
        <f>Verdeelsleutels_absoluut!T27/Verdeelsleutels_absoluut!T$2</f>
        <v>1.4808323719939656E-3</v>
      </c>
      <c r="W27">
        <f>Verdeelsleutels_absoluut!U27/Verdeelsleutels_absoluut!U$2</f>
        <v>1.9601179232234455E-3</v>
      </c>
      <c r="X27">
        <f t="shared" si="5"/>
        <v>3.2027138173825135E-3</v>
      </c>
      <c r="Y27">
        <f t="shared" si="4"/>
        <v>1.3760250176788238E-3</v>
      </c>
      <c r="Z27">
        <v>0</v>
      </c>
    </row>
    <row r="28" spans="2:26">
      <c r="B28" t="str">
        <f>INDEX('ETLocal datasets'!B:C,MATCH(C28,'ETLocal datasets'!C:C,0),1)</f>
        <v>GM0050</v>
      </c>
      <c r="C28" t="str">
        <f>'ETLocal datasets'!C14</f>
        <v>Zeewolde</v>
      </c>
      <c r="D28">
        <f>Verdeelsleutels_absoluut!D28/Verdeelsleutels_absoluut!D$2</f>
        <v>1.2908685099197363E-3</v>
      </c>
      <c r="E28">
        <f>Verdeelsleutels_absoluut!E28/Verdeelsleutels_absoluut!E$2</f>
        <v>9.8283745080040476E-3</v>
      </c>
      <c r="F28">
        <f>Verdeelsleutels_absoluut!F28/Verdeelsleutels_absoluut!F$2</f>
        <v>1.6626066901085353E-3</v>
      </c>
      <c r="G28">
        <f>Verdeelsleutels_absoluut!G28/Verdeelsleutels_absoluut!G$2</f>
        <v>7.4301103511036958E-3</v>
      </c>
      <c r="H28">
        <f>Verdeelsleutels_absoluut!H28/Verdeelsleutels_absoluut!H$2</f>
        <v>9.8817184098751415E-4</v>
      </c>
      <c r="I28">
        <f>Verdeelsleutels_absoluut!I28/Verdeelsleutels_absoluut!I$2</f>
        <v>4.9910509052218137E-3</v>
      </c>
      <c r="J28">
        <f t="shared" si="1"/>
        <v>6.3994001894851068E-3</v>
      </c>
      <c r="K28">
        <f t="shared" si="2"/>
        <v>5.6252063611511027E-3</v>
      </c>
      <c r="L28">
        <f>Verdeelsleutels_absoluut!J28/Verdeelsleutels_absoluut!J$2</f>
        <v>1.5857211691156226E-2</v>
      </c>
      <c r="M28">
        <f>Verdeelsleutels_absoluut!K28/Verdeelsleutels_absoluut!K$2</f>
        <v>4.3203009540939939E-2</v>
      </c>
      <c r="N28">
        <f>Verdeelsleutels_absoluut!L28/Verdeelsleutels_absoluut!L$2</f>
        <v>1.4975984877882497E-2</v>
      </c>
      <c r="O28">
        <f>Verdeelsleutels_absoluut!M28/Verdeelsleutels_absoluut!M$2</f>
        <v>7.7086566886537108E-3</v>
      </c>
      <c r="P28">
        <f>Verdeelsleutels_absoluut!N28/Verdeelsleutels_absoluut!N$2</f>
        <v>3.796359388688796E-3</v>
      </c>
      <c r="Q28">
        <f>Verdeelsleutels_absoluut!O28/Verdeelsleutels_absoluut!O$2</f>
        <v>1.4249714302458465E-2</v>
      </c>
      <c r="R28">
        <f>Verdeelsleutels_absoluut!P28/Verdeelsleutels_absoluut!P$2</f>
        <v>4.38693388038504E-3</v>
      </c>
      <c r="S28">
        <f>Verdeelsleutels_absoluut!Q28/Verdeelsleutels_absoluut!Q$2</f>
        <v>4.9176925164854468E-3</v>
      </c>
      <c r="T28">
        <f>Verdeelsleutels_absoluut!R28/Verdeelsleutels_absoluut!R$2</f>
        <v>4.8368740515933231E-3</v>
      </c>
      <c r="U28">
        <f>Verdeelsleutels_absoluut!S28/Verdeelsleutels_absoluut!S$2</f>
        <v>4.6859393814933396E-3</v>
      </c>
      <c r="V28">
        <f>Verdeelsleutels_absoluut!T28/Verdeelsleutels_absoluut!T$2</f>
        <v>4.7752684355311034E-3</v>
      </c>
      <c r="W28">
        <f>Verdeelsleutels_absoluut!U28/Verdeelsleutels_absoluut!U$2</f>
        <v>2.4264363001193457E-3</v>
      </c>
      <c r="X28">
        <f t="shared" si="5"/>
        <v>3.1113978444040711E-3</v>
      </c>
      <c r="Y28">
        <f t="shared" si="4"/>
        <v>9.7943877192367065E-3</v>
      </c>
      <c r="Z28">
        <v>0</v>
      </c>
    </row>
    <row r="29" spans="2:26">
      <c r="B29" t="str">
        <f>INDEX('ETLocal datasets'!B:C,MATCH(C29,'ETLocal datasets'!C:C,0),1)</f>
        <v>GM0056</v>
      </c>
      <c r="C29" t="str">
        <f>'ETLocal datasets'!C15</f>
        <v>Zuidhorn</v>
      </c>
      <c r="D29">
        <f>Verdeelsleutels_absoluut!D29/Verdeelsleutels_absoluut!D$2</f>
        <v>1.103218387652055E-3</v>
      </c>
      <c r="E29">
        <f>Verdeelsleutels_absoluut!E29/Verdeelsleutels_absoluut!E$2</f>
        <v>6.0954468965289093E-3</v>
      </c>
      <c r="F29">
        <f>Verdeelsleutels_absoluut!F29/Verdeelsleutels_absoluut!F$2</f>
        <v>1.0110194293564224E-2</v>
      </c>
      <c r="G29">
        <f>Verdeelsleutels_absoluut!G29/Verdeelsleutels_absoluut!G$2</f>
        <v>8.2328656143297371E-3</v>
      </c>
      <c r="H29">
        <f>Verdeelsleutels_absoluut!H29/Verdeelsleutels_absoluut!H$2</f>
        <v>1.2597981953209499E-4</v>
      </c>
      <c r="I29">
        <f>Verdeelsleutels_absoluut!I29/Verdeelsleutels_absoluut!I$2</f>
        <v>0</v>
      </c>
      <c r="J29">
        <f t="shared" si="1"/>
        <v>6.9357638871621139E-3</v>
      </c>
      <c r="K29">
        <f t="shared" si="2"/>
        <v>2.1405450597257315E-3</v>
      </c>
      <c r="L29">
        <f>Verdeelsleutels_absoluut!J29/Verdeelsleutels_absoluut!J$2</f>
        <v>8.469345871070056E-3</v>
      </c>
      <c r="M29">
        <f>Verdeelsleutels_absoluut!K29/Verdeelsleutels_absoluut!K$2</f>
        <v>1.8765026972145029E-3</v>
      </c>
      <c r="N29">
        <f>Verdeelsleutels_absoluut!L29/Verdeelsleutels_absoluut!L$2</f>
        <v>3.5645942205404257E-3</v>
      </c>
      <c r="O29">
        <f>Verdeelsleutels_absoluut!M29/Verdeelsleutels_absoluut!M$2</f>
        <v>5.0954314616398298E-3</v>
      </c>
      <c r="P29">
        <f>Verdeelsleutels_absoluut!N29/Verdeelsleutels_absoluut!N$2</f>
        <v>1.1032155488497355E-3</v>
      </c>
      <c r="Q29">
        <f>Verdeelsleutels_absoluut!O29/Verdeelsleutels_absoluut!O$2</f>
        <v>1.7581387171447826E-5</v>
      </c>
      <c r="R29">
        <f>Verdeelsleutels_absoluut!P29/Verdeelsleutels_absoluut!P$2</f>
        <v>3.4716742938298881E-4</v>
      </c>
      <c r="S29">
        <f>Verdeelsleutels_absoluut!Q29/Verdeelsleutels_absoluut!Q$2</f>
        <v>2.8739761459979884E-4</v>
      </c>
      <c r="T29">
        <f>Verdeelsleutels_absoluut!R29/Verdeelsleutels_absoluut!R$2</f>
        <v>2.8452200303490138E-4</v>
      </c>
      <c r="U29">
        <f>Verdeelsleutels_absoluut!S29/Verdeelsleutels_absoluut!S$2</f>
        <v>2.7070167741694595E-3</v>
      </c>
      <c r="V29">
        <f>Verdeelsleutels_absoluut!T29/Verdeelsleutels_absoluut!T$2</f>
        <v>1.7248646729967167E-3</v>
      </c>
      <c r="W29">
        <f>Verdeelsleutels_absoluut!U29/Verdeelsleutels_absoluut!U$2</f>
        <v>1.7941401958537183E-3</v>
      </c>
      <c r="X29">
        <f t="shared" si="5"/>
        <v>1.4486778723517269E-3</v>
      </c>
      <c r="Y29">
        <f t="shared" si="4"/>
        <v>5.9001998124355939E-4</v>
      </c>
      <c r="Z29">
        <v>0</v>
      </c>
    </row>
    <row r="30" spans="2:26">
      <c r="B30" t="str">
        <f>INDEX('ETLocal datasets'!B:C,MATCH(C30,'ETLocal datasets'!C:C,0),1)</f>
        <v>GM0058</v>
      </c>
      <c r="C30" t="str">
        <f>'ETLocal datasets'!C16</f>
        <v>Dongeradeel</v>
      </c>
      <c r="D30">
        <f>Verdeelsleutels_absoluut!D30/Verdeelsleutels_absoluut!D$2</f>
        <v>1.3797462736579906E-3</v>
      </c>
      <c r="E30">
        <f>Verdeelsleutels_absoluut!E30/Verdeelsleutels_absoluut!E$2</f>
        <v>6.9438945424764578E-3</v>
      </c>
      <c r="F30">
        <f>Verdeelsleutels_absoluut!F30/Verdeelsleutels_absoluut!F$2</f>
        <v>8.3737875756731833E-3</v>
      </c>
      <c r="G30">
        <f>Verdeelsleutels_absoluut!G30/Verdeelsleutels_absoluut!G$2</f>
        <v>7.5065632333157E-3</v>
      </c>
      <c r="H30">
        <f>Verdeelsleutels_absoluut!H30/Verdeelsleutels_absoluut!H$2</f>
        <v>0</v>
      </c>
      <c r="I30">
        <f>Verdeelsleutels_absoluut!I30/Verdeelsleutels_absoluut!I$2</f>
        <v>2.480157221387501E-3</v>
      </c>
      <c r="J30">
        <f t="shared" si="1"/>
        <v>6.305513115985188E-3</v>
      </c>
      <c r="K30">
        <f t="shared" si="2"/>
        <v>3.7870227844888325E-3</v>
      </c>
      <c r="L30">
        <f>Verdeelsleutels_absoluut!J30/Verdeelsleutels_absoluut!J$2</f>
        <v>7.1150788587658192E-3</v>
      </c>
      <c r="M30">
        <f>Verdeelsleutels_absoluut!K30/Verdeelsleutels_absoluut!K$2</f>
        <v>5.1737222881735895E-3</v>
      </c>
      <c r="N30">
        <f>Verdeelsleutels_absoluut!L30/Verdeelsleutels_absoluut!L$2</f>
        <v>6.0425056749936479E-3</v>
      </c>
      <c r="O30">
        <f>Verdeelsleutels_absoluut!M30/Verdeelsleutels_absoluut!M$2</f>
        <v>6.2652119534037437E-3</v>
      </c>
      <c r="P30">
        <f>Verdeelsleutels_absoluut!N30/Verdeelsleutels_absoluut!N$2</f>
        <v>1.9144034524157176E-3</v>
      </c>
      <c r="Q30">
        <f>Verdeelsleutels_absoluut!O30/Verdeelsleutels_absoluut!O$2</f>
        <v>1.3772086617634132E-4</v>
      </c>
      <c r="R30">
        <f>Verdeelsleutels_absoluut!P30/Verdeelsleutels_absoluut!P$2</f>
        <v>2.6300562832044607E-3</v>
      </c>
      <c r="S30">
        <f>Verdeelsleutels_absoluut!Q30/Verdeelsleutels_absoluut!Q$2</f>
        <v>1.6796793919943799E-2</v>
      </c>
      <c r="T30">
        <f>Verdeelsleutels_absoluut!R30/Verdeelsleutels_absoluut!R$2</f>
        <v>2.9400606980273143E-3</v>
      </c>
      <c r="U30">
        <f>Verdeelsleutels_absoluut!S30/Verdeelsleutels_absoluut!S$2</f>
        <v>2.7910276395747185E-3</v>
      </c>
      <c r="V30">
        <f>Verdeelsleutels_absoluut!T30/Verdeelsleutels_absoluut!T$2</f>
        <v>7.66483272695004E-3</v>
      </c>
      <c r="W30">
        <f>Verdeelsleutels_absoluut!U30/Verdeelsleutels_absoluut!U$2</f>
        <v>3.2168064304513803E-3</v>
      </c>
      <c r="X30">
        <f t="shared" si="5"/>
        <v>2.5656049414335491E-3</v>
      </c>
      <c r="Y30">
        <f t="shared" si="4"/>
        <v>1.1088744962792247E-3</v>
      </c>
      <c r="Z30">
        <v>0</v>
      </c>
    </row>
    <row r="31" spans="2:26">
      <c r="B31" t="str">
        <f>INDEX('ETLocal datasets'!B:C,MATCH(C31,'ETLocal datasets'!C:C,0),1)</f>
        <v>GM0059</v>
      </c>
      <c r="C31" t="str">
        <f>'ETLocal datasets'!C17</f>
        <v>Achtkarspelen</v>
      </c>
      <c r="D31">
        <f>Verdeelsleutels_absoluut!D31/Verdeelsleutels_absoluut!D$2</f>
        <v>1.6116038252850641E-3</v>
      </c>
      <c r="E31">
        <f>Verdeelsleutels_absoluut!E31/Verdeelsleutels_absoluut!E$2</f>
        <v>3.2582703598778707E-3</v>
      </c>
      <c r="F31">
        <f>Verdeelsleutels_absoluut!F31/Verdeelsleutels_absoluut!F$2</f>
        <v>7.0424912362101371E-3</v>
      </c>
      <c r="G31">
        <f>Verdeelsleutels_absoluut!G31/Verdeelsleutels_absoluut!G$2</f>
        <v>4.3732281736269616E-3</v>
      </c>
      <c r="H31">
        <f>Verdeelsleutels_absoluut!H31/Verdeelsleutels_absoluut!H$2</f>
        <v>1.2178049221435849E-3</v>
      </c>
      <c r="I31">
        <f>Verdeelsleutels_absoluut!I31/Verdeelsleutels_absoluut!I$2</f>
        <v>9.0735253816108131E-3</v>
      </c>
      <c r="J31">
        <f t="shared" si="1"/>
        <v>3.8683604533896214E-3</v>
      </c>
      <c r="K31">
        <f t="shared" si="2"/>
        <v>7.8514481075350126E-3</v>
      </c>
      <c r="L31">
        <f>Verdeelsleutels_absoluut!J31/Verdeelsleutels_absoluut!J$2</f>
        <v>1.4931371192813655E-4</v>
      </c>
      <c r="M31">
        <f>Verdeelsleutels_absoluut!K31/Verdeelsleutels_absoluut!K$2</f>
        <v>0</v>
      </c>
      <c r="N31">
        <f>Verdeelsleutels_absoluut!L31/Verdeelsleutels_absoluut!L$2</f>
        <v>8.7273907129185673E-4</v>
      </c>
      <c r="O31">
        <f>Verdeelsleutels_absoluut!M31/Verdeelsleutels_absoluut!M$2</f>
        <v>3.8250391156531027E-3</v>
      </c>
      <c r="P31">
        <f>Verdeelsleutels_absoluut!N31/Verdeelsleutels_absoluut!N$2</f>
        <v>5.84055290567507E-4</v>
      </c>
      <c r="Q31">
        <f>Verdeelsleutels_absoluut!O31/Verdeelsleutels_absoluut!O$2</f>
        <v>1.7288364051923697E-4</v>
      </c>
      <c r="R31">
        <f>Verdeelsleutels_absoluut!P31/Verdeelsleutels_absoluut!P$2</f>
        <v>2.1040450265635685E-5</v>
      </c>
      <c r="S31">
        <f>Verdeelsleutels_absoluut!Q31/Verdeelsleutels_absoluut!Q$2</f>
        <v>3.6403697849307849E-3</v>
      </c>
      <c r="T31">
        <f>Verdeelsleutels_absoluut!R31/Verdeelsleutels_absoluut!R$2</f>
        <v>2.8452200303490138E-4</v>
      </c>
      <c r="U31">
        <f>Verdeelsleutels_absoluut!S31/Verdeelsleutels_absoluut!S$2</f>
        <v>1.4375192524899887E-3</v>
      </c>
      <c r="V31">
        <f>Verdeelsleutels_absoluut!T31/Verdeelsleutels_absoluut!T$2</f>
        <v>2.1352826337740706E-3</v>
      </c>
      <c r="W31">
        <f>Verdeelsleutels_absoluut!U31/Verdeelsleutels_absoluut!U$2</f>
        <v>2.4343400014226664E-3</v>
      </c>
      <c r="X31">
        <f t="shared" si="5"/>
        <v>1.5091976459950867E-3</v>
      </c>
      <c r="Y31">
        <f t="shared" si="4"/>
        <v>7.0740924270957693E-4</v>
      </c>
      <c r="Z31">
        <v>0</v>
      </c>
    </row>
    <row r="32" spans="2:26">
      <c r="B32" t="str">
        <f>INDEX('ETLocal datasets'!B:C,MATCH(C32,'ETLocal datasets'!C:C,0),1)</f>
        <v>GM0060</v>
      </c>
      <c r="C32" t="str">
        <f>'ETLocal datasets'!C18</f>
        <v>Ameland</v>
      </c>
      <c r="D32">
        <f>Verdeelsleutels_absoluut!D32/Verdeelsleutels_absoluut!D$2</f>
        <v>2.1253126706419792E-4</v>
      </c>
      <c r="E32">
        <f>Verdeelsleutels_absoluut!E32/Verdeelsleutels_absoluut!E$2</f>
        <v>9.092437205263659E-4</v>
      </c>
      <c r="F32">
        <f>Verdeelsleutels_absoluut!F32/Verdeelsleutels_absoluut!F$2</f>
        <v>2.0092152629221788E-3</v>
      </c>
      <c r="G32">
        <f>Verdeelsleutels_absoluut!G32/Verdeelsleutels_absoluut!G$2</f>
        <v>7.4418249056361807E-4</v>
      </c>
      <c r="H32">
        <f>Verdeelsleutels_absoluut!H32/Verdeelsleutels_absoluut!H$2</f>
        <v>0</v>
      </c>
      <c r="I32">
        <f>Verdeelsleutels_absoluut!I32/Verdeelsleutels_absoluut!I$2</f>
        <v>0</v>
      </c>
      <c r="J32">
        <f t="shared" si="1"/>
        <v>6.2511329207343917E-4</v>
      </c>
      <c r="K32">
        <f t="shared" si="2"/>
        <v>1.9348744754654071E-4</v>
      </c>
      <c r="L32">
        <f>Verdeelsleutels_absoluut!J32/Verdeelsleutels_absoluut!J$2</f>
        <v>7.5193955647263002E-6</v>
      </c>
      <c r="M32">
        <f>Verdeelsleutels_absoluut!K32/Verdeelsleutels_absoluut!K$2</f>
        <v>0</v>
      </c>
      <c r="N32">
        <f>Verdeelsleutels_absoluut!L32/Verdeelsleutels_absoluut!L$2</f>
        <v>2.1583373820982852E-4</v>
      </c>
      <c r="O32">
        <f>Verdeelsleutels_absoluut!M32/Verdeelsleutels_absoluut!M$2</f>
        <v>8.831484981780311E-4</v>
      </c>
      <c r="P32">
        <f>Verdeelsleutels_absoluut!N32/Verdeelsleutels_absoluut!N$2</f>
        <v>6.4895032285278557E-5</v>
      </c>
      <c r="Q32">
        <f>Verdeelsleutels_absoluut!O32/Verdeelsleutels_absoluut!O$2</f>
        <v>5.6553462068157181E-4</v>
      </c>
      <c r="R32">
        <f>Verdeelsleutels_absoluut!P32/Verdeelsleutels_absoluut!P$2</f>
        <v>2.7026458366209039E-2</v>
      </c>
      <c r="S32">
        <f>Verdeelsleutels_absoluut!Q32/Verdeelsleutels_absoluut!Q$2</f>
        <v>9.2605898037712957E-3</v>
      </c>
      <c r="T32">
        <f>Verdeelsleutels_absoluut!R32/Verdeelsleutels_absoluut!R$2</f>
        <v>6.6388467374810321E-4</v>
      </c>
      <c r="U32">
        <f>Verdeelsleutels_absoluut!S32/Verdeelsleutels_absoluut!S$2</f>
        <v>6.4408330144031958E-4</v>
      </c>
      <c r="V32">
        <f>Verdeelsleutels_absoluut!T32/Verdeelsleutels_absoluut!T$2</f>
        <v>3.6382997604046501E-3</v>
      </c>
      <c r="W32">
        <f>Verdeelsleutels_absoluut!U32/Verdeelsleutels_absoluut!U$2</f>
        <v>9.7215526030840238E-4</v>
      </c>
      <c r="X32">
        <f t="shared" si="5"/>
        <v>5.1852514629684046E-4</v>
      </c>
      <c r="Y32">
        <f t="shared" si="4"/>
        <v>5.4673083092767925E-4</v>
      </c>
      <c r="Z32">
        <v>0</v>
      </c>
    </row>
    <row r="33" spans="2:26">
      <c r="B33" t="str">
        <f>INDEX('ETLocal datasets'!B:C,MATCH(C33,'ETLocal datasets'!C:C,0),1)</f>
        <v>GM0072</v>
      </c>
      <c r="C33" t="str">
        <f>'ETLocal datasets'!C19</f>
        <v>Harlingen</v>
      </c>
      <c r="D33">
        <f>Verdeelsleutels_absoluut!D33/Verdeelsleutels_absoluut!D$2</f>
        <v>9.118071621011791E-4</v>
      </c>
      <c r="E33">
        <f>Verdeelsleutels_absoluut!E33/Verdeelsleutels_absoluut!E$2</f>
        <v>9.4348427783031363E-4</v>
      </c>
      <c r="F33">
        <f>Verdeelsleutels_absoluut!F33/Verdeelsleutels_absoluut!F$2</f>
        <v>1.2036307741611213E-3</v>
      </c>
      <c r="G33">
        <f>Verdeelsleutels_absoluut!G33/Verdeelsleutels_absoluut!G$2</f>
        <v>9.4702925062611215E-4</v>
      </c>
      <c r="H33">
        <f>Verdeelsleutels_absoluut!H33/Verdeelsleutels_absoluut!H$2</f>
        <v>6.8301534914585603E-4</v>
      </c>
      <c r="I33">
        <f>Verdeelsleutels_absoluut!I33/Verdeelsleutels_absoluut!I$2</f>
        <v>0</v>
      </c>
      <c r="J33">
        <f t="shared" si="1"/>
        <v>9.0478702638927108E-4</v>
      </c>
      <c r="K33">
        <f t="shared" si="2"/>
        <v>2.4622760516278914E-4</v>
      </c>
      <c r="L33">
        <f>Verdeelsleutels_absoluut!J33/Verdeelsleutels_absoluut!J$2</f>
        <v>1.3198329548371973E-3</v>
      </c>
      <c r="M33">
        <f>Verdeelsleutels_absoluut!K33/Verdeelsleutels_absoluut!K$2</f>
        <v>5.6068757411268798E-4</v>
      </c>
      <c r="N33">
        <f>Verdeelsleutels_absoluut!L33/Verdeelsleutels_absoluut!L$2</f>
        <v>7.7949078302811455E-4</v>
      </c>
      <c r="O33">
        <f>Verdeelsleutels_absoluut!M33/Verdeelsleutels_absoluut!M$2</f>
        <v>7.4944652301082537E-4</v>
      </c>
      <c r="P33">
        <f>Verdeelsleutels_absoluut!N33/Verdeelsleutels_absoluut!N$2</f>
        <v>4.5426522599694992E-4</v>
      </c>
      <c r="Q33">
        <f>Verdeelsleutels_absoluut!O33/Verdeelsleutels_absoluut!O$2</f>
        <v>4.1023236733378265E-5</v>
      </c>
      <c r="R33">
        <f>Verdeelsleutels_absoluut!P33/Verdeelsleutels_absoluut!P$2</f>
        <v>2.1040450265635685E-5</v>
      </c>
      <c r="S33">
        <f>Verdeelsleutels_absoluut!Q33/Verdeelsleutels_absoluut!Q$2</f>
        <v>3.9916335361083171E-4</v>
      </c>
      <c r="T33">
        <f>Verdeelsleutels_absoluut!R33/Verdeelsleutels_absoluut!R$2</f>
        <v>0</v>
      </c>
      <c r="U33">
        <f>Verdeelsleutels_absoluut!S33/Verdeelsleutels_absoluut!S$2</f>
        <v>8.1210503225083777E-4</v>
      </c>
      <c r="V33">
        <f>Verdeelsleutels_absoluut!T33/Verdeelsleutels_absoluut!T$2</f>
        <v>6.2117312982518417E-4</v>
      </c>
      <c r="W33">
        <f>Verdeelsleutels_absoluut!U33/Verdeelsleutels_absoluut!U$2</f>
        <v>1.0037700655216837E-3</v>
      </c>
      <c r="X33">
        <f t="shared" si="5"/>
        <v>7.2901764575931689E-4</v>
      </c>
      <c r="Y33">
        <f t="shared" si="4"/>
        <v>3.1622100034375372E-4</v>
      </c>
      <c r="Z33">
        <v>0</v>
      </c>
    </row>
    <row r="34" spans="2:26">
      <c r="B34" t="str">
        <f>INDEX('ETLocal datasets'!B:C,MATCH(C34,'ETLocal datasets'!C:C,0),1)</f>
        <v>GM0074</v>
      </c>
      <c r="C34" t="str">
        <f>'ETLocal datasets'!C20</f>
        <v>Heerenveen</v>
      </c>
      <c r="D34">
        <f>Verdeelsleutels_absoluut!D34/Verdeelsleutels_absoluut!D$2</f>
        <v>2.9080271954384416E-3</v>
      </c>
      <c r="E34">
        <f>Verdeelsleutels_absoluut!E34/Verdeelsleutels_absoluut!E$2</f>
        <v>6.9020594239075717E-3</v>
      </c>
      <c r="F34">
        <f>Verdeelsleutels_absoluut!F34/Verdeelsleutels_absoluut!F$2</f>
        <v>1.3312451503831327E-2</v>
      </c>
      <c r="G34">
        <f>Verdeelsleutels_absoluut!G34/Verdeelsleutels_absoluut!G$2</f>
        <v>1.1313176900871439E-2</v>
      </c>
      <c r="H34">
        <f>Verdeelsleutels_absoluut!H34/Verdeelsleutels_absoluut!H$2</f>
        <v>8.866142129578022E-7</v>
      </c>
      <c r="I34">
        <f>Verdeelsleutels_absoluut!I34/Verdeelsleutels_absoluut!I$2</f>
        <v>6.6319717547891838E-3</v>
      </c>
      <c r="J34">
        <f t="shared" si="1"/>
        <v>9.5032104550060829E-3</v>
      </c>
      <c r="K34">
        <f t="shared" si="2"/>
        <v>7.8490850927705712E-3</v>
      </c>
      <c r="L34">
        <f>Verdeelsleutels_absoluut!J34/Verdeelsleutels_absoluut!J$2</f>
        <v>1.3009747881828043E-4</v>
      </c>
      <c r="M34">
        <f>Verdeelsleutels_absoluut!K34/Verdeelsleutels_absoluut!K$2</f>
        <v>1.4653207962226112E-4</v>
      </c>
      <c r="N34">
        <f>Verdeelsleutels_absoluut!L34/Verdeelsleutels_absoluut!L$2</f>
        <v>2.8610186447066608E-3</v>
      </c>
      <c r="O34">
        <f>Verdeelsleutels_absoluut!M34/Verdeelsleutels_absoluut!M$2</f>
        <v>6.5294857571623344E-3</v>
      </c>
      <c r="P34">
        <f>Verdeelsleutels_absoluut!N34/Verdeelsleutels_absoluut!N$2</f>
        <v>4.3479671631136635E-3</v>
      </c>
      <c r="Q34">
        <f>Verdeelsleutels_absoluut!O34/Verdeelsleutels_absoluut!O$2</f>
        <v>3.2466961643273654E-3</v>
      </c>
      <c r="R34">
        <f>Verdeelsleutels_absoluut!P34/Verdeelsleutels_absoluut!P$2</f>
        <v>1.1782652148755984E-3</v>
      </c>
      <c r="S34">
        <f>Verdeelsleutels_absoluut!Q34/Verdeelsleutels_absoluut!Q$2</f>
        <v>5.7639188261404094E-3</v>
      </c>
      <c r="T34">
        <f>Verdeelsleutels_absoluut!R34/Verdeelsleutels_absoluut!R$2</f>
        <v>4.7420333839150227E-3</v>
      </c>
      <c r="U34">
        <f>Verdeelsleutels_absoluut!S34/Verdeelsleutels_absoluut!S$2</f>
        <v>6.7862110166248164E-3</v>
      </c>
      <c r="V34">
        <f>Verdeelsleutels_absoluut!T34/Verdeelsleutels_absoluut!T$2</f>
        <v>6.3115626941166033E-3</v>
      </c>
      <c r="W34">
        <f>Verdeelsleutels_absoluut!U34/Verdeelsleutels_absoluut!U$2</f>
        <v>4.3391320155228693E-3</v>
      </c>
      <c r="X34">
        <f t="shared" si="5"/>
        <v>4.3435495893182664E-3</v>
      </c>
      <c r="Y34">
        <f t="shared" si="4"/>
        <v>3.6854375343237256E-3</v>
      </c>
      <c r="Z34">
        <v>0</v>
      </c>
    </row>
    <row r="35" spans="2:26">
      <c r="B35" t="str">
        <f>INDEX('ETLocal datasets'!B:C,MATCH(C35,'ETLocal datasets'!C:C,0),1)</f>
        <v>GM0079</v>
      </c>
      <c r="C35" t="str">
        <f>'ETLocal datasets'!C21</f>
        <v>Kollumerland en Nieuwkruisland</v>
      </c>
      <c r="D35">
        <f>Verdeelsleutels_absoluut!D35/Verdeelsleutels_absoluut!D$2</f>
        <v>7.3839136918220252E-4</v>
      </c>
      <c r="E35">
        <f>Verdeelsleutels_absoluut!E35/Verdeelsleutels_absoluut!E$2</f>
        <v>3.950415940774863E-3</v>
      </c>
      <c r="F35">
        <f>Verdeelsleutels_absoluut!F35/Verdeelsleutels_absoluut!F$2</f>
        <v>6.4153957563784737E-3</v>
      </c>
      <c r="G35">
        <f>Verdeelsleutels_absoluut!G35/Verdeelsleutels_absoluut!G$2</f>
        <v>4.9854677868247021E-3</v>
      </c>
      <c r="H35">
        <f>Verdeelsleutels_absoluut!H35/Verdeelsleutels_absoluut!H$2</f>
        <v>3.0628490993087712E-5</v>
      </c>
      <c r="I35">
        <f>Verdeelsleutels_absoluut!I35/Verdeelsleutels_absoluut!I$2</f>
        <v>1.0701671163425215E-3</v>
      </c>
      <c r="J35">
        <f t="shared" si="1"/>
        <v>4.1926934994916433E-3</v>
      </c>
      <c r="K35">
        <f t="shared" si="2"/>
        <v>2.0881452906678886E-3</v>
      </c>
      <c r="L35">
        <f>Verdeelsleutels_absoluut!J35/Verdeelsleutels_absoluut!J$2</f>
        <v>2.778655372136677E-3</v>
      </c>
      <c r="M35">
        <f>Verdeelsleutels_absoluut!K35/Verdeelsleutels_absoluut!K$2</f>
        <v>1.7061818696039602E-3</v>
      </c>
      <c r="N35">
        <f>Verdeelsleutels_absoluut!L35/Verdeelsleutels_absoluut!L$2</f>
        <v>2.3965197312188621E-3</v>
      </c>
      <c r="O35">
        <f>Verdeelsleutels_absoluut!M35/Verdeelsleutels_absoluut!M$2</f>
        <v>3.8312994088047446E-3</v>
      </c>
      <c r="P35">
        <f>Verdeelsleutels_absoluut!N35/Verdeelsleutels_absoluut!N$2</f>
        <v>4.8671274213958919E-4</v>
      </c>
      <c r="Q35">
        <f>Verdeelsleutels_absoluut!O35/Verdeelsleutels_absoluut!O$2</f>
        <v>6.1534855100067395E-4</v>
      </c>
      <c r="R35">
        <f>Verdeelsleutels_absoluut!P35/Verdeelsleutels_absoluut!P$2</f>
        <v>1.1887854400084161E-3</v>
      </c>
      <c r="S35">
        <f>Verdeelsleutels_absoluut!Q35/Verdeelsleutels_absoluut!Q$2</f>
        <v>1.9942201146397151E-2</v>
      </c>
      <c r="T35">
        <f>Verdeelsleutels_absoluut!R35/Verdeelsleutels_absoluut!R$2</f>
        <v>6.6388467374810321E-4</v>
      </c>
      <c r="U35">
        <f>Verdeelsleutels_absoluut!S35/Verdeelsleutels_absoluut!S$2</f>
        <v>1.6988863893063503E-3</v>
      </c>
      <c r="V35">
        <f>Verdeelsleutels_absoluut!T35/Verdeelsleutels_absoluut!T$2</f>
        <v>7.9754192918626322E-3</v>
      </c>
      <c r="W35">
        <f>Verdeelsleutels_absoluut!U35/Verdeelsleutels_absoluut!U$2</f>
        <v>1.5965476632707096E-3</v>
      </c>
      <c r="X35">
        <f t="shared" si="5"/>
        <v>1.0416302027051495E-3</v>
      </c>
      <c r="Y35">
        <f t="shared" si="4"/>
        <v>7.858612116824642E-4</v>
      </c>
      <c r="Z35">
        <v>0</v>
      </c>
    </row>
    <row r="36" spans="2:26">
      <c r="B36" t="str">
        <f>INDEX('ETLocal datasets'!B:C,MATCH(C36,'ETLocal datasets'!C:C,0),1)</f>
        <v>GM0080</v>
      </c>
      <c r="C36" t="str">
        <f>'ETLocal datasets'!C22</f>
        <v>Leeuwarden</v>
      </c>
      <c r="D36">
        <f>Verdeelsleutels_absoluut!D36/Verdeelsleutels_absoluut!D$2</f>
        <v>7.1233560289878069E-3</v>
      </c>
      <c r="E36">
        <f>Verdeelsleutels_absoluut!E36/Verdeelsleutels_absoluut!E$2</f>
        <v>8.8667888224231266E-3</v>
      </c>
      <c r="F36">
        <f>Verdeelsleutels_absoluut!F36/Verdeelsleutels_absoluut!F$2</f>
        <v>1.898313390019048E-2</v>
      </c>
      <c r="G36">
        <f>Verdeelsleutels_absoluut!G36/Verdeelsleutels_absoluut!G$2</f>
        <v>1.4492137067686697E-2</v>
      </c>
      <c r="H36">
        <f>Verdeelsleutels_absoluut!H36/Verdeelsleutels_absoluut!H$2</f>
        <v>0</v>
      </c>
      <c r="I36">
        <f>Verdeelsleutels_absoluut!I36/Verdeelsleutels_absoluut!I$2</f>
        <v>2.1479023519188436E-3</v>
      </c>
      <c r="J36">
        <f t="shared" si="1"/>
        <v>1.2173395136856825E-2</v>
      </c>
      <c r="K36">
        <f t="shared" si="2"/>
        <v>5.3574033780184856E-3</v>
      </c>
      <c r="L36">
        <f>Verdeelsleutels_absoluut!J36/Verdeelsleutels_absoluut!J$2</f>
        <v>2.1211260044211658E-3</v>
      </c>
      <c r="M36">
        <f>Verdeelsleutels_absoluut!K36/Verdeelsleutels_absoluut!K$2</f>
        <v>5.4168961564982434E-4</v>
      </c>
      <c r="N36">
        <f>Verdeelsleutels_absoluut!L36/Verdeelsleutels_absoluut!L$2</f>
        <v>2.4895559658312237E-3</v>
      </c>
      <c r="O36">
        <f>Verdeelsleutels_absoluut!M36/Verdeelsleutels_absoluut!M$2</f>
        <v>4.6165190355392368E-3</v>
      </c>
      <c r="P36">
        <f>Verdeelsleutels_absoluut!N36/Verdeelsleutels_absoluut!N$2</f>
        <v>4.769784872967974E-3</v>
      </c>
      <c r="Q36">
        <f>Verdeelsleutels_absoluut!O36/Verdeelsleutels_absoluut!O$2</f>
        <v>1.0695343862630762E-3</v>
      </c>
      <c r="R36">
        <f>Verdeelsleutels_absoluut!P36/Verdeelsleutels_absoluut!P$2</f>
        <v>1.0520225132817842E-5</v>
      </c>
      <c r="S36">
        <f>Verdeelsleutels_absoluut!Q36/Verdeelsleutels_absoluut!Q$2</f>
        <v>1.1000942025514521E-2</v>
      </c>
      <c r="T36">
        <f>Verdeelsleutels_absoluut!R36/Verdeelsleutels_absoluut!R$2</f>
        <v>1.3846737481031867E-2</v>
      </c>
      <c r="U36">
        <f>Verdeelsleutels_absoluut!S36/Verdeelsleutels_absoluut!S$2</f>
        <v>1.3507080249045544E-2</v>
      </c>
      <c r="V36">
        <f>Verdeelsleutels_absoluut!T36/Verdeelsleutels_absoluut!T$2</f>
        <v>1.2656402520188128E-2</v>
      </c>
      <c r="W36">
        <f>Verdeelsleutels_absoluut!U36/Verdeelsleutels_absoluut!U$2</f>
        <v>6.915738640405302E-3</v>
      </c>
      <c r="X36">
        <f t="shared" si="5"/>
        <v>5.842761756686638E-3</v>
      </c>
      <c r="Y36">
        <f t="shared" si="4"/>
        <v>2.9788253344325013E-3</v>
      </c>
      <c r="Z36">
        <v>0</v>
      </c>
    </row>
    <row r="37" spans="2:26">
      <c r="B37" t="str">
        <f>INDEX('ETLocal datasets'!B:C,MATCH(C37,'ETLocal datasets'!C:C,0),1)</f>
        <v>GM0085</v>
      </c>
      <c r="C37" t="str">
        <f>'ETLocal datasets'!C23</f>
        <v>Ooststellingwerf</v>
      </c>
      <c r="D37">
        <f>Verdeelsleutels_absoluut!D37/Verdeelsleutels_absoluut!D$2</f>
        <v>1.475336160178561E-3</v>
      </c>
      <c r="E37">
        <f>Verdeelsleutels_absoluut!E37/Verdeelsleutels_absoluut!E$2</f>
        <v>8.0421370914442007E-3</v>
      </c>
      <c r="F37">
        <f>Verdeelsleutels_absoluut!F37/Verdeelsleutels_absoluut!F$2</f>
        <v>1.2295295235065959E-2</v>
      </c>
      <c r="G37">
        <f>Verdeelsleutels_absoluut!G37/Verdeelsleutels_absoluut!G$2</f>
        <v>1.2479699910106208E-2</v>
      </c>
      <c r="H37">
        <f>Verdeelsleutels_absoluut!H37/Verdeelsleutels_absoluut!H$2</f>
        <v>8.3196653692276684E-4</v>
      </c>
      <c r="I37">
        <f>Verdeelsleutels_absoluut!I37/Verdeelsleutels_absoluut!I$2</f>
        <v>7.1374685035035081E-3</v>
      </c>
      <c r="J37">
        <f t="shared" si="1"/>
        <v>1.0616062570396857E-2</v>
      </c>
      <c r="K37">
        <f t="shared" si="2"/>
        <v>8.5264486692202095E-3</v>
      </c>
      <c r="L37">
        <f>Verdeelsleutels_absoluut!J37/Verdeelsleutels_absoluut!J$2</f>
        <v>1.5034613687472198E-3</v>
      </c>
      <c r="M37">
        <f>Verdeelsleutels_absoluut!K37/Verdeelsleutels_absoluut!K$2</f>
        <v>1.6619083664035477E-4</v>
      </c>
      <c r="N37">
        <f>Verdeelsleutels_absoluut!L37/Verdeelsleutels_absoluut!L$2</f>
        <v>5.360992898627466E-3</v>
      </c>
      <c r="O37">
        <f>Verdeelsleutels_absoluut!M37/Verdeelsleutels_absoluut!M$2</f>
        <v>7.2825095905455261E-3</v>
      </c>
      <c r="P37">
        <f>Verdeelsleutels_absoluut!N37/Verdeelsleutels_absoluut!N$2</f>
        <v>1.0707680327070963E-3</v>
      </c>
      <c r="Q37">
        <f>Verdeelsleutels_absoluut!O37/Verdeelsleutels_absoluut!O$2</f>
        <v>7.6625545755560111E-3</v>
      </c>
      <c r="R37">
        <f>Verdeelsleutels_absoluut!P37/Verdeelsleutels_absoluut!P$2</f>
        <v>1.0351901530692757E-2</v>
      </c>
      <c r="S37">
        <f>Verdeelsleutels_absoluut!Q37/Verdeelsleutels_absoluut!Q$2</f>
        <v>1.4034583512956842E-2</v>
      </c>
      <c r="T37">
        <f>Verdeelsleutels_absoluut!R37/Verdeelsleutels_absoluut!R$2</f>
        <v>1.0432473444613049E-3</v>
      </c>
      <c r="U37">
        <f>Verdeelsleutels_absoluut!S37/Verdeelsleutels_absoluut!S$2</f>
        <v>2.230955203539658E-3</v>
      </c>
      <c r="V37">
        <f>Verdeelsleutels_absoluut!T37/Verdeelsleutels_absoluut!T$2</f>
        <v>6.261646996184222E-3</v>
      </c>
      <c r="W37">
        <f>Verdeelsleutels_absoluut!U37/Verdeelsleutels_absoluut!U$2</f>
        <v>3.3274582486978654E-3</v>
      </c>
      <c r="X37">
        <f t="shared" si="5"/>
        <v>2.1991131407024809E-3</v>
      </c>
      <c r="Y37">
        <f t="shared" si="4"/>
        <v>5.4771780016145983E-3</v>
      </c>
      <c r="Z37">
        <v>0</v>
      </c>
    </row>
    <row r="38" spans="2:26">
      <c r="B38" t="str">
        <f>INDEX('ETLocal datasets'!B:C,MATCH(C38,'ETLocal datasets'!C:C,0),1)</f>
        <v>GM0086</v>
      </c>
      <c r="C38" t="str">
        <f>'ETLocal datasets'!C24</f>
        <v>Opsterland</v>
      </c>
      <c r="D38">
        <f>Verdeelsleutels_absoluut!D38/Verdeelsleutels_absoluut!D$2</f>
        <v>1.7198657367136277E-3</v>
      </c>
      <c r="E38">
        <f>Verdeelsleutels_absoluut!E38/Verdeelsleutels_absoluut!E$2</f>
        <v>7.6093319231840947E-3</v>
      </c>
      <c r="F38">
        <f>Verdeelsleutels_absoluut!F38/Verdeelsleutels_absoluut!F$2</f>
        <v>1.4730930159111163E-2</v>
      </c>
      <c r="G38">
        <f>Verdeelsleutels_absoluut!G38/Verdeelsleutels_absoluut!G$2</f>
        <v>1.2463052911560045E-2</v>
      </c>
      <c r="H38">
        <f>Verdeelsleutels_absoluut!H38/Verdeelsleutels_absoluut!H$2</f>
        <v>1.4846758002438833E-3</v>
      </c>
      <c r="I38">
        <f>Verdeelsleutels_absoluut!I38/Verdeelsleutels_absoluut!I$2</f>
        <v>2.14412860309109E-3</v>
      </c>
      <c r="J38">
        <f t="shared" si="1"/>
        <v>1.0706512573749459E-2</v>
      </c>
      <c r="K38">
        <f t="shared" si="2"/>
        <v>4.827048923293018E-3</v>
      </c>
      <c r="L38">
        <f>Verdeelsleutels_absoluut!J38/Verdeelsleutels_absoluut!J$2</f>
        <v>1.052715379061682E-4</v>
      </c>
      <c r="M38">
        <f>Verdeelsleutels_absoluut!K38/Verdeelsleutels_absoluut!K$2</f>
        <v>4.6255898866102722E-5</v>
      </c>
      <c r="N38">
        <f>Verdeelsleutels_absoluut!L38/Verdeelsleutels_absoluut!L$2</f>
        <v>3.1199545924906437E-3</v>
      </c>
      <c r="O38">
        <f>Verdeelsleutels_absoluut!M38/Verdeelsleutels_absoluut!M$2</f>
        <v>7.934921569705905E-3</v>
      </c>
      <c r="P38">
        <f>Verdeelsleutels_absoluut!N38/Verdeelsleutels_absoluut!N$2</f>
        <v>1.2005580972776534E-3</v>
      </c>
      <c r="Q38">
        <f>Verdeelsleutels_absoluut!O38/Verdeelsleutels_absoluut!O$2</f>
        <v>6.6750666627596921E-3</v>
      </c>
      <c r="R38">
        <f>Verdeelsleutels_absoluut!P38/Verdeelsleutels_absoluut!P$2</f>
        <v>5.6809215717216347E-3</v>
      </c>
      <c r="S38">
        <f>Verdeelsleutels_absoluut!Q38/Verdeelsleutels_absoluut!Q$2</f>
        <v>2.6344781338314893E-3</v>
      </c>
      <c r="T38">
        <f>Verdeelsleutels_absoluut!R38/Verdeelsleutels_absoluut!R$2</f>
        <v>0</v>
      </c>
      <c r="U38">
        <f>Verdeelsleutels_absoluut!S38/Verdeelsleutels_absoluut!S$2</f>
        <v>2.6603440711665373E-3</v>
      </c>
      <c r="V38">
        <f>Verdeelsleutels_absoluut!T38/Verdeelsleutels_absoluut!T$2</f>
        <v>2.4957848966190434E-3</v>
      </c>
      <c r="W38">
        <f>Verdeelsleutels_absoluut!U38/Verdeelsleutels_absoluut!U$2</f>
        <v>3.6277988982240383E-3</v>
      </c>
      <c r="X38">
        <f t="shared" si="5"/>
        <v>2.4141784977508461E-3</v>
      </c>
      <c r="Y38">
        <f t="shared" si="4"/>
        <v>4.9707113967561532E-3</v>
      </c>
      <c r="Z38">
        <v>0</v>
      </c>
    </row>
    <row r="39" spans="2:26">
      <c r="B39" t="str">
        <f>INDEX('ETLocal datasets'!B:C,MATCH(C39,'ETLocal datasets'!C:C,0),1)</f>
        <v>GM0088</v>
      </c>
      <c r="C39" t="str">
        <f>'ETLocal datasets'!C25</f>
        <v>Schiermonnikoog</v>
      </c>
      <c r="D39">
        <f>Verdeelsleutels_absoluut!D39/Verdeelsleutels_absoluut!D$2</f>
        <v>5.4159887277998708E-5</v>
      </c>
      <c r="E39">
        <f>Verdeelsleutels_absoluut!E39/Verdeelsleutels_absoluut!E$2</f>
        <v>2.4961394549191678E-4</v>
      </c>
      <c r="F39">
        <f>Verdeelsleutels_absoluut!F39/Verdeelsleutels_absoluut!F$2</f>
        <v>3.5713889782422719E-4</v>
      </c>
      <c r="G39">
        <f>Verdeelsleutels_absoluut!G39/Verdeelsleutels_absoluut!G$2</f>
        <v>3.9891140960618133E-4</v>
      </c>
      <c r="H39">
        <f>Verdeelsleutels_absoluut!H39/Verdeelsleutels_absoluut!H$2</f>
        <v>0</v>
      </c>
      <c r="I39">
        <f>Verdeelsleutels_absoluut!I39/Verdeelsleutels_absoluut!I$2</f>
        <v>0</v>
      </c>
      <c r="J39">
        <f t="shared" si="1"/>
        <v>3.3508558406919231E-4</v>
      </c>
      <c r="K39">
        <f t="shared" si="2"/>
        <v>1.0371696649760715E-4</v>
      </c>
      <c r="L39">
        <f>Verdeelsleutels_absoluut!J39/Verdeelsleutels_absoluut!J$2</f>
        <v>0</v>
      </c>
      <c r="M39">
        <f>Verdeelsleutels_absoluut!K39/Verdeelsleutels_absoluut!K$2</f>
        <v>0</v>
      </c>
      <c r="N39">
        <f>Verdeelsleutels_absoluut!L39/Verdeelsleutels_absoluut!L$2</f>
        <v>1.8183139619710543E-4</v>
      </c>
      <c r="O39">
        <f>Verdeelsleutels_absoluut!M39/Verdeelsleutels_absoluut!M$2</f>
        <v>1.3683212174302658E-4</v>
      </c>
      <c r="P39">
        <f>Verdeelsleutels_absoluut!N39/Verdeelsleutels_absoluut!N$2</f>
        <v>0</v>
      </c>
      <c r="Q39">
        <f>Verdeelsleutels_absoluut!O39/Verdeelsleutels_absoluut!O$2</f>
        <v>3.8972074896709351E-4</v>
      </c>
      <c r="R39">
        <f>Verdeelsleutels_absoluut!P39/Verdeelsleutels_absoluut!P$2</f>
        <v>2.6048077428856977E-2</v>
      </c>
      <c r="S39">
        <f>Verdeelsleutels_absoluut!Q39/Verdeelsleutels_absoluut!Q$2</f>
        <v>1.5950567610288836E-2</v>
      </c>
      <c r="T39">
        <f>Verdeelsleutels_absoluut!R39/Verdeelsleutels_absoluut!R$2</f>
        <v>9.4840667678300458E-5</v>
      </c>
      <c r="U39">
        <f>Verdeelsleutels_absoluut!S39/Verdeelsleutels_absoluut!S$2</f>
        <v>3.6404708342278934E-4</v>
      </c>
      <c r="V39">
        <f>Verdeelsleutels_absoluut!T39/Verdeelsleutels_absoluut!T$2</f>
        <v>5.7624900168604136E-3</v>
      </c>
      <c r="W39">
        <f>Verdeelsleutels_absoluut!U39/Verdeelsleutels_absoluut!U$2</f>
        <v>2.7662954561621207E-4</v>
      </c>
      <c r="X39">
        <f t="shared" si="5"/>
        <v>1.3831477280810603E-4</v>
      </c>
      <c r="Y39">
        <f t="shared" si="4"/>
        <v>2.8915835850349851E-4</v>
      </c>
      <c r="Z39">
        <v>0</v>
      </c>
    </row>
    <row r="40" spans="2:26">
      <c r="B40" t="str">
        <f>INDEX('ETLocal datasets'!B:C,MATCH(C40,'ETLocal datasets'!C:C,0),1)</f>
        <v>GM0090</v>
      </c>
      <c r="C40" t="str">
        <f>'ETLocal datasets'!C26</f>
        <v>Smallingerland</v>
      </c>
      <c r="D40">
        <f>Verdeelsleutels_absoluut!D40/Verdeelsleutels_absoluut!D$2</f>
        <v>3.236747622389628E-3</v>
      </c>
      <c r="E40">
        <f>Verdeelsleutels_absoluut!E40/Verdeelsleutels_absoluut!E$2</f>
        <v>3.8739331104634027E-3</v>
      </c>
      <c r="F40">
        <f>Verdeelsleutels_absoluut!F40/Verdeelsleutels_absoluut!F$2</f>
        <v>8.3832648681827077E-3</v>
      </c>
      <c r="G40">
        <f>Verdeelsleutels_absoluut!G40/Verdeelsleutels_absoluut!G$2</f>
        <v>6.0971173564073064E-3</v>
      </c>
      <c r="H40">
        <f>Verdeelsleutels_absoluut!H40/Verdeelsleutels_absoluut!H$2</f>
        <v>7.2379960294191489E-5</v>
      </c>
      <c r="I40">
        <f>Verdeelsleutels_absoluut!I40/Verdeelsleutels_absoluut!I$2</f>
        <v>2.7039941429768469E-3</v>
      </c>
      <c r="J40">
        <f t="shared" si="1"/>
        <v>5.1331593730292082E-3</v>
      </c>
      <c r="K40">
        <f t="shared" si="2"/>
        <v>3.5862061784687664E-3</v>
      </c>
      <c r="L40">
        <f>Verdeelsleutels_absoluut!J40/Verdeelsleutels_absoluut!J$2</f>
        <v>7.0897158181705116E-5</v>
      </c>
      <c r="M40">
        <f>Verdeelsleutels_absoluut!K40/Verdeelsleutels_absoluut!K$2</f>
        <v>0</v>
      </c>
      <c r="N40">
        <f>Verdeelsleutels_absoluut!L40/Verdeelsleutels_absoluut!L$2</f>
        <v>1.0312998841809054E-3</v>
      </c>
      <c r="O40">
        <f>Verdeelsleutels_absoluut!M40/Verdeelsleutels_absoluut!M$2</f>
        <v>3.9305697716379212E-3</v>
      </c>
      <c r="P40">
        <f>Verdeelsleutels_absoluut!N40/Verdeelsleutels_absoluut!N$2</f>
        <v>4.2181770985431069E-3</v>
      </c>
      <c r="Q40">
        <f>Verdeelsleutels_absoluut!O40/Verdeelsleutels_absoluut!O$2</f>
        <v>6.2413924458639791E-4</v>
      </c>
      <c r="R40">
        <f>Verdeelsleutels_absoluut!P40/Verdeelsleutels_absoluut!P$2</f>
        <v>1.6832360212508548E-4</v>
      </c>
      <c r="S40">
        <f>Verdeelsleutels_absoluut!Q40/Verdeelsleutels_absoluut!Q$2</f>
        <v>4.7260941067522469E-3</v>
      </c>
      <c r="T40">
        <f>Verdeelsleutels_absoluut!R40/Verdeelsleutels_absoluut!R$2</f>
        <v>8.5356600910470413E-4</v>
      </c>
      <c r="U40">
        <f>Verdeelsleutels_absoluut!S40/Verdeelsleutels_absoluut!S$2</f>
        <v>8.1863921067124677E-3</v>
      </c>
      <c r="V40">
        <f>Verdeelsleutels_absoluut!T40/Verdeelsleutels_absoluut!T$2</f>
        <v>6.5555949951193538E-3</v>
      </c>
      <c r="W40">
        <f>Verdeelsleutels_absoluut!U40/Verdeelsleutels_absoluut!U$2</f>
        <v>3.5487618851908348E-3</v>
      </c>
      <c r="X40">
        <f t="shared" si="5"/>
        <v>3.8834694918669708E-3</v>
      </c>
      <c r="Y40">
        <f t="shared" si="4"/>
        <v>1.9278713434986272E-3</v>
      </c>
      <c r="Z40">
        <v>0</v>
      </c>
    </row>
    <row r="41" spans="2:26">
      <c r="B41" t="str">
        <f>INDEX('ETLocal datasets'!B:C,MATCH(C41,'ETLocal datasets'!C:C,0),1)</f>
        <v>GM0093</v>
      </c>
      <c r="C41" t="str">
        <f>'ETLocal datasets'!C27</f>
        <v>Terschelling</v>
      </c>
      <c r="D41">
        <f>Verdeelsleutels_absoluut!D41/Verdeelsleutels_absoluut!D$2</f>
        <v>2.8295069315108299E-4</v>
      </c>
      <c r="E41">
        <f>Verdeelsleutels_absoluut!E41/Verdeelsleutels_absoluut!E$2</f>
        <v>5.4881025373214299E-4</v>
      </c>
      <c r="F41">
        <f>Verdeelsleutels_absoluut!F41/Verdeelsleutels_absoluut!F$2</f>
        <v>1.4114438131547101E-3</v>
      </c>
      <c r="G41">
        <f>Verdeelsleutels_absoluut!G41/Verdeelsleutels_absoluut!G$2</f>
        <v>5.9990850316354633E-4</v>
      </c>
      <c r="H41">
        <f>Verdeelsleutels_absoluut!H41/Verdeelsleutels_absoluut!H$2</f>
        <v>0</v>
      </c>
      <c r="I41">
        <f>Verdeelsleutels_absoluut!I41/Verdeelsleutels_absoluut!I$2</f>
        <v>0</v>
      </c>
      <c r="J41">
        <f t="shared" si="1"/>
        <v>5.0392314265737894E-4</v>
      </c>
      <c r="K41">
        <f t="shared" si="2"/>
        <v>1.5597621082252206E-4</v>
      </c>
      <c r="L41">
        <f>Verdeelsleutels_absoluut!J41/Verdeelsleutels_absoluut!J$2</f>
        <v>0</v>
      </c>
      <c r="M41">
        <f>Verdeelsleutels_absoluut!K41/Verdeelsleutels_absoluut!K$2</f>
        <v>0</v>
      </c>
      <c r="N41">
        <f>Verdeelsleutels_absoluut!L41/Verdeelsleutels_absoluut!L$2</f>
        <v>5.015529841356117E-6</v>
      </c>
      <c r="O41">
        <f>Verdeelsleutels_absoluut!M41/Verdeelsleutels_absoluut!M$2</f>
        <v>6.1172007367470713E-4</v>
      </c>
      <c r="P41">
        <f>Verdeelsleutels_absoluut!N41/Verdeelsleutels_absoluut!N$2</f>
        <v>0</v>
      </c>
      <c r="Q41">
        <f>Verdeelsleutels_absoluut!O41/Verdeelsleutels_absoluut!O$2</f>
        <v>2.0218595247165003E-3</v>
      </c>
      <c r="R41">
        <f>Verdeelsleutels_absoluut!P41/Verdeelsleutels_absoluut!P$2</f>
        <v>4.705696701909421E-2</v>
      </c>
      <c r="S41">
        <f>Verdeelsleutels_absoluut!Q41/Verdeelsleutels_absoluut!Q$2</f>
        <v>2.5147291277482397E-2</v>
      </c>
      <c r="T41">
        <f>Verdeelsleutels_absoluut!R41/Verdeelsleutels_absoluut!R$2</f>
        <v>5.6904400606980275E-4</v>
      </c>
      <c r="U41">
        <f>Verdeelsleutels_absoluut!S41/Verdeelsleutels_absoluut!S$2</f>
        <v>5.6940697663564492E-4</v>
      </c>
      <c r="V41">
        <f>Verdeelsleutels_absoluut!T41/Verdeelsleutels_absoluut!T$2</f>
        <v>9.106841778329931E-3</v>
      </c>
      <c r="W41">
        <f>Verdeelsleutels_absoluut!U41/Verdeelsleutels_absoluut!U$2</f>
        <v>9.3263675379180071E-4</v>
      </c>
      <c r="X41">
        <f t="shared" si="5"/>
        <v>4.6631837689590036E-4</v>
      </c>
      <c r="Y41">
        <f t="shared" si="4"/>
        <v>1.3996430655882604E-3</v>
      </c>
      <c r="Z41">
        <v>0</v>
      </c>
    </row>
    <row r="42" spans="2:26">
      <c r="B42" t="str">
        <f>INDEX('ETLocal datasets'!B:C,MATCH(C42,'ETLocal datasets'!C:C,0),1)</f>
        <v>GM0096</v>
      </c>
      <c r="C42" t="str">
        <f>'ETLocal datasets'!C28</f>
        <v>Vlieland</v>
      </c>
      <c r="D42">
        <f>Verdeelsleutels_absoluut!D42/Verdeelsleutels_absoluut!D$2</f>
        <v>6.5848239019618087E-5</v>
      </c>
      <c r="E42">
        <f>Verdeelsleutels_absoluut!E42/Verdeelsleutels_absoluut!E$2</f>
        <v>0</v>
      </c>
      <c r="F42">
        <f>Verdeelsleutels_absoluut!F42/Verdeelsleutels_absoluut!F$2</f>
        <v>0</v>
      </c>
      <c r="G42">
        <f>Verdeelsleutels_absoluut!G42/Verdeelsleutels_absoluut!G$2</f>
        <v>0</v>
      </c>
      <c r="H42">
        <f>Verdeelsleutels_absoluut!H42/Verdeelsleutels_absoluut!H$2</f>
        <v>0</v>
      </c>
      <c r="I42">
        <f>Verdeelsleutels_absoluut!I42/Verdeelsleutels_absoluut!I$2</f>
        <v>0</v>
      </c>
      <c r="J42">
        <f t="shared" si="1"/>
        <v>0</v>
      </c>
      <c r="K42">
        <f t="shared" si="2"/>
        <v>0</v>
      </c>
      <c r="L42">
        <f>Verdeelsleutels_absoluut!J42/Verdeelsleutels_absoluut!J$2</f>
        <v>0</v>
      </c>
      <c r="M42">
        <f>Verdeelsleutels_absoluut!K42/Verdeelsleutels_absoluut!K$2</f>
        <v>0</v>
      </c>
      <c r="N42">
        <f>Verdeelsleutels_absoluut!L42/Verdeelsleutels_absoluut!L$2</f>
        <v>0</v>
      </c>
      <c r="O42">
        <f>Verdeelsleutels_absoluut!M42/Verdeelsleutels_absoluut!M$2</f>
        <v>1.7886551861833542E-6</v>
      </c>
      <c r="P42">
        <f>Verdeelsleutels_absoluut!N42/Verdeelsleutels_absoluut!N$2</f>
        <v>0</v>
      </c>
      <c r="Q42">
        <f>Verdeelsleutels_absoluut!O42/Verdeelsleutels_absoluut!O$2</f>
        <v>8.6441820259618488E-4</v>
      </c>
      <c r="R42">
        <f>Verdeelsleutels_absoluut!P42/Verdeelsleutels_absoluut!P$2</f>
        <v>3.539003734679922E-2</v>
      </c>
      <c r="S42">
        <f>Verdeelsleutels_absoluut!Q42/Verdeelsleutels_absoluut!Q$2</f>
        <v>1.8680844948986924E-3</v>
      </c>
      <c r="T42">
        <f>Verdeelsleutels_absoluut!R42/Verdeelsleutels_absoluut!R$2</f>
        <v>4.7420333839150229E-4</v>
      </c>
      <c r="U42">
        <f>Verdeelsleutels_absoluut!S42/Verdeelsleutels_absoluut!S$2</f>
        <v>6.067451390379822E-4</v>
      </c>
      <c r="V42">
        <f>Verdeelsleutels_absoluut!T42/Verdeelsleutels_absoluut!T$2</f>
        <v>1.0371372792616913E-3</v>
      </c>
      <c r="W42">
        <f>Verdeelsleutels_absoluut!U42/Verdeelsleutels_absoluut!U$2</f>
        <v>2.3711103909961035E-4</v>
      </c>
      <c r="X42">
        <f t="shared" si="5"/>
        <v>1.1855551954980517E-4</v>
      </c>
      <c r="Y42">
        <f t="shared" si="4"/>
        <v>5.6607312937763301E-4</v>
      </c>
      <c r="Z42">
        <v>0</v>
      </c>
    </row>
    <row r="43" spans="2:26">
      <c r="B43" t="str">
        <f>INDEX('ETLocal datasets'!B:C,MATCH(C43,'ETLocal datasets'!C:C,0),1)</f>
        <v>GM0098</v>
      </c>
      <c r="C43" t="str">
        <f>'ETLocal datasets'!C29</f>
        <v>Weststellingwerf</v>
      </c>
      <c r="D43">
        <f>Verdeelsleutels_absoluut!D43/Verdeelsleutels_absoluut!D$2</f>
        <v>1.4951832128883404E-3</v>
      </c>
      <c r="E43">
        <f>Verdeelsleutels_absoluut!E43/Verdeelsleutels_absoluut!E$2</f>
        <v>8.3260311786993758E-3</v>
      </c>
      <c r="F43">
        <f>Verdeelsleutels_absoluut!F43/Verdeelsleutels_absoluut!F$2</f>
        <v>1.4114993898700438E-2</v>
      </c>
      <c r="G43">
        <f>Verdeelsleutels_absoluut!G43/Verdeelsleutels_absoluut!G$2</f>
        <v>1.4133918321193355E-2</v>
      </c>
      <c r="H43">
        <f>Verdeelsleutels_absoluut!H43/Verdeelsleutels_absoluut!H$2</f>
        <v>1.1114112165886486E-3</v>
      </c>
      <c r="I43">
        <f>Verdeelsleutels_absoluut!I43/Verdeelsleutels_absoluut!I$2</f>
        <v>5.2538316774188775E-3</v>
      </c>
      <c r="J43">
        <f t="shared" si="1"/>
        <v>1.2050317184456602E-2</v>
      </c>
      <c r="K43">
        <f t="shared" si="2"/>
        <v>7.5626542048002421E-3</v>
      </c>
      <c r="L43">
        <f>Verdeelsleutels_absoluut!J43/Verdeelsleutels_absoluut!J$2</f>
        <v>5.3250449701629189E-4</v>
      </c>
      <c r="M43">
        <f>Verdeelsleutels_absoluut!K43/Verdeelsleutels_absoluut!K$2</f>
        <v>3.5088403282715065E-4</v>
      </c>
      <c r="N43">
        <f>Verdeelsleutels_absoluut!L43/Verdeelsleutels_absoluut!L$2</f>
        <v>4.6767326445173061E-3</v>
      </c>
      <c r="O43">
        <f>Verdeelsleutels_absoluut!M43/Verdeelsleutels_absoluut!M$2</f>
        <v>8.1535846662168197E-3</v>
      </c>
      <c r="P43">
        <f>Verdeelsleutels_absoluut!N43/Verdeelsleutels_absoluut!N$2</f>
        <v>1.3627956779908499E-3</v>
      </c>
      <c r="Q43">
        <f>Verdeelsleutels_absoluut!O43/Verdeelsleutels_absoluut!O$2</f>
        <v>2.9273009640460633E-3</v>
      </c>
      <c r="R43">
        <f>Verdeelsleutels_absoluut!P43/Verdeelsleutels_absoluut!P$2</f>
        <v>3.3664720425017095E-4</v>
      </c>
      <c r="S43">
        <f>Verdeelsleutels_absoluut!Q43/Verdeelsleutels_absoluut!Q$2</f>
        <v>2.1075825070651914E-2</v>
      </c>
      <c r="T43">
        <f>Verdeelsleutels_absoluut!R43/Verdeelsleutels_absoluut!R$2</f>
        <v>5.6904400606980275E-4</v>
      </c>
      <c r="U43">
        <f>Verdeelsleutels_absoluut!S43/Verdeelsleutels_absoluut!S$2</f>
        <v>7.2155998842516967E-3</v>
      </c>
      <c r="V43">
        <f>Verdeelsleutels_absoluut!T43/Verdeelsleutels_absoluut!T$2</f>
        <v>1.1641449995563049E-2</v>
      </c>
      <c r="W43">
        <f>Verdeelsleutels_absoluut!U43/Verdeelsleutels_absoluut!U$2</f>
        <v>3.5724729891007958E-3</v>
      </c>
      <c r="X43">
        <f t="shared" si="5"/>
        <v>2.4676343335458227E-3</v>
      </c>
      <c r="Y43">
        <f t="shared" si="4"/>
        <v>2.7434343118459669E-3</v>
      </c>
      <c r="Z43">
        <v>0</v>
      </c>
    </row>
    <row r="44" spans="2:26">
      <c r="B44" t="str">
        <f>INDEX('ETLocal datasets'!B:C,MATCH(C44,'ETLocal datasets'!C:C,0),1)</f>
        <v>GM0106</v>
      </c>
      <c r="C44" t="str">
        <f>'ETLocal datasets'!C30</f>
        <v>Assen</v>
      </c>
      <c r="D44">
        <f>Verdeelsleutels_absoluut!D44/Verdeelsleutels_absoluut!D$2</f>
        <v>3.9325517297805835E-3</v>
      </c>
      <c r="E44">
        <f>Verdeelsleutels_absoluut!E44/Verdeelsleutels_absoluut!E$2</f>
        <v>1.8834172641681616E-3</v>
      </c>
      <c r="F44">
        <f>Verdeelsleutels_absoluut!F44/Verdeelsleutels_absoluut!F$2</f>
        <v>2.2164725347624311E-3</v>
      </c>
      <c r="G44">
        <f>Verdeelsleutels_absoluut!G44/Verdeelsleutels_absoluut!G$2</f>
        <v>8.0768770723971804E-4</v>
      </c>
      <c r="H44">
        <f>Verdeelsleutels_absoluut!H44/Verdeelsleutels_absoluut!H$2</f>
        <v>0</v>
      </c>
      <c r="I44">
        <f>Verdeelsleutels_absoluut!I44/Verdeelsleutels_absoluut!I$2</f>
        <v>3.3578115935688598E-4</v>
      </c>
      <c r="J44">
        <f t="shared" si="1"/>
        <v>6.7845767408136314E-4</v>
      </c>
      <c r="K44">
        <f t="shared" si="2"/>
        <v>4.5847686180642232E-4</v>
      </c>
      <c r="L44">
        <f>Verdeelsleutels_absoluut!J44/Verdeelsleutels_absoluut!J$2</f>
        <v>2.0842451595084609E-3</v>
      </c>
      <c r="M44">
        <f>Verdeelsleutels_absoluut!K44/Verdeelsleutels_absoluut!K$2</f>
        <v>9.4494193397895551E-5</v>
      </c>
      <c r="N44">
        <f>Verdeelsleutels_absoluut!L44/Verdeelsleutels_absoluut!L$2</f>
        <v>1.6734628786299771E-3</v>
      </c>
      <c r="O44">
        <f>Verdeelsleutels_absoluut!M44/Verdeelsleutels_absoluut!M$2</f>
        <v>1.7323125478185784E-3</v>
      </c>
      <c r="P44">
        <f>Verdeelsleutels_absoluut!N44/Verdeelsleutels_absoluut!N$2</f>
        <v>6.0352380025309061E-3</v>
      </c>
      <c r="Q44">
        <f>Verdeelsleutels_absoluut!O44/Verdeelsleutels_absoluut!O$2</f>
        <v>2.1185571541594631E-3</v>
      </c>
      <c r="R44">
        <f>Verdeelsleutels_absoluut!P44/Verdeelsleutels_absoluut!P$2</f>
        <v>5.1443900899479245E-3</v>
      </c>
      <c r="S44">
        <f>Verdeelsleutels_absoluut!Q44/Verdeelsleutels_absoluut!Q$2</f>
        <v>8.9412591208826305E-4</v>
      </c>
      <c r="T44">
        <f>Verdeelsleutels_absoluut!R44/Verdeelsleutels_absoluut!R$2</f>
        <v>3.0349013657056147E-3</v>
      </c>
      <c r="U44">
        <f>Verdeelsleutels_absoluut!S44/Verdeelsleutels_absoluut!S$2</f>
        <v>8.681122758543438E-4</v>
      </c>
      <c r="V44">
        <f>Verdeelsleutels_absoluut!T44/Verdeelsleutels_absoluut!T$2</f>
        <v>1.0038601473067708E-3</v>
      </c>
      <c r="W44">
        <f>Verdeelsleutels_absoluut!U44/Verdeelsleutels_absoluut!U$2</f>
        <v>3.6989322099539213E-3</v>
      </c>
      <c r="X44">
        <f t="shared" si="5"/>
        <v>4.8670851062424135E-3</v>
      </c>
      <c r="Y44">
        <f t="shared" si="4"/>
        <v>3.2179683349926433E-3</v>
      </c>
      <c r="Z44">
        <v>0</v>
      </c>
    </row>
    <row r="45" spans="2:26">
      <c r="B45" t="str">
        <f>INDEX('ETLocal datasets'!B:C,MATCH(C45,'ETLocal datasets'!C:C,0),1)</f>
        <v>GM0109</v>
      </c>
      <c r="C45" t="str">
        <f>'ETLocal datasets'!C31</f>
        <v>Coevorden</v>
      </c>
      <c r="D45">
        <f>Verdeelsleutels_absoluut!D45/Verdeelsleutels_absoluut!D$2</f>
        <v>2.0531573507320813E-3</v>
      </c>
      <c r="E45">
        <f>Verdeelsleutels_absoluut!E45/Verdeelsleutels_absoluut!E$2</f>
        <v>9.969753231894387E-3</v>
      </c>
      <c r="F45">
        <f>Verdeelsleutels_absoluut!F45/Verdeelsleutels_absoluut!F$2</f>
        <v>7.2303990358434421E-3</v>
      </c>
      <c r="G45">
        <f>Verdeelsleutels_absoluut!G45/Verdeelsleutels_absoluut!G$2</f>
        <v>1.0257633881944419E-2</v>
      </c>
      <c r="H45">
        <f>Verdeelsleutels_absoluut!H45/Verdeelsleutels_absoluut!H$2</f>
        <v>2.7165053472106189E-3</v>
      </c>
      <c r="I45">
        <f>Verdeelsleutels_absoluut!I45/Verdeelsleutels_absoluut!I$2</f>
        <v>2.3226083632233658E-3</v>
      </c>
      <c r="J45">
        <f t="shared" si="1"/>
        <v>9.0510533163870102E-3</v>
      </c>
      <c r="K45">
        <f t="shared" si="2"/>
        <v>4.3857149980908398E-3</v>
      </c>
      <c r="L45">
        <f>Verdeelsleutels_absoluut!J45/Verdeelsleutels_absoluut!J$2</f>
        <v>7.1007562005472929E-3</v>
      </c>
      <c r="M45">
        <f>Verdeelsleutels_absoluut!K45/Verdeelsleutels_absoluut!K$2</f>
        <v>3.3148959523114901E-3</v>
      </c>
      <c r="N45">
        <f>Verdeelsleutels_absoluut!L45/Verdeelsleutels_absoluut!L$2</f>
        <v>1.1696612038173309E-2</v>
      </c>
      <c r="O45">
        <f>Verdeelsleutels_absoluut!M45/Verdeelsleutels_absoluut!M$2</f>
        <v>1.0262409130726994E-2</v>
      </c>
      <c r="P45">
        <f>Verdeelsleutels_absoluut!N45/Verdeelsleutels_absoluut!N$2</f>
        <v>3.8612544209740743E-3</v>
      </c>
      <c r="Q45">
        <f>Verdeelsleutels_absoluut!O45/Verdeelsleutels_absoluut!O$2</f>
        <v>8.8610191344097051E-3</v>
      </c>
      <c r="R45">
        <f>Verdeelsleutels_absoluut!P45/Verdeelsleutels_absoluut!P$2</f>
        <v>3.6505181210877914E-3</v>
      </c>
      <c r="S45">
        <f>Verdeelsleutels_absoluut!Q45/Verdeelsleutels_absoluut!Q$2</f>
        <v>3.5605371142086186E-3</v>
      </c>
      <c r="T45">
        <f>Verdeelsleutels_absoluut!R45/Verdeelsleutels_absoluut!R$2</f>
        <v>7.3975720789074351E-3</v>
      </c>
      <c r="U45">
        <f>Verdeelsleutels_absoluut!S45/Verdeelsleutels_absoluut!S$2</f>
        <v>2.6510095305659533E-3</v>
      </c>
      <c r="V45">
        <f>Verdeelsleutels_absoluut!T45/Verdeelsleutels_absoluut!T$2</f>
        <v>3.2445203656047564E-3</v>
      </c>
      <c r="W45">
        <f>Verdeelsleutels_absoluut!U45/Verdeelsleutels_absoluut!U$2</f>
        <v>5.9356796787935788E-3</v>
      </c>
      <c r="X45">
        <f t="shared" si="5"/>
        <v>4.8984670498838263E-3</v>
      </c>
      <c r="Y45">
        <f t="shared" si="4"/>
        <v>7.2759983005993532E-3</v>
      </c>
      <c r="Z45">
        <v>0</v>
      </c>
    </row>
    <row r="46" spans="2:26">
      <c r="B46" t="str">
        <f>INDEX('ETLocal datasets'!B:C,MATCH(C46,'ETLocal datasets'!C:C,0),1)</f>
        <v>GM0114</v>
      </c>
      <c r="C46" t="str">
        <f>'ETLocal datasets'!C32</f>
        <v>Emmen</v>
      </c>
      <c r="D46">
        <f>Verdeelsleutels_absoluut!D46/Verdeelsleutels_absoluut!D$2</f>
        <v>6.1978931688122605E-3</v>
      </c>
      <c r="E46">
        <f>Verdeelsleutels_absoluut!E46/Verdeelsleutels_absoluut!E$2</f>
        <v>1.1385276532084689E-2</v>
      </c>
      <c r="F46">
        <f>Verdeelsleutels_absoluut!F46/Verdeelsleutels_absoluut!F$2</f>
        <v>1.9585088229059373E-3</v>
      </c>
      <c r="G46">
        <f>Verdeelsleutels_absoluut!G46/Verdeelsleutels_absoluut!G$2</f>
        <v>4.2819779593739251E-3</v>
      </c>
      <c r="H46">
        <f>Verdeelsleutels_absoluut!H46/Verdeelsleutels_absoluut!H$2</f>
        <v>5.060713326271048E-3</v>
      </c>
      <c r="I46">
        <f>Verdeelsleutels_absoluut!I46/Verdeelsleutels_absoluut!I$2</f>
        <v>7.8554912381130649E-3</v>
      </c>
      <c r="J46">
        <f t="shared" si="1"/>
        <v>4.4065756180774645E-3</v>
      </c>
      <c r="K46">
        <f t="shared" si="2"/>
        <v>6.9263777856408883E-3</v>
      </c>
      <c r="L46">
        <f>Verdeelsleutels_absoluut!J46/Verdeelsleutels_absoluut!J$2</f>
        <v>1.6661369272383899E-2</v>
      </c>
      <c r="M46">
        <f>Verdeelsleutels_absoluut!K46/Verdeelsleutels_absoluut!K$2</f>
        <v>6.050271571686236E-3</v>
      </c>
      <c r="N46">
        <f>Verdeelsleutels_absoluut!L46/Verdeelsleutels_absoluut!L$2</f>
        <v>1.7327807387279862E-2</v>
      </c>
      <c r="O46">
        <f>Verdeelsleutels_absoluut!M46/Verdeelsleutels_absoluut!M$2</f>
        <v>1.0530260244857951E-2</v>
      </c>
      <c r="P46">
        <f>Verdeelsleutels_absoluut!N46/Verdeelsleutels_absoluut!N$2</f>
        <v>9.4746747136506704E-3</v>
      </c>
      <c r="Q46">
        <f>Verdeelsleutels_absoluut!O46/Verdeelsleutels_absoluut!O$2</f>
        <v>6.9856711694552698E-3</v>
      </c>
      <c r="R46">
        <f>Verdeelsleutels_absoluut!P46/Verdeelsleutels_absoluut!P$2</f>
        <v>1.2108779127873337E-2</v>
      </c>
      <c r="S46">
        <f>Verdeelsleutels_absoluut!Q46/Verdeelsleutels_absoluut!Q$2</f>
        <v>5.3328224042407113E-3</v>
      </c>
      <c r="T46">
        <f>Verdeelsleutels_absoluut!R46/Verdeelsleutels_absoluut!R$2</f>
        <v>1.5933232169954476E-2</v>
      </c>
      <c r="U46">
        <f>Verdeelsleutels_absoluut!S46/Verdeelsleutels_absoluut!S$2</f>
        <v>8.4944319465317508E-3</v>
      </c>
      <c r="V46">
        <f>Verdeelsleutels_absoluut!T46/Verdeelsleutels_absoluut!T$2</f>
        <v>7.8312183867246428E-3</v>
      </c>
      <c r="W46">
        <f>Verdeelsleutels_absoluut!U46/Verdeelsleutels_absoluut!U$2</f>
        <v>8.5834196154058948E-3</v>
      </c>
      <c r="X46">
        <f t="shared" si="5"/>
        <v>9.0290471645282817E-3</v>
      </c>
      <c r="Y46">
        <f t="shared" si="4"/>
        <v>7.8030215674844746E-3</v>
      </c>
      <c r="Z46">
        <v>0</v>
      </c>
    </row>
    <row r="47" spans="2:26">
      <c r="B47" t="str">
        <f>INDEX('ETLocal datasets'!B:C,MATCH(C47,'ETLocal datasets'!C:C,0),1)</f>
        <v>GM0118</v>
      </c>
      <c r="C47" t="str">
        <f>'ETLocal datasets'!C33</f>
        <v>Hoogeveen</v>
      </c>
      <c r="D47">
        <f>Verdeelsleutels_absoluut!D47/Verdeelsleutels_absoluut!D$2</f>
        <v>3.2207773992179102E-3</v>
      </c>
      <c r="E47">
        <f>Verdeelsleutels_absoluut!E47/Verdeelsleutels_absoluut!E$2</f>
        <v>3.3317673909727358E-3</v>
      </c>
      <c r="F47">
        <f>Verdeelsleutels_absoluut!F47/Verdeelsleutels_absoluut!F$2</f>
        <v>4.0560910632085976E-3</v>
      </c>
      <c r="G47">
        <f>Verdeelsleutels_absoluut!G47/Verdeelsleutels_absoluut!G$2</f>
        <v>4.0402882027037188E-3</v>
      </c>
      <c r="H47">
        <f>Verdeelsleutels_absoluut!H47/Verdeelsleutels_absoluut!H$2</f>
        <v>1.5877648528232497E-3</v>
      </c>
      <c r="I47">
        <f>Verdeelsleutels_absoluut!I47/Verdeelsleutels_absoluut!I$2</f>
        <v>2.4796004387735702E-3</v>
      </c>
      <c r="J47">
        <f t="shared" si="1"/>
        <v>3.6478844667228436E-3</v>
      </c>
      <c r="K47">
        <f t="shared" si="2"/>
        <v>2.8853792573954088E-3</v>
      </c>
      <c r="L47">
        <f>Verdeelsleutels_absoluut!J47/Verdeelsleutels_absoluut!J$2</f>
        <v>1.3781977870776919E-3</v>
      </c>
      <c r="M47">
        <f>Verdeelsleutels_absoluut!K47/Verdeelsleutels_absoluut!K$2</f>
        <v>6.829353068302451E-4</v>
      </c>
      <c r="N47">
        <f>Verdeelsleutels_absoluut!L47/Verdeelsleutels_absoluut!L$2</f>
        <v>2.8751617012813674E-3</v>
      </c>
      <c r="O47">
        <f>Verdeelsleutels_absoluut!M47/Verdeelsleutels_absoluut!M$2</f>
        <v>3.9354885733999248E-3</v>
      </c>
      <c r="P47">
        <f>Verdeelsleutels_absoluut!N47/Verdeelsleutels_absoluut!N$2</f>
        <v>3.9585969694019927E-3</v>
      </c>
      <c r="Q47">
        <f>Verdeelsleutels_absoluut!O47/Verdeelsleutels_absoluut!O$2</f>
        <v>3.5162774342895656E-3</v>
      </c>
      <c r="R47">
        <f>Verdeelsleutels_absoluut!P47/Verdeelsleutels_absoluut!P$2</f>
        <v>1.3571090421335016E-3</v>
      </c>
      <c r="S47">
        <f>Verdeelsleutels_absoluut!Q47/Verdeelsleutels_absoluut!Q$2</f>
        <v>1.5647203461544603E-3</v>
      </c>
      <c r="T47">
        <f>Verdeelsleutels_absoluut!R47/Verdeelsleutels_absoluut!R$2</f>
        <v>1.3277693474962064E-3</v>
      </c>
      <c r="U47">
        <f>Verdeelsleutels_absoluut!S47/Verdeelsleutels_absoluut!S$2</f>
        <v>1.4655228742917418E-3</v>
      </c>
      <c r="V47">
        <f>Verdeelsleutels_absoluut!T47/Verdeelsleutels_absoluut!T$2</f>
        <v>1.4919247493122725E-3</v>
      </c>
      <c r="W47">
        <f>Verdeelsleutels_absoluut!U47/Verdeelsleutels_absoluut!U$2</f>
        <v>3.6515100021339993E-3</v>
      </c>
      <c r="X47">
        <f t="shared" si="5"/>
        <v>3.8050534857679962E-3</v>
      </c>
      <c r="Y47">
        <f t="shared" si="4"/>
        <v>3.6317878548809378E-3</v>
      </c>
      <c r="Z47">
        <v>0</v>
      </c>
    </row>
    <row r="48" spans="2:26">
      <c r="B48" t="str">
        <f>INDEX('ETLocal datasets'!B:C,MATCH(C48,'ETLocal datasets'!C:C,0),1)</f>
        <v>GM0119</v>
      </c>
      <c r="C48" t="str">
        <f>'ETLocal datasets'!C34</f>
        <v>Meppel</v>
      </c>
      <c r="D48">
        <f>Verdeelsleutels_absoluut!D48/Verdeelsleutels_absoluut!D$2</f>
        <v>1.9421180091866972E-3</v>
      </c>
      <c r="E48">
        <f>Verdeelsleutels_absoluut!E48/Verdeelsleutels_absoluut!E$2</f>
        <v>1.7484003283813646E-3</v>
      </c>
      <c r="F48">
        <f>Verdeelsleutels_absoluut!F48/Verdeelsleutels_absoluut!F$2</f>
        <v>2.3746906680464511E-3</v>
      </c>
      <c r="G48">
        <f>Verdeelsleutels_absoluut!G48/Verdeelsleutels_absoluut!G$2</f>
        <v>2.7042124304987813E-3</v>
      </c>
      <c r="H48">
        <f>Verdeelsleutels_absoluut!H48/Verdeelsleutels_absoluut!H$2</f>
        <v>0</v>
      </c>
      <c r="I48">
        <f>Verdeelsleutels_absoluut!I48/Verdeelsleutels_absoluut!I$2</f>
        <v>0</v>
      </c>
      <c r="J48">
        <f t="shared" si="1"/>
        <v>2.2715384416189762E-3</v>
      </c>
      <c r="K48">
        <f t="shared" si="2"/>
        <v>7.0309523192968318E-4</v>
      </c>
      <c r="L48">
        <f>Verdeelsleutels_absoluut!J48/Verdeelsleutels_absoluut!J$2</f>
        <v>2.1776408266417676E-4</v>
      </c>
      <c r="M48">
        <f>Verdeelsleutels_absoluut!K48/Verdeelsleutels_absoluut!K$2</f>
        <v>1.5033167131483385E-5</v>
      </c>
      <c r="N48">
        <f>Verdeelsleutels_absoluut!L48/Verdeelsleutels_absoluut!L$2</f>
        <v>1.3535937751079014E-3</v>
      </c>
      <c r="O48">
        <f>Verdeelsleutels_absoluut!M48/Verdeelsleutels_absoluut!M$2</f>
        <v>1.766744160152608E-3</v>
      </c>
      <c r="P48">
        <f>Verdeelsleutels_absoluut!N48/Verdeelsleutels_absoluut!N$2</f>
        <v>2.9527239689801747E-3</v>
      </c>
      <c r="Q48">
        <f>Verdeelsleutels_absoluut!O48/Verdeelsleutels_absoluut!O$2</f>
        <v>4.3367421689571308E-4</v>
      </c>
      <c r="R48">
        <f>Verdeelsleutels_absoluut!P48/Verdeelsleutels_absoluut!P$2</f>
        <v>0</v>
      </c>
      <c r="S48">
        <f>Verdeelsleutels_absoluut!Q48/Verdeelsleutels_absoluut!Q$2</f>
        <v>3.1933068288866537E-4</v>
      </c>
      <c r="T48">
        <f>Verdeelsleutels_absoluut!R48/Verdeelsleutels_absoluut!R$2</f>
        <v>2.8452200303490138E-4</v>
      </c>
      <c r="U48">
        <f>Verdeelsleutels_absoluut!S48/Verdeelsleutels_absoluut!S$2</f>
        <v>1.2134902780759644E-3</v>
      </c>
      <c r="V48">
        <f>Verdeelsleutels_absoluut!T48/Verdeelsleutels_absoluut!T$2</f>
        <v>8.485668648504748E-4</v>
      </c>
      <c r="W48">
        <f>Verdeelsleutels_absoluut!U48/Verdeelsleutels_absoluut!U$2</f>
        <v>1.9601179232234455E-3</v>
      </c>
      <c r="X48">
        <f t="shared" si="5"/>
        <v>2.4564209461018101E-3</v>
      </c>
      <c r="Y48">
        <f t="shared" si="4"/>
        <v>1.242772908578152E-3</v>
      </c>
      <c r="Z48">
        <v>0</v>
      </c>
    </row>
    <row r="49" spans="2:26">
      <c r="B49" t="str">
        <f>INDEX('ETLocal datasets'!B:C,MATCH(C49,'ETLocal datasets'!C:C,0),1)</f>
        <v>GM0141</v>
      </c>
      <c r="C49" t="str">
        <f>'ETLocal datasets'!C35</f>
        <v>Almelo</v>
      </c>
      <c r="D49">
        <f>Verdeelsleutels_absoluut!D49/Verdeelsleutels_absoluut!D$2</f>
        <v>4.2152709704219313E-3</v>
      </c>
      <c r="E49">
        <f>Verdeelsleutels_absoluut!E49/Verdeelsleutels_absoluut!E$2</f>
        <v>1.5467288180377333E-3</v>
      </c>
      <c r="F49">
        <f>Verdeelsleutels_absoluut!F49/Verdeelsleutels_absoluut!F$2</f>
        <v>2.1098676194816748E-3</v>
      </c>
      <c r="G49">
        <f>Verdeelsleutels_absoluut!G49/Verdeelsleutels_absoluut!G$2</f>
        <v>2.2491944702370164E-3</v>
      </c>
      <c r="H49">
        <f>Verdeelsleutels_absoluut!H49/Verdeelsleutels_absoluut!H$2</f>
        <v>2.9130112973189026E-3</v>
      </c>
      <c r="I49">
        <f>Verdeelsleutels_absoluut!I49/Verdeelsleutels_absoluut!I$2</f>
        <v>2.5711293140303123E-3</v>
      </c>
      <c r="J49">
        <f t="shared" si="1"/>
        <v>2.355405162570118E-3</v>
      </c>
      <c r="K49">
        <f t="shared" si="2"/>
        <v>2.4874262546440555E-3</v>
      </c>
      <c r="L49">
        <f>Verdeelsleutels_absoluut!J49/Verdeelsleutels_absoluut!J$2</f>
        <v>1.0231748964859716E-3</v>
      </c>
      <c r="M49">
        <f>Verdeelsleutels_absoluut!K49/Verdeelsleutels_absoluut!K$2</f>
        <v>0</v>
      </c>
      <c r="N49">
        <f>Verdeelsleutels_absoluut!L49/Verdeelsleutels_absoluut!L$2</f>
        <v>1.1917323010364896E-3</v>
      </c>
      <c r="O49">
        <f>Verdeelsleutels_absoluut!M49/Verdeelsleutels_absoluut!M$2</f>
        <v>1.5525527016071513E-3</v>
      </c>
      <c r="P49">
        <f>Verdeelsleutels_absoluut!N49/Verdeelsleutels_absoluut!N$2</f>
        <v>4.769784872967974E-3</v>
      </c>
      <c r="Q49">
        <f>Verdeelsleutels_absoluut!O49/Verdeelsleutels_absoluut!O$2</f>
        <v>1.192604096463211E-3</v>
      </c>
      <c r="R49">
        <f>Verdeelsleutels_absoluut!P49/Verdeelsleutels_absoluut!P$2</f>
        <v>0</v>
      </c>
      <c r="S49">
        <f>Verdeelsleutels_absoluut!Q49/Verdeelsleutels_absoluut!Q$2</f>
        <v>3.1933068288866537E-4</v>
      </c>
      <c r="T49">
        <f>Verdeelsleutels_absoluut!R49/Verdeelsleutels_absoluut!R$2</f>
        <v>3.3194233687405157E-3</v>
      </c>
      <c r="U49">
        <f>Verdeelsleutels_absoluut!S49/Verdeelsleutels_absoluut!S$2</f>
        <v>1.4095156306882357E-3</v>
      </c>
      <c r="V49">
        <f>Verdeelsleutels_absoluut!T49/Verdeelsleutels_absoluut!T$2</f>
        <v>1.1425148637856065E-3</v>
      </c>
      <c r="W49">
        <f>Verdeelsleutels_absoluut!U49/Verdeelsleutels_absoluut!U$2</f>
        <v>3.9913691581767744E-3</v>
      </c>
      <c r="X49">
        <f t="shared" si="5"/>
        <v>4.3805770155723742E-3</v>
      </c>
      <c r="Y49">
        <f t="shared" si="4"/>
        <v>2.4677932641068764E-3</v>
      </c>
      <c r="Z49">
        <v>0</v>
      </c>
    </row>
    <row r="50" spans="2:26">
      <c r="B50" t="str">
        <f>INDEX('ETLocal datasets'!B:C,MATCH(C50,'ETLocal datasets'!C:C,0),1)</f>
        <v>GM0147</v>
      </c>
      <c r="C50" t="str">
        <f>'ETLocal datasets'!C36</f>
        <v>Borne</v>
      </c>
      <c r="D50">
        <f>Verdeelsleutels_absoluut!D50/Verdeelsleutels_absoluut!D$2</f>
        <v>1.3430031877375535E-3</v>
      </c>
      <c r="E50">
        <f>Verdeelsleutels_absoluut!E50/Verdeelsleutels_absoluut!E$2</f>
        <v>7.6612893534910593E-4</v>
      </c>
      <c r="F50">
        <f>Verdeelsleutels_absoluut!F50/Verdeelsleutels_absoluut!F$2</f>
        <v>8.4597998553776865E-4</v>
      </c>
      <c r="G50">
        <f>Verdeelsleutels_absoluut!G50/Verdeelsleutels_absoluut!G$2</f>
        <v>8.41598259833752E-4</v>
      </c>
      <c r="H50">
        <f>Verdeelsleutels_absoluut!H50/Verdeelsleutels_absoluut!H$2</f>
        <v>2.561509062527178E-4</v>
      </c>
      <c r="I50">
        <f>Verdeelsleutels_absoluut!I50/Verdeelsleutels_absoluut!I$2</f>
        <v>1.8153175371974864E-4</v>
      </c>
      <c r="J50">
        <f t="shared" si="1"/>
        <v>7.4792668326078649E-4</v>
      </c>
      <c r="K50">
        <f t="shared" si="2"/>
        <v>3.5314904530938952E-4</v>
      </c>
      <c r="L50">
        <f>Verdeelsleutels_absoluut!J50/Verdeelsleutels_absoluut!J$2</f>
        <v>1.7694450674137684E-4</v>
      </c>
      <c r="M50">
        <f>Verdeelsleutels_absoluut!K50/Verdeelsleutels_absoluut!K$2</f>
        <v>0</v>
      </c>
      <c r="N50">
        <f>Verdeelsleutels_absoluut!L50/Verdeelsleutels_absoluut!L$2</f>
        <v>7.157917100980972E-4</v>
      </c>
      <c r="O50">
        <f>Verdeelsleutels_absoluut!M50/Verdeelsleutels_absoluut!M$2</f>
        <v>7.2172236762498335E-4</v>
      </c>
      <c r="P50">
        <f>Verdeelsleutels_absoluut!N50/Verdeelsleutels_absoluut!N$2</f>
        <v>9.409779681365391E-4</v>
      </c>
      <c r="Q50">
        <f>Verdeelsleutels_absoluut!O50/Verdeelsleutels_absoluut!O$2</f>
        <v>4.2195329211474784E-4</v>
      </c>
      <c r="R50">
        <f>Verdeelsleutels_absoluut!P50/Verdeelsleutels_absoluut!P$2</f>
        <v>3.156067539845353E-5</v>
      </c>
      <c r="S50">
        <f>Verdeelsleutels_absoluut!Q50/Verdeelsleutels_absoluut!Q$2</f>
        <v>0</v>
      </c>
      <c r="T50">
        <f>Verdeelsleutels_absoluut!R50/Verdeelsleutels_absoluut!R$2</f>
        <v>1.8968133535660092E-4</v>
      </c>
      <c r="U50">
        <f>Verdeelsleutels_absoluut!S50/Verdeelsleutels_absoluut!S$2</f>
        <v>1.4001810900876512E-4</v>
      </c>
      <c r="V50">
        <f>Verdeelsleutels_absoluut!T50/Verdeelsleutels_absoluut!T$2</f>
        <v>9.4285207205608312E-5</v>
      </c>
      <c r="W50">
        <f>Verdeelsleutels_absoluut!U50/Verdeelsleutels_absoluut!U$2</f>
        <v>1.4147625332943418E-3</v>
      </c>
      <c r="X50">
        <f t="shared" si="5"/>
        <v>1.1778702507154405E-3</v>
      </c>
      <c r="Y50">
        <f t="shared" si="4"/>
        <v>7.24320075555025E-4</v>
      </c>
      <c r="Z50">
        <v>0</v>
      </c>
    </row>
    <row r="51" spans="2:26">
      <c r="B51" t="str">
        <f>INDEX('ETLocal datasets'!B:C,MATCH(C51,'ETLocal datasets'!C:C,0),1)</f>
        <v>GM0148</v>
      </c>
      <c r="C51" t="str">
        <f>'ETLocal datasets'!C37</f>
        <v>Dalfsen</v>
      </c>
      <c r="D51">
        <f>Verdeelsleutels_absoluut!D51/Verdeelsleutels_absoluut!D$2</f>
        <v>1.6490412687347063E-3</v>
      </c>
      <c r="E51">
        <f>Verdeelsleutels_absoluut!E51/Verdeelsleutels_absoluut!E$2</f>
        <v>6.2678089422141823E-3</v>
      </c>
      <c r="F51">
        <f>Verdeelsleutels_absoluut!F51/Verdeelsleutels_absoluut!F$2</f>
        <v>9.943200889438052E-3</v>
      </c>
      <c r="G51">
        <f>Verdeelsleutels_absoluut!G51/Verdeelsleutels_absoluut!G$2</f>
        <v>9.6546426012723233E-3</v>
      </c>
      <c r="H51">
        <f>Verdeelsleutels_absoluut!H51/Verdeelsleutels_absoluut!H$2</f>
        <v>6.8604595772832995E-3</v>
      </c>
      <c r="I51">
        <f>Verdeelsleutels_absoluut!I51/Verdeelsleutels_absoluut!I$2</f>
        <v>7.619693801113353E-3</v>
      </c>
      <c r="J51">
        <f t="shared" si="1"/>
        <v>9.2075733174340792E-3</v>
      </c>
      <c r="K51">
        <f t="shared" si="2"/>
        <v>8.1487804891546851E-3</v>
      </c>
      <c r="L51">
        <f>Verdeelsleutels_absoluut!J51/Verdeelsleutels_absoluut!J$2</f>
        <v>1.1336980757389327E-3</v>
      </c>
      <c r="M51">
        <f>Verdeelsleutels_absoluut!K51/Verdeelsleutels_absoluut!K$2</f>
        <v>9.2214438382351926E-4</v>
      </c>
      <c r="N51">
        <f>Verdeelsleutels_absoluut!L51/Verdeelsleutels_absoluut!L$2</f>
        <v>3.9508822155645777E-3</v>
      </c>
      <c r="O51">
        <f>Verdeelsleutels_absoluut!M51/Verdeelsleutels_absoluut!M$2</f>
        <v>6.0054097876106119E-3</v>
      </c>
      <c r="P51">
        <f>Verdeelsleutels_absoluut!N51/Verdeelsleutels_absoluut!N$2</f>
        <v>8.1118790356598202E-4</v>
      </c>
      <c r="Q51">
        <f>Verdeelsleutels_absoluut!O51/Verdeelsleutels_absoluut!O$2</f>
        <v>4.5066955782811268E-3</v>
      </c>
      <c r="R51">
        <f>Verdeelsleutels_absoluut!P51/Verdeelsleutels_absoluut!P$2</f>
        <v>3.8924832991426016E-4</v>
      </c>
      <c r="S51">
        <f>Verdeelsleutels_absoluut!Q51/Verdeelsleutels_absoluut!Q$2</f>
        <v>7.5042710478836355E-4</v>
      </c>
      <c r="T51">
        <f>Verdeelsleutels_absoluut!R51/Verdeelsleutels_absoluut!R$2</f>
        <v>9.4840667678300458E-5</v>
      </c>
      <c r="U51">
        <f>Verdeelsleutels_absoluut!S51/Verdeelsleutels_absoluut!S$2</f>
        <v>1.3348393058835609E-3</v>
      </c>
      <c r="V51">
        <f>Verdeelsleutels_absoluut!T51/Verdeelsleutels_absoluut!T$2</f>
        <v>1.0593220338983051E-3</v>
      </c>
      <c r="W51">
        <f>Verdeelsleutels_absoluut!U51/Verdeelsleutels_absoluut!U$2</f>
        <v>4.1020209764232587E-3</v>
      </c>
      <c r="X51">
        <f t="shared" si="5"/>
        <v>2.4566044399946204E-3</v>
      </c>
      <c r="Y51">
        <f t="shared" si="4"/>
        <v>3.6866591229665242E-3</v>
      </c>
      <c r="Z51">
        <v>0</v>
      </c>
    </row>
    <row r="52" spans="2:26">
      <c r="B52" t="str">
        <f>INDEX('ETLocal datasets'!B:C,MATCH(C52,'ETLocal datasets'!C:C,0),1)</f>
        <v>GM0150</v>
      </c>
      <c r="C52" t="str">
        <f>'ETLocal datasets'!C38</f>
        <v>Deventer</v>
      </c>
      <c r="D52">
        <f>Verdeelsleutels_absoluut!D52/Verdeelsleutels_absoluut!D$2</f>
        <v>5.7838246288962787E-3</v>
      </c>
      <c r="E52">
        <f>Verdeelsleutels_absoluut!E52/Verdeelsleutels_absoluut!E$2</f>
        <v>4.0516616778466848E-3</v>
      </c>
      <c r="F52">
        <f>Verdeelsleutels_absoluut!F52/Verdeelsleutels_absoluut!F$2</f>
        <v>5.4554103771497333E-3</v>
      </c>
      <c r="G52">
        <f>Verdeelsleutels_absoluut!G52/Verdeelsleutels_absoluut!G$2</f>
        <v>6.0736882473423374E-3</v>
      </c>
      <c r="H52">
        <f>Verdeelsleutels_absoluut!H52/Verdeelsleutels_absoluut!H$2</f>
        <v>2.5695691917358848E-3</v>
      </c>
      <c r="I52">
        <f>Verdeelsleutels_absoluut!I52/Verdeelsleutels_absoluut!I$2</f>
        <v>7.046630451119606E-3</v>
      </c>
      <c r="J52">
        <f t="shared" si="1"/>
        <v>5.5130291984453053E-3</v>
      </c>
      <c r="K52">
        <f t="shared" si="2"/>
        <v>6.7936654781375156E-3</v>
      </c>
      <c r="L52">
        <f>Verdeelsleutels_absoluut!J52/Verdeelsleutels_absoluut!J$2</f>
        <v>1.334274968540878E-3</v>
      </c>
      <c r="M52">
        <f>Verdeelsleutels_absoluut!K52/Verdeelsleutels_absoluut!K$2</f>
        <v>1.2753412115939749E-4</v>
      </c>
      <c r="N52">
        <f>Verdeelsleutels_absoluut!L52/Verdeelsleutels_absoluut!L$2</f>
        <v>3.1667539113780035E-3</v>
      </c>
      <c r="O52">
        <f>Verdeelsleutels_absoluut!M52/Verdeelsleutels_absoluut!M$2</f>
        <v>3.7892660119294356E-3</v>
      </c>
      <c r="P52">
        <f>Verdeelsleutels_absoluut!N52/Verdeelsleutels_absoluut!N$2</f>
        <v>5.9054479379603494E-3</v>
      </c>
      <c r="Q52">
        <f>Verdeelsleutels_absoluut!O52/Verdeelsleutels_absoluut!O$2</f>
        <v>4.5008351158906433E-3</v>
      </c>
      <c r="R52">
        <f>Verdeelsleutels_absoluut!P52/Verdeelsleutels_absoluut!P$2</f>
        <v>1.1572247646099627E-4</v>
      </c>
      <c r="S52">
        <f>Verdeelsleutels_absoluut!Q52/Verdeelsleutels_absoluut!Q$2</f>
        <v>7.0252750235506379E-4</v>
      </c>
      <c r="T52">
        <f>Verdeelsleutels_absoluut!R52/Verdeelsleutels_absoluut!R$2</f>
        <v>1.4226100151745068E-3</v>
      </c>
      <c r="U52">
        <f>Verdeelsleutels_absoluut!S52/Verdeelsleutels_absoluut!S$2</f>
        <v>2.4269805561519288E-3</v>
      </c>
      <c r="V52">
        <f>Verdeelsleutels_absoluut!T52/Verdeelsleutels_absoluut!T$2</f>
        <v>1.7692341822699441E-3</v>
      </c>
      <c r="W52">
        <f>Verdeelsleutels_absoluut!U52/Verdeelsleutels_absoluut!U$2</f>
        <v>5.2875761719213109E-3</v>
      </c>
      <c r="X52">
        <f t="shared" si="5"/>
        <v>5.5965120549408302E-3</v>
      </c>
      <c r="Y52">
        <f t="shared" si="4"/>
        <v>4.9391058915107177E-3</v>
      </c>
      <c r="Z52">
        <v>0</v>
      </c>
    </row>
    <row r="53" spans="2:26">
      <c r="B53" t="str">
        <f>INDEX('ETLocal datasets'!B:C,MATCH(C53,'ETLocal datasets'!C:C,0),1)</f>
        <v>GM0153</v>
      </c>
      <c r="C53" t="str">
        <f>'ETLocal datasets'!C39</f>
        <v>Enschede</v>
      </c>
      <c r="D53">
        <f>Verdeelsleutels_absoluut!D53/Verdeelsleutels_absoluut!D$2</f>
        <v>9.1994271781836567E-3</v>
      </c>
      <c r="E53">
        <f>Verdeelsleutels_absoluut!E53/Verdeelsleutels_absoluut!E$2</f>
        <v>2.0010283477036703E-3</v>
      </c>
      <c r="F53">
        <f>Verdeelsleutels_absoluut!F53/Verdeelsleutels_absoluut!F$2</f>
        <v>3.1249031977935225E-3</v>
      </c>
      <c r="G53">
        <f>Verdeelsleutels_absoluut!G53/Verdeelsleutels_absoluut!G$2</f>
        <v>2.3527757945242473E-3</v>
      </c>
      <c r="H53">
        <f>Verdeelsleutels_absoluut!H53/Verdeelsleutels_absoluut!H$2</f>
        <v>7.2315479260521838E-4</v>
      </c>
      <c r="I53">
        <f>Verdeelsleutels_absoluut!I53/Verdeelsleutels_absoluut!I$2</f>
        <v>7.2805513244945876E-4</v>
      </c>
      <c r="J53">
        <f t="shared" si="1"/>
        <v>2.0920364342172024E-3</v>
      </c>
      <c r="K53">
        <f t="shared" si="2"/>
        <v>1.1504825045889036E-3</v>
      </c>
      <c r="L53">
        <f>Verdeelsleutels_absoluut!J53/Verdeelsleutels_absoluut!J$2</f>
        <v>5.1304955293612702E-4</v>
      </c>
      <c r="M53">
        <f>Verdeelsleutels_absoluut!K53/Verdeelsleutels_absoluut!K$2</f>
        <v>3.3039927761501942E-7</v>
      </c>
      <c r="N53">
        <f>Verdeelsleutels_absoluut!L53/Verdeelsleutels_absoluut!L$2</f>
        <v>1.2925499826821315E-3</v>
      </c>
      <c r="O53">
        <f>Verdeelsleutels_absoluut!M53/Verdeelsleutels_absoluut!M$2</f>
        <v>3.091243325521382E-3</v>
      </c>
      <c r="P53">
        <f>Verdeelsleutels_absoluut!N53/Verdeelsleutels_absoluut!N$2</f>
        <v>1.2719426327914599E-2</v>
      </c>
      <c r="Q53">
        <f>Verdeelsleutels_absoluut!O53/Verdeelsleutels_absoluut!O$2</f>
        <v>6.4640900167023179E-3</v>
      </c>
      <c r="R53">
        <f>Verdeelsleutels_absoluut!P53/Verdeelsleutels_absoluut!P$2</f>
        <v>1.262427015938141E-3</v>
      </c>
      <c r="S53">
        <f>Verdeelsleutels_absoluut!Q53/Verdeelsleutels_absoluut!Q$2</f>
        <v>9.2605898037712952E-4</v>
      </c>
      <c r="T53">
        <f>Verdeelsleutels_absoluut!R53/Verdeelsleutels_absoluut!R$2</f>
        <v>4.4575113808801217E-3</v>
      </c>
      <c r="U53">
        <f>Verdeelsleutels_absoluut!S53/Verdeelsleutels_absoluut!S$2</f>
        <v>6.9075600444324129E-4</v>
      </c>
      <c r="V53">
        <f>Verdeelsleutels_absoluut!T53/Verdeelsleutels_absoluut!T$2</f>
        <v>9.9276776998846392E-4</v>
      </c>
      <c r="W53">
        <f>Verdeelsleutels_absoluut!U53/Verdeelsleutels_absoluut!U$2</f>
        <v>7.3820570173012022E-3</v>
      </c>
      <c r="X53">
        <f t="shared" si="5"/>
        <v>1.00507416726079E-2</v>
      </c>
      <c r="Y53">
        <f t="shared" si="4"/>
        <v>7.8987506790645506E-3</v>
      </c>
      <c r="Z53">
        <v>0</v>
      </c>
    </row>
    <row r="54" spans="2:26">
      <c r="B54" t="str">
        <f>INDEX('ETLocal datasets'!B:C,MATCH(C54,'ETLocal datasets'!C:C,0),1)</f>
        <v>GM0158</v>
      </c>
      <c r="C54" t="str">
        <f>'ETLocal datasets'!C40</f>
        <v>Haaksbergen</v>
      </c>
      <c r="D54">
        <f>Verdeelsleutels_absoluut!D54/Verdeelsleutels_absoluut!D$2</f>
        <v>1.4047431447093747E-3</v>
      </c>
      <c r="E54">
        <f>Verdeelsleutels_absoluut!E54/Verdeelsleutels_absoluut!E$2</f>
        <v>3.2423460973893623E-3</v>
      </c>
      <c r="F54">
        <f>Verdeelsleutels_absoluut!F54/Verdeelsleutels_absoluut!F$2</f>
        <v>3.7722988041733667E-3</v>
      </c>
      <c r="G54">
        <f>Verdeelsleutels_absoluut!G54/Verdeelsleutels_absoluut!G$2</f>
        <v>4.5569617131364544E-3</v>
      </c>
      <c r="H54">
        <f>Verdeelsleutels_absoluut!H54/Verdeelsleutels_absoluut!H$2</f>
        <v>7.7209589716048903E-3</v>
      </c>
      <c r="I54">
        <f>Verdeelsleutels_absoluut!I54/Verdeelsleutels_absoluut!I$2</f>
        <v>1.2702789121049251E-3</v>
      </c>
      <c r="J54">
        <f t="shared" si="1"/>
        <v>5.0632012744914034E-3</v>
      </c>
      <c r="K54">
        <f t="shared" si="2"/>
        <v>2.1248164403731228E-3</v>
      </c>
      <c r="L54">
        <f>Verdeelsleutels_absoluut!J54/Verdeelsleutels_absoluut!J$2</f>
        <v>1.003182852722612E-3</v>
      </c>
      <c r="M54">
        <f>Verdeelsleutels_absoluut!K54/Verdeelsleutels_absoluut!K$2</f>
        <v>0</v>
      </c>
      <c r="N54">
        <f>Verdeelsleutels_absoluut!L54/Verdeelsleutels_absoluut!L$2</f>
        <v>2.9082697300687015E-3</v>
      </c>
      <c r="O54">
        <f>Verdeelsleutels_absoluut!M54/Verdeelsleutels_absoluut!M$2</f>
        <v>3.2057172574371166E-3</v>
      </c>
      <c r="P54">
        <f>Verdeelsleutels_absoluut!N54/Verdeelsleutels_absoluut!N$2</f>
        <v>1.0707680327070963E-3</v>
      </c>
      <c r="Q54">
        <f>Verdeelsleutels_absoluut!O54/Verdeelsleutels_absoluut!O$2</f>
        <v>4.1902306091950656E-3</v>
      </c>
      <c r="R54">
        <f>Verdeelsleutels_absoluut!P54/Verdeelsleutels_absoluut!P$2</f>
        <v>5.354794592604282E-3</v>
      </c>
      <c r="S54">
        <f>Verdeelsleutels_absoluut!Q54/Verdeelsleutels_absoluut!Q$2</f>
        <v>5.1571905286519459E-3</v>
      </c>
      <c r="T54">
        <f>Verdeelsleutels_absoluut!R54/Verdeelsleutels_absoluut!R$2</f>
        <v>2.8452200303490138E-4</v>
      </c>
      <c r="U54">
        <f>Verdeelsleutels_absoluut!S54/Verdeelsleutels_absoluut!S$2</f>
        <v>6.067451390379822E-4</v>
      </c>
      <c r="V54">
        <f>Verdeelsleutels_absoluut!T54/Verdeelsleutels_absoluut!T$2</f>
        <v>2.1685597657289911E-3</v>
      </c>
      <c r="W54">
        <f>Verdeelsleutels_absoluut!U54/Verdeelsleutels_absoluut!U$2</f>
        <v>3.0824435082949346E-3</v>
      </c>
      <c r="X54">
        <f t="shared" si="5"/>
        <v>2.0766057705010155E-3</v>
      </c>
      <c r="Y54">
        <f t="shared" si="4"/>
        <v>3.3447806737174454E-3</v>
      </c>
      <c r="Z54">
        <v>0</v>
      </c>
    </row>
    <row r="55" spans="2:26">
      <c r="B55" t="str">
        <f>INDEX('ETLocal datasets'!B:C,MATCH(C55,'ETLocal datasets'!C:C,0),1)</f>
        <v>GM0160</v>
      </c>
      <c r="C55" t="str">
        <f>'ETLocal datasets'!C41</f>
        <v>Hardenberg</v>
      </c>
      <c r="D55">
        <f>Verdeelsleutels_absoluut!D55/Verdeelsleutels_absoluut!D$2</f>
        <v>3.5050010811725359E-3</v>
      </c>
      <c r="E55">
        <f>Verdeelsleutels_absoluut!E55/Verdeelsleutels_absoluut!E$2</f>
        <v>1.2458829688287935E-2</v>
      </c>
      <c r="F55">
        <f>Verdeelsleutels_absoluut!F55/Verdeelsleutels_absoluut!F$2</f>
        <v>1.0114611179888109E-2</v>
      </c>
      <c r="G55">
        <f>Verdeelsleutels_absoluut!G55/Verdeelsleutels_absoluut!G$2</f>
        <v>1.3953267559192411E-2</v>
      </c>
      <c r="H55">
        <f>Verdeelsleutels_absoluut!H55/Verdeelsleutels_absoluut!H$2</f>
        <v>1.1013199348193472E-2</v>
      </c>
      <c r="I55">
        <f>Verdeelsleutels_absoluut!I55/Verdeelsleutels_absoluut!I$2</f>
        <v>2.3338615584982569E-2</v>
      </c>
      <c r="J55">
        <f t="shared" si="1"/>
        <v>1.348285664543258E-2</v>
      </c>
      <c r="K55">
        <f t="shared" si="2"/>
        <v>2.0898425098277128E-2</v>
      </c>
      <c r="L55">
        <f>Verdeelsleutels_absoluut!J55/Verdeelsleutels_absoluut!J$2</f>
        <v>6.6327633432569462E-3</v>
      </c>
      <c r="M55">
        <f>Verdeelsleutels_absoluut!K55/Verdeelsleutels_absoluut!K$2</f>
        <v>2.5206160889249831E-3</v>
      </c>
      <c r="N55">
        <f>Verdeelsleutels_absoluut!L55/Verdeelsleutels_absoluut!L$2</f>
        <v>1.3936599295777199E-2</v>
      </c>
      <c r="O55">
        <f>Verdeelsleutels_absoluut!M55/Verdeelsleutels_absoluut!M$2</f>
        <v>1.1379871458295046E-2</v>
      </c>
      <c r="P55">
        <f>Verdeelsleutels_absoluut!N55/Verdeelsleutels_absoluut!N$2</f>
        <v>3.1798565819786497E-3</v>
      </c>
      <c r="Q55">
        <f>Verdeelsleutels_absoluut!O55/Verdeelsleutels_absoluut!O$2</f>
        <v>6.3556714624783892E-3</v>
      </c>
      <c r="R55">
        <f>Verdeelsleutels_absoluut!P55/Verdeelsleutels_absoluut!P$2</f>
        <v>7.8901688496133817E-4</v>
      </c>
      <c r="S55">
        <f>Verdeelsleutels_absoluut!Q55/Verdeelsleutels_absoluut!Q$2</f>
        <v>5.9076176334403087E-4</v>
      </c>
      <c r="T55">
        <f>Verdeelsleutels_absoluut!R55/Verdeelsleutels_absoluut!R$2</f>
        <v>3.4142640364188165E-3</v>
      </c>
      <c r="U55">
        <f>Verdeelsleutels_absoluut!S55/Verdeelsleutels_absoluut!S$2</f>
        <v>2.9590493703852364E-3</v>
      </c>
      <c r="V55">
        <f>Verdeelsleutels_absoluut!T55/Verdeelsleutels_absoluut!T$2</f>
        <v>2.1630135770698377E-3</v>
      </c>
      <c r="W55">
        <f>Verdeelsleutels_absoluut!U55/Verdeelsleutels_absoluut!U$2</f>
        <v>7.5085162381543277E-3</v>
      </c>
      <c r="X55">
        <f t="shared" si="5"/>
        <v>5.3441864100664885E-3</v>
      </c>
      <c r="Y55">
        <f t="shared" si="4"/>
        <v>5.9510774415136285E-3</v>
      </c>
      <c r="Z55">
        <v>0</v>
      </c>
    </row>
    <row r="56" spans="2:26">
      <c r="B56" t="str">
        <f>INDEX('ETLocal datasets'!B:C,MATCH(C56,'ETLocal datasets'!C:C,0),1)</f>
        <v>GM0163</v>
      </c>
      <c r="C56" t="str">
        <f>'ETLocal datasets'!C42</f>
        <v>Hellendoorn</v>
      </c>
      <c r="D56">
        <f>Verdeelsleutels_absoluut!D56/Verdeelsleutels_absoluut!D$2</f>
        <v>2.0719628671480531E-3</v>
      </c>
      <c r="E56">
        <f>Verdeelsleutels_absoluut!E56/Verdeelsleutels_absoluut!E$2</f>
        <v>3.4751875419789659E-3</v>
      </c>
      <c r="F56">
        <f>Verdeelsleutels_absoluut!F56/Verdeelsleutels_absoluut!F$2</f>
        <v>4.8583555745010405E-3</v>
      </c>
      <c r="G56">
        <f>Verdeelsleutels_absoluut!G56/Verdeelsleutels_absoluut!G$2</f>
        <v>6.0564246932944656E-3</v>
      </c>
      <c r="H56">
        <f>Verdeelsleutels_absoluut!H56/Verdeelsleutels_absoluut!H$2</f>
        <v>7.8190507440748583E-3</v>
      </c>
      <c r="I56">
        <f>Verdeelsleutels_absoluut!I56/Verdeelsleutels_absoluut!I$2</f>
        <v>4.682758309730476E-3</v>
      </c>
      <c r="J56">
        <f t="shared" si="1"/>
        <v>6.3384448614193286E-3</v>
      </c>
      <c r="K56">
        <f t="shared" si="2"/>
        <v>5.0399115694571128E-3</v>
      </c>
      <c r="L56">
        <f>Verdeelsleutels_absoluut!J56/Verdeelsleutels_absoluut!J$2</f>
        <v>3.9542472231647992E-4</v>
      </c>
      <c r="M56">
        <f>Verdeelsleutels_absoluut!K56/Verdeelsleutels_absoluut!K$2</f>
        <v>3.3965045738823996E-4</v>
      </c>
      <c r="N56">
        <f>Verdeelsleutels_absoluut!L56/Verdeelsleutels_absoluut!L$2</f>
        <v>2.6032536018672598E-3</v>
      </c>
      <c r="O56">
        <f>Verdeelsleutels_absoluut!M56/Verdeelsleutels_absoluut!M$2</f>
        <v>3.6376774849003965E-3</v>
      </c>
      <c r="P56">
        <f>Verdeelsleutels_absoluut!N56/Verdeelsleutels_absoluut!N$2</f>
        <v>1.6872708394172426E-3</v>
      </c>
      <c r="Q56">
        <f>Verdeelsleutels_absoluut!O56/Verdeelsleutels_absoluut!O$2</f>
        <v>8.8199958976763262E-3</v>
      </c>
      <c r="R56">
        <f>Verdeelsleutels_absoluut!P56/Verdeelsleutels_absoluut!P$2</f>
        <v>1.1887854400084162E-2</v>
      </c>
      <c r="S56">
        <f>Verdeelsleutels_absoluut!Q56/Verdeelsleutels_absoluut!Q$2</f>
        <v>5.2689562676629781E-4</v>
      </c>
      <c r="T56">
        <f>Verdeelsleutels_absoluut!R56/Verdeelsleutels_absoluut!R$2</f>
        <v>4.7420333839150229E-4</v>
      </c>
      <c r="U56">
        <f>Verdeelsleutels_absoluut!S56/Verdeelsleutels_absoluut!S$2</f>
        <v>9.6145768186018722E-4</v>
      </c>
      <c r="V56">
        <f>Verdeelsleutels_absoluut!T56/Verdeelsleutels_absoluut!T$2</f>
        <v>7.8201260094063363E-4</v>
      </c>
      <c r="W56">
        <f>Verdeelsleutels_absoluut!U56/Verdeelsleutels_absoluut!U$2</f>
        <v>3.8728136386269691E-3</v>
      </c>
      <c r="X56">
        <f t="shared" si="5"/>
        <v>2.7800422390221059E-3</v>
      </c>
      <c r="Y56">
        <f t="shared" si="4"/>
        <v>6.4040144342146386E-3</v>
      </c>
      <c r="Z56">
        <v>0</v>
      </c>
    </row>
    <row r="57" spans="2:26">
      <c r="B57" t="str">
        <f>INDEX('ETLocal datasets'!B:C,MATCH(C57,'ETLocal datasets'!C:C,0),1)</f>
        <v>GM0164</v>
      </c>
      <c r="C57" t="str">
        <f>'ETLocal datasets'!C43</f>
        <v>Hengelo</v>
      </c>
      <c r="D57">
        <f>Verdeelsleutels_absoluut!D57/Verdeelsleutels_absoluut!D$2</f>
        <v>4.6685707107380018E-3</v>
      </c>
      <c r="E57">
        <f>Verdeelsleutels_absoluut!E57/Verdeelsleutels_absoluut!E$2</f>
        <v>1.0632216123230946E-3</v>
      </c>
      <c r="F57">
        <f>Verdeelsleutels_absoluut!F57/Verdeelsleutels_absoluut!F$2</f>
        <v>1.3802038489566452E-3</v>
      </c>
      <c r="G57">
        <f>Verdeelsleutels_absoluut!G57/Verdeelsleutels_absoluut!G$2</f>
        <v>8.5886181388162381E-4</v>
      </c>
      <c r="H57">
        <f>Verdeelsleutels_absoluut!H57/Verdeelsleutels_absoluut!H$2</f>
        <v>4.5338226798978526E-4</v>
      </c>
      <c r="I57">
        <f>Verdeelsleutels_absoluut!I57/Verdeelsleutels_absoluut!I$2</f>
        <v>0</v>
      </c>
      <c r="J57">
        <f t="shared" si="1"/>
        <v>7.9398508653892954E-4</v>
      </c>
      <c r="K57">
        <f t="shared" si="2"/>
        <v>2.233040716092222E-4</v>
      </c>
      <c r="L57">
        <f>Verdeelsleutels_absoluut!J57/Verdeelsleutels_absoluut!J$2</f>
        <v>2.3841258159588549E-4</v>
      </c>
      <c r="M57">
        <f>Verdeelsleutels_absoluut!K57/Verdeelsleutels_absoluut!K$2</f>
        <v>0</v>
      </c>
      <c r="N57">
        <f>Verdeelsleutels_absoluut!L57/Verdeelsleutels_absoluut!L$2</f>
        <v>8.6339949090712565E-4</v>
      </c>
      <c r="O57">
        <f>Verdeelsleutels_absoluut!M57/Verdeelsleutels_absoluut!M$2</f>
        <v>1.1264056034989672E-3</v>
      </c>
      <c r="P57">
        <f>Verdeelsleutels_absoluut!N57/Verdeelsleutels_absoluut!N$2</f>
        <v>3.6990168402608781E-3</v>
      </c>
      <c r="Q57">
        <f>Verdeelsleutels_absoluut!O57/Verdeelsleutels_absoluut!O$2</f>
        <v>1.925161895273537E-3</v>
      </c>
      <c r="R57">
        <f>Verdeelsleutels_absoluut!P57/Verdeelsleutels_absoluut!P$2</f>
        <v>1.1782652148755984E-3</v>
      </c>
      <c r="S57">
        <f>Verdeelsleutels_absoluut!Q57/Verdeelsleutels_absoluut!Q$2</f>
        <v>2.3949801216649903E-4</v>
      </c>
      <c r="T57">
        <f>Verdeelsleutels_absoluut!R57/Verdeelsleutels_absoluut!R$2</f>
        <v>1.1380880121396055E-3</v>
      </c>
      <c r="U57">
        <f>Verdeelsleutels_absoluut!S57/Verdeelsleutels_absoluut!S$2</f>
        <v>8.1210503225083777E-4</v>
      </c>
      <c r="V57">
        <f>Verdeelsleutels_absoluut!T57/Verdeelsleutels_absoluut!T$2</f>
        <v>6.3226550714349096E-4</v>
      </c>
      <c r="W57">
        <f>Verdeelsleutels_absoluut!U57/Verdeelsleutels_absoluut!U$2</f>
        <v>3.9597543529634929E-3</v>
      </c>
      <c r="X57">
        <f t="shared" si="5"/>
        <v>3.8293855966121853E-3</v>
      </c>
      <c r="Y57">
        <f t="shared" si="4"/>
        <v>2.6868513758089964E-3</v>
      </c>
      <c r="Z57">
        <v>0</v>
      </c>
    </row>
    <row r="58" spans="2:26">
      <c r="B58" t="str">
        <f>INDEX('ETLocal datasets'!B:C,MATCH(C58,'ETLocal datasets'!C:C,0),1)</f>
        <v>GM0166</v>
      </c>
      <c r="C58" t="str">
        <f>'ETLocal datasets'!C44</f>
        <v>Kampen</v>
      </c>
      <c r="D58">
        <f>Verdeelsleutels_absoluut!D58/Verdeelsleutels_absoluut!D$2</f>
        <v>3.1118211302601415E-3</v>
      </c>
      <c r="E58">
        <f>Verdeelsleutels_absoluut!E58/Verdeelsleutels_absoluut!E$2</f>
        <v>5.5161057148225279E-3</v>
      </c>
      <c r="F58">
        <f>Verdeelsleutels_absoluut!F58/Verdeelsleutels_absoluut!F$2</f>
        <v>1.1437790393822162E-2</v>
      </c>
      <c r="G58">
        <f>Verdeelsleutels_absoluut!G58/Verdeelsleutels_absoluut!G$2</f>
        <v>9.118855870286588E-3</v>
      </c>
      <c r="H58">
        <f>Verdeelsleutels_absoluut!H58/Verdeelsleutels_absoluut!H$2</f>
        <v>3.1523165335254223E-4</v>
      </c>
      <c r="I58">
        <f>Verdeelsleutels_absoluut!I58/Verdeelsleutels_absoluut!I$2</f>
        <v>2.3143184887492846E-3</v>
      </c>
      <c r="J58">
        <f t="shared" si="1"/>
        <v>7.7102759955771406E-3</v>
      </c>
      <c r="K58">
        <f t="shared" si="2"/>
        <v>4.0834982079489841E-3</v>
      </c>
      <c r="L58">
        <f>Verdeelsleutels_absoluut!J58/Verdeelsleutels_absoluut!J$2</f>
        <v>1.7449771929571193E-4</v>
      </c>
      <c r="M58">
        <f>Verdeelsleutels_absoluut!K58/Verdeelsleutels_absoluut!K$2</f>
        <v>6.0826507008925079E-4</v>
      </c>
      <c r="N58">
        <f>Verdeelsleutels_absoluut!L58/Verdeelsleutels_absoluut!L$2</f>
        <v>1.7831407150137497E-3</v>
      </c>
      <c r="O58">
        <f>Verdeelsleutels_absoluut!M58/Verdeelsleutels_absoluut!M$2</f>
        <v>5.1517741000046057E-3</v>
      </c>
      <c r="P58">
        <f>Verdeelsleutels_absoluut!N58/Verdeelsleutels_absoluut!N$2</f>
        <v>2.4984587429832247E-3</v>
      </c>
      <c r="Q58">
        <f>Verdeelsleutels_absoluut!O58/Verdeelsleutels_absoluut!O$2</f>
        <v>2.1097664605737392E-4</v>
      </c>
      <c r="R58">
        <f>Verdeelsleutels_absoluut!P58/Verdeelsleutels_absoluut!P$2</f>
        <v>9.4682026195360585E-4</v>
      </c>
      <c r="S58">
        <f>Verdeelsleutels_absoluut!Q58/Verdeelsleutels_absoluut!Q$2</f>
        <v>8.6219284379939649E-3</v>
      </c>
      <c r="T58">
        <f>Verdeelsleutels_absoluut!R58/Verdeelsleutels_absoluut!R$2</f>
        <v>2.1813353566009107E-3</v>
      </c>
      <c r="U58">
        <f>Verdeelsleutels_absoluut!S58/Verdeelsleutels_absoluut!S$2</f>
        <v>3.4351109410150379E-3</v>
      </c>
      <c r="V58">
        <f>Verdeelsleutels_absoluut!T58/Verdeelsleutels_absoluut!T$2</f>
        <v>5.1635016416718433E-3</v>
      </c>
      <c r="W58">
        <f>Verdeelsleutels_absoluut!U58/Verdeelsleutels_absoluut!U$2</f>
        <v>3.2642286382713027E-3</v>
      </c>
      <c r="X58">
        <f t="shared" si="5"/>
        <v>2.8813436906272635E-3</v>
      </c>
      <c r="Y58">
        <f t="shared" si="4"/>
        <v>1.2791234638853297E-3</v>
      </c>
      <c r="Z58">
        <v>0</v>
      </c>
    </row>
    <row r="59" spans="2:26">
      <c r="B59" t="str">
        <f>INDEX('ETLocal datasets'!B:C,MATCH(C59,'ETLocal datasets'!C:C,0),1)</f>
        <v>GM0168</v>
      </c>
      <c r="C59" t="str">
        <f>'ETLocal datasets'!C45</f>
        <v>Losser</v>
      </c>
      <c r="D59">
        <f>Verdeelsleutels_absoluut!D59/Verdeelsleutels_absoluut!D$2</f>
        <v>1.3089796688065031E-3</v>
      </c>
      <c r="E59">
        <f>Verdeelsleutels_absoluut!E59/Verdeelsleutels_absoluut!E$2</f>
        <v>3.3046181068082017E-3</v>
      </c>
      <c r="F59">
        <f>Verdeelsleutels_absoluut!F59/Verdeelsleutels_absoluut!F$2</f>
        <v>4.685482738910624E-3</v>
      </c>
      <c r="G59">
        <f>Verdeelsleutels_absoluut!G59/Verdeelsleutels_absoluut!G$2</f>
        <v>4.5637438236552615E-3</v>
      </c>
      <c r="H59">
        <f>Verdeelsleutels_absoluut!H59/Verdeelsleutels_absoluut!H$2</f>
        <v>1.2418241071855327E-3</v>
      </c>
      <c r="I59">
        <f>Verdeelsleutels_absoluut!I59/Verdeelsleutels_absoluut!I$2</f>
        <v>1.131650352025292E-3</v>
      </c>
      <c r="J59">
        <f t="shared" si="1"/>
        <v>4.0322366690201047E-3</v>
      </c>
      <c r="K59">
        <f t="shared" si="2"/>
        <v>2.023994654649084E-3</v>
      </c>
      <c r="L59">
        <f>Verdeelsleutels_absoluut!J59/Verdeelsleutels_absoluut!J$2</f>
        <v>6.5884227805220916E-4</v>
      </c>
      <c r="M59">
        <f>Verdeelsleutels_absoluut!K59/Verdeelsleutels_absoluut!K$2</f>
        <v>0</v>
      </c>
      <c r="N59">
        <f>Verdeelsleutels_absoluut!L59/Verdeelsleutels_absoluut!L$2</f>
        <v>2.4341362050290332E-3</v>
      </c>
      <c r="O59">
        <f>Verdeelsleutels_absoluut!M59/Verdeelsleutels_absoluut!M$2</f>
        <v>3.1820175762201871E-3</v>
      </c>
      <c r="P59">
        <f>Verdeelsleutels_absoluut!N59/Verdeelsleutels_absoluut!N$2</f>
        <v>1.168110581135014E-3</v>
      </c>
      <c r="Q59">
        <f>Verdeelsleutels_absoluut!O59/Verdeelsleutels_absoluut!O$2</f>
        <v>4.6942303747765698E-3</v>
      </c>
      <c r="R59">
        <f>Verdeelsleutels_absoluut!P59/Verdeelsleutels_absoluut!P$2</f>
        <v>1.6201146704539478E-3</v>
      </c>
      <c r="S59">
        <f>Verdeelsleutels_absoluut!Q59/Verdeelsleutels_absoluut!Q$2</f>
        <v>9.579920486659961E-4</v>
      </c>
      <c r="T59">
        <f>Verdeelsleutels_absoluut!R59/Verdeelsleutels_absoluut!R$2</f>
        <v>9.4840667678300458E-5</v>
      </c>
      <c r="U59">
        <f>Verdeelsleutels_absoluut!S59/Verdeelsleutels_absoluut!S$2</f>
        <v>5.5073789543447617E-4</v>
      </c>
      <c r="V59">
        <f>Verdeelsleutels_absoluut!T59/Verdeelsleutels_absoluut!T$2</f>
        <v>6.6554263909841154E-4</v>
      </c>
      <c r="W59">
        <f>Verdeelsleutels_absoluut!U59/Verdeelsleutels_absoluut!U$2</f>
        <v>2.616125131399034E-3</v>
      </c>
      <c r="X59">
        <f t="shared" si="5"/>
        <v>1.8921178562670239E-3</v>
      </c>
      <c r="Y59">
        <f t="shared" si="4"/>
        <v>3.5733853673727512E-3</v>
      </c>
      <c r="Z59">
        <v>0</v>
      </c>
    </row>
    <row r="60" spans="2:26">
      <c r="B60" t="str">
        <f>INDEX('ETLocal datasets'!B:C,MATCH(C60,'ETLocal datasets'!C:C,0),1)</f>
        <v>GM0171</v>
      </c>
      <c r="C60" t="str">
        <f>'ETLocal datasets'!C46</f>
        <v>Noordoostpolder</v>
      </c>
      <c r="D60">
        <f>Verdeelsleutels_absoluut!D60/Verdeelsleutels_absoluut!D$2</f>
        <v>2.7115818778008284E-3</v>
      </c>
      <c r="E60">
        <f>Verdeelsleutels_absoluut!E60/Verdeelsleutels_absoluut!E$2</f>
        <v>2.0555429340821205E-2</v>
      </c>
      <c r="F60">
        <f>Verdeelsleutels_absoluut!F60/Verdeelsleutels_absoluut!F$2</f>
        <v>1.5156355289538746E-3</v>
      </c>
      <c r="G60">
        <f>Verdeelsleutels_absoluut!G60/Verdeelsleutels_absoluut!G$2</f>
        <v>5.2561356520752639E-3</v>
      </c>
      <c r="H60">
        <f>Verdeelsleutels_absoluut!H60/Verdeelsleutels_absoluut!H$2</f>
        <v>2.116348126330274E-3</v>
      </c>
      <c r="I60">
        <f>Verdeelsleutels_absoluut!I60/Verdeelsleutels_absoluut!I$2</f>
        <v>4.7447467740814432E-3</v>
      </c>
      <c r="J60">
        <f t="shared" si="1"/>
        <v>4.7537696479560652E-3</v>
      </c>
      <c r="K60">
        <f t="shared" si="2"/>
        <v>4.8777078823598365E-3</v>
      </c>
      <c r="L60">
        <f>Verdeelsleutels_absoluut!J60/Verdeelsleutels_absoluut!J$2</f>
        <v>2.8895246822965858E-2</v>
      </c>
      <c r="M60">
        <f>Verdeelsleutels_absoluut!K60/Verdeelsleutels_absoluut!K$2</f>
        <v>0.13265431876459746</v>
      </c>
      <c r="N60">
        <f>Verdeelsleutels_absoluut!L60/Verdeelsleutels_absoluut!L$2</f>
        <v>3.2557906297308419E-2</v>
      </c>
      <c r="O60">
        <f>Verdeelsleutels_absoluut!M60/Verdeelsleutels_absoluut!M$2</f>
        <v>1.7993424009207996E-2</v>
      </c>
      <c r="P60">
        <f>Verdeelsleutels_absoluut!N60/Verdeelsleutels_absoluut!N$2</f>
        <v>3.7639118725461564E-3</v>
      </c>
      <c r="Q60">
        <f>Verdeelsleutels_absoluut!O60/Verdeelsleutels_absoluut!O$2</f>
        <v>6.7717642922026549E-3</v>
      </c>
      <c r="R60">
        <f>Verdeelsleutels_absoluut!P60/Verdeelsleutels_absoluut!P$2</f>
        <v>6.522539582347062E-4</v>
      </c>
      <c r="S60">
        <f>Verdeelsleutels_absoluut!Q60/Verdeelsleutels_absoluut!Q$2</f>
        <v>2.8739761459979883E-3</v>
      </c>
      <c r="T60">
        <f>Verdeelsleutels_absoluut!R60/Verdeelsleutels_absoluut!R$2</f>
        <v>5.0265553869499238E-3</v>
      </c>
      <c r="U60">
        <f>Verdeelsleutels_absoluut!S60/Verdeelsleutels_absoluut!S$2</f>
        <v>7.1129199376452684E-3</v>
      </c>
      <c r="V60">
        <f>Verdeelsleutels_absoluut!T60/Verdeelsleutels_absoluut!T$2</f>
        <v>5.5184577158576623E-3</v>
      </c>
      <c r="W60">
        <f>Verdeelsleutels_absoluut!U60/Verdeelsleutels_absoluut!U$2</f>
        <v>4.9002948080586134E-3</v>
      </c>
      <c r="X60">
        <f t="shared" si="5"/>
        <v>4.3321033403023847E-3</v>
      </c>
      <c r="Y60">
        <f t="shared" si="4"/>
        <v>5.7958999114425466E-3</v>
      </c>
      <c r="Z60">
        <v>0</v>
      </c>
    </row>
    <row r="61" spans="2:26">
      <c r="B61" t="str">
        <f>INDEX('ETLocal datasets'!B:C,MATCH(C61,'ETLocal datasets'!C:C,0),1)</f>
        <v>GM0173</v>
      </c>
      <c r="C61" t="str">
        <f>'ETLocal datasets'!C47</f>
        <v>Oldenzaal</v>
      </c>
      <c r="D61">
        <f>Verdeelsleutels_absoluut!D61/Verdeelsleutels_absoluut!D$2</f>
        <v>1.8423619774908962E-3</v>
      </c>
      <c r="E61">
        <f>Verdeelsleutels_absoluut!E61/Verdeelsleutels_absoluut!E$2</f>
        <v>1.5891463936507658E-4</v>
      </c>
      <c r="F61">
        <f>Verdeelsleutels_absoluut!F61/Verdeelsleutels_absoluut!F$2</f>
        <v>1.8483645483855125E-4</v>
      </c>
      <c r="G61">
        <f>Verdeelsleutels_absoluut!G61/Verdeelsleutels_absoluut!G$2</f>
        <v>9.6799213768424219E-5</v>
      </c>
      <c r="H61">
        <f>Verdeelsleutels_absoluut!H61/Verdeelsleutels_absoluut!H$2</f>
        <v>0</v>
      </c>
      <c r="I61">
        <f>Verdeelsleutels_absoluut!I61/Verdeelsleutels_absoluut!I$2</f>
        <v>0</v>
      </c>
      <c r="J61">
        <f t="shared" si="1"/>
        <v>8.1311339565476345E-5</v>
      </c>
      <c r="K61">
        <f t="shared" si="2"/>
        <v>2.5167795579790298E-5</v>
      </c>
      <c r="L61">
        <f>Verdeelsleutels_absoluut!J61/Verdeelsleutels_absoluut!J$2</f>
        <v>2.5363040595306967E-5</v>
      </c>
      <c r="M61">
        <f>Verdeelsleutels_absoluut!K61/Verdeelsleutels_absoluut!K$2</f>
        <v>0</v>
      </c>
      <c r="N61">
        <f>Verdeelsleutels_absoluut!L61/Verdeelsleutels_absoluut!L$2</f>
        <v>1.425738115197261E-4</v>
      </c>
      <c r="O61">
        <f>Verdeelsleutels_absoluut!M61/Verdeelsleutels_absoluut!M$2</f>
        <v>3.1614480415790783E-4</v>
      </c>
      <c r="P61">
        <f>Verdeelsleutels_absoluut!N61/Verdeelsleutels_absoluut!N$2</f>
        <v>2.0766410331289138E-3</v>
      </c>
      <c r="Q61">
        <f>Verdeelsleutels_absoluut!O61/Verdeelsleutels_absoluut!O$2</f>
        <v>6.44650862953087E-4</v>
      </c>
      <c r="R61">
        <f>Verdeelsleutels_absoluut!P61/Verdeelsleutels_absoluut!P$2</f>
        <v>2.1040450265635685E-5</v>
      </c>
      <c r="S61">
        <f>Verdeelsleutels_absoluut!Q61/Verdeelsleutels_absoluut!Q$2</f>
        <v>0</v>
      </c>
      <c r="T61">
        <f>Verdeelsleutels_absoluut!R61/Verdeelsleutels_absoluut!R$2</f>
        <v>2.4658573596358117E-3</v>
      </c>
      <c r="U61">
        <f>Verdeelsleutels_absoluut!S61/Verdeelsleutels_absoluut!S$2</f>
        <v>1.306835684081808E-4</v>
      </c>
      <c r="V61">
        <f>Verdeelsleutels_absoluut!T61/Verdeelsleutels_absoluut!T$2</f>
        <v>2.2184754636613718E-4</v>
      </c>
      <c r="W61">
        <f>Verdeelsleutels_absoluut!U61/Verdeelsleutels_absoluut!U$2</f>
        <v>1.5017032476308655E-3</v>
      </c>
      <c r="X61">
        <f t="shared" si="5"/>
        <v>1.7891721403798897E-3</v>
      </c>
      <c r="Y61">
        <f t="shared" si="4"/>
        <v>1.102459373923808E-3</v>
      </c>
      <c r="Z61">
        <v>0</v>
      </c>
    </row>
    <row r="62" spans="2:26">
      <c r="B62" t="str">
        <f>INDEX('ETLocal datasets'!B:C,MATCH(C62,'ETLocal datasets'!C:C,0),1)</f>
        <v>GM0175</v>
      </c>
      <c r="C62" t="str">
        <f>'ETLocal datasets'!C48</f>
        <v>Ommen</v>
      </c>
      <c r="D62">
        <f>Verdeelsleutels_absoluut!D62/Verdeelsleutels_absoluut!D$2</f>
        <v>1.0307158889775545E-3</v>
      </c>
      <c r="E62">
        <f>Verdeelsleutels_absoluut!E62/Verdeelsleutels_absoluut!E$2</f>
        <v>5.3887907838330844E-3</v>
      </c>
      <c r="F62">
        <f>Verdeelsleutels_absoluut!F62/Verdeelsleutels_absoluut!F$2</f>
        <v>5.8496979215390751E-3</v>
      </c>
      <c r="G62">
        <f>Verdeelsleutels_absoluut!G62/Verdeelsleutels_absoluut!G$2</f>
        <v>7.4510732381618261E-3</v>
      </c>
      <c r="H62">
        <f>Verdeelsleutels_absoluut!H62/Verdeelsleutels_absoluut!H$2</f>
        <v>1.163665034248698E-2</v>
      </c>
      <c r="I62">
        <f>Verdeelsleutels_absoluut!I62/Verdeelsleutels_absoluut!I$2</f>
        <v>5.6088218369563783E-3</v>
      </c>
      <c r="J62">
        <f t="shared" si="1"/>
        <v>8.1207655748538506E-3</v>
      </c>
      <c r="K62">
        <f t="shared" si="2"/>
        <v>6.0878072012697949E-3</v>
      </c>
      <c r="L62">
        <f>Verdeelsleutels_absoluut!J62/Verdeelsleutels_absoluut!J$2</f>
        <v>2.5406008569962544E-3</v>
      </c>
      <c r="M62">
        <f>Verdeelsleutels_absoluut!K62/Verdeelsleutels_absoluut!K$2</f>
        <v>1.1074983785655452E-3</v>
      </c>
      <c r="N62">
        <f>Verdeelsleutels_absoluut!L62/Verdeelsleutels_absoluut!L$2</f>
        <v>5.0982399851186282E-3</v>
      </c>
      <c r="O62">
        <f>Verdeelsleutels_absoluut!M62/Verdeelsleutels_absoluut!M$2</f>
        <v>5.0672601424574422E-3</v>
      </c>
      <c r="P62">
        <f>Verdeelsleutels_absoluut!N62/Verdeelsleutels_absoluut!N$2</f>
        <v>1.2330056134202928E-3</v>
      </c>
      <c r="Q62">
        <f>Verdeelsleutels_absoluut!O62/Verdeelsleutels_absoluut!O$2</f>
        <v>1.2843203328742638E-2</v>
      </c>
      <c r="R62">
        <f>Verdeelsleutels_absoluut!P62/Verdeelsleutels_absoluut!P$2</f>
        <v>6.5014991320814265E-3</v>
      </c>
      <c r="S62">
        <f>Verdeelsleutels_absoluut!Q62/Verdeelsleutels_absoluut!Q$2</f>
        <v>2.3470805192316903E-3</v>
      </c>
      <c r="T62">
        <f>Verdeelsleutels_absoluut!R62/Verdeelsleutels_absoluut!R$2</f>
        <v>5.6904400606980275E-4</v>
      </c>
      <c r="U62">
        <f>Verdeelsleutels_absoluut!S62/Verdeelsleutels_absoluut!S$2</f>
        <v>1.9135808231197902E-3</v>
      </c>
      <c r="V62">
        <f>Verdeelsleutels_absoluut!T62/Verdeelsleutels_absoluut!T$2</f>
        <v>1.9855355399769278E-3</v>
      </c>
      <c r="W62">
        <f>Verdeelsleutels_absoluut!U62/Verdeelsleutels_absoluut!U$2</f>
        <v>3.967658054266813E-3</v>
      </c>
      <c r="X62">
        <f t="shared" si="5"/>
        <v>2.6003318338435528E-3</v>
      </c>
      <c r="Y62">
        <f t="shared" si="4"/>
        <v>8.7460547307830032E-3</v>
      </c>
      <c r="Z62">
        <v>0</v>
      </c>
    </row>
    <row r="63" spans="2:26">
      <c r="B63" t="str">
        <f>INDEX('ETLocal datasets'!B:C,MATCH(C63,'ETLocal datasets'!C:C,0),1)</f>
        <v>GM0177</v>
      </c>
      <c r="C63" t="str">
        <f>'ETLocal datasets'!C49</f>
        <v>Raalte</v>
      </c>
      <c r="D63">
        <f>Verdeelsleutels_absoluut!D63/Verdeelsleutels_absoluut!D$2</f>
        <v>2.1705037731677454E-3</v>
      </c>
      <c r="E63">
        <f>Verdeelsleutels_absoluut!E63/Verdeelsleutels_absoluut!E$2</f>
        <v>7.0774694729597853E-3</v>
      </c>
      <c r="F63">
        <f>Verdeelsleutels_absoluut!F63/Verdeelsleutels_absoluut!F$2</f>
        <v>1.1227549529895579E-2</v>
      </c>
      <c r="G63">
        <f>Verdeelsleutels_absoluut!G63/Verdeelsleutels_absoluut!G$2</f>
        <v>1.142045755816893E-2</v>
      </c>
      <c r="H63">
        <f>Verdeelsleutels_absoluut!H63/Verdeelsleutels_absoluut!H$2</f>
        <v>1.5584743432788074E-2</v>
      </c>
      <c r="I63">
        <f>Verdeelsleutels_absoluut!I63/Verdeelsleutels_absoluut!I$2</f>
        <v>9.0013395467935936E-3</v>
      </c>
      <c r="J63">
        <f t="shared" si="1"/>
        <v>1.2086743298107992E-2</v>
      </c>
      <c r="K63">
        <f t="shared" si="2"/>
        <v>9.6303102297511812E-3</v>
      </c>
      <c r="L63">
        <f>Verdeelsleutels_absoluut!J63/Verdeelsleutels_absoluut!J$2</f>
        <v>1.2482793414871432E-3</v>
      </c>
      <c r="M63">
        <f>Verdeelsleutels_absoluut!K63/Verdeelsleutels_absoluut!K$2</f>
        <v>6.8673489852281782E-4</v>
      </c>
      <c r="N63">
        <f>Verdeelsleutels_absoluut!L63/Verdeelsleutels_absoluut!L$2</f>
        <v>4.4613045741622934E-3</v>
      </c>
      <c r="O63">
        <f>Verdeelsleutels_absoluut!M63/Verdeelsleutels_absoluut!M$2</f>
        <v>6.2365934704248097E-3</v>
      </c>
      <c r="P63">
        <f>Verdeelsleutels_absoluut!N63/Verdeelsleutels_absoluut!N$2</f>
        <v>1.622375807131964E-3</v>
      </c>
      <c r="Q63">
        <f>Verdeelsleutels_absoluut!O63/Verdeelsleutels_absoluut!O$2</f>
        <v>3.7331145427374219E-3</v>
      </c>
      <c r="R63">
        <f>Verdeelsleutels_absoluut!P63/Verdeelsleutels_absoluut!P$2</f>
        <v>5.2601125664089208E-4</v>
      </c>
      <c r="S63">
        <f>Verdeelsleutels_absoluut!Q63/Verdeelsleutels_absoluut!Q$2</f>
        <v>1.2773227315546615E-3</v>
      </c>
      <c r="T63">
        <f>Verdeelsleutels_absoluut!R63/Verdeelsleutels_absoluut!R$2</f>
        <v>4.7420333839150229E-4</v>
      </c>
      <c r="U63">
        <f>Verdeelsleutels_absoluut!S63/Verdeelsleutels_absoluut!S$2</f>
        <v>8.9611589765609687E-4</v>
      </c>
      <c r="V63">
        <f>Verdeelsleutels_absoluut!T63/Verdeelsleutels_absoluut!T$2</f>
        <v>1.0038601473067708E-3</v>
      </c>
      <c r="W63">
        <f>Verdeelsleutels_absoluut!U63/Verdeelsleutels_absoluut!U$2</f>
        <v>4.6394726650490423E-3</v>
      </c>
      <c r="X63">
        <f t="shared" si="5"/>
        <v>3.1309242360905033E-3</v>
      </c>
      <c r="Y63">
        <f t="shared" si="4"/>
        <v>3.4922384200786545E-3</v>
      </c>
      <c r="Z63">
        <v>0</v>
      </c>
    </row>
    <row r="64" spans="2:26">
      <c r="B64" t="str">
        <f>INDEX('ETLocal datasets'!B:C,MATCH(C64,'ETLocal datasets'!C:C,0),1)</f>
        <v>GM0180</v>
      </c>
      <c r="C64" t="str">
        <f>'ETLocal datasets'!C50</f>
        <v>Staphorst</v>
      </c>
      <c r="D64">
        <f>Verdeelsleutels_absoluut!D64/Verdeelsleutels_absoluut!D$2</f>
        <v>9.8384675575620938E-4</v>
      </c>
      <c r="E64">
        <f>Verdeelsleutels_absoluut!E64/Verdeelsleutels_absoluut!E$2</f>
        <v>5.0983935354054011E-3</v>
      </c>
      <c r="F64">
        <f>Verdeelsleutels_absoluut!F64/Verdeelsleutels_absoluut!F$2</f>
        <v>9.3450491779340904E-3</v>
      </c>
      <c r="G64">
        <f>Verdeelsleutels_absoluut!G64/Verdeelsleutels_absoluut!G$2</f>
        <v>7.539240674906314E-3</v>
      </c>
      <c r="H64">
        <f>Verdeelsleutels_absoluut!H64/Verdeelsleutels_absoluut!H$2</f>
        <v>9.0628092822704804E-4</v>
      </c>
      <c r="I64">
        <f>Verdeelsleutels_absoluut!I64/Verdeelsleutels_absoluut!I$2</f>
        <v>6.0427823305697357E-3</v>
      </c>
      <c r="J64">
        <f t="shared" si="1"/>
        <v>6.4779671154376311E-3</v>
      </c>
      <c r="K64">
        <f t="shared" si="2"/>
        <v>6.4318615000972454E-3</v>
      </c>
      <c r="L64">
        <f>Verdeelsleutels_absoluut!J64/Verdeelsleutels_absoluut!J$2</f>
        <v>2.1621246135716975E-4</v>
      </c>
      <c r="M64">
        <f>Verdeelsleutels_absoluut!K64/Verdeelsleutels_absoluut!K$2</f>
        <v>1.5842645361640182E-4</v>
      </c>
      <c r="N64">
        <f>Verdeelsleutels_absoluut!L64/Verdeelsleutels_absoluut!L$2</f>
        <v>2.4213484478783696E-3</v>
      </c>
      <c r="O64">
        <f>Verdeelsleutels_absoluut!M64/Verdeelsleutels_absoluut!M$2</f>
        <v>4.9925837884342876E-3</v>
      </c>
      <c r="P64">
        <f>Verdeelsleutels_absoluut!N64/Verdeelsleutels_absoluut!N$2</f>
        <v>3.2447516142639283E-4</v>
      </c>
      <c r="Q64">
        <f>Verdeelsleutels_absoluut!O64/Verdeelsleutels_absoluut!O$2</f>
        <v>2.7456266299411025E-3</v>
      </c>
      <c r="R64">
        <f>Verdeelsleutels_absoluut!P64/Verdeelsleutels_absoluut!P$2</f>
        <v>1.0415022881489664E-3</v>
      </c>
      <c r="S64">
        <f>Verdeelsleutels_absoluut!Q64/Verdeelsleutels_absoluut!Q$2</f>
        <v>2.0437163704874581E-3</v>
      </c>
      <c r="T64">
        <f>Verdeelsleutels_absoluut!R64/Verdeelsleutels_absoluut!R$2</f>
        <v>9.4840667678300458E-5</v>
      </c>
      <c r="U64">
        <f>Verdeelsleutels_absoluut!S64/Verdeelsleutels_absoluut!S$2</f>
        <v>1.3628429276853139E-3</v>
      </c>
      <c r="V64">
        <f>Verdeelsleutels_absoluut!T64/Verdeelsleutels_absoluut!T$2</f>
        <v>1.5252018812671932E-3</v>
      </c>
      <c r="W64">
        <f>Verdeelsleutels_absoluut!U64/Verdeelsleutels_absoluut!U$2</f>
        <v>3.3274582486978654E-3</v>
      </c>
      <c r="X64">
        <f t="shared" si="5"/>
        <v>1.8259667050621292E-3</v>
      </c>
      <c r="Y64">
        <f t="shared" si="4"/>
        <v>2.377762659989513E-3</v>
      </c>
      <c r="Z64">
        <v>0</v>
      </c>
    </row>
    <row r="65" spans="2:26">
      <c r="B65" t="str">
        <f>INDEX('ETLocal datasets'!B:C,MATCH(C65,'ETLocal datasets'!C:C,0),1)</f>
        <v>GM0183</v>
      </c>
      <c r="C65" t="str">
        <f>'ETLocal datasets'!C51</f>
        <v>Tubbergen</v>
      </c>
      <c r="D65">
        <f>Verdeelsleutels_absoluut!D65/Verdeelsleutels_absoluut!D$2</f>
        <v>1.2310958992806629E-3</v>
      </c>
      <c r="E65">
        <f>Verdeelsleutels_absoluut!E65/Verdeelsleutels_absoluut!E$2</f>
        <v>5.8327474597733532E-3</v>
      </c>
      <c r="F65">
        <f>Verdeelsleutels_absoluut!F65/Verdeelsleutels_absoluut!F$2</f>
        <v>7.6642045499252798E-3</v>
      </c>
      <c r="G65">
        <f>Verdeelsleutels_absoluut!G65/Verdeelsleutels_absoluut!G$2</f>
        <v>9.7298623724809078E-3</v>
      </c>
      <c r="H65">
        <f>Verdeelsleutels_absoluut!H65/Verdeelsleutels_absoluut!H$2</f>
        <v>9.6727192594933606E-3</v>
      </c>
      <c r="I65">
        <f>Verdeelsleutels_absoluut!I65/Verdeelsleutels_absoluut!I$2</f>
        <v>8.8123634033098058E-3</v>
      </c>
      <c r="J65">
        <f t="shared" si="1"/>
        <v>9.7207194744028998E-3</v>
      </c>
      <c r="K65">
        <f t="shared" si="2"/>
        <v>9.0509131352942921E-3</v>
      </c>
      <c r="L65">
        <f>Verdeelsleutels_absoluut!J65/Verdeelsleutels_absoluut!J$2</f>
        <v>9.6045358903734191E-4</v>
      </c>
      <c r="M65">
        <f>Verdeelsleutels_absoluut!K65/Verdeelsleutels_absoluut!K$2</f>
        <v>7.9295826627604656E-5</v>
      </c>
      <c r="N65">
        <f>Verdeelsleutels_absoluut!L65/Verdeelsleutels_absoluut!L$2</f>
        <v>4.6782170200769723E-3</v>
      </c>
      <c r="O65">
        <f>Verdeelsleutels_absoluut!M65/Verdeelsleutels_absoluut!M$2</f>
        <v>5.6275563795293781E-3</v>
      </c>
      <c r="P65">
        <f>Verdeelsleutels_absoluut!N65/Verdeelsleutels_absoluut!N$2</f>
        <v>2.2713261299847496E-4</v>
      </c>
      <c r="Q65">
        <f>Verdeelsleutels_absoluut!O65/Verdeelsleutels_absoluut!O$2</f>
        <v>2.9360916576317872E-3</v>
      </c>
      <c r="R65">
        <f>Verdeelsleutels_absoluut!P65/Verdeelsleutels_absoluut!P$2</f>
        <v>1.399189942664773E-3</v>
      </c>
      <c r="S65">
        <f>Verdeelsleutels_absoluut!Q65/Verdeelsleutels_absoluut!Q$2</f>
        <v>4.7899602433299803E-5</v>
      </c>
      <c r="T65">
        <f>Verdeelsleutels_absoluut!R65/Verdeelsleutels_absoluut!R$2</f>
        <v>0</v>
      </c>
      <c r="U65">
        <f>Verdeelsleutels_absoluut!S65/Verdeelsleutels_absoluut!S$2</f>
        <v>4.1071978642571105E-4</v>
      </c>
      <c r="V65">
        <f>Verdeelsleutels_absoluut!T65/Verdeelsleutels_absoluut!T$2</f>
        <v>2.6067086698021121E-4</v>
      </c>
      <c r="W65">
        <f>Verdeelsleutels_absoluut!U65/Verdeelsleutels_absoluut!U$2</f>
        <v>3.8174877295037266E-3</v>
      </c>
      <c r="X65">
        <f t="shared" si="5"/>
        <v>2.0223101712511008E-3</v>
      </c>
      <c r="Y65">
        <f t="shared" si="4"/>
        <v>2.5705790630795125E-3</v>
      </c>
      <c r="Z65">
        <v>0</v>
      </c>
    </row>
    <row r="66" spans="2:26">
      <c r="B66" t="str">
        <f>INDEX('ETLocal datasets'!B:C,MATCH(C66,'ETLocal datasets'!C:C,0),1)</f>
        <v>GM0184</v>
      </c>
      <c r="C66" t="str">
        <f>'ETLocal datasets'!C52</f>
        <v>Urk</v>
      </c>
      <c r="D66">
        <f>Verdeelsleutels_absoluut!D66/Verdeelsleutels_absoluut!D$2</f>
        <v>1.2014121149071444E-3</v>
      </c>
      <c r="E66">
        <f>Verdeelsleutels_absoluut!E66/Verdeelsleutels_absoluut!E$2</f>
        <v>2.7434292271572578E-4</v>
      </c>
      <c r="F66">
        <f>Verdeelsleutels_absoluut!F66/Verdeelsleutels_absoluut!F$2</f>
        <v>8.7898962935566788E-6</v>
      </c>
      <c r="G66">
        <f>Verdeelsleutels_absoluut!G66/Verdeelsleutels_absoluut!G$2</f>
        <v>1.0358132428723102E-4</v>
      </c>
      <c r="H66">
        <f>Verdeelsleutels_absoluut!H66/Verdeelsleutels_absoluut!H$2</f>
        <v>0</v>
      </c>
      <c r="I66">
        <f>Verdeelsleutels_absoluut!I66/Verdeelsleutels_absoluut!I$2</f>
        <v>7.1153209284160373E-3</v>
      </c>
      <c r="J66">
        <f t="shared" si="1"/>
        <v>8.7008312401274057E-5</v>
      </c>
      <c r="K66">
        <f t="shared" si="2"/>
        <v>5.2922686313425478E-3</v>
      </c>
      <c r="L66">
        <f>Verdeelsleutels_absoluut!J66/Verdeelsleutels_absoluut!J$2</f>
        <v>2.6091109054748722E-4</v>
      </c>
      <c r="M66">
        <f>Verdeelsleutels_absoluut!K66/Verdeelsleutels_absoluut!K$2</f>
        <v>2.6780513447085398E-3</v>
      </c>
      <c r="N66">
        <f>Verdeelsleutels_absoluut!L66/Verdeelsleutels_absoluut!L$2</f>
        <v>4.4174463472223467E-4</v>
      </c>
      <c r="O66">
        <f>Verdeelsleutels_absoluut!M66/Verdeelsleutels_absoluut!M$2</f>
        <v>1.8244282899070212E-4</v>
      </c>
      <c r="P66">
        <f>Verdeelsleutels_absoluut!N66/Verdeelsleutels_absoluut!N$2</f>
        <v>9.409779681365391E-4</v>
      </c>
      <c r="Q66">
        <f>Verdeelsleutels_absoluut!O66/Verdeelsleutels_absoluut!O$2</f>
        <v>5.47953233510124E-4</v>
      </c>
      <c r="R66">
        <f>Verdeelsleutels_absoluut!P66/Verdeelsleutels_absoluut!P$2</f>
        <v>2.1040450265635685E-5</v>
      </c>
      <c r="S66">
        <f>Verdeelsleutels_absoluut!Q66/Verdeelsleutels_absoluut!Q$2</f>
        <v>3.5126375117753189E-4</v>
      </c>
      <c r="T66">
        <f>Verdeelsleutels_absoluut!R66/Verdeelsleutels_absoluut!R$2</f>
        <v>4.7420333839150229E-4</v>
      </c>
      <c r="U66">
        <f>Verdeelsleutels_absoluut!S66/Verdeelsleutels_absoluut!S$2</f>
        <v>2.3336351501460856E-4</v>
      </c>
      <c r="V66">
        <f>Verdeelsleutels_absoluut!T66/Verdeelsleutels_absoluut!T$2</f>
        <v>2.8840181027597834E-4</v>
      </c>
      <c r="W66">
        <f>Verdeelsleutels_absoluut!U66/Verdeelsleutels_absoluut!U$2</f>
        <v>7.11333117298831E-4</v>
      </c>
      <c r="X66">
        <f t="shared" si="5"/>
        <v>8.261555427176851E-4</v>
      </c>
      <c r="Y66">
        <f t="shared" si="4"/>
        <v>6.5923415719314844E-4</v>
      </c>
      <c r="Z66">
        <v>0</v>
      </c>
    </row>
    <row r="67" spans="2:26">
      <c r="B67" t="str">
        <f>INDEX('ETLocal datasets'!B:C,MATCH(C67,'ETLocal datasets'!C:C,0),1)</f>
        <v>GM0189</v>
      </c>
      <c r="C67" t="str">
        <f>'ETLocal datasets'!C53</f>
        <v>Wierden</v>
      </c>
      <c r="D67">
        <f>Verdeelsleutels_absoluut!D67/Verdeelsleutels_absoluut!D$2</f>
        <v>1.4090250161394727E-3</v>
      </c>
      <c r="E67">
        <f>Verdeelsleutels_absoluut!E67/Verdeelsleutels_absoluut!E$2</f>
        <v>3.147117198132801E-3</v>
      </c>
      <c r="F67">
        <f>Verdeelsleutels_absoluut!F67/Verdeelsleutels_absoluut!F$2</f>
        <v>4.0661387483228633E-3</v>
      </c>
      <c r="G67">
        <f>Verdeelsleutels_absoluut!G67/Verdeelsleutels_absoluut!G$2</f>
        <v>4.3948076161868018E-3</v>
      </c>
      <c r="H67">
        <f>Verdeelsleutels_absoluut!H67/Verdeelsleutels_absoluut!H$2</f>
        <v>5.4475189269969108E-3</v>
      </c>
      <c r="I67">
        <f>Verdeelsleutels_absoluut!I67/Verdeelsleutels_absoluut!I$2</f>
        <v>5.6334233798608037E-3</v>
      </c>
      <c r="J67">
        <f t="shared" ref="J67:J130" si="6">(0.84*G67)+(0.16*H67)</f>
        <v>4.5632414259164193E-3</v>
      </c>
      <c r="K67">
        <f t="shared" ref="K67:K130" si="7">(0.26*G67)+(0.74*I67)</f>
        <v>5.3113832813055633E-3</v>
      </c>
      <c r="L67">
        <f>Verdeelsleutels_absoluut!J67/Verdeelsleutels_absoluut!J$2</f>
        <v>7.8703006910801942E-4</v>
      </c>
      <c r="M67">
        <f>Verdeelsleutels_absoluut!K67/Verdeelsleutels_absoluut!K$2</f>
        <v>9.8128585451660763E-5</v>
      </c>
      <c r="N67">
        <f>Verdeelsleutels_absoluut!L67/Verdeelsleutels_absoluut!L$2</f>
        <v>2.5677761040188434E-3</v>
      </c>
      <c r="O67">
        <f>Verdeelsleutels_absoluut!M67/Verdeelsleutels_absoluut!M$2</f>
        <v>3.2338885766195042E-3</v>
      </c>
      <c r="P67">
        <f>Verdeelsleutels_absoluut!N67/Verdeelsleutels_absoluut!N$2</f>
        <v>4.5426522599694992E-4</v>
      </c>
      <c r="Q67">
        <f>Verdeelsleutels_absoluut!O67/Verdeelsleutels_absoluut!O$2</f>
        <v>1.6379992381398893E-3</v>
      </c>
      <c r="R67">
        <f>Verdeelsleutels_absoluut!P67/Verdeelsleutels_absoluut!P$2</f>
        <v>1.7042764715164904E-3</v>
      </c>
      <c r="S67">
        <f>Verdeelsleutels_absoluut!Q67/Verdeelsleutels_absoluut!Q$2</f>
        <v>4.8697929140521469E-3</v>
      </c>
      <c r="T67">
        <f>Verdeelsleutels_absoluut!R67/Verdeelsleutels_absoluut!R$2</f>
        <v>1.4226100151745068E-3</v>
      </c>
      <c r="U67">
        <f>Verdeelsleutels_absoluut!S67/Verdeelsleutels_absoluut!S$2</f>
        <v>5.6940697663564492E-4</v>
      </c>
      <c r="V67">
        <f>Verdeelsleutels_absoluut!T67/Verdeelsleutels_absoluut!T$2</f>
        <v>2.1130978791374568E-3</v>
      </c>
      <c r="W67">
        <f>Verdeelsleutels_absoluut!U67/Verdeelsleutels_absoluut!U$2</f>
        <v>2.8690435731052854E-3</v>
      </c>
      <c r="X67">
        <f t="shared" si="5"/>
        <v>1.6616543995511177E-3</v>
      </c>
      <c r="Y67">
        <f t="shared" ref="Y67:Y130" si="8">(0.4*X67)+(0.6*Q67)</f>
        <v>1.6474613027043805E-3</v>
      </c>
      <c r="Z67">
        <v>0</v>
      </c>
    </row>
    <row r="68" spans="2:26">
      <c r="B68" t="str">
        <f>INDEX('ETLocal datasets'!B:C,MATCH(C68,'ETLocal datasets'!C:C,0),1)</f>
        <v>GM0193</v>
      </c>
      <c r="C68" t="str">
        <f>'ETLocal datasets'!C54</f>
        <v>Zwolle</v>
      </c>
      <c r="D68">
        <f>Verdeelsleutels_absoluut!D68/Verdeelsleutels_absoluut!D$2</f>
        <v>7.3773751584220101E-3</v>
      </c>
      <c r="E68">
        <f>Verdeelsleutels_absoluut!E68/Verdeelsleutels_absoluut!E$2</f>
        <v>2.3579387976192211E-3</v>
      </c>
      <c r="F68">
        <f>Verdeelsleutels_absoluut!F68/Verdeelsleutels_absoluut!F$2</f>
        <v>4.6966858346857735E-3</v>
      </c>
      <c r="G68">
        <f>Verdeelsleutels_absoluut!G68/Verdeelsleutels_absoluut!G$2</f>
        <v>3.2412322724879373E-3</v>
      </c>
      <c r="H68">
        <f>Verdeelsleutels_absoluut!H68/Verdeelsleutels_absoluut!H$2</f>
        <v>3.0618818838037266E-3</v>
      </c>
      <c r="I68">
        <f>Verdeelsleutels_absoluut!I68/Verdeelsleutels_absoluut!I$2</f>
        <v>3.0604484345732021E-4</v>
      </c>
      <c r="J68">
        <f t="shared" si="6"/>
        <v>3.2125362102984637E-3</v>
      </c>
      <c r="K68">
        <f t="shared" si="7"/>
        <v>1.0691935750052808E-3</v>
      </c>
      <c r="L68">
        <f>Verdeelsleutels_absoluut!J68/Verdeelsleutels_absoluut!J$2</f>
        <v>1.2233937228324536E-4</v>
      </c>
      <c r="M68">
        <f>Verdeelsleutels_absoluut!K68/Verdeelsleutels_absoluut!K$2</f>
        <v>1.8502359546441089E-5</v>
      </c>
      <c r="N68">
        <f>Verdeelsleutels_absoluut!L68/Verdeelsleutels_absoluut!L$2</f>
        <v>8.836183455800924E-4</v>
      </c>
      <c r="O68">
        <f>Verdeelsleutels_absoluut!M68/Verdeelsleutels_absoluut!M$2</f>
        <v>2.9159551172754129E-3</v>
      </c>
      <c r="P68">
        <f>Verdeelsleutels_absoluut!N68/Verdeelsleutels_absoluut!N$2</f>
        <v>1.0285862617216653E-2</v>
      </c>
      <c r="Q68">
        <f>Verdeelsleutels_absoluut!O68/Verdeelsleutels_absoluut!O$2</f>
        <v>1.049022767896387E-3</v>
      </c>
      <c r="R68">
        <f>Verdeelsleutels_absoluut!P68/Verdeelsleutels_absoluut!P$2</f>
        <v>2.1040450265635685E-5</v>
      </c>
      <c r="S68">
        <f>Verdeelsleutels_absoluut!Q68/Verdeelsleutels_absoluut!Q$2</f>
        <v>1.5327872778655937E-3</v>
      </c>
      <c r="T68">
        <f>Verdeelsleutels_absoluut!R68/Verdeelsleutels_absoluut!R$2</f>
        <v>5.5955993930197267E-3</v>
      </c>
      <c r="U68">
        <f>Verdeelsleutels_absoluut!S68/Verdeelsleutels_absoluut!S$2</f>
        <v>5.1993391145254784E-3</v>
      </c>
      <c r="V68">
        <f>Verdeelsleutels_absoluut!T68/Verdeelsleutels_absoluut!T$2</f>
        <v>3.9488863253172423E-3</v>
      </c>
      <c r="W68">
        <f>Verdeelsleutels_absoluut!U68/Verdeelsleutels_absoluut!U$2</f>
        <v>5.4614576005943584E-3</v>
      </c>
      <c r="X68">
        <f t="shared" si="5"/>
        <v>7.8736601089055055E-3</v>
      </c>
      <c r="Y68">
        <f t="shared" si="8"/>
        <v>3.7788777043000345E-3</v>
      </c>
      <c r="Z68">
        <v>0</v>
      </c>
    </row>
    <row r="69" spans="2:26">
      <c r="B69" t="str">
        <f>INDEX('ETLocal datasets'!B:C,MATCH(C69,'ETLocal datasets'!C:C,0),1)</f>
        <v>GM0197</v>
      </c>
      <c r="C69" t="str">
        <f>'ETLocal datasets'!C55</f>
        <v>Aalten</v>
      </c>
      <c r="D69">
        <f>Verdeelsleutels_absoluut!D69/Verdeelsleutels_absoluut!D$2</f>
        <v>1.5629409351132725E-3</v>
      </c>
      <c r="E69">
        <f>Verdeelsleutels_absoluut!E69/Verdeelsleutels_absoluut!E$2</f>
        <v>3.7426427687745909E-3</v>
      </c>
      <c r="F69">
        <f>Verdeelsleutels_absoluut!F69/Verdeelsleutels_absoluut!F$2</f>
        <v>3.9468828175780023E-3</v>
      </c>
      <c r="G69">
        <f>Verdeelsleutels_absoluut!G69/Verdeelsleutels_absoluut!G$2</f>
        <v>5.2179092109692626E-3</v>
      </c>
      <c r="H69">
        <f>Verdeelsleutels_absoluut!H69/Verdeelsleutels_absoluut!H$2</f>
        <v>6.7078813313624702E-3</v>
      </c>
      <c r="I69">
        <f>Verdeelsleutels_absoluut!I69/Verdeelsleutels_absoluut!I$2</f>
        <v>2.6088977346752878E-3</v>
      </c>
      <c r="J69">
        <f t="shared" si="6"/>
        <v>5.4563047502321762E-3</v>
      </c>
      <c r="K69">
        <f t="shared" si="7"/>
        <v>3.2872407185117213E-3</v>
      </c>
      <c r="L69">
        <f>Verdeelsleutels_absoluut!J69/Verdeelsleutels_absoluut!J$2</f>
        <v>1.3987269305242463E-3</v>
      </c>
      <c r="M69">
        <f>Verdeelsleutels_absoluut!K69/Verdeelsleutels_absoluut!K$2</f>
        <v>8.7539288604099395E-4</v>
      </c>
      <c r="N69">
        <f>Verdeelsleutels_absoluut!L69/Verdeelsleutels_absoluut!L$2</f>
        <v>3.6138920846244902E-3</v>
      </c>
      <c r="O69">
        <f>Verdeelsleutels_absoluut!M69/Verdeelsleutels_absoluut!M$2</f>
        <v>3.605481691549096E-3</v>
      </c>
      <c r="P69">
        <f>Verdeelsleutels_absoluut!N69/Verdeelsleutels_absoluut!N$2</f>
        <v>1.3303481618482105E-3</v>
      </c>
      <c r="Q69">
        <f>Verdeelsleutels_absoluut!O69/Verdeelsleutels_absoluut!O$2</f>
        <v>1.2043250212441761E-3</v>
      </c>
      <c r="R69">
        <f>Verdeelsleutels_absoluut!P69/Verdeelsleutels_absoluut!P$2</f>
        <v>2.1040450265635685E-5</v>
      </c>
      <c r="S69">
        <f>Verdeelsleutels_absoluut!Q69/Verdeelsleutels_absoluut!Q$2</f>
        <v>3.1933068288866533E-5</v>
      </c>
      <c r="T69">
        <f>Verdeelsleutels_absoluut!R69/Verdeelsleutels_absoluut!R$2</f>
        <v>2.276176024279211E-3</v>
      </c>
      <c r="U69">
        <f>Verdeelsleutels_absoluut!S69/Verdeelsleutels_absoluut!S$2</f>
        <v>2.613671368163616E-4</v>
      </c>
      <c r="V69">
        <f>Verdeelsleutels_absoluut!T69/Verdeelsleutels_absoluut!T$2</f>
        <v>2.9949418759428519E-4</v>
      </c>
      <c r="W69">
        <f>Verdeelsleutels_absoluut!U69/Verdeelsleutels_absoluut!U$2</f>
        <v>3.074539806991614E-3</v>
      </c>
      <c r="X69">
        <f t="shared" si="5"/>
        <v>2.202443984419912E-3</v>
      </c>
      <c r="Y69">
        <f t="shared" si="8"/>
        <v>1.6035726065144705E-3</v>
      </c>
      <c r="Z69">
        <v>0</v>
      </c>
    </row>
    <row r="70" spans="2:26">
      <c r="B70" t="str">
        <f>INDEX('ETLocal datasets'!B:C,MATCH(C70,'ETLocal datasets'!C:C,0),1)</f>
        <v>GM0200</v>
      </c>
      <c r="C70" t="str">
        <f>'ETLocal datasets'!C56</f>
        <v>Apeldoorn</v>
      </c>
      <c r="D70">
        <f>Verdeelsleutels_absoluut!D70/Verdeelsleutels_absoluut!D$2</f>
        <v>9.3995757359770296E-3</v>
      </c>
      <c r="E70">
        <f>Verdeelsleutels_absoluut!E70/Verdeelsleutels_absoluut!E$2</f>
        <v>2.7380853251502829E-3</v>
      </c>
      <c r="F70">
        <f>Verdeelsleutels_absoluut!F70/Verdeelsleutels_absoluut!F$2</f>
        <v>4.3542893918763629E-3</v>
      </c>
      <c r="G70">
        <f>Verdeelsleutels_absoluut!G70/Verdeelsleutels_absoluut!G$2</f>
        <v>2.9489849646775353E-3</v>
      </c>
      <c r="H70">
        <f>Verdeelsleutels_absoluut!H70/Verdeelsleutels_absoluut!H$2</f>
        <v>2.5575595992149112E-3</v>
      </c>
      <c r="I70">
        <f>Verdeelsleutels_absoluut!I70/Verdeelsleutels_absoluut!I$2</f>
        <v>2.3870611061804345E-3</v>
      </c>
      <c r="J70">
        <f t="shared" si="6"/>
        <v>2.8863569062035155E-3</v>
      </c>
      <c r="K70">
        <f t="shared" si="7"/>
        <v>2.5331613093896809E-3</v>
      </c>
      <c r="L70">
        <f>Verdeelsleutels_absoluut!J70/Verdeelsleutels_absoluut!J$2</f>
        <v>6.7961013246907226E-4</v>
      </c>
      <c r="M70">
        <f>Verdeelsleutels_absoluut!K70/Verdeelsleutels_absoluut!K$2</f>
        <v>1.8205000196587571E-4</v>
      </c>
      <c r="N70">
        <f>Verdeelsleutels_absoluut!L70/Verdeelsleutels_absoluut!L$2</f>
        <v>1.7192480278802977E-3</v>
      </c>
      <c r="O70">
        <f>Verdeelsleutels_absoluut!M70/Verdeelsleutels_absoluut!M$2</f>
        <v>3.7217442786510141E-3</v>
      </c>
      <c r="P70">
        <f>Verdeelsleutels_absoluut!N70/Verdeelsleutels_absoluut!N$2</f>
        <v>7.8198513903760675E-3</v>
      </c>
      <c r="Q70">
        <f>Verdeelsleutels_absoluut!O70/Verdeelsleutels_absoluut!O$2</f>
        <v>4.8334163565505316E-2</v>
      </c>
      <c r="R70">
        <f>Verdeelsleutels_absoluut!P70/Verdeelsleutels_absoluut!P$2</f>
        <v>3.1118825942875177E-2</v>
      </c>
      <c r="S70">
        <f>Verdeelsleutels_absoluut!Q70/Verdeelsleutels_absoluut!Q$2</f>
        <v>1.3252223339879612E-3</v>
      </c>
      <c r="T70">
        <f>Verdeelsleutels_absoluut!R70/Verdeelsleutels_absoluut!R$2</f>
        <v>1.5174506828528073E-3</v>
      </c>
      <c r="U70">
        <f>Verdeelsleutels_absoluut!S70/Verdeelsleutels_absoluut!S$2</f>
        <v>1.0174649254636934E-3</v>
      </c>
      <c r="V70">
        <f>Verdeelsleutels_absoluut!T70/Verdeelsleutels_absoluut!T$2</f>
        <v>1.1536072411039134E-3</v>
      </c>
      <c r="W70">
        <f>Verdeelsleutels_absoluut!U70/Verdeelsleutels_absoluut!U$2</f>
        <v>8.7889158492922229E-3</v>
      </c>
      <c r="X70">
        <f t="shared" si="5"/>
        <v>8.3043836198341443E-3</v>
      </c>
      <c r="Y70">
        <f t="shared" si="8"/>
        <v>3.2322251587236846E-2</v>
      </c>
      <c r="Z70">
        <v>0</v>
      </c>
    </row>
    <row r="71" spans="2:26">
      <c r="B71" t="str">
        <f>INDEX('ETLocal datasets'!B:C,MATCH(C71,'ETLocal datasets'!C:C,0),1)</f>
        <v>GM0202</v>
      </c>
      <c r="C71" t="str">
        <f>'ETLocal datasets'!C57</f>
        <v>Arnhem</v>
      </c>
      <c r="D71">
        <f>Verdeelsleutels_absoluut!D71/Verdeelsleutels_absoluut!D$2</f>
        <v>9.2155709907376752E-3</v>
      </c>
      <c r="E71">
        <f>Verdeelsleutels_absoluut!E71/Verdeelsleutels_absoluut!E$2</f>
        <v>9.6316906395335937E-4</v>
      </c>
      <c r="F71">
        <f>Verdeelsleutels_absoluut!F71/Verdeelsleutels_absoluut!F$2</f>
        <v>9.538573150906373E-4</v>
      </c>
      <c r="G71">
        <f>Verdeelsleutels_absoluut!G71/Verdeelsleutels_absoluut!G$2</f>
        <v>4.5810073777031334E-4</v>
      </c>
      <c r="H71">
        <f>Verdeelsleutels_absoluut!H71/Verdeelsleutels_absoluut!H$2</f>
        <v>4.8360775252243761E-7</v>
      </c>
      <c r="I71">
        <f>Verdeelsleutels_absoluut!I71/Verdeelsleutels_absoluut!I$2</f>
        <v>0</v>
      </c>
      <c r="J71">
        <f t="shared" si="6"/>
        <v>3.8488199696746681E-4</v>
      </c>
      <c r="K71">
        <f t="shared" si="7"/>
        <v>1.1910619182028147E-4</v>
      </c>
      <c r="L71">
        <f>Verdeelsleutels_absoluut!J71/Verdeelsleutels_absoluut!J$2</f>
        <v>1.3028844759452745E-3</v>
      </c>
      <c r="M71">
        <f>Verdeelsleutels_absoluut!K71/Verdeelsleutels_absoluut!K$2</f>
        <v>2.8166538416680406E-4</v>
      </c>
      <c r="N71">
        <f>Verdeelsleutels_absoluut!L71/Verdeelsleutels_absoluut!L$2</f>
        <v>9.6903908819068879E-4</v>
      </c>
      <c r="O71">
        <f>Verdeelsleutels_absoluut!M71/Verdeelsleutels_absoluut!M$2</f>
        <v>7.1233192789752083E-4</v>
      </c>
      <c r="P71">
        <f>Verdeelsleutels_absoluut!N71/Verdeelsleutels_absoluut!N$2</f>
        <v>1.628865310360492E-2</v>
      </c>
      <c r="Q71">
        <f>Verdeelsleutels_absoluut!O71/Verdeelsleutels_absoluut!O$2</f>
        <v>8.4185542239282683E-3</v>
      </c>
      <c r="R71">
        <f>Verdeelsleutels_absoluut!P71/Verdeelsleutels_absoluut!P$2</f>
        <v>7.8060070485508389E-3</v>
      </c>
      <c r="S71">
        <f>Verdeelsleutels_absoluut!Q71/Verdeelsleutels_absoluut!Q$2</f>
        <v>3.1933068288866537E-4</v>
      </c>
      <c r="T71">
        <f>Verdeelsleutels_absoluut!R71/Verdeelsleutels_absoluut!R$2</f>
        <v>3.4142640364188165E-3</v>
      </c>
      <c r="U71">
        <f>Verdeelsleutels_absoluut!S71/Verdeelsleutels_absoluut!S$2</f>
        <v>1.8669081201168685E-3</v>
      </c>
      <c r="V71">
        <f>Verdeelsleutels_absoluut!T71/Verdeelsleutels_absoluut!T$2</f>
        <v>1.419824296743278E-3</v>
      </c>
      <c r="W71">
        <f>Verdeelsleutels_absoluut!U71/Verdeelsleutels_absoluut!U$2</f>
        <v>5.437746496684397E-3</v>
      </c>
      <c r="X71">
        <f t="shared" si="5"/>
        <v>1.0863199800144659E-2</v>
      </c>
      <c r="Y71">
        <f t="shared" si="8"/>
        <v>9.396412454414825E-3</v>
      </c>
      <c r="Z71">
        <v>0</v>
      </c>
    </row>
    <row r="72" spans="2:26">
      <c r="B72" t="str">
        <f>INDEX('ETLocal datasets'!B:C,MATCH(C72,'ETLocal datasets'!C:C,0),1)</f>
        <v>GM0203</v>
      </c>
      <c r="C72" t="str">
        <f>'ETLocal datasets'!C58</f>
        <v>Barneveld</v>
      </c>
      <c r="D72">
        <f>Verdeelsleutels_absoluut!D72/Verdeelsleutels_absoluut!D$2</f>
        <v>3.3543833604624605E-3</v>
      </c>
      <c r="E72">
        <f>Verdeelsleutels_absoluut!E72/Verdeelsleutels_absoluut!E$2</f>
        <v>3.8685156944605649E-3</v>
      </c>
      <c r="F72">
        <f>Verdeelsleutels_absoluut!F72/Verdeelsleutels_absoluut!F$2</f>
        <v>5.5591633294067898E-3</v>
      </c>
      <c r="G72">
        <f>Verdeelsleutels_absoluut!G72/Verdeelsleutels_absoluut!G$2</f>
        <v>4.5810073777031333E-3</v>
      </c>
      <c r="H72">
        <f>Verdeelsleutels_absoluut!H72/Verdeelsleutels_absoluut!H$2</f>
        <v>1.1397828714032983E-2</v>
      </c>
      <c r="I72">
        <f>Verdeelsleutels_absoluut!I72/Verdeelsleutels_absoluut!I$2</f>
        <v>3.8566290130738437E-2</v>
      </c>
      <c r="J72">
        <f t="shared" si="6"/>
        <v>5.6716987915159094E-3</v>
      </c>
      <c r="K72">
        <f t="shared" si="7"/>
        <v>2.9730116614949259E-2</v>
      </c>
      <c r="L72">
        <f>Verdeelsleutels_absoluut!J72/Verdeelsleutels_absoluut!J$2</f>
        <v>1.2009548916234291E-3</v>
      </c>
      <c r="M72">
        <f>Verdeelsleutels_absoluut!K72/Verdeelsleutels_absoluut!K$2</f>
        <v>6.5881615956434872E-4</v>
      </c>
      <c r="N72">
        <f>Verdeelsleutels_absoluut!L72/Verdeelsleutels_absoluut!L$2</f>
        <v>2.8027499891967885E-3</v>
      </c>
      <c r="O72">
        <f>Verdeelsleutels_absoluut!M72/Verdeelsleutels_absoluut!M$2</f>
        <v>4.2775688777574915E-3</v>
      </c>
      <c r="P72">
        <f>Verdeelsleutels_absoluut!N72/Verdeelsleutels_absoluut!N$2</f>
        <v>1.0707680327070963E-3</v>
      </c>
      <c r="Q72">
        <f>Verdeelsleutels_absoluut!O72/Verdeelsleutels_absoluut!O$2</f>
        <v>1.2268878014475341E-2</v>
      </c>
      <c r="R72">
        <f>Verdeelsleutels_absoluut!P72/Verdeelsleutels_absoluut!P$2</f>
        <v>1.1793172373888801E-2</v>
      </c>
      <c r="S72">
        <f>Verdeelsleutels_absoluut!Q72/Verdeelsleutels_absoluut!Q$2</f>
        <v>7.9832670722166342E-5</v>
      </c>
      <c r="T72">
        <f>Verdeelsleutels_absoluut!R72/Verdeelsleutels_absoluut!R$2</f>
        <v>3.5091047040971169E-3</v>
      </c>
      <c r="U72">
        <f>Verdeelsleutels_absoluut!S72/Verdeelsleutels_absoluut!S$2</f>
        <v>3.6404708342278934E-4</v>
      </c>
      <c r="V72">
        <f>Verdeelsleutels_absoluut!T72/Verdeelsleutels_absoluut!T$2</f>
        <v>4.4924128139142781E-4</v>
      </c>
      <c r="W72">
        <f>Verdeelsleutels_absoluut!U72/Verdeelsleutels_absoluut!U$2</f>
        <v>4.726413379385566E-3</v>
      </c>
      <c r="X72">
        <f t="shared" si="5"/>
        <v>2.8985907060463311E-3</v>
      </c>
      <c r="Y72">
        <f t="shared" si="8"/>
        <v>8.5207630911037363E-3</v>
      </c>
      <c r="Z72">
        <v>0</v>
      </c>
    </row>
    <row r="73" spans="2:26">
      <c r="B73" t="str">
        <f>INDEX('ETLocal datasets'!B:C,MATCH(C73,'ETLocal datasets'!C:C,0),1)</f>
        <v>GM0209</v>
      </c>
      <c r="C73" t="str">
        <f>'ETLocal datasets'!C59</f>
        <v>Beuningen</v>
      </c>
      <c r="D73">
        <f>Verdeelsleutels_absoluut!D73/Verdeelsleutels_absoluut!D$2</f>
        <v>1.4976134642405584E-3</v>
      </c>
      <c r="E73">
        <f>Verdeelsleutels_absoluut!E73/Verdeelsleutels_absoluut!E$2</f>
        <v>9.7689356148873197E-4</v>
      </c>
      <c r="F73">
        <f>Verdeelsleutels_absoluut!F73/Verdeelsleutels_absoluut!F$2</f>
        <v>1.0662685345786183E-3</v>
      </c>
      <c r="G73">
        <f>Verdeelsleutels_absoluut!G73/Verdeelsleutels_absoluut!G$2</f>
        <v>8.4591414834571995E-4</v>
      </c>
      <c r="H73">
        <f>Verdeelsleutels_absoluut!H73/Verdeelsleutels_absoluut!H$2</f>
        <v>2.8758541016667621E-4</v>
      </c>
      <c r="I73">
        <f>Verdeelsleutels_absoluut!I73/Verdeelsleutels_absoluut!I$2</f>
        <v>1.214445988874638E-3</v>
      </c>
      <c r="J73">
        <f t="shared" si="6"/>
        <v>7.565815502370729E-4</v>
      </c>
      <c r="K73">
        <f t="shared" si="7"/>
        <v>1.1186277103371193E-3</v>
      </c>
      <c r="L73">
        <f>Verdeelsleutels_absoluut!J73/Verdeelsleutels_absoluut!J$2</f>
        <v>3.9184405776184833E-4</v>
      </c>
      <c r="M73">
        <f>Verdeelsleutels_absoluut!K73/Verdeelsleutels_absoluut!K$2</f>
        <v>7.6454392840115491E-4</v>
      </c>
      <c r="N73">
        <f>Verdeelsleutels_absoluut!L73/Verdeelsleutels_absoluut!L$2</f>
        <v>9.2055255981625536E-4</v>
      </c>
      <c r="O73">
        <f>Verdeelsleutels_absoluut!M73/Verdeelsleutels_absoluut!M$2</f>
        <v>1.3647439070578991E-3</v>
      </c>
      <c r="P73">
        <f>Verdeelsleutels_absoluut!N73/Verdeelsleutels_absoluut!N$2</f>
        <v>1.3303481618482105E-3</v>
      </c>
      <c r="Q73">
        <f>Verdeelsleutels_absoluut!O73/Verdeelsleutels_absoluut!O$2</f>
        <v>4.1023236733378265E-4</v>
      </c>
      <c r="R73">
        <f>Verdeelsleutels_absoluut!P73/Verdeelsleutels_absoluut!P$2</f>
        <v>4.2080900531271372E-4</v>
      </c>
      <c r="S73">
        <f>Verdeelsleutels_absoluut!Q73/Verdeelsleutels_absoluut!Q$2</f>
        <v>1.4369880729989942E-4</v>
      </c>
      <c r="T73">
        <f>Verdeelsleutels_absoluut!R73/Verdeelsleutels_absoluut!R$2</f>
        <v>2.276176024279211E-3</v>
      </c>
      <c r="U73">
        <f>Verdeelsleutels_absoluut!S73/Verdeelsleutels_absoluut!S$2</f>
        <v>1.0734721690671993E-3</v>
      </c>
      <c r="V73">
        <f>Verdeelsleutels_absoluut!T73/Verdeelsleutels_absoluut!T$2</f>
        <v>8.2083592155470756E-4</v>
      </c>
      <c r="W73">
        <f>Verdeelsleutels_absoluut!U73/Verdeelsleutels_absoluut!U$2</f>
        <v>1.7230068841238351E-3</v>
      </c>
      <c r="X73">
        <f t="shared" si="5"/>
        <v>1.5266775229860227E-3</v>
      </c>
      <c r="Y73">
        <f t="shared" si="8"/>
        <v>8.5681042959467879E-4</v>
      </c>
      <c r="Z73">
        <v>0</v>
      </c>
    </row>
    <row r="74" spans="2:26">
      <c r="B74" t="str">
        <f>INDEX('ETLocal datasets'!B:C,MATCH(C74,'ETLocal datasets'!C:C,0),1)</f>
        <v>GM0213</v>
      </c>
      <c r="C74" t="str">
        <f>'ETLocal datasets'!C60</f>
        <v>Brummen</v>
      </c>
      <c r="D74">
        <f>Verdeelsleutels_absoluut!D74/Verdeelsleutels_absoluut!D$2</f>
        <v>1.1976510116239502E-3</v>
      </c>
      <c r="E74">
        <f>Verdeelsleutels_absoluut!E74/Verdeelsleutels_absoluut!E$2</f>
        <v>2.1680295266136925E-3</v>
      </c>
      <c r="F74">
        <f>Verdeelsleutels_absoluut!F74/Verdeelsleutels_absoluut!F$2</f>
        <v>3.6835223141535845E-3</v>
      </c>
      <c r="G74">
        <f>Verdeelsleutels_absoluut!G74/Verdeelsleutels_absoluut!G$2</f>
        <v>2.8632837499398857E-3</v>
      </c>
      <c r="H74">
        <f>Verdeelsleutels_absoluut!H74/Verdeelsleutels_absoluut!H$2</f>
        <v>3.2248576964037879E-4</v>
      </c>
      <c r="I74">
        <f>Verdeelsleutels_absoluut!I74/Verdeelsleutels_absoluut!I$2</f>
        <v>0</v>
      </c>
      <c r="J74">
        <f t="shared" si="6"/>
        <v>2.4567560730919644E-3</v>
      </c>
      <c r="K74">
        <f t="shared" si="7"/>
        <v>7.4445377498437025E-4</v>
      </c>
      <c r="L74">
        <f>Verdeelsleutels_absoluut!J74/Verdeelsleutels_absoluut!J$2</f>
        <v>3.5000996021523613E-4</v>
      </c>
      <c r="M74">
        <f>Verdeelsleutels_absoluut!K74/Verdeelsleutels_absoluut!K$2</f>
        <v>0</v>
      </c>
      <c r="N74">
        <f>Verdeelsleutels_absoluut!L74/Verdeelsleutels_absoluut!L$2</f>
        <v>1.21267951390333E-3</v>
      </c>
      <c r="O74">
        <f>Verdeelsleutels_absoluut!M74/Verdeelsleutels_absoluut!M$2</f>
        <v>2.5707446663420256E-3</v>
      </c>
      <c r="P74">
        <f>Verdeelsleutels_absoluut!N74/Verdeelsleutels_absoluut!N$2</f>
        <v>9.7342548427917838E-4</v>
      </c>
      <c r="Q74">
        <f>Verdeelsleutels_absoluut!O74/Verdeelsleutels_absoluut!O$2</f>
        <v>4.2078119963665133E-3</v>
      </c>
      <c r="R74">
        <f>Verdeelsleutels_absoluut!P74/Verdeelsleutels_absoluut!P$2</f>
        <v>1.5780337699226762E-4</v>
      </c>
      <c r="S74">
        <f>Verdeelsleutels_absoluut!Q74/Verdeelsleutels_absoluut!Q$2</f>
        <v>1.4369880729989942E-3</v>
      </c>
      <c r="T74">
        <f>Verdeelsleutels_absoluut!R74/Verdeelsleutels_absoluut!R$2</f>
        <v>2.8452200303490138E-4</v>
      </c>
      <c r="U74">
        <f>Verdeelsleutels_absoluut!S74/Verdeelsleutels_absoluut!S$2</f>
        <v>6.067451390379822E-4</v>
      </c>
      <c r="V74">
        <f>Verdeelsleutels_absoluut!T74/Verdeelsleutels_absoluut!T$2</f>
        <v>8.7629780814624193E-4</v>
      </c>
      <c r="W74">
        <f>Verdeelsleutels_absoluut!U74/Verdeelsleutels_absoluut!U$2</f>
        <v>2.086577144076571E-3</v>
      </c>
      <c r="X74">
        <f t="shared" si="5"/>
        <v>1.5300013141778747E-3</v>
      </c>
      <c r="Y74">
        <f t="shared" si="8"/>
        <v>3.1366877234910578E-3</v>
      </c>
      <c r="Z74">
        <v>0</v>
      </c>
    </row>
    <row r="75" spans="2:26">
      <c r="B75" t="str">
        <f>INDEX('ETLocal datasets'!B:C,MATCH(C75,'ETLocal datasets'!C:C,0),1)</f>
        <v>GM0214</v>
      </c>
      <c r="C75" t="str">
        <f>'ETLocal datasets'!C61</f>
        <v>Buren</v>
      </c>
      <c r="D75">
        <f>Verdeelsleutels_absoluut!D75/Verdeelsleutels_absoluut!D$2</f>
        <v>1.5373075696601172E-3</v>
      </c>
      <c r="E75">
        <f>Verdeelsleutels_absoluut!E75/Verdeelsleutels_absoluut!E$2</f>
        <v>4.6971541459843759E-3</v>
      </c>
      <c r="F75">
        <f>Verdeelsleutels_absoluut!F75/Verdeelsleutels_absoluut!F$2</f>
        <v>6.0109288978122347E-3</v>
      </c>
      <c r="G75">
        <f>Verdeelsleutels_absoluut!G75/Verdeelsleutels_absoluut!G$2</f>
        <v>3.5402616908171455E-3</v>
      </c>
      <c r="H75">
        <f>Verdeelsleutels_absoluut!H75/Verdeelsleutels_absoluut!H$2</f>
        <v>3.4576342279512545E-3</v>
      </c>
      <c r="I75">
        <f>Verdeelsleutels_absoluut!I75/Verdeelsleutels_absoluut!I$2</f>
        <v>1.4826708577412482E-3</v>
      </c>
      <c r="J75">
        <f t="shared" si="6"/>
        <v>3.5270412967586028E-3</v>
      </c>
      <c r="K75">
        <f t="shared" si="7"/>
        <v>2.0176444743409813E-3</v>
      </c>
      <c r="L75">
        <f>Verdeelsleutels_absoluut!J75/Verdeelsleutels_absoluut!J$2</f>
        <v>2.5194749361239282E-3</v>
      </c>
      <c r="M75">
        <f>Verdeelsleutels_absoluut!K75/Verdeelsleutels_absoluut!K$2</f>
        <v>4.3364905186971299E-4</v>
      </c>
      <c r="N75">
        <f>Verdeelsleutels_absoluut!L75/Verdeelsleutels_absoluut!L$2</f>
        <v>3.8689649680637519E-3</v>
      </c>
      <c r="O75">
        <f>Verdeelsleutels_absoluut!M75/Verdeelsleutels_absoluut!M$2</f>
        <v>5.1486439534287852E-3</v>
      </c>
      <c r="P75">
        <f>Verdeelsleutels_absoluut!N75/Verdeelsleutels_absoluut!N$2</f>
        <v>4.8671274213958919E-4</v>
      </c>
      <c r="Q75">
        <f>Verdeelsleutels_absoluut!O75/Verdeelsleutels_absoluut!O$2</f>
        <v>8.7613912737715001E-4</v>
      </c>
      <c r="R75">
        <f>Verdeelsleutels_absoluut!P75/Verdeelsleutels_absoluut!P$2</f>
        <v>3.156067539845353E-5</v>
      </c>
      <c r="S75">
        <f>Verdeelsleutels_absoluut!Q75/Verdeelsleutels_absoluut!Q$2</f>
        <v>2.8739761459979884E-4</v>
      </c>
      <c r="T75">
        <f>Verdeelsleutels_absoluut!R75/Verdeelsleutels_absoluut!R$2</f>
        <v>2.2003034901365705E-2</v>
      </c>
      <c r="U75">
        <f>Verdeelsleutels_absoluut!S75/Verdeelsleutels_absoluut!S$2</f>
        <v>3.0617293169916643E-3</v>
      </c>
      <c r="V75">
        <f>Verdeelsleutels_absoluut!T75/Verdeelsleutels_absoluut!T$2</f>
        <v>3.2056970449906826E-3</v>
      </c>
      <c r="W75">
        <f>Verdeelsleutels_absoluut!U75/Verdeelsleutels_absoluut!U$2</f>
        <v>3.3985915604277483E-3</v>
      </c>
      <c r="X75">
        <f t="shared" si="5"/>
        <v>1.9426521512836688E-3</v>
      </c>
      <c r="Y75">
        <f t="shared" si="8"/>
        <v>1.3027443369397576E-3</v>
      </c>
      <c r="Z75">
        <v>0</v>
      </c>
    </row>
    <row r="76" spans="2:26">
      <c r="B76" t="str">
        <f>INDEX('ETLocal datasets'!B:C,MATCH(C76,'ETLocal datasets'!C:C,0),1)</f>
        <v>GM0216</v>
      </c>
      <c r="C76" t="str">
        <f>'ETLocal datasets'!C62</f>
        <v>Culemborg</v>
      </c>
      <c r="D76">
        <f>Verdeelsleutels_absoluut!D76/Verdeelsleutels_absoluut!D$2</f>
        <v>1.6522816038709968E-3</v>
      </c>
      <c r="E76">
        <f>Verdeelsleutels_absoluut!E76/Verdeelsleutels_absoluut!E$2</f>
        <v>6.5692106703303026E-4</v>
      </c>
      <c r="F76">
        <f>Verdeelsleutels_absoluut!F76/Verdeelsleutels_absoluut!F$2</f>
        <v>1.2664617133909374E-3</v>
      </c>
      <c r="G76">
        <f>Verdeelsleutels_absoluut!G76/Verdeelsleutels_absoluut!G$2</f>
        <v>8.6749359090555972E-4</v>
      </c>
      <c r="H76">
        <f>Verdeelsleutels_absoluut!H76/Verdeelsleutels_absoluut!H$2</f>
        <v>8.5437369612297314E-5</v>
      </c>
      <c r="I76">
        <f>Verdeelsleutels_absoluut!I76/Verdeelsleutels_absoluut!I$2</f>
        <v>0</v>
      </c>
      <c r="J76">
        <f t="shared" si="6"/>
        <v>7.4236459549863773E-4</v>
      </c>
      <c r="K76">
        <f t="shared" si="7"/>
        <v>2.2554833363544553E-4</v>
      </c>
      <c r="L76">
        <f>Verdeelsleutels_absoluut!J76/Verdeelsleutels_absoluut!J$2</f>
        <v>1.6429282531501196E-4</v>
      </c>
      <c r="M76">
        <f>Verdeelsleutels_absoluut!K76/Verdeelsleutels_absoluut!K$2</f>
        <v>0</v>
      </c>
      <c r="N76">
        <f>Verdeelsleutels_absoluut!L76/Verdeelsleutels_absoluut!L$2</f>
        <v>2.7267333650387345E-4</v>
      </c>
      <c r="O76">
        <f>Verdeelsleutels_absoluut!M76/Verdeelsleutels_absoluut!M$2</f>
        <v>8.2233422184779705E-4</v>
      </c>
      <c r="P76">
        <f>Verdeelsleutels_absoluut!N76/Verdeelsleutels_absoluut!N$2</f>
        <v>2.0117460008436355E-3</v>
      </c>
      <c r="Q76">
        <f>Verdeelsleutels_absoluut!O76/Verdeelsleutels_absoluut!O$2</f>
        <v>5.8897647024350218E-4</v>
      </c>
      <c r="R76">
        <f>Verdeelsleutels_absoluut!P76/Verdeelsleutels_absoluut!P$2</f>
        <v>0</v>
      </c>
      <c r="S76">
        <f>Verdeelsleutels_absoluut!Q76/Verdeelsleutels_absoluut!Q$2</f>
        <v>4.7899602433299805E-4</v>
      </c>
      <c r="T76">
        <f>Verdeelsleutels_absoluut!R76/Verdeelsleutels_absoluut!R$2</f>
        <v>7.5872534142640367E-4</v>
      </c>
      <c r="U76">
        <f>Verdeelsleutels_absoluut!S76/Verdeelsleutels_absoluut!S$2</f>
        <v>8.5877773525375948E-4</v>
      </c>
      <c r="V76">
        <f>Verdeelsleutels_absoluut!T76/Verdeelsleutels_absoluut!T$2</f>
        <v>7.2100452568994592E-4</v>
      </c>
      <c r="W76">
        <f>Verdeelsleutels_absoluut!U76/Verdeelsleutels_absoluut!U$2</f>
        <v>1.3436292215644587E-3</v>
      </c>
      <c r="X76">
        <f t="shared" si="5"/>
        <v>1.6776876112040472E-3</v>
      </c>
      <c r="Y76">
        <f t="shared" si="8"/>
        <v>1.0244609266277203E-3</v>
      </c>
      <c r="Z76">
        <v>0</v>
      </c>
    </row>
    <row r="77" spans="2:26">
      <c r="B77" t="str">
        <f>INDEX('ETLocal datasets'!B:C,MATCH(C77,'ETLocal datasets'!C:C,0),1)</f>
        <v>GM0221</v>
      </c>
      <c r="C77" t="str">
        <f>'ETLocal datasets'!C63</f>
        <v>Doesburg</v>
      </c>
      <c r="D77">
        <f>Verdeelsleutels_absoluut!D77/Verdeelsleutels_absoluut!D$2</f>
        <v>6.4505814463154871E-4</v>
      </c>
      <c r="E77">
        <f>Verdeelsleutels_absoluut!E77/Verdeelsleutels_absoluut!E$2</f>
        <v>3.075882136141417E-4</v>
      </c>
      <c r="F77">
        <f>Verdeelsleutels_absoluut!F77/Verdeelsleutels_absoluut!F$2</f>
        <v>5.0254513567870392E-4</v>
      </c>
      <c r="G77">
        <f>Verdeelsleutels_absoluut!G77/Verdeelsleutels_absoluut!G$2</f>
        <v>3.1136052836340273E-4</v>
      </c>
      <c r="H77">
        <f>Verdeelsleutels_absoluut!H77/Verdeelsleutels_absoluut!H$2</f>
        <v>0</v>
      </c>
      <c r="I77">
        <f>Verdeelsleutels_absoluut!I77/Verdeelsleutels_absoluut!I$2</f>
        <v>0</v>
      </c>
      <c r="J77">
        <f t="shared" si="6"/>
        <v>2.6154284382525828E-4</v>
      </c>
      <c r="K77">
        <f t="shared" si="7"/>
        <v>8.0953737374484709E-5</v>
      </c>
      <c r="L77">
        <f>Verdeelsleutels_absoluut!J77/Verdeelsleutels_absoluut!J$2</f>
        <v>2.4861747557658546E-4</v>
      </c>
      <c r="M77">
        <f>Verdeelsleutels_absoluut!K77/Verdeelsleutels_absoluut!K$2</f>
        <v>0</v>
      </c>
      <c r="N77">
        <f>Verdeelsleutels_absoluut!L77/Verdeelsleutels_absoluut!L$2</f>
        <v>1.8468951062876055E-4</v>
      </c>
      <c r="O77">
        <f>Verdeelsleutels_absoluut!M77/Verdeelsleutels_absoluut!M$2</f>
        <v>3.2955971805428302E-4</v>
      </c>
      <c r="P77">
        <f>Verdeelsleutels_absoluut!N77/Verdeelsleutels_absoluut!N$2</f>
        <v>1.168110581135014E-3</v>
      </c>
      <c r="Q77">
        <f>Verdeelsleutels_absoluut!O77/Verdeelsleutels_absoluut!O$2</f>
        <v>3.2232543147654347E-5</v>
      </c>
      <c r="R77">
        <f>Verdeelsleutels_absoluut!P77/Verdeelsleutels_absoluut!P$2</f>
        <v>0</v>
      </c>
      <c r="S77">
        <f>Verdeelsleutels_absoluut!Q77/Verdeelsleutels_absoluut!Q$2</f>
        <v>2.8739761459979884E-4</v>
      </c>
      <c r="T77">
        <f>Verdeelsleutels_absoluut!R77/Verdeelsleutels_absoluut!R$2</f>
        <v>7.5872534142640367E-4</v>
      </c>
      <c r="U77">
        <f>Verdeelsleutels_absoluut!S77/Verdeelsleutels_absoluut!S$2</f>
        <v>1.036134006664862E-3</v>
      </c>
      <c r="V77">
        <f>Verdeelsleutels_absoluut!T77/Verdeelsleutels_absoluut!T$2</f>
        <v>7.5982784630401984E-4</v>
      </c>
      <c r="W77">
        <f>Verdeelsleutels_absoluut!U77/Verdeelsleutels_absoluut!U$2</f>
        <v>4.8212577950254104E-4</v>
      </c>
      <c r="X77">
        <f t="shared" si="5"/>
        <v>8.251181803187775E-4</v>
      </c>
      <c r="Y77">
        <f t="shared" si="8"/>
        <v>3.4938679801610364E-4</v>
      </c>
      <c r="Z77">
        <v>0</v>
      </c>
    </row>
    <row r="78" spans="2:26">
      <c r="B78" t="str">
        <f>INDEX('ETLocal datasets'!B:C,MATCH(C78,'ETLocal datasets'!C:C,0),1)</f>
        <v>GM0222</v>
      </c>
      <c r="C78" t="str">
        <f>'ETLocal datasets'!C64</f>
        <v>Doetinchem</v>
      </c>
      <c r="D78">
        <f>Verdeelsleutels_absoluut!D78/Verdeelsleutels_absoluut!D$2</f>
        <v>3.3303122994500166E-3</v>
      </c>
      <c r="E78">
        <f>Verdeelsleutels_absoluut!E78/Verdeelsleutels_absoluut!E$2</f>
        <v>2.0585898064645097E-3</v>
      </c>
      <c r="F78">
        <f>Verdeelsleutels_absoluut!F78/Verdeelsleutels_absoluut!F$2</f>
        <v>2.5114532641214073E-3</v>
      </c>
      <c r="G78">
        <f>Verdeelsleutels_absoluut!G78/Verdeelsleutels_absoluut!G$2</f>
        <v>2.5531563325799024E-3</v>
      </c>
      <c r="H78">
        <f>Verdeelsleutels_absoluut!H78/Verdeelsleutels_absoluut!H$2</f>
        <v>9.0728844437813639E-3</v>
      </c>
      <c r="I78">
        <f>Verdeelsleutels_absoluut!I78/Verdeelsleutels_absoluut!I$2</f>
        <v>2.3817407389806508E-3</v>
      </c>
      <c r="J78">
        <f t="shared" si="6"/>
        <v>3.596312830372136E-3</v>
      </c>
      <c r="K78">
        <f t="shared" si="7"/>
        <v>2.4263087933164562E-3</v>
      </c>
      <c r="L78">
        <f>Verdeelsleutels_absoluut!J78/Verdeelsleutels_absoluut!J$2</f>
        <v>1.9855381732857835E-3</v>
      </c>
      <c r="M78">
        <f>Verdeelsleutels_absoluut!K78/Verdeelsleutels_absoluut!K$2</f>
        <v>1.3579410309977298E-4</v>
      </c>
      <c r="N78">
        <f>Verdeelsleutels_absoluut!L78/Verdeelsleutels_absoluut!L$2</f>
        <v>1.7731096553310376E-3</v>
      </c>
      <c r="O78">
        <f>Verdeelsleutels_absoluut!M78/Verdeelsleutels_absoluut!M$2</f>
        <v>2.2215097412397258E-3</v>
      </c>
      <c r="P78">
        <f>Verdeelsleutels_absoluut!N78/Verdeelsleutels_absoluut!N$2</f>
        <v>4.4453097115415815E-3</v>
      </c>
      <c r="Q78">
        <f>Verdeelsleutels_absoluut!O78/Verdeelsleutels_absoluut!O$2</f>
        <v>2.3295338002168372E-3</v>
      </c>
      <c r="R78">
        <f>Verdeelsleutels_absoluut!P78/Verdeelsleutels_absoluut!P$2</f>
        <v>3.156067539845353E-5</v>
      </c>
      <c r="S78">
        <f>Verdeelsleutels_absoluut!Q78/Verdeelsleutels_absoluut!Q$2</f>
        <v>1.1176573901103288E-4</v>
      </c>
      <c r="T78">
        <f>Verdeelsleutels_absoluut!R78/Verdeelsleutels_absoluut!R$2</f>
        <v>5.6904400606980275E-4</v>
      </c>
      <c r="U78">
        <f>Verdeelsleutels_absoluut!S78/Verdeelsleutels_absoluut!S$2</f>
        <v>5.0406519243155446E-4</v>
      </c>
      <c r="V78">
        <f>Verdeelsleutels_absoluut!T78/Verdeelsleutels_absoluut!T$2</f>
        <v>3.715946401632798E-4</v>
      </c>
      <c r="W78">
        <f>Verdeelsleutels_absoluut!U78/Verdeelsleutels_absoluut!U$2</f>
        <v>3.6119914956173975E-3</v>
      </c>
      <c r="X78">
        <f t="shared" ref="X78:X141" si="9">(0.5*W78)+(0.5*P78)</f>
        <v>4.0286506035794893E-3</v>
      </c>
      <c r="Y78">
        <f t="shared" si="8"/>
        <v>3.009180521561898E-3</v>
      </c>
      <c r="Z78">
        <v>0</v>
      </c>
    </row>
    <row r="79" spans="2:26">
      <c r="B79" t="str">
        <f>INDEX('ETLocal datasets'!B:C,MATCH(C79,'ETLocal datasets'!C:C,0),1)</f>
        <v>GM0225</v>
      </c>
      <c r="C79" t="str">
        <f>'ETLocal datasets'!C65</f>
        <v>Druten</v>
      </c>
      <c r="D79">
        <f>Verdeelsleutels_absoluut!D79/Verdeelsleutels_absoluut!D$2</f>
        <v>1.0876532063723737E-3</v>
      </c>
      <c r="E79">
        <f>Verdeelsleutels_absoluut!E79/Verdeelsleutels_absoluut!E$2</f>
        <v>1.2493533949258096E-3</v>
      </c>
      <c r="F79">
        <f>Verdeelsleutels_absoluut!F79/Verdeelsleutels_absoluut!F$2</f>
        <v>1.836152296463516E-3</v>
      </c>
      <c r="G79">
        <f>Verdeelsleutels_absoluut!G79/Verdeelsleutels_absoluut!G$2</f>
        <v>1.3940319893656506E-3</v>
      </c>
      <c r="H79">
        <f>Verdeelsleutels_absoluut!H79/Verdeelsleutels_absoluut!H$2</f>
        <v>4.936667937749043E-3</v>
      </c>
      <c r="I79">
        <f>Verdeelsleutels_absoluut!I79/Verdeelsleutels_absoluut!I$2</f>
        <v>1.0126226021138541E-3</v>
      </c>
      <c r="J79">
        <f t="shared" si="6"/>
        <v>1.9608537411069933E-3</v>
      </c>
      <c r="K79">
        <f t="shared" si="7"/>
        <v>1.1117890427993211E-3</v>
      </c>
      <c r="L79">
        <f>Verdeelsleutels_absoluut!J79/Verdeelsleutels_absoluut!J$2</f>
        <v>2.7004178516179772E-4</v>
      </c>
      <c r="M79">
        <f>Verdeelsleutels_absoluut!K79/Verdeelsleutels_absoluut!K$2</f>
        <v>3.1074052059692575E-4</v>
      </c>
      <c r="N79">
        <f>Verdeelsleutels_absoluut!L79/Verdeelsleutels_absoluut!L$2</f>
        <v>8.7944181062028673E-4</v>
      </c>
      <c r="O79">
        <f>Verdeelsleutels_absoluut!M79/Verdeelsleutels_absoluut!M$2</f>
        <v>1.2225458197563225E-3</v>
      </c>
      <c r="P79">
        <f>Verdeelsleutels_absoluut!N79/Verdeelsleutels_absoluut!N$2</f>
        <v>1.1032155488497355E-3</v>
      </c>
      <c r="Q79">
        <f>Verdeelsleutels_absoluut!O79/Verdeelsleutels_absoluut!O$2</f>
        <v>4.7176722243385004E-4</v>
      </c>
      <c r="R79">
        <f>Verdeelsleutels_absoluut!P79/Verdeelsleutels_absoluut!P$2</f>
        <v>3.7872810478144231E-4</v>
      </c>
      <c r="S79">
        <f>Verdeelsleutels_absoluut!Q79/Verdeelsleutels_absoluut!Q$2</f>
        <v>2.0756494387763247E-4</v>
      </c>
      <c r="T79">
        <f>Verdeelsleutels_absoluut!R79/Verdeelsleutels_absoluut!R$2</f>
        <v>2.3710166919575114E-3</v>
      </c>
      <c r="U79">
        <f>Verdeelsleutels_absoluut!S79/Verdeelsleutels_absoluut!S$2</f>
        <v>1.7082209299069345E-3</v>
      </c>
      <c r="V79">
        <f>Verdeelsleutels_absoluut!T79/Verdeelsleutels_absoluut!T$2</f>
        <v>1.2257076936729079E-3</v>
      </c>
      <c r="W79">
        <f>Verdeelsleutels_absoluut!U79/Verdeelsleutels_absoluut!U$2</f>
        <v>1.3120144163511773E-3</v>
      </c>
      <c r="X79">
        <f t="shared" si="9"/>
        <v>1.2076149826004564E-3</v>
      </c>
      <c r="Y79">
        <f t="shared" si="8"/>
        <v>7.6610632650049256E-4</v>
      </c>
      <c r="Z79">
        <v>0</v>
      </c>
    </row>
    <row r="80" spans="2:26">
      <c r="B80" t="str">
        <f>INDEX('ETLocal datasets'!B:C,MATCH(C80,'ETLocal datasets'!C:C,0),1)</f>
        <v>GM0226</v>
      </c>
      <c r="C80" t="str">
        <f>'ETLocal datasets'!C66</f>
        <v>Duiven</v>
      </c>
      <c r="D80">
        <f>Verdeelsleutels_absoluut!D80/Verdeelsleutels_absoluut!D$2</f>
        <v>1.4657887441519907E-3</v>
      </c>
      <c r="E80">
        <f>Verdeelsleutels_absoluut!E80/Verdeelsleutels_absoluut!E$2</f>
        <v>7.4092494461356587E-4</v>
      </c>
      <c r="F80">
        <f>Verdeelsleutels_absoluut!F80/Verdeelsleutels_absoluut!F$2</f>
        <v>9.2990082569155939E-4</v>
      </c>
      <c r="G80">
        <f>Verdeelsleutels_absoluut!G80/Verdeelsleutels_absoluut!G$2</f>
        <v>6.214879457233861E-4</v>
      </c>
      <c r="H80">
        <f>Verdeelsleutels_absoluut!H80/Verdeelsleutels_absoluut!H$2</f>
        <v>4.3403795788888775E-4</v>
      </c>
      <c r="I80">
        <f>Verdeelsleutels_absoluut!I80/Verdeelsleutels_absoluut!I$2</f>
        <v>2.430356109808131E-4</v>
      </c>
      <c r="J80">
        <f t="shared" si="6"/>
        <v>5.9149594766986634E-4</v>
      </c>
      <c r="K80">
        <f t="shared" si="7"/>
        <v>3.4143321801388205E-4</v>
      </c>
      <c r="L80">
        <f>Verdeelsleutels_absoluut!J80/Verdeelsleutels_absoluut!J$2</f>
        <v>8.3823357223925096E-4</v>
      </c>
      <c r="M80">
        <f>Verdeelsleutels_absoluut!K80/Verdeelsleutels_absoluut!K$2</f>
        <v>3.5187523065999572E-5</v>
      </c>
      <c r="N80">
        <f>Verdeelsleutels_absoluut!L80/Verdeelsleutels_absoluut!L$2</f>
        <v>6.2179662419253542E-4</v>
      </c>
      <c r="O80">
        <f>Verdeelsleutels_absoluut!M80/Verdeelsleutels_absoluut!M$2</f>
        <v>1.0325012062243411E-3</v>
      </c>
      <c r="P80">
        <f>Verdeelsleutels_absoluut!N80/Verdeelsleutels_absoluut!N$2</f>
        <v>1.8819559362730782E-3</v>
      </c>
      <c r="Q80">
        <f>Verdeelsleutels_absoluut!O80/Verdeelsleutels_absoluut!O$2</f>
        <v>1.2013947900489349E-4</v>
      </c>
      <c r="R80">
        <f>Verdeelsleutels_absoluut!P80/Verdeelsleutels_absoluut!P$2</f>
        <v>0</v>
      </c>
      <c r="S80">
        <f>Verdeelsleutels_absoluut!Q80/Verdeelsleutels_absoluut!Q$2</f>
        <v>1.5966534144433268E-4</v>
      </c>
      <c r="T80">
        <f>Verdeelsleutels_absoluut!R80/Verdeelsleutels_absoluut!R$2</f>
        <v>4.7420333839150229E-4</v>
      </c>
      <c r="U80">
        <f>Verdeelsleutels_absoluut!S80/Verdeelsleutels_absoluut!S$2</f>
        <v>6.2541422023915094E-4</v>
      </c>
      <c r="V80">
        <f>Verdeelsleutels_absoluut!T80/Verdeelsleutels_absoluut!T$2</f>
        <v>4.5478747005058126E-4</v>
      </c>
      <c r="W80">
        <f>Verdeelsleutels_absoluut!U80/Verdeelsleutels_absoluut!U$2</f>
        <v>1.4779921437209046E-3</v>
      </c>
      <c r="X80">
        <f t="shared" si="9"/>
        <v>1.6799740399969913E-3</v>
      </c>
      <c r="Y80">
        <f t="shared" si="8"/>
        <v>7.4407330340173271E-4</v>
      </c>
      <c r="Z80">
        <v>0</v>
      </c>
    </row>
    <row r="81" spans="2:26">
      <c r="B81" t="str">
        <f>INDEX('ETLocal datasets'!B:C,MATCH(C81,'ETLocal datasets'!C:C,0),1)</f>
        <v>GM0228</v>
      </c>
      <c r="C81" t="str">
        <f>'ETLocal datasets'!C67</f>
        <v>Ede</v>
      </c>
      <c r="D81">
        <f>Verdeelsleutels_absoluut!D81/Verdeelsleutels_absoluut!D$2</f>
        <v>6.6953424753602893E-3</v>
      </c>
      <c r="E81">
        <f>Verdeelsleutels_absoluut!E81/Verdeelsleutels_absoluut!E$2</f>
        <v>4.4272107531749209E-3</v>
      </c>
      <c r="F81">
        <f>Verdeelsleutels_absoluut!F81/Verdeelsleutels_absoluut!F$2</f>
        <v>6.3308021454601179E-3</v>
      </c>
      <c r="G81">
        <f>Verdeelsleutels_absoluut!G81/Verdeelsleutels_absoluut!G$2</f>
        <v>4.5433974920988411E-3</v>
      </c>
      <c r="H81">
        <f>Verdeelsleutels_absoluut!H81/Verdeelsleutels_absoluut!H$2</f>
        <v>1.724174479551412E-2</v>
      </c>
      <c r="I81">
        <f>Verdeelsleutels_absoluut!I81/Verdeelsleutels_absoluut!I$2</f>
        <v>3.5425974323433598E-2</v>
      </c>
      <c r="J81">
        <f t="shared" si="6"/>
        <v>6.575133060645286E-3</v>
      </c>
      <c r="K81">
        <f t="shared" si="7"/>
        <v>2.7396504347286559E-2</v>
      </c>
      <c r="L81">
        <f>Verdeelsleutels_absoluut!J81/Verdeelsleutels_absoluut!J$2</f>
        <v>9.8426500832564183E-4</v>
      </c>
      <c r="M81">
        <f>Verdeelsleutels_absoluut!K81/Verdeelsleutels_absoluut!K$2</f>
        <v>7.1432323820367195E-4</v>
      </c>
      <c r="N81">
        <f>Verdeelsleutels_absoluut!L81/Verdeelsleutels_absoluut!L$2</f>
        <v>3.2272076414694962E-3</v>
      </c>
      <c r="O81">
        <f>Verdeelsleutels_absoluut!M81/Verdeelsleutels_absoluut!M$2</f>
        <v>4.908069830887124E-3</v>
      </c>
      <c r="P81">
        <f>Verdeelsleutels_absoluut!N81/Verdeelsleutels_absoluut!N$2</f>
        <v>4.2830721308283852E-3</v>
      </c>
      <c r="Q81">
        <f>Verdeelsleutels_absoluut!O81/Verdeelsleutels_absoluut!O$2</f>
        <v>3.2308729158730627E-2</v>
      </c>
      <c r="R81">
        <f>Verdeelsleutels_absoluut!P81/Verdeelsleutels_absoluut!P$2</f>
        <v>5.989164168113198E-2</v>
      </c>
      <c r="S81">
        <f>Verdeelsleutels_absoluut!Q81/Verdeelsleutels_absoluut!Q$2</f>
        <v>7.3446057064393037E-4</v>
      </c>
      <c r="T81">
        <f>Verdeelsleutels_absoluut!R81/Verdeelsleutels_absoluut!R$2</f>
        <v>1.9916540212443095E-3</v>
      </c>
      <c r="U81">
        <f>Verdeelsleutels_absoluut!S81/Verdeelsleutels_absoluut!S$2</f>
        <v>2.1469443381343987E-4</v>
      </c>
      <c r="V81">
        <f>Verdeelsleutels_absoluut!T81/Verdeelsleutels_absoluut!T$2</f>
        <v>4.9915697932380863E-4</v>
      </c>
      <c r="W81">
        <f>Verdeelsleutels_absoluut!U81/Verdeelsleutels_absoluut!U$2</f>
        <v>7.4927088355476873E-3</v>
      </c>
      <c r="X81">
        <f t="shared" si="9"/>
        <v>5.8878904831880362E-3</v>
      </c>
      <c r="Y81">
        <f t="shared" si="8"/>
        <v>2.174039368851359E-2</v>
      </c>
      <c r="Z81">
        <v>0</v>
      </c>
    </row>
    <row r="82" spans="2:26">
      <c r="B82" t="str">
        <f>INDEX('ETLocal datasets'!B:C,MATCH(C82,'ETLocal datasets'!C:C,0),1)</f>
        <v>GM0230</v>
      </c>
      <c r="C82" t="str">
        <f>'ETLocal datasets'!C68</f>
        <v>Elburg</v>
      </c>
      <c r="D82">
        <f>Verdeelsleutels_absoluut!D82/Verdeelsleutels_absoluut!D$2</f>
        <v>1.3358281599357674E-3</v>
      </c>
      <c r="E82">
        <f>Verdeelsleutels_absoluut!E82/Verdeelsleutels_absoluut!E$2</f>
        <v>1.3051561727086924E-3</v>
      </c>
      <c r="F82">
        <f>Verdeelsleutels_absoluut!F82/Verdeelsleutels_absoluut!F$2</f>
        <v>2.4465747616950885E-3</v>
      </c>
      <c r="G82">
        <f>Verdeelsleutels_absoluut!G82/Verdeelsleutels_absoluut!G$2</f>
        <v>1.4026637663895867E-3</v>
      </c>
      <c r="H82">
        <f>Verdeelsleutels_absoluut!H82/Verdeelsleutels_absoluut!H$2</f>
        <v>9.0354048429608762E-5</v>
      </c>
      <c r="I82">
        <f>Verdeelsleutels_absoluut!I82/Verdeelsleutels_absoluut!I$2</f>
        <v>9.2377453203529704E-4</v>
      </c>
      <c r="J82">
        <f t="shared" si="6"/>
        <v>1.1926942115159903E-3</v>
      </c>
      <c r="K82">
        <f t="shared" si="7"/>
        <v>1.0482857329674124E-3</v>
      </c>
      <c r="L82">
        <f>Verdeelsleutels_absoluut!J82/Verdeelsleutels_absoluut!J$2</f>
        <v>2.215834581891171E-4</v>
      </c>
      <c r="M82">
        <f>Verdeelsleutels_absoluut!K82/Verdeelsleutels_absoluut!K$2</f>
        <v>1.9840476620781918E-4</v>
      </c>
      <c r="N82">
        <f>Verdeelsleutels_absoluut!L82/Verdeelsleutels_absoluut!L$2</f>
        <v>5.8561842732216516E-4</v>
      </c>
      <c r="O82">
        <f>Verdeelsleutels_absoluut!M82/Verdeelsleutels_absoluut!M$2</f>
        <v>1.3249463291653196E-3</v>
      </c>
      <c r="P82">
        <f>Verdeelsleutels_absoluut!N82/Verdeelsleutels_absoluut!N$2</f>
        <v>7.138453551380642E-4</v>
      </c>
      <c r="Q82">
        <f>Verdeelsleutels_absoluut!O82/Verdeelsleutels_absoluut!O$2</f>
        <v>4.1257655228997565E-3</v>
      </c>
      <c r="R82">
        <f>Verdeelsleutels_absoluut!P82/Verdeelsleutels_absoluut!P$2</f>
        <v>1.0635947609278839E-2</v>
      </c>
      <c r="S82">
        <f>Verdeelsleutels_absoluut!Q82/Verdeelsleutels_absoluut!Q$2</f>
        <v>7.5042710478836355E-4</v>
      </c>
      <c r="T82">
        <f>Verdeelsleutels_absoluut!R82/Verdeelsleutels_absoluut!R$2</f>
        <v>7.5872534142640367E-4</v>
      </c>
      <c r="U82">
        <f>Verdeelsleutels_absoluut!S82/Verdeelsleutels_absoluut!S$2</f>
        <v>5.6007243603506054E-5</v>
      </c>
      <c r="V82">
        <f>Verdeelsleutels_absoluut!T82/Verdeelsleutels_absoluut!T$2</f>
        <v>3.3831750820835922E-4</v>
      </c>
      <c r="W82">
        <f>Verdeelsleutels_absoluut!U82/Verdeelsleutels_absoluut!U$2</f>
        <v>1.6834883776072334E-3</v>
      </c>
      <c r="X82">
        <f t="shared" si="9"/>
        <v>1.1986668663726487E-3</v>
      </c>
      <c r="Y82">
        <f t="shared" si="8"/>
        <v>2.9549260602889133E-3</v>
      </c>
      <c r="Z82">
        <v>0</v>
      </c>
    </row>
    <row r="83" spans="2:26">
      <c r="B83" t="str">
        <f>INDEX('ETLocal datasets'!B:C,MATCH(C83,'ETLocal datasets'!C:C,0),1)</f>
        <v>GM0232</v>
      </c>
      <c r="C83" t="str">
        <f>'ETLocal datasets'!C69</f>
        <v>Epe</v>
      </c>
      <c r="D83">
        <f>Verdeelsleutels_absoluut!D83/Verdeelsleutels_absoluut!D$2</f>
        <v>1.9178733587919522E-3</v>
      </c>
      <c r="E83">
        <f>Verdeelsleutels_absoluut!E83/Verdeelsleutels_absoluut!E$2</f>
        <v>2.5094907275524658E-3</v>
      </c>
      <c r="F83">
        <f>Verdeelsleutels_absoluut!F83/Verdeelsleutels_absoluut!F$2</f>
        <v>4.1905135870589794E-3</v>
      </c>
      <c r="G83">
        <f>Verdeelsleutels_absoluut!G83/Verdeelsleutels_absoluut!G$2</f>
        <v>2.0562125982018773E-3</v>
      </c>
      <c r="H83">
        <f>Verdeelsleutels_absoluut!H83/Verdeelsleutels_absoluut!H$2</f>
        <v>2.1136076823993133E-3</v>
      </c>
      <c r="I83">
        <f>Verdeelsleutels_absoluut!I83/Verdeelsleutels_absoluut!I$2</f>
        <v>4.6924195191610915E-3</v>
      </c>
      <c r="J83">
        <f t="shared" si="6"/>
        <v>2.065395811673467E-3</v>
      </c>
      <c r="K83">
        <f t="shared" si="7"/>
        <v>4.0070057197116957E-3</v>
      </c>
      <c r="L83">
        <f>Verdeelsleutels_absoluut!J83/Verdeelsleutels_absoluut!J$2</f>
        <v>4.1923614160477985E-4</v>
      </c>
      <c r="M83">
        <f>Verdeelsleutels_absoluut!K83/Verdeelsleutels_absoluut!K$2</f>
        <v>0</v>
      </c>
      <c r="N83">
        <f>Verdeelsleutels_absoluut!L83/Verdeelsleutels_absoluut!L$2</f>
        <v>1.4497923750430295E-3</v>
      </c>
      <c r="O83">
        <f>Verdeelsleutels_absoluut!M83/Verdeelsleutels_absoluut!M$2</f>
        <v>3.057258876983898E-3</v>
      </c>
      <c r="P83">
        <f>Verdeelsleutels_absoluut!N83/Verdeelsleutels_absoluut!N$2</f>
        <v>5.1916025828222846E-4</v>
      </c>
      <c r="Q83">
        <f>Verdeelsleutels_absoluut!O83/Verdeelsleutels_absoluut!O$2</f>
        <v>1.8779851730301521E-2</v>
      </c>
      <c r="R83">
        <f>Verdeelsleutels_absoluut!P83/Verdeelsleutels_absoluut!P$2</f>
        <v>7.8060070485508389E-3</v>
      </c>
      <c r="S83">
        <f>Verdeelsleutels_absoluut!Q83/Verdeelsleutels_absoluut!Q$2</f>
        <v>1.0378247193881624E-3</v>
      </c>
      <c r="T83">
        <f>Verdeelsleutels_absoluut!R83/Verdeelsleutels_absoluut!R$2</f>
        <v>2.276176024279211E-3</v>
      </c>
      <c r="U83">
        <f>Verdeelsleutels_absoluut!S83/Verdeelsleutels_absoluut!S$2</f>
        <v>8.8678135705551255E-4</v>
      </c>
      <c r="V83">
        <f>Verdeelsleutels_absoluut!T83/Verdeelsleutels_absoluut!T$2</f>
        <v>1.0204987132842311E-3</v>
      </c>
      <c r="W83">
        <f>Verdeelsleutels_absoluut!U83/Verdeelsleutels_absoluut!U$2</f>
        <v>4.2521913011863456E-3</v>
      </c>
      <c r="X83">
        <f t="shared" si="9"/>
        <v>2.385675779734287E-3</v>
      </c>
      <c r="Y83">
        <f t="shared" si="8"/>
        <v>1.2222181350074626E-2</v>
      </c>
      <c r="Z83">
        <v>0</v>
      </c>
    </row>
    <row r="84" spans="2:26">
      <c r="B84" t="str">
        <f>INDEX('ETLocal datasets'!B:C,MATCH(C84,'ETLocal datasets'!C:C,0),1)</f>
        <v>GM0233</v>
      </c>
      <c r="C84" t="str">
        <f>'ETLocal datasets'!C70</f>
        <v>Ermelo</v>
      </c>
      <c r="D84">
        <f>Verdeelsleutels_absoluut!D84/Verdeelsleutels_absoluut!D$2</f>
        <v>1.5540878766159075E-3</v>
      </c>
      <c r="E84">
        <f>Verdeelsleutels_absoluut!E84/Verdeelsleutels_absoluut!E$2</f>
        <v>7.5420270325100099E-4</v>
      </c>
      <c r="F84">
        <f>Verdeelsleutels_absoluut!F84/Verdeelsleutels_absoluut!F$2</f>
        <v>1.3027767092260477E-3</v>
      </c>
      <c r="G84">
        <f>Verdeelsleutels_absoluut!G84/Verdeelsleutels_absoluut!G$2</f>
        <v>7.8734137568329762E-4</v>
      </c>
      <c r="H84">
        <f>Verdeelsleutels_absoluut!H84/Verdeelsleutels_absoluut!H$2</f>
        <v>5.7468721258083005E-4</v>
      </c>
      <c r="I84">
        <f>Verdeelsleutels_absoluut!I84/Verdeelsleutels_absoluut!I$2</f>
        <v>4.0688436131368404E-4</v>
      </c>
      <c r="J84">
        <f t="shared" si="6"/>
        <v>7.5331670958690277E-4</v>
      </c>
      <c r="K84">
        <f t="shared" si="7"/>
        <v>5.0580318504978364E-4</v>
      </c>
      <c r="L84">
        <f>Verdeelsleutels_absoluut!J84/Verdeelsleutels_absoluut!J$2</f>
        <v>1.7276706476097333E-4</v>
      </c>
      <c r="M84">
        <f>Verdeelsleutels_absoluut!K84/Verdeelsleutels_absoluut!K$2</f>
        <v>1.1035335872341648E-4</v>
      </c>
      <c r="N84">
        <f>Verdeelsleutels_absoluut!L84/Verdeelsleutels_absoluut!L$2</f>
        <v>4.0838767338762725E-4</v>
      </c>
      <c r="O84">
        <f>Verdeelsleutels_absoluut!M84/Verdeelsleutels_absoluut!M$2</f>
        <v>8.9656341207440624E-4</v>
      </c>
      <c r="P84">
        <f>Verdeelsleutels_absoluut!N84/Verdeelsleutels_absoluut!N$2</f>
        <v>3.569226775690321E-4</v>
      </c>
      <c r="Q84">
        <f>Verdeelsleutels_absoluut!O84/Verdeelsleutels_absoluut!O$2</f>
        <v>1.2078412986784658E-2</v>
      </c>
      <c r="R84">
        <f>Verdeelsleutels_absoluut!P84/Verdeelsleutels_absoluut!P$2</f>
        <v>1.0509704907685024E-2</v>
      </c>
      <c r="S84">
        <f>Verdeelsleutels_absoluut!Q84/Verdeelsleutels_absoluut!Q$2</f>
        <v>1.4369880729989942E-4</v>
      </c>
      <c r="T84">
        <f>Verdeelsleutels_absoluut!R84/Verdeelsleutels_absoluut!R$2</f>
        <v>6.6388467374810321E-4</v>
      </c>
      <c r="U84">
        <f>Verdeelsleutels_absoluut!S84/Verdeelsleutels_absoluut!S$2</f>
        <v>0</v>
      </c>
      <c r="V84">
        <f>Verdeelsleutels_absoluut!T84/Verdeelsleutels_absoluut!T$2</f>
        <v>8.8739018546454877E-5</v>
      </c>
      <c r="W84">
        <f>Verdeelsleutels_absoluut!U84/Verdeelsleutels_absoluut!U$2</f>
        <v>2.0549623388632899E-3</v>
      </c>
      <c r="X84">
        <f t="shared" si="9"/>
        <v>1.205942508216161E-3</v>
      </c>
      <c r="Y84">
        <f t="shared" si="8"/>
        <v>7.7294247953572578E-3</v>
      </c>
      <c r="Z84">
        <v>0</v>
      </c>
    </row>
    <row r="85" spans="2:26">
      <c r="B85" t="str">
        <f>INDEX('ETLocal datasets'!B:C,MATCH(C85,'ETLocal datasets'!C:C,0),1)</f>
        <v>GM0243</v>
      </c>
      <c r="C85" t="str">
        <f>'ETLocal datasets'!C71</f>
        <v>Harderwijk</v>
      </c>
      <c r="D85">
        <f>Verdeelsleutels_absoluut!D85/Verdeelsleutels_absoluut!D$2</f>
        <v>2.7531854664257015E-3</v>
      </c>
      <c r="E85">
        <f>Verdeelsleutels_absoluut!E85/Verdeelsleutels_absoluut!E$2</f>
        <v>1.5677142363952807E-4</v>
      </c>
      <c r="F85">
        <f>Verdeelsleutels_absoluut!F85/Verdeelsleutels_absoluut!F$2</f>
        <v>2.2657749314439278E-4</v>
      </c>
      <c r="G85">
        <f>Verdeelsleutels_absoluut!G85/Verdeelsleutels_absoluut!G$2</f>
        <v>8.2001881727391217E-5</v>
      </c>
      <c r="H85">
        <f>Verdeelsleutels_absoluut!H85/Verdeelsleutels_absoluut!H$2</f>
        <v>0</v>
      </c>
      <c r="I85">
        <f>Verdeelsleutels_absoluut!I85/Verdeelsleutels_absoluut!I$2</f>
        <v>8.1290261633903117E-5</v>
      </c>
      <c r="J85">
        <f t="shared" si="6"/>
        <v>6.8881580651008618E-5</v>
      </c>
      <c r="K85">
        <f t="shared" si="7"/>
        <v>8.1475282858210014E-5</v>
      </c>
      <c r="L85">
        <f>Verdeelsleutels_absoluut!J85/Verdeelsleutels_absoluut!J$2</f>
        <v>1.8142033743466629E-5</v>
      </c>
      <c r="M85">
        <f>Verdeelsleutels_absoluut!K85/Verdeelsleutels_absoluut!K$2</f>
        <v>1.156397471652568E-6</v>
      </c>
      <c r="N85">
        <f>Verdeelsleutels_absoluut!L85/Verdeelsleutels_absoluut!L$2</f>
        <v>1.1276644391475491E-4</v>
      </c>
      <c r="O85">
        <f>Verdeelsleutels_absoluut!M85/Verdeelsleutels_absoluut!M$2</f>
        <v>3.8769101160524201E-4</v>
      </c>
      <c r="P85">
        <f>Verdeelsleutels_absoluut!N85/Verdeelsleutels_absoluut!N$2</f>
        <v>2.3686686784126676E-3</v>
      </c>
      <c r="Q85">
        <f>Verdeelsleutels_absoluut!O85/Verdeelsleutels_absoluut!O$2</f>
        <v>3.7331145427374219E-3</v>
      </c>
      <c r="R85">
        <f>Verdeelsleutels_absoluut!P85/Verdeelsleutels_absoluut!P$2</f>
        <v>2.5564147072747356E-3</v>
      </c>
      <c r="S85">
        <f>Verdeelsleutels_absoluut!Q85/Verdeelsleutels_absoluut!Q$2</f>
        <v>3.6723028532196518E-4</v>
      </c>
      <c r="T85">
        <f>Verdeelsleutels_absoluut!R85/Verdeelsleutels_absoluut!R$2</f>
        <v>4.7420333839150229E-4</v>
      </c>
      <c r="U85">
        <f>Verdeelsleutels_absoluut!S85/Verdeelsleutels_absoluut!S$2</f>
        <v>8.4010865405259082E-5</v>
      </c>
      <c r="V85">
        <f>Verdeelsleutels_absoluut!T85/Verdeelsleutels_absoluut!T$2</f>
        <v>2.0520898038867689E-4</v>
      </c>
      <c r="W85">
        <f>Verdeelsleutels_absoluut!U85/Verdeelsleutels_absoluut!U$2</f>
        <v>1.9364068193134846E-3</v>
      </c>
      <c r="X85">
        <f t="shared" si="9"/>
        <v>2.1525377488630761E-3</v>
      </c>
      <c r="Y85">
        <f t="shared" si="8"/>
        <v>3.1008838251876834E-3</v>
      </c>
      <c r="Z85">
        <v>0</v>
      </c>
    </row>
    <row r="86" spans="2:26">
      <c r="B86" t="str">
        <f>INDEX('ETLocal datasets'!B:C,MATCH(C86,'ETLocal datasets'!C:C,0),1)</f>
        <v>GM0244</v>
      </c>
      <c r="C86" t="str">
        <f>'ETLocal datasets'!C72</f>
        <v>Hattem</v>
      </c>
      <c r="D86">
        <f>Verdeelsleutels_absoluut!D86/Verdeelsleutels_absoluut!D$2</f>
        <v>7.0436785025115205E-4</v>
      </c>
      <c r="E86">
        <f>Verdeelsleutels_absoluut!E86/Verdeelsleutels_absoluut!E$2</f>
        <v>5.0129193779076026E-4</v>
      </c>
      <c r="F86">
        <f>Verdeelsleutels_absoluut!F86/Verdeelsleutels_absoluut!F$2</f>
        <v>1.030991945793163E-3</v>
      </c>
      <c r="G86">
        <f>Verdeelsleutels_absoluut!G86/Verdeelsleutels_absoluut!G$2</f>
        <v>5.5428339603702786E-4</v>
      </c>
      <c r="H86">
        <f>Verdeelsleutels_absoluut!H86/Verdeelsleutels_absoluut!H$2</f>
        <v>4.3742321215654482E-4</v>
      </c>
      <c r="I86">
        <f>Verdeelsleutels_absoluut!I86/Verdeelsleutels_absoluut!I$2</f>
        <v>0</v>
      </c>
      <c r="J86">
        <f t="shared" si="6"/>
        <v>5.3558576661615054E-4</v>
      </c>
      <c r="K86">
        <f t="shared" si="7"/>
        <v>1.4411368296962724E-4</v>
      </c>
      <c r="L86">
        <f>Verdeelsleutels_absoluut!J86/Verdeelsleutels_absoluut!J$2</f>
        <v>9.2321467766917363E-5</v>
      </c>
      <c r="M86">
        <f>Verdeelsleutels_absoluut!K86/Verdeelsleutels_absoluut!K$2</f>
        <v>1.8568439401964092E-4</v>
      </c>
      <c r="N86">
        <f>Verdeelsleutels_absoluut!L86/Verdeelsleutels_absoluut!L$2</f>
        <v>1.6737486900731427E-4</v>
      </c>
      <c r="O86">
        <f>Verdeelsleutels_absoluut!M86/Verdeelsleutels_absoluut!M$2</f>
        <v>5.6029623707193571E-4</v>
      </c>
      <c r="P86">
        <f>Verdeelsleutels_absoluut!N86/Verdeelsleutels_absoluut!N$2</f>
        <v>2.5958012914111423E-4</v>
      </c>
      <c r="Q86">
        <f>Verdeelsleutels_absoluut!O86/Verdeelsleutels_absoluut!O$2</f>
        <v>1.2570691827585197E-3</v>
      </c>
      <c r="R86">
        <f>Verdeelsleutels_absoluut!P86/Verdeelsleutels_absoluut!P$2</f>
        <v>1.472831518594498E-4</v>
      </c>
      <c r="S86">
        <f>Verdeelsleutels_absoluut!Q86/Verdeelsleutels_absoluut!Q$2</f>
        <v>0</v>
      </c>
      <c r="T86">
        <f>Verdeelsleutels_absoluut!R86/Verdeelsleutels_absoluut!R$2</f>
        <v>3.7936267071320183E-4</v>
      </c>
      <c r="U86">
        <f>Verdeelsleutels_absoluut!S86/Verdeelsleutels_absoluut!S$2</f>
        <v>4.1071978642571105E-4</v>
      </c>
      <c r="V86">
        <f>Verdeelsleutels_absoluut!T86/Verdeelsleutels_absoluut!T$2</f>
        <v>2.6621705563936461E-4</v>
      </c>
      <c r="W86">
        <f>Verdeelsleutels_absoluut!U86/Verdeelsleutels_absoluut!U$2</f>
        <v>7.9827383163535482E-4</v>
      </c>
      <c r="X86">
        <f t="shared" si="9"/>
        <v>5.2892698038823455E-4</v>
      </c>
      <c r="Y86">
        <f t="shared" si="8"/>
        <v>9.6581230181040558E-4</v>
      </c>
      <c r="Z86">
        <v>0</v>
      </c>
    </row>
    <row r="87" spans="2:26">
      <c r="B87" t="str">
        <f>INDEX('ETLocal datasets'!B:C,MATCH(C87,'ETLocal datasets'!C:C,0),1)</f>
        <v>GM0246</v>
      </c>
      <c r="C87" t="str">
        <f>'ETLocal datasets'!C73</f>
        <v>Heerde</v>
      </c>
      <c r="D87">
        <f>Verdeelsleutels_absoluut!D87/Verdeelsleutels_absoluut!D$2</f>
        <v>1.0731295613865001E-3</v>
      </c>
      <c r="E87">
        <f>Verdeelsleutels_absoluut!E87/Verdeelsleutels_absoluut!E$2</f>
        <v>1.3598845151674217E-3</v>
      </c>
      <c r="F87">
        <f>Verdeelsleutels_absoluut!F87/Verdeelsleutels_absoluut!F$2</f>
        <v>2.5723536437659497E-3</v>
      </c>
      <c r="G87">
        <f>Verdeelsleutels_absoluut!G87/Verdeelsleutels_absoluut!G$2</f>
        <v>1.6215409694965331E-3</v>
      </c>
      <c r="H87">
        <f>Verdeelsleutels_absoluut!H87/Verdeelsleutels_absoluut!H$2</f>
        <v>8.4292831264660875E-4</v>
      </c>
      <c r="I87">
        <f>Verdeelsleutels_absoluut!I87/Verdeelsleutels_absoluut!I$2</f>
        <v>6.4758973394730512E-4</v>
      </c>
      <c r="J87">
        <f t="shared" si="6"/>
        <v>1.4969629444005451E-3</v>
      </c>
      <c r="K87">
        <f t="shared" si="7"/>
        <v>9.0081705519010438E-4</v>
      </c>
      <c r="L87">
        <f>Verdeelsleutels_absoluut!J87/Verdeelsleutels_absoluut!J$2</f>
        <v>1.6805252309737509E-4</v>
      </c>
      <c r="M87">
        <f>Verdeelsleutels_absoluut!K87/Verdeelsleutels_absoluut!K$2</f>
        <v>1.9361397668240138E-4</v>
      </c>
      <c r="N87">
        <f>Verdeelsleutels_absoluut!L87/Verdeelsleutels_absoluut!L$2</f>
        <v>5.9555728976514659E-4</v>
      </c>
      <c r="O87">
        <f>Verdeelsleutels_absoluut!M87/Verdeelsleutels_absoluut!M$2</f>
        <v>1.7479632806976829E-3</v>
      </c>
      <c r="P87">
        <f>Verdeelsleutels_absoluut!N87/Verdeelsleutels_absoluut!N$2</f>
        <v>2.2713261299847496E-4</v>
      </c>
      <c r="Q87">
        <f>Verdeelsleutels_absoluut!O87/Verdeelsleutels_absoluut!O$2</f>
        <v>7.1439036539983009E-3</v>
      </c>
      <c r="R87">
        <f>Verdeelsleutels_absoluut!P87/Verdeelsleutels_absoluut!P$2</f>
        <v>6.0280890011046237E-3</v>
      </c>
      <c r="S87">
        <f>Verdeelsleutels_absoluut!Q87/Verdeelsleutels_absoluut!Q$2</f>
        <v>3.0336414874423208E-4</v>
      </c>
      <c r="T87">
        <f>Verdeelsleutels_absoluut!R87/Verdeelsleutels_absoluut!R$2</f>
        <v>1.9916540212443095E-3</v>
      </c>
      <c r="U87">
        <f>Verdeelsleutels_absoluut!S87/Verdeelsleutels_absoluut!S$2</f>
        <v>8.1210503225083777E-4</v>
      </c>
      <c r="V87">
        <f>Verdeelsleutels_absoluut!T87/Verdeelsleutels_absoluut!T$2</f>
        <v>7.0436595971248557E-4</v>
      </c>
      <c r="W87">
        <f>Verdeelsleutels_absoluut!U87/Verdeelsleutels_absoluut!U$2</f>
        <v>1.9759253258300863E-3</v>
      </c>
      <c r="X87">
        <f t="shared" si="9"/>
        <v>1.1015289694142807E-3</v>
      </c>
      <c r="Y87">
        <f t="shared" si="8"/>
        <v>4.7269537801646931E-3</v>
      </c>
      <c r="Z87">
        <v>0</v>
      </c>
    </row>
    <row r="88" spans="2:26">
      <c r="B88" t="str">
        <f>INDEX('ETLocal datasets'!B:C,MATCH(C88,'ETLocal datasets'!C:C,0),1)</f>
        <v>GM0252</v>
      </c>
      <c r="C88" t="str">
        <f>'ETLocal datasets'!C74</f>
        <v>Heumen</v>
      </c>
      <c r="D88">
        <f>Verdeelsleutels_absoluut!D88/Verdeelsleutels_absoluut!D$2</f>
        <v>9.5393151887295587E-4</v>
      </c>
      <c r="E88">
        <f>Verdeelsleutels_absoluut!E88/Verdeelsleutels_absoluut!E$2</f>
        <v>8.6781575639610642E-4</v>
      </c>
      <c r="F88">
        <f>Verdeelsleutels_absoluut!F88/Verdeelsleutels_absoluut!F$2</f>
        <v>8.8691662401641283E-4</v>
      </c>
      <c r="G88">
        <f>Verdeelsleutels_absoluut!G88/Verdeelsleutels_absoluut!G$2</f>
        <v>9.8957158024408202E-4</v>
      </c>
      <c r="H88">
        <f>Verdeelsleutels_absoluut!H88/Verdeelsleutels_absoluut!H$2</f>
        <v>1.8414977203133553E-3</v>
      </c>
      <c r="I88">
        <f>Verdeelsleutels_absoluut!I88/Verdeelsleutels_absoluut!I$2</f>
        <v>0</v>
      </c>
      <c r="J88">
        <f t="shared" si="6"/>
        <v>1.1258797626551658E-3</v>
      </c>
      <c r="K88">
        <f t="shared" si="7"/>
        <v>2.5728861086346132E-4</v>
      </c>
      <c r="L88">
        <f>Verdeelsleutels_absoluut!J88/Verdeelsleutels_absoluut!J$2</f>
        <v>3.7501493435507992E-4</v>
      </c>
      <c r="M88">
        <f>Verdeelsleutels_absoluut!K88/Verdeelsleutels_absoluut!K$2</f>
        <v>3.0248053865655029E-4</v>
      </c>
      <c r="N88">
        <f>Verdeelsleutels_absoluut!L88/Verdeelsleutels_absoluut!L$2</f>
        <v>8.557747791813875E-4</v>
      </c>
      <c r="O88">
        <f>Verdeelsleutels_absoluut!M88/Verdeelsleutels_absoluut!M$2</f>
        <v>1.0499405942896289E-3</v>
      </c>
      <c r="P88">
        <f>Verdeelsleutels_absoluut!N88/Verdeelsleutels_absoluut!N$2</f>
        <v>6.1650280671014638E-4</v>
      </c>
      <c r="Q88">
        <f>Verdeelsleutels_absoluut!O88/Verdeelsleutels_absoluut!O$2</f>
        <v>2.5639522958361416E-3</v>
      </c>
      <c r="R88">
        <f>Verdeelsleutels_absoluut!P88/Verdeelsleutels_absoluut!P$2</f>
        <v>1.0941034138130556E-3</v>
      </c>
      <c r="S88">
        <f>Verdeelsleutels_absoluut!Q88/Verdeelsleutels_absoluut!Q$2</f>
        <v>3.1933068288866533E-5</v>
      </c>
      <c r="T88">
        <f>Verdeelsleutels_absoluut!R88/Verdeelsleutels_absoluut!R$2</f>
        <v>1.8968133535660092E-4</v>
      </c>
      <c r="U88">
        <f>Verdeelsleutels_absoluut!S88/Verdeelsleutels_absoluut!S$2</f>
        <v>7.2809416684557868E-4</v>
      </c>
      <c r="V88">
        <f>Verdeelsleutels_absoluut!T88/Verdeelsleutels_absoluut!T$2</f>
        <v>4.5478747005058126E-4</v>
      </c>
      <c r="W88">
        <f>Verdeelsleutels_absoluut!U88/Verdeelsleutels_absoluut!U$2</f>
        <v>1.2962070137445365E-3</v>
      </c>
      <c r="X88">
        <f t="shared" si="9"/>
        <v>9.5635491022734139E-4</v>
      </c>
      <c r="Y88">
        <f t="shared" si="8"/>
        <v>1.9209133415926214E-3</v>
      </c>
      <c r="Z88">
        <v>0</v>
      </c>
    </row>
    <row r="89" spans="2:26">
      <c r="B89" t="str">
        <f>INDEX('ETLocal datasets'!B:C,MATCH(C89,'ETLocal datasets'!C:C,0),1)</f>
        <v>GM0262</v>
      </c>
      <c r="C89" t="str">
        <f>'ETLocal datasets'!C75</f>
        <v>Lochem</v>
      </c>
      <c r="D89">
        <f>Verdeelsleutels_absoluut!D89/Verdeelsleutels_absoluut!D$2</f>
        <v>1.9436224504999751E-3</v>
      </c>
      <c r="E89">
        <f>Verdeelsleutels_absoluut!E89/Verdeelsleutels_absoluut!E$2</f>
        <v>6.8795584862506916E-3</v>
      </c>
      <c r="F89">
        <f>Verdeelsleutels_absoluut!F89/Verdeelsleutels_absoluut!F$2</f>
        <v>1.0165025110876278E-2</v>
      </c>
      <c r="G89">
        <f>Verdeelsleutels_absoluut!G89/Verdeelsleutels_absoluut!G$2</f>
        <v>9.941340909567338E-3</v>
      </c>
      <c r="H89">
        <f>Verdeelsleutels_absoluut!H89/Verdeelsleutels_absoluut!H$2</f>
        <v>3.0360894703358632E-3</v>
      </c>
      <c r="I89">
        <f>Verdeelsleutels_absoluut!I89/Verdeelsleutels_absoluut!I$2</f>
        <v>4.935135495678351E-3</v>
      </c>
      <c r="J89">
        <f t="shared" si="6"/>
        <v>8.8365006792903017E-3</v>
      </c>
      <c r="K89">
        <f t="shared" si="7"/>
        <v>6.2367489032894878E-3</v>
      </c>
      <c r="L89">
        <f>Verdeelsleutels_absoluut!J89/Verdeelsleutels_absoluut!J$2</f>
        <v>2.2721703708840409E-3</v>
      </c>
      <c r="M89">
        <f>Verdeelsleutels_absoluut!K89/Verdeelsleutels_absoluut!K$2</f>
        <v>0</v>
      </c>
      <c r="N89">
        <f>Verdeelsleutels_absoluut!L89/Verdeelsleutels_absoluut!L$2</f>
        <v>4.8084364014727701E-3</v>
      </c>
      <c r="O89">
        <f>Verdeelsleutels_absoluut!M89/Verdeelsleutels_absoluut!M$2</f>
        <v>7.1143760030442909E-3</v>
      </c>
      <c r="P89">
        <f>Verdeelsleutels_absoluut!N89/Verdeelsleutels_absoluut!N$2</f>
        <v>7.7874038742334274E-4</v>
      </c>
      <c r="Q89">
        <f>Verdeelsleutels_absoluut!O89/Verdeelsleutels_absoluut!O$2</f>
        <v>9.8485070472060249E-3</v>
      </c>
      <c r="R89">
        <f>Verdeelsleutels_absoluut!P89/Verdeelsleutels_absoluut!P$2</f>
        <v>6.522539582347062E-4</v>
      </c>
      <c r="S89">
        <f>Verdeelsleutels_absoluut!Q89/Verdeelsleutels_absoluut!Q$2</f>
        <v>6.2269483163289745E-4</v>
      </c>
      <c r="T89">
        <f>Verdeelsleutels_absoluut!R89/Verdeelsleutels_absoluut!R$2</f>
        <v>5.6904400606980275E-4</v>
      </c>
      <c r="U89">
        <f>Verdeelsleutels_absoluut!S89/Verdeelsleutels_absoluut!S$2</f>
        <v>2.1096061757320613E-3</v>
      </c>
      <c r="V89">
        <f>Verdeelsleutels_absoluut!T89/Verdeelsleutels_absoluut!T$2</f>
        <v>1.5030171266305794E-3</v>
      </c>
      <c r="W89">
        <f>Verdeelsleutels_absoluut!U89/Verdeelsleutels_absoluut!U$2</f>
        <v>5.4535538992910382E-3</v>
      </c>
      <c r="X89">
        <f t="shared" si="9"/>
        <v>3.1161471433571904E-3</v>
      </c>
      <c r="Y89">
        <f t="shared" si="8"/>
        <v>7.1555630856664906E-3</v>
      </c>
      <c r="Z89">
        <v>0</v>
      </c>
    </row>
    <row r="90" spans="2:26">
      <c r="B90" t="str">
        <f>INDEX('ETLocal datasets'!B:C,MATCH(C90,'ETLocal datasets'!C:C,0),1)</f>
        <v>GM0263</v>
      </c>
      <c r="C90" t="str">
        <f>'ETLocal datasets'!C76</f>
        <v>Maasdriel</v>
      </c>
      <c r="D90">
        <f>Verdeelsleutels_absoluut!D90/Verdeelsleutels_absoluut!D$2</f>
        <v>1.4288142057218185E-3</v>
      </c>
      <c r="E90">
        <f>Verdeelsleutels_absoluut!E90/Verdeelsleutels_absoluut!E$2</f>
        <v>2.097885864714738E-3</v>
      </c>
      <c r="F90">
        <f>Verdeelsleutels_absoluut!F90/Verdeelsleutels_absoluut!F$2</f>
        <v>3.1749514924966022E-3</v>
      </c>
      <c r="G90">
        <f>Verdeelsleutels_absoluut!G90/Verdeelsleutels_absoluut!G$2</f>
        <v>2.3447605730020213E-3</v>
      </c>
      <c r="H90">
        <f>Verdeelsleutels_absoluut!H90/Verdeelsleutels_absoluut!H$2</f>
        <v>5.7952329010605439E-4</v>
      </c>
      <c r="I90">
        <f>Verdeelsleutels_absoluut!I90/Verdeelsleutels_absoluut!I$2</f>
        <v>1.5109430415819589E-4</v>
      </c>
      <c r="J90">
        <f t="shared" si="6"/>
        <v>2.0623226077386664E-3</v>
      </c>
      <c r="K90">
        <f t="shared" si="7"/>
        <v>7.2144753405759042E-4</v>
      </c>
      <c r="L90">
        <f>Verdeelsleutels_absoluut!J90/Verdeelsleutels_absoluut!J$2</f>
        <v>2.8030635688507485E-4</v>
      </c>
      <c r="M90">
        <f>Verdeelsleutels_absoluut!K90/Verdeelsleutels_absoluut!K$2</f>
        <v>2.111251383959974E-4</v>
      </c>
      <c r="N90">
        <f>Verdeelsleutels_absoluut!L90/Verdeelsleutels_absoluut!L$2</f>
        <v>1.418915519457181E-3</v>
      </c>
      <c r="O90">
        <f>Verdeelsleutels_absoluut!M90/Verdeelsleutels_absoluut!M$2</f>
        <v>2.392773475316782E-3</v>
      </c>
      <c r="P90">
        <f>Verdeelsleutels_absoluut!N90/Verdeelsleutels_absoluut!N$2</f>
        <v>5.1916025828222846E-4</v>
      </c>
      <c r="Q90">
        <f>Verdeelsleutels_absoluut!O90/Verdeelsleutels_absoluut!O$2</f>
        <v>2.0804641486213261E-4</v>
      </c>
      <c r="R90">
        <f>Verdeelsleutels_absoluut!P90/Verdeelsleutels_absoluut!P$2</f>
        <v>1.1572247646099627E-4</v>
      </c>
      <c r="S90">
        <f>Verdeelsleutels_absoluut!Q90/Verdeelsleutels_absoluut!Q$2</f>
        <v>6.2269483163289745E-4</v>
      </c>
      <c r="T90">
        <f>Verdeelsleutels_absoluut!R90/Verdeelsleutels_absoluut!R$2</f>
        <v>1.9916540212443095E-3</v>
      </c>
      <c r="U90">
        <f>Verdeelsleutels_absoluut!S90/Verdeelsleutels_absoluut!S$2</f>
        <v>3.9951833770500988E-3</v>
      </c>
      <c r="V90">
        <f>Verdeelsleutels_absoluut!T90/Verdeelsleutels_absoluut!T$2</f>
        <v>2.7065400656668737E-3</v>
      </c>
      <c r="W90">
        <f>Verdeelsleutels_absoluut!U90/Verdeelsleutels_absoluut!U$2</f>
        <v>2.0391549362566491E-3</v>
      </c>
      <c r="X90">
        <f t="shared" si="9"/>
        <v>1.2791575972694387E-3</v>
      </c>
      <c r="Y90">
        <f t="shared" si="8"/>
        <v>6.3649088782505509E-4</v>
      </c>
      <c r="Z90">
        <v>0</v>
      </c>
    </row>
    <row r="91" spans="2:26">
      <c r="B91" t="str">
        <f>INDEX('ETLocal datasets'!B:C,MATCH(C91,'ETLocal datasets'!C:C,0),1)</f>
        <v>GM0267</v>
      </c>
      <c r="C91" t="str">
        <f>'ETLocal datasets'!C77</f>
        <v>Nijkerk</v>
      </c>
      <c r="D91">
        <f>Verdeelsleutels_absoluut!D91/Verdeelsleutels_absoluut!D$2</f>
        <v>2.4848162813879259E-3</v>
      </c>
      <c r="E91">
        <f>Verdeelsleutels_absoluut!E91/Verdeelsleutels_absoluut!E$2</f>
        <v>1.8316294815439579E-3</v>
      </c>
      <c r="F91">
        <f>Verdeelsleutels_absoluut!F91/Verdeelsleutels_absoluut!F$2</f>
        <v>3.1338393486011152E-3</v>
      </c>
      <c r="G91">
        <f>Verdeelsleutels_absoluut!G91/Verdeelsleutels_absoluut!G$2</f>
        <v>2.6653694338910692E-3</v>
      </c>
      <c r="H91">
        <f>Verdeelsleutels_absoluut!H91/Verdeelsleutels_absoluut!H$2</f>
        <v>3.0101358542838257E-3</v>
      </c>
      <c r="I91">
        <f>Verdeelsleutels_absoluut!I91/Verdeelsleutels_absoluut!I$2</f>
        <v>9.9635320791901186E-3</v>
      </c>
      <c r="J91">
        <f t="shared" si="6"/>
        <v>2.7205320611539104E-3</v>
      </c>
      <c r="K91">
        <f t="shared" si="7"/>
        <v>8.0660097914123652E-3</v>
      </c>
      <c r="L91">
        <f>Verdeelsleutels_absoluut!J91/Verdeelsleutels_absoluut!J$2</f>
        <v>2.181221491196399E-4</v>
      </c>
      <c r="M91">
        <f>Verdeelsleutels_absoluut!K91/Verdeelsleutels_absoluut!K$2</f>
        <v>2.3788747988281397E-5</v>
      </c>
      <c r="N91">
        <f>Verdeelsleutels_absoluut!L91/Verdeelsleutels_absoluut!L$2</f>
        <v>1.0107306799969616E-3</v>
      </c>
      <c r="O91">
        <f>Verdeelsleutels_absoluut!M91/Verdeelsleutels_absoluut!M$2</f>
        <v>2.2058590083606213E-3</v>
      </c>
      <c r="P91">
        <f>Verdeelsleutels_absoluut!N91/Verdeelsleutels_absoluut!N$2</f>
        <v>1.7521658717025211E-3</v>
      </c>
      <c r="Q91">
        <f>Verdeelsleutels_absoluut!O91/Verdeelsleutels_absoluut!O$2</f>
        <v>1.3010226506871391E-3</v>
      </c>
      <c r="R91">
        <f>Verdeelsleutels_absoluut!P91/Verdeelsleutels_absoluut!P$2</f>
        <v>7.9953711009415603E-4</v>
      </c>
      <c r="S91">
        <f>Verdeelsleutels_absoluut!Q91/Verdeelsleutels_absoluut!Q$2</f>
        <v>5.9076176334403087E-4</v>
      </c>
      <c r="T91">
        <f>Verdeelsleutels_absoluut!R91/Verdeelsleutels_absoluut!R$2</f>
        <v>1.0432473444613049E-3</v>
      </c>
      <c r="U91">
        <f>Verdeelsleutels_absoluut!S91/Verdeelsleutels_absoluut!S$2</f>
        <v>4.1071978642571105E-4</v>
      </c>
      <c r="V91">
        <f>Verdeelsleutels_absoluut!T91/Verdeelsleutels_absoluut!T$2</f>
        <v>5.1024935664211553E-4</v>
      </c>
      <c r="W91">
        <f>Verdeelsleutels_absoluut!U91/Verdeelsleutels_absoluut!U$2</f>
        <v>2.3711103909961036E-3</v>
      </c>
      <c r="X91">
        <f t="shared" si="9"/>
        <v>2.0616381313493123E-3</v>
      </c>
      <c r="Y91">
        <f t="shared" si="8"/>
        <v>1.6052688429520085E-3</v>
      </c>
      <c r="Z91">
        <v>0</v>
      </c>
    </row>
    <row r="92" spans="2:26">
      <c r="B92" t="str">
        <f>INDEX('ETLocal datasets'!B:C,MATCH(C92,'ETLocal datasets'!C:C,0),1)</f>
        <v>GM0268</v>
      </c>
      <c r="C92" t="str">
        <f>'ETLocal datasets'!C78</f>
        <v>Nijmegen</v>
      </c>
      <c r="D92">
        <f>Verdeelsleutels_absoluut!D92/Verdeelsleutels_absoluut!D$2</f>
        <v>1.022765495268156E-2</v>
      </c>
      <c r="E92">
        <f>Verdeelsleutels_absoluut!E92/Verdeelsleutels_absoluut!E$2</f>
        <v>1.3582558974129154E-4</v>
      </c>
      <c r="F92">
        <f>Verdeelsleutels_absoluut!F92/Verdeelsleutels_absoluut!F$2</f>
        <v>1.2162525387224182E-4</v>
      </c>
      <c r="G92">
        <f>Verdeelsleutels_absoluut!G92/Verdeelsleutels_absoluut!G$2</f>
        <v>0</v>
      </c>
      <c r="H92">
        <f>Verdeelsleutels_absoluut!H92/Verdeelsleutels_absoluut!H$2</f>
        <v>3.2240516834829172E-7</v>
      </c>
      <c r="I92">
        <f>Verdeelsleutels_absoluut!I92/Verdeelsleutels_absoluut!I$2</f>
        <v>0</v>
      </c>
      <c r="J92">
        <f t="shared" si="6"/>
        <v>5.158482693572668E-8</v>
      </c>
      <c r="K92">
        <f t="shared" si="7"/>
        <v>0</v>
      </c>
      <c r="L92">
        <f>Verdeelsleutels_absoluut!J92/Verdeelsleutels_absoluut!J$2</f>
        <v>2.1883828203056623E-4</v>
      </c>
      <c r="M92">
        <f>Verdeelsleutels_absoluut!K92/Verdeelsleutels_absoluut!K$2</f>
        <v>0</v>
      </c>
      <c r="N92">
        <f>Verdeelsleutels_absoluut!L92/Verdeelsleutels_absoluut!L$2</f>
        <v>1.4477732554929248E-4</v>
      </c>
      <c r="O92">
        <f>Verdeelsleutels_absoluut!M92/Verdeelsleutels_absoluut!M$2</f>
        <v>3.4252746815411234E-4</v>
      </c>
      <c r="P92">
        <f>Verdeelsleutels_absoluut!N92/Verdeelsleutels_absoluut!N$2</f>
        <v>1.2524741231058763E-2</v>
      </c>
      <c r="Q92">
        <f>Verdeelsleutels_absoluut!O92/Verdeelsleutels_absoluut!O$2</f>
        <v>6.3879040056260444E-4</v>
      </c>
      <c r="R92">
        <f>Verdeelsleutels_absoluut!P92/Verdeelsleutels_absoluut!P$2</f>
        <v>2.4196517805481036E-4</v>
      </c>
      <c r="S92">
        <f>Verdeelsleutels_absoluut!Q92/Verdeelsleutels_absoluut!Q$2</f>
        <v>7.9832670722166342E-5</v>
      </c>
      <c r="T92">
        <f>Verdeelsleutels_absoluut!R92/Verdeelsleutels_absoluut!R$2</f>
        <v>1.4226100151745068E-3</v>
      </c>
      <c r="U92">
        <f>Verdeelsleutels_absoluut!S92/Verdeelsleutels_absoluut!S$2</f>
        <v>1.8482390389156997E-3</v>
      </c>
      <c r="V92">
        <f>Verdeelsleutels_absoluut!T92/Verdeelsleutels_absoluut!T$2</f>
        <v>1.2090691276954476E-3</v>
      </c>
      <c r="W92">
        <f>Verdeelsleutels_absoluut!U92/Verdeelsleutels_absoluut!U$2</f>
        <v>4.9081985093619345E-3</v>
      </c>
      <c r="X92">
        <f t="shared" si="9"/>
        <v>8.7164698702103492E-3</v>
      </c>
      <c r="Y92">
        <f t="shared" si="8"/>
        <v>3.8698621884217027E-3</v>
      </c>
      <c r="Z92">
        <v>0</v>
      </c>
    </row>
    <row r="93" spans="2:26">
      <c r="B93" t="str">
        <f>INDEX('ETLocal datasets'!B:C,MATCH(C93,'ETLocal datasets'!C:C,0),1)</f>
        <v>GM0269</v>
      </c>
      <c r="C93" t="str">
        <f>'ETLocal datasets'!C79</f>
        <v>Oldebroek</v>
      </c>
      <c r="D93">
        <f>Verdeelsleutels_absoluut!D93/Verdeelsleutels_absoluut!D$2</f>
        <v>1.3654540811818521E-3</v>
      </c>
      <c r="E93">
        <f>Verdeelsleutels_absoluut!E93/Verdeelsleutels_absoluut!E$2</f>
        <v>2.2771242964745937E-3</v>
      </c>
      <c r="F93">
        <f>Verdeelsleutels_absoluut!F93/Verdeelsleutels_absoluut!F$2</f>
        <v>4.5660220518461136E-3</v>
      </c>
      <c r="G93">
        <f>Verdeelsleutels_absoluut!G93/Verdeelsleutels_absoluut!G$2</f>
        <v>2.8540354174142403E-3</v>
      </c>
      <c r="H93">
        <f>Verdeelsleutels_absoluut!H93/Verdeelsleutels_absoluut!H$2</f>
        <v>9.3263755073952088E-4</v>
      </c>
      <c r="I93">
        <f>Verdeelsleutels_absoluut!I93/Verdeelsleutels_absoluut!I$2</f>
        <v>1.7229328664415539E-3</v>
      </c>
      <c r="J93">
        <f t="shared" si="6"/>
        <v>2.5466117587462853E-3</v>
      </c>
      <c r="K93">
        <f t="shared" si="7"/>
        <v>2.0170195296944525E-3</v>
      </c>
      <c r="L93">
        <f>Verdeelsleutels_absoluut!J93/Verdeelsleutels_absoluut!J$2</f>
        <v>3.4314701981885893E-5</v>
      </c>
      <c r="M93">
        <f>Verdeelsleutels_absoluut!K93/Verdeelsleutels_absoluut!K$2</f>
        <v>4.5149061286092404E-4</v>
      </c>
      <c r="N93">
        <f>Verdeelsleutels_absoluut!L93/Verdeelsleutels_absoluut!L$2</f>
        <v>8.34228284256297E-4</v>
      </c>
      <c r="O93">
        <f>Verdeelsleutels_absoluut!M93/Verdeelsleutels_absoluut!M$2</f>
        <v>2.5747691405109381E-3</v>
      </c>
      <c r="P93">
        <f>Verdeelsleutels_absoluut!N93/Verdeelsleutels_absoluut!N$2</f>
        <v>2.5958012914111423E-4</v>
      </c>
      <c r="Q93">
        <f>Verdeelsleutels_absoluut!O93/Verdeelsleutels_absoluut!O$2</f>
        <v>4.2839980074427875E-3</v>
      </c>
      <c r="R93">
        <f>Verdeelsleutels_absoluut!P93/Verdeelsleutels_absoluut!P$2</f>
        <v>1.6001262427015939E-2</v>
      </c>
      <c r="S93">
        <f>Verdeelsleutels_absoluut!Q93/Verdeelsleutels_absoluut!Q$2</f>
        <v>5.9076176334403087E-4</v>
      </c>
      <c r="T93">
        <f>Verdeelsleutels_absoluut!R93/Verdeelsleutels_absoluut!R$2</f>
        <v>1.8968133535660092E-4</v>
      </c>
      <c r="U93">
        <f>Verdeelsleutels_absoluut!S93/Verdeelsleutels_absoluut!S$2</f>
        <v>5.3206881423330753E-4</v>
      </c>
      <c r="V93">
        <f>Verdeelsleutels_absoluut!T93/Verdeelsleutels_absoluut!T$2</f>
        <v>5.3243411127872921E-4</v>
      </c>
      <c r="W93">
        <f>Verdeelsleutels_absoluut!U93/Verdeelsleutels_absoluut!U$2</f>
        <v>1.857369806280281E-3</v>
      </c>
      <c r="X93">
        <f t="shared" si="9"/>
        <v>1.0584749677106976E-3</v>
      </c>
      <c r="Y93">
        <f t="shared" si="8"/>
        <v>2.9937887915499513E-3</v>
      </c>
      <c r="Z93">
        <v>0</v>
      </c>
    </row>
    <row r="94" spans="2:26">
      <c r="B94" t="str">
        <f>INDEX('ETLocal datasets'!B:C,MATCH(C94,'ETLocal datasets'!C:C,0),1)</f>
        <v>GM0273</v>
      </c>
      <c r="C94" t="str">
        <f>'ETLocal datasets'!C80</f>
        <v>Putten</v>
      </c>
      <c r="D94">
        <f>Verdeelsleutels_absoluut!D94/Verdeelsleutels_absoluut!D$2</f>
        <v>1.4001719576421077E-3</v>
      </c>
      <c r="E94">
        <f>Verdeelsleutels_absoluut!E94/Verdeelsleutels_absoluut!E$2</f>
        <v>2.2827905290788144E-3</v>
      </c>
      <c r="F94">
        <f>Verdeelsleutels_absoluut!F94/Verdeelsleutels_absoluut!F$2</f>
        <v>3.7558597967957334E-3</v>
      </c>
      <c r="G94">
        <f>Verdeelsleutels_absoluut!G94/Verdeelsleutels_absoluut!G$2</f>
        <v>2.2288481386805959E-3</v>
      </c>
      <c r="H94">
        <f>Verdeelsleutels_absoluut!H94/Verdeelsleutels_absoluut!H$2</f>
        <v>3.457231221490819E-3</v>
      </c>
      <c r="I94">
        <f>Verdeelsleutels_absoluut!I94/Verdeelsleutels_absoluut!I$2</f>
        <v>8.3886827664758756E-3</v>
      </c>
      <c r="J94">
        <f t="shared" si="6"/>
        <v>2.4253894319302316E-3</v>
      </c>
      <c r="K94">
        <f t="shared" si="7"/>
        <v>6.7871257632491026E-3</v>
      </c>
      <c r="L94">
        <f>Verdeelsleutels_absoluut!J94/Verdeelsleutels_absoluut!J$2</f>
        <v>7.223990738969196E-4</v>
      </c>
      <c r="M94">
        <f>Verdeelsleutels_absoluut!K94/Verdeelsleutels_absoluut!K$2</f>
        <v>9.1008481019057101E-4</v>
      </c>
      <c r="N94">
        <f>Verdeelsleutels_absoluut!L94/Verdeelsleutels_absoluut!L$2</f>
        <v>1.3541838374421787E-3</v>
      </c>
      <c r="O94">
        <f>Verdeelsleutels_absoluut!M94/Verdeelsleutels_absoluut!M$2</f>
        <v>2.1047999903412622E-3</v>
      </c>
      <c r="P94">
        <f>Verdeelsleutels_absoluut!N94/Verdeelsleutels_absoluut!N$2</f>
        <v>5.5160777442486773E-4</v>
      </c>
      <c r="Q94">
        <f>Verdeelsleutels_absoluut!O94/Verdeelsleutels_absoluut!O$2</f>
        <v>7.4222756175462241E-3</v>
      </c>
      <c r="R94">
        <f>Verdeelsleutels_absoluut!P94/Verdeelsleutels_absoluut!P$2</f>
        <v>2.3039293040871076E-3</v>
      </c>
      <c r="S94">
        <f>Verdeelsleutels_absoluut!Q94/Verdeelsleutels_absoluut!Q$2</f>
        <v>4.4706295604413153E-4</v>
      </c>
      <c r="T94">
        <f>Verdeelsleutels_absoluut!R94/Verdeelsleutels_absoluut!R$2</f>
        <v>1.1380880121396055E-3</v>
      </c>
      <c r="U94">
        <f>Verdeelsleutels_absoluut!S94/Verdeelsleutels_absoluut!S$2</f>
        <v>3.7338162402337367E-5</v>
      </c>
      <c r="V94">
        <f>Verdeelsleutels_absoluut!T94/Verdeelsleutels_absoluut!T$2</f>
        <v>2.4403230100275092E-4</v>
      </c>
      <c r="W94">
        <f>Verdeelsleutels_absoluut!U94/Verdeelsleutels_absoluut!U$2</f>
        <v>2.4975696118492291E-3</v>
      </c>
      <c r="X94">
        <f t="shared" si="9"/>
        <v>1.5245886931370485E-3</v>
      </c>
      <c r="Y94">
        <f t="shared" si="8"/>
        <v>5.0632008477825537E-3</v>
      </c>
      <c r="Z94">
        <v>0</v>
      </c>
    </row>
    <row r="95" spans="2:26">
      <c r="B95" t="str">
        <f>INDEX('ETLocal datasets'!B:C,MATCH(C95,'ETLocal datasets'!C:C,0),1)</f>
        <v>GM0274</v>
      </c>
      <c r="C95" t="str">
        <f>'ETLocal datasets'!C81</f>
        <v>Renkum</v>
      </c>
      <c r="D95">
        <f>Verdeelsleutels_absoluut!D95/Verdeelsleutels_absoluut!D$2</f>
        <v>1.8112316149315338E-3</v>
      </c>
      <c r="E95">
        <f>Verdeelsleutels_absoluut!E95/Verdeelsleutels_absoluut!E$2</f>
        <v>4.6235779459708886E-4</v>
      </c>
      <c r="F95">
        <f>Verdeelsleutels_absoluut!F95/Verdeelsleutels_absoluut!F$2</f>
        <v>5.5328082659775234E-4</v>
      </c>
      <c r="G95">
        <f>Verdeelsleutels_absoluut!G95/Verdeelsleutels_absoluut!G$2</f>
        <v>1.0419787978894072E-4</v>
      </c>
      <c r="H95">
        <f>Verdeelsleutels_absoluut!H95/Verdeelsleutels_absoluut!H$2</f>
        <v>0</v>
      </c>
      <c r="I95">
        <f>Verdeelsleutels_absoluut!I95/Verdeelsleutels_absoluut!I$2</f>
        <v>0</v>
      </c>
      <c r="J95">
        <f t="shared" si="6"/>
        <v>8.7526219022710208E-5</v>
      </c>
      <c r="K95">
        <f t="shared" si="7"/>
        <v>2.7091448745124588E-5</v>
      </c>
      <c r="L95">
        <f>Verdeelsleutels_absoluut!J95/Verdeelsleutels_absoluut!J$2</f>
        <v>5.2218024755043752E-4</v>
      </c>
      <c r="M95">
        <f>Verdeelsleutels_absoluut!K95/Verdeelsleutels_absoluut!K$2</f>
        <v>0</v>
      </c>
      <c r="N95">
        <f>Verdeelsleutels_absoluut!L95/Verdeelsleutels_absoluut!L$2</f>
        <v>4.050409135853988E-4</v>
      </c>
      <c r="O95">
        <f>Verdeelsleutels_absoluut!M95/Verdeelsleutels_absoluut!M$2</f>
        <v>6.8639642769786219E-4</v>
      </c>
      <c r="P95">
        <f>Verdeelsleutels_absoluut!N95/Verdeelsleutels_absoluut!N$2</f>
        <v>1.3303481618482105E-3</v>
      </c>
      <c r="Q95">
        <f>Verdeelsleutels_absoluut!O95/Verdeelsleutels_absoluut!O$2</f>
        <v>4.6092536701145721E-3</v>
      </c>
      <c r="R95">
        <f>Verdeelsleutels_absoluut!P95/Verdeelsleutels_absoluut!P$2</f>
        <v>1.3676292672663195E-3</v>
      </c>
      <c r="S95">
        <f>Verdeelsleutels_absoluut!Q95/Verdeelsleutels_absoluut!Q$2</f>
        <v>5.9076176334403087E-4</v>
      </c>
      <c r="T95">
        <f>Verdeelsleutels_absoluut!R95/Verdeelsleutels_absoluut!R$2</f>
        <v>0</v>
      </c>
      <c r="U95">
        <f>Verdeelsleutels_absoluut!S95/Verdeelsleutels_absoluut!S$2</f>
        <v>3.5471254282220502E-4</v>
      </c>
      <c r="V95">
        <f>Verdeelsleutels_absoluut!T95/Verdeelsleutels_absoluut!T$2</f>
        <v>4.1596414943650723E-4</v>
      </c>
      <c r="W95">
        <f>Verdeelsleutels_absoluut!U95/Verdeelsleutels_absoluut!U$2</f>
        <v>1.7230068841238351E-3</v>
      </c>
      <c r="X95">
        <f t="shared" si="9"/>
        <v>1.5266775229860227E-3</v>
      </c>
      <c r="Y95">
        <f t="shared" si="8"/>
        <v>3.3762232112631526E-3</v>
      </c>
      <c r="Z95">
        <v>0</v>
      </c>
    </row>
    <row r="96" spans="2:26">
      <c r="B96" t="str">
        <f>INDEX('ETLocal datasets'!B:C,MATCH(C96,'ETLocal datasets'!C:C,0),1)</f>
        <v>GM0275</v>
      </c>
      <c r="C96" t="str">
        <f>'ETLocal datasets'!C82</f>
        <v>Rheden</v>
      </c>
      <c r="D96">
        <f>Verdeelsleutels_absoluut!D96/Verdeelsleutels_absoluut!D$2</f>
        <v>2.525146881209256E-3</v>
      </c>
      <c r="E96">
        <f>Verdeelsleutels_absoluut!E96/Verdeelsleutels_absoluut!E$2</f>
        <v>8.8460522206669609E-4</v>
      </c>
      <c r="F96">
        <f>Verdeelsleutels_absoluut!F96/Verdeelsleutels_absoluut!F$2</f>
        <v>1.5497420816270428E-3</v>
      </c>
      <c r="G96">
        <f>Verdeelsleutels_absoluut!G96/Verdeelsleutels_absoluut!G$2</f>
        <v>1.2818188880544838E-3</v>
      </c>
      <c r="H96">
        <f>Verdeelsleutels_absoluut!H96/Verdeelsleutels_absoluut!H$2</f>
        <v>5.6420904460951053E-7</v>
      </c>
      <c r="I96">
        <f>Verdeelsleutels_absoluut!I96/Verdeelsleutels_absoluut!I$2</f>
        <v>0</v>
      </c>
      <c r="J96">
        <f t="shared" si="6"/>
        <v>1.0768181394129037E-3</v>
      </c>
      <c r="K96">
        <f t="shared" si="7"/>
        <v>3.3327291089416578E-4</v>
      </c>
      <c r="L96">
        <f>Verdeelsleutels_absoluut!J96/Verdeelsleutels_absoluut!J$2</f>
        <v>1.6835091181026106E-4</v>
      </c>
      <c r="M96">
        <f>Verdeelsleutels_absoluut!K96/Verdeelsleutels_absoluut!K$2</f>
        <v>1.6553003808512473E-4</v>
      </c>
      <c r="N96">
        <f>Verdeelsleutels_absoluut!L96/Verdeelsleutels_absoluut!L$2</f>
        <v>4.6531024919742992E-4</v>
      </c>
      <c r="O96">
        <f>Verdeelsleutels_absoluut!M96/Verdeelsleutels_absoluut!M$2</f>
        <v>1.1179094913645964E-3</v>
      </c>
      <c r="P96">
        <f>Verdeelsleutels_absoluut!N96/Verdeelsleutels_absoluut!N$2</f>
        <v>2.2064310976994709E-3</v>
      </c>
      <c r="Q96">
        <f>Verdeelsleutels_absoluut!O96/Verdeelsleutels_absoluut!O$2</f>
        <v>9.9041814399156089E-3</v>
      </c>
      <c r="R96">
        <f>Verdeelsleutels_absoluut!P96/Verdeelsleutels_absoluut!P$2</f>
        <v>7.6902845720898429E-3</v>
      </c>
      <c r="S96">
        <f>Verdeelsleutels_absoluut!Q96/Verdeelsleutels_absoluut!Q$2</f>
        <v>7.8236017307723013E-4</v>
      </c>
      <c r="T96">
        <f>Verdeelsleutels_absoluut!R96/Verdeelsleutels_absoluut!R$2</f>
        <v>5.6904400606980275E-4</v>
      </c>
      <c r="U96">
        <f>Verdeelsleutels_absoluut!S96/Verdeelsleutels_absoluut!S$2</f>
        <v>1.4001810900876514E-3</v>
      </c>
      <c r="V96">
        <f>Verdeelsleutels_absoluut!T96/Verdeelsleutels_absoluut!T$2</f>
        <v>1.1369686751264531E-3</v>
      </c>
      <c r="W96">
        <f>Verdeelsleutels_absoluut!U96/Verdeelsleutels_absoluut!U$2</f>
        <v>2.3236881831761812E-3</v>
      </c>
      <c r="X96">
        <f t="shared" si="9"/>
        <v>2.2650596404378259E-3</v>
      </c>
      <c r="Y96">
        <f t="shared" si="8"/>
        <v>6.8485327201244957E-3</v>
      </c>
      <c r="Z96">
        <v>0</v>
      </c>
    </row>
    <row r="97" spans="2:26">
      <c r="B97" t="str">
        <f>INDEX('ETLocal datasets'!B:C,MATCH(C97,'ETLocal datasets'!C:C,0),1)</f>
        <v>GM0277</v>
      </c>
      <c r="C97" t="str">
        <f>'ETLocal datasets'!C83</f>
        <v>Rozendaal</v>
      </c>
      <c r="D97">
        <f>Verdeelsleutels_absoluut!D97/Verdeelsleutels_absoluut!D$2</f>
        <v>9.5705612775437887E-5</v>
      </c>
      <c r="E97">
        <f>Verdeelsleutels_absoluut!E97/Verdeelsleutels_absoluut!E$2</f>
        <v>0</v>
      </c>
      <c r="F97">
        <f>Verdeelsleutels_absoluut!F97/Verdeelsleutels_absoluut!F$2</f>
        <v>0</v>
      </c>
      <c r="G97">
        <f>Verdeelsleutels_absoluut!G97/Verdeelsleutels_absoluut!G$2</f>
        <v>0</v>
      </c>
      <c r="H97">
        <f>Verdeelsleutels_absoluut!H97/Verdeelsleutels_absoluut!H$2</f>
        <v>0</v>
      </c>
      <c r="I97">
        <f>Verdeelsleutels_absoluut!I97/Verdeelsleutels_absoluut!I$2</f>
        <v>0</v>
      </c>
      <c r="J97">
        <f t="shared" si="6"/>
        <v>0</v>
      </c>
      <c r="K97">
        <f t="shared" si="7"/>
        <v>0</v>
      </c>
      <c r="L97">
        <f>Verdeelsleutels_absoluut!J97/Verdeelsleutels_absoluut!J$2</f>
        <v>0</v>
      </c>
      <c r="M97">
        <f>Verdeelsleutels_absoluut!K97/Verdeelsleutels_absoluut!K$2</f>
        <v>0</v>
      </c>
      <c r="N97">
        <f>Verdeelsleutels_absoluut!L97/Verdeelsleutels_absoluut!L$2</f>
        <v>0</v>
      </c>
      <c r="O97">
        <f>Verdeelsleutels_absoluut!M97/Verdeelsleutels_absoluut!M$2</f>
        <v>2.2805353623837765E-5</v>
      </c>
      <c r="P97">
        <f>Verdeelsleutels_absoluut!N97/Verdeelsleutels_absoluut!N$2</f>
        <v>4.2181770985431064E-4</v>
      </c>
      <c r="Q97">
        <f>Verdeelsleutels_absoluut!O97/Verdeelsleutels_absoluut!O$2</f>
        <v>5.330090544143933E-3</v>
      </c>
      <c r="R97">
        <f>Verdeelsleutels_absoluut!P97/Verdeelsleutels_absoluut!P$2</f>
        <v>8.4477407816527274E-3</v>
      </c>
      <c r="S97">
        <f>Verdeelsleutels_absoluut!Q97/Verdeelsleutels_absoluut!Q$2</f>
        <v>0</v>
      </c>
      <c r="T97">
        <f>Verdeelsleutels_absoluut!R97/Verdeelsleutels_absoluut!R$2</f>
        <v>9.4840667678300458E-5</v>
      </c>
      <c r="U97">
        <f>Verdeelsleutels_absoluut!S97/Verdeelsleutels_absoluut!S$2</f>
        <v>9.3345406005843418E-6</v>
      </c>
      <c r="V97">
        <f>Verdeelsleutels_absoluut!T97/Verdeelsleutels_absoluut!T$2</f>
        <v>1.109237731830686E-5</v>
      </c>
      <c r="W97">
        <f>Verdeelsleutels_absoluut!U97/Verdeelsleutels_absoluut!U$2</f>
        <v>3.003406495261731E-4</v>
      </c>
      <c r="X97">
        <f t="shared" si="9"/>
        <v>3.610791796902419E-4</v>
      </c>
      <c r="Y97">
        <f t="shared" si="8"/>
        <v>3.3424859983624566E-3</v>
      </c>
      <c r="Z97">
        <v>0</v>
      </c>
    </row>
    <row r="98" spans="2:26">
      <c r="B98" t="str">
        <f>INDEX('ETLocal datasets'!B:C,MATCH(C98,'ETLocal datasets'!C:C,0),1)</f>
        <v>GM0279</v>
      </c>
      <c r="C98" t="str">
        <f>'ETLocal datasets'!C84</f>
        <v>Scherpenzeel</v>
      </c>
      <c r="D98">
        <f>Verdeelsleutels_absoluut!D98/Verdeelsleutels_absoluut!D$2</f>
        <v>5.7128265715350565E-4</v>
      </c>
      <c r="E98">
        <f>Verdeelsleutels_absoluut!E98/Verdeelsleutels_absoluut!E$2</f>
        <v>3.2504496017025843E-4</v>
      </c>
      <c r="F98">
        <f>Verdeelsleutels_absoluut!F98/Verdeelsleutels_absoluut!F$2</f>
        <v>5.5838510913760466E-4</v>
      </c>
      <c r="G98">
        <f>Verdeelsleutels_absoluut!G98/Verdeelsleutels_absoluut!G$2</f>
        <v>5.1975628794128422E-4</v>
      </c>
      <c r="H98">
        <f>Verdeelsleutels_absoluut!H98/Verdeelsleutels_absoluut!H$2</f>
        <v>1.1214863780995327E-3</v>
      </c>
      <c r="I98">
        <f>Verdeelsleutels_absoluut!I98/Verdeelsleutels_absoluut!I$2</f>
        <v>6.1975988296099514E-3</v>
      </c>
      <c r="J98">
        <f t="shared" si="6"/>
        <v>6.160331023666039E-4</v>
      </c>
      <c r="K98">
        <f t="shared" si="7"/>
        <v>4.721359768776098E-3</v>
      </c>
      <c r="L98">
        <f>Verdeelsleutels_absoluut!J98/Verdeelsleutels_absoluut!J$2</f>
        <v>3.6701811684973608E-5</v>
      </c>
      <c r="M98">
        <f>Verdeelsleutels_absoluut!K98/Verdeelsleutels_absoluut!K$2</f>
        <v>0</v>
      </c>
      <c r="N98">
        <f>Verdeelsleutels_absoluut!L98/Verdeelsleutels_absoluut!L$2</f>
        <v>1.7794989240443827E-4</v>
      </c>
      <c r="O98">
        <f>Verdeelsleutels_absoluut!M98/Verdeelsleutels_absoluut!M$2</f>
        <v>4.1765098597381322E-4</v>
      </c>
      <c r="P98">
        <f>Verdeelsleutels_absoluut!N98/Verdeelsleutels_absoluut!N$2</f>
        <v>1.9468509685583569E-4</v>
      </c>
      <c r="Q98">
        <f>Verdeelsleutels_absoluut!O98/Verdeelsleutels_absoluut!O$2</f>
        <v>4.7176722243385004E-4</v>
      </c>
      <c r="R98">
        <f>Verdeelsleutels_absoluut!P98/Verdeelsleutels_absoluut!P$2</f>
        <v>3.156067539845353E-5</v>
      </c>
      <c r="S98">
        <f>Verdeelsleutels_absoluut!Q98/Verdeelsleutels_absoluut!Q$2</f>
        <v>0</v>
      </c>
      <c r="T98">
        <f>Verdeelsleutels_absoluut!R98/Verdeelsleutels_absoluut!R$2</f>
        <v>0</v>
      </c>
      <c r="U98">
        <f>Verdeelsleutels_absoluut!S98/Verdeelsleutels_absoluut!S$2</f>
        <v>2.8003621801753027E-5</v>
      </c>
      <c r="V98">
        <f>Verdeelsleutels_absoluut!T98/Verdeelsleutels_absoluut!T$2</f>
        <v>1.6638565977460288E-5</v>
      </c>
      <c r="W98">
        <f>Verdeelsleutels_absoluut!U98/Verdeelsleutels_absoluut!U$2</f>
        <v>4.8212577950254104E-4</v>
      </c>
      <c r="X98">
        <f t="shared" si="9"/>
        <v>3.3840543817918836E-4</v>
      </c>
      <c r="Y98">
        <f t="shared" si="8"/>
        <v>4.1842250873198536E-4</v>
      </c>
      <c r="Z98">
        <v>0</v>
      </c>
    </row>
    <row r="99" spans="2:26">
      <c r="B99" t="str">
        <f>INDEX('ETLocal datasets'!B:C,MATCH(C99,'ETLocal datasets'!C:C,0),1)</f>
        <v>GM0281</v>
      </c>
      <c r="C99" t="str">
        <f>'ETLocal datasets'!C85</f>
        <v>Tiel</v>
      </c>
      <c r="D99">
        <f>Verdeelsleutels_absoluut!D99/Verdeelsleutels_absoluut!D$2</f>
        <v>2.4289783634143481E-3</v>
      </c>
      <c r="E99">
        <f>Verdeelsleutels_absoluut!E99/Verdeelsleutels_absoluut!E$2</f>
        <v>9.4494324790205897E-4</v>
      </c>
      <c r="F99">
        <f>Verdeelsleutels_absoluut!F99/Verdeelsleutels_absoluut!F$2</f>
        <v>8.4668200720514086E-4</v>
      </c>
      <c r="G99">
        <f>Verdeelsleutels_absoluut!G99/Verdeelsleutels_absoluut!G$2</f>
        <v>4.8337951334041139E-4</v>
      </c>
      <c r="H99">
        <f>Verdeelsleutels_absoluut!H99/Verdeelsleutels_absoluut!H$2</f>
        <v>0</v>
      </c>
      <c r="I99">
        <f>Verdeelsleutels_absoluut!I99/Verdeelsleutels_absoluut!I$2</f>
        <v>0</v>
      </c>
      <c r="J99">
        <f t="shared" si="6"/>
        <v>4.0603879120594555E-4</v>
      </c>
      <c r="K99">
        <f t="shared" si="7"/>
        <v>1.2567867346850695E-4</v>
      </c>
      <c r="L99">
        <f>Verdeelsleutels_absoluut!J99/Verdeelsleutels_absoluut!J$2</f>
        <v>1.3935349669200305E-3</v>
      </c>
      <c r="M99">
        <f>Verdeelsleutels_absoluut!K99/Verdeelsleutels_absoluut!K$2</f>
        <v>2.8430857838772421E-4</v>
      </c>
      <c r="N99">
        <f>Verdeelsleutels_absoluut!L99/Verdeelsleutels_absoluut!L$2</f>
        <v>1.0068860551001868E-3</v>
      </c>
      <c r="O99">
        <f>Verdeelsleutels_absoluut!M99/Verdeelsleutels_absoluut!M$2</f>
        <v>7.8879693710685915E-4</v>
      </c>
      <c r="P99">
        <f>Verdeelsleutels_absoluut!N99/Verdeelsleutels_absoluut!N$2</f>
        <v>2.887828936694896E-3</v>
      </c>
      <c r="Q99">
        <f>Verdeelsleutels_absoluut!O99/Verdeelsleutels_absoluut!O$2</f>
        <v>6.4465086295308695E-5</v>
      </c>
      <c r="R99">
        <f>Verdeelsleutels_absoluut!P99/Verdeelsleutels_absoluut!P$2</f>
        <v>1.0520225132817842E-5</v>
      </c>
      <c r="S99">
        <f>Verdeelsleutels_absoluut!Q99/Verdeelsleutels_absoluut!Q$2</f>
        <v>0</v>
      </c>
      <c r="T99">
        <f>Verdeelsleutels_absoluut!R99/Verdeelsleutels_absoluut!R$2</f>
        <v>8.5356600910470413E-4</v>
      </c>
      <c r="U99">
        <f>Verdeelsleutels_absoluut!S99/Verdeelsleutels_absoluut!S$2</f>
        <v>1.4095156306882357E-3</v>
      </c>
      <c r="V99">
        <f>Verdeelsleutels_absoluut!T99/Verdeelsleutels_absoluut!T$2</f>
        <v>8.8739018546454872E-4</v>
      </c>
      <c r="W99">
        <f>Verdeelsleutels_absoluut!U99/Verdeelsleutels_absoluut!U$2</f>
        <v>1.8731772088869218E-3</v>
      </c>
      <c r="X99">
        <f t="shared" si="9"/>
        <v>2.3805030727909087E-3</v>
      </c>
      <c r="Y99">
        <f t="shared" si="8"/>
        <v>9.9088028089354884E-4</v>
      </c>
      <c r="Z99">
        <v>0</v>
      </c>
    </row>
    <row r="100" spans="2:26">
      <c r="B100" t="str">
        <f>INDEX('ETLocal datasets'!B:C,MATCH(C100,'ETLocal datasets'!C:C,0),1)</f>
        <v>GM0285</v>
      </c>
      <c r="C100" t="str">
        <f>'ETLocal datasets'!C86</f>
        <v>Voorst</v>
      </c>
      <c r="D100">
        <f>Verdeelsleutels_absoluut!D100/Verdeelsleutels_absoluut!D$2</f>
        <v>1.412843982550101E-3</v>
      </c>
      <c r="E100">
        <f>Verdeelsleutels_absoluut!E100/Verdeelsleutels_absoluut!E$2</f>
        <v>4.3910531770557726E-3</v>
      </c>
      <c r="F100">
        <f>Verdeelsleutels_absoluut!F100/Verdeelsleutels_absoluut!F$2</f>
        <v>7.375308008350197E-3</v>
      </c>
      <c r="G100">
        <f>Verdeelsleutels_absoluut!G100/Verdeelsleutels_absoluut!G$2</f>
        <v>6.1125312439500494E-3</v>
      </c>
      <c r="H100">
        <f>Verdeelsleutels_absoluut!H100/Verdeelsleutels_absoluut!H$2</f>
        <v>3.9492215083903126E-3</v>
      </c>
      <c r="I100">
        <f>Verdeelsleutels_absoluut!I100/Verdeelsleutels_absoluut!I$2</f>
        <v>1.7283872739002469E-3</v>
      </c>
      <c r="J100">
        <f t="shared" si="6"/>
        <v>5.7664016862604911E-3</v>
      </c>
      <c r="K100">
        <f t="shared" si="7"/>
        <v>2.8682647061131954E-3</v>
      </c>
      <c r="L100">
        <f>Verdeelsleutels_absoluut!J100/Verdeelsleutels_absoluut!J$2</f>
        <v>1.6623235194877072E-3</v>
      </c>
      <c r="M100">
        <f>Verdeelsleutels_absoluut!K100/Verdeelsleutels_absoluut!K$2</f>
        <v>9.911978328450582E-6</v>
      </c>
      <c r="N100">
        <f>Verdeelsleutels_absoluut!L100/Verdeelsleutels_absoluut!L$2</f>
        <v>2.5098116994000828E-3</v>
      </c>
      <c r="O100">
        <f>Verdeelsleutels_absoluut!M100/Verdeelsleutels_absoluut!M$2</f>
        <v>4.4448081376656347E-3</v>
      </c>
      <c r="P100">
        <f>Verdeelsleutels_absoluut!N100/Verdeelsleutels_absoluut!N$2</f>
        <v>1.5899282909893249E-3</v>
      </c>
      <c r="Q100">
        <f>Verdeelsleutels_absoluut!O100/Verdeelsleutels_absoluut!O$2</f>
        <v>2.5961848389837957E-3</v>
      </c>
      <c r="R100">
        <f>Verdeelsleutels_absoluut!P100/Verdeelsleutels_absoluut!P$2</f>
        <v>9.4682026195360577E-5</v>
      </c>
      <c r="S100">
        <f>Verdeelsleutels_absoluut!Q100/Verdeelsleutels_absoluut!Q$2</f>
        <v>1.1176573901103288E-4</v>
      </c>
      <c r="T100">
        <f>Verdeelsleutels_absoluut!R100/Verdeelsleutels_absoluut!R$2</f>
        <v>1.0147951441578148E-2</v>
      </c>
      <c r="U100">
        <f>Verdeelsleutels_absoluut!S100/Verdeelsleutels_absoluut!S$2</f>
        <v>1.3815120088864826E-3</v>
      </c>
      <c r="V100">
        <f>Verdeelsleutels_absoluut!T100/Verdeelsleutels_absoluut!T$2</f>
        <v>1.4531014286981985E-3</v>
      </c>
      <c r="W100">
        <f>Verdeelsleutels_absoluut!U100/Verdeelsleutels_absoluut!U$2</f>
        <v>2.7662954561621209E-3</v>
      </c>
      <c r="X100">
        <f t="shared" si="9"/>
        <v>2.178111873575723E-3</v>
      </c>
      <c r="Y100">
        <f t="shared" si="8"/>
        <v>2.4289556528205667E-3</v>
      </c>
      <c r="Z100">
        <v>0</v>
      </c>
    </row>
    <row r="101" spans="2:26">
      <c r="B101" t="str">
        <f>INDEX('ETLocal datasets'!B:C,MATCH(C101,'ETLocal datasets'!C:C,0),1)</f>
        <v>GM0289</v>
      </c>
      <c r="C101" t="str">
        <f>'ETLocal datasets'!C87</f>
        <v>Wageningen</v>
      </c>
      <c r="D101">
        <f>Verdeelsleutels_absoluut!D101/Verdeelsleutels_absoluut!D$2</f>
        <v>2.2435849031165831E-3</v>
      </c>
      <c r="E101">
        <f>Verdeelsleutels_absoluut!E101/Verdeelsleutels_absoluut!E$2</f>
        <v>4.7197116328688424E-4</v>
      </c>
      <c r="F101">
        <f>Verdeelsleutels_absoluut!F101/Verdeelsleutels_absoluut!F$2</f>
        <v>5.2046131364809974E-4</v>
      </c>
      <c r="G101">
        <f>Verdeelsleutels_absoluut!G101/Verdeelsleutels_absoluut!G$2</f>
        <v>1.8250042850607369E-4</v>
      </c>
      <c r="H101">
        <f>Verdeelsleutels_absoluut!H101/Verdeelsleutels_absoluut!H$2</f>
        <v>2.1439943695161399E-5</v>
      </c>
      <c r="I101">
        <f>Verdeelsleutels_absoluut!I101/Verdeelsleutels_absoluut!I$2</f>
        <v>4.9722749581853677E-4</v>
      </c>
      <c r="J101">
        <f t="shared" si="6"/>
        <v>1.5673075093632771E-4</v>
      </c>
      <c r="K101">
        <f t="shared" si="7"/>
        <v>4.1539845831729637E-4</v>
      </c>
      <c r="L101">
        <f>Verdeelsleutels_absoluut!J101/Verdeelsleutels_absoluut!J$2</f>
        <v>6.341356926252514E-4</v>
      </c>
      <c r="M101">
        <f>Verdeelsleutels_absoluut!K101/Verdeelsleutels_absoluut!K$2</f>
        <v>4.6156779082818215E-4</v>
      </c>
      <c r="N101">
        <f>Verdeelsleutels_absoluut!L101/Verdeelsleutels_absoluut!L$2</f>
        <v>4.4140350493523066E-4</v>
      </c>
      <c r="O101">
        <f>Verdeelsleutels_absoluut!M101/Verdeelsleutels_absoluut!M$2</f>
        <v>6.7745315176694543E-4</v>
      </c>
      <c r="P101">
        <f>Verdeelsleutels_absoluut!N101/Verdeelsleutels_absoluut!N$2</f>
        <v>1.3303481618482105E-3</v>
      </c>
      <c r="Q101">
        <f>Verdeelsleutels_absoluut!O101/Verdeelsleutels_absoluut!O$2</f>
        <v>1.4358132856682393E-3</v>
      </c>
      <c r="R101">
        <f>Verdeelsleutels_absoluut!P101/Verdeelsleutels_absoluut!P$2</f>
        <v>3.3664720425017095E-4</v>
      </c>
      <c r="S101">
        <f>Verdeelsleutels_absoluut!Q101/Verdeelsleutels_absoluut!Q$2</f>
        <v>7.9832670722166342E-5</v>
      </c>
      <c r="T101">
        <f>Verdeelsleutels_absoluut!R101/Verdeelsleutels_absoluut!R$2</f>
        <v>1.8968133535660092E-4</v>
      </c>
      <c r="U101">
        <f>Verdeelsleutels_absoluut!S101/Verdeelsleutels_absoluut!S$2</f>
        <v>8.0277049165025345E-4</v>
      </c>
      <c r="V101">
        <f>Verdeelsleutels_absoluut!T101/Verdeelsleutels_absoluut!T$2</f>
        <v>5.1579554530126897E-4</v>
      </c>
      <c r="W101">
        <f>Verdeelsleutels_absoluut!U101/Verdeelsleutels_absoluut!U$2</f>
        <v>1.5570291567541079E-3</v>
      </c>
      <c r="X101">
        <f t="shared" si="9"/>
        <v>1.4436886593011591E-3</v>
      </c>
      <c r="Y101">
        <f t="shared" si="8"/>
        <v>1.4389634351214071E-3</v>
      </c>
      <c r="Z101">
        <v>0</v>
      </c>
    </row>
    <row r="102" spans="2:26">
      <c r="B102" t="str">
        <f>INDEX('ETLocal datasets'!B:C,MATCH(C102,'ETLocal datasets'!C:C,0),1)</f>
        <v>GM0293</v>
      </c>
      <c r="C102" t="str">
        <f>'ETLocal datasets'!C88</f>
        <v>Westervoort</v>
      </c>
      <c r="D102">
        <f>Verdeelsleutels_absoluut!D102/Verdeelsleutels_absoluut!D$2</f>
        <v>8.6470657637009903E-4</v>
      </c>
      <c r="E102">
        <f>Verdeelsleutels_absoluut!E102/Verdeelsleutels_absoluut!E$2</f>
        <v>8.0356452401172094E-5</v>
      </c>
      <c r="F102">
        <f>Verdeelsleutels_absoluut!F102/Verdeelsleutels_absoluut!F$2</f>
        <v>1.6931885089934386E-4</v>
      </c>
      <c r="G102">
        <f>Verdeelsleutels_absoluut!G102/Verdeelsleutels_absoluut!G$2</f>
        <v>0</v>
      </c>
      <c r="H102">
        <f>Verdeelsleutels_absoluut!H102/Verdeelsleutels_absoluut!H$2</f>
        <v>0</v>
      </c>
      <c r="I102">
        <f>Verdeelsleutels_absoluut!I102/Verdeelsleutels_absoluut!I$2</f>
        <v>0</v>
      </c>
      <c r="J102">
        <f t="shared" si="6"/>
        <v>0</v>
      </c>
      <c r="K102">
        <f t="shared" si="7"/>
        <v>0</v>
      </c>
      <c r="L102">
        <f>Verdeelsleutels_absoluut!J102/Verdeelsleutels_absoluut!J$2</f>
        <v>5.0726081190613933E-5</v>
      </c>
      <c r="M102">
        <f>Verdeelsleutels_absoluut!K102/Verdeelsleutels_absoluut!K$2</f>
        <v>0</v>
      </c>
      <c r="N102">
        <f>Verdeelsleutels_absoluut!L102/Verdeelsleutels_absoluut!L$2</f>
        <v>2.427553322112253E-5</v>
      </c>
      <c r="O102">
        <f>Verdeelsleutels_absoluut!M102/Verdeelsleutels_absoluut!M$2</f>
        <v>1.2833600960865567E-4</v>
      </c>
      <c r="P102">
        <f>Verdeelsleutels_absoluut!N102/Verdeelsleutels_absoluut!N$2</f>
        <v>8.1118790356598202E-4</v>
      </c>
      <c r="Q102">
        <f>Verdeelsleutels_absoluut!O102/Verdeelsleutels_absoluut!O$2</f>
        <v>2.9302311952413044E-5</v>
      </c>
      <c r="R102">
        <f>Verdeelsleutels_absoluut!P102/Verdeelsleutels_absoluut!P$2</f>
        <v>0</v>
      </c>
      <c r="S102">
        <f>Verdeelsleutels_absoluut!Q102/Verdeelsleutels_absoluut!Q$2</f>
        <v>1.5966534144433268E-4</v>
      </c>
      <c r="T102">
        <f>Verdeelsleutels_absoluut!R102/Verdeelsleutels_absoluut!R$2</f>
        <v>2.8452200303490138E-4</v>
      </c>
      <c r="U102">
        <f>Verdeelsleutels_absoluut!S102/Verdeelsleutels_absoluut!S$2</f>
        <v>2.3336351501460856E-4</v>
      </c>
      <c r="V102">
        <f>Verdeelsleutels_absoluut!T102/Verdeelsleutels_absoluut!T$2</f>
        <v>2.1075516904783034E-4</v>
      </c>
      <c r="W102">
        <f>Verdeelsleutels_absoluut!U102/Verdeelsleutels_absoluut!U$2</f>
        <v>5.3745168862578345E-4</v>
      </c>
      <c r="X102">
        <f t="shared" si="9"/>
        <v>6.7431979609588273E-4</v>
      </c>
      <c r="Y102">
        <f t="shared" si="8"/>
        <v>2.8730930560980089E-4</v>
      </c>
      <c r="Z102">
        <v>0</v>
      </c>
    </row>
    <row r="103" spans="2:26">
      <c r="B103" t="str">
        <f>INDEX('ETLocal datasets'!B:C,MATCH(C103,'ETLocal datasets'!C:C,0),1)</f>
        <v>GM0294</v>
      </c>
      <c r="C103" t="str">
        <f>'ETLocal datasets'!C89</f>
        <v>Winterswijk</v>
      </c>
      <c r="D103">
        <f>Verdeelsleutels_absoluut!D103/Verdeelsleutels_absoluut!D$2</f>
        <v>1.6724179722179451E-3</v>
      </c>
      <c r="E103">
        <f>Verdeelsleutels_absoluut!E103/Verdeelsleutels_absoluut!E$2</f>
        <v>4.3470296033792689E-3</v>
      </c>
      <c r="F103">
        <f>Verdeelsleutels_absoluut!F103/Verdeelsleutels_absoluut!F$2</f>
        <v>5.3379680023789176E-3</v>
      </c>
      <c r="G103">
        <f>Verdeelsleutels_absoluut!G103/Verdeelsleutels_absoluut!G$2</f>
        <v>5.2696998731128781E-3</v>
      </c>
      <c r="H103">
        <f>Verdeelsleutels_absoluut!H103/Verdeelsleutels_absoluut!H$2</f>
        <v>3.2240516834829173E-3</v>
      </c>
      <c r="I103">
        <f>Verdeelsleutels_absoluut!I103/Verdeelsleutels_absoluut!I$2</f>
        <v>1.2803216207339741E-3</v>
      </c>
      <c r="J103">
        <f t="shared" si="6"/>
        <v>4.9423961627720839E-3</v>
      </c>
      <c r="K103">
        <f t="shared" si="7"/>
        <v>2.3175599663524892E-3</v>
      </c>
      <c r="L103">
        <f>Verdeelsleutels_absoluut!J103/Verdeelsleutels_absoluut!J$2</f>
        <v>1.522438890886767E-3</v>
      </c>
      <c r="M103">
        <f>Verdeelsleutels_absoluut!K103/Verdeelsleutels_absoluut!K$2</f>
        <v>0</v>
      </c>
      <c r="N103">
        <f>Verdeelsleutels_absoluut!L103/Verdeelsleutels_absoluut!L$2</f>
        <v>3.7223529174438166E-3</v>
      </c>
      <c r="O103">
        <f>Verdeelsleutels_absoluut!M103/Verdeelsleutels_absoluut!M$2</f>
        <v>4.6509506478732664E-3</v>
      </c>
      <c r="P103">
        <f>Verdeelsleutels_absoluut!N103/Verdeelsleutels_absoluut!N$2</f>
        <v>1.168110581135014E-3</v>
      </c>
      <c r="Q103">
        <f>Verdeelsleutels_absoluut!O103/Verdeelsleutels_absoluut!O$2</f>
        <v>5.5674392709584783E-3</v>
      </c>
      <c r="R103">
        <f>Verdeelsleutels_absoluut!P103/Verdeelsleutels_absoluut!P$2</f>
        <v>3.8924832991426016E-4</v>
      </c>
      <c r="S103">
        <f>Verdeelsleutels_absoluut!Q103/Verdeelsleutels_absoluut!Q$2</f>
        <v>5.9076176334403087E-4</v>
      </c>
      <c r="T103">
        <f>Verdeelsleutels_absoluut!R103/Verdeelsleutels_absoluut!R$2</f>
        <v>3.2245827010622154E-3</v>
      </c>
      <c r="U103">
        <f>Verdeelsleutels_absoluut!S103/Verdeelsleutels_absoluut!S$2</f>
        <v>3.1737438041986763E-4</v>
      </c>
      <c r="V103">
        <f>Verdeelsleutels_absoluut!T103/Verdeelsleutels_absoluut!T$2</f>
        <v>5.8234980921111014E-4</v>
      </c>
      <c r="W103">
        <f>Verdeelsleutels_absoluut!U103/Verdeelsleutels_absoluut!U$2</f>
        <v>3.738450716470523E-3</v>
      </c>
      <c r="X103">
        <f t="shared" si="9"/>
        <v>2.4532806488027684E-3</v>
      </c>
      <c r="Y103">
        <f t="shared" si="8"/>
        <v>4.321775822096194E-3</v>
      </c>
      <c r="Z103">
        <v>0</v>
      </c>
    </row>
    <row r="104" spans="2:26">
      <c r="B104" t="str">
        <f>INDEX('ETLocal datasets'!B:C,MATCH(C104,'ETLocal datasets'!C:C,0),1)</f>
        <v>GM0296</v>
      </c>
      <c r="C104" t="str">
        <f>'ETLocal datasets'!C90</f>
        <v>Wijchen</v>
      </c>
      <c r="D104">
        <f>Verdeelsleutels_absoluut!D104/Verdeelsleutels_absoluut!D$2</f>
        <v>2.3695529315398774E-3</v>
      </c>
      <c r="E104">
        <f>Verdeelsleutels_absoluut!E104/Verdeelsleutels_absoluut!E$2</f>
        <v>2.1357116430477038E-3</v>
      </c>
      <c r="F104">
        <f>Verdeelsleutels_absoluut!F104/Verdeelsleutels_absoluut!F$2</f>
        <v>2.0366672352067142E-3</v>
      </c>
      <c r="G104">
        <f>Verdeelsleutels_absoluut!G104/Verdeelsleutels_absoluut!G$2</f>
        <v>1.535223199257174E-3</v>
      </c>
      <c r="H104">
        <f>Verdeelsleutels_absoluut!H104/Verdeelsleutels_absoluut!H$2</f>
        <v>3.185040658112774E-3</v>
      </c>
      <c r="I104">
        <f>Verdeelsleutels_absoluut!I104/Verdeelsleutels_absoluut!I$2</f>
        <v>5.7580601990681371E-4</v>
      </c>
      <c r="J104">
        <f t="shared" si="6"/>
        <v>1.7991939926740698E-3</v>
      </c>
      <c r="K104">
        <f t="shared" si="7"/>
        <v>8.2525448653790739E-4</v>
      </c>
      <c r="L104">
        <f>Verdeelsleutels_absoluut!J104/Verdeelsleutels_absoluut!J$2</f>
        <v>1.6184007009508931E-3</v>
      </c>
      <c r="M104">
        <f>Verdeelsleutels_absoluut!K104/Verdeelsleutels_absoluut!K$2</f>
        <v>2.0719338699237868E-3</v>
      </c>
      <c r="N104">
        <f>Verdeelsleutels_absoluut!L104/Verdeelsleutels_absoluut!L$2</f>
        <v>2.1981481502140491E-3</v>
      </c>
      <c r="O104">
        <f>Verdeelsleutels_absoluut!M104/Verdeelsleutels_absoluut!M$2</f>
        <v>1.9532114633122226E-3</v>
      </c>
      <c r="P104">
        <f>Verdeelsleutels_absoluut!N104/Verdeelsleutels_absoluut!N$2</f>
        <v>2.563353775268503E-3</v>
      </c>
      <c r="Q104">
        <f>Verdeelsleutels_absoluut!O104/Verdeelsleutels_absoluut!O$2</f>
        <v>1.385999355349137E-3</v>
      </c>
      <c r="R104">
        <f>Verdeelsleutels_absoluut!P104/Verdeelsleutels_absoluut!P$2</f>
        <v>2.1040450265635686E-4</v>
      </c>
      <c r="S104">
        <f>Verdeelsleutels_absoluut!Q104/Verdeelsleutels_absoluut!Q$2</f>
        <v>1.1176573901103288E-4</v>
      </c>
      <c r="T104">
        <f>Verdeelsleutels_absoluut!R104/Verdeelsleutels_absoluut!R$2</f>
        <v>6.6388467374810314E-3</v>
      </c>
      <c r="U104">
        <f>Verdeelsleutels_absoluut!S104/Verdeelsleutels_absoluut!S$2</f>
        <v>1.6055409833005069E-3</v>
      </c>
      <c r="V104">
        <f>Verdeelsleutels_absoluut!T104/Verdeelsleutels_absoluut!T$2</f>
        <v>1.381000976129204E-3</v>
      </c>
      <c r="W104">
        <f>Verdeelsleutels_absoluut!U104/Verdeelsleutels_absoluut!U$2</f>
        <v>2.6477399366123156E-3</v>
      </c>
      <c r="X104">
        <f t="shared" si="9"/>
        <v>2.6055468559404091E-3</v>
      </c>
      <c r="Y104">
        <f t="shared" si="8"/>
        <v>1.8738183555856457E-3</v>
      </c>
      <c r="Z104">
        <v>0</v>
      </c>
    </row>
    <row r="105" spans="2:26">
      <c r="B105" t="str">
        <f>INDEX('ETLocal datasets'!B:C,MATCH(C105,'ETLocal datasets'!C:C,0),1)</f>
        <v>GM0297</v>
      </c>
      <c r="C105" t="str">
        <f>'ETLocal datasets'!C91</f>
        <v>Zaltbommel</v>
      </c>
      <c r="D105">
        <f>Verdeelsleutels_absoluut!D105/Verdeelsleutels_absoluut!D$2</f>
        <v>1.6462638386178859E-3</v>
      </c>
      <c r="E105">
        <f>Verdeelsleutels_absoluut!E105/Verdeelsleutels_absoluut!E$2</f>
        <v>1.9566880983526787E-3</v>
      </c>
      <c r="F105">
        <f>Verdeelsleutels_absoluut!F105/Verdeelsleutels_absoluut!F$2</f>
        <v>2.8378494630952912E-3</v>
      </c>
      <c r="G105">
        <f>Verdeelsleutels_absoluut!G105/Verdeelsleutels_absoluut!G$2</f>
        <v>2.169042255014754E-3</v>
      </c>
      <c r="H105">
        <f>Verdeelsleutels_absoluut!H105/Verdeelsleutels_absoluut!H$2</f>
        <v>6.3683080877996326E-4</v>
      </c>
      <c r="I105">
        <f>Verdeelsleutels_absoluut!I105/Verdeelsleutels_absoluut!I$2</f>
        <v>2.9872933855761771E-3</v>
      </c>
      <c r="J105">
        <f t="shared" si="6"/>
        <v>1.9238884236171875E-3</v>
      </c>
      <c r="K105">
        <f t="shared" si="7"/>
        <v>2.7745480916302073E-3</v>
      </c>
      <c r="L105">
        <f>Verdeelsleutels_absoluut!J105/Verdeelsleutels_absoluut!J$2</f>
        <v>5.8108217947412688E-4</v>
      </c>
      <c r="M105">
        <f>Verdeelsleutels_absoluut!K105/Verdeelsleutels_absoluut!K$2</f>
        <v>2.9603775274305742E-4</v>
      </c>
      <c r="N105">
        <f>Verdeelsleutels_absoluut!L105/Verdeelsleutels_absoluut!L$2</f>
        <v>1.4012136494288654E-3</v>
      </c>
      <c r="O105">
        <f>Verdeelsleutels_absoluut!M105/Verdeelsleutels_absoluut!M$2</f>
        <v>2.6642018998201062E-3</v>
      </c>
      <c r="P105">
        <f>Verdeelsleutels_absoluut!N105/Verdeelsleutels_absoluut!N$2</f>
        <v>1.5250332587040461E-3</v>
      </c>
      <c r="Q105">
        <f>Verdeelsleutels_absoluut!O105/Verdeelsleutels_absoluut!O$2</f>
        <v>6.5344155653881096E-4</v>
      </c>
      <c r="R105">
        <f>Verdeelsleutels_absoluut!P105/Verdeelsleutels_absoluut!P$2</f>
        <v>1.5780337699226762E-4</v>
      </c>
      <c r="S105">
        <f>Verdeelsleutels_absoluut!Q105/Verdeelsleutels_absoluut!Q$2</f>
        <v>2.8101100094202552E-3</v>
      </c>
      <c r="T105">
        <f>Verdeelsleutels_absoluut!R105/Verdeelsleutels_absoluut!R$2</f>
        <v>2.0864946889226099E-3</v>
      </c>
      <c r="U105">
        <f>Verdeelsleutels_absoluut!S105/Verdeelsleutels_absoluut!S$2</f>
        <v>4.4992485694816528E-3</v>
      </c>
      <c r="V105">
        <f>Verdeelsleutels_absoluut!T105/Verdeelsleutels_absoluut!T$2</f>
        <v>3.7714082882243324E-3</v>
      </c>
      <c r="W105">
        <f>Verdeelsleutels_absoluut!U105/Verdeelsleutels_absoluut!U$2</f>
        <v>2.386917793602744E-3</v>
      </c>
      <c r="X105">
        <f t="shared" si="9"/>
        <v>1.9559755261533951E-3</v>
      </c>
      <c r="Y105">
        <f t="shared" si="8"/>
        <v>1.1744551443846447E-3</v>
      </c>
      <c r="Z105">
        <v>0</v>
      </c>
    </row>
    <row r="106" spans="2:26">
      <c r="B106" t="str">
        <f>INDEX('ETLocal datasets'!B:C,MATCH(C106,'ETLocal datasets'!C:C,0),1)</f>
        <v>GM0299</v>
      </c>
      <c r="C106" t="str">
        <f>'ETLocal datasets'!C92</f>
        <v>Zevenaar</v>
      </c>
      <c r="D106">
        <f>Verdeelsleutels_absoluut!D106/Verdeelsleutels_absoluut!D$2</f>
        <v>2.5163516858393246E-3</v>
      </c>
      <c r="E106">
        <f>Verdeelsleutels_absoluut!E106/Verdeelsleutels_absoluut!E$2</f>
        <v>2.9971599564175104E-3</v>
      </c>
      <c r="F106">
        <f>Verdeelsleutels_absoluut!F106/Verdeelsleutels_absoluut!F$2</f>
        <v>4.0304087705438961E-3</v>
      </c>
      <c r="G106">
        <f>Verdeelsleutels_absoluut!G106/Verdeelsleutels_absoluut!G$2</f>
        <v>3.6019172409881167E-3</v>
      </c>
      <c r="H106">
        <f>Verdeelsleutels_absoluut!H106/Verdeelsleutels_absoluut!H$2</f>
        <v>3.1664217596406603E-3</v>
      </c>
      <c r="I106">
        <f>Verdeelsleutels_absoluut!I106/Verdeelsleutels_absoluut!I$2</f>
        <v>1.0302643623441444E-3</v>
      </c>
      <c r="J106">
        <f t="shared" si="6"/>
        <v>3.5322379639725239E-3</v>
      </c>
      <c r="K106">
        <f t="shared" si="7"/>
        <v>1.6988941107915771E-3</v>
      </c>
      <c r="L106">
        <f>Verdeelsleutels_absoluut!J106/Verdeelsleutels_absoluut!J$2</f>
        <v>1.879192436013226E-3</v>
      </c>
      <c r="M106">
        <f>Verdeelsleutels_absoluut!K106/Verdeelsleutels_absoluut!K$2</f>
        <v>7.2258322014404747E-4</v>
      </c>
      <c r="N106">
        <f>Verdeelsleutels_absoluut!L106/Verdeelsleutels_absoluut!L$2</f>
        <v>2.3458112493669162E-3</v>
      </c>
      <c r="O106">
        <f>Verdeelsleutels_absoluut!M106/Verdeelsleutels_absoluut!M$2</f>
        <v>1.7014582458569156E-3</v>
      </c>
      <c r="P106">
        <f>Verdeelsleutels_absoluut!N106/Verdeelsleutels_absoluut!N$2</f>
        <v>1.6872708394172426E-3</v>
      </c>
      <c r="Q106">
        <f>Verdeelsleutels_absoluut!O106/Verdeelsleutels_absoluut!O$2</f>
        <v>2.725115011574413E-4</v>
      </c>
      <c r="R106">
        <f>Verdeelsleutels_absoluut!P106/Verdeelsleutels_absoluut!P$2</f>
        <v>7.3641575929724899E-5</v>
      </c>
      <c r="S106">
        <f>Verdeelsleutels_absoluut!Q106/Verdeelsleutels_absoluut!Q$2</f>
        <v>0</v>
      </c>
      <c r="T106">
        <f>Verdeelsleutels_absoluut!R106/Verdeelsleutels_absoluut!R$2</f>
        <v>2.6555386949924126E-2</v>
      </c>
      <c r="U106">
        <f>Verdeelsleutels_absoluut!S106/Verdeelsleutels_absoluut!S$2</f>
        <v>1.2881666028806392E-3</v>
      </c>
      <c r="V106">
        <f>Verdeelsleutels_absoluut!T106/Verdeelsleutels_absoluut!T$2</f>
        <v>2.3183068595261334E-3</v>
      </c>
      <c r="W106">
        <f>Verdeelsleutels_absoluut!U106/Verdeelsleutels_absoluut!U$2</f>
        <v>3.0113101965650512E-3</v>
      </c>
      <c r="X106">
        <f t="shared" si="9"/>
        <v>2.3492905179911469E-3</v>
      </c>
      <c r="Y106">
        <f t="shared" si="8"/>
        <v>1.1032231078909236E-3</v>
      </c>
      <c r="Z106">
        <v>0</v>
      </c>
    </row>
    <row r="107" spans="2:26">
      <c r="B107" t="str">
        <f>INDEX('ETLocal datasets'!B:C,MATCH(C107,'ETLocal datasets'!C:C,0),1)</f>
        <v>GM0301</v>
      </c>
      <c r="C107" t="str">
        <f>'ETLocal datasets'!C93</f>
        <v>Zutphen</v>
      </c>
      <c r="D107">
        <f>Verdeelsleutels_absoluut!D107/Verdeelsleutels_absoluut!D$2</f>
        <v>2.7548056339938469E-3</v>
      </c>
      <c r="E107">
        <f>Verdeelsleutels_absoluut!E107/Verdeelsleutels_absoluut!E$2</f>
        <v>8.3675892060530862E-4</v>
      </c>
      <c r="F107">
        <f>Verdeelsleutels_absoluut!F107/Verdeelsleutels_absoluut!F$2</f>
        <v>1.2720340103757046E-3</v>
      </c>
      <c r="G107">
        <f>Verdeelsleutels_absoluut!G107/Verdeelsleutels_absoluut!G$2</f>
        <v>1.1683726757398974E-3</v>
      </c>
      <c r="H107">
        <f>Verdeelsleutels_absoluut!H107/Verdeelsleutels_absoluut!H$2</f>
        <v>1.289620673393167E-4</v>
      </c>
      <c r="I107">
        <f>Verdeelsleutels_absoluut!I107/Verdeelsleutels_absoluut!I$2</f>
        <v>5.4992593914817637E-4</v>
      </c>
      <c r="J107">
        <f t="shared" si="6"/>
        <v>1.0020669783958045E-3</v>
      </c>
      <c r="K107">
        <f t="shared" si="7"/>
        <v>7.107220906620239E-4</v>
      </c>
      <c r="L107">
        <f>Verdeelsleutels_absoluut!J107/Verdeelsleutels_absoluut!J$2</f>
        <v>1.4650885802700847E-4</v>
      </c>
      <c r="M107">
        <f>Verdeelsleutels_absoluut!K107/Verdeelsleutels_absoluut!K$2</f>
        <v>0</v>
      </c>
      <c r="N107">
        <f>Verdeelsleutels_absoluut!L107/Verdeelsleutels_absoluut!L$2</f>
        <v>5.6236628346205463E-4</v>
      </c>
      <c r="O107">
        <f>Verdeelsleutels_absoluut!M107/Verdeelsleutels_absoluut!M$2</f>
        <v>8.7599387743329772E-4</v>
      </c>
      <c r="P107">
        <f>Verdeelsleutels_absoluut!N107/Verdeelsleutels_absoluut!N$2</f>
        <v>3.6016742918329602E-3</v>
      </c>
      <c r="Q107">
        <f>Verdeelsleutels_absoluut!O107/Verdeelsleutels_absoluut!O$2</f>
        <v>1.6966038620447154E-3</v>
      </c>
      <c r="R107">
        <f>Verdeelsleutels_absoluut!P107/Verdeelsleutels_absoluut!P$2</f>
        <v>1.0520225132817842E-5</v>
      </c>
      <c r="S107">
        <f>Verdeelsleutels_absoluut!Q107/Verdeelsleutels_absoluut!Q$2</f>
        <v>6.7059443406619721E-4</v>
      </c>
      <c r="T107">
        <f>Verdeelsleutels_absoluut!R107/Verdeelsleutels_absoluut!R$2</f>
        <v>3.2245827010622154E-3</v>
      </c>
      <c r="U107">
        <f>Verdeelsleutels_absoluut!S107/Verdeelsleutels_absoluut!S$2</f>
        <v>8.4944319465317516E-4</v>
      </c>
      <c r="V107">
        <f>Verdeelsleutels_absoluut!T107/Verdeelsleutels_absoluut!T$2</f>
        <v>9.2621350607862275E-4</v>
      </c>
      <c r="W107">
        <f>Verdeelsleutels_absoluut!U107/Verdeelsleutels_absoluut!U$2</f>
        <v>1.8336587023703201E-3</v>
      </c>
      <c r="X107">
        <f t="shared" si="9"/>
        <v>2.7176664971016399E-3</v>
      </c>
      <c r="Y107">
        <f t="shared" si="8"/>
        <v>2.105028916067485E-3</v>
      </c>
      <c r="Z107">
        <v>0</v>
      </c>
    </row>
    <row r="108" spans="2:26">
      <c r="B108" t="str">
        <f>INDEX('ETLocal datasets'!B:C,MATCH(C108,'ETLocal datasets'!C:C,0),1)</f>
        <v>GM0302</v>
      </c>
      <c r="C108" t="str">
        <f>'ETLocal datasets'!C94</f>
        <v>Nunspeet</v>
      </c>
      <c r="D108">
        <f>Verdeelsleutels_absoluut!D108/Verdeelsleutels_absoluut!D$2</f>
        <v>1.5901366050071395E-3</v>
      </c>
      <c r="E108">
        <f>Verdeelsleutels_absoluut!E108/Verdeelsleutels_absoluut!E$2</f>
        <v>1.1533384614057884E-3</v>
      </c>
      <c r="F108">
        <f>Verdeelsleutels_absoluut!F108/Verdeelsleutels_absoluut!F$2</f>
        <v>2.0063779253498824E-3</v>
      </c>
      <c r="G108">
        <f>Verdeelsleutels_absoluut!G108/Verdeelsleutels_absoluut!G$2</f>
        <v>1.1726885642518654E-3</v>
      </c>
      <c r="H108">
        <f>Verdeelsleutels_absoluut!H108/Verdeelsleutels_absoluut!H$2</f>
        <v>2.4446371890009217E-4</v>
      </c>
      <c r="I108">
        <f>Verdeelsleutels_absoluut!I108/Verdeelsleutels_absoluut!I$2</f>
        <v>0</v>
      </c>
      <c r="J108">
        <f t="shared" si="6"/>
        <v>1.0241725889955815E-3</v>
      </c>
      <c r="K108">
        <f t="shared" si="7"/>
        <v>3.0489902670548501E-4</v>
      </c>
      <c r="L108">
        <f>Verdeelsleutels_absoluut!J108/Verdeelsleutels_absoluut!J$2</f>
        <v>3.4177443173958352E-4</v>
      </c>
      <c r="M108">
        <f>Verdeelsleutels_absoluut!K108/Verdeelsleutels_absoluut!K$2</f>
        <v>1.8750159004652351E-4</v>
      </c>
      <c r="N108">
        <f>Verdeelsleutels_absoluut!L108/Verdeelsleutels_absoluut!L$2</f>
        <v>6.1559174995865179E-4</v>
      </c>
      <c r="O108">
        <f>Verdeelsleutels_absoluut!M108/Verdeelsleutels_absoluut!M$2</f>
        <v>1.3535648121442533E-3</v>
      </c>
      <c r="P108">
        <f>Verdeelsleutels_absoluut!N108/Verdeelsleutels_absoluut!N$2</f>
        <v>1.6223758071319641E-4</v>
      </c>
      <c r="Q108">
        <f>Verdeelsleutels_absoluut!O108/Verdeelsleutels_absoluut!O$2</f>
        <v>1.9641339701702464E-2</v>
      </c>
      <c r="R108">
        <f>Verdeelsleutels_absoluut!P108/Verdeelsleutels_absoluut!P$2</f>
        <v>1.91047288411972E-2</v>
      </c>
      <c r="S108">
        <f>Verdeelsleutels_absoluut!Q108/Verdeelsleutels_absoluut!Q$2</f>
        <v>3.8319681946639842E-4</v>
      </c>
      <c r="T108">
        <f>Verdeelsleutels_absoluut!R108/Verdeelsleutels_absoluut!R$2</f>
        <v>8.5356600910470413E-4</v>
      </c>
      <c r="U108">
        <f>Verdeelsleutels_absoluut!S108/Verdeelsleutels_absoluut!S$2</f>
        <v>3.7338162402337367E-5</v>
      </c>
      <c r="V108">
        <f>Verdeelsleutels_absoluut!T108/Verdeelsleutels_absoluut!T$2</f>
        <v>2.0520898038867689E-4</v>
      </c>
      <c r="W108">
        <f>Verdeelsleutels_absoluut!U108/Verdeelsleutels_absoluut!U$2</f>
        <v>2.1972289623230557E-3</v>
      </c>
      <c r="X108">
        <f t="shared" si="9"/>
        <v>1.179733271518126E-3</v>
      </c>
      <c r="Y108">
        <f t="shared" si="8"/>
        <v>1.2256697129628728E-2</v>
      </c>
      <c r="Z108">
        <v>0</v>
      </c>
    </row>
    <row r="109" spans="2:26">
      <c r="B109" t="str">
        <f>INDEX('ETLocal datasets'!B:C,MATCH(C109,'ETLocal datasets'!C:C,0),1)</f>
        <v>GM0303</v>
      </c>
      <c r="C109" t="str">
        <f>'ETLocal datasets'!C95</f>
        <v>Dronten</v>
      </c>
      <c r="D109">
        <f>Verdeelsleutels_absoluut!D109/Verdeelsleutels_absoluut!D$2</f>
        <v>2.3616835462088861E-3</v>
      </c>
      <c r="E109">
        <f>Verdeelsleutels_absoluut!E109/Verdeelsleutels_absoluut!E$2</f>
        <v>1.3476184222115188E-2</v>
      </c>
      <c r="F109">
        <f>Verdeelsleutels_absoluut!F109/Verdeelsleutels_absoluut!F$2</f>
        <v>1.7357778234806883E-3</v>
      </c>
      <c r="G109">
        <f>Verdeelsleutels_absoluut!G109/Verdeelsleutels_absoluut!G$2</f>
        <v>5.3621831983693344E-3</v>
      </c>
      <c r="H109">
        <f>Verdeelsleutels_absoluut!H109/Verdeelsleutels_absoluut!H$2</f>
        <v>3.5367846967807601E-4</v>
      </c>
      <c r="I109">
        <f>Verdeelsleutels_absoluut!I109/Verdeelsleutels_absoluut!I$2</f>
        <v>6.8054714037635222E-3</v>
      </c>
      <c r="J109">
        <f t="shared" si="6"/>
        <v>4.5608224417787325E-3</v>
      </c>
      <c r="K109">
        <f t="shared" si="7"/>
        <v>6.430216470361033E-3</v>
      </c>
      <c r="L109">
        <f>Verdeelsleutels_absoluut!J109/Verdeelsleutels_absoluut!J$2</f>
        <v>2.8366740734702238E-2</v>
      </c>
      <c r="M109">
        <f>Verdeelsleutels_absoluut!K109/Verdeelsleutels_absoluut!K$2</f>
        <v>8.2408353022376951E-2</v>
      </c>
      <c r="N109">
        <f>Verdeelsleutels_absoluut!L109/Verdeelsleutels_absoluut!L$2</f>
        <v>2.0877207502712651E-2</v>
      </c>
      <c r="O109">
        <f>Verdeelsleutels_absoluut!M109/Verdeelsleutels_absoluut!M$2</f>
        <v>1.1827929582433975E-2</v>
      </c>
      <c r="P109">
        <f>Verdeelsleutels_absoluut!N109/Verdeelsleutels_absoluut!N$2</f>
        <v>5.4187351958207598E-3</v>
      </c>
      <c r="Q109">
        <f>Verdeelsleutels_absoluut!O109/Verdeelsleutels_absoluut!O$2</f>
        <v>9.8690186655727135E-3</v>
      </c>
      <c r="R109">
        <f>Verdeelsleutels_absoluut!P109/Verdeelsleutels_absoluut!P$2</f>
        <v>2.1040450265635683E-3</v>
      </c>
      <c r="S109">
        <f>Verdeelsleutels_absoluut!Q109/Verdeelsleutels_absoluut!Q$2</f>
        <v>2.5386789289648898E-3</v>
      </c>
      <c r="T109">
        <f>Verdeelsleutels_absoluut!R109/Verdeelsleutels_absoluut!R$2</f>
        <v>3.7936267071320183E-3</v>
      </c>
      <c r="U109">
        <f>Verdeelsleutels_absoluut!S109/Verdeelsleutels_absoluut!S$2</f>
        <v>4.5085831100822376E-3</v>
      </c>
      <c r="V109">
        <f>Verdeelsleutels_absoluut!T109/Verdeelsleutels_absoluut!T$2</f>
        <v>3.7825006655426391E-3</v>
      </c>
      <c r="W109">
        <f>Verdeelsleutels_absoluut!U109/Verdeelsleutels_absoluut!U$2</f>
        <v>3.8253914308070468E-3</v>
      </c>
      <c r="X109">
        <f t="shared" si="9"/>
        <v>4.6220633133139035E-3</v>
      </c>
      <c r="Y109">
        <f t="shared" si="8"/>
        <v>7.7702365246691898E-3</v>
      </c>
      <c r="Z109">
        <v>0</v>
      </c>
    </row>
    <row r="110" spans="2:26">
      <c r="B110" t="str">
        <f>INDEX('ETLocal datasets'!B:C,MATCH(C110,'ETLocal datasets'!C:C,0),1)</f>
        <v>GM0307</v>
      </c>
      <c r="C110" t="str">
        <f>'ETLocal datasets'!C96</f>
        <v>Amersfoort</v>
      </c>
      <c r="D110">
        <f>Verdeelsleutels_absoluut!D110/Verdeelsleutels_absoluut!D$2</f>
        <v>9.0431967341125068E-3</v>
      </c>
      <c r="E110">
        <f>Verdeelsleutels_absoluut!E110/Verdeelsleutels_absoluut!E$2</f>
        <v>7.8834712686805068E-4</v>
      </c>
      <c r="F110">
        <f>Verdeelsleutels_absoluut!F110/Verdeelsleutels_absoluut!F$2</f>
        <v>1.5340928486252032E-3</v>
      </c>
      <c r="G110">
        <f>Verdeelsleutels_absoluut!G110/Verdeelsleutels_absoluut!G$2</f>
        <v>1.2738036665322576E-3</v>
      </c>
      <c r="H110">
        <f>Verdeelsleutels_absoluut!H110/Verdeelsleutels_absoluut!H$2</f>
        <v>8.6533547184681494E-4</v>
      </c>
      <c r="I110">
        <f>Verdeelsleutels_absoluut!I110/Verdeelsleutels_absoluut!I$2</f>
        <v>8.1619175807688194E-4</v>
      </c>
      <c r="J110">
        <f t="shared" si="6"/>
        <v>1.2084487553825868E-3</v>
      </c>
      <c r="K110">
        <f t="shared" si="7"/>
        <v>9.3517085427527956E-4</v>
      </c>
      <c r="L110">
        <f>Verdeelsleutels_absoluut!J110/Verdeelsleutels_absoluut!J$2</f>
        <v>4.7980905032063064E-5</v>
      </c>
      <c r="M110">
        <f>Verdeelsleutels_absoluut!K110/Verdeelsleutels_absoluut!K$2</f>
        <v>3.7500318009304704E-5</v>
      </c>
      <c r="N110">
        <f>Verdeelsleutels_absoluut!L110/Verdeelsleutels_absoluut!L$2</f>
        <v>3.1823721237884029E-4</v>
      </c>
      <c r="O110">
        <f>Verdeelsleutels_absoluut!M110/Verdeelsleutels_absoluut!M$2</f>
        <v>8.6973358428165596E-4</v>
      </c>
      <c r="P110">
        <f>Verdeelsleutels_absoluut!N110/Verdeelsleutels_absoluut!N$2</f>
        <v>7.1709010675232807E-3</v>
      </c>
      <c r="Q110">
        <f>Verdeelsleutels_absoluut!O110/Verdeelsleutels_absoluut!O$2</f>
        <v>1.4182318984967913E-3</v>
      </c>
      <c r="R110">
        <f>Verdeelsleutels_absoluut!P110/Verdeelsleutels_absoluut!P$2</f>
        <v>5.6809215717216349E-4</v>
      </c>
      <c r="S110">
        <f>Verdeelsleutels_absoluut!Q110/Verdeelsleutels_absoluut!Q$2</f>
        <v>6.3866136577733065E-5</v>
      </c>
      <c r="T110">
        <f>Verdeelsleutels_absoluut!R110/Verdeelsleutels_absoluut!R$2</f>
        <v>3.7936267071320183E-4</v>
      </c>
      <c r="U110">
        <f>Verdeelsleutels_absoluut!S110/Verdeelsleutels_absoluut!S$2</f>
        <v>1.120144872070121E-3</v>
      </c>
      <c r="V110">
        <f>Verdeelsleutels_absoluut!T110/Verdeelsleutels_absoluut!T$2</f>
        <v>7.0991214837163902E-4</v>
      </c>
      <c r="W110">
        <f>Verdeelsleutels_absoluut!U110/Verdeelsleutels_absoluut!U$2</f>
        <v>4.8212577950254108E-3</v>
      </c>
      <c r="X110">
        <f t="shared" si="9"/>
        <v>5.9960794312743457E-3</v>
      </c>
      <c r="Y110">
        <f t="shared" si="8"/>
        <v>3.2493709116078132E-3</v>
      </c>
      <c r="Z110">
        <v>0</v>
      </c>
    </row>
    <row r="111" spans="2:26">
      <c r="B111" t="str">
        <f>INDEX('ETLocal datasets'!B:C,MATCH(C111,'ETLocal datasets'!C:C,0),1)</f>
        <v>GM0308</v>
      </c>
      <c r="C111" t="str">
        <f>'ETLocal datasets'!C97</f>
        <v>Baarn</v>
      </c>
      <c r="D111">
        <f>Verdeelsleutels_absoluut!D111/Verdeelsleutels_absoluut!D$2</f>
        <v>1.4330960771519166E-3</v>
      </c>
      <c r="E111">
        <f>Verdeelsleutels_absoluut!E111/Verdeelsleutels_absoluut!E$2</f>
        <v>3.435535223594939E-4</v>
      </c>
      <c r="F111">
        <f>Verdeelsleutels_absoluut!F111/Verdeelsleutels_absoluut!F$2</f>
        <v>8.0672527397053712E-4</v>
      </c>
      <c r="G111">
        <f>Verdeelsleutels_absoluut!G111/Verdeelsleutels_absoluut!G$2</f>
        <v>5.2592184295838131E-4</v>
      </c>
      <c r="H111">
        <f>Verdeelsleutels_absoluut!H111/Verdeelsleutels_absoluut!H$2</f>
        <v>0</v>
      </c>
      <c r="I111">
        <f>Verdeelsleutels_absoluut!I111/Verdeelsleutels_absoluut!I$2</f>
        <v>0</v>
      </c>
      <c r="J111">
        <f t="shared" si="6"/>
        <v>4.4177434808504031E-4</v>
      </c>
      <c r="K111">
        <f t="shared" si="7"/>
        <v>1.3673967916917915E-4</v>
      </c>
      <c r="L111">
        <f>Verdeelsleutels_absoluut!J111/Verdeelsleutels_absoluut!J$2</f>
        <v>0</v>
      </c>
      <c r="M111">
        <f>Verdeelsleutels_absoluut!K111/Verdeelsleutels_absoluut!K$2</f>
        <v>1.4867967492675873E-6</v>
      </c>
      <c r="N111">
        <f>Verdeelsleutels_absoluut!L111/Verdeelsleutels_absoluut!L$2</f>
        <v>5.1575135905415665E-5</v>
      </c>
      <c r="O111">
        <f>Verdeelsleutels_absoluut!M111/Verdeelsleutels_absoluut!M$2</f>
        <v>3.4073881296792897E-4</v>
      </c>
      <c r="P111">
        <f>Verdeelsleutels_absoluut!N111/Verdeelsleutels_absoluut!N$2</f>
        <v>1.395243194133489E-3</v>
      </c>
      <c r="Q111">
        <f>Verdeelsleutels_absoluut!O111/Verdeelsleutels_absoluut!O$2</f>
        <v>4.6590676004336744E-3</v>
      </c>
      <c r="R111">
        <f>Verdeelsleutels_absoluut!P111/Verdeelsleutels_absoluut!P$2</f>
        <v>4.4184945557834937E-4</v>
      </c>
      <c r="S111">
        <f>Verdeelsleutels_absoluut!Q111/Verdeelsleutels_absoluut!Q$2</f>
        <v>1.1176573901103288E-4</v>
      </c>
      <c r="T111">
        <f>Verdeelsleutels_absoluut!R111/Verdeelsleutels_absoluut!R$2</f>
        <v>2.8452200303490138E-4</v>
      </c>
      <c r="U111">
        <f>Verdeelsleutels_absoluut!S111/Verdeelsleutels_absoluut!S$2</f>
        <v>4.1071978642571105E-4</v>
      </c>
      <c r="V111">
        <f>Verdeelsleutels_absoluut!T111/Verdeelsleutels_absoluut!T$2</f>
        <v>2.9949418759428519E-4</v>
      </c>
      <c r="W111">
        <f>Verdeelsleutels_absoluut!U111/Verdeelsleutels_absoluut!U$2</f>
        <v>1.2803996111378959E-3</v>
      </c>
      <c r="X111">
        <f t="shared" si="9"/>
        <v>1.3378214026356925E-3</v>
      </c>
      <c r="Y111">
        <f t="shared" si="8"/>
        <v>3.3305691213144817E-3</v>
      </c>
      <c r="Z111">
        <v>0</v>
      </c>
    </row>
    <row r="112" spans="2:26">
      <c r="B112" t="str">
        <f>INDEX('ETLocal datasets'!B:C,MATCH(C112,'ETLocal datasets'!C:C,0),1)</f>
        <v>GM0310</v>
      </c>
      <c r="C112" t="str">
        <f>'ETLocal datasets'!C98</f>
        <v>De Bilt</v>
      </c>
      <c r="D112">
        <f>Verdeelsleutels_absoluut!D112/Verdeelsleutels_absoluut!D$2</f>
        <v>2.4779305692233084E-3</v>
      </c>
      <c r="E112">
        <f>Verdeelsleutels_absoluut!E112/Verdeelsleutels_absoluut!E$2</f>
        <v>1.3400187715160974E-3</v>
      </c>
      <c r="F112">
        <f>Verdeelsleutels_absoluut!F112/Verdeelsleutels_absoluut!F$2</f>
        <v>2.1923551653979137E-3</v>
      </c>
      <c r="G112">
        <f>Verdeelsleutels_absoluut!G112/Verdeelsleutels_absoluut!G$2</f>
        <v>1.5278245332366574E-3</v>
      </c>
      <c r="H112">
        <f>Verdeelsleutels_absoluut!H112/Verdeelsleutels_absoluut!H$2</f>
        <v>1.0865054173337432E-4</v>
      </c>
      <c r="I112">
        <f>Verdeelsleutels_absoluut!I112/Verdeelsleutels_absoluut!I$2</f>
        <v>9.6634778042271289E-4</v>
      </c>
      <c r="J112">
        <f t="shared" si="6"/>
        <v>1.300756694596132E-3</v>
      </c>
      <c r="K112">
        <f t="shared" si="7"/>
        <v>1.1123317361543385E-3</v>
      </c>
      <c r="L112">
        <f>Verdeelsleutels_absoluut!J112/Verdeelsleutels_absoluut!J$2</f>
        <v>6.9082954807358457E-4</v>
      </c>
      <c r="M112">
        <f>Verdeelsleutels_absoluut!K112/Verdeelsleutels_absoluut!K$2</f>
        <v>1.9989156295708676E-5</v>
      </c>
      <c r="N112">
        <f>Verdeelsleutels_absoluut!L112/Verdeelsleutels_absoluut!L$2</f>
        <v>8.0271526771630579E-4</v>
      </c>
      <c r="O112">
        <f>Verdeelsleutels_absoluut!M112/Verdeelsleutels_absoluut!M$2</f>
        <v>1.531536003169497E-3</v>
      </c>
      <c r="P112">
        <f>Verdeelsleutels_absoluut!N112/Verdeelsleutels_absoluut!N$2</f>
        <v>1.8170609039877997E-3</v>
      </c>
      <c r="Q112">
        <f>Verdeelsleutels_absoluut!O112/Verdeelsleutels_absoluut!O$2</f>
        <v>4.3806956368857503E-3</v>
      </c>
      <c r="R112">
        <f>Verdeelsleutels_absoluut!P112/Verdeelsleutels_absoluut!P$2</f>
        <v>8.4161801062542738E-5</v>
      </c>
      <c r="S112">
        <f>Verdeelsleutels_absoluut!Q112/Verdeelsleutels_absoluut!Q$2</f>
        <v>1.5327872778655937E-3</v>
      </c>
      <c r="T112">
        <f>Verdeelsleutels_absoluut!R112/Verdeelsleutels_absoluut!R$2</f>
        <v>1.8968133535660092E-4</v>
      </c>
      <c r="U112">
        <f>Verdeelsleutels_absoluut!S112/Verdeelsleutels_absoluut!S$2</f>
        <v>9.2411951945784983E-4</v>
      </c>
      <c r="V112">
        <f>Verdeelsleutels_absoluut!T112/Verdeelsleutels_absoluut!T$2</f>
        <v>1.0925991658532256E-3</v>
      </c>
      <c r="W112">
        <f>Verdeelsleutels_absoluut!U112/Verdeelsleutels_absoluut!U$2</f>
        <v>1.6913920789105538E-3</v>
      </c>
      <c r="X112">
        <f t="shared" si="9"/>
        <v>1.7542264914491767E-3</v>
      </c>
      <c r="Y112">
        <f t="shared" si="8"/>
        <v>3.3301079787111209E-3</v>
      </c>
      <c r="Z112">
        <v>0</v>
      </c>
    </row>
    <row r="113" spans="2:26">
      <c r="B113" t="str">
        <f>INDEX('ETLocal datasets'!B:C,MATCH(C113,'ETLocal datasets'!C:C,0),1)</f>
        <v>GM0312</v>
      </c>
      <c r="C113" t="str">
        <f>'ETLocal datasets'!C99</f>
        <v>Bunnik</v>
      </c>
      <c r="D113">
        <f>Verdeelsleutels_absoluut!D113/Verdeelsleutels_absoluut!D$2</f>
        <v>8.7905663197367133E-4</v>
      </c>
      <c r="E113">
        <f>Verdeelsleutels_absoluut!E113/Verdeelsleutels_absoluut!E$2</f>
        <v>1.3455775605879026E-3</v>
      </c>
      <c r="F113">
        <f>Verdeelsleutels_absoluut!F113/Verdeelsleutels_absoluut!F$2</f>
        <v>2.0329669960016065E-3</v>
      </c>
      <c r="G113">
        <f>Verdeelsleutels_absoluut!G113/Verdeelsleutels_absoluut!G$2</f>
        <v>2.074092707751459E-3</v>
      </c>
      <c r="H113">
        <f>Verdeelsleutels_absoluut!H113/Verdeelsleutels_absoluut!H$2</f>
        <v>6.6745929977305091E-4</v>
      </c>
      <c r="I113">
        <f>Verdeelsleutels_absoluut!I113/Verdeelsleutels_absoluut!I$2</f>
        <v>3.9014995052831812E-4</v>
      </c>
      <c r="J113">
        <f t="shared" si="6"/>
        <v>1.8490313624749137E-3</v>
      </c>
      <c r="K113">
        <f t="shared" si="7"/>
        <v>8.2797506740633475E-4</v>
      </c>
      <c r="L113">
        <f>Verdeelsleutels_absoluut!J113/Verdeelsleutels_absoluut!J$2</f>
        <v>2.7970957945930292E-4</v>
      </c>
      <c r="M113">
        <f>Verdeelsleutels_absoluut!K113/Verdeelsleutels_absoluut!K$2</f>
        <v>1.8832758824056107E-5</v>
      </c>
      <c r="N113">
        <f>Verdeelsleutels_absoluut!L113/Verdeelsleutels_absoluut!L$2</f>
        <v>9.1225480824048239E-4</v>
      </c>
      <c r="O113">
        <f>Verdeelsleutels_absoluut!M113/Verdeelsleutels_absoluut!M$2</f>
        <v>1.2753111477487315E-3</v>
      </c>
      <c r="P113">
        <f>Verdeelsleutels_absoluut!N113/Verdeelsleutels_absoluut!N$2</f>
        <v>5.84055290567507E-4</v>
      </c>
      <c r="Q113">
        <f>Verdeelsleutels_absoluut!O113/Verdeelsleutels_absoluut!O$2</f>
        <v>5.8311600785301962E-4</v>
      </c>
      <c r="R113">
        <f>Verdeelsleutels_absoluut!P113/Verdeelsleutels_absoluut!P$2</f>
        <v>8.4161801062542738E-5</v>
      </c>
      <c r="S113">
        <f>Verdeelsleutels_absoluut!Q113/Verdeelsleutels_absoluut!Q$2</f>
        <v>4.7899602433299803E-5</v>
      </c>
      <c r="T113">
        <f>Verdeelsleutels_absoluut!R113/Verdeelsleutels_absoluut!R$2</f>
        <v>9.4840667678300458E-4</v>
      </c>
      <c r="U113">
        <f>Verdeelsleutels_absoluut!S113/Verdeelsleutels_absoluut!S$2</f>
        <v>4.6672703002921713E-4</v>
      </c>
      <c r="V113">
        <f>Verdeelsleutels_absoluut!T113/Verdeelsleutels_absoluut!T$2</f>
        <v>3.4940988552666606E-4</v>
      </c>
      <c r="W113">
        <f>Verdeelsleutels_absoluut!U113/Verdeelsleutels_absoluut!U$2</f>
        <v>8.4569603945527688E-4</v>
      </c>
      <c r="X113">
        <f t="shared" si="9"/>
        <v>7.1487566501139189E-4</v>
      </c>
      <c r="Y113">
        <f t="shared" si="8"/>
        <v>6.358198707163685E-4</v>
      </c>
      <c r="Z113">
        <v>0</v>
      </c>
    </row>
    <row r="114" spans="2:26">
      <c r="B114" t="str">
        <f>INDEX('ETLocal datasets'!B:C,MATCH(C114,'ETLocal datasets'!C:C,0),1)</f>
        <v>GM0313</v>
      </c>
      <c r="C114" t="str">
        <f>'ETLocal datasets'!C100</f>
        <v>Bunschoten</v>
      </c>
      <c r="D114">
        <f>Verdeelsleutels_absoluut!D114/Verdeelsleutels_absoluut!D$2</f>
        <v>1.2484548375107907E-3</v>
      </c>
      <c r="E114">
        <f>Verdeelsleutels_absoluut!E114/Verdeelsleutels_absoluut!E$2</f>
        <v>1.2720974942613138E-3</v>
      </c>
      <c r="F114">
        <f>Verdeelsleutels_absoluut!F114/Verdeelsleutels_absoluut!F$2</f>
        <v>2.8577985788097861E-3</v>
      </c>
      <c r="G114">
        <f>Verdeelsleutels_absoluut!G114/Verdeelsleutels_absoluut!G$2</f>
        <v>2.0969052613147182E-3</v>
      </c>
      <c r="H114">
        <f>Verdeelsleutels_absoluut!H114/Verdeelsleutels_absoluut!H$2</f>
        <v>1.187015228566323E-3</v>
      </c>
      <c r="I114">
        <f>Verdeelsleutels_absoluut!I114/Verdeelsleutels_absoluut!I$2</f>
        <v>7.076294591495144E-5</v>
      </c>
      <c r="J114">
        <f t="shared" si="6"/>
        <v>1.9513228560749747E-3</v>
      </c>
      <c r="K114">
        <f t="shared" si="7"/>
        <v>5.9755994791889074E-4</v>
      </c>
      <c r="L114">
        <f>Verdeelsleutels_absoluut!J114/Verdeelsleutels_absoluut!J$2</f>
        <v>0</v>
      </c>
      <c r="M114">
        <f>Verdeelsleutels_absoluut!K114/Verdeelsleutels_absoluut!K$2</f>
        <v>0</v>
      </c>
      <c r="N114">
        <f>Verdeelsleutels_absoluut!L114/Verdeelsleutels_absoluut!L$2</f>
        <v>2.7248894202441186E-4</v>
      </c>
      <c r="O114">
        <f>Verdeelsleutels_absoluut!M114/Verdeelsleutels_absoluut!M$2</f>
        <v>1.0888438445891169E-3</v>
      </c>
      <c r="P114">
        <f>Verdeelsleutels_absoluut!N114/Verdeelsleutels_absoluut!N$2</f>
        <v>3.2447516142639283E-4</v>
      </c>
      <c r="Q114">
        <f>Verdeelsleutels_absoluut!O114/Verdeelsleutels_absoluut!O$2</f>
        <v>1.1720924780965218E-5</v>
      </c>
      <c r="R114">
        <f>Verdeelsleutels_absoluut!P114/Verdeelsleutels_absoluut!P$2</f>
        <v>2.1040450265635685E-5</v>
      </c>
      <c r="S114">
        <f>Verdeelsleutels_absoluut!Q114/Verdeelsleutels_absoluut!Q$2</f>
        <v>1.9159840973319921E-4</v>
      </c>
      <c r="T114">
        <f>Verdeelsleutels_absoluut!R114/Verdeelsleutels_absoluut!R$2</f>
        <v>3.7936267071320183E-4</v>
      </c>
      <c r="U114">
        <f>Verdeelsleutels_absoluut!S114/Verdeelsleutels_absoluut!S$2</f>
        <v>4.1071978642571105E-4</v>
      </c>
      <c r="V114">
        <f>Verdeelsleutels_absoluut!T114/Verdeelsleutels_absoluut!T$2</f>
        <v>3.3277131954920577E-4</v>
      </c>
      <c r="W114">
        <f>Verdeelsleutels_absoluut!U114/Verdeelsleutels_absoluut!U$2</f>
        <v>9.484441563984414E-4</v>
      </c>
      <c r="X114">
        <f t="shared" si="9"/>
        <v>6.3645965891241706E-4</v>
      </c>
      <c r="Y114">
        <f t="shared" si="8"/>
        <v>2.6161641843354595E-4</v>
      </c>
      <c r="Z114">
        <v>0</v>
      </c>
    </row>
    <row r="115" spans="2:26">
      <c r="B115" t="str">
        <f>INDEX('ETLocal datasets'!B:C,MATCH(C115,'ETLocal datasets'!C:C,0),1)</f>
        <v>GM0317</v>
      </c>
      <c r="C115" t="str">
        <f>'ETLocal datasets'!C101</f>
        <v>Eemnes</v>
      </c>
      <c r="D115">
        <f>Verdeelsleutels_absoluut!D115/Verdeelsleutels_absoluut!D$2</f>
        <v>5.2730668030384858E-4</v>
      </c>
      <c r="E115">
        <f>Verdeelsleutels_absoluut!E115/Verdeelsleutels_absoluut!E$2</f>
        <v>8.4900182837790094E-4</v>
      </c>
      <c r="F115">
        <f>Verdeelsleutels_absoluut!F115/Verdeelsleutels_absoluut!F$2</f>
        <v>1.8491104464070955E-3</v>
      </c>
      <c r="G115">
        <f>Verdeelsleutels_absoluut!G115/Verdeelsleutels_absoluut!G$2</f>
        <v>9.6121002716543537E-4</v>
      </c>
      <c r="H115">
        <f>Verdeelsleutels_absoluut!H115/Verdeelsleutels_absoluut!H$2</f>
        <v>4.0300646043536464E-7</v>
      </c>
      <c r="I115">
        <f>Verdeelsleutels_absoluut!I115/Verdeelsleutels_absoluut!I$2</f>
        <v>0</v>
      </c>
      <c r="J115">
        <f t="shared" si="6"/>
        <v>8.0748090385263527E-4</v>
      </c>
      <c r="K115">
        <f t="shared" si="7"/>
        <v>2.499146070630132E-4</v>
      </c>
      <c r="L115">
        <f>Verdeelsleutels_absoluut!J115/Verdeelsleutels_absoluut!J$2</f>
        <v>1.6202507109707863E-4</v>
      </c>
      <c r="M115">
        <f>Verdeelsleutels_absoluut!K115/Verdeelsleutels_absoluut!K$2</f>
        <v>0</v>
      </c>
      <c r="N115">
        <f>Verdeelsleutels_absoluut!L115/Verdeelsleutels_absoluut!L$2</f>
        <v>2.1854433705791436E-4</v>
      </c>
      <c r="O115">
        <f>Verdeelsleutels_absoluut!M115/Verdeelsleutels_absoluut!M$2</f>
        <v>1.1384790260057049E-3</v>
      </c>
      <c r="P115">
        <f>Verdeelsleutels_absoluut!N115/Verdeelsleutels_absoluut!N$2</f>
        <v>6.4895032285278557E-5</v>
      </c>
      <c r="Q115">
        <f>Verdeelsleutels_absoluut!O115/Verdeelsleutels_absoluut!O$2</f>
        <v>2.4027895800978697E-4</v>
      </c>
      <c r="R115">
        <f>Verdeelsleutels_absoluut!P115/Verdeelsleutels_absoluut!P$2</f>
        <v>0</v>
      </c>
      <c r="S115">
        <f>Verdeelsleutels_absoluut!Q115/Verdeelsleutels_absoluut!Q$2</f>
        <v>2.2353147802206576E-4</v>
      </c>
      <c r="T115">
        <f>Verdeelsleutels_absoluut!R115/Verdeelsleutels_absoluut!R$2</f>
        <v>1.8968133535660092E-4</v>
      </c>
      <c r="U115">
        <f>Verdeelsleutels_absoluut!S115/Verdeelsleutels_absoluut!S$2</f>
        <v>3.6404708342278934E-4</v>
      </c>
      <c r="V115">
        <f>Verdeelsleutels_absoluut!T115/Verdeelsleutels_absoluut!T$2</f>
        <v>3.0504037625343864E-4</v>
      </c>
      <c r="W115">
        <f>Verdeelsleutels_absoluut!U115/Verdeelsleutels_absoluut!U$2</f>
        <v>7.5875532511875316E-4</v>
      </c>
      <c r="X115">
        <f t="shared" si="9"/>
        <v>4.1182517870201585E-4</v>
      </c>
      <c r="Y115">
        <f t="shared" si="8"/>
        <v>3.0889744628667855E-4</v>
      </c>
      <c r="Z115">
        <v>0</v>
      </c>
    </row>
    <row r="116" spans="2:26">
      <c r="B116" t="str">
        <f>INDEX('ETLocal datasets'!B:C,MATCH(C116,'ETLocal datasets'!C:C,0),1)</f>
        <v>GM0321</v>
      </c>
      <c r="C116" t="str">
        <f>'ETLocal datasets'!C102</f>
        <v>Houten</v>
      </c>
      <c r="D116">
        <f>Verdeelsleutels_absoluut!D116/Verdeelsleutels_absoluut!D$2</f>
        <v>2.8880065533463607E-3</v>
      </c>
      <c r="E116">
        <f>Verdeelsleutels_absoluut!E116/Verdeelsleutels_absoluut!E$2</f>
        <v>1.7451487477951103E-3</v>
      </c>
      <c r="F116">
        <f>Verdeelsleutels_absoluut!F116/Verdeelsleutels_absoluut!F$2</f>
        <v>2.7523344487385094E-3</v>
      </c>
      <c r="G116">
        <f>Verdeelsleutels_absoluut!G116/Verdeelsleutels_absoluut!G$2</f>
        <v>2.0617615977172651E-3</v>
      </c>
      <c r="H116">
        <f>Verdeelsleutels_absoluut!H116/Verdeelsleutels_absoluut!H$2</f>
        <v>2.78477464160837E-4</v>
      </c>
      <c r="I116">
        <f>Verdeelsleutels_absoluut!I116/Verdeelsleutels_absoluut!I$2</f>
        <v>1.6860924168197965E-3</v>
      </c>
      <c r="J116">
        <f t="shared" si="6"/>
        <v>1.7764361363482365E-3</v>
      </c>
      <c r="K116">
        <f t="shared" si="7"/>
        <v>1.7837664038531384E-3</v>
      </c>
      <c r="L116">
        <f>Verdeelsleutels_absoluut!J116/Verdeelsleutels_absoluut!J$2</f>
        <v>8.396658380611035E-5</v>
      </c>
      <c r="M116">
        <f>Verdeelsleutels_absoluut!K116/Verdeelsleutels_absoluut!K$2</f>
        <v>6.3601860940891241E-5</v>
      </c>
      <c r="N116">
        <f>Verdeelsleutels_absoluut!L116/Verdeelsleutels_absoluut!L$2</f>
        <v>1.1102299411144528E-3</v>
      </c>
      <c r="O116">
        <f>Verdeelsleutels_absoluut!M116/Verdeelsleutels_absoluut!M$2</f>
        <v>1.7376785133771284E-3</v>
      </c>
      <c r="P116">
        <f>Verdeelsleutels_absoluut!N116/Verdeelsleutels_absoluut!N$2</f>
        <v>2.5309062591258639E-3</v>
      </c>
      <c r="Q116">
        <f>Verdeelsleutels_absoluut!O116/Verdeelsleutels_absoluut!O$2</f>
        <v>2.549301139859935E-4</v>
      </c>
      <c r="R116">
        <f>Verdeelsleutels_absoluut!P116/Verdeelsleutels_absoluut!P$2</f>
        <v>1.5780337699226762E-4</v>
      </c>
      <c r="S116">
        <f>Verdeelsleutels_absoluut!Q116/Verdeelsleutels_absoluut!Q$2</f>
        <v>1.8201848924653925E-3</v>
      </c>
      <c r="T116">
        <f>Verdeelsleutels_absoluut!R116/Verdeelsleutels_absoluut!R$2</f>
        <v>1.8019726858877086E-3</v>
      </c>
      <c r="U116">
        <f>Verdeelsleutels_absoluut!S116/Verdeelsleutels_absoluut!S$2</f>
        <v>1.9322499043209589E-3</v>
      </c>
      <c r="V116">
        <f>Verdeelsleutels_absoluut!T116/Verdeelsleutels_absoluut!T$2</f>
        <v>1.8857041441121662E-3</v>
      </c>
      <c r="W116">
        <f>Verdeelsleutels_absoluut!U116/Verdeelsleutels_absoluut!U$2</f>
        <v>2.3236881831761812E-3</v>
      </c>
      <c r="X116">
        <f t="shared" si="9"/>
        <v>2.4272972211510225E-3</v>
      </c>
      <c r="Y116">
        <f t="shared" si="8"/>
        <v>1.1238769568520052E-3</v>
      </c>
      <c r="Z116">
        <v>0</v>
      </c>
    </row>
    <row r="117" spans="2:26">
      <c r="B117" t="str">
        <f>INDEX('ETLocal datasets'!B:C,MATCH(C117,'ETLocal datasets'!C:C,0),1)</f>
        <v>GM0327</v>
      </c>
      <c r="C117" t="str">
        <f>'ETLocal datasets'!C103</f>
        <v>Leusden</v>
      </c>
      <c r="D117">
        <f>Verdeelsleutels_absoluut!D117/Verdeelsleutels_absoluut!D$2</f>
        <v>1.737629716835792E-3</v>
      </c>
      <c r="E117">
        <f>Verdeelsleutels_absoluut!E117/Verdeelsleutels_absoluut!E$2</f>
        <v>1.1150093949472983E-3</v>
      </c>
      <c r="F117">
        <f>Verdeelsleutels_absoluut!F117/Verdeelsleutels_absoluut!F$2</f>
        <v>2.0637389457547565E-3</v>
      </c>
      <c r="G117">
        <f>Verdeelsleutels_absoluut!G117/Verdeelsleutels_absoluut!G$2</f>
        <v>1.9754438274779055E-3</v>
      </c>
      <c r="H117">
        <f>Verdeelsleutels_absoluut!H117/Verdeelsleutels_absoluut!H$2</f>
        <v>2.0359886381194622E-4</v>
      </c>
      <c r="I117">
        <f>Verdeelsleutels_absoluut!I117/Verdeelsleutels_absoluut!I$2</f>
        <v>9.9549638134090721E-4</v>
      </c>
      <c r="J117">
        <f t="shared" si="6"/>
        <v>1.6919486332913521E-3</v>
      </c>
      <c r="K117">
        <f t="shared" si="7"/>
        <v>1.2502827173365267E-3</v>
      </c>
      <c r="L117">
        <f>Verdeelsleutels_absoluut!J117/Verdeelsleutels_absoluut!J$2</f>
        <v>6.6660038458724421E-5</v>
      </c>
      <c r="M117">
        <f>Verdeelsleutels_absoluut!K117/Verdeelsleutels_absoluut!K$2</f>
        <v>2.4284346904703927E-5</v>
      </c>
      <c r="N117">
        <f>Verdeelsleutels_absoluut!L117/Verdeelsleutels_absoluut!L$2</f>
        <v>5.1694070344668406E-4</v>
      </c>
      <c r="O117">
        <f>Verdeelsleutels_absoluut!M117/Verdeelsleutels_absoluut!M$2</f>
        <v>1.2730753287660023E-3</v>
      </c>
      <c r="P117">
        <f>Verdeelsleutels_absoluut!N117/Verdeelsleutels_absoluut!N$2</f>
        <v>1.5574807748466855E-3</v>
      </c>
      <c r="Q117">
        <f>Verdeelsleutels_absoluut!O117/Verdeelsleutels_absoluut!O$2</f>
        <v>3.7301843115421806E-3</v>
      </c>
      <c r="R117">
        <f>Verdeelsleutels_absoluut!P117/Verdeelsleutels_absoluut!P$2</f>
        <v>7.6166429961601178E-3</v>
      </c>
      <c r="S117">
        <f>Verdeelsleutels_absoluut!Q117/Verdeelsleutels_absoluut!Q$2</f>
        <v>1.7563187558876595E-4</v>
      </c>
      <c r="T117">
        <f>Verdeelsleutels_absoluut!R117/Verdeelsleutels_absoluut!R$2</f>
        <v>9.4840667678300458E-5</v>
      </c>
      <c r="U117">
        <f>Verdeelsleutels_absoluut!S117/Verdeelsleutels_absoluut!S$2</f>
        <v>3.1737438041986763E-4</v>
      </c>
      <c r="V117">
        <f>Verdeelsleutels_absoluut!T117/Verdeelsleutels_absoluut!T$2</f>
        <v>2.5512467832105776E-4</v>
      </c>
      <c r="W117">
        <f>Verdeelsleutels_absoluut!U117/Verdeelsleutels_absoluut!U$2</f>
        <v>1.5491254554507877E-3</v>
      </c>
      <c r="X117">
        <f t="shared" si="9"/>
        <v>1.5533031151487367E-3</v>
      </c>
      <c r="Y117">
        <f t="shared" si="8"/>
        <v>2.859431832984803E-3</v>
      </c>
      <c r="Z117">
        <v>0</v>
      </c>
    </row>
    <row r="118" spans="2:26">
      <c r="B118" t="str">
        <f>INDEX('ETLocal datasets'!B:C,MATCH(C118,'ETLocal datasets'!C:C,0),1)</f>
        <v>GM0331</v>
      </c>
      <c r="C118" t="str">
        <f>'ETLocal datasets'!C104</f>
        <v>Lopik</v>
      </c>
      <c r="D118">
        <f>Verdeelsleutels_absoluut!D118/Verdeelsleutels_absoluut!D$2</f>
        <v>8.3745304334879845E-4</v>
      </c>
      <c r="E118">
        <f>Verdeelsleutels_absoluut!E118/Verdeelsleutels_absoluut!E$2</f>
        <v>3.1426158796168733E-3</v>
      </c>
      <c r="F118">
        <f>Verdeelsleutels_absoluut!F118/Verdeelsleutels_absoluut!F$2</f>
        <v>6.2911671721563936E-3</v>
      </c>
      <c r="G118">
        <f>Verdeelsleutels_absoluut!G118/Verdeelsleutels_absoluut!G$2</f>
        <v>4.9293612361691183E-3</v>
      </c>
      <c r="H118">
        <f>Verdeelsleutels_absoluut!H118/Verdeelsleutels_absoluut!H$2</f>
        <v>7.6144040634657797E-4</v>
      </c>
      <c r="I118">
        <f>Verdeelsleutels_absoluut!I118/Verdeelsleutels_absoluut!I$2</f>
        <v>1.8614789402080121E-3</v>
      </c>
      <c r="J118">
        <f t="shared" si="6"/>
        <v>4.2624939033975113E-3</v>
      </c>
      <c r="K118">
        <f t="shared" si="7"/>
        <v>2.6591283371578999E-3</v>
      </c>
      <c r="L118">
        <f>Verdeelsleutels_absoluut!J118/Verdeelsleutels_absoluut!J$2</f>
        <v>2.6843048611221347E-4</v>
      </c>
      <c r="M118">
        <f>Verdeelsleutels_absoluut!K118/Verdeelsleutels_absoluut!K$2</f>
        <v>0</v>
      </c>
      <c r="N118">
        <f>Verdeelsleutels_absoluut!L118/Verdeelsleutels_absoluut!L$2</f>
        <v>1.1578037168155511E-3</v>
      </c>
      <c r="O118">
        <f>Verdeelsleutels_absoluut!M118/Verdeelsleutels_absoluut!M$2</f>
        <v>3.1118128601624905E-3</v>
      </c>
      <c r="P118">
        <f>Verdeelsleutels_absoluut!N118/Verdeelsleutels_absoluut!N$2</f>
        <v>1.9468509685583569E-4</v>
      </c>
      <c r="Q118">
        <f>Verdeelsleutels_absoluut!O118/Verdeelsleutels_absoluut!O$2</f>
        <v>9.9627860638204353E-5</v>
      </c>
      <c r="R118">
        <f>Verdeelsleutels_absoluut!P118/Verdeelsleutels_absoluut!P$2</f>
        <v>3.156067539845353E-5</v>
      </c>
      <c r="S118">
        <f>Verdeelsleutels_absoluut!Q118/Verdeelsleutels_absoluut!Q$2</f>
        <v>1.2294231291213617E-3</v>
      </c>
      <c r="T118">
        <f>Verdeelsleutels_absoluut!R118/Verdeelsleutels_absoluut!R$2</f>
        <v>2.8452200303490138E-4</v>
      </c>
      <c r="U118">
        <f>Verdeelsleutels_absoluut!S118/Verdeelsleutels_absoluut!S$2</f>
        <v>1.3721774682858984E-3</v>
      </c>
      <c r="V118">
        <f>Verdeelsleutels_absoluut!T118/Verdeelsleutels_absoluut!T$2</f>
        <v>1.2589848256278286E-3</v>
      </c>
      <c r="W118">
        <f>Verdeelsleutels_absoluut!U118/Verdeelsleutels_absoluut!U$2</f>
        <v>9.8796266291504317E-4</v>
      </c>
      <c r="X118">
        <f t="shared" si="9"/>
        <v>5.913238798854394E-4</v>
      </c>
      <c r="Y118">
        <f t="shared" si="8"/>
        <v>2.963062683370984E-4</v>
      </c>
      <c r="Z118">
        <v>0</v>
      </c>
    </row>
    <row r="119" spans="2:26">
      <c r="B119" t="str">
        <f>INDEX('ETLocal datasets'!B:C,MATCH(C119,'ETLocal datasets'!C:C,0),1)</f>
        <v>GM0335</v>
      </c>
      <c r="C119" t="str">
        <f>'ETLocal datasets'!C105</f>
        <v>Montfoort</v>
      </c>
      <c r="D119">
        <f>Verdeelsleutels_absoluut!D119/Verdeelsleutels_absoluut!D$2</f>
        <v>8.0985233156289521E-4</v>
      </c>
      <c r="E119">
        <f>Verdeelsleutels_absoluut!E119/Verdeelsleutels_absoluut!E$2</f>
        <v>1.6170138530056551E-3</v>
      </c>
      <c r="F119">
        <f>Verdeelsleutels_absoluut!F119/Verdeelsleutels_absoluut!F$2</f>
        <v>3.0960618076256458E-3</v>
      </c>
      <c r="G119">
        <f>Verdeelsleutels_absoluut!G119/Verdeelsleutels_absoluut!G$2</f>
        <v>2.9372704101450508E-3</v>
      </c>
      <c r="H119">
        <f>Verdeelsleutels_absoluut!H119/Verdeelsleutels_absoluut!H$2</f>
        <v>3.4054045906788313E-3</v>
      </c>
      <c r="I119">
        <f>Verdeelsleutels_absoluut!I119/Verdeelsleutels_absoluut!I$2</f>
        <v>0</v>
      </c>
      <c r="J119">
        <f t="shared" si="6"/>
        <v>3.0121718790304557E-3</v>
      </c>
      <c r="K119">
        <f t="shared" si="7"/>
        <v>7.6369030663771319E-4</v>
      </c>
      <c r="L119">
        <f>Verdeelsleutels_absoluut!J119/Verdeelsleutels_absoluut!J$2</f>
        <v>0</v>
      </c>
      <c r="M119">
        <f>Verdeelsleutels_absoluut!K119/Verdeelsleutels_absoluut!K$2</f>
        <v>0</v>
      </c>
      <c r="N119">
        <f>Verdeelsleutels_absoluut!L119/Verdeelsleutels_absoluut!L$2</f>
        <v>6.846382627930562E-4</v>
      </c>
      <c r="O119">
        <f>Verdeelsleutels_absoluut!M119/Verdeelsleutels_absoluut!M$2</f>
        <v>1.4689330716530797E-3</v>
      </c>
      <c r="P119">
        <f>Verdeelsleutels_absoluut!N119/Verdeelsleutels_absoluut!N$2</f>
        <v>3.8937019371167137E-4</v>
      </c>
      <c r="Q119">
        <f>Verdeelsleutels_absoluut!O119/Verdeelsleutels_absoluut!O$2</f>
        <v>1.7874410290971959E-4</v>
      </c>
      <c r="R119">
        <f>Verdeelsleutels_absoluut!P119/Verdeelsleutels_absoluut!P$2</f>
        <v>0</v>
      </c>
      <c r="S119">
        <f>Verdeelsleutels_absoluut!Q119/Verdeelsleutels_absoluut!Q$2</f>
        <v>3.0336414874423208E-4</v>
      </c>
      <c r="T119">
        <f>Verdeelsleutels_absoluut!R119/Verdeelsleutels_absoluut!R$2</f>
        <v>1.8968133535660092E-4</v>
      </c>
      <c r="U119">
        <f>Verdeelsleutels_absoluut!S119/Verdeelsleutels_absoluut!S$2</f>
        <v>5.6940697663564492E-4</v>
      </c>
      <c r="V119">
        <f>Verdeelsleutels_absoluut!T119/Verdeelsleutels_absoluut!T$2</f>
        <v>4.5478747005058126E-4</v>
      </c>
      <c r="W119">
        <f>Verdeelsleutels_absoluut!U119/Verdeelsleutels_absoluut!U$2</f>
        <v>5.6906649383906482E-4</v>
      </c>
      <c r="X119">
        <f t="shared" si="9"/>
        <v>4.7921834377536809E-4</v>
      </c>
      <c r="Y119">
        <f t="shared" si="8"/>
        <v>2.9893379925597903E-4</v>
      </c>
      <c r="Z119">
        <v>0</v>
      </c>
    </row>
    <row r="120" spans="2:26">
      <c r="B120" t="str">
        <f>INDEX('ETLocal datasets'!B:C,MATCH(C120,'ETLocal datasets'!C:C,0),1)</f>
        <v>GM0339</v>
      </c>
      <c r="C120" t="str">
        <f>'ETLocal datasets'!C106</f>
        <v>Renswoude</v>
      </c>
      <c r="D120">
        <f>Verdeelsleutels_absoluut!D120/Verdeelsleutels_absoluut!D$2</f>
        <v>3.0430218717414017E-4</v>
      </c>
      <c r="E120">
        <f>Verdeelsleutels_absoluut!E120/Verdeelsleutels_absoluut!E$2</f>
        <v>7.5195204399303715E-4</v>
      </c>
      <c r="F120">
        <f>Verdeelsleutels_absoluut!F120/Verdeelsleutels_absoluut!F$2</f>
        <v>1.2218394611585891E-3</v>
      </c>
      <c r="G120">
        <f>Verdeelsleutels_absoluut!G120/Verdeelsleutels_absoluut!G$2</f>
        <v>1.1763878972621236E-3</v>
      </c>
      <c r="H120">
        <f>Verdeelsleutels_absoluut!H120/Verdeelsleutels_absoluut!H$2</f>
        <v>3.0031235418722505E-3</v>
      </c>
      <c r="I120">
        <f>Verdeelsleutels_absoluut!I120/Verdeelsleutels_absoluut!I$2</f>
        <v>8.2493118295776675E-3</v>
      </c>
      <c r="J120">
        <f t="shared" si="6"/>
        <v>1.4686656003997439E-3</v>
      </c>
      <c r="K120">
        <f t="shared" si="7"/>
        <v>6.4103516071756256E-3</v>
      </c>
      <c r="L120">
        <f>Verdeelsleutels_absoluut!J120/Verdeelsleutels_absoluut!J$2</f>
        <v>1.63994436602126E-4</v>
      </c>
      <c r="M120">
        <f>Verdeelsleutels_absoluut!K120/Verdeelsleutels_absoluut!K$2</f>
        <v>0</v>
      </c>
      <c r="N120">
        <f>Verdeelsleutels_absoluut!L120/Verdeelsleutels_absoluut!L$2</f>
        <v>4.5574017571337175E-4</v>
      </c>
      <c r="O120">
        <f>Verdeelsleutels_absoluut!M120/Verdeelsleutels_absoluut!M$2</f>
        <v>6.7655882417385369E-4</v>
      </c>
      <c r="P120">
        <f>Verdeelsleutels_absoluut!N120/Verdeelsleutels_absoluut!N$2</f>
        <v>0</v>
      </c>
      <c r="Q120">
        <f>Verdeelsleutels_absoluut!O120/Verdeelsleutels_absoluut!O$2</f>
        <v>3.1646496908606088E-4</v>
      </c>
      <c r="R120">
        <f>Verdeelsleutels_absoluut!P120/Verdeelsleutels_absoluut!P$2</f>
        <v>0</v>
      </c>
      <c r="S120">
        <f>Verdeelsleutels_absoluut!Q120/Verdeelsleutels_absoluut!Q$2</f>
        <v>0</v>
      </c>
      <c r="T120">
        <f>Verdeelsleutels_absoluut!R120/Verdeelsleutels_absoluut!R$2</f>
        <v>0</v>
      </c>
      <c r="U120">
        <f>Verdeelsleutels_absoluut!S120/Verdeelsleutels_absoluut!S$2</f>
        <v>1.0267994660642776E-4</v>
      </c>
      <c r="V120">
        <f>Verdeelsleutels_absoluut!T120/Verdeelsleutels_absoluut!T$2</f>
        <v>6.100807525068773E-5</v>
      </c>
      <c r="W120">
        <f>Verdeelsleutels_absoluut!U120/Verdeelsleutels_absoluut!U$2</f>
        <v>3.7937766255937658E-4</v>
      </c>
      <c r="X120">
        <f t="shared" si="9"/>
        <v>1.8968883127968829E-4</v>
      </c>
      <c r="Y120">
        <f t="shared" si="8"/>
        <v>2.6575451396351182E-4</v>
      </c>
      <c r="Z120">
        <v>0</v>
      </c>
    </row>
    <row r="121" spans="2:26">
      <c r="B121" t="str">
        <f>INDEX('ETLocal datasets'!B:C,MATCH(C121,'ETLocal datasets'!C:C,0),1)</f>
        <v>GM0340</v>
      </c>
      <c r="C121" t="str">
        <f>'ETLocal datasets'!C107</f>
        <v>Rhenen</v>
      </c>
      <c r="D121">
        <f>Verdeelsleutels_absoluut!D121/Verdeelsleutels_absoluut!D$2</f>
        <v>1.1574940011849211E-3</v>
      </c>
      <c r="E121">
        <f>Verdeelsleutels_absoluut!E121/Verdeelsleutels_absoluut!E$2</f>
        <v>8.1025429763526685E-4</v>
      </c>
      <c r="F121">
        <f>Verdeelsleutels_absoluut!F121/Verdeelsleutels_absoluut!F$2</f>
        <v>1.3205466326814078E-3</v>
      </c>
      <c r="G121">
        <f>Verdeelsleutels_absoluut!G121/Verdeelsleutels_absoluut!G$2</f>
        <v>1.1850196742860595E-3</v>
      </c>
      <c r="H121">
        <f>Verdeelsleutels_absoluut!H121/Verdeelsleutels_absoluut!H$2</f>
        <v>1.7669415251328128E-3</v>
      </c>
      <c r="I121">
        <f>Verdeelsleutels_absoluut!I121/Verdeelsleutels_absoluut!I$2</f>
        <v>1.4290856865449781E-3</v>
      </c>
      <c r="J121">
        <f t="shared" si="6"/>
        <v>1.2781271704215399E-3</v>
      </c>
      <c r="K121">
        <f t="shared" si="7"/>
        <v>1.3656285233576591E-3</v>
      </c>
      <c r="L121">
        <f>Verdeelsleutels_absoluut!J121/Verdeelsleutels_absoluut!J$2</f>
        <v>1.62144426582233E-4</v>
      </c>
      <c r="M121">
        <f>Verdeelsleutels_absoluut!K121/Verdeelsleutels_absoluut!K$2</f>
        <v>0</v>
      </c>
      <c r="N121">
        <f>Verdeelsleutels_absoluut!L121/Verdeelsleutels_absoluut!L$2</f>
        <v>4.885716127815135E-4</v>
      </c>
      <c r="O121">
        <f>Verdeelsleutels_absoluut!M121/Verdeelsleutels_absoluut!M$2</f>
        <v>9.824188610112073E-4</v>
      </c>
      <c r="P121">
        <f>Verdeelsleutels_absoluut!N121/Verdeelsleutels_absoluut!N$2</f>
        <v>0</v>
      </c>
      <c r="Q121">
        <f>Verdeelsleutels_absoluut!O121/Verdeelsleutels_absoluut!O$2</f>
        <v>3.6774401500278371E-3</v>
      </c>
      <c r="R121">
        <f>Verdeelsleutels_absoluut!P121/Verdeelsleutels_absoluut!P$2</f>
        <v>1.1887854400084161E-3</v>
      </c>
      <c r="S121">
        <f>Verdeelsleutels_absoluut!Q121/Verdeelsleutels_absoluut!Q$2</f>
        <v>4.7899602433299803E-5</v>
      </c>
      <c r="T121">
        <f>Verdeelsleutels_absoluut!R121/Verdeelsleutels_absoluut!R$2</f>
        <v>0</v>
      </c>
      <c r="U121">
        <f>Verdeelsleutels_absoluut!S121/Verdeelsleutels_absoluut!S$2</f>
        <v>6.6275238264148833E-4</v>
      </c>
      <c r="V121">
        <f>Verdeelsleutels_absoluut!T121/Verdeelsleutels_absoluut!T$2</f>
        <v>4.1041796077735378E-4</v>
      </c>
      <c r="W121">
        <f>Verdeelsleutels_absoluut!U121/Verdeelsleutels_absoluut!U$2</f>
        <v>1.0432885720382855E-3</v>
      </c>
      <c r="X121">
        <f t="shared" si="9"/>
        <v>5.2164428601914276E-4</v>
      </c>
      <c r="Y121">
        <f t="shared" si="8"/>
        <v>2.4151218044243593E-3</v>
      </c>
      <c r="Z121">
        <v>0</v>
      </c>
    </row>
    <row r="122" spans="2:26">
      <c r="B122" t="str">
        <f>INDEX('ETLocal datasets'!B:C,MATCH(C122,'ETLocal datasets'!C:C,0),1)</f>
        <v>GM0342</v>
      </c>
      <c r="C122" t="str">
        <f>'ETLocal datasets'!C108</f>
        <v>Soest</v>
      </c>
      <c r="D122">
        <f>Verdeelsleutels_absoluut!D122/Verdeelsleutels_absoluut!D$2</f>
        <v>2.6729293086750774E-3</v>
      </c>
      <c r="E122">
        <f>Verdeelsleutels_absoluut!E122/Verdeelsleutels_absoluut!E$2</f>
        <v>3.6063138909077748E-4</v>
      </c>
      <c r="F122">
        <f>Verdeelsleutels_absoluut!F122/Verdeelsleutels_absoluut!F$2</f>
        <v>7.4936425356566313E-4</v>
      </c>
      <c r="G122">
        <f>Verdeelsleutels_absoluut!G122/Verdeelsleutels_absoluut!G$2</f>
        <v>4.4946896074637743E-4</v>
      </c>
      <c r="H122">
        <f>Verdeelsleutels_absoluut!H122/Verdeelsleutels_absoluut!H$2</f>
        <v>3.9027145628560715E-4</v>
      </c>
      <c r="I122">
        <f>Verdeelsleutels_absoluut!I122/Verdeelsleutels_absoluut!I$2</f>
        <v>3.81292982651159E-5</v>
      </c>
      <c r="J122">
        <f t="shared" si="6"/>
        <v>4.3999736003265416E-4</v>
      </c>
      <c r="K122">
        <f t="shared" si="7"/>
        <v>1.4507761051024389E-4</v>
      </c>
      <c r="L122">
        <f>Verdeelsleutels_absoluut!J122/Verdeelsleutels_absoluut!J$2</f>
        <v>1.1595385382748573E-4</v>
      </c>
      <c r="M122">
        <f>Verdeelsleutels_absoluut!K122/Verdeelsleutels_absoluut!K$2</f>
        <v>0</v>
      </c>
      <c r="N122">
        <f>Verdeelsleutels_absoluut!L122/Verdeelsleutels_absoluut!L$2</f>
        <v>1.1557845972654464E-4</v>
      </c>
      <c r="O122">
        <f>Verdeelsleutels_absoluut!M122/Verdeelsleutels_absoluut!M$2</f>
        <v>5.6968667679939834E-4</v>
      </c>
      <c r="P122">
        <f>Verdeelsleutels_absoluut!N122/Verdeelsleutels_absoluut!N$2</f>
        <v>1.2979006457055713E-3</v>
      </c>
      <c r="Q122">
        <f>Verdeelsleutels_absoluut!O122/Verdeelsleutels_absoluut!O$2</f>
        <v>4.2429747707094087E-3</v>
      </c>
      <c r="R122">
        <f>Verdeelsleutels_absoluut!P122/Verdeelsleutels_absoluut!P$2</f>
        <v>3.4295933932986166E-3</v>
      </c>
      <c r="S122">
        <f>Verdeelsleutels_absoluut!Q122/Verdeelsleutels_absoluut!Q$2</f>
        <v>1.5966534144433268E-4</v>
      </c>
      <c r="T122">
        <f>Verdeelsleutels_absoluut!R122/Verdeelsleutels_absoluut!R$2</f>
        <v>0</v>
      </c>
      <c r="U122">
        <f>Verdeelsleutels_absoluut!S122/Verdeelsleutels_absoluut!S$2</f>
        <v>1.7735627141110251E-4</v>
      </c>
      <c r="V122">
        <f>Verdeelsleutels_absoluut!T122/Verdeelsleutels_absoluut!T$2</f>
        <v>1.6083947111544946E-4</v>
      </c>
      <c r="W122">
        <f>Verdeelsleutels_absoluut!U122/Verdeelsleutels_absoluut!U$2</f>
        <v>1.6439698710906318E-3</v>
      </c>
      <c r="X122">
        <f t="shared" si="9"/>
        <v>1.4709352583981016E-3</v>
      </c>
      <c r="Y122">
        <f t="shared" si="8"/>
        <v>3.1341589657848858E-3</v>
      </c>
      <c r="Z122">
        <v>0</v>
      </c>
    </row>
    <row r="123" spans="2:26">
      <c r="B123" t="str">
        <f>INDEX('ETLocal datasets'!B:C,MATCH(C123,'ETLocal datasets'!C:C,0),1)</f>
        <v>GM0344</v>
      </c>
      <c r="C123" t="str">
        <f>'ETLocal datasets'!C109</f>
        <v>Utrecht</v>
      </c>
      <c r="D123">
        <f>Verdeelsleutels_absoluut!D123/Verdeelsleutels_absoluut!D$2</f>
        <v>2.0417930325040912E-2</v>
      </c>
      <c r="E123">
        <f>Verdeelsleutels_absoluut!E123/Verdeelsleutels_absoluut!E$2</f>
        <v>6.1622824286140224E-4</v>
      </c>
      <c r="F123">
        <f>Verdeelsleutels_absoluut!F123/Verdeelsleutels_absoluut!F$2</f>
        <v>1.057434761930851E-3</v>
      </c>
      <c r="G123">
        <f>Verdeelsleutels_absoluut!G123/Verdeelsleutels_absoluut!G$2</f>
        <v>5.6353172856267344E-4</v>
      </c>
      <c r="H123">
        <f>Verdeelsleutels_absoluut!H123/Verdeelsleutels_absoluut!H$2</f>
        <v>1.4274488828620616E-4</v>
      </c>
      <c r="I123">
        <f>Verdeelsleutels_absoluut!I123/Verdeelsleutels_absoluut!I$2</f>
        <v>0</v>
      </c>
      <c r="J123">
        <f t="shared" si="6"/>
        <v>4.962058341184386E-4</v>
      </c>
      <c r="K123">
        <f t="shared" si="7"/>
        <v>1.465182494262951E-4</v>
      </c>
      <c r="L123">
        <f>Verdeelsleutels_absoluut!J123/Verdeelsleutels_absoluut!J$2</f>
        <v>0</v>
      </c>
      <c r="M123">
        <f>Verdeelsleutels_absoluut!K123/Verdeelsleutels_absoluut!K$2</f>
        <v>1.5727005614474924E-4</v>
      </c>
      <c r="N123">
        <f>Verdeelsleutels_absoluut!L123/Verdeelsleutels_absoluut!L$2</f>
        <v>3.3809649781685693E-4</v>
      </c>
      <c r="O123">
        <f>Verdeelsleutels_absoluut!M123/Verdeelsleutels_absoluut!M$2</f>
        <v>1.0727459479134666E-3</v>
      </c>
      <c r="P123">
        <f>Verdeelsleutels_absoluut!N123/Verdeelsleutels_absoluut!N$2</f>
        <v>1.8300399104448556E-2</v>
      </c>
      <c r="Q123">
        <f>Verdeelsleutels_absoluut!O123/Verdeelsleutels_absoluut!O$2</f>
        <v>5.2451138394819352E-4</v>
      </c>
      <c r="R123">
        <f>Verdeelsleutels_absoluut!P123/Verdeelsleutels_absoluut!P$2</f>
        <v>0</v>
      </c>
      <c r="S123">
        <f>Verdeelsleutels_absoluut!Q123/Verdeelsleutels_absoluut!Q$2</f>
        <v>7.9832670722166342E-5</v>
      </c>
      <c r="T123">
        <f>Verdeelsleutels_absoluut!R123/Verdeelsleutels_absoluut!R$2</f>
        <v>1.3372534142640365E-2</v>
      </c>
      <c r="U123">
        <f>Verdeelsleutels_absoluut!S123/Verdeelsleutels_absoluut!S$2</f>
        <v>3.2577546696039355E-3</v>
      </c>
      <c r="V123">
        <f>Verdeelsleutels_absoluut!T123/Verdeelsleutels_absoluut!T$2</f>
        <v>2.7453633862809476E-3</v>
      </c>
      <c r="W123">
        <f>Verdeelsleutels_absoluut!U123/Verdeelsleutels_absoluut!U$2</f>
        <v>8.4648640958560895E-3</v>
      </c>
      <c r="X123">
        <f t="shared" si="9"/>
        <v>1.3382631600152323E-2</v>
      </c>
      <c r="Y123">
        <f t="shared" si="8"/>
        <v>5.6677594704298458E-3</v>
      </c>
      <c r="Z123">
        <v>0</v>
      </c>
    </row>
    <row r="124" spans="2:26">
      <c r="B124" t="str">
        <f>INDEX('ETLocal datasets'!B:C,MATCH(C124,'ETLocal datasets'!C:C,0),1)</f>
        <v>GM0345</v>
      </c>
      <c r="C124" t="str">
        <f>'ETLocal datasets'!C110</f>
        <v>Veenendaal</v>
      </c>
      <c r="D124">
        <f>Verdeelsleutels_absoluut!D124/Verdeelsleutels_absoluut!D$2</f>
        <v>3.795184665252839E-3</v>
      </c>
      <c r="E124">
        <f>Verdeelsleutels_absoluut!E124/Verdeelsleutels_absoluut!E$2</f>
        <v>7.8105793143208227E-5</v>
      </c>
      <c r="F124">
        <f>Verdeelsleutels_absoluut!F124/Verdeelsleutels_absoluut!F$2</f>
        <v>1.5248495633381353E-4</v>
      </c>
      <c r="G124">
        <f>Verdeelsleutels_absoluut!G124/Verdeelsleutels_absoluut!G$2</f>
        <v>7.6452882212003841E-5</v>
      </c>
      <c r="H124">
        <f>Verdeelsleutels_absoluut!H124/Verdeelsleutels_absoluut!H$2</f>
        <v>2.7436679826439627E-4</v>
      </c>
      <c r="I124">
        <f>Verdeelsleutels_absoluut!I124/Verdeelsleutels_absoluut!I$2</f>
        <v>8.5538306762412516E-5</v>
      </c>
      <c r="J124">
        <f t="shared" si="6"/>
        <v>1.0811910878038663E-4</v>
      </c>
      <c r="K124">
        <f t="shared" si="7"/>
        <v>8.317609637930626E-5</v>
      </c>
      <c r="L124">
        <f>Verdeelsleutels_absoluut!J124/Verdeelsleutels_absoluut!J$2</f>
        <v>0</v>
      </c>
      <c r="M124">
        <f>Verdeelsleutels_absoluut!K124/Verdeelsleutels_absoluut!K$2</f>
        <v>0</v>
      </c>
      <c r="N124">
        <f>Verdeelsleutels_absoluut!L124/Verdeelsleutels_absoluut!L$2</f>
        <v>3.1217985372852598E-5</v>
      </c>
      <c r="O124">
        <f>Verdeelsleutels_absoluut!M124/Verdeelsleutels_absoluut!M$2</f>
        <v>1.7886551861833543E-4</v>
      </c>
      <c r="P124">
        <f>Verdeelsleutels_absoluut!N124/Verdeelsleutels_absoluut!N$2</f>
        <v>2.336221162270028E-3</v>
      </c>
      <c r="Q124">
        <f>Verdeelsleutels_absoluut!O124/Verdeelsleutels_absoluut!O$2</f>
        <v>7.911624227151522E-5</v>
      </c>
      <c r="R124">
        <f>Verdeelsleutels_absoluut!P124/Verdeelsleutels_absoluut!P$2</f>
        <v>0</v>
      </c>
      <c r="S124">
        <f>Verdeelsleutels_absoluut!Q124/Verdeelsleutels_absoluut!Q$2</f>
        <v>6.5462789992176403E-4</v>
      </c>
      <c r="T124">
        <f>Verdeelsleutels_absoluut!R124/Verdeelsleutels_absoluut!R$2</f>
        <v>5.6904400606980275E-4</v>
      </c>
      <c r="U124">
        <f>Verdeelsleutels_absoluut!S124/Verdeelsleutels_absoluut!S$2</f>
        <v>1.8669081201168686E-4</v>
      </c>
      <c r="V124">
        <f>Verdeelsleutels_absoluut!T124/Verdeelsleutels_absoluut!T$2</f>
        <v>3.715946401632798E-4</v>
      </c>
      <c r="W124">
        <f>Verdeelsleutels_absoluut!U124/Verdeelsleutels_absoluut!U$2</f>
        <v>1.7625253906404369E-3</v>
      </c>
      <c r="X124">
        <f t="shared" si="9"/>
        <v>2.0493732764552326E-3</v>
      </c>
      <c r="Y124">
        <f t="shared" si="8"/>
        <v>8.6721905594500223E-4</v>
      </c>
      <c r="Z124">
        <v>0</v>
      </c>
    </row>
    <row r="125" spans="2:26">
      <c r="B125" t="str">
        <f>INDEX('ETLocal datasets'!B:C,MATCH(C125,'ETLocal datasets'!C:C,0),1)</f>
        <v>GM0351</v>
      </c>
      <c r="C125" t="str">
        <f>'ETLocal datasets'!C111</f>
        <v>Woudenberg</v>
      </c>
      <c r="D125">
        <f>Verdeelsleutels_absoluut!D125/Verdeelsleutels_absoluut!D$2</f>
        <v>7.6182593579287498E-4</v>
      </c>
      <c r="E125">
        <f>Verdeelsleutels_absoluut!E125/Verdeelsleutels_absoluut!E$2</f>
        <v>1.1825461374544903E-3</v>
      </c>
      <c r="F125">
        <f>Verdeelsleutels_absoluut!F125/Verdeelsleutels_absoluut!F$2</f>
        <v>1.8473553922386649E-3</v>
      </c>
      <c r="G125">
        <f>Verdeelsleutels_absoluut!G125/Verdeelsleutels_absoluut!G$2</f>
        <v>2.0210689346044242E-3</v>
      </c>
      <c r="H125">
        <f>Verdeelsleutels_absoluut!H125/Verdeelsleutels_absoluut!H$2</f>
        <v>1.6993976423638458E-3</v>
      </c>
      <c r="I125">
        <f>Verdeelsleutels_absoluut!I125/Verdeelsleutels_absoluut!I$2</f>
        <v>4.5093308362801655E-3</v>
      </c>
      <c r="J125">
        <f t="shared" si="6"/>
        <v>1.9696015278459315E-3</v>
      </c>
      <c r="K125">
        <f t="shared" si="7"/>
        <v>3.8623827418444727E-3</v>
      </c>
      <c r="L125">
        <f>Verdeelsleutels_absoluut!J125/Verdeelsleutels_absoluut!J$2</f>
        <v>6.3437440359556012E-5</v>
      </c>
      <c r="M125">
        <f>Verdeelsleutels_absoluut!K125/Verdeelsleutels_absoluut!K$2</f>
        <v>0</v>
      </c>
      <c r="N125">
        <f>Verdeelsleutels_absoluut!L125/Verdeelsleutels_absoluut!L$2</f>
        <v>7.6345768303892646E-4</v>
      </c>
      <c r="O125">
        <f>Verdeelsleutels_absoluut!M125/Verdeelsleutels_absoluut!M$2</f>
        <v>1.0231107664968786E-3</v>
      </c>
      <c r="P125">
        <f>Verdeelsleutels_absoluut!N125/Verdeelsleutels_absoluut!N$2</f>
        <v>4.2181770985431064E-4</v>
      </c>
      <c r="Q125">
        <f>Verdeelsleutels_absoluut!O125/Verdeelsleutels_absoluut!O$2</f>
        <v>2.6137662261552438E-3</v>
      </c>
      <c r="R125">
        <f>Verdeelsleutels_absoluut!P125/Verdeelsleutels_absoluut!P$2</f>
        <v>1.3676292672663195E-4</v>
      </c>
      <c r="S125">
        <f>Verdeelsleutels_absoluut!Q125/Verdeelsleutels_absoluut!Q$2</f>
        <v>0</v>
      </c>
      <c r="T125">
        <f>Verdeelsleutels_absoluut!R125/Verdeelsleutels_absoluut!R$2</f>
        <v>9.4840667678300458E-4</v>
      </c>
      <c r="U125">
        <f>Verdeelsleutels_absoluut!S125/Verdeelsleutels_absoluut!S$2</f>
        <v>1.8669081201168686E-4</v>
      </c>
      <c r="V125">
        <f>Verdeelsleutels_absoluut!T125/Verdeelsleutels_absoluut!T$2</f>
        <v>1.6638565977460289E-4</v>
      </c>
      <c r="W125">
        <f>Verdeelsleutels_absoluut!U125/Verdeelsleutels_absoluut!U$2</f>
        <v>8.0617753293867522E-4</v>
      </c>
      <c r="X125">
        <f t="shared" si="9"/>
        <v>6.1399762139649288E-4</v>
      </c>
      <c r="Y125">
        <f t="shared" si="8"/>
        <v>1.8138587842517434E-3</v>
      </c>
      <c r="Z125">
        <v>0</v>
      </c>
    </row>
    <row r="126" spans="2:26">
      <c r="B126" t="str">
        <f>INDEX('ETLocal datasets'!B:C,MATCH(C126,'ETLocal datasets'!C:C,0),1)</f>
        <v>GM0352</v>
      </c>
      <c r="C126" t="str">
        <f>'ETLocal datasets'!C112</f>
        <v>Wijk bij Duurstede</v>
      </c>
      <c r="D126">
        <f>Verdeelsleutels_absoluut!D126/Verdeelsleutels_absoluut!D$2</f>
        <v>1.3749436340809887E-3</v>
      </c>
      <c r="E126">
        <f>Verdeelsleutels_absoluut!E126/Verdeelsleutels_absoluut!E$2</f>
        <v>1.641895513143949E-3</v>
      </c>
      <c r="F126">
        <f>Verdeelsleutels_absoluut!F126/Verdeelsleutels_absoluut!F$2</f>
        <v>2.4636572889344798E-3</v>
      </c>
      <c r="G126">
        <f>Verdeelsleutels_absoluut!G126/Verdeelsleutels_absoluut!G$2</f>
        <v>2.1634932554993667E-3</v>
      </c>
      <c r="H126">
        <f>Verdeelsleutels_absoluut!H126/Verdeelsleutels_absoluut!H$2</f>
        <v>3.278054549181256E-4</v>
      </c>
      <c r="I126">
        <f>Verdeelsleutels_absoluut!I126/Verdeelsleutels_absoluut!I$2</f>
        <v>5.1850896461767121E-4</v>
      </c>
      <c r="J126">
        <f t="shared" si="6"/>
        <v>1.8697832074063682E-3</v>
      </c>
      <c r="K126">
        <f t="shared" si="7"/>
        <v>9.46204880246912E-4</v>
      </c>
      <c r="L126">
        <f>Verdeelsleutels_absoluut!J126/Verdeelsleutels_absoluut!J$2</f>
        <v>2.4306744551690654E-4</v>
      </c>
      <c r="M126">
        <f>Verdeelsleutels_absoluut!K126/Verdeelsleutels_absoluut!K$2</f>
        <v>0</v>
      </c>
      <c r="N126">
        <f>Verdeelsleutels_absoluut!L126/Verdeelsleutels_absoluut!L$2</f>
        <v>1.1238659128706397E-3</v>
      </c>
      <c r="O126">
        <f>Verdeelsleutels_absoluut!M126/Verdeelsleutels_absoluut!M$2</f>
        <v>1.6424326247128649E-3</v>
      </c>
      <c r="P126">
        <f>Verdeelsleutels_absoluut!N126/Verdeelsleutels_absoluut!N$2</f>
        <v>1.719718355559882E-3</v>
      </c>
      <c r="Q126">
        <f>Verdeelsleutels_absoluut!O126/Verdeelsleutels_absoluut!O$2</f>
        <v>1.2658598763442435E-3</v>
      </c>
      <c r="R126">
        <f>Verdeelsleutels_absoluut!P126/Verdeelsleutels_absoluut!P$2</f>
        <v>1.0520225132817842E-5</v>
      </c>
      <c r="S126">
        <f>Verdeelsleutels_absoluut!Q126/Verdeelsleutels_absoluut!Q$2</f>
        <v>0</v>
      </c>
      <c r="T126">
        <f>Verdeelsleutels_absoluut!R126/Verdeelsleutels_absoluut!R$2</f>
        <v>2.5606980273141125E-3</v>
      </c>
      <c r="U126">
        <f>Verdeelsleutels_absoluut!S126/Verdeelsleutels_absoluut!S$2</f>
        <v>1.5215301178952477E-3</v>
      </c>
      <c r="V126">
        <f>Verdeelsleutels_absoluut!T126/Verdeelsleutels_absoluut!T$2</f>
        <v>1.0537758452391517E-3</v>
      </c>
      <c r="W126">
        <f>Verdeelsleutels_absoluut!U126/Verdeelsleutels_absoluut!U$2</f>
        <v>1.4147625332943418E-3</v>
      </c>
      <c r="X126">
        <f t="shared" si="9"/>
        <v>1.567240444427112E-3</v>
      </c>
      <c r="Y126">
        <f t="shared" si="8"/>
        <v>1.3864121035773911E-3</v>
      </c>
      <c r="Z126">
        <v>0</v>
      </c>
    </row>
    <row r="127" spans="2:26">
      <c r="B127" t="str">
        <f>INDEX('ETLocal datasets'!B:C,MATCH(C127,'ETLocal datasets'!C:C,0),1)</f>
        <v>GM0353</v>
      </c>
      <c r="C127" t="str">
        <f>'ETLocal datasets'!C113</f>
        <v>IJsselstein</v>
      </c>
      <c r="D127">
        <f>Verdeelsleutels_absoluut!D127/Verdeelsleutels_absoluut!D$2</f>
        <v>1.9766044331372178E-3</v>
      </c>
      <c r="E127">
        <f>Verdeelsleutels_absoluut!E127/Verdeelsleutels_absoluut!E$2</f>
        <v>5.7555238345805026E-4</v>
      </c>
      <c r="F127">
        <f>Verdeelsleutels_absoluut!F127/Verdeelsleutels_absoluut!F$2</f>
        <v>1.1539773666459385E-3</v>
      </c>
      <c r="G127">
        <f>Verdeelsleutels_absoluut!G127/Verdeelsleutels_absoluut!G$2</f>
        <v>9.932709132543403E-4</v>
      </c>
      <c r="H127">
        <f>Verdeelsleutels_absoluut!H127/Verdeelsleutels_absoluut!H$2</f>
        <v>2.1818769767970644E-4</v>
      </c>
      <c r="I127">
        <f>Verdeelsleutels_absoluut!I127/Verdeelsleutels_absoluut!I$2</f>
        <v>0</v>
      </c>
      <c r="J127">
        <f t="shared" si="6"/>
        <v>8.6925759876239884E-4</v>
      </c>
      <c r="K127">
        <f t="shared" si="7"/>
        <v>2.5825043744612849E-4</v>
      </c>
      <c r="L127">
        <f>Verdeelsleutels_absoluut!J127/Verdeelsleutels_absoluut!J$2</f>
        <v>1.4979113386875408E-5</v>
      </c>
      <c r="M127">
        <f>Verdeelsleutels_absoluut!K127/Verdeelsleutels_absoluut!K$2</f>
        <v>0</v>
      </c>
      <c r="N127">
        <f>Verdeelsleutels_absoluut!L127/Verdeelsleutels_absoluut!L$2</f>
        <v>2.1091962533217629E-4</v>
      </c>
      <c r="O127">
        <f>Verdeelsleutels_absoluut!M127/Verdeelsleutels_absoluut!M$2</f>
        <v>6.0322396154033624E-4</v>
      </c>
      <c r="P127">
        <f>Verdeelsleutels_absoluut!N127/Verdeelsleutels_absoluut!N$2</f>
        <v>1.1356630649923748E-3</v>
      </c>
      <c r="Q127">
        <f>Verdeelsleutels_absoluut!O127/Verdeelsleutels_absoluut!O$2</f>
        <v>1.1720924780965217E-4</v>
      </c>
      <c r="R127">
        <f>Verdeelsleutels_absoluut!P127/Verdeelsleutels_absoluut!P$2</f>
        <v>0</v>
      </c>
      <c r="S127">
        <f>Verdeelsleutels_absoluut!Q127/Verdeelsleutels_absoluut!Q$2</f>
        <v>3.1933068288866533E-5</v>
      </c>
      <c r="T127">
        <f>Verdeelsleutels_absoluut!R127/Verdeelsleutels_absoluut!R$2</f>
        <v>5.6904400606980275E-4</v>
      </c>
      <c r="U127">
        <f>Verdeelsleutels_absoluut!S127/Verdeelsleutels_absoluut!S$2</f>
        <v>3.5471254282220502E-4</v>
      </c>
      <c r="V127">
        <f>Verdeelsleutels_absoluut!T127/Verdeelsleutels_absoluut!T$2</f>
        <v>2.5512467832105776E-4</v>
      </c>
      <c r="W127">
        <f>Verdeelsleutels_absoluut!U127/Verdeelsleutels_absoluut!U$2</f>
        <v>1.1855551954980518E-3</v>
      </c>
      <c r="X127">
        <f t="shared" si="9"/>
        <v>1.1606091302452134E-3</v>
      </c>
      <c r="Y127">
        <f t="shared" si="8"/>
        <v>5.3456920078387676E-4</v>
      </c>
      <c r="Z127">
        <v>0</v>
      </c>
    </row>
    <row r="128" spans="2:26">
      <c r="B128" t="str">
        <f>INDEX('ETLocal datasets'!B:C,MATCH(C128,'ETLocal datasets'!C:C,0),1)</f>
        <v>GM0355</v>
      </c>
      <c r="C128" t="str">
        <f>'ETLocal datasets'!C114</f>
        <v>Zeist</v>
      </c>
      <c r="D128">
        <f>Verdeelsleutels_absoluut!D128/Verdeelsleutels_absoluut!D$2</f>
        <v>3.6994211893499672E-3</v>
      </c>
      <c r="E128">
        <f>Verdeelsleutels_absoluut!E128/Verdeelsleutels_absoluut!E$2</f>
        <v>1.3407256368609354E-4</v>
      </c>
      <c r="F128">
        <f>Verdeelsleutels_absoluut!F128/Verdeelsleutels_absoluut!F$2</f>
        <v>2.7052697461217617E-4</v>
      </c>
      <c r="G128">
        <f>Verdeelsleutels_absoluut!G128/Verdeelsleutels_absoluut!G$2</f>
        <v>2.8978108580356295E-4</v>
      </c>
      <c r="H128">
        <f>Verdeelsleutels_absoluut!H128/Verdeelsleutels_absoluut!H$2</f>
        <v>8.382534377055585E-5</v>
      </c>
      <c r="I128">
        <f>Verdeelsleutels_absoluut!I128/Verdeelsleutels_absoluut!I$2</f>
        <v>0</v>
      </c>
      <c r="J128">
        <f t="shared" si="6"/>
        <v>2.5682816707828183E-4</v>
      </c>
      <c r="K128">
        <f t="shared" si="7"/>
        <v>7.5343082308926371E-5</v>
      </c>
      <c r="L128">
        <f>Verdeelsleutels_absoluut!J128/Verdeelsleutels_absoluut!J$2</f>
        <v>0</v>
      </c>
      <c r="M128">
        <f>Verdeelsleutels_absoluut!K128/Verdeelsleutels_absoluut!K$2</f>
        <v>0</v>
      </c>
      <c r="N128">
        <f>Verdeelsleutels_absoluut!L128/Verdeelsleutels_absoluut!L$2</f>
        <v>4.8053201347698682E-5</v>
      </c>
      <c r="O128">
        <f>Verdeelsleutels_absoluut!M128/Verdeelsleutels_absoluut!M$2</f>
        <v>2.6785111413095728E-4</v>
      </c>
      <c r="P128">
        <f>Verdeelsleutels_absoluut!N128/Verdeelsleutels_absoluut!N$2</f>
        <v>3.5043317434050422E-3</v>
      </c>
      <c r="Q128">
        <f>Verdeelsleutels_absoluut!O128/Verdeelsleutels_absoluut!O$2</f>
        <v>6.182787821959153E-3</v>
      </c>
      <c r="R128">
        <f>Verdeelsleutels_absoluut!P128/Verdeelsleutels_absoluut!P$2</f>
        <v>8.9421913628951659E-4</v>
      </c>
      <c r="S128">
        <f>Verdeelsleutels_absoluut!Q128/Verdeelsleutels_absoluut!Q$2</f>
        <v>6.3866136577733065E-5</v>
      </c>
      <c r="T128">
        <f>Verdeelsleutels_absoluut!R128/Verdeelsleutels_absoluut!R$2</f>
        <v>2.8452200303490138E-4</v>
      </c>
      <c r="U128">
        <f>Verdeelsleutels_absoluut!S128/Verdeelsleutels_absoluut!S$2</f>
        <v>1.0267994660642776E-4</v>
      </c>
      <c r="V128">
        <f>Verdeelsleutels_absoluut!T128/Verdeelsleutels_absoluut!T$2</f>
        <v>9.9831395864761734E-5</v>
      </c>
      <c r="W128">
        <f>Verdeelsleutels_absoluut!U128/Verdeelsleutels_absoluut!U$2</f>
        <v>2.0944808453798912E-3</v>
      </c>
      <c r="X128">
        <f t="shared" si="9"/>
        <v>2.7994062943924669E-3</v>
      </c>
      <c r="Y128">
        <f t="shared" si="8"/>
        <v>4.8294352109324781E-3</v>
      </c>
      <c r="Z128">
        <v>0</v>
      </c>
    </row>
    <row r="129" spans="2:26">
      <c r="B129" t="str">
        <f>INDEX('ETLocal datasets'!B:C,MATCH(C129,'ETLocal datasets'!C:C,0),1)</f>
        <v>GM0356</v>
      </c>
      <c r="C129" t="str">
        <f>'ETLocal datasets'!C115</f>
        <v>Nieuwegein</v>
      </c>
      <c r="D129">
        <f>Verdeelsleutels_absoluut!D129/Verdeelsleutels_absoluut!D$2</f>
        <v>3.6474601009144516E-3</v>
      </c>
      <c r="E129">
        <f>Verdeelsleutels_absoluut!E129/Verdeelsleutels_absoluut!E$2</f>
        <v>8.1413922957049588E-5</v>
      </c>
      <c r="F129">
        <f>Verdeelsleutels_absoluut!F129/Verdeelsleutels_absoluut!F$2</f>
        <v>2.8622008396822661E-5</v>
      </c>
      <c r="G129">
        <f>Verdeelsleutels_absoluut!G129/Verdeelsleutels_absoluut!G$2</f>
        <v>1.8496665051291253E-6</v>
      </c>
      <c r="H129">
        <f>Verdeelsleutels_absoluut!H129/Verdeelsleutels_absoluut!H$2</f>
        <v>2.4180387626121881E-7</v>
      </c>
      <c r="I129">
        <f>Verdeelsleutels_absoluut!I129/Verdeelsleutels_absoluut!I$2</f>
        <v>0</v>
      </c>
      <c r="J129">
        <f t="shared" si="6"/>
        <v>1.5924084845102601E-6</v>
      </c>
      <c r="K129">
        <f t="shared" si="7"/>
        <v>4.8091329133357254E-7</v>
      </c>
      <c r="L129">
        <f>Verdeelsleutels_absoluut!J129/Verdeelsleutels_absoluut!J$2</f>
        <v>0</v>
      </c>
      <c r="M129">
        <f>Verdeelsleutels_absoluut!K129/Verdeelsleutels_absoluut!K$2</f>
        <v>0</v>
      </c>
      <c r="N129">
        <f>Verdeelsleutels_absoluut!L129/Verdeelsleutels_absoluut!L$2</f>
        <v>1.1469336622512886E-4</v>
      </c>
      <c r="O129">
        <f>Verdeelsleutels_absoluut!M129/Verdeelsleutels_absoluut!M$2</f>
        <v>1.484583804532184E-4</v>
      </c>
      <c r="P129">
        <f>Verdeelsleutels_absoluut!N129/Verdeelsleutels_absoluut!N$2</f>
        <v>8.1767740679450987E-3</v>
      </c>
      <c r="Q129">
        <f>Verdeelsleutels_absoluut!O129/Verdeelsleutels_absoluut!O$2</f>
        <v>2.549301139859935E-4</v>
      </c>
      <c r="R129">
        <f>Verdeelsleutels_absoluut!P129/Verdeelsleutels_absoluut!P$2</f>
        <v>0</v>
      </c>
      <c r="S129">
        <f>Verdeelsleutels_absoluut!Q129/Verdeelsleutels_absoluut!Q$2</f>
        <v>7.9832670722166342E-5</v>
      </c>
      <c r="T129">
        <f>Verdeelsleutels_absoluut!R129/Verdeelsleutels_absoluut!R$2</f>
        <v>1.8019726858877086E-3</v>
      </c>
      <c r="U129">
        <f>Verdeelsleutels_absoluut!S129/Verdeelsleutels_absoluut!S$2</f>
        <v>1.5495337396970008E-3</v>
      </c>
      <c r="V129">
        <f>Verdeelsleutels_absoluut!T129/Verdeelsleutels_absoluut!T$2</f>
        <v>1.0537758452391517E-3</v>
      </c>
      <c r="W129">
        <f>Verdeelsleutels_absoluut!U129/Verdeelsleutels_absoluut!U$2</f>
        <v>2.2288437675363373E-3</v>
      </c>
      <c r="X129">
        <f t="shared" si="9"/>
        <v>5.2028089177407182E-3</v>
      </c>
      <c r="Y129">
        <f t="shared" si="8"/>
        <v>2.2340816354878834E-3</v>
      </c>
      <c r="Z129">
        <v>0</v>
      </c>
    </row>
    <row r="130" spans="2:26">
      <c r="B130" t="str">
        <f>INDEX('ETLocal datasets'!B:C,MATCH(C130,'ETLocal datasets'!C:C,0),1)</f>
        <v>GM0358</v>
      </c>
      <c r="C130" t="str">
        <f>'ETLocal datasets'!C116</f>
        <v>Aalsmeer</v>
      </c>
      <c r="D130">
        <f>Verdeelsleutels_absoluut!D130/Verdeelsleutels_absoluut!D$2</f>
        <v>1.8358813072183152E-3</v>
      </c>
      <c r="E130">
        <f>Verdeelsleutels_absoluut!E130/Verdeelsleutels_absoluut!E$2</f>
        <v>2.4901452367949423E-4</v>
      </c>
      <c r="F130">
        <f>Verdeelsleutels_absoluut!F130/Verdeelsleutels_absoluut!F$2</f>
        <v>7.1459955557933325E-5</v>
      </c>
      <c r="G130">
        <f>Verdeelsleutels_absoluut!G130/Verdeelsleutels_absoluut!G$2</f>
        <v>1.0481443529065043E-5</v>
      </c>
      <c r="H130">
        <f>Verdeelsleutels_absoluut!H130/Verdeelsleutels_absoluut!H$2</f>
        <v>0</v>
      </c>
      <c r="I130">
        <f>Verdeelsleutels_absoluut!I130/Verdeelsleutels_absoluut!I$2</f>
        <v>0</v>
      </c>
      <c r="J130">
        <f t="shared" si="6"/>
        <v>8.8044125644146355E-6</v>
      </c>
      <c r="K130">
        <f t="shared" si="7"/>
        <v>2.7251753175569114E-6</v>
      </c>
      <c r="L130">
        <f>Verdeelsleutels_absoluut!J130/Verdeelsleutels_absoluut!J$2</f>
        <v>5.454545671555427E-4</v>
      </c>
      <c r="M130">
        <f>Verdeelsleutels_absoluut!K130/Verdeelsleutels_absoluut!K$2</f>
        <v>6.1371665816989862E-4</v>
      </c>
      <c r="N130">
        <f>Verdeelsleutels_absoluut!L130/Verdeelsleutels_absoluut!L$2</f>
        <v>3.6094297382215193E-4</v>
      </c>
      <c r="O130">
        <f>Verdeelsleutels_absoluut!M130/Verdeelsleutels_absoluut!M$2</f>
        <v>3.5728387344012498E-4</v>
      </c>
      <c r="P130">
        <f>Verdeelsleutels_absoluut!N130/Verdeelsleutels_absoluut!N$2</f>
        <v>1.5250332587040461E-3</v>
      </c>
      <c r="Q130">
        <f>Verdeelsleutels_absoluut!O130/Verdeelsleutels_absoluut!O$2</f>
        <v>1.3772086617634132E-4</v>
      </c>
      <c r="R130">
        <f>Verdeelsleutels_absoluut!P130/Verdeelsleutels_absoluut!P$2</f>
        <v>0</v>
      </c>
      <c r="S130">
        <f>Verdeelsleutels_absoluut!Q130/Verdeelsleutels_absoluut!Q$2</f>
        <v>1.4369880729989942E-3</v>
      </c>
      <c r="T130">
        <f>Verdeelsleutels_absoluut!R130/Verdeelsleutels_absoluut!R$2</f>
        <v>2.9400606980273143E-3</v>
      </c>
      <c r="U130">
        <f>Verdeelsleutels_absoluut!S130/Verdeelsleutels_absoluut!S$2</f>
        <v>1.107076515229303E-2</v>
      </c>
      <c r="V130">
        <f>Verdeelsleutels_absoluut!T130/Verdeelsleutels_absoluut!T$2</f>
        <v>7.248868577513533E-3</v>
      </c>
      <c r="W130">
        <f>Verdeelsleutels_absoluut!U130/Verdeelsleutels_absoluut!U$2</f>
        <v>1.0907107798582077E-3</v>
      </c>
      <c r="X130">
        <f t="shared" si="9"/>
        <v>1.3078720192811269E-3</v>
      </c>
      <c r="Y130">
        <f t="shared" si="8"/>
        <v>6.057813274182556E-4</v>
      </c>
      <c r="Z130">
        <v>0</v>
      </c>
    </row>
    <row r="131" spans="2:26">
      <c r="B131" t="str">
        <f>INDEX('ETLocal datasets'!B:C,MATCH(C131,'ETLocal datasets'!C:C,0),1)</f>
        <v>GM0361</v>
      </c>
      <c r="C131" t="str">
        <f>'ETLocal datasets'!C117</f>
        <v>Alkmaar</v>
      </c>
      <c r="D131">
        <f>Verdeelsleutels_absoluut!D131/Verdeelsleutels_absoluut!D$2</f>
        <v>6.2815053879540428E-3</v>
      </c>
      <c r="E131">
        <f>Verdeelsleutels_absoluut!E131/Verdeelsleutels_absoluut!E$2</f>
        <v>3.3355392244527908E-3</v>
      </c>
      <c r="F131">
        <f>Verdeelsleutels_absoluut!F131/Verdeelsleutels_absoluut!F$2</f>
        <v>4.7638459075310512E-3</v>
      </c>
      <c r="G131">
        <f>Verdeelsleutels_absoluut!G131/Verdeelsleutels_absoluut!G$2</f>
        <v>3.8695023287301298E-3</v>
      </c>
      <c r="H131">
        <f>Verdeelsleutels_absoluut!H131/Verdeelsleutels_absoluut!H$2</f>
        <v>8.0601292087072931E-8</v>
      </c>
      <c r="I131">
        <f>Verdeelsleutels_absoluut!I131/Verdeelsleutels_absoluut!I$2</f>
        <v>1.7819827558856641E-3</v>
      </c>
      <c r="J131">
        <f t="shared" ref="J131:J194" si="10">(0.84*G131)+(0.16*H131)</f>
        <v>3.2503948523400429E-3</v>
      </c>
      <c r="K131">
        <f t="shared" ref="K131:K194" si="11">(0.26*G131)+(0.74*I131)</f>
        <v>2.3247378448252249E-3</v>
      </c>
      <c r="L131">
        <f>Verdeelsleutels_absoluut!J131/Verdeelsleutels_absoluut!J$2</f>
        <v>2.21159746216819E-3</v>
      </c>
      <c r="M131">
        <f>Verdeelsleutels_absoluut!K131/Verdeelsleutels_absoluut!K$2</f>
        <v>2.5108693102353402E-3</v>
      </c>
      <c r="N131">
        <f>Verdeelsleutels_absoluut!L131/Verdeelsleutels_absoluut!L$2</f>
        <v>2.4351503746660721E-3</v>
      </c>
      <c r="O131">
        <f>Verdeelsleutels_absoluut!M131/Verdeelsleutels_absoluut!M$2</f>
        <v>3.5008453631573699E-3</v>
      </c>
      <c r="P131">
        <f>Verdeelsleutels_absoluut!N131/Verdeelsleutels_absoluut!N$2</f>
        <v>7.3980336805217562E-3</v>
      </c>
      <c r="Q131">
        <f>Verdeelsleutels_absoluut!O131/Verdeelsleutels_absoluut!O$2</f>
        <v>2.637208075717174E-5</v>
      </c>
      <c r="R131">
        <f>Verdeelsleutels_absoluut!P131/Verdeelsleutels_absoluut!P$2</f>
        <v>2.1040450265635685E-5</v>
      </c>
      <c r="S131">
        <f>Verdeelsleutels_absoluut!Q131/Verdeelsleutels_absoluut!Q$2</f>
        <v>2.5706119972537561E-3</v>
      </c>
      <c r="T131">
        <f>Verdeelsleutels_absoluut!R131/Verdeelsleutels_absoluut!R$2</f>
        <v>1.4226100151745068E-3</v>
      </c>
      <c r="U131">
        <f>Verdeelsleutels_absoluut!S131/Verdeelsleutels_absoluut!S$2</f>
        <v>6.2914803647938465E-3</v>
      </c>
      <c r="V131">
        <f>Verdeelsleutels_absoluut!T131/Verdeelsleutels_absoluut!T$2</f>
        <v>4.7142603602804154E-3</v>
      </c>
      <c r="W131">
        <f>Verdeelsleutels_absoluut!U131/Verdeelsleutels_absoluut!U$2</f>
        <v>4.1731542881531421E-3</v>
      </c>
      <c r="X131">
        <f t="shared" si="9"/>
        <v>5.7855939843374487E-3</v>
      </c>
      <c r="Y131">
        <f t="shared" ref="Y131:Y194" si="12">(0.4*X131)+(0.6*Q131)</f>
        <v>2.3300608421892824E-3</v>
      </c>
      <c r="Z131">
        <v>0</v>
      </c>
    </row>
    <row r="132" spans="2:26">
      <c r="B132" t="str">
        <f>INDEX('ETLocal datasets'!B:C,MATCH(C132,'ETLocal datasets'!C:C,0),1)</f>
        <v>GM0362</v>
      </c>
      <c r="C132" t="str">
        <f>'ETLocal datasets'!C118</f>
        <v>Amstelveen</v>
      </c>
      <c r="D132">
        <f>Verdeelsleutels_absoluut!D132/Verdeelsleutels_absoluut!D$2</f>
        <v>5.2561707698278275E-3</v>
      </c>
      <c r="E132">
        <f>Verdeelsleutels_absoluut!E132/Verdeelsleutels_absoluut!E$2</f>
        <v>5.6601818368687674E-4</v>
      </c>
      <c r="F132">
        <f>Verdeelsleutels_absoluut!F132/Verdeelsleutels_absoluut!F$2</f>
        <v>9.4672009480568616E-4</v>
      </c>
      <c r="G132">
        <f>Verdeelsleutels_absoluut!G132/Verdeelsleutels_absoluut!G$2</f>
        <v>5.4318539700625313E-4</v>
      </c>
      <c r="H132">
        <f>Verdeelsleutels_absoluut!H132/Verdeelsleutels_absoluut!H$2</f>
        <v>8.0601292087072928E-7</v>
      </c>
      <c r="I132">
        <f>Verdeelsleutels_absoluut!I132/Verdeelsleutels_absoluut!I$2</f>
        <v>0</v>
      </c>
      <c r="J132">
        <f t="shared" si="10"/>
        <v>4.5640469555259191E-4</v>
      </c>
      <c r="K132">
        <f t="shared" si="11"/>
        <v>1.4122820322162583E-4</v>
      </c>
      <c r="L132">
        <f>Verdeelsleutels_absoluut!J132/Verdeelsleutels_absoluut!J$2</f>
        <v>4.3397654402134651E-4</v>
      </c>
      <c r="M132">
        <f>Verdeelsleutels_absoluut!K132/Verdeelsleutels_absoluut!K$2</f>
        <v>0</v>
      </c>
      <c r="N132">
        <f>Verdeelsleutels_absoluut!L132/Verdeelsleutels_absoluut!L$2</f>
        <v>3.2602787913609379E-4</v>
      </c>
      <c r="O132">
        <f>Verdeelsleutels_absoluut!M132/Verdeelsleutels_absoluut!M$2</f>
        <v>7.1322625549061246E-4</v>
      </c>
      <c r="P132">
        <f>Verdeelsleutels_absoluut!N132/Verdeelsleutels_absoluut!N$2</f>
        <v>6.8139783899542486E-3</v>
      </c>
      <c r="Q132">
        <f>Verdeelsleutels_absoluut!O132/Verdeelsleutels_absoluut!O$2</f>
        <v>1.2043250212441761E-3</v>
      </c>
      <c r="R132">
        <f>Verdeelsleutels_absoluut!P132/Verdeelsleutels_absoluut!P$2</f>
        <v>0</v>
      </c>
      <c r="S132">
        <f>Verdeelsleutels_absoluut!Q132/Verdeelsleutels_absoluut!Q$2</f>
        <v>5.1092909262186452E-4</v>
      </c>
      <c r="T132">
        <f>Verdeelsleutels_absoluut!R132/Verdeelsleutels_absoluut!R$2</f>
        <v>3.129742033383915E-3</v>
      </c>
      <c r="U132">
        <f>Verdeelsleutels_absoluut!S132/Verdeelsleutels_absoluut!S$2</f>
        <v>2.4456496373530976E-3</v>
      </c>
      <c r="V132">
        <f>Verdeelsleutels_absoluut!T132/Verdeelsleutels_absoluut!T$2</f>
        <v>1.8136036915431715E-3</v>
      </c>
      <c r="W132">
        <f>Verdeelsleutels_absoluut!U132/Verdeelsleutels_absoluut!U$2</f>
        <v>2.4659548066359475E-3</v>
      </c>
      <c r="X132">
        <f t="shared" si="9"/>
        <v>4.6399665982950981E-3</v>
      </c>
      <c r="Y132">
        <f t="shared" si="12"/>
        <v>2.5785816520645451E-3</v>
      </c>
      <c r="Z132">
        <v>0</v>
      </c>
    </row>
    <row r="133" spans="2:26">
      <c r="B133" t="str">
        <f>INDEX('ETLocal datasets'!B:C,MATCH(C133,'ETLocal datasets'!C:C,0),1)</f>
        <v>GM0363</v>
      </c>
      <c r="C133" t="str">
        <f>'ETLocal datasets'!C119</f>
        <v>Amsterdam</v>
      </c>
      <c r="D133">
        <f>Verdeelsleutels_absoluut!D133/Verdeelsleutels_absoluut!D$2</f>
        <v>4.9933853765874101E-2</v>
      </c>
      <c r="E133">
        <f>Verdeelsleutels_absoluut!E133/Verdeelsleutels_absoluut!E$2</f>
        <v>9.7703493455769956E-4</v>
      </c>
      <c r="F133">
        <f>Verdeelsleutels_absoluut!F133/Verdeelsleutels_absoluut!F$2</f>
        <v>2.287479101326853E-3</v>
      </c>
      <c r="G133">
        <f>Verdeelsleutels_absoluut!G133/Verdeelsleutels_absoluut!G$2</f>
        <v>7.8919104218842676E-4</v>
      </c>
      <c r="H133">
        <f>Verdeelsleutels_absoluut!H133/Verdeelsleutels_absoluut!H$2</f>
        <v>1.8425455371104873E-4</v>
      </c>
      <c r="I133">
        <f>Verdeelsleutels_absoluut!I133/Verdeelsleutels_absoluut!I$2</f>
        <v>0</v>
      </c>
      <c r="J133">
        <f t="shared" si="10"/>
        <v>6.9240120403204629E-4</v>
      </c>
      <c r="K133">
        <f t="shared" si="11"/>
        <v>2.0518967096899097E-4</v>
      </c>
      <c r="L133">
        <f>Verdeelsleutels_absoluut!J133/Verdeelsleutels_absoluut!J$2</f>
        <v>1.4519594769031024E-4</v>
      </c>
      <c r="M133">
        <f>Verdeelsleutels_absoluut!K133/Verdeelsleutels_absoluut!K$2</f>
        <v>0</v>
      </c>
      <c r="N133">
        <f>Verdeelsleutels_absoluut!L133/Verdeelsleutels_absoluut!L$2</f>
        <v>1.5094532088728374E-4</v>
      </c>
      <c r="O133">
        <f>Verdeelsleutels_absoluut!M133/Verdeelsleutels_absoluut!M$2</f>
        <v>1.2122610524357683E-3</v>
      </c>
      <c r="P133">
        <f>Verdeelsleutels_absoluut!N133/Verdeelsleutels_absoluut!N$2</f>
        <v>4.96446996982381E-2</v>
      </c>
      <c r="Q133">
        <f>Verdeelsleutels_absoluut!O133/Verdeelsleutels_absoluut!O$2</f>
        <v>5.6553462068157181E-4</v>
      </c>
      <c r="R133">
        <f>Verdeelsleutels_absoluut!P133/Verdeelsleutels_absoluut!P$2</f>
        <v>4.9445058124243863E-4</v>
      </c>
      <c r="S133">
        <f>Verdeelsleutels_absoluut!Q133/Verdeelsleutels_absoluut!Q$2</f>
        <v>4.3907968897191488E-3</v>
      </c>
      <c r="T133">
        <f>Verdeelsleutels_absoluut!R133/Verdeelsleutels_absoluut!R$2</f>
        <v>3.3668437025796659E-2</v>
      </c>
      <c r="U133">
        <f>Verdeelsleutels_absoluut!S133/Verdeelsleutels_absoluut!S$2</f>
        <v>2.5697990273408695E-2</v>
      </c>
      <c r="V133">
        <f>Verdeelsleutels_absoluut!T133/Verdeelsleutels_absoluut!T$2</f>
        <v>1.8762756233916052E-2</v>
      </c>
      <c r="W133">
        <f>Verdeelsleutels_absoluut!U133/Verdeelsleutels_absoluut!U$2</f>
        <v>1.3586462540407672E-2</v>
      </c>
      <c r="X133">
        <f t="shared" si="9"/>
        <v>3.1615581119322889E-2</v>
      </c>
      <c r="Y133">
        <f t="shared" si="12"/>
        <v>1.2985553220138099E-2</v>
      </c>
      <c r="Z133">
        <v>0</v>
      </c>
    </row>
    <row r="134" spans="2:26">
      <c r="B134" t="str">
        <f>INDEX('ETLocal datasets'!B:C,MATCH(C134,'ETLocal datasets'!C:C,0),1)</f>
        <v>GM0370</v>
      </c>
      <c r="C134" t="str">
        <f>'ETLocal datasets'!C120</f>
        <v>Beemster</v>
      </c>
      <c r="D134">
        <f>Verdeelsleutels_absoluut!D134/Verdeelsleutels_absoluut!D$2</f>
        <v>5.6404976622428569E-4</v>
      </c>
      <c r="E134">
        <f>Verdeelsleutels_absoluut!E134/Verdeelsleutels_absoluut!E$2</f>
        <v>3.1785585686711906E-3</v>
      </c>
      <c r="F134">
        <f>Verdeelsleutels_absoluut!F134/Verdeelsleutels_absoluut!F$2</f>
        <v>3.3768997254773519E-3</v>
      </c>
      <c r="G134">
        <f>Verdeelsleutels_absoluut!G134/Verdeelsleutels_absoluut!G$2</f>
        <v>3.7690037819514475E-3</v>
      </c>
      <c r="H134">
        <f>Verdeelsleutels_absoluut!H134/Verdeelsleutels_absoluut!H$2</f>
        <v>1.9844038111837355E-4</v>
      </c>
      <c r="I134">
        <f>Verdeelsleutels_absoluut!I134/Verdeelsleutels_absoluut!I$2</f>
        <v>0</v>
      </c>
      <c r="J134">
        <f t="shared" si="10"/>
        <v>3.1977136378181555E-3</v>
      </c>
      <c r="K134">
        <f t="shared" si="11"/>
        <v>9.7994098330737639E-4</v>
      </c>
      <c r="L134">
        <f>Verdeelsleutels_absoluut!J134/Verdeelsleutels_absoluut!J$2</f>
        <v>2.4945296397266615E-3</v>
      </c>
      <c r="M134">
        <f>Verdeelsleutels_absoluut!K134/Verdeelsleutels_absoluut!K$2</f>
        <v>9.8558104512560304E-4</v>
      </c>
      <c r="N134">
        <f>Verdeelsleutels_absoluut!L134/Verdeelsleutels_absoluut!L$2</f>
        <v>3.0535264812645941E-3</v>
      </c>
      <c r="O134">
        <f>Verdeelsleutels_absoluut!M134/Verdeelsleutels_absoluut!M$2</f>
        <v>2.8967270740239419E-3</v>
      </c>
      <c r="P134">
        <f>Verdeelsleutels_absoluut!N134/Verdeelsleutels_absoluut!N$2</f>
        <v>6.4895032285278557E-5</v>
      </c>
      <c r="Q134">
        <f>Verdeelsleutels_absoluut!O134/Verdeelsleutels_absoluut!O$2</f>
        <v>5.274416151434348E-5</v>
      </c>
      <c r="R134">
        <f>Verdeelsleutels_absoluut!P134/Verdeelsleutels_absoluut!P$2</f>
        <v>0</v>
      </c>
      <c r="S134">
        <f>Verdeelsleutels_absoluut!Q134/Verdeelsleutels_absoluut!Q$2</f>
        <v>0</v>
      </c>
      <c r="T134">
        <f>Verdeelsleutels_absoluut!R134/Verdeelsleutels_absoluut!R$2</f>
        <v>0</v>
      </c>
      <c r="U134">
        <f>Verdeelsleutels_absoluut!S134/Verdeelsleutels_absoluut!S$2</f>
        <v>1.390846549487067E-3</v>
      </c>
      <c r="V134">
        <f>Verdeelsleutels_absoluut!T134/Verdeelsleutels_absoluut!T$2</f>
        <v>8.26382110213861E-4</v>
      </c>
      <c r="W134">
        <f>Verdeelsleutels_absoluut!U134/Verdeelsleutels_absoluut!U$2</f>
        <v>1.1539403902847704E-3</v>
      </c>
      <c r="X134">
        <f t="shared" si="9"/>
        <v>6.0941771128502449E-4</v>
      </c>
      <c r="Y134">
        <f t="shared" si="12"/>
        <v>2.754135814226159E-4</v>
      </c>
      <c r="Z134">
        <v>0</v>
      </c>
    </row>
    <row r="135" spans="2:26">
      <c r="B135" t="str">
        <f>INDEX('ETLocal datasets'!B:C,MATCH(C135,'ETLocal datasets'!C:C,0),1)</f>
        <v>GM0373</v>
      </c>
      <c r="C135" t="str">
        <f>'ETLocal datasets'!C121</f>
        <v>Bergen (NH.)</v>
      </c>
      <c r="D135">
        <f>Verdeelsleutels_absoluut!D135/Verdeelsleutels_absoluut!D$2</f>
        <v>1.7343893816995015E-3</v>
      </c>
      <c r="E135">
        <f>Verdeelsleutels_absoluut!E135/Verdeelsleutels_absoluut!E$2</f>
        <v>1.5135344214441456E-3</v>
      </c>
      <c r="F135">
        <f>Verdeelsleutels_absoluut!F135/Verdeelsleutels_absoluut!F$2</f>
        <v>2.5403239051920907E-3</v>
      </c>
      <c r="G135">
        <f>Verdeelsleutels_absoluut!G135/Verdeelsleutels_absoluut!G$2</f>
        <v>1.1387780116578314E-3</v>
      </c>
      <c r="H135">
        <f>Verdeelsleutels_absoluut!H135/Verdeelsleutels_absoluut!H$2</f>
        <v>1.047816797131948E-6</v>
      </c>
      <c r="I135">
        <f>Verdeelsleutels_absoluut!I135/Verdeelsleutels_absoluut!I$2</f>
        <v>0</v>
      </c>
      <c r="J135">
        <f t="shared" si="10"/>
        <v>9.5674118048011945E-4</v>
      </c>
      <c r="K135">
        <f t="shared" si="11"/>
        <v>2.9608228303103619E-4</v>
      </c>
      <c r="L135">
        <f>Verdeelsleutels_absoluut!J135/Verdeelsleutels_absoluut!J$2</f>
        <v>3.2960017225383618E-4</v>
      </c>
      <c r="M135">
        <f>Verdeelsleutels_absoluut!K135/Verdeelsleutels_absoluut!K$2</f>
        <v>6.4427859134928787E-6</v>
      </c>
      <c r="N135">
        <f>Verdeelsleutels_absoluut!L135/Verdeelsleutels_absoluut!L$2</f>
        <v>8.6625760533878078E-4</v>
      </c>
      <c r="O135">
        <f>Verdeelsleutels_absoluut!M135/Verdeelsleutels_absoluut!M$2</f>
        <v>1.8646730315961468E-3</v>
      </c>
      <c r="P135">
        <f>Verdeelsleutels_absoluut!N135/Verdeelsleutels_absoluut!N$2</f>
        <v>1.0707680327070963E-3</v>
      </c>
      <c r="Q135">
        <f>Verdeelsleutels_absoluut!O135/Verdeelsleutels_absoluut!O$2</f>
        <v>4.9989744190816659E-3</v>
      </c>
      <c r="R135">
        <f>Verdeelsleutels_absoluut!P135/Verdeelsleutels_absoluut!P$2</f>
        <v>2.8930619115249065E-2</v>
      </c>
      <c r="S135">
        <f>Verdeelsleutels_absoluut!Q135/Verdeelsleutels_absoluut!Q$2</f>
        <v>7.6639363893279684E-4</v>
      </c>
      <c r="T135">
        <f>Verdeelsleutels_absoluut!R135/Verdeelsleutels_absoluut!R$2</f>
        <v>9.4840667678300458E-5</v>
      </c>
      <c r="U135">
        <f>Verdeelsleutels_absoluut!S135/Verdeelsleutels_absoluut!S$2</f>
        <v>8.4010865405259084E-4</v>
      </c>
      <c r="V135">
        <f>Verdeelsleutels_absoluut!T135/Verdeelsleutels_absoluut!T$2</f>
        <v>7.7092022362232674E-4</v>
      </c>
      <c r="W135">
        <f>Verdeelsleutels_absoluut!U135/Verdeelsleutels_absoluut!U$2</f>
        <v>2.1498067545031338E-3</v>
      </c>
      <c r="X135">
        <f t="shared" si="9"/>
        <v>1.610287393605115E-3</v>
      </c>
      <c r="Y135">
        <f t="shared" si="12"/>
        <v>3.6434996088910454E-3</v>
      </c>
      <c r="Z135">
        <v>0</v>
      </c>
    </row>
    <row r="136" spans="2:26">
      <c r="B136" t="str">
        <f>INDEX('ETLocal datasets'!B:C,MATCH(C136,'ETLocal datasets'!C:C,0),1)</f>
        <v>GM0375</v>
      </c>
      <c r="C136" t="str">
        <f>'ETLocal datasets'!C122</f>
        <v>Beverwijk</v>
      </c>
      <c r="D136">
        <f>Verdeelsleutels_absoluut!D136/Verdeelsleutels_absoluut!D$2</f>
        <v>2.3825721352124731E-3</v>
      </c>
      <c r="E136">
        <f>Verdeelsleutels_absoluut!E136/Verdeelsleutels_absoluut!E$2</f>
        <v>1.1828401934379427E-4</v>
      </c>
      <c r="F136">
        <f>Verdeelsleutels_absoluut!F136/Verdeelsleutels_absoluut!F$2</f>
        <v>1.9868675731774956E-4</v>
      </c>
      <c r="G136">
        <f>Verdeelsleutels_absoluut!G136/Verdeelsleutels_absoluut!G$2</f>
        <v>1.5783820843768534E-4</v>
      </c>
      <c r="H136">
        <f>Verdeelsleutels_absoluut!H136/Verdeelsleutels_absoluut!H$2</f>
        <v>0</v>
      </c>
      <c r="I136">
        <f>Verdeelsleutels_absoluut!I136/Verdeelsleutels_absoluut!I$2</f>
        <v>0</v>
      </c>
      <c r="J136">
        <f t="shared" si="10"/>
        <v>1.3258409508765568E-4</v>
      </c>
      <c r="K136">
        <f t="shared" si="11"/>
        <v>4.1037934193798193E-5</v>
      </c>
      <c r="L136">
        <f>Verdeelsleutels_absoluut!J136/Verdeelsleutels_absoluut!J$2</f>
        <v>1.9084942076186276E-4</v>
      </c>
      <c r="M136">
        <f>Verdeelsleutels_absoluut!K136/Verdeelsleutels_absoluut!K$2</f>
        <v>0</v>
      </c>
      <c r="N136">
        <f>Verdeelsleutels_absoluut!L136/Verdeelsleutels_absoluut!L$2</f>
        <v>6.7599016170630618E-5</v>
      </c>
      <c r="O136">
        <f>Verdeelsleutels_absoluut!M136/Verdeelsleutels_absoluut!M$2</f>
        <v>1.7171089787360199E-4</v>
      </c>
      <c r="P136">
        <f>Verdeelsleutels_absoluut!N136/Verdeelsleutels_absoluut!N$2</f>
        <v>2.2064310976994709E-3</v>
      </c>
      <c r="Q136">
        <f>Verdeelsleutels_absoluut!O136/Verdeelsleutels_absoluut!O$2</f>
        <v>2.9302311952413045E-4</v>
      </c>
      <c r="R136">
        <f>Verdeelsleutels_absoluut!P136/Verdeelsleutels_absoluut!P$2</f>
        <v>1.3676292672663195E-3</v>
      </c>
      <c r="S136">
        <f>Verdeelsleutels_absoluut!Q136/Verdeelsleutels_absoluut!Q$2</f>
        <v>0</v>
      </c>
      <c r="T136">
        <f>Verdeelsleutels_absoluut!R136/Verdeelsleutels_absoluut!R$2</f>
        <v>9.4840667678300458E-5</v>
      </c>
      <c r="U136">
        <f>Verdeelsleutels_absoluut!S136/Verdeelsleutels_absoluut!S$2</f>
        <v>4.6672703002921713E-4</v>
      </c>
      <c r="V136">
        <f>Verdeelsleutels_absoluut!T136/Verdeelsleutels_absoluut!T$2</f>
        <v>2.828556216168249E-4</v>
      </c>
      <c r="W136">
        <f>Verdeelsleutels_absoluut!U136/Verdeelsleutels_absoluut!U$2</f>
        <v>1.3436292215644587E-3</v>
      </c>
      <c r="X136">
        <f t="shared" si="9"/>
        <v>1.7750301596319647E-3</v>
      </c>
      <c r="Y136">
        <f t="shared" si="12"/>
        <v>8.858259355672642E-4</v>
      </c>
      <c r="Z136">
        <v>0</v>
      </c>
    </row>
    <row r="137" spans="2:26">
      <c r="B137" t="str">
        <f>INDEX('ETLocal datasets'!B:C,MATCH(C137,'ETLocal datasets'!C:C,0),1)</f>
        <v>GM0376</v>
      </c>
      <c r="C137" t="str">
        <f>'ETLocal datasets'!C123</f>
        <v>Blaricum</v>
      </c>
      <c r="D137">
        <f>Verdeelsleutels_absoluut!D137/Verdeelsleutels_absoluut!D$2</f>
        <v>6.4818275351297171E-4</v>
      </c>
      <c r="E137">
        <f>Verdeelsleutels_absoluut!E137/Verdeelsleutels_absoluut!E$2</f>
        <v>9.4691681594484634E-5</v>
      </c>
      <c r="F137">
        <f>Verdeelsleutels_absoluut!F137/Verdeelsleutels_absoluut!F$2</f>
        <v>2.1404348129151746E-4</v>
      </c>
      <c r="G137">
        <f>Verdeelsleutels_absoluut!G137/Verdeelsleutels_absoluut!G$2</f>
        <v>1.8496665051291253E-6</v>
      </c>
      <c r="H137">
        <f>Verdeelsleutels_absoluut!H137/Verdeelsleutels_absoluut!H$2</f>
        <v>0</v>
      </c>
      <c r="I137">
        <f>Verdeelsleutels_absoluut!I137/Verdeelsleutels_absoluut!I$2</f>
        <v>0</v>
      </c>
      <c r="J137">
        <f t="shared" si="10"/>
        <v>1.5537198643084652E-6</v>
      </c>
      <c r="K137">
        <f t="shared" si="11"/>
        <v>4.8091329133357254E-7</v>
      </c>
      <c r="L137">
        <f>Verdeelsleutels_absoluut!J137/Verdeelsleutels_absoluut!J$2</f>
        <v>6.5048739409140217E-5</v>
      </c>
      <c r="M137">
        <f>Verdeelsleutels_absoluut!K137/Verdeelsleutels_absoluut!K$2</f>
        <v>0</v>
      </c>
      <c r="N137">
        <f>Verdeelsleutels_absoluut!L137/Verdeelsleutels_absoluut!L$2</f>
        <v>1.9453617583201116E-5</v>
      </c>
      <c r="O137">
        <f>Verdeelsleutels_absoluut!M137/Verdeelsleutels_absoluut!M$2</f>
        <v>1.4711688906358087E-4</v>
      </c>
      <c r="P137">
        <f>Verdeelsleutels_absoluut!N137/Verdeelsleutels_absoluut!N$2</f>
        <v>9.0853045199389983E-4</v>
      </c>
      <c r="Q137">
        <f>Verdeelsleutels_absoluut!O137/Verdeelsleutels_absoluut!O$2</f>
        <v>4.395346792861957E-4</v>
      </c>
      <c r="R137">
        <f>Verdeelsleutels_absoluut!P137/Verdeelsleutels_absoluut!P$2</f>
        <v>9.8890116248487726E-4</v>
      </c>
      <c r="S137">
        <f>Verdeelsleutels_absoluut!Q137/Verdeelsleutels_absoluut!Q$2</f>
        <v>3.352972170330986E-4</v>
      </c>
      <c r="T137">
        <f>Verdeelsleutels_absoluut!R137/Verdeelsleutels_absoluut!R$2</f>
        <v>0</v>
      </c>
      <c r="U137">
        <f>Verdeelsleutels_absoluut!S137/Verdeelsleutels_absoluut!S$2</f>
        <v>1.8669081201168684E-5</v>
      </c>
      <c r="V137">
        <f>Verdeelsleutels_absoluut!T137/Verdeelsleutels_absoluut!T$2</f>
        <v>1.2756233916052888E-4</v>
      </c>
      <c r="W137">
        <f>Verdeelsleutels_absoluut!U137/Verdeelsleutels_absoluut!U$2</f>
        <v>6.8762201338887002E-4</v>
      </c>
      <c r="X137">
        <f t="shared" si="9"/>
        <v>7.9807623269138493E-4</v>
      </c>
      <c r="Y137">
        <f t="shared" si="12"/>
        <v>5.8295130064827142E-4</v>
      </c>
      <c r="Z137">
        <v>0</v>
      </c>
    </row>
    <row r="138" spans="2:26">
      <c r="B138" t="str">
        <f>INDEX('ETLocal datasets'!B:C,MATCH(C138,'ETLocal datasets'!C:C,0),1)</f>
        <v>GM0377</v>
      </c>
      <c r="C138" t="str">
        <f>'ETLocal datasets'!C124</f>
        <v>Bloemendaal</v>
      </c>
      <c r="D138">
        <f>Verdeelsleutels_absoluut!D138/Verdeelsleutels_absoluut!D$2</f>
        <v>1.3545758132243054E-3</v>
      </c>
      <c r="E138">
        <f>Verdeelsleutels_absoluut!E138/Verdeelsleutels_absoluut!E$2</f>
        <v>8.6254536838499508E-5</v>
      </c>
      <c r="F138">
        <f>Verdeelsleutels_absoluut!F138/Verdeelsleutels_absoluut!F$2</f>
        <v>1.6247413964246447E-4</v>
      </c>
      <c r="G138">
        <f>Verdeelsleutels_absoluut!G138/Verdeelsleutels_absoluut!G$2</f>
        <v>6.9670771693197044E-5</v>
      </c>
      <c r="H138">
        <f>Verdeelsleutels_absoluut!H138/Verdeelsleutels_absoluut!H$2</f>
        <v>0</v>
      </c>
      <c r="I138">
        <f>Verdeelsleutels_absoluut!I138/Verdeelsleutels_absoluut!I$2</f>
        <v>0</v>
      </c>
      <c r="J138">
        <f t="shared" si="10"/>
        <v>5.8523448222285515E-5</v>
      </c>
      <c r="K138">
        <f t="shared" si="11"/>
        <v>1.8114400640231233E-5</v>
      </c>
      <c r="L138">
        <f>Verdeelsleutels_absoluut!J138/Verdeelsleutels_absoluut!J$2</f>
        <v>0</v>
      </c>
      <c r="M138">
        <f>Verdeelsleutels_absoluut!K138/Verdeelsleutels_absoluut!K$2</f>
        <v>0</v>
      </c>
      <c r="N138">
        <f>Verdeelsleutels_absoluut!L138/Verdeelsleutels_absoluut!L$2</f>
        <v>3.8206536144448072E-5</v>
      </c>
      <c r="O138">
        <f>Verdeelsleutels_absoluut!M138/Verdeelsleutels_absoluut!M$2</f>
        <v>1.9004461353198138E-4</v>
      </c>
      <c r="P138">
        <f>Verdeelsleutels_absoluut!N138/Verdeelsleutels_absoluut!N$2</f>
        <v>7.4629287128070347E-4</v>
      </c>
      <c r="Q138">
        <f>Verdeelsleutels_absoluut!O138/Verdeelsleutels_absoluut!O$2</f>
        <v>3.1939520028130219E-3</v>
      </c>
      <c r="R138">
        <f>Verdeelsleutels_absoluut!P138/Verdeelsleutels_absoluut!P$2</f>
        <v>1.5569933196570407E-2</v>
      </c>
      <c r="S138">
        <f>Verdeelsleutels_absoluut!Q138/Verdeelsleutels_absoluut!Q$2</f>
        <v>3.1933068288866537E-4</v>
      </c>
      <c r="T138">
        <f>Verdeelsleutels_absoluut!R138/Verdeelsleutels_absoluut!R$2</f>
        <v>2.8452200303490138E-4</v>
      </c>
      <c r="U138">
        <f>Verdeelsleutels_absoluut!S138/Verdeelsleutels_absoluut!S$2</f>
        <v>6.4408330144031958E-4</v>
      </c>
      <c r="V138">
        <f>Verdeelsleutels_absoluut!T138/Verdeelsleutels_absoluut!T$2</f>
        <v>5.1024935664211553E-4</v>
      </c>
      <c r="W138">
        <f>Verdeelsleutels_absoluut!U138/Verdeelsleutels_absoluut!U$2</f>
        <v>1.0274811694316449E-3</v>
      </c>
      <c r="X138">
        <f t="shared" si="9"/>
        <v>8.8688702035617426E-4</v>
      </c>
      <c r="Y138">
        <f t="shared" si="12"/>
        <v>2.2711260098302825E-3</v>
      </c>
      <c r="Z138">
        <v>0</v>
      </c>
    </row>
    <row r="139" spans="2:26">
      <c r="B139" t="str">
        <f>INDEX('ETLocal datasets'!B:C,MATCH(C139,'ETLocal datasets'!C:C,0),1)</f>
        <v>GM0383</v>
      </c>
      <c r="C139" t="str">
        <f>'ETLocal datasets'!C125</f>
        <v>Castricum</v>
      </c>
      <c r="D139">
        <f>Verdeelsleutels_absoluut!D139/Verdeelsleutels_absoluut!D$2</f>
        <v>2.069879794560438E-3</v>
      </c>
      <c r="E139">
        <f>Verdeelsleutels_absoluut!E139/Verdeelsleutels_absoluut!E$2</f>
        <v>7.6143534945938231E-4</v>
      </c>
      <c r="F139">
        <f>Verdeelsleutels_absoluut!F139/Verdeelsleutels_absoluut!F$2</f>
        <v>1.3652420121707742E-3</v>
      </c>
      <c r="G139">
        <f>Verdeelsleutels_absoluut!G139/Verdeelsleutels_absoluut!G$2</f>
        <v>1.0099179118005024E-3</v>
      </c>
      <c r="H139">
        <f>Verdeelsleutels_absoluut!H139/Verdeelsleutels_absoluut!H$2</f>
        <v>0</v>
      </c>
      <c r="I139">
        <f>Verdeelsleutels_absoluut!I139/Verdeelsleutels_absoluut!I$2</f>
        <v>0</v>
      </c>
      <c r="J139">
        <f t="shared" si="10"/>
        <v>8.48331045912422E-4</v>
      </c>
      <c r="K139">
        <f t="shared" si="11"/>
        <v>2.6257865706813066E-4</v>
      </c>
      <c r="L139">
        <f>Verdeelsleutels_absoluut!J139/Verdeelsleutels_absoluut!J$2</f>
        <v>0</v>
      </c>
      <c r="M139">
        <f>Verdeelsleutels_absoluut!K139/Verdeelsleutels_absoluut!K$2</f>
        <v>0</v>
      </c>
      <c r="N139">
        <f>Verdeelsleutels_absoluut!L139/Verdeelsleutels_absoluut!L$2</f>
        <v>3.8080225926016858E-4</v>
      </c>
      <c r="O139">
        <f>Verdeelsleutels_absoluut!M139/Verdeelsleutels_absoluut!M$2</f>
        <v>1.0369728441897996E-3</v>
      </c>
      <c r="P139">
        <f>Verdeelsleutels_absoluut!N139/Verdeelsleutels_absoluut!N$2</f>
        <v>2.0441935169862747E-3</v>
      </c>
      <c r="Q139">
        <f>Verdeelsleutels_absoluut!O139/Verdeelsleutels_absoluut!O$2</f>
        <v>2.1244176165499456E-3</v>
      </c>
      <c r="R139">
        <f>Verdeelsleutels_absoluut!P139/Verdeelsleutels_absoluut!P$2</f>
        <v>8.1742149281994643E-3</v>
      </c>
      <c r="S139">
        <f>Verdeelsleutels_absoluut!Q139/Verdeelsleutels_absoluut!Q$2</f>
        <v>4.6302949018856476E-4</v>
      </c>
      <c r="T139">
        <f>Verdeelsleutels_absoluut!R139/Verdeelsleutels_absoluut!R$2</f>
        <v>7.5872534142640367E-4</v>
      </c>
      <c r="U139">
        <f>Verdeelsleutels_absoluut!S139/Verdeelsleutels_absoluut!S$2</f>
        <v>5.105993708519635E-3</v>
      </c>
      <c r="V139">
        <f>Verdeelsleutels_absoluut!T139/Verdeelsleutels_absoluut!T$2</f>
        <v>3.2389741769456031E-3</v>
      </c>
      <c r="W139">
        <f>Verdeelsleutels_absoluut!U139/Verdeelsleutels_absoluut!U$2</f>
        <v>1.5412217541474673E-3</v>
      </c>
      <c r="X139">
        <f t="shared" si="9"/>
        <v>1.792707635566871E-3</v>
      </c>
      <c r="Y139">
        <f t="shared" si="12"/>
        <v>1.9917336241567158E-3</v>
      </c>
      <c r="Z139">
        <v>0</v>
      </c>
    </row>
    <row r="140" spans="2:26">
      <c r="B140" t="str">
        <f>INDEX('ETLocal datasets'!B:C,MATCH(C140,'ETLocal datasets'!C:C,0),1)</f>
        <v>GM0384</v>
      </c>
      <c r="C140" t="str">
        <f>'ETLocal datasets'!C126</f>
        <v>Diemen</v>
      </c>
      <c r="D140">
        <f>Verdeelsleutels_absoluut!D140/Verdeelsleutels_absoluut!D$2</f>
        <v>1.6893718685560366E-3</v>
      </c>
      <c r="E140">
        <f>Verdeelsleutels_absoluut!E140/Verdeelsleutels_absoluut!E$2</f>
        <v>6.9838296069984189E-6</v>
      </c>
      <c r="F140">
        <f>Verdeelsleutels_absoluut!F140/Verdeelsleutels_absoluut!F$2</f>
        <v>1.7930803420799479E-5</v>
      </c>
      <c r="G140">
        <f>Verdeelsleutels_absoluut!G140/Verdeelsleutels_absoluut!G$2</f>
        <v>1.1714554532484459E-5</v>
      </c>
      <c r="H140">
        <f>Verdeelsleutels_absoluut!H140/Verdeelsleutels_absoluut!H$2</f>
        <v>0</v>
      </c>
      <c r="I140">
        <f>Verdeelsleutels_absoluut!I140/Verdeelsleutels_absoluut!I$2</f>
        <v>0</v>
      </c>
      <c r="J140">
        <f t="shared" si="10"/>
        <v>9.8402258072869455E-6</v>
      </c>
      <c r="K140">
        <f t="shared" si="11"/>
        <v>3.0457841784459596E-6</v>
      </c>
      <c r="L140">
        <f>Verdeelsleutels_absoluut!J140/Verdeelsleutels_absoluut!J$2</f>
        <v>0</v>
      </c>
      <c r="M140">
        <f>Verdeelsleutels_absoluut!K140/Verdeelsleutels_absoluut!K$2</f>
        <v>0</v>
      </c>
      <c r="N140">
        <f>Verdeelsleutels_absoluut!L140/Verdeelsleutels_absoluut!L$2</f>
        <v>8.2977515757729884E-8</v>
      </c>
      <c r="O140">
        <f>Verdeelsleutels_absoluut!M140/Verdeelsleutels_absoluut!M$2</f>
        <v>9.4798724867717766E-5</v>
      </c>
      <c r="P140">
        <f>Verdeelsleutels_absoluut!N140/Verdeelsleutels_absoluut!N$2</f>
        <v>2.336221162270028E-3</v>
      </c>
      <c r="Q140">
        <f>Verdeelsleutels_absoluut!O140/Verdeelsleutels_absoluut!O$2</f>
        <v>6.4758109414832829E-4</v>
      </c>
      <c r="R140">
        <f>Verdeelsleutels_absoluut!P140/Verdeelsleutels_absoluut!P$2</f>
        <v>0</v>
      </c>
      <c r="S140">
        <f>Verdeelsleutels_absoluut!Q140/Verdeelsleutels_absoluut!Q$2</f>
        <v>5.428621609107311E-4</v>
      </c>
      <c r="T140">
        <f>Verdeelsleutels_absoluut!R140/Verdeelsleutels_absoluut!R$2</f>
        <v>1.8968133535660092E-4</v>
      </c>
      <c r="U140">
        <f>Verdeelsleutels_absoluut!S140/Verdeelsleutels_absoluut!S$2</f>
        <v>8.4944319465317516E-4</v>
      </c>
      <c r="V140">
        <f>Verdeelsleutels_absoluut!T140/Verdeelsleutels_absoluut!T$2</f>
        <v>7.0436595971248557E-4</v>
      </c>
      <c r="W140">
        <f>Verdeelsleutels_absoluut!U140/Verdeelsleutels_absoluut!U$2</f>
        <v>7.9037013033203454E-4</v>
      </c>
      <c r="X140">
        <f t="shared" si="9"/>
        <v>1.5632956463010313E-3</v>
      </c>
      <c r="Y140">
        <f t="shared" si="12"/>
        <v>1.0138669150094096E-3</v>
      </c>
      <c r="Z140">
        <v>0</v>
      </c>
    </row>
    <row r="141" spans="2:26">
      <c r="B141" t="str">
        <f>INDEX('ETLocal datasets'!B:C,MATCH(C141,'ETLocal datasets'!C:C,0),1)</f>
        <v>GM0385</v>
      </c>
      <c r="C141" t="str">
        <f>'ETLocal datasets'!C127</f>
        <v>Edam-Volendam</v>
      </c>
      <c r="D141">
        <f>Verdeelsleutels_absoluut!D141/Verdeelsleutels_absoluut!D$2</f>
        <v>2.088801037231277E-3</v>
      </c>
      <c r="E141">
        <f>Verdeelsleutels_absoluut!E141/Verdeelsleutels_absoluut!E$2</f>
        <v>1.7756118166962443E-3</v>
      </c>
      <c r="F141">
        <f>Verdeelsleutels_absoluut!F141/Verdeelsleutels_absoluut!F$2</f>
        <v>3.7012337358033301E-3</v>
      </c>
      <c r="G141">
        <f>Verdeelsleutels_absoluut!G141/Verdeelsleutels_absoluut!G$2</f>
        <v>2.3003685768789219E-3</v>
      </c>
      <c r="H141">
        <f>Verdeelsleutels_absoluut!H141/Verdeelsleutels_absoluut!H$2</f>
        <v>8.8661421295780224E-6</v>
      </c>
      <c r="I141">
        <f>Verdeelsleutels_absoluut!I141/Verdeelsleutels_absoluut!I$2</f>
        <v>0</v>
      </c>
      <c r="J141">
        <f t="shared" si="10"/>
        <v>1.9337281873190268E-3</v>
      </c>
      <c r="K141">
        <f t="shared" si="11"/>
        <v>5.9809582998851974E-4</v>
      </c>
      <c r="L141">
        <f>Verdeelsleutels_absoluut!J141/Verdeelsleutels_absoluut!J$2</f>
        <v>2.656853099536626E-4</v>
      </c>
      <c r="M141">
        <f>Verdeelsleutels_absoluut!K141/Verdeelsleutels_absoluut!K$2</f>
        <v>0</v>
      </c>
      <c r="N141">
        <f>Verdeelsleutels_absoluut!L141/Verdeelsleutels_absoluut!L$2</f>
        <v>5.61720902783939E-4</v>
      </c>
      <c r="O141">
        <f>Verdeelsleutels_absoluut!M141/Verdeelsleutels_absoluut!M$2</f>
        <v>4.2122829634617991E-4</v>
      </c>
      <c r="P141">
        <f>Verdeelsleutels_absoluut!N141/Verdeelsleutels_absoluut!N$2</f>
        <v>1.4276907102761284E-3</v>
      </c>
      <c r="Q141">
        <f>Verdeelsleutels_absoluut!O141/Verdeelsleutels_absoluut!O$2</f>
        <v>0</v>
      </c>
      <c r="R141">
        <f>Verdeelsleutels_absoluut!P141/Verdeelsleutels_absoluut!P$2</f>
        <v>0</v>
      </c>
      <c r="S141">
        <f>Verdeelsleutels_absoluut!Q141/Verdeelsleutels_absoluut!Q$2</f>
        <v>9.5799204866599605E-5</v>
      </c>
      <c r="T141">
        <f>Verdeelsleutels_absoluut!R141/Verdeelsleutels_absoluut!R$2</f>
        <v>1.4226100151745068E-3</v>
      </c>
      <c r="U141">
        <f>Verdeelsleutels_absoluut!S141/Verdeelsleutels_absoluut!S$2</f>
        <v>6.067451390379822E-4</v>
      </c>
      <c r="V141">
        <f>Verdeelsleutels_absoluut!T141/Verdeelsleutels_absoluut!T$2</f>
        <v>4.7697222468719494E-4</v>
      </c>
      <c r="W141">
        <f>Verdeelsleutels_absoluut!U141/Verdeelsleutels_absoluut!U$2</f>
        <v>1.6676809750005928E-3</v>
      </c>
      <c r="X141">
        <f t="shared" si="9"/>
        <v>1.5476858426383606E-3</v>
      </c>
      <c r="Y141">
        <f t="shared" si="12"/>
        <v>6.190743370553443E-4</v>
      </c>
      <c r="Z141">
        <v>0</v>
      </c>
    </row>
    <row r="142" spans="2:26">
      <c r="B142" t="str">
        <f>INDEX('ETLocal datasets'!B:C,MATCH(C142,'ETLocal datasets'!C:C,0),1)</f>
        <v>GM0388</v>
      </c>
      <c r="C142" t="str">
        <f>'ETLocal datasets'!C128</f>
        <v>Enkhuizen</v>
      </c>
      <c r="D142">
        <f>Verdeelsleutels_absoluut!D142/Verdeelsleutels_absoluut!D$2</f>
        <v>1.0708728994165834E-3</v>
      </c>
      <c r="E142">
        <f>Verdeelsleutels_absoluut!E142/Verdeelsleutels_absoluut!E$2</f>
        <v>2.199142911632077E-4</v>
      </c>
      <c r="F142">
        <f>Verdeelsleutels_absoluut!F142/Verdeelsleutels_absoluut!F$2</f>
        <v>7.8992063030781392E-5</v>
      </c>
      <c r="G142">
        <f>Verdeelsleutels_absoluut!G142/Verdeelsleutels_absoluut!G$2</f>
        <v>1.6215409694965332E-4</v>
      </c>
      <c r="H142">
        <f>Verdeelsleutels_absoluut!H142/Verdeelsleutels_absoluut!H$2</f>
        <v>0</v>
      </c>
      <c r="I142">
        <f>Verdeelsleutels_absoluut!I142/Verdeelsleutels_absoluut!I$2</f>
        <v>2.4333462386607224E-4</v>
      </c>
      <c r="J142">
        <f t="shared" si="10"/>
        <v>1.362094414377088E-4</v>
      </c>
      <c r="K142">
        <f t="shared" si="11"/>
        <v>2.2222768686780333E-4</v>
      </c>
      <c r="L142">
        <f>Verdeelsleutels_absoluut!J142/Verdeelsleutels_absoluut!J$2</f>
        <v>3.2166303249106954E-5</v>
      </c>
      <c r="M142">
        <f>Verdeelsleutels_absoluut!K142/Verdeelsleutels_absoluut!K$2</f>
        <v>0</v>
      </c>
      <c r="N142">
        <f>Verdeelsleutels_absoluut!L142/Verdeelsleutels_absoluut!L$2</f>
        <v>3.0875011641053984E-4</v>
      </c>
      <c r="O142">
        <f>Verdeelsleutels_absoluut!M142/Verdeelsleutels_absoluut!M$2</f>
        <v>3.0272989026153269E-4</v>
      </c>
      <c r="P142">
        <f>Verdeelsleutels_absoluut!N142/Verdeelsleutels_absoluut!N$2</f>
        <v>1.2005580972776534E-3</v>
      </c>
      <c r="Q142">
        <f>Verdeelsleutels_absoluut!O142/Verdeelsleutels_absoluut!O$2</f>
        <v>2.9302311952413044E-5</v>
      </c>
      <c r="R142">
        <f>Verdeelsleutels_absoluut!P142/Verdeelsleutels_absoluut!P$2</f>
        <v>2.8404607858608174E-4</v>
      </c>
      <c r="S142">
        <f>Verdeelsleutels_absoluut!Q142/Verdeelsleutels_absoluut!Q$2</f>
        <v>2.3949801216649903E-4</v>
      </c>
      <c r="T142">
        <f>Verdeelsleutels_absoluut!R142/Verdeelsleutels_absoluut!R$2</f>
        <v>1.0432473444613049E-3</v>
      </c>
      <c r="U142">
        <f>Verdeelsleutels_absoluut!S142/Verdeelsleutels_absoluut!S$2</f>
        <v>5.9741059843739788E-4</v>
      </c>
      <c r="V142">
        <f>Verdeelsleutels_absoluut!T142/Verdeelsleutels_absoluut!T$2</f>
        <v>4.9915697932380863E-4</v>
      </c>
      <c r="W142">
        <f>Verdeelsleutels_absoluut!U142/Verdeelsleutels_absoluut!U$2</f>
        <v>7.4294792251211237E-4</v>
      </c>
      <c r="X142">
        <f t="shared" ref="X142:X205" si="13">(0.5*W142)+(0.5*P142)</f>
        <v>9.7175300989488288E-4</v>
      </c>
      <c r="Y142">
        <f t="shared" si="12"/>
        <v>4.0628259112940096E-4</v>
      </c>
      <c r="Z142">
        <v>0</v>
      </c>
    </row>
    <row r="143" spans="2:26">
      <c r="B143" t="str">
        <f>INDEX('ETLocal datasets'!B:C,MATCH(C143,'ETLocal datasets'!C:C,0),1)</f>
        <v>GM0392</v>
      </c>
      <c r="C143" t="str">
        <f>'ETLocal datasets'!C129</f>
        <v>Haarlem</v>
      </c>
      <c r="D143">
        <f>Verdeelsleutels_absoluut!D143/Verdeelsleutels_absoluut!D$2</f>
        <v>9.3312972456051947E-3</v>
      </c>
      <c r="E143">
        <f>Verdeelsleutels_absoluut!E143/Verdeelsleutels_absoluut!E$2</f>
        <v>5.6317375753924906E-5</v>
      </c>
      <c r="F143">
        <f>Verdeelsleutels_absoluut!F143/Verdeelsleutels_absoluut!F$2</f>
        <v>1.24711224118399E-4</v>
      </c>
      <c r="G143">
        <f>Verdeelsleutels_absoluut!G143/Verdeelsleutels_absoluut!G$2</f>
        <v>7.1520438198326169E-5</v>
      </c>
      <c r="H143">
        <f>Verdeelsleutels_absoluut!H143/Verdeelsleutels_absoluut!H$2</f>
        <v>0</v>
      </c>
      <c r="I143">
        <f>Verdeelsleutels_absoluut!I143/Verdeelsleutels_absoluut!I$2</f>
        <v>0</v>
      </c>
      <c r="J143">
        <f t="shared" si="10"/>
        <v>6.0077168086593981E-5</v>
      </c>
      <c r="K143">
        <f t="shared" si="11"/>
        <v>1.8595313931564806E-5</v>
      </c>
      <c r="L143">
        <f>Verdeelsleutels_absoluut!J143/Verdeelsleutels_absoluut!J$2</f>
        <v>0</v>
      </c>
      <c r="M143">
        <f>Verdeelsleutels_absoluut!K143/Verdeelsleutels_absoluut!K$2</f>
        <v>1.0737976522488132E-5</v>
      </c>
      <c r="N143">
        <f>Verdeelsleutels_absoluut!L143/Verdeelsleutels_absoluut!L$2</f>
        <v>1.3202644729452133E-5</v>
      </c>
      <c r="O143">
        <f>Verdeelsleutels_absoluut!M143/Verdeelsleutels_absoluut!M$2</f>
        <v>1.869144669561605E-4</v>
      </c>
      <c r="P143">
        <f>Verdeelsleutels_absoluut!N143/Verdeelsleutels_absoluut!N$2</f>
        <v>7.5278237450923128E-3</v>
      </c>
      <c r="Q143">
        <f>Verdeelsleutels_absoluut!O143/Verdeelsleutels_absoluut!O$2</f>
        <v>9.6697629442963056E-5</v>
      </c>
      <c r="R143">
        <f>Verdeelsleutels_absoluut!P143/Verdeelsleutels_absoluut!P$2</f>
        <v>0</v>
      </c>
      <c r="S143">
        <f>Verdeelsleutels_absoluut!Q143/Verdeelsleutels_absoluut!Q$2</f>
        <v>5.2689562676629781E-4</v>
      </c>
      <c r="T143">
        <f>Verdeelsleutels_absoluut!R143/Verdeelsleutels_absoluut!R$2</f>
        <v>5.405918057663126E-3</v>
      </c>
      <c r="U143">
        <f>Verdeelsleutels_absoluut!S143/Verdeelsleutels_absoluut!S$2</f>
        <v>2.1936170411373202E-3</v>
      </c>
      <c r="V143">
        <f>Verdeelsleutels_absoluut!T143/Verdeelsleutels_absoluut!T$2</f>
        <v>1.8025113142248646E-3</v>
      </c>
      <c r="W143">
        <f>Verdeelsleutels_absoluut!U143/Verdeelsleutels_absoluut!U$2</f>
        <v>3.3590730539111466E-3</v>
      </c>
      <c r="X143">
        <f t="shared" si="13"/>
        <v>5.4434483995017295E-3</v>
      </c>
      <c r="Y143">
        <f t="shared" si="12"/>
        <v>2.23539793746647E-3</v>
      </c>
      <c r="Z143">
        <v>0</v>
      </c>
    </row>
    <row r="144" spans="2:26">
      <c r="B144" t="str">
        <f>INDEX('ETLocal datasets'!B:C,MATCH(C144,'ETLocal datasets'!C:C,0),1)</f>
        <v>GM0394</v>
      </c>
      <c r="C144" t="str">
        <f>'ETLocal datasets'!C130</f>
        <v>Haarlemmermeer</v>
      </c>
      <c r="D144">
        <f>Verdeelsleutels_absoluut!D144/Verdeelsleutels_absoluut!D$2</f>
        <v>8.5676775528618718E-3</v>
      </c>
      <c r="E144">
        <f>Verdeelsleutels_absoluut!E144/Verdeelsleutels_absoluut!E$2</f>
        <v>4.2210718538519144E-3</v>
      </c>
      <c r="F144">
        <f>Verdeelsleutels_absoluut!F144/Verdeelsleutels_absoluut!F$2</f>
        <v>1.0373540171537239E-3</v>
      </c>
      <c r="G144">
        <f>Verdeelsleutels_absoluut!G144/Verdeelsleutels_absoluut!G$2</f>
        <v>3.6870019002240565E-4</v>
      </c>
      <c r="H144">
        <f>Verdeelsleutels_absoluut!H144/Verdeelsleutels_absoluut!H$2</f>
        <v>0</v>
      </c>
      <c r="I144">
        <f>Verdeelsleutels_absoluut!I144/Verdeelsleutels_absoluut!I$2</f>
        <v>3.5193610379219793E-3</v>
      </c>
      <c r="J144">
        <f t="shared" si="10"/>
        <v>3.0970815961882072E-4</v>
      </c>
      <c r="K144">
        <f t="shared" si="11"/>
        <v>2.70018921746809E-3</v>
      </c>
      <c r="L144">
        <f>Verdeelsleutels_absoluut!J144/Verdeelsleutels_absoluut!J$2</f>
        <v>1.6839805722689706E-2</v>
      </c>
      <c r="M144">
        <f>Verdeelsleutels_absoluut!K144/Verdeelsleutels_absoluut!K$2</f>
        <v>6.2311651761804586E-3</v>
      </c>
      <c r="N144">
        <f>Verdeelsleutels_absoluut!L144/Verdeelsleutels_absoluut!L$2</f>
        <v>6.2280526199519053E-3</v>
      </c>
      <c r="O144">
        <f>Verdeelsleutels_absoluut!M144/Verdeelsleutels_absoluut!M$2</f>
        <v>4.6858294240038423E-3</v>
      </c>
      <c r="P144">
        <f>Verdeelsleutels_absoluut!N144/Verdeelsleutels_absoluut!N$2</f>
        <v>1.3206139070054187E-2</v>
      </c>
      <c r="Q144">
        <f>Verdeelsleutels_absoluut!O144/Verdeelsleutels_absoluut!O$2</f>
        <v>4.4832537287191961E-4</v>
      </c>
      <c r="R144">
        <f>Verdeelsleutels_absoluut!P144/Verdeelsleutels_absoluut!P$2</f>
        <v>4.2080900531271369E-5</v>
      </c>
      <c r="S144">
        <f>Verdeelsleutels_absoluut!Q144/Verdeelsleutels_absoluut!Q$2</f>
        <v>9.5799204866599605E-5</v>
      </c>
      <c r="T144">
        <f>Verdeelsleutels_absoluut!R144/Verdeelsleutels_absoluut!R$2</f>
        <v>1.0906676783004552E-2</v>
      </c>
      <c r="U144">
        <f>Verdeelsleutels_absoluut!S144/Verdeelsleutels_absoluut!S$2</f>
        <v>5.3393572235342435E-3</v>
      </c>
      <c r="V144">
        <f>Verdeelsleutels_absoluut!T144/Verdeelsleutels_absoluut!T$2</f>
        <v>3.8435087407933267E-3</v>
      </c>
      <c r="W144">
        <f>Verdeelsleutels_absoluut!U144/Verdeelsleutels_absoluut!U$2</f>
        <v>5.8566426657603752E-3</v>
      </c>
      <c r="X144">
        <f t="shared" si="13"/>
        <v>9.5313908679072815E-3</v>
      </c>
      <c r="Y144">
        <f t="shared" si="12"/>
        <v>4.0815515708860651E-3</v>
      </c>
      <c r="Z144">
        <v>0</v>
      </c>
    </row>
    <row r="145" spans="2:26">
      <c r="B145" t="str">
        <f>INDEX('ETLocal datasets'!B:C,MATCH(C145,'ETLocal datasets'!C:C,0),1)</f>
        <v>GM0396</v>
      </c>
      <c r="C145" t="str">
        <f>'ETLocal datasets'!C131</f>
        <v>Heemskerk</v>
      </c>
      <c r="D145">
        <f>Verdeelsleutels_absoluut!D145/Verdeelsleutels_absoluut!D$2</f>
        <v>2.2661515228157496E-3</v>
      </c>
      <c r="E145">
        <f>Verdeelsleutels_absoluut!E145/Verdeelsleutels_absoluut!E$2</f>
        <v>1.7249210890872289E-4</v>
      </c>
      <c r="F145">
        <f>Verdeelsleutels_absoluut!F145/Verdeelsleutels_absoluut!F$2</f>
        <v>2.0133396402179907E-4</v>
      </c>
      <c r="G145">
        <f>Verdeelsleutels_absoluut!G145/Verdeelsleutels_absoluut!G$2</f>
        <v>8.8167436744488297E-5</v>
      </c>
      <c r="H145">
        <f>Verdeelsleutels_absoluut!H145/Verdeelsleutels_absoluut!H$2</f>
        <v>1.6120258417414586E-7</v>
      </c>
      <c r="I145">
        <f>Verdeelsleutels_absoluut!I145/Verdeelsleutels_absoluut!I$2</f>
        <v>0</v>
      </c>
      <c r="J145">
        <f t="shared" si="10"/>
        <v>7.4086439278838031E-5</v>
      </c>
      <c r="K145">
        <f t="shared" si="11"/>
        <v>2.2923533553566956E-5</v>
      </c>
      <c r="L145">
        <f>Verdeelsleutels_absoluut!J145/Verdeelsleutels_absoluut!J$2</f>
        <v>1.6112990495842072E-5</v>
      </c>
      <c r="M145">
        <f>Verdeelsleutels_absoluut!K145/Verdeelsleutels_absoluut!K$2</f>
        <v>0</v>
      </c>
      <c r="N145">
        <f>Verdeelsleutels_absoluut!L145/Verdeelsleutels_absoluut!L$2</f>
        <v>1.5431052013745834E-4</v>
      </c>
      <c r="O145">
        <f>Verdeelsleutels_absoluut!M145/Verdeelsleutels_absoluut!M$2</f>
        <v>2.9781108849952849E-4</v>
      </c>
      <c r="P145">
        <f>Verdeelsleutels_absoluut!N145/Verdeelsleutels_absoluut!N$2</f>
        <v>3.7639118725461564E-3</v>
      </c>
      <c r="Q145">
        <f>Verdeelsleutels_absoluut!O145/Verdeelsleutels_absoluut!O$2</f>
        <v>1.4416737480587218E-3</v>
      </c>
      <c r="R145">
        <f>Verdeelsleutels_absoluut!P145/Verdeelsleutels_absoluut!P$2</f>
        <v>5.7756035979169952E-3</v>
      </c>
      <c r="S145">
        <f>Verdeelsleutels_absoluut!Q145/Verdeelsleutels_absoluut!Q$2</f>
        <v>7.9832670722166342E-5</v>
      </c>
      <c r="T145">
        <f>Verdeelsleutels_absoluut!R145/Verdeelsleutels_absoluut!R$2</f>
        <v>8.5356600910470413E-4</v>
      </c>
      <c r="U145">
        <f>Verdeelsleutels_absoluut!S145/Verdeelsleutels_absoluut!S$2</f>
        <v>3.0803983981928331E-4</v>
      </c>
      <c r="V145">
        <f>Verdeelsleutels_absoluut!T145/Verdeelsleutels_absoluut!T$2</f>
        <v>2.6067086698021121E-4</v>
      </c>
      <c r="W145">
        <f>Verdeelsleutels_absoluut!U145/Verdeelsleutels_absoluut!U$2</f>
        <v>1.4068588319910214E-3</v>
      </c>
      <c r="X145">
        <f t="shared" si="13"/>
        <v>2.5853853522685888E-3</v>
      </c>
      <c r="Y145">
        <f t="shared" si="12"/>
        <v>1.8991583897426684E-3</v>
      </c>
      <c r="Z145">
        <v>0</v>
      </c>
    </row>
    <row r="146" spans="2:26">
      <c r="B146" t="str">
        <f>INDEX('ETLocal datasets'!B:C,MATCH(C146,'ETLocal datasets'!C:C,0),1)</f>
        <v>GM0397</v>
      </c>
      <c r="C146" t="str">
        <f>'ETLocal datasets'!C132</f>
        <v>Heemstede</v>
      </c>
      <c r="D146">
        <f>Verdeelsleutels_absoluut!D146/Verdeelsleutels_absoluut!D$2</f>
        <v>1.5788532951575565E-3</v>
      </c>
      <c r="E146">
        <f>Verdeelsleutels_absoluut!E146/Verdeelsleutels_absoluut!E$2</f>
        <v>3.0248181836303277E-5</v>
      </c>
      <c r="F146">
        <f>Verdeelsleutels_absoluut!F146/Verdeelsleutels_absoluut!F$2</f>
        <v>7.7602645147440495E-5</v>
      </c>
      <c r="G146">
        <f>Verdeelsleutels_absoluut!G146/Verdeelsleutels_absoluut!G$2</f>
        <v>4.3158885119679586E-5</v>
      </c>
      <c r="H146">
        <f>Verdeelsleutels_absoluut!H146/Verdeelsleutels_absoluut!H$2</f>
        <v>0</v>
      </c>
      <c r="I146">
        <f>Verdeelsleutels_absoluut!I146/Verdeelsleutels_absoluut!I$2</f>
        <v>1.9518323855020118E-5</v>
      </c>
      <c r="J146">
        <f t="shared" si="10"/>
        <v>3.625346350053085E-5</v>
      </c>
      <c r="K146">
        <f t="shared" si="11"/>
        <v>2.5664869783831578E-5</v>
      </c>
      <c r="L146">
        <f>Verdeelsleutels_absoluut!J146/Verdeelsleutels_absoluut!J$2</f>
        <v>0</v>
      </c>
      <c r="M146">
        <f>Verdeelsleutels_absoluut!K146/Verdeelsleutels_absoluut!K$2</f>
        <v>0</v>
      </c>
      <c r="N146">
        <f>Verdeelsleutels_absoluut!L146/Verdeelsleutels_absoluut!L$2</f>
        <v>3.9644813084248721E-7</v>
      </c>
      <c r="O146">
        <f>Verdeelsleutels_absoluut!M146/Verdeelsleutels_absoluut!M$2</f>
        <v>6.7521733278421618E-5</v>
      </c>
      <c r="P146">
        <f>Verdeelsleutels_absoluut!N146/Verdeelsleutels_absoluut!N$2</f>
        <v>1.1032155488497355E-3</v>
      </c>
      <c r="Q146">
        <f>Verdeelsleutels_absoluut!O146/Verdeelsleutels_absoluut!O$2</f>
        <v>3.9265098016233479E-4</v>
      </c>
      <c r="R146">
        <f>Verdeelsleutels_absoluut!P146/Verdeelsleutels_absoluut!P$2</f>
        <v>0</v>
      </c>
      <c r="S146">
        <f>Verdeelsleutels_absoluut!Q146/Verdeelsleutels_absoluut!Q$2</f>
        <v>1.4369880729989942E-4</v>
      </c>
      <c r="T146">
        <f>Verdeelsleutels_absoluut!R146/Verdeelsleutels_absoluut!R$2</f>
        <v>9.4840667678300458E-5</v>
      </c>
      <c r="U146">
        <f>Verdeelsleutels_absoluut!S146/Verdeelsleutels_absoluut!S$2</f>
        <v>4.2005432702629542E-4</v>
      </c>
      <c r="V146">
        <f>Verdeelsleutels_absoluut!T146/Verdeelsleutels_absoluut!T$2</f>
        <v>3.0504037625343864E-4</v>
      </c>
      <c r="W146">
        <f>Verdeelsleutels_absoluut!U146/Verdeelsleutels_absoluut!U$2</f>
        <v>7.8246642902871414E-4</v>
      </c>
      <c r="X146">
        <f t="shared" si="13"/>
        <v>9.428409889392248E-4</v>
      </c>
      <c r="Y146">
        <f t="shared" si="12"/>
        <v>6.1272698367309086E-4</v>
      </c>
      <c r="Z146">
        <v>0</v>
      </c>
    </row>
    <row r="147" spans="2:26">
      <c r="B147" t="str">
        <f>INDEX('ETLocal datasets'!B:C,MATCH(C147,'ETLocal datasets'!C:C,0),1)</f>
        <v>GM0398</v>
      </c>
      <c r="C147" t="str">
        <f>'ETLocal datasets'!C133</f>
        <v>Heerhugowaard</v>
      </c>
      <c r="D147">
        <f>Verdeelsleutels_absoluut!D147/Verdeelsleutels_absoluut!D$2</f>
        <v>3.2832695768463703E-3</v>
      </c>
      <c r="E147">
        <f>Verdeelsleutels_absoluut!E147/Verdeelsleutels_absoluut!E$2</f>
        <v>1.0892003274765769E-3</v>
      </c>
      <c r="F147">
        <f>Verdeelsleutels_absoluut!F147/Verdeelsleutels_absoluut!F$2</f>
        <v>7.2657780027887231E-4</v>
      </c>
      <c r="G147">
        <f>Verdeelsleutels_absoluut!G147/Verdeelsleutels_absoluut!G$2</f>
        <v>9.0017103249617422E-4</v>
      </c>
      <c r="H147">
        <f>Verdeelsleutels_absoluut!H147/Verdeelsleutels_absoluut!H$2</f>
        <v>1.8425455371104873E-4</v>
      </c>
      <c r="I147">
        <f>Verdeelsleutels_absoluut!I147/Verdeelsleutels_absoluut!I$2</f>
        <v>1.8455178386086613E-3</v>
      </c>
      <c r="J147">
        <f t="shared" si="10"/>
        <v>7.8562439589055413E-4</v>
      </c>
      <c r="K147">
        <f t="shared" si="11"/>
        <v>1.5997276690194147E-3</v>
      </c>
      <c r="L147">
        <f>Verdeelsleutels_absoluut!J147/Verdeelsleutels_absoluut!J$2</f>
        <v>7.7879454063236681E-5</v>
      </c>
      <c r="M147">
        <f>Verdeelsleutels_absoluut!K147/Verdeelsleutels_absoluut!K$2</f>
        <v>4.2770186487264264E-4</v>
      </c>
      <c r="N147">
        <f>Verdeelsleutels_absoluut!L147/Verdeelsleutels_absoluut!L$2</f>
        <v>1.3177935869204275E-3</v>
      </c>
      <c r="O147">
        <f>Verdeelsleutels_absoluut!M147/Verdeelsleutels_absoluut!M$2</f>
        <v>9.4396277450826515E-4</v>
      </c>
      <c r="P147">
        <f>Verdeelsleutels_absoluut!N147/Verdeelsleutels_absoluut!N$2</f>
        <v>3.6990168402608781E-3</v>
      </c>
      <c r="Q147">
        <f>Verdeelsleutels_absoluut!O147/Verdeelsleutels_absoluut!O$2</f>
        <v>1.8753479649544349E-4</v>
      </c>
      <c r="R147">
        <f>Verdeelsleutels_absoluut!P147/Verdeelsleutels_absoluut!P$2</f>
        <v>2.1040450265635685E-5</v>
      </c>
      <c r="S147">
        <f>Verdeelsleutels_absoluut!Q147/Verdeelsleutels_absoluut!Q$2</f>
        <v>0</v>
      </c>
      <c r="T147">
        <f>Verdeelsleutels_absoluut!R147/Verdeelsleutels_absoluut!R$2</f>
        <v>1.4226100151745068E-3</v>
      </c>
      <c r="U147">
        <f>Verdeelsleutels_absoluut!S147/Verdeelsleutels_absoluut!S$2</f>
        <v>1.5215301178952477E-3</v>
      </c>
      <c r="V147">
        <f>Verdeelsleutels_absoluut!T147/Verdeelsleutels_absoluut!T$2</f>
        <v>9.8722158132931058E-4</v>
      </c>
      <c r="W147">
        <f>Verdeelsleutels_absoluut!U147/Verdeelsleutels_absoluut!U$2</f>
        <v>2.1893252610197356E-3</v>
      </c>
      <c r="X147">
        <f t="shared" si="13"/>
        <v>2.9441710506403068E-3</v>
      </c>
      <c r="Y147">
        <f t="shared" si="12"/>
        <v>1.2901892981533889E-3</v>
      </c>
      <c r="Z147">
        <v>0</v>
      </c>
    </row>
    <row r="148" spans="2:26">
      <c r="B148" t="str">
        <f>INDEX('ETLocal datasets'!B:C,MATCH(C148,'ETLocal datasets'!C:C,0),1)</f>
        <v>GM0399</v>
      </c>
      <c r="C148" t="str">
        <f>'ETLocal datasets'!C134</f>
        <v>Heiloo</v>
      </c>
      <c r="D148">
        <f>Verdeelsleutels_absoluut!D148/Verdeelsleutels_absoluut!D$2</f>
        <v>1.3577004221057283E-3</v>
      </c>
      <c r="E148">
        <f>Verdeelsleutels_absoluut!E148/Verdeelsleutels_absoluut!E$2</f>
        <v>3.5943820038869111E-4</v>
      </c>
      <c r="F148">
        <f>Verdeelsleutels_absoluut!F148/Verdeelsleutels_absoluut!F$2</f>
        <v>7.5272810738848844E-4</v>
      </c>
      <c r="G148">
        <f>Verdeelsleutels_absoluut!G148/Verdeelsleutels_absoluut!G$2</f>
        <v>4.6858218129937839E-4</v>
      </c>
      <c r="H148">
        <f>Verdeelsleutels_absoluut!H148/Verdeelsleutels_absoluut!H$2</f>
        <v>0</v>
      </c>
      <c r="I148">
        <f>Verdeelsleutels_absoluut!I148/Verdeelsleutels_absoluut!I$2</f>
        <v>0</v>
      </c>
      <c r="J148">
        <f t="shared" si="10"/>
        <v>3.9360903229147782E-4</v>
      </c>
      <c r="K148">
        <f t="shared" si="11"/>
        <v>1.2183136713783838E-4</v>
      </c>
      <c r="L148">
        <f>Verdeelsleutels_absoluut!J148/Verdeelsleutels_absoluut!J$2</f>
        <v>0</v>
      </c>
      <c r="M148">
        <f>Verdeelsleutels_absoluut!K148/Verdeelsleutels_absoluut!K$2</f>
        <v>0</v>
      </c>
      <c r="N148">
        <f>Verdeelsleutels_absoluut!L148/Verdeelsleutels_absoluut!L$2</f>
        <v>1.1151256145441588E-4</v>
      </c>
      <c r="O148">
        <f>Verdeelsleutels_absoluut!M148/Verdeelsleutels_absoluut!M$2</f>
        <v>4.3196022746328004E-4</v>
      </c>
      <c r="P148">
        <f>Verdeelsleutels_absoluut!N148/Verdeelsleutels_absoluut!N$2</f>
        <v>9.0853045199389983E-4</v>
      </c>
      <c r="Q148">
        <f>Verdeelsleutels_absoluut!O148/Verdeelsleutels_absoluut!O$2</f>
        <v>4.4832537287191961E-4</v>
      </c>
      <c r="R148">
        <f>Verdeelsleutels_absoluut!P148/Verdeelsleutels_absoluut!P$2</f>
        <v>0</v>
      </c>
      <c r="S148">
        <f>Verdeelsleutels_absoluut!Q148/Verdeelsleutels_absoluut!Q$2</f>
        <v>0</v>
      </c>
      <c r="T148">
        <f>Verdeelsleutels_absoluut!R148/Verdeelsleutels_absoluut!R$2</f>
        <v>4.7420333839150229E-4</v>
      </c>
      <c r="U148">
        <f>Verdeelsleutels_absoluut!S148/Verdeelsleutels_absoluut!S$2</f>
        <v>2.4269805561519291E-4</v>
      </c>
      <c r="V148">
        <f>Verdeelsleutels_absoluut!T148/Verdeelsleutels_absoluut!T$2</f>
        <v>1.7193184843375633E-4</v>
      </c>
      <c r="W148">
        <f>Verdeelsleutels_absoluut!U148/Verdeelsleutels_absoluut!U$2</f>
        <v>1.0353848707349651E-3</v>
      </c>
      <c r="X148">
        <f t="shared" si="13"/>
        <v>9.7195766136443248E-4</v>
      </c>
      <c r="Y148">
        <f t="shared" si="12"/>
        <v>6.5777828826892471E-4</v>
      </c>
      <c r="Z148">
        <v>0</v>
      </c>
    </row>
    <row r="149" spans="2:26">
      <c r="B149" t="str">
        <f>INDEX('ETLocal datasets'!B:C,MATCH(C149,'ETLocal datasets'!C:C,0),1)</f>
        <v>GM0400</v>
      </c>
      <c r="C149" t="str">
        <f>'ETLocal datasets'!C135</f>
        <v>Den Helder</v>
      </c>
      <c r="D149">
        <f>Verdeelsleutels_absoluut!D149/Verdeelsleutels_absoluut!D$2</f>
        <v>3.2174213378267525E-3</v>
      </c>
      <c r="E149">
        <f>Verdeelsleutels_absoluut!E149/Verdeelsleutels_absoluut!E$2</f>
        <v>8.6456983073261078E-4</v>
      </c>
      <c r="F149">
        <f>Verdeelsleutels_absoluut!F149/Verdeelsleutels_absoluut!F$2</f>
        <v>4.2077423688124065E-5</v>
      </c>
      <c r="G149">
        <f>Verdeelsleutels_absoluut!G149/Verdeelsleutels_absoluut!G$2</f>
        <v>2.4045664566678629E-5</v>
      </c>
      <c r="H149">
        <f>Verdeelsleutels_absoluut!H149/Verdeelsleutels_absoluut!H$2</f>
        <v>0</v>
      </c>
      <c r="I149">
        <f>Verdeelsleutels_absoluut!I149/Verdeelsleutels_absoluut!I$2</f>
        <v>0</v>
      </c>
      <c r="J149">
        <f t="shared" si="10"/>
        <v>2.0198358236010048E-5</v>
      </c>
      <c r="K149">
        <f t="shared" si="11"/>
        <v>6.2518727873364439E-6</v>
      </c>
      <c r="L149">
        <f>Verdeelsleutels_absoluut!J149/Verdeelsleutels_absoluut!J$2</f>
        <v>6.8927792676657751E-5</v>
      </c>
      <c r="M149">
        <f>Verdeelsleutels_absoluut!K149/Verdeelsleutels_absoluut!K$2</f>
        <v>4.386050410339383E-4</v>
      </c>
      <c r="N149">
        <f>Verdeelsleutels_absoluut!L149/Verdeelsleutels_absoluut!L$2</f>
        <v>1.3830600129258687E-3</v>
      </c>
      <c r="O149">
        <f>Verdeelsleutels_absoluut!M149/Verdeelsleutels_absoluut!M$2</f>
        <v>7.6688591107611313E-4</v>
      </c>
      <c r="P149">
        <f>Verdeelsleutels_absoluut!N149/Verdeelsleutels_absoluut!N$2</f>
        <v>6.3921606800999382E-3</v>
      </c>
      <c r="Q149">
        <f>Verdeelsleutels_absoluut!O149/Verdeelsleutels_absoluut!O$2</f>
        <v>1.5237202215254785E-4</v>
      </c>
      <c r="R149">
        <f>Verdeelsleutels_absoluut!P149/Verdeelsleutels_absoluut!P$2</f>
        <v>4.8708642364946606E-3</v>
      </c>
      <c r="S149">
        <f>Verdeelsleutels_absoluut!Q149/Verdeelsleutels_absoluut!Q$2</f>
        <v>5.5882869505516439E-4</v>
      </c>
      <c r="T149">
        <f>Verdeelsleutels_absoluut!R149/Verdeelsleutels_absoluut!R$2</f>
        <v>1.6122913505311077E-3</v>
      </c>
      <c r="U149">
        <f>Verdeelsleutels_absoluut!S149/Verdeelsleutels_absoluut!S$2</f>
        <v>1.8949117419186216E-3</v>
      </c>
      <c r="V149">
        <f>Verdeelsleutels_absoluut!T149/Verdeelsleutels_absoluut!T$2</f>
        <v>1.4142781080841245E-3</v>
      </c>
      <c r="W149">
        <f>Verdeelsleutels_absoluut!U149/Verdeelsleutels_absoluut!U$2</f>
        <v>2.3790140922994238E-3</v>
      </c>
      <c r="X149">
        <f t="shared" si="13"/>
        <v>4.3855873861996814E-3</v>
      </c>
      <c r="Y149">
        <f t="shared" si="12"/>
        <v>1.8456581677714014E-3</v>
      </c>
      <c r="Z149">
        <v>0</v>
      </c>
    </row>
    <row r="150" spans="2:26">
      <c r="B150" t="str">
        <f>INDEX('ETLocal datasets'!B:C,MATCH(C150,'ETLocal datasets'!C:C,0),1)</f>
        <v>GM0402</v>
      </c>
      <c r="C150" t="str">
        <f>'ETLocal datasets'!C136</f>
        <v>Hilversum</v>
      </c>
      <c r="D150">
        <f>Verdeelsleutels_absoluut!D150/Verdeelsleutels_absoluut!D$2</f>
        <v>5.2214528933675723E-3</v>
      </c>
      <c r="E150">
        <f>Verdeelsleutels_absoluut!E150/Verdeelsleutels_absoluut!E$2</f>
        <v>2.031417902608941E-4</v>
      </c>
      <c r="F150">
        <f>Verdeelsleutels_absoluut!F150/Verdeelsleutels_absoluut!F$2</f>
        <v>4.3902680023291907E-4</v>
      </c>
      <c r="G150">
        <f>Verdeelsleutels_absoluut!G150/Verdeelsleutels_absoluut!G$2</f>
        <v>1.8866598352317078E-4</v>
      </c>
      <c r="H150">
        <f>Verdeelsleutels_absoluut!H150/Verdeelsleutels_absoluut!H$2</f>
        <v>0</v>
      </c>
      <c r="I150">
        <f>Verdeelsleutels_absoluut!I150/Verdeelsleutels_absoluut!I$2</f>
        <v>0</v>
      </c>
      <c r="J150">
        <f t="shared" si="10"/>
        <v>1.5847942615946346E-4</v>
      </c>
      <c r="K150">
        <f t="shared" si="11"/>
        <v>4.9053155716024404E-5</v>
      </c>
      <c r="L150">
        <f>Verdeelsleutels_absoluut!J150/Verdeelsleutels_absoluut!J$2</f>
        <v>1.6560573565171019E-4</v>
      </c>
      <c r="M150">
        <f>Verdeelsleutels_absoluut!K150/Verdeelsleutels_absoluut!K$2</f>
        <v>0</v>
      </c>
      <c r="N150">
        <f>Verdeelsleutels_absoluut!L150/Verdeelsleutels_absoluut!L$2</f>
        <v>5.4442470061043886E-5</v>
      </c>
      <c r="O150">
        <f>Verdeelsleutels_absoluut!M150/Verdeelsleutels_absoluut!M$2</f>
        <v>2.6606245894477391E-4</v>
      </c>
      <c r="P150">
        <f>Verdeelsleutels_absoluut!N150/Verdeelsleutels_absoluut!N$2</f>
        <v>1.8819559362730782E-3</v>
      </c>
      <c r="Q150">
        <f>Verdeelsleutels_absoluut!O150/Verdeelsleutels_absoluut!O$2</f>
        <v>4.3631142497143026E-3</v>
      </c>
      <c r="R150">
        <f>Verdeelsleutels_absoluut!P150/Verdeelsleutels_absoluut!P$2</f>
        <v>4.2080900531271366E-3</v>
      </c>
      <c r="S150">
        <f>Verdeelsleutels_absoluut!Q150/Verdeelsleutels_absoluut!Q$2</f>
        <v>1.1016908559658954E-3</v>
      </c>
      <c r="T150">
        <f>Verdeelsleutels_absoluut!R150/Verdeelsleutels_absoluut!R$2</f>
        <v>8.5356600910470413E-4</v>
      </c>
      <c r="U150">
        <f>Verdeelsleutels_absoluut!S150/Verdeelsleutels_absoluut!S$2</f>
        <v>6.067451390379822E-4</v>
      </c>
      <c r="V150">
        <f>Verdeelsleutels_absoluut!T150/Verdeelsleutels_absoluut!T$2</f>
        <v>7.9310497825894042E-4</v>
      </c>
      <c r="W150">
        <f>Verdeelsleutels_absoluut!U150/Verdeelsleutels_absoluut!U$2</f>
        <v>2.6082214300957138E-3</v>
      </c>
      <c r="X150">
        <f t="shared" si="13"/>
        <v>2.2450886831843959E-3</v>
      </c>
      <c r="Y150">
        <f t="shared" si="12"/>
        <v>3.5159040231023397E-3</v>
      </c>
      <c r="Z150">
        <v>0</v>
      </c>
    </row>
    <row r="151" spans="2:26">
      <c r="B151" t="str">
        <f>INDEX('ETLocal datasets'!B:C,MATCH(C151,'ETLocal datasets'!C:C,0),1)</f>
        <v>GM0405</v>
      </c>
      <c r="C151" t="str">
        <f>'ETLocal datasets'!C137</f>
        <v>Hoorn</v>
      </c>
      <c r="D151">
        <f>Verdeelsleutels_absoluut!D151/Verdeelsleutels_absoluut!D$2</f>
        <v>4.2242397551741639E-3</v>
      </c>
      <c r="E151">
        <f>Verdeelsleutels_absoluut!E151/Verdeelsleutels_absoluut!E$2</f>
        <v>5.0577629153841181E-5</v>
      </c>
      <c r="F151">
        <f>Verdeelsleutels_absoluut!F151/Verdeelsleutels_absoluut!F$2</f>
        <v>7.9884215566400297E-5</v>
      </c>
      <c r="G151">
        <f>Verdeelsleutels_absoluut!G151/Verdeelsleutels_absoluut!G$2</f>
        <v>0</v>
      </c>
      <c r="H151">
        <f>Verdeelsleutels_absoluut!H151/Verdeelsleutels_absoluut!H$2</f>
        <v>0</v>
      </c>
      <c r="I151">
        <f>Verdeelsleutels_absoluut!I151/Verdeelsleutels_absoluut!I$2</f>
        <v>0</v>
      </c>
      <c r="J151">
        <f t="shared" si="10"/>
        <v>0</v>
      </c>
      <c r="K151">
        <f t="shared" si="11"/>
        <v>0</v>
      </c>
      <c r="L151">
        <f>Verdeelsleutels_absoluut!J151/Verdeelsleutels_absoluut!J$2</f>
        <v>0</v>
      </c>
      <c r="M151">
        <f>Verdeelsleutels_absoluut!K151/Verdeelsleutels_absoluut!K$2</f>
        <v>0</v>
      </c>
      <c r="N151">
        <f>Verdeelsleutels_absoluut!L151/Verdeelsleutels_absoluut!L$2</f>
        <v>3.2103078874268384E-5</v>
      </c>
      <c r="O151">
        <f>Verdeelsleutels_absoluut!M151/Verdeelsleutels_absoluut!M$2</f>
        <v>1.0105901801935951E-4</v>
      </c>
      <c r="P151">
        <f>Verdeelsleutels_absoluut!N151/Verdeelsleutels_absoluut!N$2</f>
        <v>4.1208345501151889E-3</v>
      </c>
      <c r="Q151">
        <f>Verdeelsleutels_absoluut!O151/Verdeelsleutels_absoluut!O$2</f>
        <v>5.8604623904826091E-6</v>
      </c>
      <c r="R151">
        <f>Verdeelsleutels_absoluut!P151/Verdeelsleutels_absoluut!P$2</f>
        <v>0</v>
      </c>
      <c r="S151">
        <f>Verdeelsleutels_absoluut!Q151/Verdeelsleutels_absoluut!Q$2</f>
        <v>9.5799204866599605E-5</v>
      </c>
      <c r="T151">
        <f>Verdeelsleutels_absoluut!R151/Verdeelsleutels_absoluut!R$2</f>
        <v>1.6122913505311077E-3</v>
      </c>
      <c r="U151">
        <f>Verdeelsleutels_absoluut!S151/Verdeelsleutels_absoluut!S$2</f>
        <v>4.5739248942863275E-4</v>
      </c>
      <c r="V151">
        <f>Verdeelsleutels_absoluut!T151/Verdeelsleutels_absoluut!T$2</f>
        <v>3.9932558345904694E-4</v>
      </c>
      <c r="W151">
        <f>Verdeelsleutels_absoluut!U151/Verdeelsleutels_absoluut!U$2</f>
        <v>2.2209400662330167E-3</v>
      </c>
      <c r="X151">
        <f t="shared" si="13"/>
        <v>3.1708873081741028E-3</v>
      </c>
      <c r="Y151">
        <f t="shared" si="12"/>
        <v>1.2718712007039308E-3</v>
      </c>
      <c r="Z151">
        <v>0</v>
      </c>
    </row>
    <row r="152" spans="2:26">
      <c r="B152" t="str">
        <f>INDEX('ETLocal datasets'!B:C,MATCH(C152,'ETLocal datasets'!C:C,0),1)</f>
        <v>GM0406</v>
      </c>
      <c r="C152" t="str">
        <f>'ETLocal datasets'!C138</f>
        <v>Huizen</v>
      </c>
      <c r="D152">
        <f>Verdeelsleutels_absoluut!D152/Verdeelsleutels_absoluut!D$2</f>
        <v>2.3881848585735476E-3</v>
      </c>
      <c r="E152">
        <f>Verdeelsleutels_absoluut!E152/Verdeelsleutels_absoluut!E$2</f>
        <v>4.3147060648905217E-6</v>
      </c>
      <c r="F152">
        <f>Verdeelsleutels_absoluut!F152/Verdeelsleutels_absoluut!F$2</f>
        <v>1.8720577796593259E-6</v>
      </c>
      <c r="G152">
        <f>Verdeelsleutels_absoluut!G152/Verdeelsleutels_absoluut!G$2</f>
        <v>0</v>
      </c>
      <c r="H152">
        <f>Verdeelsleutels_absoluut!H152/Verdeelsleutels_absoluut!H$2</f>
        <v>0</v>
      </c>
      <c r="I152">
        <f>Verdeelsleutels_absoluut!I152/Verdeelsleutels_absoluut!I$2</f>
        <v>0</v>
      </c>
      <c r="J152">
        <f t="shared" si="10"/>
        <v>0</v>
      </c>
      <c r="K152">
        <f t="shared" si="11"/>
        <v>0</v>
      </c>
      <c r="L152">
        <f>Verdeelsleutels_absoluut!J152/Verdeelsleutels_absoluut!J$2</f>
        <v>0</v>
      </c>
      <c r="M152">
        <f>Verdeelsleutels_absoluut!K152/Verdeelsleutels_absoluut!K$2</f>
        <v>0</v>
      </c>
      <c r="N152">
        <f>Verdeelsleutels_absoluut!L152/Verdeelsleutels_absoluut!L$2</f>
        <v>5.8545247229064973E-6</v>
      </c>
      <c r="O152">
        <f>Verdeelsleutels_absoluut!M152/Verdeelsleutels_absoluut!M$2</f>
        <v>4.87408538234964E-5</v>
      </c>
      <c r="P152">
        <f>Verdeelsleutels_absoluut!N152/Verdeelsleutels_absoluut!N$2</f>
        <v>2.1415360654141926E-3</v>
      </c>
      <c r="Q152">
        <f>Verdeelsleutels_absoluut!O152/Verdeelsleutels_absoluut!O$2</f>
        <v>1.0460925367011458E-3</v>
      </c>
      <c r="R152">
        <f>Verdeelsleutels_absoluut!P152/Verdeelsleutels_absoluut!P$2</f>
        <v>9.8890116248487726E-4</v>
      </c>
      <c r="S152">
        <f>Verdeelsleutels_absoluut!Q152/Verdeelsleutels_absoluut!Q$2</f>
        <v>2.5546454631093226E-4</v>
      </c>
      <c r="T152">
        <f>Verdeelsleutels_absoluut!R152/Verdeelsleutels_absoluut!R$2</f>
        <v>1.1380880121396055E-3</v>
      </c>
      <c r="U152">
        <f>Verdeelsleutels_absoluut!S152/Verdeelsleutels_absoluut!S$2</f>
        <v>1.0267994660642776E-4</v>
      </c>
      <c r="V152">
        <f>Verdeelsleutels_absoluut!T152/Verdeelsleutels_absoluut!T$2</f>
        <v>2.1630135770698376E-4</v>
      </c>
      <c r="W152">
        <f>Verdeelsleutels_absoluut!U152/Verdeelsleutels_absoluut!U$2</f>
        <v>1.4779921437209046E-3</v>
      </c>
      <c r="X152">
        <f t="shared" si="13"/>
        <v>1.8097641045675486E-3</v>
      </c>
      <c r="Y152">
        <f t="shared" si="12"/>
        <v>1.3515611638477069E-3</v>
      </c>
      <c r="Z152">
        <v>0</v>
      </c>
    </row>
    <row r="153" spans="2:26">
      <c r="B153" t="str">
        <f>INDEX('ETLocal datasets'!B:C,MATCH(C153,'ETLocal datasets'!C:C,0),1)</f>
        <v>GM0415</v>
      </c>
      <c r="C153" t="str">
        <f>'ETLocal datasets'!C139</f>
        <v>Landsmeer</v>
      </c>
      <c r="D153">
        <f>Verdeelsleutels_absoluut!D153/Verdeelsleutels_absoluut!D$2</f>
        <v>6.6473160795902687E-4</v>
      </c>
      <c r="E153">
        <f>Verdeelsleutels_absoluut!E153/Verdeelsleutels_absoluut!E$2</f>
        <v>5.8663603206510857E-4</v>
      </c>
      <c r="F153">
        <f>Verdeelsleutels_absoluut!F153/Verdeelsleutels_absoluut!F$2</f>
        <v>1.3225210686208923E-3</v>
      </c>
      <c r="G153">
        <f>Verdeelsleutels_absoluut!G153/Verdeelsleutels_absoluut!G$2</f>
        <v>4.9571062337460552E-4</v>
      </c>
      <c r="H153">
        <f>Verdeelsleutels_absoluut!H153/Verdeelsleutels_absoluut!H$2</f>
        <v>0</v>
      </c>
      <c r="I153">
        <f>Verdeelsleutels_absoluut!I153/Verdeelsleutels_absoluut!I$2</f>
        <v>0</v>
      </c>
      <c r="J153">
        <f t="shared" si="10"/>
        <v>4.1639692363466861E-4</v>
      </c>
      <c r="K153">
        <f t="shared" si="11"/>
        <v>1.2888476207739745E-4</v>
      </c>
      <c r="L153">
        <f>Verdeelsleutels_absoluut!J153/Verdeelsleutels_absoluut!J$2</f>
        <v>0</v>
      </c>
      <c r="M153">
        <f>Verdeelsleutels_absoluut!K153/Verdeelsleutels_absoluut!K$2</f>
        <v>0</v>
      </c>
      <c r="N153">
        <f>Verdeelsleutels_absoluut!L153/Verdeelsleutels_absoluut!L$2</f>
        <v>1.2274218525362867E-4</v>
      </c>
      <c r="O153">
        <f>Verdeelsleutels_absoluut!M153/Verdeelsleutels_absoluut!M$2</f>
        <v>6.7521733278421618E-4</v>
      </c>
      <c r="P153">
        <f>Verdeelsleutels_absoluut!N153/Verdeelsleutels_absoluut!N$2</f>
        <v>3.8937019371167137E-4</v>
      </c>
      <c r="Q153">
        <f>Verdeelsleutels_absoluut!O153/Verdeelsleutels_absoluut!O$2</f>
        <v>9.6697629442963056E-5</v>
      </c>
      <c r="R153">
        <f>Verdeelsleutels_absoluut!P153/Verdeelsleutels_absoluut!P$2</f>
        <v>0</v>
      </c>
      <c r="S153">
        <f>Verdeelsleutels_absoluut!Q153/Verdeelsleutels_absoluut!Q$2</f>
        <v>4.5025626287301815E-3</v>
      </c>
      <c r="T153">
        <f>Verdeelsleutels_absoluut!R153/Verdeelsleutels_absoluut!R$2</f>
        <v>5.2162367223065253E-3</v>
      </c>
      <c r="U153">
        <f>Verdeelsleutels_absoluut!S153/Verdeelsleutels_absoluut!S$2</f>
        <v>3.2017474260004294E-3</v>
      </c>
      <c r="V153">
        <f>Verdeelsleutels_absoluut!T153/Verdeelsleutels_absoluut!T$2</f>
        <v>3.7714082882243324E-3</v>
      </c>
      <c r="W153">
        <f>Verdeelsleutels_absoluut!U153/Verdeelsleutels_absoluut!U$2</f>
        <v>4.2679987037929864E-4</v>
      </c>
      <c r="X153">
        <f t="shared" si="13"/>
        <v>4.0808503204548501E-4</v>
      </c>
      <c r="Y153">
        <f t="shared" si="12"/>
        <v>2.2125259048397185E-4</v>
      </c>
      <c r="Z153">
        <v>0</v>
      </c>
    </row>
    <row r="154" spans="2:26">
      <c r="B154" t="str">
        <f>INDEX('ETLocal datasets'!B:C,MATCH(C154,'ETLocal datasets'!C:C,0),1)</f>
        <v>GM0416</v>
      </c>
      <c r="C154" t="str">
        <f>'ETLocal datasets'!C140</f>
        <v>Langedijk</v>
      </c>
      <c r="D154">
        <f>Verdeelsleutels_absoluut!D154/Verdeelsleutels_absoluut!D$2</f>
        <v>1.6197046631257904E-3</v>
      </c>
      <c r="E154">
        <f>Verdeelsleutels_absoluut!E154/Verdeelsleutels_absoluut!E$2</f>
        <v>6.7917318808852721E-4</v>
      </c>
      <c r="F154">
        <f>Verdeelsleutels_absoluut!F154/Verdeelsleutels_absoluut!F$2</f>
        <v>3.5854294115897166E-4</v>
      </c>
      <c r="G154">
        <f>Verdeelsleutels_absoluut!G154/Verdeelsleutels_absoluut!G$2</f>
        <v>3.3725585943521051E-4</v>
      </c>
      <c r="H154">
        <f>Verdeelsleutels_absoluut!H154/Verdeelsleutels_absoluut!H$2</f>
        <v>0</v>
      </c>
      <c r="I154">
        <f>Verdeelsleutels_absoluut!I154/Verdeelsleutels_absoluut!I$2</f>
        <v>0</v>
      </c>
      <c r="J154">
        <f t="shared" si="10"/>
        <v>2.832949219255768E-4</v>
      </c>
      <c r="K154">
        <f t="shared" si="11"/>
        <v>8.7686523453154737E-5</v>
      </c>
      <c r="L154">
        <f>Verdeelsleutels_absoluut!J154/Verdeelsleutels_absoluut!J$2</f>
        <v>3.2584047447147304E-5</v>
      </c>
      <c r="M154">
        <f>Verdeelsleutels_absoluut!K154/Verdeelsleutels_absoluut!K$2</f>
        <v>4.0655631110528138E-4</v>
      </c>
      <c r="N154">
        <f>Verdeelsleutels_absoluut!L154/Verdeelsleutels_absoluut!L$2</f>
        <v>8.8129497513887603E-4</v>
      </c>
      <c r="O154">
        <f>Verdeelsleutels_absoluut!M154/Verdeelsleutels_absoluut!M$2</f>
        <v>5.2854760751718118E-4</v>
      </c>
      <c r="P154">
        <f>Verdeelsleutels_absoluut!N154/Verdeelsleutels_absoluut!N$2</f>
        <v>1.1356630649923748E-3</v>
      </c>
      <c r="Q154">
        <f>Verdeelsleutels_absoluut!O154/Verdeelsleutels_absoluut!O$2</f>
        <v>2.0218595247165002E-4</v>
      </c>
      <c r="R154">
        <f>Verdeelsleutels_absoluut!P154/Verdeelsleutels_absoluut!P$2</f>
        <v>0</v>
      </c>
      <c r="S154">
        <f>Verdeelsleutels_absoluut!Q154/Verdeelsleutels_absoluut!Q$2</f>
        <v>6.2269483163289745E-4</v>
      </c>
      <c r="T154">
        <f>Verdeelsleutels_absoluut!R154/Verdeelsleutels_absoluut!R$2</f>
        <v>7.1130500758725341E-3</v>
      </c>
      <c r="U154">
        <f>Verdeelsleutels_absoluut!S154/Verdeelsleutels_absoluut!S$2</f>
        <v>2.230955203539658E-3</v>
      </c>
      <c r="V154">
        <f>Verdeelsleutels_absoluut!T154/Verdeelsleutels_absoluut!T$2</f>
        <v>1.9578045966811607E-3</v>
      </c>
      <c r="W154">
        <f>Verdeelsleutels_absoluut!U154/Verdeelsleutels_absoluut!U$2</f>
        <v>1.3199181176544977E-3</v>
      </c>
      <c r="X154">
        <f t="shared" si="13"/>
        <v>1.2277905913234363E-3</v>
      </c>
      <c r="Y154">
        <f t="shared" si="12"/>
        <v>6.1242780801236451E-4</v>
      </c>
      <c r="Z154">
        <v>0</v>
      </c>
    </row>
    <row r="155" spans="2:26">
      <c r="B155" t="str">
        <f>INDEX('ETLocal datasets'!B:C,MATCH(C155,'ETLocal datasets'!C:C,0),1)</f>
        <v>GM0417</v>
      </c>
      <c r="C155" t="str">
        <f>'ETLocal datasets'!C141</f>
        <v>Laren</v>
      </c>
      <c r="D155">
        <f>Verdeelsleutels_absoluut!D155/Verdeelsleutels_absoluut!D$2</f>
        <v>6.4777771162093545E-4</v>
      </c>
      <c r="E155">
        <f>Verdeelsleutels_absoluut!E155/Verdeelsleutels_absoluut!E$2</f>
        <v>0</v>
      </c>
      <c r="F155">
        <f>Verdeelsleutels_absoluut!F155/Verdeelsleutels_absoluut!F$2</f>
        <v>0</v>
      </c>
      <c r="G155">
        <f>Verdeelsleutels_absoluut!G155/Verdeelsleutels_absoluut!G$2</f>
        <v>0</v>
      </c>
      <c r="H155">
        <f>Verdeelsleutels_absoluut!H155/Verdeelsleutels_absoluut!H$2</f>
        <v>0</v>
      </c>
      <c r="I155">
        <f>Verdeelsleutels_absoluut!I155/Verdeelsleutels_absoluut!I$2</f>
        <v>0</v>
      </c>
      <c r="J155">
        <f t="shared" si="10"/>
        <v>0</v>
      </c>
      <c r="K155">
        <f t="shared" si="11"/>
        <v>0</v>
      </c>
      <c r="L155">
        <f>Verdeelsleutels_absoluut!J155/Verdeelsleutels_absoluut!J$2</f>
        <v>0</v>
      </c>
      <c r="M155">
        <f>Verdeelsleutels_absoluut!K155/Verdeelsleutels_absoluut!K$2</f>
        <v>0</v>
      </c>
      <c r="N155">
        <f>Verdeelsleutels_absoluut!L155/Verdeelsleutels_absoluut!L$2</f>
        <v>0</v>
      </c>
      <c r="O155">
        <f>Verdeelsleutels_absoluut!M155/Verdeelsleutels_absoluut!M$2</f>
        <v>2.1463862234200248E-5</v>
      </c>
      <c r="P155">
        <f>Verdeelsleutels_absoluut!N155/Verdeelsleutels_absoluut!N$2</f>
        <v>3.2447516142639283E-4</v>
      </c>
      <c r="Q155">
        <f>Verdeelsleutels_absoluut!O155/Verdeelsleutels_absoluut!O$2</f>
        <v>9.962786063820435E-4</v>
      </c>
      <c r="R155">
        <f>Verdeelsleutels_absoluut!P155/Verdeelsleutels_absoluut!P$2</f>
        <v>3.1350270895797172E-3</v>
      </c>
      <c r="S155">
        <f>Verdeelsleutels_absoluut!Q155/Verdeelsleutels_absoluut!Q$2</f>
        <v>7.9832670722166342E-5</v>
      </c>
      <c r="T155">
        <f>Verdeelsleutels_absoluut!R155/Verdeelsleutels_absoluut!R$2</f>
        <v>0</v>
      </c>
      <c r="U155">
        <f>Verdeelsleutels_absoluut!S155/Verdeelsleutels_absoluut!S$2</f>
        <v>0</v>
      </c>
      <c r="V155">
        <f>Verdeelsleutels_absoluut!T155/Verdeelsleutels_absoluut!T$2</f>
        <v>2.7730943295767148E-5</v>
      </c>
      <c r="W155">
        <f>Verdeelsleutels_absoluut!U155/Verdeelsleutels_absoluut!U$2</f>
        <v>6.4019980556894796E-4</v>
      </c>
      <c r="X155">
        <f t="shared" si="13"/>
        <v>4.8233748349767039E-4</v>
      </c>
      <c r="Y155">
        <f t="shared" si="12"/>
        <v>7.9070215722829419E-4</v>
      </c>
      <c r="Z155">
        <v>0</v>
      </c>
    </row>
    <row r="156" spans="2:26">
      <c r="B156" t="str">
        <f>INDEX('ETLocal datasets'!B:C,MATCH(C156,'ETLocal datasets'!C:C,0),1)</f>
        <v>GM0420</v>
      </c>
      <c r="C156" t="str">
        <f>'ETLocal datasets'!C142</f>
        <v>Medemblik</v>
      </c>
      <c r="D156">
        <f>Verdeelsleutels_absoluut!D156/Verdeelsleutels_absoluut!D$2</f>
        <v>2.5927888771793209E-3</v>
      </c>
      <c r="E156">
        <f>Verdeelsleutels_absoluut!E156/Verdeelsleutels_absoluut!E$2</f>
        <v>4.563890236252777E-3</v>
      </c>
      <c r="F156">
        <f>Verdeelsleutels_absoluut!F156/Verdeelsleutels_absoluut!F$2</f>
        <v>2.1351257740556719E-3</v>
      </c>
      <c r="G156">
        <f>Verdeelsleutels_absoluut!G156/Verdeelsleutels_absoluut!G$2</f>
        <v>3.8466897751668707E-3</v>
      </c>
      <c r="H156">
        <f>Verdeelsleutels_absoluut!H156/Verdeelsleutels_absoluut!H$2</f>
        <v>1.2130494459104476E-4</v>
      </c>
      <c r="I156">
        <f>Verdeelsleutels_absoluut!I156/Verdeelsleutels_absoluut!I$2</f>
        <v>0</v>
      </c>
      <c r="J156">
        <f t="shared" si="10"/>
        <v>3.2506282022747384E-3</v>
      </c>
      <c r="K156">
        <f t="shared" si="11"/>
        <v>1.0001393415433864E-3</v>
      </c>
      <c r="L156">
        <f>Verdeelsleutels_absoluut!J156/Verdeelsleutels_absoluut!J$2</f>
        <v>9.5770841287879109E-4</v>
      </c>
      <c r="M156">
        <f>Verdeelsleutels_absoluut!K156/Verdeelsleutels_absoluut!K$2</f>
        <v>1.3288658945676082E-3</v>
      </c>
      <c r="N156">
        <f>Verdeelsleutels_absoluut!L156/Verdeelsleutels_absoluut!L$2</f>
        <v>6.0949566846765059E-3</v>
      </c>
      <c r="O156">
        <f>Verdeelsleutels_absoluut!M156/Verdeelsleutels_absoluut!M$2</f>
        <v>4.4367591893278097E-3</v>
      </c>
      <c r="P156">
        <f>Verdeelsleutels_absoluut!N156/Verdeelsleutels_absoluut!N$2</f>
        <v>2.4660112268405855E-3</v>
      </c>
      <c r="Q156">
        <f>Verdeelsleutels_absoluut!O156/Verdeelsleutels_absoluut!O$2</f>
        <v>2.0804641486213261E-4</v>
      </c>
      <c r="R156">
        <f>Verdeelsleutels_absoluut!P156/Verdeelsleutels_absoluut!P$2</f>
        <v>0</v>
      </c>
      <c r="S156">
        <f>Verdeelsleutels_absoluut!Q156/Verdeelsleutels_absoluut!Q$2</f>
        <v>9.7395858281042929E-4</v>
      </c>
      <c r="T156">
        <f>Verdeelsleutels_absoluut!R156/Verdeelsleutels_absoluut!R$2</f>
        <v>3.4142640364188165E-3</v>
      </c>
      <c r="U156">
        <f>Verdeelsleutels_absoluut!S156/Verdeelsleutels_absoluut!S$2</f>
        <v>3.4817836440179596E-3</v>
      </c>
      <c r="V156">
        <f>Verdeelsleutels_absoluut!T156/Verdeelsleutels_absoluut!T$2</f>
        <v>2.6067086698021119E-3</v>
      </c>
      <c r="W156">
        <f>Verdeelsleutels_absoluut!U156/Verdeelsleutels_absoluut!U$2</f>
        <v>2.821621365285363E-3</v>
      </c>
      <c r="X156">
        <f t="shared" si="13"/>
        <v>2.6438162960629743E-3</v>
      </c>
      <c r="Y156">
        <f t="shared" si="12"/>
        <v>1.1823543673424694E-3</v>
      </c>
      <c r="Z156">
        <v>0</v>
      </c>
    </row>
    <row r="157" spans="2:26">
      <c r="B157" t="str">
        <f>INDEX('ETLocal datasets'!B:C,MATCH(C157,'ETLocal datasets'!C:C,0),1)</f>
        <v>GM0431</v>
      </c>
      <c r="C157" t="str">
        <f>'ETLocal datasets'!C143</f>
        <v>Oostzaan</v>
      </c>
      <c r="D157">
        <f>Verdeelsleutels_absoluut!D157/Verdeelsleutels_absoluut!D$2</f>
        <v>5.6457053437118957E-4</v>
      </c>
      <c r="E157">
        <f>Verdeelsleutels_absoluut!E157/Verdeelsleutels_absoluut!E$2</f>
        <v>2.4805318681051468E-4</v>
      </c>
      <c r="F157">
        <f>Verdeelsleutels_absoluut!F157/Verdeelsleutels_absoluut!F$2</f>
        <v>5.8304362020405488E-4</v>
      </c>
      <c r="G157">
        <f>Verdeelsleutels_absoluut!G157/Verdeelsleutels_absoluut!G$2</f>
        <v>2.9594664082066005E-5</v>
      </c>
      <c r="H157">
        <f>Verdeelsleutels_absoluut!H157/Verdeelsleutels_absoluut!H$2</f>
        <v>0</v>
      </c>
      <c r="I157">
        <f>Verdeelsleutels_absoluut!I157/Verdeelsleutels_absoluut!I$2</f>
        <v>0</v>
      </c>
      <c r="J157">
        <f t="shared" si="10"/>
        <v>2.4859517828935442E-5</v>
      </c>
      <c r="K157">
        <f t="shared" si="11"/>
        <v>7.6946126613371607E-6</v>
      </c>
      <c r="L157">
        <f>Verdeelsleutels_absoluut!J157/Verdeelsleutels_absoluut!J$2</f>
        <v>0</v>
      </c>
      <c r="M157">
        <f>Verdeelsleutels_absoluut!K157/Verdeelsleutels_absoluut!K$2</f>
        <v>0</v>
      </c>
      <c r="N157">
        <f>Verdeelsleutels_absoluut!L157/Verdeelsleutels_absoluut!L$2</f>
        <v>3.6878895892324392E-5</v>
      </c>
      <c r="O157">
        <f>Verdeelsleutels_absoluut!M157/Verdeelsleutels_absoluut!M$2</f>
        <v>2.3341950179692772E-4</v>
      </c>
      <c r="P157">
        <f>Verdeelsleutels_absoluut!N157/Verdeelsleutels_absoluut!N$2</f>
        <v>1.2979006457055711E-4</v>
      </c>
      <c r="Q157">
        <f>Verdeelsleutels_absoluut!O157/Verdeelsleutels_absoluut!O$2</f>
        <v>1.1134878541916957E-4</v>
      </c>
      <c r="R157">
        <f>Verdeelsleutels_absoluut!P157/Verdeelsleutels_absoluut!P$2</f>
        <v>0</v>
      </c>
      <c r="S157">
        <f>Verdeelsleutels_absoluut!Q157/Verdeelsleutels_absoluut!Q$2</f>
        <v>2.4428797240982898E-3</v>
      </c>
      <c r="T157">
        <f>Verdeelsleutels_absoluut!R157/Verdeelsleutels_absoluut!R$2</f>
        <v>1.0811836115326252E-2</v>
      </c>
      <c r="U157">
        <f>Verdeelsleutels_absoluut!S157/Verdeelsleutels_absoluut!S$2</f>
        <v>3.1830783447992605E-3</v>
      </c>
      <c r="V157">
        <f>Verdeelsleutels_absoluut!T157/Verdeelsleutels_absoluut!T$2</f>
        <v>3.3720827047652854E-3</v>
      </c>
      <c r="W157">
        <f>Verdeelsleutels_absoluut!U157/Verdeelsleutels_absoluut!U$2</f>
        <v>3.4776285734609515E-4</v>
      </c>
      <c r="X157">
        <f t="shared" si="13"/>
        <v>2.3877646095832615E-4</v>
      </c>
      <c r="Y157">
        <f t="shared" si="12"/>
        <v>1.6231985563483221E-4</v>
      </c>
      <c r="Z157">
        <v>0</v>
      </c>
    </row>
    <row r="158" spans="2:26">
      <c r="B158" t="str">
        <f>INDEX('ETLocal datasets'!B:C,MATCH(C158,'ETLocal datasets'!C:C,0),1)</f>
        <v>GM0432</v>
      </c>
      <c r="C158" t="str">
        <f>'ETLocal datasets'!C144</f>
        <v>Opmeer</v>
      </c>
      <c r="D158">
        <f>Verdeelsleutels_absoluut!D158/Verdeelsleutels_absoluut!D$2</f>
        <v>6.8156977804225089E-4</v>
      </c>
      <c r="E158">
        <f>Verdeelsleutels_absoluut!E158/Verdeelsleutels_absoluut!E$2</f>
        <v>1.664187218658757E-3</v>
      </c>
      <c r="F158">
        <f>Verdeelsleutels_absoluut!F158/Verdeelsleutels_absoluut!F$2</f>
        <v>1.8269967638848696E-3</v>
      </c>
      <c r="G158">
        <f>Verdeelsleutels_absoluut!G158/Verdeelsleutels_absoluut!G$2</f>
        <v>2.6844826544440703E-3</v>
      </c>
      <c r="H158">
        <f>Verdeelsleutels_absoluut!H158/Verdeelsleutels_absoluut!H$2</f>
        <v>4.7715964915547176E-5</v>
      </c>
      <c r="I158">
        <f>Verdeelsleutels_absoluut!I158/Verdeelsleutels_absoluut!I$2</f>
        <v>3.2169662138226504E-4</v>
      </c>
      <c r="J158">
        <f t="shared" si="10"/>
        <v>2.2625999841195065E-3</v>
      </c>
      <c r="K158">
        <f t="shared" si="11"/>
        <v>9.3602098997833442E-4</v>
      </c>
      <c r="L158">
        <f>Verdeelsleutels_absoluut!J158/Verdeelsleutels_absoluut!J$2</f>
        <v>0</v>
      </c>
      <c r="M158">
        <f>Verdeelsleutels_absoluut!K158/Verdeelsleutels_absoluut!K$2</f>
        <v>0</v>
      </c>
      <c r="N158">
        <f>Verdeelsleutels_absoluut!L158/Verdeelsleutels_absoluut!L$2</f>
        <v>1.5615538690447186E-3</v>
      </c>
      <c r="O158">
        <f>Verdeelsleutels_absoluut!M158/Verdeelsleutels_absoluut!M$2</f>
        <v>1.6370666591543149E-3</v>
      </c>
      <c r="P158">
        <f>Verdeelsleutels_absoluut!N158/Verdeelsleutels_absoluut!N$2</f>
        <v>4.5426522599694992E-4</v>
      </c>
      <c r="Q158">
        <f>Verdeelsleutels_absoluut!O158/Verdeelsleutels_absoluut!O$2</f>
        <v>0</v>
      </c>
      <c r="R158">
        <f>Verdeelsleutels_absoluut!P158/Verdeelsleutels_absoluut!P$2</f>
        <v>0</v>
      </c>
      <c r="S158">
        <f>Verdeelsleutels_absoluut!Q158/Verdeelsleutels_absoluut!Q$2</f>
        <v>2.5546454631093226E-4</v>
      </c>
      <c r="T158">
        <f>Verdeelsleutels_absoluut!R158/Verdeelsleutels_absoluut!R$2</f>
        <v>0</v>
      </c>
      <c r="U158">
        <f>Verdeelsleutels_absoluut!S158/Verdeelsleutels_absoluut!S$2</f>
        <v>4.1071978642571105E-4</v>
      </c>
      <c r="V158">
        <f>Verdeelsleutels_absoluut!T158/Verdeelsleutels_absoluut!T$2</f>
        <v>3.3277131954920577E-4</v>
      </c>
      <c r="W158">
        <f>Verdeelsleutels_absoluut!U158/Verdeelsleutels_absoluut!U$2</f>
        <v>8.298886368486362E-4</v>
      </c>
      <c r="X158">
        <f t="shared" si="13"/>
        <v>6.4207693142279306E-4</v>
      </c>
      <c r="Y158">
        <f t="shared" si="12"/>
        <v>2.5683077256911723E-4</v>
      </c>
      <c r="Z158">
        <v>0</v>
      </c>
    </row>
    <row r="159" spans="2:26">
      <c r="B159" t="str">
        <f>INDEX('ETLocal datasets'!B:C,MATCH(C159,'ETLocal datasets'!C:C,0),1)</f>
        <v>GM0437</v>
      </c>
      <c r="C159" t="str">
        <f>'ETLocal datasets'!C145</f>
        <v>Ouder-Amstel</v>
      </c>
      <c r="D159">
        <f>Verdeelsleutels_absoluut!D159/Verdeelsleutels_absoluut!D$2</f>
        <v>8.0522328136819446E-4</v>
      </c>
      <c r="E159">
        <f>Verdeelsleutels_absoluut!E159/Verdeelsleutels_absoluut!E$2</f>
        <v>7.052254172378728E-4</v>
      </c>
      <c r="F159">
        <f>Verdeelsleutels_absoluut!F159/Verdeelsleutels_absoluut!F$2</f>
        <v>1.7850655947107814E-3</v>
      </c>
      <c r="G159">
        <f>Verdeelsleutels_absoluut!G159/Verdeelsleutels_absoluut!G$2</f>
        <v>9.2853258557482087E-4</v>
      </c>
      <c r="H159">
        <f>Verdeelsleutels_absoluut!H159/Verdeelsleutels_absoluut!H$2</f>
        <v>0</v>
      </c>
      <c r="I159">
        <f>Verdeelsleutels_absoluut!I159/Verdeelsleutels_absoluut!I$2</f>
        <v>0</v>
      </c>
      <c r="J159">
        <f t="shared" si="10"/>
        <v>7.799673718828495E-4</v>
      </c>
      <c r="K159">
        <f t="shared" si="11"/>
        <v>2.4141847224945344E-4</v>
      </c>
      <c r="L159">
        <f>Verdeelsleutels_absoluut!J159/Verdeelsleutels_absoluut!J$2</f>
        <v>4.7742194061754293E-6</v>
      </c>
      <c r="M159">
        <f>Verdeelsleutels_absoluut!K159/Verdeelsleutels_absoluut!K$2</f>
        <v>0</v>
      </c>
      <c r="N159">
        <f>Verdeelsleutels_absoluut!L159/Verdeelsleutels_absoluut!L$2</f>
        <v>2.4506026320449559E-5</v>
      </c>
      <c r="O159">
        <f>Verdeelsleutels_absoluut!M159/Verdeelsleutels_absoluut!M$2</f>
        <v>7.1456774688024997E-4</v>
      </c>
      <c r="P159">
        <f>Verdeelsleutels_absoluut!N159/Verdeelsleutels_absoluut!N$2</f>
        <v>9.0853045199389983E-4</v>
      </c>
      <c r="Q159">
        <f>Verdeelsleutels_absoluut!O159/Verdeelsleutels_absoluut!O$2</f>
        <v>1.0841855422392827E-4</v>
      </c>
      <c r="R159">
        <f>Verdeelsleutels_absoluut!P159/Verdeelsleutels_absoluut!P$2</f>
        <v>0</v>
      </c>
      <c r="S159">
        <f>Verdeelsleutels_absoluut!Q159/Verdeelsleutels_absoluut!Q$2</f>
        <v>1.1176573901103288E-4</v>
      </c>
      <c r="T159">
        <f>Verdeelsleutels_absoluut!R159/Verdeelsleutels_absoluut!R$2</f>
        <v>7.3027314112291348E-3</v>
      </c>
      <c r="U159">
        <f>Verdeelsleutels_absoluut!S159/Verdeelsleutels_absoluut!S$2</f>
        <v>8.7744681645492812E-4</v>
      </c>
      <c r="V159">
        <f>Verdeelsleutels_absoluut!T159/Verdeelsleutels_absoluut!T$2</f>
        <v>9.8722158132931058E-4</v>
      </c>
      <c r="W159">
        <f>Verdeelsleutels_absoluut!U159/Verdeelsleutels_absoluut!U$2</f>
        <v>7.8246642902871414E-4</v>
      </c>
      <c r="X159">
        <f t="shared" si="13"/>
        <v>8.4549844051130699E-4</v>
      </c>
      <c r="Y159">
        <f t="shared" si="12"/>
        <v>4.0325050873887976E-4</v>
      </c>
      <c r="Z159">
        <v>0</v>
      </c>
    </row>
    <row r="160" spans="2:26">
      <c r="B160" t="str">
        <f>INDEX('ETLocal datasets'!B:C,MATCH(C160,'ETLocal datasets'!C:C,0),1)</f>
        <v>GM0439</v>
      </c>
      <c r="C160" t="str">
        <f>'ETLocal datasets'!C146</f>
        <v>Purmerend</v>
      </c>
      <c r="D160">
        <f>Verdeelsleutels_absoluut!D160/Verdeelsleutels_absoluut!D$2</f>
        <v>4.6358201806104941E-3</v>
      </c>
      <c r="E160">
        <f>Verdeelsleutels_absoluut!E160/Verdeelsleutels_absoluut!E$2</f>
        <v>7.7670364090788084E-5</v>
      </c>
      <c r="F160">
        <f>Verdeelsleutels_absoluut!F160/Verdeelsleutels_absoluut!F$2</f>
        <v>1.9731196488581224E-4</v>
      </c>
      <c r="G160">
        <f>Verdeelsleutels_absoluut!G160/Verdeelsleutels_absoluut!G$2</f>
        <v>8.3234992730810638E-5</v>
      </c>
      <c r="H160">
        <f>Verdeelsleutels_absoluut!H160/Verdeelsleutels_absoluut!H$2</f>
        <v>0</v>
      </c>
      <c r="I160">
        <f>Verdeelsleutels_absoluut!I160/Verdeelsleutels_absoluut!I$2</f>
        <v>0</v>
      </c>
      <c r="J160">
        <f t="shared" si="10"/>
        <v>6.9917393893880933E-5</v>
      </c>
      <c r="K160">
        <f t="shared" si="11"/>
        <v>2.1641098110010765E-5</v>
      </c>
      <c r="L160">
        <f>Verdeelsleutels_absoluut!J160/Verdeelsleutels_absoluut!J$2</f>
        <v>0</v>
      </c>
      <c r="M160">
        <f>Verdeelsleutels_absoluut!K160/Verdeelsleutels_absoluut!K$2</f>
        <v>0</v>
      </c>
      <c r="N160">
        <f>Verdeelsleutels_absoluut!L160/Verdeelsleutels_absoluut!L$2</f>
        <v>2.2496126494317878E-6</v>
      </c>
      <c r="O160">
        <f>Verdeelsleutels_absoluut!M160/Verdeelsleutels_absoluut!M$2</f>
        <v>1.1313244052609715E-4</v>
      </c>
      <c r="P160">
        <f>Verdeelsleutels_absoluut!N160/Verdeelsleutels_absoluut!N$2</f>
        <v>4.6399948083974173E-3</v>
      </c>
      <c r="Q160">
        <f>Verdeelsleutels_absoluut!O160/Verdeelsleutels_absoluut!O$2</f>
        <v>8.0581357869135878E-4</v>
      </c>
      <c r="R160">
        <f>Verdeelsleutels_absoluut!P160/Verdeelsleutels_absoluut!P$2</f>
        <v>0</v>
      </c>
      <c r="S160">
        <f>Verdeelsleutels_absoluut!Q160/Verdeelsleutels_absoluut!Q$2</f>
        <v>1.9159840973319921E-4</v>
      </c>
      <c r="T160">
        <f>Verdeelsleutels_absoluut!R160/Verdeelsleutels_absoluut!R$2</f>
        <v>1.5174506828528073E-3</v>
      </c>
      <c r="U160">
        <f>Verdeelsleutels_absoluut!S160/Verdeelsleutels_absoluut!S$2</f>
        <v>1.1668175750730427E-3</v>
      </c>
      <c r="V160">
        <f>Verdeelsleutels_absoluut!T160/Verdeelsleutels_absoluut!T$2</f>
        <v>8.485668648504748E-4</v>
      </c>
      <c r="W160">
        <f>Verdeelsleutels_absoluut!U160/Verdeelsleutels_absoluut!U$2</f>
        <v>2.1656141571097746E-3</v>
      </c>
      <c r="X160">
        <f t="shared" si="13"/>
        <v>3.4028044827535959E-3</v>
      </c>
      <c r="Y160">
        <f t="shared" si="12"/>
        <v>1.8446099403162538E-3</v>
      </c>
      <c r="Z160">
        <v>0</v>
      </c>
    </row>
    <row r="161" spans="2:26">
      <c r="B161" t="str">
        <f>INDEX('ETLocal datasets'!B:C,MATCH(C161,'ETLocal datasets'!C:C,0),1)</f>
        <v>GM0441</v>
      </c>
      <c r="C161" t="str">
        <f>'ETLocal datasets'!C147</f>
        <v>Schagen</v>
      </c>
      <c r="D161">
        <f>Verdeelsleutels_absoluut!D161/Verdeelsleutels_absoluut!D$2</f>
        <v>2.6937021714237971E-3</v>
      </c>
      <c r="E161">
        <f>Verdeelsleutels_absoluut!E161/Verdeelsleutels_absoluut!E$2</f>
        <v>6.0342493224342236E-3</v>
      </c>
      <c r="F161">
        <f>Verdeelsleutels_absoluut!F161/Verdeelsleutels_absoluut!F$2</f>
        <v>3.4642282958081789E-3</v>
      </c>
      <c r="G161">
        <f>Verdeelsleutels_absoluut!G161/Verdeelsleutels_absoluut!G$2</f>
        <v>4.1790131905884032E-3</v>
      </c>
      <c r="H161">
        <f>Verdeelsleutels_absoluut!H161/Verdeelsleutels_absoluut!H$2</f>
        <v>1.736151831555551E-4</v>
      </c>
      <c r="I161">
        <f>Verdeelsleutels_absoluut!I161/Verdeelsleutels_absoluut!I$2</f>
        <v>9.8529901087465526E-5</v>
      </c>
      <c r="J161">
        <f t="shared" si="10"/>
        <v>3.5381495093991474E-3</v>
      </c>
      <c r="K161">
        <f t="shared" si="11"/>
        <v>1.1594555563577095E-3</v>
      </c>
      <c r="L161">
        <f>Verdeelsleutels_absoluut!J161/Verdeelsleutels_absoluut!J$2</f>
        <v>1.6123732489505967E-3</v>
      </c>
      <c r="M161">
        <f>Verdeelsleutels_absoluut!K161/Verdeelsleutels_absoluut!K$2</f>
        <v>8.6974305839377705E-3</v>
      </c>
      <c r="N161">
        <f>Verdeelsleutels_absoluut!L161/Verdeelsleutels_absoluut!L$2</f>
        <v>7.6543623580354967E-3</v>
      </c>
      <c r="O161">
        <f>Verdeelsleutels_absoluut!M161/Verdeelsleutels_absoluut!M$2</f>
        <v>5.9043507695912519E-3</v>
      </c>
      <c r="P161">
        <f>Verdeelsleutels_absoluut!N161/Verdeelsleutels_absoluut!N$2</f>
        <v>2.1739835815568318E-3</v>
      </c>
      <c r="Q161">
        <f>Verdeelsleutels_absoluut!O161/Verdeelsleutels_absoluut!O$2</f>
        <v>5.7139508307205438E-4</v>
      </c>
      <c r="R161">
        <f>Verdeelsleutels_absoluut!P161/Verdeelsleutels_absoluut!P$2</f>
        <v>9.436641944137604E-3</v>
      </c>
      <c r="S161">
        <f>Verdeelsleutels_absoluut!Q161/Verdeelsleutels_absoluut!Q$2</f>
        <v>1.3890884705656944E-3</v>
      </c>
      <c r="T161">
        <f>Verdeelsleutels_absoluut!R161/Verdeelsleutels_absoluut!R$2</f>
        <v>2.8452200303490138E-4</v>
      </c>
      <c r="U161">
        <f>Verdeelsleutels_absoluut!S161/Verdeelsleutels_absoluut!S$2</f>
        <v>3.5657945094232186E-3</v>
      </c>
      <c r="V161">
        <f>Verdeelsleutels_absoluut!T161/Verdeelsleutels_absoluut!T$2</f>
        <v>2.617801047120419E-3</v>
      </c>
      <c r="W161">
        <f>Verdeelsleutels_absoluut!U161/Verdeelsleutels_absoluut!U$2</f>
        <v>3.8016803268970858E-3</v>
      </c>
      <c r="X161">
        <f t="shared" si="13"/>
        <v>2.9878319542269586E-3</v>
      </c>
      <c r="Y161">
        <f t="shared" si="12"/>
        <v>1.537969831534016E-3</v>
      </c>
      <c r="Z161">
        <v>0</v>
      </c>
    </row>
    <row r="162" spans="2:26">
      <c r="B162" t="str">
        <f>INDEX('ETLocal datasets'!B:C,MATCH(C162,'ETLocal datasets'!C:C,0),1)</f>
        <v>GM0448</v>
      </c>
      <c r="C162" t="str">
        <f>'ETLocal datasets'!C148</f>
        <v>Texel</v>
      </c>
      <c r="D162">
        <f>Verdeelsleutels_absoluut!D162/Verdeelsleutels_absoluut!D$2</f>
        <v>7.8387178734513733E-4</v>
      </c>
      <c r="E162">
        <f>Verdeelsleutels_absoluut!E162/Verdeelsleutels_absoluut!E$2</f>
        <v>4.507080882218845E-3</v>
      </c>
      <c r="F162">
        <f>Verdeelsleutels_absoluut!F162/Verdeelsleutels_absoluut!F$2</f>
        <v>2.8977699374957934E-3</v>
      </c>
      <c r="G162">
        <f>Verdeelsleutels_absoluut!G162/Verdeelsleutels_absoluut!G$2</f>
        <v>2.228231583178886E-3</v>
      </c>
      <c r="H162">
        <f>Verdeelsleutels_absoluut!H162/Verdeelsleutels_absoluut!H$2</f>
        <v>8.5437369612297314E-5</v>
      </c>
      <c r="I162">
        <f>Verdeelsleutels_absoluut!I162/Verdeelsleutels_absoluut!I$2</f>
        <v>0</v>
      </c>
      <c r="J162">
        <f t="shared" si="10"/>
        <v>1.8853845090082318E-3</v>
      </c>
      <c r="K162">
        <f t="shared" si="11"/>
        <v>5.7934021162651039E-4</v>
      </c>
      <c r="L162">
        <f>Verdeelsleutels_absoluut!J162/Verdeelsleutels_absoluut!J$2</f>
        <v>4.6134475676724712E-3</v>
      </c>
      <c r="M162">
        <f>Verdeelsleutels_absoluut!K162/Verdeelsleutels_absoluut!K$2</f>
        <v>1.719067441430946E-3</v>
      </c>
      <c r="N162">
        <f>Verdeelsleutels_absoluut!L162/Verdeelsleutels_absoluut!L$2</f>
        <v>5.5215728310666198E-3</v>
      </c>
      <c r="O162">
        <f>Verdeelsleutels_absoluut!M162/Verdeelsleutels_absoluut!M$2</f>
        <v>4.4725322930514767E-3</v>
      </c>
      <c r="P162">
        <f>Verdeelsleutels_absoluut!N162/Verdeelsleutels_absoluut!N$2</f>
        <v>1.6223758071319641E-4</v>
      </c>
      <c r="Q162">
        <f>Verdeelsleutels_absoluut!O162/Verdeelsleutels_absoluut!O$2</f>
        <v>1.7786503355114718E-3</v>
      </c>
      <c r="R162">
        <f>Verdeelsleutels_absoluut!P162/Verdeelsleutels_absoluut!P$2</f>
        <v>3.784124980274578E-2</v>
      </c>
      <c r="S162">
        <f>Verdeelsleutels_absoluut!Q162/Verdeelsleutels_absoluut!Q$2</f>
        <v>9.4362216793600611E-3</v>
      </c>
      <c r="T162">
        <f>Verdeelsleutels_absoluut!R162/Verdeelsleutels_absoluut!R$2</f>
        <v>8.5356600910470413E-4</v>
      </c>
      <c r="U162">
        <f>Verdeelsleutels_absoluut!S162/Verdeelsleutels_absoluut!S$2</f>
        <v>2.4083114749507604E-3</v>
      </c>
      <c r="V162">
        <f>Verdeelsleutels_absoluut!T162/Verdeelsleutels_absoluut!T$2</f>
        <v>4.758629869553643E-3</v>
      </c>
      <c r="W162">
        <f>Verdeelsleutels_absoluut!U162/Verdeelsleutels_absoluut!U$2</f>
        <v>2.544991819669151E-3</v>
      </c>
      <c r="X162">
        <f t="shared" si="13"/>
        <v>1.3536147001911737E-3</v>
      </c>
      <c r="Y162">
        <f t="shared" si="12"/>
        <v>1.6086360813833524E-3</v>
      </c>
      <c r="Z162">
        <v>0.1</v>
      </c>
    </row>
    <row r="163" spans="2:26">
      <c r="B163" t="str">
        <f>INDEX('ETLocal datasets'!B:C,MATCH(C163,'ETLocal datasets'!C:C,0),1)</f>
        <v>GM0450</v>
      </c>
      <c r="C163" t="str">
        <f>'ETLocal datasets'!C149</f>
        <v>Uitgeest</v>
      </c>
      <c r="D163">
        <f>Verdeelsleutels_absoluut!D163/Verdeelsleutels_absoluut!D$2</f>
        <v>7.8277238792389585E-4</v>
      </c>
      <c r="E163">
        <f>Verdeelsleutels_absoluut!E163/Verdeelsleutels_absoluut!E$2</f>
        <v>5.7511695440563013E-4</v>
      </c>
      <c r="F163">
        <f>Verdeelsleutels_absoluut!F163/Verdeelsleutels_absoluut!F$2</f>
        <v>1.1601200562354457E-3</v>
      </c>
      <c r="G163">
        <f>Verdeelsleutels_absoluut!G163/Verdeelsleutels_absoluut!G$2</f>
        <v>9.6984180418937128E-4</v>
      </c>
      <c r="H163">
        <f>Verdeelsleutels_absoluut!H163/Verdeelsleutels_absoluut!H$2</f>
        <v>0</v>
      </c>
      <c r="I163">
        <f>Verdeelsleutels_absoluut!I163/Verdeelsleutels_absoluut!I$2</f>
        <v>0</v>
      </c>
      <c r="J163">
        <f t="shared" si="10"/>
        <v>8.1466711551907189E-4</v>
      </c>
      <c r="K163">
        <f t="shared" si="11"/>
        <v>2.5215886908923655E-4</v>
      </c>
      <c r="L163">
        <f>Verdeelsleutels_absoluut!J163/Verdeelsleutels_absoluut!J$2</f>
        <v>0</v>
      </c>
      <c r="M163">
        <f>Verdeelsleutels_absoluut!K163/Verdeelsleutels_absoluut!K$2</f>
        <v>0</v>
      </c>
      <c r="N163">
        <f>Verdeelsleutels_absoluut!L163/Verdeelsleutels_absoluut!L$2</f>
        <v>2.0633742251755497E-4</v>
      </c>
      <c r="O163">
        <f>Verdeelsleutels_absoluut!M163/Verdeelsleutels_absoluut!M$2</f>
        <v>6.595665999051118E-4</v>
      </c>
      <c r="P163">
        <f>Verdeelsleutels_absoluut!N163/Verdeelsleutels_absoluut!N$2</f>
        <v>3.8937019371167137E-4</v>
      </c>
      <c r="Q163">
        <f>Verdeelsleutels_absoluut!O163/Verdeelsleutels_absoluut!O$2</f>
        <v>1.7581387171447826E-5</v>
      </c>
      <c r="R163">
        <f>Verdeelsleutels_absoluut!P163/Verdeelsleutels_absoluut!P$2</f>
        <v>0</v>
      </c>
      <c r="S163">
        <f>Verdeelsleutels_absoluut!Q163/Verdeelsleutels_absoluut!Q$2</f>
        <v>7.6639363893279684E-4</v>
      </c>
      <c r="T163">
        <f>Verdeelsleutels_absoluut!R163/Verdeelsleutels_absoluut!R$2</f>
        <v>1.1380880121396055E-3</v>
      </c>
      <c r="U163">
        <f>Verdeelsleutels_absoluut!S163/Verdeelsleutels_absoluut!S$2</f>
        <v>2.8003621801753029E-3</v>
      </c>
      <c r="V163">
        <f>Verdeelsleutels_absoluut!T163/Verdeelsleutels_absoluut!T$2</f>
        <v>1.9966279172952345E-3</v>
      </c>
      <c r="W163">
        <f>Verdeelsleutels_absoluut!U163/Verdeelsleutels_absoluut!U$2</f>
        <v>6.0858500035566659E-4</v>
      </c>
      <c r="X163">
        <f t="shared" si="13"/>
        <v>4.9897759703366898E-4</v>
      </c>
      <c r="Y163">
        <f t="shared" si="12"/>
        <v>2.1013987111633629E-4</v>
      </c>
      <c r="Z163">
        <v>0</v>
      </c>
    </row>
    <row r="164" spans="2:26">
      <c r="B164" t="str">
        <f>INDEX('ETLocal datasets'!B:C,MATCH(C164,'ETLocal datasets'!C:C,0),1)</f>
        <v>GM0451</v>
      </c>
      <c r="C164" t="str">
        <f>'ETLocal datasets'!C150</f>
        <v>Uithoorn</v>
      </c>
      <c r="D164">
        <f>Verdeelsleutels_absoluut!D164/Verdeelsleutels_absoluut!D$2</f>
        <v>1.7025646616109337E-3</v>
      </c>
      <c r="E164">
        <f>Verdeelsleutels_absoluut!E164/Verdeelsleutels_absoluut!E$2</f>
        <v>2.4747638468912696E-4</v>
      </c>
      <c r="F164">
        <f>Verdeelsleutels_absoluut!F164/Verdeelsleutels_absoluut!F$2</f>
        <v>3.160998811857579E-4</v>
      </c>
      <c r="G164">
        <f>Verdeelsleutels_absoluut!G164/Verdeelsleutels_absoluut!G$2</f>
        <v>1.1899521182997372E-4</v>
      </c>
      <c r="H164">
        <f>Verdeelsleutels_absoluut!H164/Verdeelsleutels_absoluut!H$2</f>
        <v>0</v>
      </c>
      <c r="I164">
        <f>Verdeelsleutels_absoluut!I164/Verdeelsleutels_absoluut!I$2</f>
        <v>0</v>
      </c>
      <c r="J164">
        <f t="shared" si="10"/>
        <v>9.9955977937177921E-5</v>
      </c>
      <c r="K164">
        <f t="shared" si="11"/>
        <v>3.0938755075793172E-5</v>
      </c>
      <c r="L164">
        <f>Verdeelsleutels_absoluut!J164/Verdeelsleutels_absoluut!J$2</f>
        <v>1.6297991497831371E-4</v>
      </c>
      <c r="M164">
        <f>Verdeelsleutels_absoluut!K164/Verdeelsleutels_absoluut!K$2</f>
        <v>1.1894373994140698E-5</v>
      </c>
      <c r="N164">
        <f>Verdeelsleutels_absoluut!L164/Verdeelsleutels_absoluut!L$2</f>
        <v>2.0421688600374632E-4</v>
      </c>
      <c r="O164">
        <f>Verdeelsleutels_absoluut!M164/Verdeelsleutels_absoluut!M$2</f>
        <v>4.422449947838343E-4</v>
      </c>
      <c r="P164">
        <f>Verdeelsleutels_absoluut!N164/Verdeelsleutels_absoluut!N$2</f>
        <v>2.4011161945553068E-3</v>
      </c>
      <c r="Q164">
        <f>Verdeelsleutels_absoluut!O164/Verdeelsleutels_absoluut!O$2</f>
        <v>1.7581387171447826E-5</v>
      </c>
      <c r="R164">
        <f>Verdeelsleutels_absoluut!P164/Verdeelsleutels_absoluut!P$2</f>
        <v>0</v>
      </c>
      <c r="S164">
        <f>Verdeelsleutels_absoluut!Q164/Verdeelsleutels_absoluut!Q$2</f>
        <v>3.1933068288866533E-5</v>
      </c>
      <c r="T164">
        <f>Verdeelsleutels_absoluut!R164/Verdeelsleutels_absoluut!R$2</f>
        <v>0</v>
      </c>
      <c r="U164">
        <f>Verdeelsleutels_absoluut!S164/Verdeelsleutels_absoluut!S$2</f>
        <v>1.1948211968747958E-3</v>
      </c>
      <c r="V164">
        <f>Verdeelsleutels_absoluut!T164/Verdeelsleutels_absoluut!T$2</f>
        <v>7.2100452568994592E-4</v>
      </c>
      <c r="W164">
        <f>Verdeelsleutels_absoluut!U164/Verdeelsleutels_absoluut!U$2</f>
        <v>1.0907107798582077E-3</v>
      </c>
      <c r="X164">
        <f t="shared" si="13"/>
        <v>1.7459134872067571E-3</v>
      </c>
      <c r="Y164">
        <f t="shared" si="12"/>
        <v>7.0891422718557151E-4</v>
      </c>
      <c r="Z164">
        <v>0</v>
      </c>
    </row>
    <row r="165" spans="2:26">
      <c r="B165" t="str">
        <f>INDEX('ETLocal datasets'!B:C,MATCH(C165,'ETLocal datasets'!C:C,0),1)</f>
        <v>GM0453</v>
      </c>
      <c r="C165" t="str">
        <f>'ETLocal datasets'!C151</f>
        <v>Velsen</v>
      </c>
      <c r="D165">
        <f>Verdeelsleutels_absoluut!D165/Verdeelsleutels_absoluut!D$2</f>
        <v>3.9548290338425806E-3</v>
      </c>
      <c r="E165">
        <f>Verdeelsleutels_absoluut!E165/Verdeelsleutels_absoluut!E$2</f>
        <v>1.9276500699867379E-4</v>
      </c>
      <c r="F165">
        <f>Verdeelsleutels_absoluut!F165/Verdeelsleutels_absoluut!F$2</f>
        <v>4.6018982841391164E-4</v>
      </c>
      <c r="G165">
        <f>Verdeelsleutels_absoluut!G165/Verdeelsleutels_absoluut!G$2</f>
        <v>5.7339661659002884E-5</v>
      </c>
      <c r="H165">
        <f>Verdeelsleutels_absoluut!H165/Verdeelsleutels_absoluut!H$2</f>
        <v>6.4481033669658345E-7</v>
      </c>
      <c r="I165">
        <f>Verdeelsleutels_absoluut!I165/Verdeelsleutels_absoluut!I$2</f>
        <v>0</v>
      </c>
      <c r="J165">
        <f t="shared" si="10"/>
        <v>4.8268485447433871E-5</v>
      </c>
      <c r="K165">
        <f t="shared" si="11"/>
        <v>1.490831203134075E-5</v>
      </c>
      <c r="L165">
        <f>Verdeelsleutels_absoluut!J165/Verdeelsleutels_absoluut!J$2</f>
        <v>0</v>
      </c>
      <c r="M165">
        <f>Verdeelsleutels_absoluut!K165/Verdeelsleutels_absoluut!K$2</f>
        <v>0</v>
      </c>
      <c r="N165">
        <f>Verdeelsleutels_absoluut!L165/Verdeelsleutels_absoluut!L$2</f>
        <v>2.4183335981391721E-5</v>
      </c>
      <c r="O165">
        <f>Verdeelsleutels_absoluut!M165/Verdeelsleutels_absoluut!M$2</f>
        <v>1.4622256147048921E-4</v>
      </c>
      <c r="P165">
        <f>Verdeelsleutels_absoluut!N165/Verdeelsleutels_absoluut!N$2</f>
        <v>6.3272656478146599E-3</v>
      </c>
      <c r="Q165">
        <f>Verdeelsleutels_absoluut!O165/Verdeelsleutels_absoluut!O$2</f>
        <v>1.9573944384211916E-3</v>
      </c>
      <c r="R165">
        <f>Verdeelsleutels_absoluut!P165/Verdeelsleutels_absoluut!P$2</f>
        <v>8.1636947030666457E-3</v>
      </c>
      <c r="S165">
        <f>Verdeelsleutels_absoluut!Q165/Verdeelsleutels_absoluut!Q$2</f>
        <v>2.7143108045536555E-4</v>
      </c>
      <c r="T165">
        <f>Verdeelsleutels_absoluut!R165/Verdeelsleutels_absoluut!R$2</f>
        <v>6.4491654021244307E-3</v>
      </c>
      <c r="U165">
        <f>Verdeelsleutels_absoluut!S165/Verdeelsleutels_absoluut!S$2</f>
        <v>3.2577546696039355E-3</v>
      </c>
      <c r="V165">
        <f>Verdeelsleutels_absoluut!T165/Verdeelsleutels_absoluut!T$2</f>
        <v>2.4070458780725886E-3</v>
      </c>
      <c r="W165">
        <f>Verdeelsleutels_absoluut!U165/Verdeelsleutels_absoluut!U$2</f>
        <v>2.3790140922994238E-3</v>
      </c>
      <c r="X165">
        <f t="shared" si="13"/>
        <v>4.3531398700570418E-3</v>
      </c>
      <c r="Y165">
        <f t="shared" si="12"/>
        <v>2.9156926110755319E-3</v>
      </c>
      <c r="Z165">
        <v>0</v>
      </c>
    </row>
    <row r="166" spans="2:26">
      <c r="B166" t="str">
        <f>INDEX('ETLocal datasets'!B:C,MATCH(C166,'ETLocal datasets'!C:C,0),1)</f>
        <v>GM0457</v>
      </c>
      <c r="C166" t="str">
        <f>'ETLocal datasets'!C152</f>
        <v>Weesp</v>
      </c>
      <c r="D166">
        <f>Verdeelsleutels_absoluut!D166/Verdeelsleutels_absoluut!D$2</f>
        <v>1.1187257058043025E-3</v>
      </c>
      <c r="E166">
        <f>Verdeelsleutels_absoluut!E166/Verdeelsleutels_absoluut!E$2</f>
        <v>5.3868794199406428E-4</v>
      </c>
      <c r="F166">
        <f>Verdeelsleutels_absoluut!F166/Verdeelsleutels_absoluut!F$2</f>
        <v>1.2369768033613031E-3</v>
      </c>
      <c r="G166">
        <f>Verdeelsleutels_absoluut!G166/Verdeelsleutels_absoluut!G$2</f>
        <v>7.1458782648155207E-4</v>
      </c>
      <c r="H166">
        <f>Verdeelsleutels_absoluut!H166/Verdeelsleutels_absoluut!H$2</f>
        <v>0</v>
      </c>
      <c r="I166">
        <f>Verdeelsleutels_absoluut!I166/Verdeelsleutels_absoluut!I$2</f>
        <v>0</v>
      </c>
      <c r="J166">
        <f t="shared" si="10"/>
        <v>6.0025377424450372E-4</v>
      </c>
      <c r="K166">
        <f t="shared" si="11"/>
        <v>1.8579283488520353E-4</v>
      </c>
      <c r="L166">
        <f>Verdeelsleutels_absoluut!J166/Verdeelsleutels_absoluut!J$2</f>
        <v>1.0736025889636996E-4</v>
      </c>
      <c r="M166">
        <f>Verdeelsleutels_absoluut!K166/Verdeelsleutels_absoluut!K$2</f>
        <v>9.961538220092835E-5</v>
      </c>
      <c r="N166">
        <f>Verdeelsleutels_absoluut!L166/Verdeelsleutels_absoluut!L$2</f>
        <v>9.8494311204425371E-5</v>
      </c>
      <c r="O166">
        <f>Verdeelsleutels_absoluut!M166/Verdeelsleutels_absoluut!M$2</f>
        <v>6.7208718620839531E-4</v>
      </c>
      <c r="P166">
        <f>Verdeelsleutels_absoluut!N166/Verdeelsleutels_absoluut!N$2</f>
        <v>7.138453551380642E-4</v>
      </c>
      <c r="Q166">
        <f>Verdeelsleutels_absoluut!O166/Verdeelsleutels_absoluut!O$2</f>
        <v>0</v>
      </c>
      <c r="R166">
        <f>Verdeelsleutels_absoluut!P166/Verdeelsleutels_absoluut!P$2</f>
        <v>0</v>
      </c>
      <c r="S166">
        <f>Verdeelsleutels_absoluut!Q166/Verdeelsleutels_absoluut!Q$2</f>
        <v>7.5042710478836355E-4</v>
      </c>
      <c r="T166">
        <f>Verdeelsleutels_absoluut!R166/Verdeelsleutels_absoluut!R$2</f>
        <v>5.6904400606980275E-4</v>
      </c>
      <c r="U166">
        <f>Verdeelsleutels_absoluut!S166/Verdeelsleutels_absoluut!S$2</f>
        <v>1.2134902780759644E-3</v>
      </c>
      <c r="V166">
        <f>Verdeelsleutels_absoluut!T166/Verdeelsleutels_absoluut!T$2</f>
        <v>1.0149525246250777E-3</v>
      </c>
      <c r="W166">
        <f>Verdeelsleutels_absoluut!U166/Verdeelsleutels_absoluut!U$2</f>
        <v>6.9552571469219031E-4</v>
      </c>
      <c r="X166">
        <f t="shared" si="13"/>
        <v>7.046855349151272E-4</v>
      </c>
      <c r="Y166">
        <f t="shared" si="12"/>
        <v>2.8187421396605087E-4</v>
      </c>
      <c r="Z166">
        <v>0</v>
      </c>
    </row>
    <row r="167" spans="2:26">
      <c r="B167" t="str">
        <f>INDEX('ETLocal datasets'!B:C,MATCH(C167,'ETLocal datasets'!C:C,0),1)</f>
        <v>GM0473</v>
      </c>
      <c r="C167" t="str">
        <f>'ETLocal datasets'!C153</f>
        <v>Zandvoort</v>
      </c>
      <c r="D167">
        <f>Verdeelsleutels_absoluut!D167/Verdeelsleutels_absoluut!D$2</f>
        <v>9.8430966077567945E-4</v>
      </c>
      <c r="E167">
        <f>Verdeelsleutels_absoluut!E167/Verdeelsleutels_absoluut!E$2</f>
        <v>0</v>
      </c>
      <c r="F167">
        <f>Verdeelsleutels_absoluut!F167/Verdeelsleutels_absoluut!F$2</f>
        <v>0</v>
      </c>
      <c r="G167">
        <f>Verdeelsleutels_absoluut!G167/Verdeelsleutels_absoluut!G$2</f>
        <v>0</v>
      </c>
      <c r="H167">
        <f>Verdeelsleutels_absoluut!H167/Verdeelsleutels_absoluut!H$2</f>
        <v>0</v>
      </c>
      <c r="I167">
        <f>Verdeelsleutels_absoluut!I167/Verdeelsleutels_absoluut!I$2</f>
        <v>0</v>
      </c>
      <c r="J167">
        <f t="shared" si="10"/>
        <v>0</v>
      </c>
      <c r="K167">
        <f t="shared" si="11"/>
        <v>0</v>
      </c>
      <c r="L167">
        <f>Verdeelsleutels_absoluut!J167/Verdeelsleutels_absoluut!J$2</f>
        <v>0</v>
      </c>
      <c r="M167">
        <f>Verdeelsleutels_absoluut!K167/Verdeelsleutels_absoluut!K$2</f>
        <v>0</v>
      </c>
      <c r="N167">
        <f>Verdeelsleutels_absoluut!L167/Verdeelsleutels_absoluut!L$2</f>
        <v>0</v>
      </c>
      <c r="O167">
        <f>Verdeelsleutels_absoluut!M167/Verdeelsleutels_absoluut!M$2</f>
        <v>4.4716379654583855E-6</v>
      </c>
      <c r="P167">
        <f>Verdeelsleutels_absoluut!N167/Verdeelsleutels_absoluut!N$2</f>
        <v>1.9468509685583569E-4</v>
      </c>
      <c r="Q167">
        <f>Verdeelsleutels_absoluut!O167/Verdeelsleutels_absoluut!O$2</f>
        <v>9.3474375128197612E-4</v>
      </c>
      <c r="R167">
        <f>Verdeelsleutels_absoluut!P167/Verdeelsleutels_absoluut!P$2</f>
        <v>2.4238598706012308E-2</v>
      </c>
      <c r="S167">
        <f>Verdeelsleutels_absoluut!Q167/Verdeelsleutels_absoluut!Q$2</f>
        <v>4.7899602433299805E-4</v>
      </c>
      <c r="T167">
        <f>Verdeelsleutels_absoluut!R167/Verdeelsleutels_absoluut!R$2</f>
        <v>4.7420333839150229E-4</v>
      </c>
      <c r="U167">
        <f>Verdeelsleutels_absoluut!S167/Verdeelsleutels_absoluut!S$2</f>
        <v>1.4655228742917418E-3</v>
      </c>
      <c r="V167">
        <f>Verdeelsleutels_absoluut!T167/Verdeelsleutels_absoluut!T$2</f>
        <v>1.0648682225574584E-3</v>
      </c>
      <c r="W167">
        <f>Verdeelsleutels_absoluut!U167/Verdeelsleutels_absoluut!U$2</f>
        <v>6.2439240296230727E-4</v>
      </c>
      <c r="X167">
        <f t="shared" si="13"/>
        <v>4.0953874990907145E-4</v>
      </c>
      <c r="Y167">
        <f t="shared" si="12"/>
        <v>7.2466175073281416E-4</v>
      </c>
      <c r="Z167">
        <v>0</v>
      </c>
    </row>
    <row r="168" spans="2:26">
      <c r="B168" t="str">
        <f>INDEX('ETLocal datasets'!B:C,MATCH(C168,'ETLocal datasets'!C:C,0),1)</f>
        <v>GM0479</v>
      </c>
      <c r="C168" t="str">
        <f>'ETLocal datasets'!C154</f>
        <v>Zaanstad</v>
      </c>
      <c r="D168">
        <f>Verdeelsleutels_absoluut!D168/Verdeelsleutels_absoluut!D$2</f>
        <v>9.0199936200115686E-3</v>
      </c>
      <c r="E168">
        <f>Verdeelsleutels_absoluut!E168/Verdeelsleutels_absoluut!E$2</f>
        <v>1.3905737809789039E-3</v>
      </c>
      <c r="F168">
        <f>Verdeelsleutels_absoluut!F168/Verdeelsleutels_absoluut!F$2</f>
        <v>2.9816469012953731E-3</v>
      </c>
      <c r="G168">
        <f>Verdeelsleutels_absoluut!G168/Verdeelsleutels_absoluut!G$2</f>
        <v>1.6209244139948234E-3</v>
      </c>
      <c r="H168">
        <f>Verdeelsleutels_absoluut!H168/Verdeelsleutels_absoluut!H$2</f>
        <v>0</v>
      </c>
      <c r="I168">
        <f>Verdeelsleutels_absoluut!I168/Verdeelsleutels_absoluut!I$2</f>
        <v>0</v>
      </c>
      <c r="J168">
        <f t="shared" si="10"/>
        <v>1.3615765077556515E-3</v>
      </c>
      <c r="K168">
        <f t="shared" si="11"/>
        <v>4.2144034763865411E-4</v>
      </c>
      <c r="L168">
        <f>Verdeelsleutels_absoluut!J168/Verdeelsleutels_absoluut!J$2</f>
        <v>5.3781581610566208E-4</v>
      </c>
      <c r="M168">
        <f>Verdeelsleutels_absoluut!K168/Verdeelsleutels_absoluut!K$2</f>
        <v>1.1762214283094692E-4</v>
      </c>
      <c r="N168">
        <f>Verdeelsleutels_absoluut!L168/Verdeelsleutels_absoluut!L$2</f>
        <v>3.8757875638038321E-4</v>
      </c>
      <c r="O168">
        <f>Verdeelsleutels_absoluut!M168/Verdeelsleutels_absoluut!M$2</f>
        <v>1.6084481761753813E-3</v>
      </c>
      <c r="P168">
        <f>Verdeelsleutels_absoluut!N168/Verdeelsleutels_absoluut!N$2</f>
        <v>6.4895032285278561E-3</v>
      </c>
      <c r="Q168">
        <f>Verdeelsleutels_absoluut!O168/Verdeelsleutels_absoluut!O$2</f>
        <v>1.9339525888592611E-4</v>
      </c>
      <c r="R168">
        <f>Verdeelsleutels_absoluut!P168/Verdeelsleutels_absoluut!P$2</f>
        <v>0</v>
      </c>
      <c r="S168">
        <f>Verdeelsleutels_absoluut!Q168/Verdeelsleutels_absoluut!Q$2</f>
        <v>4.5185291628746151E-3</v>
      </c>
      <c r="T168">
        <f>Verdeelsleutels_absoluut!R168/Verdeelsleutels_absoluut!R$2</f>
        <v>8.5356600910470402E-3</v>
      </c>
      <c r="U168">
        <f>Verdeelsleutels_absoluut!S168/Verdeelsleutels_absoluut!S$2</f>
        <v>7.9063558886949374E-3</v>
      </c>
      <c r="V168">
        <f>Verdeelsleutels_absoluut!T168/Verdeelsleutels_absoluut!T$2</f>
        <v>6.7663501641671842E-3</v>
      </c>
      <c r="W168">
        <f>Verdeelsleutels_absoluut!U168/Verdeelsleutels_absoluut!U$2</f>
        <v>4.4181690285560729E-3</v>
      </c>
      <c r="X168">
        <f t="shared" si="13"/>
        <v>5.4538361285419645E-3</v>
      </c>
      <c r="Y168">
        <f t="shared" si="12"/>
        <v>2.2975716067483417E-3</v>
      </c>
      <c r="Z168">
        <v>0</v>
      </c>
    </row>
    <row r="169" spans="2:26">
      <c r="B169" t="str">
        <f>INDEX('ETLocal datasets'!B:C,MATCH(C169,'ETLocal datasets'!C:C,0),1)</f>
        <v>GM0482</v>
      </c>
      <c r="C169" t="str">
        <f>'ETLocal datasets'!C155</f>
        <v>Alblasserdam</v>
      </c>
      <c r="D169">
        <f>Verdeelsleutels_absoluut!D169/Verdeelsleutels_absoluut!D$2</f>
        <v>1.1612551044681155E-3</v>
      </c>
      <c r="E169">
        <f>Verdeelsleutels_absoluut!E169/Verdeelsleutels_absoluut!E$2</f>
        <v>9.8327796928330776E-5</v>
      </c>
      <c r="F169">
        <f>Verdeelsleutels_absoluut!F169/Verdeelsleutels_absoluut!F$2</f>
        <v>8.5120127168884972E-5</v>
      </c>
      <c r="G169">
        <f>Verdeelsleutels_absoluut!G169/Verdeelsleutels_absoluut!G$2</f>
        <v>2.1579442559839793E-5</v>
      </c>
      <c r="H169">
        <f>Verdeelsleutels_absoluut!H169/Verdeelsleutels_absoluut!H$2</f>
        <v>1.0357266033188871E-4</v>
      </c>
      <c r="I169">
        <f>Verdeelsleutels_absoluut!I169/Verdeelsleutels_absoluut!I$2</f>
        <v>0</v>
      </c>
      <c r="J169">
        <f t="shared" si="10"/>
        <v>3.4698357403367615E-5</v>
      </c>
      <c r="K169">
        <f t="shared" si="11"/>
        <v>5.6106550655583466E-6</v>
      </c>
      <c r="L169">
        <f>Verdeelsleutels_absoluut!J169/Verdeelsleutels_absoluut!J$2</f>
        <v>2.0970758741625572E-4</v>
      </c>
      <c r="M169">
        <f>Verdeelsleutels_absoluut!K169/Verdeelsleutels_absoluut!K$2</f>
        <v>1.0804056378011136E-4</v>
      </c>
      <c r="N169">
        <f>Verdeelsleutels_absoluut!L169/Verdeelsleutels_absoluut!L$2</f>
        <v>1.0665376692060215E-4</v>
      </c>
      <c r="O169">
        <f>Verdeelsleutels_absoluut!M169/Verdeelsleutels_absoluut!M$2</f>
        <v>1.3370197516720573E-4</v>
      </c>
      <c r="P169">
        <f>Verdeelsleutels_absoluut!N169/Verdeelsleutels_absoluut!N$2</f>
        <v>8.1118790356598202E-4</v>
      </c>
      <c r="Q169">
        <f>Verdeelsleutels_absoluut!O169/Verdeelsleutels_absoluut!O$2</f>
        <v>3.8093005538136962E-5</v>
      </c>
      <c r="R169">
        <f>Verdeelsleutels_absoluut!P169/Verdeelsleutels_absoluut!P$2</f>
        <v>0</v>
      </c>
      <c r="S169">
        <f>Verdeelsleutels_absoluut!Q169/Verdeelsleutels_absoluut!Q$2</f>
        <v>7.9832670722166342E-5</v>
      </c>
      <c r="T169">
        <f>Verdeelsleutels_absoluut!R169/Verdeelsleutels_absoluut!R$2</f>
        <v>3.7936267071320183E-4</v>
      </c>
      <c r="U169">
        <f>Verdeelsleutels_absoluut!S169/Verdeelsleutels_absoluut!S$2</f>
        <v>4.6672703002921713E-4</v>
      </c>
      <c r="V169">
        <f>Verdeelsleutels_absoluut!T169/Verdeelsleutels_absoluut!T$2</f>
        <v>3.2722513089005238E-4</v>
      </c>
      <c r="W169">
        <f>Verdeelsleutels_absoluut!U169/Verdeelsleutels_absoluut!U$2</f>
        <v>6.0858500035566659E-4</v>
      </c>
      <c r="X169">
        <f t="shared" si="13"/>
        <v>7.098864519608243E-4</v>
      </c>
      <c r="Y169">
        <f t="shared" si="12"/>
        <v>3.0681038410721194E-4</v>
      </c>
      <c r="Z169">
        <v>0</v>
      </c>
    </row>
    <row r="170" spans="2:26">
      <c r="B170" t="str">
        <f>INDEX('ETLocal datasets'!B:C,MATCH(C170,'ETLocal datasets'!C:C,0),1)</f>
        <v>GM0484</v>
      </c>
      <c r="C170" t="str">
        <f>'ETLocal datasets'!C156</f>
        <v>Alphen aan den Rijn</v>
      </c>
      <c r="D170">
        <f>Verdeelsleutels_absoluut!D170/Verdeelsleutels_absoluut!D$2</f>
        <v>6.4219970613632101E-3</v>
      </c>
      <c r="E170">
        <f>Verdeelsleutels_absoluut!E170/Verdeelsleutels_absoluut!E$2</f>
        <v>3.4900939183709072E-3</v>
      </c>
      <c r="F170">
        <f>Verdeelsleutels_absoluut!F170/Verdeelsleutels_absoluut!F$2</f>
        <v>6.3042569511626047E-3</v>
      </c>
      <c r="G170">
        <f>Verdeelsleutels_absoluut!G170/Verdeelsleutels_absoluut!G$2</f>
        <v>5.3597169763624948E-3</v>
      </c>
      <c r="H170">
        <f>Verdeelsleutels_absoluut!H170/Verdeelsleutels_absoluut!H$2</f>
        <v>3.9502693251874444E-4</v>
      </c>
      <c r="I170">
        <f>Verdeelsleutels_absoluut!I170/Verdeelsleutels_absoluut!I$2</f>
        <v>2.7186457743545451E-4</v>
      </c>
      <c r="J170">
        <f t="shared" si="10"/>
        <v>4.5653665693474949E-3</v>
      </c>
      <c r="K170">
        <f t="shared" si="11"/>
        <v>1.5947062011564851E-3</v>
      </c>
      <c r="L170">
        <f>Verdeelsleutels_absoluut!J170/Verdeelsleutels_absoluut!J$2</f>
        <v>9.9118762646459627E-4</v>
      </c>
      <c r="M170">
        <f>Verdeelsleutels_absoluut!K170/Verdeelsleutels_absoluut!K$2</f>
        <v>1.2740196144835148E-3</v>
      </c>
      <c r="N170">
        <f>Verdeelsleutels_absoluut!L170/Verdeelsleutels_absoluut!L$2</f>
        <v>1.7160764428335578E-3</v>
      </c>
      <c r="O170">
        <f>Verdeelsleutels_absoluut!M170/Verdeelsleutels_absoluut!M$2</f>
        <v>4.1241916955422689E-3</v>
      </c>
      <c r="P170">
        <f>Verdeelsleutels_absoluut!N170/Verdeelsleutels_absoluut!N$2</f>
        <v>8.8906194230831629E-3</v>
      </c>
      <c r="Q170">
        <f>Verdeelsleutels_absoluut!O170/Verdeelsleutels_absoluut!O$2</f>
        <v>3.4576728103847393E-4</v>
      </c>
      <c r="R170">
        <f>Verdeelsleutels_absoluut!P170/Verdeelsleutels_absoluut!P$2</f>
        <v>0</v>
      </c>
      <c r="S170">
        <f>Verdeelsleutels_absoluut!Q170/Verdeelsleutels_absoluut!Q$2</f>
        <v>4.7899602433299803E-5</v>
      </c>
      <c r="T170">
        <f>Verdeelsleutels_absoluut!R170/Verdeelsleutels_absoluut!R$2</f>
        <v>8.2511380880121391E-3</v>
      </c>
      <c r="U170">
        <f>Verdeelsleutels_absoluut!S170/Verdeelsleutels_absoluut!S$2</f>
        <v>5.0406519243155444E-3</v>
      </c>
      <c r="V170">
        <f>Verdeelsleutels_absoluut!T170/Verdeelsleutels_absoluut!T$2</f>
        <v>3.4940988552666606E-3</v>
      </c>
      <c r="W170">
        <f>Verdeelsleutels_absoluut!U170/Verdeelsleutels_absoluut!U$2</f>
        <v>3.8807173399302893E-3</v>
      </c>
      <c r="X170">
        <f t="shared" si="13"/>
        <v>6.3856683815067261E-3</v>
      </c>
      <c r="Y170">
        <f t="shared" si="12"/>
        <v>2.7617277212257751E-3</v>
      </c>
      <c r="Z170">
        <v>0</v>
      </c>
    </row>
    <row r="171" spans="2:26">
      <c r="B171" t="str">
        <f>INDEX('ETLocal datasets'!B:C,MATCH(C171,'ETLocal datasets'!C:C,0),1)</f>
        <v>GM0489</v>
      </c>
      <c r="C171" t="str">
        <f>'ETLocal datasets'!C157</f>
        <v>Barendrecht</v>
      </c>
      <c r="D171">
        <f>Verdeelsleutels_absoluut!D171/Verdeelsleutels_absoluut!D$2</f>
        <v>2.8163720015833668E-3</v>
      </c>
      <c r="E171">
        <f>Verdeelsleutels_absoluut!E171/Verdeelsleutels_absoluut!E$2</f>
        <v>5.2715189956630984E-5</v>
      </c>
      <c r="F171">
        <f>Verdeelsleutels_absoluut!F171/Verdeelsleutels_absoluut!F$2</f>
        <v>1.7667545295534887E-5</v>
      </c>
      <c r="G171">
        <f>Verdeelsleutels_absoluut!G171/Verdeelsleutels_absoluut!G$2</f>
        <v>0</v>
      </c>
      <c r="H171">
        <f>Verdeelsleutels_absoluut!H171/Verdeelsleutels_absoluut!H$2</f>
        <v>0</v>
      </c>
      <c r="I171">
        <f>Verdeelsleutels_absoluut!I171/Verdeelsleutels_absoluut!I$2</f>
        <v>0</v>
      </c>
      <c r="J171">
        <f t="shared" si="10"/>
        <v>0</v>
      </c>
      <c r="K171">
        <f t="shared" si="11"/>
        <v>0</v>
      </c>
      <c r="L171">
        <f>Verdeelsleutels_absoluut!J171/Verdeelsleutels_absoluut!J$2</f>
        <v>2.0475433478234871E-4</v>
      </c>
      <c r="M171">
        <f>Verdeelsleutels_absoluut!K171/Verdeelsleutels_absoluut!K$2</f>
        <v>1.6354764241943462E-5</v>
      </c>
      <c r="N171">
        <f>Verdeelsleutels_absoluut!L171/Verdeelsleutels_absoluut!L$2</f>
        <v>7.4808840317580025E-5</v>
      </c>
      <c r="O171">
        <f>Verdeelsleutels_absoluut!M171/Verdeelsleutels_absoluut!M$2</f>
        <v>1.4309241489466834E-4</v>
      </c>
      <c r="P171">
        <f>Verdeelsleutels_absoluut!N171/Verdeelsleutels_absoluut!N$2</f>
        <v>4.4453097115415815E-3</v>
      </c>
      <c r="Q171">
        <f>Verdeelsleutels_absoluut!O171/Verdeelsleutels_absoluut!O$2</f>
        <v>2.0511618366689133E-4</v>
      </c>
      <c r="R171">
        <f>Verdeelsleutels_absoluut!P171/Verdeelsleutels_absoluut!P$2</f>
        <v>0</v>
      </c>
      <c r="S171">
        <f>Verdeelsleutels_absoluut!Q171/Verdeelsleutels_absoluut!Q$2</f>
        <v>1.9159840973319921E-4</v>
      </c>
      <c r="T171">
        <f>Verdeelsleutels_absoluut!R171/Verdeelsleutels_absoluut!R$2</f>
        <v>1.4226100151745068E-3</v>
      </c>
      <c r="U171">
        <f>Verdeelsleutels_absoluut!S171/Verdeelsleutels_absoluut!S$2</f>
        <v>8.0277049165025345E-4</v>
      </c>
      <c r="V171">
        <f>Verdeelsleutels_absoluut!T171/Verdeelsleutels_absoluut!T$2</f>
        <v>6.2671931848433751E-4</v>
      </c>
      <c r="W171">
        <f>Verdeelsleutels_absoluut!U171/Verdeelsleutels_absoluut!U$2</f>
        <v>1.7388142867304759E-3</v>
      </c>
      <c r="X171">
        <f t="shared" si="13"/>
        <v>3.0920619991360288E-3</v>
      </c>
      <c r="Y171">
        <f t="shared" si="12"/>
        <v>1.3598945098545463E-3</v>
      </c>
      <c r="Z171">
        <v>0</v>
      </c>
    </row>
    <row r="172" spans="2:26">
      <c r="B172" t="str">
        <f>INDEX('ETLocal datasets'!B:C,MATCH(C172,'ETLocal datasets'!C:C,0),1)</f>
        <v>GM0498</v>
      </c>
      <c r="C172" t="str">
        <f>'ETLocal datasets'!C158</f>
        <v>Drechterland</v>
      </c>
      <c r="D172">
        <f>Verdeelsleutels_absoluut!D172/Verdeelsleutels_absoluut!D$2</f>
        <v>1.1339437083193811E-3</v>
      </c>
      <c r="E172">
        <f>Verdeelsleutels_absoluut!E172/Verdeelsleutels_absoluut!E$2</f>
        <v>2.4552487084509851E-3</v>
      </c>
      <c r="F172">
        <f>Verdeelsleutels_absoluut!F172/Verdeelsleutels_absoluut!F$2</f>
        <v>1.7151705624530321E-3</v>
      </c>
      <c r="G172">
        <f>Verdeelsleutels_absoluut!G172/Verdeelsleutels_absoluut!G$2</f>
        <v>2.2399461377113706E-3</v>
      </c>
      <c r="H172">
        <f>Verdeelsleutels_absoluut!H172/Verdeelsleutels_absoluut!H$2</f>
        <v>1.8707559893409628E-4</v>
      </c>
      <c r="I172">
        <f>Verdeelsleutels_absoluut!I172/Verdeelsleutels_absoluut!I$2</f>
        <v>0</v>
      </c>
      <c r="J172">
        <f t="shared" si="10"/>
        <v>1.9114868515070066E-3</v>
      </c>
      <c r="K172">
        <f t="shared" si="11"/>
        <v>5.8238599580495633E-4</v>
      </c>
      <c r="L172">
        <f>Verdeelsleutels_absoluut!J172/Verdeelsleutels_absoluut!J$2</f>
        <v>5.5130298592810764E-4</v>
      </c>
      <c r="M172">
        <f>Verdeelsleutels_absoluut!K172/Verdeelsleutels_absoluut!K$2</f>
        <v>1.5859165325520931E-4</v>
      </c>
      <c r="N172">
        <f>Verdeelsleutels_absoluut!L172/Verdeelsleutels_absoluut!L$2</f>
        <v>2.9217858454132386E-3</v>
      </c>
      <c r="O172">
        <f>Verdeelsleutels_absoluut!M172/Verdeelsleutels_absoluut!M$2</f>
        <v>2.2724864140459514E-3</v>
      </c>
      <c r="P172">
        <f>Verdeelsleutels_absoluut!N172/Verdeelsleutels_absoluut!N$2</f>
        <v>5.84055290567507E-4</v>
      </c>
      <c r="Q172">
        <f>Verdeelsleutels_absoluut!O172/Verdeelsleutels_absoluut!O$2</f>
        <v>4.9813930319102176E-5</v>
      </c>
      <c r="R172">
        <f>Verdeelsleutels_absoluut!P172/Verdeelsleutels_absoluut!P$2</f>
        <v>0</v>
      </c>
      <c r="S172">
        <f>Verdeelsleutels_absoluut!Q172/Verdeelsleutels_absoluut!Q$2</f>
        <v>2.5546454631093226E-4</v>
      </c>
      <c r="T172">
        <f>Verdeelsleutels_absoluut!R172/Verdeelsleutels_absoluut!R$2</f>
        <v>0</v>
      </c>
      <c r="U172">
        <f>Verdeelsleutels_absoluut!S172/Verdeelsleutels_absoluut!S$2</f>
        <v>6.067451390379822E-4</v>
      </c>
      <c r="V172">
        <f>Verdeelsleutels_absoluut!T172/Verdeelsleutels_absoluut!T$2</f>
        <v>4.4924128139142781E-4</v>
      </c>
      <c r="W172">
        <f>Verdeelsleutels_absoluut!U172/Verdeelsleutels_absoluut!U$2</f>
        <v>1.2645922085312551E-3</v>
      </c>
      <c r="X172">
        <f t="shared" si="13"/>
        <v>9.2432374954938101E-4</v>
      </c>
      <c r="Y172">
        <f t="shared" si="12"/>
        <v>3.9961785801121373E-4</v>
      </c>
      <c r="Z172">
        <v>0</v>
      </c>
    </row>
    <row r="173" spans="2:26">
      <c r="B173" t="str">
        <f>INDEX('ETLocal datasets'!B:C,MATCH(C173,'ETLocal datasets'!C:C,0),1)</f>
        <v>GM0501</v>
      </c>
      <c r="C173" t="str">
        <f>'ETLocal datasets'!C159</f>
        <v>Brielle</v>
      </c>
      <c r="D173">
        <f>Verdeelsleutels_absoluut!D173/Verdeelsleutels_absoluut!D$2</f>
        <v>9.9420425556685245E-4</v>
      </c>
      <c r="E173">
        <f>Verdeelsleutels_absoluut!E173/Verdeelsleutels_absoluut!E$2</f>
        <v>8.0830334928351424E-4</v>
      </c>
      <c r="F173">
        <f>Verdeelsleutels_absoluut!F173/Verdeelsleutels_absoluut!F$2</f>
        <v>5.1560566378210842E-4</v>
      </c>
      <c r="G173">
        <f>Verdeelsleutels_absoluut!G173/Verdeelsleutels_absoluut!G$2</f>
        <v>2.1024542608301058E-4</v>
      </c>
      <c r="H173">
        <f>Verdeelsleutels_absoluut!H173/Verdeelsleutels_absoluut!H$2</f>
        <v>0</v>
      </c>
      <c r="I173">
        <f>Verdeelsleutels_absoluut!I173/Verdeelsleutels_absoluut!I$2</f>
        <v>0</v>
      </c>
      <c r="J173">
        <f t="shared" si="10"/>
        <v>1.7660615790972888E-4</v>
      </c>
      <c r="K173">
        <f t="shared" si="11"/>
        <v>5.4663810781582749E-5</v>
      </c>
      <c r="L173">
        <f>Verdeelsleutels_absoluut!J173/Verdeelsleutels_absoluut!J$2</f>
        <v>2.1662423778095238E-3</v>
      </c>
      <c r="M173">
        <f>Verdeelsleutels_absoluut!K173/Verdeelsleutels_absoluut!K$2</f>
        <v>1.4861359507123573E-3</v>
      </c>
      <c r="N173">
        <f>Verdeelsleutels_absoluut!L173/Verdeelsleutels_absoluut!L$2</f>
        <v>9.9281675631726499E-4</v>
      </c>
      <c r="O173">
        <f>Verdeelsleutels_absoluut!M173/Verdeelsleutels_absoluut!M$2</f>
        <v>8.4200942889581395E-4</v>
      </c>
      <c r="P173">
        <f>Verdeelsleutels_absoluut!N173/Verdeelsleutels_absoluut!N$2</f>
        <v>1.6548233232746034E-3</v>
      </c>
      <c r="Q173">
        <f>Verdeelsleutels_absoluut!O173/Verdeelsleutels_absoluut!O$2</f>
        <v>1.4358132856682391E-4</v>
      </c>
      <c r="R173">
        <f>Verdeelsleutels_absoluut!P173/Verdeelsleutels_absoluut!P$2</f>
        <v>0</v>
      </c>
      <c r="S173">
        <f>Verdeelsleutels_absoluut!Q173/Verdeelsleutels_absoluut!Q$2</f>
        <v>1.9159840973319921E-4</v>
      </c>
      <c r="T173">
        <f>Verdeelsleutels_absoluut!R173/Verdeelsleutels_absoluut!R$2</f>
        <v>6.6388467374810321E-4</v>
      </c>
      <c r="U173">
        <f>Verdeelsleutels_absoluut!S173/Verdeelsleutels_absoluut!S$2</f>
        <v>3.0057220733881581E-3</v>
      </c>
      <c r="V173">
        <f>Verdeelsleutels_absoluut!T173/Verdeelsleutels_absoluut!T$2</f>
        <v>1.8912503327713195E-3</v>
      </c>
      <c r="W173">
        <f>Verdeelsleutels_absoluut!U173/Verdeelsleutels_absoluut!U$2</f>
        <v>1.0749033772515669E-3</v>
      </c>
      <c r="X173">
        <f t="shared" si="13"/>
        <v>1.364863350263085E-3</v>
      </c>
      <c r="Y173">
        <f t="shared" si="12"/>
        <v>6.3209413724532842E-4</v>
      </c>
      <c r="Z173">
        <v>0</v>
      </c>
    </row>
    <row r="174" spans="2:26">
      <c r="B174" t="str">
        <f>INDEX('ETLocal datasets'!B:C,MATCH(C174,'ETLocal datasets'!C:C,0),1)</f>
        <v>GM0502</v>
      </c>
      <c r="C174" t="str">
        <f>'ETLocal datasets'!C160</f>
        <v>Capelle aan den IJssel</v>
      </c>
      <c r="D174">
        <f>Verdeelsleutels_absoluut!D174/Verdeelsleutels_absoluut!D$2</f>
        <v>3.8662984488689292E-3</v>
      </c>
      <c r="E174">
        <f>Verdeelsleutels_absoluut!E174/Verdeelsleutels_absoluut!E$2</f>
        <v>4.2242273007512704E-6</v>
      </c>
      <c r="F174">
        <f>Verdeelsleutels_absoluut!F174/Verdeelsleutels_absoluut!F$2</f>
        <v>1.0925212198480597E-5</v>
      </c>
      <c r="G174">
        <f>Verdeelsleutels_absoluut!G174/Verdeelsleutels_absoluut!G$2</f>
        <v>0</v>
      </c>
      <c r="H174">
        <f>Verdeelsleutels_absoluut!H174/Verdeelsleutels_absoluut!H$2</f>
        <v>0</v>
      </c>
      <c r="I174">
        <f>Verdeelsleutels_absoluut!I174/Verdeelsleutels_absoluut!I$2</f>
        <v>0</v>
      </c>
      <c r="J174">
        <f t="shared" si="10"/>
        <v>0</v>
      </c>
      <c r="K174">
        <f t="shared" si="11"/>
        <v>0</v>
      </c>
      <c r="L174">
        <f>Verdeelsleutels_absoluut!J174/Verdeelsleutels_absoluut!J$2</f>
        <v>0</v>
      </c>
      <c r="M174">
        <f>Verdeelsleutels_absoluut!K174/Verdeelsleutels_absoluut!K$2</f>
        <v>0</v>
      </c>
      <c r="N174">
        <f>Verdeelsleutels_absoluut!L174/Verdeelsleutels_absoluut!L$2</f>
        <v>0</v>
      </c>
      <c r="O174">
        <f>Verdeelsleutels_absoluut!M174/Verdeelsleutels_absoluut!M$2</f>
        <v>2.8171319182387828E-5</v>
      </c>
      <c r="P174">
        <f>Verdeelsleutels_absoluut!N174/Verdeelsleutels_absoluut!N$2</f>
        <v>5.1591550666796457E-3</v>
      </c>
      <c r="Q174">
        <f>Verdeelsleutels_absoluut!O174/Verdeelsleutels_absoluut!O$2</f>
        <v>8.7906935857239128E-6</v>
      </c>
      <c r="R174">
        <f>Verdeelsleutels_absoluut!P174/Verdeelsleutels_absoluut!P$2</f>
        <v>0</v>
      </c>
      <c r="S174">
        <f>Verdeelsleutels_absoluut!Q174/Verdeelsleutels_absoluut!Q$2</f>
        <v>0</v>
      </c>
      <c r="T174">
        <f>Verdeelsleutels_absoluut!R174/Verdeelsleutels_absoluut!R$2</f>
        <v>1.8019726858877086E-3</v>
      </c>
      <c r="U174">
        <f>Verdeelsleutels_absoluut!S174/Verdeelsleutels_absoluut!S$2</f>
        <v>9.521231412596029E-4</v>
      </c>
      <c r="V174">
        <f>Verdeelsleutels_absoluut!T174/Verdeelsleutels_absoluut!T$2</f>
        <v>6.7108882775756499E-4</v>
      </c>
      <c r="W174">
        <f>Verdeelsleutels_absoluut!U174/Verdeelsleutels_absoluut!U$2</f>
        <v>1.6439698710906318E-3</v>
      </c>
      <c r="X174">
        <f t="shared" si="13"/>
        <v>3.4015624688851385E-3</v>
      </c>
      <c r="Y174">
        <f t="shared" si="12"/>
        <v>1.3658994037054897E-3</v>
      </c>
      <c r="Z174">
        <v>0</v>
      </c>
    </row>
    <row r="175" spans="2:26">
      <c r="B175" t="str">
        <f>INDEX('ETLocal datasets'!B:C,MATCH(C175,'ETLocal datasets'!C:C,0),1)</f>
        <v>GM0503</v>
      </c>
      <c r="C175" t="str">
        <f>'ETLocal datasets'!C161</f>
        <v>Delft</v>
      </c>
      <c r="D175">
        <f>Verdeelsleutels_absoluut!D175/Verdeelsleutels_absoluut!D$2</f>
        <v>5.9693338154489109E-3</v>
      </c>
      <c r="E175">
        <f>Verdeelsleutels_absoluut!E175/Verdeelsleutels_absoluut!E$2</f>
        <v>8.9110272831644611E-5</v>
      </c>
      <c r="F175">
        <f>Verdeelsleutels_absoluut!F175/Verdeelsleutels_absoluut!F$2</f>
        <v>1.5508828668365227E-4</v>
      </c>
      <c r="G175">
        <f>Verdeelsleutels_absoluut!G175/Verdeelsleutels_absoluut!G$2</f>
        <v>9.0017103249617422E-5</v>
      </c>
      <c r="H175">
        <f>Verdeelsleutels_absoluut!H175/Verdeelsleutels_absoluut!H$2</f>
        <v>0</v>
      </c>
      <c r="I175">
        <f>Verdeelsleutels_absoluut!I175/Verdeelsleutels_absoluut!I$2</f>
        <v>0</v>
      </c>
      <c r="J175">
        <f t="shared" si="10"/>
        <v>7.5614366729678632E-5</v>
      </c>
      <c r="K175">
        <f t="shared" si="11"/>
        <v>2.340444684490053E-5</v>
      </c>
      <c r="L175">
        <f>Verdeelsleutels_absoluut!J175/Verdeelsleutels_absoluut!J$2</f>
        <v>0</v>
      </c>
      <c r="M175">
        <f>Verdeelsleutels_absoluut!K175/Verdeelsleutels_absoluut!K$2</f>
        <v>0</v>
      </c>
      <c r="N175">
        <f>Verdeelsleutels_absoluut!L175/Verdeelsleutels_absoluut!L$2</f>
        <v>4.7518457357259983E-5</v>
      </c>
      <c r="O175">
        <f>Verdeelsleutels_absoluut!M175/Verdeelsleutels_absoluut!M$2</f>
        <v>8.9432759309167713E-5</v>
      </c>
      <c r="P175">
        <f>Verdeelsleutels_absoluut!N175/Verdeelsleutels_absoluut!N$2</f>
        <v>7.6900613258055099E-3</v>
      </c>
      <c r="Q175">
        <f>Verdeelsleutels_absoluut!O175/Verdeelsleutels_absoluut!O$2</f>
        <v>2.7544173235268264E-4</v>
      </c>
      <c r="R175">
        <f>Verdeelsleutels_absoluut!P175/Verdeelsleutels_absoluut!P$2</f>
        <v>0</v>
      </c>
      <c r="S175">
        <f>Verdeelsleutels_absoluut!Q175/Verdeelsleutels_absoluut!Q$2</f>
        <v>8.6219284379939647E-4</v>
      </c>
      <c r="T175">
        <f>Verdeelsleutels_absoluut!R175/Verdeelsleutels_absoluut!R$2</f>
        <v>5.2162367223065253E-3</v>
      </c>
      <c r="U175">
        <f>Verdeelsleutels_absoluut!S175/Verdeelsleutels_absoluut!S$2</f>
        <v>7.9343595104966913E-4</v>
      </c>
      <c r="V175">
        <f>Verdeelsleutels_absoluut!T175/Verdeelsleutels_absoluut!T$2</f>
        <v>1.0759605998757653E-3</v>
      </c>
      <c r="W175">
        <f>Verdeelsleutels_absoluut!U175/Verdeelsleutels_absoluut!U$2</f>
        <v>2.0786734427732509E-3</v>
      </c>
      <c r="X175">
        <f t="shared" si="13"/>
        <v>4.8843673842893804E-3</v>
      </c>
      <c r="Y175">
        <f t="shared" si="12"/>
        <v>2.1190119931273621E-3</v>
      </c>
      <c r="Z175">
        <v>0</v>
      </c>
    </row>
    <row r="176" spans="2:26">
      <c r="B176" t="str">
        <f>INDEX('ETLocal datasets'!B:C,MATCH(C176,'ETLocal datasets'!C:C,0),1)</f>
        <v>GM0505</v>
      </c>
      <c r="C176" t="str">
        <f>'ETLocal datasets'!C162</f>
        <v>Dordrecht</v>
      </c>
      <c r="D176">
        <f>Verdeelsleutels_absoluut!D176/Verdeelsleutels_absoluut!D$2</f>
        <v>6.8656915225252767E-3</v>
      </c>
      <c r="E176">
        <f>Verdeelsleutels_absoluut!E176/Verdeelsleutels_absoluut!E$2</f>
        <v>8.916399459785229E-4</v>
      </c>
      <c r="F176">
        <f>Verdeelsleutels_absoluut!F176/Verdeelsleutels_absoluut!F$2</f>
        <v>3.1437407792013445E-4</v>
      </c>
      <c r="G176">
        <f>Verdeelsleutels_absoluut!G176/Verdeelsleutels_absoluut!G$2</f>
        <v>7.3370104703455294E-5</v>
      </c>
      <c r="H176">
        <f>Verdeelsleutels_absoluut!H176/Verdeelsleutels_absoluut!H$2</f>
        <v>0</v>
      </c>
      <c r="I176">
        <f>Verdeelsleutels_absoluut!I176/Verdeelsleutels_absoluut!I$2</f>
        <v>0</v>
      </c>
      <c r="J176">
        <f t="shared" si="10"/>
        <v>6.163088795090244E-5</v>
      </c>
      <c r="K176">
        <f t="shared" si="11"/>
        <v>1.9076227222898376E-5</v>
      </c>
      <c r="L176">
        <f>Verdeelsleutels_absoluut!J176/Verdeelsleutels_absoluut!J$2</f>
        <v>3.2508256714074268E-3</v>
      </c>
      <c r="M176">
        <f>Verdeelsleutels_absoluut!K176/Verdeelsleutels_absoluut!K$2</f>
        <v>2.5743059715374237E-3</v>
      </c>
      <c r="N176">
        <f>Verdeelsleutels_absoluut!L176/Verdeelsleutels_absoluut!L$2</f>
        <v>1.255542010654184E-3</v>
      </c>
      <c r="O176">
        <f>Verdeelsleutels_absoluut!M176/Verdeelsleutels_absoluut!M$2</f>
        <v>1.2453511733801603E-3</v>
      </c>
      <c r="P176">
        <f>Verdeelsleutels_absoluut!N176/Verdeelsleutels_absoluut!N$2</f>
        <v>9.44222719750803E-3</v>
      </c>
      <c r="Q176">
        <f>Verdeelsleutels_absoluut!O176/Verdeelsleutels_absoluut!O$2</f>
        <v>2.0658129926451195E-3</v>
      </c>
      <c r="R176">
        <f>Verdeelsleutels_absoluut!P176/Verdeelsleutels_absoluut!P$2</f>
        <v>3.3664720425017095E-4</v>
      </c>
      <c r="S176">
        <f>Verdeelsleutels_absoluut!Q176/Verdeelsleutels_absoluut!Q$2</f>
        <v>1.4210215388545609E-2</v>
      </c>
      <c r="T176">
        <f>Verdeelsleutels_absoluut!R176/Verdeelsleutels_absoluut!R$2</f>
        <v>4.0781487101669194E-3</v>
      </c>
      <c r="U176">
        <f>Verdeelsleutels_absoluut!S176/Verdeelsleutels_absoluut!S$2</f>
        <v>7.5329742646715646E-3</v>
      </c>
      <c r="V176">
        <f>Verdeelsleutels_absoluut!T176/Verdeelsleutels_absoluut!T$2</f>
        <v>9.6503682669269678E-3</v>
      </c>
      <c r="W176">
        <f>Verdeelsleutels_absoluut!U176/Verdeelsleutels_absoluut!U$2</f>
        <v>3.8332951321103674E-3</v>
      </c>
      <c r="X176">
        <f t="shared" si="13"/>
        <v>6.6377611648091982E-3</v>
      </c>
      <c r="Y176">
        <f t="shared" si="12"/>
        <v>3.8945922615107511E-3</v>
      </c>
      <c r="Z176">
        <v>0</v>
      </c>
    </row>
    <row r="177" spans="2:26">
      <c r="B177" t="str">
        <f>INDEX('ETLocal datasets'!B:C,MATCH(C177,'ETLocal datasets'!C:C,0),1)</f>
        <v>GM0512</v>
      </c>
      <c r="C177" t="str">
        <f>'ETLocal datasets'!C163</f>
        <v>Gorinchem</v>
      </c>
      <c r="D177">
        <f>Verdeelsleutels_absoluut!D177/Verdeelsleutels_absoluut!D$2</f>
        <v>2.1225352405251589E-3</v>
      </c>
      <c r="E177">
        <f>Verdeelsleutels_absoluut!E177/Verdeelsleutels_absoluut!E$2</f>
        <v>2.5727636582995961E-4</v>
      </c>
      <c r="F177">
        <f>Verdeelsleutels_absoluut!F177/Verdeelsleutels_absoluut!F$2</f>
        <v>4.4904523444437718E-4</v>
      </c>
      <c r="G177">
        <f>Verdeelsleutels_absoluut!G177/Verdeelsleutels_absoluut!G$2</f>
        <v>2.7991619777620764E-4</v>
      </c>
      <c r="H177">
        <f>Verdeelsleutels_absoluut!H177/Verdeelsleutels_absoluut!H$2</f>
        <v>0</v>
      </c>
      <c r="I177">
        <f>Verdeelsleutels_absoluut!I177/Verdeelsleutels_absoluut!I$2</f>
        <v>0</v>
      </c>
      <c r="J177">
        <f t="shared" si="10"/>
        <v>2.3512960613201442E-4</v>
      </c>
      <c r="K177">
        <f t="shared" si="11"/>
        <v>7.2778211421813989E-5</v>
      </c>
      <c r="L177">
        <f>Verdeelsleutels_absoluut!J177/Verdeelsleutels_absoluut!J$2</f>
        <v>1.1064253473811557E-4</v>
      </c>
      <c r="M177">
        <f>Verdeelsleutels_absoluut!K177/Verdeelsleutels_absoluut!K$2</f>
        <v>5.6167877194553302E-5</v>
      </c>
      <c r="N177">
        <f>Verdeelsleutels_absoluut!L177/Verdeelsleutels_absoluut!L$2</f>
        <v>1.3638737673378869E-4</v>
      </c>
      <c r="O177">
        <f>Verdeelsleutels_absoluut!M177/Verdeelsleutels_absoluut!M$2</f>
        <v>3.2866539046119133E-4</v>
      </c>
      <c r="P177">
        <f>Verdeelsleutels_absoluut!N177/Verdeelsleutels_absoluut!N$2</f>
        <v>3.114961549693371E-3</v>
      </c>
      <c r="Q177">
        <f>Verdeelsleutels_absoluut!O177/Verdeelsleutels_absoluut!O$2</f>
        <v>9.9627860638204353E-5</v>
      </c>
      <c r="R177">
        <f>Verdeelsleutels_absoluut!P177/Verdeelsleutels_absoluut!P$2</f>
        <v>1.0520225132817842E-5</v>
      </c>
      <c r="S177">
        <f>Verdeelsleutels_absoluut!Q177/Verdeelsleutels_absoluut!Q$2</f>
        <v>2.3949801216649903E-4</v>
      </c>
      <c r="T177">
        <f>Verdeelsleutels_absoluut!R177/Verdeelsleutels_absoluut!R$2</f>
        <v>6.6388467374810321E-4</v>
      </c>
      <c r="U177">
        <f>Verdeelsleutels_absoluut!S177/Verdeelsleutels_absoluut!S$2</f>
        <v>1.4468537930905731E-3</v>
      </c>
      <c r="V177">
        <f>Verdeelsleutels_absoluut!T177/Verdeelsleutels_absoluut!T$2</f>
        <v>9.8167539267015702E-4</v>
      </c>
      <c r="W177">
        <f>Verdeelsleutels_absoluut!U177/Verdeelsleutels_absoluut!U$2</f>
        <v>1.3278218189578179E-3</v>
      </c>
      <c r="X177">
        <f t="shared" si="13"/>
        <v>2.2213916843255945E-3</v>
      </c>
      <c r="Y177">
        <f t="shared" si="12"/>
        <v>9.4833339011316041E-4</v>
      </c>
      <c r="Z177">
        <v>0</v>
      </c>
    </row>
    <row r="178" spans="2:26">
      <c r="B178" t="str">
        <f>INDEX('ETLocal datasets'!B:C,MATCH(C178,'ETLocal datasets'!C:C,0),1)</f>
        <v>GM0513</v>
      </c>
      <c r="C178" t="str">
        <f>'ETLocal datasets'!C164</f>
        <v>Gouda</v>
      </c>
      <c r="D178">
        <f>Verdeelsleutels_absoluut!D178/Verdeelsleutels_absoluut!D$2</f>
        <v>4.23448152872994E-3</v>
      </c>
      <c r="E178">
        <f>Verdeelsleutels_absoluut!E178/Verdeelsleutels_absoluut!E$2</f>
        <v>1.648409984161975E-5</v>
      </c>
      <c r="F178">
        <f>Verdeelsleutels_absoluut!F178/Verdeelsleutels_absoluut!F$2</f>
        <v>4.1887292819877416E-5</v>
      </c>
      <c r="G178">
        <f>Verdeelsleutels_absoluut!G178/Verdeelsleutels_absoluut!G$2</f>
        <v>2.4662220068388334E-6</v>
      </c>
      <c r="H178">
        <f>Verdeelsleutels_absoluut!H178/Verdeelsleutels_absoluut!H$2</f>
        <v>2.3374374705251151E-6</v>
      </c>
      <c r="I178">
        <f>Verdeelsleutels_absoluut!I178/Verdeelsleutels_absoluut!I$2</f>
        <v>0</v>
      </c>
      <c r="J178">
        <f t="shared" si="10"/>
        <v>2.4456164810286385E-6</v>
      </c>
      <c r="K178">
        <f t="shared" si="11"/>
        <v>6.4121772177809676E-7</v>
      </c>
      <c r="L178">
        <f>Verdeelsleutels_absoluut!J178/Verdeelsleutels_absoluut!J$2</f>
        <v>0</v>
      </c>
      <c r="M178">
        <f>Verdeelsleutels_absoluut!K178/Verdeelsleutels_absoluut!K$2</f>
        <v>0</v>
      </c>
      <c r="N178">
        <f>Verdeelsleutels_absoluut!L178/Verdeelsleutels_absoluut!L$2</f>
        <v>4.70205922627136E-7</v>
      </c>
      <c r="O178">
        <f>Verdeelsleutels_absoluut!M178/Verdeelsleutels_absoluut!M$2</f>
        <v>1.3772644933611827E-4</v>
      </c>
      <c r="P178">
        <f>Verdeelsleutels_absoluut!N178/Verdeelsleutels_absoluut!N$2</f>
        <v>2.790486388266978E-3</v>
      </c>
      <c r="Q178">
        <f>Verdeelsleutels_absoluut!O178/Verdeelsleutels_absoluut!O$2</f>
        <v>4.3953467928619569E-5</v>
      </c>
      <c r="R178">
        <f>Verdeelsleutels_absoluut!P178/Verdeelsleutels_absoluut!P$2</f>
        <v>0</v>
      </c>
      <c r="S178">
        <f>Verdeelsleutels_absoluut!Q178/Verdeelsleutels_absoluut!Q$2</f>
        <v>6.3866136577733065E-5</v>
      </c>
      <c r="T178">
        <f>Verdeelsleutels_absoluut!R178/Verdeelsleutels_absoluut!R$2</f>
        <v>3.7936267071320183E-4</v>
      </c>
      <c r="U178">
        <f>Verdeelsleutels_absoluut!S178/Verdeelsleutels_absoluut!S$2</f>
        <v>1.4655228742917418E-3</v>
      </c>
      <c r="V178">
        <f>Verdeelsleutels_absoluut!T178/Verdeelsleutels_absoluut!T$2</f>
        <v>9.1512112876031596E-4</v>
      </c>
      <c r="W178">
        <f>Verdeelsleutels_absoluut!U178/Verdeelsleutels_absoluut!U$2</f>
        <v>1.8099475984603591E-3</v>
      </c>
      <c r="X178">
        <f t="shared" si="13"/>
        <v>2.3002169933636686E-3</v>
      </c>
      <c r="Y178">
        <f t="shared" si="12"/>
        <v>9.4645887810263928E-4</v>
      </c>
      <c r="Z178">
        <v>0</v>
      </c>
    </row>
    <row r="179" spans="2:26">
      <c r="B179" t="str">
        <f>INDEX('ETLocal datasets'!B:C,MATCH(C179,'ETLocal datasets'!C:C,0),1)</f>
        <v>GM0518</v>
      </c>
      <c r="C179" t="str">
        <f>'ETLocal datasets'!C165</f>
        <v>'s-Gravenhage</v>
      </c>
      <c r="D179">
        <f>Verdeelsleutels_absoluut!D179/Verdeelsleutels_absoluut!D$2</f>
        <v>3.1120699417081069E-2</v>
      </c>
      <c r="E179">
        <f>Verdeelsleutels_absoluut!E179/Verdeelsleutels_absoluut!E$2</f>
        <v>1.2700391023771456E-4</v>
      </c>
      <c r="F179">
        <f>Verdeelsleutels_absoluut!F179/Verdeelsleutels_absoluut!F$2</f>
        <v>1.6228400877421782E-4</v>
      </c>
      <c r="G179">
        <f>Verdeelsleutels_absoluut!G179/Verdeelsleutels_absoluut!G$2</f>
        <v>0</v>
      </c>
      <c r="H179">
        <f>Verdeelsleutels_absoluut!H179/Verdeelsleutels_absoluut!H$2</f>
        <v>0</v>
      </c>
      <c r="I179">
        <f>Verdeelsleutels_absoluut!I179/Verdeelsleutels_absoluut!I$2</f>
        <v>0</v>
      </c>
      <c r="J179">
        <f t="shared" si="10"/>
        <v>0</v>
      </c>
      <c r="K179">
        <f t="shared" si="11"/>
        <v>0</v>
      </c>
      <c r="L179">
        <f>Verdeelsleutels_absoluut!J179/Verdeelsleutels_absoluut!J$2</f>
        <v>1.1547643188686819E-4</v>
      </c>
      <c r="M179">
        <f>Verdeelsleutels_absoluut!K179/Verdeelsleutels_absoluut!K$2</f>
        <v>4.6255898866102722E-6</v>
      </c>
      <c r="N179">
        <f>Verdeelsleutels_absoluut!L179/Verdeelsleutels_absoluut!L$2</f>
        <v>1.0476372350612052E-4</v>
      </c>
      <c r="O179">
        <f>Verdeelsleutels_absoluut!M179/Verdeelsleutels_absoluut!M$2</f>
        <v>7.3334862633517514E-5</v>
      </c>
      <c r="P179">
        <f>Verdeelsleutels_absoluut!N179/Verdeelsleutels_absoluut!N$2</f>
        <v>2.2323891106135824E-2</v>
      </c>
      <c r="Q179">
        <f>Verdeelsleutels_absoluut!O179/Verdeelsleutels_absoluut!O$2</f>
        <v>1.1779529404870044E-3</v>
      </c>
      <c r="R179">
        <f>Verdeelsleutels_absoluut!P179/Verdeelsleutels_absoluut!P$2</f>
        <v>7.0485508389879544E-3</v>
      </c>
      <c r="S179">
        <f>Verdeelsleutels_absoluut!Q179/Verdeelsleutels_absoluut!Q$2</f>
        <v>0</v>
      </c>
      <c r="T179">
        <f>Verdeelsleutels_absoluut!R179/Verdeelsleutels_absoluut!R$2</f>
        <v>7.9666160849772381E-3</v>
      </c>
      <c r="U179">
        <f>Verdeelsleutels_absoluut!S179/Verdeelsleutels_absoluut!S$2</f>
        <v>2.1002716351314768E-3</v>
      </c>
      <c r="V179">
        <f>Verdeelsleutels_absoluut!T179/Verdeelsleutels_absoluut!T$2</f>
        <v>1.7137722956784098E-3</v>
      </c>
      <c r="W179">
        <f>Verdeelsleutels_absoluut!U179/Verdeelsleutels_absoluut!U$2</f>
        <v>8.6150344206191755E-3</v>
      </c>
      <c r="X179">
        <f t="shared" si="13"/>
        <v>1.54694627633775E-2</v>
      </c>
      <c r="Y179">
        <f t="shared" si="12"/>
        <v>6.8945568696432025E-3</v>
      </c>
      <c r="Z179">
        <v>0</v>
      </c>
    </row>
    <row r="180" spans="2:26">
      <c r="B180" t="str">
        <f>INDEX('ETLocal datasets'!B:C,MATCH(C180,'ETLocal datasets'!C:C,0),1)</f>
        <v>GM0523</v>
      </c>
      <c r="C180" t="str">
        <f>'ETLocal datasets'!C166</f>
        <v>Hardinxveld-Giessendam</v>
      </c>
      <c r="D180">
        <f>Verdeelsleutels_absoluut!D180/Verdeelsleutels_absoluut!D$2</f>
        <v>1.0444873133067891E-3</v>
      </c>
      <c r="E180">
        <f>Verdeelsleutels_absoluut!E180/Verdeelsleutels_absoluut!E$2</f>
        <v>6.2275402372494572E-4</v>
      </c>
      <c r="F180">
        <f>Verdeelsleutels_absoluut!F180/Verdeelsleutels_absoluut!F$2</f>
        <v>1.3285028782449599E-3</v>
      </c>
      <c r="G180">
        <f>Verdeelsleutels_absoluut!G180/Verdeelsleutels_absoluut!G$2</f>
        <v>1.0068351342919538E-3</v>
      </c>
      <c r="H180">
        <f>Verdeelsleutels_absoluut!H180/Verdeelsleutels_absoluut!H$2</f>
        <v>0</v>
      </c>
      <c r="I180">
        <f>Verdeelsleutels_absoluut!I180/Verdeelsleutels_absoluut!I$2</f>
        <v>0</v>
      </c>
      <c r="J180">
        <f t="shared" si="10"/>
        <v>8.457415128052412E-4</v>
      </c>
      <c r="K180">
        <f t="shared" si="11"/>
        <v>2.6177713491590802E-4</v>
      </c>
      <c r="L180">
        <f>Verdeelsleutels_absoluut!J180/Verdeelsleutels_absoluut!J$2</f>
        <v>7.8714942459317381E-5</v>
      </c>
      <c r="M180">
        <f>Verdeelsleutels_absoluut!K180/Verdeelsleutels_absoluut!K$2</f>
        <v>1.123357543891066E-4</v>
      </c>
      <c r="N180">
        <f>Verdeelsleutels_absoluut!L180/Verdeelsleutels_absoluut!L$2</f>
        <v>1.7785769516470747E-4</v>
      </c>
      <c r="O180">
        <f>Verdeelsleutels_absoluut!M180/Verdeelsleutels_absoluut!M$2</f>
        <v>4.7801809850750139E-4</v>
      </c>
      <c r="P180">
        <f>Verdeelsleutels_absoluut!N180/Verdeelsleutels_absoluut!N$2</f>
        <v>3.8937019371167137E-4</v>
      </c>
      <c r="Q180">
        <f>Verdeelsleutels_absoluut!O180/Verdeelsleutels_absoluut!O$2</f>
        <v>1.2893017259061739E-4</v>
      </c>
      <c r="R180">
        <f>Verdeelsleutels_absoluut!P180/Verdeelsleutels_absoluut!P$2</f>
        <v>1.0520225132817842E-5</v>
      </c>
      <c r="S180">
        <f>Verdeelsleutels_absoluut!Q180/Verdeelsleutels_absoluut!Q$2</f>
        <v>6.7059443406619721E-4</v>
      </c>
      <c r="T180">
        <f>Verdeelsleutels_absoluut!R180/Verdeelsleutels_absoluut!R$2</f>
        <v>0</v>
      </c>
      <c r="U180">
        <f>Verdeelsleutels_absoluut!S180/Verdeelsleutels_absoluut!S$2</f>
        <v>7.5609778864733175E-4</v>
      </c>
      <c r="V180">
        <f>Verdeelsleutels_absoluut!T180/Verdeelsleutels_absoluut!T$2</f>
        <v>6.8218120507587189E-4</v>
      </c>
      <c r="W180">
        <f>Verdeelsleutels_absoluut!U180/Verdeelsleutels_absoluut!U$2</f>
        <v>6.5600720817558865E-4</v>
      </c>
      <c r="X180">
        <f t="shared" si="13"/>
        <v>5.2268870094363006E-4</v>
      </c>
      <c r="Y180">
        <f t="shared" si="12"/>
        <v>2.8643358393182249E-4</v>
      </c>
      <c r="Z180">
        <v>0</v>
      </c>
    </row>
    <row r="181" spans="2:26">
      <c r="B181" t="str">
        <f>INDEX('ETLocal datasets'!B:C,MATCH(C181,'ETLocal datasets'!C:C,0),1)</f>
        <v>GM0530</v>
      </c>
      <c r="C181" t="str">
        <f>'ETLocal datasets'!C167</f>
        <v>Hellevoetsluis</v>
      </c>
      <c r="D181">
        <f>Verdeelsleutels_absoluut!D181/Verdeelsleutels_absoluut!D$2</f>
        <v>2.3173603905946262E-3</v>
      </c>
      <c r="E181">
        <f>Verdeelsleutels_absoluut!E181/Verdeelsleutels_absoluut!E$2</f>
        <v>1.2512817235865274E-3</v>
      </c>
      <c r="F181">
        <f>Verdeelsleutels_absoluut!F181/Verdeelsleutels_absoluut!F$2</f>
        <v>4.1950182260912846E-4</v>
      </c>
      <c r="G181">
        <f>Verdeelsleutels_absoluut!G181/Verdeelsleutels_absoluut!G$2</f>
        <v>2.7683342026765909E-4</v>
      </c>
      <c r="H181">
        <f>Verdeelsleutels_absoluut!H181/Verdeelsleutels_absoluut!H$2</f>
        <v>1.6120258417414586E-7</v>
      </c>
      <c r="I181">
        <f>Verdeelsleutels_absoluut!I181/Verdeelsleutels_absoluut!I$2</f>
        <v>0</v>
      </c>
      <c r="J181">
        <f t="shared" si="10"/>
        <v>2.3256586543830149E-4</v>
      </c>
      <c r="K181">
        <f t="shared" si="11"/>
        <v>7.1976689269591371E-5</v>
      </c>
      <c r="L181">
        <f>Verdeelsleutels_absoluut!J181/Verdeelsleutels_absoluut!J$2</f>
        <v>3.627451904812091E-3</v>
      </c>
      <c r="M181">
        <f>Verdeelsleutels_absoluut!K181/Verdeelsleutels_absoluut!K$2</f>
        <v>4.9046120765561555E-3</v>
      </c>
      <c r="N181">
        <f>Verdeelsleutels_absoluut!L181/Verdeelsleutels_absoluut!L$2</f>
        <v>1.7756266399756887E-3</v>
      </c>
      <c r="O181">
        <f>Verdeelsleutels_absoluut!M181/Verdeelsleutels_absoluut!M$2</f>
        <v>8.1249661832378866E-4</v>
      </c>
      <c r="P181">
        <f>Verdeelsleutels_absoluut!N181/Verdeelsleutels_absoluut!N$2</f>
        <v>2.7255913559816997E-3</v>
      </c>
      <c r="Q181">
        <f>Verdeelsleutels_absoluut!O181/Verdeelsleutels_absoluut!O$2</f>
        <v>4.1023236733378265E-4</v>
      </c>
      <c r="R181">
        <f>Verdeelsleutels_absoluut!P181/Verdeelsleutels_absoluut!P$2</f>
        <v>7.2589553416443117E-4</v>
      </c>
      <c r="S181">
        <f>Verdeelsleutels_absoluut!Q181/Verdeelsleutels_absoluut!Q$2</f>
        <v>5.428621609107311E-4</v>
      </c>
      <c r="T181">
        <f>Verdeelsleutels_absoluut!R181/Verdeelsleutels_absoluut!R$2</f>
        <v>4.0781487101669194E-3</v>
      </c>
      <c r="U181">
        <f>Verdeelsleutels_absoluut!S181/Verdeelsleutels_absoluut!S$2</f>
        <v>5.6007243603506049E-4</v>
      </c>
      <c r="V181">
        <f>Verdeelsleutels_absoluut!T181/Verdeelsleutels_absoluut!T$2</f>
        <v>7.5982784630401984E-4</v>
      </c>
      <c r="W181">
        <f>Verdeelsleutels_absoluut!U181/Verdeelsleutels_absoluut!U$2</f>
        <v>1.7546216893371165E-3</v>
      </c>
      <c r="X181">
        <f t="shared" si="13"/>
        <v>2.2401065226594083E-3</v>
      </c>
      <c r="Y181">
        <f t="shared" si="12"/>
        <v>1.142182029464033E-3</v>
      </c>
      <c r="Z181">
        <v>0</v>
      </c>
    </row>
    <row r="182" spans="2:26">
      <c r="B182" t="str">
        <f>INDEX('ETLocal datasets'!B:C,MATCH(C182,'ETLocal datasets'!C:C,0),1)</f>
        <v>GM0531</v>
      </c>
      <c r="C182" t="str">
        <f>'ETLocal datasets'!C168</f>
        <v>Hendrik-Ido-Ambacht</v>
      </c>
      <c r="D182">
        <f>Verdeelsleutels_absoluut!D182/Verdeelsleutels_absoluut!D$2</f>
        <v>1.7917896041137907E-3</v>
      </c>
      <c r="E182">
        <f>Verdeelsleutels_absoluut!E182/Verdeelsleutels_absoluut!E$2</f>
        <v>3.7548687117789073E-6</v>
      </c>
      <c r="F182">
        <f>Verdeelsleutels_absoluut!F182/Verdeelsleutels_absoluut!F$2</f>
        <v>0</v>
      </c>
      <c r="G182">
        <f>Verdeelsleutels_absoluut!G182/Verdeelsleutels_absoluut!G$2</f>
        <v>0</v>
      </c>
      <c r="H182">
        <f>Verdeelsleutels_absoluut!H182/Verdeelsleutels_absoluut!H$2</f>
        <v>0</v>
      </c>
      <c r="I182">
        <f>Verdeelsleutels_absoluut!I182/Verdeelsleutels_absoluut!I$2</f>
        <v>0</v>
      </c>
      <c r="J182">
        <f t="shared" si="10"/>
        <v>0</v>
      </c>
      <c r="K182">
        <f t="shared" si="11"/>
        <v>0</v>
      </c>
      <c r="L182">
        <f>Verdeelsleutels_absoluut!J182/Verdeelsleutels_absoluut!J$2</f>
        <v>0</v>
      </c>
      <c r="M182">
        <f>Verdeelsleutels_absoluut!K182/Verdeelsleutels_absoluut!K$2</f>
        <v>0</v>
      </c>
      <c r="N182">
        <f>Verdeelsleutels_absoluut!L182/Verdeelsleutels_absoluut!L$2</f>
        <v>6.1218967181258496E-6</v>
      </c>
      <c r="O182">
        <f>Verdeelsleutels_absoluut!M182/Verdeelsleutels_absoluut!M$2</f>
        <v>1.4488107008085168E-4</v>
      </c>
      <c r="P182">
        <f>Verdeelsleutels_absoluut!N182/Verdeelsleutels_absoluut!N$2</f>
        <v>1.0707680327070963E-3</v>
      </c>
      <c r="Q182">
        <f>Verdeelsleutels_absoluut!O182/Verdeelsleutels_absoluut!O$2</f>
        <v>4.1023236733378265E-5</v>
      </c>
      <c r="R182">
        <f>Verdeelsleutels_absoluut!P182/Verdeelsleutels_absoluut!P$2</f>
        <v>0</v>
      </c>
      <c r="S182">
        <f>Verdeelsleutels_absoluut!Q182/Verdeelsleutels_absoluut!Q$2</f>
        <v>6.3866136577733065E-5</v>
      </c>
      <c r="T182">
        <f>Verdeelsleutels_absoluut!R182/Verdeelsleutels_absoluut!R$2</f>
        <v>0</v>
      </c>
      <c r="U182">
        <f>Verdeelsleutels_absoluut!S182/Verdeelsleutels_absoluut!S$2</f>
        <v>3.0803983981928331E-4</v>
      </c>
      <c r="V182">
        <f>Verdeelsleutels_absoluut!T182/Verdeelsleutels_absoluut!T$2</f>
        <v>2.0520898038867689E-4</v>
      </c>
      <c r="W182">
        <f>Verdeelsleutels_absoluut!U182/Verdeelsleutels_absoluut!U$2</f>
        <v>9.0102194857851934E-4</v>
      </c>
      <c r="X182">
        <f t="shared" si="13"/>
        <v>9.8589499064280777E-4</v>
      </c>
      <c r="Y182">
        <f t="shared" si="12"/>
        <v>4.1897193829715013E-4</v>
      </c>
      <c r="Z182">
        <v>0</v>
      </c>
    </row>
    <row r="183" spans="2:26">
      <c r="B183" t="str">
        <f>INDEX('ETLocal datasets'!B:C,MATCH(C183,'ETLocal datasets'!C:C,0),1)</f>
        <v>GM0532</v>
      </c>
      <c r="C183" t="str">
        <f>'ETLocal datasets'!C169</f>
        <v>Stede Broec</v>
      </c>
      <c r="D183">
        <f>Verdeelsleutels_absoluut!D183/Verdeelsleutels_absoluut!D$2</f>
        <v>1.2559770440771795E-3</v>
      </c>
      <c r="E183">
        <f>Verdeelsleutels_absoluut!E183/Verdeelsleutels_absoluut!E$2</f>
        <v>1.0027478683415228E-3</v>
      </c>
      <c r="F183">
        <f>Verdeelsleutels_absoluut!F183/Verdeelsleutels_absoluut!F$2</f>
        <v>1.7870839070044769E-4</v>
      </c>
      <c r="G183">
        <f>Verdeelsleutels_absoluut!G183/Verdeelsleutels_absoluut!G$2</f>
        <v>4.7474773631647547E-5</v>
      </c>
      <c r="H183">
        <f>Verdeelsleutels_absoluut!H183/Verdeelsleutels_absoluut!H$2</f>
        <v>1.6120258417414586E-7</v>
      </c>
      <c r="I183">
        <f>Verdeelsleutels_absoluut!I183/Verdeelsleutels_absoluut!I$2</f>
        <v>0</v>
      </c>
      <c r="J183">
        <f t="shared" si="10"/>
        <v>3.9904602264051804E-5</v>
      </c>
      <c r="K183">
        <f t="shared" si="11"/>
        <v>1.2343441144228362E-5</v>
      </c>
      <c r="L183">
        <f>Verdeelsleutels_absoluut!J183/Verdeelsleutels_absoluut!J$2</f>
        <v>2.7690472555817489E-5</v>
      </c>
      <c r="M183">
        <f>Verdeelsleutels_absoluut!K183/Verdeelsleutels_absoluut!K$2</f>
        <v>2.6762341486816574E-4</v>
      </c>
      <c r="N183">
        <f>Verdeelsleutels_absoluut!L183/Verdeelsleutels_absoluut!L$2</f>
        <v>1.5222133068515816E-3</v>
      </c>
      <c r="O183">
        <f>Verdeelsleutels_absoluut!M183/Verdeelsleutels_absoluut!M$2</f>
        <v>3.1838062314063702E-4</v>
      </c>
      <c r="P183">
        <f>Verdeelsleutels_absoluut!N183/Verdeelsleutels_absoluut!N$2</f>
        <v>2.3686686784126676E-3</v>
      </c>
      <c r="Q183">
        <f>Verdeelsleutels_absoluut!O183/Verdeelsleutels_absoluut!O$2</f>
        <v>4.3953467928619569E-5</v>
      </c>
      <c r="R183">
        <f>Verdeelsleutels_absoluut!P183/Verdeelsleutels_absoluut!P$2</f>
        <v>0</v>
      </c>
      <c r="S183">
        <f>Verdeelsleutels_absoluut!Q183/Verdeelsleutels_absoluut!Q$2</f>
        <v>3.0336414874423208E-4</v>
      </c>
      <c r="T183">
        <f>Verdeelsleutels_absoluut!R183/Verdeelsleutels_absoluut!R$2</f>
        <v>9.4840667678300458E-4</v>
      </c>
      <c r="U183">
        <f>Verdeelsleutels_absoluut!S183/Verdeelsleutels_absoluut!S$2</f>
        <v>9.0545043825668119E-4</v>
      </c>
      <c r="V183">
        <f>Verdeelsleutels_absoluut!T183/Verdeelsleutels_absoluut!T$2</f>
        <v>6.9881977105333212E-4</v>
      </c>
      <c r="W183">
        <f>Verdeelsleutels_absoluut!U183/Verdeelsleutels_absoluut!U$2</f>
        <v>8.2198493554531591E-4</v>
      </c>
      <c r="X183">
        <f t="shared" si="13"/>
        <v>1.5953268069789917E-3</v>
      </c>
      <c r="Y183">
        <f t="shared" si="12"/>
        <v>6.6450280354876851E-4</v>
      </c>
      <c r="Z183">
        <v>0</v>
      </c>
    </row>
    <row r="184" spans="2:26">
      <c r="B184" t="str">
        <f>INDEX('ETLocal datasets'!B:C,MATCH(C184,'ETLocal datasets'!C:C,0),1)</f>
        <v>GM0534</v>
      </c>
      <c r="C184" t="str">
        <f>'ETLocal datasets'!C170</f>
        <v>Hillegom</v>
      </c>
      <c r="D184">
        <f>Verdeelsleutels_absoluut!D184/Verdeelsleutels_absoluut!D$2</f>
        <v>1.271021457209957E-3</v>
      </c>
      <c r="E184">
        <f>Verdeelsleutels_absoluut!E184/Verdeelsleutels_absoluut!E$2</f>
        <v>3.1363332604319544E-4</v>
      </c>
      <c r="F184">
        <f>Verdeelsleutels_absoluut!F184/Verdeelsleutels_absoluut!F$2</f>
        <v>8.2224287790974446E-5</v>
      </c>
      <c r="G184">
        <f>Verdeelsleutels_absoluut!G184/Verdeelsleutels_absoluut!G$2</f>
        <v>3.8226441106001921E-5</v>
      </c>
      <c r="H184">
        <f>Verdeelsleutels_absoluut!H184/Verdeelsleutels_absoluut!H$2</f>
        <v>0</v>
      </c>
      <c r="I184">
        <f>Verdeelsleutels_absoluut!I184/Verdeelsleutels_absoluut!I$2</f>
        <v>0</v>
      </c>
      <c r="J184">
        <f t="shared" si="10"/>
        <v>3.2110210529041611E-5</v>
      </c>
      <c r="K184">
        <f t="shared" si="11"/>
        <v>9.9388746875605003E-6</v>
      </c>
      <c r="L184">
        <f>Verdeelsleutels_absoluut!J184/Verdeelsleutels_absoluut!J$2</f>
        <v>0</v>
      </c>
      <c r="M184">
        <f>Verdeelsleutels_absoluut!K184/Verdeelsleutels_absoluut!K$2</f>
        <v>1.1497894861002676E-4</v>
      </c>
      <c r="N184">
        <f>Verdeelsleutels_absoluut!L184/Verdeelsleutels_absoluut!L$2</f>
        <v>4.5951104281836193E-4</v>
      </c>
      <c r="O184">
        <f>Verdeelsleutels_absoluut!M184/Verdeelsleutels_absoluut!M$2</f>
        <v>3.3447851981628721E-4</v>
      </c>
      <c r="P184">
        <f>Verdeelsleutels_absoluut!N184/Verdeelsleutels_absoluut!N$2</f>
        <v>4.2181770985431064E-4</v>
      </c>
      <c r="Q184">
        <f>Verdeelsleutels_absoluut!O184/Verdeelsleutels_absoluut!O$2</f>
        <v>5.274416151434348E-5</v>
      </c>
      <c r="R184">
        <f>Verdeelsleutels_absoluut!P184/Verdeelsleutels_absoluut!P$2</f>
        <v>0</v>
      </c>
      <c r="S184">
        <f>Verdeelsleutels_absoluut!Q184/Verdeelsleutels_absoluut!Q$2</f>
        <v>0</v>
      </c>
      <c r="T184">
        <f>Verdeelsleutels_absoluut!R184/Verdeelsleutels_absoluut!R$2</f>
        <v>9.4840667678300458E-5</v>
      </c>
      <c r="U184">
        <f>Verdeelsleutels_absoluut!S184/Verdeelsleutels_absoluut!S$2</f>
        <v>5.4140335483389185E-4</v>
      </c>
      <c r="V184">
        <f>Verdeelsleutels_absoluut!T184/Verdeelsleutels_absoluut!T$2</f>
        <v>3.2722513089005238E-4</v>
      </c>
      <c r="W184">
        <f>Verdeelsleutels_absoluut!U184/Verdeelsleutels_absoluut!U$2</f>
        <v>6.7971831208554962E-4</v>
      </c>
      <c r="X184">
        <f t="shared" si="13"/>
        <v>5.5076801096993013E-4</v>
      </c>
      <c r="Y184">
        <f t="shared" si="12"/>
        <v>2.5195370129657817E-4</v>
      </c>
      <c r="Z184">
        <v>0</v>
      </c>
    </row>
    <row r="185" spans="2:26">
      <c r="B185" t="str">
        <f>INDEX('ETLocal datasets'!B:C,MATCH(C185,'ETLocal datasets'!C:C,0),1)</f>
        <v>GM0537</v>
      </c>
      <c r="C185" t="str">
        <f>'ETLocal datasets'!C171</f>
        <v>Katwijk</v>
      </c>
      <c r="D185">
        <f>Verdeelsleutels_absoluut!D185/Verdeelsleutels_absoluut!D$2</f>
        <v>3.7785779476793499E-3</v>
      </c>
      <c r="E185">
        <f>Verdeelsleutels_absoluut!E185/Verdeelsleutels_absoluut!E$2</f>
        <v>2.1219532159757787E-4</v>
      </c>
      <c r="F185">
        <f>Verdeelsleutels_absoluut!F185/Verdeelsleutels_absoluut!F$2</f>
        <v>4.0660217447116342E-4</v>
      </c>
      <c r="G185">
        <f>Verdeelsleutels_absoluut!G185/Verdeelsleutels_absoluut!G$2</f>
        <v>6.4738327679519385E-5</v>
      </c>
      <c r="H185">
        <f>Verdeelsleutels_absoluut!H185/Verdeelsleutels_absoluut!H$2</f>
        <v>0</v>
      </c>
      <c r="I185">
        <f>Verdeelsleutels_absoluut!I185/Verdeelsleutels_absoluut!I$2</f>
        <v>0</v>
      </c>
      <c r="J185">
        <f t="shared" si="10"/>
        <v>5.4380195250796282E-5</v>
      </c>
      <c r="K185">
        <f t="shared" si="11"/>
        <v>1.6831965196675042E-5</v>
      </c>
      <c r="L185">
        <f>Verdeelsleutels_absoluut!J185/Verdeelsleutels_absoluut!J$2</f>
        <v>6.9882636557892842E-5</v>
      </c>
      <c r="M185">
        <f>Verdeelsleutels_absoluut!K185/Verdeelsleutels_absoluut!K$2</f>
        <v>0</v>
      </c>
      <c r="N185">
        <f>Verdeelsleutels_absoluut!L185/Verdeelsleutels_absoluut!L$2</f>
        <v>8.9643376190267517E-5</v>
      </c>
      <c r="O185">
        <f>Verdeelsleutels_absoluut!M185/Verdeelsleutels_absoluut!M$2</f>
        <v>2.969167609064368E-4</v>
      </c>
      <c r="P185">
        <f>Verdeelsleutels_absoluut!N185/Verdeelsleutels_absoluut!N$2</f>
        <v>2.336221162270028E-3</v>
      </c>
      <c r="Q185">
        <f>Verdeelsleutels_absoluut!O185/Verdeelsleutels_absoluut!O$2</f>
        <v>8.2046473466756531E-5</v>
      </c>
      <c r="R185">
        <f>Verdeelsleutels_absoluut!P185/Verdeelsleutels_absoluut!P$2</f>
        <v>4.734101309768029E-3</v>
      </c>
      <c r="S185">
        <f>Verdeelsleutels_absoluut!Q185/Verdeelsleutels_absoluut!Q$2</f>
        <v>0</v>
      </c>
      <c r="T185">
        <f>Verdeelsleutels_absoluut!R185/Verdeelsleutels_absoluut!R$2</f>
        <v>5.7852807283763274E-3</v>
      </c>
      <c r="U185">
        <f>Verdeelsleutels_absoluut!S185/Verdeelsleutels_absoluut!S$2</f>
        <v>8.8678135705551255E-4</v>
      </c>
      <c r="V185">
        <f>Verdeelsleutels_absoluut!T185/Verdeelsleutels_absoluut!T$2</f>
        <v>8.6520543082793503E-4</v>
      </c>
      <c r="W185">
        <f>Verdeelsleutels_absoluut!U185/Verdeelsleutels_absoluut!U$2</f>
        <v>1.6202587671806706E-3</v>
      </c>
      <c r="X185">
        <f t="shared" si="13"/>
        <v>1.9782399647253492E-3</v>
      </c>
      <c r="Y185">
        <f t="shared" si="12"/>
        <v>8.4052386997019368E-4</v>
      </c>
      <c r="Z185">
        <v>0</v>
      </c>
    </row>
    <row r="186" spans="2:26">
      <c r="B186" t="str">
        <f>INDEX('ETLocal datasets'!B:C,MATCH(C186,'ETLocal datasets'!C:C,0),1)</f>
        <v>GM0542</v>
      </c>
      <c r="C186" t="str">
        <f>'ETLocal datasets'!C172</f>
        <v>Krimpen aan den IJssel</v>
      </c>
      <c r="D186">
        <f>Verdeelsleutels_absoluut!D186/Verdeelsleutels_absoluut!D$2</f>
        <v>1.6997872314941133E-3</v>
      </c>
      <c r="E186">
        <f>Verdeelsleutels_absoluut!E186/Verdeelsleutels_absoluut!E$2</f>
        <v>0</v>
      </c>
      <c r="F186">
        <f>Verdeelsleutels_absoluut!F186/Verdeelsleutels_absoluut!F$2</f>
        <v>0</v>
      </c>
      <c r="G186">
        <f>Verdeelsleutels_absoluut!G186/Verdeelsleutels_absoluut!G$2</f>
        <v>0</v>
      </c>
      <c r="H186">
        <f>Verdeelsleutels_absoluut!H186/Verdeelsleutels_absoluut!H$2</f>
        <v>0</v>
      </c>
      <c r="I186">
        <f>Verdeelsleutels_absoluut!I186/Verdeelsleutels_absoluut!I$2</f>
        <v>0</v>
      </c>
      <c r="J186">
        <f t="shared" si="10"/>
        <v>0</v>
      </c>
      <c r="K186">
        <f t="shared" si="11"/>
        <v>0</v>
      </c>
      <c r="L186">
        <f>Verdeelsleutels_absoluut!J186/Verdeelsleutels_absoluut!J$2</f>
        <v>0</v>
      </c>
      <c r="M186">
        <f>Verdeelsleutels_absoluut!K186/Verdeelsleutels_absoluut!K$2</f>
        <v>0</v>
      </c>
      <c r="N186">
        <f>Verdeelsleutels_absoluut!L186/Verdeelsleutels_absoluut!L$2</f>
        <v>0</v>
      </c>
      <c r="O186">
        <f>Verdeelsleutels_absoluut!M186/Verdeelsleutels_absoluut!M$2</f>
        <v>1.8780879454925219E-5</v>
      </c>
      <c r="P186">
        <f>Verdeelsleutels_absoluut!N186/Verdeelsleutels_absoluut!N$2</f>
        <v>1.622375807131964E-3</v>
      </c>
      <c r="Q186">
        <f>Verdeelsleutels_absoluut!O186/Verdeelsleutels_absoluut!O$2</f>
        <v>8.7906935857239138E-5</v>
      </c>
      <c r="R186">
        <f>Verdeelsleutels_absoluut!P186/Verdeelsleutels_absoluut!P$2</f>
        <v>0</v>
      </c>
      <c r="S186">
        <f>Verdeelsleutels_absoluut!Q186/Verdeelsleutels_absoluut!Q$2</f>
        <v>0</v>
      </c>
      <c r="T186">
        <f>Verdeelsleutels_absoluut!R186/Verdeelsleutels_absoluut!R$2</f>
        <v>4.7420333839150229E-4</v>
      </c>
      <c r="U186">
        <f>Verdeelsleutels_absoluut!S186/Verdeelsleutels_absoluut!S$2</f>
        <v>8.0277049165025345E-4</v>
      </c>
      <c r="V186">
        <f>Verdeelsleutels_absoluut!T186/Verdeelsleutels_absoluut!T$2</f>
        <v>5.0470316798296208E-4</v>
      </c>
      <c r="W186">
        <f>Verdeelsleutels_absoluut!U186/Verdeelsleutels_absoluut!U$2</f>
        <v>8.6940714336523797E-4</v>
      </c>
      <c r="X186">
        <f t="shared" si="13"/>
        <v>1.2458914752486009E-3</v>
      </c>
      <c r="Y186">
        <f t="shared" si="12"/>
        <v>5.5110075161378391E-4</v>
      </c>
      <c r="Z186">
        <v>0</v>
      </c>
    </row>
    <row r="187" spans="2:26">
      <c r="B187" t="str">
        <f>INDEX('ETLocal datasets'!B:C,MATCH(C187,'ETLocal datasets'!C:C,0),1)</f>
        <v>GM0546</v>
      </c>
      <c r="C187" t="str">
        <f>'ETLocal datasets'!C173</f>
        <v>Leiden</v>
      </c>
      <c r="D187">
        <f>Verdeelsleutels_absoluut!D187/Verdeelsleutels_absoluut!D$2</f>
        <v>7.2270467533491036E-3</v>
      </c>
      <c r="E187">
        <f>Verdeelsleutels_absoluut!E187/Verdeelsleutels_absoluut!E$2</f>
        <v>3.6084062123284953E-5</v>
      </c>
      <c r="F187">
        <f>Verdeelsleutels_absoluut!F187/Verdeelsleutels_absoluut!F$2</f>
        <v>6.1149012318403452E-5</v>
      </c>
      <c r="G187">
        <f>Verdeelsleutels_absoluut!G187/Verdeelsleutels_absoluut!G$2</f>
        <v>4.2542329617969882E-5</v>
      </c>
      <c r="H187">
        <f>Verdeelsleutels_absoluut!H187/Verdeelsleutels_absoluut!H$2</f>
        <v>0</v>
      </c>
      <c r="I187">
        <f>Verdeelsleutels_absoluut!I187/Verdeelsleutels_absoluut!I$2</f>
        <v>0</v>
      </c>
      <c r="J187">
        <f t="shared" si="10"/>
        <v>3.57355568790947E-5</v>
      </c>
      <c r="K187">
        <f t="shared" si="11"/>
        <v>1.1061005700672169E-5</v>
      </c>
      <c r="L187">
        <f>Verdeelsleutels_absoluut!J187/Verdeelsleutels_absoluut!J$2</f>
        <v>0</v>
      </c>
      <c r="M187">
        <f>Verdeelsleutels_absoluut!K187/Verdeelsleutels_absoluut!K$2</f>
        <v>0</v>
      </c>
      <c r="N187">
        <f>Verdeelsleutels_absoluut!L187/Verdeelsleutels_absoluut!L$2</f>
        <v>2.0283392740778415E-5</v>
      </c>
      <c r="O187">
        <f>Verdeelsleutels_absoluut!M187/Verdeelsleutels_absoluut!M$2</f>
        <v>1.0687214737445542E-4</v>
      </c>
      <c r="P187">
        <f>Verdeelsleutels_absoluut!N187/Verdeelsleutels_absoluut!N$2</f>
        <v>4.6075472922547777E-3</v>
      </c>
      <c r="Q187">
        <f>Verdeelsleutels_absoluut!O187/Verdeelsleutels_absoluut!O$2</f>
        <v>4.6883699123860873E-5</v>
      </c>
      <c r="R187">
        <f>Verdeelsleutels_absoluut!P187/Verdeelsleutels_absoluut!P$2</f>
        <v>0</v>
      </c>
      <c r="S187">
        <f>Verdeelsleutels_absoluut!Q187/Verdeelsleutels_absoluut!Q$2</f>
        <v>0</v>
      </c>
      <c r="T187">
        <f>Verdeelsleutels_absoluut!R187/Verdeelsleutels_absoluut!R$2</f>
        <v>3.7936267071320183E-4</v>
      </c>
      <c r="U187">
        <f>Verdeelsleutels_absoluut!S187/Verdeelsleutels_absoluut!S$2</f>
        <v>1.2321593592771332E-3</v>
      </c>
      <c r="V187">
        <f>Verdeelsleutels_absoluut!T187/Verdeelsleutels_absoluut!T$2</f>
        <v>7.542816576448665E-4</v>
      </c>
      <c r="W187">
        <f>Verdeelsleutels_absoluut!U187/Verdeelsleutels_absoluut!U$2</f>
        <v>2.5607992222757918E-3</v>
      </c>
      <c r="X187">
        <f t="shared" si="13"/>
        <v>3.584173257265285E-3</v>
      </c>
      <c r="Y187">
        <f t="shared" si="12"/>
        <v>1.4617995223804305E-3</v>
      </c>
      <c r="Z187">
        <v>0</v>
      </c>
    </row>
    <row r="188" spans="2:26">
      <c r="B188" t="str">
        <f>INDEX('ETLocal datasets'!B:C,MATCH(C188,'ETLocal datasets'!C:C,0),1)</f>
        <v>GM0547</v>
      </c>
      <c r="C188" t="str">
        <f>'ETLocal datasets'!C174</f>
        <v>Leiderdorp</v>
      </c>
      <c r="D188">
        <f>Verdeelsleutels_absoluut!D188/Verdeelsleutels_absoluut!D$2</f>
        <v>1.568611521601781E-3</v>
      </c>
      <c r="E188">
        <f>Verdeelsleutels_absoluut!E188/Verdeelsleutels_absoluut!E$2</f>
        <v>1.8984141193242423E-4</v>
      </c>
      <c r="F188">
        <f>Verdeelsleutels_absoluut!F188/Verdeelsleutels_absoluut!F$2</f>
        <v>4.0530050929624405E-4</v>
      </c>
      <c r="G188">
        <f>Verdeelsleutels_absoluut!G188/Verdeelsleutels_absoluut!G$2</f>
        <v>2.2997520213772124E-4</v>
      </c>
      <c r="H188">
        <f>Verdeelsleutels_absoluut!H188/Verdeelsleutels_absoluut!H$2</f>
        <v>0</v>
      </c>
      <c r="I188">
        <f>Verdeelsleutels_absoluut!I188/Verdeelsleutels_absoluut!I$2</f>
        <v>0</v>
      </c>
      <c r="J188">
        <f t="shared" si="10"/>
        <v>1.9317916979568584E-4</v>
      </c>
      <c r="K188">
        <f t="shared" si="11"/>
        <v>5.9793552555807528E-5</v>
      </c>
      <c r="L188">
        <f>Verdeelsleutels_absoluut!J188/Verdeelsleutels_absoluut!J$2</f>
        <v>8.539884962796298E-5</v>
      </c>
      <c r="M188">
        <f>Verdeelsleutels_absoluut!K188/Verdeelsleutels_absoluut!K$2</f>
        <v>0</v>
      </c>
      <c r="N188">
        <f>Verdeelsleutels_absoluut!L188/Verdeelsleutels_absoluut!L$2</f>
        <v>5.4018362758282157E-5</v>
      </c>
      <c r="O188">
        <f>Verdeelsleutels_absoluut!M188/Verdeelsleutels_absoluut!M$2</f>
        <v>2.3431382939001938E-4</v>
      </c>
      <c r="P188">
        <f>Verdeelsleutels_absoluut!N188/Verdeelsleutels_absoluut!N$2</f>
        <v>1.5250332587040461E-3</v>
      </c>
      <c r="Q188">
        <f>Verdeelsleutels_absoluut!O188/Verdeelsleutels_absoluut!O$2</f>
        <v>0</v>
      </c>
      <c r="R188">
        <f>Verdeelsleutels_absoluut!P188/Verdeelsleutels_absoluut!P$2</f>
        <v>0</v>
      </c>
      <c r="S188">
        <f>Verdeelsleutels_absoluut!Q188/Verdeelsleutels_absoluut!Q$2</f>
        <v>1.4369880729989942E-4</v>
      </c>
      <c r="T188">
        <f>Verdeelsleutels_absoluut!R188/Verdeelsleutels_absoluut!R$2</f>
        <v>1.6122913505311077E-3</v>
      </c>
      <c r="U188">
        <f>Verdeelsleutels_absoluut!S188/Verdeelsleutels_absoluut!S$2</f>
        <v>4.9473065183097014E-4</v>
      </c>
      <c r="V188">
        <f>Verdeelsleutels_absoluut!T188/Verdeelsleutels_absoluut!T$2</f>
        <v>4.3814890407312097E-4</v>
      </c>
      <c r="W188">
        <f>Verdeelsleutels_absoluut!U188/Verdeelsleutels_absoluut!U$2</f>
        <v>7.5085162381543277E-4</v>
      </c>
      <c r="X188">
        <f t="shared" si="13"/>
        <v>1.1379424412597395E-3</v>
      </c>
      <c r="Y188">
        <f t="shared" si="12"/>
        <v>4.5517697650389582E-4</v>
      </c>
      <c r="Z188">
        <v>0</v>
      </c>
    </row>
    <row r="189" spans="2:26">
      <c r="B189" t="str">
        <f>INDEX('ETLocal datasets'!B:C,MATCH(C189,'ETLocal datasets'!C:C,0),1)</f>
        <v>GM0553</v>
      </c>
      <c r="C189" t="str">
        <f>'ETLocal datasets'!C175</f>
        <v>Lisse</v>
      </c>
      <c r="D189">
        <f>Verdeelsleutels_absoluut!D189/Verdeelsleutels_absoluut!D$2</f>
        <v>1.3192793054897121E-3</v>
      </c>
      <c r="E189">
        <f>Verdeelsleutels_absoluut!E189/Verdeelsleutels_absoluut!E$2</f>
        <v>3.7368860574062314E-4</v>
      </c>
      <c r="F189">
        <f>Verdeelsleutels_absoluut!F189/Verdeelsleutels_absoluut!F$2</f>
        <v>3.6683557210480633E-4</v>
      </c>
      <c r="G189">
        <f>Verdeelsleutels_absoluut!G189/Verdeelsleutels_absoluut!G$2</f>
        <v>2.4908842269072217E-4</v>
      </c>
      <c r="H189">
        <f>Verdeelsleutels_absoluut!H189/Verdeelsleutels_absoluut!H$2</f>
        <v>2.328571328395537E-4</v>
      </c>
      <c r="I189">
        <f>Verdeelsleutels_absoluut!I189/Verdeelsleutels_absoluut!I$2</f>
        <v>0</v>
      </c>
      <c r="J189">
        <f t="shared" si="10"/>
        <v>2.464914163145352E-4</v>
      </c>
      <c r="K189">
        <f t="shared" si="11"/>
        <v>6.476298989958777E-5</v>
      </c>
      <c r="L189">
        <f>Verdeelsleutels_absoluut!J189/Verdeelsleutels_absoluut!J$2</f>
        <v>0</v>
      </c>
      <c r="M189">
        <f>Verdeelsleutels_absoluut!K189/Verdeelsleutels_absoluut!K$2</f>
        <v>4.0143512230224862E-5</v>
      </c>
      <c r="N189">
        <f>Verdeelsleutels_absoluut!L189/Verdeelsleutels_absoluut!L$2</f>
        <v>3.7800868289632504E-4</v>
      </c>
      <c r="O189">
        <f>Verdeelsleutels_absoluut!M189/Verdeelsleutels_absoluut!M$2</f>
        <v>3.689101321503168E-4</v>
      </c>
      <c r="P189">
        <f>Verdeelsleutels_absoluut!N189/Verdeelsleutels_absoluut!N$2</f>
        <v>8.7608293585126056E-4</v>
      </c>
      <c r="Q189">
        <f>Verdeelsleutels_absoluut!O189/Verdeelsleutels_absoluut!O$2</f>
        <v>4.3367421689571308E-4</v>
      </c>
      <c r="R189">
        <f>Verdeelsleutels_absoluut!P189/Verdeelsleutels_absoluut!P$2</f>
        <v>0</v>
      </c>
      <c r="S189">
        <f>Verdeelsleutels_absoluut!Q189/Verdeelsleutels_absoluut!Q$2</f>
        <v>0</v>
      </c>
      <c r="T189">
        <f>Verdeelsleutels_absoluut!R189/Verdeelsleutels_absoluut!R$2</f>
        <v>2.8452200303490138E-4</v>
      </c>
      <c r="U189">
        <f>Verdeelsleutels_absoluut!S189/Verdeelsleutels_absoluut!S$2</f>
        <v>3.0803983981928331E-4</v>
      </c>
      <c r="V189">
        <f>Verdeelsleutels_absoluut!T189/Verdeelsleutels_absoluut!T$2</f>
        <v>1.9966279172952347E-4</v>
      </c>
      <c r="W189">
        <f>Verdeelsleutels_absoluut!U189/Verdeelsleutels_absoluut!U$2</f>
        <v>6.9552571469219031E-4</v>
      </c>
      <c r="X189">
        <f t="shared" si="13"/>
        <v>7.8580432527172543E-4</v>
      </c>
      <c r="Y189">
        <f t="shared" si="12"/>
        <v>5.7452626024611796E-4</v>
      </c>
      <c r="Z189">
        <v>0</v>
      </c>
    </row>
    <row r="190" spans="2:26">
      <c r="B190" t="str">
        <f>INDEX('ETLocal datasets'!B:C,MATCH(C190,'ETLocal datasets'!C:C,0),1)</f>
        <v>GM0556</v>
      </c>
      <c r="C190" t="str">
        <f>'ETLocal datasets'!C176</f>
        <v>Maassluis</v>
      </c>
      <c r="D190">
        <f>Verdeelsleutels_absoluut!D190/Verdeelsleutels_absoluut!D$2</f>
        <v>1.8960589597494248E-3</v>
      </c>
      <c r="E190">
        <f>Verdeelsleutels_absoluut!E190/Verdeelsleutels_absoluut!E$2</f>
        <v>3.0457413978375292E-5</v>
      </c>
      <c r="F190">
        <f>Verdeelsleutels_absoluut!F190/Verdeelsleutels_absoluut!F$2</f>
        <v>7.5101692957426857E-5</v>
      </c>
      <c r="G190">
        <f>Verdeelsleutels_absoluut!G190/Verdeelsleutels_absoluut!G$2</f>
        <v>3.3293997092324255E-5</v>
      </c>
      <c r="H190">
        <f>Verdeelsleutels_absoluut!H190/Verdeelsleutels_absoluut!H$2</f>
        <v>0</v>
      </c>
      <c r="I190">
        <f>Verdeelsleutels_absoluut!I190/Verdeelsleutels_absoluut!I$2</f>
        <v>0</v>
      </c>
      <c r="J190">
        <f t="shared" si="10"/>
        <v>2.7966957557552374E-5</v>
      </c>
      <c r="K190">
        <f t="shared" si="11"/>
        <v>8.6564392440043075E-6</v>
      </c>
      <c r="L190">
        <f>Verdeelsleutels_absoluut!J190/Verdeelsleutels_absoluut!J$2</f>
        <v>0</v>
      </c>
      <c r="M190">
        <f>Verdeelsleutels_absoluut!K190/Verdeelsleutels_absoluut!K$2</f>
        <v>0</v>
      </c>
      <c r="N190">
        <f>Verdeelsleutels_absoluut!L190/Verdeelsleutels_absoluut!L$2</f>
        <v>2.3141507172433556E-6</v>
      </c>
      <c r="O190">
        <f>Verdeelsleutels_absoluut!M190/Verdeelsleutels_absoluut!M$2</f>
        <v>8.719694032643851E-5</v>
      </c>
      <c r="P190">
        <f>Verdeelsleutels_absoluut!N190/Verdeelsleutels_absoluut!N$2</f>
        <v>1.5250332587040461E-3</v>
      </c>
      <c r="Q190">
        <f>Verdeelsleutels_absoluut!O190/Verdeelsleutels_absoluut!O$2</f>
        <v>7.911624227151522E-5</v>
      </c>
      <c r="R190">
        <f>Verdeelsleutels_absoluut!P190/Verdeelsleutels_absoluut!P$2</f>
        <v>0</v>
      </c>
      <c r="S190">
        <f>Verdeelsleutels_absoluut!Q190/Verdeelsleutels_absoluut!Q$2</f>
        <v>6.3866136577733065E-5</v>
      </c>
      <c r="T190">
        <f>Verdeelsleutels_absoluut!R190/Verdeelsleutels_absoluut!R$2</f>
        <v>0</v>
      </c>
      <c r="U190">
        <f>Verdeelsleutels_absoluut!S190/Verdeelsleutels_absoluut!S$2</f>
        <v>3.0803983981928331E-4</v>
      </c>
      <c r="V190">
        <f>Verdeelsleutels_absoluut!T190/Verdeelsleutels_absoluut!T$2</f>
        <v>2.0520898038867689E-4</v>
      </c>
      <c r="W190">
        <f>Verdeelsleutels_absoluut!U190/Verdeelsleutels_absoluut!U$2</f>
        <v>8.0617753293867522E-4</v>
      </c>
      <c r="X190">
        <f t="shared" si="13"/>
        <v>1.1656053958213606E-3</v>
      </c>
      <c r="Y190">
        <f t="shared" si="12"/>
        <v>5.137119036914534E-4</v>
      </c>
      <c r="Z190">
        <v>0</v>
      </c>
    </row>
    <row r="191" spans="2:26">
      <c r="B191" t="str">
        <f>INDEX('ETLocal datasets'!B:C,MATCH(C191,'ETLocal datasets'!C:C,0),1)</f>
        <v>GM0569</v>
      </c>
      <c r="C191" t="str">
        <f>'ETLocal datasets'!C177</f>
        <v>Nieuwkoop</v>
      </c>
      <c r="D191">
        <f>Verdeelsleutels_absoluut!D191/Verdeelsleutels_absoluut!D$2</f>
        <v>1.6565056121736613E-3</v>
      </c>
      <c r="E191">
        <f>Verdeelsleutels_absoluut!E191/Verdeelsleutels_absoluut!E$2</f>
        <v>2.4566115448358327E-3</v>
      </c>
      <c r="F191">
        <f>Verdeelsleutels_absoluut!F191/Verdeelsleutels_absoluut!F$2</f>
        <v>3.9933186257843957E-3</v>
      </c>
      <c r="G191">
        <f>Verdeelsleutels_absoluut!G191/Verdeelsleutels_absoluut!G$2</f>
        <v>3.3885890373965572E-3</v>
      </c>
      <c r="H191">
        <f>Verdeelsleutels_absoluut!H191/Verdeelsleutels_absoluut!H$2</f>
        <v>1.4093135921424702E-3</v>
      </c>
      <c r="I191">
        <f>Verdeelsleutels_absoluut!I191/Verdeelsleutels_absoluut!I$2</f>
        <v>4.222989910882509E-4</v>
      </c>
      <c r="J191">
        <f t="shared" si="10"/>
        <v>3.0719049661559034E-3</v>
      </c>
      <c r="K191">
        <f t="shared" si="11"/>
        <v>1.1935344031284106E-3</v>
      </c>
      <c r="L191">
        <f>Verdeelsleutels_absoluut!J191/Verdeelsleutels_absoluut!J$2</f>
        <v>1.6487169941801071E-3</v>
      </c>
      <c r="M191">
        <f>Verdeelsleutels_absoluut!K191/Verdeelsleutels_absoluut!K$2</f>
        <v>1.4851447528795123E-4</v>
      </c>
      <c r="N191">
        <f>Verdeelsleutels_absoluut!L191/Verdeelsleutels_absoluut!L$2</f>
        <v>1.4878882744998006E-3</v>
      </c>
      <c r="O191">
        <f>Verdeelsleutels_absoluut!M191/Verdeelsleutels_absoluut!M$2</f>
        <v>2.7433498918087193E-3</v>
      </c>
      <c r="P191">
        <f>Verdeelsleutels_absoluut!N191/Verdeelsleutels_absoluut!N$2</f>
        <v>4.8671274213958919E-4</v>
      </c>
      <c r="Q191">
        <f>Verdeelsleutels_absoluut!O191/Verdeelsleutels_absoluut!O$2</f>
        <v>2.1976733964309785E-4</v>
      </c>
      <c r="R191">
        <f>Verdeelsleutels_absoluut!P191/Verdeelsleutels_absoluut!P$2</f>
        <v>0</v>
      </c>
      <c r="S191">
        <f>Verdeelsleutels_absoluut!Q191/Verdeelsleutels_absoluut!Q$2</f>
        <v>1.0026983442704092E-2</v>
      </c>
      <c r="T191">
        <f>Verdeelsleutels_absoluut!R191/Verdeelsleutels_absoluut!R$2</f>
        <v>1.8968133535660092E-4</v>
      </c>
      <c r="U191">
        <f>Verdeelsleutels_absoluut!S191/Verdeelsleutels_absoluut!S$2</f>
        <v>1.2228248186765489E-2</v>
      </c>
      <c r="V191">
        <f>Verdeelsleutels_absoluut!T191/Verdeelsleutels_absoluut!T$2</f>
        <v>1.0759605998757653E-2</v>
      </c>
      <c r="W191">
        <f>Verdeelsleutels_absoluut!U191/Verdeelsleutels_absoluut!U$2</f>
        <v>1.5096069489341859E-3</v>
      </c>
      <c r="X191">
        <f t="shared" si="13"/>
        <v>9.9815984553688767E-4</v>
      </c>
      <c r="Y191">
        <f t="shared" si="12"/>
        <v>5.3112434200061382E-4</v>
      </c>
      <c r="Z191">
        <v>0</v>
      </c>
    </row>
    <row r="192" spans="2:26">
      <c r="B192" t="str">
        <f>INDEX('ETLocal datasets'!B:C,MATCH(C192,'ETLocal datasets'!C:C,0),1)</f>
        <v>GM0575</v>
      </c>
      <c r="C192" t="str">
        <f>'ETLocal datasets'!C178</f>
        <v>Noordwijk</v>
      </c>
      <c r="D192">
        <f>Verdeelsleutels_absoluut!D192/Verdeelsleutels_absoluut!D$2</f>
        <v>1.5145094974512161E-3</v>
      </c>
      <c r="E192">
        <f>Verdeelsleutels_absoluut!E192/Verdeelsleutels_absoluut!E$2</f>
        <v>1.7442609249219938E-4</v>
      </c>
      <c r="F192">
        <f>Verdeelsleutels_absoluut!F192/Verdeelsleutels_absoluut!F$2</f>
        <v>1.0068160746230312E-4</v>
      </c>
      <c r="G192">
        <f>Verdeelsleutels_absoluut!G192/Verdeelsleutels_absoluut!G$2</f>
        <v>5.9805883665841713E-5</v>
      </c>
      <c r="H192">
        <f>Verdeelsleutels_absoluut!H192/Verdeelsleutels_absoluut!H$2</f>
        <v>0</v>
      </c>
      <c r="I192">
        <f>Verdeelsleutels_absoluut!I192/Verdeelsleutels_absoluut!I$2</f>
        <v>0</v>
      </c>
      <c r="J192">
        <f t="shared" si="10"/>
        <v>5.0236942279307036E-5</v>
      </c>
      <c r="K192">
        <f t="shared" si="11"/>
        <v>1.5549529753118847E-5</v>
      </c>
      <c r="L192">
        <f>Verdeelsleutels_absoluut!J192/Verdeelsleutels_absoluut!J$2</f>
        <v>0</v>
      </c>
      <c r="M192">
        <f>Verdeelsleutels_absoluut!K192/Verdeelsleutels_absoluut!K$2</f>
        <v>0</v>
      </c>
      <c r="N192">
        <f>Verdeelsleutels_absoluut!L192/Verdeelsleutels_absoluut!L$2</f>
        <v>2.209138061189962E-4</v>
      </c>
      <c r="O192">
        <f>Verdeelsleutels_absoluut!M192/Verdeelsleutels_absoluut!M$2</f>
        <v>3.6354416659176674E-4</v>
      </c>
      <c r="P192">
        <f>Verdeelsleutels_absoluut!N192/Verdeelsleutels_absoluut!N$2</f>
        <v>9.7342548427917838E-4</v>
      </c>
      <c r="Q192">
        <f>Verdeelsleutels_absoluut!O192/Verdeelsleutels_absoluut!O$2</f>
        <v>7.5599964837225653E-4</v>
      </c>
      <c r="R192">
        <f>Verdeelsleutels_absoluut!P192/Verdeelsleutels_absoluut!P$2</f>
        <v>1.740045236968071E-2</v>
      </c>
      <c r="S192">
        <f>Verdeelsleutels_absoluut!Q192/Verdeelsleutels_absoluut!Q$2</f>
        <v>1.5966534144433266E-5</v>
      </c>
      <c r="T192">
        <f>Verdeelsleutels_absoluut!R192/Verdeelsleutels_absoluut!R$2</f>
        <v>0</v>
      </c>
      <c r="U192">
        <f>Verdeelsleutels_absoluut!S192/Verdeelsleutels_absoluut!S$2</f>
        <v>1.4935264960934947E-4</v>
      </c>
      <c r="V192">
        <f>Verdeelsleutels_absoluut!T192/Verdeelsleutels_absoluut!T$2</f>
        <v>9.4285207205608312E-5</v>
      </c>
      <c r="W192">
        <f>Verdeelsleutels_absoluut!U192/Verdeelsleutels_absoluut!U$2</f>
        <v>1.1539403902847704E-3</v>
      </c>
      <c r="X192">
        <f t="shared" si="13"/>
        <v>1.0636829372819745E-3</v>
      </c>
      <c r="Y192">
        <f t="shared" si="12"/>
        <v>8.7907296393614364E-4</v>
      </c>
      <c r="Z192">
        <v>0</v>
      </c>
    </row>
    <row r="193" spans="2:26">
      <c r="B193" t="str">
        <f>INDEX('ETLocal datasets'!B:C,MATCH(C193,'ETLocal datasets'!C:C,0),1)</f>
        <v>GM0576</v>
      </c>
      <c r="C193" t="str">
        <f>'ETLocal datasets'!C179</f>
        <v>Noordwijkerhout</v>
      </c>
      <c r="D193">
        <f>Verdeelsleutels_absoluut!D193/Verdeelsleutels_absoluut!D$2</f>
        <v>9.6544628123227403E-4</v>
      </c>
      <c r="E193">
        <f>Verdeelsleutels_absoluut!E193/Verdeelsleutels_absoluut!E$2</f>
        <v>8.5206114159035932E-4</v>
      </c>
      <c r="F193">
        <f>Verdeelsleutels_absoluut!F193/Verdeelsleutels_absoluut!F$2</f>
        <v>1.6956748357320489E-4</v>
      </c>
      <c r="G193">
        <f>Verdeelsleutels_absoluut!G193/Verdeelsleutels_absoluut!G$2</f>
        <v>3.8842996607711631E-5</v>
      </c>
      <c r="H193">
        <f>Verdeelsleutels_absoluut!H193/Verdeelsleutels_absoluut!H$2</f>
        <v>0</v>
      </c>
      <c r="I193">
        <f>Verdeelsleutels_absoluut!I193/Verdeelsleutels_absoluut!I$2</f>
        <v>0</v>
      </c>
      <c r="J193">
        <f t="shared" si="10"/>
        <v>3.2628117150477768E-5</v>
      </c>
      <c r="K193">
        <f t="shared" si="11"/>
        <v>1.0099179118005024E-5</v>
      </c>
      <c r="L193">
        <f>Verdeelsleutels_absoluut!J193/Verdeelsleutels_absoluut!J$2</f>
        <v>1.0861349149049101E-5</v>
      </c>
      <c r="M193">
        <f>Verdeelsleutels_absoluut!K193/Verdeelsleutels_absoluut!K$2</f>
        <v>7.5446675043389685E-4</v>
      </c>
      <c r="N193">
        <f>Verdeelsleutels_absoluut!L193/Verdeelsleutels_absoluut!L$2</f>
        <v>1.2822976496240652E-3</v>
      </c>
      <c r="O193">
        <f>Verdeelsleutels_absoluut!M193/Verdeelsleutels_absoluut!M$2</f>
        <v>6.5375347055001592E-4</v>
      </c>
      <c r="P193">
        <f>Verdeelsleutels_absoluut!N193/Verdeelsleutels_absoluut!N$2</f>
        <v>2.920276452837535E-4</v>
      </c>
      <c r="Q193">
        <f>Verdeelsleutels_absoluut!O193/Verdeelsleutels_absoluut!O$2</f>
        <v>1.6116271573827175E-4</v>
      </c>
      <c r="R193">
        <f>Verdeelsleutels_absoluut!P193/Verdeelsleutels_absoluut!P$2</f>
        <v>1.3571090421335016E-3</v>
      </c>
      <c r="S193">
        <f>Verdeelsleutels_absoluut!Q193/Verdeelsleutels_absoluut!Q$2</f>
        <v>0</v>
      </c>
      <c r="T193">
        <f>Verdeelsleutels_absoluut!R193/Verdeelsleutels_absoluut!R$2</f>
        <v>3.5091047040971169E-3</v>
      </c>
      <c r="U193">
        <f>Verdeelsleutels_absoluut!S193/Verdeelsleutels_absoluut!S$2</f>
        <v>4.2938886762687974E-4</v>
      </c>
      <c r="V193">
        <f>Verdeelsleutels_absoluut!T193/Verdeelsleutels_absoluut!T$2</f>
        <v>4.6033365870973465E-4</v>
      </c>
      <c r="W193">
        <f>Verdeelsleutels_absoluut!U193/Verdeelsleutels_absoluut!U$2</f>
        <v>6.7181461078222933E-4</v>
      </c>
      <c r="X193">
        <f t="shared" si="13"/>
        <v>4.8192112803299139E-4</v>
      </c>
      <c r="Y193">
        <f t="shared" si="12"/>
        <v>2.8946608065615959E-4</v>
      </c>
      <c r="Z193">
        <v>0</v>
      </c>
    </row>
    <row r="194" spans="2:26">
      <c r="B194" t="str">
        <f>INDEX('ETLocal datasets'!B:C,MATCH(C194,'ETLocal datasets'!C:C,0),1)</f>
        <v>GM0579</v>
      </c>
      <c r="C194" t="str">
        <f>'ETLocal datasets'!C180</f>
        <v>Oegstgeest</v>
      </c>
      <c r="D194">
        <f>Verdeelsleutels_absoluut!D194/Verdeelsleutels_absoluut!D$2</f>
        <v>1.4133647506970048E-3</v>
      </c>
      <c r="E194">
        <f>Verdeelsleutels_absoluut!E194/Verdeelsleutels_absoluut!E$2</f>
        <v>4.841744866001657E-5</v>
      </c>
      <c r="F194">
        <f>Verdeelsleutels_absoluut!F194/Verdeelsleutels_absoluut!F$2</f>
        <v>1.1480979351816959E-4</v>
      </c>
      <c r="G194">
        <f>Verdeelsleutels_absoluut!G194/Verdeelsleutels_absoluut!G$2</f>
        <v>6.288866117439026E-5</v>
      </c>
      <c r="H194">
        <f>Verdeelsleutels_absoluut!H194/Verdeelsleutels_absoluut!H$2</f>
        <v>0</v>
      </c>
      <c r="I194">
        <f>Verdeelsleutels_absoluut!I194/Verdeelsleutels_absoluut!I$2</f>
        <v>0</v>
      </c>
      <c r="J194">
        <f t="shared" si="10"/>
        <v>5.2826475386487817E-5</v>
      </c>
      <c r="K194">
        <f t="shared" si="11"/>
        <v>1.6351051905341468E-5</v>
      </c>
      <c r="L194">
        <f>Verdeelsleutels_absoluut!J194/Verdeelsleutels_absoluut!J$2</f>
        <v>0</v>
      </c>
      <c r="M194">
        <f>Verdeelsleutels_absoluut!K194/Verdeelsleutels_absoluut!K$2</f>
        <v>0</v>
      </c>
      <c r="N194">
        <f>Verdeelsleutels_absoluut!L194/Verdeelsleutels_absoluut!L$2</f>
        <v>6.5644434688337421E-6</v>
      </c>
      <c r="O194">
        <f>Verdeelsleutels_absoluut!M194/Verdeelsleutels_absoluut!M$2</f>
        <v>5.8578457347504846E-5</v>
      </c>
      <c r="P194">
        <f>Verdeelsleutels_absoluut!N194/Verdeelsleutels_absoluut!N$2</f>
        <v>1.395243194133489E-3</v>
      </c>
      <c r="Q194">
        <f>Verdeelsleutels_absoluut!O194/Verdeelsleutels_absoluut!O$2</f>
        <v>6.4465086295308695E-5</v>
      </c>
      <c r="R194">
        <f>Verdeelsleutels_absoluut!P194/Verdeelsleutels_absoluut!P$2</f>
        <v>0</v>
      </c>
      <c r="S194">
        <f>Verdeelsleutels_absoluut!Q194/Verdeelsleutels_absoluut!Q$2</f>
        <v>0</v>
      </c>
      <c r="T194">
        <f>Verdeelsleutels_absoluut!R194/Verdeelsleutels_absoluut!R$2</f>
        <v>3.2245827010622154E-3</v>
      </c>
      <c r="U194">
        <f>Verdeelsleutels_absoluut!S194/Verdeelsleutels_absoluut!S$2</f>
        <v>2.9870529921869894E-4</v>
      </c>
      <c r="V194">
        <f>Verdeelsleutels_absoluut!T194/Verdeelsleutels_absoluut!T$2</f>
        <v>3.6604845150412635E-4</v>
      </c>
      <c r="W194">
        <f>Verdeelsleutels_absoluut!U194/Verdeelsleutels_absoluut!U$2</f>
        <v>6.7181461078222933E-4</v>
      </c>
      <c r="X194">
        <f t="shared" si="13"/>
        <v>1.0335289024578592E-3</v>
      </c>
      <c r="Y194">
        <f t="shared" si="12"/>
        <v>4.520906127603289E-4</v>
      </c>
      <c r="Z194">
        <v>0</v>
      </c>
    </row>
    <row r="195" spans="2:26">
      <c r="B195" t="str">
        <f>INDEX('ETLocal datasets'!B:C,MATCH(C195,'ETLocal datasets'!C:C,0),1)</f>
        <v>GM0584</v>
      </c>
      <c r="C195" t="str">
        <f>'ETLocal datasets'!C181</f>
        <v>Oud-Beijerland</v>
      </c>
      <c r="D195">
        <f>Verdeelsleutels_absoluut!D195/Verdeelsleutels_absoluut!D$2</f>
        <v>1.4120338987660282E-3</v>
      </c>
      <c r="E195">
        <f>Verdeelsleutels_absoluut!E195/Verdeelsleutels_absoluut!E$2</f>
        <v>5.4242019101480841E-4</v>
      </c>
      <c r="F195">
        <f>Verdeelsleutels_absoluut!F195/Verdeelsleutels_absoluut!F$2</f>
        <v>1.1384451372553275E-4</v>
      </c>
      <c r="G195">
        <f>Verdeelsleutels_absoluut!G195/Verdeelsleutels_absoluut!G$2</f>
        <v>5.7956217160712588E-5</v>
      </c>
      <c r="H195">
        <f>Verdeelsleutels_absoluut!H195/Verdeelsleutels_absoluut!H$2</f>
        <v>0</v>
      </c>
      <c r="I195">
        <f>Verdeelsleutels_absoluut!I195/Verdeelsleutels_absoluut!I$2</f>
        <v>0</v>
      </c>
      <c r="J195">
        <f t="shared" ref="J195:J258" si="14">(0.84*G195)+(0.16*H195)</f>
        <v>4.868322241499857E-5</v>
      </c>
      <c r="K195">
        <f t="shared" ref="K195:K258" si="15">(0.26*G195)+(0.74*I195)</f>
        <v>1.5068616461785274E-5</v>
      </c>
      <c r="L195">
        <f>Verdeelsleutels_absoluut!J195/Verdeelsleutels_absoluut!J$2</f>
        <v>1.5241695454215056E-3</v>
      </c>
      <c r="M195">
        <f>Verdeelsleutels_absoluut!K195/Verdeelsleutels_absoluut!K$2</f>
        <v>1.5104202976170614E-3</v>
      </c>
      <c r="N195">
        <f>Verdeelsleutels_absoluut!L195/Verdeelsleutels_absoluut!L$2</f>
        <v>8.1258959209147563E-4</v>
      </c>
      <c r="O195">
        <f>Verdeelsleutels_absoluut!M195/Verdeelsleutels_absoluut!M$2</f>
        <v>5.3749088344809794E-4</v>
      </c>
      <c r="P195">
        <f>Verdeelsleutels_absoluut!N195/Verdeelsleutels_absoluut!N$2</f>
        <v>1.1356630649923748E-3</v>
      </c>
      <c r="Q195">
        <f>Verdeelsleutels_absoluut!O195/Verdeelsleutels_absoluut!O$2</f>
        <v>8.7906935857239128E-6</v>
      </c>
      <c r="R195">
        <f>Verdeelsleutels_absoluut!P195/Verdeelsleutels_absoluut!P$2</f>
        <v>0</v>
      </c>
      <c r="S195">
        <f>Verdeelsleutels_absoluut!Q195/Verdeelsleutels_absoluut!Q$2</f>
        <v>0</v>
      </c>
      <c r="T195">
        <f>Verdeelsleutels_absoluut!R195/Verdeelsleutels_absoluut!R$2</f>
        <v>6.6388467374810321E-4</v>
      </c>
      <c r="U195">
        <f>Verdeelsleutels_absoluut!S195/Verdeelsleutels_absoluut!S$2</f>
        <v>1.7735627141110251E-4</v>
      </c>
      <c r="V195">
        <f>Verdeelsleutels_absoluut!T195/Verdeelsleutels_absoluut!T$2</f>
        <v>1.4420090513798917E-4</v>
      </c>
      <c r="W195">
        <f>Verdeelsleutels_absoluut!U195/Verdeelsleutels_absoluut!U$2</f>
        <v>9.6425155900508209E-4</v>
      </c>
      <c r="X195">
        <f t="shared" si="13"/>
        <v>1.0499573119987285E-3</v>
      </c>
      <c r="Y195">
        <f t="shared" ref="Y195:Y258" si="16">(0.4*X195)+(0.6*Q195)</f>
        <v>4.2525734095092576E-4</v>
      </c>
      <c r="Z195">
        <v>0</v>
      </c>
    </row>
    <row r="196" spans="2:26">
      <c r="B196" t="str">
        <f>INDEX('ETLocal datasets'!B:C,MATCH(C196,'ETLocal datasets'!C:C,0),1)</f>
        <v>GM0585</v>
      </c>
      <c r="C196" t="str">
        <f>'ETLocal datasets'!C182</f>
        <v>Binnenmaas</v>
      </c>
      <c r="D196">
        <f>Verdeelsleutels_absoluut!D196/Verdeelsleutels_absoluut!D$2</f>
        <v>1.6949267287896775E-3</v>
      </c>
      <c r="E196">
        <f>Verdeelsleutels_absoluut!E196/Verdeelsleutels_absoluut!E$2</f>
        <v>2.3882944229879398E-3</v>
      </c>
      <c r="F196">
        <f>Verdeelsleutels_absoluut!F196/Verdeelsleutels_absoluut!F$2</f>
        <v>5.9455385045867901E-4</v>
      </c>
      <c r="G196">
        <f>Verdeelsleutels_absoluut!G196/Verdeelsleutels_absoluut!G$2</f>
        <v>2.5772019971465813E-4</v>
      </c>
      <c r="H196">
        <f>Verdeelsleutels_absoluut!H196/Verdeelsleutels_absoluut!H$2</f>
        <v>0</v>
      </c>
      <c r="I196">
        <f>Verdeelsleutels_absoluut!I196/Verdeelsleutels_absoluut!I$2</f>
        <v>1.0221085281289721E-3</v>
      </c>
      <c r="J196">
        <f t="shared" si="14"/>
        <v>2.1648496776031283E-4</v>
      </c>
      <c r="K196">
        <f t="shared" si="15"/>
        <v>8.233675627412505E-4</v>
      </c>
      <c r="L196">
        <f>Verdeelsleutels_absoluut!J196/Verdeelsleutels_absoluut!J$2</f>
        <v>6.967137734916958E-3</v>
      </c>
      <c r="M196">
        <f>Verdeelsleutels_absoluut!K196/Verdeelsleutels_absoluut!K$2</f>
        <v>6.7738459896631281E-3</v>
      </c>
      <c r="N196">
        <f>Verdeelsleutels_absoluut!L196/Verdeelsleutels_absoluut!L$2</f>
        <v>3.5190487841134052E-3</v>
      </c>
      <c r="O196">
        <f>Verdeelsleutels_absoluut!M196/Verdeelsleutels_absoluut!M$2</f>
        <v>2.415131665144074E-3</v>
      </c>
      <c r="P196">
        <f>Verdeelsleutels_absoluut!N196/Verdeelsleutels_absoluut!N$2</f>
        <v>1.8170609039877997E-3</v>
      </c>
      <c r="Q196">
        <f>Verdeelsleutels_absoluut!O196/Verdeelsleutels_absoluut!O$2</f>
        <v>3.721393617956457E-4</v>
      </c>
      <c r="R196">
        <f>Verdeelsleutels_absoluut!P196/Verdeelsleutels_absoluut!P$2</f>
        <v>0</v>
      </c>
      <c r="S196">
        <f>Verdeelsleutels_absoluut!Q196/Verdeelsleutels_absoluut!Q$2</f>
        <v>1.7563187558876595E-3</v>
      </c>
      <c r="T196">
        <f>Verdeelsleutels_absoluut!R196/Verdeelsleutels_absoluut!R$2</f>
        <v>0</v>
      </c>
      <c r="U196">
        <f>Verdeelsleutels_absoluut!S196/Verdeelsleutels_absoluut!S$2</f>
        <v>2.5483295839595255E-3</v>
      </c>
      <c r="V196">
        <f>Verdeelsleutels_absoluut!T196/Verdeelsleutels_absoluut!T$2</f>
        <v>2.1241902564557635E-3</v>
      </c>
      <c r="W196">
        <f>Verdeelsleutels_absoluut!U196/Verdeelsleutels_absoluut!U$2</f>
        <v>1.9205994167068438E-3</v>
      </c>
      <c r="X196">
        <f t="shared" si="13"/>
        <v>1.8688301603473217E-3</v>
      </c>
      <c r="Y196">
        <f t="shared" si="16"/>
        <v>9.7081568121631608E-4</v>
      </c>
      <c r="Z196">
        <v>0</v>
      </c>
    </row>
    <row r="197" spans="2:26">
      <c r="B197" t="str">
        <f>INDEX('ETLocal datasets'!B:C,MATCH(C197,'ETLocal datasets'!C:C,0),1)</f>
        <v>GM0588</v>
      </c>
      <c r="C197" t="str">
        <f>'ETLocal datasets'!C183</f>
        <v>Korendijk</v>
      </c>
      <c r="D197">
        <f>Verdeelsleutels_absoluut!D197/Verdeelsleutels_absoluut!D$2</f>
        <v>6.5205958305103364E-4</v>
      </c>
      <c r="E197">
        <f>Verdeelsleutels_absoluut!E197/Verdeelsleutels_absoluut!E$2</f>
        <v>2.749253797598722E-3</v>
      </c>
      <c r="F197">
        <f>Verdeelsleutels_absoluut!F197/Verdeelsleutels_absoluut!F$2</f>
        <v>6.1713554742581962E-4</v>
      </c>
      <c r="G197">
        <f>Verdeelsleutels_absoluut!G197/Verdeelsleutels_absoluut!G$2</f>
        <v>3.4403796995401728E-4</v>
      </c>
      <c r="H197">
        <f>Verdeelsleutels_absoluut!H197/Verdeelsleutels_absoluut!H$2</f>
        <v>3.2240516834829172E-7</v>
      </c>
      <c r="I197">
        <f>Verdeelsleutels_absoluut!I197/Verdeelsleutels_absoluut!I$2</f>
        <v>0</v>
      </c>
      <c r="J197">
        <f t="shared" si="14"/>
        <v>2.8904347958831026E-4</v>
      </c>
      <c r="K197">
        <f t="shared" si="15"/>
        <v>8.9449872188044501E-5</v>
      </c>
      <c r="L197">
        <f>Verdeelsleutels_absoluut!J197/Verdeelsleutels_absoluut!J$2</f>
        <v>6.5988663854731006E-3</v>
      </c>
      <c r="M197">
        <f>Verdeelsleutels_absoluut!K197/Verdeelsleutels_absoluut!K$2</f>
        <v>1.0215284865301171E-2</v>
      </c>
      <c r="N197">
        <f>Verdeelsleutels_absoluut!L197/Verdeelsleutels_absoluut!L$2</f>
        <v>4.0933177312247075E-3</v>
      </c>
      <c r="O197">
        <f>Verdeelsleutels_absoluut!M197/Verdeelsleutels_absoluut!M$2</f>
        <v>2.7062352966954147E-3</v>
      </c>
      <c r="P197">
        <f>Verdeelsleutels_absoluut!N197/Verdeelsleutels_absoluut!N$2</f>
        <v>4.2181770985431064E-4</v>
      </c>
      <c r="Q197">
        <f>Verdeelsleutels_absoluut!O197/Verdeelsleutels_absoluut!O$2</f>
        <v>3.1060450669557826E-4</v>
      </c>
      <c r="R197">
        <f>Verdeelsleutels_absoluut!P197/Verdeelsleutels_absoluut!P$2</f>
        <v>1.0520225132817843E-4</v>
      </c>
      <c r="S197">
        <f>Verdeelsleutels_absoluut!Q197/Verdeelsleutels_absoluut!Q$2</f>
        <v>1.5615270393255736E-2</v>
      </c>
      <c r="T197">
        <f>Verdeelsleutels_absoluut!R197/Verdeelsleutels_absoluut!R$2</f>
        <v>5.6904400606980275E-4</v>
      </c>
      <c r="U197">
        <f>Verdeelsleutels_absoluut!S197/Verdeelsleutels_absoluut!S$2</f>
        <v>2.3056315283443325E-3</v>
      </c>
      <c r="V197">
        <f>Verdeelsleutels_absoluut!T197/Verdeelsleutels_absoluut!T$2</f>
        <v>6.8273582394178722E-3</v>
      </c>
      <c r="W197">
        <f>Verdeelsleutels_absoluut!U197/Verdeelsleutels_absoluut!U$2</f>
        <v>1.3436292215644587E-3</v>
      </c>
      <c r="X197">
        <f t="shared" si="13"/>
        <v>8.8272346570938466E-4</v>
      </c>
      <c r="Y197">
        <f t="shared" si="16"/>
        <v>5.3945209030110085E-4</v>
      </c>
      <c r="Z197">
        <v>0</v>
      </c>
    </row>
    <row r="198" spans="2:26">
      <c r="B198" t="str">
        <f>INDEX('ETLocal datasets'!B:C,MATCH(C198,'ETLocal datasets'!C:C,0),1)</f>
        <v>GM0589</v>
      </c>
      <c r="C198" t="str">
        <f>'ETLocal datasets'!C184</f>
        <v>Oudewater</v>
      </c>
      <c r="D198">
        <f>Verdeelsleutels_absoluut!D198/Verdeelsleutels_absoluut!D$2</f>
        <v>5.9026176295177871E-4</v>
      </c>
      <c r="E198">
        <f>Verdeelsleutels_absoluut!E198/Verdeelsleutels_absoluut!E$2</f>
        <v>1.6754292051030589E-3</v>
      </c>
      <c r="F198">
        <f>Verdeelsleutels_absoluut!F198/Verdeelsleutels_absoluut!F$2</f>
        <v>3.5395932468908703E-3</v>
      </c>
      <c r="G198">
        <f>Verdeelsleutels_absoluut!G198/Verdeelsleutels_absoluut!G$2</f>
        <v>3.1166880611425761E-3</v>
      </c>
      <c r="H198">
        <f>Verdeelsleutels_absoluut!H198/Verdeelsleutels_absoluut!H$2</f>
        <v>1.3669173125046698E-3</v>
      </c>
      <c r="I198">
        <f>Verdeelsleutels_absoluut!I198/Verdeelsleutels_absoluut!I$2</f>
        <v>1.1526740510957548E-3</v>
      </c>
      <c r="J198">
        <f t="shared" si="14"/>
        <v>2.8367247413605108E-3</v>
      </c>
      <c r="K198">
        <f t="shared" si="15"/>
        <v>1.6633176937079284E-3</v>
      </c>
      <c r="L198">
        <f>Verdeelsleutels_absoluut!J198/Verdeelsleutels_absoluut!J$2</f>
        <v>1.2353292713478922E-5</v>
      </c>
      <c r="M198">
        <f>Verdeelsleutels_absoluut!K198/Verdeelsleutels_absoluut!K$2</f>
        <v>0</v>
      </c>
      <c r="N198">
        <f>Verdeelsleutels_absoluut!L198/Verdeelsleutels_absoluut!L$2</f>
        <v>5.0028066222732655E-4</v>
      </c>
      <c r="O198">
        <f>Verdeelsleutels_absoluut!M198/Verdeelsleutels_absoluut!M$2</f>
        <v>1.6017407192271936E-3</v>
      </c>
      <c r="P198">
        <f>Verdeelsleutels_absoluut!N198/Verdeelsleutels_absoluut!N$2</f>
        <v>2.5958012914111423E-4</v>
      </c>
      <c r="Q198">
        <f>Verdeelsleutels_absoluut!O198/Verdeelsleutels_absoluut!O$2</f>
        <v>2.9302311952413045E-6</v>
      </c>
      <c r="R198">
        <f>Verdeelsleutels_absoluut!P198/Verdeelsleutels_absoluut!P$2</f>
        <v>0</v>
      </c>
      <c r="S198">
        <f>Verdeelsleutels_absoluut!Q198/Verdeelsleutels_absoluut!Q$2</f>
        <v>3.9916335361083171E-4</v>
      </c>
      <c r="T198">
        <f>Verdeelsleutels_absoluut!R198/Verdeelsleutels_absoluut!R$2</f>
        <v>0</v>
      </c>
      <c r="U198">
        <f>Verdeelsleutels_absoluut!S198/Verdeelsleutels_absoluut!S$2</f>
        <v>1.120144872070121E-3</v>
      </c>
      <c r="V198">
        <f>Verdeelsleutels_absoluut!T198/Verdeelsleutels_absoluut!T$2</f>
        <v>8.0419735557724732E-4</v>
      </c>
      <c r="W198">
        <f>Verdeelsleutels_absoluut!U198/Verdeelsleutels_absoluut!U$2</f>
        <v>5.927775977490259E-4</v>
      </c>
      <c r="X198">
        <f t="shared" si="13"/>
        <v>4.2617886344507004E-4</v>
      </c>
      <c r="Y198">
        <f t="shared" si="16"/>
        <v>1.7222968409517282E-4</v>
      </c>
      <c r="Z198">
        <v>0</v>
      </c>
    </row>
    <row r="199" spans="2:26">
      <c r="B199" t="str">
        <f>INDEX('ETLocal datasets'!B:C,MATCH(C199,'ETLocal datasets'!C:C,0),1)</f>
        <v>GM0590</v>
      </c>
      <c r="C199" t="str">
        <f>'ETLocal datasets'!C185</f>
        <v>Papendrecht</v>
      </c>
      <c r="D199">
        <f>Verdeelsleutels_absoluut!D199/Verdeelsleutels_absoluut!D$2</f>
        <v>1.868400384836088E-3</v>
      </c>
      <c r="E199">
        <f>Verdeelsleutels_absoluut!E199/Verdeelsleutels_absoluut!E$2</f>
        <v>1.3758427071924821E-5</v>
      </c>
      <c r="F199">
        <f>Verdeelsleutels_absoluut!F199/Verdeelsleutels_absoluut!F$2</f>
        <v>3.3989549061939634E-5</v>
      </c>
      <c r="G199">
        <f>Verdeelsleutels_absoluut!G199/Verdeelsleutels_absoluut!G$2</f>
        <v>0</v>
      </c>
      <c r="H199">
        <f>Verdeelsleutels_absoluut!H199/Verdeelsleutels_absoluut!H$2</f>
        <v>1.6120258417414586E-7</v>
      </c>
      <c r="I199">
        <f>Verdeelsleutels_absoluut!I199/Verdeelsleutels_absoluut!I$2</f>
        <v>0</v>
      </c>
      <c r="J199">
        <f t="shared" si="14"/>
        <v>2.579241346786334E-8</v>
      </c>
      <c r="K199">
        <f t="shared" si="15"/>
        <v>0</v>
      </c>
      <c r="L199">
        <f>Verdeelsleutels_absoluut!J199/Verdeelsleutels_absoluut!J$2</f>
        <v>0</v>
      </c>
      <c r="M199">
        <f>Verdeelsleutels_absoluut!K199/Verdeelsleutels_absoluut!K$2</f>
        <v>0</v>
      </c>
      <c r="N199">
        <f>Verdeelsleutels_absoluut!L199/Verdeelsleutels_absoluut!L$2</f>
        <v>1.0049499130658397E-6</v>
      </c>
      <c r="O199">
        <f>Verdeelsleutels_absoluut!M199/Verdeelsleutels_absoluut!M$2</f>
        <v>6.0814276330234042E-5</v>
      </c>
      <c r="P199">
        <f>Verdeelsleutels_absoluut!N199/Verdeelsleutels_absoluut!N$2</f>
        <v>2.6282488075537818E-3</v>
      </c>
      <c r="Q199">
        <f>Verdeelsleutels_absoluut!O199/Verdeelsleutels_absoluut!O$2</f>
        <v>1.2893017259061739E-4</v>
      </c>
      <c r="R199">
        <f>Verdeelsleutels_absoluut!P199/Verdeelsleutels_absoluut!P$2</f>
        <v>0</v>
      </c>
      <c r="S199">
        <f>Verdeelsleutels_absoluut!Q199/Verdeelsleutels_absoluut!Q$2</f>
        <v>0</v>
      </c>
      <c r="T199">
        <f>Verdeelsleutels_absoluut!R199/Verdeelsleutels_absoluut!R$2</f>
        <v>2.8452200303490138E-4</v>
      </c>
      <c r="U199">
        <f>Verdeelsleutels_absoluut!S199/Verdeelsleutels_absoluut!S$2</f>
        <v>3.5471254282220502E-4</v>
      </c>
      <c r="V199">
        <f>Verdeelsleutels_absoluut!T199/Verdeelsleutels_absoluut!T$2</f>
        <v>2.2739373502529063E-4</v>
      </c>
      <c r="W199">
        <f>Verdeelsleutels_absoluut!U199/Verdeelsleutels_absoluut!U$2</f>
        <v>9.8796266291504317E-4</v>
      </c>
      <c r="X199">
        <f t="shared" si="13"/>
        <v>1.8081057352344124E-3</v>
      </c>
      <c r="Y199">
        <f t="shared" si="16"/>
        <v>8.0060039764813539E-4</v>
      </c>
      <c r="Z199">
        <v>0</v>
      </c>
    </row>
    <row r="200" spans="2:26">
      <c r="B200" t="str">
        <f>INDEX('ETLocal datasets'!B:C,MATCH(C200,'ETLocal datasets'!C:C,0),1)</f>
        <v>GM0597</v>
      </c>
      <c r="C200" t="str">
        <f>'ETLocal datasets'!C186</f>
        <v>Ridderkerk</v>
      </c>
      <c r="D200">
        <f>Verdeelsleutels_absoluut!D200/Verdeelsleutels_absoluut!D$2</f>
        <v>2.6756488756644642E-3</v>
      </c>
      <c r="E200">
        <f>Verdeelsleutels_absoluut!E200/Verdeelsleutels_absoluut!E$2</f>
        <v>1.4321091886415786E-4</v>
      </c>
      <c r="F200">
        <f>Verdeelsleutels_absoluut!F200/Verdeelsleutels_absoluut!F$2</f>
        <v>3.703164295388604E-5</v>
      </c>
      <c r="G200">
        <f>Verdeelsleutels_absoluut!G200/Verdeelsleutels_absoluut!G$2</f>
        <v>0</v>
      </c>
      <c r="H200">
        <f>Verdeelsleutels_absoluut!H200/Verdeelsleutels_absoluut!H$2</f>
        <v>0</v>
      </c>
      <c r="I200">
        <f>Verdeelsleutels_absoluut!I200/Verdeelsleutels_absoluut!I$2</f>
        <v>0</v>
      </c>
      <c r="J200">
        <f t="shared" si="14"/>
        <v>0</v>
      </c>
      <c r="K200">
        <f t="shared" si="15"/>
        <v>0</v>
      </c>
      <c r="L200">
        <f>Verdeelsleutels_absoluut!J200/Verdeelsleutels_absoluut!J$2</f>
        <v>5.43365846165341E-4</v>
      </c>
      <c r="M200">
        <f>Verdeelsleutels_absoluut!K200/Verdeelsleutels_absoluut!K$2</f>
        <v>3.9647913313802328E-6</v>
      </c>
      <c r="N200">
        <f>Verdeelsleutels_absoluut!L200/Verdeelsleutels_absoluut!L$2</f>
        <v>2.1014516851843747E-4</v>
      </c>
      <c r="O200">
        <f>Verdeelsleutels_absoluut!M200/Verdeelsleutels_absoluut!M$2</f>
        <v>4.1094352902562559E-4</v>
      </c>
      <c r="P200">
        <f>Verdeelsleutels_absoluut!N200/Verdeelsleutels_absoluut!N$2</f>
        <v>5.1591550666796457E-3</v>
      </c>
      <c r="Q200">
        <f>Verdeelsleutels_absoluut!O200/Verdeelsleutels_absoluut!O$2</f>
        <v>1.230697102001348E-4</v>
      </c>
      <c r="R200">
        <f>Verdeelsleutels_absoluut!P200/Verdeelsleutels_absoluut!P$2</f>
        <v>0</v>
      </c>
      <c r="S200">
        <f>Verdeelsleutels_absoluut!Q200/Verdeelsleutels_absoluut!Q$2</f>
        <v>0</v>
      </c>
      <c r="T200">
        <f>Verdeelsleutels_absoluut!R200/Verdeelsleutels_absoluut!R$2</f>
        <v>1.0432473444613049E-3</v>
      </c>
      <c r="U200">
        <f>Verdeelsleutels_absoluut!S200/Verdeelsleutels_absoluut!S$2</f>
        <v>4.9473065183097014E-4</v>
      </c>
      <c r="V200">
        <f>Verdeelsleutels_absoluut!T200/Verdeelsleutels_absoluut!T$2</f>
        <v>3.5495607418581951E-4</v>
      </c>
      <c r="W200">
        <f>Verdeelsleutels_absoluut!U200/Verdeelsleutels_absoluut!U$2</f>
        <v>1.6676809750005928E-3</v>
      </c>
      <c r="X200">
        <f t="shared" si="13"/>
        <v>3.4134180208401192E-3</v>
      </c>
      <c r="Y200">
        <f t="shared" si="16"/>
        <v>1.4392090344561286E-3</v>
      </c>
      <c r="Z200">
        <v>0</v>
      </c>
    </row>
    <row r="201" spans="2:26">
      <c r="B201" t="str">
        <f>INDEX('ETLocal datasets'!B:C,MATCH(C201,'ETLocal datasets'!C:C,0),1)</f>
        <v>GM0599</v>
      </c>
      <c r="C201" t="str">
        <f>'ETLocal datasets'!C187</f>
        <v>Rotterdam</v>
      </c>
      <c r="D201">
        <f>Verdeelsleutels_absoluut!D201/Verdeelsleutels_absoluut!D$2</f>
        <v>3.7299613480095056E-2</v>
      </c>
      <c r="E201">
        <f>Verdeelsleutels_absoluut!E201/Verdeelsleutels_absoluut!E$2</f>
        <v>2.1710379455213224E-4</v>
      </c>
      <c r="F201">
        <f>Verdeelsleutels_absoluut!F201/Verdeelsleutels_absoluut!F$2</f>
        <v>3.3527384797586241E-4</v>
      </c>
      <c r="G201">
        <f>Verdeelsleutels_absoluut!G201/Verdeelsleutels_absoluut!G$2</f>
        <v>9.1250214253036843E-5</v>
      </c>
      <c r="H201">
        <f>Verdeelsleutels_absoluut!H201/Verdeelsleutels_absoluut!H$2</f>
        <v>7.6974233943154655E-5</v>
      </c>
      <c r="I201">
        <f>Verdeelsleutels_absoluut!I201/Verdeelsleutels_absoluut!I$2</f>
        <v>1.0403586249189275E-5</v>
      </c>
      <c r="J201">
        <f t="shared" si="14"/>
        <v>8.8966057403455688E-5</v>
      </c>
      <c r="K201">
        <f t="shared" si="15"/>
        <v>3.1423709530189648E-5</v>
      </c>
      <c r="L201">
        <f>Verdeelsleutels_absoluut!J201/Verdeelsleutels_absoluut!J$2</f>
        <v>6.5347128122026182E-5</v>
      </c>
      <c r="M201">
        <f>Verdeelsleutels_absoluut!K201/Verdeelsleutels_absoluut!K$2</f>
        <v>1.037453731711161E-4</v>
      </c>
      <c r="N201">
        <f>Verdeelsleutels_absoluut!L201/Verdeelsleutels_absoluut!L$2</f>
        <v>1.4261069041561844E-4</v>
      </c>
      <c r="O201">
        <f>Verdeelsleutels_absoluut!M201/Verdeelsleutels_absoluut!M$2</f>
        <v>9.9985824907649506E-4</v>
      </c>
      <c r="P201">
        <f>Verdeelsleutels_absoluut!N201/Verdeelsleutels_absoluut!N$2</f>
        <v>5.1039942892371591E-2</v>
      </c>
      <c r="Q201">
        <f>Verdeelsleutels_absoluut!O201/Verdeelsleutels_absoluut!O$2</f>
        <v>4.5711606645764351E-4</v>
      </c>
      <c r="R201">
        <f>Verdeelsleutels_absoluut!P201/Verdeelsleutels_absoluut!P$2</f>
        <v>5.4284361685340062E-3</v>
      </c>
      <c r="S201">
        <f>Verdeelsleutels_absoluut!Q201/Verdeelsleutels_absoluut!Q$2</f>
        <v>3.5605371142086186E-3</v>
      </c>
      <c r="T201">
        <f>Verdeelsleutels_absoluut!R201/Verdeelsleutels_absoluut!R$2</f>
        <v>2.0770106221547801E-2</v>
      </c>
      <c r="U201">
        <f>Verdeelsleutels_absoluut!S201/Verdeelsleutels_absoluut!S$2</f>
        <v>4.9006338153067798E-2</v>
      </c>
      <c r="V201">
        <f>Verdeelsleutels_absoluut!T201/Verdeelsleutels_absoluut!T$2</f>
        <v>3.156890584790132E-2</v>
      </c>
      <c r="W201">
        <f>Verdeelsleutels_absoluut!U201/Verdeelsleutels_absoluut!U$2</f>
        <v>1.5277854619318227E-2</v>
      </c>
      <c r="X201">
        <f t="shared" si="13"/>
        <v>3.3158898755844907E-2</v>
      </c>
      <c r="Y201">
        <f t="shared" si="16"/>
        <v>1.353782914221255E-2</v>
      </c>
      <c r="Z201">
        <v>0</v>
      </c>
    </row>
    <row r="202" spans="2:26">
      <c r="B202" t="str">
        <f>INDEX('ETLocal datasets'!B:C,MATCH(C202,'ETLocal datasets'!C:C,0),1)</f>
        <v>GM0603</v>
      </c>
      <c r="C202" t="str">
        <f>'ETLocal datasets'!C188</f>
        <v>Rijswijk</v>
      </c>
      <c r="D202">
        <f>Verdeelsleutels_absoluut!D202/Verdeelsleutels_absoluut!D$2</f>
        <v>3.0937678345008086E-3</v>
      </c>
      <c r="E202">
        <f>Verdeelsleutels_absoluut!E202/Verdeelsleutels_absoluut!E$2</f>
        <v>6.7350130056154799E-6</v>
      </c>
      <c r="F202">
        <f>Verdeelsleutels_absoluut!F202/Verdeelsleutels_absoluut!F$2</f>
        <v>0</v>
      </c>
      <c r="G202">
        <f>Verdeelsleutels_absoluut!G202/Verdeelsleutels_absoluut!G$2</f>
        <v>0</v>
      </c>
      <c r="H202">
        <f>Verdeelsleutels_absoluut!H202/Verdeelsleutels_absoluut!H$2</f>
        <v>0</v>
      </c>
      <c r="I202">
        <f>Verdeelsleutels_absoluut!I202/Verdeelsleutels_absoluut!I$2</f>
        <v>0</v>
      </c>
      <c r="J202">
        <f t="shared" si="14"/>
        <v>0</v>
      </c>
      <c r="K202">
        <f t="shared" si="15"/>
        <v>0</v>
      </c>
      <c r="L202">
        <f>Verdeelsleutels_absoluut!J202/Verdeelsleutels_absoluut!J$2</f>
        <v>0</v>
      </c>
      <c r="M202">
        <f>Verdeelsleutels_absoluut!K202/Verdeelsleutels_absoluut!K$2</f>
        <v>0</v>
      </c>
      <c r="N202">
        <f>Verdeelsleutels_absoluut!L202/Verdeelsleutels_absoluut!L$2</f>
        <v>1.0980691251939588E-5</v>
      </c>
      <c r="O202">
        <f>Verdeelsleutels_absoluut!M202/Verdeelsleutels_absoluut!M$2</f>
        <v>4.650503484076721E-5</v>
      </c>
      <c r="P202">
        <f>Verdeelsleutels_absoluut!N202/Verdeelsleutels_absoluut!N$2</f>
        <v>7.6900613258055099E-3</v>
      </c>
      <c r="Q202">
        <f>Verdeelsleutels_absoluut!O202/Verdeelsleutels_absoluut!O$2</f>
        <v>1.1720924780965218E-5</v>
      </c>
      <c r="R202">
        <f>Verdeelsleutels_absoluut!P202/Verdeelsleutels_absoluut!P$2</f>
        <v>0</v>
      </c>
      <c r="S202">
        <f>Verdeelsleutels_absoluut!Q202/Verdeelsleutels_absoluut!Q$2</f>
        <v>0</v>
      </c>
      <c r="T202">
        <f>Verdeelsleutels_absoluut!R202/Verdeelsleutels_absoluut!R$2</f>
        <v>2.7503793626707132E-3</v>
      </c>
      <c r="U202">
        <f>Verdeelsleutels_absoluut!S202/Verdeelsleutels_absoluut!S$2</f>
        <v>2.2402897441402422E-4</v>
      </c>
      <c r="V202">
        <f>Verdeelsleutels_absoluut!T202/Verdeelsleutels_absoluut!T$2</f>
        <v>2.9394799893513179E-4</v>
      </c>
      <c r="W202">
        <f>Verdeelsleutels_absoluut!U202/Verdeelsleutels_absoluut!U$2</f>
        <v>1.3120144163511773E-3</v>
      </c>
      <c r="X202">
        <f t="shared" si="13"/>
        <v>4.5010378710783434E-3</v>
      </c>
      <c r="Y202">
        <f t="shared" si="16"/>
        <v>1.8074477032999166E-3</v>
      </c>
      <c r="Z202">
        <v>0</v>
      </c>
    </row>
    <row r="203" spans="2:26">
      <c r="B203" t="str">
        <f>INDEX('ETLocal datasets'!B:C,MATCH(C203,'ETLocal datasets'!C:C,0),1)</f>
        <v>GM0606</v>
      </c>
      <c r="C203" t="str">
        <f>'ETLocal datasets'!C189</f>
        <v>Schiedam</v>
      </c>
      <c r="D203">
        <f>Verdeelsleutels_absoluut!D203/Verdeelsleutels_absoluut!D$2</f>
        <v>4.513266076705792E-3</v>
      </c>
      <c r="E203">
        <f>Verdeelsleutels_absoluut!E203/Verdeelsleutels_absoluut!E$2</f>
        <v>5.5864981933228649E-5</v>
      </c>
      <c r="F203">
        <f>Verdeelsleutels_absoluut!F203/Verdeelsleutels_absoluut!F$2</f>
        <v>1.3537317819161499E-4</v>
      </c>
      <c r="G203">
        <f>Verdeelsleutels_absoluut!G203/Verdeelsleutels_absoluut!G$2</f>
        <v>8.0152215222262092E-5</v>
      </c>
      <c r="H203">
        <f>Verdeelsleutels_absoluut!H203/Verdeelsleutels_absoluut!H$2</f>
        <v>0</v>
      </c>
      <c r="I203">
        <f>Verdeelsleutels_absoluut!I203/Verdeelsleutels_absoluut!I$2</f>
        <v>0</v>
      </c>
      <c r="J203">
        <f t="shared" si="14"/>
        <v>6.7327860786700153E-5</v>
      </c>
      <c r="K203">
        <f t="shared" si="15"/>
        <v>2.0839575957788144E-5</v>
      </c>
      <c r="L203">
        <f>Verdeelsleutels_absoluut!J203/Verdeelsleutels_absoluut!J$2</f>
        <v>0</v>
      </c>
      <c r="M203">
        <f>Verdeelsleutels_absoluut!K203/Verdeelsleutels_absoluut!K$2</f>
        <v>0</v>
      </c>
      <c r="N203">
        <f>Verdeelsleutels_absoluut!L203/Verdeelsleutels_absoluut!L$2</f>
        <v>5.743888035229524E-6</v>
      </c>
      <c r="O203">
        <f>Verdeelsleutels_absoluut!M203/Verdeelsleutels_absoluut!M$2</f>
        <v>1.2475869923628895E-4</v>
      </c>
      <c r="P203">
        <f>Verdeelsleutels_absoluut!N203/Verdeelsleutels_absoluut!N$2</f>
        <v>6.1974755832441024E-3</v>
      </c>
      <c r="Q203">
        <f>Verdeelsleutels_absoluut!O203/Verdeelsleutels_absoluut!O$2</f>
        <v>1.4651155976206522E-5</v>
      </c>
      <c r="R203">
        <f>Verdeelsleutels_absoluut!P203/Verdeelsleutels_absoluut!P$2</f>
        <v>0</v>
      </c>
      <c r="S203">
        <f>Verdeelsleutels_absoluut!Q203/Verdeelsleutels_absoluut!Q$2</f>
        <v>4.6302949018856476E-4</v>
      </c>
      <c r="T203">
        <f>Verdeelsleutels_absoluut!R203/Verdeelsleutels_absoluut!R$2</f>
        <v>1.7071320182094083E-3</v>
      </c>
      <c r="U203">
        <f>Verdeelsleutels_absoluut!S203/Verdeelsleutels_absoluut!S$2</f>
        <v>1.1108103314695368E-3</v>
      </c>
      <c r="V203">
        <f>Verdeelsleutels_absoluut!T203/Verdeelsleutels_absoluut!T$2</f>
        <v>9.206673174194693E-4</v>
      </c>
      <c r="W203">
        <f>Verdeelsleutels_absoluut!U203/Verdeelsleutels_absoluut!U$2</f>
        <v>1.6597772736972724E-3</v>
      </c>
      <c r="X203">
        <f t="shared" si="13"/>
        <v>3.928626428470687E-3</v>
      </c>
      <c r="Y203">
        <f t="shared" si="16"/>
        <v>1.5802412649739987E-3</v>
      </c>
      <c r="Z203">
        <v>0</v>
      </c>
    </row>
    <row r="204" spans="2:26">
      <c r="B204" t="str">
        <f>INDEX('ETLocal datasets'!B:C,MATCH(C204,'ETLocal datasets'!C:C,0),1)</f>
        <v>GM0610</v>
      </c>
      <c r="C204" t="str">
        <f>'ETLocal datasets'!C190</f>
        <v>Sliedrecht</v>
      </c>
      <c r="D204">
        <f>Verdeelsleutels_absoluut!D204/Verdeelsleutels_absoluut!D$2</f>
        <v>1.4480826271572604E-3</v>
      </c>
      <c r="E204">
        <f>Verdeelsleutels_absoluut!E204/Verdeelsleutels_absoluut!E$2</f>
        <v>1.5245106265187886E-4</v>
      </c>
      <c r="F204">
        <f>Verdeelsleutels_absoluut!F204/Verdeelsleutels_absoluut!F$2</f>
        <v>3.4855375785032073E-4</v>
      </c>
      <c r="G204">
        <f>Verdeelsleutels_absoluut!G204/Verdeelsleutels_absoluut!G$2</f>
        <v>1.7325209598042807E-4</v>
      </c>
      <c r="H204">
        <f>Verdeelsleutels_absoluut!H204/Verdeelsleutels_absoluut!H$2</f>
        <v>0</v>
      </c>
      <c r="I204">
        <f>Verdeelsleutels_absoluut!I204/Verdeelsleutels_absoluut!I$2</f>
        <v>0</v>
      </c>
      <c r="J204">
        <f t="shared" si="14"/>
        <v>1.4553176062355957E-4</v>
      </c>
      <c r="K204">
        <f t="shared" si="15"/>
        <v>4.5045544954911302E-5</v>
      </c>
      <c r="L204">
        <f>Verdeelsleutels_absoluut!J204/Verdeelsleutels_absoluut!J$2</f>
        <v>0</v>
      </c>
      <c r="M204">
        <f>Verdeelsleutels_absoluut!K204/Verdeelsleutels_absoluut!K$2</f>
        <v>0</v>
      </c>
      <c r="N204">
        <f>Verdeelsleutels_absoluut!L204/Verdeelsleutels_absoluut!L$2</f>
        <v>2.8830076863824594E-5</v>
      </c>
      <c r="O204">
        <f>Verdeelsleutels_absoluut!M204/Verdeelsleutels_absoluut!M$2</f>
        <v>2.8886781256861168E-4</v>
      </c>
      <c r="P204">
        <f>Verdeelsleutels_absoluut!N204/Verdeelsleutels_absoluut!N$2</f>
        <v>1.2330056134202928E-3</v>
      </c>
      <c r="Q204">
        <f>Verdeelsleutels_absoluut!O204/Verdeelsleutels_absoluut!O$2</f>
        <v>2.9302311952413045E-6</v>
      </c>
      <c r="R204">
        <f>Verdeelsleutels_absoluut!P204/Verdeelsleutels_absoluut!P$2</f>
        <v>0</v>
      </c>
      <c r="S204">
        <f>Verdeelsleutels_absoluut!Q204/Verdeelsleutels_absoluut!Q$2</f>
        <v>1.5966534144433266E-5</v>
      </c>
      <c r="T204">
        <f>Verdeelsleutels_absoluut!R204/Verdeelsleutels_absoluut!R$2</f>
        <v>9.4840667678300458E-5</v>
      </c>
      <c r="U204">
        <f>Verdeelsleutels_absoluut!S204/Verdeelsleutels_absoluut!S$2</f>
        <v>2.7070167741694592E-4</v>
      </c>
      <c r="V204">
        <f>Verdeelsleutels_absoluut!T204/Verdeelsleutels_absoluut!T$2</f>
        <v>1.7193184843375633E-4</v>
      </c>
      <c r="W204">
        <f>Verdeelsleutels_absoluut!U204/Verdeelsleutels_absoluut!U$2</f>
        <v>7.3504422120879208E-4</v>
      </c>
      <c r="X204">
        <f t="shared" si="13"/>
        <v>9.8402491731454248E-4</v>
      </c>
      <c r="Y204">
        <f t="shared" si="16"/>
        <v>3.9536810564296183E-4</v>
      </c>
      <c r="Z204">
        <v>0</v>
      </c>
    </row>
    <row r="205" spans="2:26">
      <c r="B205" t="str">
        <f>INDEX('ETLocal datasets'!B:C,MATCH(C205,'ETLocal datasets'!C:C,0),1)</f>
        <v>GM0611</v>
      </c>
      <c r="C205" t="str">
        <f>'ETLocal datasets'!C191</f>
        <v>Cromstrijen</v>
      </c>
      <c r="D205">
        <f>Verdeelsleutels_absoluut!D205/Verdeelsleutels_absoluut!D$2</f>
        <v>7.4736015393443516E-4</v>
      </c>
      <c r="E205">
        <f>Verdeelsleutels_absoluut!E205/Verdeelsleutels_absoluut!E$2</f>
        <v>2.3962169697728827E-3</v>
      </c>
      <c r="F205">
        <f>Verdeelsleutels_absoluut!F205/Verdeelsleutels_absoluut!F$2</f>
        <v>1.6773930214775631E-4</v>
      </c>
      <c r="G205">
        <f>Verdeelsleutels_absoluut!G205/Verdeelsleutels_absoluut!G$2</f>
        <v>2.1641098110010765E-4</v>
      </c>
      <c r="H205">
        <f>Verdeelsleutels_absoluut!H205/Verdeelsleutels_absoluut!H$2</f>
        <v>0</v>
      </c>
      <c r="I205">
        <f>Verdeelsleutels_absoluut!I205/Verdeelsleutels_absoluut!I$2</f>
        <v>0</v>
      </c>
      <c r="J205">
        <f t="shared" si="14"/>
        <v>1.8178522412409042E-4</v>
      </c>
      <c r="K205">
        <f t="shared" si="15"/>
        <v>5.6266855086027992E-5</v>
      </c>
      <c r="L205">
        <f>Verdeelsleutels_absoluut!J205/Verdeelsleutels_absoluut!J$2</f>
        <v>8.5907303994720661E-3</v>
      </c>
      <c r="M205">
        <f>Verdeelsleutels_absoluut!K205/Verdeelsleutels_absoluut!K$2</f>
        <v>7.7566186409290033E-3</v>
      </c>
      <c r="N205">
        <f>Verdeelsleutels_absoluut!L205/Verdeelsleutels_absoluut!L$2</f>
        <v>3.8010248221061176E-3</v>
      </c>
      <c r="O205">
        <f>Verdeelsleutels_absoluut!M205/Verdeelsleutels_absoluut!M$2</f>
        <v>2.0565063003143112E-3</v>
      </c>
      <c r="P205">
        <f>Verdeelsleutels_absoluut!N205/Verdeelsleutels_absoluut!N$2</f>
        <v>0</v>
      </c>
      <c r="Q205">
        <f>Verdeelsleutels_absoluut!O205/Verdeelsleutels_absoluut!O$2</f>
        <v>2.2562780203358045E-4</v>
      </c>
      <c r="R205">
        <f>Verdeelsleutels_absoluut!P205/Verdeelsleutels_absoluut!P$2</f>
        <v>2.1040450265635686E-4</v>
      </c>
      <c r="S205">
        <f>Verdeelsleutels_absoluut!Q205/Verdeelsleutels_absoluut!Q$2</f>
        <v>1.3252223339879612E-3</v>
      </c>
      <c r="T205">
        <f>Verdeelsleutels_absoluut!R205/Verdeelsleutels_absoluut!R$2</f>
        <v>1.5174506828528073E-3</v>
      </c>
      <c r="U205">
        <f>Verdeelsleutels_absoluut!S205/Verdeelsleutels_absoluut!S$2</f>
        <v>4.1071978642571105E-4</v>
      </c>
      <c r="V205">
        <f>Verdeelsleutels_absoluut!T205/Verdeelsleutels_absoluut!T$2</f>
        <v>7.9310497825894042E-4</v>
      </c>
      <c r="W205">
        <f>Verdeelsleutels_absoluut!U205/Verdeelsleutels_absoluut!U$2</f>
        <v>1.1618440915880906E-3</v>
      </c>
      <c r="X205">
        <f t="shared" si="13"/>
        <v>5.8092204579404531E-4</v>
      </c>
      <c r="Y205">
        <f t="shared" si="16"/>
        <v>3.677454995377664E-4</v>
      </c>
      <c r="Z205">
        <v>0</v>
      </c>
    </row>
    <row r="206" spans="2:26">
      <c r="B206" t="str">
        <f>INDEX('ETLocal datasets'!B:C,MATCH(C206,'ETLocal datasets'!C:C,0),1)</f>
        <v>GM0613</v>
      </c>
      <c r="C206" t="str">
        <f>'ETLocal datasets'!C192</f>
        <v>Albrandswaard</v>
      </c>
      <c r="D206">
        <f>Verdeelsleutels_absoluut!D206/Verdeelsleutels_absoluut!D$2</f>
        <v>1.4622590933785313E-3</v>
      </c>
      <c r="E206">
        <f>Verdeelsleutels_absoluut!E206/Verdeelsleutels_absoluut!E$2</f>
        <v>4.3228491536630539E-4</v>
      </c>
      <c r="F206">
        <f>Verdeelsleutels_absoluut!F206/Verdeelsleutels_absoluut!F$2</f>
        <v>2.2660674404719996E-4</v>
      </c>
      <c r="G206">
        <f>Verdeelsleutels_absoluut!G206/Verdeelsleutels_absoluut!G$2</f>
        <v>5.7956217160712588E-5</v>
      </c>
      <c r="H206">
        <f>Verdeelsleutels_absoluut!H206/Verdeelsleutels_absoluut!H$2</f>
        <v>1.3702219654802399E-6</v>
      </c>
      <c r="I206">
        <f>Verdeelsleutels_absoluut!I206/Verdeelsleutels_absoluut!I$2</f>
        <v>0</v>
      </c>
      <c r="J206">
        <f t="shared" si="14"/>
        <v>4.8902457929475407E-5</v>
      </c>
      <c r="K206">
        <f t="shared" si="15"/>
        <v>1.5068616461785274E-5</v>
      </c>
      <c r="L206">
        <f>Verdeelsleutels_absoluut!J206/Verdeelsleutels_absoluut!J$2</f>
        <v>1.6648299846759493E-3</v>
      </c>
      <c r="M206">
        <f>Verdeelsleutels_absoluut!K206/Verdeelsleutels_absoluut!K$2</f>
        <v>7.9361906483127671E-4</v>
      </c>
      <c r="N206">
        <f>Verdeelsleutels_absoluut!L206/Verdeelsleutels_absoluut!L$2</f>
        <v>5.6194217615929294E-4</v>
      </c>
      <c r="O206">
        <f>Verdeelsleutels_absoluut!M206/Verdeelsleutels_absoluut!M$2</f>
        <v>4.8114824508332227E-4</v>
      </c>
      <c r="P206">
        <f>Verdeelsleutels_absoluut!N206/Verdeelsleutels_absoluut!N$2</f>
        <v>1.622375807131964E-3</v>
      </c>
      <c r="Q206">
        <f>Verdeelsleutels_absoluut!O206/Verdeelsleutels_absoluut!O$2</f>
        <v>7.6479034195798049E-4</v>
      </c>
      <c r="R206">
        <f>Verdeelsleutels_absoluut!P206/Verdeelsleutels_absoluut!P$2</f>
        <v>0</v>
      </c>
      <c r="S206">
        <f>Verdeelsleutels_absoluut!Q206/Verdeelsleutels_absoluut!Q$2</f>
        <v>2.5546454631093226E-4</v>
      </c>
      <c r="T206">
        <f>Verdeelsleutels_absoluut!R206/Verdeelsleutels_absoluut!R$2</f>
        <v>8.5356600910470413E-4</v>
      </c>
      <c r="U206">
        <f>Verdeelsleutels_absoluut!S206/Verdeelsleutels_absoluut!S$2</f>
        <v>5.8807605783681356E-4</v>
      </c>
      <c r="V206">
        <f>Verdeelsleutels_absoluut!T206/Verdeelsleutels_absoluut!T$2</f>
        <v>4.8806460200550184E-4</v>
      </c>
      <c r="W206">
        <f>Verdeelsleutels_absoluut!U206/Verdeelsleutels_absoluut!U$2</f>
        <v>1.1539403902847704E-3</v>
      </c>
      <c r="X206">
        <f t="shared" ref="X206:X269" si="17">(0.5*W206)+(0.5*P206)</f>
        <v>1.3881580987083672E-3</v>
      </c>
      <c r="Y206">
        <f t="shared" si="16"/>
        <v>1.0141374446581352E-3</v>
      </c>
      <c r="Z206">
        <v>0</v>
      </c>
    </row>
    <row r="207" spans="2:26">
      <c r="B207" t="str">
        <f>INDEX('ETLocal datasets'!B:C,MATCH(C207,'ETLocal datasets'!C:C,0),1)</f>
        <v>GM0614</v>
      </c>
      <c r="C207" t="str">
        <f>'ETLocal datasets'!C193</f>
        <v>Westvoorne</v>
      </c>
      <c r="D207">
        <f>Verdeelsleutels_absoluut!D207/Verdeelsleutels_absoluut!D$2</f>
        <v>8.4630610184616357E-4</v>
      </c>
      <c r="E207">
        <f>Verdeelsleutels_absoluut!E207/Verdeelsleutels_absoluut!E$2</f>
        <v>9.1504001635403661E-4</v>
      </c>
      <c r="F207">
        <f>Verdeelsleutels_absoluut!F207/Verdeelsleutels_absoluut!F$2</f>
        <v>6.1903685610828615E-4</v>
      </c>
      <c r="G207">
        <f>Verdeelsleutels_absoluut!G207/Verdeelsleutels_absoluut!G$2</f>
        <v>3.2430819389930664E-4</v>
      </c>
      <c r="H207">
        <f>Verdeelsleutels_absoluut!H207/Verdeelsleutels_absoluut!H$2</f>
        <v>1.0478167971319481E-4</v>
      </c>
      <c r="I207">
        <f>Verdeelsleutels_absoluut!I207/Verdeelsleutels_absoluut!I$2</f>
        <v>0</v>
      </c>
      <c r="J207">
        <f t="shared" si="14"/>
        <v>2.8918395162952874E-4</v>
      </c>
      <c r="K207">
        <f t="shared" si="15"/>
        <v>8.4320130413819737E-5</v>
      </c>
      <c r="L207">
        <f>Verdeelsleutels_absoluut!J207/Verdeelsleutels_absoluut!J$2</f>
        <v>1.4888999995583848E-3</v>
      </c>
      <c r="M207">
        <f>Verdeelsleutels_absoluut!K207/Verdeelsleutels_absoluut!K$2</f>
        <v>1.7207194378190212E-3</v>
      </c>
      <c r="N207">
        <f>Verdeelsleutels_absoluut!L207/Verdeelsleutels_absoluut!L$2</f>
        <v>1.1016371583715411E-3</v>
      </c>
      <c r="O207">
        <f>Verdeelsleutels_absoluut!M207/Verdeelsleutels_absoluut!M$2</f>
        <v>1.2990108289656611E-3</v>
      </c>
      <c r="P207">
        <f>Verdeelsleutels_absoluut!N207/Verdeelsleutels_absoluut!N$2</f>
        <v>4.8671274213958919E-4</v>
      </c>
      <c r="Q207">
        <f>Verdeelsleutels_absoluut!O207/Verdeelsleutels_absoluut!O$2</f>
        <v>2.2533477891405634E-3</v>
      </c>
      <c r="R207">
        <f>Verdeelsleutels_absoluut!P207/Verdeelsleutels_absoluut!P$2</f>
        <v>8.4793014570511815E-3</v>
      </c>
      <c r="S207">
        <f>Verdeelsleutels_absoluut!Q207/Verdeelsleutels_absoluut!Q$2</f>
        <v>2.2832143826539571E-3</v>
      </c>
      <c r="T207">
        <f>Verdeelsleutels_absoluut!R207/Verdeelsleutels_absoluut!R$2</f>
        <v>2.8452200303490138E-4</v>
      </c>
      <c r="U207">
        <f>Verdeelsleutels_absoluut!S207/Verdeelsleutels_absoluut!S$2</f>
        <v>4.8726301935050264E-3</v>
      </c>
      <c r="V207">
        <f>Verdeelsleutels_absoluut!T207/Verdeelsleutels_absoluut!T$2</f>
        <v>3.704854024314491E-3</v>
      </c>
      <c r="W207">
        <f>Verdeelsleutels_absoluut!U207/Verdeelsleutels_absoluut!U$2</f>
        <v>1.5096069489341859E-3</v>
      </c>
      <c r="X207">
        <f t="shared" si="17"/>
        <v>9.9815984553688767E-4</v>
      </c>
      <c r="Y207">
        <f t="shared" si="16"/>
        <v>1.7512726116990932E-3</v>
      </c>
      <c r="Z207">
        <v>0</v>
      </c>
    </row>
    <row r="208" spans="2:26">
      <c r="B208" t="str">
        <f>INDEX('ETLocal datasets'!B:C,MATCH(C208,'ETLocal datasets'!C:C,0),1)</f>
        <v>GM0617</v>
      </c>
      <c r="C208" t="str">
        <f>'ETLocal datasets'!C194</f>
        <v>Strijen</v>
      </c>
      <c r="D208">
        <f>Verdeelsleutels_absoluut!D208/Verdeelsleutels_absoluut!D$2</f>
        <v>5.0780680635867164E-4</v>
      </c>
      <c r="E208">
        <f>Verdeelsleutels_absoluut!E208/Verdeelsleutels_absoluut!E$2</f>
        <v>1.7187515683574838E-3</v>
      </c>
      <c r="F208">
        <f>Verdeelsleutels_absoluut!F208/Verdeelsleutels_absoluut!F$2</f>
        <v>9.7676077198865694E-4</v>
      </c>
      <c r="G208">
        <f>Verdeelsleutels_absoluut!G208/Verdeelsleutels_absoluut!G$2</f>
        <v>2.8608175279330468E-4</v>
      </c>
      <c r="H208">
        <f>Verdeelsleutels_absoluut!H208/Verdeelsleutels_absoluut!H$2</f>
        <v>1.047816797131948E-6</v>
      </c>
      <c r="I208">
        <f>Verdeelsleutels_absoluut!I208/Verdeelsleutels_absoluut!I$2</f>
        <v>0</v>
      </c>
      <c r="J208">
        <f t="shared" si="14"/>
        <v>2.4047632303391705E-4</v>
      </c>
      <c r="K208">
        <f t="shared" si="15"/>
        <v>7.4381255726259224E-5</v>
      </c>
      <c r="L208">
        <f>Verdeelsleutels_absoluut!J208/Verdeelsleutels_absoluut!J$2</f>
        <v>4.9808237509776703E-3</v>
      </c>
      <c r="M208">
        <f>Verdeelsleutels_absoluut!K208/Verdeelsleutels_absoluut!K$2</f>
        <v>4.8489397982780253E-3</v>
      </c>
      <c r="N208">
        <f>Verdeelsleutels_absoluut!L208/Verdeelsleutels_absoluut!L$2</f>
        <v>2.1864944191120747E-3</v>
      </c>
      <c r="O208">
        <f>Verdeelsleutels_absoluut!M208/Verdeelsleutels_absoluut!M$2</f>
        <v>1.9281702907056558E-3</v>
      </c>
      <c r="P208">
        <f>Verdeelsleutels_absoluut!N208/Verdeelsleutels_absoluut!N$2</f>
        <v>9.7342548427917843E-5</v>
      </c>
      <c r="Q208">
        <f>Verdeelsleutels_absoluut!O208/Verdeelsleutels_absoluut!O$2</f>
        <v>3.6627889940516308E-4</v>
      </c>
      <c r="R208">
        <f>Verdeelsleutels_absoluut!P208/Verdeelsleutels_absoluut!P$2</f>
        <v>0</v>
      </c>
      <c r="S208">
        <f>Verdeelsleutels_absoluut!Q208/Verdeelsleutels_absoluut!Q$2</f>
        <v>2.8420430777091215E-3</v>
      </c>
      <c r="T208">
        <f>Verdeelsleutels_absoluut!R208/Verdeelsleutels_absoluut!R$2</f>
        <v>3.7936267071320183E-4</v>
      </c>
      <c r="U208">
        <f>Verdeelsleutels_absoluut!S208/Verdeelsleutels_absoluut!S$2</f>
        <v>1.278832062280055E-3</v>
      </c>
      <c r="V208">
        <f>Verdeelsleutels_absoluut!T208/Verdeelsleutels_absoluut!T$2</f>
        <v>1.7692341822699441E-3</v>
      </c>
      <c r="W208">
        <f>Verdeelsleutels_absoluut!U208/Verdeelsleutels_absoluut!U$2</f>
        <v>1.0907107798582077E-3</v>
      </c>
      <c r="X208">
        <f t="shared" si="17"/>
        <v>5.940266641430628E-4</v>
      </c>
      <c r="Y208">
        <f t="shared" si="16"/>
        <v>4.5737800530032294E-4</v>
      </c>
      <c r="Z208">
        <v>0</v>
      </c>
    </row>
    <row r="209" spans="2:26">
      <c r="B209" t="str">
        <f>INDEX('ETLocal datasets'!B:C,MATCH(C209,'ETLocal datasets'!C:C,0),1)</f>
        <v>GM0622</v>
      </c>
      <c r="C209" t="str">
        <f>'ETLocal datasets'!C195</f>
        <v>Vlaardingen</v>
      </c>
      <c r="D209">
        <f>Verdeelsleutels_absoluut!D209/Verdeelsleutels_absoluut!D$2</f>
        <v>4.1895218787139088E-3</v>
      </c>
      <c r="E209">
        <f>Verdeelsleutels_absoluut!E209/Verdeelsleutels_absoluut!E$2</f>
        <v>1.3554849852611506E-5</v>
      </c>
      <c r="F209">
        <f>Verdeelsleutels_absoluut!F209/Verdeelsleutels_absoluut!F$2</f>
        <v>3.5057207014401593E-5</v>
      </c>
      <c r="G209">
        <f>Verdeelsleutels_absoluut!G209/Verdeelsleutels_absoluut!G$2</f>
        <v>6.1655550170970836E-7</v>
      </c>
      <c r="H209">
        <f>Verdeelsleutels_absoluut!H209/Verdeelsleutels_absoluut!H$2</f>
        <v>0</v>
      </c>
      <c r="I209">
        <f>Verdeelsleutels_absoluut!I209/Verdeelsleutels_absoluut!I$2</f>
        <v>0</v>
      </c>
      <c r="J209">
        <f t="shared" si="14"/>
        <v>5.1790662143615498E-7</v>
      </c>
      <c r="K209">
        <f t="shared" si="15"/>
        <v>1.6030443044452419E-7</v>
      </c>
      <c r="L209">
        <f>Verdeelsleutels_absoluut!J209/Verdeelsleutels_absoluut!J$2</f>
        <v>0</v>
      </c>
      <c r="M209">
        <f>Verdeelsleutels_absoluut!K209/Verdeelsleutels_absoluut!K$2</f>
        <v>0</v>
      </c>
      <c r="N209">
        <f>Verdeelsleutels_absoluut!L209/Verdeelsleutels_absoluut!L$2</f>
        <v>0</v>
      </c>
      <c r="O209">
        <f>Verdeelsleutels_absoluut!M209/Verdeelsleutels_absoluut!M$2</f>
        <v>1.7975984621142709E-4</v>
      </c>
      <c r="P209">
        <f>Verdeelsleutels_absoluut!N209/Verdeelsleutels_absoluut!N$2</f>
        <v>4.8022323891106136E-3</v>
      </c>
      <c r="Q209">
        <f>Verdeelsleutels_absoluut!O209/Verdeelsleutels_absoluut!O$2</f>
        <v>7.2669733641984348E-4</v>
      </c>
      <c r="R209">
        <f>Verdeelsleutels_absoluut!P209/Verdeelsleutels_absoluut!P$2</f>
        <v>0</v>
      </c>
      <c r="S209">
        <f>Verdeelsleutels_absoluut!Q209/Verdeelsleutels_absoluut!Q$2</f>
        <v>9.2605898037712952E-4</v>
      </c>
      <c r="T209">
        <f>Verdeelsleutels_absoluut!R209/Verdeelsleutels_absoluut!R$2</f>
        <v>3.6987860394537176E-3</v>
      </c>
      <c r="U209">
        <f>Verdeelsleutels_absoluut!S209/Verdeelsleutels_absoluut!S$2</f>
        <v>7.9343595104966913E-4</v>
      </c>
      <c r="V209">
        <f>Verdeelsleutels_absoluut!T209/Verdeelsleutels_absoluut!T$2</f>
        <v>1.0094063359659242E-3</v>
      </c>
      <c r="W209">
        <f>Verdeelsleutels_absoluut!U209/Verdeelsleutels_absoluut!U$2</f>
        <v>1.7704290919437573E-3</v>
      </c>
      <c r="X209">
        <f t="shared" si="17"/>
        <v>3.2863307405271852E-3</v>
      </c>
      <c r="Y209">
        <f t="shared" si="16"/>
        <v>1.7505506980627803E-3</v>
      </c>
      <c r="Z209">
        <v>0</v>
      </c>
    </row>
    <row r="210" spans="2:26">
      <c r="B210" t="str">
        <f>INDEX('ETLocal datasets'!B:C,MATCH(C210,'ETLocal datasets'!C:C,0),1)</f>
        <v>GM0626</v>
      </c>
      <c r="C210" t="str">
        <f>'ETLocal datasets'!C196</f>
        <v>Voorschoten</v>
      </c>
      <c r="D210">
        <f>Verdeelsleutels_absoluut!D210/Verdeelsleutels_absoluut!D$2</f>
        <v>1.4742946238847532E-3</v>
      </c>
      <c r="E210">
        <f>Verdeelsleutels_absoluut!E210/Verdeelsleutels_absoluut!E$2</f>
        <v>1.3400470461298912E-4</v>
      </c>
      <c r="F210">
        <f>Verdeelsleutels_absoluut!F210/Verdeelsleutels_absoluut!F$2</f>
        <v>3.1773793174295982E-4</v>
      </c>
      <c r="G210">
        <f>Verdeelsleutels_absoluut!G210/Verdeelsleutels_absoluut!G$2</f>
        <v>1.4982298691545914E-4</v>
      </c>
      <c r="H210">
        <f>Verdeelsleutels_absoluut!H210/Verdeelsleutels_absoluut!H$2</f>
        <v>0</v>
      </c>
      <c r="I210">
        <f>Verdeelsleutels_absoluut!I210/Verdeelsleutels_absoluut!I$2</f>
        <v>0</v>
      </c>
      <c r="J210">
        <f t="shared" si="14"/>
        <v>1.2585130900898567E-4</v>
      </c>
      <c r="K210">
        <f t="shared" si="15"/>
        <v>3.8953976598019377E-5</v>
      </c>
      <c r="L210">
        <f>Verdeelsleutels_absoluut!J210/Verdeelsleutels_absoluut!J$2</f>
        <v>0</v>
      </c>
      <c r="M210">
        <f>Verdeelsleutels_absoluut!K210/Verdeelsleutels_absoluut!K$2</f>
        <v>0</v>
      </c>
      <c r="N210">
        <f>Verdeelsleutels_absoluut!L210/Verdeelsleutels_absoluut!L$2</f>
        <v>1.8181295674915925E-5</v>
      </c>
      <c r="O210">
        <f>Verdeelsleutels_absoluut!M210/Verdeelsleutels_absoluut!M$2</f>
        <v>1.9809356186980648E-4</v>
      </c>
      <c r="P210">
        <f>Verdeelsleutels_absoluut!N210/Verdeelsleutels_absoluut!N$2</f>
        <v>2.3686686784126676E-3</v>
      </c>
      <c r="Q210">
        <f>Verdeelsleutels_absoluut!O210/Verdeelsleutels_absoluut!O$2</f>
        <v>1.9925572127640871E-4</v>
      </c>
      <c r="R210">
        <f>Verdeelsleutels_absoluut!P210/Verdeelsleutels_absoluut!P$2</f>
        <v>0</v>
      </c>
      <c r="S210">
        <f>Verdeelsleutels_absoluut!Q210/Verdeelsleutels_absoluut!Q$2</f>
        <v>0</v>
      </c>
      <c r="T210">
        <f>Verdeelsleutels_absoluut!R210/Verdeelsleutels_absoluut!R$2</f>
        <v>9.4840667678300458E-5</v>
      </c>
      <c r="U210">
        <f>Verdeelsleutels_absoluut!S210/Verdeelsleutels_absoluut!S$2</f>
        <v>3.8271616462395803E-4</v>
      </c>
      <c r="V210">
        <f>Verdeelsleutels_absoluut!T210/Verdeelsleutels_absoluut!T$2</f>
        <v>2.3293992368444405E-4</v>
      </c>
      <c r="W210">
        <f>Verdeelsleutels_absoluut!U210/Verdeelsleutels_absoluut!U$2</f>
        <v>7.11333117298831E-4</v>
      </c>
      <c r="X210">
        <f t="shared" si="17"/>
        <v>1.5400008978557493E-3</v>
      </c>
      <c r="Y210">
        <f t="shared" si="16"/>
        <v>7.3555379190814497E-4</v>
      </c>
      <c r="Z210">
        <v>0</v>
      </c>
    </row>
    <row r="211" spans="2:26">
      <c r="B211" t="str">
        <f>INDEX('ETLocal datasets'!B:C,MATCH(C211,'ETLocal datasets'!C:C,0),1)</f>
        <v>GM0627</v>
      </c>
      <c r="C211" t="str">
        <f>'ETLocal datasets'!C197</f>
        <v>Waddinxveen</v>
      </c>
      <c r="D211">
        <f>Verdeelsleutels_absoluut!D211/Verdeelsleutels_absoluut!D$2</f>
        <v>1.6384523164143284E-3</v>
      </c>
      <c r="E211">
        <f>Verdeelsleutels_absoluut!E211/Verdeelsleutels_absoluut!E$2</f>
        <v>3.8538864092837999E-4</v>
      </c>
      <c r="F211">
        <f>Verdeelsleutels_absoluut!F211/Verdeelsleutels_absoluut!F$2</f>
        <v>1.3323786228669108E-4</v>
      </c>
      <c r="G211">
        <f>Verdeelsleutels_absoluut!G211/Verdeelsleutels_absoluut!G$2</f>
        <v>4.3158885119679586E-5</v>
      </c>
      <c r="H211">
        <f>Verdeelsleutels_absoluut!H211/Verdeelsleutels_absoluut!H$2</f>
        <v>7.6571227482719279E-6</v>
      </c>
      <c r="I211">
        <f>Verdeelsleutels_absoluut!I211/Verdeelsleutels_absoluut!I$2</f>
        <v>8.1744967435279977E-4</v>
      </c>
      <c r="J211">
        <f t="shared" si="14"/>
        <v>3.7478603140254357E-5</v>
      </c>
      <c r="K211">
        <f t="shared" si="15"/>
        <v>6.1613406915218849E-4</v>
      </c>
      <c r="L211">
        <f>Verdeelsleutels_absoluut!J211/Verdeelsleutels_absoluut!J$2</f>
        <v>1.0894171907466557E-3</v>
      </c>
      <c r="M211">
        <f>Verdeelsleutels_absoluut!K211/Verdeelsleutels_absoluut!K$2</f>
        <v>6.3634900868652744E-4</v>
      </c>
      <c r="N211">
        <f>Verdeelsleutels_absoluut!L211/Verdeelsleutels_absoluut!L$2</f>
        <v>5.4434172309468108E-4</v>
      </c>
      <c r="O211">
        <f>Verdeelsleutels_absoluut!M211/Verdeelsleutels_absoluut!M$2</f>
        <v>8.1562676489960954E-4</v>
      </c>
      <c r="P211">
        <f>Verdeelsleutels_absoluut!N211/Verdeelsleutels_absoluut!N$2</f>
        <v>2.0117460008436355E-3</v>
      </c>
      <c r="Q211">
        <f>Verdeelsleutels_absoluut!O211/Verdeelsleutels_absoluut!O$2</f>
        <v>7.0325548685791302E-5</v>
      </c>
      <c r="R211">
        <f>Verdeelsleutels_absoluut!P211/Verdeelsleutels_absoluut!P$2</f>
        <v>0</v>
      </c>
      <c r="S211">
        <f>Verdeelsleutels_absoluut!Q211/Verdeelsleutels_absoluut!Q$2</f>
        <v>3.1933068288866537E-4</v>
      </c>
      <c r="T211">
        <f>Verdeelsleutels_absoluut!R211/Verdeelsleutels_absoluut!R$2</f>
        <v>2.1813353566009107E-3</v>
      </c>
      <c r="U211">
        <f>Verdeelsleutels_absoluut!S211/Verdeelsleutels_absoluut!S$2</f>
        <v>1.2975011434812236E-3</v>
      </c>
      <c r="V211">
        <f>Verdeelsleutels_absoluut!T211/Verdeelsleutels_absoluut!T$2</f>
        <v>1.0094063359659242E-3</v>
      </c>
      <c r="W211">
        <f>Verdeelsleutels_absoluut!U211/Verdeelsleutels_absoluut!U$2</f>
        <v>1.0353848707349651E-3</v>
      </c>
      <c r="X211">
        <f t="shared" si="17"/>
        <v>1.5235654357893002E-3</v>
      </c>
      <c r="Y211">
        <f t="shared" si="16"/>
        <v>6.5162150352719489E-4</v>
      </c>
      <c r="Z211">
        <v>0</v>
      </c>
    </row>
    <row r="212" spans="2:26">
      <c r="B212" t="str">
        <f>INDEX('ETLocal datasets'!B:C,MATCH(C212,'ETLocal datasets'!C:C,0),1)</f>
        <v>GM0629</v>
      </c>
      <c r="C212" t="str">
        <f>'ETLocal datasets'!C198</f>
        <v>Wassenaar</v>
      </c>
      <c r="D212">
        <f>Verdeelsleutels_absoluut!D212/Verdeelsleutels_absoluut!D$2</f>
        <v>1.516650433166265E-3</v>
      </c>
      <c r="E212">
        <f>Verdeelsleutels_absoluut!E212/Verdeelsleutels_absoluut!E$2</f>
        <v>4.0713181893559368E-4</v>
      </c>
      <c r="F212">
        <f>Verdeelsleutels_absoluut!F212/Verdeelsleutels_absoluut!F$2</f>
        <v>9.5028870494816167E-4</v>
      </c>
      <c r="G212">
        <f>Verdeelsleutels_absoluut!G212/Verdeelsleutels_absoluut!G$2</f>
        <v>5.3023773147034927E-4</v>
      </c>
      <c r="H212">
        <f>Verdeelsleutels_absoluut!H212/Verdeelsleutels_absoluut!H$2</f>
        <v>1.6120258417414586E-7</v>
      </c>
      <c r="I212">
        <f>Verdeelsleutels_absoluut!I212/Verdeelsleutels_absoluut!I$2</f>
        <v>0</v>
      </c>
      <c r="J212">
        <f t="shared" si="14"/>
        <v>4.4542548684856125E-4</v>
      </c>
      <c r="K212">
        <f t="shared" si="15"/>
        <v>1.378618101822908E-4</v>
      </c>
      <c r="L212">
        <f>Verdeelsleutels_absoluut!J212/Verdeelsleutels_absoluut!J$2</f>
        <v>6.6182616518106882E-5</v>
      </c>
      <c r="M212">
        <f>Verdeelsleutels_absoluut!K212/Verdeelsleutels_absoluut!K$2</f>
        <v>9.5154991953125587E-5</v>
      </c>
      <c r="N212">
        <f>Verdeelsleutels_absoluut!L212/Verdeelsleutels_absoluut!L$2</f>
        <v>6.473168201500239E-5</v>
      </c>
      <c r="O212">
        <f>Verdeelsleutels_absoluut!M212/Verdeelsleutels_absoluut!M$2</f>
        <v>5.3927953863428131E-4</v>
      </c>
      <c r="P212">
        <f>Verdeelsleutels_absoluut!N212/Verdeelsleutels_absoluut!N$2</f>
        <v>3.0176190012654531E-3</v>
      </c>
      <c r="Q212">
        <f>Verdeelsleutels_absoluut!O212/Verdeelsleutels_absoluut!O$2</f>
        <v>2.4936267471503504E-3</v>
      </c>
      <c r="R212">
        <f>Verdeelsleutels_absoluut!P212/Verdeelsleutels_absoluut!P$2</f>
        <v>1.8820682762611118E-2</v>
      </c>
      <c r="S212">
        <f>Verdeelsleutels_absoluut!Q212/Verdeelsleutels_absoluut!Q$2</f>
        <v>1.5966534144433266E-5</v>
      </c>
      <c r="T212">
        <f>Verdeelsleutels_absoluut!R212/Verdeelsleutels_absoluut!R$2</f>
        <v>1.0432473444613049E-3</v>
      </c>
      <c r="U212">
        <f>Verdeelsleutels_absoluut!S212/Verdeelsleutels_absoluut!S$2</f>
        <v>1.5775373614987538E-3</v>
      </c>
      <c r="V212">
        <f>Verdeelsleutels_absoluut!T212/Verdeelsleutels_absoluut!T$2</f>
        <v>1.0038601473067708E-3</v>
      </c>
      <c r="W212">
        <f>Verdeelsleutels_absoluut!U212/Verdeelsleutels_absoluut!U$2</f>
        <v>1.1855551954980518E-3</v>
      </c>
      <c r="X212">
        <f t="shared" si="17"/>
        <v>2.1015870983817526E-3</v>
      </c>
      <c r="Y212">
        <f t="shared" si="16"/>
        <v>2.3368108876429114E-3</v>
      </c>
      <c r="Z212">
        <v>0</v>
      </c>
    </row>
    <row r="213" spans="2:26">
      <c r="B213" t="str">
        <f>INDEX('ETLocal datasets'!B:C,MATCH(C213,'ETLocal datasets'!C:C,0),1)</f>
        <v>GM0632</v>
      </c>
      <c r="C213" t="str">
        <f>'ETLocal datasets'!C199</f>
        <v>Woerden</v>
      </c>
      <c r="D213">
        <f>Verdeelsleutels_absoluut!D213/Verdeelsleutels_absoluut!D$2</f>
        <v>3.0202816626599344E-3</v>
      </c>
      <c r="E213">
        <f>Verdeelsleutels_absoluut!E213/Verdeelsleutels_absoluut!E$2</f>
        <v>3.3325251506224019E-3</v>
      </c>
      <c r="F213">
        <f>Verdeelsleutels_absoluut!F213/Verdeelsleutels_absoluut!F$2</f>
        <v>7.7592699840486048E-3</v>
      </c>
      <c r="G213">
        <f>Verdeelsleutels_absoluut!G213/Verdeelsleutels_absoluut!G$2</f>
        <v>5.8486454892182939E-3</v>
      </c>
      <c r="H213">
        <f>Verdeelsleutels_absoluut!H213/Verdeelsleutels_absoluut!H$2</f>
        <v>1.1301913176449366E-3</v>
      </c>
      <c r="I213">
        <f>Verdeelsleutels_absoluut!I213/Verdeelsleutels_absoluut!I$2</f>
        <v>0</v>
      </c>
      <c r="J213">
        <f t="shared" si="14"/>
        <v>5.0936928217665562E-3</v>
      </c>
      <c r="K213">
        <f t="shared" si="15"/>
        <v>1.5206478271967564E-3</v>
      </c>
      <c r="L213">
        <f>Verdeelsleutels_absoluut!J213/Verdeelsleutels_absoluut!J$2</f>
        <v>4.3743785309082368E-5</v>
      </c>
      <c r="M213">
        <f>Verdeelsleutels_absoluut!K213/Verdeelsleutels_absoluut!K$2</f>
        <v>1.1762214283094692E-4</v>
      </c>
      <c r="N213">
        <f>Verdeelsleutels_absoluut!L213/Verdeelsleutels_absoluut!L$2</f>
        <v>5.4195381458565313E-4</v>
      </c>
      <c r="O213">
        <f>Verdeelsleutels_absoluut!M213/Verdeelsleutels_absoluut!M$2</f>
        <v>3.2160020247576707E-3</v>
      </c>
      <c r="P213">
        <f>Verdeelsleutels_absoluut!N213/Verdeelsleutels_absoluut!N$2</f>
        <v>2.4660112268405855E-3</v>
      </c>
      <c r="Q213">
        <f>Verdeelsleutels_absoluut!O213/Verdeelsleutels_absoluut!O$2</f>
        <v>8.7906935857239138E-5</v>
      </c>
      <c r="R213">
        <f>Verdeelsleutels_absoluut!P213/Verdeelsleutels_absoluut!P$2</f>
        <v>0</v>
      </c>
      <c r="S213">
        <f>Verdeelsleutels_absoluut!Q213/Verdeelsleutels_absoluut!Q$2</f>
        <v>6.3866136577733074E-4</v>
      </c>
      <c r="T213">
        <f>Verdeelsleutels_absoluut!R213/Verdeelsleutels_absoluut!R$2</f>
        <v>5.5007587253414264E-3</v>
      </c>
      <c r="U213">
        <f>Verdeelsleutels_absoluut!S213/Verdeelsleutels_absoluut!S$2</f>
        <v>3.5191218064202969E-3</v>
      </c>
      <c r="V213">
        <f>Verdeelsleutels_absoluut!T213/Verdeelsleutels_absoluut!T$2</f>
        <v>2.634439613097879E-3</v>
      </c>
      <c r="W213">
        <f>Verdeelsleutels_absoluut!U213/Verdeelsleutels_absoluut!U$2</f>
        <v>2.1893252610197356E-3</v>
      </c>
      <c r="X213">
        <f t="shared" si="17"/>
        <v>2.3276682439301605E-3</v>
      </c>
      <c r="Y213">
        <f t="shared" si="16"/>
        <v>9.838114590864078E-4</v>
      </c>
      <c r="Z213">
        <v>0</v>
      </c>
    </row>
    <row r="214" spans="2:26">
      <c r="B214" t="str">
        <f>INDEX('ETLocal datasets'!B:C,MATCH(C214,'ETLocal datasets'!C:C,0),1)</f>
        <v>GM0637</v>
      </c>
      <c r="C214" t="str">
        <f>'ETLocal datasets'!C200</f>
        <v>Zoetermeer</v>
      </c>
      <c r="D214">
        <f>Verdeelsleutels_absoluut!D214/Verdeelsleutels_absoluut!D$2</f>
        <v>7.2296505940836224E-3</v>
      </c>
      <c r="E214">
        <f>Verdeelsleutels_absoluut!E214/Verdeelsleutels_absoluut!E$2</f>
        <v>2.3135419990406424E-4</v>
      </c>
      <c r="F214">
        <f>Verdeelsleutels_absoluut!F214/Verdeelsleutels_absoluut!F$2</f>
        <v>4.7140754964046397E-4</v>
      </c>
      <c r="G214">
        <f>Verdeelsleutels_absoluut!G214/Verdeelsleutels_absoluut!G$2</f>
        <v>2.9841286282749886E-4</v>
      </c>
      <c r="H214">
        <f>Verdeelsleutels_absoluut!H214/Verdeelsleutels_absoluut!H$2</f>
        <v>0</v>
      </c>
      <c r="I214">
        <f>Verdeelsleutels_absoluut!I214/Verdeelsleutels_absoluut!I$2</f>
        <v>0</v>
      </c>
      <c r="J214">
        <f t="shared" si="14"/>
        <v>2.5066680477509902E-4</v>
      </c>
      <c r="K214">
        <f t="shared" si="15"/>
        <v>7.7587344335149709E-5</v>
      </c>
      <c r="L214">
        <f>Verdeelsleutels_absoluut!J214/Verdeelsleutels_absoluut!J$2</f>
        <v>3.6284067486933258E-5</v>
      </c>
      <c r="M214">
        <f>Verdeelsleutels_absoluut!K214/Verdeelsleutels_absoluut!K$2</f>
        <v>0</v>
      </c>
      <c r="N214">
        <f>Verdeelsleutels_absoluut!L214/Verdeelsleutels_absoluut!L$2</f>
        <v>8.0027204086343933E-5</v>
      </c>
      <c r="O214">
        <f>Verdeelsleutels_absoluut!M214/Verdeelsleutels_absoluut!M$2</f>
        <v>3.1301465758208695E-4</v>
      </c>
      <c r="P214">
        <f>Verdeelsleutels_absoluut!N214/Verdeelsleutels_absoluut!N$2</f>
        <v>1.3238586586196827E-2</v>
      </c>
      <c r="Q214">
        <f>Verdeelsleutels_absoluut!O214/Verdeelsleutels_absoluut!O$2</f>
        <v>1.230697102001348E-4</v>
      </c>
      <c r="R214">
        <f>Verdeelsleutels_absoluut!P214/Verdeelsleutels_absoluut!P$2</f>
        <v>0</v>
      </c>
      <c r="S214">
        <f>Verdeelsleutels_absoluut!Q214/Verdeelsleutels_absoluut!Q$2</f>
        <v>0</v>
      </c>
      <c r="T214">
        <f>Verdeelsleutels_absoluut!R214/Verdeelsleutels_absoluut!R$2</f>
        <v>1.261380880121396E-2</v>
      </c>
      <c r="U214">
        <f>Verdeelsleutels_absoluut!S214/Verdeelsleutels_absoluut!S$2</f>
        <v>1.1854866562742115E-3</v>
      </c>
      <c r="V214">
        <f>Verdeelsleutels_absoluut!T214/Verdeelsleutels_absoluut!T$2</f>
        <v>1.4420090513798918E-3</v>
      </c>
      <c r="W214">
        <f>Verdeelsleutels_absoluut!U214/Verdeelsleutels_absoluut!U$2</f>
        <v>3.027117599171692E-3</v>
      </c>
      <c r="X214">
        <f t="shared" si="17"/>
        <v>8.132852092684259E-3</v>
      </c>
      <c r="Y214">
        <f t="shared" si="16"/>
        <v>3.3269826631937846E-3</v>
      </c>
      <c r="Z214">
        <v>0</v>
      </c>
    </row>
    <row r="215" spans="2:26">
      <c r="B215" t="str">
        <f>INDEX('ETLocal datasets'!B:C,MATCH(C215,'ETLocal datasets'!C:C,0),1)</f>
        <v>GM0638</v>
      </c>
      <c r="C215" t="str">
        <f>'ETLocal datasets'!C201</f>
        <v>Zoeterwoude</v>
      </c>
      <c r="D215">
        <f>Verdeelsleutels_absoluut!D215/Verdeelsleutels_absoluut!D$2</f>
        <v>4.8894342681526611E-4</v>
      </c>
      <c r="E215">
        <f>Verdeelsleutels_absoluut!E215/Verdeelsleutels_absoluut!E$2</f>
        <v>9.2142442414861251E-4</v>
      </c>
      <c r="F215">
        <f>Verdeelsleutels_absoluut!F215/Verdeelsleutels_absoluut!F$2</f>
        <v>2.068097330273026E-3</v>
      </c>
      <c r="G215">
        <f>Verdeelsleutels_absoluut!G215/Verdeelsleutels_absoluut!G$2</f>
        <v>1.4297922084648138E-3</v>
      </c>
      <c r="H215">
        <f>Verdeelsleutels_absoluut!H215/Verdeelsleutels_absoluut!H$2</f>
        <v>1.4266428699411909E-5</v>
      </c>
      <c r="I215">
        <f>Verdeelsleutels_absoluut!I215/Verdeelsleutels_absoluut!I$2</f>
        <v>0</v>
      </c>
      <c r="J215">
        <f t="shared" si="14"/>
        <v>1.2033080837023495E-3</v>
      </c>
      <c r="K215">
        <f t="shared" si="15"/>
        <v>3.7174597420085159E-4</v>
      </c>
      <c r="L215">
        <f>Verdeelsleutels_absoluut!J215/Verdeelsleutels_absoluut!J$2</f>
        <v>1.2532325941210502E-4</v>
      </c>
      <c r="M215">
        <f>Verdeelsleutels_absoluut!K215/Verdeelsleutels_absoluut!K$2</f>
        <v>1.937791763212089E-4</v>
      </c>
      <c r="N215">
        <f>Verdeelsleutels_absoluut!L215/Verdeelsleutels_absoluut!L$2</f>
        <v>1.9857441493222069E-4</v>
      </c>
      <c r="O215">
        <f>Verdeelsleutels_absoluut!M215/Verdeelsleutels_absoluut!M$2</f>
        <v>7.838781353448549E-4</v>
      </c>
      <c r="P215">
        <f>Verdeelsleutels_absoluut!N215/Verdeelsleutels_absoluut!N$2</f>
        <v>2.5958012914111423E-4</v>
      </c>
      <c r="Q215">
        <f>Verdeelsleutels_absoluut!O215/Verdeelsleutels_absoluut!O$2</f>
        <v>4.3953467928619569E-5</v>
      </c>
      <c r="R215">
        <f>Verdeelsleutels_absoluut!P215/Verdeelsleutels_absoluut!P$2</f>
        <v>0</v>
      </c>
      <c r="S215">
        <f>Verdeelsleutels_absoluut!Q215/Verdeelsleutels_absoluut!Q$2</f>
        <v>0</v>
      </c>
      <c r="T215">
        <f>Verdeelsleutels_absoluut!R215/Verdeelsleutels_absoluut!R$2</f>
        <v>0</v>
      </c>
      <c r="U215">
        <f>Verdeelsleutels_absoluut!S215/Verdeelsleutels_absoluut!S$2</f>
        <v>7.1875962624499436E-4</v>
      </c>
      <c r="V215">
        <f>Verdeelsleutels_absoluut!T215/Verdeelsleutels_absoluut!T$2</f>
        <v>4.2705652675481407E-4</v>
      </c>
      <c r="W215">
        <f>Verdeelsleutels_absoluut!U215/Verdeelsleutels_absoluut!U$2</f>
        <v>4.3470357168261898E-4</v>
      </c>
      <c r="X215">
        <f t="shared" si="17"/>
        <v>3.4714185041186661E-4</v>
      </c>
      <c r="Y215">
        <f t="shared" si="16"/>
        <v>1.652288209219184E-4</v>
      </c>
      <c r="Z215">
        <v>0</v>
      </c>
    </row>
    <row r="216" spans="2:26">
      <c r="B216" t="str">
        <f>INDEX('ETLocal datasets'!B:C,MATCH(C216,'ETLocal datasets'!C:C,0),1)</f>
        <v>GM0642</v>
      </c>
      <c r="C216" t="str">
        <f>'ETLocal datasets'!C202</f>
        <v>Zwijndrecht</v>
      </c>
      <c r="D216">
        <f>Verdeelsleutels_absoluut!D216/Verdeelsleutels_absoluut!D$2</f>
        <v>2.5829521455155817E-3</v>
      </c>
      <c r="E216">
        <f>Verdeelsleutels_absoluut!E216/Verdeelsleutels_absoluut!E$2</f>
        <v>1.5606455829469018E-4</v>
      </c>
      <c r="F216">
        <f>Verdeelsleutels_absoluut!F216/Verdeelsleutels_absoluut!F$2</f>
        <v>1.283822124206997E-4</v>
      </c>
      <c r="G216">
        <f>Verdeelsleutels_absoluut!G216/Verdeelsleutels_absoluut!G$2</f>
        <v>4.1925774116260171E-5</v>
      </c>
      <c r="H216">
        <f>Verdeelsleutels_absoluut!H216/Verdeelsleutels_absoluut!H$2</f>
        <v>0</v>
      </c>
      <c r="I216">
        <f>Verdeelsleutels_absoluut!I216/Verdeelsleutels_absoluut!I$2</f>
        <v>0</v>
      </c>
      <c r="J216">
        <f t="shared" si="14"/>
        <v>3.5217650257658542E-5</v>
      </c>
      <c r="K216">
        <f t="shared" si="15"/>
        <v>1.0900701270227645E-5</v>
      </c>
      <c r="L216">
        <f>Verdeelsleutels_absoluut!J216/Verdeelsleutels_absoluut!J$2</f>
        <v>9.0292424519292802E-5</v>
      </c>
      <c r="M216">
        <f>Verdeelsleutels_absoluut!K216/Verdeelsleutels_absoluut!K$2</f>
        <v>0</v>
      </c>
      <c r="N216">
        <f>Verdeelsleutels_absoluut!L216/Verdeelsleutels_absoluut!L$2</f>
        <v>1.7351520517338626E-4</v>
      </c>
      <c r="O216">
        <f>Verdeelsleutels_absoluut!M216/Verdeelsleutels_absoluut!M$2</f>
        <v>2.4415143291402783E-4</v>
      </c>
      <c r="P216">
        <f>Verdeelsleutels_absoluut!N216/Verdeelsleutels_absoluut!N$2</f>
        <v>3.6016742918329602E-3</v>
      </c>
      <c r="Q216">
        <f>Verdeelsleutels_absoluut!O216/Verdeelsleutels_absoluut!O$2</f>
        <v>1.318604037858587E-4</v>
      </c>
      <c r="R216">
        <f>Verdeelsleutels_absoluut!P216/Verdeelsleutels_absoluut!P$2</f>
        <v>0</v>
      </c>
      <c r="S216">
        <f>Verdeelsleutels_absoluut!Q216/Verdeelsleutels_absoluut!Q$2</f>
        <v>3.6723028532196518E-4</v>
      </c>
      <c r="T216">
        <f>Verdeelsleutels_absoluut!R216/Verdeelsleutels_absoluut!R$2</f>
        <v>7.5872534142640367E-4</v>
      </c>
      <c r="U216">
        <f>Verdeelsleutels_absoluut!S216/Verdeelsleutels_absoluut!S$2</f>
        <v>8.2143957285142209E-4</v>
      </c>
      <c r="V216">
        <f>Verdeelsleutels_absoluut!T216/Verdeelsleutels_absoluut!T$2</f>
        <v>6.5999645043925809E-4</v>
      </c>
      <c r="W216">
        <f>Verdeelsleutels_absoluut!U216/Verdeelsleutels_absoluut!U$2</f>
        <v>1.60445136457403E-3</v>
      </c>
      <c r="X216">
        <f t="shared" si="17"/>
        <v>2.6030628282034951E-3</v>
      </c>
      <c r="Y216">
        <f t="shared" si="16"/>
        <v>1.1203413735529134E-3</v>
      </c>
      <c r="Z216">
        <v>0</v>
      </c>
    </row>
    <row r="217" spans="2:26">
      <c r="B217" t="str">
        <f>INDEX('ETLocal datasets'!B:C,MATCH(C217,'ETLocal datasets'!C:C,0),1)</f>
        <v>GM0654</v>
      </c>
      <c r="C217" t="str">
        <f>'ETLocal datasets'!C203</f>
        <v>Borsele</v>
      </c>
      <c r="D217">
        <f>Verdeelsleutels_absoluut!D217/Verdeelsleutels_absoluut!D$2</f>
        <v>1.3192793054897121E-3</v>
      </c>
      <c r="E217">
        <f>Verdeelsleutels_absoluut!E217/Verdeelsleutels_absoluut!E$2</f>
        <v>5.7442818481362014E-3</v>
      </c>
      <c r="F217">
        <f>Verdeelsleutels_absoluut!F217/Verdeelsleutels_absoluut!F$2</f>
        <v>1.0430433177497198E-3</v>
      </c>
      <c r="G217">
        <f>Verdeelsleutels_absoluut!G217/Verdeelsleutels_absoluut!G$2</f>
        <v>3.8349752206343865E-4</v>
      </c>
      <c r="H217">
        <f>Verdeelsleutels_absoluut!H217/Verdeelsleutels_absoluut!H$2</f>
        <v>4.5410767961856887E-4</v>
      </c>
      <c r="I217">
        <f>Verdeelsleutels_absoluut!I217/Verdeelsleutels_absoluut!I$2</f>
        <v>1.5679410839858421E-3</v>
      </c>
      <c r="J217">
        <f t="shared" si="14"/>
        <v>3.9479514727225947E-4</v>
      </c>
      <c r="K217">
        <f t="shared" si="15"/>
        <v>1.2599857578860171E-3</v>
      </c>
      <c r="L217">
        <f>Verdeelsleutels_absoluut!J217/Verdeelsleutels_absoluut!J$2</f>
        <v>1.4625940506303581E-2</v>
      </c>
      <c r="M217">
        <f>Verdeelsleutels_absoluut!K217/Verdeelsleutels_absoluut!K$2</f>
        <v>2.1618024734350722E-2</v>
      </c>
      <c r="N217">
        <f>Verdeelsleutels_absoluut!L217/Verdeelsleutels_absoluut!L$2</f>
        <v>8.7078909967155012E-3</v>
      </c>
      <c r="O217">
        <f>Verdeelsleutels_absoluut!M217/Verdeelsleutels_absoluut!M$2</f>
        <v>5.2170600143002979E-3</v>
      </c>
      <c r="P217">
        <f>Verdeelsleutels_absoluut!N217/Verdeelsleutels_absoluut!N$2</f>
        <v>8.4363541970862129E-4</v>
      </c>
      <c r="Q217">
        <f>Verdeelsleutels_absoluut!O217/Verdeelsleutels_absoluut!O$2</f>
        <v>2.4906965159551087E-4</v>
      </c>
      <c r="R217">
        <f>Verdeelsleutels_absoluut!P217/Verdeelsleutels_absoluut!P$2</f>
        <v>6.312135079690706E-5</v>
      </c>
      <c r="S217">
        <f>Verdeelsleutels_absoluut!Q217/Verdeelsleutels_absoluut!Q$2</f>
        <v>2.9218757484312879E-3</v>
      </c>
      <c r="T217">
        <f>Verdeelsleutels_absoluut!R217/Verdeelsleutels_absoluut!R$2</f>
        <v>1.0432473444613049E-3</v>
      </c>
      <c r="U217">
        <f>Verdeelsleutels_absoluut!S217/Verdeelsleutels_absoluut!S$2</f>
        <v>9.8012676306135586E-4</v>
      </c>
      <c r="V217">
        <f>Verdeelsleutels_absoluut!T217/Verdeelsleutels_absoluut!T$2</f>
        <v>1.6583104090868756E-3</v>
      </c>
      <c r="W217">
        <f>Verdeelsleutels_absoluut!U217/Verdeelsleutels_absoluut!U$2</f>
        <v>4.1731542881531421E-3</v>
      </c>
      <c r="X217">
        <f t="shared" si="17"/>
        <v>2.5083948539308815E-3</v>
      </c>
      <c r="Y217">
        <f t="shared" si="16"/>
        <v>1.1527997325296593E-3</v>
      </c>
      <c r="Z217">
        <v>0</v>
      </c>
    </row>
    <row r="218" spans="2:26">
      <c r="B218" t="str">
        <f>INDEX('ETLocal datasets'!B:C,MATCH(C218,'ETLocal datasets'!C:C,0),1)</f>
        <v>GM0664</v>
      </c>
      <c r="C218" t="str">
        <f>'ETLocal datasets'!C204</f>
        <v>Goes</v>
      </c>
      <c r="D218">
        <f>Verdeelsleutels_absoluut!D218/Verdeelsleutels_absoluut!D$2</f>
        <v>2.1787203372633391E-3</v>
      </c>
      <c r="E218">
        <f>Verdeelsleutels_absoluut!E218/Verdeelsleutels_absoluut!E$2</f>
        <v>3.4612425024560037E-3</v>
      </c>
      <c r="F218">
        <f>Verdeelsleutels_absoluut!F218/Verdeelsleutels_absoluut!F$2</f>
        <v>6.3440820553345759E-4</v>
      </c>
      <c r="G218">
        <f>Verdeelsleutels_absoluut!G218/Verdeelsleutels_absoluut!G$2</f>
        <v>4.0631007562669783E-4</v>
      </c>
      <c r="H218">
        <f>Verdeelsleutels_absoluut!H218/Verdeelsleutels_absoluut!H$2</f>
        <v>0</v>
      </c>
      <c r="I218">
        <f>Verdeelsleutels_absoluut!I218/Verdeelsleutels_absoluut!I$2</f>
        <v>8.8332530621213596E-4</v>
      </c>
      <c r="J218">
        <f t="shared" si="14"/>
        <v>3.4130046352642617E-4</v>
      </c>
      <c r="K218">
        <f t="shared" si="15"/>
        <v>7.5930134625992209E-4</v>
      </c>
      <c r="L218">
        <f>Verdeelsleutels_absoluut!J218/Verdeelsleutels_absoluut!J$2</f>
        <v>1.0527511857072284E-2</v>
      </c>
      <c r="M218">
        <f>Verdeelsleutels_absoluut!K218/Verdeelsleutels_absoluut!K$2</f>
        <v>1.0275087134549488E-2</v>
      </c>
      <c r="N218">
        <f>Verdeelsleutels_absoluut!L218/Verdeelsleutels_absoluut!L$2</f>
        <v>5.2432478037672476E-3</v>
      </c>
      <c r="O218">
        <f>Verdeelsleutels_absoluut!M218/Verdeelsleutels_absoluut!M$2</f>
        <v>3.082300049590465E-3</v>
      </c>
      <c r="P218">
        <f>Verdeelsleutels_absoluut!N218/Verdeelsleutels_absoluut!N$2</f>
        <v>3.6665693241182389E-3</v>
      </c>
      <c r="Q218">
        <f>Verdeelsleutels_absoluut!O218/Verdeelsleutels_absoluut!O$2</f>
        <v>4.0730213613854132E-4</v>
      </c>
      <c r="R218">
        <f>Verdeelsleutels_absoluut!P218/Verdeelsleutels_absoluut!P$2</f>
        <v>3.7872810478144231E-4</v>
      </c>
      <c r="S218">
        <f>Verdeelsleutels_absoluut!Q218/Verdeelsleutels_absoluut!Q$2</f>
        <v>3.4168383069087195E-3</v>
      </c>
      <c r="T218">
        <f>Verdeelsleutels_absoluut!R218/Verdeelsleutels_absoluut!R$2</f>
        <v>1.8019726858877086E-3</v>
      </c>
      <c r="U218">
        <f>Verdeelsleutels_absoluut!S218/Verdeelsleutels_absoluut!S$2</f>
        <v>1.7828972547116093E-3</v>
      </c>
      <c r="V218">
        <f>Verdeelsleutels_absoluut!T218/Verdeelsleutels_absoluut!T$2</f>
        <v>2.3515839914810543E-3</v>
      </c>
      <c r="W218">
        <f>Verdeelsleutels_absoluut!U218/Verdeelsleutels_absoluut!U$2</f>
        <v>3.4223026643377093E-3</v>
      </c>
      <c r="X218">
        <f t="shared" si="17"/>
        <v>3.5444359942279741E-3</v>
      </c>
      <c r="Y218">
        <f t="shared" si="16"/>
        <v>1.6621556793743146E-3</v>
      </c>
      <c r="Z218">
        <v>0</v>
      </c>
    </row>
    <row r="219" spans="2:26">
      <c r="B219" t="str">
        <f>INDEX('ETLocal datasets'!B:C,MATCH(C219,'ETLocal datasets'!C:C,0),1)</f>
        <v>GM0668</v>
      </c>
      <c r="C219" t="str">
        <f>'ETLocal datasets'!C205</f>
        <v>West Maas en Waal</v>
      </c>
      <c r="D219">
        <f>Verdeelsleutels_absoluut!D219/Verdeelsleutels_absoluut!D$2</f>
        <v>1.1037970189263925E-3</v>
      </c>
      <c r="E219">
        <f>Verdeelsleutels_absoluut!E219/Verdeelsleutels_absoluut!E$2</f>
        <v>2.6112623724408469E-3</v>
      </c>
      <c r="F219">
        <f>Verdeelsleutels_absoluut!F219/Verdeelsleutels_absoluut!F$2</f>
        <v>3.7149962855741068E-3</v>
      </c>
      <c r="G219">
        <f>Verdeelsleutels_absoluut!G219/Verdeelsleutels_absoluut!G$2</f>
        <v>2.4199803442106053E-3</v>
      </c>
      <c r="H219">
        <f>Verdeelsleutels_absoluut!H219/Verdeelsleutels_absoluut!H$2</f>
        <v>6.6135778196205952E-3</v>
      </c>
      <c r="I219">
        <f>Verdeelsleutels_absoluut!I219/Verdeelsleutels_absoluut!I$2</f>
        <v>2.9716519184403794E-3</v>
      </c>
      <c r="J219">
        <f t="shared" si="14"/>
        <v>3.0909559402762035E-3</v>
      </c>
      <c r="K219">
        <f t="shared" si="15"/>
        <v>2.8282173091406381E-3</v>
      </c>
      <c r="L219">
        <f>Verdeelsleutels_absoluut!J219/Verdeelsleutels_absoluut!J$2</f>
        <v>9.7053912753288754E-4</v>
      </c>
      <c r="M219">
        <f>Verdeelsleutels_absoluut!K219/Verdeelsleutels_absoluut!K$2</f>
        <v>1.0911436143236017E-3</v>
      </c>
      <c r="N219">
        <f>Verdeelsleutels_absoluut!L219/Verdeelsleutels_absoluut!L$2</f>
        <v>1.9154806329233559E-3</v>
      </c>
      <c r="O219">
        <f>Verdeelsleutels_absoluut!M219/Verdeelsleutels_absoluut!M$2</f>
        <v>2.8153432630525993E-3</v>
      </c>
      <c r="P219">
        <f>Verdeelsleutels_absoluut!N219/Verdeelsleutels_absoluut!N$2</f>
        <v>3.8937019371167137E-4</v>
      </c>
      <c r="Q219">
        <f>Verdeelsleutels_absoluut!O219/Verdeelsleutels_absoluut!O$2</f>
        <v>6.9153456207694786E-4</v>
      </c>
      <c r="R219">
        <f>Verdeelsleutels_absoluut!P219/Verdeelsleutels_absoluut!P$2</f>
        <v>1.5780337699226762E-4</v>
      </c>
      <c r="S219">
        <f>Verdeelsleutels_absoluut!Q219/Verdeelsleutels_absoluut!Q$2</f>
        <v>1.4369880729989942E-4</v>
      </c>
      <c r="T219">
        <f>Verdeelsleutels_absoluut!R219/Verdeelsleutels_absoluut!R$2</f>
        <v>2.0864946889226101E-2</v>
      </c>
      <c r="U219">
        <f>Verdeelsleutels_absoluut!S219/Verdeelsleutels_absoluut!S$2</f>
        <v>1.8482390389156997E-3</v>
      </c>
      <c r="V219">
        <f>Verdeelsleutels_absoluut!T219/Verdeelsleutels_absoluut!T$2</f>
        <v>2.3682225574585144E-3</v>
      </c>
      <c r="W219">
        <f>Verdeelsleutels_absoluut!U219/Verdeelsleutels_absoluut!U$2</f>
        <v>2.1419030531998136E-3</v>
      </c>
      <c r="X219">
        <f t="shared" si="17"/>
        <v>1.2656366234557424E-3</v>
      </c>
      <c r="Y219">
        <f t="shared" si="16"/>
        <v>9.2117538662846578E-4</v>
      </c>
      <c r="Z219">
        <v>0</v>
      </c>
    </row>
    <row r="220" spans="2:26">
      <c r="B220" t="str">
        <f>INDEX('ETLocal datasets'!B:C,MATCH(C220,'ETLocal datasets'!C:C,0),1)</f>
        <v>GM0677</v>
      </c>
      <c r="C220" t="str">
        <f>'ETLocal datasets'!C206</f>
        <v>Hulst</v>
      </c>
      <c r="D220">
        <f>Verdeelsleutels_absoluut!D220/Verdeelsleutels_absoluut!D$2</f>
        <v>1.5926247194867911E-3</v>
      </c>
      <c r="E220">
        <f>Verdeelsleutels_absoluut!E220/Verdeelsleutels_absoluut!E$2</f>
        <v>8.3136751724716094E-3</v>
      </c>
      <c r="F220">
        <f>Verdeelsleutels_absoluut!F220/Verdeelsleutels_absoluut!F$2</f>
        <v>1.4688925862680058E-3</v>
      </c>
      <c r="G220">
        <f>Verdeelsleutels_absoluut!G220/Verdeelsleutels_absoluut!G$2</f>
        <v>2.6394741028192615E-3</v>
      </c>
      <c r="H220">
        <f>Verdeelsleutels_absoluut!H220/Verdeelsleutels_absoluut!H$2</f>
        <v>5.7388119965995925E-5</v>
      </c>
      <c r="I220">
        <f>Verdeelsleutels_absoluut!I220/Verdeelsleutels_absoluut!I$2</f>
        <v>1.328483316838992E-3</v>
      </c>
      <c r="J220">
        <f t="shared" si="14"/>
        <v>2.2263403455627388E-3</v>
      </c>
      <c r="K220">
        <f t="shared" si="15"/>
        <v>1.6693409211938619E-3</v>
      </c>
      <c r="L220">
        <f>Verdeelsleutels_absoluut!J220/Verdeelsleutels_absoluut!J$2</f>
        <v>2.1788105103962806E-2</v>
      </c>
      <c r="M220">
        <f>Verdeelsleutels_absoluut!K220/Verdeelsleutels_absoluut!K$2</f>
        <v>2.5771804452526744E-2</v>
      </c>
      <c r="N220">
        <f>Verdeelsleutels_absoluut!L220/Verdeelsleutels_absoluut!L$2</f>
        <v>1.2628550957096319E-2</v>
      </c>
      <c r="O220">
        <f>Verdeelsleutels_absoluut!M220/Verdeelsleutels_absoluut!M$2</f>
        <v>6.8934770875506467E-3</v>
      </c>
      <c r="P220">
        <f>Verdeelsleutels_absoluut!N220/Verdeelsleutels_absoluut!N$2</f>
        <v>1.849508420130439E-3</v>
      </c>
      <c r="Q220">
        <f>Verdeelsleutels_absoluut!O220/Verdeelsleutels_absoluut!O$2</f>
        <v>1.6204178509684414E-3</v>
      </c>
      <c r="R220">
        <f>Verdeelsleutels_absoluut!P220/Verdeelsleutels_absoluut!P$2</f>
        <v>1.7884382725790333E-4</v>
      </c>
      <c r="S220">
        <f>Verdeelsleutels_absoluut!Q220/Verdeelsleutels_absoluut!Q$2</f>
        <v>3.7824719388162412E-2</v>
      </c>
      <c r="T220">
        <f>Verdeelsleutels_absoluut!R220/Verdeelsleutels_absoluut!R$2</f>
        <v>1.1380880121396055E-3</v>
      </c>
      <c r="U220">
        <f>Verdeelsleutels_absoluut!S220/Verdeelsleutels_absoluut!S$2</f>
        <v>2.3989769343501759E-3</v>
      </c>
      <c r="V220">
        <f>Verdeelsleutels_absoluut!T220/Verdeelsleutels_absoluut!T$2</f>
        <v>1.4630845682846748E-2</v>
      </c>
      <c r="W220">
        <f>Verdeelsleutels_absoluut!U220/Verdeelsleutels_absoluut!U$2</f>
        <v>4.3154209116129079E-3</v>
      </c>
      <c r="X220">
        <f t="shared" si="17"/>
        <v>3.0824646658716734E-3</v>
      </c>
      <c r="Y220">
        <f t="shared" si="16"/>
        <v>2.2052365769297342E-3</v>
      </c>
      <c r="Z220">
        <v>0</v>
      </c>
    </row>
    <row r="221" spans="2:26">
      <c r="B221" t="str">
        <f>INDEX('ETLocal datasets'!B:C,MATCH(C221,'ETLocal datasets'!C:C,0),1)</f>
        <v>GM0678</v>
      </c>
      <c r="C221" t="str">
        <f>'ETLocal datasets'!C207</f>
        <v>Kapelle</v>
      </c>
      <c r="D221">
        <f>Verdeelsleutels_absoluut!D221/Verdeelsleutels_absoluut!D$2</f>
        <v>7.3978008424061274E-4</v>
      </c>
      <c r="E221">
        <f>Verdeelsleutels_absoluut!E221/Verdeelsleutels_absoluut!E$2</f>
        <v>1.4003398325831843E-3</v>
      </c>
      <c r="F221">
        <f>Verdeelsleutels_absoluut!F221/Verdeelsleutels_absoluut!F$2</f>
        <v>3.1427169976030935E-4</v>
      </c>
      <c r="G221">
        <f>Verdeelsleutels_absoluut!G221/Verdeelsleutels_absoluut!G$2</f>
        <v>1.6646998546162128E-4</v>
      </c>
      <c r="H221">
        <f>Verdeelsleutels_absoluut!H221/Verdeelsleutels_absoluut!H$2</f>
        <v>0</v>
      </c>
      <c r="I221">
        <f>Verdeelsleutels_absoluut!I221/Verdeelsleutels_absoluut!I$2</f>
        <v>8.6856025615382178E-4</v>
      </c>
      <c r="J221">
        <f t="shared" si="14"/>
        <v>1.3983478778776187E-4</v>
      </c>
      <c r="K221">
        <f t="shared" si="15"/>
        <v>6.8601678577384965E-4</v>
      </c>
      <c r="L221">
        <f>Verdeelsleutels_absoluut!J221/Verdeelsleutels_absoluut!J$2</f>
        <v>2.3365626551248319E-3</v>
      </c>
      <c r="M221">
        <f>Verdeelsleutels_absoluut!K221/Verdeelsleutels_absoluut!K$2</f>
        <v>3.7597785796201137E-3</v>
      </c>
      <c r="N221">
        <f>Verdeelsleutels_absoluut!L221/Verdeelsleutels_absoluut!L$2</f>
        <v>2.084985258168452E-3</v>
      </c>
      <c r="O221">
        <f>Verdeelsleutels_absoluut!M221/Verdeelsleutels_absoluut!M$2</f>
        <v>1.2511643027352563E-3</v>
      </c>
      <c r="P221">
        <f>Verdeelsleutels_absoluut!N221/Verdeelsleutels_absoluut!N$2</f>
        <v>1.9468509685583569E-4</v>
      </c>
      <c r="Q221">
        <f>Verdeelsleutels_absoluut!O221/Verdeelsleutels_absoluut!O$2</f>
        <v>1.318604037858587E-4</v>
      </c>
      <c r="R221">
        <f>Verdeelsleutels_absoluut!P221/Verdeelsleutels_absoluut!P$2</f>
        <v>0</v>
      </c>
      <c r="S221">
        <f>Verdeelsleutels_absoluut!Q221/Verdeelsleutels_absoluut!Q$2</f>
        <v>2.0596829046318917E-3</v>
      </c>
      <c r="T221">
        <f>Verdeelsleutels_absoluut!R221/Verdeelsleutels_absoluut!R$2</f>
        <v>6.6388467374810321E-4</v>
      </c>
      <c r="U221">
        <f>Verdeelsleutels_absoluut!S221/Verdeelsleutels_absoluut!S$2</f>
        <v>8.4944319465317516E-4</v>
      </c>
      <c r="V221">
        <f>Verdeelsleutels_absoluut!T221/Verdeelsleutels_absoluut!T$2</f>
        <v>1.2589848256278286E-3</v>
      </c>
      <c r="W221">
        <f>Verdeelsleutels_absoluut!U221/Verdeelsleutels_absoluut!U$2</f>
        <v>1.2883033124412163E-3</v>
      </c>
      <c r="X221">
        <f t="shared" si="17"/>
        <v>7.4149420464852598E-4</v>
      </c>
      <c r="Y221">
        <f t="shared" si="16"/>
        <v>3.757139241309256E-4</v>
      </c>
      <c r="Z221">
        <v>0</v>
      </c>
    </row>
    <row r="222" spans="2:26">
      <c r="B222" t="str">
        <f>INDEX('ETLocal datasets'!B:C,MATCH(C222,'ETLocal datasets'!C:C,0),1)</f>
        <v>GM0687</v>
      </c>
      <c r="C222" t="str">
        <f>'ETLocal datasets'!C208</f>
        <v>Middelburg</v>
      </c>
      <c r="D222">
        <f>Verdeelsleutels_absoluut!D222/Verdeelsleutels_absoluut!D$2</f>
        <v>2.8089076581444116E-3</v>
      </c>
      <c r="E222">
        <f>Verdeelsleutels_absoluut!E222/Verdeelsleutels_absoluut!E$2</f>
        <v>1.5941114158329072E-3</v>
      </c>
      <c r="F222">
        <f>Verdeelsleutels_absoluut!F222/Verdeelsleutels_absoluut!F$2</f>
        <v>5.5585490604478384E-4</v>
      </c>
      <c r="G222">
        <f>Verdeelsleutels_absoluut!G222/Verdeelsleutels_absoluut!G$2</f>
        <v>5.2962117596863948E-4</v>
      </c>
      <c r="H222">
        <f>Verdeelsleutels_absoluut!H222/Verdeelsleutels_absoluut!H$2</f>
        <v>0</v>
      </c>
      <c r="I222">
        <f>Verdeelsleutels_absoluut!I222/Verdeelsleutels_absoluut!I$2</f>
        <v>0</v>
      </c>
      <c r="J222">
        <f t="shared" si="14"/>
        <v>4.4488178781365714E-4</v>
      </c>
      <c r="K222">
        <f t="shared" si="15"/>
        <v>1.3770150575184627E-4</v>
      </c>
      <c r="L222">
        <f>Verdeelsleutels_absoluut!J222/Verdeelsleutels_absoluut!J$2</f>
        <v>4.044659003169246E-3</v>
      </c>
      <c r="M222">
        <f>Verdeelsleutels_absoluut!K222/Verdeelsleutels_absoluut!K$2</f>
        <v>3.6557028071713825E-3</v>
      </c>
      <c r="N222">
        <f>Verdeelsleutels_absoluut!L222/Verdeelsleutels_absoluut!L$2</f>
        <v>2.2486169192426951E-3</v>
      </c>
      <c r="O222">
        <f>Verdeelsleutels_absoluut!M222/Verdeelsleutels_absoluut!M$2</f>
        <v>1.2806771133072816E-3</v>
      </c>
      <c r="P222">
        <f>Verdeelsleutels_absoluut!N222/Verdeelsleutels_absoluut!N$2</f>
        <v>3.4069891949771243E-3</v>
      </c>
      <c r="Q222">
        <f>Verdeelsleutels_absoluut!O222/Verdeelsleutels_absoluut!O$2</f>
        <v>2.9009288832888917E-4</v>
      </c>
      <c r="R222">
        <f>Verdeelsleutels_absoluut!P222/Verdeelsleutels_absoluut!P$2</f>
        <v>1.9988427752353901E-4</v>
      </c>
      <c r="S222">
        <f>Verdeelsleutels_absoluut!Q222/Verdeelsleutels_absoluut!Q$2</f>
        <v>1.0058916510992959E-3</v>
      </c>
      <c r="T222">
        <f>Verdeelsleutels_absoluut!R222/Verdeelsleutels_absoluut!R$2</f>
        <v>1.4226100151745068E-3</v>
      </c>
      <c r="U222">
        <f>Verdeelsleutels_absoluut!S222/Verdeelsleutels_absoluut!S$2</f>
        <v>1.3068356840818078E-3</v>
      </c>
      <c r="V222">
        <f>Verdeelsleutels_absoluut!T222/Verdeelsleutels_absoluut!T$2</f>
        <v>1.2090691276954476E-3</v>
      </c>
      <c r="W222">
        <f>Verdeelsleutels_absoluut!U222/Verdeelsleutels_absoluut!U$2</f>
        <v>2.6398362353089954E-3</v>
      </c>
      <c r="X222">
        <f t="shared" si="17"/>
        <v>3.0234127151430598E-3</v>
      </c>
      <c r="Y222">
        <f t="shared" si="16"/>
        <v>1.3834208190545575E-3</v>
      </c>
      <c r="Z222">
        <v>0.1</v>
      </c>
    </row>
    <row r="223" spans="2:26">
      <c r="B223" t="str">
        <f>INDEX('ETLocal datasets'!B:C,MATCH(C223,'ETLocal datasets'!C:C,0),1)</f>
        <v>GM0689</v>
      </c>
      <c r="C223" t="str">
        <f>'ETLocal datasets'!C209</f>
        <v>Giessenlanden</v>
      </c>
      <c r="D223">
        <f>Verdeelsleutels_absoluut!D223/Verdeelsleutels_absoluut!D$2</f>
        <v>8.4132987288686027E-4</v>
      </c>
      <c r="E223">
        <f>Verdeelsleutels_absoluut!E223/Verdeelsleutels_absoluut!E$2</f>
        <v>2.7465846740566142E-3</v>
      </c>
      <c r="F223">
        <f>Verdeelsleutels_absoluut!F223/Verdeelsleutels_absoluut!F$2</f>
        <v>6.039009764507124E-3</v>
      </c>
      <c r="G223">
        <f>Verdeelsleutels_absoluut!G223/Verdeelsleutels_absoluut!G$2</f>
        <v>4.6364973728570073E-3</v>
      </c>
      <c r="H223">
        <f>Verdeelsleutels_absoluut!H223/Verdeelsleutels_absoluut!H$2</f>
        <v>3.1724668565471907E-4</v>
      </c>
      <c r="I223">
        <f>Verdeelsleutels_absoluut!I223/Verdeelsleutels_absoluut!I$2</f>
        <v>4.4181731494327101E-4</v>
      </c>
      <c r="J223">
        <f t="shared" si="14"/>
        <v>3.9454172629046413E-3</v>
      </c>
      <c r="K223">
        <f t="shared" si="15"/>
        <v>1.5324341300008426E-3</v>
      </c>
      <c r="L223">
        <f>Verdeelsleutels_absoluut!J223/Verdeelsleutels_absoluut!J$2</f>
        <v>3.4911479407657823E-5</v>
      </c>
      <c r="M223">
        <f>Verdeelsleutels_absoluut!K223/Verdeelsleutels_absoluut!K$2</f>
        <v>0</v>
      </c>
      <c r="N223">
        <f>Verdeelsleutels_absoluut!L223/Verdeelsleutels_absoluut!L$2</f>
        <v>6.7107604882865384E-4</v>
      </c>
      <c r="O223">
        <f>Verdeelsleutels_absoluut!M223/Verdeelsleutels_absoluut!M$2</f>
        <v>2.5416790195665461E-3</v>
      </c>
      <c r="P223">
        <f>Verdeelsleutels_absoluut!N223/Verdeelsleutels_absoluut!N$2</f>
        <v>1.6223758071319641E-4</v>
      </c>
      <c r="Q223">
        <f>Verdeelsleutels_absoluut!O223/Verdeelsleutels_absoluut!O$2</f>
        <v>7.911624227151522E-5</v>
      </c>
      <c r="R223">
        <f>Verdeelsleutels_absoluut!P223/Verdeelsleutels_absoluut!P$2</f>
        <v>0</v>
      </c>
      <c r="S223">
        <f>Verdeelsleutels_absoluut!Q223/Verdeelsleutels_absoluut!Q$2</f>
        <v>2.0756494387763247E-4</v>
      </c>
      <c r="T223">
        <f>Verdeelsleutels_absoluut!R223/Verdeelsleutels_absoluut!R$2</f>
        <v>1.0432473444613049E-3</v>
      </c>
      <c r="U223">
        <f>Verdeelsleutels_absoluut!S223/Verdeelsleutels_absoluut!S$2</f>
        <v>1.3815120088864826E-3</v>
      </c>
      <c r="V223">
        <f>Verdeelsleutels_absoluut!T223/Verdeelsleutels_absoluut!T$2</f>
        <v>9.5394444937438989E-4</v>
      </c>
      <c r="W223">
        <f>Verdeelsleutels_absoluut!U223/Verdeelsleutels_absoluut!U$2</f>
        <v>1.2566885072279349E-3</v>
      </c>
      <c r="X223">
        <f t="shared" si="17"/>
        <v>7.0946304397056571E-4</v>
      </c>
      <c r="Y223">
        <f t="shared" si="16"/>
        <v>3.312549629511354E-4</v>
      </c>
      <c r="Z223">
        <v>0</v>
      </c>
    </row>
    <row r="224" spans="2:26">
      <c r="B224" t="str">
        <f>INDEX('ETLocal datasets'!B:C,MATCH(C224,'ETLocal datasets'!C:C,0),1)</f>
        <v>GM0703</v>
      </c>
      <c r="C224" t="str">
        <f>'ETLocal datasets'!C210</f>
        <v>Reimerswaal</v>
      </c>
      <c r="D224">
        <f>Verdeelsleutels_absoluut!D224/Verdeelsleutels_absoluut!D$2</f>
        <v>1.3122200039427936E-3</v>
      </c>
      <c r="E224">
        <f>Verdeelsleutels_absoluut!E224/Verdeelsleutels_absoluut!E$2</f>
        <v>3.2018285758232544E-3</v>
      </c>
      <c r="F224">
        <f>Verdeelsleutels_absoluut!F224/Verdeelsleutels_absoluut!F$2</f>
        <v>8.8848154731659677E-4</v>
      </c>
      <c r="G224">
        <f>Verdeelsleutels_absoluut!G224/Verdeelsleutels_absoluut!G$2</f>
        <v>8.921558109739481E-4</v>
      </c>
      <c r="H224">
        <f>Verdeelsleutels_absoluut!H224/Verdeelsleutels_absoluut!H$2</f>
        <v>1.8812341573122823E-4</v>
      </c>
      <c r="I224">
        <f>Verdeelsleutels_absoluut!I224/Verdeelsleutels_absoluut!I$2</f>
        <v>3.3079383064654618E-3</v>
      </c>
      <c r="J224">
        <f t="shared" si="14"/>
        <v>7.7951062773511288E-4</v>
      </c>
      <c r="K224">
        <f t="shared" si="15"/>
        <v>2.6798348576376682E-3</v>
      </c>
      <c r="L224">
        <f>Verdeelsleutels_absoluut!J224/Verdeelsleutels_absoluut!J$2</f>
        <v>6.0785361479425565E-3</v>
      </c>
      <c r="M224">
        <f>Verdeelsleutels_absoluut!K224/Verdeelsleutels_absoluut!K$2</f>
        <v>9.2939664796716885E-3</v>
      </c>
      <c r="N224">
        <f>Verdeelsleutels_absoluut!L224/Verdeelsleutels_absoluut!L$2</f>
        <v>4.6601371413657602E-3</v>
      </c>
      <c r="O224">
        <f>Verdeelsleutels_absoluut!M224/Verdeelsleutels_absoluut!M$2</f>
        <v>3.3787696467003558E-3</v>
      </c>
      <c r="P224">
        <f>Verdeelsleutels_absoluut!N224/Verdeelsleutels_absoluut!N$2</f>
        <v>3.8937019371167137E-4</v>
      </c>
      <c r="Q224">
        <f>Verdeelsleutels_absoluut!O224/Verdeelsleutels_absoluut!O$2</f>
        <v>5.8311600785301962E-4</v>
      </c>
      <c r="R224">
        <f>Verdeelsleutels_absoluut!P224/Verdeelsleutels_absoluut!P$2</f>
        <v>3.9976855504707801E-4</v>
      </c>
      <c r="S224">
        <f>Verdeelsleutels_absoluut!Q224/Verdeelsleutels_absoluut!Q$2</f>
        <v>1.1144640832814421E-2</v>
      </c>
      <c r="T224">
        <f>Verdeelsleutels_absoluut!R224/Verdeelsleutels_absoluut!R$2</f>
        <v>7.5872534142640367E-4</v>
      </c>
      <c r="U224">
        <f>Verdeelsleutels_absoluut!S224/Verdeelsleutels_absoluut!S$2</f>
        <v>1.029599828244453E-2</v>
      </c>
      <c r="V224">
        <f>Verdeelsleutels_absoluut!T224/Verdeelsleutels_absoluut!T$2</f>
        <v>1.0033055284408555E-2</v>
      </c>
      <c r="W224">
        <f>Verdeelsleutels_absoluut!U224/Verdeelsleutels_absoluut!U$2</f>
        <v>3.3432656513045058E-3</v>
      </c>
      <c r="X224">
        <f t="shared" si="17"/>
        <v>1.8663179225080885E-3</v>
      </c>
      <c r="Y224">
        <f t="shared" si="16"/>
        <v>1.0963967737150472E-3</v>
      </c>
      <c r="Z224">
        <v>0</v>
      </c>
    </row>
    <row r="225" spans="2:26">
      <c r="B225" t="str">
        <f>INDEX('ETLocal datasets'!B:C,MATCH(C225,'ETLocal datasets'!C:C,0),1)</f>
        <v>GM0715</v>
      </c>
      <c r="C225" t="str">
        <f>'ETLocal datasets'!C211</f>
        <v>Terneuzen</v>
      </c>
      <c r="D225">
        <f>Verdeelsleutels_absoluut!D225/Verdeelsleutels_absoluut!D$2</f>
        <v>3.1586902634814867E-3</v>
      </c>
      <c r="E225">
        <f>Verdeelsleutels_absoluut!E225/Verdeelsleutels_absoluut!E$2</f>
        <v>9.1942653993796267E-3</v>
      </c>
      <c r="F225">
        <f>Verdeelsleutels_absoluut!F225/Verdeelsleutels_absoluut!F$2</f>
        <v>1.542590235890688E-3</v>
      </c>
      <c r="G225">
        <f>Verdeelsleutels_absoluut!G225/Verdeelsleutels_absoluut!G$2</f>
        <v>1.7577997353743786E-3</v>
      </c>
      <c r="H225">
        <f>Verdeelsleutels_absoluut!H225/Verdeelsleutels_absoluut!H$2</f>
        <v>5.2390839856597406E-6</v>
      </c>
      <c r="I225">
        <f>Verdeelsleutels_absoluut!I225/Verdeelsleutels_absoluut!I$2</f>
        <v>1.4884964536092283E-3</v>
      </c>
      <c r="J225">
        <f t="shared" si="14"/>
        <v>1.4773900311521833E-3</v>
      </c>
      <c r="K225">
        <f t="shared" si="15"/>
        <v>1.5585153068681673E-3</v>
      </c>
      <c r="L225">
        <f>Verdeelsleutels_absoluut!J225/Verdeelsleutels_absoluut!J$2</f>
        <v>2.9223116340684956E-2</v>
      </c>
      <c r="M225">
        <f>Verdeelsleutels_absoluut!K225/Verdeelsleutels_absoluut!K$2</f>
        <v>2.8063949440980944E-2</v>
      </c>
      <c r="N225">
        <f>Verdeelsleutels_absoluut!L225/Verdeelsleutels_absoluut!L$2</f>
        <v>1.4017797404808125E-2</v>
      </c>
      <c r="O225">
        <f>Verdeelsleutels_absoluut!M225/Verdeelsleutels_absoluut!M$2</f>
        <v>8.7881100935153656E-3</v>
      </c>
      <c r="P225">
        <f>Verdeelsleutels_absoluut!N225/Verdeelsleutels_absoluut!N$2</f>
        <v>2.8553814205522568E-3</v>
      </c>
      <c r="Q225">
        <f>Verdeelsleutels_absoluut!O225/Verdeelsleutels_absoluut!O$2</f>
        <v>2.2093943212119437E-3</v>
      </c>
      <c r="R225">
        <f>Verdeelsleutels_absoluut!P225/Verdeelsleutels_absoluut!P$2</f>
        <v>4.2080900531271372E-4</v>
      </c>
      <c r="S225">
        <f>Verdeelsleutels_absoluut!Q225/Verdeelsleutels_absoluut!Q$2</f>
        <v>3.7202024556529513E-3</v>
      </c>
      <c r="T225">
        <f>Verdeelsleutels_absoluut!R225/Verdeelsleutels_absoluut!R$2</f>
        <v>5.6904400606980275E-4</v>
      </c>
      <c r="U225">
        <f>Verdeelsleutels_absoluut!S225/Verdeelsleutels_absoluut!S$2</f>
        <v>9.091842544969149E-3</v>
      </c>
      <c r="V225">
        <f>Verdeelsleutels_absoluut!T225/Verdeelsleutels_absoluut!T$2</f>
        <v>6.7275268435531103E-3</v>
      </c>
      <c r="W225">
        <f>Verdeelsleutels_absoluut!U225/Verdeelsleutels_absoluut!U$2</f>
        <v>6.9078349391019818E-3</v>
      </c>
      <c r="X225">
        <f t="shared" si="17"/>
        <v>4.8816081798271193E-3</v>
      </c>
      <c r="Y225">
        <f t="shared" si="16"/>
        <v>3.2782798646580139E-3</v>
      </c>
      <c r="Z225">
        <v>0</v>
      </c>
    </row>
    <row r="226" spans="2:26">
      <c r="B226" t="str">
        <f>INDEX('ETLocal datasets'!B:C,MATCH(C226,'ETLocal datasets'!C:C,0),1)</f>
        <v>GM0716</v>
      </c>
      <c r="C226" t="str">
        <f>'ETLocal datasets'!C212</f>
        <v>Tholen</v>
      </c>
      <c r="D226">
        <f>Verdeelsleutels_absoluut!D226/Verdeelsleutels_absoluut!D$2</f>
        <v>1.4917114252423148E-3</v>
      </c>
      <c r="E226">
        <f>Verdeelsleutels_absoluut!E226/Verdeelsleutels_absoluut!E$2</f>
        <v>5.746526852471406E-3</v>
      </c>
      <c r="F226">
        <f>Verdeelsleutels_absoluut!F226/Verdeelsleutels_absoluut!F$2</f>
        <v>8.9718369090173195E-4</v>
      </c>
      <c r="G226">
        <f>Verdeelsleutels_absoluut!G226/Verdeelsleutels_absoluut!G$2</f>
        <v>8.2741748329442867E-4</v>
      </c>
      <c r="H226">
        <f>Verdeelsleutels_absoluut!H226/Verdeelsleutels_absoluut!H$2</f>
        <v>1.2725331994707075E-3</v>
      </c>
      <c r="I226">
        <f>Verdeelsleutels_absoluut!I226/Verdeelsleutels_absoluut!I$2</f>
        <v>2.9028274008850389E-3</v>
      </c>
      <c r="J226">
        <f t="shared" si="14"/>
        <v>8.9863599788263325E-4</v>
      </c>
      <c r="K226">
        <f t="shared" si="15"/>
        <v>2.3632208223114803E-3</v>
      </c>
      <c r="L226">
        <f>Verdeelsleutels_absoluut!J226/Verdeelsleutels_absoluut!J$2</f>
        <v>1.161012578516514E-2</v>
      </c>
      <c r="M226">
        <f>Verdeelsleutels_absoluut!K226/Verdeelsleutels_absoluut!K$2</f>
        <v>1.3929798743888026E-2</v>
      </c>
      <c r="N226">
        <f>Verdeelsleutels_absoluut!L226/Verdeelsleutels_absoluut!L$2</f>
        <v>8.8034995343163527E-3</v>
      </c>
      <c r="O226">
        <f>Verdeelsleutels_absoluut!M226/Verdeelsleutels_absoluut!M$2</f>
        <v>5.3503148256709579E-3</v>
      </c>
      <c r="P226">
        <f>Verdeelsleutels_absoluut!N226/Verdeelsleutels_absoluut!N$2</f>
        <v>7.7874038742334274E-4</v>
      </c>
      <c r="Q226">
        <f>Verdeelsleutels_absoluut!O226/Verdeelsleutels_absoluut!O$2</f>
        <v>3.5455797462419784E-4</v>
      </c>
      <c r="R226">
        <f>Verdeelsleutels_absoluut!P226/Verdeelsleutels_absoluut!P$2</f>
        <v>1.6832360212508548E-4</v>
      </c>
      <c r="S226">
        <f>Verdeelsleutels_absoluut!Q226/Verdeelsleutels_absoluut!Q$2</f>
        <v>1.6237965224888632E-2</v>
      </c>
      <c r="T226">
        <f>Verdeelsleutels_absoluut!R226/Verdeelsleutels_absoluut!R$2</f>
        <v>2.0864946889226099E-3</v>
      </c>
      <c r="U226">
        <f>Verdeelsleutels_absoluut!S226/Verdeelsleutels_absoluut!S$2</f>
        <v>8.6437845961411016E-3</v>
      </c>
      <c r="V226">
        <f>Verdeelsleutels_absoluut!T226/Verdeelsleutels_absoluut!T$2</f>
        <v>1.089826071523649E-2</v>
      </c>
      <c r="W226">
        <f>Verdeelsleutels_absoluut!U226/Verdeelsleutels_absoluut!U$2</f>
        <v>3.6752211060439603E-3</v>
      </c>
      <c r="X226">
        <f t="shared" si="17"/>
        <v>2.2269807467336514E-3</v>
      </c>
      <c r="Y226">
        <f t="shared" si="16"/>
        <v>1.1035270834679793E-3</v>
      </c>
      <c r="Z226">
        <v>0</v>
      </c>
    </row>
    <row r="227" spans="2:26">
      <c r="B227" t="str">
        <f>INDEX('ETLocal datasets'!B:C,MATCH(C227,'ETLocal datasets'!C:C,0),1)</f>
        <v>GM0717</v>
      </c>
      <c r="C227" t="str">
        <f>'ETLocal datasets'!C213</f>
        <v>Veere</v>
      </c>
      <c r="D227">
        <f>Verdeelsleutels_absoluut!D227/Verdeelsleutels_absoluut!D$2</f>
        <v>1.2634413875161343E-3</v>
      </c>
      <c r="E227">
        <f>Verdeelsleutels_absoluut!E227/Verdeelsleutels_absoluut!E$2</f>
        <v>4.3515252669724374E-3</v>
      </c>
      <c r="F227">
        <f>Verdeelsleutels_absoluut!F227/Verdeelsleutels_absoluut!F$2</f>
        <v>1.6495754129079378E-3</v>
      </c>
      <c r="G227">
        <f>Verdeelsleutels_absoluut!G227/Verdeelsleutels_absoluut!G$2</f>
        <v>2.0340166001403281E-3</v>
      </c>
      <c r="H227">
        <f>Verdeelsleutels_absoluut!H227/Verdeelsleutels_absoluut!H$2</f>
        <v>4.2952428553201164E-4</v>
      </c>
      <c r="I227">
        <f>Verdeelsleutels_absoluut!I227/Verdeelsleutels_absoluut!I$2</f>
        <v>2.6202499135259891E-3</v>
      </c>
      <c r="J227">
        <f t="shared" si="14"/>
        <v>1.7772978298029975E-3</v>
      </c>
      <c r="K227">
        <f t="shared" si="15"/>
        <v>2.4678292520457171E-3</v>
      </c>
      <c r="L227">
        <f>Verdeelsleutels_absoluut!J227/Verdeelsleutels_absoluut!J$2</f>
        <v>1.2404138150154691E-2</v>
      </c>
      <c r="M227">
        <f>Verdeelsleutels_absoluut!K227/Verdeelsleutels_absoluut!K$2</f>
        <v>5.0498225590679567E-3</v>
      </c>
      <c r="N227">
        <f>Verdeelsleutels_absoluut!L227/Verdeelsleutels_absoluut!L$2</f>
        <v>6.0548047867737377E-3</v>
      </c>
      <c r="O227">
        <f>Verdeelsleutels_absoluut!M227/Verdeelsleutels_absoluut!M$2</f>
        <v>4.228828023933995E-3</v>
      </c>
      <c r="P227">
        <f>Verdeelsleutels_absoluut!N227/Verdeelsleutels_absoluut!N$2</f>
        <v>2.8553814205522568E-3</v>
      </c>
      <c r="Q227">
        <f>Verdeelsleutels_absoluut!O227/Verdeelsleutels_absoluut!O$2</f>
        <v>1.9368828200545024E-3</v>
      </c>
      <c r="R227">
        <f>Verdeelsleutels_absoluut!P227/Verdeelsleutels_absoluut!P$2</f>
        <v>1.0741149860607016E-2</v>
      </c>
      <c r="S227">
        <f>Verdeelsleutels_absoluut!Q227/Verdeelsleutels_absoluut!Q$2</f>
        <v>1.2613561974102281E-3</v>
      </c>
      <c r="T227">
        <f>Verdeelsleutels_absoluut!R227/Verdeelsleutels_absoluut!R$2</f>
        <v>1.3277693474962064E-3</v>
      </c>
      <c r="U227">
        <f>Verdeelsleutels_absoluut!S227/Verdeelsleutels_absoluut!S$2</f>
        <v>1.5775373614987538E-3</v>
      </c>
      <c r="V227">
        <f>Verdeelsleutels_absoluut!T227/Verdeelsleutels_absoluut!T$2</f>
        <v>1.4531014286981985E-3</v>
      </c>
      <c r="W227">
        <f>Verdeelsleutels_absoluut!U227/Verdeelsleutels_absoluut!U$2</f>
        <v>3.4776285734609519E-3</v>
      </c>
      <c r="X227">
        <f t="shared" si="17"/>
        <v>3.1665049970066046E-3</v>
      </c>
      <c r="Y227">
        <f t="shared" si="16"/>
        <v>2.4287316908353433E-3</v>
      </c>
      <c r="Z227">
        <v>0.2</v>
      </c>
    </row>
    <row r="228" spans="2:26">
      <c r="B228" t="str">
        <f>INDEX('ETLocal datasets'!B:C,MATCH(C228,'ETLocal datasets'!C:C,0),1)</f>
        <v>GM0718</v>
      </c>
      <c r="C228" t="str">
        <f>'ETLocal datasets'!C214</f>
        <v>Vlissingen</v>
      </c>
      <c r="D228">
        <f>Verdeelsleutels_absoluut!D228/Verdeelsleutels_absoluut!D$2</f>
        <v>2.567444827363334E-3</v>
      </c>
      <c r="E228">
        <f>Verdeelsleutels_absoluut!E228/Verdeelsleutels_absoluut!E$2</f>
        <v>5.5786378506882681E-4</v>
      </c>
      <c r="F228">
        <f>Verdeelsleutels_absoluut!F228/Verdeelsleutels_absoluut!F$2</f>
        <v>2.8924755240876941E-4</v>
      </c>
      <c r="G228">
        <f>Verdeelsleutels_absoluut!G228/Verdeelsleutels_absoluut!G$2</f>
        <v>1.3440909937271643E-4</v>
      </c>
      <c r="H228">
        <f>Verdeelsleutels_absoluut!H228/Verdeelsleutels_absoluut!H$2</f>
        <v>2.5792413467863338E-6</v>
      </c>
      <c r="I228">
        <f>Verdeelsleutels_absoluut!I228/Verdeelsleutels_absoluut!I$2</f>
        <v>0</v>
      </c>
      <c r="J228">
        <f t="shared" si="14"/>
        <v>1.1331632208856761E-4</v>
      </c>
      <c r="K228">
        <f t="shared" si="15"/>
        <v>3.4946365836906274E-5</v>
      </c>
      <c r="L228">
        <f>Verdeelsleutels_absoluut!J228/Verdeelsleutels_absoluut!J$2</f>
        <v>1.5910682948505389E-3</v>
      </c>
      <c r="M228">
        <f>Verdeelsleutels_absoluut!K228/Verdeelsleutels_absoluut!K$2</f>
        <v>1.2051313651007833E-3</v>
      </c>
      <c r="N228">
        <f>Verdeelsleutels_absoluut!L228/Verdeelsleutels_absoluut!L$2</f>
        <v>7.2719650865279853E-4</v>
      </c>
      <c r="O228">
        <f>Verdeelsleutels_absoluut!M228/Verdeelsleutels_absoluut!M$2</f>
        <v>5.4822281456519807E-4</v>
      </c>
      <c r="P228">
        <f>Verdeelsleutels_absoluut!N228/Verdeelsleutels_absoluut!N$2</f>
        <v>2.5309062591258639E-3</v>
      </c>
      <c r="Q228">
        <f>Verdeelsleutels_absoluut!O228/Verdeelsleutels_absoluut!O$2</f>
        <v>2.2562780203358045E-4</v>
      </c>
      <c r="R228">
        <f>Verdeelsleutels_absoluut!P228/Verdeelsleutels_absoluut!P$2</f>
        <v>6.101730577034349E-4</v>
      </c>
      <c r="S228">
        <f>Verdeelsleutels_absoluut!Q228/Verdeelsleutels_absoluut!Q$2</f>
        <v>1.1176573901103288E-4</v>
      </c>
      <c r="T228">
        <f>Verdeelsleutels_absoluut!R228/Verdeelsleutels_absoluut!R$2</f>
        <v>5.6904400606980275E-4</v>
      </c>
      <c r="U228">
        <f>Verdeelsleutels_absoluut!S228/Verdeelsleutels_absoluut!S$2</f>
        <v>9.7079222246077164E-4</v>
      </c>
      <c r="V228">
        <f>Verdeelsleutels_absoluut!T228/Verdeelsleutels_absoluut!T$2</f>
        <v>6.489040731209513E-4</v>
      </c>
      <c r="W228">
        <f>Verdeelsleutels_absoluut!U228/Verdeelsleutels_absoluut!U$2</f>
        <v>2.1181919492898526E-3</v>
      </c>
      <c r="X228">
        <f t="shared" si="17"/>
        <v>2.324549104207858E-3</v>
      </c>
      <c r="Y228">
        <f t="shared" si="16"/>
        <v>1.0651963229032916E-3</v>
      </c>
      <c r="Z228">
        <v>0.1</v>
      </c>
    </row>
    <row r="229" spans="2:26">
      <c r="B229" t="str">
        <f>INDEX('ETLocal datasets'!B:C,MATCH(C229,'ETLocal datasets'!C:C,0),1)</f>
        <v>GM0736</v>
      </c>
      <c r="C229" t="str">
        <f>'ETLocal datasets'!C215</f>
        <v>De Ronde Venen</v>
      </c>
      <c r="D229">
        <f>Verdeelsleutels_absoluut!D229/Verdeelsleutels_absoluut!D$2</f>
        <v>2.5493915316040011E-3</v>
      </c>
      <c r="E229">
        <f>Verdeelsleutels_absoluut!E229/Verdeelsleutels_absoluut!E$2</f>
        <v>3.5774342003790779E-3</v>
      </c>
      <c r="F229">
        <f>Verdeelsleutels_absoluut!F229/Verdeelsleutels_absoluut!F$2</f>
        <v>8.1490382639542377E-3</v>
      </c>
      <c r="G229">
        <f>Verdeelsleutels_absoluut!G229/Verdeelsleutels_absoluut!G$2</f>
        <v>5.7876064945490326E-3</v>
      </c>
      <c r="H229">
        <f>Verdeelsleutels_absoluut!H229/Verdeelsleutels_absoluut!H$2</f>
        <v>5.6614347561960031E-4</v>
      </c>
      <c r="I229">
        <f>Verdeelsleutels_absoluut!I229/Verdeelsleutels_absoluut!I$2</f>
        <v>1.8917204847757743E-4</v>
      </c>
      <c r="J229">
        <f t="shared" si="14"/>
        <v>4.9521724115203234E-3</v>
      </c>
      <c r="K229">
        <f t="shared" si="15"/>
        <v>1.6447650044561558E-3</v>
      </c>
      <c r="L229">
        <f>Verdeelsleutels_absoluut!J229/Verdeelsleutels_absoluut!J$2</f>
        <v>1.5868311751275583E-4</v>
      </c>
      <c r="M229">
        <f>Verdeelsleutels_absoluut!K229/Verdeelsleutels_absoluut!K$2</f>
        <v>0</v>
      </c>
      <c r="N229">
        <f>Verdeelsleutels_absoluut!L229/Verdeelsleutels_absoluut!L$2</f>
        <v>6.9554519625321116E-4</v>
      </c>
      <c r="O229">
        <f>Verdeelsleutels_absoluut!M229/Verdeelsleutels_absoluut!M$2</f>
        <v>3.647515088424405E-3</v>
      </c>
      <c r="P229">
        <f>Verdeelsleutels_absoluut!N229/Verdeelsleutels_absoluut!N$2</f>
        <v>1.849508420130439E-3</v>
      </c>
      <c r="Q229">
        <f>Verdeelsleutels_absoluut!O229/Verdeelsleutels_absoluut!O$2</f>
        <v>1.4651155976206523E-4</v>
      </c>
      <c r="R229">
        <f>Verdeelsleutels_absoluut!P229/Verdeelsleutels_absoluut!P$2</f>
        <v>5.3653148177370993E-4</v>
      </c>
      <c r="S229">
        <f>Verdeelsleutels_absoluut!Q229/Verdeelsleutels_absoluut!Q$2</f>
        <v>1.3092557998435281E-3</v>
      </c>
      <c r="T229">
        <f>Verdeelsleutels_absoluut!R229/Verdeelsleutels_absoluut!R$2</f>
        <v>3.8884673748103187E-3</v>
      </c>
      <c r="U229">
        <f>Verdeelsleutels_absoluut!S229/Verdeelsleutels_absoluut!S$2</f>
        <v>1.5542010099972929E-2</v>
      </c>
      <c r="V229">
        <f>Verdeelsleutels_absoluut!T229/Verdeelsleutels_absoluut!T$2</f>
        <v>9.9165853225663316E-3</v>
      </c>
      <c r="W229">
        <f>Verdeelsleutels_absoluut!U229/Verdeelsleutels_absoluut!U$2</f>
        <v>2.6556436379156357E-3</v>
      </c>
      <c r="X229">
        <f t="shared" si="17"/>
        <v>2.2525760290230375E-3</v>
      </c>
      <c r="Y229">
        <f t="shared" si="16"/>
        <v>9.8893734746645411E-4</v>
      </c>
      <c r="Z229">
        <v>0</v>
      </c>
    </row>
    <row r="230" spans="2:26">
      <c r="B230" t="str">
        <f>INDEX('ETLocal datasets'!B:C,MATCH(C230,'ETLocal datasets'!C:C,0),1)</f>
        <v>GM0737</v>
      </c>
      <c r="C230" t="str">
        <f>'ETLocal datasets'!C216</f>
        <v>Tytsjerksteradiel</v>
      </c>
      <c r="D230">
        <f>Verdeelsleutels_absoluut!D230/Verdeelsleutels_absoluut!D$2</f>
        <v>1.8388901898448707E-3</v>
      </c>
      <c r="E230">
        <f>Verdeelsleutels_absoluut!E230/Verdeelsleutels_absoluut!E$2</f>
        <v>5.4988299257946903E-3</v>
      </c>
      <c r="F230">
        <f>Verdeelsleutels_absoluut!F230/Verdeelsleutels_absoluut!F$2</f>
        <v>1.1783550690454397E-2</v>
      </c>
      <c r="G230">
        <f>Verdeelsleutels_absoluut!G230/Verdeelsleutels_absoluut!G$2</f>
        <v>8.3148674960571278E-3</v>
      </c>
      <c r="H230">
        <f>Verdeelsleutels_absoluut!H230/Verdeelsleutels_absoluut!H$2</f>
        <v>8.2777526973423906E-5</v>
      </c>
      <c r="I230">
        <f>Verdeelsleutels_absoluut!I230/Verdeelsleutels_absoluut!I$2</f>
        <v>3.9623125396714056E-3</v>
      </c>
      <c r="J230">
        <f t="shared" si="14"/>
        <v>6.9977331010037348E-3</v>
      </c>
      <c r="K230">
        <f t="shared" si="15"/>
        <v>5.0939768283316932E-3</v>
      </c>
      <c r="L230">
        <f>Verdeelsleutels_absoluut!J230/Verdeelsleutels_absoluut!J$2</f>
        <v>3.5746967803738523E-5</v>
      </c>
      <c r="M230">
        <f>Verdeelsleutels_absoluut!K230/Verdeelsleutels_absoluut!K$2</f>
        <v>0</v>
      </c>
      <c r="N230">
        <f>Verdeelsleutels_absoluut!L230/Verdeelsleutels_absoluut!L$2</f>
        <v>1.5370109638283768E-3</v>
      </c>
      <c r="O230">
        <f>Verdeelsleutels_absoluut!M230/Verdeelsleutels_absoluut!M$2</f>
        <v>5.4044216450530045E-3</v>
      </c>
      <c r="P230">
        <f>Verdeelsleutels_absoluut!N230/Verdeelsleutels_absoluut!N$2</f>
        <v>2.4335637106979459E-3</v>
      </c>
      <c r="Q230">
        <f>Verdeelsleutels_absoluut!O230/Verdeelsleutels_absoluut!O$2</f>
        <v>6.5051132534356957E-4</v>
      </c>
      <c r="R230">
        <f>Verdeelsleutels_absoluut!P230/Verdeelsleutels_absoluut!P$2</f>
        <v>0</v>
      </c>
      <c r="S230">
        <f>Verdeelsleutels_absoluut!Q230/Verdeelsleutels_absoluut!Q$2</f>
        <v>1.1815235266880619E-2</v>
      </c>
      <c r="T230">
        <f>Verdeelsleutels_absoluut!R230/Verdeelsleutels_absoluut!R$2</f>
        <v>4.2678300455235201E-3</v>
      </c>
      <c r="U230">
        <f>Verdeelsleutels_absoluut!S230/Verdeelsleutels_absoluut!S$2</f>
        <v>1.0650710825266734E-2</v>
      </c>
      <c r="V230">
        <f>Verdeelsleutels_absoluut!T230/Verdeelsleutels_absoluut!T$2</f>
        <v>1.0681959357529506E-2</v>
      </c>
      <c r="W230">
        <f>Verdeelsleutels_absoluut!U230/Verdeelsleutels_absoluut!U$2</f>
        <v>3.2958434434845838E-3</v>
      </c>
      <c r="X230">
        <f t="shared" si="17"/>
        <v>2.8647035770912651E-3</v>
      </c>
      <c r="Y230">
        <f t="shared" si="16"/>
        <v>1.5361882260426479E-3</v>
      </c>
      <c r="Z230">
        <v>0</v>
      </c>
    </row>
    <row r="231" spans="2:26">
      <c r="B231" t="str">
        <f>INDEX('ETLocal datasets'!B:C,MATCH(C231,'ETLocal datasets'!C:C,0),1)</f>
        <v>GM0738</v>
      </c>
      <c r="C231" t="str">
        <f>'ETLocal datasets'!C217</f>
        <v>Aalburg</v>
      </c>
      <c r="D231">
        <f>Verdeelsleutels_absoluut!D231/Verdeelsleutels_absoluut!D$2</f>
        <v>7.7079472054510773E-4</v>
      </c>
      <c r="E231">
        <f>Verdeelsleutels_absoluut!E231/Verdeelsleutels_absoluut!E$2</f>
        <v>1.9437213604669723E-3</v>
      </c>
      <c r="F231">
        <f>Verdeelsleutels_absoluut!F231/Verdeelsleutels_absoluut!F$2</f>
        <v>2.0339322757942434E-3</v>
      </c>
      <c r="G231">
        <f>Verdeelsleutels_absoluut!G231/Verdeelsleutels_absoluut!G$2</f>
        <v>2.2146673621412727E-3</v>
      </c>
      <c r="H231">
        <f>Verdeelsleutels_absoluut!H231/Verdeelsleutels_absoluut!H$2</f>
        <v>4.5362407186604644E-4</v>
      </c>
      <c r="I231">
        <f>Verdeelsleutels_absoluut!I231/Verdeelsleutels_absoluut!I$2</f>
        <v>2.7128717324322998E-4</v>
      </c>
      <c r="J231">
        <f t="shared" si="14"/>
        <v>1.9329004356972365E-3</v>
      </c>
      <c r="K231">
        <f t="shared" si="15"/>
        <v>7.7656602235672109E-4</v>
      </c>
      <c r="L231">
        <f>Verdeelsleutels_absoluut!J231/Verdeelsleutels_absoluut!J$2</f>
        <v>1.6601751207549283E-3</v>
      </c>
      <c r="M231">
        <f>Verdeelsleutels_absoluut!K231/Verdeelsleutels_absoluut!K$2</f>
        <v>1.8591567351397143E-3</v>
      </c>
      <c r="N231">
        <f>Verdeelsleutels_absoluut!L231/Verdeelsleutels_absoluut!L$2</f>
        <v>1.886853389986939E-3</v>
      </c>
      <c r="O231">
        <f>Verdeelsleutels_absoluut!M231/Verdeelsleutels_absoluut!M$2</f>
        <v>1.9384550580262101E-3</v>
      </c>
      <c r="P231">
        <f>Verdeelsleutels_absoluut!N231/Verdeelsleutels_absoluut!N$2</f>
        <v>1.2979006457055711E-4</v>
      </c>
      <c r="Q231">
        <f>Verdeelsleutels_absoluut!O231/Verdeelsleutels_absoluut!O$2</f>
        <v>3.6920913060040436E-4</v>
      </c>
      <c r="R231">
        <f>Verdeelsleutels_absoluut!P231/Verdeelsleutels_absoluut!P$2</f>
        <v>0</v>
      </c>
      <c r="S231">
        <f>Verdeelsleutels_absoluut!Q231/Verdeelsleutels_absoluut!Q$2</f>
        <v>3.5126375117753189E-4</v>
      </c>
      <c r="T231">
        <f>Verdeelsleutels_absoluut!R231/Verdeelsleutels_absoluut!R$2</f>
        <v>1.8968133535660092E-4</v>
      </c>
      <c r="U231">
        <f>Verdeelsleutels_absoluut!S231/Verdeelsleutels_absoluut!S$2</f>
        <v>1.6148755239010911E-3</v>
      </c>
      <c r="V231">
        <f>Verdeelsleutels_absoluut!T231/Verdeelsleutels_absoluut!T$2</f>
        <v>1.0925991658532256E-3</v>
      </c>
      <c r="W231">
        <f>Verdeelsleutels_absoluut!U231/Verdeelsleutels_absoluut!U$2</f>
        <v>1.169747792891411E-3</v>
      </c>
      <c r="X231">
        <f t="shared" si="17"/>
        <v>6.4976892873098405E-4</v>
      </c>
      <c r="Y231">
        <f t="shared" si="16"/>
        <v>4.8143304985263626E-4</v>
      </c>
      <c r="Z231">
        <v>0</v>
      </c>
    </row>
    <row r="232" spans="2:26">
      <c r="B232" t="str">
        <f>INDEX('ETLocal datasets'!B:C,MATCH(C232,'ETLocal datasets'!C:C,0),1)</f>
        <v>GM0743</v>
      </c>
      <c r="C232" t="str">
        <f>'ETLocal datasets'!C218</f>
        <v>Asten</v>
      </c>
      <c r="D232">
        <f>Verdeelsleutels_absoluut!D232/Verdeelsleutels_absoluut!D$2</f>
        <v>9.6689285941811795E-4</v>
      </c>
      <c r="E232">
        <f>Verdeelsleutels_absoluut!E232/Verdeelsleutels_absoluut!E$2</f>
        <v>2.2084396046473851E-3</v>
      </c>
      <c r="F232">
        <f>Verdeelsleutels_absoluut!F232/Verdeelsleutels_absoluut!F$2</f>
        <v>1.1743359949997337E-3</v>
      </c>
      <c r="G232">
        <f>Verdeelsleutels_absoluut!G232/Verdeelsleutels_absoluut!G$2</f>
        <v>3.2745262695802612E-3</v>
      </c>
      <c r="H232">
        <f>Verdeelsleutels_absoluut!H232/Verdeelsleutels_absoluut!H$2</f>
        <v>1.5095977197572063E-2</v>
      </c>
      <c r="I232">
        <f>Verdeelsleutels_absoluut!I232/Verdeelsleutels_absoluut!I$2</f>
        <v>1.2727112272646713E-2</v>
      </c>
      <c r="J232">
        <f t="shared" si="14"/>
        <v>5.1659584180589494E-3</v>
      </c>
      <c r="K232">
        <f t="shared" si="15"/>
        <v>1.0269439911849436E-2</v>
      </c>
      <c r="L232">
        <f>Verdeelsleutels_absoluut!J232/Verdeelsleutels_absoluut!J$2</f>
        <v>1.3708574247406973E-3</v>
      </c>
      <c r="M232">
        <f>Verdeelsleutels_absoluut!K232/Verdeelsleutels_absoluut!K$2</f>
        <v>2.162463271990302E-4</v>
      </c>
      <c r="N232">
        <f>Verdeelsleutels_absoluut!L232/Verdeelsleutels_absoluut!L$2</f>
        <v>2.86032716540868E-3</v>
      </c>
      <c r="O232">
        <f>Verdeelsleutels_absoluut!M232/Verdeelsleutels_absoluut!M$2</f>
        <v>2.0560591365177657E-3</v>
      </c>
      <c r="P232">
        <f>Verdeelsleutels_absoluut!N232/Verdeelsleutels_absoluut!N$2</f>
        <v>8.1118790356598202E-4</v>
      </c>
      <c r="Q232">
        <f>Verdeelsleutels_absoluut!O232/Verdeelsleutels_absoluut!O$2</f>
        <v>2.7573475547220676E-3</v>
      </c>
      <c r="R232">
        <f>Verdeelsleutels_absoluut!P232/Verdeelsleutels_absoluut!P$2</f>
        <v>3.4085529430329807E-3</v>
      </c>
      <c r="S232">
        <f>Verdeelsleutels_absoluut!Q232/Verdeelsleutels_absoluut!Q$2</f>
        <v>4.7739937091855469E-3</v>
      </c>
      <c r="T232">
        <f>Verdeelsleutels_absoluut!R232/Verdeelsleutels_absoluut!R$2</f>
        <v>7.5872534142640367E-4</v>
      </c>
      <c r="U232">
        <f>Verdeelsleutels_absoluut!S232/Verdeelsleutels_absoluut!S$2</f>
        <v>1.0174649254636934E-3</v>
      </c>
      <c r="V232">
        <f>Verdeelsleutels_absoluut!T232/Verdeelsleutels_absoluut!T$2</f>
        <v>2.3072144822078268E-3</v>
      </c>
      <c r="W232">
        <f>Verdeelsleutels_absoluut!U232/Verdeelsleutels_absoluut!U$2</f>
        <v>1.7230068841238351E-3</v>
      </c>
      <c r="X232">
        <f t="shared" si="17"/>
        <v>1.2670973938449085E-3</v>
      </c>
      <c r="Y232">
        <f t="shared" si="16"/>
        <v>2.161247490371204E-3</v>
      </c>
      <c r="Z232">
        <v>0</v>
      </c>
    </row>
    <row r="233" spans="2:26">
      <c r="B233" t="str">
        <f>INDEX('ETLocal datasets'!B:C,MATCH(C233,'ETLocal datasets'!C:C,0),1)</f>
        <v>GM0744</v>
      </c>
      <c r="C233" t="str">
        <f>'ETLocal datasets'!C219</f>
        <v>Baarle-Nassau</v>
      </c>
      <c r="D233">
        <f>Verdeelsleutels_absoluut!D233/Verdeelsleutels_absoluut!D$2</f>
        <v>3.9618883353894995E-4</v>
      </c>
      <c r="E233">
        <f>Verdeelsleutels_absoluut!E233/Verdeelsleutels_absoluut!E$2</f>
        <v>2.7277085418880628E-3</v>
      </c>
      <c r="F233">
        <f>Verdeelsleutels_absoluut!F233/Verdeelsleutels_absoluut!F$2</f>
        <v>8.8502994078534986E-4</v>
      </c>
      <c r="G233">
        <f>Verdeelsleutels_absoluut!G233/Verdeelsleutels_absoluut!G$2</f>
        <v>2.8996605245407586E-3</v>
      </c>
      <c r="H233">
        <f>Verdeelsleutels_absoluut!H233/Verdeelsleutels_absoluut!H$2</f>
        <v>1.2294356885917495E-2</v>
      </c>
      <c r="I233">
        <f>Verdeelsleutels_absoluut!I233/Verdeelsleutels_absoluut!I$2</f>
        <v>3.3877335036730689E-3</v>
      </c>
      <c r="J233">
        <f t="shared" si="14"/>
        <v>4.402811942361036E-3</v>
      </c>
      <c r="K233">
        <f t="shared" si="15"/>
        <v>3.2608345290986683E-3</v>
      </c>
      <c r="L233">
        <f>Verdeelsleutels_absoluut!J233/Verdeelsleutels_absoluut!J$2</f>
        <v>2.4878457325580162E-3</v>
      </c>
      <c r="M233">
        <f>Verdeelsleutels_absoluut!K233/Verdeelsleutels_absoluut!K$2</f>
        <v>2.5338320600295839E-3</v>
      </c>
      <c r="N233">
        <f>Verdeelsleutels_absoluut!L233/Verdeelsleutels_absoluut!L$2</f>
        <v>3.8893128988723418E-3</v>
      </c>
      <c r="O233">
        <f>Verdeelsleutels_absoluut!M233/Verdeelsleutels_absoluut!M$2</f>
        <v>2.8050584957320453E-3</v>
      </c>
      <c r="P233">
        <f>Verdeelsleutels_absoluut!N233/Verdeelsleutels_absoluut!N$2</f>
        <v>0</v>
      </c>
      <c r="Q233">
        <f>Verdeelsleutels_absoluut!O233/Verdeelsleutels_absoluut!O$2</f>
        <v>2.3324640314120785E-3</v>
      </c>
      <c r="R233">
        <f>Verdeelsleutels_absoluut!P233/Verdeelsleutels_absoluut!P$2</f>
        <v>3.156067539845353E-5</v>
      </c>
      <c r="S233">
        <f>Verdeelsleutels_absoluut!Q233/Verdeelsleutels_absoluut!Q$2</f>
        <v>1.133623924254762E-3</v>
      </c>
      <c r="T233">
        <f>Verdeelsleutels_absoluut!R233/Verdeelsleutels_absoluut!R$2</f>
        <v>9.4840667678300458E-5</v>
      </c>
      <c r="U233">
        <f>Verdeelsleutels_absoluut!S233/Verdeelsleutels_absoluut!S$2</f>
        <v>1.2134902780759646E-4</v>
      </c>
      <c r="V233">
        <f>Verdeelsleutels_absoluut!T233/Verdeelsleutels_absoluut!T$2</f>
        <v>4.7142603602804155E-4</v>
      </c>
      <c r="W233">
        <f>Verdeelsleutels_absoluut!U233/Verdeelsleutels_absoluut!U$2</f>
        <v>1.2645922085312551E-3</v>
      </c>
      <c r="X233">
        <f t="shared" si="17"/>
        <v>6.3229610426562756E-4</v>
      </c>
      <c r="Y233">
        <f t="shared" si="16"/>
        <v>1.652396860553498E-3</v>
      </c>
      <c r="Z233">
        <v>0</v>
      </c>
    </row>
    <row r="234" spans="2:26">
      <c r="B234" t="str">
        <f>INDEX('ETLocal datasets'!B:C,MATCH(C234,'ETLocal datasets'!C:C,0),1)</f>
        <v>GM0748</v>
      </c>
      <c r="C234" t="str">
        <f>'ETLocal datasets'!C220</f>
        <v>Bergen op Zoom</v>
      </c>
      <c r="D234">
        <f>Verdeelsleutels_absoluut!D234/Verdeelsleutels_absoluut!D$2</f>
        <v>3.8658934069768927E-3</v>
      </c>
      <c r="E234">
        <f>Verdeelsleutels_absoluut!E234/Verdeelsleutels_absoluut!E$2</f>
        <v>1.2620486965190982E-3</v>
      </c>
      <c r="F234">
        <f>Verdeelsleutels_absoluut!F234/Verdeelsleutels_absoluut!F$2</f>
        <v>5.2679413410585362E-4</v>
      </c>
      <c r="G234">
        <f>Verdeelsleutels_absoluut!G234/Verdeelsleutels_absoluut!G$2</f>
        <v>5.56133062542157E-4</v>
      </c>
      <c r="H234">
        <f>Verdeelsleutels_absoluut!H234/Verdeelsleutels_absoluut!H$2</f>
        <v>7.8288035004173942E-4</v>
      </c>
      <c r="I234">
        <f>Verdeelsleutels_absoluut!I234/Verdeelsleutels_absoluut!I$2</f>
        <v>0</v>
      </c>
      <c r="J234">
        <f t="shared" si="14"/>
        <v>5.9241262854209018E-4</v>
      </c>
      <c r="K234">
        <f t="shared" si="15"/>
        <v>1.4459459626096083E-4</v>
      </c>
      <c r="L234">
        <f>Verdeelsleutels_absoluut!J234/Verdeelsleutels_absoluut!J$2</f>
        <v>1.5178437047083232E-3</v>
      </c>
      <c r="M234">
        <f>Verdeelsleutels_absoluut!K234/Verdeelsleutels_absoluut!K$2</f>
        <v>2.4570142279840921E-3</v>
      </c>
      <c r="N234">
        <f>Verdeelsleutels_absoluut!L234/Verdeelsleutels_absoluut!L$2</f>
        <v>1.7255450993539122E-3</v>
      </c>
      <c r="O234">
        <f>Verdeelsleutels_absoluut!M234/Verdeelsleutels_absoluut!M$2</f>
        <v>1.4810064941598172E-3</v>
      </c>
      <c r="P234">
        <f>Verdeelsleutels_absoluut!N234/Verdeelsleutels_absoluut!N$2</f>
        <v>4.6399948083974173E-3</v>
      </c>
      <c r="Q234">
        <f>Verdeelsleutels_absoluut!O234/Verdeelsleutels_absoluut!O$2</f>
        <v>3.8034400914232131E-3</v>
      </c>
      <c r="R234">
        <f>Verdeelsleutels_absoluut!P234/Verdeelsleutels_absoluut!P$2</f>
        <v>6.6277418336752405E-4</v>
      </c>
      <c r="S234">
        <f>Verdeelsleutels_absoluut!Q234/Verdeelsleutels_absoluut!Q$2</f>
        <v>1.2661461576535582E-2</v>
      </c>
      <c r="T234">
        <f>Verdeelsleutels_absoluut!R234/Verdeelsleutels_absoluut!R$2</f>
        <v>1.8968133535660092E-3</v>
      </c>
      <c r="U234">
        <f>Verdeelsleutels_absoluut!S234/Verdeelsleutels_absoluut!S$2</f>
        <v>1.2106899158957891E-2</v>
      </c>
      <c r="V234">
        <f>Verdeelsleutels_absoluut!T234/Verdeelsleutels_absoluut!T$2</f>
        <v>1.1702458070813737E-2</v>
      </c>
      <c r="W234">
        <f>Verdeelsleutels_absoluut!U234/Verdeelsleutels_absoluut!U$2</f>
        <v>3.4539174695509909E-3</v>
      </c>
      <c r="X234">
        <f t="shared" si="17"/>
        <v>4.0469561389742045E-3</v>
      </c>
      <c r="Y234">
        <f t="shared" si="16"/>
        <v>3.9008465104436096E-3</v>
      </c>
      <c r="Z234">
        <v>0</v>
      </c>
    </row>
    <row r="235" spans="2:26">
      <c r="B235" t="str">
        <f>INDEX('ETLocal datasets'!B:C,MATCH(C235,'ETLocal datasets'!C:C,0),1)</f>
        <v>GM0753</v>
      </c>
      <c r="C235" t="str">
        <f>'ETLocal datasets'!C221</f>
        <v>Best</v>
      </c>
      <c r="D235">
        <f>Verdeelsleutels_absoluut!D235/Verdeelsleutels_absoluut!D$2</f>
        <v>1.7255363232021362E-3</v>
      </c>
      <c r="E235">
        <f>Verdeelsleutels_absoluut!E235/Verdeelsleutels_absoluut!E$2</f>
        <v>6.3542670562719949E-4</v>
      </c>
      <c r="F235">
        <f>Verdeelsleutels_absoluut!F235/Verdeelsleutels_absoluut!F$2</f>
        <v>2.5446822897103602E-4</v>
      </c>
      <c r="G235">
        <f>Verdeelsleutels_absoluut!G235/Verdeelsleutels_absoluut!G$2</f>
        <v>5.3023773147034927E-4</v>
      </c>
      <c r="H235">
        <f>Verdeelsleutels_absoluut!H235/Verdeelsleutels_absoluut!H$2</f>
        <v>5.1861289367585335E-3</v>
      </c>
      <c r="I235">
        <f>Verdeelsleutels_absoluut!I235/Verdeelsleutels_absoluut!I$2</f>
        <v>5.7886523104668935E-3</v>
      </c>
      <c r="J235">
        <f t="shared" si="14"/>
        <v>1.2751803243164588E-3</v>
      </c>
      <c r="K235">
        <f t="shared" si="15"/>
        <v>4.4214645199277917E-3</v>
      </c>
      <c r="L235">
        <f>Verdeelsleutels_absoluut!J235/Verdeelsleutels_absoluut!J$2</f>
        <v>2.9868710159885027E-4</v>
      </c>
      <c r="M235">
        <f>Verdeelsleutels_absoluut!K235/Verdeelsleutels_absoluut!K$2</f>
        <v>4.0573031291124382E-4</v>
      </c>
      <c r="N235">
        <f>Verdeelsleutels_absoluut!L235/Verdeelsleutels_absoluut!L$2</f>
        <v>8.7557874627556577E-4</v>
      </c>
      <c r="O235">
        <f>Verdeelsleutels_absoluut!M235/Verdeelsleutels_absoluut!M$2</f>
        <v>6.7253435000494118E-4</v>
      </c>
      <c r="P235">
        <f>Verdeelsleutels_absoluut!N235/Verdeelsleutels_absoluut!N$2</f>
        <v>1.8170609039877997E-3</v>
      </c>
      <c r="Q235">
        <f>Verdeelsleutels_absoluut!O235/Verdeelsleutels_absoluut!O$2</f>
        <v>1.9691153632021567E-3</v>
      </c>
      <c r="R235">
        <f>Verdeelsleutels_absoluut!P235/Verdeelsleutels_absoluut!P$2</f>
        <v>7.1537530903161332E-4</v>
      </c>
      <c r="S235">
        <f>Verdeelsleutels_absoluut!Q235/Verdeelsleutels_absoluut!Q$2</f>
        <v>1.1176573901103288E-4</v>
      </c>
      <c r="T235">
        <f>Verdeelsleutels_absoluut!R235/Verdeelsleutels_absoluut!R$2</f>
        <v>3.2245827010622154E-3</v>
      </c>
      <c r="U235">
        <f>Verdeelsleutels_absoluut!S235/Verdeelsleutels_absoluut!S$2</f>
        <v>4.2005432702629542E-4</v>
      </c>
      <c r="V235">
        <f>Verdeelsleutels_absoluut!T235/Verdeelsleutels_absoluut!T$2</f>
        <v>4.7697222468719494E-4</v>
      </c>
      <c r="W235">
        <f>Verdeelsleutels_absoluut!U235/Verdeelsleutels_absoluut!U$2</f>
        <v>1.8652735075836014E-3</v>
      </c>
      <c r="X235">
        <f t="shared" si="17"/>
        <v>1.8411672057857004E-3</v>
      </c>
      <c r="Y235">
        <f t="shared" si="16"/>
        <v>1.917936100235574E-3</v>
      </c>
      <c r="Z235">
        <v>0</v>
      </c>
    </row>
    <row r="236" spans="2:26">
      <c r="B236" t="str">
        <f>INDEX('ETLocal datasets'!B:C,MATCH(C236,'ETLocal datasets'!C:C,0),1)</f>
        <v>GM0755</v>
      </c>
      <c r="C236" t="str">
        <f>'ETLocal datasets'!C222</f>
        <v>Boekel</v>
      </c>
      <c r="D236">
        <f>Verdeelsleutels_absoluut!D236/Verdeelsleutels_absoluut!D$2</f>
        <v>6.126547932686435E-4</v>
      </c>
      <c r="E236">
        <f>Verdeelsleutels_absoluut!E236/Verdeelsleutels_absoluut!E$2</f>
        <v>1.489105155126548E-3</v>
      </c>
      <c r="F236">
        <f>Verdeelsleutels_absoluut!F236/Verdeelsleutels_absoluut!F$2</f>
        <v>3.7300751259712069E-4</v>
      </c>
      <c r="G236">
        <f>Verdeelsleutels_absoluut!G236/Verdeelsleutels_absoluut!G$2</f>
        <v>1.865080392671868E-3</v>
      </c>
      <c r="H236">
        <f>Verdeelsleutels_absoluut!H236/Verdeelsleutels_absoluut!H$2</f>
        <v>1.3063776820180693E-2</v>
      </c>
      <c r="I236">
        <f>Verdeelsleutels_absoluut!I236/Verdeelsleutels_absoluut!I$2</f>
        <v>4.1234186200912095E-3</v>
      </c>
      <c r="J236">
        <f t="shared" si="14"/>
        <v>3.6568718210732796E-3</v>
      </c>
      <c r="K236">
        <f t="shared" si="15"/>
        <v>3.5362506809621806E-3</v>
      </c>
      <c r="L236">
        <f>Verdeelsleutels_absoluut!J236/Verdeelsleutels_absoluut!J$2</f>
        <v>3.8796500449433079E-4</v>
      </c>
      <c r="M236">
        <f>Verdeelsleutels_absoluut!K236/Verdeelsleutels_absoluut!K$2</f>
        <v>1.053643296314297E-3</v>
      </c>
      <c r="N236">
        <f>Verdeelsleutels_absoluut!L236/Verdeelsleutels_absoluut!L$2</f>
        <v>2.192680853898012E-3</v>
      </c>
      <c r="O236">
        <f>Verdeelsleutels_absoluut!M236/Verdeelsleutels_absoluut!M$2</f>
        <v>1.3057182859138486E-3</v>
      </c>
      <c r="P236">
        <f>Verdeelsleutels_absoluut!N236/Verdeelsleutels_absoluut!N$2</f>
        <v>0</v>
      </c>
      <c r="Q236">
        <f>Verdeelsleutels_absoluut!O236/Verdeelsleutels_absoluut!O$2</f>
        <v>3.8679051777185222E-4</v>
      </c>
      <c r="R236">
        <f>Verdeelsleutels_absoluut!P236/Verdeelsleutels_absoluut!P$2</f>
        <v>0</v>
      </c>
      <c r="S236">
        <f>Verdeelsleutels_absoluut!Q236/Verdeelsleutels_absoluut!Q$2</f>
        <v>3.1933068288866533E-5</v>
      </c>
      <c r="T236">
        <f>Verdeelsleutels_absoluut!R236/Verdeelsleutels_absoluut!R$2</f>
        <v>0</v>
      </c>
      <c r="U236">
        <f>Verdeelsleutels_absoluut!S236/Verdeelsleutels_absoluut!S$2</f>
        <v>9.3345406005843418E-6</v>
      </c>
      <c r="V236">
        <f>Verdeelsleutels_absoluut!T236/Verdeelsleutels_absoluut!T$2</f>
        <v>1.6638565977460288E-5</v>
      </c>
      <c r="W236">
        <f>Verdeelsleutels_absoluut!U236/Verdeelsleutels_absoluut!U$2</f>
        <v>1.0037700655216837E-3</v>
      </c>
      <c r="X236">
        <f t="shared" si="17"/>
        <v>5.0188503276084187E-4</v>
      </c>
      <c r="Y236">
        <f t="shared" si="16"/>
        <v>4.3282832376744808E-4</v>
      </c>
      <c r="Z236">
        <v>0</v>
      </c>
    </row>
    <row r="237" spans="2:26">
      <c r="B237" t="str">
        <f>INDEX('ETLocal datasets'!B:C,MATCH(C237,'ETLocal datasets'!C:C,0),1)</f>
        <v>GM0756</v>
      </c>
      <c r="C237" t="str">
        <f>'ETLocal datasets'!C223</f>
        <v>Boxmeer</v>
      </c>
      <c r="D237">
        <f>Verdeelsleutels_absoluut!D237/Verdeelsleutels_absoluut!D$2</f>
        <v>1.6817917988622142E-3</v>
      </c>
      <c r="E237">
        <f>Verdeelsleutels_absoluut!E237/Verdeelsleutels_absoluut!E$2</f>
        <v>2.797224507360801E-3</v>
      </c>
      <c r="F237">
        <f>Verdeelsleutels_absoluut!F237/Verdeelsleutels_absoluut!F$2</f>
        <v>1.0687109849630177E-3</v>
      </c>
      <c r="G237">
        <f>Verdeelsleutels_absoluut!G237/Verdeelsleutels_absoluut!G$2</f>
        <v>2.4520412302995102E-3</v>
      </c>
      <c r="H237">
        <f>Verdeelsleutels_absoluut!H237/Verdeelsleutels_absoluut!H$2</f>
        <v>1.0152619352579793E-2</v>
      </c>
      <c r="I237">
        <f>Verdeelsleutels_absoluut!I237/Verdeelsleutels_absoluut!I$2</f>
        <v>1.3767058465999765E-2</v>
      </c>
      <c r="J237">
        <f t="shared" si="14"/>
        <v>3.6841337298643552E-3</v>
      </c>
      <c r="K237">
        <f t="shared" si="15"/>
        <v>1.08251539847177E-2</v>
      </c>
      <c r="L237">
        <f>Verdeelsleutels_absoluut!J237/Verdeelsleutels_absoluut!J$2</f>
        <v>2.6611498970021841E-3</v>
      </c>
      <c r="M237">
        <f>Verdeelsleutels_absoluut!K237/Verdeelsleutels_absoluut!K$2</f>
        <v>2.6988664991982863E-3</v>
      </c>
      <c r="N237">
        <f>Verdeelsleutels_absoluut!L237/Verdeelsleutels_absoluut!L$2</f>
        <v>3.8868604522955025E-3</v>
      </c>
      <c r="O237">
        <f>Verdeelsleutels_absoluut!M237/Verdeelsleutels_absoluut!M$2</f>
        <v>3.617107950259288E-3</v>
      </c>
      <c r="P237">
        <f>Verdeelsleutels_absoluut!N237/Verdeelsleutels_absoluut!N$2</f>
        <v>6.8139783899542493E-4</v>
      </c>
      <c r="Q237">
        <f>Verdeelsleutels_absoluut!O237/Verdeelsleutels_absoluut!O$2</f>
        <v>4.5858118205526419E-3</v>
      </c>
      <c r="R237">
        <f>Verdeelsleutels_absoluut!P237/Verdeelsleutels_absoluut!P$2</f>
        <v>1.0520225132817843E-4</v>
      </c>
      <c r="S237">
        <f>Verdeelsleutels_absoluut!Q237/Verdeelsleutels_absoluut!Q$2</f>
        <v>4.3109642189969824E-4</v>
      </c>
      <c r="T237">
        <f>Verdeelsleutels_absoluut!R237/Verdeelsleutels_absoluut!R$2</f>
        <v>8.5356600910470413E-4</v>
      </c>
      <c r="U237">
        <f>Verdeelsleutels_absoluut!S237/Verdeelsleutels_absoluut!S$2</f>
        <v>6.1607967963856662E-4</v>
      </c>
      <c r="V237">
        <f>Verdeelsleutels_absoluut!T237/Verdeelsleutels_absoluut!T$2</f>
        <v>5.6571124323364979E-4</v>
      </c>
      <c r="W237">
        <f>Verdeelsleutels_absoluut!U237/Verdeelsleutels_absoluut!U$2</f>
        <v>3.074539806991614E-3</v>
      </c>
      <c r="X237">
        <f t="shared" si="17"/>
        <v>1.8779688229935195E-3</v>
      </c>
      <c r="Y237">
        <f t="shared" si="16"/>
        <v>3.5026746215289931E-3</v>
      </c>
      <c r="Z237">
        <v>0</v>
      </c>
    </row>
    <row r="238" spans="2:26">
      <c r="B238" t="str">
        <f>INDEX('ETLocal datasets'!B:C,MATCH(C238,'ETLocal datasets'!C:C,0),1)</f>
        <v>GM0757</v>
      </c>
      <c r="C238" t="str">
        <f>'ETLocal datasets'!C224</f>
        <v>Boxtel</v>
      </c>
      <c r="D238">
        <f>Verdeelsleutels_absoluut!D238/Verdeelsleutels_absoluut!D$2</f>
        <v>1.7791175792057972E-3</v>
      </c>
      <c r="E238">
        <f>Verdeelsleutels_absoluut!E238/Verdeelsleutels_absoluut!E$2</f>
        <v>1.2300701083186316E-3</v>
      </c>
      <c r="F238">
        <f>Verdeelsleutels_absoluut!F238/Verdeelsleutels_absoluut!F$2</f>
        <v>7.7662609498195209E-4</v>
      </c>
      <c r="G238">
        <f>Verdeelsleutels_absoluut!G238/Verdeelsleutels_absoluut!G$2</f>
        <v>1.5524867533050458E-3</v>
      </c>
      <c r="H238">
        <f>Verdeelsleutels_absoluut!H238/Verdeelsleutels_absoluut!H$2</f>
        <v>6.3062450928925862E-3</v>
      </c>
      <c r="I238">
        <f>Verdeelsleutels_absoluut!I238/Verdeelsleutels_absoluut!I$2</f>
        <v>4.6071699144947911E-4</v>
      </c>
      <c r="J238">
        <f t="shared" si="14"/>
        <v>2.3130880876390519E-3</v>
      </c>
      <c r="K238">
        <f t="shared" si="15"/>
        <v>7.4457712953192648E-4</v>
      </c>
      <c r="L238">
        <f>Verdeelsleutels_absoluut!J238/Verdeelsleutels_absoluut!J$2</f>
        <v>1.1971355160984889E-4</v>
      </c>
      <c r="M238">
        <f>Verdeelsleutels_absoluut!K238/Verdeelsleutels_absoluut!K$2</f>
        <v>4.861825370105011E-4</v>
      </c>
      <c r="N238">
        <f>Verdeelsleutels_absoluut!L238/Verdeelsleutels_absoluut!L$2</f>
        <v>1.5159162353779673E-3</v>
      </c>
      <c r="O238">
        <f>Verdeelsleutels_absoluut!M238/Verdeelsleutels_absoluut!M$2</f>
        <v>1.5887729691273643E-3</v>
      </c>
      <c r="P238">
        <f>Verdeelsleutels_absoluut!N238/Verdeelsleutels_absoluut!N$2</f>
        <v>1.5250332587040461E-3</v>
      </c>
      <c r="Q238">
        <f>Verdeelsleutels_absoluut!O238/Verdeelsleutels_absoluut!O$2</f>
        <v>3.7419052363231457E-3</v>
      </c>
      <c r="R238">
        <f>Verdeelsleutels_absoluut!P238/Verdeelsleutels_absoluut!P$2</f>
        <v>2.3565304297511968E-3</v>
      </c>
      <c r="S238">
        <f>Verdeelsleutels_absoluut!Q238/Verdeelsleutels_absoluut!Q$2</f>
        <v>3.22523989717552E-3</v>
      </c>
      <c r="T238">
        <f>Verdeelsleutels_absoluut!R238/Verdeelsleutels_absoluut!R$2</f>
        <v>1.4226100151745068E-3</v>
      </c>
      <c r="U238">
        <f>Verdeelsleutels_absoluut!S238/Verdeelsleutels_absoluut!S$2</f>
        <v>8.9611589765609687E-4</v>
      </c>
      <c r="V238">
        <f>Verdeelsleutels_absoluut!T238/Verdeelsleutels_absoluut!T$2</f>
        <v>1.7359570503150234E-3</v>
      </c>
      <c r="W238">
        <f>Verdeelsleutels_absoluut!U238/Verdeelsleutels_absoluut!U$2</f>
        <v>2.2525548714462983E-3</v>
      </c>
      <c r="X238">
        <f t="shared" si="17"/>
        <v>1.8887940650751723E-3</v>
      </c>
      <c r="Y238">
        <f t="shared" si="16"/>
        <v>3.0006607678239559E-3</v>
      </c>
      <c r="Z238">
        <v>0</v>
      </c>
    </row>
    <row r="239" spans="2:26">
      <c r="B239" t="str">
        <f>INDEX('ETLocal datasets'!B:C,MATCH(C239,'ETLocal datasets'!C:C,0),1)</f>
        <v>GM0758</v>
      </c>
      <c r="C239" t="str">
        <f>'ETLocal datasets'!C225</f>
        <v>Breda</v>
      </c>
      <c r="D239">
        <f>Verdeelsleutels_absoluut!D239/Verdeelsleutels_absoluut!D$2</f>
        <v>1.0639466830627624E-2</v>
      </c>
      <c r="E239">
        <f>Verdeelsleutels_absoluut!E239/Verdeelsleutels_absoluut!E$2</f>
        <v>1.8254034115866256E-3</v>
      </c>
      <c r="F239">
        <f>Verdeelsleutels_absoluut!F239/Verdeelsleutels_absoluut!F$2</f>
        <v>1.1886981882780576E-3</v>
      </c>
      <c r="G239">
        <f>Verdeelsleutels_absoluut!G239/Verdeelsleutels_absoluut!G$2</f>
        <v>1.1276800126270568E-3</v>
      </c>
      <c r="H239">
        <f>Verdeelsleutels_absoluut!H239/Verdeelsleutels_absoluut!H$2</f>
        <v>2.0434845582835599E-3</v>
      </c>
      <c r="I239">
        <f>Verdeelsleutels_absoluut!I239/Verdeelsleutels_absoluut!I$2</f>
        <v>0</v>
      </c>
      <c r="J239">
        <f t="shared" si="14"/>
        <v>1.2742087399320973E-3</v>
      </c>
      <c r="K239">
        <f t="shared" si="15"/>
        <v>2.9319680328303478E-4</v>
      </c>
      <c r="L239">
        <f>Verdeelsleutels_absoluut!J239/Verdeelsleutels_absoluut!J$2</f>
        <v>1.1175850852430907E-3</v>
      </c>
      <c r="M239">
        <f>Verdeelsleutels_absoluut!K239/Verdeelsleutels_absoluut!K$2</f>
        <v>2.6818509364011128E-3</v>
      </c>
      <c r="N239">
        <f>Verdeelsleutels_absoluut!L239/Verdeelsleutels_absoluut!L$2</f>
        <v>2.226775393150466E-3</v>
      </c>
      <c r="O239">
        <f>Verdeelsleutels_absoluut!M239/Verdeelsleutels_absoluut!M$2</f>
        <v>2.5130605365876126E-3</v>
      </c>
      <c r="P239">
        <f>Verdeelsleutels_absoluut!N239/Verdeelsleutels_absoluut!N$2</f>
        <v>8.2741166163730166E-3</v>
      </c>
      <c r="Q239">
        <f>Verdeelsleutels_absoluut!O239/Verdeelsleutels_absoluut!O$2</f>
        <v>3.9470214199900369E-3</v>
      </c>
      <c r="R239">
        <f>Verdeelsleutels_absoluut!P239/Verdeelsleutels_absoluut!P$2</f>
        <v>7.0485508389879546E-4</v>
      </c>
      <c r="S239">
        <f>Verdeelsleutels_absoluut!Q239/Verdeelsleutels_absoluut!Q$2</f>
        <v>2.7143108045536556E-3</v>
      </c>
      <c r="T239">
        <f>Verdeelsleutels_absoluut!R239/Verdeelsleutels_absoluut!R$2</f>
        <v>5.121396054628225E-3</v>
      </c>
      <c r="U239">
        <f>Verdeelsleutels_absoluut!S239/Verdeelsleutels_absoluut!S$2</f>
        <v>2.240289744140242E-3</v>
      </c>
      <c r="V239">
        <f>Verdeelsleutels_absoluut!T239/Verdeelsleutels_absoluut!T$2</f>
        <v>2.5734315378471914E-3</v>
      </c>
      <c r="W239">
        <f>Verdeelsleutels_absoluut!U239/Verdeelsleutels_absoluut!U$2</f>
        <v>7.4531903290310855E-3</v>
      </c>
      <c r="X239">
        <f t="shared" si="17"/>
        <v>7.8636534727020511E-3</v>
      </c>
      <c r="Y239">
        <f t="shared" si="16"/>
        <v>5.513674241074842E-3</v>
      </c>
      <c r="Z239">
        <v>0</v>
      </c>
    </row>
    <row r="240" spans="2:26">
      <c r="B240" t="str">
        <f>INDEX('ETLocal datasets'!B:C,MATCH(C240,'ETLocal datasets'!C:C,0),1)</f>
        <v>GM0762</v>
      </c>
      <c r="C240" t="str">
        <f>'ETLocal datasets'!C226</f>
        <v>Deurne</v>
      </c>
      <c r="D240">
        <f>Verdeelsleutels_absoluut!D240/Verdeelsleutels_absoluut!D$2</f>
        <v>1.8725665300113187E-3</v>
      </c>
      <c r="E240">
        <f>Verdeelsleutels_absoluut!E240/Verdeelsleutels_absoluut!E$2</f>
        <v>3.5034395360814467E-3</v>
      </c>
      <c r="F240">
        <f>Verdeelsleutels_absoluut!F240/Verdeelsleutels_absoluut!F$2</f>
        <v>1.1971955755435424E-3</v>
      </c>
      <c r="G240">
        <f>Verdeelsleutels_absoluut!G240/Verdeelsleutels_absoluut!G$2</f>
        <v>3.7128972312958641E-3</v>
      </c>
      <c r="H240">
        <f>Verdeelsleutels_absoluut!H240/Verdeelsleutels_absoluut!H$2</f>
        <v>3.3176942646296788E-2</v>
      </c>
      <c r="I240">
        <f>Verdeelsleutels_absoluut!I240/Verdeelsleutels_absoluut!I$2</f>
        <v>8.3003502358546619E-3</v>
      </c>
      <c r="J240">
        <f t="shared" si="14"/>
        <v>8.4271444976960121E-3</v>
      </c>
      <c r="K240">
        <f t="shared" si="15"/>
        <v>7.1076124546693743E-3</v>
      </c>
      <c r="L240">
        <f>Verdeelsleutels_absoluut!J240/Verdeelsleutels_absoluut!J$2</f>
        <v>3.3335390226194163E-3</v>
      </c>
      <c r="M240">
        <f>Verdeelsleutels_absoluut!K240/Verdeelsleutels_absoluut!K$2</f>
        <v>2.5764535668419213E-3</v>
      </c>
      <c r="N240">
        <f>Verdeelsleutels_absoluut!L240/Verdeelsleutels_absoluut!L$2</f>
        <v>4.9572704055702178E-3</v>
      </c>
      <c r="O240">
        <f>Verdeelsleutels_absoluut!M240/Verdeelsleutels_absoluut!M$2</f>
        <v>3.3559642930765183E-3</v>
      </c>
      <c r="P240">
        <f>Verdeelsleutels_absoluut!N240/Verdeelsleutels_absoluut!N$2</f>
        <v>9.409779681365391E-4</v>
      </c>
      <c r="Q240">
        <f>Verdeelsleutels_absoluut!O240/Verdeelsleutels_absoluut!O$2</f>
        <v>5.5381369590060655E-3</v>
      </c>
      <c r="R240">
        <f>Verdeelsleutels_absoluut!P240/Verdeelsleutels_absoluut!P$2</f>
        <v>3.3033506917048024E-3</v>
      </c>
      <c r="S240">
        <f>Verdeelsleutels_absoluut!Q240/Verdeelsleutels_absoluut!Q$2</f>
        <v>8.6219284379939649E-3</v>
      </c>
      <c r="T240">
        <f>Verdeelsleutels_absoluut!R240/Verdeelsleutels_absoluut!R$2</f>
        <v>0</v>
      </c>
      <c r="U240">
        <f>Verdeelsleutels_absoluut!S240/Verdeelsleutels_absoluut!S$2</f>
        <v>1.0081303848631089E-3</v>
      </c>
      <c r="V240">
        <f>Verdeelsleutels_absoluut!T240/Verdeelsleutels_absoluut!T$2</f>
        <v>3.5939302511314225E-3</v>
      </c>
      <c r="W240">
        <f>Verdeelsleutels_absoluut!U240/Verdeelsleutels_absoluut!U$2</f>
        <v>3.8649099373236485E-3</v>
      </c>
      <c r="X240">
        <f t="shared" si="17"/>
        <v>2.4029439527300939E-3</v>
      </c>
      <c r="Y240">
        <f t="shared" si="16"/>
        <v>4.2840597564956766E-3</v>
      </c>
      <c r="Z240">
        <v>0</v>
      </c>
    </row>
    <row r="241" spans="2:26">
      <c r="B241" t="str">
        <f>INDEX('ETLocal datasets'!B:C,MATCH(C241,'ETLocal datasets'!C:C,0),1)</f>
        <v>GM0765</v>
      </c>
      <c r="C241" t="str">
        <f>'ETLocal datasets'!C227</f>
        <v>Pekela</v>
      </c>
      <c r="D241">
        <f>Verdeelsleutels_absoluut!D241/Verdeelsleutels_absoluut!D$2</f>
        <v>7.0674023847593613E-4</v>
      </c>
      <c r="E241">
        <f>Verdeelsleutels_absoluut!E241/Verdeelsleutels_absoluut!E$2</f>
        <v>2.5115491194366338E-3</v>
      </c>
      <c r="F241">
        <f>Verdeelsleutels_absoluut!F241/Verdeelsleutels_absoluut!F$2</f>
        <v>2.4703849965801309E-4</v>
      </c>
      <c r="G241">
        <f>Verdeelsleutels_absoluut!G241/Verdeelsleutels_absoluut!G$2</f>
        <v>1.0099179118005024E-3</v>
      </c>
      <c r="H241">
        <f>Verdeelsleutels_absoluut!H241/Verdeelsleutels_absoluut!H$2</f>
        <v>1.5290065108917734E-4</v>
      </c>
      <c r="I241">
        <f>Verdeelsleutels_absoluut!I241/Verdeelsleutels_absoluut!I$2</f>
        <v>0</v>
      </c>
      <c r="J241">
        <f t="shared" si="14"/>
        <v>8.7279515008669036E-4</v>
      </c>
      <c r="K241">
        <f t="shared" si="15"/>
        <v>2.6257865706813066E-4</v>
      </c>
      <c r="L241">
        <f>Verdeelsleutels_absoluut!J241/Verdeelsleutels_absoluut!J$2</f>
        <v>3.4793914254780756E-3</v>
      </c>
      <c r="M241">
        <f>Verdeelsleutels_absoluut!K241/Verdeelsleutels_absoluut!K$2</f>
        <v>5.0352849908528964E-4</v>
      </c>
      <c r="N241">
        <f>Verdeelsleutels_absoluut!L241/Verdeelsleutels_absoluut!L$2</f>
        <v>3.9390717491550606E-3</v>
      </c>
      <c r="O241">
        <f>Verdeelsleutels_absoluut!M241/Verdeelsleutels_absoluut!M$2</f>
        <v>1.79446831553845E-3</v>
      </c>
      <c r="P241">
        <f>Verdeelsleutels_absoluut!N241/Verdeelsleutels_absoluut!N$2</f>
        <v>1.0383205165644569E-3</v>
      </c>
      <c r="Q241">
        <f>Verdeelsleutels_absoluut!O241/Verdeelsleutels_absoluut!O$2</f>
        <v>4.1609282972426522E-4</v>
      </c>
      <c r="R241">
        <f>Verdeelsleutels_absoluut!P241/Verdeelsleutels_absoluut!P$2</f>
        <v>0</v>
      </c>
      <c r="S241">
        <f>Verdeelsleutels_absoluut!Q241/Verdeelsleutels_absoluut!Q$2</f>
        <v>0</v>
      </c>
      <c r="T241">
        <f>Verdeelsleutels_absoluut!R241/Verdeelsleutels_absoluut!R$2</f>
        <v>4.7420333839150229E-4</v>
      </c>
      <c r="U241">
        <f>Verdeelsleutels_absoluut!S241/Verdeelsleutels_absoluut!S$2</f>
        <v>4.5739248942863275E-4</v>
      </c>
      <c r="V241">
        <f>Verdeelsleutels_absoluut!T241/Verdeelsleutels_absoluut!T$2</f>
        <v>2.9949418759428519E-4</v>
      </c>
      <c r="W241">
        <f>Verdeelsleutels_absoluut!U241/Verdeelsleutels_absoluut!U$2</f>
        <v>1.1381329876781296E-3</v>
      </c>
      <c r="X241">
        <f t="shared" si="17"/>
        <v>1.0882267521212933E-3</v>
      </c>
      <c r="Y241">
        <f t="shared" si="16"/>
        <v>6.8494639868307643E-4</v>
      </c>
      <c r="Z241">
        <v>0</v>
      </c>
    </row>
    <row r="242" spans="2:26">
      <c r="B242" t="str">
        <f>INDEX('ETLocal datasets'!B:C,MATCH(C242,'ETLocal datasets'!C:C,0),1)</f>
        <v>GM0766</v>
      </c>
      <c r="C242" t="str">
        <f>'ETLocal datasets'!C228</f>
        <v>Dongen</v>
      </c>
      <c r="D242">
        <f>Verdeelsleutels_absoluut!D242/Verdeelsleutels_absoluut!D$2</f>
        <v>1.5073923327768636E-3</v>
      </c>
      <c r="E242">
        <f>Verdeelsleutels_absoluut!E242/Verdeelsleutels_absoluut!E$2</f>
        <v>1.0107665488133639E-3</v>
      </c>
      <c r="F242">
        <f>Verdeelsleutels_absoluut!F242/Verdeelsleutels_absoluut!F$2</f>
        <v>4.7599994138119078E-4</v>
      </c>
      <c r="G242">
        <f>Verdeelsleutels_absoluut!G242/Verdeelsleutels_absoluut!G$2</f>
        <v>1.0715734619714732E-3</v>
      </c>
      <c r="H242">
        <f>Verdeelsleutels_absoluut!H242/Verdeelsleutels_absoluut!H$2</f>
        <v>2.5972960362138382E-3</v>
      </c>
      <c r="I242">
        <f>Verdeelsleutels_absoluut!I242/Verdeelsleutels_absoluut!I$2</f>
        <v>0</v>
      </c>
      <c r="J242">
        <f t="shared" si="14"/>
        <v>1.3156890738502515E-3</v>
      </c>
      <c r="K242">
        <f t="shared" si="15"/>
        <v>2.7860910011258302E-4</v>
      </c>
      <c r="L242">
        <f>Verdeelsleutels_absoluut!J242/Verdeelsleutels_absoluut!J$2</f>
        <v>7.6584447049311605E-4</v>
      </c>
      <c r="M242">
        <f>Verdeelsleutels_absoluut!K242/Verdeelsleutels_absoluut!K$2</f>
        <v>2.5260676770056311E-3</v>
      </c>
      <c r="N242">
        <f>Verdeelsleutels_absoluut!L242/Verdeelsleutels_absoluut!L$2</f>
        <v>1.3478775462445912E-3</v>
      </c>
      <c r="O242">
        <f>Verdeelsleutels_absoluut!M242/Verdeelsleutels_absoluut!M$2</f>
        <v>9.0014072244677299E-4</v>
      </c>
      <c r="P242">
        <f>Verdeelsleutels_absoluut!N242/Verdeelsleutels_absoluut!N$2</f>
        <v>9.409779681365391E-4</v>
      </c>
      <c r="Q242">
        <f>Verdeelsleutels_absoluut!O242/Verdeelsleutels_absoluut!O$2</f>
        <v>1.1427901661441088E-4</v>
      </c>
      <c r="R242">
        <f>Verdeelsleutels_absoluut!P242/Verdeelsleutels_absoluut!P$2</f>
        <v>0</v>
      </c>
      <c r="S242">
        <f>Verdeelsleutels_absoluut!Q242/Verdeelsleutels_absoluut!Q$2</f>
        <v>0</v>
      </c>
      <c r="T242">
        <f>Verdeelsleutels_absoluut!R242/Verdeelsleutels_absoluut!R$2</f>
        <v>0</v>
      </c>
      <c r="U242">
        <f>Verdeelsleutels_absoluut!S242/Verdeelsleutels_absoluut!S$2</f>
        <v>3.0803983981928331E-4</v>
      </c>
      <c r="V242">
        <f>Verdeelsleutels_absoluut!T242/Verdeelsleutels_absoluut!T$2</f>
        <v>1.8302422575206318E-4</v>
      </c>
      <c r="W242">
        <f>Verdeelsleutels_absoluut!U242/Verdeelsleutels_absoluut!U$2</f>
        <v>1.3357255202611383E-3</v>
      </c>
      <c r="X242">
        <f t="shared" si="17"/>
        <v>1.1383517441988387E-3</v>
      </c>
      <c r="Y242">
        <f t="shared" si="16"/>
        <v>5.2390810764818205E-4</v>
      </c>
      <c r="Z242">
        <v>0</v>
      </c>
    </row>
    <row r="243" spans="2:26">
      <c r="B243" t="str">
        <f>INDEX('ETLocal datasets'!B:C,MATCH(C243,'ETLocal datasets'!C:C,0),1)</f>
        <v>GM0770</v>
      </c>
      <c r="C243" t="str">
        <f>'ETLocal datasets'!C229</f>
        <v>Eersel</v>
      </c>
      <c r="D243">
        <f>Verdeelsleutels_absoluut!D243/Verdeelsleutels_absoluut!D$2</f>
        <v>1.1057643652591404E-3</v>
      </c>
      <c r="E243">
        <f>Verdeelsleutels_absoluut!E243/Verdeelsleutels_absoluut!E$2</f>
        <v>2.561459467704948E-3</v>
      </c>
      <c r="F243">
        <f>Verdeelsleutels_absoluut!F243/Verdeelsleutels_absoluut!F$2</f>
        <v>7.223364193718316E-4</v>
      </c>
      <c r="G243">
        <f>Verdeelsleutels_absoluut!G243/Verdeelsleutels_absoluut!G$2</f>
        <v>4.0143928716319111E-3</v>
      </c>
      <c r="H243">
        <f>Verdeelsleutels_absoluut!H243/Verdeelsleutels_absoluut!H$2</f>
        <v>6.4510856147730559E-3</v>
      </c>
      <c r="I243">
        <f>Verdeelsleutels_absoluut!I243/Verdeelsleutels_absoluut!I$2</f>
        <v>9.3159938991885481E-3</v>
      </c>
      <c r="J243">
        <f t="shared" si="14"/>
        <v>4.4042637105344944E-3</v>
      </c>
      <c r="K243">
        <f t="shared" si="15"/>
        <v>7.9375776320238216E-3</v>
      </c>
      <c r="L243">
        <f>Verdeelsleutels_absoluut!J243/Verdeelsleutels_absoluut!J$2</f>
        <v>9.6361650939393311E-4</v>
      </c>
      <c r="M243">
        <f>Verdeelsleutels_absoluut!K243/Verdeelsleutels_absoluut!K$2</f>
        <v>2.9694635075649869E-3</v>
      </c>
      <c r="N243">
        <f>Verdeelsleutels_absoluut!L243/Verdeelsleutels_absoluut!L$2</f>
        <v>3.720822443264285E-3</v>
      </c>
      <c r="O243">
        <f>Verdeelsleutels_absoluut!M243/Verdeelsleutels_absoluut!M$2</f>
        <v>2.2568356811668469E-3</v>
      </c>
      <c r="P243">
        <f>Verdeelsleutels_absoluut!N243/Verdeelsleutels_absoluut!N$2</f>
        <v>1.2330056134202928E-3</v>
      </c>
      <c r="Q243">
        <f>Verdeelsleutels_absoluut!O243/Verdeelsleutels_absoluut!O$2</f>
        <v>5.9395786327541243E-3</v>
      </c>
      <c r="R243">
        <f>Verdeelsleutels_absoluut!P243/Verdeelsleutels_absoluut!P$2</f>
        <v>2.945663037188996E-4</v>
      </c>
      <c r="S243">
        <f>Verdeelsleutels_absoluut!Q243/Verdeelsleutels_absoluut!Q$2</f>
        <v>3.6723028532196518E-4</v>
      </c>
      <c r="T243">
        <f>Verdeelsleutels_absoluut!R243/Verdeelsleutels_absoluut!R$2</f>
        <v>5.2162367223065253E-3</v>
      </c>
      <c r="U243">
        <f>Verdeelsleutels_absoluut!S243/Verdeelsleutels_absoluut!S$2</f>
        <v>2.8937075861811462E-4</v>
      </c>
      <c r="V243">
        <f>Verdeelsleutels_absoluut!T243/Verdeelsleutels_absoluut!T$2</f>
        <v>6.0453456384772382E-4</v>
      </c>
      <c r="W243">
        <f>Verdeelsleutels_absoluut!U243/Verdeelsleutels_absoluut!U$2</f>
        <v>2.0707697414699302E-3</v>
      </c>
      <c r="X243">
        <f t="shared" si="17"/>
        <v>1.6518876774451116E-3</v>
      </c>
      <c r="Y243">
        <f t="shared" si="16"/>
        <v>4.2245022506305187E-3</v>
      </c>
      <c r="Z243">
        <v>0</v>
      </c>
    </row>
    <row r="244" spans="2:26">
      <c r="B244" t="str">
        <f>INDEX('ETLocal datasets'!B:C,MATCH(C244,'ETLocal datasets'!C:C,0),1)</f>
        <v>GM0772</v>
      </c>
      <c r="C244" t="str">
        <f>'ETLocal datasets'!C230</f>
        <v>Eindhoven</v>
      </c>
      <c r="D244">
        <f>Verdeelsleutels_absoluut!D244/Verdeelsleutels_absoluut!D$2</f>
        <v>1.3403530565010873E-2</v>
      </c>
      <c r="E244">
        <f>Verdeelsleutels_absoluut!E244/Verdeelsleutels_absoluut!E$2</f>
        <v>1.7326117840390652E-4</v>
      </c>
      <c r="F244">
        <f>Verdeelsleutels_absoluut!F244/Verdeelsleutels_absoluut!F$2</f>
        <v>2.0471244329602799E-4</v>
      </c>
      <c r="G244">
        <f>Verdeelsleutels_absoluut!G244/Verdeelsleutels_absoluut!G$2</f>
        <v>2.7744997576936879E-5</v>
      </c>
      <c r="H244">
        <f>Verdeelsleutels_absoluut!H244/Verdeelsleutels_absoluut!H$2</f>
        <v>4.3282893850758164E-5</v>
      </c>
      <c r="I244">
        <f>Verdeelsleutels_absoluut!I244/Verdeelsleutels_absoluut!I$2</f>
        <v>1.6497262634987951E-5</v>
      </c>
      <c r="J244">
        <f t="shared" si="14"/>
        <v>3.0231060980748282E-5</v>
      </c>
      <c r="K244">
        <f t="shared" si="15"/>
        <v>1.9421673719894674E-5</v>
      </c>
      <c r="L244">
        <f>Verdeelsleutels_absoluut!J244/Verdeelsleutels_absoluut!J$2</f>
        <v>8.2832706697143698E-5</v>
      </c>
      <c r="M244">
        <f>Verdeelsleutels_absoluut!K244/Verdeelsleutels_absoluut!K$2</f>
        <v>0</v>
      </c>
      <c r="N244">
        <f>Verdeelsleutels_absoluut!L244/Verdeelsleutels_absoluut!L$2</f>
        <v>1.5343464636001565E-4</v>
      </c>
      <c r="O244">
        <f>Verdeelsleutels_absoluut!M244/Verdeelsleutels_absoluut!M$2</f>
        <v>5.6253205605466484E-4</v>
      </c>
      <c r="P244">
        <f>Verdeelsleutels_absoluut!N244/Verdeelsleutels_absoluut!N$2</f>
        <v>1.7034945974885623E-2</v>
      </c>
      <c r="Q244">
        <f>Verdeelsleutels_absoluut!O244/Verdeelsleutels_absoluut!O$2</f>
        <v>2.6606499252791044E-3</v>
      </c>
      <c r="R244">
        <f>Verdeelsleutels_absoluut!P244/Verdeelsleutels_absoluut!P$2</f>
        <v>3.6820787964862446E-4</v>
      </c>
      <c r="S244">
        <f>Verdeelsleutels_absoluut!Q244/Verdeelsleutels_absoluut!Q$2</f>
        <v>6.865609682106305E-4</v>
      </c>
      <c r="T244">
        <f>Verdeelsleutels_absoluut!R244/Verdeelsleutels_absoluut!R$2</f>
        <v>3.4142640364188165E-3</v>
      </c>
      <c r="U244">
        <f>Verdeelsleutels_absoluut!S244/Verdeelsleutels_absoluut!S$2</f>
        <v>8.3077411345200641E-4</v>
      </c>
      <c r="V244">
        <f>Verdeelsleutels_absoluut!T244/Verdeelsleutels_absoluut!T$2</f>
        <v>9.317596947377762E-4</v>
      </c>
      <c r="W244">
        <f>Verdeelsleutels_absoluut!U244/Verdeelsleutels_absoluut!U$2</f>
        <v>7.3583459133912408E-3</v>
      </c>
      <c r="X244">
        <f t="shared" si="17"/>
        <v>1.2196645944138431E-2</v>
      </c>
      <c r="Y244">
        <f t="shared" si="16"/>
        <v>6.4750483328228359E-3</v>
      </c>
      <c r="Z244">
        <v>0</v>
      </c>
    </row>
    <row r="245" spans="2:26">
      <c r="B245" t="str">
        <f>INDEX('ETLocal datasets'!B:C,MATCH(C245,'ETLocal datasets'!C:C,0),1)</f>
        <v>GM0777</v>
      </c>
      <c r="C245" t="str">
        <f>'ETLocal datasets'!C231</f>
        <v>Etten-Leur</v>
      </c>
      <c r="D245">
        <f>Verdeelsleutels_absoluut!D245/Verdeelsleutels_absoluut!D$2</f>
        <v>2.5329005402853796E-3</v>
      </c>
      <c r="E245">
        <f>Verdeelsleutels_absoluut!E245/Verdeelsleutels_absoluut!E$2</f>
        <v>1.4209350612703813E-3</v>
      </c>
      <c r="F245">
        <f>Verdeelsleutels_absoluut!F245/Verdeelsleutels_absoluut!F$2</f>
        <v>7.0895413133754818E-4</v>
      </c>
      <c r="G245">
        <f>Verdeelsleutels_absoluut!G245/Verdeelsleutels_absoluut!G$2</f>
        <v>1.236810336429675E-3</v>
      </c>
      <c r="H245">
        <f>Verdeelsleutels_absoluut!H245/Verdeelsleutels_absoluut!H$2</f>
        <v>2.9639513139179327E-3</v>
      </c>
      <c r="I245">
        <f>Verdeelsleutels_absoluut!I245/Verdeelsleutels_absoluut!I$2</f>
        <v>3.9638797796217294E-4</v>
      </c>
      <c r="J245">
        <f t="shared" si="14"/>
        <v>1.5131528928277963E-3</v>
      </c>
      <c r="K245">
        <f t="shared" si="15"/>
        <v>6.1489779116372339E-4</v>
      </c>
      <c r="L245">
        <f>Verdeelsleutels_absoluut!J245/Verdeelsleutels_absoluut!J$2</f>
        <v>5.1931571590673224E-4</v>
      </c>
      <c r="M245">
        <f>Verdeelsleutels_absoluut!K245/Verdeelsleutels_absoluut!K$2</f>
        <v>2.5103737113189176E-3</v>
      </c>
      <c r="N245">
        <f>Verdeelsleutels_absoluut!L245/Verdeelsleutels_absoluut!L$2</f>
        <v>1.8697600217408468E-3</v>
      </c>
      <c r="O245">
        <f>Verdeelsleutels_absoluut!M245/Verdeelsleutels_absoluut!M$2</f>
        <v>1.7121901769740157E-3</v>
      </c>
      <c r="P245">
        <f>Verdeelsleutels_absoluut!N245/Verdeelsleutels_absoluut!N$2</f>
        <v>2.563353775268503E-3</v>
      </c>
      <c r="Q245">
        <f>Verdeelsleutels_absoluut!O245/Verdeelsleutels_absoluut!O$2</f>
        <v>4.9227884080053918E-4</v>
      </c>
      <c r="R245">
        <f>Verdeelsleutels_absoluut!P245/Verdeelsleutels_absoluut!P$2</f>
        <v>9.4682026195360577E-5</v>
      </c>
      <c r="S245">
        <f>Verdeelsleutels_absoluut!Q245/Verdeelsleutels_absoluut!Q$2</f>
        <v>4.3109642189969824E-4</v>
      </c>
      <c r="T245">
        <f>Verdeelsleutels_absoluut!R245/Verdeelsleutels_absoluut!R$2</f>
        <v>6.6388467374810321E-4</v>
      </c>
      <c r="U245">
        <f>Verdeelsleutels_absoluut!S245/Verdeelsleutels_absoluut!S$2</f>
        <v>5.1339973303213878E-4</v>
      </c>
      <c r="V245">
        <f>Verdeelsleutels_absoluut!T245/Verdeelsleutels_absoluut!T$2</f>
        <v>4.9361079066465529E-4</v>
      </c>
      <c r="W245">
        <f>Verdeelsleutels_absoluut!U245/Verdeelsleutels_absoluut!U$2</f>
        <v>2.2920733779629001E-3</v>
      </c>
      <c r="X245">
        <f t="shared" si="17"/>
        <v>2.4277135766157015E-3</v>
      </c>
      <c r="Y245">
        <f t="shared" si="16"/>
        <v>1.2664527351266041E-3</v>
      </c>
      <c r="Z245">
        <v>0</v>
      </c>
    </row>
    <row r="246" spans="2:26">
      <c r="B246" t="str">
        <f>INDEX('ETLocal datasets'!B:C,MATCH(C246,'ETLocal datasets'!C:C,0),1)</f>
        <v>GM0779</v>
      </c>
      <c r="C246" t="str">
        <f>'ETLocal datasets'!C232</f>
        <v>Geertruidenberg</v>
      </c>
      <c r="D246">
        <f>Verdeelsleutels_absoluut!D246/Verdeelsleutels_absoluut!D$2</f>
        <v>1.2449251867373314E-3</v>
      </c>
      <c r="E246">
        <f>Verdeelsleutels_absoluut!E246/Verdeelsleutels_absoluut!E$2</f>
        <v>8.3850063681498914E-4</v>
      </c>
      <c r="F246">
        <f>Verdeelsleutels_absoluut!F246/Verdeelsleutels_absoluut!F$2</f>
        <v>5.0441719345836321E-4</v>
      </c>
      <c r="G246">
        <f>Verdeelsleutels_absoluut!G246/Verdeelsleutels_absoluut!G$2</f>
        <v>1.0678741289612149E-3</v>
      </c>
      <c r="H246">
        <f>Verdeelsleutels_absoluut!H246/Verdeelsleutels_absoluut!H$2</f>
        <v>1.0811857320559962E-3</v>
      </c>
      <c r="I246">
        <f>Verdeelsleutels_absoluut!I246/Verdeelsleutels_absoluut!I$2</f>
        <v>3.5404259801490295E-3</v>
      </c>
      <c r="J246">
        <f t="shared" si="14"/>
        <v>1.0700039854563798E-3</v>
      </c>
      <c r="K246">
        <f t="shared" si="15"/>
        <v>2.8975624988401977E-3</v>
      </c>
      <c r="L246">
        <f>Verdeelsleutels_absoluut!J246/Verdeelsleutels_absoluut!J$2</f>
        <v>7.3326042304596871E-4</v>
      </c>
      <c r="M246">
        <f>Verdeelsleutels_absoluut!K246/Verdeelsleutels_absoluut!K$2</f>
        <v>1.6695075497886931E-3</v>
      </c>
      <c r="N246">
        <f>Verdeelsleutels_absoluut!L246/Verdeelsleutels_absoluut!L$2</f>
        <v>1.049103171172925E-3</v>
      </c>
      <c r="O246">
        <f>Verdeelsleutels_absoluut!M246/Verdeelsleutels_absoluut!M$2</f>
        <v>7.0383581576314983E-4</v>
      </c>
      <c r="P246">
        <f>Verdeelsleutels_absoluut!N246/Verdeelsleutels_absoluut!N$2</f>
        <v>1.7846133878451605E-3</v>
      </c>
      <c r="Q246">
        <f>Verdeelsleutels_absoluut!O246/Verdeelsleutels_absoluut!O$2</f>
        <v>1.0255809183344566E-4</v>
      </c>
      <c r="R246">
        <f>Verdeelsleutels_absoluut!P246/Verdeelsleutels_absoluut!P$2</f>
        <v>0</v>
      </c>
      <c r="S246">
        <f>Verdeelsleutels_absoluut!Q246/Verdeelsleutels_absoluut!Q$2</f>
        <v>5.5882869505516439E-4</v>
      </c>
      <c r="T246">
        <f>Verdeelsleutels_absoluut!R246/Verdeelsleutels_absoluut!R$2</f>
        <v>2.5606980273141125E-3</v>
      </c>
      <c r="U246">
        <f>Verdeelsleutels_absoluut!S246/Verdeelsleutels_absoluut!S$2</f>
        <v>1.6615482269040128E-3</v>
      </c>
      <c r="V246">
        <f>Verdeelsleutels_absoluut!T246/Verdeelsleutels_absoluut!T$2</f>
        <v>1.3310852781968231E-3</v>
      </c>
      <c r="W246">
        <f>Verdeelsleutels_absoluut!U246/Verdeelsleutels_absoluut!U$2</f>
        <v>1.14603668898145E-3</v>
      </c>
      <c r="X246">
        <f t="shared" si="17"/>
        <v>1.4653250384133053E-3</v>
      </c>
      <c r="Y246">
        <f t="shared" si="16"/>
        <v>6.4766487046538949E-4</v>
      </c>
      <c r="Z246">
        <v>0</v>
      </c>
    </row>
    <row r="247" spans="2:26">
      <c r="B247" t="str">
        <f>INDEX('ETLocal datasets'!B:C,MATCH(C247,'ETLocal datasets'!C:C,0),1)</f>
        <v>GM0784</v>
      </c>
      <c r="C247" t="str">
        <f>'ETLocal datasets'!C233</f>
        <v>Gilze en Rijen</v>
      </c>
      <c r="D247">
        <f>Verdeelsleutels_absoluut!D247/Verdeelsleutels_absoluut!D$2</f>
        <v>1.5293803212016921E-3</v>
      </c>
      <c r="E247">
        <f>Verdeelsleutels_absoluut!E247/Verdeelsleutels_absoluut!E$2</f>
        <v>1.7378991368184528E-3</v>
      </c>
      <c r="F247">
        <f>Verdeelsleutels_absoluut!F247/Verdeelsleutels_absoluut!F$2</f>
        <v>9.7370405264530688E-4</v>
      </c>
      <c r="G247">
        <f>Verdeelsleutels_absoluut!G247/Verdeelsleutels_absoluut!G$2</f>
        <v>2.6838660989423608E-3</v>
      </c>
      <c r="H247">
        <f>Verdeelsleutels_absoluut!H247/Verdeelsleutels_absoluut!H$2</f>
        <v>2.274407260113024E-3</v>
      </c>
      <c r="I247">
        <f>Verdeelsleutels_absoluut!I247/Verdeelsleutels_absoluut!I$2</f>
        <v>4.3508849394602528E-3</v>
      </c>
      <c r="J247">
        <f t="shared" si="14"/>
        <v>2.6183526847296666E-3</v>
      </c>
      <c r="K247">
        <f t="shared" si="15"/>
        <v>3.9174600409256008E-3</v>
      </c>
      <c r="L247">
        <f>Verdeelsleutels_absoluut!J247/Verdeelsleutels_absoluut!J$2</f>
        <v>6.207678782879602E-4</v>
      </c>
      <c r="M247">
        <f>Verdeelsleutels_absoluut!K247/Verdeelsleutels_absoluut!K$2</f>
        <v>1.2931827725851861E-3</v>
      </c>
      <c r="N247">
        <f>Verdeelsleutels_absoluut!L247/Verdeelsleutels_absoluut!L$2</f>
        <v>2.2196393267953011E-3</v>
      </c>
      <c r="O247">
        <f>Verdeelsleutels_absoluut!M247/Verdeelsleutels_absoluut!M$2</f>
        <v>1.6518230644403276E-3</v>
      </c>
      <c r="P247">
        <f>Verdeelsleutels_absoluut!N247/Verdeelsleutels_absoluut!N$2</f>
        <v>1.2979006457055711E-4</v>
      </c>
      <c r="Q247">
        <f>Verdeelsleutels_absoluut!O247/Verdeelsleutels_absoluut!O$2</f>
        <v>4.1902306091950656E-3</v>
      </c>
      <c r="R247">
        <f>Verdeelsleutels_absoluut!P247/Verdeelsleutels_absoluut!P$2</f>
        <v>8.9421913628951659E-4</v>
      </c>
      <c r="S247">
        <f>Verdeelsleutels_absoluut!Q247/Verdeelsleutels_absoluut!Q$2</f>
        <v>1.2773227315546613E-4</v>
      </c>
      <c r="T247">
        <f>Verdeelsleutels_absoluut!R247/Verdeelsleutels_absoluut!R$2</f>
        <v>1.4226100151745068E-3</v>
      </c>
      <c r="U247">
        <f>Verdeelsleutels_absoluut!S247/Verdeelsleutels_absoluut!S$2</f>
        <v>1.2134902780759646E-4</v>
      </c>
      <c r="V247">
        <f>Verdeelsleutels_absoluut!T247/Verdeelsleutels_absoluut!T$2</f>
        <v>1.9966279172952347E-4</v>
      </c>
      <c r="W247">
        <f>Verdeelsleutels_absoluut!U247/Verdeelsleutels_absoluut!U$2</f>
        <v>1.8494661049769606E-3</v>
      </c>
      <c r="X247">
        <f t="shared" si="17"/>
        <v>9.8962808477375897E-4</v>
      </c>
      <c r="Y247">
        <f t="shared" si="16"/>
        <v>2.9099895994265431E-3</v>
      </c>
      <c r="Z247">
        <v>0</v>
      </c>
    </row>
    <row r="248" spans="2:26">
      <c r="B248" t="str">
        <f>INDEX('ETLocal datasets'!B:C,MATCH(C248,'ETLocal datasets'!C:C,0),1)</f>
        <v>GM0785</v>
      </c>
      <c r="C248" t="str">
        <f>'ETLocal datasets'!C234</f>
        <v>Goirle</v>
      </c>
      <c r="D248">
        <f>Verdeelsleutels_absoluut!D248/Verdeelsleutels_absoluut!D$2</f>
        <v>1.3767373910314352E-3</v>
      </c>
      <c r="E248">
        <f>Verdeelsleutels_absoluut!E248/Verdeelsleutels_absoluut!E$2</f>
        <v>7.8963079433427635E-4</v>
      </c>
      <c r="F248">
        <f>Verdeelsleutels_absoluut!F248/Verdeelsleutels_absoluut!F$2</f>
        <v>3.258989336261622E-4</v>
      </c>
      <c r="G248">
        <f>Verdeelsleutels_absoluut!G248/Verdeelsleutels_absoluut!G$2</f>
        <v>1.2836685545596128E-3</v>
      </c>
      <c r="H248">
        <f>Verdeelsleutels_absoluut!H248/Verdeelsleutels_absoluut!H$2</f>
        <v>9.9631257148830856E-4</v>
      </c>
      <c r="I248">
        <f>Verdeelsleutels_absoluut!I248/Verdeelsleutels_absoluut!I$2</f>
        <v>2.2969241874585189E-3</v>
      </c>
      <c r="J248">
        <f t="shared" si="14"/>
        <v>1.237691597268204E-3</v>
      </c>
      <c r="K248">
        <f t="shared" si="15"/>
        <v>2.0334777229048034E-3</v>
      </c>
      <c r="L248">
        <f>Verdeelsleutels_absoluut!J248/Verdeelsleutels_absoluut!J$2</f>
        <v>3.0626617490615377E-4</v>
      </c>
      <c r="M248">
        <f>Verdeelsleutels_absoluut!K248/Verdeelsleutels_absoluut!K$2</f>
        <v>8.8447886617540696E-4</v>
      </c>
      <c r="N248">
        <f>Verdeelsleutels_absoluut!L248/Verdeelsleutels_absoluut!L$2</f>
        <v>1.0819622674129862E-3</v>
      </c>
      <c r="O248">
        <f>Verdeelsleutels_absoluut!M248/Verdeelsleutels_absoluut!M$2</f>
        <v>1.0651441633721874E-3</v>
      </c>
      <c r="P248">
        <f>Verdeelsleutels_absoluut!N248/Verdeelsleutels_absoluut!N$2</f>
        <v>9.7342548427917838E-4</v>
      </c>
      <c r="Q248">
        <f>Verdeelsleutels_absoluut!O248/Verdeelsleutels_absoluut!O$2</f>
        <v>2.3441849561930436E-3</v>
      </c>
      <c r="R248">
        <f>Verdeelsleutels_absoluut!P248/Verdeelsleutels_absoluut!P$2</f>
        <v>1.9567618747041186E-3</v>
      </c>
      <c r="S248">
        <f>Verdeelsleutels_absoluut!Q248/Verdeelsleutels_absoluut!Q$2</f>
        <v>1.6764860851654932E-3</v>
      </c>
      <c r="T248">
        <f>Verdeelsleutels_absoluut!R248/Verdeelsleutels_absoluut!R$2</f>
        <v>0</v>
      </c>
      <c r="U248">
        <f>Verdeelsleutels_absoluut!S248/Verdeelsleutels_absoluut!S$2</f>
        <v>2.3336351501460856E-4</v>
      </c>
      <c r="V248">
        <f>Verdeelsleutels_absoluut!T248/Verdeelsleutels_absoluut!T$2</f>
        <v>7.2100452568994592E-4</v>
      </c>
      <c r="W248">
        <f>Verdeelsleutels_absoluut!U248/Verdeelsleutels_absoluut!U$2</f>
        <v>1.398955130687701E-3</v>
      </c>
      <c r="X248">
        <f t="shared" si="17"/>
        <v>1.1861903074834397E-3</v>
      </c>
      <c r="Y248">
        <f t="shared" si="16"/>
        <v>1.880987096709202E-3</v>
      </c>
      <c r="Z248">
        <v>0</v>
      </c>
    </row>
    <row r="249" spans="2:26">
      <c r="B249" t="str">
        <f>INDEX('ETLocal datasets'!B:C,MATCH(C249,'ETLocal datasets'!C:C,0),1)</f>
        <v>GM0786</v>
      </c>
      <c r="C249" t="str">
        <f>'ETLocal datasets'!C235</f>
        <v>Grave</v>
      </c>
      <c r="D249">
        <f>Verdeelsleutels_absoluut!D249/Verdeelsleutels_absoluut!D$2</f>
        <v>7.2230541975561743E-4</v>
      </c>
      <c r="E249">
        <f>Verdeelsleutels_absoluut!E249/Verdeelsleutels_absoluut!E$2</f>
        <v>8.8918570950124575E-4</v>
      </c>
      <c r="F249">
        <f>Verdeelsleutels_absoluut!F249/Verdeelsleutels_absoluut!F$2</f>
        <v>3.3757004384622579E-4</v>
      </c>
      <c r="G249">
        <f>Verdeelsleutels_absoluut!G249/Verdeelsleutels_absoluut!G$2</f>
        <v>1.1276800126270568E-3</v>
      </c>
      <c r="H249">
        <f>Verdeelsleutels_absoluut!H249/Verdeelsleutels_absoluut!H$2</f>
        <v>2.6671773564533306E-3</v>
      </c>
      <c r="I249">
        <f>Verdeelsleutels_absoluut!I249/Verdeelsleutels_absoluut!I$2</f>
        <v>1.0252533188187668E-3</v>
      </c>
      <c r="J249">
        <f t="shared" si="14"/>
        <v>1.3739995876392605E-3</v>
      </c>
      <c r="K249">
        <f t="shared" si="15"/>
        <v>1.0518842592089222E-3</v>
      </c>
      <c r="L249">
        <f>Verdeelsleutels_absoluut!J249/Verdeelsleutels_absoluut!J$2</f>
        <v>4.2669585942692898E-4</v>
      </c>
      <c r="M249">
        <f>Verdeelsleutels_absoluut!K249/Verdeelsleutels_absoluut!K$2</f>
        <v>3.2626928664483169E-4</v>
      </c>
      <c r="N249">
        <f>Verdeelsleutels_absoluut!L249/Verdeelsleutels_absoluut!L$2</f>
        <v>1.23691816822856E-3</v>
      </c>
      <c r="O249">
        <f>Verdeelsleutels_absoluut!M249/Verdeelsleutels_absoluut!M$2</f>
        <v>9.126613087500565E-4</v>
      </c>
      <c r="P249">
        <f>Verdeelsleutels_absoluut!N249/Verdeelsleutels_absoluut!N$2</f>
        <v>1.2330056134202928E-3</v>
      </c>
      <c r="Q249">
        <f>Verdeelsleutels_absoluut!O249/Verdeelsleutels_absoluut!O$2</f>
        <v>6.2706947578163919E-4</v>
      </c>
      <c r="R249">
        <f>Verdeelsleutels_absoluut!P249/Verdeelsleutels_absoluut!P$2</f>
        <v>0</v>
      </c>
      <c r="S249">
        <f>Verdeelsleutels_absoluut!Q249/Verdeelsleutels_absoluut!Q$2</f>
        <v>0</v>
      </c>
      <c r="T249">
        <f>Verdeelsleutels_absoluut!R249/Verdeelsleutels_absoluut!R$2</f>
        <v>1.8968133535660092E-4</v>
      </c>
      <c r="U249">
        <f>Verdeelsleutels_absoluut!S249/Verdeelsleutels_absoluut!S$2</f>
        <v>2.9870529921869894E-4</v>
      </c>
      <c r="V249">
        <f>Verdeelsleutels_absoluut!T249/Verdeelsleutels_absoluut!T$2</f>
        <v>1.8857041441121662E-4</v>
      </c>
      <c r="W249">
        <f>Verdeelsleutels_absoluut!U249/Verdeelsleutels_absoluut!U$2</f>
        <v>1.0116737668250041E-3</v>
      </c>
      <c r="X249">
        <f t="shared" si="17"/>
        <v>1.1223396901226485E-3</v>
      </c>
      <c r="Y249">
        <f t="shared" si="16"/>
        <v>8.2517756151804286E-4</v>
      </c>
      <c r="Z249">
        <v>0</v>
      </c>
    </row>
    <row r="250" spans="2:26">
      <c r="B250" t="str">
        <f>INDEX('ETLocal datasets'!B:C,MATCH(C250,'ETLocal datasets'!C:C,0),1)</f>
        <v>GM0788</v>
      </c>
      <c r="C250" t="str">
        <f>'ETLocal datasets'!C236</f>
        <v>Haaren</v>
      </c>
      <c r="D250">
        <f>Verdeelsleutels_absoluut!D250/Verdeelsleutels_absoluut!D$2</f>
        <v>8.2136709392221336E-4</v>
      </c>
      <c r="E250">
        <f>Verdeelsleutels_absoluut!E250/Verdeelsleutels_absoluut!E$2</f>
        <v>1.8276144863852786E-3</v>
      </c>
      <c r="F250">
        <f>Verdeelsleutels_absoluut!F250/Verdeelsleutels_absoluut!F$2</f>
        <v>1.2245597951196566E-3</v>
      </c>
      <c r="G250">
        <f>Verdeelsleutels_absoluut!G250/Verdeelsleutels_absoluut!G$2</f>
        <v>1.7047759622273438E-3</v>
      </c>
      <c r="H250">
        <f>Verdeelsleutels_absoluut!H250/Verdeelsleutels_absoluut!H$2</f>
        <v>4.5861329184623623E-3</v>
      </c>
      <c r="I250">
        <f>Verdeelsleutels_absoluut!I250/Verdeelsleutels_absoluut!I$2</f>
        <v>1.4751955356097693E-3</v>
      </c>
      <c r="J250">
        <f t="shared" si="14"/>
        <v>2.165793075224947E-3</v>
      </c>
      <c r="K250">
        <f t="shared" si="15"/>
        <v>1.5348864465303386E-3</v>
      </c>
      <c r="L250">
        <f>Verdeelsleutels_absoluut!J250/Verdeelsleutels_absoluut!J$2</f>
        <v>7.0521188403468809E-4</v>
      </c>
      <c r="M250">
        <f>Verdeelsleutels_absoluut!K250/Verdeelsleutels_absoluut!K$2</f>
        <v>1.2968171646389514E-4</v>
      </c>
      <c r="N250">
        <f>Verdeelsleutels_absoluut!L250/Verdeelsleutels_absoluut!L$2</f>
        <v>2.2077735420419457E-3</v>
      </c>
      <c r="O250">
        <f>Verdeelsleutels_absoluut!M250/Verdeelsleutels_absoluut!M$2</f>
        <v>1.8624372126134175E-3</v>
      </c>
      <c r="P250">
        <f>Verdeelsleutels_absoluut!N250/Verdeelsleutels_absoluut!N$2</f>
        <v>3.8937019371167137E-4</v>
      </c>
      <c r="Q250">
        <f>Verdeelsleutels_absoluut!O250/Verdeelsleutels_absoluut!O$2</f>
        <v>2.6899522372315176E-3</v>
      </c>
      <c r="R250">
        <f>Verdeelsleutels_absoluut!P250/Verdeelsleutels_absoluut!P$2</f>
        <v>1.8936405239072115E-4</v>
      </c>
      <c r="S250">
        <f>Verdeelsleutels_absoluut!Q250/Verdeelsleutels_absoluut!Q$2</f>
        <v>1.2773227315546613E-4</v>
      </c>
      <c r="T250">
        <f>Verdeelsleutels_absoluut!R250/Verdeelsleutels_absoluut!R$2</f>
        <v>0</v>
      </c>
      <c r="U250">
        <f>Verdeelsleutels_absoluut!S250/Verdeelsleutels_absoluut!S$2</f>
        <v>8.0277049165025345E-4</v>
      </c>
      <c r="V250">
        <f>Verdeelsleutels_absoluut!T250/Verdeelsleutels_absoluut!T$2</f>
        <v>5.2134173396042242E-4</v>
      </c>
      <c r="W250">
        <f>Verdeelsleutels_absoluut!U250/Verdeelsleutels_absoluut!U$2</f>
        <v>1.6123550658773504E-3</v>
      </c>
      <c r="X250">
        <f t="shared" si="17"/>
        <v>1.000862629794511E-3</v>
      </c>
      <c r="Y250">
        <f t="shared" si="16"/>
        <v>2.0143163942567149E-3</v>
      </c>
      <c r="Z250">
        <v>0</v>
      </c>
    </row>
    <row r="251" spans="2:26">
      <c r="B251" t="str">
        <f>INDEX('ETLocal datasets'!B:C,MATCH(C251,'ETLocal datasets'!C:C,0),1)</f>
        <v>GM0794</v>
      </c>
      <c r="C251" t="str">
        <f>'ETLocal datasets'!C237</f>
        <v>Helmond</v>
      </c>
      <c r="D251">
        <f>Verdeelsleutels_absoluut!D251/Verdeelsleutels_absoluut!D$2</f>
        <v>5.2958648752473867E-3</v>
      </c>
      <c r="E251">
        <f>Verdeelsleutels_absoluut!E251/Verdeelsleutels_absoluut!E$2</f>
        <v>5.1609087065028643E-4</v>
      </c>
      <c r="F251">
        <f>Verdeelsleutels_absoluut!F251/Verdeelsleutels_absoluut!F$2</f>
        <v>3.313249760968935E-4</v>
      </c>
      <c r="G251">
        <f>Verdeelsleutels_absoluut!G251/Verdeelsleutels_absoluut!G$2</f>
        <v>3.9891140960618133E-4</v>
      </c>
      <c r="H251">
        <f>Verdeelsleutels_absoluut!H251/Verdeelsleutels_absoluut!H$2</f>
        <v>2.3661315305081127E-3</v>
      </c>
      <c r="I251">
        <f>Verdeelsleutels_absoluut!I251/Verdeelsleutels_absoluut!I$2</f>
        <v>0</v>
      </c>
      <c r="J251">
        <f t="shared" si="14"/>
        <v>7.1366662895049038E-4</v>
      </c>
      <c r="K251">
        <f t="shared" si="15"/>
        <v>1.0371696649760715E-4</v>
      </c>
      <c r="L251">
        <f>Verdeelsleutels_absoluut!J251/Verdeelsleutels_absoluut!J$2</f>
        <v>2.9600160318287659E-4</v>
      </c>
      <c r="M251">
        <f>Verdeelsleutels_absoluut!K251/Verdeelsleutels_absoluut!K$2</f>
        <v>1.0886656197414889E-4</v>
      </c>
      <c r="N251">
        <f>Verdeelsleutels_absoluut!L251/Verdeelsleutels_absoluut!L$2</f>
        <v>6.3256526179309412E-4</v>
      </c>
      <c r="O251">
        <f>Verdeelsleutels_absoluut!M251/Verdeelsleutels_absoluut!M$2</f>
        <v>6.6895703963257443E-4</v>
      </c>
      <c r="P251">
        <f>Verdeelsleutels_absoluut!N251/Verdeelsleutels_absoluut!N$2</f>
        <v>6.4246081962425778E-3</v>
      </c>
      <c r="Q251">
        <f>Verdeelsleutels_absoluut!O251/Verdeelsleutels_absoluut!O$2</f>
        <v>2.6489290004981392E-3</v>
      </c>
      <c r="R251">
        <f>Verdeelsleutels_absoluut!P251/Verdeelsleutels_absoluut!P$2</f>
        <v>1.1572247646099627E-4</v>
      </c>
      <c r="S251">
        <f>Verdeelsleutels_absoluut!Q251/Verdeelsleutels_absoluut!Q$2</f>
        <v>5.428621609107311E-4</v>
      </c>
      <c r="T251">
        <f>Verdeelsleutels_absoluut!R251/Verdeelsleutels_absoluut!R$2</f>
        <v>5.6904400606980275E-4</v>
      </c>
      <c r="U251">
        <f>Verdeelsleutels_absoluut!S251/Verdeelsleutels_absoluut!S$2</f>
        <v>9.8012676306135586E-4</v>
      </c>
      <c r="V251">
        <f>Verdeelsleutels_absoluut!T251/Verdeelsleutels_absoluut!T$2</f>
        <v>8.0419735557724732E-4</v>
      </c>
      <c r="W251">
        <f>Verdeelsleutels_absoluut!U251/Verdeelsleutels_absoluut!U$2</f>
        <v>4.0941172751199385E-3</v>
      </c>
      <c r="X251">
        <f t="shared" si="17"/>
        <v>5.2593627356812582E-3</v>
      </c>
      <c r="Y251">
        <f t="shared" si="16"/>
        <v>3.6931024945713866E-3</v>
      </c>
      <c r="Z251">
        <v>0</v>
      </c>
    </row>
    <row r="252" spans="2:26">
      <c r="B252" t="str">
        <f>INDEX('ETLocal datasets'!B:C,MATCH(C252,'ETLocal datasets'!C:C,0),1)</f>
        <v>GM0796</v>
      </c>
      <c r="C252" t="str">
        <f>'ETLocal datasets'!C238</f>
        <v>'s-Hertogenbosch</v>
      </c>
      <c r="D252">
        <f>Verdeelsleutels_absoluut!D252/Verdeelsleutels_absoluut!D$2</f>
        <v>8.9227835659228538E-3</v>
      </c>
      <c r="E252">
        <f>Verdeelsleutels_absoluut!E252/Verdeelsleutels_absoluut!E$2</f>
        <v>2.856855667851326E-3</v>
      </c>
      <c r="F252">
        <f>Verdeelsleutels_absoluut!F252/Verdeelsleutels_absoluut!F$2</f>
        <v>2.039738580001468E-3</v>
      </c>
      <c r="G252">
        <f>Verdeelsleutels_absoluut!G252/Verdeelsleutels_absoluut!G$2</f>
        <v>3.2362998284742595E-3</v>
      </c>
      <c r="H252">
        <f>Verdeelsleutels_absoluut!H252/Verdeelsleutels_absoluut!H$2</f>
        <v>8.9866410612481958E-3</v>
      </c>
      <c r="I252">
        <f>Verdeelsleutels_absoluut!I252/Verdeelsleutels_absoluut!I$2</f>
        <v>0</v>
      </c>
      <c r="J252">
        <f t="shared" si="14"/>
        <v>4.1563544257180894E-3</v>
      </c>
      <c r="K252">
        <f t="shared" si="15"/>
        <v>8.4143795540330747E-4</v>
      </c>
      <c r="L252">
        <f>Verdeelsleutels_absoluut!J252/Verdeelsleutels_absoluut!J$2</f>
        <v>1.3334394801447973E-3</v>
      </c>
      <c r="M252">
        <f>Verdeelsleutels_absoluut!K252/Verdeelsleutels_absoluut!K$2</f>
        <v>8.0253984532688218E-4</v>
      </c>
      <c r="N252">
        <f>Verdeelsleutels_absoluut!L252/Verdeelsleutels_absoluut!L$2</f>
        <v>3.3719573078468692E-3</v>
      </c>
      <c r="O252">
        <f>Verdeelsleutels_absoluut!M252/Verdeelsleutels_absoluut!M$2</f>
        <v>2.451351932664287E-3</v>
      </c>
      <c r="P252">
        <f>Verdeelsleutels_absoluut!N252/Verdeelsleutels_absoluut!N$2</f>
        <v>1.1648658295207502E-2</v>
      </c>
      <c r="Q252">
        <f>Verdeelsleutels_absoluut!O252/Verdeelsleutels_absoluut!O$2</f>
        <v>1.5237202215254784E-3</v>
      </c>
      <c r="R252">
        <f>Verdeelsleutels_absoluut!P252/Verdeelsleutels_absoluut!P$2</f>
        <v>7.5745620956288462E-4</v>
      </c>
      <c r="S252">
        <f>Verdeelsleutels_absoluut!Q252/Verdeelsleutels_absoluut!Q$2</f>
        <v>3.9916335361083171E-4</v>
      </c>
      <c r="T252">
        <f>Verdeelsleutels_absoluut!R252/Verdeelsleutels_absoluut!R$2</f>
        <v>1.6312594840667678E-2</v>
      </c>
      <c r="U252">
        <f>Verdeelsleutels_absoluut!S252/Verdeelsleutels_absoluut!S$2</f>
        <v>4.3592304604728876E-3</v>
      </c>
      <c r="V252">
        <f>Verdeelsleutels_absoluut!T252/Verdeelsleutels_absoluut!T$2</f>
        <v>3.6826692696778772E-3</v>
      </c>
      <c r="W252">
        <f>Verdeelsleutels_absoluut!U252/Verdeelsleutels_absoluut!U$2</f>
        <v>6.1253685100732674E-3</v>
      </c>
      <c r="X252">
        <f t="shared" si="17"/>
        <v>8.8870134026403855E-3</v>
      </c>
      <c r="Y252">
        <f t="shared" si="16"/>
        <v>4.4690374939714414E-3</v>
      </c>
      <c r="Z252">
        <v>0</v>
      </c>
    </row>
    <row r="253" spans="2:26">
      <c r="B253" t="str">
        <f>INDEX('ETLocal datasets'!B:C,MATCH(C253,'ETLocal datasets'!C:C,0),1)</f>
        <v>GM0797</v>
      </c>
      <c r="C253" t="str">
        <f>'ETLocal datasets'!C239</f>
        <v>Heusden</v>
      </c>
      <c r="D253">
        <f>Verdeelsleutels_absoluut!D253/Verdeelsleutels_absoluut!D$2</f>
        <v>2.553789129288967E-3</v>
      </c>
      <c r="E253">
        <f>Verdeelsleutels_absoluut!E253/Verdeelsleutels_absoluut!E$2</f>
        <v>1.988225602577966E-3</v>
      </c>
      <c r="F253">
        <f>Verdeelsleutels_absoluut!F253/Verdeelsleutels_absoluut!F$2</f>
        <v>2.2008379272119949E-3</v>
      </c>
      <c r="G253">
        <f>Verdeelsleutels_absoluut!G253/Verdeelsleutels_absoluut!G$2</f>
        <v>2.1129357043591706E-3</v>
      </c>
      <c r="H253">
        <f>Verdeelsleutels_absoluut!H253/Verdeelsleutels_absoluut!H$2</f>
        <v>4.7667604140294931E-4</v>
      </c>
      <c r="I253">
        <f>Verdeelsleutels_absoluut!I253/Verdeelsleutels_absoluut!I$2</f>
        <v>1.448222511201564E-3</v>
      </c>
      <c r="J253">
        <f t="shared" si="14"/>
        <v>1.8511341582861751E-3</v>
      </c>
      <c r="K253">
        <f t="shared" si="15"/>
        <v>1.6210479414225417E-3</v>
      </c>
      <c r="L253">
        <f>Verdeelsleutels_absoluut!J253/Verdeelsleutels_absoluut!J$2</f>
        <v>1.0897752572021188E-3</v>
      </c>
      <c r="M253">
        <f>Verdeelsleutels_absoluut!K253/Verdeelsleutels_absoluut!K$2</f>
        <v>8.829920694261394E-4</v>
      </c>
      <c r="N253">
        <f>Verdeelsleutels_absoluut!L253/Verdeelsleutels_absoluut!L$2</f>
        <v>1.8541971276742858E-3</v>
      </c>
      <c r="O253">
        <f>Verdeelsleutels_absoluut!M253/Verdeelsleutels_absoluut!M$2</f>
        <v>2.0949623868172537E-3</v>
      </c>
      <c r="P253">
        <f>Verdeelsleutels_absoluut!N253/Verdeelsleutels_absoluut!N$2</f>
        <v>2.4335637106979459E-3</v>
      </c>
      <c r="Q253">
        <f>Verdeelsleutels_absoluut!O253/Verdeelsleutels_absoluut!O$2</f>
        <v>3.1939520028130219E-3</v>
      </c>
      <c r="R253">
        <f>Verdeelsleutels_absoluut!P253/Verdeelsleutels_absoluut!P$2</f>
        <v>4.3553732049865868E-3</v>
      </c>
      <c r="S253">
        <f>Verdeelsleutels_absoluut!Q253/Verdeelsleutels_absoluut!Q$2</f>
        <v>5.7479522919959768E-4</v>
      </c>
      <c r="T253">
        <f>Verdeelsleutels_absoluut!R253/Verdeelsleutels_absoluut!R$2</f>
        <v>5.7852807283763274E-3</v>
      </c>
      <c r="U253">
        <f>Verdeelsleutels_absoluut!S253/Verdeelsleutels_absoluut!S$2</f>
        <v>8.8678135705551255E-4</v>
      </c>
      <c r="V253">
        <f>Verdeelsleutels_absoluut!T253/Verdeelsleutels_absoluut!T$2</f>
        <v>1.0648682225574584E-3</v>
      </c>
      <c r="W253">
        <f>Verdeelsleutels_absoluut!U253/Verdeelsleutels_absoluut!U$2</f>
        <v>2.616125131399034E-3</v>
      </c>
      <c r="X253">
        <f t="shared" si="17"/>
        <v>2.52484442104849E-3</v>
      </c>
      <c r="Y253">
        <f t="shared" si="16"/>
        <v>2.9263089701072088E-3</v>
      </c>
      <c r="Z253">
        <v>0</v>
      </c>
    </row>
    <row r="254" spans="2:26">
      <c r="B254" t="str">
        <f>INDEX('ETLocal datasets'!B:C,MATCH(C254,'ETLocal datasets'!C:C,0),1)</f>
        <v>GM0798</v>
      </c>
      <c r="C254" t="str">
        <f>'ETLocal datasets'!C240</f>
        <v>Hilvarenbeek</v>
      </c>
      <c r="D254">
        <f>Verdeelsleutels_absoluut!D254/Verdeelsleutels_absoluut!D$2</f>
        <v>8.8727319606926515E-4</v>
      </c>
      <c r="E254">
        <f>Verdeelsleutels_absoluut!E254/Verdeelsleutels_absoluut!E$2</f>
        <v>2.9138685991045711E-3</v>
      </c>
      <c r="F254">
        <f>Verdeelsleutels_absoluut!F254/Verdeelsleutels_absoluut!F$2</f>
        <v>8.5999116798240636E-4</v>
      </c>
      <c r="G254">
        <f>Verdeelsleutels_absoluut!G254/Verdeelsleutels_absoluut!G$2</f>
        <v>4.8381110219160818E-3</v>
      </c>
      <c r="H254">
        <f>Verdeelsleutels_absoluut!H254/Verdeelsleutels_absoluut!H$2</f>
        <v>1.2423883162301422E-2</v>
      </c>
      <c r="I254">
        <f>Verdeelsleutels_absoluut!I254/Verdeelsleutels_absoluut!I$2</f>
        <v>2.6296636640170791E-3</v>
      </c>
      <c r="J254">
        <f t="shared" si="14"/>
        <v>6.0518345643777362E-3</v>
      </c>
      <c r="K254">
        <f t="shared" si="15"/>
        <v>3.20385997707082E-3</v>
      </c>
      <c r="L254">
        <f>Verdeelsleutels_absoluut!J254/Verdeelsleutels_absoluut!J$2</f>
        <v>1.6166103686735774E-3</v>
      </c>
      <c r="M254">
        <f>Verdeelsleutels_absoluut!K254/Verdeelsleutels_absoluut!K$2</f>
        <v>4.0188116132702885E-3</v>
      </c>
      <c r="N254">
        <f>Verdeelsleutels_absoluut!L254/Verdeelsleutels_absoluut!L$2</f>
        <v>4.2086103795080862E-3</v>
      </c>
      <c r="O254">
        <f>Verdeelsleutels_absoluut!M254/Verdeelsleutels_absoluut!M$2</f>
        <v>2.5354187264149046E-3</v>
      </c>
      <c r="P254">
        <f>Verdeelsleutels_absoluut!N254/Verdeelsleutels_absoluut!N$2</f>
        <v>3.2447516142639283E-4</v>
      </c>
      <c r="Q254">
        <f>Verdeelsleutels_absoluut!O254/Verdeelsleutels_absoluut!O$2</f>
        <v>7.5599964837225657E-3</v>
      </c>
      <c r="R254">
        <f>Verdeelsleutels_absoluut!P254/Verdeelsleutels_absoluut!P$2</f>
        <v>1.4097101677975909E-3</v>
      </c>
      <c r="S254">
        <f>Verdeelsleutels_absoluut!Q254/Verdeelsleutels_absoluut!Q$2</f>
        <v>1.9798502339097254E-3</v>
      </c>
      <c r="T254">
        <f>Verdeelsleutels_absoluut!R254/Verdeelsleutels_absoluut!R$2</f>
        <v>7.4924127465857363E-3</v>
      </c>
      <c r="U254">
        <f>Verdeelsleutels_absoluut!S254/Verdeelsleutels_absoluut!S$2</f>
        <v>8.1210503225083777E-4</v>
      </c>
      <c r="V254">
        <f>Verdeelsleutels_absoluut!T254/Verdeelsleutels_absoluut!T$2</f>
        <v>1.6083947111544946E-3</v>
      </c>
      <c r="W254">
        <f>Verdeelsleutels_absoluut!U254/Verdeelsleutels_absoluut!U$2</f>
        <v>2.110288247986532E-3</v>
      </c>
      <c r="X254">
        <f t="shared" si="17"/>
        <v>1.2173817047064625E-3</v>
      </c>
      <c r="Y254">
        <f t="shared" si="16"/>
        <v>5.0229505721161244E-3</v>
      </c>
      <c r="Z254">
        <v>0</v>
      </c>
    </row>
    <row r="255" spans="2:26">
      <c r="B255" t="str">
        <f>INDEX('ETLocal datasets'!B:C,MATCH(C255,'ETLocal datasets'!C:C,0),1)</f>
        <v>GM0809</v>
      </c>
      <c r="C255" t="str">
        <f>'ETLocal datasets'!C241</f>
        <v>Loon op Zand</v>
      </c>
      <c r="D255">
        <f>Verdeelsleutels_absoluut!D255/Verdeelsleutels_absoluut!D$2</f>
        <v>1.3497731736473032E-3</v>
      </c>
      <c r="E255">
        <f>Verdeelsleutels_absoluut!E255/Verdeelsleutels_absoluut!E$2</f>
        <v>8.0885187679110844E-4</v>
      </c>
      <c r="F255">
        <f>Verdeelsleutels_absoluut!F255/Verdeelsleutels_absoluut!F$2</f>
        <v>7.7835189824757554E-4</v>
      </c>
      <c r="G255">
        <f>Verdeelsleutels_absoluut!G255/Verdeelsleutels_absoluut!G$2</f>
        <v>5.3578673098573658E-4</v>
      </c>
      <c r="H255">
        <f>Verdeelsleutels_absoluut!H255/Verdeelsleutels_absoluut!H$2</f>
        <v>1.033389165848362E-3</v>
      </c>
      <c r="I255">
        <f>Verdeelsleutels_absoluut!I255/Verdeelsleutels_absoluut!I$2</f>
        <v>1.7925513147612031E-3</v>
      </c>
      <c r="J255">
        <f t="shared" si="14"/>
        <v>6.1540312056375661E-4</v>
      </c>
      <c r="K255">
        <f t="shared" si="15"/>
        <v>1.4657925229795818E-3</v>
      </c>
      <c r="L255">
        <f>Verdeelsleutels_absoluut!J255/Verdeelsleutels_absoluut!J$2</f>
        <v>6.2291627702073908E-4</v>
      </c>
      <c r="M255">
        <f>Verdeelsleutels_absoluut!K255/Verdeelsleutels_absoluut!K$2</f>
        <v>6.4113979821194521E-4</v>
      </c>
      <c r="N255">
        <f>Verdeelsleutels_absoluut!L255/Verdeelsleutels_absoluut!L$2</f>
        <v>8.2807872836625196E-4</v>
      </c>
      <c r="O255">
        <f>Verdeelsleutels_absoluut!M255/Verdeelsleutels_absoluut!M$2</f>
        <v>1.0052242146350451E-3</v>
      </c>
      <c r="P255">
        <f>Verdeelsleutels_absoluut!N255/Verdeelsleutels_absoluut!N$2</f>
        <v>3.2447516142639283E-4</v>
      </c>
      <c r="Q255">
        <f>Verdeelsleutels_absoluut!O255/Verdeelsleutels_absoluut!O$2</f>
        <v>4.4803234975239548E-3</v>
      </c>
      <c r="R255">
        <f>Verdeelsleutels_absoluut!P255/Verdeelsleutels_absoluut!P$2</f>
        <v>2.1987270527589289E-3</v>
      </c>
      <c r="S255">
        <f>Verdeelsleutels_absoluut!Q255/Verdeelsleutels_absoluut!Q$2</f>
        <v>3.5126375117753189E-4</v>
      </c>
      <c r="T255">
        <f>Verdeelsleutels_absoluut!R255/Verdeelsleutels_absoluut!R$2</f>
        <v>3.4142640364188165E-3</v>
      </c>
      <c r="U255">
        <f>Verdeelsleutels_absoluut!S255/Verdeelsleutels_absoluut!S$2</f>
        <v>3.8271616462395803E-4</v>
      </c>
      <c r="V255">
        <f>Verdeelsleutels_absoluut!T255/Verdeelsleutels_absoluut!T$2</f>
        <v>5.4907267725618956E-4</v>
      </c>
      <c r="W255">
        <f>Verdeelsleutels_absoluut!U255/Verdeelsleutels_absoluut!U$2</f>
        <v>1.6202587671806706E-3</v>
      </c>
      <c r="X255">
        <f t="shared" si="17"/>
        <v>9.7236696430353167E-4</v>
      </c>
      <c r="Y255">
        <f t="shared" si="16"/>
        <v>3.0771408842357856E-3</v>
      </c>
      <c r="Z255">
        <v>0</v>
      </c>
    </row>
    <row r="256" spans="2:26">
      <c r="B256" t="str">
        <f>INDEX('ETLocal datasets'!B:C,MATCH(C256,'ETLocal datasets'!C:C,0),1)</f>
        <v>GM0815</v>
      </c>
      <c r="C256" t="str">
        <f>'ETLocal datasets'!C242</f>
        <v>Mill en Sint Hubert</v>
      </c>
      <c r="D256">
        <f>Verdeelsleutels_absoluut!D256/Verdeelsleutels_absoluut!D$2</f>
        <v>6.3018732088107262E-4</v>
      </c>
      <c r="E256">
        <f>Verdeelsleutels_absoluut!E256/Verdeelsleutels_absoluut!E$2</f>
        <v>1.3730152458131305E-3</v>
      </c>
      <c r="F256">
        <f>Verdeelsleutels_absoluut!F256/Verdeelsleutels_absoluut!F$2</f>
        <v>4.7978793329472017E-4</v>
      </c>
      <c r="G256">
        <f>Verdeelsleutels_absoluut!G256/Verdeelsleutels_absoluut!G$2</f>
        <v>1.4624696500554284E-3</v>
      </c>
      <c r="H256">
        <f>Verdeelsleutels_absoluut!H256/Verdeelsleutels_absoluut!H$2</f>
        <v>6.160114950338723E-3</v>
      </c>
      <c r="I256">
        <f>Verdeelsleutels_absoluut!I256/Verdeelsleutels_absoluut!I$2</f>
        <v>3.4541246749897488E-3</v>
      </c>
      <c r="J256">
        <f t="shared" si="14"/>
        <v>2.2140928981007556E-3</v>
      </c>
      <c r="K256">
        <f t="shared" si="15"/>
        <v>2.9362943685068256E-3</v>
      </c>
      <c r="L256">
        <f>Verdeelsleutels_absoluut!J256/Verdeelsleutels_absoluut!J$2</f>
        <v>1.2056694332870273E-3</v>
      </c>
      <c r="M256">
        <f>Verdeelsleutels_absoluut!K256/Verdeelsleutels_absoluut!K$2</f>
        <v>9.973102194809362E-4</v>
      </c>
      <c r="N256">
        <f>Verdeelsleutels_absoluut!L256/Verdeelsleutels_absoluut!L$2</f>
        <v>1.9360959357271651E-3</v>
      </c>
      <c r="O256">
        <f>Verdeelsleutels_absoluut!M256/Verdeelsleutels_absoluut!M$2</f>
        <v>1.7135316683636532E-3</v>
      </c>
      <c r="P256">
        <f>Verdeelsleutels_absoluut!N256/Verdeelsleutels_absoluut!N$2</f>
        <v>9.7342548427917843E-5</v>
      </c>
      <c r="Q256">
        <f>Verdeelsleutels_absoluut!O256/Verdeelsleutels_absoluut!O$2</f>
        <v>2.3441849561930436E-3</v>
      </c>
      <c r="R256">
        <f>Verdeelsleutels_absoluut!P256/Verdeelsleutels_absoluut!P$2</f>
        <v>3.0508652885171745E-4</v>
      </c>
      <c r="S256">
        <f>Verdeelsleutels_absoluut!Q256/Verdeelsleutels_absoluut!Q$2</f>
        <v>2.0756494387763247E-4</v>
      </c>
      <c r="T256">
        <f>Verdeelsleutels_absoluut!R256/Verdeelsleutels_absoluut!R$2</f>
        <v>0</v>
      </c>
      <c r="U256">
        <f>Verdeelsleutels_absoluut!S256/Verdeelsleutels_absoluut!S$2</f>
        <v>2.613671368163616E-4</v>
      </c>
      <c r="V256">
        <f>Verdeelsleutels_absoluut!T256/Verdeelsleutels_absoluut!T$2</f>
        <v>2.2739373502529063E-4</v>
      </c>
      <c r="W256">
        <f>Verdeelsleutels_absoluut!U256/Verdeelsleutels_absoluut!U$2</f>
        <v>1.7546216893371165E-3</v>
      </c>
      <c r="X256">
        <f t="shared" si="17"/>
        <v>9.2598211888251722E-4</v>
      </c>
      <c r="Y256">
        <f t="shared" si="16"/>
        <v>1.7769038212688331E-3</v>
      </c>
      <c r="Z256">
        <v>0</v>
      </c>
    </row>
    <row r="257" spans="2:26">
      <c r="B257" t="str">
        <f>INDEX('ETLocal datasets'!B:C,MATCH(C257,'ETLocal datasets'!C:C,0),1)</f>
        <v>GM0820</v>
      </c>
      <c r="C257" t="str">
        <f>'ETLocal datasets'!C243</f>
        <v>Nuenen, Gerwen en Nederwetten</v>
      </c>
      <c r="D257">
        <f>Verdeelsleutels_absoluut!D257/Verdeelsleutels_absoluut!D$2</f>
        <v>1.3416144726791433E-3</v>
      </c>
      <c r="E257">
        <f>Verdeelsleutels_absoluut!E257/Verdeelsleutels_absoluut!E$2</f>
        <v>0</v>
      </c>
      <c r="F257">
        <f>Verdeelsleutels_absoluut!F257/Verdeelsleutels_absoluut!F$2</f>
        <v>0</v>
      </c>
      <c r="G257">
        <f>Verdeelsleutels_absoluut!G257/Verdeelsleutels_absoluut!G$2</f>
        <v>0</v>
      </c>
      <c r="H257">
        <f>Verdeelsleutels_absoluut!H257/Verdeelsleutels_absoluut!H$2</f>
        <v>0</v>
      </c>
      <c r="I257">
        <f>Verdeelsleutels_absoluut!I257/Verdeelsleutels_absoluut!I$2</f>
        <v>0</v>
      </c>
      <c r="J257">
        <f t="shared" si="14"/>
        <v>0</v>
      </c>
      <c r="K257">
        <f t="shared" si="15"/>
        <v>0</v>
      </c>
      <c r="L257">
        <f>Verdeelsleutels_absoluut!J257/Verdeelsleutels_absoluut!J$2</f>
        <v>0</v>
      </c>
      <c r="M257">
        <f>Verdeelsleutels_absoluut!K257/Verdeelsleutels_absoluut!K$2</f>
        <v>0</v>
      </c>
      <c r="N257">
        <f>Verdeelsleutels_absoluut!L257/Verdeelsleutels_absoluut!L$2</f>
        <v>0</v>
      </c>
      <c r="O257">
        <f>Verdeelsleutels_absoluut!M257/Verdeelsleutels_absoluut!M$2</f>
        <v>0</v>
      </c>
      <c r="P257">
        <f>Verdeelsleutels_absoluut!N257/Verdeelsleutels_absoluut!N$2</f>
        <v>0</v>
      </c>
      <c r="Q257">
        <f>Verdeelsleutels_absoluut!O257/Verdeelsleutels_absoluut!O$2</f>
        <v>0</v>
      </c>
      <c r="R257">
        <f>Verdeelsleutels_absoluut!P257/Verdeelsleutels_absoluut!P$2</f>
        <v>0</v>
      </c>
      <c r="S257">
        <f>Verdeelsleutels_absoluut!Q257/Verdeelsleutels_absoluut!Q$2</f>
        <v>0</v>
      </c>
      <c r="T257">
        <f>Verdeelsleutels_absoluut!R257/Verdeelsleutels_absoluut!R$2</f>
        <v>0</v>
      </c>
      <c r="U257">
        <f>Verdeelsleutels_absoluut!S257/Verdeelsleutels_absoluut!S$2</f>
        <v>0</v>
      </c>
      <c r="V257">
        <f>Verdeelsleutels_absoluut!T257/Verdeelsleutels_absoluut!T$2</f>
        <v>0</v>
      </c>
      <c r="W257">
        <f>Verdeelsleutels_absoluut!U257/Verdeelsleutels_absoluut!U$2</f>
        <v>0</v>
      </c>
      <c r="X257">
        <f t="shared" si="17"/>
        <v>0</v>
      </c>
      <c r="Y257">
        <f t="shared" si="16"/>
        <v>0</v>
      </c>
      <c r="Z257">
        <v>0</v>
      </c>
    </row>
    <row r="258" spans="2:26">
      <c r="B258" t="str">
        <f>INDEX('ETLocal datasets'!B:C,MATCH(C258,'ETLocal datasets'!C:C,0),1)</f>
        <v>GM0823</v>
      </c>
      <c r="C258" t="str">
        <f>'ETLocal datasets'!C244</f>
        <v>Oirschot</v>
      </c>
      <c r="D258">
        <f>Verdeelsleutels_absoluut!D258/Verdeelsleutels_absoluut!D$2</f>
        <v>1.0775850221988994E-3</v>
      </c>
      <c r="E258">
        <f>Verdeelsleutels_absoluut!E258/Verdeelsleutels_absoluut!E$2</f>
        <v>2.4182033094587206E-3</v>
      </c>
      <c r="F258">
        <f>Verdeelsleutels_absoluut!F258/Verdeelsleutels_absoluut!F$2</f>
        <v>1.2727506574944805E-3</v>
      </c>
      <c r="G258">
        <f>Verdeelsleutels_absoluut!G258/Verdeelsleutels_absoluut!G$2</f>
        <v>3.0544159554698955E-3</v>
      </c>
      <c r="H258">
        <f>Verdeelsleutels_absoluut!H258/Verdeelsleutels_absoluut!H$2</f>
        <v>1.1600379761047797E-2</v>
      </c>
      <c r="I258">
        <f>Verdeelsleutels_absoluut!I258/Verdeelsleutels_absoluut!I$2</f>
        <v>9.6731493244468902E-3</v>
      </c>
      <c r="J258">
        <f t="shared" si="14"/>
        <v>4.4217701643623599E-3</v>
      </c>
      <c r="K258">
        <f t="shared" si="15"/>
        <v>7.952278648512872E-3</v>
      </c>
      <c r="L258">
        <f>Verdeelsleutels_absoluut!J258/Verdeelsleutels_absoluut!J$2</f>
        <v>3.0734037427254326E-4</v>
      </c>
      <c r="M258">
        <f>Verdeelsleutels_absoluut!K258/Verdeelsleutels_absoluut!K$2</f>
        <v>1.3404298692841338E-3</v>
      </c>
      <c r="N258">
        <f>Verdeelsleutels_absoluut!L258/Verdeelsleutels_absoluut!L$2</f>
        <v>3.1402840838512876E-3</v>
      </c>
      <c r="O258">
        <f>Verdeelsleutels_absoluut!M258/Verdeelsleutels_absoluut!M$2</f>
        <v>2.5953386751520467E-3</v>
      </c>
      <c r="P258">
        <f>Verdeelsleutels_absoluut!N258/Verdeelsleutels_absoluut!N$2</f>
        <v>3.2447516142639283E-4</v>
      </c>
      <c r="Q258">
        <f>Verdeelsleutels_absoluut!O258/Verdeelsleutels_absoluut!O$2</f>
        <v>7.395903536789053E-3</v>
      </c>
      <c r="R258">
        <f>Verdeelsleutels_absoluut!P258/Verdeelsleutels_absoluut!P$2</f>
        <v>5.9860081005733519E-3</v>
      </c>
      <c r="S258">
        <f>Verdeelsleutels_absoluut!Q258/Verdeelsleutels_absoluut!Q$2</f>
        <v>2.3311139850872571E-3</v>
      </c>
      <c r="T258">
        <f>Verdeelsleutels_absoluut!R258/Verdeelsleutels_absoluut!R$2</f>
        <v>1.8968133535660092E-4</v>
      </c>
      <c r="U258">
        <f>Verdeelsleutels_absoluut!S258/Verdeelsleutels_absoluut!S$2</f>
        <v>9.7079222246077164E-4</v>
      </c>
      <c r="V258">
        <f>Verdeelsleutels_absoluut!T258/Verdeelsleutels_absoluut!T$2</f>
        <v>1.3976395421066642E-3</v>
      </c>
      <c r="W258">
        <f>Verdeelsleutels_absoluut!U258/Verdeelsleutels_absoluut!U$2</f>
        <v>2.4106288975127054E-3</v>
      </c>
      <c r="X258">
        <f t="shared" si="17"/>
        <v>1.3675520294695492E-3</v>
      </c>
      <c r="Y258">
        <f t="shared" si="16"/>
        <v>4.984562933861251E-3</v>
      </c>
      <c r="Z258">
        <v>0</v>
      </c>
    </row>
    <row r="259" spans="2:26">
      <c r="B259" t="str">
        <f>INDEX('ETLocal datasets'!B:C,MATCH(C259,'ETLocal datasets'!C:C,0),1)</f>
        <v>GM0824</v>
      </c>
      <c r="C259" t="str">
        <f>'ETLocal datasets'!C245</f>
        <v>Oisterwijk</v>
      </c>
      <c r="D259">
        <f>Verdeelsleutels_absoluut!D259/Verdeelsleutels_absoluut!D$2</f>
        <v>1.5125421511184682E-3</v>
      </c>
      <c r="E259">
        <f>Verdeelsleutels_absoluut!E259/Verdeelsleutels_absoluut!E$2</f>
        <v>1.2693944411826536E-3</v>
      </c>
      <c r="F259">
        <f>Verdeelsleutels_absoluut!F259/Verdeelsleutels_absoluut!F$2</f>
        <v>6.7220037196033023E-4</v>
      </c>
      <c r="G259">
        <f>Verdeelsleutels_absoluut!G259/Verdeelsleutels_absoluut!G$2</f>
        <v>1.8151393970333816E-3</v>
      </c>
      <c r="H259">
        <f>Verdeelsleutels_absoluut!H259/Verdeelsleutels_absoluut!H$2</f>
        <v>8.1089735917120598E-3</v>
      </c>
      <c r="I259">
        <f>Verdeelsleutels_absoluut!I259/Verdeelsleutels_absoluut!I$2</f>
        <v>2.4527614546242739E-3</v>
      </c>
      <c r="J259">
        <f t="shared" ref="J259:J322" si="18">(0.84*G259)+(0.16*H259)</f>
        <v>2.82215286818197E-3</v>
      </c>
      <c r="K259">
        <f t="shared" ref="K259:K322" si="19">(0.26*G259)+(0.74*I259)</f>
        <v>2.2869797196506418E-3</v>
      </c>
      <c r="L259">
        <f>Verdeelsleutels_absoluut!J259/Verdeelsleutels_absoluut!J$2</f>
        <v>5.2522381242187436E-4</v>
      </c>
      <c r="M259">
        <f>Verdeelsleutels_absoluut!K259/Verdeelsleutels_absoluut!K$2</f>
        <v>1.3217623100988851E-3</v>
      </c>
      <c r="N259">
        <f>Verdeelsleutels_absoluut!L259/Verdeelsleutels_absoluut!L$2</f>
        <v>1.6458590250545723E-3</v>
      </c>
      <c r="O259">
        <f>Verdeelsleutels_absoluut!M259/Verdeelsleutels_absoluut!M$2</f>
        <v>1.6209687624786646E-3</v>
      </c>
      <c r="P259">
        <f>Verdeelsleutels_absoluut!N259/Verdeelsleutels_absoluut!N$2</f>
        <v>8.1118790356598202E-4</v>
      </c>
      <c r="Q259">
        <f>Verdeelsleutels_absoluut!O259/Verdeelsleutels_absoluut!O$2</f>
        <v>4.3191607817856829E-3</v>
      </c>
      <c r="R259">
        <f>Verdeelsleutels_absoluut!P259/Verdeelsleutels_absoluut!P$2</f>
        <v>1.4623112934616801E-3</v>
      </c>
      <c r="S259">
        <f>Verdeelsleutels_absoluut!Q259/Verdeelsleutels_absoluut!Q$2</f>
        <v>1.9319506314764254E-3</v>
      </c>
      <c r="T259">
        <f>Verdeelsleutels_absoluut!R259/Verdeelsleutels_absoluut!R$2</f>
        <v>7.5872534142640367E-4</v>
      </c>
      <c r="U259">
        <f>Verdeelsleutels_absoluut!S259/Verdeelsleutels_absoluut!S$2</f>
        <v>1.120144872070121E-3</v>
      </c>
      <c r="V259">
        <f>Verdeelsleutels_absoluut!T259/Verdeelsleutels_absoluut!T$2</f>
        <v>1.381000976129204E-3</v>
      </c>
      <c r="W259">
        <f>Verdeelsleutels_absoluut!U259/Verdeelsleutels_absoluut!U$2</f>
        <v>2.1181919492898526E-3</v>
      </c>
      <c r="X259">
        <f t="shared" si="17"/>
        <v>1.4646899264279174E-3</v>
      </c>
      <c r="Y259">
        <f t="shared" ref="Y259:Y322" si="20">(0.4*X259)+(0.6*Q259)</f>
        <v>3.1773724396425766E-3</v>
      </c>
      <c r="Z259">
        <v>0</v>
      </c>
    </row>
    <row r="260" spans="2:26">
      <c r="B260" t="str">
        <f>INDEX('ETLocal datasets'!B:C,MATCH(C260,'ETLocal datasets'!C:C,0),1)</f>
        <v>GM0826</v>
      </c>
      <c r="C260" t="str">
        <f>'ETLocal datasets'!C246</f>
        <v>Oosterhout</v>
      </c>
      <c r="D260">
        <f>Verdeelsleutels_absoluut!D260/Verdeelsleutels_absoluut!D$2</f>
        <v>3.2181156953559574E-3</v>
      </c>
      <c r="E260">
        <f>Verdeelsleutels_absoluut!E260/Verdeelsleutels_absoluut!E$2</f>
        <v>1.5646096838007528E-3</v>
      </c>
      <c r="F260">
        <f>Verdeelsleutels_absoluut!F260/Verdeelsleutels_absoluut!F$2</f>
        <v>1.0416100235121682E-3</v>
      </c>
      <c r="G260">
        <f>Verdeelsleutels_absoluut!G260/Verdeelsleutels_absoluut!G$2</f>
        <v>2.2621421357729202E-3</v>
      </c>
      <c r="H260">
        <f>Verdeelsleutels_absoluut!H260/Verdeelsleutels_absoluut!H$2</f>
        <v>9.7938630015002317E-4</v>
      </c>
      <c r="I260">
        <f>Verdeelsleutels_absoluut!I260/Verdeelsleutels_absoluut!I$2</f>
        <v>8.0568506393622393E-4</v>
      </c>
      <c r="J260">
        <f t="shared" si="18"/>
        <v>2.0569012020732564E-3</v>
      </c>
      <c r="K260">
        <f t="shared" si="19"/>
        <v>1.1843639026137649E-3</v>
      </c>
      <c r="L260">
        <f>Verdeelsleutels_absoluut!J260/Verdeelsleutels_absoluut!J$2</f>
        <v>6.9405214617275295E-4</v>
      </c>
      <c r="M260">
        <f>Verdeelsleutels_absoluut!K260/Verdeelsleutels_absoluut!K$2</f>
        <v>1.2005057752141732E-3</v>
      </c>
      <c r="N260">
        <f>Verdeelsleutels_absoluut!L260/Verdeelsleutels_absoluut!L$2</f>
        <v>1.8943029269571886E-3</v>
      </c>
      <c r="O260">
        <f>Verdeelsleutels_absoluut!M260/Verdeelsleutels_absoluut!M$2</f>
        <v>1.484583804532184E-3</v>
      </c>
      <c r="P260">
        <f>Verdeelsleutels_absoluut!N260/Verdeelsleutels_absoluut!N$2</f>
        <v>3.5043317434050422E-3</v>
      </c>
      <c r="Q260">
        <f>Verdeelsleutels_absoluut!O260/Verdeelsleutels_absoluut!O$2</f>
        <v>3.9763237319424506E-3</v>
      </c>
      <c r="R260">
        <f>Verdeelsleutels_absoluut!P260/Verdeelsleutels_absoluut!P$2</f>
        <v>4.8393035610962072E-4</v>
      </c>
      <c r="S260">
        <f>Verdeelsleutels_absoluut!Q260/Verdeelsleutels_absoluut!Q$2</f>
        <v>0</v>
      </c>
      <c r="T260">
        <f>Verdeelsleutels_absoluut!R260/Verdeelsleutels_absoluut!R$2</f>
        <v>8.5356600910470413E-4</v>
      </c>
      <c r="U260">
        <f>Verdeelsleutels_absoluut!S260/Verdeelsleutels_absoluut!S$2</f>
        <v>1.148148493871874E-3</v>
      </c>
      <c r="V260">
        <f>Verdeelsleutels_absoluut!T260/Verdeelsleutels_absoluut!T$2</f>
        <v>7.3209690300825271E-4</v>
      </c>
      <c r="W260">
        <f>Verdeelsleutels_absoluut!U260/Verdeelsleutels_absoluut!U$2</f>
        <v>3.1140583135082158E-3</v>
      </c>
      <c r="X260">
        <f t="shared" si="17"/>
        <v>3.309195028456629E-3</v>
      </c>
      <c r="Y260">
        <f t="shared" si="20"/>
        <v>3.7094722505481219E-3</v>
      </c>
      <c r="Z260">
        <v>0</v>
      </c>
    </row>
    <row r="261" spans="2:26">
      <c r="B261" t="str">
        <f>INDEX('ETLocal datasets'!B:C,MATCH(C261,'ETLocal datasets'!C:C,0),1)</f>
        <v>GM0828</v>
      </c>
      <c r="C261" t="str">
        <f>'ETLocal datasets'!C247</f>
        <v>Oss</v>
      </c>
      <c r="D261">
        <f>Verdeelsleutels_absoluut!D261/Verdeelsleutels_absoluut!D$2</f>
        <v>5.291640866944722E-3</v>
      </c>
      <c r="E261">
        <f>Verdeelsleutels_absoluut!E261/Verdeelsleutels_absoluut!E$2</f>
        <v>4.927315157186354E-3</v>
      </c>
      <c r="F261">
        <f>Verdeelsleutels_absoluut!F261/Verdeelsleutels_absoluut!F$2</f>
        <v>5.1159390246210404E-3</v>
      </c>
      <c r="G261">
        <f>Verdeelsleutels_absoluut!G261/Verdeelsleutels_absoluut!G$2</f>
        <v>8.1409988445749898E-3</v>
      </c>
      <c r="H261">
        <f>Verdeelsleutels_absoluut!H261/Verdeelsleutels_absoluut!H$2</f>
        <v>1.6916437980650692E-2</v>
      </c>
      <c r="I261">
        <f>Verdeelsleutels_absoluut!I261/Verdeelsleutels_absoluut!I$2</f>
        <v>3.4046844410305192E-3</v>
      </c>
      <c r="J261">
        <f t="shared" si="18"/>
        <v>9.5450691063471028E-3</v>
      </c>
      <c r="K261">
        <f t="shared" si="19"/>
        <v>4.636126185952081E-3</v>
      </c>
      <c r="L261">
        <f>Verdeelsleutels_absoluut!J261/Verdeelsleutels_absoluut!J$2</f>
        <v>2.280823643557734E-3</v>
      </c>
      <c r="M261">
        <f>Verdeelsleutels_absoluut!K261/Verdeelsleutels_absoluut!K$2</f>
        <v>8.9918163402927535E-4</v>
      </c>
      <c r="N261">
        <f>Verdeelsleutels_absoluut!L261/Verdeelsleutels_absoluut!L$2</f>
        <v>4.8084087423008503E-3</v>
      </c>
      <c r="O261">
        <f>Verdeelsleutels_absoluut!M261/Verdeelsleutels_absoluut!M$2</f>
        <v>5.2161656867072068E-3</v>
      </c>
      <c r="P261">
        <f>Verdeelsleutels_absoluut!N261/Verdeelsleutels_absoluut!N$2</f>
        <v>5.7756578733897919E-3</v>
      </c>
      <c r="Q261">
        <f>Verdeelsleutels_absoluut!O261/Verdeelsleutels_absoluut!O$2</f>
        <v>2.35883611216925E-3</v>
      </c>
      <c r="R261">
        <f>Verdeelsleutels_absoluut!P261/Verdeelsleutels_absoluut!P$2</f>
        <v>4.6288990584398507E-4</v>
      </c>
      <c r="S261">
        <f>Verdeelsleutels_absoluut!Q261/Verdeelsleutels_absoluut!Q$2</f>
        <v>3.8319681946639842E-4</v>
      </c>
      <c r="T261">
        <f>Verdeelsleutels_absoluut!R261/Verdeelsleutels_absoluut!R$2</f>
        <v>1.9157814871016692E-2</v>
      </c>
      <c r="U261">
        <f>Verdeelsleutels_absoluut!S261/Verdeelsleutels_absoluut!S$2</f>
        <v>2.6230059087642E-3</v>
      </c>
      <c r="V261">
        <f>Verdeelsleutels_absoluut!T261/Verdeelsleutels_absoluut!T$2</f>
        <v>2.8119176501907889E-3</v>
      </c>
      <c r="W261">
        <f>Verdeelsleutels_absoluut!U261/Verdeelsleutels_absoluut!U$2</f>
        <v>6.3940943543861588E-3</v>
      </c>
      <c r="X261">
        <f t="shared" si="17"/>
        <v>6.0848761138879749E-3</v>
      </c>
      <c r="Y261">
        <f t="shared" si="20"/>
        <v>3.8492521128567405E-3</v>
      </c>
      <c r="Z261">
        <v>0</v>
      </c>
    </row>
    <row r="262" spans="2:26">
      <c r="B262" t="str">
        <f>INDEX('ETLocal datasets'!B:C,MATCH(C262,'ETLocal datasets'!C:C,0),1)</f>
        <v>GM0840</v>
      </c>
      <c r="C262" t="str">
        <f>'ETLocal datasets'!C248</f>
        <v>Rucphen</v>
      </c>
      <c r="D262">
        <f>Verdeelsleutels_absoluut!D262/Verdeelsleutels_absoluut!D$2</f>
        <v>1.306086512434815E-3</v>
      </c>
      <c r="E262">
        <f>Verdeelsleutels_absoluut!E262/Verdeelsleutels_absoluut!E$2</f>
        <v>1.9213335212652663E-3</v>
      </c>
      <c r="F262">
        <f>Verdeelsleutels_absoluut!F262/Verdeelsleutels_absoluut!F$2</f>
        <v>1.1250921001238513E-3</v>
      </c>
      <c r="G262">
        <f>Verdeelsleutels_absoluut!G262/Verdeelsleutels_absoluut!G$2</f>
        <v>2.193087919581433E-3</v>
      </c>
      <c r="H262">
        <f>Verdeelsleutels_absoluut!H262/Verdeelsleutels_absoluut!H$2</f>
        <v>2.4569691866902442E-3</v>
      </c>
      <c r="I262">
        <f>Verdeelsleutels_absoluut!I262/Verdeelsleutels_absoluut!I$2</f>
        <v>0</v>
      </c>
      <c r="J262">
        <f t="shared" si="18"/>
        <v>2.2353089223188425E-3</v>
      </c>
      <c r="K262">
        <f t="shared" si="19"/>
        <v>5.7020285909117256E-4</v>
      </c>
      <c r="L262">
        <f>Verdeelsleutels_absoluut!J262/Verdeelsleutels_absoluut!J$2</f>
        <v>2.2182216915942588E-4</v>
      </c>
      <c r="M262">
        <f>Verdeelsleutels_absoluut!K262/Verdeelsleutels_absoluut!K$2</f>
        <v>1.8160396294109543E-3</v>
      </c>
      <c r="N262">
        <f>Verdeelsleutels_absoluut!L262/Verdeelsleutels_absoluut!L$2</f>
        <v>2.4232753701887437E-3</v>
      </c>
      <c r="O262">
        <f>Verdeelsleutels_absoluut!M262/Verdeelsleutels_absoluut!M$2</f>
        <v>1.8856897300338011E-3</v>
      </c>
      <c r="P262">
        <f>Verdeelsleutels_absoluut!N262/Verdeelsleutels_absoluut!N$2</f>
        <v>3.2447516142639283E-4</v>
      </c>
      <c r="Q262">
        <f>Verdeelsleutels_absoluut!O262/Verdeelsleutels_absoluut!O$2</f>
        <v>3.5104169718990826E-3</v>
      </c>
      <c r="R262">
        <f>Verdeelsleutels_absoluut!P262/Verdeelsleutels_absoluut!P$2</f>
        <v>8.4161801062542744E-4</v>
      </c>
      <c r="S262">
        <f>Verdeelsleutels_absoluut!Q262/Verdeelsleutels_absoluut!Q$2</f>
        <v>1.5966534144433266E-5</v>
      </c>
      <c r="T262">
        <f>Verdeelsleutels_absoluut!R262/Verdeelsleutels_absoluut!R$2</f>
        <v>0</v>
      </c>
      <c r="U262">
        <f>Verdeelsleutels_absoluut!S262/Verdeelsleutels_absoluut!S$2</f>
        <v>5.6007243603506054E-5</v>
      </c>
      <c r="V262">
        <f>Verdeelsleutels_absoluut!T262/Verdeelsleutels_absoluut!T$2</f>
        <v>3.8823320614074011E-5</v>
      </c>
      <c r="W262">
        <f>Verdeelsleutels_absoluut!U262/Verdeelsleutels_absoluut!U$2</f>
        <v>2.1656141571097746E-3</v>
      </c>
      <c r="X262">
        <f t="shared" si="17"/>
        <v>1.2450446592680838E-3</v>
      </c>
      <c r="Y262">
        <f t="shared" si="20"/>
        <v>2.6042680468466831E-3</v>
      </c>
      <c r="Z262">
        <v>0</v>
      </c>
    </row>
    <row r="263" spans="2:26">
      <c r="B263" t="str">
        <f>INDEX('ETLocal datasets'!B:C,MATCH(C263,'ETLocal datasets'!C:C,0),1)</f>
        <v>GM0845</v>
      </c>
      <c r="C263" t="str">
        <f>'ETLocal datasets'!C249</f>
        <v>Sint-Michielsgestel</v>
      </c>
      <c r="D263">
        <f>Verdeelsleutels_absoluut!D263/Verdeelsleutels_absoluut!D$2</f>
        <v>1.6775099274321159E-3</v>
      </c>
      <c r="E263">
        <f>Verdeelsleutels_absoluut!E263/Verdeelsleutels_absoluut!E$2</f>
        <v>1.7383741503301838E-3</v>
      </c>
      <c r="F263">
        <f>Verdeelsleutels_absoluut!F263/Verdeelsleutels_absoluut!F$2</f>
        <v>8.9102637586082115E-4</v>
      </c>
      <c r="G263">
        <f>Verdeelsleutels_absoluut!G263/Verdeelsleutels_absoluut!G$2</f>
        <v>2.1974038080934009E-3</v>
      </c>
      <c r="H263">
        <f>Verdeelsleutels_absoluut!H263/Verdeelsleutels_absoluut!H$2</f>
        <v>4.1432288184438965E-3</v>
      </c>
      <c r="I263">
        <f>Verdeelsleutels_absoluut!I263/Verdeelsleutels_absoluut!I$2</f>
        <v>9.5816101384010009E-4</v>
      </c>
      <c r="J263">
        <f t="shared" si="18"/>
        <v>2.5087358097494799E-3</v>
      </c>
      <c r="K263">
        <f t="shared" si="19"/>
        <v>1.2803641403459584E-3</v>
      </c>
      <c r="L263">
        <f>Verdeelsleutels_absoluut!J263/Verdeelsleutels_absoluut!J$2</f>
        <v>3.8915855934587465E-4</v>
      </c>
      <c r="M263">
        <f>Verdeelsleutels_absoluut!K263/Verdeelsleutels_absoluut!K$2</f>
        <v>4.2604986848456753E-4</v>
      </c>
      <c r="N263">
        <f>Verdeelsleutels_absoluut!L263/Verdeelsleutels_absoluut!L$2</f>
        <v>2.2725328832288675E-3</v>
      </c>
      <c r="O263">
        <f>Verdeelsleutels_absoluut!M263/Verdeelsleutels_absoluut!M$2</f>
        <v>1.9612604116500476E-3</v>
      </c>
      <c r="P263">
        <f>Verdeelsleutels_absoluut!N263/Verdeelsleutels_absoluut!N$2</f>
        <v>5.84055290567507E-4</v>
      </c>
      <c r="Q263">
        <f>Verdeelsleutels_absoluut!O263/Verdeelsleutels_absoluut!O$2</f>
        <v>1.1515808597298326E-3</v>
      </c>
      <c r="R263">
        <f>Verdeelsleutels_absoluut!P263/Verdeelsleutels_absoluut!P$2</f>
        <v>9.4682026195360577E-5</v>
      </c>
      <c r="S263">
        <f>Verdeelsleutels_absoluut!Q263/Verdeelsleutels_absoluut!Q$2</f>
        <v>2.3949801216649903E-4</v>
      </c>
      <c r="T263">
        <f>Verdeelsleutels_absoluut!R263/Verdeelsleutels_absoluut!R$2</f>
        <v>1.5174506828528073E-3</v>
      </c>
      <c r="U263">
        <f>Verdeelsleutels_absoluut!S263/Verdeelsleutels_absoluut!S$2</f>
        <v>7.4676324804674743E-4</v>
      </c>
      <c r="V263">
        <f>Verdeelsleutels_absoluut!T263/Verdeelsleutels_absoluut!T$2</f>
        <v>6.1562694116603072E-4</v>
      </c>
      <c r="W263">
        <f>Verdeelsleutels_absoluut!U263/Verdeelsleutels_absoluut!U$2</f>
        <v>2.2762659753562593E-3</v>
      </c>
      <c r="X263">
        <f t="shared" si="17"/>
        <v>1.4301606329618832E-3</v>
      </c>
      <c r="Y263">
        <f t="shared" si="20"/>
        <v>1.2630127690226528E-3</v>
      </c>
      <c r="Z263">
        <v>0</v>
      </c>
    </row>
    <row r="264" spans="2:26">
      <c r="B264" t="str">
        <f>INDEX('ETLocal datasets'!B:C,MATCH(C264,'ETLocal datasets'!C:C,0),1)</f>
        <v>GM0847</v>
      </c>
      <c r="C264" t="str">
        <f>'ETLocal datasets'!C250</f>
        <v>Someren</v>
      </c>
      <c r="D264">
        <f>Verdeelsleutels_absoluut!D264/Verdeelsleutels_absoluut!D$2</f>
        <v>1.1180313482750974E-3</v>
      </c>
      <c r="E264">
        <f>Verdeelsleutels_absoluut!E264/Verdeelsleutels_absoluut!E$2</f>
        <v>2.2897460840720194E-3</v>
      </c>
      <c r="F264">
        <f>Verdeelsleutels_absoluut!F264/Verdeelsleutels_absoluut!F$2</f>
        <v>1.2153603861867993E-3</v>
      </c>
      <c r="G264">
        <f>Verdeelsleutels_absoluut!G264/Verdeelsleutels_absoluut!G$2</f>
        <v>2.6918813204645869E-3</v>
      </c>
      <c r="H264">
        <f>Verdeelsleutels_absoluut!H264/Verdeelsleutels_absoluut!H$2</f>
        <v>1.6132429212519735E-2</v>
      </c>
      <c r="I264">
        <f>Verdeelsleutels_absoluut!I264/Verdeelsleutels_absoluut!I$2</f>
        <v>2.7804723593159067E-2</v>
      </c>
      <c r="J264">
        <f t="shared" si="18"/>
        <v>4.84236898319341E-3</v>
      </c>
      <c r="K264">
        <f t="shared" si="19"/>
        <v>2.1275384602258501E-2</v>
      </c>
      <c r="L264">
        <f>Verdeelsleutels_absoluut!J264/Verdeelsleutels_absoluut!J$2</f>
        <v>1.332424958520985E-3</v>
      </c>
      <c r="M264">
        <f>Verdeelsleutels_absoluut!K264/Verdeelsleutels_absoluut!K$2</f>
        <v>2.0205567822546514E-3</v>
      </c>
      <c r="N264">
        <f>Verdeelsleutels_absoluut!L264/Verdeelsleutels_absoluut!L$2</f>
        <v>2.9670270309491474E-3</v>
      </c>
      <c r="O264">
        <f>Verdeelsleutels_absoluut!M264/Verdeelsleutels_absoluut!M$2</f>
        <v>2.4307823980231785E-3</v>
      </c>
      <c r="P264">
        <f>Verdeelsleutels_absoluut!N264/Verdeelsleutels_absoluut!N$2</f>
        <v>4.5426522599694992E-4</v>
      </c>
      <c r="Q264">
        <f>Verdeelsleutels_absoluut!O264/Verdeelsleutels_absoluut!O$2</f>
        <v>4.2869282386380284E-3</v>
      </c>
      <c r="R264">
        <f>Verdeelsleutels_absoluut!P264/Verdeelsleutels_absoluut!P$2</f>
        <v>1.7989584977118511E-3</v>
      </c>
      <c r="S264">
        <f>Verdeelsleutels_absoluut!Q264/Verdeelsleutels_absoluut!Q$2</f>
        <v>6.0672829748846416E-4</v>
      </c>
      <c r="T264">
        <f>Verdeelsleutels_absoluut!R264/Verdeelsleutels_absoluut!R$2</f>
        <v>0</v>
      </c>
      <c r="U264">
        <f>Verdeelsleutels_absoluut!S264/Verdeelsleutels_absoluut!S$2</f>
        <v>1.148148493871874E-3</v>
      </c>
      <c r="V264">
        <f>Verdeelsleutels_absoluut!T264/Verdeelsleutels_absoluut!T$2</f>
        <v>8.9293637412370217E-4</v>
      </c>
      <c r="W264">
        <f>Verdeelsleutels_absoluut!U264/Verdeelsleutels_absoluut!U$2</f>
        <v>2.4422437027259865E-3</v>
      </c>
      <c r="X264">
        <f t="shared" si="17"/>
        <v>1.4482544643614683E-3</v>
      </c>
      <c r="Y264">
        <f t="shared" si="20"/>
        <v>3.1514587289274043E-3</v>
      </c>
      <c r="Z264">
        <v>0</v>
      </c>
    </row>
    <row r="265" spans="2:26">
      <c r="B265" t="str">
        <f>INDEX('ETLocal datasets'!B:C,MATCH(C265,'ETLocal datasets'!C:C,0),1)</f>
        <v>GM0848</v>
      </c>
      <c r="C265" t="str">
        <f>'ETLocal datasets'!C251</f>
        <v>Son en Breugel</v>
      </c>
      <c r="D265">
        <f>Verdeelsleutels_absoluut!D265/Verdeelsleutels_absoluut!D$2</f>
        <v>9.7811830614026726E-4</v>
      </c>
      <c r="E265">
        <f>Verdeelsleutels_absoluut!E265/Verdeelsleutels_absoluut!E$2</f>
        <v>2.5711802799271592E-4</v>
      </c>
      <c r="F265">
        <f>Verdeelsleutels_absoluut!F265/Verdeelsleutels_absoluut!F$2</f>
        <v>1.6968448718443358E-4</v>
      </c>
      <c r="G265">
        <f>Verdeelsleutels_absoluut!G265/Verdeelsleutels_absoluut!G$2</f>
        <v>4.3775440621389296E-5</v>
      </c>
      <c r="H265">
        <f>Verdeelsleutels_absoluut!H265/Verdeelsleutels_absoluut!H$2</f>
        <v>2.7975902470502145E-3</v>
      </c>
      <c r="I265">
        <f>Verdeelsleutels_absoluut!I265/Verdeelsleutels_absoluut!I$2</f>
        <v>4.3651756932178111E-3</v>
      </c>
      <c r="J265">
        <f t="shared" si="18"/>
        <v>4.8438580965000133E-4</v>
      </c>
      <c r="K265">
        <f t="shared" si="19"/>
        <v>3.2416116275427414E-3</v>
      </c>
      <c r="L265">
        <f>Verdeelsleutels_absoluut!J265/Verdeelsleutels_absoluut!J$2</f>
        <v>3.1217427142129584E-4</v>
      </c>
      <c r="M265">
        <f>Verdeelsleutels_absoluut!K265/Verdeelsleutels_absoluut!K$2</f>
        <v>2.824913823608416E-5</v>
      </c>
      <c r="N265">
        <f>Verdeelsleutels_absoluut!L265/Verdeelsleutels_absoluut!L$2</f>
        <v>3.1223517207236445E-4</v>
      </c>
      <c r="O265">
        <f>Verdeelsleutels_absoluut!M265/Verdeelsleutels_absoluut!M$2</f>
        <v>5.2720611612754368E-4</v>
      </c>
      <c r="P265">
        <f>Verdeelsleutels_absoluut!N265/Verdeelsleutels_absoluut!N$2</f>
        <v>8.7608293585126056E-4</v>
      </c>
      <c r="Q265">
        <f>Verdeelsleutels_absoluut!O265/Verdeelsleutels_absoluut!O$2</f>
        <v>1.336185425030035E-3</v>
      </c>
      <c r="R265">
        <f>Verdeelsleutels_absoluut!P265/Verdeelsleutels_absoluut!P$2</f>
        <v>1.9988427752353901E-4</v>
      </c>
      <c r="S265">
        <f>Verdeelsleutels_absoluut!Q265/Verdeelsleutels_absoluut!Q$2</f>
        <v>1.4369880729989942E-4</v>
      </c>
      <c r="T265">
        <f>Verdeelsleutels_absoluut!R265/Verdeelsleutels_absoluut!R$2</f>
        <v>1.4226100151745068E-3</v>
      </c>
      <c r="U265">
        <f>Verdeelsleutels_absoluut!S265/Verdeelsleutels_absoluut!S$2</f>
        <v>3.7338162402337371E-4</v>
      </c>
      <c r="V265">
        <f>Verdeelsleutels_absoluut!T265/Verdeelsleutels_absoluut!T$2</f>
        <v>3.5495607418581951E-4</v>
      </c>
      <c r="W265">
        <f>Verdeelsleutels_absoluut!U265/Verdeelsleutels_absoluut!U$2</f>
        <v>1.1776514941947314E-3</v>
      </c>
      <c r="X265">
        <f t="shared" si="17"/>
        <v>1.026867215022996E-3</v>
      </c>
      <c r="Y265">
        <f t="shared" si="20"/>
        <v>1.2124581410272194E-3</v>
      </c>
      <c r="Z265">
        <v>0</v>
      </c>
    </row>
    <row r="266" spans="2:26">
      <c r="B266" t="str">
        <f>INDEX('ETLocal datasets'!B:C,MATCH(C266,'ETLocal datasets'!C:C,0),1)</f>
        <v>GM0851</v>
      </c>
      <c r="C266" t="str">
        <f>'ETLocal datasets'!C252</f>
        <v>Steenbergen</v>
      </c>
      <c r="D266">
        <f>Verdeelsleutels_absoluut!D266/Verdeelsleutels_absoluut!D$2</f>
        <v>1.4497027947254057E-3</v>
      </c>
      <c r="E266">
        <f>Verdeelsleutels_absoluut!E266/Verdeelsleutels_absoluut!E$2</f>
        <v>6.182442228248799E-3</v>
      </c>
      <c r="F266">
        <f>Verdeelsleutels_absoluut!F266/Verdeelsleutels_absoluut!F$2</f>
        <v>7.9735035962083696E-4</v>
      </c>
      <c r="G266">
        <f>Verdeelsleutels_absoluut!G266/Verdeelsleutels_absoluut!G$2</f>
        <v>1.3878664343485536E-3</v>
      </c>
      <c r="H266">
        <f>Verdeelsleutels_absoluut!H266/Verdeelsleutels_absoluut!H$2</f>
        <v>1.5014408689979946E-3</v>
      </c>
      <c r="I266">
        <f>Verdeelsleutels_absoluut!I266/Verdeelsleutels_absoluut!I$2</f>
        <v>1.9466460585611375E-3</v>
      </c>
      <c r="J266">
        <f t="shared" si="18"/>
        <v>1.4060383438924641E-3</v>
      </c>
      <c r="K266">
        <f t="shared" si="19"/>
        <v>1.8013633562658656E-3</v>
      </c>
      <c r="L266">
        <f>Verdeelsleutels_absoluut!J266/Verdeelsleutels_absoluut!J$2</f>
        <v>1.1758842719667505E-2</v>
      </c>
      <c r="M266">
        <f>Verdeelsleutels_absoluut!K266/Verdeelsleutels_absoluut!K$2</f>
        <v>2.4276417322041166E-2</v>
      </c>
      <c r="N266">
        <f>Verdeelsleutels_absoluut!L266/Verdeelsleutels_absoluut!L$2</f>
        <v>9.577145012345533E-3</v>
      </c>
      <c r="O266">
        <f>Verdeelsleutels_absoluut!M266/Verdeelsleutels_absoluut!M$2</f>
        <v>5.5636119566233226E-3</v>
      </c>
      <c r="P266">
        <f>Verdeelsleutels_absoluut!N266/Verdeelsleutels_absoluut!N$2</f>
        <v>8.4363541970862129E-4</v>
      </c>
      <c r="Q266">
        <f>Verdeelsleutels_absoluut!O266/Verdeelsleutels_absoluut!O$2</f>
        <v>7.8530196032466958E-4</v>
      </c>
      <c r="R266">
        <f>Verdeelsleutels_absoluut!P266/Verdeelsleutels_absoluut!P$2</f>
        <v>3.0508652885171745E-4</v>
      </c>
      <c r="S266">
        <f>Verdeelsleutels_absoluut!Q266/Verdeelsleutels_absoluut!Q$2</f>
        <v>8.4622630965496323E-3</v>
      </c>
      <c r="T266">
        <f>Verdeelsleutels_absoluut!R266/Verdeelsleutels_absoluut!R$2</f>
        <v>1.5174506828528073E-3</v>
      </c>
      <c r="U266">
        <f>Verdeelsleutels_absoluut!S266/Verdeelsleutels_absoluut!S$2</f>
        <v>3.5657945094232186E-3</v>
      </c>
      <c r="V266">
        <f>Verdeelsleutels_absoluut!T266/Verdeelsleutels_absoluut!T$2</f>
        <v>5.1468630756943828E-3</v>
      </c>
      <c r="W266">
        <f>Verdeelsleutels_absoluut!U266/Verdeelsleutels_absoluut!U$2</f>
        <v>3.0982509109015754E-3</v>
      </c>
      <c r="X266">
        <f t="shared" si="17"/>
        <v>1.9709431653050983E-3</v>
      </c>
      <c r="Y266">
        <f t="shared" si="20"/>
        <v>1.2595584423168412E-3</v>
      </c>
      <c r="Z266">
        <v>0</v>
      </c>
    </row>
    <row r="267" spans="2:26">
      <c r="B267" t="str">
        <f>INDEX('ETLocal datasets'!B:C,MATCH(C267,'ETLocal datasets'!C:C,0),1)</f>
        <v>GM0852</v>
      </c>
      <c r="C267" t="str">
        <f>'ETLocal datasets'!C253</f>
        <v>Waterland</v>
      </c>
      <c r="D267">
        <f>Verdeelsleutels_absoluut!D267/Verdeelsleutels_absoluut!D$2</f>
        <v>1.0019000515155423E-3</v>
      </c>
      <c r="E267">
        <f>Verdeelsleutels_absoluut!E267/Verdeelsleutels_absoluut!E$2</f>
        <v>1.9133883547892885E-3</v>
      </c>
      <c r="F267">
        <f>Verdeelsleutels_absoluut!F267/Verdeelsleutels_absoluut!F$2</f>
        <v>4.4321260442462609E-3</v>
      </c>
      <c r="G267">
        <f>Verdeelsleutels_absoluut!G267/Verdeelsleutels_absoluut!G$2</f>
        <v>2.4834855608867053E-3</v>
      </c>
      <c r="H267">
        <f>Verdeelsleutels_absoluut!H267/Verdeelsleutels_absoluut!H$2</f>
        <v>8.0601292087072931E-8</v>
      </c>
      <c r="I267">
        <f>Verdeelsleutels_absoluut!I267/Verdeelsleutels_absoluut!I$2</f>
        <v>0</v>
      </c>
      <c r="J267">
        <f t="shared" si="18"/>
        <v>2.0861407673515662E-3</v>
      </c>
      <c r="K267">
        <f t="shared" si="19"/>
        <v>6.4570624583054344E-4</v>
      </c>
      <c r="L267">
        <f>Verdeelsleutels_absoluut!J267/Verdeelsleutels_absoluut!J$2</f>
        <v>3.5627612318584139E-5</v>
      </c>
      <c r="M267">
        <f>Verdeelsleutels_absoluut!K267/Verdeelsleutels_absoluut!K$2</f>
        <v>0</v>
      </c>
      <c r="N267">
        <f>Verdeelsleutels_absoluut!L267/Verdeelsleutels_absoluut!L$2</f>
        <v>3.2560377183333205E-4</v>
      </c>
      <c r="O267">
        <f>Verdeelsleutels_absoluut!M267/Verdeelsleutels_absoluut!M$2</f>
        <v>2.0207331965906442E-3</v>
      </c>
      <c r="P267">
        <f>Verdeelsleutels_absoluut!N267/Verdeelsleutels_absoluut!N$2</f>
        <v>3.569226775690321E-4</v>
      </c>
      <c r="Q267">
        <f>Verdeelsleutels_absoluut!O267/Verdeelsleutels_absoluut!O$2</f>
        <v>4.6883699123860873E-5</v>
      </c>
      <c r="R267">
        <f>Verdeelsleutels_absoluut!P267/Verdeelsleutels_absoluut!P$2</f>
        <v>0</v>
      </c>
      <c r="S267">
        <f>Verdeelsleutels_absoluut!Q267/Verdeelsleutels_absoluut!Q$2</f>
        <v>1.4689211412878607E-3</v>
      </c>
      <c r="T267">
        <f>Verdeelsleutels_absoluut!R267/Verdeelsleutels_absoluut!R$2</f>
        <v>1.8019726858877086E-3</v>
      </c>
      <c r="U267">
        <f>Verdeelsleutels_absoluut!S267/Verdeelsleutels_absoluut!S$2</f>
        <v>3.4724491034173752E-3</v>
      </c>
      <c r="V267">
        <f>Verdeelsleutels_absoluut!T267/Verdeelsleutels_absoluut!T$2</f>
        <v>2.6788091223711066E-3</v>
      </c>
      <c r="W267">
        <f>Verdeelsleutels_absoluut!U267/Verdeelsleutels_absoluut!U$2</f>
        <v>1.1065181824648483E-3</v>
      </c>
      <c r="X267">
        <f t="shared" si="17"/>
        <v>7.3172043001694018E-4</v>
      </c>
      <c r="Y267">
        <f t="shared" si="20"/>
        <v>3.2081839148109261E-4</v>
      </c>
      <c r="Z267">
        <v>0</v>
      </c>
    </row>
    <row r="268" spans="2:26">
      <c r="B268" t="str">
        <f>INDEX('ETLocal datasets'!B:C,MATCH(C268,'ETLocal datasets'!C:C,0),1)</f>
        <v>GM0855</v>
      </c>
      <c r="C268" t="str">
        <f>'ETLocal datasets'!C254</f>
        <v>Tilburg</v>
      </c>
      <c r="D268">
        <f>Verdeelsleutels_absoluut!D268/Verdeelsleutels_absoluut!D$2</f>
        <v>1.2571285203131112E-2</v>
      </c>
      <c r="E268">
        <f>Verdeelsleutels_absoluut!E268/Verdeelsleutels_absoluut!E$2</f>
        <v>1.1506297534043695E-3</v>
      </c>
      <c r="F268">
        <f>Verdeelsleutels_absoluut!F268/Verdeelsleutels_absoluut!F$2</f>
        <v>8.5700757589607433E-4</v>
      </c>
      <c r="G268">
        <f>Verdeelsleutels_absoluut!G268/Verdeelsleutels_absoluut!G$2</f>
        <v>1.2115315608595769E-3</v>
      </c>
      <c r="H268">
        <f>Verdeelsleutels_absoluut!H268/Verdeelsleutels_absoluut!H$2</f>
        <v>2.41908657940932E-3</v>
      </c>
      <c r="I268">
        <f>Verdeelsleutels_absoluut!I268/Verdeelsleutels_absoluut!I$2</f>
        <v>7.8418706856500534E-4</v>
      </c>
      <c r="J268">
        <f t="shared" si="18"/>
        <v>1.4047403638275356E-3</v>
      </c>
      <c r="K268">
        <f t="shared" si="19"/>
        <v>8.9529663656159398E-4</v>
      </c>
      <c r="L268">
        <f>Verdeelsleutels_absoluut!J268/Verdeelsleutels_absoluut!J$2</f>
        <v>1.3278297723425412E-4</v>
      </c>
      <c r="M268">
        <f>Verdeelsleutels_absoluut!K268/Verdeelsleutels_absoluut!K$2</f>
        <v>8.0567863846422484E-4</v>
      </c>
      <c r="N268">
        <f>Verdeelsleutels_absoluut!L268/Verdeelsleutels_absoluut!L$2</f>
        <v>1.3357259500480702E-3</v>
      </c>
      <c r="O268">
        <f>Verdeelsleutels_absoluut!M268/Verdeelsleutels_absoluut!M$2</f>
        <v>1.7180033063291117E-3</v>
      </c>
      <c r="P268">
        <f>Verdeelsleutels_absoluut!N268/Verdeelsleutels_absoluut!N$2</f>
        <v>1.2751873844057238E-2</v>
      </c>
      <c r="Q268">
        <f>Verdeelsleutels_absoluut!O268/Verdeelsleutels_absoluut!O$2</f>
        <v>4.9784628007149764E-3</v>
      </c>
      <c r="R268">
        <f>Verdeelsleutels_absoluut!P268/Verdeelsleutels_absoluut!P$2</f>
        <v>1.1887854400084161E-3</v>
      </c>
      <c r="S268">
        <f>Verdeelsleutels_absoluut!Q268/Verdeelsleutels_absoluut!Q$2</f>
        <v>1.3890884705656944E-3</v>
      </c>
      <c r="T268">
        <f>Verdeelsleutels_absoluut!R268/Verdeelsleutels_absoluut!R$2</f>
        <v>1.8968133535660092E-3</v>
      </c>
      <c r="U268">
        <f>Verdeelsleutels_absoluut!S268/Verdeelsleutels_absoluut!S$2</f>
        <v>1.7642281735104407E-3</v>
      </c>
      <c r="V268">
        <f>Verdeelsleutels_absoluut!T268/Verdeelsleutels_absoluut!T$2</f>
        <v>1.6416718431094151E-3</v>
      </c>
      <c r="W268">
        <f>Verdeelsleutels_absoluut!U268/Verdeelsleutels_absoluut!U$2</f>
        <v>8.4490566932494491E-3</v>
      </c>
      <c r="X268">
        <f t="shared" si="17"/>
        <v>1.0600465268653343E-2</v>
      </c>
      <c r="Y268">
        <f t="shared" si="20"/>
        <v>7.2272637878903236E-3</v>
      </c>
      <c r="Z268">
        <v>0</v>
      </c>
    </row>
    <row r="269" spans="2:26">
      <c r="B269" t="str">
        <f>INDEX('ETLocal datasets'!B:C,MATCH(C269,'ETLocal datasets'!C:C,0),1)</f>
        <v>GM0856</v>
      </c>
      <c r="C269" t="str">
        <f>'ETLocal datasets'!C255</f>
        <v>Uden</v>
      </c>
      <c r="D269">
        <f>Verdeelsleutels_absoluut!D269/Verdeelsleutels_absoluut!D$2</f>
        <v>2.4176371904373311E-3</v>
      </c>
      <c r="E269">
        <f>Verdeelsleutels_absoluut!E269/Verdeelsleutels_absoluut!E$2</f>
        <v>1.650049911761999E-3</v>
      </c>
      <c r="F269">
        <f>Verdeelsleutels_absoluut!F269/Verdeelsleutels_absoluut!F$2</f>
        <v>4.8123585298367544E-4</v>
      </c>
      <c r="G269">
        <f>Verdeelsleutels_absoluut!G269/Verdeelsleutels_absoluut!G$2</f>
        <v>1.5161099787041729E-3</v>
      </c>
      <c r="H269">
        <f>Verdeelsleutels_absoluut!H269/Verdeelsleutels_absoluut!H$2</f>
        <v>1.4797510612973632E-2</v>
      </c>
      <c r="I269">
        <f>Verdeelsleutels_absoluut!I269/Verdeelsleutels_absoluut!I$2</f>
        <v>6.1296816614995354E-3</v>
      </c>
      <c r="J269">
        <f t="shared" si="18"/>
        <v>3.6411340801872864E-3</v>
      </c>
      <c r="K269">
        <f t="shared" si="19"/>
        <v>4.9301530239727409E-3</v>
      </c>
      <c r="L269">
        <f>Verdeelsleutels_absoluut!J269/Verdeelsleutels_absoluut!J$2</f>
        <v>9.0489361069797541E-4</v>
      </c>
      <c r="M269">
        <f>Verdeelsleutels_absoluut!K269/Verdeelsleutels_absoluut!K$2</f>
        <v>1.7146070511831434E-3</v>
      </c>
      <c r="N269">
        <f>Verdeelsleutels_absoluut!L269/Verdeelsleutels_absoluut!L$2</f>
        <v>2.3868574604950731E-3</v>
      </c>
      <c r="O269">
        <f>Verdeelsleutels_absoluut!M269/Verdeelsleutels_absoluut!M$2</f>
        <v>1.8396318589895798E-3</v>
      </c>
      <c r="P269">
        <f>Verdeelsleutels_absoluut!N269/Verdeelsleutels_absoluut!N$2</f>
        <v>2.9202764528375351E-3</v>
      </c>
      <c r="Q269">
        <f>Verdeelsleutels_absoluut!O269/Verdeelsleutels_absoluut!O$2</f>
        <v>2.1126966917689805E-3</v>
      </c>
      <c r="R269">
        <f>Verdeelsleutels_absoluut!P269/Verdeelsleutels_absoluut!P$2</f>
        <v>6.312135079690705E-4</v>
      </c>
      <c r="S269">
        <f>Verdeelsleutels_absoluut!Q269/Verdeelsleutels_absoluut!Q$2</f>
        <v>1.4369880729989942E-4</v>
      </c>
      <c r="T269">
        <f>Verdeelsleutels_absoluut!R269/Verdeelsleutels_absoluut!R$2</f>
        <v>3.7936267071320183E-3</v>
      </c>
      <c r="U269">
        <f>Verdeelsleutels_absoluut!S269/Verdeelsleutels_absoluut!S$2</f>
        <v>8.4010865405259082E-5</v>
      </c>
      <c r="V269">
        <f>Verdeelsleutels_absoluut!T269/Verdeelsleutels_absoluut!T$2</f>
        <v>3.2167894223089893E-4</v>
      </c>
      <c r="W269">
        <f>Verdeelsleutels_absoluut!U269/Verdeelsleutels_absoluut!U$2</f>
        <v>2.6319325340056748E-3</v>
      </c>
      <c r="X269">
        <f t="shared" si="17"/>
        <v>2.7761044934216049E-3</v>
      </c>
      <c r="Y269">
        <f t="shared" si="20"/>
        <v>2.3780598124300304E-3</v>
      </c>
      <c r="Z269">
        <v>0</v>
      </c>
    </row>
    <row r="270" spans="2:26">
      <c r="B270" t="str">
        <f>INDEX('ETLocal datasets'!B:C,MATCH(C270,'ETLocal datasets'!C:C,0),1)</f>
        <v>GM0858</v>
      </c>
      <c r="C270" t="str">
        <f>'ETLocal datasets'!C256</f>
        <v>Valkenswaard</v>
      </c>
      <c r="D270">
        <f>Verdeelsleutels_absoluut!D270/Verdeelsleutels_absoluut!D$2</f>
        <v>1.7885492689775002E-3</v>
      </c>
      <c r="E270">
        <f>Verdeelsleutels_absoluut!E270/Verdeelsleutels_absoluut!E$2</f>
        <v>9.8294432884054434E-4</v>
      </c>
      <c r="F270">
        <f>Verdeelsleutels_absoluut!F270/Verdeelsleutels_absoluut!F$2</f>
        <v>5.205198154537141E-4</v>
      </c>
      <c r="G270">
        <f>Verdeelsleutels_absoluut!G270/Verdeelsleutels_absoluut!G$2</f>
        <v>1.3447075492288741E-3</v>
      </c>
      <c r="H270">
        <f>Verdeelsleutels_absoluut!H270/Verdeelsleutels_absoluut!H$2</f>
        <v>1.5667279155885236E-3</v>
      </c>
      <c r="I270">
        <f>Verdeelsleutels_absoluut!I270/Verdeelsleutels_absoluut!I$2</f>
        <v>2.1502119686877419E-4</v>
      </c>
      <c r="J270">
        <f t="shared" si="18"/>
        <v>1.3802308078464181E-3</v>
      </c>
      <c r="K270">
        <f t="shared" si="19"/>
        <v>5.0873964848240018E-4</v>
      </c>
      <c r="L270">
        <f>Verdeelsleutels_absoluut!J270/Verdeelsleutels_absoluut!J$2</f>
        <v>2.1048339806975923E-4</v>
      </c>
      <c r="M270">
        <f>Verdeelsleutels_absoluut!K270/Verdeelsleutels_absoluut!K$2</f>
        <v>3.7368158298258696E-4</v>
      </c>
      <c r="N270">
        <f>Verdeelsleutels_absoluut!L270/Verdeelsleutels_absoluut!L$2</f>
        <v>1.2744516645229733E-3</v>
      </c>
      <c r="O270">
        <f>Verdeelsleutels_absoluut!M270/Verdeelsleutels_absoluut!M$2</f>
        <v>1.1067303964509504E-3</v>
      </c>
      <c r="P270">
        <f>Verdeelsleutels_absoluut!N270/Verdeelsleutels_absoluut!N$2</f>
        <v>1.1032155488497355E-3</v>
      </c>
      <c r="Q270">
        <f>Verdeelsleutels_absoluut!O270/Verdeelsleutels_absoluut!O$2</f>
        <v>4.5653002021859524E-3</v>
      </c>
      <c r="R270">
        <f>Verdeelsleutels_absoluut!P270/Verdeelsleutels_absoluut!P$2</f>
        <v>2.2934090789542894E-3</v>
      </c>
      <c r="S270">
        <f>Verdeelsleutels_absoluut!Q270/Verdeelsleutels_absoluut!Q$2</f>
        <v>1.8840510290431256E-3</v>
      </c>
      <c r="T270">
        <f>Verdeelsleutels_absoluut!R270/Verdeelsleutels_absoluut!R$2</f>
        <v>3.8884673748103187E-3</v>
      </c>
      <c r="U270">
        <f>Verdeelsleutels_absoluut!S270/Verdeelsleutels_absoluut!S$2</f>
        <v>1.0921412502683681E-3</v>
      </c>
      <c r="V270">
        <f>Verdeelsleutels_absoluut!T270/Verdeelsleutels_absoluut!T$2</f>
        <v>1.5307480699263466E-3</v>
      </c>
      <c r="W270">
        <f>Verdeelsleutels_absoluut!U270/Verdeelsleutels_absoluut!U$2</f>
        <v>1.7862364945503979E-3</v>
      </c>
      <c r="X270">
        <f t="shared" ref="X270:X333" si="21">(0.5*W270)+(0.5*P270)</f>
        <v>1.4447260217000666E-3</v>
      </c>
      <c r="Y270">
        <f t="shared" si="20"/>
        <v>3.317070529991598E-3</v>
      </c>
      <c r="Z270">
        <v>0</v>
      </c>
    </row>
    <row r="271" spans="2:26">
      <c r="B271" t="str">
        <f>INDEX('ETLocal datasets'!B:C,MATCH(C271,'ETLocal datasets'!C:C,0),1)</f>
        <v>GM0861</v>
      </c>
      <c r="C271" t="str">
        <f>'ETLocal datasets'!C257</f>
        <v>Veldhoven</v>
      </c>
      <c r="D271">
        <f>Verdeelsleutels_absoluut!D271/Verdeelsleutels_absoluut!D$2</f>
        <v>2.6233406084643458E-3</v>
      </c>
      <c r="E271">
        <f>Verdeelsleutels_absoluut!E271/Verdeelsleutels_absoluut!E$2</f>
        <v>3.4802091133886943E-4</v>
      </c>
      <c r="F271">
        <f>Verdeelsleutels_absoluut!F271/Verdeelsleutels_absoluut!F$2</f>
        <v>1.0808208587251889E-4</v>
      </c>
      <c r="G271">
        <f>Verdeelsleutels_absoluut!G271/Verdeelsleutels_absoluut!G$2</f>
        <v>2.1147853708642999E-4</v>
      </c>
      <c r="H271">
        <f>Verdeelsleutels_absoluut!H271/Verdeelsleutels_absoluut!H$2</f>
        <v>3.4005685131536069E-4</v>
      </c>
      <c r="I271">
        <f>Verdeelsleutels_absoluut!I271/Verdeelsleutels_absoluut!I$2</f>
        <v>0</v>
      </c>
      <c r="J271">
        <f t="shared" si="18"/>
        <v>2.3205106736305889E-4</v>
      </c>
      <c r="K271">
        <f t="shared" si="19"/>
        <v>5.4984419642471801E-5</v>
      </c>
      <c r="L271">
        <f>Verdeelsleutels_absoluut!J271/Verdeelsleutels_absoluut!J$2</f>
        <v>1.2490551521406466E-4</v>
      </c>
      <c r="M271">
        <f>Verdeelsleutels_absoluut!K271/Verdeelsleutels_absoluut!K$2</f>
        <v>7.1944442700670481E-4</v>
      </c>
      <c r="N271">
        <f>Verdeelsleutels_absoluut!L271/Verdeelsleutels_absoluut!L$2</f>
        <v>4.9927571231426072E-4</v>
      </c>
      <c r="O271">
        <f>Verdeelsleutels_absoluut!M271/Verdeelsleutels_absoluut!M$2</f>
        <v>5.450926679893772E-4</v>
      </c>
      <c r="P271">
        <f>Verdeelsleutels_absoluut!N271/Verdeelsleutels_absoluut!N$2</f>
        <v>3.1798565819786497E-3</v>
      </c>
      <c r="Q271">
        <f>Verdeelsleutels_absoluut!O271/Verdeelsleutels_absoluut!O$2</f>
        <v>1.3449761186157588E-3</v>
      </c>
      <c r="R271">
        <f>Verdeelsleutels_absoluut!P271/Verdeelsleutels_absoluut!P$2</f>
        <v>0</v>
      </c>
      <c r="S271">
        <f>Verdeelsleutels_absoluut!Q271/Verdeelsleutels_absoluut!Q$2</f>
        <v>4.7899602433299803E-5</v>
      </c>
      <c r="T271">
        <f>Verdeelsleutels_absoluut!R271/Verdeelsleutels_absoluut!R$2</f>
        <v>1.2329286798179059E-3</v>
      </c>
      <c r="U271">
        <f>Verdeelsleutels_absoluut!S271/Verdeelsleutels_absoluut!S$2</f>
        <v>6.5341784204090401E-5</v>
      </c>
      <c r="V271">
        <f>Verdeelsleutels_absoluut!T271/Verdeelsleutels_absoluut!T$2</f>
        <v>1.2756233916052888E-4</v>
      </c>
      <c r="W271">
        <f>Verdeelsleutels_absoluut!U271/Verdeelsleutels_absoluut!U$2</f>
        <v>2.2130363649296965E-3</v>
      </c>
      <c r="X271">
        <f t="shared" si="21"/>
        <v>2.6964464734541733E-3</v>
      </c>
      <c r="Y271">
        <f t="shared" si="20"/>
        <v>1.8855642605511247E-3</v>
      </c>
      <c r="Z271">
        <v>0</v>
      </c>
    </row>
    <row r="272" spans="2:26">
      <c r="B272" t="str">
        <f>INDEX('ETLocal datasets'!B:C,MATCH(C272,'ETLocal datasets'!C:C,0),1)</f>
        <v>GM0865</v>
      </c>
      <c r="C272" t="str">
        <f>'ETLocal datasets'!C258</f>
        <v>Vught</v>
      </c>
      <c r="D272">
        <f>Verdeelsleutels_absoluut!D272/Verdeelsleutels_absoluut!D$2</f>
        <v>1.5273551117415106E-3</v>
      </c>
      <c r="E272">
        <f>Verdeelsleutels_absoluut!E272/Verdeelsleutels_absoluut!E$2</f>
        <v>4.3438854663254296E-4</v>
      </c>
      <c r="F272">
        <f>Verdeelsleutels_absoluut!F272/Verdeelsleutels_absoluut!F$2</f>
        <v>3.8241167784962808E-4</v>
      </c>
      <c r="G272">
        <f>Verdeelsleutels_absoluut!G272/Verdeelsleutels_absoluut!G$2</f>
        <v>4.1679151915576288E-4</v>
      </c>
      <c r="H272">
        <f>Verdeelsleutels_absoluut!H272/Verdeelsleutels_absoluut!H$2</f>
        <v>6.5875436022764708E-4</v>
      </c>
      <c r="I272">
        <f>Verdeelsleutels_absoluut!I272/Verdeelsleutels_absoluut!I$2</f>
        <v>0</v>
      </c>
      <c r="J272">
        <f t="shared" si="18"/>
        <v>4.5550557372726436E-4</v>
      </c>
      <c r="K272">
        <f t="shared" si="19"/>
        <v>1.0836579498049835E-4</v>
      </c>
      <c r="L272">
        <f>Verdeelsleutels_absoluut!J272/Verdeelsleutels_absoluut!J$2</f>
        <v>6.916650364696652E-5</v>
      </c>
      <c r="M272">
        <f>Verdeelsleutels_absoluut!K272/Verdeelsleutels_absoluut!K$2</f>
        <v>6.4427859134928792E-5</v>
      </c>
      <c r="N272">
        <f>Verdeelsleutels_absoluut!L272/Verdeelsleutels_absoluut!L$2</f>
        <v>4.6715419399204617E-4</v>
      </c>
      <c r="O272">
        <f>Verdeelsleutels_absoluut!M272/Verdeelsleutels_absoluut!M$2</f>
        <v>7.1054327271133746E-4</v>
      </c>
      <c r="P272">
        <f>Verdeelsleutels_absoluut!N272/Verdeelsleutels_absoluut!N$2</f>
        <v>1.8819559362730782E-3</v>
      </c>
      <c r="Q272">
        <f>Verdeelsleutels_absoluut!O272/Verdeelsleutels_absoluut!O$2</f>
        <v>1.6907433996542326E-3</v>
      </c>
      <c r="R272">
        <f>Verdeelsleutels_absoluut!P272/Verdeelsleutels_absoluut!P$2</f>
        <v>1.0520225132817843E-4</v>
      </c>
      <c r="S272">
        <f>Verdeelsleutels_absoluut!Q272/Verdeelsleutels_absoluut!Q$2</f>
        <v>0</v>
      </c>
      <c r="T272">
        <f>Verdeelsleutels_absoluut!R272/Verdeelsleutels_absoluut!R$2</f>
        <v>5.0265553869499238E-3</v>
      </c>
      <c r="U272">
        <f>Verdeelsleutels_absoluut!S272/Verdeelsleutels_absoluut!S$2</f>
        <v>3.7338162402337371E-4</v>
      </c>
      <c r="V272">
        <f>Verdeelsleutels_absoluut!T272/Verdeelsleutels_absoluut!T$2</f>
        <v>5.1579554530126897E-4</v>
      </c>
      <c r="W272">
        <f>Verdeelsleutels_absoluut!U272/Verdeelsleutels_absoluut!U$2</f>
        <v>1.4305699359009824E-3</v>
      </c>
      <c r="X272">
        <f t="shared" si="21"/>
        <v>1.6562629360870303E-3</v>
      </c>
      <c r="Y272">
        <f t="shared" si="20"/>
        <v>1.6769512142273517E-3</v>
      </c>
      <c r="Z272">
        <v>0</v>
      </c>
    </row>
    <row r="273" spans="2:26">
      <c r="B273" t="str">
        <f>INDEX('ETLocal datasets'!B:C,MATCH(C273,'ETLocal datasets'!C:C,0),1)</f>
        <v>GM0866</v>
      </c>
      <c r="C273" t="str">
        <f>'ETLocal datasets'!C259</f>
        <v>Waalre</v>
      </c>
      <c r="D273">
        <f>Verdeelsleutels_absoluut!D273/Verdeelsleutels_absoluut!D$2</f>
        <v>9.9796535885004665E-4</v>
      </c>
      <c r="E273">
        <f>Verdeelsleutels_absoluut!E273/Verdeelsleutels_absoluut!E$2</f>
        <v>2.3955383790418385E-4</v>
      </c>
      <c r="F273">
        <f>Verdeelsleutels_absoluut!F273/Verdeelsleutels_absoluut!F$2</f>
        <v>1.6049970370298001E-4</v>
      </c>
      <c r="G273">
        <f>Verdeelsleutels_absoluut!G273/Verdeelsleutels_absoluut!G$2</f>
        <v>4.636497372857007E-4</v>
      </c>
      <c r="H273">
        <f>Verdeelsleutels_absoluut!H273/Verdeelsleutels_absoluut!H$2</f>
        <v>2.256836178438042E-5</v>
      </c>
      <c r="I273">
        <f>Verdeelsleutels_absoluut!I273/Verdeelsleutels_absoluut!I$2</f>
        <v>0</v>
      </c>
      <c r="J273">
        <f t="shared" si="18"/>
        <v>3.930767172054894E-4</v>
      </c>
      <c r="K273">
        <f t="shared" si="19"/>
        <v>1.2054893169428219E-4</v>
      </c>
      <c r="L273">
        <f>Verdeelsleutels_absoluut!J273/Verdeelsleutels_absoluut!J$2</f>
        <v>1.50387911294526E-5</v>
      </c>
      <c r="M273">
        <f>Verdeelsleutels_absoluut!K273/Verdeelsleutels_absoluut!K$2</f>
        <v>2.4284346904703927E-5</v>
      </c>
      <c r="N273">
        <f>Verdeelsleutels_absoluut!L273/Verdeelsleutels_absoluut!L$2</f>
        <v>2.893886960670695E-4</v>
      </c>
      <c r="O273">
        <f>Verdeelsleutels_absoluut!M273/Verdeelsleutels_absoluut!M$2</f>
        <v>3.8456086502942113E-4</v>
      </c>
      <c r="P273">
        <f>Verdeelsleutels_absoluut!N273/Verdeelsleutels_absoluut!N$2</f>
        <v>2.920276452837535E-4</v>
      </c>
      <c r="Q273">
        <f>Verdeelsleutels_absoluut!O273/Verdeelsleutels_absoluut!O$2</f>
        <v>2.3236733378263546E-3</v>
      </c>
      <c r="R273">
        <f>Verdeelsleutels_absoluut!P273/Verdeelsleutels_absoluut!P$2</f>
        <v>4.3132923044553152E-4</v>
      </c>
      <c r="S273">
        <f>Verdeelsleutels_absoluut!Q273/Verdeelsleutels_absoluut!Q$2</f>
        <v>4.7899602433299803E-5</v>
      </c>
      <c r="T273">
        <f>Verdeelsleutels_absoluut!R273/Verdeelsleutels_absoluut!R$2</f>
        <v>1.4226100151745068E-3</v>
      </c>
      <c r="U273">
        <f>Verdeelsleutels_absoluut!S273/Verdeelsleutels_absoluut!S$2</f>
        <v>1.2134902780759646E-4</v>
      </c>
      <c r="V273">
        <f>Verdeelsleutels_absoluut!T273/Verdeelsleutels_absoluut!T$2</f>
        <v>1.7193184843375633E-4</v>
      </c>
      <c r="W273">
        <f>Verdeelsleutels_absoluut!U273/Verdeelsleutels_absoluut!U$2</f>
        <v>9.8005896161172277E-4</v>
      </c>
      <c r="X273">
        <f t="shared" si="21"/>
        <v>6.3604330344773816E-4</v>
      </c>
      <c r="Y273">
        <f t="shared" si="20"/>
        <v>1.648621324074908E-3</v>
      </c>
      <c r="Z273">
        <v>0</v>
      </c>
    </row>
    <row r="274" spans="2:26">
      <c r="B274" t="str">
        <f>INDEX('ETLocal datasets'!B:C,MATCH(C274,'ETLocal datasets'!C:C,0),1)</f>
        <v>GM0867</v>
      </c>
      <c r="C274" t="str">
        <f>'ETLocal datasets'!C260</f>
        <v>Waalwijk</v>
      </c>
      <c r="D274">
        <f>Verdeelsleutels_absoluut!D274/Verdeelsleutels_absoluut!D$2</f>
        <v>2.7913172674045488E-3</v>
      </c>
      <c r="E274">
        <f>Verdeelsleutels_absoluut!E274/Verdeelsleutels_absoluut!E$2</f>
        <v>1.376837973598014E-3</v>
      </c>
      <c r="F274">
        <f>Verdeelsleutels_absoluut!F274/Verdeelsleutels_absoluut!F$2</f>
        <v>1.2663739606825161E-3</v>
      </c>
      <c r="G274">
        <f>Verdeelsleutels_absoluut!G274/Verdeelsleutels_absoluut!G$2</f>
        <v>1.4914477586357845E-3</v>
      </c>
      <c r="H274">
        <f>Verdeelsleutels_absoluut!H274/Verdeelsleutels_absoluut!H$2</f>
        <v>1.000262034800575E-3</v>
      </c>
      <c r="I274">
        <f>Verdeelsleutels_absoluut!I274/Verdeelsleutels_absoluut!I$2</f>
        <v>0</v>
      </c>
      <c r="J274">
        <f t="shared" si="18"/>
        <v>1.4128580428221511E-3</v>
      </c>
      <c r="K274">
        <f t="shared" si="19"/>
        <v>3.87776417245304E-4</v>
      </c>
      <c r="L274">
        <f>Verdeelsleutels_absoluut!J274/Verdeelsleutels_absoluut!J$2</f>
        <v>9.9399248036572438E-4</v>
      </c>
      <c r="M274">
        <f>Verdeelsleutels_absoluut!K274/Verdeelsleutels_absoluut!K$2</f>
        <v>7.8783707747301379E-4</v>
      </c>
      <c r="N274">
        <f>Verdeelsleutels_absoluut!L274/Verdeelsleutels_absoluut!L$2</f>
        <v>1.4464732744127204E-3</v>
      </c>
      <c r="O274">
        <f>Verdeelsleutels_absoluut!M274/Verdeelsleutels_absoluut!M$2</f>
        <v>1.8910556955923511E-3</v>
      </c>
      <c r="P274">
        <f>Verdeelsleutels_absoluut!N274/Verdeelsleutels_absoluut!N$2</f>
        <v>1.6872708394172426E-3</v>
      </c>
      <c r="Q274">
        <f>Verdeelsleutels_absoluut!O274/Verdeelsleutels_absoluut!O$2</f>
        <v>2.4906965159551087E-4</v>
      </c>
      <c r="R274">
        <f>Verdeelsleutels_absoluut!P274/Verdeelsleutels_absoluut!P$2</f>
        <v>0</v>
      </c>
      <c r="S274">
        <f>Verdeelsleutels_absoluut!Q274/Verdeelsleutels_absoluut!Q$2</f>
        <v>4.6302949018856476E-4</v>
      </c>
      <c r="T274">
        <f>Verdeelsleutels_absoluut!R274/Verdeelsleutels_absoluut!R$2</f>
        <v>4.2678300455235201E-3</v>
      </c>
      <c r="U274">
        <f>Verdeelsleutels_absoluut!S274/Verdeelsleutels_absoluut!S$2</f>
        <v>1.3161702246823922E-3</v>
      </c>
      <c r="V274">
        <f>Verdeelsleutels_absoluut!T274/Verdeelsleutels_absoluut!T$2</f>
        <v>1.1924305617179874E-3</v>
      </c>
      <c r="W274">
        <f>Verdeelsleutels_absoluut!U274/Verdeelsleutels_absoluut!U$2</f>
        <v>2.7662954561621209E-3</v>
      </c>
      <c r="X274">
        <f t="shared" si="21"/>
        <v>2.2267831477896819E-3</v>
      </c>
      <c r="Y274">
        <f t="shared" si="20"/>
        <v>1.0401550500731794E-3</v>
      </c>
      <c r="Z274">
        <v>0</v>
      </c>
    </row>
    <row r="275" spans="2:26">
      <c r="B275" t="str">
        <f>INDEX('ETLocal datasets'!B:C,MATCH(C275,'ETLocal datasets'!C:C,0),1)</f>
        <v>GM0870</v>
      </c>
      <c r="C275" t="str">
        <f>'ETLocal datasets'!C261</f>
        <v>Werkendam</v>
      </c>
      <c r="D275">
        <f>Verdeelsleutels_absoluut!D275/Verdeelsleutels_absoluut!D$2</f>
        <v>1.5793740633044601E-3</v>
      </c>
      <c r="E275">
        <f>Verdeelsleutels_absoluut!E275/Verdeelsleutels_absoluut!E$2</f>
        <v>2.6237314771237873E-3</v>
      </c>
      <c r="F275">
        <f>Verdeelsleutels_absoluut!F275/Verdeelsleutels_absoluut!F$2</f>
        <v>1.1272274160287752E-3</v>
      </c>
      <c r="G275">
        <f>Verdeelsleutels_absoluut!G275/Verdeelsleutels_absoluut!G$2</f>
        <v>9.8772191373895277E-4</v>
      </c>
      <c r="H275">
        <f>Verdeelsleutels_absoluut!H275/Verdeelsleutels_absoluut!H$2</f>
        <v>3.6109378855008674E-5</v>
      </c>
      <c r="I275">
        <f>Verdeelsleutels_absoluut!I275/Verdeelsleutels_absoluut!I$2</f>
        <v>3.7804508406989572E-4</v>
      </c>
      <c r="J275">
        <f t="shared" si="18"/>
        <v>8.3546390815752167E-4</v>
      </c>
      <c r="K275">
        <f t="shared" si="19"/>
        <v>5.3656105978385057E-4</v>
      </c>
      <c r="L275">
        <f>Verdeelsleutels_absoluut!J275/Verdeelsleutels_absoluut!J$2</f>
        <v>5.1698231617196408E-3</v>
      </c>
      <c r="M275">
        <f>Verdeelsleutels_absoluut!K275/Verdeelsleutels_absoluut!K$2</f>
        <v>6.6525894547784159E-3</v>
      </c>
      <c r="N275">
        <f>Verdeelsleutels_absoluut!L275/Verdeelsleutels_absoluut!L$2</f>
        <v>3.5671112051850768E-3</v>
      </c>
      <c r="O275">
        <f>Verdeelsleutels_absoluut!M275/Verdeelsleutels_absoluut!M$2</f>
        <v>3.3125894048115717E-3</v>
      </c>
      <c r="P275">
        <f>Verdeelsleutels_absoluut!N275/Verdeelsleutels_absoluut!N$2</f>
        <v>1.4276907102761284E-3</v>
      </c>
      <c r="Q275">
        <f>Verdeelsleutels_absoluut!O275/Verdeelsleutels_absoluut!O$2</f>
        <v>1.7962317226829197E-3</v>
      </c>
      <c r="R275">
        <f>Verdeelsleutels_absoluut!P275/Verdeelsleutels_absoluut!P$2</f>
        <v>9.4682026195360577E-5</v>
      </c>
      <c r="S275">
        <f>Verdeelsleutels_absoluut!Q275/Verdeelsleutels_absoluut!Q$2</f>
        <v>8.6857945745716977E-3</v>
      </c>
      <c r="T275">
        <f>Verdeelsleutels_absoluut!R275/Verdeelsleutels_absoluut!R$2</f>
        <v>4.8368740515933231E-3</v>
      </c>
      <c r="U275">
        <f>Verdeelsleutels_absoluut!S275/Verdeelsleutels_absoluut!S$2</f>
        <v>9.875943955418234E-3</v>
      </c>
      <c r="V275">
        <f>Verdeelsleutels_absoluut!T275/Verdeelsleutels_absoluut!T$2</f>
        <v>9.1678498535806199E-3</v>
      </c>
      <c r="W275">
        <f>Verdeelsleutels_absoluut!U275/Verdeelsleutels_absoluut!U$2</f>
        <v>2.568702923579112E-3</v>
      </c>
      <c r="X275">
        <f t="shared" si="21"/>
        <v>1.99819681692762E-3</v>
      </c>
      <c r="Y275">
        <f t="shared" si="20"/>
        <v>1.8770177603807999E-3</v>
      </c>
      <c r="Z275">
        <v>0</v>
      </c>
    </row>
    <row r="276" spans="2:26">
      <c r="B276" t="str">
        <f>INDEX('ETLocal datasets'!B:C,MATCH(C276,'ETLocal datasets'!C:C,0),1)</f>
        <v>GM0873</v>
      </c>
      <c r="C276" t="str">
        <f>'ETLocal datasets'!C262</f>
        <v>Woensdrecht</v>
      </c>
      <c r="D276">
        <f>Verdeelsleutels_absoluut!D276/Verdeelsleutels_absoluut!D$2</f>
        <v>1.265235144466581E-3</v>
      </c>
      <c r="E276">
        <f>Verdeelsleutels_absoluut!E276/Verdeelsleutels_absoluut!E$2</f>
        <v>1.9745067599653524E-3</v>
      </c>
      <c r="F276">
        <f>Verdeelsleutels_absoluut!F276/Verdeelsleutels_absoluut!F$2</f>
        <v>5.9569463566815897E-4</v>
      </c>
      <c r="G276">
        <f>Verdeelsleutels_absoluut!G276/Verdeelsleutels_absoluut!G$2</f>
        <v>4.2727296268482793E-4</v>
      </c>
      <c r="H276">
        <f>Verdeelsleutels_absoluut!H276/Verdeelsleutels_absoluut!H$2</f>
        <v>1.3829569696299972E-3</v>
      </c>
      <c r="I276">
        <f>Verdeelsleutels_absoluut!I276/Verdeelsleutels_absoluut!I$2</f>
        <v>7.1573373941895215E-4</v>
      </c>
      <c r="J276">
        <f t="shared" si="18"/>
        <v>5.8018240379605502E-4</v>
      </c>
      <c r="K276">
        <f t="shared" si="19"/>
        <v>6.4073393746807983E-4</v>
      </c>
      <c r="L276">
        <f>Verdeelsleutels_absoluut!J276/Verdeelsleutels_absoluut!J$2</f>
        <v>2.6695644587055685E-3</v>
      </c>
      <c r="M276">
        <f>Verdeelsleutels_absoluut!K276/Verdeelsleutels_absoluut!K$2</f>
        <v>8.1861377018285289E-3</v>
      </c>
      <c r="N276">
        <f>Verdeelsleutels_absoluut!L276/Verdeelsleutels_absoluut!L$2</f>
        <v>2.8436947833612417E-3</v>
      </c>
      <c r="O276">
        <f>Verdeelsleutels_absoluut!M276/Verdeelsleutels_absoluut!M$2</f>
        <v>1.8986574801336303E-3</v>
      </c>
      <c r="P276">
        <f>Verdeelsleutels_absoluut!N276/Verdeelsleutels_absoluut!N$2</f>
        <v>5.1916025828222846E-4</v>
      </c>
      <c r="Q276">
        <f>Verdeelsleutels_absoluut!O276/Verdeelsleutels_absoluut!O$2</f>
        <v>9.4617165294341721E-3</v>
      </c>
      <c r="R276">
        <f>Verdeelsleutels_absoluut!P276/Verdeelsleutels_absoluut!P$2</f>
        <v>3.398032717900163E-3</v>
      </c>
      <c r="S276">
        <f>Verdeelsleutels_absoluut!Q276/Verdeelsleutels_absoluut!Q$2</f>
        <v>1.133623924254762E-3</v>
      </c>
      <c r="T276">
        <f>Verdeelsleutels_absoluut!R276/Verdeelsleutels_absoluut!R$2</f>
        <v>0</v>
      </c>
      <c r="U276">
        <f>Verdeelsleutels_absoluut!S276/Verdeelsleutels_absoluut!S$2</f>
        <v>2.8937075861811462E-4</v>
      </c>
      <c r="V276">
        <f>Verdeelsleutels_absoluut!T276/Verdeelsleutels_absoluut!T$2</f>
        <v>5.6571124323364979E-4</v>
      </c>
      <c r="W276">
        <f>Verdeelsleutels_absoluut!U276/Verdeelsleutels_absoluut!U$2</f>
        <v>2.339495585782822E-3</v>
      </c>
      <c r="X276">
        <f t="shared" si="21"/>
        <v>1.4293279220325252E-3</v>
      </c>
      <c r="Y276">
        <f t="shared" si="20"/>
        <v>6.2487610864735135E-3</v>
      </c>
      <c r="Z276">
        <v>0</v>
      </c>
    </row>
    <row r="277" spans="2:26">
      <c r="B277" t="str">
        <f>INDEX('ETLocal datasets'!B:C,MATCH(C277,'ETLocal datasets'!C:C,0),1)</f>
        <v>GM0874</v>
      </c>
      <c r="C277" t="str">
        <f>'ETLocal datasets'!C263</f>
        <v>Woudrichem</v>
      </c>
      <c r="D277">
        <f>Verdeelsleutels_absoluut!D277/Verdeelsleutels_absoluut!D$2</f>
        <v>8.5463839219662491E-4</v>
      </c>
      <c r="E277">
        <f>Verdeelsleutels_absoluut!E277/Verdeelsleutels_absoluut!E$2</f>
        <v>2.067581133650848E-3</v>
      </c>
      <c r="F277">
        <f>Verdeelsleutels_absoluut!F277/Verdeelsleutels_absoluut!F$2</f>
        <v>1.5495812016616034E-3</v>
      </c>
      <c r="G277">
        <f>Verdeelsleutels_absoluut!G277/Verdeelsleutels_absoluut!G$2</f>
        <v>1.6270899690119206E-3</v>
      </c>
      <c r="H277">
        <f>Verdeelsleutels_absoluut!H277/Verdeelsleutels_absoluut!H$2</f>
        <v>0</v>
      </c>
      <c r="I277">
        <f>Verdeelsleutels_absoluut!I277/Verdeelsleutels_absoluut!I$2</f>
        <v>3.1883331523617992E-3</v>
      </c>
      <c r="J277">
        <f t="shared" si="18"/>
        <v>1.3667555739700133E-3</v>
      </c>
      <c r="K277">
        <f t="shared" si="19"/>
        <v>2.7824099246908304E-3</v>
      </c>
      <c r="L277">
        <f>Verdeelsleutels_absoluut!J277/Verdeelsleutels_absoluut!J$2</f>
        <v>2.7219018389457663E-3</v>
      </c>
      <c r="M277">
        <f>Verdeelsleutels_absoluut!K277/Verdeelsleutels_absoluut!K$2</f>
        <v>4.1598921048119023E-3</v>
      </c>
      <c r="N277">
        <f>Verdeelsleutels_absoluut!L277/Verdeelsleutels_absoluut!L$2</f>
        <v>2.3941226029858612E-3</v>
      </c>
      <c r="O277">
        <f>Verdeelsleutels_absoluut!M277/Verdeelsleutels_absoluut!M$2</f>
        <v>1.8096718846210085E-3</v>
      </c>
      <c r="P277">
        <f>Verdeelsleutels_absoluut!N277/Verdeelsleutels_absoluut!N$2</f>
        <v>1.168110581135014E-3</v>
      </c>
      <c r="Q277">
        <f>Verdeelsleutels_absoluut!O277/Verdeelsleutels_absoluut!O$2</f>
        <v>4.2195329211474784E-4</v>
      </c>
      <c r="R277">
        <f>Verdeelsleutels_absoluut!P277/Verdeelsleutels_absoluut!P$2</f>
        <v>2.5248540318762824E-4</v>
      </c>
      <c r="S277">
        <f>Verdeelsleutels_absoluut!Q277/Verdeelsleutels_absoluut!Q$2</f>
        <v>1.9159840973319921E-4</v>
      </c>
      <c r="T277">
        <f>Verdeelsleutels_absoluut!R277/Verdeelsleutels_absoluut!R$2</f>
        <v>1.3277693474962064E-3</v>
      </c>
      <c r="U277">
        <f>Verdeelsleutels_absoluut!S277/Verdeelsleutels_absoluut!S$2</f>
        <v>1.63354460510226E-3</v>
      </c>
      <c r="V277">
        <f>Verdeelsleutels_absoluut!T277/Verdeelsleutels_absoluut!T$2</f>
        <v>1.1147839204898393E-3</v>
      </c>
      <c r="W277">
        <f>Verdeelsleutels_absoluut!U277/Verdeelsleutels_absoluut!U$2</f>
        <v>1.2250737020146534E-3</v>
      </c>
      <c r="X277">
        <f t="shared" si="21"/>
        <v>1.1965921415748337E-3</v>
      </c>
      <c r="Y277">
        <f t="shared" si="20"/>
        <v>7.318088318987822E-4</v>
      </c>
      <c r="Z277">
        <v>0</v>
      </c>
    </row>
    <row r="278" spans="2:26">
      <c r="B278" t="str">
        <f>INDEX('ETLocal datasets'!B:C,MATCH(C278,'ETLocal datasets'!C:C,0),1)</f>
        <v>GM0879</v>
      </c>
      <c r="C278" t="str">
        <f>'ETLocal datasets'!C264</f>
        <v>Zundert</v>
      </c>
      <c r="D278">
        <f>Verdeelsleutels_absoluut!D278/Verdeelsleutels_absoluut!D$2</f>
        <v>1.2505379100984061E-3</v>
      </c>
      <c r="E278">
        <f>Verdeelsleutels_absoluut!E278/Verdeelsleutels_absoluut!E$2</f>
        <v>4.0125578869702524E-3</v>
      </c>
      <c r="F278">
        <f>Verdeelsleutels_absoluut!F278/Verdeelsleutels_absoluut!F$2</f>
        <v>1.919853754846253E-3</v>
      </c>
      <c r="G278">
        <f>Verdeelsleutels_absoluut!G278/Verdeelsleutels_absoluut!G$2</f>
        <v>3.1832760553272246E-3</v>
      </c>
      <c r="H278">
        <f>Verdeelsleutels_absoluut!H278/Verdeelsleutels_absoluut!H$2</f>
        <v>3.7979328831428765E-3</v>
      </c>
      <c r="I278">
        <f>Verdeelsleutels_absoluut!I278/Verdeelsleutels_absoluut!I$2</f>
        <v>6.5835935321120814E-3</v>
      </c>
      <c r="J278">
        <f t="shared" si="18"/>
        <v>3.281621147777729E-3</v>
      </c>
      <c r="K278">
        <f t="shared" si="19"/>
        <v>5.6995109881480188E-3</v>
      </c>
      <c r="L278">
        <f>Verdeelsleutels_absoluut!J278/Verdeelsleutels_absoluut!J$2</f>
        <v>1.3725880792754357E-3</v>
      </c>
      <c r="M278">
        <f>Verdeelsleutels_absoluut!K278/Verdeelsleutels_absoluut!K$2</f>
        <v>2.1246325547033822E-3</v>
      </c>
      <c r="N278">
        <f>Verdeelsleutels_absoluut!L278/Verdeelsleutels_absoluut!L$2</f>
        <v>5.3317755933567721E-3</v>
      </c>
      <c r="O278">
        <f>Verdeelsleutels_absoluut!M278/Verdeelsleutels_absoluut!M$2</f>
        <v>4.2753330587747621E-3</v>
      </c>
      <c r="P278">
        <f>Verdeelsleutels_absoluut!N278/Verdeelsleutels_absoluut!N$2</f>
        <v>1.9468509685583569E-4</v>
      </c>
      <c r="Q278">
        <f>Verdeelsleutels_absoluut!O278/Verdeelsleutels_absoluut!O$2</f>
        <v>3.5162774342895656E-3</v>
      </c>
      <c r="R278">
        <f>Verdeelsleutels_absoluut!P278/Verdeelsleutels_absoluut!P$2</f>
        <v>2.1882068276261111E-3</v>
      </c>
      <c r="S278">
        <f>Verdeelsleutels_absoluut!Q278/Verdeelsleutels_absoluut!Q$2</f>
        <v>2.8580096118535551E-3</v>
      </c>
      <c r="T278">
        <f>Verdeelsleutels_absoluut!R278/Verdeelsleutels_absoluut!R$2</f>
        <v>4.7420333839150229E-4</v>
      </c>
      <c r="U278">
        <f>Verdeelsleutels_absoluut!S278/Verdeelsleutels_absoluut!S$2</f>
        <v>4.6672703002921713E-4</v>
      </c>
      <c r="V278">
        <f>Verdeelsleutels_absoluut!T278/Verdeelsleutels_absoluut!T$2</f>
        <v>1.2978081462419026E-3</v>
      </c>
      <c r="W278">
        <f>Verdeelsleutels_absoluut!U278/Verdeelsleutels_absoluut!U$2</f>
        <v>2.6082214300957138E-3</v>
      </c>
      <c r="X278">
        <f t="shared" si="21"/>
        <v>1.4014532634757748E-3</v>
      </c>
      <c r="Y278">
        <f t="shared" si="20"/>
        <v>2.6703477659640491E-3</v>
      </c>
      <c r="Z278">
        <v>0</v>
      </c>
    </row>
    <row r="279" spans="2:26">
      <c r="B279" t="str">
        <f>INDEX('ETLocal datasets'!B:C,MATCH(C279,'ETLocal datasets'!C:C,0),1)</f>
        <v>GM0880</v>
      </c>
      <c r="C279" t="str">
        <f>'ETLocal datasets'!C265</f>
        <v>Wormerland</v>
      </c>
      <c r="D279">
        <f>Verdeelsleutels_absoluut!D279/Verdeelsleutels_absoluut!D$2</f>
        <v>9.4484700786585571E-4</v>
      </c>
      <c r="E279">
        <f>Verdeelsleutels_absoluut!E279/Verdeelsleutels_absoluut!E$2</f>
        <v>1.2553928524321044E-3</v>
      </c>
      <c r="F279">
        <f>Verdeelsleutels_absoluut!F279/Verdeelsleutels_absoluut!F$2</f>
        <v>3.1089029539579966E-3</v>
      </c>
      <c r="G279">
        <f>Verdeelsleutels_absoluut!G279/Verdeelsleutels_absoluut!G$2</f>
        <v>1.9717444944676475E-3</v>
      </c>
      <c r="H279">
        <f>Verdeelsleutels_absoluut!H279/Verdeelsleutels_absoluut!H$2</f>
        <v>0</v>
      </c>
      <c r="I279">
        <f>Verdeelsleutels_absoluut!I279/Verdeelsleutels_absoluut!I$2</f>
        <v>0</v>
      </c>
      <c r="J279">
        <f t="shared" si="18"/>
        <v>1.6562653753528238E-3</v>
      </c>
      <c r="K279">
        <f t="shared" si="19"/>
        <v>5.1265356856158839E-4</v>
      </c>
      <c r="L279">
        <f>Verdeelsleutels_absoluut!J279/Verdeelsleutels_absoluut!J$2</f>
        <v>0</v>
      </c>
      <c r="M279">
        <f>Verdeelsleutels_absoluut!K279/Verdeelsleutels_absoluut!K$2</f>
        <v>0</v>
      </c>
      <c r="N279">
        <f>Verdeelsleutels_absoluut!L279/Verdeelsleutels_absoluut!L$2</f>
        <v>8.6960436514100915E-5</v>
      </c>
      <c r="O279">
        <f>Verdeelsleutels_absoluut!M279/Verdeelsleutels_absoluut!M$2</f>
        <v>1.448363537011971E-3</v>
      </c>
      <c r="P279">
        <f>Verdeelsleutels_absoluut!N279/Verdeelsleutels_absoluut!N$2</f>
        <v>2.5958012914111423E-4</v>
      </c>
      <c r="Q279">
        <f>Verdeelsleutels_absoluut!O279/Verdeelsleutels_absoluut!O$2</f>
        <v>2.0511618366689133E-5</v>
      </c>
      <c r="R279">
        <f>Verdeelsleutels_absoluut!P279/Verdeelsleutels_absoluut!P$2</f>
        <v>0</v>
      </c>
      <c r="S279">
        <f>Verdeelsleutels_absoluut!Q279/Verdeelsleutels_absoluut!Q$2</f>
        <v>6.3866136577733074E-4</v>
      </c>
      <c r="T279">
        <f>Verdeelsleutels_absoluut!R279/Verdeelsleutels_absoluut!R$2</f>
        <v>4.7420333839150229E-4</v>
      </c>
      <c r="U279">
        <f>Verdeelsleutels_absoluut!S279/Verdeelsleutels_absoluut!S$2</f>
        <v>6.1047895527821597E-3</v>
      </c>
      <c r="V279">
        <f>Verdeelsleutels_absoluut!T279/Verdeelsleutels_absoluut!T$2</f>
        <v>3.8767858727482476E-3</v>
      </c>
      <c r="W279">
        <f>Verdeelsleutels_absoluut!U279/Verdeelsleutels_absoluut!U$2</f>
        <v>8.1408123424199551E-4</v>
      </c>
      <c r="X279">
        <f t="shared" si="21"/>
        <v>5.3683068169155484E-4</v>
      </c>
      <c r="Y279">
        <f t="shared" si="20"/>
        <v>2.2703924369663544E-4</v>
      </c>
      <c r="Z279">
        <v>0</v>
      </c>
    </row>
    <row r="280" spans="2:26">
      <c r="B280" t="str">
        <f>INDEX('ETLocal datasets'!B:C,MATCH(C280,'ETLocal datasets'!C:C,0),1)</f>
        <v>GM0881</v>
      </c>
      <c r="C280" t="str">
        <f>'ETLocal datasets'!C266</f>
        <v>Onderbanken</v>
      </c>
      <c r="D280">
        <f>Verdeelsleutels_absoluut!D280/Verdeelsleutels_absoluut!D$2</f>
        <v>4.502908576895149E-4</v>
      </c>
      <c r="E280">
        <f>Verdeelsleutels_absoluut!E280/Verdeelsleutels_absoluut!E$2</f>
        <v>4.8515278823742139E-4</v>
      </c>
      <c r="F280">
        <f>Verdeelsleutels_absoluut!F280/Verdeelsleutels_absoluut!F$2</f>
        <v>1.802001867436137E-4</v>
      </c>
      <c r="G280">
        <f>Verdeelsleutels_absoluut!G280/Verdeelsleutels_absoluut!G$2</f>
        <v>8.2618437229100921E-5</v>
      </c>
      <c r="H280">
        <f>Verdeelsleutels_absoluut!H280/Verdeelsleutels_absoluut!H$2</f>
        <v>0</v>
      </c>
      <c r="I280">
        <f>Verdeelsleutels_absoluut!I280/Verdeelsleutels_absoluut!I$2</f>
        <v>0</v>
      </c>
      <c r="J280">
        <f t="shared" si="18"/>
        <v>6.9399487272444769E-5</v>
      </c>
      <c r="K280">
        <f t="shared" si="19"/>
        <v>2.148079367956624E-5</v>
      </c>
      <c r="L280">
        <f>Verdeelsleutels_absoluut!J280/Verdeelsleutels_absoluut!J$2</f>
        <v>1.5904715174247669E-3</v>
      </c>
      <c r="M280">
        <f>Verdeelsleutels_absoluut!K280/Verdeelsleutels_absoluut!K$2</f>
        <v>1.4091529190280578E-4</v>
      </c>
      <c r="N280">
        <f>Verdeelsleutels_absoluut!L280/Verdeelsleutels_absoluut!L$2</f>
        <v>6.7739155975021445E-4</v>
      </c>
      <c r="O280">
        <f>Verdeelsleutels_absoluut!M280/Verdeelsleutels_absoluut!M$2</f>
        <v>6.14850220250528E-4</v>
      </c>
      <c r="P280">
        <f>Verdeelsleutels_absoluut!N280/Verdeelsleutels_absoluut!N$2</f>
        <v>0</v>
      </c>
      <c r="Q280">
        <f>Verdeelsleutels_absoluut!O280/Verdeelsleutels_absoluut!O$2</f>
        <v>1.1222785477774196E-3</v>
      </c>
      <c r="R280">
        <f>Verdeelsleutels_absoluut!P280/Verdeelsleutels_absoluut!P$2</f>
        <v>1.5780337699226762E-4</v>
      </c>
      <c r="S280">
        <f>Verdeelsleutels_absoluut!Q280/Verdeelsleutels_absoluut!Q$2</f>
        <v>1.7563187558876595E-4</v>
      </c>
      <c r="T280">
        <f>Verdeelsleutels_absoluut!R280/Verdeelsleutels_absoluut!R$2</f>
        <v>9.4840667678300458E-5</v>
      </c>
      <c r="U280">
        <f>Verdeelsleutels_absoluut!S280/Verdeelsleutels_absoluut!S$2</f>
        <v>7.4676324804674735E-5</v>
      </c>
      <c r="V280">
        <f>Verdeelsleutels_absoluut!T280/Verdeelsleutels_absoluut!T$2</f>
        <v>1.1092377318306859E-4</v>
      </c>
      <c r="W280">
        <f>Verdeelsleutels_absoluut!U280/Verdeelsleutels_absoluut!U$2</f>
        <v>8.4569603945527688E-4</v>
      </c>
      <c r="X280">
        <f t="shared" si="21"/>
        <v>4.2284801972763844E-4</v>
      </c>
      <c r="Y280">
        <f t="shared" si="20"/>
        <v>8.4250633655750715E-4</v>
      </c>
      <c r="Z280">
        <v>0</v>
      </c>
    </row>
    <row r="281" spans="2:26">
      <c r="B281" t="str">
        <f>INDEX('ETLocal datasets'!B:C,MATCH(C281,'ETLocal datasets'!C:C,0),1)</f>
        <v>GM0882</v>
      </c>
      <c r="C281" t="str">
        <f>'ETLocal datasets'!C267</f>
        <v>Landgraaf</v>
      </c>
      <c r="D281">
        <f>Verdeelsleutels_absoluut!D281/Verdeelsleutels_absoluut!D$2</f>
        <v>2.1751328233624461E-3</v>
      </c>
      <c r="E281">
        <f>Verdeelsleutels_absoluut!E281/Verdeelsleutels_absoluut!E$2</f>
        <v>2.4180449716214769E-4</v>
      </c>
      <c r="F281">
        <f>Verdeelsleutels_absoluut!F281/Verdeelsleutels_absoluut!F$2</f>
        <v>1.4309541653270973E-4</v>
      </c>
      <c r="G281">
        <f>Verdeelsleutels_absoluut!G281/Verdeelsleutels_absoluut!G$2</f>
        <v>4.6241662628228132E-5</v>
      </c>
      <c r="H281">
        <f>Verdeelsleutels_absoluut!H281/Verdeelsleutels_absoluut!H$2</f>
        <v>0</v>
      </c>
      <c r="I281">
        <f>Verdeelsleutels_absoluut!I281/Verdeelsleutels_absoluut!I$2</f>
        <v>2.3246705210527393E-4</v>
      </c>
      <c r="J281">
        <f t="shared" si="18"/>
        <v>3.8842996607711631E-5</v>
      </c>
      <c r="K281">
        <f t="shared" si="19"/>
        <v>1.8404845084124202E-4</v>
      </c>
      <c r="L281">
        <f>Verdeelsleutels_absoluut!J281/Verdeelsleutels_absoluut!J$2</f>
        <v>6.6361649745838461E-4</v>
      </c>
      <c r="M281">
        <f>Verdeelsleutels_absoluut!K281/Verdeelsleutels_absoluut!K$2</f>
        <v>2.3458348710666379E-5</v>
      </c>
      <c r="N281">
        <f>Verdeelsleutels_absoluut!L281/Verdeelsleutels_absoluut!L$2</f>
        <v>3.0402961773632231E-4</v>
      </c>
      <c r="O281">
        <f>Verdeelsleutels_absoluut!M281/Verdeelsleutels_absoluut!M$2</f>
        <v>3.2464091629227877E-4</v>
      </c>
      <c r="P281">
        <f>Verdeelsleutels_absoluut!N281/Verdeelsleutels_absoluut!N$2</f>
        <v>2.7255913559816997E-3</v>
      </c>
      <c r="Q281">
        <f>Verdeelsleutels_absoluut!O281/Verdeelsleutels_absoluut!O$2</f>
        <v>1.0841855422392827E-3</v>
      </c>
      <c r="R281">
        <f>Verdeelsleutels_absoluut!P281/Verdeelsleutels_absoluut!P$2</f>
        <v>0</v>
      </c>
      <c r="S281">
        <f>Verdeelsleutels_absoluut!Q281/Verdeelsleutels_absoluut!Q$2</f>
        <v>0</v>
      </c>
      <c r="T281">
        <f>Verdeelsleutels_absoluut!R281/Verdeelsleutels_absoluut!R$2</f>
        <v>1.8968133535660092E-4</v>
      </c>
      <c r="U281">
        <f>Verdeelsleutels_absoluut!S281/Verdeelsleutels_absoluut!S$2</f>
        <v>6.5341784204090401E-5</v>
      </c>
      <c r="V281">
        <f>Verdeelsleutels_absoluut!T281/Verdeelsleutels_absoluut!T$2</f>
        <v>4.9915697932380867E-5</v>
      </c>
      <c r="W281">
        <f>Verdeelsleutels_absoluut!U281/Verdeelsleutels_absoluut!U$2</f>
        <v>1.6439698710906318E-3</v>
      </c>
      <c r="X281">
        <f t="shared" si="21"/>
        <v>2.1847806135361658E-3</v>
      </c>
      <c r="Y281">
        <f t="shared" si="20"/>
        <v>1.5244235707580359E-3</v>
      </c>
      <c r="Z281">
        <v>0</v>
      </c>
    </row>
    <row r="282" spans="2:26">
      <c r="B282" t="str">
        <f>INDEX('ETLocal datasets'!B:C,MATCH(C282,'ETLocal datasets'!C:C,0),1)</f>
        <v>GM0888</v>
      </c>
      <c r="C282" t="str">
        <f>'ETLocal datasets'!C268</f>
        <v>Beek</v>
      </c>
      <c r="D282">
        <f>Verdeelsleutels_absoluut!D282/Verdeelsleutels_absoluut!D$2</f>
        <v>9.2170175689235199E-4</v>
      </c>
      <c r="E282">
        <f>Verdeelsleutels_absoluut!E282/Verdeelsleutels_absoluut!E$2</f>
        <v>4.2790800515106914E-4</v>
      </c>
      <c r="F282">
        <f>Verdeelsleutels_absoluut!F282/Verdeelsleutels_absoluut!F$2</f>
        <v>3.0090403717742943E-4</v>
      </c>
      <c r="G282">
        <f>Verdeelsleutels_absoluut!G282/Verdeelsleutels_absoluut!G$2</f>
        <v>4.0939285313524638E-4</v>
      </c>
      <c r="H282">
        <f>Verdeelsleutels_absoluut!H282/Verdeelsleutels_absoluut!H$2</f>
        <v>0</v>
      </c>
      <c r="I282">
        <f>Verdeelsleutels_absoluut!I282/Verdeelsleutels_absoluut!I$2</f>
        <v>0</v>
      </c>
      <c r="J282">
        <f t="shared" si="18"/>
        <v>3.4388999663360697E-4</v>
      </c>
      <c r="K282">
        <f t="shared" si="19"/>
        <v>1.0644214181516406E-4</v>
      </c>
      <c r="L282">
        <f>Verdeelsleutels_absoluut!J282/Verdeelsleutels_absoluut!J$2</f>
        <v>6.3013728387257943E-4</v>
      </c>
      <c r="M282">
        <f>Verdeelsleutels_absoluut!K282/Verdeelsleutels_absoluut!K$2</f>
        <v>4.546294059982667E-4</v>
      </c>
      <c r="N282">
        <f>Verdeelsleutels_absoluut!L282/Verdeelsleutels_absoluut!L$2</f>
        <v>5.0796991202087618E-4</v>
      </c>
      <c r="O282">
        <f>Verdeelsleutels_absoluut!M282/Verdeelsleutels_absoluut!M$2</f>
        <v>5.7415831476485672E-4</v>
      </c>
      <c r="P282">
        <f>Verdeelsleutels_absoluut!N282/Verdeelsleutels_absoluut!N$2</f>
        <v>3.2447516142639283E-4</v>
      </c>
      <c r="Q282">
        <f>Verdeelsleutels_absoluut!O282/Verdeelsleutels_absoluut!O$2</f>
        <v>1.8753479649544349E-4</v>
      </c>
      <c r="R282">
        <f>Verdeelsleutels_absoluut!P282/Verdeelsleutels_absoluut!P$2</f>
        <v>0</v>
      </c>
      <c r="S282">
        <f>Verdeelsleutels_absoluut!Q282/Verdeelsleutels_absoluut!Q$2</f>
        <v>0</v>
      </c>
      <c r="T282">
        <f>Verdeelsleutels_absoluut!R282/Verdeelsleutels_absoluut!R$2</f>
        <v>0</v>
      </c>
      <c r="U282">
        <f>Verdeelsleutels_absoluut!S282/Verdeelsleutels_absoluut!S$2</f>
        <v>0</v>
      </c>
      <c r="V282">
        <f>Verdeelsleutels_absoluut!T282/Verdeelsleutels_absoluut!T$2</f>
        <v>0</v>
      </c>
      <c r="W282">
        <f>Verdeelsleutels_absoluut!U282/Verdeelsleutels_absoluut!U$2</f>
        <v>1.0669996759482465E-3</v>
      </c>
      <c r="X282">
        <f t="shared" si="21"/>
        <v>6.9573741868731971E-4</v>
      </c>
      <c r="Y282">
        <f t="shared" si="20"/>
        <v>3.9081584537219399E-4</v>
      </c>
      <c r="Z282">
        <v>0</v>
      </c>
    </row>
    <row r="283" spans="2:26">
      <c r="B283" t="str">
        <f>INDEX('ETLocal datasets'!B:C,MATCH(C283,'ETLocal datasets'!C:C,0),1)</f>
        <v>GM0889</v>
      </c>
      <c r="C283" t="str">
        <f>'ETLocal datasets'!C269</f>
        <v>Beesel</v>
      </c>
      <c r="D283">
        <f>Verdeelsleutels_absoluut!D283/Verdeelsleutels_absoluut!D$2</f>
        <v>7.8225161977699207E-4</v>
      </c>
      <c r="E283">
        <f>Verdeelsleutels_absoluut!E283/Verdeelsleutels_absoluut!E$2</f>
        <v>6.5411622534471353E-4</v>
      </c>
      <c r="F283">
        <f>Verdeelsleutels_absoluut!F283/Verdeelsleutels_absoluut!F$2</f>
        <v>2.3331982624144707E-4</v>
      </c>
      <c r="G283">
        <f>Verdeelsleutels_absoluut!G283/Verdeelsleutels_absoluut!G$2</f>
        <v>3.5883530199505028E-4</v>
      </c>
      <c r="H283">
        <f>Verdeelsleutels_absoluut!H283/Verdeelsleutels_absoluut!H$2</f>
        <v>1.0281500818627024E-3</v>
      </c>
      <c r="I283">
        <f>Verdeelsleutels_absoluut!I283/Verdeelsleutels_absoluut!I$2</f>
        <v>0</v>
      </c>
      <c r="J283">
        <f t="shared" si="18"/>
        <v>4.6592566677387457E-4</v>
      </c>
      <c r="K283">
        <f t="shared" si="19"/>
        <v>9.3297178518713075E-5</v>
      </c>
      <c r="L283">
        <f>Verdeelsleutels_absoluut!J283/Verdeelsleutels_absoluut!J$2</f>
        <v>8.370400173877071E-4</v>
      </c>
      <c r="M283">
        <f>Verdeelsleutels_absoluut!K283/Verdeelsleutels_absoluut!K$2</f>
        <v>7.4653716777113642E-4</v>
      </c>
      <c r="N283">
        <f>Verdeelsleutels_absoluut!L283/Verdeelsleutels_absoluut!L$2</f>
        <v>9.1938165487167407E-4</v>
      </c>
      <c r="O283">
        <f>Verdeelsleutels_absoluut!M283/Verdeelsleutels_absoluut!M$2</f>
        <v>8.1115512693415116E-4</v>
      </c>
      <c r="P283">
        <f>Verdeelsleutels_absoluut!N283/Verdeelsleutels_absoluut!N$2</f>
        <v>1.2979006457055711E-4</v>
      </c>
      <c r="Q283">
        <f>Verdeelsleutels_absoluut!O283/Verdeelsleutels_absoluut!O$2</f>
        <v>1.1545110909250739E-3</v>
      </c>
      <c r="R283">
        <f>Verdeelsleutels_absoluut!P283/Verdeelsleutels_absoluut!P$2</f>
        <v>1.2624270159381412E-4</v>
      </c>
      <c r="S283">
        <f>Verdeelsleutels_absoluut!Q283/Verdeelsleutels_absoluut!Q$2</f>
        <v>5.2689562676629781E-4</v>
      </c>
      <c r="T283">
        <f>Verdeelsleutels_absoluut!R283/Verdeelsleutels_absoluut!R$2</f>
        <v>9.4840667678300458E-5</v>
      </c>
      <c r="U283">
        <f>Verdeelsleutels_absoluut!S283/Verdeelsleutels_absoluut!S$2</f>
        <v>4.1071978642571105E-4</v>
      </c>
      <c r="V283">
        <f>Verdeelsleutels_absoluut!T283/Verdeelsleutels_absoluut!T$2</f>
        <v>4.3260271541396752E-4</v>
      </c>
      <c r="W283">
        <f>Verdeelsleutels_absoluut!U283/Verdeelsleutels_absoluut!U$2</f>
        <v>1.37524402677774E-3</v>
      </c>
      <c r="X283">
        <f t="shared" si="21"/>
        <v>7.5251704567414856E-4</v>
      </c>
      <c r="Y283">
        <f t="shared" si="20"/>
        <v>9.9371347282470367E-4</v>
      </c>
      <c r="Z283">
        <v>0</v>
      </c>
    </row>
    <row r="284" spans="2:26">
      <c r="B284" t="str">
        <f>INDEX('ETLocal datasets'!B:C,MATCH(C284,'ETLocal datasets'!C:C,0),1)</f>
        <v>GM0893</v>
      </c>
      <c r="C284" t="str">
        <f>'ETLocal datasets'!C270</f>
        <v>Bergen (L.)</v>
      </c>
      <c r="D284">
        <f>Verdeelsleutels_absoluut!D284/Verdeelsleutels_absoluut!D$2</f>
        <v>7.6032149447959724E-4</v>
      </c>
      <c r="E284">
        <f>Verdeelsleutels_absoluut!E284/Verdeelsleutels_absoluut!E$2</f>
        <v>1.8998561246277117E-3</v>
      </c>
      <c r="F284">
        <f>Verdeelsleutels_absoluut!F284/Verdeelsleutels_absoluut!F$2</f>
        <v>8.7831685859110281E-4</v>
      </c>
      <c r="G284">
        <f>Verdeelsleutels_absoluut!G284/Verdeelsleutels_absoluut!G$2</f>
        <v>1.2805857770510644E-3</v>
      </c>
      <c r="H284">
        <f>Verdeelsleutels_absoluut!H284/Verdeelsleutels_absoluut!H$2</f>
        <v>3.8772445545565562E-3</v>
      </c>
      <c r="I284">
        <f>Verdeelsleutels_absoluut!I284/Verdeelsleutels_absoluut!I$2</f>
        <v>1.377108998455619E-4</v>
      </c>
      <c r="J284">
        <f t="shared" si="18"/>
        <v>1.6960511814519429E-3</v>
      </c>
      <c r="K284">
        <f t="shared" si="19"/>
        <v>4.3485836791899257E-4</v>
      </c>
      <c r="L284">
        <f>Verdeelsleutels_absoluut!J284/Verdeelsleutels_absoluut!J$2</f>
        <v>1.6371991898627089E-3</v>
      </c>
      <c r="M284">
        <f>Verdeelsleutels_absoluut!K284/Verdeelsleutels_absoluut!K$2</f>
        <v>3.374863421198616E-3</v>
      </c>
      <c r="N284">
        <f>Verdeelsleutels_absoluut!L284/Verdeelsleutels_absoluut!L$2</f>
        <v>2.543823261136779E-3</v>
      </c>
      <c r="O284">
        <f>Verdeelsleutels_absoluut!M284/Verdeelsleutels_absoluut!M$2</f>
        <v>2.4915966743534125E-3</v>
      </c>
      <c r="P284">
        <f>Verdeelsleutels_absoluut!N284/Verdeelsleutels_absoluut!N$2</f>
        <v>5.1916025828222846E-4</v>
      </c>
      <c r="Q284">
        <f>Verdeelsleutels_absoluut!O284/Verdeelsleutels_absoluut!O$2</f>
        <v>8.6939959562809498E-3</v>
      </c>
      <c r="R284">
        <f>Verdeelsleutels_absoluut!P284/Verdeelsleutels_absoluut!P$2</f>
        <v>8.3425385303245482E-3</v>
      </c>
      <c r="S284">
        <f>Verdeelsleutels_absoluut!Q284/Verdeelsleutels_absoluut!Q$2</f>
        <v>8.9412591208826305E-4</v>
      </c>
      <c r="T284">
        <f>Verdeelsleutels_absoluut!R284/Verdeelsleutels_absoluut!R$2</f>
        <v>6.5440060698027311E-3</v>
      </c>
      <c r="U284">
        <f>Verdeelsleutels_absoluut!S284/Verdeelsleutels_absoluut!S$2</f>
        <v>2.3803078531490071E-3</v>
      </c>
      <c r="V284">
        <f>Verdeelsleutels_absoluut!T284/Verdeelsleutels_absoluut!T$2</f>
        <v>2.1075516904783035E-3</v>
      </c>
      <c r="W284">
        <f>Verdeelsleutels_absoluut!U284/Verdeelsleutels_absoluut!U$2</f>
        <v>2.2999770792662202E-3</v>
      </c>
      <c r="X284">
        <f t="shared" si="21"/>
        <v>1.4095686687742243E-3</v>
      </c>
      <c r="Y284">
        <f t="shared" si="20"/>
        <v>5.7802250412782594E-3</v>
      </c>
      <c r="Z284">
        <v>0</v>
      </c>
    </row>
    <row r="285" spans="2:26">
      <c r="B285" t="str">
        <f>INDEX('ETLocal datasets'!B:C,MATCH(C285,'ETLocal datasets'!C:C,0),1)</f>
        <v>GM0899</v>
      </c>
      <c r="C285" t="str">
        <f>'ETLocal datasets'!C271</f>
        <v>Brunssum</v>
      </c>
      <c r="D285">
        <f>Verdeelsleutels_absoluut!D285/Verdeelsleutels_absoluut!D$2</f>
        <v>1.6261274702709376E-3</v>
      </c>
      <c r="E285">
        <f>Verdeelsleutels_absoluut!E285/Verdeelsleutels_absoluut!E$2</f>
        <v>1.0270470714356703E-4</v>
      </c>
      <c r="F285">
        <f>Verdeelsleutels_absoluut!F285/Verdeelsleutels_absoluut!F$2</f>
        <v>1.0271454520740192E-4</v>
      </c>
      <c r="G285">
        <f>Verdeelsleutels_absoluut!G285/Verdeelsleutels_absoluut!G$2</f>
        <v>0</v>
      </c>
      <c r="H285">
        <f>Verdeelsleutels_absoluut!H285/Verdeelsleutels_absoluut!H$2</f>
        <v>0</v>
      </c>
      <c r="I285">
        <f>Verdeelsleutels_absoluut!I285/Verdeelsleutels_absoluut!I$2</f>
        <v>0</v>
      </c>
      <c r="J285">
        <f t="shared" si="18"/>
        <v>0</v>
      </c>
      <c r="K285">
        <f t="shared" si="19"/>
        <v>0</v>
      </c>
      <c r="L285">
        <f>Verdeelsleutels_absoluut!J285/Verdeelsleutels_absoluut!J$2</f>
        <v>1.8756714492011717E-4</v>
      </c>
      <c r="M285">
        <f>Verdeelsleutels_absoluut!K285/Verdeelsleutels_absoluut!K$2</f>
        <v>0</v>
      </c>
      <c r="N285">
        <f>Verdeelsleutels_absoluut!L285/Verdeelsleutels_absoluut!L$2</f>
        <v>1.0269850533615035E-4</v>
      </c>
      <c r="O285">
        <f>Verdeelsleutels_absoluut!M285/Verdeelsleutels_absoluut!M$2</f>
        <v>6.7074569481875775E-5</v>
      </c>
      <c r="P285">
        <f>Verdeelsleutels_absoluut!N285/Verdeelsleutels_absoluut!N$2</f>
        <v>1.4276907102761284E-3</v>
      </c>
      <c r="Q285">
        <f>Verdeelsleutels_absoluut!O285/Verdeelsleutels_absoluut!O$2</f>
        <v>9.1423213291528702E-4</v>
      </c>
      <c r="R285">
        <f>Verdeelsleutels_absoluut!P285/Verdeelsleutels_absoluut!P$2</f>
        <v>5.2601125664089208E-4</v>
      </c>
      <c r="S285">
        <f>Verdeelsleutels_absoluut!Q285/Verdeelsleutels_absoluut!Q$2</f>
        <v>0</v>
      </c>
      <c r="T285">
        <f>Verdeelsleutels_absoluut!R285/Verdeelsleutels_absoluut!R$2</f>
        <v>5.6904400606980275E-4</v>
      </c>
      <c r="U285">
        <f>Verdeelsleutels_absoluut!S285/Verdeelsleutels_absoluut!S$2</f>
        <v>2.8003621801753027E-5</v>
      </c>
      <c r="V285">
        <f>Verdeelsleutels_absoluut!T285/Verdeelsleutels_absoluut!T$2</f>
        <v>4.9915697932380867E-5</v>
      </c>
      <c r="W285">
        <f>Verdeelsleutels_absoluut!U285/Verdeelsleutels_absoluut!U$2</f>
        <v>1.1302292863748092E-3</v>
      </c>
      <c r="X285">
        <f t="shared" si="21"/>
        <v>1.2789599983254688E-3</v>
      </c>
      <c r="Y285">
        <f t="shared" si="20"/>
        <v>1.0601232790793597E-3</v>
      </c>
      <c r="Z285">
        <v>0</v>
      </c>
    </row>
    <row r="286" spans="2:26">
      <c r="B286" t="str">
        <f>INDEX('ETLocal datasets'!B:C,MATCH(C286,'ETLocal datasets'!C:C,0),1)</f>
        <v>GM0907</v>
      </c>
      <c r="C286" t="str">
        <f>'ETLocal datasets'!C272</f>
        <v>Gennep</v>
      </c>
      <c r="D286">
        <f>Verdeelsleutels_absoluut!D286/Verdeelsleutels_absoluut!D$2</f>
        <v>9.8778144842170501E-4</v>
      </c>
      <c r="E286">
        <f>Verdeelsleutels_absoluut!E286/Verdeelsleutels_absoluut!E$2</f>
        <v>1.1811380616875732E-3</v>
      </c>
      <c r="F286">
        <f>Verdeelsleutels_absoluut!F286/Verdeelsleutels_absoluut!F$2</f>
        <v>6.1766206367634886E-4</v>
      </c>
      <c r="G286">
        <f>Verdeelsleutels_absoluut!G286/Verdeelsleutels_absoluut!G$2</f>
        <v>6.7882760738238897E-4</v>
      </c>
      <c r="H286">
        <f>Verdeelsleutels_absoluut!H286/Verdeelsleutels_absoluut!H$2</f>
        <v>1.2884116540118609E-3</v>
      </c>
      <c r="I286">
        <f>Verdeelsleutels_absoluut!I286/Verdeelsleutels_absoluut!I$2</f>
        <v>3.3704113779063319E-3</v>
      </c>
      <c r="J286">
        <f t="shared" si="18"/>
        <v>7.7636105484310439E-4</v>
      </c>
      <c r="K286">
        <f t="shared" si="19"/>
        <v>2.6705995975701067E-3</v>
      </c>
      <c r="L286">
        <f>Verdeelsleutels_absoluut!J286/Verdeelsleutels_absoluut!J$2</f>
        <v>1.9362443579170224E-3</v>
      </c>
      <c r="M286">
        <f>Verdeelsleutels_absoluut!K286/Verdeelsleutels_absoluut!K$2</f>
        <v>2.1092689882942842E-3</v>
      </c>
      <c r="N286">
        <f>Verdeelsleutels_absoluut!L286/Verdeelsleutels_absoluut!L$2</f>
        <v>1.536347143702315E-3</v>
      </c>
      <c r="O286">
        <f>Verdeelsleutels_absoluut!M286/Verdeelsleutels_absoluut!M$2</f>
        <v>1.4295826575570459E-3</v>
      </c>
      <c r="P286">
        <f>Verdeelsleutels_absoluut!N286/Verdeelsleutels_absoluut!N$2</f>
        <v>2.5958012914111423E-4</v>
      </c>
      <c r="Q286">
        <f>Verdeelsleutels_absoluut!O286/Verdeelsleutels_absoluut!O$2</f>
        <v>1.5383713775016848E-3</v>
      </c>
      <c r="R286">
        <f>Verdeelsleutels_absoluut!P286/Verdeelsleutels_absoluut!P$2</f>
        <v>1.5780337699226762E-4</v>
      </c>
      <c r="S286">
        <f>Verdeelsleutels_absoluut!Q286/Verdeelsleutels_absoluut!Q$2</f>
        <v>2.3949801216649903E-4</v>
      </c>
      <c r="T286">
        <f>Verdeelsleutels_absoluut!R286/Verdeelsleutels_absoluut!R$2</f>
        <v>6.6388467374810321E-4</v>
      </c>
      <c r="U286">
        <f>Verdeelsleutels_absoluut!S286/Verdeelsleutels_absoluut!S$2</f>
        <v>1.2601629810788861E-3</v>
      </c>
      <c r="V286">
        <f>Verdeelsleutels_absoluut!T286/Verdeelsleutels_absoluut!T$2</f>
        <v>8.7075161948708848E-4</v>
      </c>
      <c r="W286">
        <f>Verdeelsleutels_absoluut!U286/Verdeelsleutels_absoluut!U$2</f>
        <v>1.7309105854271555E-3</v>
      </c>
      <c r="X286">
        <f t="shared" si="21"/>
        <v>9.9524535728413486E-4</v>
      </c>
      <c r="Y286">
        <f t="shared" si="20"/>
        <v>1.3211209694146647E-3</v>
      </c>
      <c r="Z286">
        <v>0</v>
      </c>
    </row>
    <row r="287" spans="2:26">
      <c r="B287" t="str">
        <f>INDEX('ETLocal datasets'!B:C,MATCH(C287,'ETLocal datasets'!C:C,0),1)</f>
        <v>GM0917</v>
      </c>
      <c r="C287" t="str">
        <f>'ETLocal datasets'!C273</f>
        <v>Heerlen</v>
      </c>
      <c r="D287">
        <f>Verdeelsleutels_absoluut!D287/Verdeelsleutels_absoluut!D$2</f>
        <v>5.0243710813281878E-3</v>
      </c>
      <c r="E287">
        <f>Verdeelsleutels_absoluut!E287/Verdeelsleutels_absoluut!E$2</f>
        <v>1.9526448285802058E-4</v>
      </c>
      <c r="F287">
        <f>Verdeelsleutels_absoluut!F287/Verdeelsleutels_absoluut!F$2</f>
        <v>1.3203857527159684E-4</v>
      </c>
      <c r="G287">
        <f>Verdeelsleutels_absoluut!G287/Verdeelsleutels_absoluut!G$2</f>
        <v>9.7415769270133923E-5</v>
      </c>
      <c r="H287">
        <f>Verdeelsleutels_absoluut!H287/Verdeelsleutels_absoluut!H$2</f>
        <v>6.4481033669658345E-7</v>
      </c>
      <c r="I287">
        <f>Verdeelsleutels_absoluut!I287/Verdeelsleutels_absoluut!I$2</f>
        <v>1.4705350589153852E-3</v>
      </c>
      <c r="J287">
        <f t="shared" si="18"/>
        <v>8.1932415840783954E-5</v>
      </c>
      <c r="K287">
        <f t="shared" si="19"/>
        <v>1.11352404360762E-3</v>
      </c>
      <c r="L287">
        <f>Verdeelsleutels_absoluut!J287/Verdeelsleutels_absoluut!J$2</f>
        <v>4.2496520489219037E-4</v>
      </c>
      <c r="M287">
        <f>Verdeelsleutels_absoluut!K287/Verdeelsleutels_absoluut!K$2</f>
        <v>2.3953947627088909E-4</v>
      </c>
      <c r="N287">
        <f>Verdeelsleutels_absoluut!L287/Verdeelsleutels_absoluut!L$2</f>
        <v>2.3512140076151417E-4</v>
      </c>
      <c r="O287">
        <f>Verdeelsleutels_absoluut!M287/Verdeelsleutels_absoluut!M$2</f>
        <v>3.4252746815411234E-4</v>
      </c>
      <c r="P287">
        <f>Verdeelsleutels_absoluut!N287/Verdeelsleutels_absoluut!N$2</f>
        <v>1.2881663908627794E-2</v>
      </c>
      <c r="Q287">
        <f>Verdeelsleutels_absoluut!O287/Verdeelsleutels_absoluut!O$2</f>
        <v>1.0578134614821109E-3</v>
      </c>
      <c r="R287">
        <f>Verdeelsleutels_absoluut!P287/Verdeelsleutels_absoluut!P$2</f>
        <v>1.272947241070959E-3</v>
      </c>
      <c r="S287">
        <f>Verdeelsleutels_absoluut!Q287/Verdeelsleutels_absoluut!Q$2</f>
        <v>3.1933068288866533E-5</v>
      </c>
      <c r="T287">
        <f>Verdeelsleutels_absoluut!R287/Verdeelsleutels_absoluut!R$2</f>
        <v>1.7071320182094083E-3</v>
      </c>
      <c r="U287">
        <f>Verdeelsleutels_absoluut!S287/Verdeelsleutels_absoluut!S$2</f>
        <v>1.8669081201168684E-5</v>
      </c>
      <c r="V287">
        <f>Verdeelsleutels_absoluut!T287/Verdeelsleutels_absoluut!T$2</f>
        <v>1.2201615050137546E-4</v>
      </c>
      <c r="W287">
        <f>Verdeelsleutels_absoluut!U287/Verdeelsleutels_absoluut!U$2</f>
        <v>3.3353619500011856E-3</v>
      </c>
      <c r="X287">
        <f t="shared" si="21"/>
        <v>8.10851292931449E-3</v>
      </c>
      <c r="Y287">
        <f t="shared" si="20"/>
        <v>3.878093248615063E-3</v>
      </c>
      <c r="Z287">
        <v>0</v>
      </c>
    </row>
    <row r="288" spans="2:26">
      <c r="B288" t="str">
        <f>INDEX('ETLocal datasets'!B:C,MATCH(C288,'ETLocal datasets'!C:C,0),1)</f>
        <v>GM0928</v>
      </c>
      <c r="C288" t="str">
        <f>'ETLocal datasets'!C274</f>
        <v>Kerkrade</v>
      </c>
      <c r="D288">
        <f>Verdeelsleutels_absoluut!D288/Verdeelsleutels_absoluut!D$2</f>
        <v>2.6409888623316422E-3</v>
      </c>
      <c r="E288">
        <f>Verdeelsleutels_absoluut!E288/Verdeelsleutels_absoluut!E$2</f>
        <v>1.8126854903023021E-4</v>
      </c>
      <c r="F288">
        <f>Verdeelsleutels_absoluut!F288/Verdeelsleutels_absoluut!F$2</f>
        <v>1.3456877836441763E-4</v>
      </c>
      <c r="G288">
        <f>Verdeelsleutels_absoluut!G288/Verdeelsleutels_absoluut!G$2</f>
        <v>3.452710809574367E-5</v>
      </c>
      <c r="H288">
        <f>Verdeelsleutels_absoluut!H288/Verdeelsleutels_absoluut!H$2</f>
        <v>2.4180387626121881E-7</v>
      </c>
      <c r="I288">
        <f>Verdeelsleutels_absoluut!I288/Verdeelsleutels_absoluut!I$2</f>
        <v>0</v>
      </c>
      <c r="J288">
        <f t="shared" si="18"/>
        <v>2.9041459420626476E-5</v>
      </c>
      <c r="K288">
        <f t="shared" si="19"/>
        <v>8.9770481048933553E-6</v>
      </c>
      <c r="L288">
        <f>Verdeelsleutels_absoluut!J288/Verdeelsleutels_absoluut!J$2</f>
        <v>4.2096679613951845E-4</v>
      </c>
      <c r="M288">
        <f>Verdeelsleutels_absoluut!K288/Verdeelsleutels_absoluut!K$2</f>
        <v>1.2175213380113465E-4</v>
      </c>
      <c r="N288">
        <f>Verdeelsleutels_absoluut!L288/Verdeelsleutels_absoluut!L$2</f>
        <v>2.1070757168079542E-4</v>
      </c>
      <c r="O288">
        <f>Verdeelsleutels_absoluut!M288/Verdeelsleutels_absoluut!M$2</f>
        <v>1.7797119102524374E-4</v>
      </c>
      <c r="P288">
        <f>Verdeelsleutels_absoluut!N288/Verdeelsleutels_absoluut!N$2</f>
        <v>5.2564976151075636E-3</v>
      </c>
      <c r="Q288">
        <f>Verdeelsleutels_absoluut!O288/Verdeelsleutels_absoluut!O$2</f>
        <v>5.3037184633867608E-4</v>
      </c>
      <c r="R288">
        <f>Verdeelsleutels_absoluut!P288/Verdeelsleutels_absoluut!P$2</f>
        <v>0</v>
      </c>
      <c r="S288">
        <f>Verdeelsleutels_absoluut!Q288/Verdeelsleutels_absoluut!Q$2</f>
        <v>0</v>
      </c>
      <c r="T288">
        <f>Verdeelsleutels_absoluut!R288/Verdeelsleutels_absoluut!R$2</f>
        <v>2.8452200303490138E-4</v>
      </c>
      <c r="U288">
        <f>Verdeelsleutels_absoluut!S288/Verdeelsleutels_absoluut!S$2</f>
        <v>1.9602535261227118E-4</v>
      </c>
      <c r="V288">
        <f>Verdeelsleutels_absoluut!T288/Verdeelsleutels_absoluut!T$2</f>
        <v>1.331085278196823E-4</v>
      </c>
      <c r="W288">
        <f>Verdeelsleutels_absoluut!U288/Verdeelsleutels_absoluut!U$2</f>
        <v>1.6755846763039132E-3</v>
      </c>
      <c r="X288">
        <f t="shared" si="21"/>
        <v>3.4660411457057383E-3</v>
      </c>
      <c r="Y288">
        <f t="shared" si="20"/>
        <v>1.7046395660855012E-3</v>
      </c>
      <c r="Z288">
        <v>0</v>
      </c>
    </row>
    <row r="289" spans="2:26">
      <c r="B289" t="str">
        <f>INDEX('ETLocal datasets'!B:C,MATCH(C289,'ETLocal datasets'!C:C,0),1)</f>
        <v>GM0935</v>
      </c>
      <c r="C289" t="str">
        <f>'ETLocal datasets'!C275</f>
        <v>Maastricht</v>
      </c>
      <c r="D289">
        <f>Verdeelsleutels_absoluut!D289/Verdeelsleutels_absoluut!D$2</f>
        <v>7.0341310864849502E-3</v>
      </c>
      <c r="E289">
        <f>Verdeelsleutels_absoluut!E289/Verdeelsleutels_absoluut!E$2</f>
        <v>6.3596392328927633E-4</v>
      </c>
      <c r="F289">
        <f>Verdeelsleutels_absoluut!F289/Verdeelsleutels_absoluut!F$2</f>
        <v>1.7632444212166274E-4</v>
      </c>
      <c r="G289">
        <f>Verdeelsleutels_absoluut!G289/Verdeelsleutels_absoluut!G$2</f>
        <v>1.0419787978894072E-4</v>
      </c>
      <c r="H289">
        <f>Verdeelsleutels_absoluut!H289/Verdeelsleutels_absoluut!H$2</f>
        <v>0</v>
      </c>
      <c r="I289">
        <f>Verdeelsleutels_absoluut!I289/Verdeelsleutels_absoluut!I$2</f>
        <v>1.2406972580425625E-4</v>
      </c>
      <c r="J289">
        <f t="shared" si="18"/>
        <v>8.7526219022710208E-5</v>
      </c>
      <c r="K289">
        <f t="shared" si="19"/>
        <v>1.1890304584027421E-4</v>
      </c>
      <c r="L289">
        <f>Verdeelsleutels_absoluut!J289/Verdeelsleutels_absoluut!J$2</f>
        <v>2.8160136389899994E-3</v>
      </c>
      <c r="M289">
        <f>Verdeelsleutels_absoluut!K289/Verdeelsleutels_absoluut!K$2</f>
        <v>9.8112065487780025E-4</v>
      </c>
      <c r="N289">
        <f>Verdeelsleutels_absoluut!L289/Verdeelsleutels_absoluut!L$2</f>
        <v>9.2571560524118076E-4</v>
      </c>
      <c r="O289">
        <f>Verdeelsleutels_absoluut!M289/Verdeelsleutels_absoluut!M$2</f>
        <v>8.0444766998596354E-4</v>
      </c>
      <c r="P289">
        <f>Verdeelsleutels_absoluut!N289/Verdeelsleutels_absoluut!N$2</f>
        <v>7.592718777377592E-3</v>
      </c>
      <c r="Q289">
        <f>Verdeelsleutels_absoluut!O289/Verdeelsleutels_absoluut!O$2</f>
        <v>5.7432531426729566E-4</v>
      </c>
      <c r="R289">
        <f>Verdeelsleutels_absoluut!P289/Verdeelsleutels_absoluut!P$2</f>
        <v>5.2601125664089215E-5</v>
      </c>
      <c r="S289">
        <f>Verdeelsleutels_absoluut!Q289/Verdeelsleutels_absoluut!Q$2</f>
        <v>0</v>
      </c>
      <c r="T289">
        <f>Verdeelsleutels_absoluut!R289/Verdeelsleutels_absoluut!R$2</f>
        <v>9.0098634294385437E-3</v>
      </c>
      <c r="U289">
        <f>Verdeelsleutels_absoluut!S289/Verdeelsleutels_absoluut!S$2</f>
        <v>6.6275238264148833E-4</v>
      </c>
      <c r="V289">
        <f>Verdeelsleutels_absoluut!T289/Verdeelsleutels_absoluut!T$2</f>
        <v>9.206673174194693E-4</v>
      </c>
      <c r="W289">
        <f>Verdeelsleutels_absoluut!U289/Verdeelsleutels_absoluut!U$2</f>
        <v>4.267998703792986E-3</v>
      </c>
      <c r="X289">
        <f t="shared" si="21"/>
        <v>5.9303587405852894E-3</v>
      </c>
      <c r="Y289">
        <f t="shared" si="20"/>
        <v>2.7167386847944935E-3</v>
      </c>
      <c r="Z289">
        <v>0</v>
      </c>
    </row>
    <row r="290" spans="2:26">
      <c r="B290" t="str">
        <f>INDEX('ETLocal datasets'!B:C,MATCH(C290,'ETLocal datasets'!C:C,0),1)</f>
        <v>GM0938</v>
      </c>
      <c r="C290" t="str">
        <f>'ETLocal datasets'!C276</f>
        <v>Meerssen</v>
      </c>
      <c r="D290">
        <f>Verdeelsleutels_absoluut!D290/Verdeelsleutels_absoluut!D$2</f>
        <v>1.0949439604290272E-3</v>
      </c>
      <c r="E290">
        <f>Verdeelsleutels_absoluut!E290/Verdeelsleutels_absoluut!E$2</f>
        <v>6.9080536420317972E-4</v>
      </c>
      <c r="F290">
        <f>Verdeelsleutels_absoluut!F290/Verdeelsleutels_absoluut!F$2</f>
        <v>3.611462715088104E-4</v>
      </c>
      <c r="G290">
        <f>Verdeelsleutels_absoluut!G290/Verdeelsleutels_absoluut!G$2</f>
        <v>2.1456131459497853E-4</v>
      </c>
      <c r="H290">
        <f>Verdeelsleutels_absoluut!H290/Verdeelsleutels_absoluut!H$2</f>
        <v>1.1284180892190211E-6</v>
      </c>
      <c r="I290">
        <f>Verdeelsleutels_absoluut!I290/Verdeelsleutels_absoluut!I$2</f>
        <v>0</v>
      </c>
      <c r="J290">
        <f t="shared" si="18"/>
        <v>1.80412051154057E-4</v>
      </c>
      <c r="K290">
        <f t="shared" si="19"/>
        <v>5.5785941794694418E-5</v>
      </c>
      <c r="L290">
        <f>Verdeelsleutels_absoluut!J290/Verdeelsleutels_absoluut!J$2</f>
        <v>1.6572509113686458E-3</v>
      </c>
      <c r="M290">
        <f>Verdeelsleutels_absoluut!K290/Verdeelsleutels_absoluut!K$2</f>
        <v>2.1641152683783772E-4</v>
      </c>
      <c r="N290">
        <f>Verdeelsleutels_absoluut!L290/Verdeelsleutels_absoluut!L$2</f>
        <v>8.9861883648429536E-4</v>
      </c>
      <c r="O290">
        <f>Verdeelsleutels_absoluut!M290/Verdeelsleutels_absoluut!M$2</f>
        <v>7.4050324707990861E-4</v>
      </c>
      <c r="P290">
        <f>Verdeelsleutels_absoluut!N290/Verdeelsleutels_absoluut!N$2</f>
        <v>4.2181770985431064E-4</v>
      </c>
      <c r="Q290">
        <f>Verdeelsleutels_absoluut!O290/Verdeelsleutels_absoluut!O$2</f>
        <v>8.8786005215811526E-4</v>
      </c>
      <c r="R290">
        <f>Verdeelsleutels_absoluut!P290/Verdeelsleutels_absoluut!P$2</f>
        <v>0</v>
      </c>
      <c r="S290">
        <f>Verdeelsleutels_absoluut!Q290/Verdeelsleutels_absoluut!Q$2</f>
        <v>0</v>
      </c>
      <c r="T290">
        <f>Verdeelsleutels_absoluut!R290/Verdeelsleutels_absoluut!R$2</f>
        <v>1.8968133535660092E-4</v>
      </c>
      <c r="U290">
        <f>Verdeelsleutels_absoluut!S290/Verdeelsleutels_absoluut!S$2</f>
        <v>2.7070167741694592E-4</v>
      </c>
      <c r="V290">
        <f>Verdeelsleutels_absoluut!T290/Verdeelsleutels_absoluut!T$2</f>
        <v>1.7193184843375633E-4</v>
      </c>
      <c r="W290">
        <f>Verdeelsleutels_absoluut!U290/Verdeelsleutels_absoluut!U$2</f>
        <v>1.3041107150478569E-3</v>
      </c>
      <c r="X290">
        <f t="shared" si="21"/>
        <v>8.6296421245108377E-4</v>
      </c>
      <c r="Y290">
        <f t="shared" si="20"/>
        <v>8.7790171627530268E-4</v>
      </c>
      <c r="Z290">
        <v>0</v>
      </c>
    </row>
    <row r="291" spans="2:26">
      <c r="B291" t="str">
        <f>INDEX('ETLocal datasets'!B:C,MATCH(C291,'ETLocal datasets'!C:C,0),1)</f>
        <v>GM0944</v>
      </c>
      <c r="C291" t="str">
        <f>'ETLocal datasets'!C277</f>
        <v>Mook en Middelaar</v>
      </c>
      <c r="D291">
        <f>Verdeelsleutels_absoluut!D291/Verdeelsleutels_absoluut!D$2</f>
        <v>4.5167957274792512E-4</v>
      </c>
      <c r="E291">
        <f>Verdeelsleutels_absoluut!E291/Verdeelsleutels_absoluut!E$2</f>
        <v>2.3763116416622475E-4</v>
      </c>
      <c r="F291">
        <f>Verdeelsleutels_absoluut!F291/Verdeelsleutels_absoluut!F$2</f>
        <v>3.3079845984636431E-4</v>
      </c>
      <c r="G291">
        <f>Verdeelsleutels_absoluut!G291/Verdeelsleutels_absoluut!G$2</f>
        <v>3.1197708386511246E-4</v>
      </c>
      <c r="H291">
        <f>Verdeelsleutels_absoluut!H291/Verdeelsleutels_absoluut!H$2</f>
        <v>0</v>
      </c>
      <c r="I291">
        <f>Verdeelsleutels_absoluut!I291/Verdeelsleutels_absoluut!I$2</f>
        <v>0</v>
      </c>
      <c r="J291">
        <f t="shared" si="18"/>
        <v>2.6206075044669447E-4</v>
      </c>
      <c r="K291">
        <f t="shared" si="19"/>
        <v>8.1114041804929238E-5</v>
      </c>
      <c r="L291">
        <f>Verdeelsleutels_absoluut!J291/Verdeelsleutels_absoluut!J$2</f>
        <v>3.1450170338180639E-5</v>
      </c>
      <c r="M291">
        <f>Verdeelsleutels_absoluut!K291/Verdeelsleutels_absoluut!K$2</f>
        <v>0</v>
      </c>
      <c r="N291">
        <f>Verdeelsleutels_absoluut!L291/Verdeelsleutels_absoluut!L$2</f>
        <v>1.7889952397366564E-4</v>
      </c>
      <c r="O291">
        <f>Verdeelsleutels_absoluut!M291/Verdeelsleutels_absoluut!M$2</f>
        <v>3.1748629554754538E-4</v>
      </c>
      <c r="P291">
        <f>Verdeelsleutels_absoluut!N291/Verdeelsleutels_absoluut!N$2</f>
        <v>9.7342548427917843E-5</v>
      </c>
      <c r="Q291">
        <f>Verdeelsleutels_absoluut!O291/Verdeelsleutels_absoluut!O$2</f>
        <v>1.6936736308494739E-3</v>
      </c>
      <c r="R291">
        <f>Verdeelsleutels_absoluut!P291/Verdeelsleutels_absoluut!P$2</f>
        <v>9.573404870864236E-4</v>
      </c>
      <c r="S291">
        <f>Verdeelsleutels_absoluut!Q291/Verdeelsleutels_absoluut!Q$2</f>
        <v>0</v>
      </c>
      <c r="T291">
        <f>Verdeelsleutels_absoluut!R291/Verdeelsleutels_absoluut!R$2</f>
        <v>5.3110773899848257E-3</v>
      </c>
      <c r="U291">
        <f>Verdeelsleutels_absoluut!S291/Verdeelsleutels_absoluut!S$2</f>
        <v>3.9205070522454235E-4</v>
      </c>
      <c r="V291">
        <f>Verdeelsleutels_absoluut!T291/Verdeelsleutels_absoluut!T$2</f>
        <v>5.4352648859703611E-4</v>
      </c>
      <c r="W291">
        <f>Verdeelsleutels_absoluut!U291/Verdeelsleutels_absoluut!U$2</f>
        <v>7.2714051990547168E-4</v>
      </c>
      <c r="X291">
        <f t="shared" si="21"/>
        <v>4.1224153416669475E-4</v>
      </c>
      <c r="Y291">
        <f t="shared" si="20"/>
        <v>1.1811007921763623E-3</v>
      </c>
      <c r="Z291">
        <v>0</v>
      </c>
    </row>
    <row r="292" spans="2:26">
      <c r="B292" t="str">
        <f>INDEX('ETLocal datasets'!B:C,MATCH(C292,'ETLocal datasets'!C:C,0),1)</f>
        <v>GM0946</v>
      </c>
      <c r="C292" t="str">
        <f>'ETLocal datasets'!C278</f>
        <v>Nederweert</v>
      </c>
      <c r="D292">
        <f>Verdeelsleutels_absoluut!D292/Verdeelsleutels_absoluut!D$2</f>
        <v>9.8373102950134197E-4</v>
      </c>
      <c r="E292">
        <f>Verdeelsleutels_absoluut!E292/Verdeelsleutels_absoluut!E$2</f>
        <v>2.9074728814644782E-3</v>
      </c>
      <c r="F292">
        <f>Verdeelsleutels_absoluut!F292/Verdeelsleutels_absoluut!F$2</f>
        <v>9.2941818579524095E-4</v>
      </c>
      <c r="G292">
        <f>Verdeelsleutels_absoluut!G292/Verdeelsleutels_absoluut!G$2</f>
        <v>2.9218565226023082E-3</v>
      </c>
      <c r="H292">
        <f>Verdeelsleutels_absoluut!H292/Verdeelsleutels_absoluut!H$2</f>
        <v>1.9448124565105654E-2</v>
      </c>
      <c r="I292">
        <f>Verdeelsleutels_absoluut!I292/Verdeelsleutels_absoluut!I$2</f>
        <v>3.2576969241895209E-2</v>
      </c>
      <c r="J292">
        <f t="shared" si="18"/>
        <v>5.5660594094028432E-3</v>
      </c>
      <c r="K292">
        <f t="shared" si="19"/>
        <v>2.4866639934879056E-2</v>
      </c>
      <c r="L292">
        <f>Verdeelsleutels_absoluut!J292/Verdeelsleutels_absoluut!J$2</f>
        <v>2.708772735578784E-3</v>
      </c>
      <c r="M292">
        <f>Verdeelsleutels_absoluut!K292/Verdeelsleutels_absoluut!K$2</f>
        <v>6.535958509780314E-3</v>
      </c>
      <c r="N292">
        <f>Verdeelsleutels_absoluut!L292/Verdeelsleutels_absoluut!L$2</f>
        <v>4.1544168419943156E-3</v>
      </c>
      <c r="O292">
        <f>Verdeelsleutels_absoluut!M292/Verdeelsleutels_absoluut!M$2</f>
        <v>3.2790521200706342E-3</v>
      </c>
      <c r="P292">
        <f>Verdeelsleutels_absoluut!N292/Verdeelsleutels_absoluut!N$2</f>
        <v>0</v>
      </c>
      <c r="Q292">
        <f>Verdeelsleutels_absoluut!O292/Verdeelsleutels_absoluut!O$2</f>
        <v>3.7887889354470067E-3</v>
      </c>
      <c r="R292">
        <f>Verdeelsleutels_absoluut!P292/Verdeelsleutels_absoluut!P$2</f>
        <v>1.1993056651412341E-3</v>
      </c>
      <c r="S292">
        <f>Verdeelsleutels_absoluut!Q292/Verdeelsleutels_absoluut!Q$2</f>
        <v>6.0992160431735084E-3</v>
      </c>
      <c r="T292">
        <f>Verdeelsleutels_absoluut!R292/Verdeelsleutels_absoluut!R$2</f>
        <v>9.4840667678300458E-5</v>
      </c>
      <c r="U292">
        <f>Verdeelsleutels_absoluut!S292/Verdeelsleutels_absoluut!S$2</f>
        <v>1.6708827675045973E-3</v>
      </c>
      <c r="V292">
        <f>Verdeelsleutels_absoluut!T292/Verdeelsleutels_absoluut!T$2</f>
        <v>3.1169580264442274E-3</v>
      </c>
      <c r="W292">
        <f>Verdeelsleutels_absoluut!U292/Verdeelsleutels_absoluut!U$2</f>
        <v>2.7741991574654411E-3</v>
      </c>
      <c r="X292">
        <f t="shared" si="21"/>
        <v>1.3870995787327205E-3</v>
      </c>
      <c r="Y292">
        <f t="shared" si="20"/>
        <v>2.8281131927612923E-3</v>
      </c>
      <c r="Z292">
        <v>0</v>
      </c>
    </row>
    <row r="293" spans="2:26">
      <c r="B293" t="str">
        <f>INDEX('ETLocal datasets'!B:C,MATCH(C293,'ETLocal datasets'!C:C,0),1)</f>
        <v>GM0951</v>
      </c>
      <c r="C293" t="str">
        <f>'ETLocal datasets'!C279</f>
        <v>Nuth</v>
      </c>
      <c r="D293">
        <f>Verdeelsleutels_absoluut!D293/Verdeelsleutels_absoluut!D$2</f>
        <v>8.7876731633650259E-4</v>
      </c>
      <c r="E293">
        <f>Verdeelsleutels_absoluut!E293/Verdeelsleutels_absoluut!E$2</f>
        <v>1.0819733361909544E-3</v>
      </c>
      <c r="F293">
        <f>Verdeelsleutels_absoluut!F293/Verdeelsleutels_absoluut!F$2</f>
        <v>4.7269458936397978E-4</v>
      </c>
      <c r="G293">
        <f>Verdeelsleutels_absoluut!G293/Verdeelsleutels_absoluut!G$2</f>
        <v>3.5451941348308233E-4</v>
      </c>
      <c r="H293">
        <f>Verdeelsleutels_absoluut!H293/Verdeelsleutels_absoluut!H$2</f>
        <v>1.6120258417414586E-7</v>
      </c>
      <c r="I293">
        <f>Verdeelsleutels_absoluut!I293/Verdeelsleutels_absoluut!I$2</f>
        <v>7.0474243818839145E-5</v>
      </c>
      <c r="J293">
        <f t="shared" si="18"/>
        <v>2.97822099739257E-4</v>
      </c>
      <c r="K293">
        <f t="shared" si="19"/>
        <v>1.4432598793154237E-4</v>
      </c>
      <c r="L293">
        <f>Verdeelsleutels_absoluut!J293/Verdeelsleutels_absoluut!J$2</f>
        <v>2.4849215231717335E-3</v>
      </c>
      <c r="M293">
        <f>Verdeelsleutels_absoluut!K293/Verdeelsleutels_absoluut!K$2</f>
        <v>8.0121824821642205E-4</v>
      </c>
      <c r="N293">
        <f>Verdeelsleutels_absoluut!L293/Verdeelsleutels_absoluut!L$2</f>
        <v>1.4660559681315447E-3</v>
      </c>
      <c r="O293">
        <f>Verdeelsleutels_absoluut!M293/Verdeelsleutels_absoluut!M$2</f>
        <v>1.1433978277677092E-3</v>
      </c>
      <c r="P293">
        <f>Verdeelsleutels_absoluut!N293/Verdeelsleutels_absoluut!N$2</f>
        <v>1.2979006457055711E-4</v>
      </c>
      <c r="Q293">
        <f>Verdeelsleutels_absoluut!O293/Verdeelsleutels_absoluut!O$2</f>
        <v>3.6627889940516308E-4</v>
      </c>
      <c r="R293">
        <f>Verdeelsleutels_absoluut!P293/Verdeelsleutels_absoluut!P$2</f>
        <v>3.156067539845353E-5</v>
      </c>
      <c r="S293">
        <f>Verdeelsleutels_absoluut!Q293/Verdeelsleutels_absoluut!Q$2</f>
        <v>0</v>
      </c>
      <c r="T293">
        <f>Verdeelsleutels_absoluut!R293/Verdeelsleutels_absoluut!R$2</f>
        <v>0</v>
      </c>
      <c r="U293">
        <f>Verdeelsleutels_absoluut!S293/Verdeelsleutels_absoluut!S$2</f>
        <v>2.8003621801753027E-5</v>
      </c>
      <c r="V293">
        <f>Verdeelsleutels_absoluut!T293/Verdeelsleutels_absoluut!T$2</f>
        <v>1.6638565977460288E-5</v>
      </c>
      <c r="W293">
        <f>Verdeelsleutels_absoluut!U293/Verdeelsleutels_absoluut!U$2</f>
        <v>1.2645922085312551E-3</v>
      </c>
      <c r="X293">
        <f t="shared" si="21"/>
        <v>6.9719113655090611E-4</v>
      </c>
      <c r="Y293">
        <f t="shared" si="20"/>
        <v>4.9864379426346034E-4</v>
      </c>
      <c r="Z293">
        <v>0</v>
      </c>
    </row>
    <row r="294" spans="2:26">
      <c r="B294" t="str">
        <f>INDEX('ETLocal datasets'!B:C,MATCH(C294,'ETLocal datasets'!C:C,0),1)</f>
        <v>GM0957</v>
      </c>
      <c r="C294" t="str">
        <f>'ETLocal datasets'!C280</f>
        <v>Roermond</v>
      </c>
      <c r="D294">
        <f>Verdeelsleutels_absoluut!D294/Verdeelsleutels_absoluut!D$2</f>
        <v>3.3681547847916955E-3</v>
      </c>
      <c r="E294">
        <f>Verdeelsleutels_absoluut!E294/Verdeelsleutels_absoluut!E$2</f>
        <v>8.8574751646395417E-4</v>
      </c>
      <c r="F294">
        <f>Verdeelsleutels_absoluut!F294/Verdeelsleutels_absoluut!F$2</f>
        <v>6.8041987564914697E-4</v>
      </c>
      <c r="G294">
        <f>Verdeelsleutels_absoluut!G294/Verdeelsleutels_absoluut!G$2</f>
        <v>3.3417308192666196E-4</v>
      </c>
      <c r="H294">
        <f>Verdeelsleutels_absoluut!H294/Verdeelsleutels_absoluut!H$2</f>
        <v>3.2812786008647388E-4</v>
      </c>
      <c r="I294">
        <f>Verdeelsleutels_absoluut!I294/Verdeelsleutels_absoluut!I$2</f>
        <v>3.1534517526779466E-4</v>
      </c>
      <c r="J294">
        <f t="shared" si="18"/>
        <v>3.3320584643223186E-4</v>
      </c>
      <c r="K294">
        <f t="shared" si="19"/>
        <v>3.2024043099910019E-4</v>
      </c>
      <c r="L294">
        <f>Verdeelsleutels_absoluut!J294/Verdeelsleutels_absoluut!J$2</f>
        <v>1.4357868086646831E-3</v>
      </c>
      <c r="M294">
        <f>Verdeelsleutels_absoluut!K294/Verdeelsleutels_absoluut!K$2</f>
        <v>4.5429900672065173E-4</v>
      </c>
      <c r="N294">
        <f>Verdeelsleutels_absoluut!L294/Verdeelsleutels_absoluut!L$2</f>
        <v>1.0151838066759598E-3</v>
      </c>
      <c r="O294">
        <f>Verdeelsleutels_absoluut!M294/Verdeelsleutels_absoluut!M$2</f>
        <v>1.2466926647697978E-3</v>
      </c>
      <c r="P294">
        <f>Verdeelsleutels_absoluut!N294/Verdeelsleutels_absoluut!N$2</f>
        <v>3.9261494532593531E-3</v>
      </c>
      <c r="Q294">
        <f>Verdeelsleutels_absoluut!O294/Verdeelsleutels_absoluut!O$2</f>
        <v>2.5024174407360742E-3</v>
      </c>
      <c r="R294">
        <f>Verdeelsleutels_absoluut!P294/Verdeelsleutels_absoluut!P$2</f>
        <v>1.3676292672663195E-4</v>
      </c>
      <c r="S294">
        <f>Verdeelsleutels_absoluut!Q294/Verdeelsleutels_absoluut!Q$2</f>
        <v>8.6219284379939647E-4</v>
      </c>
      <c r="T294">
        <f>Verdeelsleutels_absoluut!R294/Verdeelsleutels_absoluut!R$2</f>
        <v>4.2488619119878605E-2</v>
      </c>
      <c r="U294">
        <f>Verdeelsleutels_absoluut!S294/Verdeelsleutels_absoluut!S$2</f>
        <v>2.8843730455805619E-3</v>
      </c>
      <c r="V294">
        <f>Verdeelsleutels_absoluut!T294/Verdeelsleutels_absoluut!T$2</f>
        <v>4.4979590025734312E-3</v>
      </c>
      <c r="W294">
        <f>Verdeelsleutels_absoluut!U294/Verdeelsleutels_absoluut!U$2</f>
        <v>3.2089027291480601E-3</v>
      </c>
      <c r="X294">
        <f t="shared" si="21"/>
        <v>3.5675260912037066E-3</v>
      </c>
      <c r="Y294">
        <f t="shared" si="20"/>
        <v>2.9284609009231273E-3</v>
      </c>
      <c r="Z294">
        <v>0</v>
      </c>
    </row>
    <row r="295" spans="2:26">
      <c r="B295" t="str">
        <f>INDEX('ETLocal datasets'!B:C,MATCH(C295,'ETLocal datasets'!C:C,0),1)</f>
        <v>GM0962</v>
      </c>
      <c r="C295" t="str">
        <f>'ETLocal datasets'!C281</f>
        <v>Schinnen</v>
      </c>
      <c r="D295">
        <f>Verdeelsleutels_absoluut!D295/Verdeelsleutels_absoluut!D$2</f>
        <v>7.3821777979990119E-4</v>
      </c>
      <c r="E295">
        <f>Verdeelsleutels_absoluut!E295/Verdeelsleutels_absoluut!E$2</f>
        <v>6.3557373361892576E-4</v>
      </c>
      <c r="F295">
        <f>Verdeelsleutels_absoluut!F295/Verdeelsleutels_absoluut!F$2</f>
        <v>1.5560017748277787E-4</v>
      </c>
      <c r="G295">
        <f>Verdeelsleutels_absoluut!G295/Verdeelsleutels_absoluut!G$2</f>
        <v>1.1221310131116693E-4</v>
      </c>
      <c r="H295">
        <f>Verdeelsleutels_absoluut!H295/Verdeelsleutels_absoluut!H$2</f>
        <v>4.1832070593190854E-5</v>
      </c>
      <c r="I295">
        <f>Verdeelsleutels_absoluut!I295/Verdeelsleutels_absoluut!I$2</f>
        <v>0</v>
      </c>
      <c r="J295">
        <f t="shared" si="18"/>
        <v>1.0095213639629074E-4</v>
      </c>
      <c r="K295">
        <f t="shared" si="19"/>
        <v>2.91754063409034E-5</v>
      </c>
      <c r="L295">
        <f>Verdeelsleutels_absoluut!J295/Verdeelsleutels_absoluut!J$2</f>
        <v>2.0119754132474801E-3</v>
      </c>
      <c r="M295">
        <f>Verdeelsleutels_absoluut!K295/Verdeelsleutels_absoluut!K$2</f>
        <v>2.124467355064575E-4</v>
      </c>
      <c r="N295">
        <f>Verdeelsleutels_absoluut!L295/Verdeelsleutels_absoluut!L$2</f>
        <v>9.3814379315689401E-4</v>
      </c>
      <c r="O295">
        <f>Verdeelsleutels_absoluut!M295/Verdeelsleutels_absoluut!M$2</f>
        <v>7.4944652301082537E-4</v>
      </c>
      <c r="P295">
        <f>Verdeelsleutels_absoluut!N295/Verdeelsleutels_absoluut!N$2</f>
        <v>1.2005580972776534E-3</v>
      </c>
      <c r="Q295">
        <f>Verdeelsleutels_absoluut!O295/Verdeelsleutels_absoluut!O$2</f>
        <v>5.0399976558150443E-4</v>
      </c>
      <c r="R295">
        <f>Verdeelsleutels_absoluut!P295/Verdeelsleutels_absoluut!P$2</f>
        <v>7.3641575929724899E-5</v>
      </c>
      <c r="S295">
        <f>Verdeelsleutels_absoluut!Q295/Verdeelsleutels_absoluut!Q$2</f>
        <v>1.5966534144433266E-5</v>
      </c>
      <c r="T295">
        <f>Verdeelsleutels_absoluut!R295/Verdeelsleutels_absoluut!R$2</f>
        <v>0</v>
      </c>
      <c r="U295">
        <f>Verdeelsleutels_absoluut!S295/Verdeelsleutels_absoluut!S$2</f>
        <v>5.6007243603506054E-5</v>
      </c>
      <c r="V295">
        <f>Verdeelsleutels_absoluut!T295/Verdeelsleutels_absoluut!T$2</f>
        <v>3.8823320614074011E-5</v>
      </c>
      <c r="W295">
        <f>Verdeelsleutels_absoluut!U295/Verdeelsleutels_absoluut!U$2</f>
        <v>9.8796266291504317E-4</v>
      </c>
      <c r="X295">
        <f t="shared" si="21"/>
        <v>1.0942603800963482E-3</v>
      </c>
      <c r="Y295">
        <f t="shared" si="20"/>
        <v>7.4010401138744188E-4</v>
      </c>
      <c r="Z295">
        <v>0</v>
      </c>
    </row>
    <row r="296" spans="2:26">
      <c r="B296" t="str">
        <f>INDEX('ETLocal datasets'!B:C,MATCH(C296,'ETLocal datasets'!C:C,0),1)</f>
        <v>GM0965</v>
      </c>
      <c r="C296" t="str">
        <f>'ETLocal datasets'!C282</f>
        <v>Simpelveld</v>
      </c>
      <c r="D296">
        <f>Verdeelsleutels_absoluut!D296/Verdeelsleutels_absoluut!D$2</f>
        <v>6.0848864809341283E-4</v>
      </c>
      <c r="E296">
        <f>Verdeelsleutels_absoluut!E296/Verdeelsleutels_absoluut!E$2</f>
        <v>7.6478871865529334E-4</v>
      </c>
      <c r="F296">
        <f>Verdeelsleutels_absoluut!F296/Verdeelsleutels_absoluut!F$2</f>
        <v>5.9721568261413211E-4</v>
      </c>
      <c r="G296">
        <f>Verdeelsleutels_absoluut!G296/Verdeelsleutels_absoluut!G$2</f>
        <v>5.4811784101993076E-4</v>
      </c>
      <c r="H296">
        <f>Verdeelsleutels_absoluut!H296/Verdeelsleutels_absoluut!H$2</f>
        <v>1.8788161185496701E-4</v>
      </c>
      <c r="I296">
        <f>Verdeelsleutels_absoluut!I296/Verdeelsleutels_absoluut!I$2</f>
        <v>0</v>
      </c>
      <c r="J296">
        <f t="shared" si="18"/>
        <v>4.9048004435353653E-4</v>
      </c>
      <c r="K296">
        <f t="shared" si="19"/>
        <v>1.4251063866518201E-4</v>
      </c>
      <c r="L296">
        <f>Verdeelsleutels_absoluut!J296/Verdeelsleutels_absoluut!J$2</f>
        <v>1.5762682146913951E-3</v>
      </c>
      <c r="M296">
        <f>Verdeelsleutels_absoluut!K296/Verdeelsleutels_absoluut!K$2</f>
        <v>2.397046759096966E-4</v>
      </c>
      <c r="N296">
        <f>Verdeelsleutels_absoluut!L296/Verdeelsleutels_absoluut!L$2</f>
        <v>8.7042492057461335E-4</v>
      </c>
      <c r="O296">
        <f>Verdeelsleutels_absoluut!M296/Verdeelsleutels_absoluut!M$2</f>
        <v>5.3301924548263956E-4</v>
      </c>
      <c r="P296">
        <f>Verdeelsleutels_absoluut!N296/Verdeelsleutels_absoluut!N$2</f>
        <v>1.9468509685583569E-4</v>
      </c>
      <c r="Q296">
        <f>Verdeelsleutels_absoluut!O296/Verdeelsleutels_absoluut!O$2</f>
        <v>9.3767398247721745E-5</v>
      </c>
      <c r="R296">
        <f>Verdeelsleutels_absoluut!P296/Verdeelsleutels_absoluut!P$2</f>
        <v>2.1040450265635685E-5</v>
      </c>
      <c r="S296">
        <f>Verdeelsleutels_absoluut!Q296/Verdeelsleutels_absoluut!Q$2</f>
        <v>0</v>
      </c>
      <c r="T296">
        <f>Verdeelsleutels_absoluut!R296/Verdeelsleutels_absoluut!R$2</f>
        <v>0</v>
      </c>
      <c r="U296">
        <f>Verdeelsleutels_absoluut!S296/Verdeelsleutels_absoluut!S$2</f>
        <v>0</v>
      </c>
      <c r="V296">
        <f>Verdeelsleutels_absoluut!T296/Verdeelsleutels_absoluut!T$2</f>
        <v>0</v>
      </c>
      <c r="W296">
        <f>Verdeelsleutels_absoluut!U296/Verdeelsleutels_absoluut!U$2</f>
        <v>7.6665902642207345E-4</v>
      </c>
      <c r="X296">
        <f t="shared" si="21"/>
        <v>4.806720616389546E-4</v>
      </c>
      <c r="Y296">
        <f t="shared" si="20"/>
        <v>2.4852926360421489E-4</v>
      </c>
      <c r="Z296">
        <v>0</v>
      </c>
    </row>
    <row r="297" spans="2:26">
      <c r="B297" t="str">
        <f>INDEX('ETLocal datasets'!B:C,MATCH(C297,'ETLocal datasets'!C:C,0),1)</f>
        <v>GM0971</v>
      </c>
      <c r="C297" t="str">
        <f>'ETLocal datasets'!C283</f>
        <v>Stein</v>
      </c>
      <c r="D297">
        <f>Verdeelsleutels_absoluut!D297/Verdeelsleutels_absoluut!D$2</f>
        <v>1.444321523874066E-3</v>
      </c>
      <c r="E297">
        <f>Verdeelsleutels_absoluut!E297/Verdeelsleutels_absoluut!E$2</f>
        <v>5.0551616509151144E-4</v>
      </c>
      <c r="F297">
        <f>Verdeelsleutels_absoluut!F297/Verdeelsleutels_absoluut!F$2</f>
        <v>2.6548119387793815E-4</v>
      </c>
      <c r="G297">
        <f>Verdeelsleutels_absoluut!G297/Verdeelsleutels_absoluut!G$2</f>
        <v>2.5833675521636781E-4</v>
      </c>
      <c r="H297">
        <f>Verdeelsleutels_absoluut!H297/Verdeelsleutels_absoluut!H$2</f>
        <v>3.1039557582731783E-4</v>
      </c>
      <c r="I297">
        <f>Verdeelsleutels_absoluut!I297/Verdeelsleutels_absoluut!I$2</f>
        <v>0</v>
      </c>
      <c r="J297">
        <f t="shared" si="18"/>
        <v>2.6666616651411981E-4</v>
      </c>
      <c r="K297">
        <f t="shared" si="19"/>
        <v>6.7167556356255637E-5</v>
      </c>
      <c r="L297">
        <f>Verdeelsleutels_absoluut!J297/Verdeelsleutels_absoluut!J$2</f>
        <v>1.186035455979131E-3</v>
      </c>
      <c r="M297">
        <f>Verdeelsleutels_absoluut!K297/Verdeelsleutels_absoluut!K$2</f>
        <v>9.8458984729275794E-5</v>
      </c>
      <c r="N297">
        <f>Verdeelsleutels_absoluut!L297/Verdeelsleutels_absoluut!L$2</f>
        <v>6.5683157529024358E-4</v>
      </c>
      <c r="O297">
        <f>Verdeelsleutels_absoluut!M297/Verdeelsleutels_absoluut!M$2</f>
        <v>4.2525277051509247E-4</v>
      </c>
      <c r="P297">
        <f>Verdeelsleutels_absoluut!N297/Verdeelsleutels_absoluut!N$2</f>
        <v>2.4335637106979459E-3</v>
      </c>
      <c r="Q297">
        <f>Verdeelsleutels_absoluut!O297/Verdeelsleutels_absoluut!O$2</f>
        <v>2.9595335071937173E-4</v>
      </c>
      <c r="R297">
        <f>Verdeelsleutels_absoluut!P297/Verdeelsleutels_absoluut!P$2</f>
        <v>0</v>
      </c>
      <c r="S297">
        <f>Verdeelsleutels_absoluut!Q297/Verdeelsleutels_absoluut!Q$2</f>
        <v>4.7899602433299803E-5</v>
      </c>
      <c r="T297">
        <f>Verdeelsleutels_absoluut!R297/Verdeelsleutels_absoluut!R$2</f>
        <v>1.8968133535660092E-4</v>
      </c>
      <c r="U297">
        <f>Verdeelsleutels_absoluut!S297/Verdeelsleutels_absoluut!S$2</f>
        <v>7.4676324804674743E-4</v>
      </c>
      <c r="V297">
        <f>Verdeelsleutels_absoluut!T297/Verdeelsleutels_absoluut!T$2</f>
        <v>4.7142603602804155E-4</v>
      </c>
      <c r="W297">
        <f>Verdeelsleutels_absoluut!U297/Verdeelsleutels_absoluut!U$2</f>
        <v>1.4779921437209046E-3</v>
      </c>
      <c r="X297">
        <f t="shared" si="21"/>
        <v>1.9557779272094252E-3</v>
      </c>
      <c r="Y297">
        <f t="shared" si="20"/>
        <v>9.5988318131539317E-4</v>
      </c>
      <c r="Z297">
        <v>0</v>
      </c>
    </row>
    <row r="298" spans="2:26">
      <c r="B298" t="str">
        <f>INDEX('ETLocal datasets'!B:C,MATCH(C298,'ETLocal datasets'!C:C,0),1)</f>
        <v>GM0981</v>
      </c>
      <c r="C298" t="str">
        <f>'ETLocal datasets'!C284</f>
        <v>Vaals</v>
      </c>
      <c r="D298">
        <f>Verdeelsleutels_absoluut!D298/Verdeelsleutels_absoluut!D$2</f>
        <v>5.8395468206149889E-4</v>
      </c>
      <c r="E298">
        <f>Verdeelsleutels_absoluut!E298/Verdeelsleutels_absoluut!E$2</f>
        <v>5.455812928369235E-4</v>
      </c>
      <c r="F298">
        <f>Verdeelsleutels_absoluut!F298/Verdeelsleutels_absoluut!F$2</f>
        <v>6.1647740211265821E-4</v>
      </c>
      <c r="G298">
        <f>Verdeelsleutels_absoluut!G298/Verdeelsleutels_absoluut!G$2</f>
        <v>5.3393706448060744E-4</v>
      </c>
      <c r="H298">
        <f>Verdeelsleutels_absoluut!H298/Verdeelsleutels_absoluut!H$2</f>
        <v>4.1106658964407191E-6</v>
      </c>
      <c r="I298">
        <f>Verdeelsleutels_absoluut!I298/Verdeelsleutels_absoluut!I$2</f>
        <v>0</v>
      </c>
      <c r="J298">
        <f t="shared" si="18"/>
        <v>4.4916484070714073E-4</v>
      </c>
      <c r="K298">
        <f t="shared" si="19"/>
        <v>1.3882363676495795E-4</v>
      </c>
      <c r="L298">
        <f>Verdeelsleutels_absoluut!J298/Verdeelsleutels_absoluut!J$2</f>
        <v>5.9271933927667947E-4</v>
      </c>
      <c r="M298">
        <f>Verdeelsleutels_absoluut!K298/Verdeelsleutels_absoluut!K$2</f>
        <v>0</v>
      </c>
      <c r="N298">
        <f>Verdeelsleutels_absoluut!L298/Verdeelsleutels_absoluut!L$2</f>
        <v>5.0088916400954989E-4</v>
      </c>
      <c r="O298">
        <f>Verdeelsleutels_absoluut!M298/Verdeelsleutels_absoluut!M$2</f>
        <v>6.5375347055001592E-4</v>
      </c>
      <c r="P298">
        <f>Verdeelsleutels_absoluut!N298/Verdeelsleutels_absoluut!N$2</f>
        <v>3.2447516142639283E-4</v>
      </c>
      <c r="Q298">
        <f>Verdeelsleutels_absoluut!O298/Verdeelsleutels_absoluut!O$2</f>
        <v>1.7200457116066457E-3</v>
      </c>
      <c r="R298">
        <f>Verdeelsleutels_absoluut!P298/Verdeelsleutels_absoluut!P$2</f>
        <v>0</v>
      </c>
      <c r="S298">
        <f>Verdeelsleutels_absoluut!Q298/Verdeelsleutels_absoluut!Q$2</f>
        <v>0</v>
      </c>
      <c r="T298">
        <f>Verdeelsleutels_absoluut!R298/Verdeelsleutels_absoluut!R$2</f>
        <v>0</v>
      </c>
      <c r="U298">
        <f>Verdeelsleutels_absoluut!S298/Verdeelsleutels_absoluut!S$2</f>
        <v>9.3345406005843418E-6</v>
      </c>
      <c r="V298">
        <f>Verdeelsleutels_absoluut!T298/Verdeelsleutels_absoluut!T$2</f>
        <v>5.5461886591534298E-6</v>
      </c>
      <c r="W298">
        <f>Verdeelsleutels_absoluut!U298/Verdeelsleutels_absoluut!U$2</f>
        <v>8.8521454597187865E-4</v>
      </c>
      <c r="X298">
        <f t="shared" si="21"/>
        <v>6.0484485369913569E-4</v>
      </c>
      <c r="Y298">
        <f t="shared" si="20"/>
        <v>1.2739653684436416E-3</v>
      </c>
      <c r="Z298">
        <v>0</v>
      </c>
    </row>
    <row r="299" spans="2:26">
      <c r="B299" t="str">
        <f>INDEX('ETLocal datasets'!B:C,MATCH(C299,'ETLocal datasets'!C:C,0),1)</f>
        <v>GM0983</v>
      </c>
      <c r="C299" t="str">
        <f>'ETLocal datasets'!C285</f>
        <v>Venlo</v>
      </c>
      <c r="D299">
        <f>Verdeelsleutels_absoluut!D299/Verdeelsleutels_absoluut!D$2</f>
        <v>5.8790673366522469E-3</v>
      </c>
      <c r="E299">
        <f>Verdeelsleutels_absoluut!E299/Verdeelsleutels_absoluut!E$2</f>
        <v>1.4348009318747214E-3</v>
      </c>
      <c r="F299">
        <f>Verdeelsleutels_absoluut!F299/Verdeelsleutels_absoluut!F$2</f>
        <v>6.4223282203437748E-4</v>
      </c>
      <c r="G299">
        <f>Verdeelsleutels_absoluut!G299/Verdeelsleutels_absoluut!G$2</f>
        <v>6.5848127582596855E-4</v>
      </c>
      <c r="H299">
        <f>Verdeelsleutels_absoluut!H299/Verdeelsleutels_absoluut!H$2</f>
        <v>3.028351746295504E-3</v>
      </c>
      <c r="I299">
        <f>Verdeelsleutels_absoluut!I299/Verdeelsleutels_absoluut!I$2</f>
        <v>0</v>
      </c>
      <c r="J299">
        <f t="shared" si="18"/>
        <v>1.0376605511010942E-3</v>
      </c>
      <c r="K299">
        <f t="shared" si="19"/>
        <v>1.7120513171475183E-4</v>
      </c>
      <c r="L299">
        <f>Verdeelsleutels_absoluut!J299/Verdeelsleutels_absoluut!J$2</f>
        <v>2.0624627834677852E-3</v>
      </c>
      <c r="M299">
        <f>Verdeelsleutels_absoluut!K299/Verdeelsleutels_absoluut!K$2</f>
        <v>1.8827802834891882E-3</v>
      </c>
      <c r="N299">
        <f>Verdeelsleutels_absoluut!L299/Verdeelsleutels_absoluut!L$2</f>
        <v>1.9344271656880376E-3</v>
      </c>
      <c r="O299">
        <f>Verdeelsleutels_absoluut!M299/Verdeelsleutels_absoluut!M$2</f>
        <v>2.1870781289056963E-3</v>
      </c>
      <c r="P299">
        <f>Verdeelsleutels_absoluut!N299/Verdeelsleutels_absoluut!N$2</f>
        <v>8.8257243907978837E-3</v>
      </c>
      <c r="Q299">
        <f>Verdeelsleutels_absoluut!O299/Verdeelsleutels_absoluut!O$2</f>
        <v>7.6918568875084248E-3</v>
      </c>
      <c r="R299">
        <f>Verdeelsleutels_absoluut!P299/Verdeelsleutels_absoluut!P$2</f>
        <v>1.99884277523539E-3</v>
      </c>
      <c r="S299">
        <f>Verdeelsleutels_absoluut!Q299/Verdeelsleutels_absoluut!Q$2</f>
        <v>9.2605898037712952E-4</v>
      </c>
      <c r="T299">
        <f>Verdeelsleutels_absoluut!R299/Verdeelsleutels_absoluut!R$2</f>
        <v>1.8019726858877086E-3</v>
      </c>
      <c r="U299">
        <f>Verdeelsleutels_absoluut!S299/Verdeelsleutels_absoluut!S$2</f>
        <v>7.37428707446163E-4</v>
      </c>
      <c r="V299">
        <f>Verdeelsleutels_absoluut!T299/Verdeelsleutels_absoluut!T$2</f>
        <v>8.6520543082793503E-4</v>
      </c>
      <c r="W299">
        <f>Verdeelsleutels_absoluut!U299/Verdeelsleutels_absoluut!U$2</f>
        <v>6.5758794843625273E-3</v>
      </c>
      <c r="X299">
        <f t="shared" si="21"/>
        <v>7.7008019375802055E-3</v>
      </c>
      <c r="Y299">
        <f t="shared" si="20"/>
        <v>7.6954349075371367E-3</v>
      </c>
      <c r="Z299">
        <v>0</v>
      </c>
    </row>
    <row r="300" spans="2:26">
      <c r="B300" t="str">
        <f>INDEX('ETLocal datasets'!B:C,MATCH(C300,'ETLocal datasets'!C:C,0),1)</f>
        <v>GM0984</v>
      </c>
      <c r="C300" t="str">
        <f>'ETLocal datasets'!C286</f>
        <v>Venray</v>
      </c>
      <c r="D300">
        <f>Verdeelsleutels_absoluut!D300/Verdeelsleutels_absoluut!D$2</f>
        <v>2.5069778591950555E-3</v>
      </c>
      <c r="E300">
        <f>Verdeelsleutels_absoluut!E300/Verdeelsleutels_absoluut!E$2</f>
        <v>4.7487100767754729E-3</v>
      </c>
      <c r="F300">
        <f>Verdeelsleutels_absoluut!F300/Verdeelsleutels_absoluut!F$2</f>
        <v>1.8033620344166707E-3</v>
      </c>
      <c r="G300">
        <f>Verdeelsleutels_absoluut!G300/Verdeelsleutels_absoluut!G$2</f>
        <v>4.7215820320929466E-3</v>
      </c>
      <c r="H300">
        <f>Verdeelsleutels_absoluut!H300/Verdeelsleutels_absoluut!H$2</f>
        <v>5.3150104028057629E-2</v>
      </c>
      <c r="I300">
        <f>Verdeelsleutels_absoluut!I300/Verdeelsleutels_absoluut!I$2</f>
        <v>3.9943347575248318E-2</v>
      </c>
      <c r="J300">
        <f t="shared" si="18"/>
        <v>1.2470145551447296E-2</v>
      </c>
      <c r="K300">
        <f t="shared" si="19"/>
        <v>3.0785688534027925E-2</v>
      </c>
      <c r="L300">
        <f>Verdeelsleutels_absoluut!J300/Verdeelsleutels_absoluut!J$2</f>
        <v>2.954167613056201E-3</v>
      </c>
      <c r="M300">
        <f>Verdeelsleutels_absoluut!K300/Verdeelsleutels_absoluut!K$2</f>
        <v>9.0534358055679547E-3</v>
      </c>
      <c r="N300">
        <f>Verdeelsleutels_absoluut!L300/Verdeelsleutels_absoluut!L$2</f>
        <v>6.6054251418940875E-3</v>
      </c>
      <c r="O300">
        <f>Verdeelsleutels_absoluut!M300/Verdeelsleutels_absoluut!M$2</f>
        <v>4.8798985117047356E-3</v>
      </c>
      <c r="P300">
        <f>Verdeelsleutels_absoluut!N300/Verdeelsleutels_absoluut!N$2</f>
        <v>8.7608293585126056E-4</v>
      </c>
      <c r="Q300">
        <f>Verdeelsleutels_absoluut!O300/Verdeelsleutels_absoluut!O$2</f>
        <v>8.4419960734901985E-3</v>
      </c>
      <c r="R300">
        <f>Verdeelsleutels_absoluut!P300/Verdeelsleutels_absoluut!P$2</f>
        <v>1.009941612750513E-3</v>
      </c>
      <c r="S300">
        <f>Verdeelsleutels_absoluut!Q300/Verdeelsleutels_absoluut!Q$2</f>
        <v>7.0252750235506379E-4</v>
      </c>
      <c r="T300">
        <f>Verdeelsleutels_absoluut!R300/Verdeelsleutels_absoluut!R$2</f>
        <v>1.2329286798179059E-3</v>
      </c>
      <c r="U300">
        <f>Verdeelsleutels_absoluut!S300/Verdeelsleutels_absoluut!S$2</f>
        <v>3.7338162402337371E-4</v>
      </c>
      <c r="V300">
        <f>Verdeelsleutels_absoluut!T300/Verdeelsleutels_absoluut!T$2</f>
        <v>5.3798029993788266E-4</v>
      </c>
      <c r="W300">
        <f>Verdeelsleutels_absoluut!U300/Verdeelsleutels_absoluut!U$2</f>
        <v>4.2284801972763842E-3</v>
      </c>
      <c r="X300">
        <f t="shared" si="21"/>
        <v>2.5522815665638223E-3</v>
      </c>
      <c r="Y300">
        <f t="shared" si="20"/>
        <v>6.0861102707196477E-3</v>
      </c>
      <c r="Z300">
        <v>0</v>
      </c>
    </row>
    <row r="301" spans="2:26">
      <c r="B301" t="str">
        <f>INDEX('ETLocal datasets'!B:C,MATCH(C301,'ETLocal datasets'!C:C,0),1)</f>
        <v>GM0986</v>
      </c>
      <c r="C301" t="str">
        <f>'ETLocal datasets'!C287</f>
        <v>Voerendaal</v>
      </c>
      <c r="D301">
        <f>Verdeelsleutels_absoluut!D301/Verdeelsleutels_absoluut!D$2</f>
        <v>7.2051166280517084E-4</v>
      </c>
      <c r="E301">
        <f>Verdeelsleutels_absoluut!E301/Verdeelsleutels_absoluut!E$2</f>
        <v>1.1319176139958206E-3</v>
      </c>
      <c r="F301">
        <f>Verdeelsleutels_absoluut!F301/Verdeelsleutels_absoluut!F$2</f>
        <v>5.9515349396622617E-4</v>
      </c>
      <c r="G301">
        <f>Verdeelsleutels_absoluut!G301/Verdeelsleutels_absoluut!G$2</f>
        <v>5.2653839846009099E-4</v>
      </c>
      <c r="H301">
        <f>Verdeelsleutels_absoluut!H301/Verdeelsleutels_absoluut!H$2</f>
        <v>4.7079214708059297E-4</v>
      </c>
      <c r="I301">
        <f>Verdeelsleutels_absoluut!I301/Verdeelsleutels_absoluut!I$2</f>
        <v>0</v>
      </c>
      <c r="J301">
        <f t="shared" si="18"/>
        <v>5.1761899823937123E-4</v>
      </c>
      <c r="K301">
        <f t="shared" si="19"/>
        <v>1.3689998359962366E-4</v>
      </c>
      <c r="L301">
        <f>Verdeelsleutels_absoluut!J301/Verdeelsleutels_absoluut!J$2</f>
        <v>2.716232453400933E-3</v>
      </c>
      <c r="M301">
        <f>Verdeelsleutels_absoluut!K301/Verdeelsleutels_absoluut!K$2</f>
        <v>8.829920694261394E-4</v>
      </c>
      <c r="N301">
        <f>Verdeelsleutels_absoluut!L301/Verdeelsleutels_absoluut!L$2</f>
        <v>1.470287821435189E-3</v>
      </c>
      <c r="O301">
        <f>Verdeelsleutels_absoluut!M301/Verdeelsleutels_absoluut!M$2</f>
        <v>1.1290885862782424E-3</v>
      </c>
      <c r="P301">
        <f>Verdeelsleutels_absoluut!N301/Verdeelsleutels_absoluut!N$2</f>
        <v>5.5160777442486773E-4</v>
      </c>
      <c r="Q301">
        <f>Verdeelsleutels_absoluut!O301/Verdeelsleutels_absoluut!O$2</f>
        <v>2.3441849561930435E-4</v>
      </c>
      <c r="R301">
        <f>Verdeelsleutels_absoluut!P301/Verdeelsleutels_absoluut!P$2</f>
        <v>6.312135079690706E-5</v>
      </c>
      <c r="S301">
        <f>Verdeelsleutels_absoluut!Q301/Verdeelsleutels_absoluut!Q$2</f>
        <v>0</v>
      </c>
      <c r="T301">
        <f>Verdeelsleutels_absoluut!R301/Verdeelsleutels_absoluut!R$2</f>
        <v>9.4840667678300458E-5</v>
      </c>
      <c r="U301">
        <f>Verdeelsleutels_absoluut!S301/Verdeelsleutels_absoluut!S$2</f>
        <v>0</v>
      </c>
      <c r="V301">
        <f>Verdeelsleutels_absoluut!T301/Verdeelsleutels_absoluut!T$2</f>
        <v>5.5461886591534298E-6</v>
      </c>
      <c r="W301">
        <f>Verdeelsleutels_absoluut!U301/Verdeelsleutels_absoluut!U$2</f>
        <v>1.1381329876781296E-3</v>
      </c>
      <c r="X301">
        <f t="shared" si="21"/>
        <v>8.4487038105149868E-4</v>
      </c>
      <c r="Y301">
        <f t="shared" si="20"/>
        <v>4.7859924979218207E-4</v>
      </c>
      <c r="Z301">
        <v>0</v>
      </c>
    </row>
    <row r="302" spans="2:26">
      <c r="B302" t="str">
        <f>INDEX('ETLocal datasets'!B:C,MATCH(C302,'ETLocal datasets'!C:C,0),1)</f>
        <v>GM0988</v>
      </c>
      <c r="C302" t="str">
        <f>'ETLocal datasets'!C288</f>
        <v>Weert</v>
      </c>
      <c r="D302">
        <f>Verdeelsleutels_absoluut!D302/Verdeelsleutels_absoluut!D$2</f>
        <v>2.8840139975534313E-3</v>
      </c>
      <c r="E302">
        <f>Verdeelsleutels_absoluut!E302/Verdeelsleutels_absoluut!E$2</f>
        <v>1.8714175180741934E-3</v>
      </c>
      <c r="F302">
        <f>Verdeelsleutels_absoluut!F302/Verdeelsleutels_absoluut!F$2</f>
        <v>7.0870549866368718E-4</v>
      </c>
      <c r="G302">
        <f>Verdeelsleutels_absoluut!G302/Verdeelsleutels_absoluut!G$2</f>
        <v>1.0006695792748566E-3</v>
      </c>
      <c r="H302">
        <f>Verdeelsleutels_absoluut!H302/Verdeelsleutels_absoluut!H$2</f>
        <v>6.4572919142637606E-3</v>
      </c>
      <c r="I302">
        <f>Verdeelsleutels_absoluut!I302/Verdeelsleutels_absoluut!I$2</f>
        <v>1.8766883852785562E-2</v>
      </c>
      <c r="J302">
        <f t="shared" si="18"/>
        <v>1.8737291528730811E-3</v>
      </c>
      <c r="K302">
        <f t="shared" si="19"/>
        <v>1.414766814167278E-2</v>
      </c>
      <c r="L302">
        <f>Verdeelsleutels_absoluut!J302/Verdeelsleutels_absoluut!J$2</f>
        <v>2.7492939227886978E-3</v>
      </c>
      <c r="M302">
        <f>Verdeelsleutels_absoluut!K302/Verdeelsleutels_absoluut!K$2</f>
        <v>5.4585264654777362E-3</v>
      </c>
      <c r="N302">
        <f>Verdeelsleutels_absoluut!L302/Verdeelsleutels_absoluut!L$2</f>
        <v>2.6043784081919755E-3</v>
      </c>
      <c r="O302">
        <f>Verdeelsleutels_absoluut!M302/Verdeelsleutels_absoluut!M$2</f>
        <v>2.5685088473592966E-3</v>
      </c>
      <c r="P302">
        <f>Verdeelsleutels_absoluut!N302/Verdeelsleutels_absoluut!N$2</f>
        <v>2.5958012914111426E-3</v>
      </c>
      <c r="Q302">
        <f>Verdeelsleutels_absoluut!O302/Verdeelsleutels_absoluut!O$2</f>
        <v>5.6465555132299942E-3</v>
      </c>
      <c r="R302">
        <f>Verdeelsleutels_absoluut!P302/Verdeelsleutels_absoluut!P$2</f>
        <v>4.4184945557834941E-3</v>
      </c>
      <c r="S302">
        <f>Verdeelsleutels_absoluut!Q302/Verdeelsleutels_absoluut!Q$2</f>
        <v>9.2605898037712952E-4</v>
      </c>
      <c r="T302">
        <f>Verdeelsleutels_absoluut!R302/Verdeelsleutels_absoluut!R$2</f>
        <v>8.5356600910470413E-4</v>
      </c>
      <c r="U302">
        <f>Verdeelsleutels_absoluut!S302/Verdeelsleutels_absoluut!S$2</f>
        <v>7.8410141044908471E-4</v>
      </c>
      <c r="V302">
        <f>Verdeelsleutels_absoluut!T302/Verdeelsleutels_absoluut!T$2</f>
        <v>8.374744875321679E-4</v>
      </c>
      <c r="W302">
        <f>Verdeelsleutels_absoluut!U302/Verdeelsleutels_absoluut!U$2</f>
        <v>4.3549394181295097E-3</v>
      </c>
      <c r="X302">
        <f t="shared" si="21"/>
        <v>3.4753703547703262E-3</v>
      </c>
      <c r="Y302">
        <f t="shared" si="20"/>
        <v>4.7780814498461274E-3</v>
      </c>
      <c r="Z302">
        <v>0</v>
      </c>
    </row>
    <row r="303" spans="2:26">
      <c r="B303" t="str">
        <f>INDEX('ETLocal datasets'!B:C,MATCH(C303,'ETLocal datasets'!C:C,0),1)</f>
        <v>GM0994</v>
      </c>
      <c r="C303" t="str">
        <f>'ETLocal datasets'!C289</f>
        <v>Valkenburg aan de Geul</v>
      </c>
      <c r="D303">
        <f>Verdeelsleutels_absoluut!D303/Verdeelsleutels_absoluut!D$2</f>
        <v>9.5300570883401572E-4</v>
      </c>
      <c r="E303">
        <f>Verdeelsleutels_absoluut!E303/Verdeelsleutels_absoluut!E$2</f>
        <v>1.0240895468328686E-3</v>
      </c>
      <c r="F303">
        <f>Verdeelsleutels_absoluut!F303/Verdeelsleutels_absoluut!F$2</f>
        <v>5.6174896296043008E-4</v>
      </c>
      <c r="G303">
        <f>Verdeelsleutels_absoluut!G303/Verdeelsleutels_absoluut!G$2</f>
        <v>6.2888661174390255E-4</v>
      </c>
      <c r="H303">
        <f>Verdeelsleutels_absoluut!H303/Verdeelsleutels_absoluut!H$2</f>
        <v>0</v>
      </c>
      <c r="I303">
        <f>Verdeelsleutels_absoluut!I303/Verdeelsleutels_absoluut!I$2</f>
        <v>0</v>
      </c>
      <c r="J303">
        <f t="shared" si="18"/>
        <v>5.2826475386487815E-4</v>
      </c>
      <c r="K303">
        <f t="shared" si="19"/>
        <v>1.6351051905341465E-4</v>
      </c>
      <c r="L303">
        <f>Verdeelsleutels_absoluut!J303/Verdeelsleutels_absoluut!J$2</f>
        <v>2.5990253669793263E-3</v>
      </c>
      <c r="M303">
        <f>Verdeelsleutels_absoluut!K303/Verdeelsleutels_absoluut!K$2</f>
        <v>8.8282686978733186E-4</v>
      </c>
      <c r="N303">
        <f>Verdeelsleutels_absoluut!L303/Verdeelsleutels_absoluut!L$2</f>
        <v>1.3155439742709957E-3</v>
      </c>
      <c r="O303">
        <f>Verdeelsleutels_absoluut!M303/Verdeelsleutels_absoluut!M$2</f>
        <v>1.1044945774682212E-3</v>
      </c>
      <c r="P303">
        <f>Verdeelsleutels_absoluut!N303/Verdeelsleutels_absoluut!N$2</f>
        <v>4.8671274213958919E-4</v>
      </c>
      <c r="Q303">
        <f>Verdeelsleutels_absoluut!O303/Verdeelsleutels_absoluut!O$2</f>
        <v>1.4182318984967913E-3</v>
      </c>
      <c r="R303">
        <f>Verdeelsleutels_absoluut!P303/Verdeelsleutels_absoluut!P$2</f>
        <v>4.2080900531271369E-5</v>
      </c>
      <c r="S303">
        <f>Verdeelsleutels_absoluut!Q303/Verdeelsleutels_absoluut!Q$2</f>
        <v>0</v>
      </c>
      <c r="T303">
        <f>Verdeelsleutels_absoluut!R303/Verdeelsleutels_absoluut!R$2</f>
        <v>0</v>
      </c>
      <c r="U303">
        <f>Verdeelsleutels_absoluut!S303/Verdeelsleutels_absoluut!S$2</f>
        <v>1.8669081201168686E-4</v>
      </c>
      <c r="V303">
        <f>Verdeelsleutels_absoluut!T303/Verdeelsleutels_absoluut!T$2</f>
        <v>1.1092377318306859E-4</v>
      </c>
      <c r="W303">
        <f>Verdeelsleutels_absoluut!U303/Verdeelsleutels_absoluut!U$2</f>
        <v>1.3673403254744196E-3</v>
      </c>
      <c r="X303">
        <f t="shared" si="21"/>
        <v>9.2702653380700442E-4</v>
      </c>
      <c r="Y303">
        <f t="shared" si="20"/>
        <v>1.2217497526208765E-3</v>
      </c>
      <c r="Z303">
        <v>0</v>
      </c>
    </row>
    <row r="304" spans="2:26">
      <c r="B304" t="str">
        <f>INDEX('ETLocal datasets'!B:C,MATCH(C304,'ETLocal datasets'!C:C,0),1)</f>
        <v>GM0995</v>
      </c>
      <c r="C304" t="str">
        <f>'ETLocal datasets'!C290</f>
        <v>Lelystad</v>
      </c>
      <c r="D304">
        <f>Verdeelsleutels_absoluut!D304/Verdeelsleutels_absoluut!D$2</f>
        <v>4.5071325851978134E-3</v>
      </c>
      <c r="E304">
        <f>Verdeelsleutels_absoluut!E304/Verdeelsleutels_absoluut!E$2</f>
        <v>5.6672674550854226E-3</v>
      </c>
      <c r="F304">
        <f>Verdeelsleutels_absoluut!F304/Verdeelsleutels_absoluut!F$2</f>
        <v>8.4890507581848631E-4</v>
      </c>
      <c r="G304">
        <f>Verdeelsleutels_absoluut!G304/Verdeelsleutels_absoluut!G$2</f>
        <v>2.9218565226023082E-3</v>
      </c>
      <c r="H304">
        <f>Verdeelsleutels_absoluut!H304/Verdeelsleutels_absoluut!H$2</f>
        <v>5.327745406955521E-4</v>
      </c>
      <c r="I304">
        <f>Verdeelsleutels_absoluut!I304/Verdeelsleutels_absoluut!I$2</f>
        <v>4.6668384512877133E-3</v>
      </c>
      <c r="J304">
        <f t="shared" si="18"/>
        <v>2.539603405497227E-3</v>
      </c>
      <c r="K304">
        <f t="shared" si="19"/>
        <v>4.2131431498295081E-3</v>
      </c>
      <c r="L304">
        <f>Verdeelsleutels_absoluut!J304/Verdeelsleutels_absoluut!J$2</f>
        <v>1.0125045161131696E-2</v>
      </c>
      <c r="M304">
        <f>Verdeelsleutels_absoluut!K304/Verdeelsleutels_absoluut!K$2</f>
        <v>3.2370869224331529E-2</v>
      </c>
      <c r="N304">
        <f>Verdeelsleutels_absoluut!L304/Verdeelsleutels_absoluut!L$2</f>
        <v>8.7047101919447874E-3</v>
      </c>
      <c r="O304">
        <f>Verdeelsleutels_absoluut!M304/Verdeelsleutels_absoluut!M$2</f>
        <v>4.8968907359734776E-3</v>
      </c>
      <c r="P304">
        <f>Verdeelsleutels_absoluut!N304/Verdeelsleutels_absoluut!N$2</f>
        <v>1.1194393069210553E-2</v>
      </c>
      <c r="Q304">
        <f>Verdeelsleutels_absoluut!O304/Verdeelsleutels_absoluut!O$2</f>
        <v>1.0449204442230492E-2</v>
      </c>
      <c r="R304">
        <f>Verdeelsleutels_absoluut!P304/Verdeelsleutels_absoluut!P$2</f>
        <v>1.6201146704539478E-2</v>
      </c>
      <c r="S304">
        <f>Verdeelsleutels_absoluut!Q304/Verdeelsleutels_absoluut!Q$2</f>
        <v>4.1576854912104229E-2</v>
      </c>
      <c r="T304">
        <f>Verdeelsleutels_absoluut!R304/Verdeelsleutels_absoluut!R$2</f>
        <v>2.513277693474962E-2</v>
      </c>
      <c r="U304">
        <f>Verdeelsleutels_absoluut!S304/Verdeelsleutels_absoluut!S$2</f>
        <v>2.1301421650533468E-2</v>
      </c>
      <c r="V304">
        <f>Verdeelsleutels_absoluut!T304/Verdeelsleutels_absoluut!T$2</f>
        <v>2.8568417783299316E-2</v>
      </c>
      <c r="W304">
        <f>Verdeelsleutels_absoluut!U304/Verdeelsleutels_absoluut!U$2</f>
        <v>4.7422207819922072E-3</v>
      </c>
      <c r="X304">
        <f t="shared" si="21"/>
        <v>7.9683069256013799E-3</v>
      </c>
      <c r="Y304">
        <f t="shared" si="20"/>
        <v>9.4568454355788475E-3</v>
      </c>
      <c r="Z304">
        <v>0</v>
      </c>
    </row>
    <row r="305" spans="2:26">
      <c r="B305" t="str">
        <f>INDEX('ETLocal datasets'!B:C,MATCH(C305,'ETLocal datasets'!C:C,0),1)</f>
        <v>GM1507</v>
      </c>
      <c r="C305" t="str">
        <f>'ETLocal datasets'!C291</f>
        <v>Horst aan de Maas</v>
      </c>
      <c r="D305">
        <f>Verdeelsleutels_absoluut!D305/Verdeelsleutels_absoluut!D$2</f>
        <v>2.4470895223011146E-3</v>
      </c>
      <c r="E305">
        <f>Verdeelsleutels_absoluut!E305/Verdeelsleutels_absoluut!E$2</f>
        <v>5.4542747893788672E-3</v>
      </c>
      <c r="F305">
        <f>Verdeelsleutels_absoluut!F305/Verdeelsleutels_absoluut!F$2</f>
        <v>1.8629607488862938E-3</v>
      </c>
      <c r="G305">
        <f>Verdeelsleutels_absoluut!G305/Verdeelsleutels_absoluut!G$2</f>
        <v>2.4532743413029296E-3</v>
      </c>
      <c r="H305">
        <f>Verdeelsleutels_absoluut!H305/Verdeelsleutels_absoluut!H$2</f>
        <v>2.0105428102075735E-2</v>
      </c>
      <c r="I305">
        <f>Verdeelsleutels_absoluut!I305/Verdeelsleutels_absoluut!I$2</f>
        <v>1.2645997294428305E-2</v>
      </c>
      <c r="J305">
        <f t="shared" si="18"/>
        <v>5.2776189430265782E-3</v>
      </c>
      <c r="K305">
        <f t="shared" si="19"/>
        <v>9.9958893266157076E-3</v>
      </c>
      <c r="L305">
        <f>Verdeelsleutels_absoluut!J305/Verdeelsleutels_absoluut!J$2</f>
        <v>3.9904716129091555E-3</v>
      </c>
      <c r="M305">
        <f>Verdeelsleutels_absoluut!K305/Verdeelsleutels_absoluut!K$2</f>
        <v>6.5298461231444362E-3</v>
      </c>
      <c r="N305">
        <f>Verdeelsleutels_absoluut!L305/Verdeelsleutels_absoluut!L$2</f>
        <v>7.7181997268251108E-3</v>
      </c>
      <c r="O305">
        <f>Verdeelsleutels_absoluut!M305/Verdeelsleutels_absoluut!M$2</f>
        <v>5.9061394247774358E-3</v>
      </c>
      <c r="P305">
        <f>Verdeelsleutels_absoluut!N305/Verdeelsleutels_absoluut!N$2</f>
        <v>3.569226775690321E-4</v>
      </c>
      <c r="Q305">
        <f>Verdeelsleutels_absoluut!O305/Verdeelsleutels_absoluut!O$2</f>
        <v>8.4537169982711637E-3</v>
      </c>
      <c r="R305">
        <f>Verdeelsleutels_absoluut!P305/Verdeelsleutels_absoluut!P$2</f>
        <v>3.0298248382515385E-3</v>
      </c>
      <c r="S305">
        <f>Verdeelsleutels_absoluut!Q305/Verdeelsleutels_absoluut!Q$2</f>
        <v>5.3487889383851449E-3</v>
      </c>
      <c r="T305">
        <f>Verdeelsleutels_absoluut!R305/Verdeelsleutels_absoluut!R$2</f>
        <v>3.983308042488619E-3</v>
      </c>
      <c r="U305">
        <f>Verdeelsleutels_absoluut!S305/Verdeelsleutels_absoluut!S$2</f>
        <v>1.4561883336911574E-3</v>
      </c>
      <c r="V305">
        <f>Verdeelsleutels_absoluut!T305/Verdeelsleutels_absoluut!T$2</f>
        <v>2.956118555328778E-3</v>
      </c>
      <c r="W305">
        <f>Verdeelsleutels_absoluut!U305/Verdeelsleutels_absoluut!U$2</f>
        <v>5.2796724706179908E-3</v>
      </c>
      <c r="X305">
        <f t="shared" si="21"/>
        <v>2.8182975740935114E-3</v>
      </c>
      <c r="Y305">
        <f t="shared" si="20"/>
        <v>6.1995492286001028E-3</v>
      </c>
      <c r="Z305">
        <v>0</v>
      </c>
    </row>
    <row r="306" spans="2:26">
      <c r="B306" t="str">
        <f>INDEX('ETLocal datasets'!B:C,MATCH(C306,'ETLocal datasets'!C:C,0),1)</f>
        <v>GM1509</v>
      </c>
      <c r="C306" t="str">
        <f>'ETLocal datasets'!C292</f>
        <v>Oude IJsselstreek</v>
      </c>
      <c r="D306">
        <f>Verdeelsleutels_absoluut!D306/Verdeelsleutels_absoluut!D$2</f>
        <v>2.2840312291927808E-3</v>
      </c>
      <c r="E306">
        <f>Verdeelsleutels_absoluut!E306/Verdeelsleutels_absoluut!E$2</f>
        <v>4.8133571537529668E-3</v>
      </c>
      <c r="F306">
        <f>Verdeelsleutels_absoluut!F306/Verdeelsleutels_absoluut!F$2</f>
        <v>5.7516050189752067E-3</v>
      </c>
      <c r="G306">
        <f>Verdeelsleutels_absoluut!G306/Verdeelsleutels_absoluut!G$2</f>
        <v>6.8332846254486983E-3</v>
      </c>
      <c r="H306">
        <f>Verdeelsleutels_absoluut!H306/Verdeelsleutels_absoluut!H$2</f>
        <v>5.8460923163674867E-3</v>
      </c>
      <c r="I306">
        <f>Verdeelsleutels_absoluut!I306/Verdeelsleutels_absoluut!I$2</f>
        <v>2.5402691221137383E-3</v>
      </c>
      <c r="J306">
        <f t="shared" si="18"/>
        <v>6.6753338559957043E-3</v>
      </c>
      <c r="K306">
        <f t="shared" si="19"/>
        <v>3.6564531529808281E-3</v>
      </c>
      <c r="L306">
        <f>Verdeelsleutels_absoluut!J306/Verdeelsleutels_absoluut!J$2</f>
        <v>2.928446506005431E-3</v>
      </c>
      <c r="M306">
        <f>Verdeelsleutels_absoluut!K306/Verdeelsleutels_absoluut!K$2</f>
        <v>4.9361652075683902E-4</v>
      </c>
      <c r="N306">
        <f>Verdeelsleutels_absoluut!L306/Verdeelsleutels_absoluut!L$2</f>
        <v>4.2218960017532964E-3</v>
      </c>
      <c r="O306">
        <f>Verdeelsleutels_absoluut!M306/Verdeelsleutels_absoluut!M$2</f>
        <v>5.0122589954823046E-3</v>
      </c>
      <c r="P306">
        <f>Verdeelsleutels_absoluut!N306/Verdeelsleutels_absoluut!N$2</f>
        <v>1.0058730004218178E-3</v>
      </c>
      <c r="Q306">
        <f>Verdeelsleutels_absoluut!O306/Verdeelsleutels_absoluut!O$2</f>
        <v>1.7962317226829197E-3</v>
      </c>
      <c r="R306">
        <f>Verdeelsleutels_absoluut!P306/Verdeelsleutels_absoluut!P$2</f>
        <v>4.2080900531271369E-5</v>
      </c>
      <c r="S306">
        <f>Verdeelsleutels_absoluut!Q306/Verdeelsleutels_absoluut!Q$2</f>
        <v>9.5799204866599605E-5</v>
      </c>
      <c r="T306">
        <f>Verdeelsleutels_absoluut!R306/Verdeelsleutels_absoluut!R$2</f>
        <v>3.983308042488619E-3</v>
      </c>
      <c r="U306">
        <f>Verdeelsleutels_absoluut!S306/Verdeelsleutels_absoluut!S$2</f>
        <v>8.1210503225083777E-4</v>
      </c>
      <c r="V306">
        <f>Verdeelsleutels_absoluut!T306/Verdeelsleutels_absoluut!T$2</f>
        <v>7.4873546898571305E-4</v>
      </c>
      <c r="W306">
        <f>Verdeelsleutels_absoluut!U306/Verdeelsleutels_absoluut!U$2</f>
        <v>3.7542581190771638E-3</v>
      </c>
      <c r="X306">
        <f t="shared" si="21"/>
        <v>2.3800655597494909E-3</v>
      </c>
      <c r="Y306">
        <f t="shared" si="20"/>
        <v>2.0297652575095482E-3</v>
      </c>
      <c r="Z306">
        <v>0</v>
      </c>
    </row>
    <row r="307" spans="2:26">
      <c r="B307" t="str">
        <f>INDEX('ETLocal datasets'!B:C,MATCH(C307,'ETLocal datasets'!C:C,0),1)</f>
        <v>GM1525</v>
      </c>
      <c r="C307" t="str">
        <f>'ETLocal datasets'!C293</f>
        <v>Teylingen</v>
      </c>
      <c r="D307">
        <f>Verdeelsleutels_absoluut!D307/Verdeelsleutels_absoluut!D$2</f>
        <v>2.1444653658225536E-3</v>
      </c>
      <c r="E307">
        <f>Verdeelsleutels_absoluut!E307/Verdeelsleutels_absoluut!E$2</f>
        <v>5.8622887762648185E-4</v>
      </c>
      <c r="F307">
        <f>Verdeelsleutels_absoluut!F307/Verdeelsleutels_absoluut!F$2</f>
        <v>8.4087570299791622E-4</v>
      </c>
      <c r="G307">
        <f>Verdeelsleutels_absoluut!G307/Verdeelsleutels_absoluut!G$2</f>
        <v>4.772139583233143E-4</v>
      </c>
      <c r="H307">
        <f>Verdeelsleutels_absoluut!H307/Verdeelsleutels_absoluut!H$2</f>
        <v>0</v>
      </c>
      <c r="I307">
        <f>Verdeelsleutels_absoluut!I307/Verdeelsleutels_absoluut!I$2</f>
        <v>0</v>
      </c>
      <c r="J307">
        <f t="shared" si="18"/>
        <v>4.0085972499158401E-4</v>
      </c>
      <c r="K307">
        <f t="shared" si="19"/>
        <v>1.2407562916406172E-4</v>
      </c>
      <c r="L307">
        <f>Verdeelsleutels_absoluut!J307/Verdeelsleutels_absoluut!J$2</f>
        <v>6.6660038458724421E-5</v>
      </c>
      <c r="M307">
        <f>Verdeelsleutels_absoluut!K307/Verdeelsleutels_absoluut!K$2</f>
        <v>2.639890228144005E-4</v>
      </c>
      <c r="N307">
        <f>Verdeelsleutels_absoluut!L307/Verdeelsleutels_absoluut!L$2</f>
        <v>4.2570231500907354E-4</v>
      </c>
      <c r="O307">
        <f>Verdeelsleutels_absoluut!M307/Verdeelsleutels_absoluut!M$2</f>
        <v>7.8611395432758415E-4</v>
      </c>
      <c r="P307">
        <f>Verdeelsleutels_absoluut!N307/Verdeelsleutels_absoluut!N$2</f>
        <v>1.0707680327070963E-3</v>
      </c>
      <c r="Q307">
        <f>Verdeelsleutels_absoluut!O307/Verdeelsleutels_absoluut!O$2</f>
        <v>1.4944179095730654E-4</v>
      </c>
      <c r="R307">
        <f>Verdeelsleutels_absoluut!P307/Verdeelsleutels_absoluut!P$2</f>
        <v>0</v>
      </c>
      <c r="S307">
        <f>Verdeelsleutels_absoluut!Q307/Verdeelsleutels_absoluut!Q$2</f>
        <v>3.352972170330986E-4</v>
      </c>
      <c r="T307">
        <f>Verdeelsleutels_absoluut!R307/Verdeelsleutels_absoluut!R$2</f>
        <v>1.3277693474962064E-3</v>
      </c>
      <c r="U307">
        <f>Verdeelsleutels_absoluut!S307/Verdeelsleutels_absoluut!S$2</f>
        <v>4.6392666784904179E-3</v>
      </c>
      <c r="V307">
        <f>Verdeelsleutels_absoluut!T307/Verdeelsleutels_absoluut!T$2</f>
        <v>2.9505723666696246E-3</v>
      </c>
      <c r="W307">
        <f>Verdeelsleutels_absoluut!U307/Verdeelsleutels_absoluut!U$2</f>
        <v>1.2883033124412163E-3</v>
      </c>
      <c r="X307">
        <f t="shared" si="21"/>
        <v>1.1795356725741563E-3</v>
      </c>
      <c r="Y307">
        <f t="shared" si="20"/>
        <v>5.6147934360404651E-4</v>
      </c>
      <c r="Z307">
        <v>0</v>
      </c>
    </row>
    <row r="308" spans="2:26">
      <c r="B308" t="str">
        <f>INDEX('ETLocal datasets'!B:C,MATCH(C308,'ETLocal datasets'!C:C,0),1)</f>
        <v>GM1581</v>
      </c>
      <c r="C308" t="str">
        <f>'ETLocal datasets'!C294</f>
        <v>Utrechtse Heuvelrug</v>
      </c>
      <c r="D308">
        <f>Verdeelsleutels_absoluut!D308/Verdeelsleutels_absoluut!D$2</f>
        <v>2.8650927548825918E-3</v>
      </c>
      <c r="E308">
        <f>Verdeelsleutels_absoluut!E308/Verdeelsleutels_absoluut!E$2</f>
        <v>2.0210863587287902E-3</v>
      </c>
      <c r="F308">
        <f>Verdeelsleutels_absoluut!F308/Verdeelsleutels_absoluut!F$2</f>
        <v>3.2362467593290418E-3</v>
      </c>
      <c r="G308">
        <f>Verdeelsleutels_absoluut!G308/Verdeelsleutels_absoluut!G$2</f>
        <v>2.5765854416448714E-3</v>
      </c>
      <c r="H308">
        <f>Verdeelsleutels_absoluut!H308/Verdeelsleutels_absoluut!H$2</f>
        <v>2.8679551750422291E-3</v>
      </c>
      <c r="I308">
        <f>Verdeelsleutels_absoluut!I308/Verdeelsleutels_absoluut!I$2</f>
        <v>3.2834192498742108E-3</v>
      </c>
      <c r="J308">
        <f t="shared" si="18"/>
        <v>2.6232045989884488E-3</v>
      </c>
      <c r="K308">
        <f t="shared" si="19"/>
        <v>3.0996424597345825E-3</v>
      </c>
      <c r="L308">
        <f>Verdeelsleutels_absoluut!J308/Verdeelsleutels_absoluut!J$2</f>
        <v>6.9560376747976002E-4</v>
      </c>
      <c r="M308">
        <f>Verdeelsleutels_absoluut!K308/Verdeelsleutels_absoluut!K$2</f>
        <v>0</v>
      </c>
      <c r="N308">
        <f>Verdeelsleutels_absoluut!L308/Verdeelsleutels_absoluut!L$2</f>
        <v>1.2550625850075838E-3</v>
      </c>
      <c r="O308">
        <f>Verdeelsleutels_absoluut!M308/Verdeelsleutels_absoluut!M$2</f>
        <v>2.1897611116849713E-3</v>
      </c>
      <c r="P308">
        <f>Verdeelsleutels_absoluut!N308/Verdeelsleutels_absoluut!N$2</f>
        <v>2.5309062591258639E-3</v>
      </c>
      <c r="Q308">
        <f>Verdeelsleutels_absoluut!O308/Verdeelsleutels_absoluut!O$2</f>
        <v>1.6728689893632607E-2</v>
      </c>
      <c r="R308">
        <f>Verdeelsleutels_absoluut!P308/Verdeelsleutels_absoluut!P$2</f>
        <v>3.6610383462206092E-3</v>
      </c>
      <c r="S308">
        <f>Verdeelsleutels_absoluut!Q308/Verdeelsleutels_absoluut!Q$2</f>
        <v>1.3890884705656944E-3</v>
      </c>
      <c r="T308">
        <f>Verdeelsleutels_absoluut!R308/Verdeelsleutels_absoluut!R$2</f>
        <v>7.5872534142640367E-4</v>
      </c>
      <c r="U308">
        <f>Verdeelsleutels_absoluut!S308/Verdeelsleutels_absoluut!S$2</f>
        <v>1.1761521156736271E-3</v>
      </c>
      <c r="V308">
        <f>Verdeelsleutels_absoluut!T308/Verdeelsleutels_absoluut!T$2</f>
        <v>1.2257076936729079E-3</v>
      </c>
      <c r="W308">
        <f>Verdeelsleutels_absoluut!U308/Verdeelsleutels_absoluut!U$2</f>
        <v>3.2879397421812636E-3</v>
      </c>
      <c r="X308">
        <f t="shared" si="21"/>
        <v>2.9094230006535635E-3</v>
      </c>
      <c r="Y308">
        <f t="shared" si="20"/>
        <v>1.120098313644099E-2</v>
      </c>
      <c r="Z308">
        <v>0</v>
      </c>
    </row>
    <row r="309" spans="2:26">
      <c r="B309" t="str">
        <f>INDEX('ETLocal datasets'!B:C,MATCH(C309,'ETLocal datasets'!C:C,0),1)</f>
        <v>GM1586</v>
      </c>
      <c r="C309" t="str">
        <f>'ETLocal datasets'!C295</f>
        <v>Oost Gelre</v>
      </c>
      <c r="D309">
        <f>Verdeelsleutels_absoluut!D309/Verdeelsleutels_absoluut!D$2</f>
        <v>1.7187663372923863E-3</v>
      </c>
      <c r="E309">
        <f>Verdeelsleutels_absoluut!E309/Verdeelsleutels_absoluut!E$2</f>
        <v>4.4332275909901809E-3</v>
      </c>
      <c r="F309">
        <f>Verdeelsleutels_absoluut!F309/Verdeelsleutels_absoluut!F$2</f>
        <v>5.0526400709463093E-3</v>
      </c>
      <c r="G309">
        <f>Verdeelsleutels_absoluut!G309/Verdeelsleutels_absoluut!G$2</f>
        <v>7.6767325517875795E-3</v>
      </c>
      <c r="H309">
        <f>Verdeelsleutels_absoluut!H309/Verdeelsleutels_absoluut!H$2</f>
        <v>1.4118847733600478E-2</v>
      </c>
      <c r="I309">
        <f>Verdeelsleutels_absoluut!I309/Verdeelsleutels_absoluut!I$2</f>
        <v>8.8512763215500851E-3</v>
      </c>
      <c r="J309">
        <f t="shared" si="18"/>
        <v>8.7074709808776431E-3</v>
      </c>
      <c r="K309">
        <f t="shared" si="19"/>
        <v>8.545894941411834E-3</v>
      </c>
      <c r="L309">
        <f>Verdeelsleutels_absoluut!J309/Verdeelsleutels_absoluut!J$2</f>
        <v>1.4736224974586233E-3</v>
      </c>
      <c r="M309">
        <f>Verdeelsleutels_absoluut!K309/Verdeelsleutels_absoluut!K$2</f>
        <v>7.2687841075304269E-5</v>
      </c>
      <c r="N309">
        <f>Verdeelsleutels_absoluut!L309/Verdeelsleutels_absoluut!L$2</f>
        <v>4.0427567649563307E-3</v>
      </c>
      <c r="O309">
        <f>Verdeelsleutels_absoluut!M309/Verdeelsleutels_absoluut!M$2</f>
        <v>4.0298401344710973E-3</v>
      </c>
      <c r="P309">
        <f>Verdeelsleutels_absoluut!N309/Verdeelsleutels_absoluut!N$2</f>
        <v>2.4011161945553068E-3</v>
      </c>
      <c r="Q309">
        <f>Verdeelsleutels_absoluut!O309/Verdeelsleutels_absoluut!O$2</f>
        <v>1.4035807425205849E-3</v>
      </c>
      <c r="R309">
        <f>Verdeelsleutels_absoluut!P309/Verdeelsleutels_absoluut!P$2</f>
        <v>4.3132923044553152E-4</v>
      </c>
      <c r="S309">
        <f>Verdeelsleutels_absoluut!Q309/Verdeelsleutels_absoluut!Q$2</f>
        <v>2.7143108045536555E-4</v>
      </c>
      <c r="T309">
        <f>Verdeelsleutels_absoluut!R309/Verdeelsleutels_absoluut!R$2</f>
        <v>2.8452200303490138E-4</v>
      </c>
      <c r="U309">
        <f>Verdeelsleutels_absoluut!S309/Verdeelsleutels_absoluut!S$2</f>
        <v>4.4805794882804843E-4</v>
      </c>
      <c r="V309">
        <f>Verdeelsleutels_absoluut!T309/Verdeelsleutels_absoluut!T$2</f>
        <v>3.7714082882243325E-4</v>
      </c>
      <c r="W309">
        <f>Verdeelsleutels_absoluut!U309/Verdeelsleutels_absoluut!U$2</f>
        <v>3.4934359760675927E-3</v>
      </c>
      <c r="X309">
        <f t="shared" si="21"/>
        <v>2.9472760853114497E-3</v>
      </c>
      <c r="Y309">
        <f t="shared" si="20"/>
        <v>2.0210588796369311E-3</v>
      </c>
      <c r="Z309">
        <v>0</v>
      </c>
    </row>
    <row r="310" spans="2:26">
      <c r="B310" t="str">
        <f>INDEX('ETLocal datasets'!B:C,MATCH(C310,'ETLocal datasets'!C:C,0),1)</f>
        <v>GM1598</v>
      </c>
      <c r="C310" t="str">
        <f>'ETLocal datasets'!C296</f>
        <v>Koggenland</v>
      </c>
      <c r="D310">
        <f>Verdeelsleutels_absoluut!D310/Verdeelsleutels_absoluut!D$2</f>
        <v>1.3156917915888191E-3</v>
      </c>
      <c r="E310">
        <f>Verdeelsleutels_absoluut!E310/Verdeelsleutels_absoluut!E$2</f>
        <v>3.4309151517010784E-3</v>
      </c>
      <c r="F310">
        <f>Verdeelsleutels_absoluut!F310/Verdeelsleutels_absoluut!F$2</f>
        <v>3.0960618076256458E-3</v>
      </c>
      <c r="G310">
        <f>Verdeelsleutels_absoluut!G310/Verdeelsleutels_absoluut!G$2</f>
        <v>4.0704994222874949E-3</v>
      </c>
      <c r="H310">
        <f>Verdeelsleutels_absoluut!H310/Verdeelsleutels_absoluut!H$2</f>
        <v>5.4212429057765249E-4</v>
      </c>
      <c r="I310">
        <f>Verdeelsleutels_absoluut!I310/Verdeelsleutels_absoluut!I$2</f>
        <v>0</v>
      </c>
      <c r="J310">
        <f t="shared" si="18"/>
        <v>3.5059594012139201E-3</v>
      </c>
      <c r="K310">
        <f t="shared" si="19"/>
        <v>1.0583298497947487E-3</v>
      </c>
      <c r="L310">
        <f>Verdeelsleutels_absoluut!J310/Verdeelsleutels_absoluut!J$2</f>
        <v>5.7457730553321282E-4</v>
      </c>
      <c r="M310">
        <f>Verdeelsleutels_absoluut!K310/Verdeelsleutels_absoluut!K$2</f>
        <v>3.243694907985453E-3</v>
      </c>
      <c r="N310">
        <f>Verdeelsleutels_absoluut!L310/Verdeelsleutels_absoluut!L$2</f>
        <v>3.6420030230184144E-3</v>
      </c>
      <c r="O310">
        <f>Verdeelsleutels_absoluut!M310/Verdeelsleutels_absoluut!M$2</f>
        <v>3.1033167480281195E-3</v>
      </c>
      <c r="P310">
        <f>Verdeelsleutels_absoluut!N310/Verdeelsleutels_absoluut!N$2</f>
        <v>6.1650280671014638E-4</v>
      </c>
      <c r="Q310">
        <f>Verdeelsleutels_absoluut!O310/Verdeelsleutels_absoluut!O$2</f>
        <v>1.230697102001348E-4</v>
      </c>
      <c r="R310">
        <f>Verdeelsleutels_absoluut!P310/Verdeelsleutels_absoluut!P$2</f>
        <v>0</v>
      </c>
      <c r="S310">
        <f>Verdeelsleutels_absoluut!Q310/Verdeelsleutels_absoluut!Q$2</f>
        <v>4.7899602433299803E-5</v>
      </c>
      <c r="T310">
        <f>Verdeelsleutels_absoluut!R310/Verdeelsleutels_absoluut!R$2</f>
        <v>2.9400606980273143E-3</v>
      </c>
      <c r="U310">
        <f>Verdeelsleutels_absoluut!S310/Verdeelsleutels_absoluut!S$2</f>
        <v>2.4923223403560194E-3</v>
      </c>
      <c r="V310">
        <f>Verdeelsleutels_absoluut!T310/Verdeelsleutels_absoluut!T$2</f>
        <v>1.6694027864051825E-3</v>
      </c>
      <c r="W310">
        <f>Verdeelsleutels_absoluut!U310/Verdeelsleutels_absoluut!U$2</f>
        <v>1.5965476632707096E-3</v>
      </c>
      <c r="X310">
        <f t="shared" si="21"/>
        <v>1.1065252349904281E-3</v>
      </c>
      <c r="Y310">
        <f t="shared" si="20"/>
        <v>5.1645192011625209E-4</v>
      </c>
      <c r="Z310">
        <v>0</v>
      </c>
    </row>
    <row r="311" spans="2:26">
      <c r="B311" t="str">
        <f>INDEX('ETLocal datasets'!B:C,MATCH(C311,'ETLocal datasets'!C:C,0),1)</f>
        <v>GM1621</v>
      </c>
      <c r="C311" t="str">
        <f>'ETLocal datasets'!C297</f>
        <v>Lansingerland</v>
      </c>
      <c r="D311">
        <f>Verdeelsleutels_absoluut!D311/Verdeelsleutels_absoluut!D$2</f>
        <v>3.5644265130470071E-3</v>
      </c>
      <c r="E311">
        <f>Verdeelsleutels_absoluut!E311/Verdeelsleutels_absoluut!E$2</f>
        <v>1.0330299797143784E-3</v>
      </c>
      <c r="F311">
        <f>Verdeelsleutels_absoluut!F311/Verdeelsleutels_absoluut!F$2</f>
        <v>6.7108883765365751E-4</v>
      </c>
      <c r="G311">
        <f>Verdeelsleutels_absoluut!G311/Verdeelsleutels_absoluut!G$2</f>
        <v>1.8496665051291253E-4</v>
      </c>
      <c r="H311">
        <f>Verdeelsleutels_absoluut!H311/Verdeelsleutels_absoluut!H$2</f>
        <v>0</v>
      </c>
      <c r="I311">
        <f>Verdeelsleutels_absoluut!I311/Verdeelsleutels_absoluut!I$2</f>
        <v>0</v>
      </c>
      <c r="J311">
        <f t="shared" si="18"/>
        <v>1.5537198643084652E-4</v>
      </c>
      <c r="K311">
        <f t="shared" si="19"/>
        <v>4.8091329133357258E-5</v>
      </c>
      <c r="L311">
        <f>Verdeelsleutels_absoluut!J311/Verdeelsleutels_absoluut!J$2</f>
        <v>7.33976555956895E-4</v>
      </c>
      <c r="M311">
        <f>Verdeelsleutels_absoluut!K311/Verdeelsleutels_absoluut!K$2</f>
        <v>5.4730640336927972E-4</v>
      </c>
      <c r="N311">
        <f>Verdeelsleutels_absoluut!L311/Verdeelsleutels_absoluut!L$2</f>
        <v>1.2611937014496827E-3</v>
      </c>
      <c r="O311">
        <f>Verdeelsleutels_absoluut!M311/Verdeelsleutels_absoluut!M$2</f>
        <v>1.3160030532344028E-3</v>
      </c>
      <c r="P311">
        <f>Verdeelsleutels_absoluut!N311/Verdeelsleutels_absoluut!N$2</f>
        <v>2.336221162270028E-3</v>
      </c>
      <c r="Q311">
        <f>Verdeelsleutels_absoluut!O311/Verdeelsleutels_absoluut!O$2</f>
        <v>5.3330207753391748E-4</v>
      </c>
      <c r="R311">
        <f>Verdeelsleutels_absoluut!P311/Verdeelsleutels_absoluut!P$2</f>
        <v>0</v>
      </c>
      <c r="S311">
        <f>Verdeelsleutels_absoluut!Q311/Verdeelsleutels_absoluut!Q$2</f>
        <v>2.7143108045536555E-4</v>
      </c>
      <c r="T311">
        <f>Verdeelsleutels_absoluut!R311/Verdeelsleutels_absoluut!R$2</f>
        <v>4.0781487101669194E-3</v>
      </c>
      <c r="U311">
        <f>Verdeelsleutels_absoluut!S311/Verdeelsleutels_absoluut!S$2</f>
        <v>2.3709733125484231E-3</v>
      </c>
      <c r="V311">
        <f>Verdeelsleutels_absoluut!T311/Verdeelsleutels_absoluut!T$2</f>
        <v>1.741503238974177E-3</v>
      </c>
      <c r="W311">
        <f>Verdeelsleutels_absoluut!U311/Verdeelsleutels_absoluut!U$2</f>
        <v>2.6951621444322375E-3</v>
      </c>
      <c r="X311">
        <f t="shared" si="21"/>
        <v>2.5156916533511328E-3</v>
      </c>
      <c r="Y311">
        <f t="shared" si="20"/>
        <v>1.3262579078608034E-3</v>
      </c>
      <c r="Z311">
        <v>0</v>
      </c>
    </row>
    <row r="312" spans="2:26">
      <c r="B312" t="str">
        <f>INDEX('ETLocal datasets'!B:C,MATCH(C312,'ETLocal datasets'!C:C,0),1)</f>
        <v>GM1640</v>
      </c>
      <c r="C312" t="str">
        <f>'ETLocal datasets'!C298</f>
        <v>Leudal</v>
      </c>
      <c r="D312">
        <f>Verdeelsleutels_absoluut!D312/Verdeelsleutels_absoluut!D$2</f>
        <v>2.0646142499639655E-3</v>
      </c>
      <c r="E312">
        <f>Verdeelsleutels_absoluut!E312/Verdeelsleutels_absoluut!E$2</f>
        <v>5.6680817639626754E-3</v>
      </c>
      <c r="F312">
        <f>Verdeelsleutels_absoluut!F312/Verdeelsleutels_absoluut!F$2</f>
        <v>1.7995009152461233E-3</v>
      </c>
      <c r="G312">
        <f>Verdeelsleutels_absoluut!G312/Verdeelsleutels_absoluut!G$2</f>
        <v>3.3059706001674566E-3</v>
      </c>
      <c r="H312">
        <f>Verdeelsleutels_absoluut!H312/Verdeelsleutels_absoluut!H$2</f>
        <v>1.8325106762456467E-2</v>
      </c>
      <c r="I312">
        <f>Verdeelsleutels_absoluut!I312/Verdeelsleutels_absoluut!I$2</f>
        <v>3.0031493171262299E-2</v>
      </c>
      <c r="J312">
        <f t="shared" si="18"/>
        <v>5.7090323861336981E-3</v>
      </c>
      <c r="K312">
        <f t="shared" si="19"/>
        <v>2.3082857302777638E-2</v>
      </c>
      <c r="L312">
        <f>Verdeelsleutels_absoluut!J312/Verdeelsleutels_absoluut!J$2</f>
        <v>5.0544660853179268E-3</v>
      </c>
      <c r="M312">
        <f>Verdeelsleutels_absoluut!K312/Verdeelsleutels_absoluut!K$2</f>
        <v>1.6229212516449754E-2</v>
      </c>
      <c r="N312">
        <f>Verdeelsleutels_absoluut!L312/Verdeelsleutels_absoluut!L$2</f>
        <v>8.1067926528425333E-3</v>
      </c>
      <c r="O312">
        <f>Verdeelsleutels_absoluut!M312/Verdeelsleutels_absoluut!M$2</f>
        <v>5.0677073062539877E-3</v>
      </c>
      <c r="P312">
        <f>Verdeelsleutels_absoluut!N312/Verdeelsleutels_absoluut!N$2</f>
        <v>9.409779681365391E-4</v>
      </c>
      <c r="Q312">
        <f>Verdeelsleutels_absoluut!O312/Verdeelsleutels_absoluut!O$2</f>
        <v>8.169484572332757E-3</v>
      </c>
      <c r="R312">
        <f>Verdeelsleutels_absoluut!P312/Verdeelsleutels_absoluut!P$2</f>
        <v>2.2092472778917468E-4</v>
      </c>
      <c r="S312">
        <f>Verdeelsleutels_absoluut!Q312/Verdeelsleutels_absoluut!Q$2</f>
        <v>8.4622630965496318E-4</v>
      </c>
      <c r="T312">
        <f>Verdeelsleutels_absoluut!R312/Verdeelsleutels_absoluut!R$2</f>
        <v>2.8452200303490138E-4</v>
      </c>
      <c r="U312">
        <f>Verdeelsleutels_absoluut!S312/Verdeelsleutels_absoluut!S$2</f>
        <v>1.5308646584958321E-3</v>
      </c>
      <c r="V312">
        <f>Verdeelsleutels_absoluut!T312/Verdeelsleutels_absoluut!T$2</f>
        <v>1.2201615050137545E-3</v>
      </c>
      <c r="W312">
        <f>Verdeelsleutels_absoluut!U312/Verdeelsleutels_absoluut!U$2</f>
        <v>4.9081985093619345E-3</v>
      </c>
      <c r="X312">
        <f t="shared" si="21"/>
        <v>2.9245882387492366E-3</v>
      </c>
      <c r="Y312">
        <f t="shared" si="20"/>
        <v>6.071526038899348E-3</v>
      </c>
      <c r="Z312">
        <v>0</v>
      </c>
    </row>
    <row r="313" spans="2:26">
      <c r="B313" t="str">
        <f>INDEX('ETLocal datasets'!B:C,MATCH(C313,'ETLocal datasets'!C:C,0),1)</f>
        <v>GM1641</v>
      </c>
      <c r="C313" t="str">
        <f>'ETLocal datasets'!C299</f>
        <v>Maasgouw</v>
      </c>
      <c r="D313">
        <f>Verdeelsleutels_absoluut!D313/Verdeelsleutels_absoluut!D$2</f>
        <v>1.3722819302190356E-3</v>
      </c>
      <c r="E313">
        <f>Verdeelsleutels_absoluut!E313/Verdeelsleutels_absoluut!E$2</f>
        <v>9.5850375267742926E-4</v>
      </c>
      <c r="F313">
        <f>Verdeelsleutels_absoluut!F313/Verdeelsleutels_absoluut!F$2</f>
        <v>4.812943547892898E-4</v>
      </c>
      <c r="G313">
        <f>Verdeelsleutels_absoluut!G313/Verdeelsleutels_absoluut!G$2</f>
        <v>2.2874209113430181E-4</v>
      </c>
      <c r="H313">
        <f>Verdeelsleutels_absoluut!H313/Verdeelsleutels_absoluut!H$2</f>
        <v>5.4591255130574494E-4</v>
      </c>
      <c r="I313">
        <f>Verdeelsleutels_absoluut!I313/Verdeelsleutels_absoluut!I$2</f>
        <v>0</v>
      </c>
      <c r="J313">
        <f t="shared" si="18"/>
        <v>2.7948936476173271E-4</v>
      </c>
      <c r="K313">
        <f t="shared" si="19"/>
        <v>5.947294369491847E-5</v>
      </c>
      <c r="L313">
        <f>Verdeelsleutels_absoluut!J313/Verdeelsleutels_absoluut!J$2</f>
        <v>2.3381739541744164E-3</v>
      </c>
      <c r="M313">
        <f>Verdeelsleutels_absoluut!K313/Verdeelsleutels_absoluut!K$2</f>
        <v>4.9543371678372166E-4</v>
      </c>
      <c r="N313">
        <f>Verdeelsleutels_absoluut!L313/Verdeelsleutels_absoluut!L$2</f>
        <v>1.2593313172071202E-3</v>
      </c>
      <c r="O313">
        <f>Verdeelsleutels_absoluut!M313/Verdeelsleutels_absoluut!M$2</f>
        <v>1.0651441633721874E-3</v>
      </c>
      <c r="P313">
        <f>Verdeelsleutels_absoluut!N313/Verdeelsleutels_absoluut!N$2</f>
        <v>9.409779681365391E-4</v>
      </c>
      <c r="Q313">
        <f>Verdeelsleutels_absoluut!O313/Verdeelsleutels_absoluut!O$2</f>
        <v>1.5999062326017522E-3</v>
      </c>
      <c r="R313">
        <f>Verdeelsleutels_absoluut!P313/Verdeelsleutels_absoluut!P$2</f>
        <v>6.522539582347062E-4</v>
      </c>
      <c r="S313">
        <f>Verdeelsleutels_absoluut!Q313/Verdeelsleutels_absoluut!Q$2</f>
        <v>4.7899602433299803E-5</v>
      </c>
      <c r="T313">
        <f>Verdeelsleutels_absoluut!R313/Verdeelsleutels_absoluut!R$2</f>
        <v>1.7545523520485586E-2</v>
      </c>
      <c r="U313">
        <f>Verdeelsleutels_absoluut!S313/Verdeelsleutels_absoluut!S$2</f>
        <v>8.5597737307358413E-3</v>
      </c>
      <c r="V313">
        <f>Verdeelsleutels_absoluut!T313/Verdeelsleutels_absoluut!T$2</f>
        <v>6.1285384683645401E-3</v>
      </c>
      <c r="W313">
        <f>Verdeelsleutels_absoluut!U313/Verdeelsleutels_absoluut!U$2</f>
        <v>2.2051326636263763E-3</v>
      </c>
      <c r="X313">
        <f t="shared" si="21"/>
        <v>1.5730553158814578E-3</v>
      </c>
      <c r="Y313">
        <f t="shared" si="20"/>
        <v>1.5891658659136344E-3</v>
      </c>
      <c r="Z313">
        <v>0</v>
      </c>
    </row>
    <row r="314" spans="2:26">
      <c r="B314" t="str">
        <f>INDEX('ETLocal datasets'!B:C,MATCH(C314,'ETLocal datasets'!C:C,0),1)</f>
        <v>GM1652</v>
      </c>
      <c r="C314" t="str">
        <f>'ETLocal datasets'!C300</f>
        <v>Gemert-Bakel</v>
      </c>
      <c r="D314">
        <f>Verdeelsleutels_absoluut!D314/Verdeelsleutels_absoluut!D$2</f>
        <v>1.7617586409756694E-3</v>
      </c>
      <c r="E314">
        <f>Verdeelsleutels_absoluut!E314/Verdeelsleutels_absoluut!E$2</f>
        <v>3.581104245249476E-3</v>
      </c>
      <c r="F314">
        <f>Verdeelsleutels_absoluut!F314/Verdeelsleutels_absoluut!F$2</f>
        <v>8.0922622616055081E-4</v>
      </c>
      <c r="G314">
        <f>Verdeelsleutels_absoluut!G314/Verdeelsleutels_absoluut!G$2</f>
        <v>4.5884060437236503E-3</v>
      </c>
      <c r="H314">
        <f>Verdeelsleutels_absoluut!H314/Verdeelsleutels_absoluut!H$2</f>
        <v>3.1231630461775281E-2</v>
      </c>
      <c r="I314">
        <f>Verdeelsleutels_absoluut!I314/Verdeelsleutels_absoluut!I$2</f>
        <v>1.1311110977529109E-2</v>
      </c>
      <c r="J314">
        <f t="shared" si="18"/>
        <v>8.8513219506119109E-3</v>
      </c>
      <c r="K314">
        <f t="shared" si="19"/>
        <v>9.56320769473969E-3</v>
      </c>
      <c r="L314">
        <f>Verdeelsleutels_absoluut!J314/Verdeelsleutels_absoluut!J$2</f>
        <v>1.1907499976427291E-3</v>
      </c>
      <c r="M314">
        <f>Verdeelsleutels_absoluut!K314/Verdeelsleutels_absoluut!K$2</f>
        <v>4.1954100271555167E-3</v>
      </c>
      <c r="N314">
        <f>Verdeelsleutels_absoluut!L314/Verdeelsleutels_absoluut!L$2</f>
        <v>5.3284657124504364E-3</v>
      </c>
      <c r="O314">
        <f>Verdeelsleutels_absoluut!M314/Verdeelsleutels_absoluut!M$2</f>
        <v>3.4972680527850034E-3</v>
      </c>
      <c r="P314">
        <f>Verdeelsleutels_absoluut!N314/Verdeelsleutels_absoluut!N$2</f>
        <v>7.7874038742334274E-4</v>
      </c>
      <c r="Q314">
        <f>Verdeelsleutels_absoluut!O314/Verdeelsleutels_absoluut!O$2</f>
        <v>8.2954845137281335E-3</v>
      </c>
      <c r="R314">
        <f>Verdeelsleutels_absoluut!P314/Verdeelsleutels_absoluut!P$2</f>
        <v>1.272947241070959E-3</v>
      </c>
      <c r="S314">
        <f>Verdeelsleutels_absoluut!Q314/Verdeelsleutels_absoluut!Q$2</f>
        <v>3.8319681946639842E-4</v>
      </c>
      <c r="T314">
        <f>Verdeelsleutels_absoluut!R314/Verdeelsleutels_absoluut!R$2</f>
        <v>1.9916540212443095E-3</v>
      </c>
      <c r="U314">
        <f>Verdeelsleutels_absoluut!S314/Verdeelsleutels_absoluut!S$2</f>
        <v>1.6802173081051816E-4</v>
      </c>
      <c r="V314">
        <f>Verdeelsleutels_absoluut!T314/Verdeelsleutels_absoluut!T$2</f>
        <v>3.4940988552666606E-4</v>
      </c>
      <c r="W314">
        <f>Verdeelsleutels_absoluut!U314/Verdeelsleutels_absoluut!U$2</f>
        <v>3.4381100669443501E-3</v>
      </c>
      <c r="X314">
        <f t="shared" si="21"/>
        <v>2.1084252271838465E-3</v>
      </c>
      <c r="Y314">
        <f t="shared" si="20"/>
        <v>5.8206607991104185E-3</v>
      </c>
      <c r="Z314">
        <v>0</v>
      </c>
    </row>
    <row r="315" spans="2:26">
      <c r="B315" t="str">
        <f>INDEX('ETLocal datasets'!B:C,MATCH(C315,'ETLocal datasets'!C:C,0),1)</f>
        <v>GM1655</v>
      </c>
      <c r="C315" t="str">
        <f>'ETLocal datasets'!C301</f>
        <v>Halderberge</v>
      </c>
      <c r="D315">
        <f>Verdeelsleutels_absoluut!D315/Verdeelsleutels_absoluut!D$2</f>
        <v>1.7471192697349285E-3</v>
      </c>
      <c r="E315">
        <f>Verdeelsleutels_absoluut!E315/Verdeelsleutels_absoluut!E$2</f>
        <v>2.3999265991025919E-3</v>
      </c>
      <c r="F315">
        <f>Verdeelsleutels_absoluut!F315/Verdeelsleutels_absoluut!F$2</f>
        <v>6.5631713173603323E-4</v>
      </c>
      <c r="G315">
        <f>Verdeelsleutels_absoluut!G315/Verdeelsleutels_absoluut!G$2</f>
        <v>1.4063630993998448E-3</v>
      </c>
      <c r="H315">
        <f>Verdeelsleutels_absoluut!H315/Verdeelsleutels_absoluut!H$2</f>
        <v>3.2926433830490162E-3</v>
      </c>
      <c r="I315">
        <f>Verdeelsleutels_absoluut!I315/Verdeelsleutels_absoluut!I$2</f>
        <v>1.1246596369837161E-3</v>
      </c>
      <c r="J315">
        <f t="shared" si="18"/>
        <v>1.7081679447837122E-3</v>
      </c>
      <c r="K315">
        <f t="shared" si="19"/>
        <v>1.1979025372119095E-3</v>
      </c>
      <c r="L315">
        <f>Verdeelsleutels_absoluut!J315/Verdeelsleutels_absoluut!J$2</f>
        <v>2.5866123965232702E-3</v>
      </c>
      <c r="M315">
        <f>Verdeelsleutels_absoluut!K315/Verdeelsleutels_absoluut!K$2</f>
        <v>9.602724604602925E-3</v>
      </c>
      <c r="N315">
        <f>Verdeelsleutels_absoluut!L315/Verdeelsleutels_absoluut!L$2</f>
        <v>3.4990788619877113E-3</v>
      </c>
      <c r="O315">
        <f>Verdeelsleutels_absoluut!M315/Verdeelsleutels_absoluut!M$2</f>
        <v>2.5886312182038592E-3</v>
      </c>
      <c r="P315">
        <f>Verdeelsleutels_absoluut!N315/Verdeelsleutels_absoluut!N$2</f>
        <v>9.409779681365391E-4</v>
      </c>
      <c r="Q315">
        <f>Verdeelsleutels_absoluut!O315/Verdeelsleutels_absoluut!O$2</f>
        <v>7.823717291294283E-4</v>
      </c>
      <c r="R315">
        <f>Verdeelsleutels_absoluut!P315/Verdeelsleutels_absoluut!P$2</f>
        <v>1.1572247646099627E-4</v>
      </c>
      <c r="S315">
        <f>Verdeelsleutels_absoluut!Q315/Verdeelsleutels_absoluut!Q$2</f>
        <v>0</v>
      </c>
      <c r="T315">
        <f>Verdeelsleutels_absoluut!R315/Verdeelsleutels_absoluut!R$2</f>
        <v>4.7420333839150229E-4</v>
      </c>
      <c r="U315">
        <f>Verdeelsleutels_absoluut!S315/Verdeelsleutels_absoluut!S$2</f>
        <v>6.534178420409039E-4</v>
      </c>
      <c r="V315">
        <f>Verdeelsleutels_absoluut!T315/Verdeelsleutels_absoluut!T$2</f>
        <v>4.1596414943650723E-4</v>
      </c>
      <c r="W315">
        <f>Verdeelsleutels_absoluut!U315/Verdeelsleutels_absoluut!U$2</f>
        <v>2.4264363001193457E-3</v>
      </c>
      <c r="X315">
        <f t="shared" si="21"/>
        <v>1.6837071341279425E-3</v>
      </c>
      <c r="Y315">
        <f t="shared" si="20"/>
        <v>1.142905891128834E-3</v>
      </c>
      <c r="Z315">
        <v>0</v>
      </c>
    </row>
    <row r="316" spans="2:26">
      <c r="B316" t="str">
        <f>INDEX('ETLocal datasets'!B:C,MATCH(C316,'ETLocal datasets'!C:C,0),1)</f>
        <v>GM1658</v>
      </c>
      <c r="C316" t="str">
        <f>'ETLocal datasets'!C302</f>
        <v>Heeze-Leende</v>
      </c>
      <c r="D316">
        <f>Verdeelsleutels_absoluut!D316/Verdeelsleutels_absoluut!D$2</f>
        <v>9.2372696635253351E-4</v>
      </c>
      <c r="E316">
        <f>Verdeelsleutels_absoluut!E316/Verdeelsleutels_absoluut!E$2</f>
        <v>1.9452764642256155E-3</v>
      </c>
      <c r="F316">
        <f>Verdeelsleutels_absoluut!F316/Verdeelsleutels_absoluut!F$2</f>
        <v>1.2202891633098087E-3</v>
      </c>
      <c r="G316">
        <f>Verdeelsleutels_absoluut!G316/Verdeelsleutels_absoluut!G$2</f>
        <v>2.6696853224030372E-3</v>
      </c>
      <c r="H316">
        <f>Verdeelsleutels_absoluut!H316/Verdeelsleutels_absoluut!H$2</f>
        <v>6.9384816280235861E-3</v>
      </c>
      <c r="I316">
        <f>Verdeelsleutels_absoluut!I316/Verdeelsleutels_absoluut!I$2</f>
        <v>6.4808155858961068E-3</v>
      </c>
      <c r="J316">
        <f t="shared" si="18"/>
        <v>3.3526927313023251E-3</v>
      </c>
      <c r="K316">
        <f t="shared" si="19"/>
        <v>5.4899217173879078E-3</v>
      </c>
      <c r="L316">
        <f>Verdeelsleutels_absoluut!J316/Verdeelsleutels_absoluut!J$2</f>
        <v>1.5714343175426424E-3</v>
      </c>
      <c r="M316">
        <f>Verdeelsleutels_absoluut!K316/Verdeelsleutels_absoluut!K$2</f>
        <v>2.3127949433051359E-4</v>
      </c>
      <c r="N316">
        <f>Verdeelsleutels_absoluut!L316/Verdeelsleutels_absoluut!L$2</f>
        <v>2.4023004981499839E-3</v>
      </c>
      <c r="O316">
        <f>Verdeelsleutels_absoluut!M316/Verdeelsleutels_absoluut!M$2</f>
        <v>1.9742281617498771E-3</v>
      </c>
      <c r="P316">
        <f>Verdeelsleutels_absoluut!N316/Verdeelsleutels_absoluut!N$2</f>
        <v>2.5958012914111423E-4</v>
      </c>
      <c r="Q316">
        <f>Verdeelsleutels_absoluut!O316/Verdeelsleutels_absoluut!O$2</f>
        <v>8.9782283822193564E-3</v>
      </c>
      <c r="R316">
        <f>Verdeelsleutels_absoluut!P316/Verdeelsleutels_absoluut!P$2</f>
        <v>1.8683919835884487E-2</v>
      </c>
      <c r="S316">
        <f>Verdeelsleutels_absoluut!Q316/Verdeelsleutels_absoluut!Q$2</f>
        <v>4.4865960945857479E-3</v>
      </c>
      <c r="T316">
        <f>Verdeelsleutels_absoluut!R316/Verdeelsleutels_absoluut!R$2</f>
        <v>1.1380880121396055E-3</v>
      </c>
      <c r="U316">
        <f>Verdeelsleutels_absoluut!S316/Verdeelsleutels_absoluut!S$2</f>
        <v>8.4944319465317516E-4</v>
      </c>
      <c r="V316">
        <f>Verdeelsleutels_absoluut!T316/Verdeelsleutels_absoluut!T$2</f>
        <v>2.1297364451149168E-3</v>
      </c>
      <c r="W316">
        <f>Verdeelsleutels_absoluut!U316/Verdeelsleutels_absoluut!U$2</f>
        <v>1.7625253906404369E-3</v>
      </c>
      <c r="X316">
        <f t="shared" si="21"/>
        <v>1.0110527598907757E-3</v>
      </c>
      <c r="Y316">
        <f t="shared" si="20"/>
        <v>5.791358133287924E-3</v>
      </c>
      <c r="Z316">
        <v>0</v>
      </c>
    </row>
    <row r="317" spans="2:26">
      <c r="B317" t="str">
        <f>INDEX('ETLocal datasets'!B:C,MATCH(C317,'ETLocal datasets'!C:C,0),1)</f>
        <v>GM1659</v>
      </c>
      <c r="C317" t="str">
        <f>'ETLocal datasets'!C303</f>
        <v>Laarbeek</v>
      </c>
      <c r="D317">
        <f>Verdeelsleutels_absoluut!D317/Verdeelsleutels_absoluut!D$2</f>
        <v>1.2922572249781466E-3</v>
      </c>
      <c r="E317">
        <f>Verdeelsleutels_absoluut!E317/Verdeelsleutels_absoluut!E$2</f>
        <v>1.6012705480454254E-3</v>
      </c>
      <c r="F317">
        <f>Verdeelsleutels_absoluut!F317/Verdeelsleutels_absoluut!F$2</f>
        <v>8.5645180874273797E-4</v>
      </c>
      <c r="G317">
        <f>Verdeelsleutels_absoluut!G317/Verdeelsleutels_absoluut!G$2</f>
        <v>2.291736799854986E-3</v>
      </c>
      <c r="H317">
        <f>Verdeelsleutels_absoluut!H317/Verdeelsleutels_absoluut!H$2</f>
        <v>7.9815429489223967E-3</v>
      </c>
      <c r="I317">
        <f>Verdeelsleutels_absoluut!I317/Verdeelsleutels_absoluut!I$2</f>
        <v>4.0896404748460716E-3</v>
      </c>
      <c r="J317">
        <f t="shared" si="18"/>
        <v>3.2021057837057715E-3</v>
      </c>
      <c r="K317">
        <f t="shared" si="19"/>
        <v>3.6221855193483894E-3</v>
      </c>
      <c r="L317">
        <f>Verdeelsleutels_absoluut!J317/Verdeelsleutels_absoluut!J$2</f>
        <v>3.9608117748482903E-4</v>
      </c>
      <c r="M317">
        <f>Verdeelsleutels_absoluut!K317/Verdeelsleutels_absoluut!K$2</f>
        <v>1.334978281203486E-3</v>
      </c>
      <c r="N317">
        <f>Verdeelsleutels_absoluut!L317/Verdeelsleutels_absoluut!L$2</f>
        <v>2.07079610297388E-3</v>
      </c>
      <c r="O317">
        <f>Verdeelsleutels_absoluut!M317/Verdeelsleutels_absoluut!M$2</f>
        <v>1.7233692718876617E-3</v>
      </c>
      <c r="P317">
        <f>Verdeelsleutels_absoluut!N317/Verdeelsleutels_absoluut!N$2</f>
        <v>1.1032155488497355E-3</v>
      </c>
      <c r="Q317">
        <f>Verdeelsleutels_absoluut!O317/Verdeelsleutels_absoluut!O$2</f>
        <v>1.6438597005303719E-3</v>
      </c>
      <c r="R317">
        <f>Verdeelsleutels_absoluut!P317/Verdeelsleutels_absoluut!P$2</f>
        <v>3.156067539845353E-5</v>
      </c>
      <c r="S317">
        <f>Verdeelsleutels_absoluut!Q317/Verdeelsleutels_absoluut!Q$2</f>
        <v>1.9159840973319921E-4</v>
      </c>
      <c r="T317">
        <f>Verdeelsleutels_absoluut!R317/Verdeelsleutels_absoluut!R$2</f>
        <v>1.8968133535660092E-4</v>
      </c>
      <c r="U317">
        <f>Verdeelsleutels_absoluut!S317/Verdeelsleutels_absoluut!S$2</f>
        <v>7.37428707446163E-4</v>
      </c>
      <c r="V317">
        <f>Verdeelsleutels_absoluut!T317/Verdeelsleutels_absoluut!T$2</f>
        <v>5.1579554530126897E-4</v>
      </c>
      <c r="W317">
        <f>Verdeelsleutels_absoluut!U317/Verdeelsleutels_absoluut!U$2</f>
        <v>2.110288247986532E-3</v>
      </c>
      <c r="X317">
        <f t="shared" si="21"/>
        <v>1.6067518984181337E-3</v>
      </c>
      <c r="Y317">
        <f t="shared" si="20"/>
        <v>1.6290165796854765E-3</v>
      </c>
      <c r="Z317">
        <v>0</v>
      </c>
    </row>
    <row r="318" spans="2:26">
      <c r="B318" t="str">
        <f>INDEX('ETLocal datasets'!B:C,MATCH(C318,'ETLocal datasets'!C:C,0),1)</f>
        <v>GM1667</v>
      </c>
      <c r="C318" t="str">
        <f>'ETLocal datasets'!C304</f>
        <v>Reusel-De Mierden</v>
      </c>
      <c r="D318">
        <f>Verdeelsleutels_absoluut!D318/Verdeelsleutels_absoluut!D$2</f>
        <v>7.556924442848965E-4</v>
      </c>
      <c r="E318">
        <f>Verdeelsleutels_absoluut!E318/Verdeelsleutels_absoluut!E$2</f>
        <v>2.5710162871671566E-3</v>
      </c>
      <c r="F318">
        <f>Verdeelsleutels_absoluut!F318/Verdeelsleutels_absoluut!F$2</f>
        <v>4.0151251738271461E-4</v>
      </c>
      <c r="G318">
        <f>Verdeelsleutels_absoluut!G318/Verdeelsleutels_absoluut!G$2</f>
        <v>2.7196263180415238E-3</v>
      </c>
      <c r="H318">
        <f>Verdeelsleutels_absoluut!H318/Verdeelsleutels_absoluut!H$2</f>
        <v>2.8506258972435083E-2</v>
      </c>
      <c r="I318">
        <f>Verdeelsleutels_absoluut!I318/Verdeelsleutels_absoluut!I$2</f>
        <v>4.9664596731065344E-3</v>
      </c>
      <c r="J318">
        <f t="shared" si="18"/>
        <v>6.8454875427444934E-3</v>
      </c>
      <c r="K318">
        <f t="shared" si="19"/>
        <v>4.3822830007896312E-3</v>
      </c>
      <c r="L318">
        <f>Verdeelsleutels_absoluut!J318/Verdeelsleutels_absoluut!J$2</f>
        <v>2.1868311989986554E-3</v>
      </c>
      <c r="M318">
        <f>Verdeelsleutels_absoluut!K318/Verdeelsleutels_absoluut!K$2</f>
        <v>7.5281475404582179E-3</v>
      </c>
      <c r="N318">
        <f>Verdeelsleutels_absoluut!L318/Verdeelsleutels_absoluut!L$2</f>
        <v>3.9386476418522987E-3</v>
      </c>
      <c r="O318">
        <f>Verdeelsleutels_absoluut!M318/Verdeelsleutels_absoluut!M$2</f>
        <v>2.1602483011129458E-3</v>
      </c>
      <c r="P318">
        <f>Verdeelsleutels_absoluut!N318/Verdeelsleutels_absoluut!N$2</f>
        <v>6.4895032285278557E-5</v>
      </c>
      <c r="Q318">
        <f>Verdeelsleutels_absoluut!O318/Verdeelsleutels_absoluut!O$2</f>
        <v>6.0978111172971545E-3</v>
      </c>
      <c r="R318">
        <f>Verdeelsleutels_absoluut!P318/Verdeelsleutels_absoluut!P$2</f>
        <v>1.0835831886802378E-3</v>
      </c>
      <c r="S318">
        <f>Verdeelsleutels_absoluut!Q318/Verdeelsleutels_absoluut!Q$2</f>
        <v>2.3790135875205571E-3</v>
      </c>
      <c r="T318">
        <f>Verdeelsleutels_absoluut!R318/Verdeelsleutels_absoluut!R$2</f>
        <v>3.7936267071320183E-4</v>
      </c>
      <c r="U318">
        <f>Verdeelsleutels_absoluut!S318/Verdeelsleutels_absoluut!S$2</f>
        <v>6.9075600444324129E-4</v>
      </c>
      <c r="V318">
        <f>Verdeelsleutels_absoluut!T318/Verdeelsleutels_absoluut!T$2</f>
        <v>1.2589848256278286E-3</v>
      </c>
      <c r="W318">
        <f>Verdeelsleutels_absoluut!U318/Verdeelsleutels_absoluut!U$2</f>
        <v>1.6913920789105538E-3</v>
      </c>
      <c r="X318">
        <f t="shared" si="21"/>
        <v>8.7814355559791616E-4</v>
      </c>
      <c r="Y318">
        <f t="shared" si="20"/>
        <v>4.0099440926174585E-3</v>
      </c>
      <c r="Z318">
        <v>0</v>
      </c>
    </row>
    <row r="319" spans="2:26">
      <c r="B319" t="str">
        <f>INDEX('ETLocal datasets'!B:C,MATCH(C319,'ETLocal datasets'!C:C,0),1)</f>
        <v>GM1669</v>
      </c>
      <c r="C319" t="str">
        <f>'ETLocal datasets'!C305</f>
        <v>Roerdalen</v>
      </c>
      <c r="D319">
        <f>Verdeelsleutels_absoluut!D319/Verdeelsleutels_absoluut!D$2</f>
        <v>1.192848372046948E-3</v>
      </c>
      <c r="E319">
        <f>Verdeelsleutels_absoluut!E319/Verdeelsleutels_absoluut!E$2</f>
        <v>2.3061736346860523E-3</v>
      </c>
      <c r="F319">
        <f>Verdeelsleutels_absoluut!F319/Verdeelsleutels_absoluut!F$2</f>
        <v>8.1185880741319668E-4</v>
      </c>
      <c r="G319">
        <f>Verdeelsleutels_absoluut!G319/Verdeelsleutels_absoluut!G$2</f>
        <v>1.0364297983740198E-3</v>
      </c>
      <c r="H319">
        <f>Verdeelsleutels_absoluut!H319/Verdeelsleutels_absoluut!H$2</f>
        <v>2.9195400019779555E-3</v>
      </c>
      <c r="I319">
        <f>Verdeelsleutels_absoluut!I319/Verdeelsleutels_absoluut!I$2</f>
        <v>2.3236394421380526E-4</v>
      </c>
      <c r="J319">
        <f t="shared" si="18"/>
        <v>1.3377274309506497E-3</v>
      </c>
      <c r="K319">
        <f t="shared" si="19"/>
        <v>4.4142106629546109E-4</v>
      </c>
      <c r="L319">
        <f>Verdeelsleutels_absoluut!J319/Verdeelsleutels_absoluut!J$2</f>
        <v>4.960592996244002E-3</v>
      </c>
      <c r="M319">
        <f>Verdeelsleutels_absoluut!K319/Verdeelsleutels_absoluut!K$2</f>
        <v>1.9893340505200319E-3</v>
      </c>
      <c r="N319">
        <f>Verdeelsleutels_absoluut!L319/Verdeelsleutels_absoluut!L$2</f>
        <v>3.2481732937842825E-3</v>
      </c>
      <c r="O319">
        <f>Verdeelsleutels_absoluut!M319/Verdeelsleutels_absoluut!M$2</f>
        <v>2.2188267584604508E-3</v>
      </c>
      <c r="P319">
        <f>Verdeelsleutels_absoluut!N319/Verdeelsleutels_absoluut!N$2</f>
        <v>6.4895032285278557E-5</v>
      </c>
      <c r="Q319">
        <f>Verdeelsleutels_absoluut!O319/Verdeelsleutels_absoluut!O$2</f>
        <v>6.8626014592551351E-3</v>
      </c>
      <c r="R319">
        <f>Verdeelsleutels_absoluut!P319/Verdeelsleutels_absoluut!P$2</f>
        <v>3.8188417232128766E-3</v>
      </c>
      <c r="S319">
        <f>Verdeelsleutels_absoluut!Q319/Verdeelsleutels_absoluut!Q$2</f>
        <v>9.579920486659961E-4</v>
      </c>
      <c r="T319">
        <f>Verdeelsleutels_absoluut!R319/Verdeelsleutels_absoluut!R$2</f>
        <v>2.8452200303490138E-4</v>
      </c>
      <c r="U319">
        <f>Verdeelsleutels_absoluut!S319/Verdeelsleutels_absoluut!S$2</f>
        <v>5.0406519243155446E-4</v>
      </c>
      <c r="V319">
        <f>Verdeelsleutels_absoluut!T319/Verdeelsleutels_absoluut!T$2</f>
        <v>6.489040731209513E-4</v>
      </c>
      <c r="W319">
        <f>Verdeelsleutels_absoluut!U319/Verdeelsleutels_absoluut!U$2</f>
        <v>2.7504880535554801E-3</v>
      </c>
      <c r="X319">
        <f t="shared" si="21"/>
        <v>1.4076915429203794E-3</v>
      </c>
      <c r="Y319">
        <f t="shared" si="20"/>
        <v>4.6806374927212324E-3</v>
      </c>
      <c r="Z319">
        <v>0</v>
      </c>
    </row>
    <row r="320" spans="2:26">
      <c r="B320" t="str">
        <f>INDEX('ETLocal datasets'!B:C,MATCH(C320,'ETLocal datasets'!C:C,0),1)</f>
        <v>GM1674</v>
      </c>
      <c r="C320" t="str">
        <f>'ETLocal datasets'!C306</f>
        <v>Roosendaal</v>
      </c>
      <c r="D320">
        <f>Verdeelsleutels_absoluut!D320/Verdeelsleutels_absoluut!D$2</f>
        <v>4.4573124324773471E-3</v>
      </c>
      <c r="E320">
        <f>Verdeelsleutels_absoluut!E320/Verdeelsleutels_absoluut!E$2</f>
        <v>3.226071229689815E-3</v>
      </c>
      <c r="F320">
        <f>Verdeelsleutels_absoluut!F320/Verdeelsleutels_absoluut!F$2</f>
        <v>9.0436478754089388E-4</v>
      </c>
      <c r="G320">
        <f>Verdeelsleutels_absoluut!G320/Verdeelsleutels_absoluut!G$2</f>
        <v>2.4168975667020571E-3</v>
      </c>
      <c r="H320">
        <f>Verdeelsleutels_absoluut!H320/Verdeelsleutels_absoluut!H$2</f>
        <v>2.8989866724957523E-3</v>
      </c>
      <c r="I320">
        <f>Verdeelsleutels_absoluut!I320/Verdeelsleutels_absoluut!I$2</f>
        <v>2.617373203354013E-3</v>
      </c>
      <c r="J320">
        <f t="shared" si="18"/>
        <v>2.4940318236290485E-3</v>
      </c>
      <c r="K320">
        <f t="shared" si="19"/>
        <v>2.5652495378245045E-3</v>
      </c>
      <c r="L320">
        <f>Verdeelsleutels_absoluut!J320/Verdeelsleutels_absoluut!J$2</f>
        <v>1.8611100800123366E-3</v>
      </c>
      <c r="M320">
        <f>Verdeelsleutels_absoluut!K320/Verdeelsleutels_absoluut!K$2</f>
        <v>7.4775964509831193E-3</v>
      </c>
      <c r="N320">
        <f>Verdeelsleutels_absoluut!L320/Verdeelsleutels_absoluut!L$2</f>
        <v>4.6896494778035933E-3</v>
      </c>
      <c r="O320">
        <f>Verdeelsleutels_absoluut!M320/Verdeelsleutels_absoluut!M$2</f>
        <v>3.1820175762201871E-3</v>
      </c>
      <c r="P320">
        <f>Verdeelsleutels_absoluut!N320/Verdeelsleutels_absoluut!N$2</f>
        <v>3.7639118725461564E-3</v>
      </c>
      <c r="Q320">
        <f>Verdeelsleutels_absoluut!O320/Verdeelsleutels_absoluut!O$2</f>
        <v>1.9486037448354675E-3</v>
      </c>
      <c r="R320">
        <f>Verdeelsleutels_absoluut!P320/Verdeelsleutels_absoluut!P$2</f>
        <v>5.2601125664089215E-5</v>
      </c>
      <c r="S320">
        <f>Verdeelsleutels_absoluut!Q320/Verdeelsleutels_absoluut!Q$2</f>
        <v>0</v>
      </c>
      <c r="T320">
        <f>Verdeelsleutels_absoluut!R320/Verdeelsleutels_absoluut!R$2</f>
        <v>5.6904400606980275E-4</v>
      </c>
      <c r="U320">
        <f>Verdeelsleutels_absoluut!S320/Verdeelsleutels_absoluut!S$2</f>
        <v>4.1071978642571105E-4</v>
      </c>
      <c r="V320">
        <f>Verdeelsleutels_absoluut!T320/Verdeelsleutels_absoluut!T$2</f>
        <v>2.773094329576715E-4</v>
      </c>
      <c r="W320">
        <f>Verdeelsleutels_absoluut!U320/Verdeelsleutels_absoluut!U$2</f>
        <v>4.3075172103095877E-3</v>
      </c>
      <c r="X320">
        <f t="shared" si="21"/>
        <v>4.0357145414278723E-3</v>
      </c>
      <c r="Y320">
        <f t="shared" si="20"/>
        <v>2.7834480634724296E-3</v>
      </c>
      <c r="Z320">
        <v>0</v>
      </c>
    </row>
    <row r="321" spans="2:26">
      <c r="B321" t="str">
        <f>INDEX('ETLocal datasets'!B:C,MATCH(C321,'ETLocal datasets'!C:C,0),1)</f>
        <v>GM1676</v>
      </c>
      <c r="C321" t="str">
        <f>'ETLocal datasets'!C307</f>
        <v>Schouwen-Duiveland</v>
      </c>
      <c r="D321">
        <f>Verdeelsleutels_absoluut!D321/Verdeelsleutels_absoluut!D$2</f>
        <v>1.9545585815849554E-3</v>
      </c>
      <c r="E321">
        <f>Verdeelsleutels_absoluut!E321/Verdeelsleutels_absoluut!E$2</f>
        <v>7.3111308813494005E-3</v>
      </c>
      <c r="F321">
        <f>Verdeelsleutels_absoluut!F321/Verdeelsleutels_absoluut!F$2</f>
        <v>1.4558466836160047E-3</v>
      </c>
      <c r="G321">
        <f>Verdeelsleutels_absoluut!G321/Verdeelsleutels_absoluut!G$2</f>
        <v>1.4353412079802011E-3</v>
      </c>
      <c r="H321">
        <f>Verdeelsleutels_absoluut!H321/Verdeelsleutels_absoluut!H$2</f>
        <v>4.6200660624310205E-4</v>
      </c>
      <c r="I321">
        <f>Verdeelsleutels_absoluut!I321/Verdeelsleutels_absoluut!I$2</f>
        <v>4.163084225939209E-4</v>
      </c>
      <c r="J321">
        <f t="shared" si="18"/>
        <v>1.2796076717022651E-3</v>
      </c>
      <c r="K321">
        <f t="shared" si="19"/>
        <v>6.8125694679435373E-4</v>
      </c>
      <c r="L321">
        <f>Verdeelsleutels_absoluut!J321/Verdeelsleutels_absoluut!J$2</f>
        <v>1.4898190367940736E-2</v>
      </c>
      <c r="M321">
        <f>Verdeelsleutels_absoluut!K321/Verdeelsleutels_absoluut!K$2</f>
        <v>2.5239696415927756E-2</v>
      </c>
      <c r="N321">
        <f>Verdeelsleutels_absoluut!L321/Verdeelsleutels_absoluut!L$2</f>
        <v>1.1002237746864679E-2</v>
      </c>
      <c r="O321">
        <f>Verdeelsleutels_absoluut!M321/Verdeelsleutels_absoluut!M$2</f>
        <v>6.8849809754162761E-3</v>
      </c>
      <c r="P321">
        <f>Verdeelsleutels_absoluut!N321/Verdeelsleutels_absoluut!N$2</f>
        <v>1.9792984847009963E-3</v>
      </c>
      <c r="Q321">
        <f>Verdeelsleutels_absoluut!O321/Verdeelsleutels_absoluut!O$2</f>
        <v>2.7778591730887566E-3</v>
      </c>
      <c r="R321">
        <f>Verdeelsleutels_absoluut!P321/Verdeelsleutels_absoluut!P$2</f>
        <v>2.1682183998737573E-2</v>
      </c>
      <c r="S321">
        <f>Verdeelsleutels_absoluut!Q321/Verdeelsleutels_absoluut!Q$2</f>
        <v>1.7355622614998963E-2</v>
      </c>
      <c r="T321">
        <f>Verdeelsleutels_absoluut!R321/Verdeelsleutels_absoluut!R$2</f>
        <v>5.5007587253414264E-3</v>
      </c>
      <c r="U321">
        <f>Verdeelsleutels_absoluut!S321/Verdeelsleutels_absoluut!S$2</f>
        <v>5.5167134949453463E-3</v>
      </c>
      <c r="V321">
        <f>Verdeelsleutels_absoluut!T321/Verdeelsleutels_absoluut!T$2</f>
        <v>9.6281835122903545E-3</v>
      </c>
      <c r="W321">
        <f>Verdeelsleutels_absoluut!U321/Verdeelsleutels_absoluut!U$2</f>
        <v>5.3033835745279513E-3</v>
      </c>
      <c r="X321">
        <f t="shared" si="21"/>
        <v>3.6413410296144738E-3</v>
      </c>
      <c r="Y321">
        <f t="shared" si="20"/>
        <v>3.1232519156990436E-3</v>
      </c>
      <c r="Z321">
        <v>0</v>
      </c>
    </row>
    <row r="322" spans="2:26">
      <c r="B322" t="str">
        <f>INDEX('ETLocal datasets'!B:C,MATCH(C322,'ETLocal datasets'!C:C,0),1)</f>
        <v>GM1680</v>
      </c>
      <c r="C322" t="str">
        <f>'ETLocal datasets'!C308</f>
        <v>Aa en Hunze</v>
      </c>
      <c r="D322">
        <f>Verdeelsleutels_absoluut!D322/Verdeelsleutels_absoluut!D$2</f>
        <v>1.4689133530334138E-3</v>
      </c>
      <c r="E322">
        <f>Verdeelsleutels_absoluut!E322/Verdeelsleutels_absoluut!E$2</f>
        <v>7.9945735361207481E-3</v>
      </c>
      <c r="F322">
        <f>Verdeelsleutels_absoluut!F322/Verdeelsleutels_absoluut!F$2</f>
        <v>3.7618416064198008E-3</v>
      </c>
      <c r="G322">
        <f>Verdeelsleutels_absoluut!G322/Verdeelsleutels_absoluut!G$2</f>
        <v>4.3726116181252517E-3</v>
      </c>
      <c r="H322">
        <f>Verdeelsleutels_absoluut!H322/Verdeelsleutels_absoluut!H$2</f>
        <v>0</v>
      </c>
      <c r="I322">
        <f>Verdeelsleutels_absoluut!I322/Verdeelsleutels_absoluut!I$2</f>
        <v>4.6384012948206526E-3</v>
      </c>
      <c r="J322">
        <f t="shared" si="18"/>
        <v>3.6729937592252112E-3</v>
      </c>
      <c r="K322">
        <f t="shared" si="19"/>
        <v>4.569295978879848E-3</v>
      </c>
      <c r="L322">
        <f>Verdeelsleutels_absoluut!J322/Verdeelsleutels_absoluut!J$2</f>
        <v>1.1301293467328166E-2</v>
      </c>
      <c r="M322">
        <f>Verdeelsleutels_absoluut!K322/Verdeelsleutels_absoluut!K$2</f>
        <v>1.3235795061257679E-3</v>
      </c>
      <c r="N322">
        <f>Verdeelsleutels_absoluut!L322/Verdeelsleutels_absoluut!L$2</f>
        <v>1.0662841267967618E-2</v>
      </c>
      <c r="O322">
        <f>Verdeelsleutels_absoluut!M322/Verdeelsleutels_absoluut!M$2</f>
        <v>8.3847683490310184E-3</v>
      </c>
      <c r="P322">
        <f>Verdeelsleutels_absoluut!N322/Verdeelsleutels_absoluut!N$2</f>
        <v>8.4363541970862129E-4</v>
      </c>
      <c r="Q322">
        <f>Verdeelsleutels_absoluut!O322/Verdeelsleutels_absoluut!O$2</f>
        <v>1.5040876725173615E-2</v>
      </c>
      <c r="R322">
        <f>Verdeelsleutels_absoluut!P322/Verdeelsleutels_absoluut!P$2</f>
        <v>9.4471621692704226E-3</v>
      </c>
      <c r="S322">
        <f>Verdeelsleutels_absoluut!Q322/Verdeelsleutels_absoluut!Q$2</f>
        <v>9.1647905989046957E-3</v>
      </c>
      <c r="T322">
        <f>Verdeelsleutels_absoluut!R322/Verdeelsleutels_absoluut!R$2</f>
        <v>9.4840667678300458E-4</v>
      </c>
      <c r="U322">
        <f>Verdeelsleutels_absoluut!S322/Verdeelsleutels_absoluut!S$2</f>
        <v>1.5495337396970008E-3</v>
      </c>
      <c r="V322">
        <f>Verdeelsleutels_absoluut!T322/Verdeelsleutels_absoluut!T$2</f>
        <v>4.1596414943650727E-3</v>
      </c>
      <c r="W322">
        <f>Verdeelsleutels_absoluut!U322/Verdeelsleutels_absoluut!U$2</f>
        <v>4.267998703792986E-3</v>
      </c>
      <c r="X322">
        <f t="shared" si="21"/>
        <v>2.5558170617508034E-3</v>
      </c>
      <c r="Y322">
        <f t="shared" si="20"/>
        <v>1.004685285980449E-2</v>
      </c>
      <c r="Z322">
        <v>0</v>
      </c>
    </row>
    <row r="323" spans="2:26">
      <c r="B323" t="str">
        <f>INDEX('ETLocal datasets'!B:C,MATCH(C323,'ETLocal datasets'!C:C,0),1)</f>
        <v>GM1681</v>
      </c>
      <c r="C323" t="str">
        <f>'ETLocal datasets'!C309</f>
        <v>Borger-Odoorn</v>
      </c>
      <c r="D323">
        <f>Verdeelsleutels_absoluut!D323/Verdeelsleutels_absoluut!D$2</f>
        <v>1.468103269249341E-3</v>
      </c>
      <c r="E323">
        <f>Verdeelsleutels_absoluut!E323/Verdeelsleutels_absoluut!E$2</f>
        <v>9.875745795953704E-3</v>
      </c>
      <c r="F323">
        <f>Verdeelsleutels_absoluut!F323/Verdeelsleutels_absoluut!F$2</f>
        <v>1.7807803374495302E-3</v>
      </c>
      <c r="G323">
        <f>Verdeelsleutels_absoluut!G323/Verdeelsleutels_absoluut!G$2</f>
        <v>3.1468992807263518E-3</v>
      </c>
      <c r="H323">
        <f>Verdeelsleutels_absoluut!H323/Verdeelsleutels_absoluut!H$2</f>
        <v>1.3225866018567796E-3</v>
      </c>
      <c r="I323">
        <f>Verdeelsleutels_absoluut!I323/Verdeelsleutels_absoluut!I$2</f>
        <v>1.3222556001942842E-2</v>
      </c>
      <c r="J323">
        <f t="shared" ref="J323:J386" si="22">(0.84*G323)+(0.16*H323)</f>
        <v>2.85500925210722E-3</v>
      </c>
      <c r="K323">
        <f t="shared" ref="K323:K386" si="23">(0.26*G323)+(0.74*I323)</f>
        <v>1.0602885254426554E-2</v>
      </c>
      <c r="L323">
        <f>Verdeelsleutels_absoluut!J323/Verdeelsleutels_absoluut!J$2</f>
        <v>1.8928526712891455E-2</v>
      </c>
      <c r="M323">
        <f>Verdeelsleutels_absoluut!K323/Verdeelsleutels_absoluut!K$2</f>
        <v>3.6393480429294388E-3</v>
      </c>
      <c r="N323">
        <f>Verdeelsleutels_absoluut!L323/Verdeelsleutels_absoluut!L$2</f>
        <v>1.4978723135902502E-2</v>
      </c>
      <c r="O323">
        <f>Verdeelsleutels_absoluut!M323/Verdeelsleutels_absoluut!M$2</f>
        <v>9.5169870818850814E-3</v>
      </c>
      <c r="P323">
        <f>Verdeelsleutels_absoluut!N323/Verdeelsleutels_absoluut!N$2</f>
        <v>1.395243194133489E-3</v>
      </c>
      <c r="Q323">
        <f>Verdeelsleutels_absoluut!O323/Verdeelsleutels_absoluut!O$2</f>
        <v>9.7606001113487856E-3</v>
      </c>
      <c r="R323">
        <f>Verdeelsleutels_absoluut!P323/Verdeelsleutels_absoluut!P$2</f>
        <v>6.5646204828783339E-3</v>
      </c>
      <c r="S323">
        <f>Verdeelsleutels_absoluut!Q323/Verdeelsleutels_absoluut!Q$2</f>
        <v>2.2193482460762244E-3</v>
      </c>
      <c r="T323">
        <f>Verdeelsleutels_absoluut!R323/Verdeelsleutels_absoluut!R$2</f>
        <v>1.3277693474962064E-3</v>
      </c>
      <c r="U323">
        <f>Verdeelsleutels_absoluut!S323/Verdeelsleutels_absoluut!S$2</f>
        <v>2.0349298509273867E-3</v>
      </c>
      <c r="V323">
        <f>Verdeelsleutels_absoluut!T323/Verdeelsleutels_absoluut!T$2</f>
        <v>2.0576359925459226E-3</v>
      </c>
      <c r="W323">
        <f>Verdeelsleutels_absoluut!U323/Verdeelsleutels_absoluut!U$2</f>
        <v>4.3628431194328307E-3</v>
      </c>
      <c r="X323">
        <f t="shared" si="21"/>
        <v>2.8790431567831598E-3</v>
      </c>
      <c r="Y323">
        <f t="shared" ref="Y323:Y386" si="24">(0.4*X323)+(0.6*Q323)</f>
        <v>7.0079773295225354E-3</v>
      </c>
      <c r="Z323">
        <v>0</v>
      </c>
    </row>
    <row r="324" spans="2:26">
      <c r="B324" t="str">
        <f>INDEX('ETLocal datasets'!B:C,MATCH(C324,'ETLocal datasets'!C:C,0),1)</f>
        <v>GM1684</v>
      </c>
      <c r="C324" t="str">
        <f>'ETLocal datasets'!C310</f>
        <v>Cuijk</v>
      </c>
      <c r="D324">
        <f>Verdeelsleutels_absoluut!D324/Verdeelsleutels_absoluut!D$2</f>
        <v>1.4425856300510531E-3</v>
      </c>
      <c r="E324">
        <f>Verdeelsleutels_absoluut!E324/Verdeelsleutels_absoluut!E$2</f>
        <v>1.5496693778722589E-3</v>
      </c>
      <c r="F324">
        <f>Verdeelsleutels_absoluut!F324/Verdeelsleutels_absoluut!F$2</f>
        <v>7.6277579250275378E-4</v>
      </c>
      <c r="G324">
        <f>Verdeelsleutels_absoluut!G324/Verdeelsleutels_absoluut!G$2</f>
        <v>1.6061270819537905E-3</v>
      </c>
      <c r="H324">
        <f>Verdeelsleutels_absoluut!H324/Verdeelsleutels_absoluut!H$2</f>
        <v>5.2146617941573577E-3</v>
      </c>
      <c r="I324">
        <f>Verdeelsleutels_absoluut!I324/Verdeelsleutels_absoluut!I$2</f>
        <v>2.3758738999560833E-3</v>
      </c>
      <c r="J324">
        <f t="shared" si="22"/>
        <v>2.1834926359063614E-3</v>
      </c>
      <c r="K324">
        <f t="shared" si="23"/>
        <v>2.1757397272754871E-3</v>
      </c>
      <c r="L324">
        <f>Verdeelsleutels_absoluut!J324/Verdeelsleutels_absoluut!J$2</f>
        <v>7.7503484285000373E-4</v>
      </c>
      <c r="M324">
        <f>Verdeelsleutels_absoluut!K324/Verdeelsleutels_absoluut!K$2</f>
        <v>1.3351434808422935E-3</v>
      </c>
      <c r="N324">
        <f>Verdeelsleutels_absoluut!L324/Verdeelsleutels_absoluut!L$2</f>
        <v>2.0457184537670996E-3</v>
      </c>
      <c r="O324">
        <f>Verdeelsleutels_absoluut!M324/Verdeelsleutels_absoluut!M$2</f>
        <v>1.6477985902714151E-3</v>
      </c>
      <c r="P324">
        <f>Verdeelsleutels_absoluut!N324/Verdeelsleutels_absoluut!N$2</f>
        <v>8.4363541970862129E-4</v>
      </c>
      <c r="Q324">
        <f>Verdeelsleutels_absoluut!O324/Verdeelsleutels_absoluut!O$2</f>
        <v>7.2962756761508487E-4</v>
      </c>
      <c r="R324">
        <f>Verdeelsleutels_absoluut!P324/Verdeelsleutels_absoluut!P$2</f>
        <v>0</v>
      </c>
      <c r="S324">
        <f>Verdeelsleutels_absoluut!Q324/Verdeelsleutels_absoluut!Q$2</f>
        <v>1.7563187558876595E-4</v>
      </c>
      <c r="T324">
        <f>Verdeelsleutels_absoluut!R324/Verdeelsleutels_absoluut!R$2</f>
        <v>7.7769347496206374E-3</v>
      </c>
      <c r="U324">
        <f>Verdeelsleutels_absoluut!S324/Verdeelsleutels_absoluut!S$2</f>
        <v>1.3535083870847297E-3</v>
      </c>
      <c r="V324">
        <f>Verdeelsleutels_absoluut!T324/Verdeelsleutels_absoluut!T$2</f>
        <v>1.3199929008785162E-3</v>
      </c>
      <c r="W324">
        <f>Verdeelsleutels_absoluut!U324/Verdeelsleutels_absoluut!U$2</f>
        <v>2.1735178584130948E-3</v>
      </c>
      <c r="X324">
        <f t="shared" si="21"/>
        <v>1.508576639060858E-3</v>
      </c>
      <c r="Y324">
        <f t="shared" si="24"/>
        <v>1.0412071961933942E-3</v>
      </c>
      <c r="Z324">
        <v>0</v>
      </c>
    </row>
    <row r="325" spans="2:26">
      <c r="B325" t="str">
        <f>INDEX('ETLocal datasets'!B:C,MATCH(C325,'ETLocal datasets'!C:C,0),1)</f>
        <v>GM1685</v>
      </c>
      <c r="C325" t="str">
        <f>'ETLocal datasets'!C311</f>
        <v>Landerd</v>
      </c>
      <c r="D325">
        <f>Verdeelsleutels_absoluut!D325/Verdeelsleutels_absoluut!D$2</f>
        <v>8.9855650591884827E-4</v>
      </c>
      <c r="E325">
        <f>Verdeelsleutels_absoluut!E325/Verdeelsleutels_absoluut!E$2</f>
        <v>1.8451956412420868E-3</v>
      </c>
      <c r="F325">
        <f>Verdeelsleutels_absoluut!F325/Verdeelsleutels_absoluut!F$2</f>
        <v>8.7252517983528173E-4</v>
      </c>
      <c r="G325">
        <f>Verdeelsleutels_absoluut!G325/Verdeelsleutels_absoluut!G$2</f>
        <v>2.4982828929277384E-3</v>
      </c>
      <c r="H325">
        <f>Verdeelsleutels_absoluut!H325/Verdeelsleutels_absoluut!H$2</f>
        <v>7.4741578152342728E-3</v>
      </c>
      <c r="I325">
        <f>Verdeelsleutels_absoluut!I325/Verdeelsleutels_absoluut!I$2</f>
        <v>3.1635975691984642E-3</v>
      </c>
      <c r="J325">
        <f t="shared" si="22"/>
        <v>3.294422880496784E-3</v>
      </c>
      <c r="K325">
        <f t="shared" si="23"/>
        <v>2.9906157533680752E-3</v>
      </c>
      <c r="L325">
        <f>Verdeelsleutels_absoluut!J325/Verdeelsleutels_absoluut!J$2</f>
        <v>3.5108415958162563E-4</v>
      </c>
      <c r="M325">
        <f>Verdeelsleutels_absoluut!K325/Verdeelsleutels_absoluut!K$2</f>
        <v>1.3021035530807914E-3</v>
      </c>
      <c r="N325">
        <f>Verdeelsleutels_absoluut!L325/Verdeelsleutels_absoluut!L$2</f>
        <v>2.4583564199063173E-3</v>
      </c>
      <c r="O325">
        <f>Verdeelsleutels_absoluut!M325/Verdeelsleutels_absoluut!M$2</f>
        <v>2.0314651277077446E-3</v>
      </c>
      <c r="P325">
        <f>Verdeelsleutels_absoluut!N325/Verdeelsleutels_absoluut!N$2</f>
        <v>2.2713261299847496E-4</v>
      </c>
      <c r="Q325">
        <f>Verdeelsleutels_absoluut!O325/Verdeelsleutels_absoluut!O$2</f>
        <v>4.5184165030620919E-3</v>
      </c>
      <c r="R325">
        <f>Verdeelsleutels_absoluut!P325/Verdeelsleutels_absoluut!P$2</f>
        <v>6.8381463363315976E-4</v>
      </c>
      <c r="S325">
        <f>Verdeelsleutels_absoluut!Q325/Verdeelsleutels_absoluut!Q$2</f>
        <v>0</v>
      </c>
      <c r="T325">
        <f>Verdeelsleutels_absoluut!R325/Verdeelsleutels_absoluut!R$2</f>
        <v>2.8452200303490138E-4</v>
      </c>
      <c r="U325">
        <f>Verdeelsleutels_absoluut!S325/Verdeelsleutels_absoluut!S$2</f>
        <v>3.7338162402337367E-5</v>
      </c>
      <c r="V325">
        <f>Verdeelsleutels_absoluut!T325/Verdeelsleutels_absoluut!T$2</f>
        <v>3.8823320614074011E-5</v>
      </c>
      <c r="W325">
        <f>Verdeelsleutels_absoluut!U325/Verdeelsleutels_absoluut!U$2</f>
        <v>1.8020438971570387E-3</v>
      </c>
      <c r="X325">
        <f t="shared" si="21"/>
        <v>1.0145882550777567E-3</v>
      </c>
      <c r="Y325">
        <f t="shared" si="24"/>
        <v>3.1168852038683578E-3</v>
      </c>
      <c r="Z325">
        <v>0</v>
      </c>
    </row>
    <row r="326" spans="2:26">
      <c r="B326" t="str">
        <f>INDEX('ETLocal datasets'!B:C,MATCH(C326,'ETLocal datasets'!C:C,0),1)</f>
        <v>GM1690</v>
      </c>
      <c r="C326" t="str">
        <f>'ETLocal datasets'!C312</f>
        <v>De Wolden</v>
      </c>
      <c r="D326">
        <f>Verdeelsleutels_absoluut!D326/Verdeelsleutels_absoluut!D$2</f>
        <v>1.3950800024279369E-3</v>
      </c>
      <c r="E326">
        <f>Verdeelsleutels_absoluut!E326/Verdeelsleutels_absoluut!E$2</f>
        <v>7.3431264343181432E-3</v>
      </c>
      <c r="F326">
        <f>Verdeelsleutels_absoluut!F326/Verdeelsleutels_absoluut!F$2</f>
        <v>1.0570427998332348E-2</v>
      </c>
      <c r="G326">
        <f>Verdeelsleutels_absoluut!G326/Verdeelsleutels_absoluut!G$2</f>
        <v>9.8494741398125925E-3</v>
      </c>
      <c r="H326">
        <f>Verdeelsleutels_absoluut!H326/Verdeelsleutels_absoluut!H$2</f>
        <v>3.2422675754945956E-3</v>
      </c>
      <c r="I326">
        <f>Verdeelsleutels_absoluut!I326/Verdeelsleutels_absoluut!I$2</f>
        <v>1.3786525235909052E-2</v>
      </c>
      <c r="J326">
        <f t="shared" si="22"/>
        <v>8.7923210895217135E-3</v>
      </c>
      <c r="K326">
        <f t="shared" si="23"/>
        <v>1.2762891950923972E-2</v>
      </c>
      <c r="L326">
        <f>Verdeelsleutels_absoluut!J326/Verdeelsleutels_absoluut!J$2</f>
        <v>2.9218819543219395E-3</v>
      </c>
      <c r="M326">
        <f>Verdeelsleutels_absoluut!K326/Verdeelsleutels_absoluut!K$2</f>
        <v>3.7087318912285933E-4</v>
      </c>
      <c r="N326">
        <f>Verdeelsleutels_absoluut!L326/Verdeelsleutels_absoluut!L$2</f>
        <v>5.3086709650802307E-3</v>
      </c>
      <c r="O326">
        <f>Verdeelsleutels_absoluut!M326/Verdeelsleutels_absoluut!M$2</f>
        <v>8.2796848568427468E-3</v>
      </c>
      <c r="P326">
        <f>Verdeelsleutels_absoluut!N326/Verdeelsleutels_absoluut!N$2</f>
        <v>2.5958012914111423E-4</v>
      </c>
      <c r="Q326">
        <f>Verdeelsleutels_absoluut!O326/Verdeelsleutels_absoluut!O$2</f>
        <v>6.1798575907639113E-3</v>
      </c>
      <c r="R326">
        <f>Verdeelsleutels_absoluut!P326/Verdeelsleutels_absoluut!P$2</f>
        <v>3.2086686655094418E-3</v>
      </c>
      <c r="S326">
        <f>Verdeelsleutels_absoluut!Q326/Verdeelsleutels_absoluut!Q$2</f>
        <v>1.7722852900320927E-3</v>
      </c>
      <c r="T326">
        <f>Verdeelsleutels_absoluut!R326/Verdeelsleutels_absoluut!R$2</f>
        <v>1.8968133535660092E-4</v>
      </c>
      <c r="U326">
        <f>Verdeelsleutels_absoluut!S326/Verdeelsleutels_absoluut!S$2</f>
        <v>1.278832062280055E-3</v>
      </c>
      <c r="V326">
        <f>Verdeelsleutels_absoluut!T326/Verdeelsleutels_absoluut!T$2</f>
        <v>1.3865471647883573E-3</v>
      </c>
      <c r="W326">
        <f>Verdeelsleutels_absoluut!U326/Verdeelsleutels_absoluut!U$2</f>
        <v>4.0387913659966964E-3</v>
      </c>
      <c r="X326">
        <f t="shared" si="21"/>
        <v>2.1491857475689053E-3</v>
      </c>
      <c r="Y326">
        <f t="shared" si="24"/>
        <v>4.5675888534859087E-3</v>
      </c>
      <c r="Z326">
        <v>0</v>
      </c>
    </row>
    <row r="327" spans="2:26">
      <c r="B327" t="str">
        <f>INDEX('ETLocal datasets'!B:C,MATCH(C327,'ETLocal datasets'!C:C,0),1)</f>
        <v>GM1695</v>
      </c>
      <c r="C327" t="str">
        <f>'ETLocal datasets'!C313</f>
        <v>Noord-Beveland</v>
      </c>
      <c r="D327">
        <f>Verdeelsleutels_absoluut!D327/Verdeelsleutels_absoluut!D$2</f>
        <v>4.2286373528591299E-4</v>
      </c>
      <c r="E327">
        <f>Verdeelsleutels_absoluut!E327/Verdeelsleutels_absoluut!E$2</f>
        <v>3.5159651899919742E-3</v>
      </c>
      <c r="F327">
        <f>Verdeelsleutels_absoluut!F327/Verdeelsleutels_absoluut!F$2</f>
        <v>5.0877557797663253E-4</v>
      </c>
      <c r="G327">
        <f>Verdeelsleutels_absoluut!G327/Verdeelsleutels_absoluut!G$2</f>
        <v>1.0802052389954091E-3</v>
      </c>
      <c r="H327">
        <f>Verdeelsleutels_absoluut!H327/Verdeelsleutels_absoluut!H$2</f>
        <v>1.6120258417414586E-7</v>
      </c>
      <c r="I327">
        <f>Verdeelsleutels_absoluut!I327/Verdeelsleutels_absoluut!I$2</f>
        <v>0</v>
      </c>
      <c r="J327">
        <f t="shared" si="22"/>
        <v>9.073981931696114E-4</v>
      </c>
      <c r="K327">
        <f t="shared" si="23"/>
        <v>2.8085336213880637E-4</v>
      </c>
      <c r="L327">
        <f>Verdeelsleutels_absoluut!J327/Verdeelsleutels_absoluut!J$2</f>
        <v>1.1669982560970064E-2</v>
      </c>
      <c r="M327">
        <f>Verdeelsleutels_absoluut!K327/Verdeelsleutels_absoluut!K$2</f>
        <v>8.341920961224011E-3</v>
      </c>
      <c r="N327">
        <f>Verdeelsleutels_absoluut!L327/Verdeelsleutels_absoluut!L$2</f>
        <v>5.4116645015835196E-3</v>
      </c>
      <c r="O327">
        <f>Verdeelsleutels_absoluut!M327/Verdeelsleutels_absoluut!M$2</f>
        <v>3.1328295586001446E-3</v>
      </c>
      <c r="P327">
        <f>Verdeelsleutels_absoluut!N327/Verdeelsleutels_absoluut!N$2</f>
        <v>6.4895032285278557E-5</v>
      </c>
      <c r="Q327">
        <f>Verdeelsleutels_absoluut!O327/Verdeelsleutels_absoluut!O$2</f>
        <v>7.0618571805315439E-4</v>
      </c>
      <c r="R327">
        <f>Verdeelsleutels_absoluut!P327/Verdeelsleutels_absoluut!P$2</f>
        <v>2.2302877281573825E-3</v>
      </c>
      <c r="S327">
        <f>Verdeelsleutels_absoluut!Q327/Verdeelsleutels_absoluut!Q$2</f>
        <v>8.6219284379939647E-4</v>
      </c>
      <c r="T327">
        <f>Verdeelsleutels_absoluut!R327/Verdeelsleutels_absoluut!R$2</f>
        <v>3.7936267071320183E-3</v>
      </c>
      <c r="U327">
        <f>Verdeelsleutels_absoluut!S327/Verdeelsleutels_absoluut!S$2</f>
        <v>6.2541422023915094E-4</v>
      </c>
      <c r="V327">
        <f>Verdeelsleutels_absoluut!T327/Verdeelsleutels_absoluut!T$2</f>
        <v>8.9293637412370217E-4</v>
      </c>
      <c r="W327">
        <f>Verdeelsleutels_absoluut!U327/Verdeelsleutels_absoluut!U$2</f>
        <v>2.2209400662330167E-3</v>
      </c>
      <c r="X327">
        <f t="shared" si="21"/>
        <v>1.1429175492591477E-3</v>
      </c>
      <c r="Y327">
        <f t="shared" si="24"/>
        <v>8.8087845053555177E-4</v>
      </c>
      <c r="Z327">
        <v>0.1</v>
      </c>
    </row>
    <row r="328" spans="2:26">
      <c r="B328" t="str">
        <f>INDEX('ETLocal datasets'!B:C,MATCH(C328,'ETLocal datasets'!C:C,0),1)</f>
        <v>GM1696</v>
      </c>
      <c r="C328" t="str">
        <f>'ETLocal datasets'!C314</f>
        <v>Wijdemeren</v>
      </c>
      <c r="D328">
        <f>Verdeelsleutels_absoluut!D328/Verdeelsleutels_absoluut!D$2</f>
        <v>1.3894672790668622E-3</v>
      </c>
      <c r="E328">
        <f>Verdeelsleutels_absoluut!E328/Verdeelsleutels_absoluut!E$2</f>
        <v>6.9470160598392617E-4</v>
      </c>
      <c r="F328">
        <f>Verdeelsleutels_absoluut!F328/Verdeelsleutels_absoluut!F$2</f>
        <v>1.6541970555514719E-3</v>
      </c>
      <c r="G328">
        <f>Verdeelsleutels_absoluut!G328/Verdeelsleutels_absoluut!G$2</f>
        <v>7.7069437713713548E-4</v>
      </c>
      <c r="H328">
        <f>Verdeelsleutels_absoluut!H328/Verdeelsleutels_absoluut!H$2</f>
        <v>0</v>
      </c>
      <c r="I328">
        <f>Verdeelsleutels_absoluut!I328/Verdeelsleutels_absoluut!I$2</f>
        <v>5.4537888113440785E-4</v>
      </c>
      <c r="J328">
        <f t="shared" si="22"/>
        <v>6.4738327679519383E-4</v>
      </c>
      <c r="K328">
        <f t="shared" si="23"/>
        <v>6.0396091009511706E-4</v>
      </c>
      <c r="L328">
        <f>Verdeelsleutels_absoluut!J328/Verdeelsleutels_absoluut!J$2</f>
        <v>5.3471257349164802E-5</v>
      </c>
      <c r="M328">
        <f>Verdeelsleutels_absoluut!K328/Verdeelsleutels_absoluut!K$2</f>
        <v>1.1894373994140698E-5</v>
      </c>
      <c r="N328">
        <f>Verdeelsleutels_absoluut!L328/Verdeelsleutels_absoluut!L$2</f>
        <v>8.98462101176753E-5</v>
      </c>
      <c r="O328">
        <f>Verdeelsleutels_absoluut!M328/Verdeelsleutels_absoluut!M$2</f>
        <v>1.2006347937255765E-3</v>
      </c>
      <c r="P328">
        <f>Verdeelsleutels_absoluut!N328/Verdeelsleutels_absoluut!N$2</f>
        <v>3.2447516142639283E-4</v>
      </c>
      <c r="Q328">
        <f>Verdeelsleutels_absoluut!O328/Verdeelsleutels_absoluut!O$2</f>
        <v>2.5727429894218654E-3</v>
      </c>
      <c r="R328">
        <f>Verdeelsleutels_absoluut!P328/Verdeelsleutels_absoluut!P$2</f>
        <v>1.9988427752353901E-4</v>
      </c>
      <c r="S328">
        <f>Verdeelsleutels_absoluut!Q328/Verdeelsleutels_absoluut!Q$2</f>
        <v>3.879867797097284E-3</v>
      </c>
      <c r="T328">
        <f>Verdeelsleutels_absoluut!R328/Verdeelsleutels_absoluut!R$2</f>
        <v>6.4491654021244307E-3</v>
      </c>
      <c r="U328">
        <f>Verdeelsleutels_absoluut!S328/Verdeelsleutels_absoluut!S$2</f>
        <v>2.5072576053169544E-2</v>
      </c>
      <c r="V328">
        <f>Verdeelsleutels_absoluut!T328/Verdeelsleutels_absoluut!T$2</f>
        <v>1.6621927411482829E-2</v>
      </c>
      <c r="W328">
        <f>Verdeelsleutels_absoluut!U328/Verdeelsleutels_absoluut!U$2</f>
        <v>1.0274811694316449E-3</v>
      </c>
      <c r="X328">
        <f t="shared" si="21"/>
        <v>6.7597816542901883E-4</v>
      </c>
      <c r="Y328">
        <f t="shared" si="24"/>
        <v>1.8140370598247269E-3</v>
      </c>
      <c r="Z328">
        <v>0</v>
      </c>
    </row>
    <row r="329" spans="2:26">
      <c r="B329" t="str">
        <f>INDEX('ETLocal datasets'!B:C,MATCH(C329,'ETLocal datasets'!C:C,0),1)</f>
        <v>GM1699</v>
      </c>
      <c r="C329" t="str">
        <f>'ETLocal datasets'!C315</f>
        <v>Noordenveld</v>
      </c>
      <c r="D329">
        <f>Verdeelsleutels_absoluut!D329/Verdeelsleutels_absoluut!D$2</f>
        <v>1.8105372574023287E-3</v>
      </c>
      <c r="E329">
        <f>Verdeelsleutels_absoluut!E329/Verdeelsleutels_absoluut!E$2</f>
        <v>4.9023543281294379E-3</v>
      </c>
      <c r="F329">
        <f>Verdeelsleutels_absoluut!F329/Verdeelsleutels_absoluut!F$2</f>
        <v>5.2161818685412357E-3</v>
      </c>
      <c r="G329">
        <f>Verdeelsleutels_absoluut!G329/Verdeelsleutels_absoluut!G$2</f>
        <v>4.6426629278741045E-3</v>
      </c>
      <c r="H329">
        <f>Verdeelsleutels_absoluut!H329/Verdeelsleutels_absoluut!H$2</f>
        <v>8.1004298547508291E-4</v>
      </c>
      <c r="I329">
        <f>Verdeelsleutels_absoluut!I329/Verdeelsleutels_absoluut!I$2</f>
        <v>3.9646840211751853E-3</v>
      </c>
      <c r="J329">
        <f t="shared" si="22"/>
        <v>4.029443737090261E-3</v>
      </c>
      <c r="K329">
        <f t="shared" si="23"/>
        <v>4.1409585369169043E-3</v>
      </c>
      <c r="L329">
        <f>Verdeelsleutels_absoluut!J329/Verdeelsleutels_absoluut!J$2</f>
        <v>2.3015318202320198E-3</v>
      </c>
      <c r="M329">
        <f>Verdeelsleutels_absoluut!K329/Verdeelsleutels_absoluut!K$2</f>
        <v>7.2010522556193487E-4</v>
      </c>
      <c r="N329">
        <f>Verdeelsleutels_absoluut!L329/Verdeelsleutels_absoluut!L$2</f>
        <v>4.7045208925721727E-3</v>
      </c>
      <c r="O329">
        <f>Verdeelsleutels_absoluut!M329/Verdeelsleutels_absoluut!M$2</f>
        <v>5.8341460535335553E-3</v>
      </c>
      <c r="P329">
        <f>Verdeelsleutels_absoluut!N329/Verdeelsleutels_absoluut!N$2</f>
        <v>9.7342548427917838E-4</v>
      </c>
      <c r="Q329">
        <f>Verdeelsleutels_absoluut!O329/Verdeelsleutels_absoluut!O$2</f>
        <v>7.609810414041668E-3</v>
      </c>
      <c r="R329">
        <f>Verdeelsleutels_absoluut!P329/Verdeelsleutels_absoluut!P$2</f>
        <v>8.3951396559886378E-3</v>
      </c>
      <c r="S329">
        <f>Verdeelsleutels_absoluut!Q329/Verdeelsleutels_absoluut!Q$2</f>
        <v>2.6248982133448291E-2</v>
      </c>
      <c r="T329">
        <f>Verdeelsleutels_absoluut!R329/Verdeelsleutels_absoluut!R$2</f>
        <v>1.1380880121396055E-3</v>
      </c>
      <c r="U329">
        <f>Verdeelsleutels_absoluut!S329/Verdeelsleutels_absoluut!S$2</f>
        <v>5.0593210055167133E-3</v>
      </c>
      <c r="V329">
        <f>Verdeelsleutels_absoluut!T329/Verdeelsleutels_absoluut!T$2</f>
        <v>1.2190522672819238E-2</v>
      </c>
      <c r="W329">
        <f>Verdeelsleutels_absoluut!U329/Verdeelsleutels_absoluut!U$2</f>
        <v>3.7068359112572419E-3</v>
      </c>
      <c r="X329">
        <f t="shared" si="21"/>
        <v>2.3401306977682101E-3</v>
      </c>
      <c r="Y329">
        <f t="shared" si="24"/>
        <v>5.5019385275322848E-3</v>
      </c>
      <c r="Z329">
        <v>0</v>
      </c>
    </row>
    <row r="330" spans="2:26">
      <c r="B330" t="str">
        <f>INDEX('ETLocal datasets'!B:C,MATCH(C330,'ETLocal datasets'!C:C,0),1)</f>
        <v>GM1700</v>
      </c>
      <c r="C330" t="str">
        <f>'ETLocal datasets'!C316</f>
        <v>Twenterand</v>
      </c>
      <c r="D330">
        <f>Verdeelsleutels_absoluut!D330/Verdeelsleutels_absoluut!D$2</f>
        <v>1.9553108022415944E-3</v>
      </c>
      <c r="E330">
        <f>Verdeelsleutels_absoluut!E330/Verdeelsleutels_absoluut!E$2</f>
        <v>3.6564108516271262E-3</v>
      </c>
      <c r="F330">
        <f>Verdeelsleutels_absoluut!F330/Verdeelsleutels_absoluut!F$2</f>
        <v>4.0519959368155931E-3</v>
      </c>
      <c r="G330">
        <f>Verdeelsleutels_absoluut!G330/Verdeelsleutels_absoluut!G$2</f>
        <v>4.5249008270475503E-3</v>
      </c>
      <c r="H330">
        <f>Verdeelsleutels_absoluut!H330/Verdeelsleutels_absoluut!H$2</f>
        <v>1.4096359973108186E-3</v>
      </c>
      <c r="I330">
        <f>Verdeelsleutels_absoluut!I330/Verdeelsleutels_absoluut!I$2</f>
        <v>5.1447641498233139E-3</v>
      </c>
      <c r="J330">
        <f t="shared" si="22"/>
        <v>4.0264584542896728E-3</v>
      </c>
      <c r="K330">
        <f t="shared" si="23"/>
        <v>4.983599685901615E-3</v>
      </c>
      <c r="L330">
        <f>Verdeelsleutels_absoluut!J330/Verdeelsleutels_absoluut!J$2</f>
        <v>1.315416801886485E-3</v>
      </c>
      <c r="M330">
        <f>Verdeelsleutels_absoluut!K330/Verdeelsleutels_absoluut!K$2</f>
        <v>3.4526724510769529E-5</v>
      </c>
      <c r="N330">
        <f>Verdeelsleutels_absoluut!L330/Verdeelsleutels_absoluut!L$2</f>
        <v>3.4070383575644427E-3</v>
      </c>
      <c r="O330">
        <f>Verdeelsleutels_absoluut!M330/Verdeelsleutels_absoluut!M$2</f>
        <v>3.5495862169808664E-3</v>
      </c>
      <c r="P330">
        <f>Verdeelsleutels_absoluut!N330/Verdeelsleutels_absoluut!N$2</f>
        <v>5.1916025828222846E-4</v>
      </c>
      <c r="Q330">
        <f>Verdeelsleutels_absoluut!O330/Verdeelsleutels_absoluut!O$2</f>
        <v>1.5647434582588566E-3</v>
      </c>
      <c r="R330">
        <f>Verdeelsleutels_absoluut!P330/Verdeelsleutels_absoluut!P$2</f>
        <v>2.8299405607279996E-3</v>
      </c>
      <c r="S330">
        <f>Verdeelsleutels_absoluut!Q330/Verdeelsleutels_absoluut!Q$2</f>
        <v>6.7378774089508391E-3</v>
      </c>
      <c r="T330">
        <f>Verdeelsleutels_absoluut!R330/Verdeelsleutels_absoluut!R$2</f>
        <v>1.2329286798179059E-3</v>
      </c>
      <c r="U330">
        <f>Verdeelsleutels_absoluut!S330/Verdeelsleutels_absoluut!S$2</f>
        <v>1.5775373614987538E-3</v>
      </c>
      <c r="V330">
        <f>Verdeelsleutels_absoluut!T330/Verdeelsleutels_absoluut!T$2</f>
        <v>3.3498979501286716E-3</v>
      </c>
      <c r="W330">
        <f>Verdeelsleutels_absoluut!U330/Verdeelsleutels_absoluut!U$2</f>
        <v>2.9717916900484495E-3</v>
      </c>
      <c r="X330">
        <f t="shared" si="21"/>
        <v>1.7454759741653389E-3</v>
      </c>
      <c r="Y330">
        <f t="shared" si="24"/>
        <v>1.6370364646214495E-3</v>
      </c>
      <c r="Z330">
        <v>0</v>
      </c>
    </row>
    <row r="331" spans="2:26">
      <c r="B331" t="str">
        <f>INDEX('ETLocal datasets'!B:C,MATCH(C331,'ETLocal datasets'!C:C,0),1)</f>
        <v>GM1701</v>
      </c>
      <c r="C331" t="str">
        <f>'ETLocal datasets'!C317</f>
        <v>Westerveld</v>
      </c>
      <c r="D331">
        <f>Verdeelsleutels_absoluut!D331/Verdeelsleutels_absoluut!D$2</f>
        <v>1.119535789588375E-3</v>
      </c>
      <c r="E331">
        <f>Verdeelsleutels_absoluut!E331/Verdeelsleutels_absoluut!E$2</f>
        <v>5.8038055650943103E-3</v>
      </c>
      <c r="F331">
        <f>Verdeelsleutels_absoluut!F331/Verdeelsleutels_absoluut!F$2</f>
        <v>7.3088353317208874E-3</v>
      </c>
      <c r="G331">
        <f>Verdeelsleutels_absoluut!G331/Verdeelsleutels_absoluut!G$2</f>
        <v>7.5010142338003127E-3</v>
      </c>
      <c r="H331">
        <f>Verdeelsleutels_absoluut!H331/Verdeelsleutels_absoluut!H$2</f>
        <v>8.6654449122812113E-4</v>
      </c>
      <c r="I331">
        <f>Verdeelsleutels_absoluut!I331/Verdeelsleutels_absoluut!I$2</f>
        <v>7.4108796993109928E-4</v>
      </c>
      <c r="J331">
        <f t="shared" si="22"/>
        <v>6.4394990749887622E-3</v>
      </c>
      <c r="K331">
        <f t="shared" si="23"/>
        <v>2.4986687985370949E-3</v>
      </c>
      <c r="L331">
        <f>Verdeelsleutels_absoluut!J331/Verdeelsleutels_absoluut!J$2</f>
        <v>2.2882833613798829E-3</v>
      </c>
      <c r="M331">
        <f>Verdeelsleutels_absoluut!K331/Verdeelsleutels_absoluut!K$2</f>
        <v>9.0033803150092794E-4</v>
      </c>
      <c r="N331">
        <f>Verdeelsleutels_absoluut!L331/Verdeelsleutels_absoluut!L$2</f>
        <v>4.8550513258806679E-3</v>
      </c>
      <c r="O331">
        <f>Verdeelsleutels_absoluut!M331/Verdeelsleutels_absoluut!M$2</f>
        <v>6.9288030274777682E-3</v>
      </c>
      <c r="P331">
        <f>Verdeelsleutels_absoluut!N331/Verdeelsleutels_absoluut!N$2</f>
        <v>3.2447516142639283E-4</v>
      </c>
      <c r="Q331">
        <f>Verdeelsleutels_absoluut!O331/Verdeelsleutels_absoluut!O$2</f>
        <v>2.0581943915374924E-2</v>
      </c>
      <c r="R331">
        <f>Verdeelsleutels_absoluut!P331/Verdeelsleutels_absoluut!P$2</f>
        <v>3.0435011309242019E-2</v>
      </c>
      <c r="S331">
        <f>Verdeelsleutels_absoluut!Q331/Verdeelsleutels_absoluut!Q$2</f>
        <v>1.2869026520413215E-2</v>
      </c>
      <c r="T331">
        <f>Verdeelsleutels_absoluut!R331/Verdeelsleutels_absoluut!R$2</f>
        <v>1.7071320182094083E-3</v>
      </c>
      <c r="U331">
        <f>Verdeelsleutels_absoluut!S331/Verdeelsleutels_absoluut!S$2</f>
        <v>3.5377908876214658E-3</v>
      </c>
      <c r="V331">
        <f>Verdeelsleutels_absoluut!T331/Verdeelsleutels_absoluut!T$2</f>
        <v>6.6720649569615761E-3</v>
      </c>
      <c r="W331">
        <f>Verdeelsleutels_absoluut!U331/Verdeelsleutels_absoluut!U$2</f>
        <v>4.3944579246461115E-3</v>
      </c>
      <c r="X331">
        <f t="shared" si="21"/>
        <v>2.359466543036252E-3</v>
      </c>
      <c r="Y331">
        <f t="shared" si="24"/>
        <v>1.3292952966439455E-2</v>
      </c>
      <c r="Z331">
        <v>0</v>
      </c>
    </row>
    <row r="332" spans="2:26">
      <c r="B332" t="str">
        <f>INDEX('ETLocal datasets'!B:C,MATCH(C332,'ETLocal datasets'!C:C,0),1)</f>
        <v>GM1702</v>
      </c>
      <c r="C332" t="str">
        <f>'ETLocal datasets'!C318</f>
        <v>Sint Anthonis</v>
      </c>
      <c r="D332">
        <f>Verdeelsleutels_absoluut!D332/Verdeelsleutels_absoluut!D$2</f>
        <v>6.7155945699621047E-4</v>
      </c>
      <c r="E332">
        <f>Verdeelsleutels_absoluut!E332/Verdeelsleutels_absoluut!E$2</f>
        <v>4.4936052012848546E-3</v>
      </c>
      <c r="F332">
        <f>Verdeelsleutels_absoluut!F332/Verdeelsleutels_absoluut!F$2</f>
        <v>8.8538095161903602E-4</v>
      </c>
      <c r="G332">
        <f>Verdeelsleutels_absoluut!G332/Verdeelsleutels_absoluut!G$2</f>
        <v>5.974422811567074E-3</v>
      </c>
      <c r="H332">
        <f>Verdeelsleutels_absoluut!H332/Verdeelsleutels_absoluut!H$2</f>
        <v>3.4263689867506789E-2</v>
      </c>
      <c r="I332">
        <f>Verdeelsleutels_absoluut!I332/Verdeelsleutels_absoluut!I$2</f>
        <v>5.486175000054389E-3</v>
      </c>
      <c r="J332">
        <f t="shared" si="22"/>
        <v>1.0500705540517428E-2</v>
      </c>
      <c r="K332">
        <f t="shared" si="23"/>
        <v>5.6131194310476869E-3</v>
      </c>
      <c r="L332">
        <f>Verdeelsleutels_absoluut!J332/Verdeelsleutels_absoluut!J$2</f>
        <v>2.8785559132108976E-3</v>
      </c>
      <c r="M332">
        <f>Verdeelsleutels_absoluut!K332/Verdeelsleutels_absoluut!K$2</f>
        <v>5.6354552786405786E-3</v>
      </c>
      <c r="N332">
        <f>Verdeelsleutels_absoluut!L332/Verdeelsleutels_absoluut!L$2</f>
        <v>6.7681901489148608E-3</v>
      </c>
      <c r="O332">
        <f>Verdeelsleutels_absoluut!M332/Verdeelsleutels_absoluut!M$2</f>
        <v>3.4708853887887988E-3</v>
      </c>
      <c r="P332">
        <f>Verdeelsleutels_absoluut!N332/Verdeelsleutels_absoluut!N$2</f>
        <v>6.4895032285278557E-5</v>
      </c>
      <c r="Q332">
        <f>Verdeelsleutels_absoluut!O332/Verdeelsleutels_absoluut!O$2</f>
        <v>3.6569285316611481E-3</v>
      </c>
      <c r="R332">
        <f>Verdeelsleutels_absoluut!P332/Verdeelsleutels_absoluut!P$2</f>
        <v>1.99884277523539E-3</v>
      </c>
      <c r="S332">
        <f>Verdeelsleutels_absoluut!Q332/Verdeelsleutels_absoluut!Q$2</f>
        <v>4.7899602433299803E-5</v>
      </c>
      <c r="T332">
        <f>Verdeelsleutels_absoluut!R332/Verdeelsleutels_absoluut!R$2</f>
        <v>2.4658573596358117E-3</v>
      </c>
      <c r="U332">
        <f>Verdeelsleutels_absoluut!S332/Verdeelsleutels_absoluut!S$2</f>
        <v>2.0535989321285552E-4</v>
      </c>
      <c r="V332">
        <f>Verdeelsleutels_absoluut!T332/Verdeelsleutels_absoluut!T$2</f>
        <v>2.828556216168249E-4</v>
      </c>
      <c r="W332">
        <f>Verdeelsleutels_absoluut!U332/Verdeelsleutels_absoluut!U$2</f>
        <v>1.9364068193134846E-3</v>
      </c>
      <c r="X332">
        <f t="shared" si="21"/>
        <v>1.0006509257993817E-3</v>
      </c>
      <c r="Y332">
        <f t="shared" si="24"/>
        <v>2.5944174893164414E-3</v>
      </c>
      <c r="Z332">
        <v>0</v>
      </c>
    </row>
    <row r="333" spans="2:26">
      <c r="B333" t="str">
        <f>INDEX('ETLocal datasets'!B:C,MATCH(C333,'ETLocal datasets'!C:C,0),1)</f>
        <v>GM1705</v>
      </c>
      <c r="C333" t="str">
        <f>'ETLocal datasets'!C319</f>
        <v>Lingewaard</v>
      </c>
      <c r="D333">
        <f>Verdeelsleutels_absoluut!D333/Verdeelsleutels_absoluut!D$2</f>
        <v>2.6891888474839636E-3</v>
      </c>
      <c r="E333">
        <f>Verdeelsleutels_absoluut!E333/Verdeelsleutels_absoluut!E$2</f>
        <v>1.5511962070171089E-3</v>
      </c>
      <c r="F333">
        <f>Verdeelsleutels_absoluut!F333/Verdeelsleutels_absoluut!F$2</f>
        <v>1.5990883546627504E-3</v>
      </c>
      <c r="G333">
        <f>Verdeelsleutels_absoluut!G333/Verdeelsleutels_absoluut!G$2</f>
        <v>6.2210450122509578E-4</v>
      </c>
      <c r="H333">
        <f>Verdeelsleutels_absoluut!H333/Verdeelsleutels_absoluut!H$2</f>
        <v>1.3953695686114065E-3</v>
      </c>
      <c r="I333">
        <f>Verdeelsleutels_absoluut!I333/Verdeelsleutels_absoluut!I$2</f>
        <v>4.9882566813630122E-4</v>
      </c>
      <c r="J333">
        <f t="shared" si="22"/>
        <v>7.4582691200690543E-4</v>
      </c>
      <c r="K333">
        <f t="shared" si="23"/>
        <v>5.3087816473938775E-4</v>
      </c>
      <c r="L333">
        <f>Verdeelsleutels_absoluut!J333/Verdeelsleutels_absoluut!J$2</f>
        <v>3.0016114184050692E-3</v>
      </c>
      <c r="M333">
        <f>Verdeelsleutels_absoluut!K333/Verdeelsleutels_absoluut!K$2</f>
        <v>2.3953947627088909E-4</v>
      </c>
      <c r="N333">
        <f>Verdeelsleutels_absoluut!L333/Verdeelsleutels_absoluut!L$2</f>
        <v>1.5210055230111079E-3</v>
      </c>
      <c r="O333">
        <f>Verdeelsleutels_absoluut!M333/Verdeelsleutels_absoluut!M$2</f>
        <v>2.0390669122490237E-3</v>
      </c>
      <c r="P333">
        <f>Verdeelsleutels_absoluut!N333/Verdeelsleutels_absoluut!N$2</f>
        <v>2.0766410331289138E-3</v>
      </c>
      <c r="Q333">
        <f>Verdeelsleutels_absoluut!O333/Verdeelsleutels_absoluut!O$2</f>
        <v>2.6079057637647612E-4</v>
      </c>
      <c r="R333">
        <f>Verdeelsleutels_absoluut!P333/Verdeelsleutels_absoluut!P$2</f>
        <v>3.7872810478144231E-4</v>
      </c>
      <c r="S333">
        <f>Verdeelsleutels_absoluut!Q333/Verdeelsleutels_absoluut!Q$2</f>
        <v>3.0336414874423208E-4</v>
      </c>
      <c r="T333">
        <f>Verdeelsleutels_absoluut!R333/Verdeelsleutels_absoluut!R$2</f>
        <v>4.7420333839150229E-4</v>
      </c>
      <c r="U333">
        <f>Verdeelsleutels_absoluut!S333/Verdeelsleutels_absoluut!S$2</f>
        <v>2.5296605027583566E-3</v>
      </c>
      <c r="V333">
        <f>Verdeelsleutels_absoluut!T333/Verdeelsleutels_absoluut!T$2</f>
        <v>1.6361256544502618E-3</v>
      </c>
      <c r="W333">
        <f>Verdeelsleutels_absoluut!U333/Verdeelsleutels_absoluut!U$2</f>
        <v>2.6003177287923936E-3</v>
      </c>
      <c r="X333">
        <f t="shared" si="21"/>
        <v>2.3384793809606537E-3</v>
      </c>
      <c r="Y333">
        <f t="shared" si="24"/>
        <v>1.0918660982101472E-3</v>
      </c>
      <c r="Z333">
        <v>0</v>
      </c>
    </row>
    <row r="334" spans="2:26">
      <c r="B334" t="str">
        <f>INDEX('ETLocal datasets'!B:C,MATCH(C334,'ETLocal datasets'!C:C,0),1)</f>
        <v>GM1706</v>
      </c>
      <c r="C334" t="str">
        <f>'ETLocal datasets'!C320</f>
        <v>Cranendonck</v>
      </c>
      <c r="D334">
        <f>Verdeelsleutels_absoluut!D334/Verdeelsleutels_absoluut!D$2</f>
        <v>1.1827223247460402E-3</v>
      </c>
      <c r="E334">
        <f>Verdeelsleutels_absoluut!E334/Verdeelsleutels_absoluut!E$2</f>
        <v>1.6907031514743162E-3</v>
      </c>
      <c r="F334">
        <f>Verdeelsleutels_absoluut!F334/Verdeelsleutels_absoluut!F$2</f>
        <v>4.9448651195532658E-4</v>
      </c>
      <c r="G334">
        <f>Verdeelsleutels_absoluut!G334/Verdeelsleutels_absoluut!G$2</f>
        <v>1.3262108841775827E-3</v>
      </c>
      <c r="H334">
        <f>Verdeelsleutels_absoluut!H334/Verdeelsleutels_absoluut!H$2</f>
        <v>3.9272173556505413E-3</v>
      </c>
      <c r="I334">
        <f>Verdeelsleutels_absoluut!I334/Verdeelsleutels_absoluut!I$2</f>
        <v>1.6703478417925299E-4</v>
      </c>
      <c r="J334">
        <f t="shared" si="22"/>
        <v>1.7423719196132561E-3</v>
      </c>
      <c r="K334">
        <f t="shared" si="23"/>
        <v>4.684205701788187E-4</v>
      </c>
      <c r="L334">
        <f>Verdeelsleutels_absoluut!J334/Verdeelsleutels_absoluut!J$2</f>
        <v>2.2918640259345147E-3</v>
      </c>
      <c r="M334">
        <f>Verdeelsleutels_absoluut!K334/Verdeelsleutels_absoluut!K$2</f>
        <v>7.8155949119832846E-4</v>
      </c>
      <c r="N334">
        <f>Verdeelsleutels_absoluut!L334/Verdeelsleutels_absoluut!L$2</f>
        <v>2.4447849862179417E-3</v>
      </c>
      <c r="O334">
        <f>Verdeelsleutels_absoluut!M334/Verdeelsleutels_absoluut!M$2</f>
        <v>1.6603191765746984E-3</v>
      </c>
      <c r="P334">
        <f>Verdeelsleutels_absoluut!N334/Verdeelsleutels_absoluut!N$2</f>
        <v>6.1650280671014638E-4</v>
      </c>
      <c r="Q334">
        <f>Verdeelsleutels_absoluut!O334/Verdeelsleutels_absoluut!O$2</f>
        <v>5.6260438948633048E-3</v>
      </c>
      <c r="R334">
        <f>Verdeelsleutels_absoluut!P334/Verdeelsleutels_absoluut!P$2</f>
        <v>6.2174530534953448E-3</v>
      </c>
      <c r="S334">
        <f>Verdeelsleutels_absoluut!Q334/Verdeelsleutels_absoluut!Q$2</f>
        <v>2.3470805192316903E-3</v>
      </c>
      <c r="T334">
        <f>Verdeelsleutels_absoluut!R334/Verdeelsleutels_absoluut!R$2</f>
        <v>3.7936267071320183E-4</v>
      </c>
      <c r="U334">
        <f>Verdeelsleutels_absoluut!S334/Verdeelsleutels_absoluut!S$2</f>
        <v>1.474857414892326E-3</v>
      </c>
      <c r="V334">
        <f>Verdeelsleutels_absoluut!T334/Verdeelsleutels_absoluut!T$2</f>
        <v>1.7137722956784098E-3</v>
      </c>
      <c r="W334">
        <f>Verdeelsleutels_absoluut!U334/Verdeelsleutels_absoluut!U$2</f>
        <v>2.0549623388632899E-3</v>
      </c>
      <c r="X334">
        <f t="shared" ref="X334:X387" si="25">(0.5*W334)+(0.5*P334)</f>
        <v>1.3357325727867181E-3</v>
      </c>
      <c r="Y334">
        <f t="shared" si="24"/>
        <v>3.9099193660326699E-3</v>
      </c>
      <c r="Z334">
        <v>0</v>
      </c>
    </row>
    <row r="335" spans="2:26">
      <c r="B335" t="str">
        <f>INDEX('ETLocal datasets'!B:C,MATCH(C335,'ETLocal datasets'!C:C,0),1)</f>
        <v>GM1708</v>
      </c>
      <c r="C335" t="str">
        <f>'ETLocal datasets'!C321</f>
        <v>Steenwijkerland</v>
      </c>
      <c r="D335">
        <f>Verdeelsleutels_absoluut!D335/Verdeelsleutels_absoluut!D$2</f>
        <v>2.542505819439384E-3</v>
      </c>
      <c r="E335">
        <f>Verdeelsleutels_absoluut!E335/Verdeelsleutels_absoluut!E$2</f>
        <v>8.6221568638816266E-3</v>
      </c>
      <c r="F335">
        <f>Verdeelsleutels_absoluut!F335/Verdeelsleutels_absoluut!F$2</f>
        <v>1.282615524466201E-2</v>
      </c>
      <c r="G335">
        <f>Verdeelsleutels_absoluut!G335/Verdeelsleutels_absoluut!G$2</f>
        <v>1.2580815012386601E-2</v>
      </c>
      <c r="H335">
        <f>Verdeelsleutels_absoluut!H335/Verdeelsleutels_absoluut!H$2</f>
        <v>1.4131824541626498E-3</v>
      </c>
      <c r="I335">
        <f>Verdeelsleutels_absoluut!I335/Verdeelsleutels_absoluut!I$2</f>
        <v>2.8151547607692248E-3</v>
      </c>
      <c r="J335">
        <f t="shared" si="22"/>
        <v>1.0793993803070768E-2</v>
      </c>
      <c r="K335">
        <f t="shared" si="23"/>
        <v>5.3542264261897433E-3</v>
      </c>
      <c r="L335">
        <f>Verdeelsleutels_absoluut!J335/Verdeelsleutels_absoluut!J$2</f>
        <v>1.7197335078469667E-3</v>
      </c>
      <c r="M335">
        <f>Verdeelsleutels_absoluut!K335/Verdeelsleutels_absoluut!K$2</f>
        <v>1.9467125437076945E-3</v>
      </c>
      <c r="N335">
        <f>Verdeelsleutels_absoluut!L335/Verdeelsleutels_absoluut!L$2</f>
        <v>5.9720024457714967E-3</v>
      </c>
      <c r="O335">
        <f>Verdeelsleutels_absoluut!M335/Verdeelsleutels_absoluut!M$2</f>
        <v>8.4961121343709329E-3</v>
      </c>
      <c r="P335">
        <f>Verdeelsleutels_absoluut!N335/Verdeelsleutels_absoluut!N$2</f>
        <v>2.4011161945553068E-3</v>
      </c>
      <c r="Q335">
        <f>Verdeelsleutels_absoluut!O335/Verdeelsleutels_absoluut!O$2</f>
        <v>6.7336712866645177E-3</v>
      </c>
      <c r="R335">
        <f>Verdeelsleutels_absoluut!P335/Verdeelsleutels_absoluut!P$2</f>
        <v>2.7247383093998213E-3</v>
      </c>
      <c r="S335">
        <f>Verdeelsleutels_absoluut!Q335/Verdeelsleutels_absoluut!Q$2</f>
        <v>7.5665405310469253E-2</v>
      </c>
      <c r="T335">
        <f>Verdeelsleutels_absoluut!R335/Verdeelsleutels_absoluut!R$2</f>
        <v>2.0864946889226099E-3</v>
      </c>
      <c r="U335">
        <f>Verdeelsleutels_absoluut!S335/Verdeelsleutels_absoluut!S$2</f>
        <v>3.0878660306733006E-2</v>
      </c>
      <c r="V335">
        <f>Verdeelsleutels_absoluut!T335/Verdeelsleutels_absoluut!T$2</f>
        <v>4.4752196290709027E-2</v>
      </c>
      <c r="W335">
        <f>Verdeelsleutels_absoluut!U335/Verdeelsleutels_absoluut!U$2</f>
        <v>4.979331821091817E-3</v>
      </c>
      <c r="X335">
        <f t="shared" si="25"/>
        <v>3.6902240078235619E-3</v>
      </c>
      <c r="Y335">
        <f t="shared" si="24"/>
        <v>5.516292375128135E-3</v>
      </c>
      <c r="Z335">
        <v>0</v>
      </c>
    </row>
    <row r="336" spans="2:26">
      <c r="B336" t="str">
        <f>INDEX('ETLocal datasets'!B:C,MATCH(C336,'ETLocal datasets'!C:C,0),1)</f>
        <v>GM1709</v>
      </c>
      <c r="C336" t="str">
        <f>'ETLocal datasets'!C322</f>
        <v>Moerdijk</v>
      </c>
      <c r="D336">
        <f>Verdeelsleutels_absoluut!D336/Verdeelsleutels_absoluut!D$2</f>
        <v>2.1386790530791774E-3</v>
      </c>
      <c r="E336">
        <f>Verdeelsleutels_absoluut!E336/Verdeelsleutels_absoluut!E$2</f>
        <v>5.4183773397066199E-3</v>
      </c>
      <c r="F336">
        <f>Verdeelsleutels_absoluut!F336/Verdeelsleutels_absoluut!F$2</f>
        <v>1.0462462916071057E-3</v>
      </c>
      <c r="G336">
        <f>Verdeelsleutels_absoluut!G336/Verdeelsleutels_absoluut!G$2</f>
        <v>1.443972985004137E-3</v>
      </c>
      <c r="H336">
        <f>Verdeelsleutels_absoluut!H336/Verdeelsleutels_absoluut!H$2</f>
        <v>2.0957947968480704E-3</v>
      </c>
      <c r="I336">
        <f>Verdeelsleutels_absoluut!I336/Verdeelsleutels_absoluut!I$2</f>
        <v>4.0596051460612473E-3</v>
      </c>
      <c r="J336">
        <f t="shared" si="22"/>
        <v>1.5482644748991664E-3</v>
      </c>
      <c r="K336">
        <f t="shared" si="23"/>
        <v>3.3795407841863984E-3</v>
      </c>
      <c r="L336">
        <f>Verdeelsleutels_absoluut!J336/Verdeelsleutels_absoluut!J$2</f>
        <v>1.3315715668021312E-2</v>
      </c>
      <c r="M336">
        <f>Verdeelsleutels_absoluut!K336/Verdeelsleutels_absoluut!K$2</f>
        <v>2.4154665188240033E-2</v>
      </c>
      <c r="N336">
        <f>Verdeelsleutels_absoluut!L336/Verdeelsleutels_absoluut!L$2</f>
        <v>8.1745207451487858E-3</v>
      </c>
      <c r="O336">
        <f>Verdeelsleutels_absoluut!M336/Verdeelsleutels_absoluut!M$2</f>
        <v>5.1848642209489978E-3</v>
      </c>
      <c r="P336">
        <f>Verdeelsleutels_absoluut!N336/Verdeelsleutels_absoluut!N$2</f>
        <v>5.3213926473928419E-3</v>
      </c>
      <c r="Q336">
        <f>Verdeelsleutels_absoluut!O336/Verdeelsleutels_absoluut!O$2</f>
        <v>1.2072552524394174E-3</v>
      </c>
      <c r="R336">
        <f>Verdeelsleutels_absoluut!P336/Verdeelsleutels_absoluut!P$2</f>
        <v>1.7884382725790333E-4</v>
      </c>
      <c r="S336">
        <f>Verdeelsleutels_absoluut!Q336/Verdeelsleutels_absoluut!Q$2</f>
        <v>2.6185115996870561E-3</v>
      </c>
      <c r="T336">
        <f>Verdeelsleutels_absoluut!R336/Verdeelsleutels_absoluut!R$2</f>
        <v>2.6555386949924128E-3</v>
      </c>
      <c r="U336">
        <f>Verdeelsleutels_absoluut!S336/Verdeelsleutels_absoluut!S$2</f>
        <v>3.2110819666010138E-3</v>
      </c>
      <c r="V336">
        <f>Verdeelsleutels_absoluut!T336/Verdeelsleutels_absoluut!T$2</f>
        <v>2.9727571213062384E-3</v>
      </c>
      <c r="W336">
        <f>Verdeelsleutels_absoluut!U336/Verdeelsleutels_absoluut!U$2</f>
        <v>3.7858729242904454E-3</v>
      </c>
      <c r="X336">
        <f t="shared" si="25"/>
        <v>4.5536327858416437E-3</v>
      </c>
      <c r="Y336">
        <f t="shared" si="24"/>
        <v>2.5458062658003078E-3</v>
      </c>
      <c r="Z336">
        <v>0</v>
      </c>
    </row>
    <row r="337" spans="2:26">
      <c r="B337" t="str">
        <f>INDEX('ETLocal datasets'!B:C,MATCH(C337,'ETLocal datasets'!C:C,0),1)</f>
        <v>GM1711</v>
      </c>
      <c r="C337" t="str">
        <f>'ETLocal datasets'!C323</f>
        <v>Echt-Susteren</v>
      </c>
      <c r="D337">
        <f>Verdeelsleutels_absoluut!D337/Verdeelsleutels_absoluut!D$2</f>
        <v>1.8306736257492769E-3</v>
      </c>
      <c r="E337">
        <f>Verdeelsleutels_absoluut!E337/Verdeelsleutels_absoluut!E$2</f>
        <v>3.1809392911526049E-3</v>
      </c>
      <c r="F337">
        <f>Verdeelsleutels_absoluut!F337/Verdeelsleutels_absoluut!F$2</f>
        <v>1.3206343853898292E-3</v>
      </c>
      <c r="G337">
        <f>Verdeelsleutels_absoluut!G337/Verdeelsleutels_absoluut!G$2</f>
        <v>1.8317863955795437E-3</v>
      </c>
      <c r="H337">
        <f>Verdeelsleutels_absoluut!H337/Verdeelsleutels_absoluut!H$2</f>
        <v>4.1868341174630033E-3</v>
      </c>
      <c r="I337">
        <f>Verdeelsleutels_absoluut!I337/Verdeelsleutels_absoluut!I$2</f>
        <v>1.4631731554645218E-3</v>
      </c>
      <c r="J337">
        <f t="shared" si="22"/>
        <v>2.2085940310808973E-3</v>
      </c>
      <c r="K337">
        <f t="shared" si="23"/>
        <v>1.5590125978944274E-3</v>
      </c>
      <c r="L337">
        <f>Verdeelsleutels_absoluut!J337/Verdeelsleutels_absoluut!J$2</f>
        <v>5.2357670672674387E-3</v>
      </c>
      <c r="M337">
        <f>Verdeelsleutels_absoluut!K337/Verdeelsleutels_absoluut!K$2</f>
        <v>5.3927770092323472E-3</v>
      </c>
      <c r="N337">
        <f>Verdeelsleutels_absoluut!L337/Verdeelsleutels_absoluut!L$2</f>
        <v>4.3536550770525984E-3</v>
      </c>
      <c r="O337">
        <f>Verdeelsleutels_absoluut!M337/Verdeelsleutels_absoluut!M$2</f>
        <v>3.1806760848305496E-3</v>
      </c>
      <c r="P337">
        <f>Verdeelsleutels_absoluut!N337/Verdeelsleutels_absoluut!N$2</f>
        <v>1.0383205165644569E-3</v>
      </c>
      <c r="Q337">
        <f>Verdeelsleutels_absoluut!O337/Verdeelsleutels_absoluut!O$2</f>
        <v>4.2664166202713398E-3</v>
      </c>
      <c r="R337">
        <f>Verdeelsleutels_absoluut!P337/Verdeelsleutels_absoluut!P$2</f>
        <v>5.2601125664089215E-5</v>
      </c>
      <c r="S337">
        <f>Verdeelsleutels_absoluut!Q337/Verdeelsleutels_absoluut!Q$2</f>
        <v>3.1933068288866533E-5</v>
      </c>
      <c r="T337">
        <f>Verdeelsleutels_absoluut!R337/Verdeelsleutels_absoluut!R$2</f>
        <v>7.5872534142640367E-4</v>
      </c>
      <c r="U337">
        <f>Verdeelsleutels_absoluut!S337/Verdeelsleutels_absoluut!S$2</f>
        <v>7.1875962624499436E-4</v>
      </c>
      <c r="V337">
        <f>Verdeelsleutels_absoluut!T337/Verdeelsleutels_absoluut!T$2</f>
        <v>4.8251841334634839E-4</v>
      </c>
      <c r="W337">
        <f>Verdeelsleutels_absoluut!U337/Verdeelsleutels_absoluut!U$2</f>
        <v>3.3511693526078264E-3</v>
      </c>
      <c r="X337">
        <f t="shared" si="25"/>
        <v>2.1947449345861418E-3</v>
      </c>
      <c r="Y337">
        <f t="shared" si="24"/>
        <v>3.4377479459972602E-3</v>
      </c>
      <c r="Z337">
        <v>0</v>
      </c>
    </row>
    <row r="338" spans="2:26">
      <c r="B338" t="str">
        <f>INDEX('ETLocal datasets'!B:C,MATCH(C338,'ETLocal datasets'!C:C,0),1)</f>
        <v>GM1714</v>
      </c>
      <c r="C338" t="str">
        <f>'ETLocal datasets'!C324</f>
        <v>Sluis</v>
      </c>
      <c r="D338">
        <f>Verdeelsleutels_absoluut!D338/Verdeelsleutels_absoluut!D$2</f>
        <v>1.3531870981658952E-3</v>
      </c>
      <c r="E338">
        <f>Verdeelsleutels_absoluut!E338/Verdeelsleutels_absoluut!E$2</f>
        <v>1.2057007841822762E-2</v>
      </c>
      <c r="F338">
        <f>Verdeelsleutels_absoluut!F338/Verdeelsleutels_absoluut!F$2</f>
        <v>1.5349703757094185E-3</v>
      </c>
      <c r="G338">
        <f>Verdeelsleutels_absoluut!G338/Verdeelsleutels_absoluut!G$2</f>
        <v>1.619691302991404E-3</v>
      </c>
      <c r="H338">
        <f>Verdeelsleutels_absoluut!H338/Verdeelsleutels_absoluut!H$2</f>
        <v>1.1973321939534685E-3</v>
      </c>
      <c r="I338">
        <f>Verdeelsleutels_absoluut!I338/Verdeelsleutels_absoluut!I$2</f>
        <v>3.0454462363645098E-3</v>
      </c>
      <c r="J338">
        <f t="shared" si="22"/>
        <v>1.5521138455453342E-3</v>
      </c>
      <c r="K338">
        <f t="shared" si="23"/>
        <v>2.6747499536875019E-3</v>
      </c>
      <c r="L338">
        <f>Verdeelsleutels_absoluut!J338/Verdeelsleutels_absoluut!J$2</f>
        <v>3.9568253016441339E-2</v>
      </c>
      <c r="M338">
        <f>Verdeelsleutels_absoluut!K338/Verdeelsleutels_absoluut!K$2</f>
        <v>3.0239793883714651E-2</v>
      </c>
      <c r="N338">
        <f>Verdeelsleutels_absoluut!L338/Verdeelsleutels_absoluut!L$2</f>
        <v>1.8689984725406703E-2</v>
      </c>
      <c r="O338">
        <f>Verdeelsleutels_absoluut!M338/Verdeelsleutels_absoluut!M$2</f>
        <v>1.0917951256463193E-2</v>
      </c>
      <c r="P338">
        <f>Verdeelsleutels_absoluut!N338/Verdeelsleutels_absoluut!N$2</f>
        <v>3.4394367111197639E-3</v>
      </c>
      <c r="Q338">
        <f>Verdeelsleutels_absoluut!O338/Verdeelsleutels_absoluut!O$2</f>
        <v>4.3660444809095437E-4</v>
      </c>
      <c r="R338">
        <f>Verdeelsleutels_absoluut!P338/Verdeelsleutels_absoluut!P$2</f>
        <v>3.2297091157750778E-3</v>
      </c>
      <c r="S338">
        <f>Verdeelsleutels_absoluut!Q338/Verdeelsleutels_absoluut!Q$2</f>
        <v>3.4807044434864523E-3</v>
      </c>
      <c r="T338">
        <f>Verdeelsleutels_absoluut!R338/Verdeelsleutels_absoluut!R$2</f>
        <v>2.9400606980273143E-3</v>
      </c>
      <c r="U338">
        <f>Verdeelsleutels_absoluut!S338/Verdeelsleutels_absoluut!S$2</f>
        <v>3.4257764004144535E-3</v>
      </c>
      <c r="V338">
        <f>Verdeelsleutels_absoluut!T338/Verdeelsleutels_absoluut!T$2</f>
        <v>3.4164522140385126E-3</v>
      </c>
      <c r="W338">
        <f>Verdeelsleutels_absoluut!U338/Verdeelsleutels_absoluut!U$2</f>
        <v>6.4889387700260035E-3</v>
      </c>
      <c r="X338">
        <f t="shared" si="25"/>
        <v>4.9641877405728835E-3</v>
      </c>
      <c r="Y338">
        <f t="shared" si="24"/>
        <v>2.2476377650837262E-3</v>
      </c>
      <c r="Z338">
        <v>0</v>
      </c>
    </row>
    <row r="339" spans="2:26">
      <c r="B339" t="str">
        <f>INDEX('ETLocal datasets'!B:C,MATCH(C339,'ETLocal datasets'!C:C,0),1)</f>
        <v>GM1719</v>
      </c>
      <c r="C339" t="str">
        <f>'ETLocal datasets'!C325</f>
        <v>Drimmelen</v>
      </c>
      <c r="D339">
        <f>Verdeelsleutels_absoluut!D339/Verdeelsleutels_absoluut!D$2</f>
        <v>1.5709839098265652E-3</v>
      </c>
      <c r="E339">
        <f>Verdeelsleutels_absoluut!E339/Verdeelsleutels_absoluut!E$2</f>
        <v>3.2605775683634216E-3</v>
      </c>
      <c r="F339">
        <f>Verdeelsleutels_absoluut!F339/Verdeelsleutels_absoluut!F$2</f>
        <v>1.8814034431062188E-3</v>
      </c>
      <c r="G339">
        <f>Verdeelsleutels_absoluut!G339/Verdeelsleutels_absoluut!G$2</f>
        <v>2.1795236985438192E-3</v>
      </c>
      <c r="H339">
        <f>Verdeelsleutels_absoluut!H339/Verdeelsleutels_absoluut!H$2</f>
        <v>2.4105428424480903E-3</v>
      </c>
      <c r="I339">
        <f>Verdeelsleutels_absoluut!I339/Verdeelsleutels_absoluut!I$2</f>
        <v>2.4842402938896604E-3</v>
      </c>
      <c r="J339">
        <f t="shared" si="22"/>
        <v>2.2164867615685024E-3</v>
      </c>
      <c r="K339">
        <f t="shared" si="23"/>
        <v>2.4050139790997415E-3</v>
      </c>
      <c r="L339">
        <f>Verdeelsleutels_absoluut!J339/Verdeelsleutels_absoluut!J$2</f>
        <v>3.9025662980929502E-3</v>
      </c>
      <c r="M339">
        <f>Verdeelsleutels_absoluut!K339/Verdeelsleutels_absoluut!K$2</f>
        <v>9.609002190877609E-3</v>
      </c>
      <c r="N339">
        <f>Verdeelsleutels_absoluut!L339/Verdeelsleutels_absoluut!L$2</f>
        <v>4.1299937931896244E-3</v>
      </c>
      <c r="O339">
        <f>Verdeelsleutels_absoluut!M339/Verdeelsleutels_absoluut!M$2</f>
        <v>3.0170141352947725E-3</v>
      </c>
      <c r="P339">
        <f>Verdeelsleutels_absoluut!N339/Verdeelsleutels_absoluut!N$2</f>
        <v>8.1118790356598202E-4</v>
      </c>
      <c r="Q339">
        <f>Verdeelsleutels_absoluut!O339/Verdeelsleutels_absoluut!O$2</f>
        <v>2.1419990037213938E-3</v>
      </c>
      <c r="R339">
        <f>Verdeelsleutels_absoluut!P339/Verdeelsleutels_absoluut!P$2</f>
        <v>0</v>
      </c>
      <c r="S339">
        <f>Verdeelsleutels_absoluut!Q339/Verdeelsleutels_absoluut!Q$2</f>
        <v>1.5918634541999967E-2</v>
      </c>
      <c r="T339">
        <f>Verdeelsleutels_absoluut!R339/Verdeelsleutels_absoluut!R$2</f>
        <v>1.9916540212443095E-3</v>
      </c>
      <c r="U339">
        <f>Verdeelsleutels_absoluut!S339/Verdeelsleutels_absoluut!S$2</f>
        <v>1.0239991038841023E-2</v>
      </c>
      <c r="V339">
        <f>Verdeelsleutels_absoluut!T339/Verdeelsleutels_absoluut!T$2</f>
        <v>1.1730189014109504E-2</v>
      </c>
      <c r="W339">
        <f>Verdeelsleutels_absoluut!U339/Verdeelsleutels_absoluut!U$2</f>
        <v>2.2367474688396575E-3</v>
      </c>
      <c r="X339">
        <f t="shared" si="25"/>
        <v>1.5239676862028198E-3</v>
      </c>
      <c r="Y339">
        <f t="shared" si="24"/>
        <v>1.8947864767139642E-3</v>
      </c>
      <c r="Z339">
        <v>0</v>
      </c>
    </row>
    <row r="340" spans="2:26">
      <c r="B340" t="str">
        <f>INDEX('ETLocal datasets'!B:C,MATCH(C340,'ETLocal datasets'!C:C,0),1)</f>
        <v>GM1721</v>
      </c>
      <c r="C340" t="str">
        <f>'ETLocal datasets'!C326</f>
        <v>Bernheze</v>
      </c>
      <c r="D340">
        <f>Verdeelsleutels_absoluut!D340/Verdeelsleutels_absoluut!D$2</f>
        <v>1.7825315037243892E-3</v>
      </c>
      <c r="E340">
        <f>Verdeelsleutels_absoluut!E340/Verdeelsleutels_absoluut!E$2</f>
        <v>2.7578379703464334E-3</v>
      </c>
      <c r="F340">
        <f>Verdeelsleutels_absoluut!F340/Verdeelsleutels_absoluut!F$2</f>
        <v>1.2301759684586345E-3</v>
      </c>
      <c r="G340">
        <f>Verdeelsleutels_absoluut!G340/Verdeelsleutels_absoluut!G$2</f>
        <v>3.579721242926567E-3</v>
      </c>
      <c r="H340">
        <f>Verdeelsleutels_absoluut!H340/Verdeelsleutels_absoluut!H$2</f>
        <v>3.2406233091360197E-2</v>
      </c>
      <c r="I340">
        <f>Verdeelsleutels_absoluut!I340/Verdeelsleutels_absoluut!I$2</f>
        <v>2.0184710157582161E-2</v>
      </c>
      <c r="J340">
        <f t="shared" si="22"/>
        <v>8.1919631386759475E-3</v>
      </c>
      <c r="K340">
        <f t="shared" si="23"/>
        <v>1.5867413039771707E-2</v>
      </c>
      <c r="L340">
        <f>Verdeelsleutels_absoluut!J340/Verdeelsleutels_absoluut!J$2</f>
        <v>1.7464691365215491E-3</v>
      </c>
      <c r="M340">
        <f>Verdeelsleutels_absoluut!K340/Verdeelsleutels_absoluut!K$2</f>
        <v>8.6746330337823352E-4</v>
      </c>
      <c r="N340">
        <f>Verdeelsleutels_absoluut!L340/Verdeelsleutels_absoluut!L$2</f>
        <v>3.7208593221601774E-3</v>
      </c>
      <c r="O340">
        <f>Verdeelsleutels_absoluut!M340/Verdeelsleutels_absoluut!M$2</f>
        <v>2.9566470227610844E-3</v>
      </c>
      <c r="P340">
        <f>Verdeelsleutels_absoluut!N340/Verdeelsleutels_absoluut!N$2</f>
        <v>6.4895032285278566E-4</v>
      </c>
      <c r="Q340">
        <f>Verdeelsleutels_absoluut!O340/Verdeelsleutels_absoluut!O$2</f>
        <v>2.8862777273126849E-3</v>
      </c>
      <c r="R340">
        <f>Verdeelsleutels_absoluut!P340/Verdeelsleutels_absoluut!P$2</f>
        <v>7.8901688496133817E-4</v>
      </c>
      <c r="S340">
        <f>Verdeelsleutels_absoluut!Q340/Verdeelsleutels_absoluut!Q$2</f>
        <v>6.3866136577733065E-5</v>
      </c>
      <c r="T340">
        <f>Verdeelsleutels_absoluut!R340/Verdeelsleutels_absoluut!R$2</f>
        <v>6.6388467374810321E-4</v>
      </c>
      <c r="U340">
        <f>Verdeelsleutels_absoluut!S340/Verdeelsleutels_absoluut!S$2</f>
        <v>5.6007243603506049E-4</v>
      </c>
      <c r="V340">
        <f>Verdeelsleutels_absoluut!T340/Verdeelsleutels_absoluut!T$2</f>
        <v>3.9377939479989349E-4</v>
      </c>
      <c r="W340">
        <f>Verdeelsleutels_absoluut!U340/Verdeelsleutels_absoluut!U$2</f>
        <v>3.1140583135082158E-3</v>
      </c>
      <c r="X340">
        <f t="shared" si="25"/>
        <v>1.8815043181805006E-3</v>
      </c>
      <c r="Y340">
        <f t="shared" si="24"/>
        <v>2.4843683636598113E-3</v>
      </c>
      <c r="Z340">
        <v>0</v>
      </c>
    </row>
    <row r="341" spans="2:26">
      <c r="B341" t="str">
        <f>INDEX('ETLocal datasets'!B:C,MATCH(C341,'ETLocal datasets'!C:C,0),1)</f>
        <v>GM1722</v>
      </c>
      <c r="C341" t="str">
        <f>'ETLocal datasets'!C327</f>
        <v>Ferwerderadiel</v>
      </c>
      <c r="D341">
        <f>Verdeelsleutels_absoluut!D341/Verdeelsleutels_absoluut!D$2</f>
        <v>4.9617631774448608E-4</v>
      </c>
      <c r="E341">
        <f>Verdeelsleutels_absoluut!E341/Verdeelsleutels_absoluut!E$2</f>
        <v>4.2990758583854654E-3</v>
      </c>
      <c r="F341">
        <f>Verdeelsleutels_absoluut!F341/Verdeelsleutels_absoluut!F$2</f>
        <v>6.2177912824645902E-3</v>
      </c>
      <c r="G341">
        <f>Verdeelsleutels_absoluut!G341/Verdeelsleutels_absoluut!G$2</f>
        <v>5.4565161901309195E-3</v>
      </c>
      <c r="H341">
        <f>Verdeelsleutels_absoluut!H341/Verdeelsleutels_absoluut!H$2</f>
        <v>0</v>
      </c>
      <c r="I341">
        <f>Verdeelsleutels_absoluut!I341/Verdeelsleutels_absoluut!I$2</f>
        <v>5.8044071962833066E-3</v>
      </c>
      <c r="J341">
        <f t="shared" si="22"/>
        <v>4.583473599709972E-3</v>
      </c>
      <c r="K341">
        <f t="shared" si="23"/>
        <v>5.7139555346836859E-3</v>
      </c>
      <c r="L341">
        <f>Verdeelsleutels_absoluut!J341/Verdeelsleutels_absoluut!J$2</f>
        <v>3.801949624107803E-3</v>
      </c>
      <c r="M341">
        <f>Verdeelsleutels_absoluut!K341/Verdeelsleutels_absoluut!K$2</f>
        <v>1.7461601821953776E-3</v>
      </c>
      <c r="N341">
        <f>Verdeelsleutels_absoluut!L341/Verdeelsleutels_absoluut!L$2</f>
        <v>3.0895387231034493E-3</v>
      </c>
      <c r="O341">
        <f>Verdeelsleutels_absoluut!M341/Verdeelsleutels_absoluut!M$2</f>
        <v>3.5607653118945124E-3</v>
      </c>
      <c r="P341">
        <f>Verdeelsleutels_absoluut!N341/Verdeelsleutels_absoluut!N$2</f>
        <v>9.7342548427917843E-5</v>
      </c>
      <c r="Q341">
        <f>Verdeelsleutels_absoluut!O341/Verdeelsleutels_absoluut!O$2</f>
        <v>4.9813930319102176E-5</v>
      </c>
      <c r="R341">
        <f>Verdeelsleutels_absoluut!P341/Verdeelsleutels_absoluut!P$2</f>
        <v>0</v>
      </c>
      <c r="S341">
        <f>Verdeelsleutels_absoluut!Q341/Verdeelsleutels_absoluut!Q$2</f>
        <v>2.4205265762960834E-2</v>
      </c>
      <c r="T341">
        <f>Verdeelsleutels_absoluut!R341/Verdeelsleutels_absoluut!R$2</f>
        <v>0</v>
      </c>
      <c r="U341">
        <f>Verdeelsleutels_absoluut!S341/Verdeelsleutels_absoluut!S$2</f>
        <v>8.9611589765609687E-4</v>
      </c>
      <c r="V341">
        <f>Verdeelsleutels_absoluut!T341/Verdeelsleutels_absoluut!T$2</f>
        <v>8.9404561185553282E-3</v>
      </c>
      <c r="W341">
        <f>Verdeelsleutels_absoluut!U341/Verdeelsleutels_absoluut!U$2</f>
        <v>1.60445136457403E-3</v>
      </c>
      <c r="X341">
        <f t="shared" si="25"/>
        <v>8.5089695650097399E-4</v>
      </c>
      <c r="Y341">
        <f t="shared" si="24"/>
        <v>3.7024714079185092E-4</v>
      </c>
      <c r="Z341">
        <v>0</v>
      </c>
    </row>
    <row r="342" spans="2:26">
      <c r="B342" t="str">
        <f>INDEX('ETLocal datasets'!B:C,MATCH(C342,'ETLocal datasets'!C:C,0),1)</f>
        <v>GM1723</v>
      </c>
      <c r="C342" t="str">
        <f>'ETLocal datasets'!C328</f>
        <v>Alphen-Chaam</v>
      </c>
      <c r="D342">
        <f>Verdeelsleutels_absoluut!D342/Verdeelsleutels_absoluut!D$2</f>
        <v>5.8725288032522322E-4</v>
      </c>
      <c r="E342">
        <f>Verdeelsleutels_absoluut!E342/Verdeelsleutels_absoluut!E$2</f>
        <v>2.8221005125763361E-3</v>
      </c>
      <c r="F342">
        <f>Verdeelsleutels_absoluut!F342/Verdeelsleutels_absoluut!F$2</f>
        <v>1.5401331600548853E-3</v>
      </c>
      <c r="G342">
        <f>Verdeelsleutels_absoluut!G342/Verdeelsleutels_absoluut!G$2</f>
        <v>3.0729126205211866E-3</v>
      </c>
      <c r="H342">
        <f>Verdeelsleutels_absoluut!H342/Verdeelsleutels_absoluut!H$2</f>
        <v>4.5822640564421833E-3</v>
      </c>
      <c r="I342">
        <f>Verdeelsleutels_absoluut!I342/Verdeelsleutels_absoluut!I$2</f>
        <v>7.0782330198547547E-3</v>
      </c>
      <c r="J342">
        <f t="shared" si="22"/>
        <v>3.3144088502685461E-3</v>
      </c>
      <c r="K342">
        <f t="shared" si="23"/>
        <v>6.0368497160280272E-3</v>
      </c>
      <c r="L342">
        <f>Verdeelsleutels_absoluut!J342/Verdeelsleutels_absoluut!J$2</f>
        <v>1.0195345541887629E-3</v>
      </c>
      <c r="M342">
        <f>Verdeelsleutels_absoluut!K342/Verdeelsleutels_absoluut!K$2</f>
        <v>3.0076246241295219E-3</v>
      </c>
      <c r="N342">
        <f>Verdeelsleutels_absoluut!L342/Verdeelsleutels_absoluut!L$2</f>
        <v>3.6302386552287632E-3</v>
      </c>
      <c r="O342">
        <f>Verdeelsleutels_absoluut!M342/Verdeelsleutels_absoluut!M$2</f>
        <v>2.9298171949683339E-3</v>
      </c>
      <c r="P342">
        <f>Verdeelsleutels_absoluut!N342/Verdeelsleutels_absoluut!N$2</f>
        <v>0</v>
      </c>
      <c r="Q342">
        <f>Verdeelsleutels_absoluut!O342/Verdeelsleutels_absoluut!O$2</f>
        <v>5.4883230286869632E-3</v>
      </c>
      <c r="R342">
        <f>Verdeelsleutels_absoluut!P342/Verdeelsleutels_absoluut!P$2</f>
        <v>1.0625427384146021E-3</v>
      </c>
      <c r="S342">
        <f>Verdeelsleutels_absoluut!Q342/Verdeelsleutels_absoluut!Q$2</f>
        <v>1.1495904583991954E-3</v>
      </c>
      <c r="T342">
        <f>Verdeelsleutels_absoluut!R342/Verdeelsleutels_absoluut!R$2</f>
        <v>1.0432473444613049E-3</v>
      </c>
      <c r="U342">
        <f>Verdeelsleutels_absoluut!S342/Verdeelsleutels_absoluut!S$2</f>
        <v>3.4537800222162065E-4</v>
      </c>
      <c r="V342">
        <f>Verdeelsleutels_absoluut!T342/Verdeelsleutels_absoluut!T$2</f>
        <v>6.6554263909841154E-4</v>
      </c>
      <c r="W342">
        <f>Verdeelsleutels_absoluut!U342/Verdeelsleutels_absoluut!U$2</f>
        <v>1.6439698710906318E-3</v>
      </c>
      <c r="X342">
        <f t="shared" si="25"/>
        <v>8.2198493554531591E-4</v>
      </c>
      <c r="Y342">
        <f t="shared" si="24"/>
        <v>3.6217877914303041E-3</v>
      </c>
      <c r="Z342">
        <v>0</v>
      </c>
    </row>
    <row r="343" spans="2:26">
      <c r="B343" t="str">
        <f>INDEX('ETLocal datasets'!B:C,MATCH(C343,'ETLocal datasets'!C:C,0),1)</f>
        <v>GM1724</v>
      </c>
      <c r="C343" t="str">
        <f>'ETLocal datasets'!C329</f>
        <v>Bergeijk</v>
      </c>
      <c r="D343">
        <f>Verdeelsleutels_absoluut!D343/Verdeelsleutels_absoluut!D$2</f>
        <v>1.0699470893776432E-3</v>
      </c>
      <c r="E343">
        <f>Verdeelsleutels_absoluut!E343/Verdeelsleutels_absoluut!E$2</f>
        <v>2.6023049747910614E-3</v>
      </c>
      <c r="F343">
        <f>Verdeelsleutels_absoluut!F343/Verdeelsleutels_absoluut!F$2</f>
        <v>8.855564570358791E-4</v>
      </c>
      <c r="G343">
        <f>Verdeelsleutels_absoluut!G343/Verdeelsleutels_absoluut!G$2</f>
        <v>3.5279305807829515E-3</v>
      </c>
      <c r="H343">
        <f>Verdeelsleutels_absoluut!H343/Verdeelsleutels_absoluut!H$2</f>
        <v>4.5252789429366226E-3</v>
      </c>
      <c r="I343">
        <f>Verdeelsleutels_absoluut!I343/Verdeelsleutels_absoluut!I$2</f>
        <v>8.3503472524278227E-3</v>
      </c>
      <c r="J343">
        <f t="shared" si="22"/>
        <v>3.6875063187275393E-3</v>
      </c>
      <c r="K343">
        <f t="shared" si="23"/>
        <v>7.0965189178001566E-3</v>
      </c>
      <c r="L343">
        <f>Verdeelsleutels_absoluut!J343/Verdeelsleutels_absoluut!J$2</f>
        <v>1.6577283333092632E-3</v>
      </c>
      <c r="M343">
        <f>Verdeelsleutels_absoluut!K343/Verdeelsleutels_absoluut!K$2</f>
        <v>3.6355484512368662E-3</v>
      </c>
      <c r="N343">
        <f>Verdeelsleutels_absoluut!L343/Verdeelsleutels_absoluut!L$2</f>
        <v>3.6845243899822646E-3</v>
      </c>
      <c r="O343">
        <f>Verdeelsleutels_absoluut!M343/Verdeelsleutels_absoluut!M$2</f>
        <v>2.7581062970947322E-3</v>
      </c>
      <c r="P343">
        <f>Verdeelsleutels_absoluut!N343/Verdeelsleutels_absoluut!N$2</f>
        <v>5.1916025828222846E-4</v>
      </c>
      <c r="Q343">
        <f>Verdeelsleutels_absoluut!O343/Verdeelsleutels_absoluut!O$2</f>
        <v>7.8940428399800738E-3</v>
      </c>
      <c r="R343">
        <f>Verdeelsleutels_absoluut!P343/Verdeelsleutels_absoluut!P$2</f>
        <v>1.6832360212508549E-3</v>
      </c>
      <c r="S343">
        <f>Verdeelsleutels_absoluut!Q343/Verdeelsleutels_absoluut!Q$2</f>
        <v>4.1512988775526495E-4</v>
      </c>
      <c r="T343">
        <f>Verdeelsleutels_absoluut!R343/Verdeelsleutels_absoluut!R$2</f>
        <v>3.4142640364188165E-3</v>
      </c>
      <c r="U343">
        <f>Verdeelsleutels_absoluut!S343/Verdeelsleutels_absoluut!S$2</f>
        <v>3.6404708342278934E-4</v>
      </c>
      <c r="V343">
        <f>Verdeelsleutels_absoluut!T343/Verdeelsleutels_absoluut!T$2</f>
        <v>5.6016505457449645E-4</v>
      </c>
      <c r="W343">
        <f>Verdeelsleutels_absoluut!U343/Verdeelsleutels_absoluut!U$2</f>
        <v>2.2446511701429781E-3</v>
      </c>
      <c r="X343">
        <f t="shared" si="25"/>
        <v>1.3819057142126032E-3</v>
      </c>
      <c r="Y343">
        <f t="shared" si="24"/>
        <v>5.2891879896730856E-3</v>
      </c>
      <c r="Z343">
        <v>0</v>
      </c>
    </row>
    <row r="344" spans="2:26">
      <c r="B344" t="str">
        <f>INDEX('ETLocal datasets'!B:C,MATCH(C344,'ETLocal datasets'!C:C,0),1)</f>
        <v>GM1728</v>
      </c>
      <c r="C344" t="str">
        <f>'ETLocal datasets'!C330</f>
        <v>Bladel</v>
      </c>
      <c r="D344">
        <f>Verdeelsleutels_absoluut!D344/Verdeelsleutels_absoluut!D$2</f>
        <v>1.1673885959760939E-3</v>
      </c>
      <c r="E344">
        <f>Verdeelsleutels_absoluut!E344/Verdeelsleutels_absoluut!E$2</f>
        <v>1.7283819018155554E-3</v>
      </c>
      <c r="F344">
        <f>Verdeelsleutels_absoluut!F344/Verdeelsleutels_absoluut!F$2</f>
        <v>5.1174454461156099E-4</v>
      </c>
      <c r="G344">
        <f>Verdeelsleutels_absoluut!G344/Verdeelsleutels_absoluut!G$2</f>
        <v>2.678933654928683E-3</v>
      </c>
      <c r="H344">
        <f>Verdeelsleutels_absoluut!H344/Verdeelsleutels_absoluut!H$2</f>
        <v>1.0293349208563823E-2</v>
      </c>
      <c r="I344">
        <f>Verdeelsleutels_absoluut!I344/Verdeelsleutels_absoluut!I$2</f>
        <v>6.1272586260500209E-3</v>
      </c>
      <c r="J344">
        <f t="shared" si="22"/>
        <v>3.8972401435103054E-3</v>
      </c>
      <c r="K344">
        <f t="shared" si="23"/>
        <v>5.2306941335584726E-3</v>
      </c>
      <c r="L344">
        <f>Verdeelsleutels_absoluut!J344/Verdeelsleutels_absoluut!J$2</f>
        <v>8.732644071320631E-4</v>
      </c>
      <c r="M344">
        <f>Verdeelsleutels_absoluut!K344/Verdeelsleutels_absoluut!K$2</f>
        <v>2.3013961682274179E-3</v>
      </c>
      <c r="N344">
        <f>Verdeelsleutels_absoluut!L344/Verdeelsleutels_absoluut!L$2</f>
        <v>2.4953367327623455E-3</v>
      </c>
      <c r="O344">
        <f>Verdeelsleutels_absoluut!M344/Verdeelsleutels_absoluut!M$2</f>
        <v>1.8986574801336303E-3</v>
      </c>
      <c r="P344">
        <f>Verdeelsleutels_absoluut!N344/Verdeelsleutels_absoluut!N$2</f>
        <v>8.7608293585126056E-4</v>
      </c>
      <c r="Q344">
        <f>Verdeelsleutels_absoluut!O344/Verdeelsleutels_absoluut!O$2</f>
        <v>5.3652533184868284E-3</v>
      </c>
      <c r="R344">
        <f>Verdeelsleutels_absoluut!P344/Verdeelsleutels_absoluut!P$2</f>
        <v>3.145547314712535E-3</v>
      </c>
      <c r="S344">
        <f>Verdeelsleutels_absoluut!Q344/Verdeelsleutels_absoluut!Q$2</f>
        <v>9.7395858281042929E-4</v>
      </c>
      <c r="T344">
        <f>Verdeelsleutels_absoluut!R344/Verdeelsleutels_absoluut!R$2</f>
        <v>6.6388467374810321E-4</v>
      </c>
      <c r="U344">
        <f>Verdeelsleutels_absoluut!S344/Verdeelsleutels_absoluut!S$2</f>
        <v>2.0535989321285552E-4</v>
      </c>
      <c r="V344">
        <f>Verdeelsleutels_absoluut!T344/Verdeelsleutels_absoluut!T$2</f>
        <v>4.9915697932380863E-4</v>
      </c>
      <c r="W344">
        <f>Verdeelsleutels_absoluut!U344/Verdeelsleutels_absoluut!U$2</f>
        <v>1.6834883776072334E-3</v>
      </c>
      <c r="X344">
        <f t="shared" si="25"/>
        <v>1.279785656729247E-3</v>
      </c>
      <c r="Y344">
        <f t="shared" si="24"/>
        <v>3.7310662537837955E-3</v>
      </c>
      <c r="Z344">
        <v>0</v>
      </c>
    </row>
    <row r="345" spans="2:26">
      <c r="B345" t="str">
        <f>INDEX('ETLocal datasets'!B:C,MATCH(C345,'ETLocal datasets'!C:C,0),1)</f>
        <v>GM1729</v>
      </c>
      <c r="C345" t="str">
        <f>'ETLocal datasets'!C331</f>
        <v>Gulpen-Wittem</v>
      </c>
      <c r="D345">
        <f>Verdeelsleutels_absoluut!D345/Verdeelsleutels_absoluut!D$2</f>
        <v>8.2431811342133503E-4</v>
      </c>
      <c r="E345">
        <f>Verdeelsleutels_absoluut!E345/Verdeelsleutels_absoluut!E$2</f>
        <v>2.5647958721325831E-3</v>
      </c>
      <c r="F345">
        <f>Verdeelsleutels_absoluut!F345/Verdeelsleutels_absoluut!F$2</f>
        <v>2.2895266645233557E-3</v>
      </c>
      <c r="G345">
        <f>Verdeelsleutels_absoluut!G345/Verdeelsleutels_absoluut!G$2</f>
        <v>1.8724790586923845E-3</v>
      </c>
      <c r="H345">
        <f>Verdeelsleutels_absoluut!H345/Verdeelsleutels_absoluut!H$2</f>
        <v>2.6598426388734068E-6</v>
      </c>
      <c r="I345">
        <f>Verdeelsleutels_absoluut!I345/Verdeelsleutels_absoluut!I$2</f>
        <v>6.3773261952289979E-4</v>
      </c>
      <c r="J345">
        <f t="shared" si="22"/>
        <v>1.5733079841238227E-3</v>
      </c>
      <c r="K345">
        <f t="shared" si="23"/>
        <v>9.5876669370696579E-4</v>
      </c>
      <c r="L345">
        <f>Verdeelsleutels_absoluut!J345/Verdeelsleutels_absoluut!J$2</f>
        <v>4.2662424613583629E-3</v>
      </c>
      <c r="M345">
        <f>Verdeelsleutels_absoluut!K345/Verdeelsleutels_absoluut!K$2</f>
        <v>5.9124950729207723E-4</v>
      </c>
      <c r="N345">
        <f>Verdeelsleutels_absoluut!L345/Verdeelsleutels_absoluut!L$2</f>
        <v>2.7383225580728979E-3</v>
      </c>
      <c r="O345">
        <f>Verdeelsleutels_absoluut!M345/Verdeelsleutels_absoluut!M$2</f>
        <v>2.6199326839620681E-3</v>
      </c>
      <c r="P345">
        <f>Verdeelsleutels_absoluut!N345/Verdeelsleutels_absoluut!N$2</f>
        <v>6.8139783899542493E-4</v>
      </c>
      <c r="Q345">
        <f>Verdeelsleutels_absoluut!O345/Verdeelsleutels_absoluut!O$2</f>
        <v>2.3207431066311133E-3</v>
      </c>
      <c r="R345">
        <f>Verdeelsleutels_absoluut!P345/Verdeelsleutels_absoluut!P$2</f>
        <v>3.156067539845353E-5</v>
      </c>
      <c r="S345">
        <f>Verdeelsleutels_absoluut!Q345/Verdeelsleutels_absoluut!Q$2</f>
        <v>0</v>
      </c>
      <c r="T345">
        <f>Verdeelsleutels_absoluut!R345/Verdeelsleutels_absoluut!R$2</f>
        <v>0</v>
      </c>
      <c r="U345">
        <f>Verdeelsleutels_absoluut!S345/Verdeelsleutels_absoluut!S$2</f>
        <v>1.6802173081051816E-4</v>
      </c>
      <c r="V345">
        <f>Verdeelsleutels_absoluut!T345/Verdeelsleutels_absoluut!T$2</f>
        <v>9.9831395864761734E-5</v>
      </c>
      <c r="W345">
        <f>Verdeelsleutels_absoluut!U345/Verdeelsleutels_absoluut!U$2</f>
        <v>2.3553029883894628E-3</v>
      </c>
      <c r="X345">
        <f t="shared" si="25"/>
        <v>1.5183504136924439E-3</v>
      </c>
      <c r="Y345">
        <f t="shared" si="24"/>
        <v>1.9997860294556453E-3</v>
      </c>
      <c r="Z345">
        <v>0</v>
      </c>
    </row>
    <row r="346" spans="2:26">
      <c r="B346" t="str">
        <f>INDEX('ETLocal datasets'!B:C,MATCH(C346,'ETLocal datasets'!C:C,0),1)</f>
        <v>GM1730</v>
      </c>
      <c r="C346" t="str">
        <f>'ETLocal datasets'!C332</f>
        <v>Tynaarlo</v>
      </c>
      <c r="D346">
        <f>Verdeelsleutels_absoluut!D346/Verdeelsleutels_absoluut!D$2</f>
        <v>1.9498716682628211E-3</v>
      </c>
      <c r="E346">
        <f>Verdeelsleutels_absoluut!E346/Verdeelsleutels_absoluut!E$2</f>
        <v>4.5797466396681804E-3</v>
      </c>
      <c r="F346">
        <f>Verdeelsleutels_absoluut!F346/Verdeelsleutels_absoluut!F$2</f>
        <v>4.8148302311239611E-3</v>
      </c>
      <c r="G346">
        <f>Verdeelsleutels_absoluut!G346/Verdeelsleutels_absoluut!G$2</f>
        <v>4.4620121658731594E-3</v>
      </c>
      <c r="H346">
        <f>Verdeelsleutels_absoluut!H346/Verdeelsleutels_absoluut!H$2</f>
        <v>0</v>
      </c>
      <c r="I346">
        <f>Verdeelsleutels_absoluut!I346/Verdeelsleutels_absoluut!I$2</f>
        <v>1.5542277344205084E-3</v>
      </c>
      <c r="J346">
        <f t="shared" si="22"/>
        <v>3.7480902193334537E-3</v>
      </c>
      <c r="K346">
        <f t="shared" si="23"/>
        <v>2.3102516865981977E-3</v>
      </c>
      <c r="L346">
        <f>Verdeelsleutels_absoluut!J346/Verdeelsleutels_absoluut!J$2</f>
        <v>2.7565149296405384E-3</v>
      </c>
      <c r="M346">
        <f>Verdeelsleutels_absoluut!K346/Verdeelsleutels_absoluut!K$2</f>
        <v>1.1316175258314416E-4</v>
      </c>
      <c r="N346">
        <f>Verdeelsleutels_absoluut!L346/Verdeelsleutels_absoluut!L$2</f>
        <v>4.4315525249011608E-3</v>
      </c>
      <c r="O346">
        <f>Verdeelsleutels_absoluut!M346/Verdeelsleutels_absoluut!M$2</f>
        <v>4.8566459942843525E-3</v>
      </c>
      <c r="P346">
        <f>Verdeelsleutels_absoluut!N346/Verdeelsleutels_absoluut!N$2</f>
        <v>1.0383205165644569E-3</v>
      </c>
      <c r="Q346">
        <f>Verdeelsleutels_absoluut!O346/Verdeelsleutels_absoluut!O$2</f>
        <v>2.8013010226506873E-3</v>
      </c>
      <c r="R346">
        <f>Verdeelsleutels_absoluut!P346/Verdeelsleutels_absoluut!P$2</f>
        <v>1.7568775971805797E-3</v>
      </c>
      <c r="S346">
        <f>Verdeelsleutels_absoluut!Q346/Verdeelsleutels_absoluut!Q$2</f>
        <v>5.444588143251744E-3</v>
      </c>
      <c r="T346">
        <f>Verdeelsleutels_absoluut!R346/Verdeelsleutels_absoluut!R$2</f>
        <v>2.3710166919575114E-3</v>
      </c>
      <c r="U346">
        <f>Verdeelsleutels_absoluut!S346/Verdeelsleutels_absoluut!S$2</f>
        <v>3.8551652680413333E-3</v>
      </c>
      <c r="V346">
        <f>Verdeelsleutels_absoluut!T346/Verdeelsleutels_absoluut!T$2</f>
        <v>4.3204809654805217E-3</v>
      </c>
      <c r="W346">
        <f>Verdeelsleutels_absoluut!U346/Verdeelsleutels_absoluut!U$2</f>
        <v>3.6357025995273585E-3</v>
      </c>
      <c r="X346">
        <f t="shared" si="25"/>
        <v>2.3370115580459076E-3</v>
      </c>
      <c r="Y346">
        <f t="shared" si="24"/>
        <v>2.6155852368087754E-3</v>
      </c>
      <c r="Z346">
        <v>0</v>
      </c>
    </row>
    <row r="347" spans="2:26">
      <c r="B347" t="str">
        <f>INDEX('ETLocal datasets'!B:C,MATCH(C347,'ETLocal datasets'!C:C,0),1)</f>
        <v>GM1731</v>
      </c>
      <c r="C347" t="str">
        <f>'ETLocal datasets'!C333</f>
        <v>Midden-Drenthe</v>
      </c>
      <c r="D347">
        <f>Verdeelsleutels_absoluut!D347/Verdeelsleutels_absoluut!D$2</f>
        <v>1.9197828419972663E-3</v>
      </c>
      <c r="E347">
        <f>Verdeelsleutels_absoluut!E347/Verdeelsleutels_absoluut!E$2</f>
        <v>1.2926073336148543E-2</v>
      </c>
      <c r="F347">
        <f>Verdeelsleutels_absoluut!F347/Verdeelsleutels_absoluut!F$2</f>
        <v>7.3990158650754133E-3</v>
      </c>
      <c r="G347">
        <f>Verdeelsleutels_absoluut!G347/Verdeelsleutels_absoluut!G$2</f>
        <v>1.000053023773147E-2</v>
      </c>
      <c r="H347">
        <f>Verdeelsleutels_absoluut!H347/Verdeelsleutels_absoluut!H$2</f>
        <v>2.6266349065335328E-3</v>
      </c>
      <c r="I347">
        <f>Verdeelsleutels_absoluut!I347/Verdeelsleutels_absoluut!I$2</f>
        <v>2.1486230760802097E-2</v>
      </c>
      <c r="J347">
        <f t="shared" si="22"/>
        <v>8.8207069847397995E-3</v>
      </c>
      <c r="K347">
        <f t="shared" si="23"/>
        <v>1.8499948624803732E-2</v>
      </c>
      <c r="L347">
        <f>Verdeelsleutels_absoluut!J347/Verdeelsleutels_absoluut!J$2</f>
        <v>1.4628088905036359E-2</v>
      </c>
      <c r="M347">
        <f>Verdeelsleutels_absoluut!K347/Verdeelsleutels_absoluut!K$2</f>
        <v>6.1108998391285916E-3</v>
      </c>
      <c r="N347">
        <f>Verdeelsleutels_absoluut!L347/Verdeelsleutels_absoluut!L$2</f>
        <v>1.6410269677202806E-2</v>
      </c>
      <c r="O347">
        <f>Verdeelsleutels_absoluut!M347/Verdeelsleutels_absoluut!M$2</f>
        <v>1.1245722319331294E-2</v>
      </c>
      <c r="P347">
        <f>Verdeelsleutels_absoluut!N347/Verdeelsleutels_absoluut!N$2</f>
        <v>1.4276907102761284E-3</v>
      </c>
      <c r="Q347">
        <f>Verdeelsleutels_absoluut!O347/Verdeelsleutels_absoluut!O$2</f>
        <v>1.1633017845107979E-2</v>
      </c>
      <c r="R347">
        <f>Verdeelsleutels_absoluut!P347/Verdeelsleutels_absoluut!P$2</f>
        <v>1.8957445689337753E-2</v>
      </c>
      <c r="S347">
        <f>Verdeelsleutels_absoluut!Q347/Verdeelsleutels_absoluut!Q$2</f>
        <v>6.8177100796730054E-3</v>
      </c>
      <c r="T347">
        <f>Verdeelsleutels_absoluut!R347/Verdeelsleutels_absoluut!R$2</f>
        <v>5.6904400606980275E-4</v>
      </c>
      <c r="U347">
        <f>Verdeelsleutels_absoluut!S347/Verdeelsleutels_absoluut!S$2</f>
        <v>4.1725396484612008E-3</v>
      </c>
      <c r="V347">
        <f>Verdeelsleutels_absoluut!T347/Verdeelsleutels_absoluut!T$2</f>
        <v>4.8806460200550182E-3</v>
      </c>
      <c r="W347">
        <f>Verdeelsleutels_absoluut!U347/Verdeelsleutels_absoluut!U$2</f>
        <v>5.6669538344806874E-3</v>
      </c>
      <c r="X347">
        <f t="shared" si="25"/>
        <v>3.5473222723784079E-3</v>
      </c>
      <c r="Y347">
        <f t="shared" si="24"/>
        <v>8.3987396160161501E-3</v>
      </c>
      <c r="Z347">
        <v>0</v>
      </c>
    </row>
    <row r="348" spans="2:26">
      <c r="B348" t="str">
        <f>INDEX('ETLocal datasets'!B:C,MATCH(C348,'ETLocal datasets'!C:C,0),1)</f>
        <v>GM1734</v>
      </c>
      <c r="C348" t="str">
        <f>'ETLocal datasets'!C334</f>
        <v>Overbetuwe</v>
      </c>
      <c r="D348">
        <f>Verdeelsleutels_absoluut!D348/Verdeelsleutels_absoluut!D$2</f>
        <v>2.7509866675832187E-3</v>
      </c>
      <c r="E348">
        <f>Verdeelsleutels_absoluut!E348/Verdeelsleutels_absoluut!E$2</f>
        <v>3.6166115052513733E-3</v>
      </c>
      <c r="F348">
        <f>Verdeelsleutels_absoluut!F348/Verdeelsleutels_absoluut!F$2</f>
        <v>4.780928434770443E-3</v>
      </c>
      <c r="G348">
        <f>Verdeelsleutels_absoluut!G348/Verdeelsleutels_absoluut!G$2</f>
        <v>3.3565281513076527E-3</v>
      </c>
      <c r="H348">
        <f>Verdeelsleutels_absoluut!H348/Verdeelsleutels_absoluut!H$2</f>
        <v>1.3380620499374978E-3</v>
      </c>
      <c r="I348">
        <f>Verdeelsleutels_absoluut!I348/Verdeelsleutels_absoluut!I$2</f>
        <v>6.5412161887184565E-3</v>
      </c>
      <c r="J348">
        <f t="shared" si="22"/>
        <v>3.0335735750884277E-3</v>
      </c>
      <c r="K348">
        <f t="shared" si="23"/>
        <v>5.7131972989916471E-3</v>
      </c>
      <c r="L348">
        <f>Verdeelsleutels_absoluut!J348/Verdeelsleutels_absoluut!J$2</f>
        <v>4.785617855007673E-3</v>
      </c>
      <c r="M348">
        <f>Verdeelsleutels_absoluut!K348/Verdeelsleutels_absoluut!K$2</f>
        <v>1.796876471309283E-3</v>
      </c>
      <c r="N348">
        <f>Verdeelsleutels_absoluut!L348/Verdeelsleutels_absoluut!L$2</f>
        <v>2.882638897423536E-3</v>
      </c>
      <c r="O348">
        <f>Verdeelsleutels_absoluut!M348/Verdeelsleutels_absoluut!M$2</f>
        <v>3.8581292365974947E-3</v>
      </c>
      <c r="P348">
        <f>Verdeelsleutels_absoluut!N348/Verdeelsleutels_absoluut!N$2</f>
        <v>8.4363541970862129E-4</v>
      </c>
      <c r="Q348">
        <f>Verdeelsleutels_absoluut!O348/Verdeelsleutels_absoluut!O$2</f>
        <v>5.4209277111964133E-4</v>
      </c>
      <c r="R348">
        <f>Verdeelsleutels_absoluut!P348/Verdeelsleutels_absoluut!P$2</f>
        <v>1.6832360212508548E-4</v>
      </c>
      <c r="S348">
        <f>Verdeelsleutels_absoluut!Q348/Verdeelsleutels_absoluut!Q$2</f>
        <v>0</v>
      </c>
      <c r="T348">
        <f>Verdeelsleutels_absoluut!R348/Verdeelsleutels_absoluut!R$2</f>
        <v>1.1380880121396054E-2</v>
      </c>
      <c r="U348">
        <f>Verdeelsleutels_absoluut!S348/Verdeelsleutels_absoluut!S$2</f>
        <v>1.5868719020993383E-3</v>
      </c>
      <c r="V348">
        <f>Verdeelsleutels_absoluut!T348/Verdeelsleutels_absoluut!T$2</f>
        <v>1.6083947111544946E-3</v>
      </c>
      <c r="W348">
        <f>Verdeelsleutels_absoluut!U348/Verdeelsleutels_absoluut!U$2</f>
        <v>3.1693842226314583E-3</v>
      </c>
      <c r="X348">
        <f t="shared" si="25"/>
        <v>2.00650982117004E-3</v>
      </c>
      <c r="Y348">
        <f t="shared" si="24"/>
        <v>1.1278595911398009E-3</v>
      </c>
      <c r="Z348">
        <v>0</v>
      </c>
    </row>
    <row r="349" spans="2:26">
      <c r="B349" t="str">
        <f>INDEX('ETLocal datasets'!B:C,MATCH(C349,'ETLocal datasets'!C:C,0),1)</f>
        <v>GM1735</v>
      </c>
      <c r="C349" t="str">
        <f>'ETLocal datasets'!C335</f>
        <v>Hof van Twente</v>
      </c>
      <c r="D349">
        <f>Verdeelsleutels_absoluut!D349/Verdeelsleutels_absoluut!D$2</f>
        <v>2.0217376725355503E-3</v>
      </c>
      <c r="E349">
        <f>Verdeelsleutels_absoluut!E349/Verdeelsleutels_absoluut!E$2</f>
        <v>7.3326252427552314E-3</v>
      </c>
      <c r="F349">
        <f>Verdeelsleutels_absoluut!F349/Verdeelsleutels_absoluut!F$2</f>
        <v>1.0062295940217472E-2</v>
      </c>
      <c r="G349">
        <f>Verdeelsleutels_absoluut!G349/Verdeelsleutels_absoluut!G$2</f>
        <v>1.1446352889240737E-2</v>
      </c>
      <c r="H349">
        <f>Verdeelsleutels_absoluut!H349/Verdeelsleutels_absoluut!H$2</f>
        <v>1.5920850820791168E-2</v>
      </c>
      <c r="I349">
        <f>Verdeelsleutels_absoluut!I349/Verdeelsleutels_absoluut!I$2</f>
        <v>1.6685444847707426E-2</v>
      </c>
      <c r="J349">
        <f t="shared" si="22"/>
        <v>1.2162272558288806E-2</v>
      </c>
      <c r="K349">
        <f t="shared" si="23"/>
        <v>1.5323280938506087E-2</v>
      </c>
      <c r="L349">
        <f>Verdeelsleutels_absoluut!J349/Verdeelsleutels_absoluut!J$2</f>
        <v>1.6502686154871143E-3</v>
      </c>
      <c r="M349">
        <f>Verdeelsleutels_absoluut!K349/Verdeelsleutels_absoluut!K$2</f>
        <v>0</v>
      </c>
      <c r="N349">
        <f>Verdeelsleutels_absoluut!L349/Verdeelsleutels_absoluut!L$2</f>
        <v>5.6118708076589759E-3</v>
      </c>
      <c r="O349">
        <f>Verdeelsleutels_absoluut!M349/Verdeelsleutels_absoluut!M$2</f>
        <v>7.0097396746525648E-3</v>
      </c>
      <c r="P349">
        <f>Verdeelsleutels_absoluut!N349/Verdeelsleutels_absoluut!N$2</f>
        <v>2.0441935169862747E-3</v>
      </c>
      <c r="Q349">
        <f>Verdeelsleutels_absoluut!O349/Verdeelsleutels_absoluut!O$2</f>
        <v>9.048553930905149E-3</v>
      </c>
      <c r="R349">
        <f>Verdeelsleutels_absoluut!P349/Verdeelsleutels_absoluut!P$2</f>
        <v>2.8194203355951819E-3</v>
      </c>
      <c r="S349">
        <f>Verdeelsleutels_absoluut!Q349/Verdeelsleutels_absoluut!Q$2</f>
        <v>1.2613561974102281E-3</v>
      </c>
      <c r="T349">
        <f>Verdeelsleutels_absoluut!R349/Verdeelsleutels_absoluut!R$2</f>
        <v>3.7936267071320183E-4</v>
      </c>
      <c r="U349">
        <f>Verdeelsleutels_absoluut!S349/Verdeelsleutels_absoluut!S$2</f>
        <v>1.8949117419186216E-3</v>
      </c>
      <c r="V349">
        <f>Verdeelsleutels_absoluut!T349/Verdeelsleutels_absoluut!T$2</f>
        <v>1.5862099565178808E-3</v>
      </c>
      <c r="W349">
        <f>Verdeelsleutels_absoluut!U349/Verdeelsleutels_absoluut!U$2</f>
        <v>5.3191909771345925E-3</v>
      </c>
      <c r="X349">
        <f t="shared" si="25"/>
        <v>3.6816922470604336E-3</v>
      </c>
      <c r="Y349">
        <f t="shared" si="24"/>
        <v>6.901809257367263E-3</v>
      </c>
      <c r="Z349">
        <v>0</v>
      </c>
    </row>
    <row r="350" spans="2:26">
      <c r="B350" t="str">
        <f>INDEX('ETLocal datasets'!B:C,MATCH(C350,'ETLocal datasets'!C:C,0),1)</f>
        <v>GM1740</v>
      </c>
      <c r="C350" t="str">
        <f>'ETLocal datasets'!C336</f>
        <v>Neder-Betuwe</v>
      </c>
      <c r="D350">
        <f>Verdeelsleutels_absoluut!D350/Verdeelsleutels_absoluut!D$2</f>
        <v>1.3906824047429712E-3</v>
      </c>
      <c r="E350">
        <f>Verdeelsleutels_absoluut!E350/Verdeelsleutels_absoluut!E$2</f>
        <v>2.1525293833320868E-3</v>
      </c>
      <c r="F350">
        <f>Verdeelsleutels_absoluut!F350/Verdeelsleutels_absoluut!F$2</f>
        <v>2.0992056654084586E-3</v>
      </c>
      <c r="G350">
        <f>Verdeelsleutels_absoluut!G350/Verdeelsleutels_absoluut!G$2</f>
        <v>7.0657260495932584E-4</v>
      </c>
      <c r="H350">
        <f>Verdeelsleutels_absoluut!H350/Verdeelsleutels_absoluut!H$2</f>
        <v>6.3457397260152518E-4</v>
      </c>
      <c r="I350">
        <f>Verdeelsleutels_absoluut!I350/Verdeelsleutels_absoluut!I$2</f>
        <v>1.4609027196943816E-2</v>
      </c>
      <c r="J350">
        <f t="shared" si="22"/>
        <v>6.9505282378207775E-4</v>
      </c>
      <c r="K350">
        <f t="shared" si="23"/>
        <v>1.0994389003027847E-2</v>
      </c>
      <c r="L350">
        <f>Verdeelsleutels_absoluut!J350/Verdeelsleutels_absoluut!J$2</f>
        <v>5.7427891682032691E-4</v>
      </c>
      <c r="M350">
        <f>Verdeelsleutels_absoluut!K350/Verdeelsleutels_absoluut!K$2</f>
        <v>1.6073924855970694E-4</v>
      </c>
      <c r="N350">
        <f>Verdeelsleutels_absoluut!L350/Verdeelsleutels_absoluut!L$2</f>
        <v>2.1861440696010976E-3</v>
      </c>
      <c r="O350">
        <f>Verdeelsleutels_absoluut!M350/Verdeelsleutels_absoluut!M$2</f>
        <v>2.1334184733201957E-3</v>
      </c>
      <c r="P350">
        <f>Verdeelsleutels_absoluut!N350/Verdeelsleutels_absoluut!N$2</f>
        <v>4.5426522599694992E-4</v>
      </c>
      <c r="Q350">
        <f>Verdeelsleutels_absoluut!O350/Verdeelsleutels_absoluut!O$2</f>
        <v>1.4358132856682391E-4</v>
      </c>
      <c r="R350">
        <f>Verdeelsleutels_absoluut!P350/Verdeelsleutels_absoluut!P$2</f>
        <v>4.1028878017989587E-4</v>
      </c>
      <c r="S350">
        <f>Verdeelsleutels_absoluut!Q350/Verdeelsleutels_absoluut!Q$2</f>
        <v>1.7563187558876595E-4</v>
      </c>
      <c r="T350">
        <f>Verdeelsleutels_absoluut!R350/Verdeelsleutels_absoluut!R$2</f>
        <v>1.8968133535660092E-4</v>
      </c>
      <c r="U350">
        <f>Verdeelsleutels_absoluut!S350/Verdeelsleutels_absoluut!S$2</f>
        <v>2.7723585583735496E-3</v>
      </c>
      <c r="V350">
        <f>Verdeelsleutels_absoluut!T350/Verdeelsleutels_absoluut!T$2</f>
        <v>1.7193184843375632E-3</v>
      </c>
      <c r="W350">
        <f>Verdeelsleutels_absoluut!U350/Verdeelsleutels_absoluut!U$2</f>
        <v>1.9205994167068438E-3</v>
      </c>
      <c r="X350">
        <f t="shared" si="25"/>
        <v>1.1874323213518969E-3</v>
      </c>
      <c r="Y350">
        <f t="shared" si="24"/>
        <v>5.6112172568085312E-4</v>
      </c>
      <c r="Z350">
        <v>0</v>
      </c>
    </row>
    <row r="351" spans="2:26">
      <c r="B351" t="str">
        <f>INDEX('ETLocal datasets'!B:C,MATCH(C351,'ETLocal datasets'!C:C,0),1)</f>
        <v>GM1742</v>
      </c>
      <c r="C351" t="str">
        <f>'ETLocal datasets'!C337</f>
        <v>Rijssen-Holten</v>
      </c>
      <c r="D351">
        <f>Verdeelsleutels_absoluut!D351/Verdeelsleutels_absoluut!D$2</f>
        <v>2.2161577807129815E-3</v>
      </c>
      <c r="E351">
        <f>Verdeelsleutels_absoluut!E351/Verdeelsleutels_absoluut!E$2</f>
        <v>2.5451676352371243E-3</v>
      </c>
      <c r="F351">
        <f>Verdeelsleutels_absoluut!F351/Verdeelsleutels_absoluut!F$2</f>
        <v>3.4566376865297166E-3</v>
      </c>
      <c r="G351">
        <f>Verdeelsleutels_absoluut!G351/Verdeelsleutels_absoluut!G$2</f>
        <v>3.9921968735703618E-3</v>
      </c>
      <c r="H351">
        <f>Verdeelsleutels_absoluut!H351/Verdeelsleutels_absoluut!H$2</f>
        <v>4.6819678547538922E-3</v>
      </c>
      <c r="I351">
        <f>Verdeelsleutels_absoluut!I351/Verdeelsleutels_absoluut!I$2</f>
        <v>1.7856843291893893E-3</v>
      </c>
      <c r="J351">
        <f t="shared" si="22"/>
        <v>4.1025602305597266E-3</v>
      </c>
      <c r="K351">
        <f t="shared" si="23"/>
        <v>2.359377590728442E-3</v>
      </c>
      <c r="L351">
        <f>Verdeelsleutels_absoluut!J351/Verdeelsleutels_absoluut!J$2</f>
        <v>6.1503881500054962E-4</v>
      </c>
      <c r="M351">
        <f>Verdeelsleutels_absoluut!K351/Verdeelsleutels_absoluut!K$2</f>
        <v>9.5650590869548121E-5</v>
      </c>
      <c r="N351">
        <f>Verdeelsleutels_absoluut!L351/Verdeelsleutels_absoluut!L$2</f>
        <v>1.9705869231104616E-3</v>
      </c>
      <c r="O351">
        <f>Verdeelsleutels_absoluut!M351/Verdeelsleutels_absoluut!M$2</f>
        <v>2.3909848201305985E-3</v>
      </c>
      <c r="P351">
        <f>Verdeelsleutels_absoluut!N351/Verdeelsleutels_absoluut!N$2</f>
        <v>1.1356630649923748E-3</v>
      </c>
      <c r="Q351">
        <f>Verdeelsleutels_absoluut!O351/Verdeelsleutels_absoluut!O$2</f>
        <v>6.4289272423594225E-3</v>
      </c>
      <c r="R351">
        <f>Verdeelsleutels_absoluut!P351/Verdeelsleutels_absoluut!P$2</f>
        <v>1.6727157961180369E-3</v>
      </c>
      <c r="S351">
        <f>Verdeelsleutels_absoluut!Q351/Verdeelsleutels_absoluut!Q$2</f>
        <v>1.3411888681323944E-3</v>
      </c>
      <c r="T351">
        <f>Verdeelsleutels_absoluut!R351/Verdeelsleutels_absoluut!R$2</f>
        <v>6.6388467374810321E-4</v>
      </c>
      <c r="U351">
        <f>Verdeelsleutels_absoluut!S351/Verdeelsleutels_absoluut!S$2</f>
        <v>1.6802173081051816E-4</v>
      </c>
      <c r="V351">
        <f>Verdeelsleutels_absoluut!T351/Verdeelsleutels_absoluut!T$2</f>
        <v>6.0453456384772382E-4</v>
      </c>
      <c r="W351">
        <f>Verdeelsleutels_absoluut!U351/Verdeelsleutels_absoluut!U$2</f>
        <v>3.5882803917074366E-3</v>
      </c>
      <c r="X351">
        <f t="shared" si="25"/>
        <v>2.3619717283499056E-3</v>
      </c>
      <c r="Y351">
        <f t="shared" si="24"/>
        <v>4.8021450367556158E-3</v>
      </c>
      <c r="Z351">
        <v>0</v>
      </c>
    </row>
    <row r="352" spans="2:26">
      <c r="B352" t="str">
        <f>INDEX('ETLocal datasets'!B:C,MATCH(C352,'ETLocal datasets'!C:C,0),1)</f>
        <v>GM1771</v>
      </c>
      <c r="C352" t="str">
        <f>'ETLocal datasets'!C338</f>
        <v>Geldrop-Mierlo</v>
      </c>
      <c r="D352">
        <f>Verdeelsleutels_absoluut!D352/Verdeelsleutels_absoluut!D$2</f>
        <v>2.2910905307396996E-3</v>
      </c>
      <c r="E352">
        <f>Verdeelsleutels_absoluut!E352/Verdeelsleutels_absoluut!E$2</f>
        <v>4.3715945878430753E-4</v>
      </c>
      <c r="F352">
        <f>Verdeelsleutels_absoluut!F352/Verdeelsleutels_absoluut!F$2</f>
        <v>3.0320023304779287E-4</v>
      </c>
      <c r="G352">
        <f>Verdeelsleutels_absoluut!G352/Verdeelsleutels_absoluut!G$2</f>
        <v>5.5243372953189872E-4</v>
      </c>
      <c r="H352">
        <f>Verdeelsleutels_absoluut!H352/Verdeelsleutels_absoluut!H$2</f>
        <v>2.2541763357991685E-3</v>
      </c>
      <c r="I352">
        <f>Verdeelsleutels_absoluut!I352/Verdeelsleutels_absoluut!I$2</f>
        <v>4.5665454052561328E-4</v>
      </c>
      <c r="J352">
        <f t="shared" si="22"/>
        <v>8.2471254653466194E-4</v>
      </c>
      <c r="K352">
        <f t="shared" si="23"/>
        <v>4.815571296672475E-4</v>
      </c>
      <c r="L352">
        <f>Verdeelsleutels_absoluut!J352/Verdeelsleutels_absoluut!J$2</f>
        <v>6.0334197745541982E-5</v>
      </c>
      <c r="M352">
        <f>Verdeelsleutels_absoluut!K352/Verdeelsleutels_absoluut!K$2</f>
        <v>0</v>
      </c>
      <c r="N352">
        <f>Verdeelsleutels_absoluut!L352/Verdeelsleutels_absoluut!L$2</f>
        <v>5.2160588377706311E-4</v>
      </c>
      <c r="O352">
        <f>Verdeelsleutels_absoluut!M352/Verdeelsleutels_absoluut!M$2</f>
        <v>4.6505034840767207E-4</v>
      </c>
      <c r="P352">
        <f>Verdeelsleutels_absoluut!N352/Verdeelsleutels_absoluut!N$2</f>
        <v>1.719718355559882E-3</v>
      </c>
      <c r="Q352">
        <f>Verdeelsleutels_absoluut!O352/Verdeelsleutels_absoluut!O$2</f>
        <v>1.9515339760307088E-3</v>
      </c>
      <c r="R352">
        <f>Verdeelsleutels_absoluut!P352/Verdeelsleutels_absoluut!P$2</f>
        <v>1.7884382725790333E-4</v>
      </c>
      <c r="S352">
        <f>Verdeelsleutels_absoluut!Q352/Verdeelsleutels_absoluut!Q$2</f>
        <v>2.7143108045536555E-4</v>
      </c>
      <c r="T352">
        <f>Verdeelsleutels_absoluut!R352/Verdeelsleutels_absoluut!R$2</f>
        <v>1.6122913505311077E-3</v>
      </c>
      <c r="U352">
        <f>Verdeelsleutels_absoluut!S352/Verdeelsleutels_absoluut!S$2</f>
        <v>1.8669081201168686E-4</v>
      </c>
      <c r="V352">
        <f>Verdeelsleutels_absoluut!T352/Verdeelsleutels_absoluut!T$2</f>
        <v>2.9949418759428519E-4</v>
      </c>
      <c r="W352">
        <f>Verdeelsleutels_absoluut!U352/Verdeelsleutels_absoluut!U$2</f>
        <v>1.7388142867304759E-3</v>
      </c>
      <c r="X352">
        <f t="shared" si="25"/>
        <v>1.7292663211451789E-3</v>
      </c>
      <c r="Y352">
        <f t="shared" si="24"/>
        <v>1.8626269140764968E-3</v>
      </c>
      <c r="Z352">
        <v>0</v>
      </c>
    </row>
    <row r="353" spans="2:26">
      <c r="B353" t="str">
        <f>INDEX('ETLocal datasets'!B:C,MATCH(C353,'ETLocal datasets'!C:C,0),1)</f>
        <v>GM1773</v>
      </c>
      <c r="C353" t="str">
        <f>'ETLocal datasets'!C339</f>
        <v>Olst-Wijhe</v>
      </c>
      <c r="D353">
        <f>Verdeelsleutels_absoluut!D353/Verdeelsleutels_absoluut!D$2</f>
        <v>1.0456445758554643E-3</v>
      </c>
      <c r="E353">
        <f>Verdeelsleutels_absoluut!E353/Verdeelsleutels_absoluut!E$2</f>
        <v>4.2001203650309186E-3</v>
      </c>
      <c r="F353">
        <f>Verdeelsleutels_absoluut!F353/Verdeelsleutels_absoluut!F$2</f>
        <v>6.8597315954708957E-3</v>
      </c>
      <c r="G353">
        <f>Verdeelsleutels_absoluut!G353/Verdeelsleutels_absoluut!G$2</f>
        <v>6.7105900806084659E-3</v>
      </c>
      <c r="H353">
        <f>Verdeelsleutels_absoluut!H353/Verdeelsleutels_absoluut!H$2</f>
        <v>5.7367163630053291E-3</v>
      </c>
      <c r="I353">
        <f>Verdeelsleutels_absoluut!I353/Verdeelsleutels_absoluut!I$2</f>
        <v>1.7691148910303734E-3</v>
      </c>
      <c r="J353">
        <f t="shared" si="22"/>
        <v>6.5547702857919644E-3</v>
      </c>
      <c r="K353">
        <f t="shared" si="23"/>
        <v>3.0538984403206777E-3</v>
      </c>
      <c r="L353">
        <f>Verdeelsleutels_absoluut!J353/Verdeelsleutels_absoluut!J$2</f>
        <v>1.0554605552202329E-3</v>
      </c>
      <c r="M353">
        <f>Verdeelsleutels_absoluut!K353/Verdeelsleutels_absoluut!K$2</f>
        <v>2.21367516002063E-4</v>
      </c>
      <c r="N353">
        <f>Verdeelsleutels_absoluut!L353/Verdeelsleutels_absoluut!L$2</f>
        <v>2.5235306486720275E-3</v>
      </c>
      <c r="O353">
        <f>Verdeelsleutels_absoluut!M353/Verdeelsleutels_absoluut!M$2</f>
        <v>4.2963497572124166E-3</v>
      </c>
      <c r="P353">
        <f>Verdeelsleutels_absoluut!N353/Verdeelsleutels_absoluut!N$2</f>
        <v>4.2181770985431064E-4</v>
      </c>
      <c r="Q353">
        <f>Verdeelsleutels_absoluut!O353/Verdeelsleutels_absoluut!O$2</f>
        <v>2.5639522958361416E-3</v>
      </c>
      <c r="R353">
        <f>Verdeelsleutels_absoluut!P353/Verdeelsleutels_absoluut!P$2</f>
        <v>1.1572247646099627E-4</v>
      </c>
      <c r="S353">
        <f>Verdeelsleutels_absoluut!Q353/Verdeelsleutels_absoluut!Q$2</f>
        <v>4.7899602433299805E-4</v>
      </c>
      <c r="T353">
        <f>Verdeelsleutels_absoluut!R353/Verdeelsleutels_absoluut!R$2</f>
        <v>0</v>
      </c>
      <c r="U353">
        <f>Verdeelsleutels_absoluut!S353/Verdeelsleutels_absoluut!S$2</f>
        <v>2.4923223403560194E-3</v>
      </c>
      <c r="V353">
        <f>Verdeelsleutels_absoluut!T353/Verdeelsleutels_absoluut!T$2</f>
        <v>1.6472180317685687E-3</v>
      </c>
      <c r="W353">
        <f>Verdeelsleutels_absoluut!U353/Verdeelsleutels_absoluut!U$2</f>
        <v>2.5528955209724712E-3</v>
      </c>
      <c r="X353">
        <f t="shared" si="25"/>
        <v>1.4873566154133908E-3</v>
      </c>
      <c r="Y353">
        <f t="shared" si="24"/>
        <v>2.1333140236670413E-3</v>
      </c>
      <c r="Z353">
        <v>0</v>
      </c>
    </row>
    <row r="354" spans="2:26">
      <c r="B354" t="str">
        <f>INDEX('ETLocal datasets'!B:C,MATCH(C354,'ETLocal datasets'!C:C,0),1)</f>
        <v>GM1774</v>
      </c>
      <c r="C354" t="str">
        <f>'ETLocal datasets'!C340</f>
        <v>Dinkelland</v>
      </c>
      <c r="D354">
        <f>Verdeelsleutels_absoluut!D354/Verdeelsleutels_absoluut!D$2</f>
        <v>1.5246934078795577E-3</v>
      </c>
      <c r="E354">
        <f>Verdeelsleutels_absoluut!E354/Verdeelsleutels_absoluut!E$2</f>
        <v>6.591779467060287E-3</v>
      </c>
      <c r="F354">
        <f>Verdeelsleutels_absoluut!F354/Verdeelsleutels_absoluut!F$2</f>
        <v>8.7758412347578307E-3</v>
      </c>
      <c r="G354">
        <f>Verdeelsleutels_absoluut!G354/Verdeelsleutels_absoluut!G$2</f>
        <v>1.1052990479149942E-2</v>
      </c>
      <c r="H354">
        <f>Verdeelsleutels_absoluut!H354/Verdeelsleutels_absoluut!H$2</f>
        <v>8.5753326677278641E-3</v>
      </c>
      <c r="I354">
        <f>Verdeelsleutels_absoluut!I354/Verdeelsleutels_absoluut!I$2</f>
        <v>1.3083875887917474E-3</v>
      </c>
      <c r="J354">
        <f t="shared" si="22"/>
        <v>1.0656565229322408E-2</v>
      </c>
      <c r="K354">
        <f t="shared" si="23"/>
        <v>3.8419843402848781E-3</v>
      </c>
      <c r="L354">
        <f>Verdeelsleutels_absoluut!J354/Verdeelsleutels_absoluut!J$2</f>
        <v>1.630097538496023E-3</v>
      </c>
      <c r="M354">
        <f>Verdeelsleutels_absoluut!K354/Verdeelsleutels_absoluut!K$2</f>
        <v>1.9989156295708676E-5</v>
      </c>
      <c r="N354">
        <f>Verdeelsleutels_absoluut!L354/Verdeelsleutels_absoluut!L$2</f>
        <v>5.2149709103418073E-3</v>
      </c>
      <c r="O354">
        <f>Verdeelsleutels_absoluut!M354/Verdeelsleutels_absoluut!M$2</f>
        <v>6.3801330491160243E-3</v>
      </c>
      <c r="P354">
        <f>Verdeelsleutels_absoluut!N354/Verdeelsleutels_absoluut!N$2</f>
        <v>4.5426522599694992E-4</v>
      </c>
      <c r="Q354">
        <f>Verdeelsleutels_absoluut!O354/Verdeelsleutels_absoluut!O$2</f>
        <v>5.4326486359773784E-3</v>
      </c>
      <c r="R354">
        <f>Verdeelsleutels_absoluut!P354/Verdeelsleutels_absoluut!P$2</f>
        <v>9.2577981168797015E-4</v>
      </c>
      <c r="S354">
        <f>Verdeelsleutels_absoluut!Q354/Verdeelsleutels_absoluut!Q$2</f>
        <v>5.2689562676629781E-4</v>
      </c>
      <c r="T354">
        <f>Verdeelsleutels_absoluut!R354/Verdeelsleutels_absoluut!R$2</f>
        <v>3.7936267071320183E-4</v>
      </c>
      <c r="U354">
        <f>Verdeelsleutels_absoluut!S354/Verdeelsleutels_absoluut!S$2</f>
        <v>1.0081303848631089E-3</v>
      </c>
      <c r="V354">
        <f>Verdeelsleutels_absoluut!T354/Verdeelsleutels_absoluut!T$2</f>
        <v>8.0419735557724732E-4</v>
      </c>
      <c r="W354">
        <f>Verdeelsleutels_absoluut!U354/Verdeelsleutels_absoluut!U$2</f>
        <v>4.7896429898121292E-3</v>
      </c>
      <c r="X354">
        <f t="shared" si="25"/>
        <v>2.6219541079045396E-3</v>
      </c>
      <c r="Y354">
        <f t="shared" si="24"/>
        <v>4.3083708247482425E-3</v>
      </c>
      <c r="Z354">
        <v>0</v>
      </c>
    </row>
    <row r="355" spans="2:26">
      <c r="B355" t="str">
        <f>INDEX('ETLocal datasets'!B:C,MATCH(C355,'ETLocal datasets'!C:C,0),1)</f>
        <v>GM1783</v>
      </c>
      <c r="C355" t="str">
        <f>'ETLocal datasets'!C341</f>
        <v>Westland</v>
      </c>
      <c r="D355">
        <f>Verdeelsleutels_absoluut!D355/Verdeelsleutels_absoluut!D$2</f>
        <v>6.2841092286885615E-3</v>
      </c>
      <c r="E355">
        <f>Verdeelsleutels_absoluut!E355/Verdeelsleutels_absoluut!E$2</f>
        <v>1.6347703104679829E-3</v>
      </c>
      <c r="F355">
        <f>Verdeelsleutels_absoluut!F355/Verdeelsleutels_absoluut!F$2</f>
        <v>2.6343363068143577E-4</v>
      </c>
      <c r="G355">
        <f>Verdeelsleutels_absoluut!G355/Verdeelsleutels_absoluut!G$2</f>
        <v>4.3158885119679587E-6</v>
      </c>
      <c r="H355">
        <f>Verdeelsleutels_absoluut!H355/Verdeelsleutels_absoluut!H$2</f>
        <v>2.5792413467863338E-6</v>
      </c>
      <c r="I355">
        <f>Verdeelsleutels_absoluut!I355/Verdeelsleutels_absoluut!I$2</f>
        <v>0</v>
      </c>
      <c r="J355">
        <f t="shared" si="22"/>
        <v>4.0380249655388984E-6</v>
      </c>
      <c r="K355">
        <f t="shared" si="23"/>
        <v>1.1221310131116694E-6</v>
      </c>
      <c r="L355">
        <f>Verdeelsleutels_absoluut!J355/Verdeelsleutels_absoluut!J$2</f>
        <v>6.5293418153706715E-4</v>
      </c>
      <c r="M355">
        <f>Verdeelsleutels_absoluut!K355/Verdeelsleutels_absoluut!K$2</f>
        <v>0</v>
      </c>
      <c r="N355">
        <f>Verdeelsleutels_absoluut!L355/Verdeelsleutels_absoluut!L$2</f>
        <v>2.4992458957269316E-3</v>
      </c>
      <c r="O355">
        <f>Verdeelsleutels_absoluut!M355/Verdeelsleutels_absoluut!M$2</f>
        <v>2.1557766631474878E-3</v>
      </c>
      <c r="P355">
        <f>Verdeelsleutels_absoluut!N355/Verdeelsleutels_absoluut!N$2</f>
        <v>1.6548233232746034E-3</v>
      </c>
      <c r="Q355">
        <f>Verdeelsleutels_absoluut!O355/Verdeelsleutels_absoluut!O$2</f>
        <v>2.9302311952413045E-4</v>
      </c>
      <c r="R355">
        <f>Verdeelsleutels_absoluut!P355/Verdeelsleutels_absoluut!P$2</f>
        <v>5.0917889642838358E-3</v>
      </c>
      <c r="S355">
        <f>Verdeelsleutels_absoluut!Q355/Verdeelsleutels_absoluut!Q$2</f>
        <v>2.2353147802206576E-4</v>
      </c>
      <c r="T355">
        <f>Verdeelsleutels_absoluut!R355/Verdeelsleutels_absoluut!R$2</f>
        <v>2.1813353566009107E-3</v>
      </c>
      <c r="U355">
        <f>Verdeelsleutels_absoluut!S355/Verdeelsleutels_absoluut!S$2</f>
        <v>1.7548936329098562E-3</v>
      </c>
      <c r="V355">
        <f>Verdeelsleutels_absoluut!T355/Verdeelsleutels_absoluut!T$2</f>
        <v>1.2478924483095217E-3</v>
      </c>
      <c r="W355">
        <f>Verdeelsleutels_absoluut!U355/Verdeelsleutels_absoluut!U$2</f>
        <v>4.8528726002386915E-3</v>
      </c>
      <c r="X355">
        <f t="shared" si="25"/>
        <v>3.2538479617566472E-3</v>
      </c>
      <c r="Y355">
        <f t="shared" si="24"/>
        <v>1.4773530564171373E-3</v>
      </c>
      <c r="Z355">
        <v>0</v>
      </c>
    </row>
    <row r="356" spans="2:26">
      <c r="B356" t="str">
        <f>INDEX('ETLocal datasets'!B:C,MATCH(C356,'ETLocal datasets'!C:C,0),1)</f>
        <v>GM1842</v>
      </c>
      <c r="C356" t="str">
        <f>'ETLocal datasets'!C342</f>
        <v>Midden-Delfland</v>
      </c>
      <c r="D356">
        <f>Verdeelsleutels_absoluut!D356/Verdeelsleutels_absoluut!D$2</f>
        <v>1.1220239040680266E-3</v>
      </c>
      <c r="E356">
        <f>Verdeelsleutels_absoluut!E356/Verdeelsleutels_absoluut!E$2</f>
        <v>1.7993455275145216E-3</v>
      </c>
      <c r="F356">
        <f>Verdeelsleutels_absoluut!F356/Verdeelsleutels_absoluut!F$2</f>
        <v>3.6191557025263919E-3</v>
      </c>
      <c r="G356">
        <f>Verdeelsleutels_absoluut!G356/Verdeelsleutels_absoluut!G$2</f>
        <v>2.7566196481441062E-3</v>
      </c>
      <c r="H356">
        <f>Verdeelsleutels_absoluut!H356/Verdeelsleutels_absoluut!H$2</f>
        <v>0</v>
      </c>
      <c r="I356">
        <f>Verdeelsleutels_absoluut!I356/Verdeelsleutels_absoluut!I$2</f>
        <v>0</v>
      </c>
      <c r="J356">
        <f t="shared" si="22"/>
        <v>2.3155605044410492E-3</v>
      </c>
      <c r="K356">
        <f t="shared" si="23"/>
        <v>7.1672110851746761E-4</v>
      </c>
      <c r="L356">
        <f>Verdeelsleutels_absoluut!J356/Verdeelsleutels_absoluut!J$2</f>
        <v>9.0471457747024375E-5</v>
      </c>
      <c r="M356">
        <f>Verdeelsleutels_absoluut!K356/Verdeelsleutels_absoluut!K$2</f>
        <v>0</v>
      </c>
      <c r="N356">
        <f>Verdeelsleutels_absoluut!L356/Verdeelsleutels_absoluut!L$2</f>
        <v>6.5215717523589144E-4</v>
      </c>
      <c r="O356">
        <f>Verdeelsleutels_absoluut!M356/Verdeelsleutels_absoluut!M$2</f>
        <v>1.6907263147398154E-3</v>
      </c>
      <c r="P356">
        <f>Verdeelsleutels_absoluut!N356/Verdeelsleutels_absoluut!N$2</f>
        <v>6.4895032285278566E-4</v>
      </c>
      <c r="Q356">
        <f>Verdeelsleutels_absoluut!O356/Verdeelsleutels_absoluut!O$2</f>
        <v>7.6186011076273923E-5</v>
      </c>
      <c r="R356">
        <f>Verdeelsleutels_absoluut!P356/Verdeelsleutels_absoluut!P$2</f>
        <v>0</v>
      </c>
      <c r="S356">
        <f>Verdeelsleutels_absoluut!Q356/Verdeelsleutels_absoluut!Q$2</f>
        <v>1.2453896632657949E-3</v>
      </c>
      <c r="T356">
        <f>Verdeelsleutels_absoluut!R356/Verdeelsleutels_absoluut!R$2</f>
        <v>2.9400606980273143E-3</v>
      </c>
      <c r="U356">
        <f>Verdeelsleutels_absoluut!S356/Verdeelsleutels_absoluut!S$2</f>
        <v>1.7548936329098562E-3</v>
      </c>
      <c r="V356">
        <f>Verdeelsleutels_absoluut!T356/Verdeelsleutels_absoluut!T$2</f>
        <v>1.6472180317685687E-3</v>
      </c>
      <c r="W356">
        <f>Verdeelsleutels_absoluut!U356/Verdeelsleutels_absoluut!U$2</f>
        <v>1.0669996759482465E-3</v>
      </c>
      <c r="X356">
        <f t="shared" si="25"/>
        <v>8.5797499940051607E-4</v>
      </c>
      <c r="Y356">
        <f t="shared" si="24"/>
        <v>3.8890160640597083E-4</v>
      </c>
      <c r="Z356">
        <v>0</v>
      </c>
    </row>
    <row r="357" spans="2:26">
      <c r="B357" t="str">
        <f>INDEX('ETLocal datasets'!B:C,MATCH(C357,'ETLocal datasets'!C:C,0),1)</f>
        <v>GM1859</v>
      </c>
      <c r="C357" t="str">
        <f>'ETLocal datasets'!C343</f>
        <v>Berkelland</v>
      </c>
      <c r="D357">
        <f>Verdeelsleutels_absoluut!D357/Verdeelsleutels_absoluut!D$2</f>
        <v>2.5404227468517684E-3</v>
      </c>
      <c r="E357">
        <f>Verdeelsleutels_absoluut!E357/Verdeelsleutels_absoluut!E$2</f>
        <v>9.9510467474085967E-3</v>
      </c>
      <c r="F357">
        <f>Verdeelsleutels_absoluut!F357/Verdeelsleutels_absoluut!F$2</f>
        <v>1.310493097386581E-2</v>
      </c>
      <c r="G357">
        <f>Verdeelsleutels_absoluut!G357/Verdeelsleutels_absoluut!G$2</f>
        <v>1.5906515388608766E-2</v>
      </c>
      <c r="H357">
        <f>Verdeelsleutels_absoluut!H357/Verdeelsleutels_absoluut!H$2</f>
        <v>1.8522338124193533E-2</v>
      </c>
      <c r="I357">
        <f>Verdeelsleutels_absoluut!I357/Verdeelsleutels_absoluut!I$2</f>
        <v>4.497916792694583E-3</v>
      </c>
      <c r="J357">
        <f t="shared" si="22"/>
        <v>1.6325047026302327E-2</v>
      </c>
      <c r="K357">
        <f t="shared" si="23"/>
        <v>7.4641524276322707E-3</v>
      </c>
      <c r="L357">
        <f>Verdeelsleutels_absoluut!J357/Verdeelsleutels_absoluut!J$2</f>
        <v>2.913885136816596E-3</v>
      </c>
      <c r="M357">
        <f>Verdeelsleutels_absoluut!K357/Verdeelsleutels_absoluut!K$2</f>
        <v>9.7798186174045745E-5</v>
      </c>
      <c r="N357">
        <f>Verdeelsleutels_absoluut!L357/Verdeelsleutels_absoluut!L$2</f>
        <v>7.9628727616227364E-3</v>
      </c>
      <c r="O357">
        <f>Verdeelsleutels_absoluut!M357/Verdeelsleutels_absoluut!M$2</f>
        <v>9.5304019957814564E-3</v>
      </c>
      <c r="P357">
        <f>Verdeelsleutels_absoluut!N357/Verdeelsleutels_absoluut!N$2</f>
        <v>2.0441935169862747E-3</v>
      </c>
      <c r="Q357">
        <f>Verdeelsleutels_absoluut!O357/Verdeelsleutels_absoluut!O$2</f>
        <v>5.7784159170158524E-3</v>
      </c>
      <c r="R357">
        <f>Verdeelsleutels_absoluut!P357/Verdeelsleutels_absoluut!P$2</f>
        <v>6.312135079690705E-4</v>
      </c>
      <c r="S357">
        <f>Verdeelsleutels_absoluut!Q357/Verdeelsleutels_absoluut!Q$2</f>
        <v>2.6823777362647888E-3</v>
      </c>
      <c r="T357">
        <f>Verdeelsleutels_absoluut!R357/Verdeelsleutels_absoluut!R$2</f>
        <v>2.5606980273141125E-3</v>
      </c>
      <c r="U357">
        <f>Verdeelsleutels_absoluut!S357/Verdeelsleutels_absoluut!S$2</f>
        <v>1.7548936329098562E-3</v>
      </c>
      <c r="V357">
        <f>Verdeelsleutels_absoluut!T357/Verdeelsleutels_absoluut!T$2</f>
        <v>2.1241902564557635E-3</v>
      </c>
      <c r="W357">
        <f>Verdeelsleutels_absoluut!U357/Verdeelsleutels_absoluut!U$2</f>
        <v>7.0738126664717091E-3</v>
      </c>
      <c r="X357">
        <f t="shared" si="25"/>
        <v>4.5590030917289914E-3</v>
      </c>
      <c r="Y357">
        <f t="shared" si="24"/>
        <v>5.2906507869011077E-3</v>
      </c>
      <c r="Z357">
        <v>0</v>
      </c>
    </row>
    <row r="358" spans="2:26">
      <c r="B358" t="str">
        <f>INDEX('ETLocal datasets'!B:C,MATCH(C358,'ETLocal datasets'!C:C,0),1)</f>
        <v>GM1876</v>
      </c>
      <c r="C358" t="str">
        <f>'ETLocal datasets'!C344</f>
        <v>Bronckhorst</v>
      </c>
      <c r="D358">
        <f>Verdeelsleutels_absoluut!D358/Verdeelsleutels_absoluut!D$2</f>
        <v>2.0953395706312921E-3</v>
      </c>
      <c r="E358">
        <f>Verdeelsleutels_absoluut!E358/Verdeelsleutels_absoluut!E$2</f>
        <v>1.066442090834176E-2</v>
      </c>
      <c r="F358">
        <f>Verdeelsleutels_absoluut!F358/Verdeelsleutels_absoluut!F$2</f>
        <v>1.3366916684858291E-2</v>
      </c>
      <c r="G358">
        <f>Verdeelsleutels_absoluut!G358/Verdeelsleutels_absoluut!G$2</f>
        <v>1.5375661101636708E-2</v>
      </c>
      <c r="H358">
        <f>Verdeelsleutels_absoluut!H358/Verdeelsleutels_absoluut!H$2</f>
        <v>7.3139224465651716E-3</v>
      </c>
      <c r="I358">
        <f>Verdeelsleutels_absoluut!I358/Verdeelsleutels_absoluut!I$2</f>
        <v>3.1068469857341054E-3</v>
      </c>
      <c r="J358">
        <f t="shared" si="22"/>
        <v>1.4085782916825263E-2</v>
      </c>
      <c r="K358">
        <f t="shared" si="23"/>
        <v>6.2967386558687825E-3</v>
      </c>
      <c r="L358">
        <f>Verdeelsleutels_absoluut!J358/Verdeelsleutels_absoluut!J$2</f>
        <v>7.2215439515235314E-3</v>
      </c>
      <c r="M358">
        <f>Verdeelsleutels_absoluut!K358/Verdeelsleutels_absoluut!K$2</f>
        <v>2.0169223902008859E-3</v>
      </c>
      <c r="N358">
        <f>Verdeelsleutels_absoluut!L358/Verdeelsleutels_absoluut!L$2</f>
        <v>8.960797245021088E-3</v>
      </c>
      <c r="O358">
        <f>Verdeelsleutels_absoluut!M358/Verdeelsleutels_absoluut!M$2</f>
        <v>1.0176553681790193E-2</v>
      </c>
      <c r="P358">
        <f>Verdeelsleutels_absoluut!N358/Verdeelsleutels_absoluut!N$2</f>
        <v>1.0058730004218178E-3</v>
      </c>
      <c r="Q358">
        <f>Verdeelsleutels_absoluut!O358/Verdeelsleutels_absoluut!O$2</f>
        <v>1.0053623230872916E-2</v>
      </c>
      <c r="R358">
        <f>Verdeelsleutels_absoluut!P358/Verdeelsleutels_absoluut!P$2</f>
        <v>5.1549103150807423E-4</v>
      </c>
      <c r="S358">
        <f>Verdeelsleutels_absoluut!Q358/Verdeelsleutels_absoluut!Q$2</f>
        <v>6.0672829748846416E-4</v>
      </c>
      <c r="T358">
        <f>Verdeelsleutels_absoluut!R358/Verdeelsleutels_absoluut!R$2</f>
        <v>3.6039453717754172E-3</v>
      </c>
      <c r="U358">
        <f>Verdeelsleutels_absoluut!S358/Verdeelsleutels_absoluut!S$2</f>
        <v>1.6708827675045973E-3</v>
      </c>
      <c r="V358">
        <f>Verdeelsleutels_absoluut!T358/Verdeelsleutels_absoluut!T$2</f>
        <v>1.4142781080841245E-3</v>
      </c>
      <c r="W358">
        <f>Verdeelsleutels_absoluut!U358/Verdeelsleutels_absoluut!U$2</f>
        <v>6.8050868221588168E-3</v>
      </c>
      <c r="X358">
        <f t="shared" si="25"/>
        <v>3.9054799112903174E-3</v>
      </c>
      <c r="Y358">
        <f t="shared" si="24"/>
        <v>7.594365903039876E-3</v>
      </c>
      <c r="Z358">
        <v>0</v>
      </c>
    </row>
    <row r="359" spans="2:26">
      <c r="B359" t="str">
        <f>INDEX('ETLocal datasets'!B:C,MATCH(C359,'ETLocal datasets'!C:C,0),1)</f>
        <v>GM1883</v>
      </c>
      <c r="C359" t="str">
        <f>'ETLocal datasets'!C345</f>
        <v>Sittard-Geleen</v>
      </c>
      <c r="D359">
        <f>Verdeelsleutels_absoluut!D359/Verdeelsleutels_absoluut!D$2</f>
        <v>5.3616552511395708E-3</v>
      </c>
      <c r="E359">
        <f>Verdeelsleutels_absoluut!E359/Verdeelsleutels_absoluut!E$2</f>
        <v>1.4226202282524747E-3</v>
      </c>
      <c r="F359">
        <f>Verdeelsleutels_absoluut!F359/Verdeelsleutels_absoluut!F$2</f>
        <v>4.2094974229808373E-4</v>
      </c>
      <c r="G359">
        <f>Verdeelsleutels_absoluut!G359/Verdeelsleutels_absoluut!G$2</f>
        <v>6.6279716433793651E-4</v>
      </c>
      <c r="H359">
        <f>Verdeelsleutels_absoluut!H359/Verdeelsleutels_absoluut!H$2</f>
        <v>3.2280817480872707E-4</v>
      </c>
      <c r="I359">
        <f>Verdeelsleutels_absoluut!I359/Verdeelsleutels_absoluut!I$2</f>
        <v>0</v>
      </c>
      <c r="J359">
        <f t="shared" si="22"/>
        <v>6.0839892601326304E-4</v>
      </c>
      <c r="K359">
        <f t="shared" si="23"/>
        <v>1.723272627278635E-4</v>
      </c>
      <c r="L359">
        <f>Verdeelsleutels_absoluut!J359/Verdeelsleutels_absoluut!J$2</f>
        <v>5.2964593314684437E-3</v>
      </c>
      <c r="M359">
        <f>Verdeelsleutels_absoluut!K359/Verdeelsleutels_absoluut!K$2</f>
        <v>7.969230576074268E-4</v>
      </c>
      <c r="N359">
        <f>Verdeelsleutels_absoluut!L359/Verdeelsleutels_absoluut!L$2</f>
        <v>2.054062303962738E-3</v>
      </c>
      <c r="O359">
        <f>Verdeelsleutels_absoluut!M359/Verdeelsleutels_absoluut!M$2</f>
        <v>1.4336071317259584E-3</v>
      </c>
      <c r="P359">
        <f>Verdeelsleutels_absoluut!N359/Verdeelsleutels_absoluut!N$2</f>
        <v>6.9762159706674457E-3</v>
      </c>
      <c r="Q359">
        <f>Verdeelsleutels_absoluut!O359/Verdeelsleutels_absoluut!O$2</f>
        <v>1.1603715533155567E-3</v>
      </c>
      <c r="R359">
        <f>Verdeelsleutels_absoluut!P359/Verdeelsleutels_absoluut!P$2</f>
        <v>0</v>
      </c>
      <c r="S359">
        <f>Verdeelsleutels_absoluut!Q359/Verdeelsleutels_absoluut!Q$2</f>
        <v>0</v>
      </c>
      <c r="T359">
        <f>Verdeelsleutels_absoluut!R359/Verdeelsleutels_absoluut!R$2</f>
        <v>1.2329286798179059E-3</v>
      </c>
      <c r="U359">
        <f>Verdeelsleutels_absoluut!S359/Verdeelsleutels_absoluut!S$2</f>
        <v>1.0828067096677837E-3</v>
      </c>
      <c r="V359">
        <f>Verdeelsleutels_absoluut!T359/Verdeelsleutels_absoluut!T$2</f>
        <v>7.1545833703079247E-4</v>
      </c>
      <c r="W359">
        <f>Verdeelsleutels_absoluut!U359/Verdeelsleutels_absoluut!U$2</f>
        <v>4.5999541585324405E-3</v>
      </c>
      <c r="X359">
        <f t="shared" si="25"/>
        <v>5.7880850645999436E-3</v>
      </c>
      <c r="Y359">
        <f t="shared" si="24"/>
        <v>3.0114569578293116E-3</v>
      </c>
      <c r="Z359">
        <v>0</v>
      </c>
    </row>
    <row r="360" spans="2:26">
      <c r="B360" t="str">
        <f>INDEX('ETLocal datasets'!B:C,MATCH(C360,'ETLocal datasets'!C:C,0),1)</f>
        <v>GM1884</v>
      </c>
      <c r="C360" t="str">
        <f>'ETLocal datasets'!C346</f>
        <v>Kaag en Braassem</v>
      </c>
      <c r="D360">
        <f>Verdeelsleutels_absoluut!D360/Verdeelsleutels_absoluut!D$2</f>
        <v>1.5545507816353775E-3</v>
      </c>
      <c r="E360">
        <f>Verdeelsleutels_absoluut!E360/Verdeelsleutels_absoluut!E$2</f>
        <v>2.8270259502991666E-3</v>
      </c>
      <c r="F360">
        <f>Verdeelsleutels_absoluut!F360/Verdeelsleutels_absoluut!F$2</f>
        <v>5.04232912770678E-3</v>
      </c>
      <c r="G360">
        <f>Verdeelsleutels_absoluut!G360/Verdeelsleutels_absoluut!G$2</f>
        <v>3.7911997800129972E-3</v>
      </c>
      <c r="H360">
        <f>Verdeelsleutels_absoluut!H360/Verdeelsleutels_absoluut!H$2</f>
        <v>6.3812042945335639E-4</v>
      </c>
      <c r="I360">
        <f>Verdeelsleutels_absoluut!I360/Verdeelsleutels_absoluut!I$2</f>
        <v>0</v>
      </c>
      <c r="J360">
        <f t="shared" si="22"/>
        <v>3.2867070839234544E-3</v>
      </c>
      <c r="K360">
        <f t="shared" si="23"/>
        <v>9.8571194280337921E-4</v>
      </c>
      <c r="L360">
        <f>Verdeelsleutels_absoluut!J360/Verdeelsleutels_absoluut!J$2</f>
        <v>1.6602944762400826E-3</v>
      </c>
      <c r="M360">
        <f>Verdeelsleutels_absoluut!K360/Verdeelsleutels_absoluut!K$2</f>
        <v>1.3065639433285942E-3</v>
      </c>
      <c r="N360">
        <f>Verdeelsleutels_absoluut!L360/Verdeelsleutels_absoluut!L$2</f>
        <v>1.4305231519392901E-3</v>
      </c>
      <c r="O360">
        <f>Verdeelsleutels_absoluut!M360/Verdeelsleutels_absoluut!M$2</f>
        <v>2.4325710532093615E-3</v>
      </c>
      <c r="P360">
        <f>Verdeelsleutels_absoluut!N360/Verdeelsleutels_absoluut!N$2</f>
        <v>2.5958012914111423E-4</v>
      </c>
      <c r="Q360">
        <f>Verdeelsleutels_absoluut!O360/Verdeelsleutels_absoluut!O$2</f>
        <v>1.0255809183344566E-4</v>
      </c>
      <c r="R360">
        <f>Verdeelsleutels_absoluut!P360/Verdeelsleutels_absoluut!P$2</f>
        <v>0</v>
      </c>
      <c r="S360">
        <f>Verdeelsleutels_absoluut!Q360/Verdeelsleutels_absoluut!Q$2</f>
        <v>1.4369880729989942E-4</v>
      </c>
      <c r="T360">
        <f>Verdeelsleutels_absoluut!R360/Verdeelsleutels_absoluut!R$2</f>
        <v>1.5174506828528073E-3</v>
      </c>
      <c r="U360">
        <f>Verdeelsleutels_absoluut!S360/Verdeelsleutels_absoluut!S$2</f>
        <v>8.2517338909165582E-3</v>
      </c>
      <c r="V360">
        <f>Verdeelsleutels_absoluut!T360/Verdeelsleutels_absoluut!T$2</f>
        <v>5.0414854911704681E-3</v>
      </c>
      <c r="W360">
        <f>Verdeelsleutels_absoluut!U360/Verdeelsleutels_absoluut!U$2</f>
        <v>1.4858958450242247E-3</v>
      </c>
      <c r="X360">
        <f t="shared" si="25"/>
        <v>8.7273798708266946E-4</v>
      </c>
      <c r="Y360">
        <f t="shared" si="24"/>
        <v>4.106300499331352E-4</v>
      </c>
      <c r="Z360">
        <v>0</v>
      </c>
    </row>
    <row r="361" spans="2:26">
      <c r="B361" t="str">
        <f>INDEX('ETLocal datasets'!B:C,MATCH(C361,'ETLocal datasets'!C:C,0),1)</f>
        <v>GM1891</v>
      </c>
      <c r="C361" t="str">
        <f>'ETLocal datasets'!C347</f>
        <v>Dantumadiel</v>
      </c>
      <c r="D361">
        <f>Verdeelsleutels_absoluut!D361/Verdeelsleutels_absoluut!D$2</f>
        <v>1.0949439604290272E-3</v>
      </c>
      <c r="E361">
        <f>Verdeelsleutels_absoluut!E361/Verdeelsleutels_absoluut!E$2</f>
        <v>3.0326728713421661E-3</v>
      </c>
      <c r="F361">
        <f>Verdeelsleutels_absoluut!F361/Verdeelsleutels_absoluut!F$2</f>
        <v>6.9321275799186588E-3</v>
      </c>
      <c r="G361">
        <f>Verdeelsleutels_absoluut!G361/Verdeelsleutels_absoluut!G$2</f>
        <v>4.6926039235125911E-3</v>
      </c>
      <c r="H361">
        <f>Verdeelsleutels_absoluut!H361/Verdeelsleutels_absoluut!H$2</f>
        <v>9.9945602187970434E-5</v>
      </c>
      <c r="I361">
        <f>Verdeelsleutels_absoluut!I361/Verdeelsleutels_absoluut!I$2</f>
        <v>0</v>
      </c>
      <c r="J361">
        <f t="shared" si="22"/>
        <v>3.9577785921006518E-3</v>
      </c>
      <c r="K361">
        <f t="shared" si="23"/>
        <v>1.2200770201132736E-3</v>
      </c>
      <c r="L361">
        <f>Verdeelsleutels_absoluut!J361/Verdeelsleutels_absoluut!J$2</f>
        <v>3.6343745229510454E-5</v>
      </c>
      <c r="M361">
        <f>Verdeelsleutels_absoluut!K361/Verdeelsleutels_absoluut!K$2</f>
        <v>0</v>
      </c>
      <c r="N361">
        <f>Verdeelsleutels_absoluut!L361/Verdeelsleutels_absoluut!L$2</f>
        <v>5.7449944021062936E-4</v>
      </c>
      <c r="O361">
        <f>Verdeelsleutels_absoluut!M361/Verdeelsleutels_absoluut!M$2</f>
        <v>3.1520576018516161E-3</v>
      </c>
      <c r="P361">
        <f>Verdeelsleutels_absoluut!N361/Verdeelsleutels_absoluut!N$2</f>
        <v>9.409779681365391E-4</v>
      </c>
      <c r="Q361">
        <f>Verdeelsleutels_absoluut!O361/Verdeelsleutels_absoluut!O$2</f>
        <v>2.4027895800978697E-4</v>
      </c>
      <c r="R361">
        <f>Verdeelsleutels_absoluut!P361/Verdeelsleutels_absoluut!P$2</f>
        <v>0</v>
      </c>
      <c r="S361">
        <f>Verdeelsleutels_absoluut!Q361/Verdeelsleutels_absoluut!Q$2</f>
        <v>5.6361865529849439E-3</v>
      </c>
      <c r="T361">
        <f>Verdeelsleutels_absoluut!R361/Verdeelsleutels_absoluut!R$2</f>
        <v>1.8968133535660092E-4</v>
      </c>
      <c r="U361">
        <f>Verdeelsleutels_absoluut!S361/Verdeelsleutels_absoluut!S$2</f>
        <v>2.6603440711665373E-3</v>
      </c>
      <c r="V361">
        <f>Verdeelsleutels_absoluut!T361/Verdeelsleutels_absoluut!T$2</f>
        <v>3.5495607418581949E-3</v>
      </c>
      <c r="W361">
        <f>Verdeelsleutels_absoluut!U361/Verdeelsleutels_absoluut!U$2</f>
        <v>1.857369806280281E-3</v>
      </c>
      <c r="X361">
        <f t="shared" si="25"/>
        <v>1.3991738872084101E-3</v>
      </c>
      <c r="Y361">
        <f t="shared" si="24"/>
        <v>7.0383692968923619E-4</v>
      </c>
      <c r="Z361">
        <v>0</v>
      </c>
    </row>
    <row r="362" spans="2:26">
      <c r="B362" t="str">
        <f>INDEX('ETLocal datasets'!B:C,MATCH(C362,'ETLocal datasets'!C:C,0),1)</f>
        <v>GM1892</v>
      </c>
      <c r="C362" t="str">
        <f>'ETLocal datasets'!C348</f>
        <v>Zuidplas</v>
      </c>
      <c r="D362">
        <f>Verdeelsleutels_absoluut!D362/Verdeelsleutels_absoluut!D$2</f>
        <v>2.4743430553224154E-3</v>
      </c>
      <c r="E362">
        <f>Verdeelsleutels_absoluut!E362/Verdeelsleutels_absoluut!E$2</f>
        <v>1.7849989884756916E-3</v>
      </c>
      <c r="F362">
        <f>Verdeelsleutels_absoluut!F362/Verdeelsleutels_absoluut!F$2</f>
        <v>1.6960112211143314E-3</v>
      </c>
      <c r="G362">
        <f>Verdeelsleutels_absoluut!G362/Verdeelsleutels_absoluut!G$2</f>
        <v>7.3246793603113356E-4</v>
      </c>
      <c r="H362">
        <f>Verdeelsleutels_absoluut!H362/Verdeelsleutels_absoluut!H$2</f>
        <v>5.2866387479911137E-4</v>
      </c>
      <c r="I362">
        <f>Verdeelsleutels_absoluut!I362/Verdeelsleutels_absoluut!I$2</f>
        <v>0</v>
      </c>
      <c r="J362">
        <f t="shared" si="22"/>
        <v>6.9985928623400996E-4</v>
      </c>
      <c r="K362">
        <f t="shared" si="23"/>
        <v>1.9044166336809474E-4</v>
      </c>
      <c r="L362">
        <f>Verdeelsleutels_absoluut!J362/Verdeelsleutels_absoluut!J$2</f>
        <v>3.2035012215437127E-3</v>
      </c>
      <c r="M362">
        <f>Verdeelsleutels_absoluut!K362/Verdeelsleutels_absoluut!K$2</f>
        <v>2.3374096894874549E-3</v>
      </c>
      <c r="N362">
        <f>Verdeelsleutels_absoluut!L362/Verdeelsleutels_absoluut!L$2</f>
        <v>1.8410958999085375E-3</v>
      </c>
      <c r="O362">
        <f>Verdeelsleutels_absoluut!M362/Verdeelsleutels_absoluut!M$2</f>
        <v>1.8485751349204965E-3</v>
      </c>
      <c r="P362">
        <f>Verdeelsleutels_absoluut!N362/Verdeelsleutels_absoluut!N$2</f>
        <v>1.622375807131964E-3</v>
      </c>
      <c r="Q362">
        <f>Verdeelsleutels_absoluut!O362/Verdeelsleutels_absoluut!O$2</f>
        <v>2.549301139859935E-4</v>
      </c>
      <c r="R362">
        <f>Verdeelsleutels_absoluut!P362/Verdeelsleutels_absoluut!P$2</f>
        <v>0</v>
      </c>
      <c r="S362">
        <f>Verdeelsleutels_absoluut!Q362/Verdeelsleutels_absoluut!Q$2</f>
        <v>5.5882869505516439E-4</v>
      </c>
      <c r="T362">
        <f>Verdeelsleutels_absoluut!R362/Verdeelsleutels_absoluut!R$2</f>
        <v>4.7420333839150229E-4</v>
      </c>
      <c r="U362">
        <f>Verdeelsleutels_absoluut!S362/Verdeelsleutels_absoluut!S$2</f>
        <v>5.5820552791494369E-3</v>
      </c>
      <c r="V362">
        <f>Verdeelsleutels_absoluut!T362/Verdeelsleutels_absoluut!T$2</f>
        <v>3.5384683645398882E-3</v>
      </c>
      <c r="W362">
        <f>Verdeelsleutels_absoluut!U362/Verdeelsleutels_absoluut!U$2</f>
        <v>2.0312512349533285E-3</v>
      </c>
      <c r="X362">
        <f t="shared" si="25"/>
        <v>1.8268135210426461E-3</v>
      </c>
      <c r="Y362">
        <f t="shared" si="24"/>
        <v>8.8368347680865464E-4</v>
      </c>
      <c r="Z362">
        <v>0</v>
      </c>
    </row>
    <row r="363" spans="2:26">
      <c r="B363" t="str">
        <f>INDEX('ETLocal datasets'!B:C,MATCH(C363,'ETLocal datasets'!C:C,0),1)</f>
        <v>GM1894</v>
      </c>
      <c r="C363" t="str">
        <f>'ETLocal datasets'!C349</f>
        <v>Peel en Maas</v>
      </c>
      <c r="D363">
        <f>Verdeelsleutels_absoluut!D363/Verdeelsleutels_absoluut!D$2</f>
        <v>2.5061099122835493E-3</v>
      </c>
      <c r="E363">
        <f>Verdeelsleutels_absoluut!E363/Verdeelsleutels_absoluut!E$2</f>
        <v>4.3787197905190414E-3</v>
      </c>
      <c r="F363">
        <f>Verdeelsleutels_absoluut!F363/Verdeelsleutels_absoluut!F$2</f>
        <v>1.1886981882780576E-3</v>
      </c>
      <c r="G363">
        <f>Verdeelsleutels_absoluut!G363/Verdeelsleutels_absoluut!G$2</f>
        <v>1.9563306069249049E-3</v>
      </c>
      <c r="H363">
        <f>Verdeelsleutels_absoluut!H363/Verdeelsleutels_absoluut!H$2</f>
        <v>2.2975156505543878E-2</v>
      </c>
      <c r="I363">
        <f>Verdeelsleutels_absoluut!I363/Verdeelsleutels_absoluut!I$2</f>
        <v>1.7909438627332065E-2</v>
      </c>
      <c r="J363">
        <f t="shared" si="22"/>
        <v>5.3193427507039412E-3</v>
      </c>
      <c r="K363">
        <f t="shared" si="23"/>
        <v>1.3761630542026202E-2</v>
      </c>
      <c r="L363">
        <f>Verdeelsleutels_absoluut!J363/Verdeelsleutels_absoluut!J$2</f>
        <v>3.1938931049887848E-3</v>
      </c>
      <c r="M363">
        <f>Verdeelsleutels_absoluut!K363/Verdeelsleutels_absoluut!K$2</f>
        <v>5.4943747870989657E-3</v>
      </c>
      <c r="N363">
        <f>Verdeelsleutels_absoluut!L363/Verdeelsleutels_absoluut!L$2</f>
        <v>6.3896743812000166E-3</v>
      </c>
      <c r="O363">
        <f>Verdeelsleutels_absoluut!M363/Verdeelsleutels_absoluut!M$2</f>
        <v>5.0176249610408546E-3</v>
      </c>
      <c r="P363">
        <f>Verdeelsleutels_absoluut!N363/Verdeelsleutels_absoluut!N$2</f>
        <v>6.4895032285278566E-4</v>
      </c>
      <c r="Q363">
        <f>Verdeelsleutels_absoluut!O363/Verdeelsleutels_absoluut!O$2</f>
        <v>7.5189732469891878E-3</v>
      </c>
      <c r="R363">
        <f>Verdeelsleutels_absoluut!P363/Verdeelsleutels_absoluut!P$2</f>
        <v>2.3144495292199254E-4</v>
      </c>
      <c r="S363">
        <f>Verdeelsleutels_absoluut!Q363/Verdeelsleutels_absoluut!Q$2</f>
        <v>4.6302949018856476E-4</v>
      </c>
      <c r="T363">
        <f>Verdeelsleutels_absoluut!R363/Verdeelsleutels_absoluut!R$2</f>
        <v>1.0432473444613049E-3</v>
      </c>
      <c r="U363">
        <f>Verdeelsleutels_absoluut!S363/Verdeelsleutels_absoluut!S$2</f>
        <v>6.6275238264148833E-4</v>
      </c>
      <c r="V363">
        <f>Verdeelsleutels_absoluut!T363/Verdeelsleutels_absoluut!T$2</f>
        <v>6.1562694116603072E-4</v>
      </c>
      <c r="W363">
        <f>Verdeelsleutels_absoluut!U363/Verdeelsleutels_absoluut!U$2</f>
        <v>4.8370651976320511E-3</v>
      </c>
      <c r="X363">
        <f t="shared" si="25"/>
        <v>2.7430077602424185E-3</v>
      </c>
      <c r="Y363">
        <f t="shared" si="24"/>
        <v>5.6085870522904801E-3</v>
      </c>
      <c r="Z363">
        <v>0</v>
      </c>
    </row>
    <row r="364" spans="2:26">
      <c r="B364" t="str">
        <f>INDEX('ETLocal datasets'!B:C,MATCH(C364,'ETLocal datasets'!C:C,0),1)</f>
        <v>GM1895</v>
      </c>
      <c r="C364" t="str">
        <f>'ETLocal datasets'!C350</f>
        <v>Oldambt</v>
      </c>
      <c r="D364">
        <f>Verdeelsleutels_absoluut!D364/Verdeelsleutels_absoluut!D$2</f>
        <v>2.2062631859218083E-3</v>
      </c>
      <c r="E364">
        <f>Verdeelsleutels_absoluut!E364/Verdeelsleutels_absoluut!E$2</f>
        <v>9.1694176687778847E-3</v>
      </c>
      <c r="F364">
        <f>Verdeelsleutels_absoluut!F364/Verdeelsleutels_absoluut!F$2</f>
        <v>4.0300723851616135E-3</v>
      </c>
      <c r="G364">
        <f>Verdeelsleutels_absoluut!G364/Verdeelsleutels_absoluut!G$2</f>
        <v>4.4632452768765792E-3</v>
      </c>
      <c r="H364">
        <f>Verdeelsleutels_absoluut!H364/Verdeelsleutels_absoluut!H$2</f>
        <v>3.483587844003292E-3</v>
      </c>
      <c r="I364">
        <f>Verdeelsleutels_absoluut!I364/Verdeelsleutels_absoluut!I$2</f>
        <v>3.7119665791854636E-3</v>
      </c>
      <c r="J364">
        <f t="shared" si="22"/>
        <v>4.3065000876168534E-3</v>
      </c>
      <c r="K364">
        <f t="shared" si="23"/>
        <v>3.9072990405851537E-3</v>
      </c>
      <c r="L364">
        <f>Verdeelsleutels_absoluut!J364/Verdeelsleutels_absoluut!J$2</f>
        <v>4.5597972770955751E-2</v>
      </c>
      <c r="M364">
        <f>Verdeelsleutels_absoluut!K364/Verdeelsleutels_absoluut!K$2</f>
        <v>2.3071781555856806E-3</v>
      </c>
      <c r="N364">
        <f>Verdeelsleutels_absoluut!L364/Verdeelsleutels_absoluut!L$2</f>
        <v>1.2409204504052746E-2</v>
      </c>
      <c r="O364">
        <f>Verdeelsleutels_absoluut!M364/Verdeelsleutels_absoluut!M$2</f>
        <v>8.052972811994007E-3</v>
      </c>
      <c r="P364">
        <f>Verdeelsleutels_absoluut!N364/Verdeelsleutels_absoluut!N$2</f>
        <v>3.7639118725461564E-3</v>
      </c>
      <c r="Q364">
        <f>Verdeelsleutels_absoluut!O364/Verdeelsleutels_absoluut!O$2</f>
        <v>2.2269757083833914E-3</v>
      </c>
      <c r="R364">
        <f>Verdeelsleutels_absoluut!P364/Verdeelsleutels_absoluut!P$2</f>
        <v>3.3769922676345275E-3</v>
      </c>
      <c r="S364">
        <f>Verdeelsleutels_absoluut!Q364/Verdeelsleutels_absoluut!Q$2</f>
        <v>1.3411888681323945E-2</v>
      </c>
      <c r="T364">
        <f>Verdeelsleutels_absoluut!R364/Verdeelsleutels_absoluut!R$2</f>
        <v>4.1729893778452197E-3</v>
      </c>
      <c r="U364">
        <f>Verdeelsleutels_absoluut!S364/Verdeelsleutels_absoluut!S$2</f>
        <v>1.2536288026584772E-2</v>
      </c>
      <c r="V364">
        <f>Verdeelsleutels_absoluut!T364/Verdeelsleutels_absoluut!T$2</f>
        <v>1.2351362143934688E-2</v>
      </c>
      <c r="W364">
        <f>Verdeelsleutels_absoluut!U364/Verdeelsleutels_absoluut!U$2</f>
        <v>4.1257320803332201E-3</v>
      </c>
      <c r="X364">
        <f t="shared" si="25"/>
        <v>3.9448219764396881E-3</v>
      </c>
      <c r="Y364">
        <f t="shared" si="24"/>
        <v>2.9141142156059101E-3</v>
      </c>
      <c r="Z364">
        <v>0</v>
      </c>
    </row>
    <row r="365" spans="2:26">
      <c r="B365" t="str">
        <f>INDEX('ETLocal datasets'!B:C,MATCH(C365,'ETLocal datasets'!C:C,0),1)</f>
        <v>GM1896</v>
      </c>
      <c r="C365" t="str">
        <f>'ETLocal datasets'!C351</f>
        <v>Zwartewaterland</v>
      </c>
      <c r="D365">
        <f>Verdeelsleutels_absoluut!D365/Verdeelsleutels_absoluut!D$2</f>
        <v>1.3020939566418855E-3</v>
      </c>
      <c r="E365">
        <f>Verdeelsleutels_absoluut!E365/Verdeelsleutels_absoluut!E$2</f>
        <v>3.151465833734244E-3</v>
      </c>
      <c r="F365">
        <f>Verdeelsleutels_absoluut!F365/Verdeelsleutels_absoluut!F$2</f>
        <v>7.3886902963844802E-3</v>
      </c>
      <c r="G365">
        <f>Verdeelsleutels_absoluut!G365/Verdeelsleutels_absoluut!G$2</f>
        <v>5.515088962793342E-3</v>
      </c>
      <c r="H365">
        <f>Verdeelsleutels_absoluut!H365/Verdeelsleutels_absoluut!H$2</f>
        <v>1.8538297180026774E-6</v>
      </c>
      <c r="I365">
        <f>Verdeelsleutels_absoluut!I365/Verdeelsleutels_absoluut!I$2</f>
        <v>0</v>
      </c>
      <c r="J365">
        <f t="shared" si="22"/>
        <v>4.6329713415012869E-3</v>
      </c>
      <c r="K365">
        <f t="shared" si="23"/>
        <v>1.433923130326269E-3</v>
      </c>
      <c r="L365">
        <f>Verdeelsleutels_absoluut!J365/Verdeelsleutels_absoluut!J$2</f>
        <v>2.8764671922206959E-5</v>
      </c>
      <c r="M365">
        <f>Verdeelsleutels_absoluut!K365/Verdeelsleutels_absoluut!K$2</f>
        <v>0</v>
      </c>
      <c r="N365">
        <f>Verdeelsleutels_absoluut!L365/Verdeelsleutels_absoluut!L$2</f>
        <v>4.8036605844547136E-4</v>
      </c>
      <c r="O365">
        <f>Verdeelsleutels_absoluut!M365/Verdeelsleutels_absoluut!M$2</f>
        <v>3.0286403940049645E-3</v>
      </c>
      <c r="P365">
        <f>Verdeelsleutels_absoluut!N365/Verdeelsleutels_absoluut!N$2</f>
        <v>1.1032155488497355E-3</v>
      </c>
      <c r="Q365">
        <f>Verdeelsleutels_absoluut!O365/Verdeelsleutels_absoluut!O$2</f>
        <v>3.721393617956457E-4</v>
      </c>
      <c r="R365">
        <f>Verdeelsleutels_absoluut!P365/Verdeelsleutels_absoluut!P$2</f>
        <v>3.6820787964862446E-4</v>
      </c>
      <c r="S365">
        <f>Verdeelsleutels_absoluut!Q365/Verdeelsleutels_absoluut!Q$2</f>
        <v>5.4126550749628776E-3</v>
      </c>
      <c r="T365">
        <f>Verdeelsleutels_absoluut!R365/Verdeelsleutels_absoluut!R$2</f>
        <v>1.8019726858877086E-3</v>
      </c>
      <c r="U365">
        <f>Verdeelsleutels_absoluut!S365/Verdeelsleutels_absoluut!S$2</f>
        <v>3.9578452146477611E-3</v>
      </c>
      <c r="V365">
        <f>Verdeelsleutels_absoluut!T365/Verdeelsleutels_absoluut!T$2</f>
        <v>4.3371195314579822E-3</v>
      </c>
      <c r="W365">
        <f>Verdeelsleutels_absoluut!U365/Verdeelsleutels_absoluut!U$2</f>
        <v>1.651873572393952E-3</v>
      </c>
      <c r="X365">
        <f t="shared" si="25"/>
        <v>1.3775445606218437E-3</v>
      </c>
      <c r="Y365">
        <f t="shared" si="24"/>
        <v>7.7430144132612498E-4</v>
      </c>
      <c r="Z365">
        <v>0</v>
      </c>
    </row>
    <row r="366" spans="2:26">
      <c r="B366" t="str">
        <f>INDEX('ETLocal datasets'!B:C,MATCH(C366,'ETLocal datasets'!C:C,0),1)</f>
        <v>GM1900</v>
      </c>
      <c r="C366" t="str">
        <f>'ETLocal datasets'!C352</f>
        <v>Súdwest-Fryslân</v>
      </c>
      <c r="D366">
        <f>Verdeelsleutels_absoluut!D366/Verdeelsleutels_absoluut!D$2</f>
        <v>5.1909011620825474E-3</v>
      </c>
      <c r="E366">
        <f>Verdeelsleutels_absoluut!E366/Verdeelsleutels_absoluut!E$2</f>
        <v>2.2921358544298474E-2</v>
      </c>
      <c r="F366">
        <f>Verdeelsleutels_absoluut!F366/Verdeelsleutels_absoluut!F$2</f>
        <v>5.0286660310055471E-2</v>
      </c>
      <c r="G366">
        <f>Verdeelsleutels_absoluut!G366/Verdeelsleutels_absoluut!G$2</f>
        <v>4.1074927523900774E-2</v>
      </c>
      <c r="H366">
        <f>Verdeelsleutels_absoluut!H366/Verdeelsleutels_absoluut!H$2</f>
        <v>6.6971613595148899E-4</v>
      </c>
      <c r="I366">
        <f>Verdeelsleutels_absoluut!I366/Verdeelsleutels_absoluut!I$2</f>
        <v>9.6022214059055897E-3</v>
      </c>
      <c r="J366">
        <f t="shared" si="22"/>
        <v>3.4610093701828881E-2</v>
      </c>
      <c r="K366">
        <f t="shared" si="23"/>
        <v>1.7785124996584339E-2</v>
      </c>
      <c r="L366">
        <f>Verdeelsleutels_absoluut!J366/Verdeelsleutels_absoluut!J$2</f>
        <v>2.329699714728455E-3</v>
      </c>
      <c r="M366">
        <f>Verdeelsleutels_absoluut!K366/Verdeelsleutels_absoluut!K$2</f>
        <v>8.1212142437771771E-4</v>
      </c>
      <c r="N366">
        <f>Verdeelsleutels_absoluut!L366/Verdeelsleutels_absoluut!L$2</f>
        <v>5.670572790195583E-3</v>
      </c>
      <c r="O366">
        <f>Verdeelsleutels_absoluut!M366/Verdeelsleutels_absoluut!M$2</f>
        <v>1.7590529428520196E-2</v>
      </c>
      <c r="P366">
        <f>Verdeelsleutels_absoluut!N366/Verdeelsleutels_absoluut!N$2</f>
        <v>6.3597131639572995E-3</v>
      </c>
      <c r="Q366">
        <f>Verdeelsleutels_absoluut!O366/Verdeelsleutels_absoluut!O$2</f>
        <v>3.9558121135757613E-4</v>
      </c>
      <c r="R366">
        <f>Verdeelsleutels_absoluut!P366/Verdeelsleutels_absoluut!P$2</f>
        <v>8.3109778549260958E-4</v>
      </c>
      <c r="S366">
        <f>Verdeelsleutels_absoluut!Q366/Verdeelsleutels_absoluut!Q$2</f>
        <v>1.6637128578499465E-2</v>
      </c>
      <c r="T366">
        <f>Verdeelsleutels_absoluut!R366/Verdeelsleutels_absoluut!R$2</f>
        <v>1.033763277693475E-2</v>
      </c>
      <c r="U366">
        <f>Verdeelsleutels_absoluut!S366/Verdeelsleutels_absoluut!S$2</f>
        <v>4.6542019434513533E-2</v>
      </c>
      <c r="V366">
        <f>Verdeelsleutels_absoluut!T366/Verdeelsleutels_absoluut!T$2</f>
        <v>3.4036959801224599E-2</v>
      </c>
      <c r="W366">
        <f>Verdeelsleutels_absoluut!U366/Verdeelsleutels_absoluut!U$2</f>
        <v>9.3026564340080459E-3</v>
      </c>
      <c r="X366">
        <f t="shared" si="25"/>
        <v>7.8311847989826731E-3</v>
      </c>
      <c r="Y366">
        <f t="shared" si="24"/>
        <v>3.3698226464076151E-3</v>
      </c>
      <c r="Z366">
        <v>0</v>
      </c>
    </row>
    <row r="367" spans="2:26">
      <c r="B367" t="str">
        <f>INDEX('ETLocal datasets'!B:C,MATCH(C367,'ETLocal datasets'!C:C,0),1)</f>
        <v>GM1901</v>
      </c>
      <c r="C367" t="str">
        <f>'ETLocal datasets'!C353</f>
        <v>Bodegraven-Reeuwijk</v>
      </c>
      <c r="D367">
        <f>Verdeelsleutels_absoluut!D367/Verdeelsleutels_absoluut!D$2</f>
        <v>1.994079097622213E-3</v>
      </c>
      <c r="E367">
        <f>Verdeelsleutels_absoluut!E367/Verdeelsleutels_absoluut!E$2</f>
        <v>2.5815570631893795E-3</v>
      </c>
      <c r="F367">
        <f>Verdeelsleutels_absoluut!F367/Verdeelsleutels_absoluut!F$2</f>
        <v>6.0616792141826867E-3</v>
      </c>
      <c r="G367">
        <f>Verdeelsleutels_absoluut!G367/Verdeelsleutels_absoluut!G$2</f>
        <v>4.9416923462033127E-3</v>
      </c>
      <c r="H367">
        <f>Verdeelsleutels_absoluut!H367/Verdeelsleutels_absoluut!H$2</f>
        <v>1.4767768736193502E-3</v>
      </c>
      <c r="I367">
        <f>Verdeelsleutels_absoluut!I367/Verdeelsleutels_absoluut!I$2</f>
        <v>7.9703431184200216E-4</v>
      </c>
      <c r="J367">
        <f t="shared" si="22"/>
        <v>4.387305870589879E-3</v>
      </c>
      <c r="K367">
        <f t="shared" si="23"/>
        <v>1.8746454007759431E-3</v>
      </c>
      <c r="L367">
        <f>Verdeelsleutels_absoluut!J367/Verdeelsleutels_absoluut!J$2</f>
        <v>0</v>
      </c>
      <c r="M367">
        <f>Verdeelsleutels_absoluut!K367/Verdeelsleutels_absoluut!K$2</f>
        <v>0</v>
      </c>
      <c r="N367">
        <f>Verdeelsleutels_absoluut!L367/Verdeelsleutels_absoluut!L$2</f>
        <v>3.8772627196395252E-4</v>
      </c>
      <c r="O367">
        <f>Verdeelsleutels_absoluut!M367/Verdeelsleutels_absoluut!M$2</f>
        <v>2.8144489354595078E-3</v>
      </c>
      <c r="P367">
        <f>Verdeelsleutels_absoluut!N367/Verdeelsleutels_absoluut!N$2</f>
        <v>7.4629287128070347E-4</v>
      </c>
      <c r="Q367">
        <f>Verdeelsleutels_absoluut!O367/Verdeelsleutels_absoluut!O$2</f>
        <v>1.7581387171447828E-4</v>
      </c>
      <c r="R367">
        <f>Verdeelsleutels_absoluut!P367/Verdeelsleutels_absoluut!P$2</f>
        <v>0</v>
      </c>
      <c r="S367">
        <f>Verdeelsleutels_absoluut!Q367/Verdeelsleutels_absoluut!Q$2</f>
        <v>3.6723028532196518E-4</v>
      </c>
      <c r="T367">
        <f>Verdeelsleutels_absoluut!R367/Verdeelsleutels_absoluut!R$2</f>
        <v>2.8452200303490138E-4</v>
      </c>
      <c r="U367">
        <f>Verdeelsleutels_absoluut!S367/Verdeelsleutels_absoluut!S$2</f>
        <v>1.2349597214573085E-2</v>
      </c>
      <c r="V367">
        <f>Verdeelsleutels_absoluut!T367/Verdeelsleutels_absoluut!T$2</f>
        <v>7.4818085011979767E-3</v>
      </c>
      <c r="W367">
        <f>Verdeelsleutels_absoluut!U367/Verdeelsleutels_absoluut!U$2</f>
        <v>1.5491254554507877E-3</v>
      </c>
      <c r="X367">
        <f t="shared" si="25"/>
        <v>1.1477091633657456E-3</v>
      </c>
      <c r="Y367">
        <f t="shared" si="24"/>
        <v>5.6457198837498519E-4</v>
      </c>
      <c r="Z367">
        <v>0</v>
      </c>
    </row>
    <row r="368" spans="2:26">
      <c r="B368" t="str">
        <f>INDEX('ETLocal datasets'!B:C,MATCH(C368,'ETLocal datasets'!C:C,0),1)</f>
        <v>GM1903</v>
      </c>
      <c r="C368" t="str">
        <f>'ETLocal datasets'!C354</f>
        <v>Eijsden-Margraten</v>
      </c>
      <c r="D368">
        <f>Verdeelsleutels_absoluut!D368/Verdeelsleutels_absoluut!D$2</f>
        <v>1.4846521236953963E-3</v>
      </c>
      <c r="E368">
        <f>Verdeelsleutels_absoluut!E368/Verdeelsleutels_absoluut!E$2</f>
        <v>2.5916906847729755E-3</v>
      </c>
      <c r="F368">
        <f>Verdeelsleutels_absoluut!F368/Verdeelsleutels_absoluut!F$2</f>
        <v>1.6347598306361026E-3</v>
      </c>
      <c r="G368">
        <f>Verdeelsleutels_absoluut!G368/Verdeelsleutels_absoluut!G$2</f>
        <v>2.0765589297582977E-3</v>
      </c>
      <c r="H368">
        <f>Verdeelsleutels_absoluut!H368/Verdeelsleutels_absoluut!H$2</f>
        <v>3.651238531544404E-5</v>
      </c>
      <c r="I368">
        <f>Verdeelsleutels_absoluut!I368/Verdeelsleutels_absoluut!I$2</f>
        <v>1.6441584373594865E-4</v>
      </c>
      <c r="J368">
        <f t="shared" si="22"/>
        <v>1.7501514826474412E-3</v>
      </c>
      <c r="K368">
        <f t="shared" si="23"/>
        <v>6.615730461017595E-4</v>
      </c>
      <c r="L368">
        <f>Verdeelsleutels_absoluut!J368/Verdeelsleutels_absoluut!J$2</f>
        <v>4.1600757573135375E-3</v>
      </c>
      <c r="M368">
        <f>Verdeelsleutels_absoluut!K368/Verdeelsleutels_absoluut!K$2</f>
        <v>1.7192326410697535E-3</v>
      </c>
      <c r="N368">
        <f>Verdeelsleutels_absoluut!L368/Verdeelsleutels_absoluut!L$2</f>
        <v>3.1949293878397391E-3</v>
      </c>
      <c r="O368">
        <f>Verdeelsleutels_absoluut!M368/Verdeelsleutels_absoluut!M$2</f>
        <v>2.7259105037434317E-3</v>
      </c>
      <c r="P368">
        <f>Verdeelsleutels_absoluut!N368/Verdeelsleutels_absoluut!N$2</f>
        <v>3.569226775690321E-4</v>
      </c>
      <c r="Q368">
        <f>Verdeelsleutels_absoluut!O368/Verdeelsleutels_absoluut!O$2</f>
        <v>1.3537668122014827E-3</v>
      </c>
      <c r="R368">
        <f>Verdeelsleutels_absoluut!P368/Verdeelsleutels_absoluut!P$2</f>
        <v>0</v>
      </c>
      <c r="S368">
        <f>Verdeelsleutels_absoluut!Q368/Verdeelsleutels_absoluut!Q$2</f>
        <v>4.7899602433299803E-5</v>
      </c>
      <c r="T368">
        <f>Verdeelsleutels_absoluut!R368/Verdeelsleutels_absoluut!R$2</f>
        <v>5.6904400606980271E-3</v>
      </c>
      <c r="U368">
        <f>Verdeelsleutels_absoluut!S368/Verdeelsleutels_absoluut!S$2</f>
        <v>1.8669081201168684E-5</v>
      </c>
      <c r="V368">
        <f>Verdeelsleutels_absoluut!T368/Verdeelsleutels_absoluut!T$2</f>
        <v>3.6050226284497296E-4</v>
      </c>
      <c r="W368">
        <f>Verdeelsleutels_absoluut!U368/Verdeelsleutels_absoluut!U$2</f>
        <v>3.0587324043849736E-3</v>
      </c>
      <c r="X368">
        <f t="shared" si="25"/>
        <v>1.7078275409770029E-3</v>
      </c>
      <c r="Y368">
        <f t="shared" si="24"/>
        <v>1.4953911037116907E-3</v>
      </c>
      <c r="Z368">
        <v>0</v>
      </c>
    </row>
    <row r="369" spans="2:26">
      <c r="B369" t="str">
        <f>INDEX('ETLocal datasets'!B:C,MATCH(C369,'ETLocal datasets'!C:C,0),1)</f>
        <v>GM1904</v>
      </c>
      <c r="C369" t="str">
        <f>'ETLocal datasets'!C355</f>
        <v>Stichtse Vecht</v>
      </c>
      <c r="D369">
        <f>Verdeelsleutels_absoluut!D369/Verdeelsleutels_absoluut!D$2</f>
        <v>3.7226821665783385E-3</v>
      </c>
      <c r="E369">
        <f>Verdeelsleutels_absoluut!E369/Verdeelsleutels_absoluut!E$2</f>
        <v>3.0621406738377687E-3</v>
      </c>
      <c r="F369">
        <f>Verdeelsleutels_absoluut!F369/Verdeelsleutels_absoluut!F$2</f>
        <v>7.0776654468357675E-3</v>
      </c>
      <c r="G369">
        <f>Verdeelsleutels_absoluut!G369/Verdeelsleutels_absoluut!G$2</f>
        <v>5.0181452284153169E-3</v>
      </c>
      <c r="H369">
        <f>Verdeelsleutels_absoluut!H369/Verdeelsleutels_absoluut!H$2</f>
        <v>3.0281905437113299E-4</v>
      </c>
      <c r="I369">
        <f>Verdeelsleutels_absoluut!I369/Verdeelsleutels_absoluut!I$2</f>
        <v>4.0257445145029343E-4</v>
      </c>
      <c r="J369">
        <f t="shared" si="22"/>
        <v>4.2636930405682474E-3</v>
      </c>
      <c r="K369">
        <f t="shared" si="23"/>
        <v>1.6026228534611994E-3</v>
      </c>
      <c r="L369">
        <f>Verdeelsleutels_absoluut!J369/Verdeelsleutels_absoluut!J$2</f>
        <v>2.5661429308192932E-5</v>
      </c>
      <c r="M369">
        <f>Verdeelsleutels_absoluut!K369/Verdeelsleutels_absoluut!K$2</f>
        <v>0</v>
      </c>
      <c r="N369">
        <f>Verdeelsleutels_absoluut!L369/Verdeelsleutels_absoluut!L$2</f>
        <v>5.3079794857822504E-4</v>
      </c>
      <c r="O369">
        <f>Verdeelsleutels_absoluut!M369/Verdeelsleutels_absoluut!M$2</f>
        <v>3.1842533952029161E-3</v>
      </c>
      <c r="P369">
        <f>Verdeelsleutels_absoluut!N369/Verdeelsleutels_absoluut!N$2</f>
        <v>4.4453097115415815E-3</v>
      </c>
      <c r="Q369">
        <f>Verdeelsleutels_absoluut!O369/Verdeelsleutels_absoluut!O$2</f>
        <v>8.0581357869135878E-4</v>
      </c>
      <c r="R369">
        <f>Verdeelsleutels_absoluut!P369/Verdeelsleutels_absoluut!P$2</f>
        <v>1.3676292672663195E-4</v>
      </c>
      <c r="S369">
        <f>Verdeelsleutels_absoluut!Q369/Verdeelsleutels_absoluut!Q$2</f>
        <v>2.4109466558094234E-3</v>
      </c>
      <c r="T369">
        <f>Verdeelsleutels_absoluut!R369/Verdeelsleutels_absoluut!R$2</f>
        <v>1.1191198786039453E-2</v>
      </c>
      <c r="U369">
        <f>Verdeelsleutels_absoluut!S369/Verdeelsleutels_absoluut!S$2</f>
        <v>8.9051517329574621E-3</v>
      </c>
      <c r="V369">
        <f>Verdeelsleutels_absoluut!T369/Verdeelsleutels_absoluut!T$2</f>
        <v>6.7829887301446446E-3</v>
      </c>
      <c r="W369">
        <f>Verdeelsleutels_absoluut!U369/Verdeelsleutels_absoluut!U$2</f>
        <v>2.8374287678920038E-3</v>
      </c>
      <c r="X369">
        <f t="shared" si="25"/>
        <v>3.6413692397167926E-3</v>
      </c>
      <c r="Y369">
        <f t="shared" si="24"/>
        <v>1.9400358431015323E-3</v>
      </c>
      <c r="Z369">
        <v>0</v>
      </c>
    </row>
    <row r="370" spans="2:26">
      <c r="B370" t="str">
        <f>INDEX('ETLocal datasets'!B:C,MATCH(C370,'ETLocal datasets'!C:C,0),1)</f>
        <v>GM1911</v>
      </c>
      <c r="C370" t="str">
        <f>'ETLocal datasets'!C356</f>
        <v>Hollands Kroon</v>
      </c>
      <c r="D370">
        <f>Verdeelsleutels_absoluut!D370/Verdeelsleutels_absoluut!D$2</f>
        <v>2.7667254382452012E-3</v>
      </c>
      <c r="E370">
        <f>Verdeelsleutels_absoluut!E370/Verdeelsleutels_absoluut!E$2</f>
        <v>1.5333792418812628E-2</v>
      </c>
      <c r="F370">
        <f>Verdeelsleutels_absoluut!F370/Verdeelsleutels_absoluut!F$2</f>
        <v>3.5732902869247381E-3</v>
      </c>
      <c r="G370">
        <f>Verdeelsleutels_absoluut!G370/Verdeelsleutels_absoluut!G$2</f>
        <v>7.6607021087431266E-3</v>
      </c>
      <c r="H370">
        <f>Verdeelsleutels_absoluut!H370/Verdeelsleutels_absoluut!H$2</f>
        <v>4.3847102895367677E-5</v>
      </c>
      <c r="I370">
        <f>Verdeelsleutels_absoluut!I370/Verdeelsleutels_absoluut!I$2</f>
        <v>6.9977366889851607E-3</v>
      </c>
      <c r="J370">
        <f t="shared" si="22"/>
        <v>6.442005307807485E-3</v>
      </c>
      <c r="K370">
        <f t="shared" si="23"/>
        <v>7.1701076981222321E-3</v>
      </c>
      <c r="L370">
        <f>Verdeelsleutels_absoluut!J370/Verdeelsleutels_absoluut!J$2</f>
        <v>2.0933937574455445E-2</v>
      </c>
      <c r="M370">
        <f>Verdeelsleutels_absoluut!K370/Verdeelsleutels_absoluut!K$2</f>
        <v>2.6351489985102297E-2</v>
      </c>
      <c r="N370">
        <f>Verdeelsleutels_absoluut!L370/Verdeelsleutels_absoluut!L$2</f>
        <v>2.2747483828995989E-2</v>
      </c>
      <c r="O370">
        <f>Verdeelsleutels_absoluut!M370/Verdeelsleutels_absoluut!M$2</f>
        <v>1.4126351496679585E-2</v>
      </c>
      <c r="P370">
        <f>Verdeelsleutels_absoluut!N370/Verdeelsleutels_absoluut!N$2</f>
        <v>3.0176190012654531E-3</v>
      </c>
      <c r="Q370">
        <f>Verdeelsleutels_absoluut!O370/Verdeelsleutels_absoluut!O$2</f>
        <v>2.0453013742784305E-3</v>
      </c>
      <c r="R370">
        <f>Verdeelsleutels_absoluut!P370/Verdeelsleutels_absoluut!P$2</f>
        <v>8.2057756035979173E-4</v>
      </c>
      <c r="S370">
        <f>Verdeelsleutels_absoluut!Q370/Verdeelsleutels_absoluut!Q$2</f>
        <v>2.2353147802206576E-3</v>
      </c>
      <c r="T370">
        <f>Verdeelsleutels_absoluut!R370/Verdeelsleutels_absoluut!R$2</f>
        <v>1.4226100151745068E-3</v>
      </c>
      <c r="U370">
        <f>Verdeelsleutels_absoluut!S370/Verdeelsleutels_absoluut!S$2</f>
        <v>1.5149959394748388E-2</v>
      </c>
      <c r="V370">
        <f>Verdeelsleutels_absoluut!T370/Verdeelsleutels_absoluut!T$2</f>
        <v>9.8611234359747973E-3</v>
      </c>
      <c r="W370">
        <f>Verdeelsleutels_absoluut!U370/Verdeelsleutels_absoluut!U$2</f>
        <v>5.745990847513891E-3</v>
      </c>
      <c r="X370">
        <f t="shared" si="25"/>
        <v>4.381804924389672E-3</v>
      </c>
      <c r="Y370">
        <f t="shared" si="24"/>
        <v>2.9799027943229273E-3</v>
      </c>
      <c r="Z370">
        <v>0</v>
      </c>
    </row>
    <row r="371" spans="2:26">
      <c r="B371" t="str">
        <f>INDEX('ETLocal datasets'!B:C,MATCH(C371,'ETLocal datasets'!C:C,0),1)</f>
        <v>GM1916</v>
      </c>
      <c r="C371" t="str">
        <f>'ETLocal datasets'!C357</f>
        <v>Leidschendam-Voorburg</v>
      </c>
      <c r="D371">
        <f>Verdeelsleutels_absoluut!D371/Verdeelsleutels_absoluut!D$2</f>
        <v>4.3643263866912953E-3</v>
      </c>
      <c r="E371">
        <f>Verdeelsleutels_absoluut!E371/Verdeelsleutels_absoluut!E$2</f>
        <v>6.1830359951384629E-4</v>
      </c>
      <c r="F371">
        <f>Verdeelsleutels_absoluut!F371/Verdeelsleutels_absoluut!F$2</f>
        <v>1.4637444273739426E-3</v>
      </c>
      <c r="G371">
        <f>Verdeelsleutels_absoluut!G371/Verdeelsleutels_absoluut!G$2</f>
        <v>9.0880280952011024E-4</v>
      </c>
      <c r="H371">
        <f>Verdeelsleutels_absoluut!H371/Verdeelsleutels_absoluut!H$2</f>
        <v>0</v>
      </c>
      <c r="I371">
        <f>Verdeelsleutels_absoluut!I371/Verdeelsleutels_absoluut!I$2</f>
        <v>0</v>
      </c>
      <c r="J371">
        <f t="shared" si="22"/>
        <v>7.6339435999689257E-4</v>
      </c>
      <c r="K371">
        <f t="shared" si="23"/>
        <v>2.3628873047522867E-4</v>
      </c>
      <c r="L371">
        <f>Verdeelsleutels_absoluut!J371/Verdeelsleutels_absoluut!J$2</f>
        <v>0</v>
      </c>
      <c r="M371">
        <f>Verdeelsleutels_absoluut!K371/Verdeelsleutels_absoluut!K$2</f>
        <v>0</v>
      </c>
      <c r="N371">
        <f>Verdeelsleutels_absoluut!L371/Verdeelsleutels_absoluut!L$2</f>
        <v>8.5346984818811725E-5</v>
      </c>
      <c r="O371">
        <f>Verdeelsleutels_absoluut!M371/Verdeelsleutels_absoluut!M$2</f>
        <v>7.6151994551756301E-4</v>
      </c>
      <c r="P371">
        <f>Verdeelsleutels_absoluut!N371/Verdeelsleutels_absoluut!N$2</f>
        <v>3.6990168402608781E-3</v>
      </c>
      <c r="Q371">
        <f>Verdeelsleutels_absoluut!O371/Verdeelsleutels_absoluut!O$2</f>
        <v>3.5162774342895655E-4</v>
      </c>
      <c r="R371">
        <f>Verdeelsleutels_absoluut!P371/Verdeelsleutels_absoluut!P$2</f>
        <v>0</v>
      </c>
      <c r="S371">
        <f>Verdeelsleutels_absoluut!Q371/Verdeelsleutels_absoluut!Q$2</f>
        <v>3.9916335361083171E-4</v>
      </c>
      <c r="T371">
        <f>Verdeelsleutels_absoluut!R371/Verdeelsleutels_absoluut!R$2</f>
        <v>1.5553869499241275E-2</v>
      </c>
      <c r="U371">
        <f>Verdeelsleutels_absoluut!S371/Verdeelsleutels_absoluut!S$2</f>
        <v>1.3348393058835609E-3</v>
      </c>
      <c r="V371">
        <f>Verdeelsleutels_absoluut!T371/Verdeelsleutels_absoluut!T$2</f>
        <v>1.8413346348389386E-3</v>
      </c>
      <c r="W371">
        <f>Verdeelsleutels_absoluut!U371/Verdeelsleutels_absoluut!U$2</f>
        <v>1.857369806280281E-3</v>
      </c>
      <c r="X371">
        <f t="shared" si="25"/>
        <v>2.7781933232705796E-3</v>
      </c>
      <c r="Y371">
        <f t="shared" si="24"/>
        <v>1.3222539753656058E-3</v>
      </c>
      <c r="Z371">
        <v>0</v>
      </c>
    </row>
    <row r="372" spans="2:26">
      <c r="B372" t="str">
        <f>INDEX('ETLocal datasets'!B:C,MATCH(C372,'ETLocal datasets'!C:C,0),1)</f>
        <v>GM1924</v>
      </c>
      <c r="C372" t="str">
        <f>'ETLocal datasets'!C358</f>
        <v>Goeree-Overflakkee</v>
      </c>
      <c r="D372">
        <f>Verdeelsleutels_absoluut!D372/Verdeelsleutels_absoluut!D$2</f>
        <v>2.8706476151162327E-3</v>
      </c>
      <c r="E372">
        <f>Verdeelsleutels_absoluut!E372/Verdeelsleutels_absoluut!E$2</f>
        <v>8.8240602260583646E-3</v>
      </c>
      <c r="F372">
        <f>Verdeelsleutels_absoluut!F372/Verdeelsleutels_absoluut!F$2</f>
        <v>1.694066036077654E-3</v>
      </c>
      <c r="G372">
        <f>Verdeelsleutels_absoluut!G372/Verdeelsleutels_absoluut!G$2</f>
        <v>2.5056815589482549E-3</v>
      </c>
      <c r="H372">
        <f>Verdeelsleutels_absoluut!H372/Verdeelsleutels_absoluut!H$2</f>
        <v>9.7334120324349275E-4</v>
      </c>
      <c r="I372">
        <f>Verdeelsleutels_absoluut!I372/Verdeelsleutels_absoluut!I$2</f>
        <v>4.7391480155746946E-4</v>
      </c>
      <c r="J372">
        <f t="shared" si="22"/>
        <v>2.260507102035493E-3</v>
      </c>
      <c r="K372">
        <f t="shared" si="23"/>
        <v>1.0021741584790736E-3</v>
      </c>
      <c r="L372">
        <f>Verdeelsleutels_absoluut!J372/Verdeelsleutels_absoluut!J$2</f>
        <v>1.5744122368972442E-2</v>
      </c>
      <c r="M372">
        <f>Verdeelsleutels_absoluut!K372/Verdeelsleutels_absoluut!K$2</f>
        <v>3.832978539575721E-2</v>
      </c>
      <c r="N372">
        <f>Verdeelsleutels_absoluut!L372/Verdeelsleutels_absoluut!L$2</f>
        <v>1.3318730273997197E-2</v>
      </c>
      <c r="O372">
        <f>Verdeelsleutels_absoluut!M372/Verdeelsleutels_absoluut!M$2</f>
        <v>8.1763900198406573E-3</v>
      </c>
      <c r="P372">
        <f>Verdeelsleutels_absoluut!N372/Verdeelsleutels_absoluut!N$2</f>
        <v>1.5250332587040461E-3</v>
      </c>
      <c r="Q372">
        <f>Verdeelsleutels_absoluut!O372/Verdeelsleutels_absoluut!O$2</f>
        <v>2.8247428722126175E-3</v>
      </c>
      <c r="R372">
        <f>Verdeelsleutels_absoluut!P372/Verdeelsleutels_absoluut!P$2</f>
        <v>2.5238020093630003E-2</v>
      </c>
      <c r="S372">
        <f>Verdeelsleutels_absoluut!Q372/Verdeelsleutels_absoluut!Q$2</f>
        <v>2.0245565295141384E-2</v>
      </c>
      <c r="T372">
        <f>Verdeelsleutels_absoluut!R372/Verdeelsleutels_absoluut!R$2</f>
        <v>5.5955993930197267E-3</v>
      </c>
      <c r="U372">
        <f>Verdeelsleutels_absoluut!S372/Verdeelsleutels_absoluut!S$2</f>
        <v>3.4724491034173752E-3</v>
      </c>
      <c r="V372">
        <f>Verdeelsleutels_absoluut!T372/Verdeelsleutels_absoluut!T$2</f>
        <v>9.4229745319016778E-3</v>
      </c>
      <c r="W372">
        <f>Verdeelsleutels_absoluut!U372/Verdeelsleutels_absoluut!U$2</f>
        <v>5.8566426657603752E-3</v>
      </c>
      <c r="X372">
        <f t="shared" si="25"/>
        <v>3.6908379622322108E-3</v>
      </c>
      <c r="Y372">
        <f t="shared" si="24"/>
        <v>3.171180908220455E-3</v>
      </c>
      <c r="Z372">
        <v>0</v>
      </c>
    </row>
    <row r="373" spans="2:26">
      <c r="B373" t="str">
        <f>INDEX('ETLocal datasets'!B:C,MATCH(C373,'ETLocal datasets'!C:C,0),1)</f>
        <v>GM1926</v>
      </c>
      <c r="C373" t="str">
        <f>'ETLocal datasets'!C359</f>
        <v>Pijnacker-Nootdorp</v>
      </c>
      <c r="D373">
        <f>Verdeelsleutels_absoluut!D373/Verdeelsleutels_absoluut!D$2</f>
        <v>3.1437615766035766E-3</v>
      </c>
      <c r="E373">
        <f>Verdeelsleutels_absoluut!E373/Verdeelsleutels_absoluut!E$2</f>
        <v>5.9013077432998708E-4</v>
      </c>
      <c r="F373">
        <f>Verdeelsleutels_absoluut!F373/Verdeelsleutels_absoluut!F$2</f>
        <v>8.4324502612529763E-4</v>
      </c>
      <c r="G373">
        <f>Verdeelsleutels_absoluut!G373/Verdeelsleutels_absoluut!G$2</f>
        <v>3.3170685991982315E-4</v>
      </c>
      <c r="H373">
        <f>Verdeelsleutels_absoluut!H373/Verdeelsleutels_absoluut!H$2</f>
        <v>0</v>
      </c>
      <c r="I373">
        <f>Verdeelsleutels_absoluut!I373/Verdeelsleutels_absoluut!I$2</f>
        <v>0</v>
      </c>
      <c r="J373">
        <f t="shared" si="22"/>
        <v>2.7863376233265141E-4</v>
      </c>
      <c r="K373">
        <f t="shared" si="23"/>
        <v>8.6243783579154017E-5</v>
      </c>
      <c r="L373">
        <f>Verdeelsleutels_absoluut!J373/Verdeelsleutels_absoluut!J$2</f>
        <v>0</v>
      </c>
      <c r="M373">
        <f>Verdeelsleutels_absoluut!K373/Verdeelsleutels_absoluut!K$2</f>
        <v>6.6079855523003884E-7</v>
      </c>
      <c r="N373">
        <f>Verdeelsleutels_absoluut!L373/Verdeelsleutels_absoluut!L$2</f>
        <v>4.3057032926686038E-4</v>
      </c>
      <c r="O373">
        <f>Verdeelsleutels_absoluut!M373/Verdeelsleutels_absoluut!M$2</f>
        <v>9.9270362833176157E-4</v>
      </c>
      <c r="P373">
        <f>Verdeelsleutels_absoluut!N373/Verdeelsleutels_absoluut!N$2</f>
        <v>1.5574807748466855E-3</v>
      </c>
      <c r="Q373">
        <f>Verdeelsleutels_absoluut!O373/Verdeelsleutels_absoluut!O$2</f>
        <v>8.4683681542473696E-4</v>
      </c>
      <c r="R373">
        <f>Verdeelsleutels_absoluut!P373/Verdeelsleutels_absoluut!P$2</f>
        <v>0</v>
      </c>
      <c r="S373">
        <f>Verdeelsleutels_absoluut!Q373/Verdeelsleutels_absoluut!Q$2</f>
        <v>8.9412591208826305E-4</v>
      </c>
      <c r="T373">
        <f>Verdeelsleutels_absoluut!R373/Verdeelsleutels_absoluut!R$2</f>
        <v>2.0864946889226099E-3</v>
      </c>
      <c r="U373">
        <f>Verdeelsleutels_absoluut!S373/Verdeelsleutels_absoluut!S$2</f>
        <v>1.2321593592771332E-3</v>
      </c>
      <c r="V373">
        <f>Verdeelsleutels_absoluut!T373/Verdeelsleutels_absoluut!T$2</f>
        <v>1.1646996184222203E-3</v>
      </c>
      <c r="W373">
        <f>Verdeelsleutels_absoluut!U373/Verdeelsleutels_absoluut!U$2</f>
        <v>1.8731772088869218E-3</v>
      </c>
      <c r="X373">
        <f t="shared" si="25"/>
        <v>1.7153289918668037E-3</v>
      </c>
      <c r="Y373">
        <f t="shared" si="24"/>
        <v>1.1942336860015636E-3</v>
      </c>
      <c r="Z373">
        <v>0</v>
      </c>
    </row>
    <row r="374" spans="2:26">
      <c r="B374" t="str">
        <f>INDEX('ETLocal datasets'!B:C,MATCH(C374,'ETLocal datasets'!C:C,0),1)</f>
        <v>GM1927</v>
      </c>
      <c r="C374" t="str">
        <f>'ETLocal datasets'!C360</f>
        <v>Molenwaard</v>
      </c>
      <c r="D374">
        <f>Verdeelsleutels_absoluut!D374/Verdeelsleutels_absoluut!D$2</f>
        <v>1.6964311701029554E-3</v>
      </c>
      <c r="E374">
        <f>Verdeelsleutels_absoluut!E374/Verdeelsleutels_absoluut!E$2</f>
        <v>5.1217144368622923E-3</v>
      </c>
      <c r="F374">
        <f>Verdeelsleutels_absoluut!F374/Verdeelsleutels_absoluut!F$2</f>
        <v>1.1789064485633551E-2</v>
      </c>
      <c r="G374">
        <f>Verdeelsleutels_absoluut!G374/Verdeelsleutels_absoluut!G$2</f>
        <v>9.8001496996758149E-3</v>
      </c>
      <c r="H374">
        <f>Verdeelsleutels_absoluut!H374/Verdeelsleutels_absoluut!H$2</f>
        <v>2.6971610371097215E-3</v>
      </c>
      <c r="I374">
        <f>Verdeelsleutels_absoluut!I374/Verdeelsleutels_absoluut!I$2</f>
        <v>4.4162140994948051E-4</v>
      </c>
      <c r="J374">
        <f t="shared" si="22"/>
        <v>8.6636715136652383E-3</v>
      </c>
      <c r="K374">
        <f t="shared" si="23"/>
        <v>2.8748387652783275E-3</v>
      </c>
      <c r="L374">
        <f>Verdeelsleutels_absoluut!J374/Verdeelsleutels_absoluut!J$2</f>
        <v>1.8756714492011717E-4</v>
      </c>
      <c r="M374">
        <f>Verdeelsleutels_absoluut!K374/Verdeelsleutels_absoluut!K$2</f>
        <v>0</v>
      </c>
      <c r="N374">
        <f>Verdeelsleutels_absoluut!L374/Verdeelsleutels_absoluut!L$2</f>
        <v>9.1869017557369296E-4</v>
      </c>
      <c r="O374">
        <f>Verdeelsleutels_absoluut!M374/Verdeelsleutels_absoluut!M$2</f>
        <v>4.6916425533589379E-3</v>
      </c>
      <c r="P374">
        <f>Verdeelsleutels_absoluut!N374/Verdeelsleutels_absoluut!N$2</f>
        <v>5.84055290567507E-4</v>
      </c>
      <c r="Q374">
        <f>Verdeelsleutels_absoluut!O374/Verdeelsleutels_absoluut!O$2</f>
        <v>4.4246491048143699E-4</v>
      </c>
      <c r="R374">
        <f>Verdeelsleutels_absoluut!P374/Verdeelsleutels_absoluut!P$2</f>
        <v>0</v>
      </c>
      <c r="S374">
        <f>Verdeelsleutels_absoluut!Q374/Verdeelsleutels_absoluut!Q$2</f>
        <v>2.3790135875205571E-3</v>
      </c>
      <c r="T374">
        <f>Verdeelsleutels_absoluut!R374/Verdeelsleutels_absoluut!R$2</f>
        <v>8.5356600910470413E-4</v>
      </c>
      <c r="U374">
        <f>Verdeelsleutels_absoluut!S374/Verdeelsleutels_absoluut!S$2</f>
        <v>4.2378814326652914E-3</v>
      </c>
      <c r="V374">
        <f>Verdeelsleutels_absoluut!T374/Verdeelsleutels_absoluut!T$2</f>
        <v>3.3942674594018992E-3</v>
      </c>
      <c r="W374">
        <f>Verdeelsleutels_absoluut!U374/Verdeelsleutels_absoluut!U$2</f>
        <v>2.1498067545031338E-3</v>
      </c>
      <c r="X374">
        <f t="shared" si="25"/>
        <v>1.3669310225353204E-3</v>
      </c>
      <c r="Y374">
        <f t="shared" si="24"/>
        <v>8.1225135530299032E-4</v>
      </c>
      <c r="Z374">
        <v>0</v>
      </c>
    </row>
    <row r="375" spans="2:26">
      <c r="B375" t="str">
        <f>INDEX('ETLocal datasets'!B:C,MATCH(C375,'ETLocal datasets'!C:C,0),1)</f>
        <v>GM1930</v>
      </c>
      <c r="C375" t="str">
        <f>'ETLocal datasets'!C361</f>
        <v>Nissewaard</v>
      </c>
      <c r="D375">
        <f>Verdeelsleutels_absoluut!D375/Verdeelsleutels_absoluut!D$2</f>
        <v>4.9066196170004881E-3</v>
      </c>
      <c r="E375">
        <f>Verdeelsleutels_absoluut!E375/Verdeelsleutels_absoluut!E$2</f>
        <v>2.126120894048943E-3</v>
      </c>
      <c r="F375">
        <f>Verdeelsleutels_absoluut!F375/Verdeelsleutels_absoluut!F$2</f>
        <v>1.9725638817047861E-3</v>
      </c>
      <c r="G375">
        <f>Verdeelsleutels_absoluut!G375/Verdeelsleutels_absoluut!G$2</f>
        <v>1.1992004508253828E-3</v>
      </c>
      <c r="H375">
        <f>Verdeelsleutels_absoluut!H375/Verdeelsleutels_absoluut!H$2</f>
        <v>1.6926271338285316E-6</v>
      </c>
      <c r="I375">
        <f>Verdeelsleutels_absoluut!I375/Verdeelsleutels_absoluut!I$2</f>
        <v>0</v>
      </c>
      <c r="J375">
        <f t="shared" si="22"/>
        <v>1.0075991990347341E-3</v>
      </c>
      <c r="K375">
        <f t="shared" si="23"/>
        <v>3.1179211721459954E-4</v>
      </c>
      <c r="L375">
        <f>Verdeelsleutels_absoluut!J375/Verdeelsleutels_absoluut!J$2</f>
        <v>4.7288643218167626E-3</v>
      </c>
      <c r="M375">
        <f>Verdeelsleutels_absoluut!K375/Verdeelsleutels_absoluut!K$2</f>
        <v>2.6428638216425405E-3</v>
      </c>
      <c r="N375">
        <f>Verdeelsleutels_absoluut!L375/Verdeelsleutels_absoluut!L$2</f>
        <v>2.2229215485297183E-3</v>
      </c>
      <c r="O375">
        <f>Verdeelsleutels_absoluut!M375/Verdeelsleutels_absoluut!M$2</f>
        <v>2.4611895361882955E-3</v>
      </c>
      <c r="P375">
        <f>Verdeelsleutels_absoluut!N375/Verdeelsleutels_absoluut!N$2</f>
        <v>8.1118790356598195E-3</v>
      </c>
      <c r="Q375">
        <f>Verdeelsleutels_absoluut!O375/Verdeelsleutels_absoluut!O$2</f>
        <v>4.9813930319102175E-4</v>
      </c>
      <c r="R375">
        <f>Verdeelsleutels_absoluut!P375/Verdeelsleutels_absoluut!P$2</f>
        <v>0</v>
      </c>
      <c r="S375">
        <f>Verdeelsleutels_absoluut!Q375/Verdeelsleutels_absoluut!Q$2</f>
        <v>6.6261116699398064E-3</v>
      </c>
      <c r="T375">
        <f>Verdeelsleutels_absoluut!R375/Verdeelsleutels_absoluut!R$2</f>
        <v>6.1646433990895297E-3</v>
      </c>
      <c r="U375">
        <f>Verdeelsleutels_absoluut!S375/Verdeelsleutels_absoluut!S$2</f>
        <v>2.1656134193355674E-3</v>
      </c>
      <c r="V375">
        <f>Verdeelsleutels_absoluut!T375/Verdeelsleutels_absoluut!T$2</f>
        <v>3.9488863253172423E-3</v>
      </c>
      <c r="W375">
        <f>Verdeelsleutels_absoluut!U375/Verdeelsleutels_absoluut!U$2</f>
        <v>3.7463544177738436E-3</v>
      </c>
      <c r="X375">
        <f t="shared" si="25"/>
        <v>5.9291167267168316E-3</v>
      </c>
      <c r="Y375">
        <f t="shared" si="24"/>
        <v>2.670530272601346E-3</v>
      </c>
      <c r="Z375">
        <v>0</v>
      </c>
    </row>
    <row r="376" spans="2:26">
      <c r="B376" t="str">
        <f>INDEX('ETLocal datasets'!B:C,MATCH(C376,'ETLocal datasets'!C:C,0),1)</f>
        <v>GM1931</v>
      </c>
      <c r="C376" t="str">
        <f>'ETLocal datasets'!C362</f>
        <v>Krimpenerwaard</v>
      </c>
      <c r="D376">
        <f>Verdeelsleutels_absoluut!D376/Verdeelsleutels_absoluut!D$2</f>
        <v>3.2431125664073414E-3</v>
      </c>
      <c r="E376">
        <f>Verdeelsleutels_absoluut!E376/Verdeelsleutels_absoluut!E$2</f>
        <v>4.8308930692277062E-3</v>
      </c>
      <c r="F376">
        <f>Verdeelsleutels_absoluut!F376/Verdeelsleutels_absoluut!F$2</f>
        <v>1.1208448690362492E-2</v>
      </c>
      <c r="G376">
        <f>Verdeelsleutels_absoluut!G376/Verdeelsleutels_absoluut!G$2</f>
        <v>8.56518902975127E-3</v>
      </c>
      <c r="H376">
        <f>Verdeelsleutels_absoluut!H376/Verdeelsleutels_absoluut!H$2</f>
        <v>4.6531125921867202E-4</v>
      </c>
      <c r="I376">
        <f>Verdeelsleutels_absoluut!I376/Verdeelsleutels_absoluut!I$2</f>
        <v>1.1068219717596352E-3</v>
      </c>
      <c r="J376">
        <f t="shared" si="22"/>
        <v>7.2692085864660546E-3</v>
      </c>
      <c r="K376">
        <f t="shared" si="23"/>
        <v>3.0459974068374604E-3</v>
      </c>
      <c r="L376">
        <f>Verdeelsleutels_absoluut!J376/Verdeelsleutels_absoluut!J$2</f>
        <v>2.0523175672296624E-4</v>
      </c>
      <c r="M376">
        <f>Verdeelsleutels_absoluut!K376/Verdeelsleutels_absoluut!K$2</f>
        <v>1.156397471652568E-6</v>
      </c>
      <c r="N376">
        <f>Verdeelsleutels_absoluut!L376/Verdeelsleutels_absoluut!L$2</f>
        <v>8.1055203309342478E-4</v>
      </c>
      <c r="O376">
        <f>Verdeelsleutels_absoluut!M376/Verdeelsleutels_absoluut!M$2</f>
        <v>5.7710959582205918E-3</v>
      </c>
      <c r="P376">
        <f>Verdeelsleutels_absoluut!N376/Verdeelsleutels_absoluut!N$2</f>
        <v>1.5574807748466855E-3</v>
      </c>
      <c r="Q376">
        <f>Verdeelsleutels_absoluut!O376/Verdeelsleutels_absoluut!O$2</f>
        <v>3.9265098016233479E-4</v>
      </c>
      <c r="R376">
        <f>Verdeelsleutels_absoluut!P376/Verdeelsleutels_absoluut!P$2</f>
        <v>0</v>
      </c>
      <c r="S376">
        <f>Verdeelsleutels_absoluut!Q376/Verdeelsleutels_absoluut!Q$2</f>
        <v>2.9697753508645878E-3</v>
      </c>
      <c r="T376">
        <f>Verdeelsleutels_absoluut!R376/Verdeelsleutels_absoluut!R$2</f>
        <v>6.6388467374810321E-4</v>
      </c>
      <c r="U376">
        <f>Verdeelsleutels_absoluut!S376/Verdeelsleutels_absoluut!S$2</f>
        <v>8.438424702928245E-3</v>
      </c>
      <c r="V376">
        <f>Verdeelsleutels_absoluut!T376/Verdeelsleutels_absoluut!T$2</f>
        <v>6.0841689590913125E-3</v>
      </c>
      <c r="W376">
        <f>Verdeelsleutels_absoluut!U376/Verdeelsleutels_absoluut!U$2</f>
        <v>2.544991819669151E-3</v>
      </c>
      <c r="X376">
        <f t="shared" si="25"/>
        <v>2.0512362972579185E-3</v>
      </c>
      <c r="Y376">
        <f t="shared" si="24"/>
        <v>1.0560851070005684E-3</v>
      </c>
      <c r="Z376">
        <v>0</v>
      </c>
    </row>
    <row r="377" spans="2:26">
      <c r="B377" t="str">
        <f>INDEX('ETLocal datasets'!B:C,MATCH(C377,'ETLocal datasets'!C:C,0),1)</f>
        <v>GM1940</v>
      </c>
      <c r="C377" t="str">
        <f>'ETLocal datasets'!C363</f>
        <v>De Fryske Marren</v>
      </c>
      <c r="D377">
        <f>Verdeelsleutels_absoluut!D377/Verdeelsleutels_absoluut!D$2</f>
        <v>2.9759006439182408E-3</v>
      </c>
      <c r="E377">
        <f>Verdeelsleutels_absoluut!E377/Verdeelsleutels_absoluut!E$2</f>
        <v>1.4001249455183535E-2</v>
      </c>
      <c r="F377">
        <f>Verdeelsleutels_absoluut!F377/Verdeelsleutels_absoluut!F$2</f>
        <v>2.6389213858293827E-2</v>
      </c>
      <c r="G377">
        <f>Verdeelsleutels_absoluut!G377/Verdeelsleutels_absoluut!G$2</f>
        <v>2.2549900919530876E-2</v>
      </c>
      <c r="H377">
        <f>Verdeelsleutels_absoluut!H377/Verdeelsleutels_absoluut!H$2</f>
        <v>2.5170171492951135E-3</v>
      </c>
      <c r="I377">
        <f>Verdeelsleutels_absoluut!I377/Verdeelsleutels_absoluut!I$2</f>
        <v>3.6939948737024736E-3</v>
      </c>
      <c r="J377">
        <f t="shared" si="22"/>
        <v>1.9344639516293151E-2</v>
      </c>
      <c r="K377">
        <f t="shared" si="23"/>
        <v>8.5965304456178584E-3</v>
      </c>
      <c r="L377">
        <f>Verdeelsleutels_absoluut!J377/Verdeelsleutels_absoluut!J$2</f>
        <v>1.309807094084229E-3</v>
      </c>
      <c r="M377">
        <f>Verdeelsleutels_absoluut!K377/Verdeelsleutels_absoluut!K$2</f>
        <v>2.8881852852716923E-3</v>
      </c>
      <c r="N377">
        <f>Verdeelsleutels_absoluut!L377/Verdeelsleutels_absoluut!L$2</f>
        <v>6.1920127189411308E-3</v>
      </c>
      <c r="O377">
        <f>Verdeelsleutels_absoluut!M377/Verdeelsleutels_absoluut!M$2</f>
        <v>1.3084907014524328E-2</v>
      </c>
      <c r="P377">
        <f>Verdeelsleutels_absoluut!N377/Verdeelsleutels_absoluut!N$2</f>
        <v>2.1090885492715534E-3</v>
      </c>
      <c r="Q377">
        <f>Verdeelsleutels_absoluut!O377/Verdeelsleutels_absoluut!O$2</f>
        <v>4.4715328039382305E-3</v>
      </c>
      <c r="R377">
        <f>Verdeelsleutels_absoluut!P377/Verdeelsleutels_absoluut!P$2</f>
        <v>3.6820787964862446E-4</v>
      </c>
      <c r="S377">
        <f>Verdeelsleutels_absoluut!Q377/Verdeelsleutels_absoluut!Q$2</f>
        <v>1.6573262441921734E-2</v>
      </c>
      <c r="T377">
        <f>Verdeelsleutels_absoluut!R377/Verdeelsleutels_absoluut!R$2</f>
        <v>1.1191198786039453E-2</v>
      </c>
      <c r="U377">
        <f>Verdeelsleutels_absoluut!S377/Verdeelsleutels_absoluut!S$2</f>
        <v>6.1038560987221012E-2</v>
      </c>
      <c r="V377">
        <f>Verdeelsleutels_absoluut!T377/Verdeelsleutels_absoluut!T$2</f>
        <v>4.2677921732185639E-2</v>
      </c>
      <c r="W377">
        <f>Verdeelsleutels_absoluut!U377/Verdeelsleutels_absoluut!U$2</f>
        <v>5.8408352631537349E-3</v>
      </c>
      <c r="X377">
        <f t="shared" si="25"/>
        <v>3.9749619062126439E-3</v>
      </c>
      <c r="Y377">
        <f t="shared" si="24"/>
        <v>4.2729044448479962E-3</v>
      </c>
      <c r="Z377">
        <v>0</v>
      </c>
    </row>
    <row r="378" spans="2:26">
      <c r="B378" t="str">
        <f>INDEX('ETLocal datasets'!B:C,MATCH(C378,'ETLocal datasets'!C:C,0),1)</f>
        <v>GM1942</v>
      </c>
      <c r="C378" t="str">
        <f>'ETLocal datasets'!C364</f>
        <v>Gooise Meren</v>
      </c>
      <c r="D378">
        <f>Verdeelsleutels_absoluut!D378/Verdeelsleutels_absoluut!D$2</f>
        <v>3.3395703998394181E-3</v>
      </c>
      <c r="E378">
        <f>Verdeelsleutels_absoluut!E378/Verdeelsleutels_absoluut!E$2</f>
        <v>5.0719567715084635E-4</v>
      </c>
      <c r="F378">
        <f>Verdeelsleutels_absoluut!F378/Verdeelsleutels_absoluut!F$2</f>
        <v>1.1706065048918187E-3</v>
      </c>
      <c r="G378">
        <f>Verdeelsleutels_absoluut!G378/Verdeelsleutels_absoluut!G$2</f>
        <v>7.0965538246787433E-4</v>
      </c>
      <c r="H378">
        <f>Verdeelsleutels_absoluut!H378/Verdeelsleutels_absoluut!H$2</f>
        <v>0</v>
      </c>
      <c r="I378">
        <f>Verdeelsleutels_absoluut!I378/Verdeelsleutels_absoluut!I$2</f>
        <v>0</v>
      </c>
      <c r="J378">
        <f t="shared" si="22"/>
        <v>5.961105212730144E-4</v>
      </c>
      <c r="K378">
        <f t="shared" si="23"/>
        <v>1.8451039944164733E-4</v>
      </c>
      <c r="L378">
        <f>Verdeelsleutels_absoluut!J378/Verdeelsleutels_absoluut!J$2</f>
        <v>0</v>
      </c>
      <c r="M378">
        <f>Verdeelsleutels_absoluut!K378/Verdeelsleutels_absoluut!K$2</f>
        <v>0</v>
      </c>
      <c r="N378">
        <f>Verdeelsleutels_absoluut!L378/Verdeelsleutels_absoluut!L$2</f>
        <v>8.8988775788178756E-5</v>
      </c>
      <c r="O378">
        <f>Verdeelsleutels_absoluut!M378/Verdeelsleutels_absoluut!M$2</f>
        <v>6.694042034291203E-4</v>
      </c>
      <c r="P378">
        <f>Verdeelsleutels_absoluut!N378/Verdeelsleutels_absoluut!N$2</f>
        <v>3.0825140335507318E-3</v>
      </c>
      <c r="Q378">
        <f>Verdeelsleutels_absoluut!O378/Verdeelsleutels_absoluut!O$2</f>
        <v>2.0687432238403608E-3</v>
      </c>
      <c r="R378">
        <f>Verdeelsleutels_absoluut!P378/Verdeelsleutels_absoluut!P$2</f>
        <v>2.7352585345326389E-4</v>
      </c>
      <c r="S378">
        <f>Verdeelsleutels_absoluut!Q378/Verdeelsleutels_absoluut!Q$2</f>
        <v>3.9597004678194507E-3</v>
      </c>
      <c r="T378">
        <f>Verdeelsleutels_absoluut!R378/Verdeelsleutels_absoluut!R$2</f>
        <v>7.4924127465857363E-3</v>
      </c>
      <c r="U378">
        <f>Verdeelsleutels_absoluut!S378/Verdeelsleutels_absoluut!S$2</f>
        <v>2.9590493703852364E-3</v>
      </c>
      <c r="V378">
        <f>Verdeelsleutels_absoluut!T378/Verdeelsleutels_absoluut!T$2</f>
        <v>3.5717454964948087E-3</v>
      </c>
      <c r="W378">
        <f>Verdeelsleutels_absoluut!U378/Verdeelsleutels_absoluut!U$2</f>
        <v>2.1814215597164154E-3</v>
      </c>
      <c r="X378">
        <f t="shared" si="25"/>
        <v>2.6319677966335736E-3</v>
      </c>
      <c r="Y378">
        <f t="shared" si="24"/>
        <v>2.2940330529576461E-3</v>
      </c>
      <c r="Z378">
        <v>0</v>
      </c>
    </row>
    <row r="379" spans="2:26">
      <c r="B379" t="str">
        <f>INDEX('ETLocal datasets'!B:C,MATCH(C379,'ETLocal datasets'!C:C,0),1)</f>
        <v>GM1945</v>
      </c>
      <c r="C379" t="str">
        <f>'ETLocal datasets'!C365</f>
        <v>Berg en Dal</v>
      </c>
      <c r="D379">
        <f>Verdeelsleutels_absoluut!D379/Verdeelsleutels_absoluut!D$2</f>
        <v>2.0120745302541123E-3</v>
      </c>
      <c r="E379">
        <f>Verdeelsleutels_absoluut!E379/Verdeelsleutels_absoluut!E$2</f>
        <v>2.0420208827815096E-3</v>
      </c>
      <c r="F379">
        <f>Verdeelsleutels_absoluut!F379/Verdeelsleutels_absoluut!F$2</f>
        <v>2.2428422236431011E-3</v>
      </c>
      <c r="G379">
        <f>Verdeelsleutels_absoluut!G379/Verdeelsleutels_absoluut!G$2</f>
        <v>2.0518967096899094E-3</v>
      </c>
      <c r="H379">
        <f>Verdeelsleutels_absoluut!H379/Verdeelsleutels_absoluut!H$2</f>
        <v>1.1633184486927236E-3</v>
      </c>
      <c r="I379">
        <f>Verdeelsleutels_absoluut!I379/Verdeelsleutels_absoluut!I$2</f>
        <v>1.1274023068967827E-3</v>
      </c>
      <c r="J379">
        <f t="shared" si="22"/>
        <v>1.9097241879303594E-3</v>
      </c>
      <c r="K379">
        <f t="shared" si="23"/>
        <v>1.3677708516229956E-3</v>
      </c>
      <c r="L379">
        <f>Verdeelsleutels_absoluut!J379/Verdeelsleutels_absoluut!J$2</f>
        <v>1.965188063066961E-3</v>
      </c>
      <c r="M379">
        <f>Verdeelsleutels_absoluut!K379/Verdeelsleutels_absoluut!K$2</f>
        <v>1.4560696164493906E-3</v>
      </c>
      <c r="N379">
        <f>Verdeelsleutels_absoluut!L379/Verdeelsleutels_absoluut!L$2</f>
        <v>1.9154253145795173E-3</v>
      </c>
      <c r="O379">
        <f>Verdeelsleutels_absoluut!M379/Verdeelsleutels_absoluut!M$2</f>
        <v>2.2210625774431799E-3</v>
      </c>
      <c r="P379">
        <f>Verdeelsleutels_absoluut!N379/Verdeelsleutels_absoluut!N$2</f>
        <v>8.7608293585126056E-4</v>
      </c>
      <c r="Q379">
        <f>Verdeelsleutels_absoluut!O379/Verdeelsleutels_absoluut!O$2</f>
        <v>5.2656254578486239E-3</v>
      </c>
      <c r="R379">
        <f>Verdeelsleutels_absoluut!P379/Verdeelsleutels_absoluut!P$2</f>
        <v>1.9462416495713009E-3</v>
      </c>
      <c r="S379">
        <f>Verdeelsleutels_absoluut!Q379/Verdeelsleutels_absoluut!Q$2</f>
        <v>3.033641487442321E-3</v>
      </c>
      <c r="T379">
        <f>Verdeelsleutels_absoluut!R379/Verdeelsleutels_absoluut!R$2</f>
        <v>6.6388467374810321E-4</v>
      </c>
      <c r="U379">
        <f>Verdeelsleutels_absoluut!S379/Verdeelsleutels_absoluut!S$2</f>
        <v>3.3417655350091945E-3</v>
      </c>
      <c r="V379">
        <f>Verdeelsleutels_absoluut!T379/Verdeelsleutels_absoluut!T$2</f>
        <v>3.0781347058301536E-3</v>
      </c>
      <c r="W379">
        <f>Verdeelsleutels_absoluut!U379/Verdeelsleutels_absoluut!U$2</f>
        <v>2.3473992870861426E-3</v>
      </c>
      <c r="X379">
        <f t="shared" si="25"/>
        <v>1.6117411114687015E-3</v>
      </c>
      <c r="Y379">
        <f t="shared" si="24"/>
        <v>3.8040717192966548E-3</v>
      </c>
      <c r="Z379">
        <v>0</v>
      </c>
    </row>
    <row r="380" spans="2:26">
      <c r="B380" t="str">
        <f>INDEX('ETLocal datasets'!B:C,MATCH(C380,'ETLocal datasets'!C:C,0),1)</f>
        <v>GM1948</v>
      </c>
      <c r="C380" t="str">
        <f>'ETLocal datasets'!C366</f>
        <v>Meierijstad</v>
      </c>
      <c r="D380">
        <f>Verdeelsleutels_absoluut!D380/Verdeelsleutels_absoluut!D$2</f>
        <v>4.6762086435592582E-3</v>
      </c>
      <c r="E380">
        <f>Verdeelsleutels_absoluut!E380/Verdeelsleutels_absoluut!E$2</f>
        <v>5.9636363019462974E-3</v>
      </c>
      <c r="F380">
        <f>Verdeelsleutels_absoluut!F380/Verdeelsleutels_absoluut!F$2</f>
        <v>2.7116025665795155E-3</v>
      </c>
      <c r="G380">
        <f>Verdeelsleutels_absoluut!G380/Verdeelsleutels_absoluut!G$2</f>
        <v>7.9036249764167527E-3</v>
      </c>
      <c r="H380">
        <f>Verdeelsleutels_absoluut!H380/Verdeelsleutels_absoluut!H$2</f>
        <v>4.1115202701368425E-2</v>
      </c>
      <c r="I380">
        <f>Verdeelsleutels_absoluut!I380/Verdeelsleutels_absoluut!I$2</f>
        <v>1.3108240282671522E-2</v>
      </c>
      <c r="J380">
        <f t="shared" si="22"/>
        <v>1.321747741240902E-2</v>
      </c>
      <c r="K380">
        <f t="shared" si="23"/>
        <v>1.1755040303045281E-2</v>
      </c>
      <c r="L380">
        <f>Verdeelsleutels_absoluut!J380/Verdeelsleutels_absoluut!J$2</f>
        <v>1.356236377809285E-3</v>
      </c>
      <c r="M380">
        <f>Verdeelsleutels_absoluut!K380/Verdeelsleutels_absoluut!K$2</f>
        <v>1.8168656276049918E-3</v>
      </c>
      <c r="N380">
        <f>Verdeelsleutels_absoluut!L380/Verdeelsleutels_absoluut!L$2</f>
        <v>8.0136826604383874E-3</v>
      </c>
      <c r="O380">
        <f>Verdeelsleutels_absoluut!M380/Verdeelsleutels_absoluut!M$2</f>
        <v>5.958904752769844E-3</v>
      </c>
      <c r="P380">
        <f>Verdeelsleutels_absoluut!N380/Verdeelsleutels_absoluut!N$2</f>
        <v>3.6665693241182389E-3</v>
      </c>
      <c r="Q380">
        <f>Verdeelsleutels_absoluut!O380/Verdeelsleutels_absoluut!O$2</f>
        <v>4.6795792188003629E-3</v>
      </c>
      <c r="R380">
        <f>Verdeelsleutels_absoluut!P380/Verdeelsleutels_absoluut!P$2</f>
        <v>0</v>
      </c>
      <c r="S380">
        <f>Verdeelsleutels_absoluut!Q380/Verdeelsleutels_absoluut!Q$2</f>
        <v>3.0336414874423208E-4</v>
      </c>
      <c r="T380">
        <f>Verdeelsleutels_absoluut!R380/Verdeelsleutels_absoluut!R$2</f>
        <v>8.5356600910470413E-4</v>
      </c>
      <c r="U380">
        <f>Verdeelsleutels_absoluut!S380/Verdeelsleutels_absoluut!S$2</f>
        <v>1.2508284404783019E-3</v>
      </c>
      <c r="V380">
        <f>Verdeelsleutels_absoluut!T380/Verdeelsleutels_absoluut!T$2</f>
        <v>8.9848256278285562E-4</v>
      </c>
      <c r="W380">
        <f>Verdeelsleutels_absoluut!U380/Verdeelsleutels_absoluut!U$2</f>
        <v>7.0421978612584275E-3</v>
      </c>
      <c r="X380">
        <f t="shared" si="25"/>
        <v>5.3543835926883332E-3</v>
      </c>
      <c r="Y380">
        <f t="shared" si="24"/>
        <v>4.949500968355551E-3</v>
      </c>
      <c r="Z380">
        <v>0</v>
      </c>
    </row>
    <row r="381" spans="2:26">
      <c r="B381" t="str">
        <f>INDEX('ETLocal datasets'!B:C,MATCH(C381,'ETLocal datasets'!C:C,0),1)</f>
        <v>GM1949</v>
      </c>
      <c r="C381" t="str">
        <f>'ETLocal datasets'!C367</f>
        <v>Waadhoeke</v>
      </c>
      <c r="D381">
        <f>Verdeelsleutels_absoluut!D381/Verdeelsleutels_absoluut!D$2</f>
        <v>2.6639605239228447E-3</v>
      </c>
      <c r="E381">
        <f>Verdeelsleutels_absoluut!E381/Verdeelsleutels_absoluut!E$2</f>
        <v>1.2638475274486416E-2</v>
      </c>
      <c r="F381">
        <f>Verdeelsleutels_absoluut!F381/Verdeelsleutels_absoluut!F$2</f>
        <v>1.4942077801024771E-2</v>
      </c>
      <c r="G381">
        <f>Verdeelsleutels_absoluut!G381/Verdeelsleutels_absoluut!G$2</f>
        <v>1.3331779613469024E-2</v>
      </c>
      <c r="H381">
        <f>Verdeelsleutels_absoluut!H381/Verdeelsleutels_absoluut!H$2</f>
        <v>2.3390494963668564E-4</v>
      </c>
      <c r="I381">
        <f>Verdeelsleutels_absoluut!I381/Verdeelsleutels_absoluut!I$2</f>
        <v>9.3004967831008065E-3</v>
      </c>
      <c r="J381">
        <f t="shared" si="22"/>
        <v>1.1236119667255849E-2</v>
      </c>
      <c r="K381">
        <f t="shared" si="23"/>
        <v>1.0348630318996542E-2</v>
      </c>
      <c r="L381">
        <f>Verdeelsleutels_absoluut!J381/Verdeelsleutels_absoluut!J$2</f>
        <v>1.823280358992654E-2</v>
      </c>
      <c r="M381">
        <f>Verdeelsleutels_absoluut!K381/Verdeelsleutels_absoluut!K$2</f>
        <v>7.9710477721011506E-3</v>
      </c>
      <c r="N381">
        <f>Verdeelsleutels_absoluut!L381/Verdeelsleutels_absoluut!L$2</f>
        <v>1.1186309535987243E-2</v>
      </c>
      <c r="O381">
        <f>Verdeelsleutels_absoluut!M381/Verdeelsleutels_absoluut!M$2</f>
        <v>1.605765193396106E-2</v>
      </c>
      <c r="P381">
        <f>Verdeelsleutels_absoluut!N381/Verdeelsleutels_absoluut!N$2</f>
        <v>2.4011161945553068E-3</v>
      </c>
      <c r="Q381">
        <f>Verdeelsleutels_absoluut!O381/Verdeelsleutels_absoluut!O$2</f>
        <v>1.8753479649544349E-4</v>
      </c>
      <c r="R381">
        <f>Verdeelsleutels_absoluut!P381/Verdeelsleutels_absoluut!P$2</f>
        <v>0</v>
      </c>
      <c r="S381">
        <f>Verdeelsleutels_absoluut!Q381/Verdeelsleutels_absoluut!Q$2</f>
        <v>9.4362216793600611E-3</v>
      </c>
      <c r="T381">
        <f>Verdeelsleutels_absoluut!R381/Verdeelsleutels_absoluut!R$2</f>
        <v>3.7936267071320183E-4</v>
      </c>
      <c r="U381">
        <f>Verdeelsleutels_absoluut!S381/Verdeelsleutels_absoluut!S$2</f>
        <v>5.2366772769278161E-3</v>
      </c>
      <c r="V381">
        <f>Verdeelsleutels_absoluut!T381/Verdeelsleutels_absoluut!T$2</f>
        <v>6.4113940899813652E-3</v>
      </c>
      <c r="W381">
        <f>Verdeelsleutels_absoluut!U381/Verdeelsleutels_absoluut!U$2</f>
        <v>5.2559613667080294E-3</v>
      </c>
      <c r="X381">
        <f t="shared" si="25"/>
        <v>3.8285387806316681E-3</v>
      </c>
      <c r="Y381">
        <f t="shared" si="24"/>
        <v>1.6439363901499333E-3</v>
      </c>
      <c r="Z381">
        <v>0</v>
      </c>
    </row>
    <row r="382" spans="2:26">
      <c r="B382" t="str">
        <f>INDEX('ETLocal datasets'!B:C,MATCH(C382,'ETLocal datasets'!C:C,0),1)</f>
        <v>GM1950</v>
      </c>
      <c r="C382" t="str">
        <f>'ETLocal datasets'!C368</f>
        <v>Westerwolde</v>
      </c>
      <c r="D382">
        <f>Verdeelsleutels_absoluut!D382/Verdeelsleutels_absoluut!D$2</f>
        <v>1.4580929482033006E-3</v>
      </c>
      <c r="E382">
        <f>Verdeelsleutels_absoluut!E382/Verdeelsleutels_absoluut!E$2</f>
        <v>1.0725799439964724E-2</v>
      </c>
      <c r="F382">
        <f>Verdeelsleutels_absoluut!F382/Verdeelsleutels_absoluut!F$2</f>
        <v>2.8533963179373061E-3</v>
      </c>
      <c r="G382">
        <f>Verdeelsleutels_absoluut!G382/Verdeelsleutels_absoluut!G$2</f>
        <v>4.6673251479424924E-3</v>
      </c>
      <c r="H382">
        <f>Verdeelsleutels_absoluut!H382/Verdeelsleutels_absoluut!H$2</f>
        <v>2.4781673265091442E-3</v>
      </c>
      <c r="I382">
        <f>Verdeelsleutels_absoluut!I382/Verdeelsleutels_absoluut!I$2</f>
        <v>4.4540134525072215E-3</v>
      </c>
      <c r="J382">
        <f t="shared" si="22"/>
        <v>4.3170598965131569E-3</v>
      </c>
      <c r="K382">
        <f t="shared" si="23"/>
        <v>4.5094744933203918E-3</v>
      </c>
      <c r="L382">
        <f>Verdeelsleutels_absoluut!J382/Verdeelsleutels_absoluut!J$2</f>
        <v>2.3720470408612311E-2</v>
      </c>
      <c r="M382">
        <f>Verdeelsleutels_absoluut!K382/Verdeelsleutels_absoluut!K$2</f>
        <v>2.212023163632555E-3</v>
      </c>
      <c r="N382">
        <f>Verdeelsleutels_absoluut!L382/Verdeelsleutels_absoluut!L$2</f>
        <v>1.5688475926798232E-2</v>
      </c>
      <c r="O382">
        <f>Verdeelsleutels_absoluut!M382/Verdeelsleutels_absoluut!M$2</f>
        <v>1.0511479365403026E-2</v>
      </c>
      <c r="P382">
        <f>Verdeelsleutels_absoluut!N382/Verdeelsleutels_absoluut!N$2</f>
        <v>1.6872708394172426E-3</v>
      </c>
      <c r="Q382">
        <f>Verdeelsleutels_absoluut!O382/Verdeelsleutels_absoluut!O$2</f>
        <v>4.5623699709907116E-3</v>
      </c>
      <c r="R382">
        <f>Verdeelsleutels_absoluut!P382/Verdeelsleutels_absoluut!P$2</f>
        <v>6.4173373310188835E-4</v>
      </c>
      <c r="S382">
        <f>Verdeelsleutels_absoluut!Q382/Verdeelsleutels_absoluut!Q$2</f>
        <v>5.492487745685044E-3</v>
      </c>
      <c r="T382">
        <f>Verdeelsleutels_absoluut!R382/Verdeelsleutels_absoluut!R$2</f>
        <v>4.7420333839150227E-3</v>
      </c>
      <c r="U382">
        <f>Verdeelsleutels_absoluut!S382/Verdeelsleutels_absoluut!S$2</f>
        <v>3.2110819666010138E-3</v>
      </c>
      <c r="V382">
        <f>Verdeelsleutels_absoluut!T382/Verdeelsleutels_absoluut!T$2</f>
        <v>4.0930872304552309E-3</v>
      </c>
      <c r="W382">
        <f>Verdeelsleutels_absoluut!U382/Verdeelsleutels_absoluut!U$2</f>
        <v>4.979331821091817E-3</v>
      </c>
      <c r="X382">
        <f t="shared" si="25"/>
        <v>3.3333013302545298E-3</v>
      </c>
      <c r="Y382">
        <f t="shared" si="24"/>
        <v>4.0707425146962392E-3</v>
      </c>
      <c r="Z382">
        <v>0</v>
      </c>
    </row>
    <row r="383" spans="2:26">
      <c r="B383" t="str">
        <f>INDEX('ETLocal datasets'!B:C,MATCH(C383,'ETLocal datasets'!C:C,0),1)</f>
        <v>GM1952</v>
      </c>
      <c r="C383" t="str">
        <f>'ETLocal datasets'!C369</f>
        <v>Midden-Groningen</v>
      </c>
      <c r="D383">
        <f>Verdeelsleutels_absoluut!D383/Verdeelsleutels_absoluut!D$2</f>
        <v>3.5238065975885077E-3</v>
      </c>
      <c r="E383">
        <f>Verdeelsleutels_absoluut!E383/Verdeelsleutels_absoluut!E$2</f>
        <v>1.0516267586986495E-2</v>
      </c>
      <c r="F383">
        <f>Verdeelsleutels_absoluut!F383/Verdeelsleutels_absoluut!F$2</f>
        <v>5.560684376352763E-3</v>
      </c>
      <c r="G383">
        <f>Verdeelsleutels_absoluut!G383/Verdeelsleutels_absoluut!G$2</f>
        <v>6.0286796957175291E-3</v>
      </c>
      <c r="H383">
        <f>Verdeelsleutels_absoluut!H383/Verdeelsleutels_absoluut!H$2</f>
        <v>1.6557923433447393E-3</v>
      </c>
      <c r="I383">
        <f>Verdeelsleutels_absoluut!I383/Verdeelsleutels_absoluut!I$2</f>
        <v>7.9276358297736965E-3</v>
      </c>
      <c r="J383">
        <f t="shared" si="22"/>
        <v>5.3290177193378819E-3</v>
      </c>
      <c r="K383">
        <f t="shared" si="23"/>
        <v>7.4339072349190929E-3</v>
      </c>
      <c r="L383">
        <f>Verdeelsleutels_absoluut!J383/Verdeelsleutels_absoluut!J$2</f>
        <v>2.6603502152516497E-2</v>
      </c>
      <c r="M383">
        <f>Verdeelsleutels_absoluut!K383/Verdeelsleutels_absoluut!K$2</f>
        <v>1.0838748302160713E-3</v>
      </c>
      <c r="N383">
        <f>Verdeelsleutels_absoluut!L383/Verdeelsleutels_absoluut!L$2</f>
        <v>1.3640212829214562E-2</v>
      </c>
      <c r="O383">
        <f>Verdeelsleutels_absoluut!M383/Verdeelsleutels_absoluut!M$2</f>
        <v>1.0516398167165032E-2</v>
      </c>
      <c r="P383">
        <f>Verdeelsleutels_absoluut!N383/Verdeelsleutels_absoluut!N$2</f>
        <v>4.8346799052532531E-3</v>
      </c>
      <c r="Q383">
        <f>Verdeelsleutels_absoluut!O383/Verdeelsleutels_absoluut!O$2</f>
        <v>3.0913939109795765E-3</v>
      </c>
      <c r="R383">
        <f>Verdeelsleutels_absoluut!P383/Verdeelsleutels_absoluut!P$2</f>
        <v>2.6300562832044604E-4</v>
      </c>
      <c r="S383">
        <f>Verdeelsleutels_absoluut!Q383/Verdeelsleutels_absoluut!Q$2</f>
        <v>1.5838801871277803E-2</v>
      </c>
      <c r="T383">
        <f>Verdeelsleutels_absoluut!R383/Verdeelsleutels_absoluut!R$2</f>
        <v>8.5356600910470402E-3</v>
      </c>
      <c r="U383">
        <f>Verdeelsleutels_absoluut!S383/Verdeelsleutels_absoluut!S$2</f>
        <v>1.4160498091086448E-2</v>
      </c>
      <c r="V383">
        <f>Verdeelsleutels_absoluut!T383/Verdeelsleutels_absoluut!T$2</f>
        <v>1.4414544325139764E-2</v>
      </c>
      <c r="W383">
        <f>Verdeelsleutels_absoluut!U383/Verdeelsleutels_absoluut!U$2</f>
        <v>5.390324288864475E-3</v>
      </c>
      <c r="X383">
        <f t="shared" si="25"/>
        <v>5.1125020970588641E-3</v>
      </c>
      <c r="Y383">
        <f t="shared" si="24"/>
        <v>3.8998371854112915E-3</v>
      </c>
      <c r="Z383">
        <v>0</v>
      </c>
    </row>
    <row r="384" spans="2:26">
      <c r="B384" t="str">
        <f>INDEX('ETLocal datasets'!B:C,MATCH(C384,'ETLocal datasets'!C:C,0),1)</f>
        <v>GM1955</v>
      </c>
      <c r="C384" t="str">
        <f>'ETLocal datasets'!C370</f>
        <v>Montferland</v>
      </c>
      <c r="D384">
        <f>Verdeelsleutels_absoluut!D384/Verdeelsleutels_absoluut!D$2</f>
        <v>2.0845770289286128E-3</v>
      </c>
      <c r="E384">
        <f>Verdeelsleutels_absoluut!E384/Verdeelsleutels_absoluut!E$2</f>
        <v>3.1825113596795243E-3</v>
      </c>
      <c r="F384">
        <f>Verdeelsleutels_absoluut!F384/Verdeelsleutels_absoluut!F$2</f>
        <v>3.843729508828493E-3</v>
      </c>
      <c r="G384">
        <f>Verdeelsleutels_absoluut!G384/Verdeelsleutels_absoluut!G$2</f>
        <v>4.0100769831199435E-3</v>
      </c>
      <c r="H384">
        <f>Verdeelsleutels_absoluut!H384/Verdeelsleutels_absoluut!H$2</f>
        <v>4.9352977157835626E-3</v>
      </c>
      <c r="I384">
        <f>Verdeelsleutels_absoluut!I384/Verdeelsleutels_absoluut!I$2</f>
        <v>2.2355131272997764E-3</v>
      </c>
      <c r="J384">
        <f t="shared" si="22"/>
        <v>4.1581123003461224E-3</v>
      </c>
      <c r="K384">
        <f t="shared" si="23"/>
        <v>2.6968997298130199E-3</v>
      </c>
      <c r="L384">
        <f>Verdeelsleutels_absoluut!J384/Verdeelsleutels_absoluut!J$2</f>
        <v>3.390710300008367E-3</v>
      </c>
      <c r="M384">
        <f>Verdeelsleutels_absoluut!K384/Verdeelsleutels_absoluut!K$2</f>
        <v>1.0242377606065602E-4</v>
      </c>
      <c r="N384">
        <f>Verdeelsleutels_absoluut!L384/Verdeelsleutels_absoluut!L$2</f>
        <v>2.7656866988250025E-3</v>
      </c>
      <c r="O384">
        <f>Verdeelsleutels_absoluut!M384/Verdeelsleutels_absoluut!M$2</f>
        <v>3.3018574736944717E-3</v>
      </c>
      <c r="P384">
        <f>Verdeelsleutels_absoluut!N384/Verdeelsleutels_absoluut!N$2</f>
        <v>6.1650280671014638E-4</v>
      </c>
      <c r="Q384">
        <f>Verdeelsleutels_absoluut!O384/Verdeelsleutels_absoluut!O$2</f>
        <v>5.2480440706771762E-3</v>
      </c>
      <c r="R384">
        <f>Verdeelsleutels_absoluut!P384/Verdeelsleutels_absoluut!P$2</f>
        <v>3.3664720425017095E-4</v>
      </c>
      <c r="S384">
        <f>Verdeelsleutels_absoluut!Q384/Verdeelsleutels_absoluut!Q$2</f>
        <v>3.1933068288866533E-5</v>
      </c>
      <c r="T384">
        <f>Verdeelsleutels_absoluut!R384/Verdeelsleutels_absoluut!R$2</f>
        <v>3.4142640364188165E-3</v>
      </c>
      <c r="U384">
        <f>Verdeelsleutels_absoluut!S384/Verdeelsleutels_absoluut!S$2</f>
        <v>5.4140335483389185E-4</v>
      </c>
      <c r="V384">
        <f>Verdeelsleutels_absoluut!T384/Verdeelsleutels_absoluut!T$2</f>
        <v>5.3243411127872921E-4</v>
      </c>
      <c r="W384">
        <f>Verdeelsleutels_absoluut!U384/Verdeelsleutels_absoluut!U$2</f>
        <v>3.2484212356646619E-3</v>
      </c>
      <c r="X384">
        <f t="shared" si="25"/>
        <v>1.9324620211874041E-3</v>
      </c>
      <c r="Y384">
        <f t="shared" si="24"/>
        <v>3.921811250881267E-3</v>
      </c>
      <c r="Z384">
        <v>0</v>
      </c>
    </row>
    <row r="385" spans="2:26">
      <c r="B385" t="str">
        <f>INDEX('ETLocal datasets'!B:C,MATCH(C385,'ETLocal datasets'!C:C,0),1)</f>
        <v>GM1960</v>
      </c>
      <c r="C385" t="str">
        <f>'ETLocal datasets'!C371</f>
        <v>West Betuwe</v>
      </c>
      <c r="D385">
        <f>Verdeelsleutels_absoluut!D385/Verdeelsleutels_absoluut!D$2</f>
        <v>2.9334869715092957E-3</v>
      </c>
      <c r="E385">
        <f>Verdeelsleutels_absoluut!E385/Verdeelsleutels_absoluut!E$2</f>
        <v>7.3367194068325323E-3</v>
      </c>
      <c r="F385">
        <f>Verdeelsleutels_absoluut!F385/Verdeelsleutels_absoluut!F$2</f>
        <v>1.0268500179556666E-2</v>
      </c>
      <c r="G385">
        <f>Verdeelsleutels_absoluut!G385/Verdeelsleutels_absoluut!G$2</f>
        <v>7.9948751906697892E-3</v>
      </c>
      <c r="H385">
        <f>Verdeelsleutels_absoluut!H385/Verdeelsleutels_absoluut!H$2</f>
        <v>2.4025633145314698E-3</v>
      </c>
      <c r="I385">
        <f>Verdeelsleutels_absoluut!I385/Verdeelsleutels_absoluut!I$2</f>
        <v>2.2048385295878456E-3</v>
      </c>
      <c r="J385">
        <f t="shared" si="22"/>
        <v>7.100105290487658E-3</v>
      </c>
      <c r="K385">
        <f t="shared" si="23"/>
        <v>3.7102480614691507E-3</v>
      </c>
      <c r="L385">
        <f>Verdeelsleutels_absoluut!J385/Verdeelsleutels_absoluut!J$2</f>
        <v>3.0037598171378482E-3</v>
      </c>
      <c r="M385">
        <f>Verdeelsleutels_absoluut!K385/Verdeelsleutels_absoluut!K$2</f>
        <v>4.8205254604031335E-4</v>
      </c>
      <c r="N385">
        <f>Verdeelsleutels_absoluut!L385/Verdeelsleutels_absoluut!L$2</f>
        <v>5.4885569995190165E-3</v>
      </c>
      <c r="O385">
        <f>Verdeelsleutels_absoluut!M385/Verdeelsleutels_absoluut!M$2</f>
        <v>7.7967479565732405E-3</v>
      </c>
      <c r="P385">
        <f>Verdeelsleutels_absoluut!N385/Verdeelsleutels_absoluut!N$2</f>
        <v>7.4629287128070347E-4</v>
      </c>
      <c r="Q385">
        <f>Verdeelsleutels_absoluut!O385/Verdeelsleutels_absoluut!O$2</f>
        <v>3.1675799220558503E-3</v>
      </c>
      <c r="R385">
        <f>Verdeelsleutels_absoluut!P385/Verdeelsleutels_absoluut!P$2</f>
        <v>4.5236968071116722E-4</v>
      </c>
      <c r="S385">
        <f>Verdeelsleutels_absoluut!Q385/Verdeelsleutels_absoluut!Q$2</f>
        <v>2.2512813143650908E-3</v>
      </c>
      <c r="T385">
        <f>Verdeelsleutels_absoluut!R385/Verdeelsleutels_absoluut!R$2</f>
        <v>2.5606980273141125E-3</v>
      </c>
      <c r="U385">
        <f>Verdeelsleutels_absoluut!S385/Verdeelsleutels_absoluut!S$2</f>
        <v>5.9087642001698889E-3</v>
      </c>
      <c r="V385">
        <f>Verdeelsleutels_absoluut!T385/Verdeelsleutels_absoluut!T$2</f>
        <v>4.4424971159818969E-3</v>
      </c>
      <c r="W385">
        <f>Verdeelsleutels_absoluut!U385/Verdeelsleutels_absoluut!U$2</f>
        <v>4.9240059119685748E-3</v>
      </c>
      <c r="X385">
        <f t="shared" si="25"/>
        <v>2.8351493916246393E-3</v>
      </c>
      <c r="Y385">
        <f t="shared" si="24"/>
        <v>3.034607709883366E-3</v>
      </c>
      <c r="Z385">
        <v>0</v>
      </c>
    </row>
    <row r="386" spans="2:26">
      <c r="B386" t="str">
        <f>INDEX('ETLocal datasets'!B:C,MATCH(C386,'ETLocal datasets'!C:C,0),1)</f>
        <v>GM1961</v>
      </c>
      <c r="C386" t="str">
        <f>'ETLocal datasets'!C372</f>
        <v>Vijfheerenlanden</v>
      </c>
      <c r="D386">
        <f>Verdeelsleutels_absoluut!D386/Verdeelsleutels_absoluut!D$2</f>
        <v>3.2236705555895983E-3</v>
      </c>
      <c r="E386">
        <f>Verdeelsleutels_absoluut!E386/Verdeelsleutels_absoluut!E$2</f>
        <v>5.0600644689469104E-3</v>
      </c>
      <c r="F386">
        <f>Verdeelsleutels_absoluut!F386/Verdeelsleutels_absoluut!F$2</f>
        <v>9.9469157540945635E-3</v>
      </c>
      <c r="G386">
        <f>Verdeelsleutels_absoluut!G386/Verdeelsleutels_absoluut!G$2</f>
        <v>7.1532769308360368E-3</v>
      </c>
      <c r="H386">
        <f>Verdeelsleutels_absoluut!H386/Verdeelsleutels_absoluut!H$2</f>
        <v>7.9464813868645198E-4</v>
      </c>
      <c r="I386">
        <f>Verdeelsleutels_absoluut!I386/Verdeelsleutels_absoluut!I$2</f>
        <v>2.1793296372384957E-3</v>
      </c>
      <c r="J386">
        <f t="shared" si="22"/>
        <v>6.135896324092103E-3</v>
      </c>
      <c r="K386">
        <f t="shared" si="23"/>
        <v>3.4725559335738567E-3</v>
      </c>
      <c r="L386">
        <f>Verdeelsleutels_absoluut!J386/Verdeelsleutels_absoluut!J$2</f>
        <v>3.777004327710536E-4</v>
      </c>
      <c r="M386">
        <f>Verdeelsleutels_absoluut!K386/Verdeelsleutels_absoluut!K$2</f>
        <v>0</v>
      </c>
      <c r="N386">
        <f>Verdeelsleutels_absoluut!L386/Verdeelsleutels_absoluut!L$2</f>
        <v>1.9794470778485927E-3</v>
      </c>
      <c r="O386">
        <f>Verdeelsleutels_absoluut!M386/Verdeelsleutels_absoluut!M$2</f>
        <v>5.2953136786958203E-3</v>
      </c>
      <c r="P386">
        <f>Verdeelsleutels_absoluut!N386/Verdeelsleutels_absoluut!N$2</f>
        <v>1.3627956779908499E-3</v>
      </c>
      <c r="Q386">
        <f>Verdeelsleutels_absoluut!O386/Verdeelsleutels_absoluut!O$2</f>
        <v>1.7581387171447828E-3</v>
      </c>
      <c r="R386">
        <f>Verdeelsleutels_absoluut!P386/Verdeelsleutels_absoluut!P$2</f>
        <v>7.3641575929724899E-5</v>
      </c>
      <c r="S386">
        <f>Verdeelsleutels_absoluut!Q386/Verdeelsleutels_absoluut!Q$2</f>
        <v>3.512637511775319E-3</v>
      </c>
      <c r="T386">
        <f>Verdeelsleutels_absoluut!R386/Verdeelsleutels_absoluut!R$2</f>
        <v>5.0265553869499238E-3</v>
      </c>
      <c r="U386">
        <f>Verdeelsleutels_absoluut!S386/Verdeelsleutels_absoluut!S$2</f>
        <v>2.9963875327875737E-3</v>
      </c>
      <c r="V386">
        <f>Verdeelsleutels_absoluut!T386/Verdeelsleutels_absoluut!T$2</f>
        <v>3.2944360635371373E-3</v>
      </c>
      <c r="W386">
        <f>Verdeelsleutels_absoluut!U386/Verdeelsleutels_absoluut!U$2</f>
        <v>3.4223026643377093E-3</v>
      </c>
      <c r="X386">
        <f t="shared" si="25"/>
        <v>2.3925491711642797E-3</v>
      </c>
      <c r="Y386">
        <f t="shared" si="24"/>
        <v>2.0119028987525813E-3</v>
      </c>
      <c r="Z386">
        <v>0</v>
      </c>
    </row>
    <row r="387" spans="2:26">
      <c r="B387" t="str">
        <f>INDEX('ETLocal datasets'!B:C,MATCH(C387,'ETLocal datasets'!C:C,0),1)</f>
        <v>GM1966</v>
      </c>
      <c r="C387" t="str">
        <f>'ETLocal datasets'!C373</f>
        <v>Het Hogeland</v>
      </c>
      <c r="D387">
        <f>Verdeelsleutels_absoluut!D387/Verdeelsleutels_absoluut!D$2</f>
        <v>2.8611001990896624E-3</v>
      </c>
      <c r="E387">
        <f>Verdeelsleutels_absoluut!E387/Verdeelsleutels_absoluut!E$2</f>
        <v>2.0527363959169761E-2</v>
      </c>
      <c r="F387">
        <f>Verdeelsleutels_absoluut!F387/Verdeelsleutels_absoluut!F$2</f>
        <v>1.5136464675629865E-2</v>
      </c>
      <c r="G387">
        <f>Verdeelsleutels_absoluut!G387/Verdeelsleutels_absoluut!G$2</f>
        <v>1.4775136042971452E-2</v>
      </c>
      <c r="H387">
        <f>Verdeelsleutels_absoluut!H387/Verdeelsleutels_absoluut!H$2</f>
        <v>2.1609206408544252E-4</v>
      </c>
      <c r="I387">
        <f>Verdeelsleutels_absoluut!I387/Verdeelsleutels_absoluut!I$2</f>
        <v>4.895975118498549E-3</v>
      </c>
      <c r="J387">
        <f t="shared" ref="J387" si="26">(0.84*G387)+(0.16*H387)</f>
        <v>1.2445689006349691E-2</v>
      </c>
      <c r="K387">
        <f t="shared" ref="K387" si="27">(0.26*G387)+(0.74*I387)</f>
        <v>7.4645569588615039E-3</v>
      </c>
      <c r="L387">
        <f>Verdeelsleutels_absoluut!J387/Verdeelsleutels_absoluut!J$2</f>
        <v>5.3779791278288892E-2</v>
      </c>
      <c r="M387">
        <f>Verdeelsleutels_absoluut!K387/Verdeelsleutels_absoluut!K$2</f>
        <v>2.4347453166728397E-2</v>
      </c>
      <c r="N387">
        <f>Verdeelsleutels_absoluut!L387/Verdeelsleutels_absoluut!L$2</f>
        <v>2.3925727673859861E-2</v>
      </c>
      <c r="O387">
        <f>Verdeelsleutels_absoluut!M387/Verdeelsleutels_absoluut!M$2</f>
        <v>1.8222371873039465E-2</v>
      </c>
      <c r="P387">
        <f>Verdeelsleutels_absoluut!N387/Verdeelsleutels_absoluut!N$2</f>
        <v>2.8553814205522568E-3</v>
      </c>
      <c r="Q387">
        <f>Verdeelsleutels_absoluut!O387/Verdeelsleutels_absoluut!O$2</f>
        <v>3.2173938523749526E-3</v>
      </c>
      <c r="R387">
        <f>Verdeelsleutels_absoluut!P387/Verdeelsleutels_absoluut!P$2</f>
        <v>2.8488769659670718E-2</v>
      </c>
      <c r="S387">
        <f>Verdeelsleutels_absoluut!Q387/Verdeelsleutels_absoluut!Q$2</f>
        <v>2.9394389359901647E-2</v>
      </c>
      <c r="T387">
        <f>Verdeelsleutels_absoluut!R387/Verdeelsleutels_absoluut!R$2</f>
        <v>1.5174506828528073E-3</v>
      </c>
      <c r="U387">
        <f>Verdeelsleutels_absoluut!S387/Verdeelsleutels_absoluut!S$2</f>
        <v>5.105993708519635E-3</v>
      </c>
      <c r="V387">
        <f>Verdeelsleutels_absoluut!T387/Verdeelsleutels_absoluut!T$2</f>
        <v>1.3333037536604845E-2</v>
      </c>
      <c r="W387">
        <f>Verdeelsleutels_absoluut!U387/Verdeelsleutels_absoluut!U$2</f>
        <v>6.9394497443152625E-3</v>
      </c>
      <c r="X387">
        <f t="shared" si="25"/>
        <v>4.8974155824337597E-3</v>
      </c>
      <c r="Y387">
        <f t="shared" ref="Y387" si="28">(0.4*X387)+(0.6*Q387)</f>
        <v>3.8894025443984757E-3</v>
      </c>
      <c r="Z387">
        <v>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6650A-77A9-AB4F-B0F6-1054ABF712D5}">
  <sheetPr>
    <tabColor theme="7" tint="0.39997558519241921"/>
  </sheetPr>
  <dimension ref="A1:AO390"/>
  <sheetViews>
    <sheetView workbookViewId="0">
      <selection activeCell="B19" sqref="B19:B390"/>
    </sheetView>
  </sheetViews>
  <sheetFormatPr baseColWidth="10" defaultRowHeight="16"/>
  <cols>
    <col min="1" max="1" width="10.83203125" style="1"/>
    <col min="3" max="3" width="32.33203125" customWidth="1"/>
    <col min="36" max="36" width="11.83203125" customWidth="1"/>
  </cols>
  <sheetData>
    <row r="1" spans="1:41">
      <c r="C1" s="1"/>
      <c r="D1" t="s">
        <v>2024</v>
      </c>
      <c r="E1" t="s">
        <v>2023</v>
      </c>
      <c r="F1" t="s">
        <v>2026</v>
      </c>
      <c r="G1" s="5" t="s">
        <v>1995</v>
      </c>
      <c r="H1" t="s">
        <v>1</v>
      </c>
      <c r="I1" t="s">
        <v>2009</v>
      </c>
      <c r="J1" t="s">
        <v>2005</v>
      </c>
      <c r="K1" t="s">
        <v>2006</v>
      </c>
      <c r="L1" t="s">
        <v>2008</v>
      </c>
      <c r="M1" t="s">
        <v>4</v>
      </c>
      <c r="N1" t="s">
        <v>5</v>
      </c>
      <c r="O1" t="s">
        <v>6</v>
      </c>
      <c r="P1" t="s">
        <v>7</v>
      </c>
      <c r="Q1" t="s">
        <v>9</v>
      </c>
      <c r="R1" t="s">
        <v>1996</v>
      </c>
      <c r="S1" t="s">
        <v>1997</v>
      </c>
      <c r="T1" t="s">
        <v>11</v>
      </c>
      <c r="U1" t="s">
        <v>12</v>
      </c>
      <c r="V1" t="s">
        <v>13</v>
      </c>
      <c r="W1" t="s">
        <v>14</v>
      </c>
      <c r="X1" t="s">
        <v>16</v>
      </c>
      <c r="Y1" t="s">
        <v>17</v>
      </c>
      <c r="Z1" t="s">
        <v>2007</v>
      </c>
      <c r="AA1" t="s">
        <v>19</v>
      </c>
      <c r="AB1" t="s">
        <v>20</v>
      </c>
      <c r="AC1" t="s">
        <v>21</v>
      </c>
      <c r="AD1" t="s">
        <v>22</v>
      </c>
      <c r="AE1" t="s">
        <v>24</v>
      </c>
      <c r="AF1" t="s">
        <v>26</v>
      </c>
      <c r="AG1" t="s">
        <v>27</v>
      </c>
      <c r="AH1" t="s">
        <v>1990</v>
      </c>
      <c r="AI1" t="s">
        <v>1991</v>
      </c>
      <c r="AJ1" t="s">
        <v>25</v>
      </c>
      <c r="AK1" t="s">
        <v>2034</v>
      </c>
      <c r="AL1" t="s">
        <v>2035</v>
      </c>
      <c r="AM1" t="s">
        <v>2036</v>
      </c>
      <c r="AN1" t="s">
        <v>2037</v>
      </c>
      <c r="AO1" t="s">
        <v>2038</v>
      </c>
    </row>
    <row r="2" spans="1:41">
      <c r="C2" s="1"/>
      <c r="D2" t="s">
        <v>2025</v>
      </c>
      <c r="E2" t="s">
        <v>1994</v>
      </c>
      <c r="F2" t="s">
        <v>1992</v>
      </c>
      <c r="H2" t="str">
        <f>INDEX(Overzicht!$B$1:$C$35,MATCH(max_demand!H1,Overzicht!$B:$B,0),2)</f>
        <v>VET</v>
      </c>
      <c r="I2" t="str">
        <f>INDEX(Overzicht!$B$1:$C$35,MATCH(max_demand!I1,Overzicht!$B:$B,0),2)</f>
        <v>NAT</v>
      </c>
      <c r="J2" t="str">
        <f>INDEX(Overzicht!$B$1:$C$35,MATCH(max_demand!J1,Overzicht!$B:$B,0),2)</f>
        <v>NAT</v>
      </c>
      <c r="K2" t="str">
        <f>INDEX(Overzicht!$B$1:$C$35,MATCH(max_demand!K1,Overzicht!$B:$B,0),2)</f>
        <v>NAT</v>
      </c>
      <c r="L2" t="str">
        <f>INDEX(Overzicht!$B$1:$C$35,MATCH(max_demand!L1,Overzicht!$B:$B,0),2)</f>
        <v>AFVAL</v>
      </c>
      <c r="M2" t="str">
        <f>INDEX(Overzicht!$B$1:$C$35,MATCH(max_demand!M1,Overzicht!$B:$B,0),2)</f>
        <v>NAT</v>
      </c>
      <c r="N2" t="str">
        <f>INDEX(Overzicht!$B$1:$C$35,MATCH(max_demand!N1,Overzicht!$B:$B,0),2)</f>
        <v>DROOG</v>
      </c>
      <c r="O2" t="str">
        <f>INDEX(Overzicht!$B$1:$C$35,MATCH(max_demand!O1,Overzicht!$B:$B,0),2)</f>
        <v>DROOG</v>
      </c>
      <c r="P2" t="str">
        <f>INDEX(Overzicht!$B$1:$C$35,MATCH(max_demand!P1,Overzicht!$B:$B,0),2)</f>
        <v>NAT</v>
      </c>
      <c r="Q2" t="str">
        <f>INDEX(Overzicht!$B$1:$C$35,MATCH(max_demand!Q1,Overzicht!$B:$B,0),2)</f>
        <v>NAT</v>
      </c>
      <c r="R2" t="str">
        <f>INDEX(Overzicht!$B$1:$C$35,MATCH(max_demand!R1,Overzicht!$B:$B,0),2)</f>
        <v>NAT</v>
      </c>
      <c r="S2" t="str">
        <f>INDEX(Overzicht!$B$1:$C$35,MATCH(max_demand!S1,Overzicht!$B:$B,0),2)</f>
        <v>AFVAL</v>
      </c>
      <c r="T2" t="str">
        <f>INDEX(Overzicht!$B$1:$C$35,MATCH(max_demand!T1,Overzicht!$B:$B,0),2)</f>
        <v>DROOG</v>
      </c>
      <c r="U2" t="str">
        <f>INDEX(Overzicht!$B$1:$C$35,MATCH(max_demand!U1,Overzicht!$B:$B,0),2)</f>
        <v>DROOG</v>
      </c>
      <c r="V2" t="str">
        <f>INDEX(Overzicht!$B$1:$C$35,MATCH(max_demand!V1,Overzicht!$B:$B,0),2)</f>
        <v>AFVAL</v>
      </c>
      <c r="W2" t="str">
        <f>INDEX(Overzicht!$B$1:$C$35,MATCH(max_demand!W1,Overzicht!$B:$B,0),2)</f>
        <v>AFVAL</v>
      </c>
      <c r="X2" t="str">
        <f>INDEX(Overzicht!$B$1:$C$35,MATCH(max_demand!X1,Overzicht!$B:$B,0),2)</f>
        <v>DROOG</v>
      </c>
      <c r="Y2" t="str">
        <f>INDEX(Overzicht!$B$1:$C$35,MATCH(max_demand!Y1,Overzicht!$B:$B,0),2)</f>
        <v>DROOG</v>
      </c>
      <c r="Z2" t="str">
        <f>INDEX(Overzicht!$B$1:$C$35,MATCH(max_demand!Z1,Overzicht!$B:$B,0),2)</f>
        <v>DROOG</v>
      </c>
      <c r="AA2" t="str">
        <f>INDEX(Overzicht!$B$1:$C$35,MATCH(max_demand!AA1,Overzicht!$B:$B,0),2)</f>
        <v>DROOG</v>
      </c>
      <c r="AB2" t="str">
        <f>INDEX(Overzicht!$B$1:$C$35,MATCH(max_demand!AB1,Overzicht!$B:$B,0),2)</f>
        <v>DROOG</v>
      </c>
      <c r="AC2" t="str">
        <f>INDEX(Overzicht!$B$1:$C$35,MATCH(max_demand!AC1,Overzicht!$B:$B,0),2)</f>
        <v>NAT</v>
      </c>
      <c r="AD2" t="str">
        <f>INDEX(Overzicht!$B$1:$C$35,MATCH(max_demand!AD1,Overzicht!$B:$B,0),2)</f>
        <v>DROOG</v>
      </c>
      <c r="AE2" t="str">
        <f>INDEX(Overzicht!$B$1:$C$35,MATCH(max_demand!AE1,Overzicht!$B:$B,0),2)</f>
        <v>NAT</v>
      </c>
      <c r="AF2" t="str">
        <f>INDEX(Overzicht!$B$1:$C$35,MATCH(max_demand!AF1,Overzicht!$B:$B,0),2)</f>
        <v>NAT</v>
      </c>
      <c r="AG2" t="str">
        <f>INDEX(Overzicht!$B$1:$C$35,MATCH(max_demand!AG1,Overzicht!$B:$B,0),2)</f>
        <v>NAT</v>
      </c>
      <c r="AH2" t="str">
        <f>INDEX(Overzicht!$B$1:$C$35,MATCH(max_demand!AH1,Overzicht!$B:$B,0),2)</f>
        <v>NAT</v>
      </c>
      <c r="AI2" t="str">
        <f>INDEX(Overzicht!$B$1:$C$35,MATCH(max_demand!AI1,Overzicht!$B:$B,0),2)</f>
        <v>DROOG</v>
      </c>
      <c r="AJ2" t="str">
        <f>INDEX(Overzicht!$B$1:$C$35,MATCH(max_demand!AJ1,Overzicht!$B:$B,0),2)</f>
        <v>NAT</v>
      </c>
      <c r="AK2" t="str">
        <f>INDEX(Overzicht!$B$1:$C$35,MATCH(max_demand!AK1,Overzicht!$B:$B,0),2)</f>
        <v>DROOG</v>
      </c>
      <c r="AL2" t="str">
        <f>INDEX(Overzicht!$B$1:$C$35,MATCH(max_demand!AL1,Overzicht!$B:$B,0),2)</f>
        <v>DROOG</v>
      </c>
      <c r="AM2" t="str">
        <f>INDEX(Overzicht!$B$1:$C$35,MATCH(max_demand!AM1,Overzicht!$B:$B,0),2)</f>
        <v>DROOG</v>
      </c>
      <c r="AN2" t="str">
        <f>INDEX(Overzicht!$B$1:$C$35,MATCH(max_demand!AN1,Overzicht!$B:$B,0),2)</f>
        <v>DROOG</v>
      </c>
      <c r="AO2" t="str">
        <f>INDEX(Overzicht!$B$1:$C$35,MATCH(max_demand!AO1,Overzicht!$B:$B,0),2)</f>
        <v>DROOG</v>
      </c>
    </row>
    <row r="3" spans="1:41">
      <c r="C3" t="s">
        <v>2039</v>
      </c>
      <c r="D3" s="7">
        <f>Overzicht!D39</f>
        <v>109.87299999999999</v>
      </c>
      <c r="E3" s="7">
        <f>Overzicht!D40</f>
        <v>62.160230000000013</v>
      </c>
      <c r="F3" s="7">
        <f>Overzicht!D41</f>
        <v>10.5</v>
      </c>
      <c r="G3" s="7">
        <f>Overzicht!D42</f>
        <v>21.38166</v>
      </c>
      <c r="H3" s="7">
        <f>INDEX(Overzicht!$B$1:$D$35,MATCH(max_demand!H1,Overzicht!$B:$B,0),3)</f>
        <v>10.5</v>
      </c>
      <c r="I3" s="7">
        <f>INDEX(Overzicht!$B$1:$D$35,MATCH(max_demand!I1,Overzicht!$B:$B,0),3)</f>
        <v>6.5</v>
      </c>
      <c r="J3" s="7">
        <f>INDEX(Overzicht!$B$1:$D$35,MATCH(max_demand!J1,Overzicht!$B:$B,0),3)</f>
        <v>3.52</v>
      </c>
      <c r="K3" s="7">
        <f>INDEX(Overzicht!$B$1:$D$35,MATCH(max_demand!K1,Overzicht!$B:$B,0),3)</f>
        <v>1.353</v>
      </c>
      <c r="L3" s="7">
        <f>INDEX(Overzicht!$B$1:$D$35,MATCH(max_demand!L1,Overzicht!$B:$B,0),3)</f>
        <v>3.3952600000000004</v>
      </c>
      <c r="M3" s="7">
        <f>INDEX(Overzicht!$B$1:$D$35,MATCH(max_demand!M1,Overzicht!$B:$B,0),3)</f>
        <v>25</v>
      </c>
      <c r="N3" s="7">
        <f>INDEX(Overzicht!$B$1:$D$35,MATCH(max_demand!N1,Overzicht!$B:$B,0),3)</f>
        <v>8.8000000000000007</v>
      </c>
      <c r="O3" s="7">
        <f>INDEX(Overzicht!$B$1:$D$35,MATCH(max_demand!O1,Overzicht!$B:$B,0),3)</f>
        <v>2.6</v>
      </c>
      <c r="P3" s="7">
        <f>INDEX(Overzicht!$B$1:$D$35,MATCH(max_demand!P1,Overzicht!$B:$B,0),3)</f>
        <v>11</v>
      </c>
      <c r="Q3" s="7">
        <f>INDEX(Overzicht!$B$1:$D$35,MATCH(max_demand!Q1,Overzicht!$B:$B,0),3)</f>
        <v>8.6999999999999993</v>
      </c>
      <c r="R3" s="7">
        <f>INDEX(Overzicht!$B$1:$D$35,MATCH(max_demand!R1,Overzicht!$B:$B,0),3)</f>
        <v>1.8</v>
      </c>
      <c r="S3" s="7">
        <f>INDEX(Overzicht!$B$1:$D$35,MATCH(max_demand!S1,Overzicht!$B:$B,0),3)</f>
        <v>3.6863999999999999</v>
      </c>
      <c r="T3" s="7">
        <f>INDEX(Overzicht!$B$1:$D$35,MATCH(max_demand!T1,Overzicht!$B:$B,0),3)</f>
        <v>5.3199999999999994</v>
      </c>
      <c r="U3" s="7">
        <f>INDEX(Overzicht!$B$1:$D$35,MATCH(max_demand!U1,Overzicht!$B:$B,0),3)</f>
        <v>19.760000000000002</v>
      </c>
      <c r="V3" s="7">
        <f>INDEX(Overzicht!$B$1:$D$35,MATCH(max_demand!V1,Overzicht!$B:$B,0),3)</f>
        <v>2.2999999999999998</v>
      </c>
      <c r="W3" s="7">
        <f>INDEX(Overzicht!$B$1:$D$35,MATCH(max_demand!W1,Overzicht!$B:$B,0),3)</f>
        <v>12</v>
      </c>
      <c r="X3" s="7">
        <f>INDEX(Overzicht!$B$1:$D$35,MATCH(max_demand!X1,Overzicht!$B:$B,0),3)</f>
        <v>3.2</v>
      </c>
      <c r="Y3" s="7">
        <f>INDEX(Overzicht!$B$1:$D$35,MATCH(max_demand!Y1,Overzicht!$B:$B,0),3)</f>
        <v>8.5499999999999997E-4</v>
      </c>
      <c r="Z3" s="7">
        <f>INDEX(Overzicht!$B$1:$D$35,MATCH(max_demand!Z1,Overzicht!$B:$B,0),3)</f>
        <v>0.38</v>
      </c>
      <c r="AA3" s="7">
        <f>INDEX(Overzicht!$B$1:$D$35,MATCH(max_demand!AA1,Overzicht!$B:$B,0),3)</f>
        <v>0.39600000000000002</v>
      </c>
      <c r="AB3" s="7">
        <f>INDEX(Overzicht!$B$1:$D$35,MATCH(max_demand!AB1,Overzicht!$B:$B,0),3)</f>
        <v>4.7519999999999998</v>
      </c>
      <c r="AC3" s="7">
        <f>INDEX(Overzicht!$B$1:$D$35,MATCH(max_demand!AC1,Overzicht!$B:$B,0),3)</f>
        <v>5</v>
      </c>
      <c r="AD3" s="7">
        <f>INDEX(Overzicht!$B$1:$D$35,MATCH(max_demand!AD1,Overzicht!$B:$B,0),3)</f>
        <v>2.3375E-2</v>
      </c>
      <c r="AE3" s="7">
        <f>INDEX(Overzicht!$B$1:$D$35,MATCH(max_demand!AE1,Overzicht!$B:$B,0),3)</f>
        <v>18</v>
      </c>
      <c r="AF3" s="7">
        <f>INDEX(Overzicht!$B$1:$D$35,MATCH(max_demand!AF1,Overzicht!$B:$B,0),3)</f>
        <v>1.5</v>
      </c>
      <c r="AG3" s="7">
        <f>INDEX(Overzicht!$B$1:$D$35,MATCH(max_demand!AG1,Overzicht!$B:$B,0),3)</f>
        <v>12</v>
      </c>
      <c r="AH3" s="7">
        <f>INDEX(Overzicht!$B$1:$D$35,MATCH(max_demand!AH1,Overzicht!$B:$B,0),3)</f>
        <v>3.5</v>
      </c>
      <c r="AI3" s="7">
        <f>INDEX(Overzicht!$B$1:$D$35,MATCH(max_demand!AI1,Overzicht!$B:$B,0),3)</f>
        <v>1.2</v>
      </c>
      <c r="AJ3" s="7">
        <f>INDEX(Overzicht!$B$1:$D$35,MATCH(max_demand!AJ1,Overzicht!$B:$B,0),3)</f>
        <v>12</v>
      </c>
      <c r="AK3" s="7">
        <f>INDEX(Overzicht!$B$1:$D$35,MATCH(max_demand!AK1,Overzicht!$B:$B,0),3)</f>
        <v>0.72800000000000009</v>
      </c>
      <c r="AL3" s="7">
        <f>INDEX(Overzicht!$B$1:$D$35,MATCH(max_demand!AL1,Overzicht!$B:$B,0),3)</f>
        <v>2</v>
      </c>
      <c r="AM3" s="7">
        <f>INDEX(Overzicht!$B$1:$D$35,MATCH(max_demand!AM1,Overzicht!$B:$B,0),3)</f>
        <v>4</v>
      </c>
      <c r="AN3" s="7">
        <f>INDEX(Overzicht!$B$1:$D$35,MATCH(max_demand!AN1,Overzicht!$B:$B,0),3)</f>
        <v>2</v>
      </c>
      <c r="AO3" s="7">
        <f>INDEX(Overzicht!$B$1:$D$35,MATCH(max_demand!AO1,Overzicht!$B:$B,0),3)</f>
        <v>7</v>
      </c>
    </row>
    <row r="4" spans="1:41">
      <c r="C4" t="s">
        <v>2020</v>
      </c>
      <c r="D4" s="7">
        <f>SUM(D7:D18)</f>
        <v>109.87293499674425</v>
      </c>
      <c r="E4" s="7">
        <f>SUM(E7:E18)</f>
        <v>62.160307733366082</v>
      </c>
      <c r="F4" s="7">
        <f t="shared" ref="F4:G4" si="0">SUM(F7:F18)</f>
        <v>10.5</v>
      </c>
      <c r="G4" s="7">
        <f t="shared" si="0"/>
        <v>21.381659999999997</v>
      </c>
      <c r="H4" s="7">
        <f>SUM(H7:H18)</f>
        <v>10.5</v>
      </c>
      <c r="I4" s="7">
        <f t="shared" ref="I4:AO4" si="1">SUM(I7:I18)</f>
        <v>6.500000119856411</v>
      </c>
      <c r="J4" s="7">
        <f t="shared" si="1"/>
        <v>3.5200000000000005</v>
      </c>
      <c r="K4" s="7">
        <f t="shared" si="1"/>
        <v>1.353000024948573</v>
      </c>
      <c r="L4" s="7">
        <f t="shared" si="1"/>
        <v>3.3952599999999999</v>
      </c>
      <c r="M4" s="7">
        <f t="shared" si="1"/>
        <v>24.999999999999996</v>
      </c>
      <c r="N4" s="7">
        <f t="shared" si="1"/>
        <v>8.8000000000000007</v>
      </c>
      <c r="O4" s="7">
        <f t="shared" si="1"/>
        <v>2.5999999999999996</v>
      </c>
      <c r="P4" s="7">
        <f t="shared" si="1"/>
        <v>11.000000000000002</v>
      </c>
      <c r="Q4" s="7">
        <f t="shared" si="1"/>
        <v>8.6999999999999993</v>
      </c>
      <c r="R4" s="7">
        <f t="shared" si="1"/>
        <v>1.8</v>
      </c>
      <c r="S4" s="7">
        <f t="shared" si="1"/>
        <v>3.6863999999999999</v>
      </c>
      <c r="T4" s="7">
        <f t="shared" si="1"/>
        <v>5.3199999999999985</v>
      </c>
      <c r="U4" s="7">
        <f t="shared" si="1"/>
        <v>19.760000000000002</v>
      </c>
      <c r="V4" s="7">
        <f t="shared" si="1"/>
        <v>2.2999999999999998</v>
      </c>
      <c r="W4" s="7">
        <f t="shared" si="1"/>
        <v>12.000000000000002</v>
      </c>
      <c r="X4" s="7">
        <f t="shared" si="1"/>
        <v>3.2</v>
      </c>
      <c r="Y4" s="7">
        <f t="shared" si="1"/>
        <v>8.5500038232504615E-4</v>
      </c>
      <c r="Z4" s="7">
        <f t="shared" si="1"/>
        <v>0.38000016992224261</v>
      </c>
      <c r="AA4" s="7">
        <f t="shared" si="1"/>
        <v>0.39600017707686341</v>
      </c>
      <c r="AB4" s="7">
        <f t="shared" si="1"/>
        <v>4.752077095298354</v>
      </c>
      <c r="AC4" s="7">
        <f t="shared" si="1"/>
        <v>5.0000324475161424</v>
      </c>
      <c r="AD4" s="7">
        <f t="shared" si="1"/>
        <v>2.3374754089737521E-2</v>
      </c>
      <c r="AE4" s="7">
        <f t="shared" si="1"/>
        <v>17.999900168604135</v>
      </c>
      <c r="AF4" s="7">
        <f t="shared" si="1"/>
        <v>1.5000006707456948</v>
      </c>
      <c r="AG4" s="7">
        <f t="shared" si="1"/>
        <v>12.000000000000002</v>
      </c>
      <c r="AH4" s="7">
        <f t="shared" si="1"/>
        <v>3.5000015650732879</v>
      </c>
      <c r="AI4" s="7">
        <f t="shared" si="1"/>
        <v>1.2000005365965558</v>
      </c>
      <c r="AJ4" s="7">
        <f t="shared" si="1"/>
        <v>12</v>
      </c>
      <c r="AK4" s="7">
        <f t="shared" si="1"/>
        <v>0.7280000000000002</v>
      </c>
      <c r="AL4" s="7">
        <f t="shared" si="1"/>
        <v>2.0000000000000004</v>
      </c>
      <c r="AM4" s="7">
        <f t="shared" si="1"/>
        <v>4.0000000000000009</v>
      </c>
      <c r="AN4" s="7">
        <f t="shared" si="1"/>
        <v>2.0000000000000004</v>
      </c>
      <c r="AO4" s="7">
        <f t="shared" si="1"/>
        <v>7.0000000000000009</v>
      </c>
    </row>
    <row r="5" spans="1:41">
      <c r="C5" t="s">
        <v>2021</v>
      </c>
      <c r="D5" s="7">
        <f>SUM(D19:D390)</f>
        <v>109.66060775212198</v>
      </c>
      <c r="E5" s="7">
        <f t="shared" ref="E5:G5" si="2">SUM(E19:E390)</f>
        <v>62.105745159172599</v>
      </c>
      <c r="F5" s="7">
        <f t="shared" si="2"/>
        <v>10.496253159977716</v>
      </c>
      <c r="G5" s="7">
        <f t="shared" si="2"/>
        <v>21.374030127673265</v>
      </c>
      <c r="H5" s="7">
        <f>SUM(H19:H390)</f>
        <v>10.496253159977716</v>
      </c>
      <c r="I5" s="7">
        <f t="shared" ref="I5:AO5" si="3">SUM(I19:I390)</f>
        <v>6.4951921997594839</v>
      </c>
      <c r="J5" s="7">
        <f t="shared" si="3"/>
        <v>3.5187439164877681</v>
      </c>
      <c r="K5" s="7">
        <f t="shared" si="3"/>
        <v>1.3519992378883954</v>
      </c>
      <c r="L5" s="7">
        <f t="shared" si="3"/>
        <v>3.3940484289472335</v>
      </c>
      <c r="M5" s="7">
        <f t="shared" si="3"/>
        <v>24.968017426208814</v>
      </c>
      <c r="N5" s="7">
        <f t="shared" si="3"/>
        <v>8.7925618361073674</v>
      </c>
      <c r="O5" s="7">
        <f t="shared" si="3"/>
        <v>2.5995480127132686</v>
      </c>
      <c r="P5" s="7">
        <f t="shared" si="3"/>
        <v>11.000000000000002</v>
      </c>
      <c r="Q5" s="7">
        <f t="shared" si="3"/>
        <v>8.6968954754101127</v>
      </c>
      <c r="R5" s="7">
        <f t="shared" si="3"/>
        <v>1.7993576845676083</v>
      </c>
      <c r="S5" s="7">
        <f t="shared" si="3"/>
        <v>3.6850845379944639</v>
      </c>
      <c r="T5" s="7">
        <f t="shared" si="3"/>
        <v>5.3181016010553774</v>
      </c>
      <c r="U5" s="7">
        <f t="shared" si="3"/>
        <v>19.752948803919967</v>
      </c>
      <c r="V5" s="7">
        <f t="shared" si="3"/>
        <v>2.2991792636141666</v>
      </c>
      <c r="W5" s="7">
        <f t="shared" si="3"/>
        <v>11.995717897117396</v>
      </c>
      <c r="X5" s="7">
        <f t="shared" si="3"/>
        <v>3.1909608228089166</v>
      </c>
      <c r="Y5" s="7">
        <f t="shared" si="3"/>
        <v>8.499796898203605E-4</v>
      </c>
      <c r="Z5" s="7">
        <f t="shared" si="3"/>
        <v>0.37776875103127144</v>
      </c>
      <c r="AA5" s="7">
        <f t="shared" si="3"/>
        <v>0.39367480370627261</v>
      </c>
      <c r="AB5" s="7">
        <f t="shared" si="3"/>
        <v>4.7406176956806361</v>
      </c>
      <c r="AC5" s="7">
        <f t="shared" si="3"/>
        <v>4.9867352392624147</v>
      </c>
      <c r="AD5" s="7">
        <f t="shared" si="3"/>
        <v>2.3371311346062792E-2</v>
      </c>
      <c r="AE5" s="7">
        <f t="shared" si="3"/>
        <v>17.877307214482201</v>
      </c>
      <c r="AF5" s="7">
        <f t="shared" si="3"/>
        <v>1.4911924382813353</v>
      </c>
      <c r="AG5" s="7">
        <f t="shared" si="3"/>
        <v>11.995717897117396</v>
      </c>
      <c r="AH5" s="7">
        <f t="shared" si="3"/>
        <v>3.4794490226564463</v>
      </c>
      <c r="AI5" s="7">
        <f t="shared" si="3"/>
        <v>1.1929539506250679</v>
      </c>
      <c r="AJ5" s="7">
        <f t="shared" si="3"/>
        <v>12.000000000000002</v>
      </c>
      <c r="AK5" s="7">
        <f t="shared" si="3"/>
        <v>0.72774021909178865</v>
      </c>
      <c r="AL5" s="7">
        <f t="shared" si="3"/>
        <v>1.9992863161862302</v>
      </c>
      <c r="AM5" s="7">
        <f t="shared" si="3"/>
        <v>3.9985726323724604</v>
      </c>
      <c r="AN5" s="7">
        <f t="shared" si="3"/>
        <v>1.9992863161862302</v>
      </c>
      <c r="AO5" s="7">
        <f t="shared" si="3"/>
        <v>6.9975021066518135</v>
      </c>
    </row>
    <row r="7" spans="1:41">
      <c r="A7" s="1" t="s">
        <v>1989</v>
      </c>
      <c r="B7" t="s">
        <v>1041</v>
      </c>
      <c r="C7" t="s">
        <v>1795</v>
      </c>
      <c r="D7">
        <f>SUMIF(H$2:AP$2,"NAT",H7:AP7)</f>
        <v>10.117274104304467</v>
      </c>
      <c r="E7">
        <f>SUMIF(H$2:AP$2,"DROOG",H7:AP7)</f>
        <v>2.8526735040153679</v>
      </c>
      <c r="F7">
        <f>SUMIF(H$2:AP$2,"VET",H7:AP7)</f>
        <v>0.35481062179543155</v>
      </c>
      <c r="G7">
        <f>SUMIF(H$2:AP$2,"AFVAL",H7:AP7)</f>
        <v>0.72251810282081008</v>
      </c>
      <c r="H7">
        <f>PRODUCT(INDEX(Overzicht!$B$1:$D$35,MATCH(max_demand!H$1,Overzicht!$B$1:$B$35,0),3),INDEX(Verdeelsleutels_percentage!$A:$AB,MATCH(max_demand!$C7,Verdeelsleutels_percentage!$C:$C,0),MATCH(INDEX(Overzicht!$B$1:$F$35,MATCH(max_demand!H$1,Overzicht!$B:$B,0),5),Verdeelsleutels_percentage!$1:$1,0)))</f>
        <v>0.35481062179543155</v>
      </c>
      <c r="I7">
        <f>PRODUCT(INDEX(Overzicht!$B$1:$D$35,MATCH(max_demand!I$1,Overzicht!$B$1:$B$35,0),3),INDEX(Verdeelsleutels_percentage!$A:$AB,MATCH(max_demand!$C7,Verdeelsleutels_percentage!$C:$C,0),MATCH(INDEX(Overzicht!$B$1:$F$35,MATCH(max_demand!I$1,Overzicht!$B:$B,0),5),Verdeelsleutels_percentage!$1:$1,0)))</f>
        <v>0.65967614594738222</v>
      </c>
      <c r="J7">
        <f>PRODUCT(INDEX(Overzicht!$B$1:$D$35,MATCH(max_demand!J$1,Overzicht!$B$1:$B$35,0),3),INDEX(Verdeelsleutels_percentage!$A:$AB,MATCH(max_demand!$C7,Verdeelsleutels_percentage!$C:$C,0),MATCH(INDEX(Overzicht!$B$1:$F$35,MATCH(max_demand!J$1,Overzicht!$B:$B,0),5),Verdeelsleutels_percentage!$1:$1,0)))</f>
        <v>0.11894603702094467</v>
      </c>
      <c r="K7">
        <f>PRODUCT(INDEX(Overzicht!$B$1:$D$35,MATCH(max_demand!K$1,Overzicht!$B$1:$B$35,0),3),INDEX(Verdeelsleutels_percentage!$A:$AB,MATCH(max_demand!$C7,Verdeelsleutels_percentage!$C:$C,0),MATCH(INDEX(Overzicht!$B$1:$F$35,MATCH(max_demand!K$1,Overzicht!$B:$B,0),5),Verdeelsleutels_percentage!$1:$1,0)))</f>
        <v>0.13731412699489356</v>
      </c>
      <c r="L7">
        <f>PRODUCT(INDEX(Overzicht!$B$1:$D$35,MATCH(max_demand!L$1,Overzicht!$B$1:$B$35,0),3),INDEX(Verdeelsleutels_percentage!$A:$AB,MATCH(max_demand!$C7,Verdeelsleutels_percentage!$C:$C,0),MATCH(INDEX(Overzicht!$B$1:$F$35,MATCH(max_demand!L$1,Overzicht!$B:$B,0),5),Verdeelsleutels_percentage!$1:$1,0)))</f>
        <v>0.11473088683401494</v>
      </c>
      <c r="M7">
        <f>PRODUCT(INDEX(Overzicht!$B$1:$D$35,MATCH(max_demand!M$1,Overzicht!$B$1:$B$35,0),3),INDEX(Verdeelsleutels_percentage!$A:$AB,MATCH(max_demand!$C7,Verdeelsleutels_percentage!$C:$C,0),MATCH(INDEX(Overzicht!$B$1:$F$35,MATCH(max_demand!M$1,Overzicht!$B:$B,0),5),Verdeelsleutels_percentage!$1:$1,0)))</f>
        <v>1.427298335041522</v>
      </c>
      <c r="N7">
        <f>PRODUCT(INDEX(Overzicht!$B$1:$D$35,MATCH(max_demand!N$1,Overzicht!$B$1:$B$35,0),3),INDEX(Verdeelsleutels_percentage!$A:$AB,MATCH(max_demand!$C7,Verdeelsleutels_percentage!$C:$C,0),MATCH(INDEX(Overzicht!$B$1:$F$35,MATCH(max_demand!N$1,Overzicht!$B:$B,0),5),Verdeelsleutels_percentage!$1:$1,0)))</f>
        <v>0.46382693380931317</v>
      </c>
      <c r="O7">
        <f>PRODUCT(INDEX(Overzicht!$B$1:$D$35,MATCH(max_demand!O$1,Overzicht!$B$1:$B$35,0),3),INDEX(Verdeelsleutels_percentage!$A:$AB,MATCH(max_demand!$C7,Verdeelsleutels_percentage!$C:$C,0),MATCH(INDEX(Overzicht!$B$1:$F$35,MATCH(max_demand!O$1,Overzicht!$B:$B,0),5),Verdeelsleutels_percentage!$1:$1,0)))</f>
        <v>0.56401760350179442</v>
      </c>
      <c r="P7">
        <f>PRODUCT(INDEX(Overzicht!$B$1:$D$35,MATCH(max_demand!P$1,Overzicht!$B$1:$B$35,0),3),INDEX(Verdeelsleutels_percentage!$A:$AB,MATCH(max_demand!$C7,Verdeelsleutels_percentage!$C:$C,0),MATCH(INDEX(Overzicht!$B$1:$F$35,MATCH(max_demand!P$1,Overzicht!$B:$B,0),5),Verdeelsleutels_percentage!$1:$1,0)))</f>
        <v>0.46634338198682967</v>
      </c>
      <c r="Q7">
        <f>PRODUCT(INDEX(Overzicht!$B$1:$D$35,MATCH(max_demand!Q$1,Overzicht!$B$1:$B$35,0),3),INDEX(Verdeelsleutels_percentage!$A:$AB,MATCH(max_demand!$C7,Verdeelsleutels_percentage!$C:$C,0),MATCH(INDEX(Overzicht!$B$1:$F$35,MATCH(max_demand!Q$1,Overzicht!$B:$B,0),5),Verdeelsleutels_percentage!$1:$1,0)))</f>
        <v>0.29398594377335752</v>
      </c>
      <c r="R7">
        <f>PRODUCT(INDEX(Overzicht!$B$1:$D$35,MATCH(max_demand!R$1,Overzicht!$B$1:$B$35,0),3),INDEX(Verdeelsleutels_percentage!$A:$AB,MATCH(max_demand!$C7,Verdeelsleutels_percentage!$C:$C,0),MATCH(INDEX(Overzicht!$B$1:$F$35,MATCH(max_demand!R$1,Overzicht!$B:$B,0),5),Verdeelsleutels_percentage!$1:$1,0)))</f>
        <v>6.0824678022073975E-2</v>
      </c>
      <c r="S7">
        <f>PRODUCT(INDEX(Overzicht!$B$1:$D$35,MATCH(max_demand!S$1,Overzicht!$B$1:$B$35,0),3),INDEX(Verdeelsleutels_percentage!$A:$AB,MATCH(max_demand!$C7,Verdeelsleutels_percentage!$C:$C,0),MATCH(INDEX(Overzicht!$B$1:$F$35,MATCH(max_demand!S$1,Overzicht!$B:$B,0),5),Verdeelsleutels_percentage!$1:$1,0)))</f>
        <v>0.12456894058920749</v>
      </c>
      <c r="T7">
        <f>PRODUCT(INDEX(Overzicht!$B$1:$D$35,MATCH(max_demand!T$1,Overzicht!$B$1:$B$35,0),3),INDEX(Verdeelsleutels_percentage!$A:$AB,MATCH(max_demand!$C7,Verdeelsleutels_percentage!$C:$C,0),MATCH(INDEX(Overzicht!$B$1:$F$35,MATCH(max_demand!T$1,Overzicht!$B:$B,0),5),Verdeelsleutels_percentage!$1:$1,0)))</f>
        <v>0.17977071504301861</v>
      </c>
      <c r="U7">
        <f>PRODUCT(INDEX(Overzicht!$B$1:$D$35,MATCH(max_demand!U$1,Overzicht!$B$1:$B$35,0),3),INDEX(Verdeelsleutels_percentage!$A:$AB,MATCH(max_demand!$C7,Verdeelsleutels_percentage!$C:$C,0),MATCH(INDEX(Overzicht!$B$1:$F$35,MATCH(max_demand!U$1,Overzicht!$B:$B,0),5),Verdeelsleutels_percentage!$1:$1,0)))</f>
        <v>0.66771979873121212</v>
      </c>
      <c r="V7">
        <f>PRODUCT(INDEX(Overzicht!$B$1:$D$35,MATCH(max_demand!V$1,Overzicht!$B$1:$B$35,0),3),INDEX(Verdeelsleutels_percentage!$A:$AB,MATCH(max_demand!$C7,Verdeelsleutels_percentage!$C:$C,0),MATCH(INDEX(Overzicht!$B$1:$F$35,MATCH(max_demand!V$1,Overzicht!$B:$B,0),5),Verdeelsleutels_percentage!$1:$1,0)))</f>
        <v>7.7720421917094523E-2</v>
      </c>
      <c r="W7">
        <f>PRODUCT(INDEX(Overzicht!$B$1:$D$35,MATCH(max_demand!W$1,Overzicht!$B$1:$B$35,0),3),INDEX(Verdeelsleutels_percentage!$A:$AB,MATCH(max_demand!$C7,Verdeelsleutels_percentage!$C:$C,0),MATCH(INDEX(Overzicht!$B$1:$F$35,MATCH(max_demand!W$1,Overzicht!$B:$B,0),5),Verdeelsleutels_percentage!$1:$1,0)))</f>
        <v>0.40549785348049316</v>
      </c>
      <c r="X7">
        <f>PRODUCT(INDEX(Overzicht!$B$1:$D$35,MATCH(max_demand!X$1,Overzicht!$B$1:$B$35,0),3),INDEX(Verdeelsleutels_percentage!$A:$AB,MATCH(max_demand!$C7,Verdeelsleutels_percentage!$C:$C,0),MATCH(INDEX(Overzicht!$B$1:$F$35,MATCH(max_demand!X$1,Overzicht!$B:$B,0),5),Verdeelsleutels_percentage!$1:$1,0)))</f>
        <v>5.9851730301520793E-2</v>
      </c>
      <c r="Y7">
        <f>PRODUCT(INDEX(Overzicht!$B$1:$D$35,MATCH(max_demand!Y$1,Overzicht!$B$1:$B$35,0),3),INDEX(Verdeelsleutels_percentage!$A:$AB,MATCH(max_demand!$C7,Verdeelsleutels_percentage!$C:$C,0),MATCH(INDEX(Overzicht!$B$1:$F$35,MATCH(max_demand!Y$1,Overzicht!$B:$B,0),5),Verdeelsleutels_percentage!$1:$1,0)))</f>
        <v>7.1497459886053728E-5</v>
      </c>
      <c r="Z7">
        <f>PRODUCT(INDEX(Overzicht!$B$1:$D$35,MATCH(max_demand!Z$1,Overzicht!$B$1:$B$35,0),3),INDEX(Verdeelsleutels_percentage!$A:$AB,MATCH(max_demand!$C7,Verdeelsleutels_percentage!$C:$C,0),MATCH(INDEX(Overzicht!$B$1:$F$35,MATCH(max_demand!Z$1,Overzicht!$B:$B,0),5),Verdeelsleutels_percentage!$1:$1,0)))</f>
        <v>3.1776648838246102E-2</v>
      </c>
      <c r="AA7">
        <f>PRODUCT(INDEX(Overzicht!$B$1:$D$35,MATCH(max_demand!AA$1,Overzicht!$B$1:$B$35,0),3),INDEX(Verdeelsleutels_percentage!$A:$AB,MATCH(max_demand!$C7,Verdeelsleutels_percentage!$C:$C,0),MATCH(INDEX(Overzicht!$B$1:$F$35,MATCH(max_demand!AA$1,Overzicht!$B:$B,0),5),Verdeelsleutels_percentage!$1:$1,0)))</f>
        <v>3.3114612999856463E-2</v>
      </c>
      <c r="AB7">
        <f>PRODUCT(INDEX(Overzicht!$B$1:$D$35,MATCH(max_demand!AB$1,Overzicht!$B$1:$B$35,0),3),INDEX(Verdeelsleutels_percentage!$A:$AB,MATCH(max_demand!$C7,Verdeelsleutels_percentage!$C:$C,0),MATCH(INDEX(Overzicht!$B$1:$F$35,MATCH(max_demand!AB$1,Overzicht!$B:$B,0),5),Verdeelsleutels_percentage!$1:$1,0)))</f>
        <v>0.21991475930541748</v>
      </c>
      <c r="AC7">
        <f>PRODUCT(INDEX(Overzicht!$B$1:$D$35,MATCH(max_demand!AC$1,Overzicht!$B$1:$B$35,0),3),INDEX(Verdeelsleutels_percentage!$A:$AB,MATCH(max_demand!$C7,Verdeelsleutels_percentage!$C:$C,0),MATCH(INDEX(Overzicht!$B$1:$F$35,MATCH(max_demand!AC$1,Overzicht!$B:$B,0),5),Verdeelsleutels_percentage!$1:$1,0)))</f>
        <v>0.14866771403706019</v>
      </c>
      <c r="AD7">
        <f>PRODUCT(INDEX(Overzicht!$B$1:$D$35,MATCH(max_demand!AD$1,Overzicht!$B$1:$B$35,0),3),INDEX(Verdeelsleutels_percentage!$A:$AB,MATCH(max_demand!$C7,Verdeelsleutels_percentage!$C:$C,0),MATCH(INDEX(Overzicht!$B$1:$F$35,MATCH(max_demand!AD$1,Overzicht!$B:$B,0),5),Verdeelsleutels_percentage!$1:$1,0)))</f>
        <v>7.8937194255957073E-4</v>
      </c>
      <c r="AE7">
        <f>PRODUCT(INDEX(Overzicht!$B$1:$D$35,MATCH(max_demand!AE$1,Overzicht!$B$1:$B$35,0),3),INDEX(Verdeelsleutels_percentage!$A:$AB,MATCH(max_demand!$C7,Verdeelsleutels_percentage!$C:$C,0),MATCH(INDEX(Overzicht!$B$1:$F$35,MATCH(max_demand!AE$1,Overzicht!$B:$B,0),5),Verdeelsleutels_percentage!$1:$1,0)))</f>
        <v>1.1806060874966722</v>
      </c>
      <c r="AF7">
        <f>PRODUCT(INDEX(Overzicht!$B$1:$D$35,MATCH(max_demand!AF$1,Overzicht!$B$1:$B$35,0),3),INDEX(Verdeelsleutels_percentage!$A:$AB,MATCH(max_demand!$C7,Verdeelsleutels_percentage!$C:$C,0),MATCH(INDEX(Overzicht!$B$1:$F$35,MATCH(max_demand!AF$1,Overzicht!$B:$B,0),5),Verdeelsleutels_percentage!$1:$1,0)))</f>
        <v>0.12543414015097146</v>
      </c>
      <c r="AG7">
        <f>PRODUCT(INDEX(Overzicht!$B$1:$D$35,MATCH(max_demand!AG$1,Overzicht!$B$1:$B$35,0),3),INDEX(Verdeelsleutels_percentage!$A:$AB,MATCH(max_demand!$C7,Verdeelsleutels_percentage!$C:$C,0),MATCH(INDEX(Overzicht!$B$1:$F$35,MATCH(max_demand!AG$1,Overzicht!$B:$B,0),5),Verdeelsleutels_percentage!$1:$1,0)))</f>
        <v>0.40549785348049316</v>
      </c>
      <c r="AH7">
        <f>PRODUCT(INDEX(Overzicht!$B$1:$D$35,MATCH(max_demand!AH$1,Overzicht!$B$1:$B$35,0),3),INDEX(Verdeelsleutels_percentage!$A:$AB,MATCH(max_demand!$C7,Verdeelsleutels_percentage!$C:$C,0),MATCH(INDEX(Overzicht!$B$1:$F$35,MATCH(max_demand!AH$1,Overzicht!$B:$B,0),5),Verdeelsleutels_percentage!$1:$1,0)))</f>
        <v>0.29267966035226672</v>
      </c>
      <c r="AI7">
        <f>PRODUCT(INDEX(Overzicht!$B$1:$D$35,MATCH(max_demand!AI$1,Overzicht!$B$1:$B$35,0),3),INDEX(Verdeelsleutels_percentage!$A:$AB,MATCH(max_demand!$C7,Verdeelsleutels_percentage!$C:$C,0),MATCH(INDEX(Overzicht!$B$1:$F$35,MATCH(max_demand!AI$1,Overzicht!$B:$B,0),5),Verdeelsleutels_percentage!$1:$1,0)))</f>
        <v>0.10034731212077716</v>
      </c>
      <c r="AJ7">
        <f>PRODUCT(INDEX(Overzicht!$B$1:$D$35,MATCH(max_demand!AJ$1,Overzicht!$B$1:$B$35,0),3),INDEX(Verdeelsleutels_percentage!$A:$AB,MATCH(max_demand!$C7,Verdeelsleutels_percentage!$C:$C,0),MATCH(INDEX(Overzicht!$B$1:$F$35,MATCH(max_demand!AJ$1,Overzicht!$B:$B,0),5),Verdeelsleutels_percentage!$1:$1,0)))</f>
        <v>4.8000000000000007</v>
      </c>
      <c r="AK7">
        <f>PRODUCT(INDEX(Overzicht!$B$1:$D$35,MATCH(max_demand!AK$1,Overzicht!$B$1:$B$35,0),3),INDEX(Verdeelsleutels_percentage!$A:$AB,MATCH(max_demand!$C7,Verdeelsleutels_percentage!$C:$C,0),MATCH(INDEX(Overzicht!$B$1:$F$35,MATCH(max_demand!AK$1,Overzicht!$B:$B,0),5),Verdeelsleutels_percentage!$1:$1,0)))</f>
        <v>2.460020311114992E-2</v>
      </c>
      <c r="AL7">
        <f>PRODUCT(INDEX(Overzicht!$B$1:$D$35,MATCH(max_demand!AL$1,Overzicht!$B$1:$B$35,0),3),INDEX(Verdeelsleutels_percentage!$A:$AB,MATCH(max_demand!$C7,Verdeelsleutels_percentage!$C:$C,0),MATCH(INDEX(Overzicht!$B$1:$F$35,MATCH(max_demand!AL$1,Overzicht!$B:$B,0),5),Verdeelsleutels_percentage!$1:$1,0)))</f>
        <v>6.7582975580082194E-2</v>
      </c>
      <c r="AM7">
        <f>PRODUCT(INDEX(Overzicht!$B$1:$D$35,MATCH(max_demand!AM$1,Overzicht!$B$1:$B$35,0),3),INDEX(Verdeelsleutels_percentage!$A:$AB,MATCH(max_demand!$C7,Verdeelsleutels_percentage!$C:$C,0),MATCH(INDEX(Overzicht!$B$1:$F$35,MATCH(max_demand!AM$1,Overzicht!$B:$B,0),5),Verdeelsleutels_percentage!$1:$1,0)))</f>
        <v>0.13516595116016439</v>
      </c>
      <c r="AN7">
        <f>PRODUCT(INDEX(Overzicht!$B$1:$D$35,MATCH(max_demand!AN$1,Overzicht!$B$1:$B$35,0),3),INDEX(Verdeelsleutels_percentage!$A:$AB,MATCH(max_demand!$C7,Verdeelsleutels_percentage!$C:$C,0),MATCH(INDEX(Overzicht!$B$1:$F$35,MATCH(max_demand!AN$1,Overzicht!$B:$B,0),5),Verdeelsleutels_percentage!$1:$1,0)))</f>
        <v>6.7582975580082194E-2</v>
      </c>
      <c r="AO7">
        <f>PRODUCT(INDEX(Overzicht!$B$1:$D$35,MATCH(max_demand!AO$1,Overzicht!$B$1:$B$35,0),3),INDEX(Verdeelsleutels_percentage!$A:$AB,MATCH(max_demand!$C7,Verdeelsleutels_percentage!$C:$C,0),MATCH(INDEX(Overzicht!$B$1:$F$35,MATCH(max_demand!AO$1,Overzicht!$B:$B,0),5),Verdeelsleutels_percentage!$1:$1,0)))</f>
        <v>0.23654041453028768</v>
      </c>
    </row>
    <row r="8" spans="1:41">
      <c r="B8" t="s">
        <v>1035</v>
      </c>
      <c r="C8" t="s">
        <v>1794</v>
      </c>
      <c r="D8">
        <f t="shared" ref="D8:D71" si="4">SUMIF(H$2:AJ$2,"NAT",H8:AP8)</f>
        <v>9.8209852193600184</v>
      </c>
      <c r="E8">
        <f t="shared" ref="E8:E71" si="5">SUMIF(H$2:AP$2,"DROOG",H8:AP8)</f>
        <v>3.0970103412331254</v>
      </c>
      <c r="F8">
        <f t="shared" ref="F8:F71" si="6">SUMIF(H$2:AP$2,"VET",H8:AP8)</f>
        <v>0.39350143844841645</v>
      </c>
      <c r="G8">
        <f t="shared" ref="G8:G70" si="7">SUMIF(H$2:AJ$2,"AFVAL",H8:AJ8)</f>
        <v>0.80130609203952075</v>
      </c>
      <c r="H8">
        <f>PRODUCT(INDEX(Overzicht!$B$1:$D$35,MATCH(max_demand!H$1,Overzicht!$B$1:$B$35,0),3),INDEX(Verdeelsleutels_percentage!$A:$AB,MATCH(max_demand!$C8,Verdeelsleutels_percentage!$C:$C,0),MATCH(INDEX(Overzicht!$B$1:$F$35,MATCH(max_demand!H$1,Overzicht!$B:$B,0),5),Verdeelsleutels_percentage!$1:$1,0)))</f>
        <v>0.39350143844841645</v>
      </c>
      <c r="I8">
        <f>PRODUCT(INDEX(Overzicht!$B$1:$D$35,MATCH(max_demand!I$1,Overzicht!$B$1:$B$35,0),3),INDEX(Verdeelsleutels_percentage!$A:$AB,MATCH(max_demand!$C8,Verdeelsleutels_percentage!$C:$C,0),MATCH(INDEX(Overzicht!$B$1:$F$35,MATCH(max_demand!I$1,Overzicht!$B:$B,0),5),Verdeelsleutels_percentage!$1:$1,0)))</f>
        <v>0.37884226579990321</v>
      </c>
      <c r="J8">
        <f>PRODUCT(INDEX(Overzicht!$B$1:$D$35,MATCH(max_demand!J$1,Overzicht!$B$1:$B$35,0),3),INDEX(Verdeelsleutels_percentage!$A:$AB,MATCH(max_demand!$C8,Verdeelsleutels_percentage!$C:$C,0),MATCH(INDEX(Overzicht!$B$1:$F$35,MATCH(max_demand!J$1,Overzicht!$B:$B,0),5),Verdeelsleutels_percentage!$1:$1,0)))</f>
        <v>0.1319166726988977</v>
      </c>
      <c r="K8">
        <f>PRODUCT(INDEX(Overzicht!$B$1:$D$35,MATCH(max_demand!K$1,Overzicht!$B$1:$B$35,0),3),INDEX(Verdeelsleutels_percentage!$A:$AB,MATCH(max_demand!$C8,Verdeelsleutels_percentage!$C:$C,0),MATCH(INDEX(Overzicht!$B$1:$F$35,MATCH(max_demand!K$1,Overzicht!$B:$B,0),5),Verdeelsleutels_percentage!$1:$1,0)))</f>
        <v>7.8857474711887546E-2</v>
      </c>
      <c r="L8">
        <f>PRODUCT(INDEX(Overzicht!$B$1:$D$35,MATCH(max_demand!L$1,Overzicht!$B$1:$B$35,0),3),INDEX(Verdeelsleutels_percentage!$A:$AB,MATCH(max_demand!$C8,Verdeelsleutels_percentage!$C:$C,0),MATCH(INDEX(Overzicht!$B$1:$F$35,MATCH(max_demand!L$1,Overzicht!$B:$B,0),5),Verdeelsleutels_percentage!$1:$1,0)))</f>
        <v>0.12724187561013053</v>
      </c>
      <c r="M8">
        <f>PRODUCT(INDEX(Overzicht!$B$1:$D$35,MATCH(max_demand!M$1,Overzicht!$B$1:$B$35,0),3),INDEX(Verdeelsleutels_percentage!$A:$AB,MATCH(max_demand!$C8,Verdeelsleutels_percentage!$C:$C,0),MATCH(INDEX(Overzicht!$B$1:$F$35,MATCH(max_demand!M$1,Overzicht!$B:$B,0),5),Verdeelsleutels_percentage!$1:$1,0)))</f>
        <v>3.941199289643575</v>
      </c>
      <c r="N8">
        <f>PRODUCT(INDEX(Overzicht!$B$1:$D$35,MATCH(max_demand!N$1,Overzicht!$B$1:$B$35,0),3),INDEX(Verdeelsleutels_percentage!$A:$AB,MATCH(max_demand!$C8,Verdeelsleutels_percentage!$C:$C,0),MATCH(INDEX(Overzicht!$B$1:$F$35,MATCH(max_demand!N$1,Overzicht!$B:$B,0),5),Verdeelsleutels_percentage!$1:$1,0)))</f>
        <v>0.88785986083185497</v>
      </c>
      <c r="O8">
        <f>PRODUCT(INDEX(Overzicht!$B$1:$D$35,MATCH(max_demand!O$1,Overzicht!$B$1:$B$35,0),3),INDEX(Verdeelsleutels_percentage!$A:$AB,MATCH(max_demand!$C8,Verdeelsleutels_percentage!$C:$C,0),MATCH(INDEX(Overzicht!$B$1:$F$35,MATCH(max_demand!O$1,Overzicht!$B:$B,0),5),Verdeelsleutels_percentage!$1:$1,0)))</f>
        <v>0.10810828359292952</v>
      </c>
      <c r="P8">
        <f>PRODUCT(INDEX(Overzicht!$B$1:$D$35,MATCH(max_demand!P$1,Overzicht!$B$1:$B$35,0),3),INDEX(Verdeelsleutels_percentage!$A:$AB,MATCH(max_demand!$C8,Verdeelsleutels_percentage!$C:$C,0),MATCH(INDEX(Overzicht!$B$1:$F$35,MATCH(max_demand!P$1,Overzicht!$B:$B,0),5),Verdeelsleutels_percentage!$1:$1,0)))</f>
        <v>0.24320624745386055</v>
      </c>
      <c r="Q8">
        <f>PRODUCT(INDEX(Overzicht!$B$1:$D$35,MATCH(max_demand!Q$1,Overzicht!$B$1:$B$35,0),3),INDEX(Verdeelsleutels_percentage!$A:$AB,MATCH(max_demand!$C8,Verdeelsleutels_percentage!$C:$C,0),MATCH(INDEX(Overzicht!$B$1:$F$35,MATCH(max_demand!Q$1,Overzicht!$B:$B,0),5),Verdeelsleutels_percentage!$1:$1,0)))</f>
        <v>0.32604404900011646</v>
      </c>
      <c r="R8">
        <f>PRODUCT(INDEX(Overzicht!$B$1:$D$35,MATCH(max_demand!R$1,Overzicht!$B$1:$B$35,0),3),INDEX(Verdeelsleutels_percentage!$A:$AB,MATCH(max_demand!$C8,Verdeelsleutels_percentage!$C:$C,0),MATCH(INDEX(Overzicht!$B$1:$F$35,MATCH(max_demand!R$1,Overzicht!$B:$B,0),5),Verdeelsleutels_percentage!$1:$1,0)))</f>
        <v>6.7457389448299959E-2</v>
      </c>
      <c r="S8">
        <f>PRODUCT(INDEX(Overzicht!$B$1:$D$35,MATCH(max_demand!S$1,Overzicht!$B$1:$B$35,0),3),INDEX(Verdeelsleutels_percentage!$A:$AB,MATCH(max_demand!$C8,Verdeelsleutels_percentage!$C:$C,0),MATCH(INDEX(Overzicht!$B$1:$F$35,MATCH(max_demand!S$1,Overzicht!$B:$B,0),5),Verdeelsleutels_percentage!$1:$1,0)))</f>
        <v>0.13815273359011832</v>
      </c>
      <c r="T8">
        <f>PRODUCT(INDEX(Overzicht!$B$1:$D$35,MATCH(max_demand!T$1,Overzicht!$B$1:$B$35,0),3),INDEX(Verdeelsleutels_percentage!$A:$AB,MATCH(max_demand!$C8,Verdeelsleutels_percentage!$C:$C,0),MATCH(INDEX(Overzicht!$B$1:$F$35,MATCH(max_demand!T$1,Overzicht!$B:$B,0),5),Verdeelsleutels_percentage!$1:$1,0)))</f>
        <v>0.19937406214719763</v>
      </c>
      <c r="U8">
        <f>PRODUCT(INDEX(Overzicht!$B$1:$D$35,MATCH(max_demand!U$1,Overzicht!$B$1:$B$35,0),3),INDEX(Verdeelsleutels_percentage!$A:$AB,MATCH(max_demand!$C8,Verdeelsleutels_percentage!$C:$C,0),MATCH(INDEX(Overzicht!$B$1:$F$35,MATCH(max_demand!U$1,Overzicht!$B:$B,0),5),Verdeelsleutels_percentage!$1:$1,0)))</f>
        <v>0.74053223083244857</v>
      </c>
      <c r="V8">
        <f>PRODUCT(INDEX(Overzicht!$B$1:$D$35,MATCH(max_demand!V$1,Overzicht!$B$1:$B$35,0),3),INDEX(Verdeelsleutels_percentage!$A:$AB,MATCH(max_demand!$C8,Verdeelsleutels_percentage!$C:$C,0),MATCH(INDEX(Overzicht!$B$1:$F$35,MATCH(max_demand!V$1,Overzicht!$B:$B,0),5),Verdeelsleutels_percentage!$1:$1,0)))</f>
        <v>8.6195553183938831E-2</v>
      </c>
      <c r="W8">
        <f>PRODUCT(INDEX(Overzicht!$B$1:$D$35,MATCH(max_demand!W$1,Overzicht!$B$1:$B$35,0),3),INDEX(Verdeelsleutels_percentage!$A:$AB,MATCH(max_demand!$C8,Verdeelsleutels_percentage!$C:$C,0),MATCH(INDEX(Overzicht!$B$1:$F$35,MATCH(max_demand!W$1,Overzicht!$B:$B,0),5),Verdeelsleutels_percentage!$1:$1,0)))</f>
        <v>0.44971592965533308</v>
      </c>
      <c r="X8">
        <f>PRODUCT(INDEX(Overzicht!$B$1:$D$35,MATCH(max_demand!X$1,Overzicht!$B$1:$B$35,0),3),INDEX(Verdeelsleutels_percentage!$A:$AB,MATCH(max_demand!$C8,Verdeelsleutels_percentage!$C:$C,0),MATCH(INDEX(Overzicht!$B$1:$F$35,MATCH(max_demand!X$1,Overzicht!$B:$B,0),5),Verdeelsleutels_percentage!$1:$1,0)))</f>
        <v>0.10604155067834853</v>
      </c>
      <c r="Y8">
        <f>PRODUCT(INDEX(Overzicht!$B$1:$D$35,MATCH(max_demand!Y$1,Overzicht!$B$1:$B$35,0),3),INDEX(Verdeelsleutels_percentage!$A:$AB,MATCH(max_demand!$C8,Verdeelsleutels_percentage!$C:$C,0),MATCH(INDEX(Overzicht!$B$1:$F$35,MATCH(max_demand!Y$1,Overzicht!$B:$B,0),5),Verdeelsleutels_percentage!$1:$1,0)))</f>
        <v>9.8504518813745997E-5</v>
      </c>
      <c r="Z8">
        <f>PRODUCT(INDEX(Overzicht!$B$1:$D$35,MATCH(max_demand!Z$1,Overzicht!$B$1:$B$35,0),3),INDEX(Verdeelsleutels_percentage!$A:$AB,MATCH(max_demand!$C8,Verdeelsleutels_percentage!$C:$C,0),MATCH(INDEX(Overzicht!$B$1:$F$35,MATCH(max_demand!Z$1,Overzicht!$B:$B,0),5),Verdeelsleutels_percentage!$1:$1,0)))</f>
        <v>4.3779786139442667E-2</v>
      </c>
      <c r="AA8">
        <f>PRODUCT(INDEX(Overzicht!$B$1:$D$35,MATCH(max_demand!AA$1,Overzicht!$B$1:$B$35,0),3),INDEX(Verdeelsleutels_percentage!$A:$AB,MATCH(max_demand!$C8,Verdeelsleutels_percentage!$C:$C,0),MATCH(INDEX(Overzicht!$B$1:$F$35,MATCH(max_demand!AA$1,Overzicht!$B:$B,0),5),Verdeelsleutels_percentage!$1:$1,0)))</f>
        <v>4.5623145555840253E-2</v>
      </c>
      <c r="AB8">
        <f>PRODUCT(INDEX(Overzicht!$B$1:$D$35,MATCH(max_demand!AB$1,Overzicht!$B$1:$B$35,0),3),INDEX(Verdeelsleutels_percentage!$A:$AB,MATCH(max_demand!$C8,Verdeelsleutels_percentage!$C:$C,0),MATCH(INDEX(Overzicht!$B$1:$F$35,MATCH(max_demand!AB$1,Overzicht!$B:$B,0),5),Verdeelsleutels_percentage!$1:$1,0)))</f>
        <v>0.2342130705186441</v>
      </c>
      <c r="AC8">
        <f>PRODUCT(INDEX(Overzicht!$B$1:$D$35,MATCH(max_demand!AC$1,Overzicht!$B$1:$B$35,0),3),INDEX(Verdeelsleutels_percentage!$A:$AB,MATCH(max_demand!$C8,Verdeelsleutels_percentage!$C:$C,0),MATCH(INDEX(Overzicht!$B$1:$F$35,MATCH(max_demand!AC$1,Overzicht!$B:$B,0),5),Verdeelsleutels_percentage!$1:$1,0)))</f>
        <v>0.19798847839001071</v>
      </c>
      <c r="AD8">
        <f>PRODUCT(INDEX(Overzicht!$B$1:$D$35,MATCH(max_demand!AD$1,Overzicht!$B$1:$B$35,0),3),INDEX(Verdeelsleutels_percentage!$A:$AB,MATCH(max_demand!$C8,Verdeelsleutels_percentage!$C:$C,0),MATCH(INDEX(Overzicht!$B$1:$F$35,MATCH(max_demand!AD$1,Overzicht!$B:$B,0),5),Verdeelsleutels_percentage!$1:$1,0)))</f>
        <v>3.7002117195307979E-3</v>
      </c>
      <c r="AE8">
        <f>PRODUCT(INDEX(Overzicht!$B$1:$D$35,MATCH(max_demand!AE$1,Overzicht!$B$1:$B$35,0),3),INDEX(Verdeelsleutels_percentage!$A:$AB,MATCH(max_demand!$C8,Verdeelsleutels_percentage!$C:$C,0),MATCH(INDEX(Overzicht!$B$1:$F$35,MATCH(max_demand!AE$1,Overzicht!$B:$B,0),5),Verdeelsleutels_percentage!$1:$1,0)))</f>
        <v>3.4297076049338893</v>
      </c>
      <c r="AF8">
        <f>PRODUCT(INDEX(Overzicht!$B$1:$D$35,MATCH(max_demand!AF$1,Overzicht!$B$1:$B$35,0),3),INDEX(Verdeelsleutels_percentage!$A:$AB,MATCH(max_demand!$C8,Verdeelsleutels_percentage!$C:$C,0),MATCH(INDEX(Overzicht!$B$1:$F$35,MATCH(max_demand!AF$1,Overzicht!$B:$B,0),5),Verdeelsleutels_percentage!$1:$1,0)))</f>
        <v>0.17281494528727367</v>
      </c>
      <c r="AG8">
        <f>PRODUCT(INDEX(Overzicht!$B$1:$D$35,MATCH(max_demand!AG$1,Overzicht!$B$1:$B$35,0),3),INDEX(Verdeelsleutels_percentage!$A:$AB,MATCH(max_demand!$C8,Verdeelsleutels_percentage!$C:$C,0),MATCH(INDEX(Overzicht!$B$1:$F$35,MATCH(max_demand!AG$1,Overzicht!$B:$B,0),5),Verdeelsleutels_percentage!$1:$1,0)))</f>
        <v>0.44971592965533308</v>
      </c>
      <c r="AH8">
        <f>PRODUCT(INDEX(Overzicht!$B$1:$D$35,MATCH(max_demand!AH$1,Overzicht!$B$1:$B$35,0),3),INDEX(Verdeelsleutels_percentage!$A:$AB,MATCH(max_demand!$C8,Verdeelsleutels_percentage!$C:$C,0),MATCH(INDEX(Overzicht!$B$1:$F$35,MATCH(max_demand!AH$1,Overzicht!$B:$B,0),5),Verdeelsleutels_percentage!$1:$1,0)))</f>
        <v>0.40323487233697192</v>
      </c>
      <c r="AI8">
        <f>PRODUCT(INDEX(Overzicht!$B$1:$D$35,MATCH(max_demand!AI$1,Overzicht!$B$1:$B$35,0),3),INDEX(Verdeelsleutels_percentage!$A:$AB,MATCH(max_demand!$C8,Verdeelsleutels_percentage!$C:$C,0),MATCH(INDEX(Overzicht!$B$1:$F$35,MATCH(max_demand!AI$1,Overzicht!$B:$B,0),5),Verdeelsleutels_percentage!$1:$1,0)))</f>
        <v>0.13825195622981895</v>
      </c>
      <c r="AJ8">
        <f>PRODUCT(INDEX(Overzicht!$B$1:$D$35,MATCH(max_demand!AJ$1,Overzicht!$B$1:$B$35,0),3),INDEX(Verdeelsleutels_percentage!$A:$AB,MATCH(max_demand!$C8,Verdeelsleutels_percentage!$C:$C,0),MATCH(INDEX(Overzicht!$B$1:$F$35,MATCH(max_demand!AJ$1,Overzicht!$B:$B,0),5),Verdeelsleutels_percentage!$1:$1,0)))</f>
        <v>0</v>
      </c>
      <c r="AK8">
        <f>PRODUCT(INDEX(Overzicht!$B$1:$D$35,MATCH(max_demand!AK$1,Overzicht!$B$1:$B$35,0),3),INDEX(Verdeelsleutels_percentage!$A:$AB,MATCH(max_demand!$C8,Verdeelsleutels_percentage!$C:$C,0),MATCH(INDEX(Overzicht!$B$1:$F$35,MATCH(max_demand!AK$1,Overzicht!$B:$B,0),5),Verdeelsleutels_percentage!$1:$1,0)))</f>
        <v>2.7282766399090209E-2</v>
      </c>
      <c r="AL8">
        <f>PRODUCT(INDEX(Overzicht!$B$1:$D$35,MATCH(max_demand!AL$1,Overzicht!$B$1:$B$35,0),3),INDEX(Verdeelsleutels_percentage!$A:$AB,MATCH(max_demand!$C8,Verdeelsleutels_percentage!$C:$C,0),MATCH(INDEX(Overzicht!$B$1:$F$35,MATCH(max_demand!AL$1,Overzicht!$B:$B,0),5),Verdeelsleutels_percentage!$1:$1,0)))</f>
        <v>7.4952654942555513E-2</v>
      </c>
      <c r="AM8">
        <f>PRODUCT(INDEX(Overzicht!$B$1:$D$35,MATCH(max_demand!AM$1,Overzicht!$B$1:$B$35,0),3),INDEX(Verdeelsleutels_percentage!$A:$AB,MATCH(max_demand!$C8,Verdeelsleutels_percentage!$C:$C,0),MATCH(INDEX(Overzicht!$B$1:$F$35,MATCH(max_demand!AM$1,Overzicht!$B:$B,0),5),Verdeelsleutels_percentage!$1:$1,0)))</f>
        <v>0.14990530988511103</v>
      </c>
      <c r="AN8">
        <f>PRODUCT(INDEX(Overzicht!$B$1:$D$35,MATCH(max_demand!AN$1,Overzicht!$B$1:$B$35,0),3),INDEX(Verdeelsleutels_percentage!$A:$AB,MATCH(max_demand!$C8,Verdeelsleutels_percentage!$C:$C,0),MATCH(INDEX(Overzicht!$B$1:$F$35,MATCH(max_demand!AN$1,Overzicht!$B:$B,0),5),Verdeelsleutels_percentage!$1:$1,0)))</f>
        <v>7.4952654942555513E-2</v>
      </c>
      <c r="AO8">
        <f>PRODUCT(INDEX(Overzicht!$B$1:$D$35,MATCH(max_demand!AO$1,Overzicht!$B$1:$B$35,0),3),INDEX(Verdeelsleutels_percentage!$A:$AB,MATCH(max_demand!$C8,Verdeelsleutels_percentage!$C:$C,0),MATCH(INDEX(Overzicht!$B$1:$F$35,MATCH(max_demand!AO$1,Overzicht!$B:$B,0),5),Verdeelsleutels_percentage!$1:$1,0)))</f>
        <v>0.26233429229894428</v>
      </c>
    </row>
    <row r="9" spans="1:41">
      <c r="B9" t="s">
        <v>1015</v>
      </c>
      <c r="C9" t="s">
        <v>1793</v>
      </c>
      <c r="D9">
        <f t="shared" si="4"/>
        <v>4.904959048819217</v>
      </c>
      <c r="E9">
        <f t="shared" si="5"/>
        <v>2.6773846862063437</v>
      </c>
      <c r="F9">
        <f t="shared" si="6"/>
        <v>0.29902237931675568</v>
      </c>
      <c r="G9">
        <f t="shared" si="7"/>
        <v>0.60891379494684772</v>
      </c>
      <c r="H9">
        <f>PRODUCT(INDEX(Overzicht!$B$1:$D$35,MATCH(max_demand!H$1,Overzicht!$B$1:$B$35,0),3),INDEX(Verdeelsleutels_percentage!$A:$AB,MATCH(max_demand!$C9,Verdeelsleutels_percentage!$C:$C,0),MATCH(INDEX(Overzicht!$B$1:$F$35,MATCH(max_demand!H$1,Overzicht!$B:$B,0),5),Verdeelsleutels_percentage!$1:$1,0)))</f>
        <v>0.29902237931675568</v>
      </c>
      <c r="I9">
        <f>PRODUCT(INDEX(Overzicht!$B$1:$D$35,MATCH(max_demand!I$1,Overzicht!$B$1:$B$35,0),3),INDEX(Verdeelsleutels_percentage!$A:$AB,MATCH(max_demand!$C9,Verdeelsleutels_percentage!$C:$C,0),MATCH(INDEX(Overzicht!$B$1:$F$35,MATCH(max_demand!I$1,Overzicht!$B:$B,0),5),Verdeelsleutels_percentage!$1:$1,0)))</f>
        <v>0.62580873920486724</v>
      </c>
      <c r="J9">
        <f>PRODUCT(INDEX(Overzicht!$B$1:$D$35,MATCH(max_demand!J$1,Overzicht!$B$1:$B$35,0),3),INDEX(Verdeelsleutels_percentage!$A:$AB,MATCH(max_demand!$C9,Verdeelsleutels_percentage!$C:$C,0),MATCH(INDEX(Overzicht!$B$1:$F$35,MATCH(max_demand!J$1,Overzicht!$B:$B,0),5),Verdeelsleutels_percentage!$1:$1,0)))</f>
        <v>0.10024369287571237</v>
      </c>
      <c r="K9">
        <f>PRODUCT(INDEX(Overzicht!$B$1:$D$35,MATCH(max_demand!K$1,Overzicht!$B$1:$B$35,0),3),INDEX(Verdeelsleutels_percentage!$A:$AB,MATCH(max_demand!$C9,Verdeelsleutels_percentage!$C:$C,0),MATCH(INDEX(Overzicht!$B$1:$F$35,MATCH(max_demand!K$1,Overzicht!$B:$B,0),5),Verdeelsleutels_percentage!$1:$1,0)))</f>
        <v>0.13026449602218237</v>
      </c>
      <c r="L9">
        <f>PRODUCT(INDEX(Overzicht!$B$1:$D$35,MATCH(max_demand!L$1,Overzicht!$B$1:$B$35,0),3),INDEX(Verdeelsleutels_percentage!$A:$AB,MATCH(max_demand!$C9,Verdeelsleutels_percentage!$C:$C,0),MATCH(INDEX(Overzicht!$B$1:$F$35,MATCH(max_demand!L$1,Overzicht!$B:$B,0),5),Verdeelsleutels_percentage!$1:$1,0)))</f>
        <v>9.6691307009429323E-2</v>
      </c>
      <c r="M9">
        <f>PRODUCT(INDEX(Overzicht!$B$1:$D$35,MATCH(max_demand!M$1,Overzicht!$B$1:$B$35,0),3),INDEX(Verdeelsleutels_percentage!$A:$AB,MATCH(max_demand!$C9,Verdeelsleutels_percentage!$C:$C,0),MATCH(INDEX(Overzicht!$B$1:$F$35,MATCH(max_demand!M$1,Overzicht!$B:$B,0),5),Verdeelsleutels_percentage!$1:$1,0)))</f>
        <v>1.460339340847352</v>
      </c>
      <c r="N9">
        <f>PRODUCT(INDEX(Overzicht!$B$1:$D$35,MATCH(max_demand!N$1,Overzicht!$B$1:$B$35,0),3),INDEX(Verdeelsleutels_percentage!$A:$AB,MATCH(max_demand!$C9,Verdeelsleutels_percentage!$C:$C,0),MATCH(INDEX(Overzicht!$B$1:$F$35,MATCH(max_demand!N$1,Overzicht!$B:$B,0),5),Verdeelsleutels_percentage!$1:$1,0)))</f>
        <v>0.62254671570035602</v>
      </c>
      <c r="O9">
        <f>PRODUCT(INDEX(Overzicht!$B$1:$D$35,MATCH(max_demand!O$1,Overzicht!$B$1:$B$35,0),3),INDEX(Verdeelsleutels_percentage!$A:$AB,MATCH(max_demand!$C9,Verdeelsleutels_percentage!$C:$C,0),MATCH(INDEX(Overzicht!$B$1:$F$35,MATCH(max_demand!O$1,Overzicht!$B:$B,0),5),Verdeelsleutels_percentage!$1:$1,0)))</f>
        <v>0.21467797949783091</v>
      </c>
      <c r="P9">
        <f>PRODUCT(INDEX(Overzicht!$B$1:$D$35,MATCH(max_demand!P$1,Overzicht!$B$1:$B$35,0),3),INDEX(Verdeelsleutels_percentage!$A:$AB,MATCH(max_demand!$C9,Verdeelsleutels_percentage!$C:$C,0),MATCH(INDEX(Overzicht!$B$1:$F$35,MATCH(max_demand!P$1,Overzicht!$B:$B,0),5),Verdeelsleutels_percentage!$1:$1,0)))</f>
        <v>0.25669529356141019</v>
      </c>
      <c r="Q9">
        <f>PRODUCT(INDEX(Overzicht!$B$1:$D$35,MATCH(max_demand!Q$1,Overzicht!$B$1:$B$35,0),3),INDEX(Verdeelsleutels_percentage!$A:$AB,MATCH(max_demand!$C9,Verdeelsleutels_percentage!$C:$C,0),MATCH(INDEX(Overzicht!$B$1:$F$35,MATCH(max_demand!Q$1,Overzicht!$B:$B,0),5),Verdeelsleutels_percentage!$1:$1,0)))</f>
        <v>0.24776140000531183</v>
      </c>
      <c r="R9">
        <f>PRODUCT(INDEX(Overzicht!$B$1:$D$35,MATCH(max_demand!R$1,Overzicht!$B$1:$B$35,0),3),INDEX(Verdeelsleutels_percentage!$A:$AB,MATCH(max_demand!$C9,Verdeelsleutels_percentage!$C:$C,0),MATCH(INDEX(Overzicht!$B$1:$F$35,MATCH(max_demand!R$1,Overzicht!$B:$B,0),5),Verdeelsleutels_percentage!$1:$1,0)))</f>
        <v>5.1260979311443827E-2</v>
      </c>
      <c r="S9">
        <f>PRODUCT(INDEX(Overzicht!$B$1:$D$35,MATCH(max_demand!S$1,Overzicht!$B$1:$B$35,0),3),INDEX(Verdeelsleutels_percentage!$A:$AB,MATCH(max_demand!$C9,Verdeelsleutels_percentage!$C:$C,0),MATCH(INDEX(Overzicht!$B$1:$F$35,MATCH(max_demand!S$1,Overzicht!$B:$B,0),5),Verdeelsleutels_percentage!$1:$1,0)))</f>
        <v>0.10498248562983696</v>
      </c>
      <c r="T9">
        <f>PRODUCT(INDEX(Overzicht!$B$1:$D$35,MATCH(max_demand!T$1,Overzicht!$B$1:$B$35,0),3),INDEX(Verdeelsleutels_percentage!$A:$AB,MATCH(max_demand!$C9,Verdeelsleutels_percentage!$C:$C,0),MATCH(INDEX(Overzicht!$B$1:$F$35,MATCH(max_demand!T$1,Overzicht!$B:$B,0),5),Verdeelsleutels_percentage!$1:$1,0)))</f>
        <v>0.15150467218715619</v>
      </c>
      <c r="U9">
        <f>PRODUCT(INDEX(Overzicht!$B$1:$D$35,MATCH(max_demand!U$1,Overzicht!$B$1:$B$35,0),3),INDEX(Verdeelsleutels_percentage!$A:$AB,MATCH(max_demand!$C9,Verdeelsleutels_percentage!$C:$C,0),MATCH(INDEX(Overzicht!$B$1:$F$35,MATCH(max_demand!U$1,Overzicht!$B:$B,0),5),Verdeelsleutels_percentage!$1:$1,0)))</f>
        <v>0.56273163955229455</v>
      </c>
      <c r="V9">
        <f>PRODUCT(INDEX(Overzicht!$B$1:$D$35,MATCH(max_demand!V$1,Overzicht!$B$1:$B$35,0),3),INDEX(Verdeelsleutels_percentage!$A:$AB,MATCH(max_demand!$C9,Verdeelsleutels_percentage!$C:$C,0),MATCH(INDEX(Overzicht!$B$1:$F$35,MATCH(max_demand!V$1,Overzicht!$B:$B,0),5),Verdeelsleutels_percentage!$1:$1,0)))</f>
        <v>6.5500140231289333E-2</v>
      </c>
      <c r="W9">
        <f>PRODUCT(INDEX(Overzicht!$B$1:$D$35,MATCH(max_demand!W$1,Overzicht!$B$1:$B$35,0),3),INDEX(Verdeelsleutels_percentage!$A:$AB,MATCH(max_demand!$C9,Verdeelsleutels_percentage!$C:$C,0),MATCH(INDEX(Overzicht!$B$1:$F$35,MATCH(max_demand!W$1,Overzicht!$B:$B,0),5),Verdeelsleutels_percentage!$1:$1,0)))</f>
        <v>0.3417398620762922</v>
      </c>
      <c r="X9">
        <f>PRODUCT(INDEX(Overzicht!$B$1:$D$35,MATCH(max_demand!X$1,Overzicht!$B$1:$B$35,0),3),INDEX(Verdeelsleutels_percentage!$A:$AB,MATCH(max_demand!$C9,Verdeelsleutels_percentage!$C:$C,0),MATCH(INDEX(Overzicht!$B$1:$F$35,MATCH(max_demand!X$1,Overzicht!$B:$B,0),5),Verdeelsleutels_percentage!$1:$1,0)))</f>
        <v>0.30567234154774814</v>
      </c>
      <c r="Y9">
        <f>PRODUCT(INDEX(Overzicht!$B$1:$D$35,MATCH(max_demand!Y$1,Overzicht!$B$1:$B$35,0),3),INDEX(Verdeelsleutels_percentage!$A:$AB,MATCH(max_demand!$C9,Verdeelsleutels_percentage!$C:$C,0),MATCH(INDEX(Overzicht!$B$1:$F$35,MATCH(max_demand!Y$1,Overzicht!$B:$B,0),5),Verdeelsleutels_percentage!$1:$1,0)))</f>
        <v>7.1198864025091252E-5</v>
      </c>
      <c r="Z9">
        <f>PRODUCT(INDEX(Overzicht!$B$1:$D$35,MATCH(max_demand!Z$1,Overzicht!$B$1:$B$35,0),3),INDEX(Verdeelsleutels_percentage!$A:$AB,MATCH(max_demand!$C9,Verdeelsleutels_percentage!$C:$C,0),MATCH(INDEX(Overzicht!$B$1:$F$35,MATCH(max_demand!Z$1,Overzicht!$B:$B,0),5),Verdeelsleutels_percentage!$1:$1,0)))</f>
        <v>3.1643939566707226E-2</v>
      </c>
      <c r="AA9">
        <f>PRODUCT(INDEX(Overzicht!$B$1:$D$35,MATCH(max_demand!AA$1,Overzicht!$B$1:$B$35,0),3),INDEX(Verdeelsleutels_percentage!$A:$AB,MATCH(max_demand!$C9,Verdeelsleutels_percentage!$C:$C,0),MATCH(INDEX(Overzicht!$B$1:$F$35,MATCH(max_demand!AA$1,Overzicht!$B:$B,0),5),Verdeelsleutels_percentage!$1:$1,0)))</f>
        <v>3.2976315969515953E-2</v>
      </c>
      <c r="AB9">
        <f>PRODUCT(INDEX(Overzicht!$B$1:$D$35,MATCH(max_demand!AB$1,Overzicht!$B$1:$B$35,0),3),INDEX(Verdeelsleutels_percentage!$A:$AB,MATCH(max_demand!$C9,Verdeelsleutels_percentage!$C:$C,0),MATCH(INDEX(Overzicht!$B$1:$F$35,MATCH(max_demand!AB$1,Overzicht!$B:$B,0),5),Verdeelsleutels_percentage!$1:$1,0)))</f>
        <v>0.20536313096480222</v>
      </c>
      <c r="AC9">
        <f>PRODUCT(INDEX(Overzicht!$B$1:$D$35,MATCH(max_demand!AC$1,Overzicht!$B$1:$B$35,0),3),INDEX(Verdeelsleutels_percentage!$A:$AB,MATCH(max_demand!$C9,Verdeelsleutels_percentage!$C:$C,0),MATCH(INDEX(Overzicht!$B$1:$F$35,MATCH(max_demand!AC$1,Overzicht!$B:$B,0),5),Verdeelsleutels_percentage!$1:$1,0)))</f>
        <v>0.3730001143781192</v>
      </c>
      <c r="AD9">
        <f>PRODUCT(INDEX(Overzicht!$B$1:$D$35,MATCH(max_demand!AD$1,Overzicht!$B$1:$B$35,0),3),INDEX(Verdeelsleutels_percentage!$A:$AB,MATCH(max_demand!$C9,Verdeelsleutels_percentage!$C:$C,0),MATCH(INDEX(Overzicht!$B$1:$F$35,MATCH(max_demand!AD$1,Overzicht!$B:$B,0),5),Verdeelsleutels_percentage!$1:$1,0)))</f>
        <v>2.361476250591763E-3</v>
      </c>
      <c r="AE9">
        <f>PRODUCT(INDEX(Overzicht!$B$1:$D$35,MATCH(max_demand!AE$1,Overzicht!$B$1:$B$35,0),3),INDEX(Verdeelsleutels_percentage!$A:$AB,MATCH(max_demand!$C9,Verdeelsleutels_percentage!$C:$C,0),MATCH(INDEX(Overzicht!$B$1:$F$35,MATCH(max_demand!AE$1,Overzicht!$B:$B,0),5),Verdeelsleutels_percentage!$1:$1,0)))</f>
        <v>0.9014775046587985</v>
      </c>
      <c r="AF9">
        <f>PRODUCT(INDEX(Overzicht!$B$1:$D$35,MATCH(max_demand!AF$1,Overzicht!$B$1:$B$35,0),3),INDEX(Verdeelsleutels_percentage!$A:$AB,MATCH(max_demand!$C9,Verdeelsleutels_percentage!$C:$C,0),MATCH(INDEX(Overzicht!$B$1:$F$35,MATCH(max_demand!AF$1,Overzicht!$B:$B,0),5),Verdeelsleutels_percentage!$1:$1,0)))</f>
        <v>0.124910287763318</v>
      </c>
      <c r="AG9">
        <f>PRODUCT(INDEX(Overzicht!$B$1:$D$35,MATCH(max_demand!AG$1,Overzicht!$B$1:$B$35,0),3),INDEX(Verdeelsleutels_percentage!$A:$AB,MATCH(max_demand!$C9,Verdeelsleutels_percentage!$C:$C,0),MATCH(INDEX(Overzicht!$B$1:$F$35,MATCH(max_demand!AG$1,Overzicht!$B:$B,0),5),Verdeelsleutels_percentage!$1:$1,0)))</f>
        <v>0.3417398620762922</v>
      </c>
      <c r="AH9">
        <f>PRODUCT(INDEX(Overzicht!$B$1:$D$35,MATCH(max_demand!AH$1,Overzicht!$B$1:$B$35,0),3),INDEX(Verdeelsleutels_percentage!$A:$AB,MATCH(max_demand!$C9,Verdeelsleutels_percentage!$C:$C,0),MATCH(INDEX(Overzicht!$B$1:$F$35,MATCH(max_demand!AH$1,Overzicht!$B:$B,0),5),Verdeelsleutels_percentage!$1:$1,0)))</f>
        <v>0.29145733811440866</v>
      </c>
      <c r="AI9">
        <f>PRODUCT(INDEX(Overzicht!$B$1:$D$35,MATCH(max_demand!AI$1,Overzicht!$B$1:$B$35,0),3),INDEX(Verdeelsleutels_percentage!$A:$AB,MATCH(max_demand!$C9,Verdeelsleutels_percentage!$C:$C,0),MATCH(INDEX(Overzicht!$B$1:$F$35,MATCH(max_demand!AI$1,Overzicht!$B:$B,0),5),Verdeelsleutels_percentage!$1:$1,0)))</f>
        <v>9.992823021065439E-2</v>
      </c>
      <c r="AJ9">
        <f>PRODUCT(INDEX(Overzicht!$B$1:$D$35,MATCH(max_demand!AJ$1,Overzicht!$B$1:$B$35,0),3),INDEX(Verdeelsleutels_percentage!$A:$AB,MATCH(max_demand!$C9,Verdeelsleutels_percentage!$C:$C,0),MATCH(INDEX(Overzicht!$B$1:$F$35,MATCH(max_demand!AJ$1,Overzicht!$B:$B,0),5),Verdeelsleutels_percentage!$1:$1,0)))</f>
        <v>0</v>
      </c>
      <c r="AK9">
        <f>PRODUCT(INDEX(Overzicht!$B$1:$D$35,MATCH(max_demand!AK$1,Overzicht!$B$1:$B$35,0),3),INDEX(Verdeelsleutels_percentage!$A:$AB,MATCH(max_demand!$C9,Verdeelsleutels_percentage!$C:$C,0),MATCH(INDEX(Overzicht!$B$1:$F$35,MATCH(max_demand!AK$1,Overzicht!$B:$B,0),5),Verdeelsleutels_percentage!$1:$1,0)))</f>
        <v>2.0732218299295061E-2</v>
      </c>
      <c r="AL9">
        <f>PRODUCT(INDEX(Overzicht!$B$1:$D$35,MATCH(max_demand!AL$1,Overzicht!$B$1:$B$35,0),3),INDEX(Verdeelsleutels_percentage!$A:$AB,MATCH(max_demand!$C9,Verdeelsleutels_percentage!$C:$C,0),MATCH(INDEX(Overzicht!$B$1:$F$35,MATCH(max_demand!AL$1,Overzicht!$B:$B,0),5),Verdeelsleutels_percentage!$1:$1,0)))</f>
        <v>5.6956643679382031E-2</v>
      </c>
      <c r="AM9">
        <f>PRODUCT(INDEX(Overzicht!$B$1:$D$35,MATCH(max_demand!AM$1,Overzicht!$B$1:$B$35,0),3),INDEX(Verdeelsleutels_percentage!$A:$AB,MATCH(max_demand!$C9,Verdeelsleutels_percentage!$C:$C,0),MATCH(INDEX(Overzicht!$B$1:$F$35,MATCH(max_demand!AM$1,Overzicht!$B:$B,0),5),Verdeelsleutels_percentage!$1:$1,0)))</f>
        <v>0.11391328735876406</v>
      </c>
      <c r="AN9">
        <f>PRODUCT(INDEX(Overzicht!$B$1:$D$35,MATCH(max_demand!AN$1,Overzicht!$B$1:$B$35,0),3),INDEX(Verdeelsleutels_percentage!$A:$AB,MATCH(max_demand!$C9,Verdeelsleutels_percentage!$C:$C,0),MATCH(INDEX(Overzicht!$B$1:$F$35,MATCH(max_demand!AN$1,Overzicht!$B:$B,0),5),Verdeelsleutels_percentage!$1:$1,0)))</f>
        <v>5.6956643679382031E-2</v>
      </c>
      <c r="AO9">
        <f>PRODUCT(INDEX(Overzicht!$B$1:$D$35,MATCH(max_demand!AO$1,Overzicht!$B$1:$B$35,0),3),INDEX(Verdeelsleutels_percentage!$A:$AB,MATCH(max_demand!$C9,Verdeelsleutels_percentage!$C:$C,0),MATCH(INDEX(Overzicht!$B$1:$F$35,MATCH(max_demand!AO$1,Overzicht!$B:$B,0),5),Verdeelsleutels_percentage!$1:$1,0)))</f>
        <v>0.19934825287783711</v>
      </c>
    </row>
    <row r="10" spans="1:41">
      <c r="B10" t="s">
        <v>969</v>
      </c>
      <c r="C10" t="s">
        <v>1792</v>
      </c>
      <c r="D10">
        <f t="shared" si="4"/>
        <v>8.8550737903998122</v>
      </c>
      <c r="E10">
        <f t="shared" si="5"/>
        <v>4.8377802836731076</v>
      </c>
      <c r="F10">
        <f t="shared" si="6"/>
        <v>0.70260450037417199</v>
      </c>
      <c r="G10">
        <f t="shared" si="7"/>
        <v>1.4307476706162303</v>
      </c>
      <c r="H10">
        <f>PRODUCT(INDEX(Overzicht!$B$1:$D$35,MATCH(max_demand!H$1,Overzicht!$B$1:$B$35,0),3),INDEX(Verdeelsleutels_percentage!$A:$AB,MATCH(max_demand!$C10,Verdeelsleutels_percentage!$C:$C,0),MATCH(INDEX(Overzicht!$B$1:$F$35,MATCH(max_demand!H$1,Overzicht!$B:$B,0),5),Verdeelsleutels_percentage!$1:$1,0)))</f>
        <v>0.70260450037417199</v>
      </c>
      <c r="I10">
        <f>PRODUCT(INDEX(Overzicht!$B$1:$D$35,MATCH(max_demand!I$1,Overzicht!$B$1:$B$35,0),3),INDEX(Verdeelsleutels_percentage!$A:$AB,MATCH(max_demand!$C10,Verdeelsleutels_percentage!$C:$C,0),MATCH(INDEX(Overzicht!$B$1:$F$35,MATCH(max_demand!I$1,Overzicht!$B:$B,0),5),Verdeelsleutels_percentage!$1:$1,0)))</f>
        <v>0.52181963846751711</v>
      </c>
      <c r="J10">
        <f>PRODUCT(INDEX(Overzicht!$B$1:$D$35,MATCH(max_demand!J$1,Overzicht!$B$1:$B$35,0),3),INDEX(Verdeelsleutels_percentage!$A:$AB,MATCH(max_demand!$C10,Verdeelsleutels_percentage!$C:$C,0),MATCH(INDEX(Overzicht!$B$1:$F$35,MATCH(max_demand!J$1,Overzicht!$B:$B,0),5),Verdeelsleutels_percentage!$1:$1,0)))</f>
        <v>0.23553979441115097</v>
      </c>
      <c r="K10">
        <f>PRODUCT(INDEX(Overzicht!$B$1:$D$35,MATCH(max_demand!K$1,Overzicht!$B$1:$B$35,0),3),INDEX(Verdeelsleutels_percentage!$A:$AB,MATCH(max_demand!$C10,Verdeelsleutels_percentage!$C:$C,0),MATCH(INDEX(Overzicht!$B$1:$F$35,MATCH(max_demand!K$1,Overzicht!$B:$B,0),5),Verdeelsleutels_percentage!$1:$1,0)))</f>
        <v>0.10861876474562317</v>
      </c>
      <c r="L10">
        <f>PRODUCT(INDEX(Overzicht!$B$1:$D$35,MATCH(max_demand!L$1,Overzicht!$B$1:$B$35,0),3),INDEX(Verdeelsleutels_percentage!$A:$AB,MATCH(max_demand!$C10,Verdeelsleutels_percentage!$C:$C,0),MATCH(INDEX(Overzicht!$B$1:$F$35,MATCH(max_demand!L$1,Overzicht!$B:$B,0),5),Verdeelsleutels_percentage!$1:$1,0)))</f>
        <v>0.22719285294670585</v>
      </c>
      <c r="M10">
        <f>PRODUCT(INDEX(Overzicht!$B$1:$D$35,MATCH(max_demand!M$1,Overzicht!$B$1:$B$35,0),3),INDEX(Verdeelsleutels_percentage!$A:$AB,MATCH(max_demand!$C10,Verdeelsleutels_percentage!$C:$C,0),MATCH(INDEX(Overzicht!$B$1:$F$35,MATCH(max_demand!M$1,Overzicht!$B:$B,0),5),Verdeelsleutels_percentage!$1:$1,0)))</f>
        <v>3.8632461917453584</v>
      </c>
      <c r="N10">
        <f>PRODUCT(INDEX(Overzicht!$B$1:$D$35,MATCH(max_demand!N$1,Overzicht!$B$1:$B$35,0),3),INDEX(Verdeelsleutels_percentage!$A:$AB,MATCH(max_demand!$C10,Verdeelsleutels_percentage!$C:$C,0),MATCH(INDEX(Overzicht!$B$1:$F$35,MATCH(max_demand!N$1,Overzicht!$B:$B,0),5),Verdeelsleutels_percentage!$1:$1,0)))</f>
        <v>1.1201025535454487</v>
      </c>
      <c r="O10">
        <f>PRODUCT(INDEX(Overzicht!$B$1:$D$35,MATCH(max_demand!O$1,Overzicht!$B$1:$B$35,0),3),INDEX(Verdeelsleutels_percentage!$A:$AB,MATCH(max_demand!$C10,Verdeelsleutels_percentage!$C:$C,0),MATCH(INDEX(Overzicht!$B$1:$F$35,MATCH(max_demand!O$1,Overzicht!$B:$B,0),5),Verdeelsleutels_percentage!$1:$1,0)))</f>
        <v>7.0718244309458694E-2</v>
      </c>
      <c r="P10">
        <f>PRODUCT(INDEX(Overzicht!$B$1:$D$35,MATCH(max_demand!P$1,Overzicht!$B$1:$B$35,0),3),INDEX(Verdeelsleutels_percentage!$A:$AB,MATCH(max_demand!$C10,Verdeelsleutels_percentage!$C:$C,0),MATCH(INDEX(Overzicht!$B$1:$F$35,MATCH(max_demand!P$1,Overzicht!$B:$B,0),5),Verdeelsleutels_percentage!$1:$1,0)))</f>
        <v>9.8839109098171868E-2</v>
      </c>
      <c r="Q10">
        <f>PRODUCT(INDEX(Overzicht!$B$1:$D$35,MATCH(max_demand!Q$1,Overzicht!$B$1:$B$35,0),3),INDEX(Verdeelsleutels_percentage!$A:$AB,MATCH(max_demand!$C10,Verdeelsleutels_percentage!$C:$C,0),MATCH(INDEX(Overzicht!$B$1:$F$35,MATCH(max_demand!Q$1,Overzicht!$B:$B,0),5),Verdeelsleutels_percentage!$1:$1,0)))</f>
        <v>0.58215801459574246</v>
      </c>
      <c r="R10">
        <f>PRODUCT(INDEX(Overzicht!$B$1:$D$35,MATCH(max_demand!R$1,Overzicht!$B$1:$B$35,0),3),INDEX(Verdeelsleutels_percentage!$A:$AB,MATCH(max_demand!$C10,Verdeelsleutels_percentage!$C:$C,0),MATCH(INDEX(Overzicht!$B$1:$F$35,MATCH(max_demand!R$1,Overzicht!$B:$B,0),5),Verdeelsleutels_percentage!$1:$1,0)))</f>
        <v>0.12044648577842948</v>
      </c>
      <c r="S10">
        <f>PRODUCT(INDEX(Overzicht!$B$1:$D$35,MATCH(max_demand!S$1,Overzicht!$B$1:$B$35,0),3),INDEX(Verdeelsleutels_percentage!$A:$AB,MATCH(max_demand!$C10,Verdeelsleutels_percentage!$C:$C,0),MATCH(INDEX(Overzicht!$B$1:$F$35,MATCH(max_demand!S$1,Overzicht!$B:$B,0),5),Verdeelsleutels_percentage!$1:$1,0)))</f>
        <v>0.24667440287422357</v>
      </c>
      <c r="T10">
        <f>PRODUCT(INDEX(Overzicht!$B$1:$D$35,MATCH(max_demand!T$1,Overzicht!$B$1:$B$35,0),3),INDEX(Verdeelsleutels_percentage!$A:$AB,MATCH(max_demand!$C10,Verdeelsleutels_percentage!$C:$C,0),MATCH(INDEX(Overzicht!$B$1:$F$35,MATCH(max_demand!T$1,Overzicht!$B:$B,0),5),Verdeelsleutels_percentage!$1:$1,0)))</f>
        <v>0.3559862801895804</v>
      </c>
      <c r="U10">
        <f>PRODUCT(INDEX(Overzicht!$B$1:$D$35,MATCH(max_demand!U$1,Overzicht!$B$1:$B$35,0),3),INDEX(Verdeelsleutels_percentage!$A:$AB,MATCH(max_demand!$C10,Verdeelsleutels_percentage!$C:$C,0),MATCH(INDEX(Overzicht!$B$1:$F$35,MATCH(max_demand!U$1,Overzicht!$B:$B,0),5),Verdeelsleutels_percentage!$1:$1,0)))</f>
        <v>1.3222347549898703</v>
      </c>
      <c r="V10">
        <f>PRODUCT(INDEX(Overzicht!$B$1:$D$35,MATCH(max_demand!V$1,Overzicht!$B$1:$B$35,0),3),INDEX(Verdeelsleutels_percentage!$A:$AB,MATCH(max_demand!$C10,Verdeelsleutels_percentage!$C:$C,0),MATCH(INDEX(Overzicht!$B$1:$F$35,MATCH(max_demand!V$1,Overzicht!$B:$B,0),5),Verdeelsleutels_percentage!$1:$1,0)))</f>
        <v>0.15390384293910433</v>
      </c>
      <c r="W10">
        <f>PRODUCT(INDEX(Overzicht!$B$1:$D$35,MATCH(max_demand!W$1,Overzicht!$B$1:$B$35,0),3),INDEX(Verdeelsleutels_percentage!$A:$AB,MATCH(max_demand!$C10,Verdeelsleutels_percentage!$C:$C,0),MATCH(INDEX(Overzicht!$B$1:$F$35,MATCH(max_demand!W$1,Overzicht!$B:$B,0),5),Verdeelsleutels_percentage!$1:$1,0)))</f>
        <v>0.80297657185619653</v>
      </c>
      <c r="X10">
        <f>PRODUCT(INDEX(Overzicht!$B$1:$D$35,MATCH(max_demand!X$1,Overzicht!$B$1:$B$35,0),3),INDEX(Verdeelsleutels_percentage!$A:$AB,MATCH(max_demand!$C10,Verdeelsleutels_percentage!$C:$C,0),MATCH(INDEX(Overzicht!$B$1:$F$35,MATCH(max_demand!X$1,Overzicht!$B:$B,0),5),Verdeelsleutels_percentage!$1:$1,0)))</f>
        <v>0.32325372871919594</v>
      </c>
      <c r="Y10">
        <f>PRODUCT(INDEX(Overzicht!$B$1:$D$35,MATCH(max_demand!Y$1,Overzicht!$B$1:$B$35,0),3),INDEX(Verdeelsleutels_percentage!$A:$AB,MATCH(max_demand!$C10,Verdeelsleutels_percentage!$C:$C,0),MATCH(INDEX(Overzicht!$B$1:$F$35,MATCH(max_demand!Y$1,Overzicht!$B:$B,0),5),Verdeelsleutels_percentage!$1:$1,0)))</f>
        <v>9.0958951704968473E-5</v>
      </c>
      <c r="Z10">
        <f>PRODUCT(INDEX(Overzicht!$B$1:$D$35,MATCH(max_demand!Z$1,Overzicht!$B$1:$B$35,0),3),INDEX(Verdeelsleutels_percentage!$A:$AB,MATCH(max_demand!$C10,Verdeelsleutels_percentage!$C:$C,0),MATCH(INDEX(Overzicht!$B$1:$F$35,MATCH(max_demand!Z$1,Overzicht!$B:$B,0),5),Verdeelsleutels_percentage!$1:$1,0)))</f>
        <v>4.0426200757763771E-2</v>
      </c>
      <c r="AA10">
        <f>PRODUCT(INDEX(Overzicht!$B$1:$D$35,MATCH(max_demand!AA$1,Overzicht!$B$1:$B$35,0),3),INDEX(Verdeelsleutels_percentage!$A:$AB,MATCH(max_demand!$C10,Verdeelsleutels_percentage!$C:$C,0),MATCH(INDEX(Overzicht!$B$1:$F$35,MATCH(max_demand!AA$1,Overzicht!$B:$B,0),5),Verdeelsleutels_percentage!$1:$1,0)))</f>
        <v>4.2128356579143302E-2</v>
      </c>
      <c r="AB10">
        <f>PRODUCT(INDEX(Overzicht!$B$1:$D$35,MATCH(max_demand!AB$1,Overzicht!$B$1:$B$35,0),3),INDEX(Verdeelsleutels_percentage!$A:$AB,MATCH(max_demand!$C10,Verdeelsleutels_percentage!$C:$C,0),MATCH(INDEX(Overzicht!$B$1:$F$35,MATCH(max_demand!AB$1,Overzicht!$B:$B,0),5),Verdeelsleutels_percentage!$1:$1,0)))</f>
        <v>0.38166187066742785</v>
      </c>
      <c r="AC10">
        <f>PRODUCT(INDEX(Overzicht!$B$1:$D$35,MATCH(max_demand!AC$1,Overzicht!$B$1:$B$35,0),3),INDEX(Verdeelsleutels_percentage!$A:$AB,MATCH(max_demand!$C10,Verdeelsleutels_percentage!$C:$C,0),MATCH(INDEX(Overzicht!$B$1:$F$35,MATCH(max_demand!AC$1,Overzicht!$B:$B,0),5),Verdeelsleutels_percentage!$1:$1,0)))</f>
        <v>0.46368247112350036</v>
      </c>
      <c r="AD10">
        <f>PRODUCT(INDEX(Overzicht!$B$1:$D$35,MATCH(max_demand!AD$1,Overzicht!$B$1:$B$35,0),3),INDEX(Verdeelsleutels_percentage!$A:$AB,MATCH(max_demand!$C10,Verdeelsleutels_percentage!$C:$C,0),MATCH(INDEX(Overzicht!$B$1:$F$35,MATCH(max_demand!AD$1,Overzicht!$B:$B,0),5),Verdeelsleutels_percentage!$1:$1,0)))</f>
        <v>1.0810215138603967E-3</v>
      </c>
      <c r="AE10">
        <f>PRODUCT(INDEX(Overzicht!$B$1:$D$35,MATCH(max_demand!AE$1,Overzicht!$B$1:$B$35,0),3),INDEX(Verdeelsleutels_percentage!$A:$AB,MATCH(max_demand!$C10,Verdeelsleutels_percentage!$C:$C,0),MATCH(INDEX(Overzicht!$B$1:$F$35,MATCH(max_demand!AE$1,Overzicht!$B:$B,0),5),Verdeelsleutels_percentage!$1:$1,0)))</f>
        <v>1.5258230543970184</v>
      </c>
      <c r="AF10">
        <f>PRODUCT(INDEX(Overzicht!$B$1:$D$35,MATCH(max_demand!AF$1,Overzicht!$B$1:$B$35,0),3),INDEX(Verdeelsleutels_percentage!$A:$AB,MATCH(max_demand!$C10,Verdeelsleutels_percentage!$C:$C,0),MATCH(INDEX(Overzicht!$B$1:$F$35,MATCH(max_demand!AF$1,Overzicht!$B:$B,0),5),Verdeelsleutels_percentage!$1:$1,0)))</f>
        <v>0.15957710825433066</v>
      </c>
      <c r="AG10">
        <f>PRODUCT(INDEX(Overzicht!$B$1:$D$35,MATCH(max_demand!AG$1,Overzicht!$B$1:$B$35,0),3),INDEX(Verdeelsleutels_percentage!$A:$AB,MATCH(max_demand!$C10,Verdeelsleutels_percentage!$C:$C,0),MATCH(INDEX(Overzicht!$B$1:$F$35,MATCH(max_demand!AG$1,Overzicht!$B:$B,0),5),Verdeelsleutels_percentage!$1:$1,0)))</f>
        <v>0.80297657185619653</v>
      </c>
      <c r="AH10">
        <f>PRODUCT(INDEX(Overzicht!$B$1:$D$35,MATCH(max_demand!AH$1,Overzicht!$B$1:$B$35,0),3),INDEX(Verdeelsleutels_percentage!$A:$AB,MATCH(max_demand!$C10,Verdeelsleutels_percentage!$C:$C,0),MATCH(INDEX(Overzicht!$B$1:$F$35,MATCH(max_demand!AH$1,Overzicht!$B:$B,0),5),Verdeelsleutels_percentage!$1:$1,0)))</f>
        <v>0.37234658592677156</v>
      </c>
      <c r="AI10">
        <f>PRODUCT(INDEX(Overzicht!$B$1:$D$35,MATCH(max_demand!AI$1,Overzicht!$B$1:$B$35,0),3),INDEX(Verdeelsleutels_percentage!$A:$AB,MATCH(max_demand!$C10,Verdeelsleutels_percentage!$C:$C,0),MATCH(INDEX(Overzicht!$B$1:$F$35,MATCH(max_demand!AI$1,Overzicht!$B:$B,0),5),Verdeelsleutels_percentage!$1:$1,0)))</f>
        <v>0.12766168660346452</v>
      </c>
      <c r="AJ10">
        <f>PRODUCT(INDEX(Overzicht!$B$1:$D$35,MATCH(max_demand!AJ$1,Overzicht!$B$1:$B$35,0),3),INDEX(Verdeelsleutels_percentage!$A:$AB,MATCH(max_demand!$C10,Verdeelsleutels_percentage!$C:$C,0),MATCH(INDEX(Overzicht!$B$1:$F$35,MATCH(max_demand!AJ$1,Overzicht!$B:$B,0),5),Verdeelsleutels_percentage!$1:$1,0)))</f>
        <v>0</v>
      </c>
      <c r="AK10">
        <f>PRODUCT(INDEX(Overzicht!$B$1:$D$35,MATCH(max_demand!AK$1,Overzicht!$B$1:$B$35,0),3),INDEX(Verdeelsleutels_percentage!$A:$AB,MATCH(max_demand!$C10,Verdeelsleutels_percentage!$C:$C,0),MATCH(INDEX(Overzicht!$B$1:$F$35,MATCH(max_demand!AK$1,Overzicht!$B:$B,0),5),Verdeelsleutels_percentage!$1:$1,0)))</f>
        <v>4.8713912025942593E-2</v>
      </c>
      <c r="AL10">
        <f>PRODUCT(INDEX(Overzicht!$B$1:$D$35,MATCH(max_demand!AL$1,Overzicht!$B$1:$B$35,0),3),INDEX(Verdeelsleutels_percentage!$A:$AB,MATCH(max_demand!$C10,Verdeelsleutels_percentage!$C:$C,0),MATCH(INDEX(Overzicht!$B$1:$F$35,MATCH(max_demand!AL$1,Overzicht!$B:$B,0),5),Verdeelsleutels_percentage!$1:$1,0)))</f>
        <v>0.13382942864269942</v>
      </c>
      <c r="AM10">
        <f>PRODUCT(INDEX(Overzicht!$B$1:$D$35,MATCH(max_demand!AM$1,Overzicht!$B$1:$B$35,0),3),INDEX(Verdeelsleutels_percentage!$A:$AB,MATCH(max_demand!$C10,Verdeelsleutels_percentage!$C:$C,0),MATCH(INDEX(Overzicht!$B$1:$F$35,MATCH(max_demand!AM$1,Overzicht!$B:$B,0),5),Verdeelsleutels_percentage!$1:$1,0)))</f>
        <v>0.26765885728539884</v>
      </c>
      <c r="AN10">
        <f>PRODUCT(INDEX(Overzicht!$B$1:$D$35,MATCH(max_demand!AN$1,Overzicht!$B$1:$B$35,0),3),INDEX(Verdeelsleutels_percentage!$A:$AB,MATCH(max_demand!$C10,Verdeelsleutels_percentage!$C:$C,0),MATCH(INDEX(Overzicht!$B$1:$F$35,MATCH(max_demand!AN$1,Overzicht!$B:$B,0),5),Verdeelsleutels_percentage!$1:$1,0)))</f>
        <v>0.13382942864269942</v>
      </c>
      <c r="AO10">
        <f>PRODUCT(INDEX(Overzicht!$B$1:$D$35,MATCH(max_demand!AO$1,Overzicht!$B$1:$B$35,0),3),INDEX(Verdeelsleutels_percentage!$A:$AB,MATCH(max_demand!$C10,Verdeelsleutels_percentage!$C:$C,0),MATCH(INDEX(Overzicht!$B$1:$F$35,MATCH(max_demand!AO$1,Overzicht!$B:$B,0),5),Verdeelsleutels_percentage!$1:$1,0)))</f>
        <v>0.46840300024944798</v>
      </c>
    </row>
    <row r="11" spans="1:41">
      <c r="B11" t="s">
        <v>999</v>
      </c>
      <c r="C11" t="s">
        <v>1791</v>
      </c>
      <c r="D11">
        <f t="shared" si="4"/>
        <v>6.3498633750072404</v>
      </c>
      <c r="E11">
        <f t="shared" si="5"/>
        <v>1.8710724378762797</v>
      </c>
      <c r="F11">
        <f t="shared" si="6"/>
        <v>0.2530778699402384</v>
      </c>
      <c r="G11">
        <f t="shared" si="7"/>
        <v>0.51535475891299032</v>
      </c>
      <c r="H11">
        <f>PRODUCT(INDEX(Overzicht!$B$1:$D$35,MATCH(max_demand!H$1,Overzicht!$B$1:$B$35,0),3),INDEX(Verdeelsleutels_percentage!$A:$AB,MATCH(max_demand!$C11,Verdeelsleutels_percentage!$C:$C,0),MATCH(INDEX(Overzicht!$B$1:$F$35,MATCH(max_demand!H$1,Overzicht!$B:$B,0),5),Verdeelsleutels_percentage!$1:$1,0)))</f>
        <v>0.2530778699402384</v>
      </c>
      <c r="I11">
        <f>PRODUCT(INDEX(Overzicht!$B$1:$D$35,MATCH(max_demand!I$1,Overzicht!$B$1:$B$35,0),3),INDEX(Verdeelsleutels_percentage!$A:$AB,MATCH(max_demand!$C11,Verdeelsleutels_percentage!$C:$C,0),MATCH(INDEX(Overzicht!$B$1:$F$35,MATCH(max_demand!I$1,Overzicht!$B:$B,0),5),Verdeelsleutels_percentage!$1:$1,0)))</f>
        <v>0.51070966824602693</v>
      </c>
      <c r="J11">
        <f>PRODUCT(INDEX(Overzicht!$B$1:$D$35,MATCH(max_demand!J$1,Overzicht!$B$1:$B$35,0),3),INDEX(Verdeelsleutels_percentage!$A:$AB,MATCH(max_demand!$C11,Verdeelsleutels_percentage!$C:$C,0),MATCH(INDEX(Overzicht!$B$1:$F$35,MATCH(max_demand!J$1,Overzicht!$B:$B,0),5),Verdeelsleutels_percentage!$1:$1,0)))</f>
        <v>8.4841343065679919E-2</v>
      </c>
      <c r="K11">
        <f>PRODUCT(INDEX(Overzicht!$B$1:$D$35,MATCH(max_demand!K$1,Overzicht!$B$1:$B$35,0),3),INDEX(Verdeelsleutels_percentage!$A:$AB,MATCH(max_demand!$C11,Verdeelsleutels_percentage!$C:$C,0),MATCH(INDEX(Overzicht!$B$1:$F$35,MATCH(max_demand!K$1,Overzicht!$B:$B,0),5),Verdeelsleutels_percentage!$1:$1,0)))</f>
        <v>0.1063061817133653</v>
      </c>
      <c r="L11">
        <f>PRODUCT(INDEX(Overzicht!$B$1:$D$35,MATCH(max_demand!L$1,Overzicht!$B$1:$B$35,0),3),INDEX(Verdeelsleutels_percentage!$A:$AB,MATCH(max_demand!$C11,Verdeelsleutels_percentage!$C:$C,0),MATCH(INDEX(Overzicht!$B$1:$F$35,MATCH(max_demand!L$1,Overzicht!$B:$B,0),5),Verdeelsleutels_percentage!$1:$1,0)))</f>
        <v>8.183477797078989E-2</v>
      </c>
      <c r="M11">
        <f>PRODUCT(INDEX(Overzicht!$B$1:$D$35,MATCH(max_demand!M$1,Overzicht!$B$1:$B$35,0),3),INDEX(Verdeelsleutels_percentage!$A:$AB,MATCH(max_demand!$C11,Verdeelsleutels_percentage!$C:$C,0),MATCH(INDEX(Overzicht!$B$1:$F$35,MATCH(max_demand!M$1,Overzicht!$B:$B,0),5),Verdeelsleutels_percentage!$1:$1,0)))</f>
        <v>0.46741014615112608</v>
      </c>
      <c r="N11">
        <f>PRODUCT(INDEX(Overzicht!$B$1:$D$35,MATCH(max_demand!N$1,Overzicht!$B$1:$B$35,0),3),INDEX(Verdeelsleutels_percentage!$A:$AB,MATCH(max_demand!$C11,Verdeelsleutels_percentage!$C:$C,0),MATCH(INDEX(Overzicht!$B$1:$F$35,MATCH(max_demand!N$1,Overzicht!$B:$B,0),5),Verdeelsleutels_percentage!$1:$1,0)))</f>
        <v>0.23362831042108284</v>
      </c>
      <c r="O11">
        <f>PRODUCT(INDEX(Overzicht!$B$1:$D$35,MATCH(max_demand!O$1,Overzicht!$B$1:$B$35,0),3),INDEX(Verdeelsleutels_percentage!$A:$AB,MATCH(max_demand!$C11,Verdeelsleutels_percentage!$C:$C,0),MATCH(INDEX(Overzicht!$B$1:$F$35,MATCH(max_demand!O$1,Overzicht!$B:$B,0),5),Verdeelsleutels_percentage!$1:$1,0)))</f>
        <v>0.21968521661767323</v>
      </c>
      <c r="P11">
        <f>PRODUCT(INDEX(Overzicht!$B$1:$D$35,MATCH(max_demand!P$1,Overzicht!$B$1:$B$35,0),3),INDEX(Verdeelsleutels_percentage!$A:$AB,MATCH(max_demand!$C11,Verdeelsleutels_percentage!$C:$C,0),MATCH(INDEX(Overzicht!$B$1:$F$35,MATCH(max_demand!P$1,Overzicht!$B:$B,0),5),Verdeelsleutels_percentage!$1:$1,0)))</f>
        <v>3.2685941279457986</v>
      </c>
      <c r="Q11">
        <f>PRODUCT(INDEX(Overzicht!$B$1:$D$35,MATCH(max_demand!Q$1,Overzicht!$B$1:$B$35,0),3),INDEX(Verdeelsleutels_percentage!$A:$AB,MATCH(max_demand!$C11,Verdeelsleutels_percentage!$C:$C,0),MATCH(INDEX(Overzicht!$B$1:$F$35,MATCH(max_demand!Q$1,Overzicht!$B:$B,0),5),Verdeelsleutels_percentage!$1:$1,0)))</f>
        <v>0.2096930922361975</v>
      </c>
      <c r="R11">
        <f>PRODUCT(INDEX(Overzicht!$B$1:$D$35,MATCH(max_demand!R$1,Overzicht!$B$1:$B$35,0),3),INDEX(Verdeelsleutels_percentage!$A:$AB,MATCH(max_demand!$C11,Verdeelsleutels_percentage!$C:$C,0),MATCH(INDEX(Overzicht!$B$1:$F$35,MATCH(max_demand!R$1,Overzicht!$B:$B,0),5),Verdeelsleutels_percentage!$1:$1,0)))</f>
        <v>4.3384777704040867E-2</v>
      </c>
      <c r="S11">
        <f>PRODUCT(INDEX(Overzicht!$B$1:$D$35,MATCH(max_demand!S$1,Overzicht!$B$1:$B$35,0),3),INDEX(Verdeelsleutels_percentage!$A:$AB,MATCH(max_demand!$C11,Verdeelsleutels_percentage!$C:$C,0),MATCH(INDEX(Overzicht!$B$1:$F$35,MATCH(max_demand!S$1,Overzicht!$B:$B,0),5),Verdeelsleutels_percentage!$1:$1,0)))</f>
        <v>8.8852024737875693E-2</v>
      </c>
      <c r="T11">
        <f>PRODUCT(INDEX(Overzicht!$B$1:$D$35,MATCH(max_demand!T$1,Overzicht!$B$1:$B$35,0),3),INDEX(Verdeelsleutels_percentage!$A:$AB,MATCH(max_demand!$C11,Verdeelsleutels_percentage!$C:$C,0),MATCH(INDEX(Overzicht!$B$1:$F$35,MATCH(max_demand!T$1,Overzicht!$B:$B,0),5),Verdeelsleutels_percentage!$1:$1,0)))</f>
        <v>0.12822612076972076</v>
      </c>
      <c r="U11">
        <f>PRODUCT(INDEX(Overzicht!$B$1:$D$35,MATCH(max_demand!U$1,Overzicht!$B$1:$B$35,0),3),INDEX(Verdeelsleutels_percentage!$A:$AB,MATCH(max_demand!$C11,Verdeelsleutels_percentage!$C:$C,0),MATCH(INDEX(Overzicht!$B$1:$F$35,MATCH(max_demand!U$1,Overzicht!$B:$B,0),5),Verdeelsleutels_percentage!$1:$1,0)))</f>
        <v>0.47626844857324868</v>
      </c>
      <c r="V11">
        <f>PRODUCT(INDEX(Overzicht!$B$1:$D$35,MATCH(max_demand!V$1,Overzicht!$B$1:$B$35,0),3),INDEX(Verdeelsleutels_percentage!$A:$AB,MATCH(max_demand!$C11,Verdeelsleutels_percentage!$C:$C,0),MATCH(INDEX(Overzicht!$B$1:$F$35,MATCH(max_demand!V$1,Overzicht!$B:$B,0),5),Verdeelsleutels_percentage!$1:$1,0)))</f>
        <v>5.5436104844052217E-2</v>
      </c>
      <c r="W11">
        <f>PRODUCT(INDEX(Overzicht!$B$1:$D$35,MATCH(max_demand!W$1,Overzicht!$B$1:$B$35,0),3),INDEX(Verdeelsleutels_percentage!$A:$AB,MATCH(max_demand!$C11,Verdeelsleutels_percentage!$C:$C,0),MATCH(INDEX(Overzicht!$B$1:$F$35,MATCH(max_demand!W$1,Overzicht!$B:$B,0),5),Verdeelsleutels_percentage!$1:$1,0)))</f>
        <v>0.28923185136027246</v>
      </c>
      <c r="X11">
        <f>PRODUCT(INDEX(Overzicht!$B$1:$D$35,MATCH(max_demand!X$1,Overzicht!$B$1:$B$35,0),3),INDEX(Verdeelsleutels_percentage!$A:$AB,MATCH(max_demand!$C11,Verdeelsleutels_percentage!$C:$C,0),MATCH(INDEX(Overzicht!$B$1:$F$35,MATCH(max_demand!X$1,Overzicht!$B:$B,0),5),Verdeelsleutels_percentage!$1:$1,0)))</f>
        <v>0.15971400943534445</v>
      </c>
      <c r="Y11">
        <f>PRODUCT(INDEX(Overzicht!$B$1:$D$35,MATCH(max_demand!Y$1,Overzicht!$B$1:$B$35,0),3),INDEX(Verdeelsleutels_percentage!$A:$AB,MATCH(max_demand!$C11,Verdeelsleutels_percentage!$C:$C,0),MATCH(INDEX(Overzicht!$B$1:$F$35,MATCH(max_demand!Y$1,Overzicht!$B:$B,0),5),Verdeelsleutels_percentage!$1:$1,0)))</f>
        <v>3.7670486786980561E-5</v>
      </c>
      <c r="Z11">
        <f>PRODUCT(INDEX(Overzicht!$B$1:$D$35,MATCH(max_demand!Z$1,Overzicht!$B$1:$B$35,0),3),INDEX(Verdeelsleutels_percentage!$A:$AB,MATCH(max_demand!$C11,Verdeelsleutels_percentage!$C:$C,0),MATCH(INDEX(Overzicht!$B$1:$F$35,MATCH(max_demand!Z$1,Overzicht!$B:$B,0),5),Verdeelsleutels_percentage!$1:$1,0)))</f>
        <v>1.6742438571991359E-2</v>
      </c>
      <c r="AA11">
        <f>PRODUCT(INDEX(Overzicht!$B$1:$D$35,MATCH(max_demand!AA$1,Overzicht!$B$1:$B$35,0),3),INDEX(Verdeelsleutels_percentage!$A:$AB,MATCH(max_demand!$C11,Verdeelsleutels_percentage!$C:$C,0),MATCH(INDEX(Overzicht!$B$1:$F$35,MATCH(max_demand!AA$1,Overzicht!$B:$B,0),5),Verdeelsleutels_percentage!$1:$1,0)))</f>
        <v>1.7447383353969944E-2</v>
      </c>
      <c r="AB11">
        <f>PRODUCT(INDEX(Overzicht!$B$1:$D$35,MATCH(max_demand!AB$1,Overzicht!$B$1:$B$35,0),3),INDEX(Verdeelsleutels_percentage!$A:$AB,MATCH(max_demand!$C11,Verdeelsleutels_percentage!$C:$C,0),MATCH(INDEX(Overzicht!$B$1:$F$35,MATCH(max_demand!AB$1,Overzicht!$B:$B,0),5),Verdeelsleutels_percentage!$1:$1,0)))</f>
        <v>0.18680254589105513</v>
      </c>
      <c r="AC11">
        <f>PRODUCT(INDEX(Overzicht!$B$1:$D$35,MATCH(max_demand!AC$1,Overzicht!$B$1:$B$35,0),3),INDEX(Verdeelsleutels_percentage!$A:$AB,MATCH(max_demand!$C11,Verdeelsleutels_percentage!$C:$C,0),MATCH(INDEX(Overzicht!$B$1:$F$35,MATCH(max_demand!AC$1,Overzicht!$B:$B,0),5),Verdeelsleutels_percentage!$1:$1,0)))</f>
        <v>0.22835248396813335</v>
      </c>
      <c r="AD11">
        <f>PRODUCT(INDEX(Overzicht!$B$1:$D$35,MATCH(max_demand!AD$1,Overzicht!$B$1:$B$35,0),3),INDEX(Verdeelsleutels_percentage!$A:$AB,MATCH(max_demand!$C11,Verdeelsleutels_percentage!$C:$C,0),MATCH(INDEX(Overzicht!$B$1:$F$35,MATCH(max_demand!AD$1,Overzicht!$B:$B,0),5),Verdeelsleutels_percentage!$1:$1,0)))</f>
        <v>5.6288859081584351E-4</v>
      </c>
      <c r="AE11">
        <f>PRODUCT(INDEX(Overzicht!$B$1:$D$35,MATCH(max_demand!AE$1,Overzicht!$B$1:$B$35,0),3),INDEX(Verdeelsleutels_percentage!$A:$AB,MATCH(max_demand!$C11,Verdeelsleutels_percentage!$C:$C,0),MATCH(INDEX(Overzicht!$B$1:$F$35,MATCH(max_demand!AE$1,Overzicht!$B:$B,0),5),Verdeelsleutels_percentage!$1:$1,0)))</f>
        <v>0.92104445824829173</v>
      </c>
      <c r="AF11">
        <f>PRODUCT(INDEX(Overzicht!$B$1:$D$35,MATCH(max_demand!AF$1,Overzicht!$B$1:$B$35,0),3),INDEX(Verdeelsleutels_percentage!$A:$AB,MATCH(max_demand!$C11,Verdeelsleutels_percentage!$C:$C,0),MATCH(INDEX(Overzicht!$B$1:$F$35,MATCH(max_demand!AF$1,Overzicht!$B:$B,0),5),Verdeelsleutels_percentage!$1:$1,0)))</f>
        <v>6.6088573310492213E-2</v>
      </c>
      <c r="AG11">
        <f>PRODUCT(INDEX(Overzicht!$B$1:$D$35,MATCH(max_demand!AG$1,Overzicht!$B$1:$B$35,0),3),INDEX(Verdeelsleutels_percentage!$A:$AB,MATCH(max_demand!$C11,Verdeelsleutels_percentage!$C:$C,0),MATCH(INDEX(Overzicht!$B$1:$F$35,MATCH(max_demand!AG$1,Overzicht!$B:$B,0),5),Verdeelsleutels_percentage!$1:$1,0)))</f>
        <v>0.28923185136027246</v>
      </c>
      <c r="AH11">
        <f>PRODUCT(INDEX(Overzicht!$B$1:$D$35,MATCH(max_demand!AH$1,Overzicht!$B$1:$B$35,0),3),INDEX(Verdeelsleutels_percentage!$A:$AB,MATCH(max_demand!$C11,Verdeelsleutels_percentage!$C:$C,0),MATCH(INDEX(Overzicht!$B$1:$F$35,MATCH(max_demand!AH$1,Overzicht!$B:$B,0),5),Verdeelsleutels_percentage!$1:$1,0)))</f>
        <v>0.15420667105781516</v>
      </c>
      <c r="AI11">
        <f>PRODUCT(INDEX(Overzicht!$B$1:$D$35,MATCH(max_demand!AI$1,Overzicht!$B$1:$B$35,0),3),INDEX(Verdeelsleutels_percentage!$A:$AB,MATCH(max_demand!$C11,Verdeelsleutels_percentage!$C:$C,0),MATCH(INDEX(Overzicht!$B$1:$F$35,MATCH(max_demand!AI$1,Overzicht!$B:$B,0),5),Verdeelsleutels_percentage!$1:$1,0)))</f>
        <v>5.2870858648393769E-2</v>
      </c>
      <c r="AJ11">
        <f>PRODUCT(INDEX(Overzicht!$B$1:$D$35,MATCH(max_demand!AJ$1,Overzicht!$B$1:$B$35,0),3),INDEX(Verdeelsleutels_percentage!$A:$AB,MATCH(max_demand!$C11,Verdeelsleutels_percentage!$C:$C,0),MATCH(INDEX(Overzicht!$B$1:$F$35,MATCH(max_demand!AJ$1,Overzicht!$B:$B,0),5),Verdeelsleutels_percentage!$1:$1,0)))</f>
        <v>0</v>
      </c>
      <c r="AK11">
        <f>PRODUCT(INDEX(Overzicht!$B$1:$D$35,MATCH(max_demand!AK$1,Overzicht!$B$1:$B$35,0),3),INDEX(Verdeelsleutels_percentage!$A:$AB,MATCH(max_demand!$C11,Verdeelsleutels_percentage!$C:$C,0),MATCH(INDEX(Overzicht!$B$1:$F$35,MATCH(max_demand!AK$1,Overzicht!$B:$B,0),5),Verdeelsleutels_percentage!$1:$1,0)))</f>
        <v>1.7546732315856531E-2</v>
      </c>
      <c r="AL11">
        <f>PRODUCT(INDEX(Overzicht!$B$1:$D$35,MATCH(max_demand!AL$1,Overzicht!$B$1:$B$35,0),3),INDEX(Verdeelsleutels_percentage!$A:$AB,MATCH(max_demand!$C11,Verdeelsleutels_percentage!$C:$C,0),MATCH(INDEX(Overzicht!$B$1:$F$35,MATCH(max_demand!AL$1,Overzicht!$B:$B,0),5),Verdeelsleutels_percentage!$1:$1,0)))</f>
        <v>4.8205308560045408E-2</v>
      </c>
      <c r="AM11">
        <f>PRODUCT(INDEX(Overzicht!$B$1:$D$35,MATCH(max_demand!AM$1,Overzicht!$B$1:$B$35,0),3),INDEX(Verdeelsleutels_percentage!$A:$AB,MATCH(max_demand!$C11,Verdeelsleutels_percentage!$C:$C,0),MATCH(INDEX(Overzicht!$B$1:$F$35,MATCH(max_demand!AM$1,Overzicht!$B:$B,0),5),Verdeelsleutels_percentage!$1:$1,0)))</f>
        <v>9.6410617120090816E-2</v>
      </c>
      <c r="AN11">
        <f>PRODUCT(INDEX(Overzicht!$B$1:$D$35,MATCH(max_demand!AN$1,Overzicht!$B$1:$B$35,0),3),INDEX(Verdeelsleutels_percentage!$A:$AB,MATCH(max_demand!$C11,Verdeelsleutels_percentage!$C:$C,0),MATCH(INDEX(Overzicht!$B$1:$F$35,MATCH(max_demand!AN$1,Overzicht!$B:$B,0),5),Verdeelsleutels_percentage!$1:$1,0)))</f>
        <v>4.8205308560045408E-2</v>
      </c>
      <c r="AO11">
        <f>PRODUCT(INDEX(Overzicht!$B$1:$D$35,MATCH(max_demand!AO$1,Overzicht!$B$1:$B$35,0),3),INDEX(Verdeelsleutels_percentage!$A:$AB,MATCH(max_demand!$C11,Verdeelsleutels_percentage!$C:$C,0),MATCH(INDEX(Overzicht!$B$1:$F$35,MATCH(max_demand!AO$1,Overzicht!$B:$B,0),5),Verdeelsleutels_percentage!$1:$1,0)))</f>
        <v>0.16871857996015893</v>
      </c>
    </row>
    <row r="12" spans="1:41">
      <c r="B12" t="s">
        <v>979</v>
      </c>
      <c r="C12" t="s">
        <v>1790</v>
      </c>
      <c r="D12">
        <f t="shared" si="4"/>
        <v>10.622874911530547</v>
      </c>
      <c r="E12">
        <f t="shared" si="5"/>
        <v>8.3011369497762164</v>
      </c>
      <c r="F12">
        <f t="shared" si="6"/>
        <v>1.2588531886894019</v>
      </c>
      <c r="G12">
        <f t="shared" si="7"/>
        <v>2.5634638924259656</v>
      </c>
      <c r="H12">
        <f>PRODUCT(INDEX(Overzicht!$B$1:$D$35,MATCH(max_demand!H$1,Overzicht!$B$1:$B$35,0),3),INDEX(Verdeelsleutels_percentage!$A:$AB,MATCH(max_demand!$C12,Verdeelsleutels_percentage!$C:$C,0),MATCH(INDEX(Overzicht!$B$1:$F$35,MATCH(max_demand!H$1,Overzicht!$B:$B,0),5),Verdeelsleutels_percentage!$1:$1,0)))</f>
        <v>1.2588531886894019</v>
      </c>
      <c r="I12">
        <f>PRODUCT(INDEX(Overzicht!$B$1:$D$35,MATCH(max_demand!I$1,Overzicht!$B$1:$B$35,0),3),INDEX(Verdeelsleutels_percentage!$A:$AB,MATCH(max_demand!$C12,Verdeelsleutels_percentage!$C:$C,0),MATCH(INDEX(Overzicht!$B$1:$F$35,MATCH(max_demand!I$1,Overzicht!$B:$B,0),5),Verdeelsleutels_percentage!$1:$1,0)))</f>
        <v>0.62108801464741237</v>
      </c>
      <c r="J12">
        <f>PRODUCT(INDEX(Overzicht!$B$1:$D$35,MATCH(max_demand!J$1,Overzicht!$B$1:$B$35,0),3),INDEX(Verdeelsleutels_percentage!$A:$AB,MATCH(max_demand!$C12,Verdeelsleutels_percentage!$C:$C,0),MATCH(INDEX(Overzicht!$B$1:$F$35,MATCH(max_demand!J$1,Overzicht!$B:$B,0),5),Verdeelsleutels_percentage!$1:$1,0)))</f>
        <v>0.42201554516063761</v>
      </c>
      <c r="K12">
        <f>PRODUCT(INDEX(Overzicht!$B$1:$D$35,MATCH(max_demand!K$1,Overzicht!$B$1:$B$35,0),3),INDEX(Verdeelsleutels_percentage!$A:$AB,MATCH(max_demand!$C12,Verdeelsleutels_percentage!$C:$C,0),MATCH(INDEX(Overzicht!$B$1:$F$35,MATCH(max_demand!K$1,Overzicht!$B:$B,0),5),Verdeelsleutels_percentage!$1:$1,0)))</f>
        <v>0.1292818590489152</v>
      </c>
      <c r="L12">
        <f>PRODUCT(INDEX(Overzicht!$B$1:$D$35,MATCH(max_demand!L$1,Overzicht!$B$1:$B$35,0),3),INDEX(Verdeelsleutels_percentage!$A:$AB,MATCH(max_demand!$C12,Verdeelsleutels_percentage!$C:$C,0),MATCH(INDEX(Overzicht!$B$1:$F$35,MATCH(max_demand!L$1,Overzicht!$B:$B,0),5),Verdeelsleutels_percentage!$1:$1,0)))</f>
        <v>0.40706036927900757</v>
      </c>
      <c r="M12">
        <f>PRODUCT(INDEX(Overzicht!$B$1:$D$35,MATCH(max_demand!M$1,Overzicht!$B$1:$B$35,0),3),INDEX(Verdeelsleutels_percentage!$A:$AB,MATCH(max_demand!$C12,Verdeelsleutels_percentage!$C:$C,0),MATCH(INDEX(Overzicht!$B$1:$F$35,MATCH(max_demand!M$1,Overzicht!$B:$B,0),5),Verdeelsleutels_percentage!$1:$1,0)))</f>
        <v>3.7389484976115335</v>
      </c>
      <c r="N12">
        <f>PRODUCT(INDEX(Overzicht!$B$1:$D$35,MATCH(max_demand!N$1,Overzicht!$B$1:$B$35,0),3),INDEX(Verdeelsleutels_percentage!$A:$AB,MATCH(max_demand!$C12,Verdeelsleutels_percentage!$C:$C,0),MATCH(INDEX(Overzicht!$B$1:$F$35,MATCH(max_demand!N$1,Overzicht!$B:$B,0),5),Verdeelsleutels_percentage!$1:$1,0)))</f>
        <v>1.5209375490651351</v>
      </c>
      <c r="O12">
        <f>PRODUCT(INDEX(Overzicht!$B$1:$D$35,MATCH(max_demand!O$1,Overzicht!$B$1:$B$35,0),3),INDEX(Verdeelsleutels_percentage!$A:$AB,MATCH(max_demand!$C12,Verdeelsleutels_percentage!$C:$C,0),MATCH(INDEX(Overzicht!$B$1:$F$35,MATCH(max_demand!O$1,Overzicht!$B:$B,0),5),Verdeelsleutels_percentage!$1:$1,0)))</f>
        <v>0.15686922446267057</v>
      </c>
      <c r="P12">
        <f>PRODUCT(INDEX(Overzicht!$B$1:$D$35,MATCH(max_demand!P$1,Overzicht!$B$1:$B$35,0),3),INDEX(Verdeelsleutels_percentage!$A:$AB,MATCH(max_demand!$C12,Verdeelsleutels_percentage!$C:$C,0),MATCH(INDEX(Overzicht!$B$1:$F$35,MATCH(max_demand!P$1,Overzicht!$B:$B,0),5),Verdeelsleutels_percentage!$1:$1,0)))</f>
        <v>0.21108549048268363</v>
      </c>
      <c r="Q12">
        <f>PRODUCT(INDEX(Overzicht!$B$1:$D$35,MATCH(max_demand!Q$1,Overzicht!$B$1:$B$35,0),3),INDEX(Verdeelsleutels_percentage!$A:$AB,MATCH(max_demand!$C12,Verdeelsleutels_percentage!$C:$C,0),MATCH(INDEX(Overzicht!$B$1:$F$35,MATCH(max_demand!Q$1,Overzicht!$B:$B,0),5),Verdeelsleutels_percentage!$1:$1,0)))</f>
        <v>1.0430497849140759</v>
      </c>
      <c r="R12">
        <f>PRODUCT(INDEX(Overzicht!$B$1:$D$35,MATCH(max_demand!R$1,Overzicht!$B$1:$B$35,0),3),INDEX(Verdeelsleutels_percentage!$A:$AB,MATCH(max_demand!$C12,Verdeelsleutels_percentage!$C:$C,0),MATCH(INDEX(Overzicht!$B$1:$F$35,MATCH(max_demand!R$1,Overzicht!$B:$B,0),5),Verdeelsleutels_percentage!$1:$1,0)))</f>
        <v>0.21580340377532606</v>
      </c>
      <c r="S12">
        <f>PRODUCT(INDEX(Overzicht!$B$1:$D$35,MATCH(max_demand!S$1,Overzicht!$B$1:$B$35,0),3),INDEX(Verdeelsleutels_percentage!$A:$AB,MATCH(max_demand!$C12,Verdeelsleutels_percentage!$C:$C,0),MATCH(INDEX(Overzicht!$B$1:$F$35,MATCH(max_demand!S$1,Overzicht!$B:$B,0),5),Verdeelsleutels_percentage!$1:$1,0)))</f>
        <v>0.44196537093186772</v>
      </c>
      <c r="T12">
        <f>PRODUCT(INDEX(Overzicht!$B$1:$D$35,MATCH(max_demand!T$1,Overzicht!$B$1:$B$35,0),3),INDEX(Verdeelsleutels_percentage!$A:$AB,MATCH(max_demand!$C12,Verdeelsleutels_percentage!$C:$C,0),MATCH(INDEX(Overzicht!$B$1:$F$35,MATCH(max_demand!T$1,Overzicht!$B:$B,0),5),Verdeelsleutels_percentage!$1:$1,0)))</f>
        <v>0.63781894893596358</v>
      </c>
      <c r="U12">
        <f>PRODUCT(INDEX(Overzicht!$B$1:$D$35,MATCH(max_demand!U$1,Overzicht!$B$1:$B$35,0),3),INDEX(Verdeelsleutels_percentage!$A:$AB,MATCH(max_demand!$C12,Verdeelsleutels_percentage!$C:$C,0),MATCH(INDEX(Overzicht!$B$1:$F$35,MATCH(max_demand!U$1,Overzicht!$B:$B,0),5),Verdeelsleutels_percentage!$1:$1,0)))</f>
        <v>2.3690418103335795</v>
      </c>
      <c r="V12">
        <f>PRODUCT(INDEX(Overzicht!$B$1:$D$35,MATCH(max_demand!V$1,Overzicht!$B$1:$B$35,0),3),INDEX(Verdeelsleutels_percentage!$A:$AB,MATCH(max_demand!$C12,Verdeelsleutels_percentage!$C:$C,0),MATCH(INDEX(Overzicht!$B$1:$F$35,MATCH(max_demand!V$1,Overzicht!$B:$B,0),5),Verdeelsleutels_percentage!$1:$1,0)))</f>
        <v>0.27574879371291661</v>
      </c>
      <c r="W12">
        <f>PRODUCT(INDEX(Overzicht!$B$1:$D$35,MATCH(max_demand!W$1,Overzicht!$B$1:$B$35,0),3),INDEX(Verdeelsleutels_percentage!$A:$AB,MATCH(max_demand!$C12,Verdeelsleutels_percentage!$C:$C,0),MATCH(INDEX(Overzicht!$B$1:$F$35,MATCH(max_demand!W$1,Overzicht!$B:$B,0),5),Verdeelsleutels_percentage!$1:$1,0)))</f>
        <v>1.4386893585021736</v>
      </c>
      <c r="X12">
        <f>PRODUCT(INDEX(Overzicht!$B$1:$D$35,MATCH(max_demand!X$1,Overzicht!$B$1:$B$35,0),3),INDEX(Verdeelsleutels_percentage!$A:$AB,MATCH(max_demand!$C12,Verdeelsleutels_percentage!$C:$C,0),MATCH(INDEX(Overzicht!$B$1:$F$35,MATCH(max_demand!X$1,Overzicht!$B:$B,0),5),Verdeelsleutels_percentage!$1:$1,0)))</f>
        <v>0.87477481173264582</v>
      </c>
      <c r="Y12">
        <f>PRODUCT(INDEX(Overzicht!$B$1:$D$35,MATCH(max_demand!Y$1,Overzicht!$B$1:$B$35,0),3),INDEX(Verdeelsleutels_percentage!$A:$AB,MATCH(max_demand!$C12,Verdeelsleutels_percentage!$C:$C,0),MATCH(INDEX(Overzicht!$B$1:$F$35,MATCH(max_demand!Y$1,Overzicht!$B:$B,0),5),Verdeelsleutels_percentage!$1:$1,0)))</f>
        <v>1.1410223371731289E-4</v>
      </c>
      <c r="Z12">
        <f>PRODUCT(INDEX(Overzicht!$B$1:$D$35,MATCH(max_demand!Z$1,Overzicht!$B$1:$B$35,0),3),INDEX(Verdeelsleutels_percentage!$A:$AB,MATCH(max_demand!$C12,Verdeelsleutels_percentage!$C:$C,0),MATCH(INDEX(Overzicht!$B$1:$F$35,MATCH(max_demand!Z$1,Overzicht!$B:$B,0),5),Verdeelsleutels_percentage!$1:$1,0)))</f>
        <v>5.0712103874361286E-2</v>
      </c>
      <c r="AA12">
        <f>PRODUCT(INDEX(Overzicht!$B$1:$D$35,MATCH(max_demand!AA$1,Overzicht!$B$1:$B$35,0),3),INDEX(Verdeelsleutels_percentage!$A:$AB,MATCH(max_demand!$C12,Verdeelsleutels_percentage!$C:$C,0),MATCH(INDEX(Overzicht!$B$1:$F$35,MATCH(max_demand!AA$1,Overzicht!$B:$B,0),5),Verdeelsleutels_percentage!$1:$1,0)))</f>
        <v>5.2847350353281766E-2</v>
      </c>
      <c r="AB12">
        <f>PRODUCT(INDEX(Overzicht!$B$1:$D$35,MATCH(max_demand!AB$1,Overzicht!$B$1:$B$35,0),3),INDEX(Verdeelsleutels_percentage!$A:$AB,MATCH(max_demand!$C12,Verdeelsleutels_percentage!$C:$C,0),MATCH(INDEX(Overzicht!$B$1:$F$35,MATCH(max_demand!AB$1,Overzicht!$B:$B,0),5),Verdeelsleutels_percentage!$1:$1,0)))</f>
        <v>0.58723184087830615</v>
      </c>
      <c r="AC12">
        <f>PRODUCT(INDEX(Overzicht!$B$1:$D$35,MATCH(max_demand!AC$1,Overzicht!$B$1:$B$35,0),3),INDEX(Verdeelsleutels_percentage!$A:$AB,MATCH(max_demand!$C12,Verdeelsleutels_percentage!$C:$C,0),MATCH(INDEX(Overzicht!$B$1:$F$35,MATCH(max_demand!AC$1,Overzicht!$B:$B,0),5),Verdeelsleutels_percentage!$1:$1,0)))</f>
        <v>1.0672528341804608</v>
      </c>
      <c r="AD12">
        <f>PRODUCT(INDEX(Overzicht!$B$1:$D$35,MATCH(max_demand!AD$1,Overzicht!$B$1:$B$35,0),3),INDEX(Verdeelsleutels_percentage!$A:$AB,MATCH(max_demand!$C12,Verdeelsleutels_percentage!$C:$C,0),MATCH(INDEX(Overzicht!$B$1:$F$35,MATCH(max_demand!AD$1,Overzicht!$B:$B,0),5),Verdeelsleutels_percentage!$1:$1,0)))</f>
        <v>5.003536110672769E-3</v>
      </c>
      <c r="AE12">
        <f>PRODUCT(INDEX(Overzicht!$B$1:$D$35,MATCH(max_demand!AE$1,Overzicht!$B$1:$B$35,0),3),INDEX(Verdeelsleutels_percentage!$A:$AB,MATCH(max_demand!$C12,Verdeelsleutels_percentage!$C:$C,0),MATCH(INDEX(Overzicht!$B$1:$F$35,MATCH(max_demand!AE$1,Overzicht!$B:$B,0),5),Verdeelsleutels_percentage!$1:$1,0)))</f>
        <v>1.06839559854468</v>
      </c>
      <c r="AF12">
        <f>PRODUCT(INDEX(Overzicht!$B$1:$D$35,MATCH(max_demand!AF$1,Overzicht!$B$1:$B$35,0),3),INDEX(Verdeelsleutels_percentage!$A:$AB,MATCH(max_demand!$C12,Verdeelsleutels_percentage!$C:$C,0),MATCH(INDEX(Overzicht!$B$1:$F$35,MATCH(max_demand!AF$1,Overzicht!$B:$B,0),5),Verdeelsleutels_percentage!$1:$1,0)))</f>
        <v>0.20017935739879456</v>
      </c>
      <c r="AG12">
        <f>PRODUCT(INDEX(Overzicht!$B$1:$D$35,MATCH(max_demand!AG$1,Overzicht!$B$1:$B$35,0),3),INDEX(Verdeelsleutels_percentage!$A:$AB,MATCH(max_demand!$C12,Verdeelsleutels_percentage!$C:$C,0),MATCH(INDEX(Overzicht!$B$1:$F$35,MATCH(max_demand!AG$1,Overzicht!$B:$B,0),5),Verdeelsleutels_percentage!$1:$1,0)))</f>
        <v>1.4386893585021736</v>
      </c>
      <c r="AH12">
        <f>PRODUCT(INDEX(Overzicht!$B$1:$D$35,MATCH(max_demand!AH$1,Overzicht!$B$1:$B$35,0),3),INDEX(Verdeelsleutels_percentage!$A:$AB,MATCH(max_demand!$C12,Verdeelsleutels_percentage!$C:$C,0),MATCH(INDEX(Overzicht!$B$1:$F$35,MATCH(max_demand!AH$1,Overzicht!$B:$B,0),5),Verdeelsleutels_percentage!$1:$1,0)))</f>
        <v>0.46708516726385396</v>
      </c>
      <c r="AI12">
        <f>PRODUCT(INDEX(Overzicht!$B$1:$D$35,MATCH(max_demand!AI$1,Overzicht!$B$1:$B$35,0),3),INDEX(Verdeelsleutels_percentage!$A:$AB,MATCH(max_demand!$C12,Verdeelsleutels_percentage!$C:$C,0),MATCH(INDEX(Overzicht!$B$1:$F$35,MATCH(max_demand!AI$1,Overzicht!$B:$B,0),5),Verdeelsleutels_percentage!$1:$1,0)))</f>
        <v>0.16014348591903563</v>
      </c>
      <c r="AJ12">
        <f>PRODUCT(INDEX(Overzicht!$B$1:$D$35,MATCH(max_demand!AJ$1,Overzicht!$B$1:$B$35,0),3),INDEX(Verdeelsleutels_percentage!$A:$AB,MATCH(max_demand!$C12,Verdeelsleutels_percentage!$C:$C,0),MATCH(INDEX(Overzicht!$B$1:$F$35,MATCH(max_demand!AJ$1,Overzicht!$B:$B,0),5),Verdeelsleutels_percentage!$1:$1,0)))</f>
        <v>0</v>
      </c>
      <c r="AK12">
        <f>PRODUCT(INDEX(Overzicht!$B$1:$D$35,MATCH(max_demand!AK$1,Overzicht!$B$1:$B$35,0),3),INDEX(Verdeelsleutels_percentage!$A:$AB,MATCH(max_demand!$C12,Verdeelsleutels_percentage!$C:$C,0),MATCH(INDEX(Overzicht!$B$1:$F$35,MATCH(max_demand!AK$1,Overzicht!$B:$B,0),5),Verdeelsleutels_percentage!$1:$1,0)))</f>
        <v>8.7280487749131885E-2</v>
      </c>
      <c r="AL12">
        <f>PRODUCT(INDEX(Overzicht!$B$1:$D$35,MATCH(max_demand!AL$1,Overzicht!$B$1:$B$35,0),3),INDEX(Verdeelsleutels_percentage!$A:$AB,MATCH(max_demand!$C12,Verdeelsleutels_percentage!$C:$C,0),MATCH(INDEX(Overzicht!$B$1:$F$35,MATCH(max_demand!AL$1,Overzicht!$B:$B,0),5),Verdeelsleutels_percentage!$1:$1,0)))</f>
        <v>0.23978155975036228</v>
      </c>
      <c r="AM12">
        <f>PRODUCT(INDEX(Overzicht!$B$1:$D$35,MATCH(max_demand!AM$1,Overzicht!$B$1:$B$35,0),3),INDEX(Verdeelsleutels_percentage!$A:$AB,MATCH(max_demand!$C12,Verdeelsleutels_percentage!$C:$C,0),MATCH(INDEX(Overzicht!$B$1:$F$35,MATCH(max_demand!AM$1,Overzicht!$B:$B,0),5),Verdeelsleutels_percentage!$1:$1,0)))</f>
        <v>0.47956311950072456</v>
      </c>
      <c r="AN12">
        <f>PRODUCT(INDEX(Overzicht!$B$1:$D$35,MATCH(max_demand!AN$1,Overzicht!$B$1:$B$35,0),3),INDEX(Verdeelsleutels_percentage!$A:$AB,MATCH(max_demand!$C12,Verdeelsleutels_percentage!$C:$C,0),MATCH(INDEX(Overzicht!$B$1:$F$35,MATCH(max_demand!AN$1,Overzicht!$B:$B,0),5),Verdeelsleutels_percentage!$1:$1,0)))</f>
        <v>0.23978155975036228</v>
      </c>
      <c r="AO12">
        <f>PRODUCT(INDEX(Overzicht!$B$1:$D$35,MATCH(max_demand!AO$1,Overzicht!$B$1:$B$35,0),3),INDEX(Verdeelsleutels_percentage!$A:$AB,MATCH(max_demand!$C12,Verdeelsleutels_percentage!$C:$C,0),MATCH(INDEX(Overzicht!$B$1:$F$35,MATCH(max_demand!AO$1,Overzicht!$B:$B,0),5),Verdeelsleutels_percentage!$1:$1,0)))</f>
        <v>0.83923545912626796</v>
      </c>
    </row>
    <row r="13" spans="1:41">
      <c r="B13" t="s">
        <v>995</v>
      </c>
      <c r="C13" t="s">
        <v>1789</v>
      </c>
      <c r="D13">
        <f t="shared" si="4"/>
        <v>4.3757757701060394</v>
      </c>
      <c r="E13">
        <f t="shared" si="5"/>
        <v>3.9079387726092545</v>
      </c>
      <c r="F13">
        <f t="shared" si="6"/>
        <v>0.79401779742500977</v>
      </c>
      <c r="G13">
        <f t="shared" si="7"/>
        <v>1.6168970074752795</v>
      </c>
      <c r="H13">
        <f>PRODUCT(INDEX(Overzicht!$B$1:$D$35,MATCH(max_demand!H$1,Overzicht!$B$1:$B$35,0),3),INDEX(Verdeelsleutels_percentage!$A:$AB,MATCH(max_demand!$C13,Verdeelsleutels_percentage!$C:$C,0),MATCH(INDEX(Overzicht!$B$1:$F$35,MATCH(max_demand!H$1,Overzicht!$B:$B,0),5),Verdeelsleutels_percentage!$1:$1,0)))</f>
        <v>0.79401779742500977</v>
      </c>
      <c r="I13">
        <f>PRODUCT(INDEX(Overzicht!$B$1:$D$35,MATCH(max_demand!I$1,Overzicht!$B$1:$B$35,0),3),INDEX(Verdeelsleutels_percentage!$A:$AB,MATCH(max_demand!$C13,Verdeelsleutels_percentage!$C:$C,0),MATCH(INDEX(Overzicht!$B$1:$F$35,MATCH(max_demand!I$1,Overzicht!$B:$B,0),5),Verdeelsleutels_percentage!$1:$1,0)))</f>
        <v>8.887748450009969E-2</v>
      </c>
      <c r="J13">
        <f>PRODUCT(INDEX(Overzicht!$B$1:$D$35,MATCH(max_demand!J$1,Overzicht!$B$1:$B$35,0),3),INDEX(Verdeelsleutels_percentage!$A:$AB,MATCH(max_demand!$C13,Verdeelsleutels_percentage!$C:$C,0),MATCH(INDEX(Overzicht!$B$1:$F$35,MATCH(max_demand!J$1,Overzicht!$B:$B,0),5),Verdeelsleutels_percentage!$1:$1,0)))</f>
        <v>0.26618501399390804</v>
      </c>
      <c r="K13">
        <f>PRODUCT(INDEX(Overzicht!$B$1:$D$35,MATCH(max_demand!K$1,Overzicht!$B$1:$B$35,0),3),INDEX(Verdeelsleutels_percentage!$A:$AB,MATCH(max_demand!$C13,Verdeelsleutels_percentage!$C:$C,0),MATCH(INDEX(Overzicht!$B$1:$F$35,MATCH(max_demand!K$1,Overzicht!$B:$B,0),5),Verdeelsleutels_percentage!$1:$1,0)))</f>
        <v>1.8500190235174598E-2</v>
      </c>
      <c r="L13">
        <f>PRODUCT(INDEX(Overzicht!$B$1:$D$35,MATCH(max_demand!L$1,Overzicht!$B$1:$B$35,0),3),INDEX(Verdeelsleutels_percentage!$A:$AB,MATCH(max_demand!$C13,Verdeelsleutels_percentage!$C:$C,0),MATCH(INDEX(Overzicht!$B$1:$F$35,MATCH(max_demand!L$1,Overzicht!$B:$B,0),5),Verdeelsleutels_percentage!$1:$1,0)))</f>
        <v>0.25675208256049897</v>
      </c>
      <c r="M13">
        <f>PRODUCT(INDEX(Overzicht!$B$1:$D$35,MATCH(max_demand!M$1,Overzicht!$B$1:$B$35,0),3),INDEX(Verdeelsleutels_percentage!$A:$AB,MATCH(max_demand!$C13,Verdeelsleutels_percentage!$C:$C,0),MATCH(INDEX(Overzicht!$B$1:$F$35,MATCH(max_demand!M$1,Overzicht!$B:$B,0),5),Verdeelsleutels_percentage!$1:$1,0)))</f>
        <v>1.1938146283046955</v>
      </c>
      <c r="N13">
        <f>PRODUCT(INDEX(Overzicht!$B$1:$D$35,MATCH(max_demand!N$1,Overzicht!$B$1:$B$35,0),3),INDEX(Verdeelsleutels_percentage!$A:$AB,MATCH(max_demand!$C13,Verdeelsleutels_percentage!$C:$C,0),MATCH(INDEX(Overzicht!$B$1:$F$35,MATCH(max_demand!N$1,Overzicht!$B:$B,0),5),Verdeelsleutels_percentage!$1:$1,0)))</f>
        <v>0.29776132757826462</v>
      </c>
      <c r="O13">
        <f>PRODUCT(INDEX(Overzicht!$B$1:$D$35,MATCH(max_demand!O$1,Overzicht!$B$1:$B$35,0),3),INDEX(Verdeelsleutels_percentage!$A:$AB,MATCH(max_demand!$C13,Verdeelsleutels_percentage!$C:$C,0),MATCH(INDEX(Overzicht!$B$1:$F$35,MATCH(max_demand!O$1,Overzicht!$B:$B,0),5),Verdeelsleutels_percentage!$1:$1,0)))</f>
        <v>9.043004139367582E-3</v>
      </c>
      <c r="P13">
        <f>PRODUCT(INDEX(Overzicht!$B$1:$D$35,MATCH(max_demand!P$1,Overzicht!$B$1:$B$35,0),3),INDEX(Verdeelsleutels_percentage!$A:$AB,MATCH(max_demand!$C13,Verdeelsleutels_percentage!$C:$C,0),MATCH(INDEX(Overzicht!$B$1:$F$35,MATCH(max_demand!P$1,Overzicht!$B:$B,0),5),Verdeelsleutels_percentage!$1:$1,0)))</f>
        <v>4.8464618036959117E-3</v>
      </c>
      <c r="Q13">
        <f>PRODUCT(INDEX(Overzicht!$B$1:$D$35,MATCH(max_demand!Q$1,Overzicht!$B$1:$B$35,0),3),INDEX(Verdeelsleutels_percentage!$A:$AB,MATCH(max_demand!$C13,Verdeelsleutels_percentage!$C:$C,0),MATCH(INDEX(Overzicht!$B$1:$F$35,MATCH(max_demand!Q$1,Overzicht!$B:$B,0),5),Verdeelsleutels_percentage!$1:$1,0)))</f>
        <v>0.65790046072357955</v>
      </c>
      <c r="R13">
        <f>PRODUCT(INDEX(Overzicht!$B$1:$D$35,MATCH(max_demand!R$1,Overzicht!$B$1:$B$35,0),3),INDEX(Verdeelsleutels_percentage!$A:$AB,MATCH(max_demand!$C13,Verdeelsleutels_percentage!$C:$C,0),MATCH(INDEX(Overzicht!$B$1:$F$35,MATCH(max_demand!R$1,Overzicht!$B:$B,0),5),Verdeelsleutels_percentage!$1:$1,0)))</f>
        <v>0.13611733670143025</v>
      </c>
      <c r="S13">
        <f>PRODUCT(INDEX(Overzicht!$B$1:$D$35,MATCH(max_demand!S$1,Overzicht!$B$1:$B$35,0),3),INDEX(Verdeelsleutels_percentage!$A:$AB,MATCH(max_demand!$C13,Verdeelsleutels_percentage!$C:$C,0),MATCH(INDEX(Overzicht!$B$1:$F$35,MATCH(max_demand!S$1,Overzicht!$B:$B,0),5),Verdeelsleutels_percentage!$1:$1,0)))</f>
        <v>0.27876830556452914</v>
      </c>
      <c r="T13">
        <f>PRODUCT(INDEX(Overzicht!$B$1:$D$35,MATCH(max_demand!T$1,Overzicht!$B$1:$B$35,0),3),INDEX(Verdeelsleutels_percentage!$A:$AB,MATCH(max_demand!$C13,Verdeelsleutels_percentage!$C:$C,0),MATCH(INDEX(Overzicht!$B$1:$F$35,MATCH(max_demand!T$1,Overzicht!$B:$B,0),5),Verdeelsleutels_percentage!$1:$1,0)))</f>
        <v>0.40230235069533826</v>
      </c>
      <c r="U13">
        <f>PRODUCT(INDEX(Overzicht!$B$1:$D$35,MATCH(max_demand!U$1,Overzicht!$B$1:$B$35,0),3),INDEX(Verdeelsleutels_percentage!$A:$AB,MATCH(max_demand!$C13,Verdeelsleutels_percentage!$C:$C,0),MATCH(INDEX(Overzicht!$B$1:$F$35,MATCH(max_demand!U$1,Overzicht!$B:$B,0),5),Verdeelsleutels_percentage!$1:$1,0)))</f>
        <v>1.4942658740112567</v>
      </c>
      <c r="V13">
        <f>PRODUCT(INDEX(Overzicht!$B$1:$D$35,MATCH(max_demand!V$1,Overzicht!$B$1:$B$35,0),3),INDEX(Verdeelsleutels_percentage!$A:$AB,MATCH(max_demand!$C13,Verdeelsleutels_percentage!$C:$C,0),MATCH(INDEX(Overzicht!$B$1:$F$35,MATCH(max_demand!V$1,Overzicht!$B:$B,0),5),Verdeelsleutels_percentage!$1:$1,0)))</f>
        <v>0.17392770800738308</v>
      </c>
      <c r="W13">
        <f>PRODUCT(INDEX(Overzicht!$B$1:$D$35,MATCH(max_demand!W$1,Overzicht!$B$1:$B$35,0),3),INDEX(Verdeelsleutels_percentage!$A:$AB,MATCH(max_demand!$C13,Verdeelsleutels_percentage!$C:$C,0),MATCH(INDEX(Overzicht!$B$1:$F$35,MATCH(max_demand!W$1,Overzicht!$B:$B,0),5),Verdeelsleutels_percentage!$1:$1,0)))</f>
        <v>0.90744891134286831</v>
      </c>
      <c r="X13">
        <f>PRODUCT(INDEX(Overzicht!$B$1:$D$35,MATCH(max_demand!X$1,Overzicht!$B$1:$B$35,0),3),INDEX(Verdeelsleutels_percentage!$A:$AB,MATCH(max_demand!$C13,Verdeelsleutels_percentage!$C:$C,0),MATCH(INDEX(Overzicht!$B$1:$F$35,MATCH(max_demand!X$1,Overzicht!$B:$B,0),5),Verdeelsleutels_percentage!$1:$1,0)))</f>
        <v>0.17122864594016468</v>
      </c>
      <c r="Y13">
        <f>PRODUCT(INDEX(Overzicht!$B$1:$D$35,MATCH(max_demand!Y$1,Overzicht!$B$1:$B$35,0),3),INDEX(Verdeelsleutels_percentage!$A:$AB,MATCH(max_demand!$C13,Verdeelsleutels_percentage!$C:$C,0),MATCH(INDEX(Overzicht!$B$1:$F$35,MATCH(max_demand!Y$1,Overzicht!$B:$B,0),5),Verdeelsleutels_percentage!$1:$1,0)))</f>
        <v>3.0804693610074058E-5</v>
      </c>
      <c r="Z13">
        <f>PRODUCT(INDEX(Overzicht!$B$1:$D$35,MATCH(max_demand!Z$1,Overzicht!$B$1:$B$35,0),3),INDEX(Verdeelsleutels_percentage!$A:$AB,MATCH(max_demand!$C13,Verdeelsleutels_percentage!$C:$C,0),MATCH(INDEX(Overzicht!$B$1:$F$35,MATCH(max_demand!Z$1,Overzicht!$B:$B,0),5),Verdeelsleutels_percentage!$1:$1,0)))</f>
        <v>1.3690974937810694E-2</v>
      </c>
      <c r="AA13">
        <f>PRODUCT(INDEX(Overzicht!$B$1:$D$35,MATCH(max_demand!AA$1,Overzicht!$B$1:$B$35,0),3),INDEX(Verdeelsleutels_percentage!$A:$AB,MATCH(max_demand!$C13,Verdeelsleutels_percentage!$C:$C,0),MATCH(INDEX(Overzicht!$B$1:$F$35,MATCH(max_demand!AA$1,Overzicht!$B:$B,0),5),Verdeelsleutels_percentage!$1:$1,0)))</f>
        <v>1.4267437040455355E-2</v>
      </c>
      <c r="AB13">
        <f>PRODUCT(INDEX(Overzicht!$B$1:$D$35,MATCH(max_demand!AB$1,Overzicht!$B$1:$B$35,0),3),INDEX(Verdeelsleutels_percentage!$A:$AB,MATCH(max_demand!$C13,Verdeelsleutels_percentage!$C:$C,0),MATCH(INDEX(Overzicht!$B$1:$F$35,MATCH(max_demand!AB$1,Overzicht!$B:$B,0),5),Verdeelsleutels_percentage!$1:$1,0)))</f>
        <v>0.27230482076870877</v>
      </c>
      <c r="AC13">
        <f>PRODUCT(INDEX(Overzicht!$B$1:$D$35,MATCH(max_demand!AC$1,Overzicht!$B$1:$B$35,0),3),INDEX(Verdeelsleutels_percentage!$A:$AB,MATCH(max_demand!$C13,Verdeelsleutels_percentage!$C:$C,0),MATCH(INDEX(Overzicht!$B$1:$F$35,MATCH(max_demand!AC$1,Overzicht!$B:$B,0),5),Verdeelsleutels_percentage!$1:$1,0)))</f>
        <v>0.27513326161634072</v>
      </c>
      <c r="AD13">
        <f>PRODUCT(INDEX(Overzicht!$B$1:$D$35,MATCH(max_demand!AD$1,Overzicht!$B$1:$B$35,0),3),INDEX(Verdeelsleutels_percentage!$A:$AB,MATCH(max_demand!$C13,Verdeelsleutels_percentage!$C:$C,0),MATCH(INDEX(Overzicht!$B$1:$F$35,MATCH(max_demand!AD$1,Overzicht!$B:$B,0),5),Verdeelsleutels_percentage!$1:$1,0)))</f>
        <v>4.4583530587554571E-4</v>
      </c>
      <c r="AE13">
        <f>PRODUCT(INDEX(Overzicht!$B$1:$D$35,MATCH(max_demand!AE$1,Overzicht!$B$1:$B$35,0),3),INDEX(Verdeelsleutels_percentage!$A:$AB,MATCH(max_demand!$C13,Verdeelsleutels_percentage!$C:$C,0),MATCH(INDEX(Overzicht!$B$1:$F$35,MATCH(max_demand!AE$1,Overzicht!$B:$B,0),5),Verdeelsleutels_percentage!$1:$1,0)))</f>
        <v>0.64680761380779128</v>
      </c>
      <c r="AF13">
        <f>PRODUCT(INDEX(Overzicht!$B$1:$D$35,MATCH(max_demand!AF$1,Overzicht!$B$1:$B$35,0),3),INDEX(Verdeelsleutels_percentage!$A:$AB,MATCH(max_demand!$C13,Verdeelsleutels_percentage!$C:$C,0),MATCH(INDEX(Overzicht!$B$1:$F$35,MATCH(max_demand!AF$1,Overzicht!$B:$B,0),5),Verdeelsleutels_percentage!$1:$1,0)))</f>
        <v>5.404332212293695E-2</v>
      </c>
      <c r="AG13">
        <f>PRODUCT(INDEX(Overzicht!$B$1:$D$35,MATCH(max_demand!AG$1,Overzicht!$B$1:$B$35,0),3),INDEX(Verdeelsleutels_percentage!$A:$AB,MATCH(max_demand!$C13,Verdeelsleutels_percentage!$C:$C,0),MATCH(INDEX(Overzicht!$B$1:$F$35,MATCH(max_demand!AG$1,Overzicht!$B:$B,0),5),Verdeelsleutels_percentage!$1:$1,0)))</f>
        <v>0.90744891134286831</v>
      </c>
      <c r="AH13">
        <f>PRODUCT(INDEX(Overzicht!$B$1:$D$35,MATCH(max_demand!AH$1,Overzicht!$B$1:$B$35,0),3),INDEX(Verdeelsleutels_percentage!$A:$AB,MATCH(max_demand!$C13,Verdeelsleutels_percentage!$C:$C,0),MATCH(INDEX(Overzicht!$B$1:$F$35,MATCH(max_demand!AH$1,Overzicht!$B:$B,0),5),Verdeelsleutels_percentage!$1:$1,0)))</f>
        <v>0.12610108495351954</v>
      </c>
      <c r="AI13">
        <f>PRODUCT(INDEX(Overzicht!$B$1:$D$35,MATCH(max_demand!AI$1,Overzicht!$B$1:$B$35,0),3),INDEX(Verdeelsleutels_percentage!$A:$AB,MATCH(max_demand!$C13,Verdeelsleutels_percentage!$C:$C,0),MATCH(INDEX(Overzicht!$B$1:$F$35,MATCH(max_demand!AI$1,Overzicht!$B:$B,0),5),Verdeelsleutels_percentage!$1:$1,0)))</f>
        <v>4.3234657698349561E-2</v>
      </c>
      <c r="AJ13">
        <f>PRODUCT(INDEX(Overzicht!$B$1:$D$35,MATCH(max_demand!AJ$1,Overzicht!$B$1:$B$35,0),3),INDEX(Verdeelsleutels_percentage!$A:$AB,MATCH(max_demand!$C13,Verdeelsleutels_percentage!$C:$C,0),MATCH(INDEX(Overzicht!$B$1:$F$35,MATCH(max_demand!AJ$1,Overzicht!$B:$B,0),5),Verdeelsleutels_percentage!$1:$1,0)))</f>
        <v>0</v>
      </c>
      <c r="AK13">
        <f>PRODUCT(INDEX(Overzicht!$B$1:$D$35,MATCH(max_demand!AK$1,Overzicht!$B$1:$B$35,0),3),INDEX(Verdeelsleutels_percentage!$A:$AB,MATCH(max_demand!$C13,Verdeelsleutels_percentage!$C:$C,0),MATCH(INDEX(Overzicht!$B$1:$F$35,MATCH(max_demand!AK$1,Overzicht!$B:$B,0),5),Verdeelsleutels_percentage!$1:$1,0)))</f>
        <v>5.5051900621467358E-2</v>
      </c>
      <c r="AL13">
        <f>PRODUCT(INDEX(Overzicht!$B$1:$D$35,MATCH(max_demand!AL$1,Overzicht!$B$1:$B$35,0),3),INDEX(Verdeelsleutels_percentage!$A:$AB,MATCH(max_demand!$C13,Verdeelsleutels_percentage!$C:$C,0),MATCH(INDEX(Overzicht!$B$1:$F$35,MATCH(max_demand!AL$1,Overzicht!$B:$B,0),5),Verdeelsleutels_percentage!$1:$1,0)))</f>
        <v>0.15124148522381139</v>
      </c>
      <c r="AM13">
        <f>PRODUCT(INDEX(Overzicht!$B$1:$D$35,MATCH(max_demand!AM$1,Overzicht!$B$1:$B$35,0),3),INDEX(Verdeelsleutels_percentage!$A:$AB,MATCH(max_demand!$C13,Verdeelsleutels_percentage!$C:$C,0),MATCH(INDEX(Overzicht!$B$1:$F$35,MATCH(max_demand!AM$1,Overzicht!$B:$B,0),5),Verdeelsleutels_percentage!$1:$1,0)))</f>
        <v>0.30248297044762279</v>
      </c>
      <c r="AN13">
        <f>PRODUCT(INDEX(Overzicht!$B$1:$D$35,MATCH(max_demand!AN$1,Overzicht!$B$1:$B$35,0),3),INDEX(Verdeelsleutels_percentage!$A:$AB,MATCH(max_demand!$C13,Verdeelsleutels_percentage!$C:$C,0),MATCH(INDEX(Overzicht!$B$1:$F$35,MATCH(max_demand!AN$1,Overzicht!$B:$B,0),5),Verdeelsleutels_percentage!$1:$1,0)))</f>
        <v>0.15124148522381139</v>
      </c>
      <c r="AO13">
        <f>PRODUCT(INDEX(Overzicht!$B$1:$D$35,MATCH(max_demand!AO$1,Overzicht!$B$1:$B$35,0),3),INDEX(Verdeelsleutels_percentage!$A:$AB,MATCH(max_demand!$C13,Verdeelsleutels_percentage!$C:$C,0),MATCH(INDEX(Overzicht!$B$1:$F$35,MATCH(max_demand!AO$1,Overzicht!$B:$B,0),5),Verdeelsleutels_percentage!$1:$1,0)))</f>
        <v>0.52934519828333992</v>
      </c>
    </row>
    <row r="14" spans="1:41">
      <c r="B14" t="s">
        <v>1003</v>
      </c>
      <c r="C14" t="s">
        <v>1788</v>
      </c>
      <c r="D14">
        <f t="shared" si="4"/>
        <v>10.826796072339818</v>
      </c>
      <c r="E14">
        <f t="shared" si="5"/>
        <v>7.9819234864100368</v>
      </c>
      <c r="F14">
        <f t="shared" si="6"/>
        <v>1.7335948920282722</v>
      </c>
      <c r="G14">
        <f t="shared" si="7"/>
        <v>3.5302034818176407</v>
      </c>
      <c r="H14">
        <f>PRODUCT(INDEX(Overzicht!$B$1:$D$35,MATCH(max_demand!H$1,Overzicht!$B$1:$B$35,0),3),INDEX(Verdeelsleutels_percentage!$A:$AB,MATCH(max_demand!$C14,Verdeelsleutels_percentage!$C:$C,0),MATCH(INDEX(Overzicht!$B$1:$F$35,MATCH(max_demand!H$1,Overzicht!$B:$B,0),5),Verdeelsleutels_percentage!$1:$1,0)))</f>
        <v>1.7335948920282722</v>
      </c>
      <c r="I14">
        <f>PRODUCT(INDEX(Overzicht!$B$1:$D$35,MATCH(max_demand!I$1,Overzicht!$B$1:$B$35,0),3),INDEX(Verdeelsleutels_percentage!$A:$AB,MATCH(max_demand!$C14,Verdeelsleutels_percentage!$C:$C,0),MATCH(INDEX(Overzicht!$B$1:$F$35,MATCH(max_demand!I$1,Overzicht!$B:$B,0),5),Verdeelsleutels_percentage!$1:$1,0)))</f>
        <v>0.46888972866232487</v>
      </c>
      <c r="J14">
        <f>PRODUCT(INDEX(Overzicht!$B$1:$D$35,MATCH(max_demand!J$1,Overzicht!$B$1:$B$35,0),3),INDEX(Verdeelsleutels_percentage!$A:$AB,MATCH(max_demand!$C14,Verdeelsleutels_percentage!$C:$C,0),MATCH(INDEX(Overzicht!$B$1:$F$35,MATCH(max_demand!J$1,Overzicht!$B:$B,0),5),Verdeelsleutels_percentage!$1:$1,0)))</f>
        <v>0.58116704951804932</v>
      </c>
      <c r="K14">
        <f>PRODUCT(INDEX(Overzicht!$B$1:$D$35,MATCH(max_demand!K$1,Overzicht!$B$1:$B$35,0),3),INDEX(Verdeelsleutels_percentage!$A:$AB,MATCH(max_demand!$C14,Verdeelsleutels_percentage!$C:$C,0),MATCH(INDEX(Overzicht!$B$1:$F$35,MATCH(max_demand!K$1,Overzicht!$B:$B,0),5),Verdeelsleutels_percentage!$1:$1,0)))</f>
        <v>9.7601200443096239E-2</v>
      </c>
      <c r="L14">
        <f>PRODUCT(INDEX(Overzicht!$B$1:$D$35,MATCH(max_demand!L$1,Overzicht!$B$1:$B$35,0),3),INDEX(Verdeelsleutels_percentage!$A:$AB,MATCH(max_demand!$C14,Verdeelsleutels_percentage!$C:$C,0),MATCH(INDEX(Overzicht!$B$1:$F$35,MATCH(max_demand!L$1,Overzicht!$B:$B,0),5),Verdeelsleutels_percentage!$1:$1,0)))</f>
        <v>0.56057194220075357</v>
      </c>
      <c r="M14">
        <f>PRODUCT(INDEX(Overzicht!$B$1:$D$35,MATCH(max_demand!M$1,Overzicht!$B$1:$B$35,0),3),INDEX(Verdeelsleutels_percentage!$A:$AB,MATCH(max_demand!$C14,Verdeelsleutels_percentage!$C:$C,0),MATCH(INDEX(Overzicht!$B$1:$F$35,MATCH(max_demand!M$1,Overzicht!$B:$B,0),5),Verdeelsleutels_percentage!$1:$1,0)))</f>
        <v>1.1527420676149462</v>
      </c>
      <c r="N14">
        <f>PRODUCT(INDEX(Overzicht!$B$1:$D$35,MATCH(max_demand!N$1,Overzicht!$B$1:$B$35,0),3),INDEX(Verdeelsleutels_percentage!$A:$AB,MATCH(max_demand!$C14,Verdeelsleutels_percentage!$C:$C,0),MATCH(INDEX(Overzicht!$B$1:$F$35,MATCH(max_demand!N$1,Overzicht!$B:$B,0),5),Verdeelsleutels_percentage!$1:$1,0)))</f>
        <v>0.22492763258222137</v>
      </c>
      <c r="O14">
        <f>PRODUCT(INDEX(Overzicht!$B$1:$D$35,MATCH(max_demand!O$1,Overzicht!$B$1:$B$35,0),3),INDEX(Verdeelsleutels_percentage!$A:$AB,MATCH(max_demand!$C14,Verdeelsleutels_percentage!$C:$C,0),MATCH(INDEX(Overzicht!$B$1:$F$35,MATCH(max_demand!O$1,Overzicht!$B:$B,0),5),Verdeelsleutels_percentage!$1:$1,0)))</f>
        <v>0.14076742951133597</v>
      </c>
      <c r="P14">
        <f>PRODUCT(INDEX(Overzicht!$B$1:$D$35,MATCH(max_demand!P$1,Overzicht!$B$1:$B$35,0),3),INDEX(Verdeelsleutels_percentage!$A:$AB,MATCH(max_demand!$C14,Verdeelsleutels_percentage!$C:$C,0),MATCH(INDEX(Overzicht!$B$1:$F$35,MATCH(max_demand!P$1,Overzicht!$B:$B,0),5),Verdeelsleutels_percentage!$1:$1,0)))</f>
        <v>0.59003082955659425</v>
      </c>
      <c r="Q14">
        <f>PRODUCT(INDEX(Overzicht!$B$1:$D$35,MATCH(max_demand!Q$1,Overzicht!$B$1:$B$35,0),3),INDEX(Verdeelsleutels_percentage!$A:$AB,MATCH(max_demand!$C14,Verdeelsleutels_percentage!$C:$C,0),MATCH(INDEX(Overzicht!$B$1:$F$35,MATCH(max_demand!Q$1,Overzicht!$B:$B,0),5),Verdeelsleutels_percentage!$1:$1,0)))</f>
        <v>1.4364071962519969</v>
      </c>
      <c r="R14">
        <f>PRODUCT(INDEX(Overzicht!$B$1:$D$35,MATCH(max_demand!R$1,Overzicht!$B$1:$B$35,0),3),INDEX(Verdeelsleutels_percentage!$A:$AB,MATCH(max_demand!$C14,Verdeelsleutels_percentage!$C:$C,0),MATCH(INDEX(Overzicht!$B$1:$F$35,MATCH(max_demand!R$1,Overzicht!$B:$B,0),5),Verdeelsleutels_percentage!$1:$1,0)))</f>
        <v>0.29718769577627524</v>
      </c>
      <c r="S14">
        <f>PRODUCT(INDEX(Overzicht!$B$1:$D$35,MATCH(max_demand!S$1,Overzicht!$B$1:$B$35,0),3),INDEX(Verdeelsleutels_percentage!$A:$AB,MATCH(max_demand!$C14,Verdeelsleutels_percentage!$C:$C,0),MATCH(INDEX(Overzicht!$B$1:$F$35,MATCH(max_demand!S$1,Overzicht!$B:$B,0),5),Verdeelsleutels_percentage!$1:$1,0)))</f>
        <v>0.60864040094981164</v>
      </c>
      <c r="T14">
        <f>PRODUCT(INDEX(Overzicht!$B$1:$D$35,MATCH(max_demand!T$1,Overzicht!$B$1:$B$35,0),3),INDEX(Verdeelsleutels_percentage!$A:$AB,MATCH(max_demand!$C14,Verdeelsleutels_percentage!$C:$C,0),MATCH(INDEX(Overzicht!$B$1:$F$35,MATCH(max_demand!T$1,Overzicht!$B:$B,0),5),Verdeelsleutels_percentage!$1:$1,0)))</f>
        <v>0.87835474529432445</v>
      </c>
      <c r="U14">
        <f>PRODUCT(INDEX(Overzicht!$B$1:$D$35,MATCH(max_demand!U$1,Overzicht!$B$1:$B$35,0),3),INDEX(Verdeelsleutels_percentage!$A:$AB,MATCH(max_demand!$C14,Verdeelsleutels_percentage!$C:$C,0),MATCH(INDEX(Overzicht!$B$1:$F$35,MATCH(max_demand!U$1,Overzicht!$B:$B,0),5),Verdeelsleutels_percentage!$1:$1,0)))</f>
        <v>3.2624604825217771</v>
      </c>
      <c r="V14">
        <f>PRODUCT(INDEX(Overzicht!$B$1:$D$35,MATCH(max_demand!V$1,Overzicht!$B$1:$B$35,0),3),INDEX(Verdeelsleutels_percentage!$A:$AB,MATCH(max_demand!$C14,Verdeelsleutels_percentage!$C:$C,0),MATCH(INDEX(Overzicht!$B$1:$F$35,MATCH(max_demand!V$1,Overzicht!$B:$B,0),5),Verdeelsleutels_percentage!$1:$1,0)))</f>
        <v>0.37973983349190721</v>
      </c>
      <c r="W14">
        <f>PRODUCT(INDEX(Overzicht!$B$1:$D$35,MATCH(max_demand!W$1,Overzicht!$B$1:$B$35,0),3),INDEX(Verdeelsleutels_percentage!$A:$AB,MATCH(max_demand!$C14,Verdeelsleutels_percentage!$C:$C,0),MATCH(INDEX(Overzicht!$B$1:$F$35,MATCH(max_demand!W$1,Overzicht!$B:$B,0),5),Verdeelsleutels_percentage!$1:$1,0)))</f>
        <v>1.9812513051751681</v>
      </c>
      <c r="X14">
        <f>PRODUCT(INDEX(Overzicht!$B$1:$D$35,MATCH(max_demand!X$1,Overzicht!$B$1:$B$35,0),3),INDEX(Verdeelsleutels_percentage!$A:$AB,MATCH(max_demand!$C14,Verdeelsleutels_percentage!$C:$C,0),MATCH(INDEX(Overzicht!$B$1:$F$35,MATCH(max_demand!X$1,Overzicht!$B:$B,0),5),Verdeelsleutels_percentage!$1:$1,0)))</f>
        <v>0.12151317138922263</v>
      </c>
      <c r="Y14">
        <f>PRODUCT(INDEX(Overzicht!$B$1:$D$35,MATCH(max_demand!Y$1,Overzicht!$B$1:$B$35,0),3),INDEX(Verdeelsleutels_percentage!$A:$AB,MATCH(max_demand!$C14,Verdeelsleutels_percentage!$C:$C,0),MATCH(INDEX(Overzicht!$B$1:$F$35,MATCH(max_demand!Y$1,Overzicht!$B:$B,0),5),Verdeelsleutels_percentage!$1:$1,0)))</f>
        <v>6.0012797827857139E-5</v>
      </c>
      <c r="Z14">
        <f>PRODUCT(INDEX(Overzicht!$B$1:$D$35,MATCH(max_demand!Z$1,Overzicht!$B$1:$B$35,0),3),INDEX(Verdeelsleutels_percentage!$A:$AB,MATCH(max_demand!$C14,Verdeelsleutels_percentage!$C:$C,0),MATCH(INDEX(Overzicht!$B$1:$F$35,MATCH(max_demand!Z$1,Overzicht!$B:$B,0),5),Verdeelsleutels_percentage!$1:$1,0)))</f>
        <v>2.667235459015873E-2</v>
      </c>
      <c r="AA14">
        <f>PRODUCT(INDEX(Overzicht!$B$1:$D$35,MATCH(max_demand!AA$1,Overzicht!$B$1:$B$35,0),3),INDEX(Verdeelsleutels_percentage!$A:$AB,MATCH(max_demand!$C14,Verdeelsleutels_percentage!$C:$C,0),MATCH(INDEX(Overzicht!$B$1:$F$35,MATCH(max_demand!AA$1,Overzicht!$B:$B,0),5),Verdeelsleutels_percentage!$1:$1,0)))</f>
        <v>2.7795401099218044E-2</v>
      </c>
      <c r="AB14">
        <f>PRODUCT(INDEX(Overzicht!$B$1:$D$35,MATCH(max_demand!AB$1,Overzicht!$B$1:$B$35,0),3),INDEX(Verdeelsleutels_percentage!$A:$AB,MATCH(max_demand!$C14,Verdeelsleutels_percentage!$C:$C,0),MATCH(INDEX(Overzicht!$B$1:$F$35,MATCH(max_demand!AB$1,Overzicht!$B:$B,0),5),Verdeelsleutels_percentage!$1:$1,0)))</f>
        <v>0.61474080983320833</v>
      </c>
      <c r="AC14">
        <f>PRODUCT(INDEX(Overzicht!$B$1:$D$35,MATCH(max_demand!AC$1,Overzicht!$B$1:$B$35,0),3),INDEX(Verdeelsleutels_percentage!$A:$AB,MATCH(max_demand!$C14,Verdeelsleutels_percentage!$C:$C,0),MATCH(INDEX(Overzicht!$B$1:$F$35,MATCH(max_demand!AC$1,Overzicht!$B:$B,0),5),Verdeelsleutels_percentage!$1:$1,0)))</f>
        <v>0.37264789524524489</v>
      </c>
      <c r="AD14">
        <f>PRODUCT(INDEX(Overzicht!$B$1:$D$35,MATCH(max_demand!AD$1,Overzicht!$B$1:$B$35,0),3),INDEX(Verdeelsleutels_percentage!$A:$AB,MATCH(max_demand!$C14,Verdeelsleutels_percentage!$C:$C,0),MATCH(INDEX(Overzicht!$B$1:$F$35,MATCH(max_demand!AD$1,Overzicht!$B:$B,0),5),Verdeelsleutels_percentage!$1:$1,0)))</f>
        <v>3.6429146283730469E-3</v>
      </c>
      <c r="AE14">
        <f>PRODUCT(INDEX(Overzicht!$B$1:$D$35,MATCH(max_demand!AE$1,Overzicht!$B$1:$B$35,0),3),INDEX(Verdeelsleutels_percentage!$A:$AB,MATCH(max_demand!$C14,Verdeelsleutels_percentage!$C:$C,0),MATCH(INDEX(Overzicht!$B$1:$F$35,MATCH(max_demand!AE$1,Overzicht!$B:$B,0),5),Verdeelsleutels_percentage!$1:$1,0)))</f>
        <v>2.2979190700150856</v>
      </c>
      <c r="AF14">
        <f>PRODUCT(INDEX(Overzicht!$B$1:$D$35,MATCH(max_demand!AF$1,Overzicht!$B$1:$B$35,0),3),INDEX(Verdeelsleutels_percentage!$A:$AB,MATCH(max_demand!$C14,Verdeelsleutels_percentage!$C:$C,0),MATCH(INDEX(Overzicht!$B$1:$F$35,MATCH(max_demand!AF$1,Overzicht!$B:$B,0),5),Verdeelsleutels_percentage!$1:$1,0)))</f>
        <v>0.10528561022431077</v>
      </c>
      <c r="AG14">
        <f>PRODUCT(INDEX(Overzicht!$B$1:$D$35,MATCH(max_demand!AG$1,Overzicht!$B$1:$B$35,0),3),INDEX(Verdeelsleutels_percentage!$A:$AB,MATCH(max_demand!$C14,Verdeelsleutels_percentage!$C:$C,0),MATCH(INDEX(Overzicht!$B$1:$F$35,MATCH(max_demand!AG$1,Overzicht!$B:$B,0),5),Verdeelsleutels_percentage!$1:$1,0)))</f>
        <v>1.9812513051751681</v>
      </c>
      <c r="AH14">
        <f>PRODUCT(INDEX(Overzicht!$B$1:$D$35,MATCH(max_demand!AH$1,Overzicht!$B$1:$B$35,0),3),INDEX(Verdeelsleutels_percentage!$A:$AB,MATCH(max_demand!$C14,Verdeelsleutels_percentage!$C:$C,0),MATCH(INDEX(Overzicht!$B$1:$F$35,MATCH(max_demand!AH$1,Overzicht!$B:$B,0),5),Verdeelsleutels_percentage!$1:$1,0)))</f>
        <v>0.24566642385672513</v>
      </c>
      <c r="AI14">
        <f>PRODUCT(INDEX(Overzicht!$B$1:$D$35,MATCH(max_demand!AI$1,Overzicht!$B$1:$B$35,0),3),INDEX(Verdeelsleutels_percentage!$A:$AB,MATCH(max_demand!$C14,Verdeelsleutels_percentage!$C:$C,0),MATCH(INDEX(Overzicht!$B$1:$F$35,MATCH(max_demand!AI$1,Overzicht!$B:$B,0),5),Verdeelsleutels_percentage!$1:$1,0)))</f>
        <v>8.4228488179448613E-2</v>
      </c>
      <c r="AJ14">
        <f>PRODUCT(INDEX(Overzicht!$B$1:$D$35,MATCH(max_demand!AJ$1,Overzicht!$B$1:$B$35,0),3),INDEX(Verdeelsleutels_percentage!$A:$AB,MATCH(max_demand!$C14,Verdeelsleutels_percentage!$C:$C,0),MATCH(INDEX(Overzicht!$B$1:$F$35,MATCH(max_demand!AJ$1,Overzicht!$B:$B,0),5),Verdeelsleutels_percentage!$1:$1,0)))</f>
        <v>1.2000000000000002</v>
      </c>
      <c r="AK14">
        <f>PRODUCT(INDEX(Overzicht!$B$1:$D$35,MATCH(max_demand!AK$1,Overzicht!$B$1:$B$35,0),3),INDEX(Verdeelsleutels_percentage!$A:$AB,MATCH(max_demand!$C14,Verdeelsleutels_percentage!$C:$C,0),MATCH(INDEX(Overzicht!$B$1:$F$35,MATCH(max_demand!AK$1,Overzicht!$B:$B,0),5),Verdeelsleutels_percentage!$1:$1,0)))</f>
        <v>0.12019591251396022</v>
      </c>
      <c r="AL14">
        <f>PRODUCT(INDEX(Overzicht!$B$1:$D$35,MATCH(max_demand!AL$1,Overzicht!$B$1:$B$35,0),3),INDEX(Verdeelsleutels_percentage!$A:$AB,MATCH(max_demand!$C14,Verdeelsleutels_percentage!$C:$C,0),MATCH(INDEX(Overzicht!$B$1:$F$35,MATCH(max_demand!AL$1,Overzicht!$B:$B,0),5),Verdeelsleutels_percentage!$1:$1,0)))</f>
        <v>0.33020855086252804</v>
      </c>
      <c r="AM14">
        <f>PRODUCT(INDEX(Overzicht!$B$1:$D$35,MATCH(max_demand!AM$1,Overzicht!$B$1:$B$35,0),3),INDEX(Verdeelsleutels_percentage!$A:$AB,MATCH(max_demand!$C14,Verdeelsleutels_percentage!$C:$C,0),MATCH(INDEX(Overzicht!$B$1:$F$35,MATCH(max_demand!AM$1,Overzicht!$B:$B,0),5),Verdeelsleutels_percentage!$1:$1,0)))</f>
        <v>0.66041710172505608</v>
      </c>
      <c r="AN14">
        <f>PRODUCT(INDEX(Overzicht!$B$1:$D$35,MATCH(max_demand!AN$1,Overzicht!$B$1:$B$35,0),3),INDEX(Verdeelsleutels_percentage!$A:$AB,MATCH(max_demand!$C14,Verdeelsleutels_percentage!$C:$C,0),MATCH(INDEX(Overzicht!$B$1:$F$35,MATCH(max_demand!AN$1,Overzicht!$B:$B,0),5),Verdeelsleutels_percentage!$1:$1,0)))</f>
        <v>0.33020855086252804</v>
      </c>
      <c r="AO14">
        <f>PRODUCT(INDEX(Overzicht!$B$1:$D$35,MATCH(max_demand!AO$1,Overzicht!$B$1:$B$35,0),3),INDEX(Verdeelsleutels_percentage!$A:$AB,MATCH(max_demand!$C14,Verdeelsleutels_percentage!$C:$C,0),MATCH(INDEX(Overzicht!$B$1:$F$35,MATCH(max_demand!AO$1,Overzicht!$B:$B,0),5),Verdeelsleutels_percentage!$1:$1,0)))</f>
        <v>1.1557299280188482</v>
      </c>
    </row>
    <row r="15" spans="1:41">
      <c r="B15" t="s">
        <v>973</v>
      </c>
      <c r="C15" t="s">
        <v>1787</v>
      </c>
      <c r="D15">
        <f t="shared" si="4"/>
        <v>11.79296994015689</v>
      </c>
      <c r="E15">
        <f t="shared" si="5"/>
        <v>10.173366216779023</v>
      </c>
      <c r="F15">
        <f t="shared" si="6"/>
        <v>2.253548383960966</v>
      </c>
      <c r="G15">
        <f t="shared" si="7"/>
        <v>4.5890100323240794</v>
      </c>
      <c r="H15">
        <f>PRODUCT(INDEX(Overzicht!$B$1:$D$35,MATCH(max_demand!H$1,Overzicht!$B$1:$B$35,0),3),INDEX(Verdeelsleutels_percentage!$A:$AB,MATCH(max_demand!$C15,Verdeelsleutels_percentage!$C:$C,0),MATCH(INDEX(Overzicht!$B$1:$F$35,MATCH(max_demand!H$1,Overzicht!$B:$B,0),5),Verdeelsleutels_percentage!$1:$1,0)))</f>
        <v>2.253548383960966</v>
      </c>
      <c r="I15">
        <f>PRODUCT(INDEX(Overzicht!$B$1:$D$35,MATCH(max_demand!I$1,Overzicht!$B$1:$B$35,0),3),INDEX(Verdeelsleutels_percentage!$A:$AB,MATCH(max_demand!$C15,Verdeelsleutels_percentage!$C:$C,0),MATCH(INDEX(Overzicht!$B$1:$F$35,MATCH(max_demand!I$1,Overzicht!$B:$B,0),5),Verdeelsleutels_percentage!$1:$1,0)))</f>
        <v>0.367065474432198</v>
      </c>
      <c r="J15">
        <f>PRODUCT(INDEX(Overzicht!$B$1:$D$35,MATCH(max_demand!J$1,Overzicht!$B$1:$B$35,0),3),INDEX(Verdeelsleutels_percentage!$A:$AB,MATCH(max_demand!$C15,Verdeelsleutels_percentage!$C:$C,0),MATCH(INDEX(Overzicht!$B$1:$F$35,MATCH(max_demand!J$1,Overzicht!$B:$B,0),5),Verdeelsleutels_percentage!$1:$1,0)))</f>
        <v>0.75547526776596197</v>
      </c>
      <c r="K15">
        <f>PRODUCT(INDEX(Overzicht!$B$1:$D$35,MATCH(max_demand!K$1,Overzicht!$B$1:$B$35,0),3),INDEX(Verdeelsleutels_percentage!$A:$AB,MATCH(max_demand!$C15,Verdeelsleutels_percentage!$C:$C,0),MATCH(INDEX(Overzicht!$B$1:$F$35,MATCH(max_demand!K$1,Overzicht!$B:$B,0),5),Verdeelsleutels_percentage!$1:$1,0)))</f>
        <v>7.6406090293348286E-2</v>
      </c>
      <c r="L15">
        <f>PRODUCT(INDEX(Overzicht!$B$1:$D$35,MATCH(max_demand!L$1,Overzicht!$B$1:$B$35,0),3),INDEX(Verdeelsleutels_percentage!$A:$AB,MATCH(max_demand!$C15,Verdeelsleutels_percentage!$C:$C,0),MATCH(INDEX(Overzicht!$B$1:$F$35,MATCH(max_demand!L$1,Overzicht!$B:$B,0),5),Verdeelsleutels_percentage!$1:$1,0)))</f>
        <v>0.72870311296450574</v>
      </c>
      <c r="M15">
        <f>PRODUCT(INDEX(Overzicht!$B$1:$D$35,MATCH(max_demand!M$1,Overzicht!$B$1:$B$35,0),3),INDEX(Verdeelsleutels_percentage!$A:$AB,MATCH(max_demand!$C15,Verdeelsleutels_percentage!$C:$C,0),MATCH(INDEX(Overzicht!$B$1:$F$35,MATCH(max_demand!M$1,Overzicht!$B:$B,0),5),Verdeelsleutels_percentage!$1:$1,0)))</f>
        <v>1.3598278104885833</v>
      </c>
      <c r="N15">
        <f>PRODUCT(INDEX(Overzicht!$B$1:$D$35,MATCH(max_demand!N$1,Overzicht!$B$1:$B$35,0),3),INDEX(Verdeelsleutels_percentage!$A:$AB,MATCH(max_demand!$C15,Verdeelsleutels_percentage!$C:$C,0),MATCH(INDEX(Overzicht!$B$1:$F$35,MATCH(max_demand!N$1,Overzicht!$B:$B,0),5),Verdeelsleutels_percentage!$1:$1,0)))</f>
        <v>0.19208093410422813</v>
      </c>
      <c r="O15">
        <f>PRODUCT(INDEX(Overzicht!$B$1:$D$35,MATCH(max_demand!O$1,Overzicht!$B$1:$B$35,0),3),INDEX(Verdeelsleutels_percentage!$A:$AB,MATCH(max_demand!$C15,Verdeelsleutels_percentage!$C:$C,0),MATCH(INDEX(Overzicht!$B$1:$F$35,MATCH(max_demand!O$1,Overzicht!$B:$B,0),5),Verdeelsleutels_percentage!$1:$1,0)))</f>
        <v>0.19216317852250561</v>
      </c>
      <c r="P15">
        <f>PRODUCT(INDEX(Overzicht!$B$1:$D$35,MATCH(max_demand!P$1,Overzicht!$B$1:$B$35,0),3),INDEX(Verdeelsleutels_percentage!$A:$AB,MATCH(max_demand!$C15,Verdeelsleutels_percentage!$C:$C,0),MATCH(INDEX(Overzicht!$B$1:$F$35,MATCH(max_demand!P$1,Overzicht!$B:$B,0),5),Verdeelsleutels_percentage!$1:$1,0)))</f>
        <v>1.0084456663343953</v>
      </c>
      <c r="Q15">
        <f>PRODUCT(INDEX(Overzicht!$B$1:$D$35,MATCH(max_demand!Q$1,Overzicht!$B$1:$B$35,0),3),INDEX(Verdeelsleutels_percentage!$A:$AB,MATCH(max_demand!$C15,Verdeelsleutels_percentage!$C:$C,0),MATCH(INDEX(Overzicht!$B$1:$F$35,MATCH(max_demand!Q$1,Overzicht!$B:$B,0),5),Verdeelsleutels_percentage!$1:$1,0)))</f>
        <v>1.8672258038533716</v>
      </c>
      <c r="R15">
        <f>PRODUCT(INDEX(Overzicht!$B$1:$D$35,MATCH(max_demand!R$1,Overzicht!$B$1:$B$35,0),3),INDEX(Verdeelsleutels_percentage!$A:$AB,MATCH(max_demand!$C15,Verdeelsleutels_percentage!$C:$C,0),MATCH(INDEX(Overzicht!$B$1:$F$35,MATCH(max_demand!R$1,Overzicht!$B:$B,0),5),Verdeelsleutels_percentage!$1:$1,0)))</f>
        <v>0.38632258010759418</v>
      </c>
      <c r="S15">
        <f>PRODUCT(INDEX(Overzicht!$B$1:$D$35,MATCH(max_demand!S$1,Overzicht!$B$1:$B$35,0),3),INDEX(Verdeelsleutels_percentage!$A:$AB,MATCH(max_demand!$C15,Verdeelsleutels_percentage!$C:$C,0),MATCH(INDEX(Overzicht!$B$1:$F$35,MATCH(max_demand!S$1,Overzicht!$B:$B,0),5),Verdeelsleutels_percentage!$1:$1,0)))</f>
        <v>0.79118864406035283</v>
      </c>
      <c r="T15">
        <f>PRODUCT(INDEX(Overzicht!$B$1:$D$35,MATCH(max_demand!T$1,Overzicht!$B$1:$B$35,0),3),INDEX(Verdeelsleutels_percentage!$A:$AB,MATCH(max_demand!$C15,Verdeelsleutels_percentage!$C:$C,0),MATCH(INDEX(Overzicht!$B$1:$F$35,MATCH(max_demand!T$1,Overzicht!$B:$B,0),5),Verdeelsleutels_percentage!$1:$1,0)))</f>
        <v>1.141797847873556</v>
      </c>
      <c r="U15">
        <f>PRODUCT(INDEX(Overzicht!$B$1:$D$35,MATCH(max_demand!U$1,Overzicht!$B$1:$B$35,0),3),INDEX(Verdeelsleutels_percentage!$A:$AB,MATCH(max_demand!$C15,Verdeelsleutels_percentage!$C:$C,0),MATCH(INDEX(Overzicht!$B$1:$F$35,MATCH(max_demand!U$1,Overzicht!$B:$B,0),5),Verdeelsleutels_percentage!$1:$1,0)))</f>
        <v>4.2409634349589229</v>
      </c>
      <c r="V15">
        <f>PRODUCT(INDEX(Overzicht!$B$1:$D$35,MATCH(max_demand!V$1,Overzicht!$B$1:$B$35,0),3),INDEX(Verdeelsleutels_percentage!$A:$AB,MATCH(max_demand!$C15,Verdeelsleutels_percentage!$C:$C,0),MATCH(INDEX(Overzicht!$B$1:$F$35,MATCH(max_demand!V$1,Overzicht!$B:$B,0),5),Verdeelsleutels_percentage!$1:$1,0)))</f>
        <v>0.49363440791525914</v>
      </c>
      <c r="W15">
        <f>PRODUCT(INDEX(Overzicht!$B$1:$D$35,MATCH(max_demand!W$1,Overzicht!$B$1:$B$35,0),3),INDEX(Verdeelsleutels_percentage!$A:$AB,MATCH(max_demand!$C15,Verdeelsleutels_percentage!$C:$C,0),MATCH(INDEX(Overzicht!$B$1:$F$35,MATCH(max_demand!W$1,Overzicht!$B:$B,0),5),Verdeelsleutels_percentage!$1:$1,0)))</f>
        <v>2.5754838673839613</v>
      </c>
      <c r="X15">
        <f>PRODUCT(INDEX(Overzicht!$B$1:$D$35,MATCH(max_demand!X$1,Overzicht!$B$1:$B$35,0),3),INDEX(Verdeelsleutels_percentage!$A:$AB,MATCH(max_demand!$C15,Verdeelsleutels_percentage!$C:$C,0),MATCH(INDEX(Overzicht!$B$1:$F$35,MATCH(max_demand!X$1,Overzicht!$B:$B,0),5),Verdeelsleutels_percentage!$1:$1,0)))</f>
        <v>7.5735927564684863E-2</v>
      </c>
      <c r="Y15">
        <f>PRODUCT(INDEX(Overzicht!$B$1:$D$35,MATCH(max_demand!Y$1,Overzicht!$B$1:$B$35,0),3),INDEX(Verdeelsleutels_percentage!$A:$AB,MATCH(max_demand!$C15,Verdeelsleutels_percentage!$C:$C,0),MATCH(INDEX(Overzicht!$B$1:$F$35,MATCH(max_demand!Y$1,Overzicht!$B:$B,0),5),Verdeelsleutels_percentage!$1:$1,0)))</f>
        <v>6.2264692349072156E-5</v>
      </c>
      <c r="Z15">
        <f>PRODUCT(INDEX(Overzicht!$B$1:$D$35,MATCH(max_demand!Z$1,Overzicht!$B$1:$B$35,0),3),INDEX(Verdeelsleutels_percentage!$A:$AB,MATCH(max_demand!$C15,Verdeelsleutels_percentage!$C:$C,0),MATCH(INDEX(Overzicht!$B$1:$F$35,MATCH(max_demand!Z$1,Overzicht!$B:$B,0),5),Verdeelsleutels_percentage!$1:$1,0)))</f>
        <v>2.7673196599587623E-2</v>
      </c>
      <c r="AA15">
        <f>PRODUCT(INDEX(Overzicht!$B$1:$D$35,MATCH(max_demand!AA$1,Overzicht!$B$1:$B$35,0),3),INDEX(Verdeelsleutels_percentage!$A:$AB,MATCH(max_demand!$C15,Verdeelsleutels_percentage!$C:$C,0),MATCH(INDEX(Overzicht!$B$1:$F$35,MATCH(max_demand!AA$1,Overzicht!$B:$B,0),5),Verdeelsleutels_percentage!$1:$1,0)))</f>
        <v>2.8838383824833419E-2</v>
      </c>
      <c r="AB15">
        <f>PRODUCT(INDEX(Overzicht!$B$1:$D$35,MATCH(max_demand!AB$1,Overzicht!$B$1:$B$35,0),3),INDEX(Verdeelsleutels_percentage!$A:$AB,MATCH(max_demand!$C15,Verdeelsleutels_percentage!$C:$C,0),MATCH(INDEX(Overzicht!$B$1:$F$35,MATCH(max_demand!AB$1,Overzicht!$B:$B,0),5),Verdeelsleutels_percentage!$1:$1,0)))</f>
        <v>0.80883984382603202</v>
      </c>
      <c r="AC15">
        <f>PRODUCT(INDEX(Overzicht!$B$1:$D$35,MATCH(max_demand!AC$1,Overzicht!$B$1:$B$35,0),3),INDEX(Verdeelsleutels_percentage!$A:$AB,MATCH(max_demand!$C15,Verdeelsleutels_percentage!$C:$C,0),MATCH(INDEX(Overzicht!$B$1:$F$35,MATCH(max_demand!AC$1,Overzicht!$B:$B,0),5),Verdeelsleutels_percentage!$1:$1,0)))</f>
        <v>0.41142324178298301</v>
      </c>
      <c r="AD15">
        <f>PRODUCT(INDEX(Overzicht!$B$1:$D$35,MATCH(max_demand!AD$1,Overzicht!$B$1:$B$35,0),3),INDEX(Verdeelsleutels_percentage!$A:$AB,MATCH(max_demand!$C15,Verdeelsleutels_percentage!$C:$C,0),MATCH(INDEX(Overzicht!$B$1:$F$35,MATCH(max_demand!AD$1,Overzicht!$B:$B,0),5),Verdeelsleutels_percentage!$1:$1,0)))</f>
        <v>2.2213074009783812E-3</v>
      </c>
      <c r="AE15">
        <f>PRODUCT(INDEX(Overzicht!$B$1:$D$35,MATCH(max_demand!AE$1,Overzicht!$B$1:$B$35,0),3),INDEX(Verdeelsleutels_percentage!$A:$AB,MATCH(max_demand!$C15,Verdeelsleutels_percentage!$C:$C,0),MATCH(INDEX(Overzicht!$B$1:$F$35,MATCH(max_demand!AE$1,Overzicht!$B:$B,0),5),Verdeelsleutels_percentage!$1:$1,0)))</f>
        <v>2.6211731298251841</v>
      </c>
      <c r="AF15">
        <f>PRODUCT(INDEX(Overzicht!$B$1:$D$35,MATCH(max_demand!AF$1,Overzicht!$B$1:$B$35,0),3),INDEX(Verdeelsleutels_percentage!$A:$AB,MATCH(max_demand!$C15,Verdeelsleutels_percentage!$C:$C,0),MATCH(INDEX(Overzicht!$B$1:$F$35,MATCH(max_demand!AF$1,Overzicht!$B:$B,0),5),Verdeelsleutels_percentage!$1:$1,0)))</f>
        <v>0.10923630236679324</v>
      </c>
      <c r="AG15">
        <f>PRODUCT(INDEX(Overzicht!$B$1:$D$35,MATCH(max_demand!AG$1,Overzicht!$B$1:$B$35,0),3),INDEX(Verdeelsleutels_percentage!$A:$AB,MATCH(max_demand!$C15,Verdeelsleutels_percentage!$C:$C,0),MATCH(INDEX(Overzicht!$B$1:$F$35,MATCH(max_demand!AG$1,Overzicht!$B:$B,0),5),Verdeelsleutels_percentage!$1:$1,0)))</f>
        <v>2.5754838673839613</v>
      </c>
      <c r="AH15">
        <f>PRODUCT(INDEX(Overzicht!$B$1:$D$35,MATCH(max_demand!AH$1,Overzicht!$B$1:$B$35,0),3),INDEX(Verdeelsleutels_percentage!$A:$AB,MATCH(max_demand!$C15,Verdeelsleutels_percentage!$C:$C,0),MATCH(INDEX(Overzicht!$B$1:$F$35,MATCH(max_demand!AH$1,Overzicht!$B:$B,0),5),Verdeelsleutels_percentage!$1:$1,0)))</f>
        <v>0.25488470552251757</v>
      </c>
      <c r="AI15">
        <f>PRODUCT(INDEX(Overzicht!$B$1:$D$35,MATCH(max_demand!AI$1,Overzicht!$B$1:$B$35,0),3),INDEX(Verdeelsleutels_percentage!$A:$AB,MATCH(max_demand!$C15,Verdeelsleutels_percentage!$C:$C,0),MATCH(INDEX(Overzicht!$B$1:$F$35,MATCH(max_demand!AI$1,Overzicht!$B:$B,0),5),Verdeelsleutels_percentage!$1:$1,0)))</f>
        <v>8.7389041893434591E-2</v>
      </c>
      <c r="AJ15">
        <f>PRODUCT(INDEX(Overzicht!$B$1:$D$35,MATCH(max_demand!AJ$1,Overzicht!$B$1:$B$35,0),3),INDEX(Verdeelsleutels_percentage!$A:$AB,MATCH(max_demand!$C15,Verdeelsleutels_percentage!$C:$C,0),MATCH(INDEX(Overzicht!$B$1:$F$35,MATCH(max_demand!AJ$1,Overzicht!$B:$B,0),5),Verdeelsleutels_percentage!$1:$1,0)))</f>
        <v>0</v>
      </c>
      <c r="AK15">
        <f>PRODUCT(INDEX(Overzicht!$B$1:$D$35,MATCH(max_demand!AK$1,Overzicht!$B$1:$B$35,0),3),INDEX(Verdeelsleutels_percentage!$A:$AB,MATCH(max_demand!$C15,Verdeelsleutels_percentage!$C:$C,0),MATCH(INDEX(Overzicht!$B$1:$F$35,MATCH(max_demand!AK$1,Overzicht!$B:$B,0),5),Verdeelsleutels_percentage!$1:$1,0)))</f>
        <v>0.15624602128796033</v>
      </c>
      <c r="AL15">
        <f>PRODUCT(INDEX(Overzicht!$B$1:$D$35,MATCH(max_demand!AL$1,Overzicht!$B$1:$B$35,0),3),INDEX(Verdeelsleutels_percentage!$A:$AB,MATCH(max_demand!$C15,Verdeelsleutels_percentage!$C:$C,0),MATCH(INDEX(Overzicht!$B$1:$F$35,MATCH(max_demand!AL$1,Overzicht!$B:$B,0),5),Verdeelsleutels_percentage!$1:$1,0)))</f>
        <v>0.42924731123066018</v>
      </c>
      <c r="AM15">
        <f>PRODUCT(INDEX(Overzicht!$B$1:$D$35,MATCH(max_demand!AM$1,Overzicht!$B$1:$B$35,0),3),INDEX(Verdeelsleutels_percentage!$A:$AB,MATCH(max_demand!$C15,Verdeelsleutels_percentage!$C:$C,0),MATCH(INDEX(Overzicht!$B$1:$F$35,MATCH(max_demand!AM$1,Overzicht!$B:$B,0),5),Verdeelsleutels_percentage!$1:$1,0)))</f>
        <v>0.85849462246132036</v>
      </c>
      <c r="AN15">
        <f>PRODUCT(INDEX(Overzicht!$B$1:$D$35,MATCH(max_demand!AN$1,Overzicht!$B$1:$B$35,0),3),INDEX(Verdeelsleutels_percentage!$A:$AB,MATCH(max_demand!$C15,Verdeelsleutels_percentage!$C:$C,0),MATCH(INDEX(Overzicht!$B$1:$F$35,MATCH(max_demand!AN$1,Overzicht!$B:$B,0),5),Verdeelsleutels_percentage!$1:$1,0)))</f>
        <v>0.42924731123066018</v>
      </c>
      <c r="AO15">
        <f>PRODUCT(INDEX(Overzicht!$B$1:$D$35,MATCH(max_demand!AO$1,Overzicht!$B$1:$B$35,0),3),INDEX(Verdeelsleutels_percentage!$A:$AB,MATCH(max_demand!$C15,Verdeelsleutels_percentage!$C:$C,0),MATCH(INDEX(Overzicht!$B$1:$F$35,MATCH(max_demand!AO$1,Overzicht!$B:$B,0),5),Verdeelsleutels_percentage!$1:$1,0)))</f>
        <v>1.5023655893073107</v>
      </c>
    </row>
    <row r="16" spans="1:41">
      <c r="B16" t="s">
        <v>1083</v>
      </c>
      <c r="C16" t="s">
        <v>1786</v>
      </c>
      <c r="D16">
        <f t="shared" si="4"/>
        <v>11.304451734963916</v>
      </c>
      <c r="E16">
        <f t="shared" si="5"/>
        <v>1.8613046867526573</v>
      </c>
      <c r="F16">
        <f t="shared" si="6"/>
        <v>0.23271600898568079</v>
      </c>
      <c r="G16">
        <f t="shared" si="7"/>
        <v>0.47389091244654968</v>
      </c>
      <c r="H16">
        <f>PRODUCT(INDEX(Overzicht!$B$1:$D$35,MATCH(max_demand!H$1,Overzicht!$B$1:$B$35,0),3),INDEX(Verdeelsleutels_percentage!$A:$AB,MATCH(max_demand!$C16,Verdeelsleutels_percentage!$C:$C,0),MATCH(INDEX(Overzicht!$B$1:$F$35,MATCH(max_demand!H$1,Overzicht!$B:$B,0),5),Verdeelsleutels_percentage!$1:$1,0)))</f>
        <v>0.23271600898568079</v>
      </c>
      <c r="I16">
        <f>PRODUCT(INDEX(Overzicht!$B$1:$D$35,MATCH(max_demand!I$1,Overzicht!$B$1:$B$35,0),3),INDEX(Verdeelsleutels_percentage!$A:$AB,MATCH(max_demand!$C16,Verdeelsleutels_percentage!$C:$C,0),MATCH(INDEX(Overzicht!$B$1:$F$35,MATCH(max_demand!I$1,Overzicht!$B:$B,0),5),Verdeelsleutels_percentage!$1:$1,0)))</f>
        <v>0.65182399285095227</v>
      </c>
      <c r="J16">
        <f>PRODUCT(INDEX(Overzicht!$B$1:$D$35,MATCH(max_demand!J$1,Overzicht!$B$1:$B$35,0),3),INDEX(Verdeelsleutels_percentage!$A:$AB,MATCH(max_demand!$C16,Verdeelsleutels_percentage!$C:$C,0),MATCH(INDEX(Overzicht!$B$1:$F$35,MATCH(max_demand!J$1,Overzicht!$B:$B,0),5),Verdeelsleutels_percentage!$1:$1,0)))</f>
        <v>7.8015271583771084E-2</v>
      </c>
      <c r="K16">
        <f>PRODUCT(INDEX(Overzicht!$B$1:$D$35,MATCH(max_demand!K$1,Overzicht!$B$1:$B$35,0),3),INDEX(Verdeelsleutels_percentage!$A:$AB,MATCH(max_demand!$C16,Verdeelsleutels_percentage!$C:$C,0),MATCH(INDEX(Overzicht!$B$1:$F$35,MATCH(max_demand!K$1,Overzicht!$B:$B,0),5),Verdeelsleutels_percentage!$1:$1,0)))</f>
        <v>0.13567967112728282</v>
      </c>
      <c r="L16">
        <f>PRODUCT(INDEX(Overzicht!$B$1:$D$35,MATCH(max_demand!L$1,Overzicht!$B$1:$B$35,0),3),INDEX(Verdeelsleutels_percentage!$A:$AB,MATCH(max_demand!$C16,Verdeelsleutels_percentage!$C:$C,0),MATCH(INDEX(Overzicht!$B$1:$F$35,MATCH(max_demand!L$1,Overzicht!$B:$B,0),5),Verdeelsleutels_percentage!$1:$1,0)))</f>
        <v>7.5250605397021206E-2</v>
      </c>
      <c r="M16">
        <f>PRODUCT(INDEX(Overzicht!$B$1:$D$35,MATCH(max_demand!M$1,Overzicht!$B$1:$B$35,0),3),INDEX(Verdeelsleutels_percentage!$A:$AB,MATCH(max_demand!$C16,Verdeelsleutels_percentage!$C:$C,0),MATCH(INDEX(Overzicht!$B$1:$F$35,MATCH(max_demand!M$1,Overzicht!$B:$B,0),5),Verdeelsleutels_percentage!$1:$1,0)))</f>
        <v>0.30831057627603875</v>
      </c>
      <c r="N16">
        <f>PRODUCT(INDEX(Overzicht!$B$1:$D$35,MATCH(max_demand!N$1,Overzicht!$B$1:$B$35,0),3),INDEX(Verdeelsleutels_percentage!$A:$AB,MATCH(max_demand!$C16,Verdeelsleutels_percentage!$C:$C,0),MATCH(INDEX(Overzicht!$B$1:$F$35,MATCH(max_demand!N$1,Overzicht!$B:$B,0),5),Verdeelsleutels_percentage!$1:$1,0)))</f>
        <v>0.15183126802083768</v>
      </c>
      <c r="O16">
        <f>PRODUCT(INDEX(Overzicht!$B$1:$D$35,MATCH(max_demand!O$1,Overzicht!$B$1:$B$35,0),3),INDEX(Verdeelsleutels_percentage!$A:$AB,MATCH(max_demand!$C16,Verdeelsleutels_percentage!$C:$C,0),MATCH(INDEX(Overzicht!$B$1:$F$35,MATCH(max_demand!O$1,Overzicht!$B:$B,0),5),Verdeelsleutels_percentage!$1:$1,0)))</f>
        <v>0.46895209345343525</v>
      </c>
      <c r="P16">
        <f>PRODUCT(INDEX(Overzicht!$B$1:$D$35,MATCH(max_demand!P$1,Overzicht!$B$1:$B$35,0),3),INDEX(Verdeelsleutels_percentage!$A:$AB,MATCH(max_demand!$C16,Verdeelsleutels_percentage!$C:$C,0),MATCH(INDEX(Overzicht!$B$1:$F$35,MATCH(max_demand!P$1,Overzicht!$B:$B,0),5),Verdeelsleutels_percentage!$1:$1,0)))</f>
        <v>2.050889253135737</v>
      </c>
      <c r="Q16">
        <f>PRODUCT(INDEX(Overzicht!$B$1:$D$35,MATCH(max_demand!Q$1,Overzicht!$B$1:$B$35,0),3),INDEX(Verdeelsleutels_percentage!$A:$AB,MATCH(max_demand!$C16,Verdeelsleutels_percentage!$C:$C,0),MATCH(INDEX(Overzicht!$B$1:$F$35,MATCH(max_demand!Q$1,Overzicht!$B:$B,0),5),Verdeelsleutels_percentage!$1:$1,0)))</f>
        <v>0.19282183601670694</v>
      </c>
      <c r="R16">
        <f>PRODUCT(INDEX(Overzicht!$B$1:$D$35,MATCH(max_demand!R$1,Overzicht!$B$1:$B$35,0),3),INDEX(Verdeelsleutels_percentage!$A:$AB,MATCH(max_demand!$C16,Verdeelsleutels_percentage!$C:$C,0),MATCH(INDEX(Overzicht!$B$1:$F$35,MATCH(max_demand!R$1,Overzicht!$B:$B,0),5),Verdeelsleutels_percentage!$1:$1,0)))</f>
        <v>3.9894172968973851E-2</v>
      </c>
      <c r="S16">
        <f>PRODUCT(INDEX(Overzicht!$B$1:$D$35,MATCH(max_demand!S$1,Overzicht!$B$1:$B$35,0),3),INDEX(Verdeelsleutels_percentage!$A:$AB,MATCH(max_demand!$C16,Verdeelsleutels_percentage!$C:$C,0),MATCH(INDEX(Overzicht!$B$1:$F$35,MATCH(max_demand!S$1,Overzicht!$B:$B,0),5),Verdeelsleutels_percentage!$1:$1,0)))</f>
        <v>8.1703266240458441E-2</v>
      </c>
      <c r="T16">
        <f>PRODUCT(INDEX(Overzicht!$B$1:$D$35,MATCH(max_demand!T$1,Overzicht!$B$1:$B$35,0),3),INDEX(Verdeelsleutels_percentage!$A:$AB,MATCH(max_demand!$C16,Verdeelsleutels_percentage!$C:$C,0),MATCH(INDEX(Overzicht!$B$1:$F$35,MATCH(max_demand!T$1,Overzicht!$B:$B,0),5),Verdeelsleutels_percentage!$1:$1,0)))</f>
        <v>0.11790944455274492</v>
      </c>
      <c r="U16">
        <f>PRODUCT(INDEX(Overzicht!$B$1:$D$35,MATCH(max_demand!U$1,Overzicht!$B$1:$B$35,0),3),INDEX(Verdeelsleutels_percentage!$A:$AB,MATCH(max_demand!$C16,Verdeelsleutels_percentage!$C:$C,0),MATCH(INDEX(Overzicht!$B$1:$F$35,MATCH(max_demand!U$1,Overzicht!$B:$B,0),5),Verdeelsleutels_percentage!$1:$1,0)))</f>
        <v>0.43794936548162411</v>
      </c>
      <c r="V16">
        <f>PRODUCT(INDEX(Overzicht!$B$1:$D$35,MATCH(max_demand!V$1,Overzicht!$B$1:$B$35,0),3),INDEX(Verdeelsleutels_percentage!$A:$AB,MATCH(max_demand!$C16,Verdeelsleutels_percentage!$C:$C,0),MATCH(INDEX(Overzicht!$B$1:$F$35,MATCH(max_demand!V$1,Overzicht!$B:$B,0),5),Verdeelsleutels_percentage!$1:$1,0)))</f>
        <v>5.0975887682577693E-2</v>
      </c>
      <c r="W16">
        <f>PRODUCT(INDEX(Overzicht!$B$1:$D$35,MATCH(max_demand!W$1,Overzicht!$B$1:$B$35,0),3),INDEX(Verdeelsleutels_percentage!$A:$AB,MATCH(max_demand!$C16,Verdeelsleutels_percentage!$C:$C,0),MATCH(INDEX(Overzicht!$B$1:$F$35,MATCH(max_demand!W$1,Overzicht!$B:$B,0),5),Verdeelsleutels_percentage!$1:$1,0)))</f>
        <v>0.26596115312649232</v>
      </c>
      <c r="X16">
        <f>PRODUCT(INDEX(Overzicht!$B$1:$D$35,MATCH(max_demand!X$1,Overzicht!$B$1:$B$35,0),3),INDEX(Verdeelsleutels_percentage!$A:$AB,MATCH(max_demand!$C16,Verdeelsleutels_percentage!$C:$C,0),MATCH(INDEX(Overzicht!$B$1:$F$35,MATCH(max_demand!X$1,Overzicht!$B:$B,0),5),Verdeelsleutels_percentage!$1:$1,0)))</f>
        <v>3.8172707826647528E-2</v>
      </c>
      <c r="Y16">
        <f>PRODUCT(INDEX(Overzicht!$B$1:$D$35,MATCH(max_demand!Y$1,Overzicht!$B$1:$B$35,0),3),INDEX(Verdeelsleutels_percentage!$A:$AB,MATCH(max_demand!$C16,Verdeelsleutels_percentage!$C:$C,0),MATCH(INDEX(Overzicht!$B$1:$F$35,MATCH(max_demand!Y$1,Overzicht!$B:$B,0),5),Verdeelsleutels_percentage!$1:$1,0)))</f>
        <v>5.2115491676716673E-5</v>
      </c>
      <c r="Z16">
        <f>PRODUCT(INDEX(Overzicht!$B$1:$D$35,MATCH(max_demand!Z$1,Overzicht!$B$1:$B$35,0),3),INDEX(Verdeelsleutels_percentage!$A:$AB,MATCH(max_demand!$C16,Verdeelsleutels_percentage!$C:$C,0),MATCH(INDEX(Overzicht!$B$1:$F$35,MATCH(max_demand!Z$1,Overzicht!$B:$B,0),5),Verdeelsleutels_percentage!$1:$1,0)))</f>
        <v>2.3162440745207409E-2</v>
      </c>
      <c r="AA16">
        <f>PRODUCT(INDEX(Overzicht!$B$1:$D$35,MATCH(max_demand!AA$1,Overzicht!$B$1:$B$35,0),3),INDEX(Verdeelsleutels_percentage!$A:$AB,MATCH(max_demand!$C16,Verdeelsleutels_percentage!$C:$C,0),MATCH(INDEX(Overzicht!$B$1:$F$35,MATCH(max_demand!AA$1,Overzicht!$B:$B,0),5),Verdeelsleutels_percentage!$1:$1,0)))</f>
        <v>2.4137701408163514E-2</v>
      </c>
      <c r="AB16">
        <f>PRODUCT(INDEX(Overzicht!$B$1:$D$35,MATCH(max_demand!AB$1,Overzicht!$B$1:$B$35,0),3),INDEX(Verdeelsleutels_percentage!$A:$AB,MATCH(max_demand!$C16,Verdeelsleutels_percentage!$C:$C,0),MATCH(INDEX(Overzicht!$B$1:$F$35,MATCH(max_demand!AB$1,Overzicht!$B:$B,0),5),Verdeelsleutels_percentage!$1:$1,0)))</f>
        <v>0.17646449980393039</v>
      </c>
      <c r="AC16">
        <f>PRODUCT(INDEX(Overzicht!$B$1:$D$35,MATCH(max_demand!AC$1,Overzicht!$B$1:$B$35,0),3),INDEX(Verdeelsleutels_percentage!$A:$AB,MATCH(max_demand!$C16,Verdeelsleutels_percentage!$C:$C,0),MATCH(INDEX(Overzicht!$B$1:$F$35,MATCH(max_demand!AC$1,Overzicht!$B:$B,0),5),Verdeelsleutels_percentage!$1:$1,0)))</f>
        <v>0.11005648421203189</v>
      </c>
      <c r="AD16">
        <f>PRODUCT(INDEX(Overzicht!$B$1:$D$35,MATCH(max_demand!AD$1,Overzicht!$B$1:$B$35,0),3),INDEX(Verdeelsleutels_percentage!$A:$AB,MATCH(max_demand!$C16,Verdeelsleutels_percentage!$C:$C,0),MATCH(INDEX(Overzicht!$B$1:$F$35,MATCH(max_demand!AD$1,Overzicht!$B:$B,0),5),Verdeelsleutels_percentage!$1:$1,0)))</f>
        <v>9.4208221555941299E-4</v>
      </c>
      <c r="AE16">
        <f>PRODUCT(INDEX(Overzicht!$B$1:$D$35,MATCH(max_demand!AE$1,Overzicht!$B$1:$B$35,0),3),INDEX(Verdeelsleutels_percentage!$A:$AB,MATCH(max_demand!$C16,Verdeelsleutels_percentage!$C:$C,0),MATCH(INDEX(Overzicht!$B$1:$F$35,MATCH(max_demand!AE$1,Overzicht!$B:$B,0),5),Verdeelsleutels_percentage!$1:$1,0)))</f>
        <v>1.1662303664921467</v>
      </c>
      <c r="AF16">
        <f>PRODUCT(INDEX(Overzicht!$B$1:$D$35,MATCH(max_demand!AF$1,Overzicht!$B$1:$B$35,0),3),INDEX(Verdeelsleutels_percentage!$A:$AB,MATCH(max_demand!$C16,Verdeelsleutels_percentage!$C:$C,0),MATCH(INDEX(Overzicht!$B$1:$F$35,MATCH(max_demand!AF$1,Overzicht!$B:$B,0),5),Verdeelsleutels_percentage!$1:$1,0)))</f>
        <v>9.143068715213451E-2</v>
      </c>
      <c r="AG16">
        <f>PRODUCT(INDEX(Overzicht!$B$1:$D$35,MATCH(max_demand!AG$1,Overzicht!$B$1:$B$35,0),3),INDEX(Verdeelsleutels_percentage!$A:$AB,MATCH(max_demand!$C16,Verdeelsleutels_percentage!$C:$C,0),MATCH(INDEX(Overzicht!$B$1:$F$35,MATCH(max_demand!AG$1,Overzicht!$B:$B,0),5),Verdeelsleutels_percentage!$1:$1,0)))</f>
        <v>0.26596115312649232</v>
      </c>
      <c r="AH16">
        <f>PRODUCT(INDEX(Overzicht!$B$1:$D$35,MATCH(max_demand!AH$1,Overzicht!$B$1:$B$35,0),3),INDEX(Verdeelsleutels_percentage!$A:$AB,MATCH(max_demand!$C16,Verdeelsleutels_percentage!$C:$C,0),MATCH(INDEX(Overzicht!$B$1:$F$35,MATCH(max_demand!AH$1,Overzicht!$B:$B,0),5),Verdeelsleutels_percentage!$1:$1,0)))</f>
        <v>0.21333827002164721</v>
      </c>
      <c r="AI16">
        <f>PRODUCT(INDEX(Overzicht!$B$1:$D$35,MATCH(max_demand!AI$1,Overzicht!$B$1:$B$35,0),3),INDEX(Verdeelsleutels_percentage!$A:$AB,MATCH(max_demand!$C16,Verdeelsleutels_percentage!$C:$C,0),MATCH(INDEX(Overzicht!$B$1:$F$35,MATCH(max_demand!AI$1,Overzicht!$B:$B,0),5),Verdeelsleutels_percentage!$1:$1,0)))</f>
        <v>7.3144549721707613E-2</v>
      </c>
      <c r="AJ16">
        <f>PRODUCT(INDEX(Overzicht!$B$1:$D$35,MATCH(max_demand!AJ$1,Overzicht!$B$1:$B$35,0),3),INDEX(Verdeelsleutels_percentage!$A:$AB,MATCH(max_demand!$C16,Verdeelsleutels_percentage!$C:$C,0),MATCH(INDEX(Overzicht!$B$1:$F$35,MATCH(max_demand!AJ$1,Overzicht!$B:$B,0),5),Verdeelsleutels_percentage!$1:$1,0)))</f>
        <v>6</v>
      </c>
      <c r="AK16">
        <f>PRODUCT(INDEX(Overzicht!$B$1:$D$35,MATCH(max_demand!AK$1,Overzicht!$B$1:$B$35,0),3),INDEX(Verdeelsleutels_percentage!$A:$AB,MATCH(max_demand!$C16,Verdeelsleutels_percentage!$C:$C,0),MATCH(INDEX(Overzicht!$B$1:$F$35,MATCH(max_demand!AK$1,Overzicht!$B:$B,0),5),Verdeelsleutels_percentage!$1:$1,0)))</f>
        <v>1.6134976623007204E-2</v>
      </c>
      <c r="AL16">
        <f>PRODUCT(INDEX(Overzicht!$B$1:$D$35,MATCH(max_demand!AL$1,Overzicht!$B$1:$B$35,0),3),INDEX(Verdeelsleutels_percentage!$A:$AB,MATCH(max_demand!$C16,Verdeelsleutels_percentage!$C:$C,0),MATCH(INDEX(Overzicht!$B$1:$F$35,MATCH(max_demand!AL$1,Overzicht!$B:$B,0),5),Verdeelsleutels_percentage!$1:$1,0)))</f>
        <v>4.4326858854415389E-2</v>
      </c>
      <c r="AM16">
        <f>PRODUCT(INDEX(Overzicht!$B$1:$D$35,MATCH(max_demand!AM$1,Overzicht!$B$1:$B$35,0),3),INDEX(Verdeelsleutels_percentage!$A:$AB,MATCH(max_demand!$C16,Verdeelsleutels_percentage!$C:$C,0),MATCH(INDEX(Overzicht!$B$1:$F$35,MATCH(max_demand!AM$1,Overzicht!$B:$B,0),5),Verdeelsleutels_percentage!$1:$1,0)))</f>
        <v>8.8653717708830779E-2</v>
      </c>
      <c r="AN16">
        <f>PRODUCT(INDEX(Overzicht!$B$1:$D$35,MATCH(max_demand!AN$1,Overzicht!$B$1:$B$35,0),3),INDEX(Verdeelsleutels_percentage!$A:$AB,MATCH(max_demand!$C16,Verdeelsleutels_percentage!$C:$C,0),MATCH(INDEX(Overzicht!$B$1:$F$35,MATCH(max_demand!AN$1,Overzicht!$B:$B,0),5),Verdeelsleutels_percentage!$1:$1,0)))</f>
        <v>4.4326858854415389E-2</v>
      </c>
      <c r="AO16">
        <f>PRODUCT(INDEX(Overzicht!$B$1:$D$35,MATCH(max_demand!AO$1,Overzicht!$B$1:$B$35,0),3),INDEX(Verdeelsleutels_percentage!$A:$AB,MATCH(max_demand!$C16,Verdeelsleutels_percentage!$C:$C,0),MATCH(INDEX(Overzicht!$B$1:$F$35,MATCH(max_demand!AO$1,Overzicht!$B:$B,0),5),Verdeelsleutels_percentage!$1:$1,0)))</f>
        <v>0.15514400599045386</v>
      </c>
    </row>
    <row r="17" spans="1:41">
      <c r="B17" t="s">
        <v>983</v>
      </c>
      <c r="C17" t="s">
        <v>1785</v>
      </c>
      <c r="D17">
        <f t="shared" si="4"/>
        <v>15.296629455484</v>
      </c>
      <c r="E17">
        <f t="shared" si="5"/>
        <v>9.8802538317492843</v>
      </c>
      <c r="F17">
        <f t="shared" si="6"/>
        <v>1.5461295556580503</v>
      </c>
      <c r="G17">
        <f t="shared" si="7"/>
        <v>3.1484587119077627</v>
      </c>
      <c r="H17">
        <f>PRODUCT(INDEX(Overzicht!$B$1:$D$35,MATCH(max_demand!H$1,Overzicht!$B$1:$B$35,0),3),INDEX(Verdeelsleutels_percentage!$A:$AB,MATCH(max_demand!$C17,Verdeelsleutels_percentage!$C:$C,0),MATCH(INDEX(Overzicht!$B$1:$F$35,MATCH(max_demand!H$1,Overzicht!$B:$B,0),5),Verdeelsleutels_percentage!$1:$1,0)))</f>
        <v>1.5461295556580503</v>
      </c>
      <c r="I17">
        <f>PRODUCT(INDEX(Overzicht!$B$1:$D$35,MATCH(max_demand!I$1,Overzicht!$B$1:$B$35,0),3),INDEX(Verdeelsleutels_percentage!$A:$AB,MATCH(max_demand!$C17,Verdeelsleutels_percentage!$C:$C,0),MATCH(INDEX(Overzicht!$B$1:$F$35,MATCH(max_demand!I$1,Overzicht!$B:$B,0),5),Verdeelsleutels_percentage!$1:$1,0)))</f>
        <v>1.1397659169245522</v>
      </c>
      <c r="J17">
        <f>PRODUCT(INDEX(Overzicht!$B$1:$D$35,MATCH(max_demand!J$1,Overzicht!$B$1:$B$35,0),3),INDEX(Verdeelsleutels_percentage!$A:$AB,MATCH(max_demand!$C17,Verdeelsleutels_percentage!$C:$C,0),MATCH(INDEX(Overzicht!$B$1:$F$35,MATCH(max_demand!J$1,Overzicht!$B:$B,0),5),Verdeelsleutels_percentage!$1:$1,0)))</f>
        <v>0.51832152723012737</v>
      </c>
      <c r="K17">
        <f>PRODUCT(INDEX(Overzicht!$B$1:$D$35,MATCH(max_demand!K$1,Overzicht!$B$1:$B$35,0),3),INDEX(Verdeelsleutels_percentage!$A:$AB,MATCH(max_demand!$C17,Verdeelsleutels_percentage!$C:$C,0),MATCH(INDEX(Overzicht!$B$1:$F$35,MATCH(max_demand!K$1,Overzicht!$B:$B,0),5),Verdeelsleutels_percentage!$1:$1,0)))</f>
        <v>0.23724665932291064</v>
      </c>
      <c r="L17">
        <f>PRODUCT(INDEX(Overzicht!$B$1:$D$35,MATCH(max_demand!L$1,Overzicht!$B$1:$B$35,0),3),INDEX(Verdeelsleutels_percentage!$A:$AB,MATCH(max_demand!$C17,Verdeelsleutels_percentage!$C:$C,0),MATCH(INDEX(Overzicht!$B$1:$F$35,MATCH(max_demand!L$1,Overzicht!$B:$B,0),5),Verdeelsleutels_percentage!$1:$1,0)))</f>
        <v>0.49995350810890976</v>
      </c>
      <c r="M17">
        <f>PRODUCT(INDEX(Overzicht!$B$1:$D$35,MATCH(max_demand!M$1,Overzicht!$B$1:$B$35,0),3),INDEX(Verdeelsleutels_percentage!$A:$AB,MATCH(max_demand!$C17,Verdeelsleutels_percentage!$C:$C,0),MATCH(INDEX(Overzicht!$B$1:$F$35,MATCH(max_demand!M$1,Overzicht!$B:$B,0),5),Verdeelsleutels_percentage!$1:$1,0)))</f>
        <v>4.7861912130257496</v>
      </c>
      <c r="N17">
        <f>PRODUCT(INDEX(Overzicht!$B$1:$D$35,MATCH(max_demand!N$1,Overzicht!$B$1:$B$35,0),3),INDEX(Verdeelsleutels_percentage!$A:$AB,MATCH(max_demand!$C17,Verdeelsleutels_percentage!$C:$C,0),MATCH(INDEX(Overzicht!$B$1:$F$35,MATCH(max_demand!N$1,Overzicht!$B:$B,0),5),Verdeelsleutels_percentage!$1:$1,0)))</f>
        <v>1.9695735457902428</v>
      </c>
      <c r="O17">
        <f>PRODUCT(INDEX(Overzicht!$B$1:$D$35,MATCH(max_demand!O$1,Overzicht!$B$1:$B$35,0),3),INDEX(Verdeelsleutels_percentage!$A:$AB,MATCH(max_demand!$C17,Verdeelsleutels_percentage!$C:$C,0),MATCH(INDEX(Overzicht!$B$1:$F$35,MATCH(max_demand!O$1,Overzicht!$B:$B,0),5),Verdeelsleutels_percentage!$1:$1,0)))</f>
        <v>0.25634025288801482</v>
      </c>
      <c r="P17">
        <f>PRODUCT(INDEX(Overzicht!$B$1:$D$35,MATCH(max_demand!P$1,Overzicht!$B$1:$B$35,0),3),INDEX(Verdeelsleutels_percentage!$A:$AB,MATCH(max_demand!$C17,Verdeelsleutels_percentage!$C:$C,0),MATCH(INDEX(Overzicht!$B$1:$F$35,MATCH(max_demand!P$1,Overzicht!$B:$B,0),5),Verdeelsleutels_percentage!$1:$1,0)))</f>
        <v>1.985379336366619</v>
      </c>
      <c r="Q17">
        <f>PRODUCT(INDEX(Overzicht!$B$1:$D$35,MATCH(max_demand!Q$1,Overzicht!$B$1:$B$35,0),3),INDEX(Verdeelsleutels_percentage!$A:$AB,MATCH(max_demand!$C17,Verdeelsleutels_percentage!$C:$C,0),MATCH(INDEX(Overzicht!$B$1:$F$35,MATCH(max_demand!Q$1,Overzicht!$B:$B,0),5),Verdeelsleutels_percentage!$1:$1,0)))</f>
        <v>1.2810787746880987</v>
      </c>
      <c r="R17">
        <f>PRODUCT(INDEX(Overzicht!$B$1:$D$35,MATCH(max_demand!R$1,Overzicht!$B$1:$B$35,0),3),INDEX(Verdeelsleutels_percentage!$A:$AB,MATCH(max_demand!$C17,Verdeelsleutels_percentage!$C:$C,0),MATCH(INDEX(Overzicht!$B$1:$F$35,MATCH(max_demand!R$1,Overzicht!$B:$B,0),5),Verdeelsleutels_percentage!$1:$1,0)))</f>
        <v>0.26505078096995149</v>
      </c>
      <c r="S17">
        <f>PRODUCT(INDEX(Overzicht!$B$1:$D$35,MATCH(max_demand!S$1,Overzicht!$B$1:$B$35,0),3),INDEX(Verdeelsleutels_percentage!$A:$AB,MATCH(max_demand!$C17,Verdeelsleutels_percentage!$C:$C,0),MATCH(INDEX(Overzicht!$B$1:$F$35,MATCH(max_demand!S$1,Overzicht!$B:$B,0),5),Verdeelsleutels_percentage!$1:$1,0)))</f>
        <v>0.54282399942646065</v>
      </c>
      <c r="T17">
        <f>PRODUCT(INDEX(Overzicht!$B$1:$D$35,MATCH(max_demand!T$1,Overzicht!$B$1:$B$35,0),3),INDEX(Verdeelsleutels_percentage!$A:$AB,MATCH(max_demand!$C17,Verdeelsleutels_percentage!$C:$C,0),MATCH(INDEX(Overzicht!$B$1:$F$35,MATCH(max_demand!T$1,Overzicht!$B:$B,0),5),Verdeelsleutels_percentage!$1:$1,0)))</f>
        <v>0.78337230820007875</v>
      </c>
      <c r="U17">
        <f>PRODUCT(INDEX(Overzicht!$B$1:$D$35,MATCH(max_demand!U$1,Overzicht!$B$1:$B$35,0),3),INDEX(Verdeelsleutels_percentage!$A:$AB,MATCH(max_demand!$C17,Verdeelsleutels_percentage!$C:$C,0),MATCH(INDEX(Overzicht!$B$1:$F$35,MATCH(max_demand!U$1,Overzicht!$B:$B,0),5),Verdeelsleutels_percentage!$1:$1,0)))</f>
        <v>2.9096685733145788</v>
      </c>
      <c r="V17">
        <f>PRODUCT(INDEX(Overzicht!$B$1:$D$35,MATCH(max_demand!V$1,Overzicht!$B$1:$B$35,0),3),INDEX(Verdeelsleutels_percentage!$A:$AB,MATCH(max_demand!$C17,Verdeelsleutels_percentage!$C:$C,0),MATCH(INDEX(Overzicht!$B$1:$F$35,MATCH(max_demand!V$1,Overzicht!$B:$B,0),5),Verdeelsleutels_percentage!$1:$1,0)))</f>
        <v>0.33867599790604913</v>
      </c>
      <c r="W17">
        <f>PRODUCT(INDEX(Overzicht!$B$1:$D$35,MATCH(max_demand!W$1,Overzicht!$B$1:$B$35,0),3),INDEX(Verdeelsleutels_percentage!$A:$AB,MATCH(max_demand!$C17,Verdeelsleutels_percentage!$C:$C,0),MATCH(INDEX(Overzicht!$B$1:$F$35,MATCH(max_demand!W$1,Overzicht!$B:$B,0),5),Verdeelsleutels_percentage!$1:$1,0)))</f>
        <v>1.7670052064663433</v>
      </c>
      <c r="X17">
        <f>PRODUCT(INDEX(Overzicht!$B$1:$D$35,MATCH(max_demand!X$1,Overzicht!$B$1:$B$35,0),3),INDEX(Verdeelsleutels_percentage!$A:$AB,MATCH(max_demand!$C17,Verdeelsleutels_percentage!$C:$C,0),MATCH(INDEX(Overzicht!$B$1:$F$35,MATCH(max_demand!X$1,Overzicht!$B:$B,0),5),Verdeelsleutels_percentage!$1:$1,0)))</f>
        <v>0.66368564479737457</v>
      </c>
      <c r="Y17">
        <f>PRODUCT(INDEX(Overzicht!$B$1:$D$35,MATCH(max_demand!Y$1,Overzicht!$B$1:$B$35,0),3),INDEX(Verdeelsleutels_percentage!$A:$AB,MATCH(max_demand!$C17,Verdeelsleutels_percentage!$C:$C,0),MATCH(INDEX(Overzicht!$B$1:$F$35,MATCH(max_demand!Y$1,Overzicht!$B:$B,0),5),Verdeelsleutels_percentage!$1:$1,0)))</f>
        <v>1.164237113969084E-4</v>
      </c>
      <c r="Z17">
        <f>PRODUCT(INDEX(Overzicht!$B$1:$D$35,MATCH(max_demand!Z$1,Overzicht!$B$1:$B$35,0),3),INDEX(Verdeelsleutels_percentage!$A:$AB,MATCH(max_demand!$C17,Verdeelsleutels_percentage!$C:$C,0),MATCH(INDEX(Overzicht!$B$1:$F$35,MATCH(max_demand!Z$1,Overzicht!$B:$B,0),5),Verdeelsleutels_percentage!$1:$1,0)))</f>
        <v>5.1743871731959289E-2</v>
      </c>
      <c r="AA17">
        <f>PRODUCT(INDEX(Overzicht!$B$1:$D$35,MATCH(max_demand!AA$1,Overzicht!$B$1:$B$35,0),3),INDEX(Verdeelsleutels_percentage!$A:$AB,MATCH(max_demand!$C17,Verdeelsleutels_percentage!$C:$C,0),MATCH(INDEX(Overzicht!$B$1:$F$35,MATCH(max_demand!AA$1,Overzicht!$B:$B,0),5),Verdeelsleutels_percentage!$1:$1,0)))</f>
        <v>5.3922561068041788E-2</v>
      </c>
      <c r="AB17">
        <f>PRODUCT(INDEX(Overzicht!$B$1:$D$35,MATCH(max_demand!AB$1,Overzicht!$B$1:$B$35,0),3),INDEX(Verdeelsleutels_percentage!$A:$AB,MATCH(max_demand!$C17,Verdeelsleutels_percentage!$C:$C,0),MATCH(INDEX(Overzicht!$B$1:$F$35,MATCH(max_demand!AB$1,Overzicht!$B:$B,0),5),Verdeelsleutels_percentage!$1:$1,0)))</f>
        <v>0.7105188936025465</v>
      </c>
      <c r="AC17">
        <f>PRODUCT(INDEX(Overzicht!$B$1:$D$35,MATCH(max_demand!AC$1,Overzicht!$B$1:$B$35,0),3),INDEX(Verdeelsleutels_percentage!$A:$AB,MATCH(max_demand!$C17,Verdeelsleutels_percentage!$C:$C,0),MATCH(INDEX(Overzicht!$B$1:$F$35,MATCH(max_demand!AC$1,Overzicht!$B:$B,0),5),Verdeelsleutels_percentage!$1:$1,0)))</f>
        <v>0.92124523038244865</v>
      </c>
      <c r="AD17">
        <f>PRODUCT(INDEX(Overzicht!$B$1:$D$35,MATCH(max_demand!AD$1,Overzicht!$B$1:$B$35,0),3),INDEX(Verdeelsleutels_percentage!$A:$AB,MATCH(max_demand!$C17,Verdeelsleutels_percentage!$C:$C,0),MATCH(INDEX(Overzicht!$B$1:$F$35,MATCH(max_demand!AD$1,Overzicht!$B:$B,0),5),Verdeelsleutels_percentage!$1:$1,0)))</f>
        <v>1.9552324969754351E-3</v>
      </c>
      <c r="AE17">
        <f>PRODUCT(INDEX(Overzicht!$B$1:$D$35,MATCH(max_demand!AE$1,Overzicht!$B$1:$B$35,0),3),INDEX(Verdeelsleutels_percentage!$A:$AB,MATCH(max_demand!$C17,Verdeelsleutels_percentage!$C:$C,0),MATCH(INDEX(Overzicht!$B$1:$F$35,MATCH(max_demand!AE$1,Overzicht!$B:$B,0),5),Verdeelsleutels_percentage!$1:$1,0)))</f>
        <v>1.7145043925814181</v>
      </c>
      <c r="AF17">
        <f>PRODUCT(INDEX(Overzicht!$B$1:$D$35,MATCH(max_demand!AF$1,Overzicht!$B$1:$B$35,0),3),INDEX(Verdeelsleutels_percentage!$A:$AB,MATCH(max_demand!$C17,Verdeelsleutels_percentage!$C:$C,0),MATCH(INDEX(Overzicht!$B$1:$F$35,MATCH(max_demand!AF$1,Overzicht!$B:$B,0),5),Verdeelsleutels_percentage!$1:$1,0)))</f>
        <v>0.20425212525773404</v>
      </c>
      <c r="AG17">
        <f>PRODUCT(INDEX(Overzicht!$B$1:$D$35,MATCH(max_demand!AG$1,Overzicht!$B$1:$B$35,0),3),INDEX(Verdeelsleutels_percentage!$A:$AB,MATCH(max_demand!$C17,Verdeelsleutels_percentage!$C:$C,0),MATCH(INDEX(Overzicht!$B$1:$F$35,MATCH(max_demand!AG$1,Overzicht!$B:$B,0),5),Verdeelsleutels_percentage!$1:$1,0)))</f>
        <v>1.7670052064663433</v>
      </c>
      <c r="AH17">
        <f>PRODUCT(INDEX(Overzicht!$B$1:$D$35,MATCH(max_demand!AH$1,Overzicht!$B$1:$B$35,0),3),INDEX(Verdeelsleutels_percentage!$A:$AB,MATCH(max_demand!$C17,Verdeelsleutels_percentage!$C:$C,0),MATCH(INDEX(Overzicht!$B$1:$F$35,MATCH(max_demand!AH$1,Overzicht!$B:$B,0),5),Verdeelsleutels_percentage!$1:$1,0)))</f>
        <v>0.47658829226804611</v>
      </c>
      <c r="AI17">
        <f>PRODUCT(INDEX(Overzicht!$B$1:$D$35,MATCH(max_demand!AI$1,Overzicht!$B$1:$B$35,0),3),INDEX(Verdeelsleutels_percentage!$A:$AB,MATCH(max_demand!$C17,Verdeelsleutels_percentage!$C:$C,0),MATCH(INDEX(Overzicht!$B$1:$F$35,MATCH(max_demand!AI$1,Overzicht!$B:$B,0),5),Verdeelsleutels_percentage!$1:$1,0)))</f>
        <v>0.16340170020618722</v>
      </c>
      <c r="AJ17">
        <f>PRODUCT(INDEX(Overzicht!$B$1:$D$35,MATCH(max_demand!AJ$1,Overzicht!$B$1:$B$35,0),3),INDEX(Verdeelsleutels_percentage!$A:$AB,MATCH(max_demand!$C17,Verdeelsleutels_percentage!$C:$C,0),MATCH(INDEX(Overzicht!$B$1:$F$35,MATCH(max_demand!AJ$1,Overzicht!$B:$B,0),5),Verdeelsleutels_percentage!$1:$1,0)))</f>
        <v>0</v>
      </c>
      <c r="AK17">
        <f>PRODUCT(INDEX(Overzicht!$B$1:$D$35,MATCH(max_demand!AK$1,Overzicht!$B$1:$B$35,0),3),INDEX(Verdeelsleutels_percentage!$A:$AB,MATCH(max_demand!$C17,Verdeelsleutels_percentage!$C:$C,0),MATCH(INDEX(Overzicht!$B$1:$F$35,MATCH(max_demand!AK$1,Overzicht!$B:$B,0),5),Verdeelsleutels_percentage!$1:$1,0)))</f>
        <v>0.10719831585895817</v>
      </c>
      <c r="AL17">
        <f>PRODUCT(INDEX(Overzicht!$B$1:$D$35,MATCH(max_demand!AL$1,Overzicht!$B$1:$B$35,0),3),INDEX(Verdeelsleutels_percentage!$A:$AB,MATCH(max_demand!$C17,Verdeelsleutels_percentage!$C:$C,0),MATCH(INDEX(Overzicht!$B$1:$F$35,MATCH(max_demand!AL$1,Overzicht!$B:$B,0),5),Verdeelsleutels_percentage!$1:$1,0)))</f>
        <v>0.29450086774439055</v>
      </c>
      <c r="AM17">
        <f>PRODUCT(INDEX(Overzicht!$B$1:$D$35,MATCH(max_demand!AM$1,Overzicht!$B$1:$B$35,0),3),INDEX(Verdeelsleutels_percentage!$A:$AB,MATCH(max_demand!$C17,Verdeelsleutels_percentage!$C:$C,0),MATCH(INDEX(Overzicht!$B$1:$F$35,MATCH(max_demand!AM$1,Overzicht!$B:$B,0),5),Verdeelsleutels_percentage!$1:$1,0)))</f>
        <v>0.5890017354887811</v>
      </c>
      <c r="AN17">
        <f>PRODUCT(INDEX(Overzicht!$B$1:$D$35,MATCH(max_demand!AN$1,Overzicht!$B$1:$B$35,0),3),INDEX(Verdeelsleutels_percentage!$A:$AB,MATCH(max_demand!$C17,Verdeelsleutels_percentage!$C:$C,0),MATCH(INDEX(Overzicht!$B$1:$F$35,MATCH(max_demand!AN$1,Overzicht!$B:$B,0),5),Verdeelsleutels_percentage!$1:$1,0)))</f>
        <v>0.29450086774439055</v>
      </c>
      <c r="AO17">
        <f>PRODUCT(INDEX(Overzicht!$B$1:$D$35,MATCH(max_demand!AO$1,Overzicht!$B$1:$B$35,0),3),INDEX(Verdeelsleutels_percentage!$A:$AB,MATCH(max_demand!$C17,Verdeelsleutels_percentage!$C:$C,0),MATCH(INDEX(Overzicht!$B$1:$F$35,MATCH(max_demand!AO$1,Overzicht!$B:$B,0),5),Verdeelsleutels_percentage!$1:$1,0)))</f>
        <v>1.030753037105367</v>
      </c>
    </row>
    <row r="18" spans="1:41">
      <c r="B18" t="s">
        <v>1057</v>
      </c>
      <c r="C18" t="s">
        <v>1784</v>
      </c>
      <c r="D18">
        <f t="shared" si="4"/>
        <v>5.6052815742722784</v>
      </c>
      <c r="E18">
        <f t="shared" si="5"/>
        <v>4.718462536285382</v>
      </c>
      <c r="F18">
        <f t="shared" si="6"/>
        <v>0.67812336337760493</v>
      </c>
      <c r="G18">
        <f t="shared" si="7"/>
        <v>1.380895542266324</v>
      </c>
      <c r="H18">
        <f>PRODUCT(INDEX(Overzicht!$B$1:$D$35,MATCH(max_demand!H$1,Overzicht!$B$1:$B$35,0),3),INDEX(Verdeelsleutels_percentage!$A:$AB,MATCH(max_demand!$C18,Verdeelsleutels_percentage!$C:$C,0),MATCH(INDEX(Overzicht!$B$1:$F$35,MATCH(max_demand!H$1,Overzicht!$B:$B,0),5),Verdeelsleutels_percentage!$1:$1,0)))</f>
        <v>0.67812336337760493</v>
      </c>
      <c r="I18">
        <f>PRODUCT(INDEX(Overzicht!$B$1:$D$35,MATCH(max_demand!I$1,Overzicht!$B$1:$B$35,0),3),INDEX(Verdeelsleutels_percentage!$A:$AB,MATCH(max_demand!$C18,Verdeelsleutels_percentage!$C:$C,0),MATCH(INDEX(Overzicht!$B$1:$F$35,MATCH(max_demand!I$1,Overzicht!$B:$B,0),5),Verdeelsleutels_percentage!$1:$1,0)))</f>
        <v>0.46563305017317547</v>
      </c>
      <c r="J18">
        <f>PRODUCT(INDEX(Overzicht!$B$1:$D$35,MATCH(max_demand!J$1,Overzicht!$B$1:$B$35,0),3),INDEX(Verdeelsleutels_percentage!$A:$AB,MATCH(max_demand!$C18,Verdeelsleutels_percentage!$C:$C,0),MATCH(INDEX(Overzicht!$B$1:$F$35,MATCH(max_demand!J$1,Overzicht!$B:$B,0),5),Verdeelsleutels_percentage!$1:$1,0)))</f>
        <v>0.22733278467515899</v>
      </c>
      <c r="K18">
        <f>PRODUCT(INDEX(Overzicht!$B$1:$D$35,MATCH(max_demand!K$1,Overzicht!$B$1:$B$35,0),3),INDEX(Verdeelsleutels_percentage!$A:$AB,MATCH(max_demand!$C18,Verdeelsleutels_percentage!$C:$C,0),MATCH(INDEX(Overzicht!$B$1:$F$35,MATCH(max_demand!K$1,Overzicht!$B:$B,0),5),Verdeelsleutels_percentage!$1:$1,0)))</f>
        <v>9.6923310289893289E-2</v>
      </c>
      <c r="L18">
        <f>PRODUCT(INDEX(Overzicht!$B$1:$D$35,MATCH(max_demand!L$1,Overzicht!$B$1:$B$35,0),3),INDEX(Verdeelsleutels_percentage!$A:$AB,MATCH(max_demand!$C18,Verdeelsleutels_percentage!$C:$C,0),MATCH(INDEX(Overzicht!$B$1:$F$35,MATCH(max_demand!L$1,Overzicht!$B:$B,0),5),Verdeelsleutels_percentage!$1:$1,0)))</f>
        <v>0.21927667911823306</v>
      </c>
      <c r="M18">
        <f>PRODUCT(INDEX(Overzicht!$B$1:$D$35,MATCH(max_demand!M$1,Overzicht!$B$1:$B$35,0),3),INDEX(Verdeelsleutels_percentage!$A:$AB,MATCH(max_demand!$C18,Verdeelsleutels_percentage!$C:$C,0),MATCH(INDEX(Overzicht!$B$1:$F$35,MATCH(max_demand!M$1,Overzicht!$B:$B,0),5),Verdeelsleutels_percentage!$1:$1,0)))</f>
        <v>1.300671903249518</v>
      </c>
      <c r="N18">
        <f>PRODUCT(INDEX(Overzicht!$B$1:$D$35,MATCH(max_demand!N$1,Overzicht!$B$1:$B$35,0),3),INDEX(Verdeelsleutels_percentage!$A:$AB,MATCH(max_demand!$C18,Verdeelsleutels_percentage!$C:$C,0),MATCH(INDEX(Overzicht!$B$1:$F$35,MATCH(max_demand!N$1,Overzicht!$B:$B,0),5),Verdeelsleutels_percentage!$1:$1,0)))</f>
        <v>1.1149233685510151</v>
      </c>
      <c r="O18">
        <f>PRODUCT(INDEX(Overzicht!$B$1:$D$35,MATCH(max_demand!O$1,Overzicht!$B$1:$B$35,0),3),INDEX(Verdeelsleutels_percentage!$A:$AB,MATCH(max_demand!$C18,Verdeelsleutels_percentage!$C:$C,0),MATCH(INDEX(Overzicht!$B$1:$F$35,MATCH(max_demand!O$1,Overzicht!$B:$B,0),5),Verdeelsleutels_percentage!$1:$1,0)))</f>
        <v>0.19865748950298348</v>
      </c>
      <c r="P18">
        <f>PRODUCT(INDEX(Overzicht!$B$1:$D$35,MATCH(max_demand!P$1,Overzicht!$B$1:$B$35,0),3),INDEX(Verdeelsleutels_percentage!$A:$AB,MATCH(max_demand!$C18,Verdeelsleutels_percentage!$C:$C,0),MATCH(INDEX(Overzicht!$B$1:$F$35,MATCH(max_demand!P$1,Overzicht!$B:$B,0),5),Verdeelsleutels_percentage!$1:$1,0)))</f>
        <v>0.81564480227420433</v>
      </c>
      <c r="Q18">
        <f>PRODUCT(INDEX(Overzicht!$B$1:$D$35,MATCH(max_demand!Q$1,Overzicht!$B$1:$B$35,0),3),INDEX(Verdeelsleutels_percentage!$A:$AB,MATCH(max_demand!$C18,Verdeelsleutels_percentage!$C:$C,0),MATCH(INDEX(Overzicht!$B$1:$F$35,MATCH(max_demand!Q$1,Overzicht!$B:$B,0),5),Verdeelsleutels_percentage!$1:$1,0)))</f>
        <v>0.56187364394144401</v>
      </c>
      <c r="R18">
        <f>PRODUCT(INDEX(Overzicht!$B$1:$D$35,MATCH(max_demand!R$1,Overzicht!$B$1:$B$35,0),3),INDEX(Verdeelsleutels_percentage!$A:$AB,MATCH(max_demand!$C18,Verdeelsleutels_percentage!$C:$C,0),MATCH(INDEX(Overzicht!$B$1:$F$35,MATCH(max_demand!R$1,Overzicht!$B:$B,0),5),Verdeelsleutels_percentage!$1:$1,0)))</f>
        <v>0.11624971943616086</v>
      </c>
      <c r="S18">
        <f>PRODUCT(INDEX(Overzicht!$B$1:$D$35,MATCH(max_demand!S$1,Overzicht!$B$1:$B$35,0),3),INDEX(Verdeelsleutels_percentage!$A:$AB,MATCH(max_demand!$C18,Verdeelsleutels_percentage!$C:$C,0),MATCH(INDEX(Overzicht!$B$1:$F$35,MATCH(max_demand!S$1,Overzicht!$B:$B,0),5),Verdeelsleutels_percentage!$1:$1,0)))</f>
        <v>0.23807942540525742</v>
      </c>
      <c r="T18">
        <f>PRODUCT(INDEX(Overzicht!$B$1:$D$35,MATCH(max_demand!T$1,Overzicht!$B$1:$B$35,0),3),INDEX(Verdeelsleutels_percentage!$A:$AB,MATCH(max_demand!$C18,Verdeelsleutels_percentage!$C:$C,0),MATCH(INDEX(Overzicht!$B$1:$F$35,MATCH(max_demand!T$1,Overzicht!$B:$B,0),5),Verdeelsleutels_percentage!$1:$1,0)))</f>
        <v>0.3435825041113198</v>
      </c>
      <c r="U18">
        <f>PRODUCT(INDEX(Overzicht!$B$1:$D$35,MATCH(max_demand!U$1,Overzicht!$B$1:$B$35,0),3),INDEX(Verdeelsleutels_percentage!$A:$AB,MATCH(max_demand!$C18,Verdeelsleutels_percentage!$C:$C,0),MATCH(INDEX(Overzicht!$B$1:$F$35,MATCH(max_demand!U$1,Overzicht!$B:$B,0),5),Verdeelsleutels_percentage!$1:$1,0)))</f>
        <v>1.2761635866991881</v>
      </c>
      <c r="V18">
        <f>PRODUCT(INDEX(Overzicht!$B$1:$D$35,MATCH(max_demand!V$1,Overzicht!$B$1:$B$35,0),3),INDEX(Verdeelsleutels_percentage!$A:$AB,MATCH(max_demand!$C18,Verdeelsleutels_percentage!$C:$C,0),MATCH(INDEX(Overzicht!$B$1:$F$35,MATCH(max_demand!V$1,Overzicht!$B:$B,0),5),Verdeelsleutels_percentage!$1:$1,0)))</f>
        <v>0.14854130816842775</v>
      </c>
      <c r="W18">
        <f>PRODUCT(INDEX(Overzicht!$B$1:$D$35,MATCH(max_demand!W$1,Overzicht!$B$1:$B$35,0),3),INDEX(Verdeelsleutels_percentage!$A:$AB,MATCH(max_demand!$C18,Verdeelsleutels_percentage!$C:$C,0),MATCH(INDEX(Overzicht!$B$1:$F$35,MATCH(max_demand!W$1,Overzicht!$B:$B,0),5),Verdeelsleutels_percentage!$1:$1,0)))</f>
        <v>0.77499812957440573</v>
      </c>
      <c r="X18">
        <f>PRODUCT(INDEX(Overzicht!$B$1:$D$35,MATCH(max_demand!X$1,Overzicht!$B$1:$B$35,0),3),INDEX(Verdeelsleutels_percentage!$A:$AB,MATCH(max_demand!$C18,Verdeelsleutels_percentage!$C:$C,0),MATCH(INDEX(Overzicht!$B$1:$F$35,MATCH(max_demand!X$1,Overzicht!$B:$B,0),5),Verdeelsleutels_percentage!$1:$1,0)))</f>
        <v>0.30035573006710231</v>
      </c>
      <c r="Y18">
        <f>PRODUCT(INDEX(Overzicht!$B$1:$D$35,MATCH(max_demand!Y$1,Overzicht!$B$1:$B$35,0),3),INDEX(Verdeelsleutels_percentage!$A:$AB,MATCH(max_demand!$C18,Verdeelsleutels_percentage!$C:$C,0),MATCH(INDEX(Overzicht!$B$1:$F$35,MATCH(max_demand!Y$1,Overzicht!$B:$B,0),5),Verdeelsleutels_percentage!$1:$1,0)))</f>
        <v>4.9446480530264716E-5</v>
      </c>
      <c r="Z18">
        <f>PRODUCT(INDEX(Overzicht!$B$1:$D$35,MATCH(max_demand!Z$1,Overzicht!$B$1:$B$35,0),3),INDEX(Verdeelsleutels_percentage!$A:$AB,MATCH(max_demand!$C18,Verdeelsleutels_percentage!$C:$C,0),MATCH(INDEX(Overzicht!$B$1:$F$35,MATCH(max_demand!Z$1,Overzicht!$B:$B,0),5),Verdeelsleutels_percentage!$1:$1,0)))</f>
        <v>2.1976213569006541E-2</v>
      </c>
      <c r="AA18">
        <f>PRODUCT(INDEX(Overzicht!$B$1:$D$35,MATCH(max_demand!AA$1,Overzicht!$B$1:$B$35,0),3),INDEX(Verdeelsleutels_percentage!$A:$AB,MATCH(max_demand!$C18,Verdeelsleutels_percentage!$C:$C,0),MATCH(INDEX(Overzicht!$B$1:$F$35,MATCH(max_demand!AA$1,Overzicht!$B:$B,0),5),Verdeelsleutels_percentage!$1:$1,0)))</f>
        <v>2.290152782454366E-2</v>
      </c>
      <c r="AB18">
        <f>PRODUCT(INDEX(Overzicht!$B$1:$D$35,MATCH(max_demand!AB$1,Overzicht!$B$1:$B$35,0),3),INDEX(Verdeelsleutels_percentage!$A:$AB,MATCH(max_demand!$C18,Verdeelsleutels_percentage!$C:$C,0),MATCH(INDEX(Overzicht!$B$1:$F$35,MATCH(max_demand!AB$1,Overzicht!$B:$B,0),5),Verdeelsleutels_percentage!$1:$1,0)))</f>
        <v>0.35402100923827584</v>
      </c>
      <c r="AC18">
        <f>PRODUCT(INDEX(Overzicht!$B$1:$D$35,MATCH(max_demand!AC$1,Overzicht!$B$1:$B$35,0),3),INDEX(Verdeelsleutels_percentage!$A:$AB,MATCH(max_demand!$C18,Verdeelsleutels_percentage!$C:$C,0),MATCH(INDEX(Overzicht!$B$1:$F$35,MATCH(max_demand!AC$1,Overzicht!$B:$B,0),5),Verdeelsleutels_percentage!$1:$1,0)))</f>
        <v>0.43058223819980901</v>
      </c>
      <c r="AD18">
        <f>PRODUCT(INDEX(Overzicht!$B$1:$D$35,MATCH(max_demand!AD$1,Overzicht!$B$1:$B$35,0),3),INDEX(Verdeelsleutels_percentage!$A:$AB,MATCH(max_demand!$C18,Verdeelsleutels_percentage!$C:$C,0),MATCH(INDEX(Overzicht!$B$1:$F$35,MATCH(max_demand!AD$1,Overzicht!$B:$B,0),5),Verdeelsleutels_percentage!$1:$1,0)))</f>
        <v>6.6887591394455836E-4</v>
      </c>
      <c r="AE18">
        <f>PRODUCT(INDEX(Overzicht!$B$1:$D$35,MATCH(max_demand!AE$1,Overzicht!$B$1:$B$35,0),3),INDEX(Verdeelsleutels_percentage!$A:$AB,MATCH(max_demand!$C18,Verdeelsleutels_percentage!$C:$C,0),MATCH(INDEX(Overzicht!$B$1:$F$35,MATCH(max_demand!AE$1,Overzicht!$B:$B,0),5),Verdeelsleutels_percentage!$1:$1,0)))</f>
        <v>0.52621128760315905</v>
      </c>
      <c r="AF18">
        <f>PRODUCT(INDEX(Overzicht!$B$1:$D$35,MATCH(max_demand!AF$1,Overzicht!$B$1:$B$35,0),3),INDEX(Verdeelsleutels_percentage!$A:$AB,MATCH(max_demand!$C18,Verdeelsleutels_percentage!$C:$C,0),MATCH(INDEX(Overzicht!$B$1:$F$35,MATCH(max_demand!AF$1,Overzicht!$B:$B,0),5),Verdeelsleutels_percentage!$1:$1,0)))</f>
        <v>8.6748211456604774E-2</v>
      </c>
      <c r="AG18">
        <f>PRODUCT(INDEX(Overzicht!$B$1:$D$35,MATCH(max_demand!AG$1,Overzicht!$B$1:$B$35,0),3),INDEX(Verdeelsleutels_percentage!$A:$AB,MATCH(max_demand!$C18,Verdeelsleutels_percentage!$C:$C,0),MATCH(INDEX(Overzicht!$B$1:$F$35,MATCH(max_demand!AG$1,Overzicht!$B:$B,0),5),Verdeelsleutels_percentage!$1:$1,0)))</f>
        <v>0.77499812957440573</v>
      </c>
      <c r="AH18">
        <f>PRODUCT(INDEX(Overzicht!$B$1:$D$35,MATCH(max_demand!AH$1,Overzicht!$B$1:$B$35,0),3),INDEX(Verdeelsleutels_percentage!$A:$AB,MATCH(max_demand!$C18,Verdeelsleutels_percentage!$C:$C,0),MATCH(INDEX(Overzicht!$B$1:$F$35,MATCH(max_demand!AH$1,Overzicht!$B:$B,0),5),Verdeelsleutels_percentage!$1:$1,0)))</f>
        <v>0.20241249339874445</v>
      </c>
      <c r="AI18">
        <f>PRODUCT(INDEX(Overzicht!$B$1:$D$35,MATCH(max_demand!AI$1,Overzicht!$B$1:$B$35,0),3),INDEX(Verdeelsleutels_percentage!$A:$AB,MATCH(max_demand!$C18,Verdeelsleutels_percentage!$C:$C,0),MATCH(INDEX(Overzicht!$B$1:$F$35,MATCH(max_demand!AI$1,Overzicht!$B:$B,0),5),Verdeelsleutels_percentage!$1:$1,0)))</f>
        <v>6.9398569165283808E-2</v>
      </c>
      <c r="AJ18">
        <f>PRODUCT(INDEX(Overzicht!$B$1:$D$35,MATCH(max_demand!AJ$1,Overzicht!$B$1:$B$35,0),3),INDEX(Verdeelsleutels_percentage!$A:$AB,MATCH(max_demand!$C18,Verdeelsleutels_percentage!$C:$C,0),MATCH(INDEX(Overzicht!$B$1:$F$35,MATCH(max_demand!AJ$1,Overzicht!$B:$B,0),5),Verdeelsleutels_percentage!$1:$1,0)))</f>
        <v>0</v>
      </c>
      <c r="AK18">
        <f>PRODUCT(INDEX(Overzicht!$B$1:$D$35,MATCH(max_demand!AK$1,Overzicht!$B$1:$B$35,0),3),INDEX(Verdeelsleutels_percentage!$A:$AB,MATCH(max_demand!$C18,Verdeelsleutels_percentage!$C:$C,0),MATCH(INDEX(Overzicht!$B$1:$F$35,MATCH(max_demand!AK$1,Overzicht!$B:$B,0),5),Verdeelsleutels_percentage!$1:$1,0)))</f>
        <v>4.7016553194180619E-2</v>
      </c>
      <c r="AL18">
        <f>PRODUCT(INDEX(Overzicht!$B$1:$D$35,MATCH(max_demand!AL$1,Overzicht!$B$1:$B$35,0),3),INDEX(Verdeelsleutels_percentage!$A:$AB,MATCH(max_demand!$C18,Verdeelsleutels_percentage!$C:$C,0),MATCH(INDEX(Overzicht!$B$1:$F$35,MATCH(max_demand!AL$1,Overzicht!$B:$B,0),5),Verdeelsleutels_percentage!$1:$1,0)))</f>
        <v>0.12916635492906761</v>
      </c>
      <c r="AM18">
        <f>PRODUCT(INDEX(Overzicht!$B$1:$D$35,MATCH(max_demand!AM$1,Overzicht!$B$1:$B$35,0),3),INDEX(Verdeelsleutels_percentage!$A:$AB,MATCH(max_demand!$C18,Verdeelsleutels_percentage!$C:$C,0),MATCH(INDEX(Overzicht!$B$1:$F$35,MATCH(max_demand!AM$1,Overzicht!$B:$B,0),5),Verdeelsleutels_percentage!$1:$1,0)))</f>
        <v>0.25833270985813522</v>
      </c>
      <c r="AN18">
        <f>PRODUCT(INDEX(Overzicht!$B$1:$D$35,MATCH(max_demand!AN$1,Overzicht!$B$1:$B$35,0),3),INDEX(Verdeelsleutels_percentage!$A:$AB,MATCH(max_demand!$C18,Verdeelsleutels_percentage!$C:$C,0),MATCH(INDEX(Overzicht!$B$1:$F$35,MATCH(max_demand!AN$1,Overzicht!$B:$B,0),5),Verdeelsleutels_percentage!$1:$1,0)))</f>
        <v>0.12916635492906761</v>
      </c>
      <c r="AO18">
        <f>PRODUCT(INDEX(Overzicht!$B$1:$D$35,MATCH(max_demand!AO$1,Overzicht!$B$1:$B$35,0),3),INDEX(Verdeelsleutels_percentage!$A:$AB,MATCH(max_demand!$C18,Verdeelsleutels_percentage!$C:$C,0),MATCH(INDEX(Overzicht!$B$1:$F$35,MATCH(max_demand!AO$1,Overzicht!$B:$B,0),5),Verdeelsleutels_percentage!$1:$1,0)))</f>
        <v>0.45208224225173665</v>
      </c>
    </row>
    <row r="19" spans="1:41">
      <c r="A19" s="1" t="s">
        <v>2030</v>
      </c>
      <c r="B19" t="str">
        <f>INDEX('ETLocal datasets'!B:C,MATCH(C19,'ETLocal datasets'!C:C,0),1)</f>
        <v>GM0003</v>
      </c>
      <c r="C19" t="str">
        <f>'ETLocal datasets'!C2</f>
        <v>Appingedam</v>
      </c>
      <c r="D19">
        <f t="shared" si="4"/>
        <v>6.8454524490197788E-2</v>
      </c>
      <c r="E19">
        <f t="shared" si="5"/>
        <v>4.3130004351129805E-2</v>
      </c>
      <c r="F19">
        <f t="shared" si="6"/>
        <v>7.1212440248364746E-3</v>
      </c>
      <c r="G19">
        <f t="shared" si="7"/>
        <v>1.4501335096770006E-2</v>
      </c>
      <c r="H19">
        <f>PRODUCT(INDEX(Overzicht!$B$1:$D$35,MATCH(max_demand!H$1,Overzicht!$B$1:$B$35,0),3),INDEX(Verdeelsleutels_percentage!$A:$AB,MATCH(max_demand!$C19,Verdeelsleutels_percentage!$C:$C,0),MATCH(INDEX(Overzicht!$B$1:$F$35,MATCH(max_demand!H$1,Overzicht!$B:$B,0),5),Verdeelsleutels_percentage!$1:$1,0)))</f>
        <v>7.1212440248364746E-3</v>
      </c>
      <c r="I19">
        <f>PRODUCT(INDEX(Overzicht!$B$1:$D$35,MATCH(max_demand!I$1,Overzicht!$B$1:$B$35,0),3),INDEX(Verdeelsleutels_percentage!$A:$AB,MATCH(max_demand!$C19,Verdeelsleutels_percentage!$C:$C,0),MATCH(INDEX(Overzicht!$B$1:$F$35,MATCH(max_demand!I$1,Overzicht!$B:$B,0),5),Verdeelsleutels_percentage!$1:$1,0)))</f>
        <v>4.2361450851536933E-3</v>
      </c>
      <c r="J19">
        <f>PRODUCT(INDEX(Overzicht!$B$1:$D$35,MATCH(max_demand!J$1,Overzicht!$B$1:$B$35,0),3),INDEX(Verdeelsleutels_percentage!$A:$AB,MATCH(max_demand!$C19,Verdeelsleutels_percentage!$C:$C,0),MATCH(INDEX(Overzicht!$B$1:$F$35,MATCH(max_demand!J$1,Overzicht!$B:$B,0),5),Verdeelsleutels_percentage!$1:$1,0)))</f>
        <v>2.3873122826118466E-3</v>
      </c>
      <c r="K19">
        <f>PRODUCT(INDEX(Overzicht!$B$1:$D$35,MATCH(max_demand!K$1,Overzicht!$B$1:$B$35,0),3),INDEX(Verdeelsleutels_percentage!$A:$AB,MATCH(max_demand!$C19,Verdeelsleutels_percentage!$C:$C,0),MATCH(INDEX(Overzicht!$B$1:$F$35,MATCH(max_demand!K$1,Overzicht!$B:$B,0),5),Verdeelsleutels_percentage!$1:$1,0)))</f>
        <v>8.8176989234045339E-4</v>
      </c>
      <c r="L19">
        <f>PRODUCT(INDEX(Overzicht!$B$1:$D$35,MATCH(max_demand!L$1,Overzicht!$B$1:$B$35,0),3),INDEX(Verdeelsleutels_percentage!$A:$AB,MATCH(max_demand!$C19,Verdeelsleutels_percentage!$C:$C,0),MATCH(INDEX(Overzicht!$B$1:$F$35,MATCH(max_demand!L$1,Overzicht!$B:$B,0),5),Verdeelsleutels_percentage!$1:$1,0)))</f>
        <v>2.3027119035967897E-3</v>
      </c>
      <c r="M19">
        <f>PRODUCT(INDEX(Overzicht!$B$1:$D$35,MATCH(max_demand!M$1,Overzicht!$B$1:$B$35,0),3),INDEX(Verdeelsleutels_percentage!$A:$AB,MATCH(max_demand!$C19,Verdeelsleutels_percentage!$C:$C,0),MATCH(INDEX(Overzicht!$B$1:$F$35,MATCH(max_demand!M$1,Overzicht!$B:$B,0),5),Verdeelsleutels_percentage!$1:$1,0)))</f>
        <v>2.9727840070435298E-2</v>
      </c>
      <c r="N19">
        <f>PRODUCT(INDEX(Overzicht!$B$1:$D$35,MATCH(max_demand!N$1,Overzicht!$B$1:$B$35,0),3),INDEX(Verdeelsleutels_percentage!$A:$AB,MATCH(max_demand!$C19,Verdeelsleutels_percentage!$C:$C,0),MATCH(INDEX(Overzicht!$B$1:$F$35,MATCH(max_demand!N$1,Overzicht!$B:$B,0),5),Verdeelsleutels_percentage!$1:$1,0)))</f>
        <v>3.2389189562455232E-3</v>
      </c>
      <c r="O19">
        <f>PRODUCT(INDEX(Overzicht!$B$1:$D$35,MATCH(max_demand!O$1,Overzicht!$B$1:$B$35,0),3),INDEX(Verdeelsleutels_percentage!$A:$AB,MATCH(max_demand!$C19,Verdeelsleutels_percentage!$C:$C,0),MATCH(INDEX(Overzicht!$B$1:$F$35,MATCH(max_demand!O$1,Overzicht!$B:$B,0),5),Verdeelsleutels_percentage!$1:$1,0)))</f>
        <v>6.1630398314318612E-3</v>
      </c>
      <c r="P19">
        <f>PRODUCT(INDEX(Overzicht!$B$1:$D$35,MATCH(max_demand!P$1,Overzicht!$B$1:$B$35,0),3),INDEX(Verdeelsleutels_percentage!$A:$AB,MATCH(max_demand!$C19,Verdeelsleutels_percentage!$C:$C,0),MATCH(INDEX(Overzicht!$B$1:$F$35,MATCH(max_demand!P$1,Overzicht!$B:$B,0),5),Verdeelsleutels_percentage!$1:$1,0)))</f>
        <v>0</v>
      </c>
      <c r="Q19">
        <f>PRODUCT(INDEX(Overzicht!$B$1:$D$35,MATCH(max_demand!Q$1,Overzicht!$B$1:$B$35,0),3),INDEX(Verdeelsleutels_percentage!$A:$AB,MATCH(max_demand!$C19,Verdeelsleutels_percentage!$C:$C,0),MATCH(INDEX(Overzicht!$B$1:$F$35,MATCH(max_demand!Q$1,Overzicht!$B:$B,0),5),Verdeelsleutels_percentage!$1:$1,0)))</f>
        <v>5.900459334864507E-3</v>
      </c>
      <c r="R19">
        <f>PRODUCT(INDEX(Overzicht!$B$1:$D$35,MATCH(max_demand!R$1,Overzicht!$B$1:$B$35,0),3),INDEX(Verdeelsleutels_percentage!$A:$AB,MATCH(max_demand!$C19,Verdeelsleutels_percentage!$C:$C,0),MATCH(INDEX(Overzicht!$B$1:$F$35,MATCH(max_demand!R$1,Overzicht!$B:$B,0),5),Verdeelsleutels_percentage!$1:$1,0)))</f>
        <v>1.2207846899719671E-3</v>
      </c>
      <c r="S19">
        <f>PRODUCT(INDEX(Overzicht!$B$1:$D$35,MATCH(max_demand!S$1,Overzicht!$B$1:$B$35,0),3),INDEX(Verdeelsleutels_percentage!$A:$AB,MATCH(max_demand!$C19,Verdeelsleutels_percentage!$C:$C,0),MATCH(INDEX(Overzicht!$B$1:$F$35,MATCH(max_demand!S$1,Overzicht!$B:$B,0),5),Verdeelsleutels_percentage!$1:$1,0)))</f>
        <v>2.5001670450625884E-3</v>
      </c>
      <c r="T19">
        <f>PRODUCT(INDEX(Overzicht!$B$1:$D$35,MATCH(max_demand!T$1,Overzicht!$B$1:$B$35,0),3),INDEX(Verdeelsleutels_percentage!$A:$AB,MATCH(max_demand!$C19,Verdeelsleutels_percentage!$C:$C,0),MATCH(INDEX(Overzicht!$B$1:$F$35,MATCH(max_demand!T$1,Overzicht!$B:$B,0),5),Verdeelsleutels_percentage!$1:$1,0)))</f>
        <v>3.6080969725838137E-3</v>
      </c>
      <c r="U19">
        <f>PRODUCT(INDEX(Overzicht!$B$1:$D$35,MATCH(max_demand!U$1,Overzicht!$B$1:$B$35,0),3),INDEX(Verdeelsleutels_percentage!$A:$AB,MATCH(max_demand!$C19,Verdeelsleutels_percentage!$C:$C,0),MATCH(INDEX(Overzicht!$B$1:$F$35,MATCH(max_demand!U$1,Overzicht!$B:$B,0),5),Verdeelsleutels_percentage!$1:$1,0)))</f>
        <v>1.3401503041025596E-2</v>
      </c>
      <c r="V19">
        <f>PRODUCT(INDEX(Overzicht!$B$1:$D$35,MATCH(max_demand!V$1,Overzicht!$B$1:$B$35,0),3),INDEX(Verdeelsleutels_percentage!$A:$AB,MATCH(max_demand!$C19,Verdeelsleutels_percentage!$C:$C,0),MATCH(INDEX(Overzicht!$B$1:$F$35,MATCH(max_demand!V$1,Overzicht!$B:$B,0),5),Verdeelsleutels_percentage!$1:$1,0)))</f>
        <v>1.5598915482975134E-3</v>
      </c>
      <c r="W19">
        <f>PRODUCT(INDEX(Overzicht!$B$1:$D$35,MATCH(max_demand!W$1,Overzicht!$B$1:$B$35,0),3),INDEX(Verdeelsleutels_percentage!$A:$AB,MATCH(max_demand!$C19,Verdeelsleutels_percentage!$C:$C,0),MATCH(INDEX(Overzicht!$B$1:$F$35,MATCH(max_demand!W$1,Overzicht!$B:$B,0),5),Verdeelsleutels_percentage!$1:$1,0)))</f>
        <v>8.1385645998131133E-3</v>
      </c>
      <c r="X19">
        <f>PRODUCT(INDEX(Overzicht!$B$1:$D$35,MATCH(max_demand!X$1,Overzicht!$B$1:$B$35,0),3),INDEX(Verdeelsleutels_percentage!$A:$AB,MATCH(max_demand!$C19,Verdeelsleutels_percentage!$C:$C,0),MATCH(INDEX(Overzicht!$B$1:$F$35,MATCH(max_demand!X$1,Overzicht!$B:$B,0),5),Verdeelsleutels_percentage!$1:$1,0)))</f>
        <v>4.0319981246520354E-4</v>
      </c>
      <c r="Y19">
        <f>PRODUCT(INDEX(Overzicht!$B$1:$D$35,MATCH(max_demand!Y$1,Overzicht!$B$1:$B$35,0),3),INDEX(Verdeelsleutels_percentage!$A:$AB,MATCH(max_demand!$C19,Verdeelsleutels_percentage!$C:$C,0),MATCH(INDEX(Overzicht!$B$1:$F$35,MATCH(max_demand!Y$1,Overzicht!$B:$B,0),5),Verdeelsleutels_percentage!$1:$1,0)))</f>
        <v>6.8168555710125177E-7</v>
      </c>
      <c r="Z19">
        <f>PRODUCT(INDEX(Overzicht!$B$1:$D$35,MATCH(max_demand!Z$1,Overzicht!$B$1:$B$35,0),3),INDEX(Verdeelsleutels_percentage!$A:$AB,MATCH(max_demand!$C19,Verdeelsleutels_percentage!$C:$C,0),MATCH(INDEX(Overzicht!$B$1:$F$35,MATCH(max_demand!Z$1,Overzicht!$B:$B,0),5),Verdeelsleutels_percentage!$1:$1,0)))</f>
        <v>3.0297135871166744E-4</v>
      </c>
      <c r="AA19">
        <f>PRODUCT(INDEX(Overzicht!$B$1:$D$35,MATCH(max_demand!AA$1,Overzicht!$B$1:$B$35,0),3),INDEX(Verdeelsleutels_percentage!$A:$AB,MATCH(max_demand!$C19,Verdeelsleutels_percentage!$C:$C,0),MATCH(INDEX(Overzicht!$B$1:$F$35,MATCH(max_demand!AA$1,Overzicht!$B:$B,0),5),Verdeelsleutels_percentage!$1:$1,0)))</f>
        <v>3.1572804749952714E-4</v>
      </c>
      <c r="AB19">
        <f>PRODUCT(INDEX(Overzicht!$B$1:$D$35,MATCH(max_demand!AB$1,Overzicht!$B$1:$B$35,0),3),INDEX(Verdeelsleutels_percentage!$A:$AB,MATCH(max_demand!$C19,Verdeelsleutels_percentage!$C:$C,0),MATCH(INDEX(Overzicht!$B$1:$F$35,MATCH(max_demand!AB$1,Overzicht!$B:$B,0),5),Verdeelsleutels_percentage!$1:$1,0)))</f>
        <v>4.0721676510316442E-3</v>
      </c>
      <c r="AC19">
        <f>PRODUCT(INDEX(Overzicht!$B$1:$D$35,MATCH(max_demand!AC$1,Overzicht!$B$1:$B$35,0),3),INDEX(Verdeelsleutels_percentage!$A:$AB,MATCH(max_demand!$C19,Verdeelsleutels_percentage!$C:$C,0),MATCH(INDEX(Overzicht!$B$1:$F$35,MATCH(max_demand!AC$1,Overzicht!$B:$B,0),5),Verdeelsleutels_percentage!$1:$1,0)))</f>
        <v>2.0918750981893455E-3</v>
      </c>
      <c r="AD19">
        <f>PRODUCT(INDEX(Overzicht!$B$1:$D$35,MATCH(max_demand!AD$1,Overzicht!$B$1:$B$35,0),3),INDEX(Verdeelsleutels_percentage!$A:$AB,MATCH(max_demand!$C19,Verdeelsleutels_percentage!$C:$C,0),MATCH(INDEX(Overzicht!$B$1:$F$35,MATCH(max_demand!AD$1,Overzicht!$B:$B,0),5),Verdeelsleutels_percentage!$1:$1,0)))</f>
        <v>0</v>
      </c>
      <c r="AE19">
        <f>PRODUCT(INDEX(Overzicht!$B$1:$D$35,MATCH(max_demand!AE$1,Overzicht!$B$1:$B$35,0),3),INDEX(Verdeelsleutels_percentage!$A:$AB,MATCH(max_demand!$C19,Verdeelsleutels_percentage!$C:$C,0),MATCH(INDEX(Overzicht!$B$1:$F$35,MATCH(max_demand!AE$1,Overzicht!$B:$B,0),5),Verdeelsleutels_percentage!$1:$1,0)))</f>
        <v>9.8833081906114124E-3</v>
      </c>
      <c r="AF19">
        <f>PRODUCT(INDEX(Overzicht!$B$1:$D$35,MATCH(max_demand!AF$1,Overzicht!$B$1:$B$35,0),3),INDEX(Verdeelsleutels_percentage!$A:$AB,MATCH(max_demand!$C19,Verdeelsleutels_percentage!$C:$C,0),MATCH(INDEX(Overzicht!$B$1:$F$35,MATCH(max_demand!AF$1,Overzicht!$B:$B,0),5),Verdeelsleutels_percentage!$1:$1,0)))</f>
        <v>1.1959395738618452E-3</v>
      </c>
      <c r="AG19">
        <f>PRODUCT(INDEX(Overzicht!$B$1:$D$35,MATCH(max_demand!AG$1,Overzicht!$B$1:$B$35,0),3),INDEX(Verdeelsleutels_percentage!$A:$AB,MATCH(max_demand!$C19,Verdeelsleutels_percentage!$C:$C,0),MATCH(INDEX(Overzicht!$B$1:$F$35,MATCH(max_demand!AG$1,Overzicht!$B:$B,0),5),Verdeelsleutels_percentage!$1:$1,0)))</f>
        <v>8.1385645998131133E-3</v>
      </c>
      <c r="AH19">
        <f>PRODUCT(INDEX(Overzicht!$B$1:$D$35,MATCH(max_demand!AH$1,Overzicht!$B$1:$B$35,0),3),INDEX(Verdeelsleutels_percentage!$A:$AB,MATCH(max_demand!$C19,Verdeelsleutels_percentage!$C:$C,0),MATCH(INDEX(Overzicht!$B$1:$F$35,MATCH(max_demand!AH$1,Overzicht!$B:$B,0),5),Verdeelsleutels_percentage!$1:$1,0)))</f>
        <v>2.7905256723443055E-3</v>
      </c>
      <c r="AI19">
        <f>PRODUCT(INDEX(Overzicht!$B$1:$D$35,MATCH(max_demand!AI$1,Overzicht!$B$1:$B$35,0),3),INDEX(Verdeelsleutels_percentage!$A:$AB,MATCH(max_demand!$C19,Verdeelsleutels_percentage!$C:$C,0),MATCH(INDEX(Overzicht!$B$1:$F$35,MATCH(max_demand!AI$1,Overzicht!$B:$B,0),5),Verdeelsleutels_percentage!$1:$1,0)))</f>
        <v>9.5675165908947618E-4</v>
      </c>
      <c r="AJ19">
        <f>PRODUCT(INDEX(Overzicht!$B$1:$D$35,MATCH(max_demand!AJ$1,Overzicht!$B$1:$B$35,0),3),INDEX(Verdeelsleutels_percentage!$A:$AB,MATCH(max_demand!$C19,Verdeelsleutels_percentage!$C:$C,0),MATCH(INDEX(Overzicht!$B$1:$F$35,MATCH(max_demand!AJ$1,Overzicht!$B:$B,0),5),Verdeelsleutels_percentage!$1:$1,0)))</f>
        <v>0</v>
      </c>
      <c r="AK19">
        <f>PRODUCT(INDEX(Overzicht!$B$1:$D$35,MATCH(max_demand!AK$1,Overzicht!$B$1:$B$35,0),3),INDEX(Verdeelsleutels_percentage!$A:$AB,MATCH(max_demand!$C19,Verdeelsleutels_percentage!$C:$C,0),MATCH(INDEX(Overzicht!$B$1:$F$35,MATCH(max_demand!AK$1,Overzicht!$B:$B,0),5),Verdeelsleutels_percentage!$1:$1,0)))</f>
        <v>4.9373958572199563E-4</v>
      </c>
      <c r="AL19">
        <f>PRODUCT(INDEX(Overzicht!$B$1:$D$35,MATCH(max_demand!AL$1,Overzicht!$B$1:$B$35,0),3),INDEX(Verdeelsleutels_percentage!$A:$AB,MATCH(max_demand!$C19,Verdeelsleutels_percentage!$C:$C,0),MATCH(INDEX(Overzicht!$B$1:$F$35,MATCH(max_demand!AL$1,Overzicht!$B:$B,0),5),Verdeelsleutels_percentage!$1:$1,0)))</f>
        <v>1.3564274333021857E-3</v>
      </c>
      <c r="AM19">
        <f>PRODUCT(INDEX(Overzicht!$B$1:$D$35,MATCH(max_demand!AM$1,Overzicht!$B$1:$B$35,0),3),INDEX(Verdeelsleutels_percentage!$A:$AB,MATCH(max_demand!$C19,Verdeelsleutels_percentage!$C:$C,0),MATCH(INDEX(Overzicht!$B$1:$F$35,MATCH(max_demand!AM$1,Overzicht!$B:$B,0),5),Verdeelsleutels_percentage!$1:$1,0)))</f>
        <v>2.7128548666043714E-3</v>
      </c>
      <c r="AN19">
        <f>PRODUCT(INDEX(Overzicht!$B$1:$D$35,MATCH(max_demand!AN$1,Overzicht!$B$1:$B$35,0),3),INDEX(Verdeelsleutels_percentage!$A:$AB,MATCH(max_demand!$C19,Verdeelsleutels_percentage!$C:$C,0),MATCH(INDEX(Overzicht!$B$1:$F$35,MATCH(max_demand!AN$1,Overzicht!$B:$B,0),5),Verdeelsleutels_percentage!$1:$1,0)))</f>
        <v>1.3564274333021857E-3</v>
      </c>
      <c r="AO19">
        <f>PRODUCT(INDEX(Overzicht!$B$1:$D$35,MATCH(max_demand!AO$1,Overzicht!$B$1:$B$35,0),3),INDEX(Verdeelsleutels_percentage!$A:$AB,MATCH(max_demand!$C19,Verdeelsleutels_percentage!$C:$C,0),MATCH(INDEX(Overzicht!$B$1:$F$35,MATCH(max_demand!AO$1,Overzicht!$B:$B,0),5),Verdeelsleutels_percentage!$1:$1,0)))</f>
        <v>4.7474960165576497E-3</v>
      </c>
    </row>
    <row r="20" spans="1:41">
      <c r="B20" t="str">
        <f>INDEX('ETLocal datasets'!B:C,MATCH(C20,'ETLocal datasets'!C:C,0),1)</f>
        <v>GM0009</v>
      </c>
      <c r="C20" t="str">
        <f>'ETLocal datasets'!C3</f>
        <v>Ten Boer</v>
      </c>
      <c r="D20">
        <f t="shared" si="4"/>
        <v>0.10353371298221807</v>
      </c>
      <c r="E20">
        <f t="shared" si="5"/>
        <v>3.9078656314196936E-2</v>
      </c>
      <c r="F20">
        <f t="shared" si="6"/>
        <v>4.4285255265790512E-3</v>
      </c>
      <c r="G20">
        <f t="shared" si="7"/>
        <v>9.0180216295842122E-3</v>
      </c>
      <c r="H20">
        <f>PRODUCT(INDEX(Overzicht!$B$1:$D$35,MATCH(max_demand!H$1,Overzicht!$B$1:$B$35,0),3),INDEX(Verdeelsleutels_percentage!$A:$AB,MATCH(max_demand!$C20,Verdeelsleutels_percentage!$C:$C,0),MATCH(INDEX(Overzicht!$B$1:$F$35,MATCH(max_demand!H$1,Overzicht!$B:$B,0),5),Verdeelsleutels_percentage!$1:$1,0)))</f>
        <v>4.4285255265790512E-3</v>
      </c>
      <c r="I20">
        <f>PRODUCT(INDEX(Overzicht!$B$1:$D$35,MATCH(max_demand!I$1,Overzicht!$B$1:$B$35,0),3),INDEX(Verdeelsleutels_percentage!$A:$AB,MATCH(max_demand!$C20,Verdeelsleutels_percentage!$C:$C,0),MATCH(INDEX(Overzicht!$B$1:$F$35,MATCH(max_demand!I$1,Overzicht!$B:$B,0),5),Verdeelsleutels_percentage!$1:$1,0)))</f>
        <v>5.4827116945200824E-3</v>
      </c>
      <c r="J20">
        <f>PRODUCT(INDEX(Overzicht!$B$1:$D$35,MATCH(max_demand!J$1,Overzicht!$B$1:$B$35,0),3),INDEX(Verdeelsleutels_percentage!$A:$AB,MATCH(max_demand!$C20,Verdeelsleutels_percentage!$C:$C,0),MATCH(INDEX(Overzicht!$B$1:$F$35,MATCH(max_demand!J$1,Overzicht!$B:$B,0),5),Verdeelsleutels_percentage!$1:$1,0)))</f>
        <v>1.4846104622436439E-3</v>
      </c>
      <c r="K20">
        <f>PRODUCT(INDEX(Overzicht!$B$1:$D$35,MATCH(max_demand!K$1,Overzicht!$B$1:$B$35,0),3),INDEX(Verdeelsleutels_percentage!$A:$AB,MATCH(max_demand!$C20,Verdeelsleutels_percentage!$C:$C,0),MATCH(INDEX(Overzicht!$B$1:$F$35,MATCH(max_demand!K$1,Overzicht!$B:$B,0),5),Verdeelsleutels_percentage!$1:$1,0)))</f>
        <v>1.1412475265670265E-3</v>
      </c>
      <c r="L20">
        <f>PRODUCT(INDEX(Overzicht!$B$1:$D$35,MATCH(max_demand!L$1,Overzicht!$B$1:$B$35,0),3),INDEX(Verdeelsleutels_percentage!$A:$AB,MATCH(max_demand!$C20,Verdeelsleutels_percentage!$C:$C,0),MATCH(INDEX(Overzicht!$B$1:$F$35,MATCH(max_demand!L$1,Overzicht!$B:$B,0),5),Verdeelsleutels_percentage!$1:$1,0)))</f>
        <v>1.431999578987885E-3</v>
      </c>
      <c r="M20">
        <f>PRODUCT(INDEX(Overzicht!$B$1:$D$35,MATCH(max_demand!M$1,Overzicht!$B$1:$B$35,0),3),INDEX(Verdeelsleutels_percentage!$A:$AB,MATCH(max_demand!$C20,Verdeelsleutels_percentage!$C:$C,0),MATCH(INDEX(Overzicht!$B$1:$F$35,MATCH(max_demand!M$1,Overzicht!$B:$B,0),5),Verdeelsleutels_percentage!$1:$1,0)))</f>
        <v>7.1082683792112286E-2</v>
      </c>
      <c r="N20">
        <f>PRODUCT(INDEX(Overzicht!$B$1:$D$35,MATCH(max_demand!N$1,Overzicht!$B$1:$B$35,0),3),INDEX(Verdeelsleutels_percentage!$A:$AB,MATCH(max_demand!$C20,Verdeelsleutels_percentage!$C:$C,0),MATCH(INDEX(Overzicht!$B$1:$F$35,MATCH(max_demand!N$1,Overzicht!$B:$B,0),5),Verdeelsleutels_percentage!$1:$1,0)))</f>
        <v>9.6219027953031791E-3</v>
      </c>
      <c r="O20">
        <f>PRODUCT(INDEX(Overzicht!$B$1:$D$35,MATCH(max_demand!O$1,Overzicht!$B$1:$B$35,0),3),INDEX(Verdeelsleutels_percentage!$A:$AB,MATCH(max_demand!$C20,Verdeelsleutels_percentage!$C:$C,0),MATCH(INDEX(Overzicht!$B$1:$F$35,MATCH(max_demand!O$1,Overzicht!$B:$B,0),5),Verdeelsleutels_percentage!$1:$1,0)))</f>
        <v>5.8156318207929908E-3</v>
      </c>
      <c r="P20">
        <f>PRODUCT(INDEX(Overzicht!$B$1:$D$35,MATCH(max_demand!P$1,Overzicht!$B$1:$B$35,0),3),INDEX(Verdeelsleutels_percentage!$A:$AB,MATCH(max_demand!$C20,Verdeelsleutels_percentage!$C:$C,0),MATCH(INDEX(Overzicht!$B$1:$F$35,MATCH(max_demand!P$1,Overzicht!$B:$B,0),5),Verdeelsleutels_percentage!$1:$1,0)))</f>
        <v>0</v>
      </c>
      <c r="Q20">
        <f>PRODUCT(INDEX(Overzicht!$B$1:$D$35,MATCH(max_demand!Q$1,Overzicht!$B$1:$B$35,0),3),INDEX(Verdeelsleutels_percentage!$A:$AB,MATCH(max_demand!$C20,Verdeelsleutels_percentage!$C:$C,0),MATCH(INDEX(Overzicht!$B$1:$F$35,MATCH(max_demand!Q$1,Overzicht!$B:$B,0),5),Verdeelsleutels_percentage!$1:$1,0)))</f>
        <v>3.6693497220226423E-3</v>
      </c>
      <c r="R20">
        <f>PRODUCT(INDEX(Overzicht!$B$1:$D$35,MATCH(max_demand!R$1,Overzicht!$B$1:$B$35,0),3),INDEX(Verdeelsleutels_percentage!$A:$AB,MATCH(max_demand!$C20,Verdeelsleutels_percentage!$C:$C,0),MATCH(INDEX(Overzicht!$B$1:$F$35,MATCH(max_demand!R$1,Overzicht!$B:$B,0),5),Verdeelsleutels_percentage!$1:$1,0)))</f>
        <v>7.5917580455640886E-4</v>
      </c>
      <c r="S20">
        <f>PRODUCT(INDEX(Overzicht!$B$1:$D$35,MATCH(max_demand!S$1,Overzicht!$B$1:$B$35,0),3),INDEX(Verdeelsleutels_percentage!$A:$AB,MATCH(max_demand!$C20,Verdeelsleutels_percentage!$C:$C,0),MATCH(INDEX(Overzicht!$B$1:$F$35,MATCH(max_demand!S$1,Overzicht!$B:$B,0),5),Verdeelsleutels_percentage!$1:$1,0)))</f>
        <v>1.5547920477315253E-3</v>
      </c>
      <c r="T20">
        <f>PRODUCT(INDEX(Overzicht!$B$1:$D$35,MATCH(max_demand!T$1,Overzicht!$B$1:$B$35,0),3),INDEX(Verdeelsleutels_percentage!$A:$AB,MATCH(max_demand!$C20,Verdeelsleutels_percentage!$C:$C,0),MATCH(INDEX(Overzicht!$B$1:$F$35,MATCH(max_demand!T$1,Overzicht!$B:$B,0),5),Verdeelsleutels_percentage!$1:$1,0)))</f>
        <v>2.2437862668000523E-3</v>
      </c>
      <c r="U20">
        <f>PRODUCT(INDEX(Overzicht!$B$1:$D$35,MATCH(max_demand!U$1,Overzicht!$B$1:$B$35,0),3),INDEX(Verdeelsleutels_percentage!$A:$AB,MATCH(max_demand!$C20,Verdeelsleutels_percentage!$C:$C,0),MATCH(INDEX(Overzicht!$B$1:$F$35,MATCH(max_demand!U$1,Overzicht!$B:$B,0),5),Verdeelsleutels_percentage!$1:$1,0)))</f>
        <v>8.3340632766859112E-3</v>
      </c>
      <c r="V20">
        <f>PRODUCT(INDEX(Overzicht!$B$1:$D$35,MATCH(max_demand!V$1,Overzicht!$B$1:$B$35,0),3),INDEX(Verdeelsleutels_percentage!$A:$AB,MATCH(max_demand!$C20,Verdeelsleutels_percentage!$C:$C,0),MATCH(INDEX(Overzicht!$B$1:$F$35,MATCH(max_demand!V$1,Overzicht!$B:$B,0),5),Verdeelsleutels_percentage!$1:$1,0)))</f>
        <v>9.7005797248874456E-4</v>
      </c>
      <c r="W20">
        <f>PRODUCT(INDEX(Overzicht!$B$1:$D$35,MATCH(max_demand!W$1,Overzicht!$B$1:$B$35,0),3),INDEX(Verdeelsleutels_percentage!$A:$AB,MATCH(max_demand!$C20,Verdeelsleutels_percentage!$C:$C,0),MATCH(INDEX(Overzicht!$B$1:$F$35,MATCH(max_demand!W$1,Overzicht!$B:$B,0),5),Verdeelsleutels_percentage!$1:$1,0)))</f>
        <v>5.0611720303760585E-3</v>
      </c>
      <c r="X20">
        <f>PRODUCT(INDEX(Overzicht!$B$1:$D$35,MATCH(max_demand!X$1,Overzicht!$B$1:$B$35,0),3),INDEX(Verdeelsleutels_percentage!$A:$AB,MATCH(max_demand!$C20,Verdeelsleutels_percentage!$C:$C,0),MATCH(INDEX(Overzicht!$B$1:$F$35,MATCH(max_demand!X$1,Overzicht!$B:$B,0),5),Verdeelsleutels_percentage!$1:$1,0)))</f>
        <v>3.7506959299088698E-4</v>
      </c>
      <c r="Y20">
        <f>PRODUCT(INDEX(Overzicht!$B$1:$D$35,MATCH(max_demand!Y$1,Overzicht!$B$1:$B$35,0),3),INDEX(Verdeelsleutels_percentage!$A:$AB,MATCH(max_demand!$C20,Verdeelsleutels_percentage!$C:$C,0),MATCH(INDEX(Overzicht!$B$1:$F$35,MATCH(max_demand!Y$1,Overzicht!$B:$B,0),5),Verdeelsleutels_percentage!$1:$1,0)))</f>
        <v>1.5713559392519038E-6</v>
      </c>
      <c r="Z20">
        <f>PRODUCT(INDEX(Overzicht!$B$1:$D$35,MATCH(max_demand!Z$1,Overzicht!$B$1:$B$35,0),3),INDEX(Verdeelsleutels_percentage!$A:$AB,MATCH(max_demand!$C20,Verdeelsleutels_percentage!$C:$C,0),MATCH(INDEX(Overzicht!$B$1:$F$35,MATCH(max_demand!Z$1,Overzicht!$B:$B,0),5),Verdeelsleutels_percentage!$1:$1,0)))</f>
        <v>6.9838041744529065E-4</v>
      </c>
      <c r="AA20">
        <f>PRODUCT(INDEX(Overzicht!$B$1:$D$35,MATCH(max_demand!AA$1,Overzicht!$B$1:$B$35,0),3),INDEX(Verdeelsleutels_percentage!$A:$AB,MATCH(max_demand!$C20,Verdeelsleutels_percentage!$C:$C,0),MATCH(INDEX(Overzicht!$B$1:$F$35,MATCH(max_demand!AA$1,Overzicht!$B:$B,0),5),Verdeelsleutels_percentage!$1:$1,0)))</f>
        <v>7.2778590870614494E-4</v>
      </c>
      <c r="AB20">
        <f>PRODUCT(INDEX(Overzicht!$B$1:$D$35,MATCH(max_demand!AB$1,Overzicht!$B$1:$B$35,0),3),INDEX(Verdeelsleutels_percentage!$A:$AB,MATCH(max_demand!$C20,Verdeelsleutels_percentage!$C:$C,0),MATCH(INDEX(Overzicht!$B$1:$F$35,MATCH(max_demand!AB$1,Overzicht!$B:$B,0),5),Verdeelsleutels_percentage!$1:$1,0)))</f>
        <v>2.4215435604895987E-3</v>
      </c>
      <c r="AC20">
        <f>PRODUCT(INDEX(Overzicht!$B$1:$D$35,MATCH(max_demand!AC$1,Overzicht!$B$1:$B$35,0),3),INDEX(Verdeelsleutels_percentage!$A:$AB,MATCH(max_demand!$C20,Verdeelsleutels_percentage!$C:$C,0),MATCH(INDEX(Overzicht!$B$1:$F$35,MATCH(max_demand!AC$1,Overzicht!$B:$B,0),5),Verdeelsleutels_percentage!$1:$1,0)))</f>
        <v>1.3707959086181817E-3</v>
      </c>
      <c r="AD20">
        <f>PRODUCT(INDEX(Overzicht!$B$1:$D$35,MATCH(max_demand!AD$1,Overzicht!$B$1:$B$35,0),3),INDEX(Verdeelsleutels_percentage!$A:$AB,MATCH(max_demand!$C20,Verdeelsleutels_percentage!$C:$C,0),MATCH(INDEX(Overzicht!$B$1:$F$35,MATCH(max_demand!AD$1,Overzicht!$B:$B,0),5),Verdeelsleutels_percentage!$1:$1,0)))</f>
        <v>0</v>
      </c>
      <c r="AE20">
        <f>PRODUCT(INDEX(Overzicht!$B$1:$D$35,MATCH(max_demand!AE$1,Overzicht!$B$1:$B$35,0),3),INDEX(Verdeelsleutels_percentage!$A:$AB,MATCH(max_demand!$C20,Verdeelsleutels_percentage!$C:$C,0),MATCH(INDEX(Overzicht!$B$1:$F$35,MATCH(max_demand!AE$1,Overzicht!$B:$B,0),5),Verdeelsleutels_percentage!$1:$1,0)))</f>
        <v>4.2927500221847546E-3</v>
      </c>
      <c r="AF20">
        <f>PRODUCT(INDEX(Overzicht!$B$1:$D$35,MATCH(max_demand!AF$1,Overzicht!$B$1:$B$35,0),3),INDEX(Verdeelsleutels_percentage!$A:$AB,MATCH(max_demand!$C20,Verdeelsleutels_percentage!$C:$C,0),MATCH(INDEX(Overzicht!$B$1:$F$35,MATCH(max_demand!AF$1,Overzicht!$B:$B,0),5),Verdeelsleutels_percentage!$1:$1,0)))</f>
        <v>2.7567648057050943E-3</v>
      </c>
      <c r="AG20">
        <f>PRODUCT(INDEX(Overzicht!$B$1:$D$35,MATCH(max_demand!AG$1,Overzicht!$B$1:$B$35,0),3),INDEX(Verdeelsleutels_percentage!$A:$AB,MATCH(max_demand!$C20,Verdeelsleutels_percentage!$C:$C,0),MATCH(INDEX(Overzicht!$B$1:$F$35,MATCH(max_demand!AG$1,Overzicht!$B:$B,0),5),Verdeelsleutels_percentage!$1:$1,0)))</f>
        <v>5.0611720303760585E-3</v>
      </c>
      <c r="AH20">
        <f>PRODUCT(INDEX(Overzicht!$B$1:$D$35,MATCH(max_demand!AH$1,Overzicht!$B$1:$B$35,0),3),INDEX(Verdeelsleutels_percentage!$A:$AB,MATCH(max_demand!$C20,Verdeelsleutels_percentage!$C:$C,0),MATCH(INDEX(Overzicht!$B$1:$F$35,MATCH(max_demand!AH$1,Overzicht!$B:$B,0),5),Verdeelsleutels_percentage!$1:$1,0)))</f>
        <v>6.4324512133118869E-3</v>
      </c>
      <c r="AI20">
        <f>PRODUCT(INDEX(Overzicht!$B$1:$D$35,MATCH(max_demand!AI$1,Overzicht!$B$1:$B$35,0),3),INDEX(Verdeelsleutels_percentage!$A:$AB,MATCH(max_demand!$C20,Verdeelsleutels_percentage!$C:$C,0),MATCH(INDEX(Overzicht!$B$1:$F$35,MATCH(max_demand!AI$1,Overzicht!$B:$B,0),5),Verdeelsleutels_percentage!$1:$1,0)))</f>
        <v>2.2054118445640754E-3</v>
      </c>
      <c r="AJ20">
        <f>PRODUCT(INDEX(Overzicht!$B$1:$D$35,MATCH(max_demand!AJ$1,Overzicht!$B$1:$B$35,0),3),INDEX(Verdeelsleutels_percentage!$A:$AB,MATCH(max_demand!$C20,Verdeelsleutels_percentage!$C:$C,0),MATCH(INDEX(Overzicht!$B$1:$F$35,MATCH(max_demand!AJ$1,Overzicht!$B:$B,0),5),Verdeelsleutels_percentage!$1:$1,0)))</f>
        <v>0</v>
      </c>
      <c r="AK20">
        <f>PRODUCT(INDEX(Overzicht!$B$1:$D$35,MATCH(max_demand!AK$1,Overzicht!$B$1:$B$35,0),3),INDEX(Verdeelsleutels_percentage!$A:$AB,MATCH(max_demand!$C20,Verdeelsleutels_percentage!$C:$C,0),MATCH(INDEX(Overzicht!$B$1:$F$35,MATCH(max_demand!AK$1,Overzicht!$B:$B,0),5),Verdeelsleutels_percentage!$1:$1,0)))</f>
        <v>3.0704443650948093E-4</v>
      </c>
      <c r="AL20">
        <f>PRODUCT(INDEX(Overzicht!$B$1:$D$35,MATCH(max_demand!AL$1,Overzicht!$B$1:$B$35,0),3),INDEX(Verdeelsleutels_percentage!$A:$AB,MATCH(max_demand!$C20,Verdeelsleutels_percentage!$C:$C,0),MATCH(INDEX(Overzicht!$B$1:$F$35,MATCH(max_demand!AL$1,Overzicht!$B:$B,0),5),Verdeelsleutels_percentage!$1:$1,0)))</f>
        <v>8.4352867172934312E-4</v>
      </c>
      <c r="AM20">
        <f>PRODUCT(INDEX(Overzicht!$B$1:$D$35,MATCH(max_demand!AM$1,Overzicht!$B$1:$B$35,0),3),INDEX(Verdeelsleutels_percentage!$A:$AB,MATCH(max_demand!$C20,Verdeelsleutels_percentage!$C:$C,0),MATCH(INDEX(Overzicht!$B$1:$F$35,MATCH(max_demand!AM$1,Overzicht!$B:$B,0),5),Verdeelsleutels_percentage!$1:$1,0)))</f>
        <v>1.6870573434586862E-3</v>
      </c>
      <c r="AN20">
        <f>PRODUCT(INDEX(Overzicht!$B$1:$D$35,MATCH(max_demand!AN$1,Overzicht!$B$1:$B$35,0),3),INDEX(Verdeelsleutels_percentage!$A:$AB,MATCH(max_demand!$C20,Verdeelsleutels_percentage!$C:$C,0),MATCH(INDEX(Overzicht!$B$1:$F$35,MATCH(max_demand!AN$1,Overzicht!$B:$B,0),5),Verdeelsleutels_percentage!$1:$1,0)))</f>
        <v>8.4352867172934312E-4</v>
      </c>
      <c r="AO20">
        <f>PRODUCT(INDEX(Overzicht!$B$1:$D$35,MATCH(max_demand!AO$1,Overzicht!$B$1:$B$35,0),3),INDEX(Verdeelsleutels_percentage!$A:$AB,MATCH(max_demand!$C20,Verdeelsleutels_percentage!$C:$C,0),MATCH(INDEX(Overzicht!$B$1:$F$35,MATCH(max_demand!AO$1,Overzicht!$B:$B,0),5),Verdeelsleutels_percentage!$1:$1,0)))</f>
        <v>2.9523503510527011E-3</v>
      </c>
    </row>
    <row r="21" spans="1:41">
      <c r="B21" t="str">
        <f>INDEX('ETLocal datasets'!B:C,MATCH(C21,'ETLocal datasets'!C:C,0),1)</f>
        <v>GM0010</v>
      </c>
      <c r="C21" t="str">
        <f>'ETLocal datasets'!C4</f>
        <v>Delfzijl</v>
      </c>
      <c r="D21">
        <f t="shared" si="4"/>
        <v>0.3038578233531119</v>
      </c>
      <c r="E21">
        <f t="shared" si="5"/>
        <v>0.20424279827604547</v>
      </c>
      <c r="F21">
        <f t="shared" si="6"/>
        <v>1.5016523105354347E-2</v>
      </c>
      <c r="G21">
        <f t="shared" si="7"/>
        <v>3.0578875373412459E-2</v>
      </c>
      <c r="H21">
        <f>PRODUCT(INDEX(Overzicht!$B$1:$D$35,MATCH(max_demand!H$1,Overzicht!$B$1:$B$35,0),3),INDEX(Verdeelsleutels_percentage!$A:$AB,MATCH(max_demand!$C21,Verdeelsleutels_percentage!$C:$C,0),MATCH(INDEX(Overzicht!$B$1:$F$35,MATCH(max_demand!H$1,Overzicht!$B:$B,0),5),Verdeelsleutels_percentage!$1:$1,0)))</f>
        <v>1.5016523105354347E-2</v>
      </c>
      <c r="I21">
        <f>PRODUCT(INDEX(Overzicht!$B$1:$D$35,MATCH(max_demand!I$1,Overzicht!$B$1:$B$35,0),3),INDEX(Verdeelsleutels_percentage!$A:$AB,MATCH(max_demand!$C21,Verdeelsleutels_percentage!$C:$C,0),MATCH(INDEX(Overzicht!$B$1:$F$35,MATCH(max_demand!I$1,Overzicht!$B:$B,0),5),Verdeelsleutels_percentage!$1:$1,0)))</f>
        <v>4.7189207184595294E-2</v>
      </c>
      <c r="J21">
        <f>PRODUCT(INDEX(Overzicht!$B$1:$D$35,MATCH(max_demand!J$1,Overzicht!$B$1:$B$35,0),3),INDEX(Verdeelsleutels_percentage!$A:$AB,MATCH(max_demand!$C21,Verdeelsleutels_percentage!$C:$C,0),MATCH(INDEX(Overzicht!$B$1:$F$35,MATCH(max_demand!J$1,Overzicht!$B:$B,0),5),Verdeelsleutels_percentage!$1:$1,0)))</f>
        <v>5.0341106029378382E-3</v>
      </c>
      <c r="K21">
        <f>PRODUCT(INDEX(Overzicht!$B$1:$D$35,MATCH(max_demand!K$1,Overzicht!$B$1:$B$35,0),3),INDEX(Verdeelsleutels_percentage!$A:$AB,MATCH(max_demand!$C21,Verdeelsleutels_percentage!$C:$C,0),MATCH(INDEX(Overzicht!$B$1:$F$35,MATCH(max_demand!K$1,Overzicht!$B:$B,0),5),Verdeelsleutels_percentage!$1:$1,0)))</f>
        <v>9.8226149724242196E-3</v>
      </c>
      <c r="L21">
        <f>PRODUCT(INDEX(Overzicht!$B$1:$D$35,MATCH(max_demand!L$1,Overzicht!$B$1:$B$35,0),3),INDEX(Verdeelsleutels_percentage!$A:$AB,MATCH(max_demand!$C21,Verdeelsleutels_percentage!$C:$C,0),MATCH(INDEX(Overzicht!$B$1:$F$35,MATCH(max_demand!L$1,Overzicht!$B:$B,0),5),Verdeelsleutels_percentage!$1:$1,0)))</f>
        <v>4.8557143084462292E-3</v>
      </c>
      <c r="M21">
        <f>PRODUCT(INDEX(Overzicht!$B$1:$D$35,MATCH(max_demand!M$1,Overzicht!$B$1:$B$35,0),3),INDEX(Verdeelsleutels_percentage!$A:$AB,MATCH(max_demand!$C21,Verdeelsleutels_percentage!$C:$C,0),MATCH(INDEX(Overzicht!$B$1:$F$35,MATCH(max_demand!M$1,Overzicht!$B:$B,0),5),Verdeelsleutels_percentage!$1:$1,0)))</f>
        <v>6.7549588378040273E-2</v>
      </c>
      <c r="N21">
        <f>PRODUCT(INDEX(Overzicht!$B$1:$D$35,MATCH(max_demand!N$1,Overzicht!$B$1:$B$35,0),3),INDEX(Verdeelsleutels_percentage!$A:$AB,MATCH(max_demand!$C21,Verdeelsleutels_percentage!$C:$C,0),MATCH(INDEX(Overzicht!$B$1:$F$35,MATCH(max_demand!N$1,Overzicht!$B:$B,0),5),Verdeelsleutels_percentage!$1:$1,0)))</f>
        <v>5.791256607011689E-2</v>
      </c>
      <c r="O21">
        <f>PRODUCT(INDEX(Overzicht!$B$1:$D$35,MATCH(max_demand!O$1,Overzicht!$B$1:$B$35,0),3),INDEX(Verdeelsleutels_percentage!$A:$AB,MATCH(max_demand!$C21,Verdeelsleutels_percentage!$C:$C,0),MATCH(INDEX(Overzicht!$B$1:$F$35,MATCH(max_demand!O$1,Overzicht!$B:$B,0),5),Verdeelsleutels_percentage!$1:$1,0)))</f>
        <v>5.7692848923526913E-2</v>
      </c>
      <c r="P21">
        <f>PRODUCT(INDEX(Overzicht!$B$1:$D$35,MATCH(max_demand!P$1,Overzicht!$B$1:$B$35,0),3),INDEX(Verdeelsleutels_percentage!$A:$AB,MATCH(max_demand!$C21,Verdeelsleutels_percentage!$C:$C,0),MATCH(INDEX(Overzicht!$B$1:$F$35,MATCH(max_demand!P$1,Overzicht!$B:$B,0),5),Verdeelsleutels_percentage!$1:$1,0)))</f>
        <v>4.0654309513417676E-2</v>
      </c>
      <c r="Q21">
        <f>PRODUCT(INDEX(Overzicht!$B$1:$D$35,MATCH(max_demand!Q$1,Overzicht!$B$1:$B$35,0),3),INDEX(Verdeelsleutels_percentage!$A:$AB,MATCH(max_demand!$C21,Verdeelsleutels_percentage!$C:$C,0),MATCH(INDEX(Overzicht!$B$1:$F$35,MATCH(max_demand!Q$1,Overzicht!$B:$B,0),5),Verdeelsleutels_percentage!$1:$1,0)))</f>
        <v>1.2442262001579316E-2</v>
      </c>
      <c r="R21">
        <f>PRODUCT(INDEX(Overzicht!$B$1:$D$35,MATCH(max_demand!R$1,Overzicht!$B$1:$B$35,0),3),INDEX(Verdeelsleutels_percentage!$A:$AB,MATCH(max_demand!$C21,Verdeelsleutels_percentage!$C:$C,0),MATCH(INDEX(Overzicht!$B$1:$F$35,MATCH(max_demand!R$1,Overzicht!$B:$B,0),5),Verdeelsleutels_percentage!$1:$1,0)))</f>
        <v>2.5742611037750311E-3</v>
      </c>
      <c r="S21">
        <f>PRODUCT(INDEX(Overzicht!$B$1:$D$35,MATCH(max_demand!S$1,Overzicht!$B$1:$B$35,0),3),INDEX(Verdeelsleutels_percentage!$A:$AB,MATCH(max_demand!$C21,Verdeelsleutels_percentage!$C:$C,0),MATCH(INDEX(Overzicht!$B$1:$F$35,MATCH(max_demand!S$1,Overzicht!$B:$B,0),5),Verdeelsleutels_percentage!$1:$1,0)))</f>
        <v>5.2720867405312635E-3</v>
      </c>
      <c r="T21">
        <f>PRODUCT(INDEX(Overzicht!$B$1:$D$35,MATCH(max_demand!T$1,Overzicht!$B$1:$B$35,0),3),INDEX(Verdeelsleutels_percentage!$A:$AB,MATCH(max_demand!$C21,Verdeelsleutels_percentage!$C:$C,0),MATCH(INDEX(Overzicht!$B$1:$F$35,MATCH(max_demand!T$1,Overzicht!$B:$B,0),5),Verdeelsleutels_percentage!$1:$1,0)))</f>
        <v>7.608371706712868E-3</v>
      </c>
      <c r="U21">
        <f>PRODUCT(INDEX(Overzicht!$B$1:$D$35,MATCH(max_demand!U$1,Overzicht!$B$1:$B$35,0),3),INDEX(Verdeelsleutels_percentage!$A:$AB,MATCH(max_demand!$C21,Verdeelsleutels_percentage!$C:$C,0),MATCH(INDEX(Overzicht!$B$1:$F$35,MATCH(max_demand!U$1,Overzicht!$B:$B,0),5),Verdeelsleutels_percentage!$1:$1,0)))</f>
        <v>2.8259666339219232E-2</v>
      </c>
      <c r="V21">
        <f>PRODUCT(INDEX(Overzicht!$B$1:$D$35,MATCH(max_demand!V$1,Overzicht!$B$1:$B$35,0),3),INDEX(Verdeelsleutels_percentage!$A:$AB,MATCH(max_demand!$C21,Verdeelsleutels_percentage!$C:$C,0),MATCH(INDEX(Overzicht!$B$1:$F$35,MATCH(max_demand!V$1,Overzicht!$B:$B,0),5),Verdeelsleutels_percentage!$1:$1,0)))</f>
        <v>3.289333632601428E-3</v>
      </c>
      <c r="W21">
        <f>PRODUCT(INDEX(Overzicht!$B$1:$D$35,MATCH(max_demand!W$1,Overzicht!$B$1:$B$35,0),3),INDEX(Verdeelsleutels_percentage!$A:$AB,MATCH(max_demand!$C21,Verdeelsleutels_percentage!$C:$C,0),MATCH(INDEX(Overzicht!$B$1:$F$35,MATCH(max_demand!W$1,Overzicht!$B:$B,0),5),Verdeelsleutels_percentage!$1:$1,0)))</f>
        <v>1.716174069183354E-2</v>
      </c>
      <c r="X21">
        <f>PRODUCT(INDEX(Overzicht!$B$1:$D$35,MATCH(max_demand!X$1,Overzicht!$B$1:$B$35,0),3),INDEX(Verdeelsleutels_percentage!$A:$AB,MATCH(max_demand!$C21,Verdeelsleutels_percentage!$C:$C,0),MATCH(INDEX(Overzicht!$B$1:$F$35,MATCH(max_demand!X$1,Overzicht!$B:$B,0),5),Verdeelsleutels_percentage!$1:$1,0)))</f>
        <v>2.3910686553169046E-3</v>
      </c>
      <c r="Y21">
        <f>PRODUCT(INDEX(Overzicht!$B$1:$D$35,MATCH(max_demand!Y$1,Overzicht!$B$1:$B$35,0),3),INDEX(Verdeelsleutels_percentage!$A:$AB,MATCH(max_demand!$C21,Verdeelsleutels_percentage!$C:$C,0),MATCH(INDEX(Overzicht!$B$1:$F$35,MATCH(max_demand!Y$1,Overzicht!$B:$B,0),5),Verdeelsleutels_percentage!$1:$1,0)))</f>
        <v>3.9731218785172221E-6</v>
      </c>
      <c r="Z21">
        <f>PRODUCT(INDEX(Overzicht!$B$1:$D$35,MATCH(max_demand!Z$1,Overzicht!$B$1:$B$35,0),3),INDEX(Verdeelsleutels_percentage!$A:$AB,MATCH(max_demand!$C21,Verdeelsleutels_percentage!$C:$C,0),MATCH(INDEX(Overzicht!$B$1:$F$35,MATCH(max_demand!Z$1,Overzicht!$B:$B,0),5),Verdeelsleutels_percentage!$1:$1,0)))</f>
        <v>1.7658319460076544E-3</v>
      </c>
      <c r="AA21">
        <f>PRODUCT(INDEX(Overzicht!$B$1:$D$35,MATCH(max_demand!AA$1,Overzicht!$B$1:$B$35,0),3),INDEX(Verdeelsleutels_percentage!$A:$AB,MATCH(max_demand!$C21,Verdeelsleutels_percentage!$C:$C,0),MATCH(INDEX(Overzicht!$B$1:$F$35,MATCH(max_demand!AA$1,Overzicht!$B:$B,0),5),Verdeelsleutels_percentage!$1:$1,0)))</f>
        <v>1.8401827647869242E-3</v>
      </c>
      <c r="AB21">
        <f>PRODUCT(INDEX(Overzicht!$B$1:$D$35,MATCH(max_demand!AB$1,Overzicht!$B$1:$B$35,0),3),INDEX(Verdeelsleutels_percentage!$A:$AB,MATCH(max_demand!$C21,Verdeelsleutels_percentage!$C:$C,0),MATCH(INDEX(Overzicht!$B$1:$F$35,MATCH(max_demand!AB$1,Overzicht!$B:$B,0),5),Verdeelsleutels_percentage!$1:$1,0)))</f>
        <v>1.8695459039858905E-2</v>
      </c>
      <c r="AC21">
        <f>PRODUCT(INDEX(Overzicht!$B$1:$D$35,MATCH(max_demand!AC$1,Overzicht!$B$1:$B$35,0),3),INDEX(Verdeelsleutels_percentage!$A:$AB,MATCH(max_demand!$C21,Verdeelsleutels_percentage!$C:$C,0),MATCH(INDEX(Overzicht!$B$1:$F$35,MATCH(max_demand!AC$1,Overzicht!$B:$B,0),5),Verdeelsleutels_percentage!$1:$1,0)))</f>
        <v>1.0110086056219407E-2</v>
      </c>
      <c r="AD21">
        <f>PRODUCT(INDEX(Overzicht!$B$1:$D$35,MATCH(max_demand!AD$1,Overzicht!$B$1:$B$35,0),3),INDEX(Verdeelsleutels_percentage!$A:$AB,MATCH(max_demand!$C21,Verdeelsleutels_percentage!$C:$C,0),MATCH(INDEX(Overzicht!$B$1:$F$35,MATCH(max_demand!AD$1,Overzicht!$B:$B,0),5),Verdeelsleutels_percentage!$1:$1,0)))</f>
        <v>3.1968334122350217E-6</v>
      </c>
      <c r="AE21">
        <f>PRODUCT(INDEX(Overzicht!$B$1:$D$35,MATCH(max_demand!AE$1,Overzicht!$B$1:$B$35,0),3),INDEX(Verdeelsleutels_percentage!$A:$AB,MATCH(max_demand!$C21,Verdeelsleutels_percentage!$C:$C,0),MATCH(INDEX(Overzicht!$B$1:$F$35,MATCH(max_demand!AE$1,Overzicht!$B:$B,0),5),Verdeelsleutels_percentage!$1:$1,0)))</f>
        <v>6.8085011979767504E-2</v>
      </c>
      <c r="AF21">
        <f>PRODUCT(INDEX(Overzicht!$B$1:$D$35,MATCH(max_demand!AF$1,Overzicht!$B$1:$B$35,0),3),INDEX(Verdeelsleutels_percentage!$A:$AB,MATCH(max_demand!$C21,Verdeelsleutels_percentage!$C:$C,0),MATCH(INDEX(Overzicht!$B$1:$F$35,MATCH(max_demand!AF$1,Overzicht!$B:$B,0),5),Verdeelsleutels_percentage!$1:$1,0)))</f>
        <v>6.9703892605565308E-3</v>
      </c>
      <c r="AG21">
        <f>PRODUCT(INDEX(Overzicht!$B$1:$D$35,MATCH(max_demand!AG$1,Overzicht!$B$1:$B$35,0),3),INDEX(Verdeelsleutels_percentage!$A:$AB,MATCH(max_demand!$C21,Verdeelsleutels_percentage!$C:$C,0),MATCH(INDEX(Overzicht!$B$1:$F$35,MATCH(max_demand!AG$1,Overzicht!$B:$B,0),5),Verdeelsleutels_percentage!$1:$1,0)))</f>
        <v>1.716174069183354E-2</v>
      </c>
      <c r="AH21">
        <f>PRODUCT(INDEX(Overzicht!$B$1:$D$35,MATCH(max_demand!AH$1,Overzicht!$B$1:$B$35,0),3),INDEX(Verdeelsleutels_percentage!$A:$AB,MATCH(max_demand!$C21,Verdeelsleutels_percentage!$C:$C,0),MATCH(INDEX(Overzicht!$B$1:$F$35,MATCH(max_demand!AH$1,Overzicht!$B:$B,0),5),Verdeelsleutels_percentage!$1:$1,0)))</f>
        <v>1.6264241607965239E-2</v>
      </c>
      <c r="AI21">
        <f>PRODUCT(INDEX(Overzicht!$B$1:$D$35,MATCH(max_demand!AI$1,Overzicht!$B$1:$B$35,0),3),INDEX(Verdeelsleutels_percentage!$A:$AB,MATCH(max_demand!$C21,Verdeelsleutels_percentage!$C:$C,0),MATCH(INDEX(Overzicht!$B$1:$F$35,MATCH(max_demand!AI$1,Overzicht!$B:$B,0),5),Verdeelsleutels_percentage!$1:$1,0)))</f>
        <v>5.5763114084452243E-3</v>
      </c>
      <c r="AJ21">
        <f>PRODUCT(INDEX(Overzicht!$B$1:$D$35,MATCH(max_demand!AJ$1,Overzicht!$B$1:$B$35,0),3),INDEX(Verdeelsleutels_percentage!$A:$AB,MATCH(max_demand!$C21,Verdeelsleutels_percentage!$C:$C,0),MATCH(INDEX(Overzicht!$B$1:$F$35,MATCH(max_demand!AJ$1,Overzicht!$B:$B,0),5),Verdeelsleutels_percentage!$1:$1,0)))</f>
        <v>0</v>
      </c>
      <c r="AK21">
        <f>PRODUCT(INDEX(Overzicht!$B$1:$D$35,MATCH(max_demand!AK$1,Overzicht!$B$1:$B$35,0),3),INDEX(Verdeelsleutels_percentage!$A:$AB,MATCH(max_demand!$C21,Verdeelsleutels_percentage!$C:$C,0),MATCH(INDEX(Overzicht!$B$1:$F$35,MATCH(max_demand!AK$1,Overzicht!$B:$B,0),5),Verdeelsleutels_percentage!$1:$1,0)))</f>
        <v>1.0411456019712348E-3</v>
      </c>
      <c r="AL21">
        <f>PRODUCT(INDEX(Overzicht!$B$1:$D$35,MATCH(max_demand!AL$1,Overzicht!$B$1:$B$35,0),3),INDEX(Verdeelsleutels_percentage!$A:$AB,MATCH(max_demand!$C21,Verdeelsleutels_percentage!$C:$C,0),MATCH(INDEX(Overzicht!$B$1:$F$35,MATCH(max_demand!AL$1,Overzicht!$B:$B,0),5),Verdeelsleutels_percentage!$1:$1,0)))</f>
        <v>2.8602901153055899E-3</v>
      </c>
      <c r="AM21">
        <f>PRODUCT(INDEX(Overzicht!$B$1:$D$35,MATCH(max_demand!AM$1,Overzicht!$B$1:$B$35,0),3),INDEX(Verdeelsleutels_percentage!$A:$AB,MATCH(max_demand!$C21,Verdeelsleutels_percentage!$C:$C,0),MATCH(INDEX(Overzicht!$B$1:$F$35,MATCH(max_demand!AM$1,Overzicht!$B:$B,0),5),Verdeelsleutels_percentage!$1:$1,0)))</f>
        <v>5.7205802306111797E-3</v>
      </c>
      <c r="AN21">
        <f>PRODUCT(INDEX(Overzicht!$B$1:$D$35,MATCH(max_demand!AN$1,Overzicht!$B$1:$B$35,0),3),INDEX(Verdeelsleutels_percentage!$A:$AB,MATCH(max_demand!$C21,Verdeelsleutels_percentage!$C:$C,0),MATCH(INDEX(Overzicht!$B$1:$F$35,MATCH(max_demand!AN$1,Overzicht!$B:$B,0),5),Verdeelsleutels_percentage!$1:$1,0)))</f>
        <v>2.8602901153055899E-3</v>
      </c>
      <c r="AO21">
        <f>PRODUCT(INDEX(Overzicht!$B$1:$D$35,MATCH(max_demand!AO$1,Overzicht!$B$1:$B$35,0),3),INDEX(Verdeelsleutels_percentage!$A:$AB,MATCH(max_demand!$C21,Verdeelsleutels_percentage!$C:$C,0),MATCH(INDEX(Overzicht!$B$1:$F$35,MATCH(max_demand!AO$1,Overzicht!$B:$B,0),5),Verdeelsleutels_percentage!$1:$1,0)))</f>
        <v>1.0011015403569565E-2</v>
      </c>
    </row>
    <row r="22" spans="1:41">
      <c r="B22" t="str">
        <f>INDEX('ETLocal datasets'!B:C,MATCH(C22,'ETLocal datasets'!C:C,0),1)</f>
        <v>GM0014</v>
      </c>
      <c r="C22" t="str">
        <f>'ETLocal datasets'!C5</f>
        <v>Groningen</v>
      </c>
      <c r="D22">
        <f t="shared" si="4"/>
        <v>0.39986242791387738</v>
      </c>
      <c r="E22">
        <f t="shared" si="5"/>
        <v>0.5372888038478032</v>
      </c>
      <c r="F22">
        <f t="shared" si="6"/>
        <v>0.12383285008942457</v>
      </c>
      <c r="G22">
        <f t="shared" si="7"/>
        <v>0.25216684737552819</v>
      </c>
      <c r="H22">
        <f>PRODUCT(INDEX(Overzicht!$B$1:$D$35,MATCH(max_demand!H$1,Overzicht!$B$1:$B$35,0),3),INDEX(Verdeelsleutels_percentage!$A:$AB,MATCH(max_demand!$C22,Verdeelsleutels_percentage!$C:$C,0),MATCH(INDEX(Overzicht!$B$1:$F$35,MATCH(max_demand!H$1,Overzicht!$B:$B,0),5),Verdeelsleutels_percentage!$1:$1,0)))</f>
        <v>0.12383285008942457</v>
      </c>
      <c r="I22">
        <f>PRODUCT(INDEX(Overzicht!$B$1:$D$35,MATCH(max_demand!I$1,Overzicht!$B$1:$B$35,0),3),INDEX(Verdeelsleutels_percentage!$A:$AB,MATCH(max_demand!$C22,Verdeelsleutels_percentage!$C:$C,0),MATCH(INDEX(Overzicht!$B$1:$F$35,MATCH(max_demand!I$1,Overzicht!$B:$B,0),5),Verdeelsleutels_percentage!$1:$1,0)))</f>
        <v>1.6633672808794534E-3</v>
      </c>
      <c r="J22">
        <f>PRODUCT(INDEX(Overzicht!$B$1:$D$35,MATCH(max_demand!J$1,Overzicht!$B$1:$B$35,0),3),INDEX(Verdeelsleutels_percentage!$A:$AB,MATCH(max_demand!$C22,Verdeelsleutels_percentage!$C:$C,0),MATCH(INDEX(Overzicht!$B$1:$F$35,MATCH(max_demand!J$1,Overzicht!$B:$B,0),5),Verdeelsleutels_percentage!$1:$1,0)))</f>
        <v>4.1513488791883282E-2</v>
      </c>
      <c r="K22">
        <f>PRODUCT(INDEX(Overzicht!$B$1:$D$35,MATCH(max_demand!K$1,Overzicht!$B$1:$B$35,0),3),INDEX(Verdeelsleutels_percentage!$A:$AB,MATCH(max_demand!$C22,Verdeelsleutels_percentage!$C:$C,0),MATCH(INDEX(Overzicht!$B$1:$F$35,MATCH(max_demand!K$1,Overzicht!$B:$B,0),5),Verdeelsleutels_percentage!$1:$1,0)))</f>
        <v>3.462362970815231E-4</v>
      </c>
      <c r="L22">
        <f>PRODUCT(INDEX(Overzicht!$B$1:$D$35,MATCH(max_demand!L$1,Overzicht!$B$1:$B$35,0),3),INDEX(Verdeelsleutels_percentage!$A:$AB,MATCH(max_demand!$C22,Verdeelsleutels_percentage!$C:$C,0),MATCH(INDEX(Overzicht!$B$1:$F$35,MATCH(max_demand!L$1,Overzicht!$B:$B,0),5),Verdeelsleutels_percentage!$1:$1,0)))</f>
        <v>4.0042354532820922E-2</v>
      </c>
      <c r="M22">
        <f>PRODUCT(INDEX(Overzicht!$B$1:$D$35,MATCH(max_demand!M$1,Overzicht!$B$1:$B$35,0),3),INDEX(Verdeelsleutels_percentage!$A:$AB,MATCH(max_demand!$C22,Verdeelsleutels_percentage!$C:$C,0),MATCH(INDEX(Overzicht!$B$1:$F$35,MATCH(max_demand!M$1,Overzicht!$B:$B,0),5),Verdeelsleutels_percentage!$1:$1,0)))</f>
        <v>1.4450239548405422E-2</v>
      </c>
      <c r="N22">
        <f>PRODUCT(INDEX(Overzicht!$B$1:$D$35,MATCH(max_demand!N$1,Overzicht!$B$1:$B$35,0),3),INDEX(Verdeelsleutels_percentage!$A:$AB,MATCH(max_demand!$C22,Verdeelsleutels_percentage!$C:$C,0),MATCH(INDEX(Overzicht!$B$1:$F$35,MATCH(max_demand!N$1,Overzicht!$B:$B,0),5),Verdeelsleutels_percentage!$1:$1,0)))</f>
        <v>3.2537870937856244E-3</v>
      </c>
      <c r="O22">
        <f>PRODUCT(INDEX(Overzicht!$B$1:$D$35,MATCH(max_demand!O$1,Overzicht!$B$1:$B$35,0),3),INDEX(Verdeelsleutels_percentage!$A:$AB,MATCH(max_demand!$C22,Verdeelsleutels_percentage!$C:$C,0),MATCH(INDEX(Overzicht!$B$1:$F$35,MATCH(max_demand!O$1,Overzicht!$B:$B,0),5),Verdeelsleutels_percentage!$1:$1,0)))</f>
        <v>1.8745137009951742E-3</v>
      </c>
      <c r="P22">
        <f>PRODUCT(INDEX(Overzicht!$B$1:$D$35,MATCH(max_demand!P$1,Overzicht!$B$1:$B$35,0),3),INDEX(Verdeelsleutels_percentage!$A:$AB,MATCH(max_demand!$C22,Verdeelsleutels_percentage!$C:$C,0),MATCH(INDEX(Overzicht!$B$1:$F$35,MATCH(max_demand!P$1,Overzicht!$B:$B,0),5),Verdeelsleutels_percentage!$1:$1,0)))</f>
        <v>0</v>
      </c>
      <c r="Q22">
        <f>PRODUCT(INDEX(Overzicht!$B$1:$D$35,MATCH(max_demand!Q$1,Overzicht!$B$1:$B$35,0),3),INDEX(Verdeelsleutels_percentage!$A:$AB,MATCH(max_demand!$C22,Verdeelsleutels_percentage!$C:$C,0),MATCH(INDEX(Overzicht!$B$1:$F$35,MATCH(max_demand!Q$1,Overzicht!$B:$B,0),5),Verdeelsleutels_percentage!$1:$1,0)))</f>
        <v>0.10260436150266607</v>
      </c>
      <c r="R22">
        <f>PRODUCT(INDEX(Overzicht!$B$1:$D$35,MATCH(max_demand!R$1,Overzicht!$B$1:$B$35,0),3),INDEX(Verdeelsleutels_percentage!$A:$AB,MATCH(max_demand!$C22,Verdeelsleutels_percentage!$C:$C,0),MATCH(INDEX(Overzicht!$B$1:$F$35,MATCH(max_demand!R$1,Overzicht!$B:$B,0),5),Verdeelsleutels_percentage!$1:$1,0)))</f>
        <v>2.1228488586758496E-2</v>
      </c>
      <c r="S22">
        <f>PRODUCT(INDEX(Overzicht!$B$1:$D$35,MATCH(max_demand!S$1,Overzicht!$B$1:$B$35,0),3),INDEX(Verdeelsleutels_percentage!$A:$AB,MATCH(max_demand!$C22,Verdeelsleutels_percentage!$C:$C,0),MATCH(INDEX(Overzicht!$B$1:$F$35,MATCH(max_demand!S$1,Overzicht!$B:$B,0),5),Verdeelsleutels_percentage!$1:$1,0)))</f>
        <v>4.3475944625681398E-2</v>
      </c>
      <c r="T22">
        <f>PRODUCT(INDEX(Overzicht!$B$1:$D$35,MATCH(max_demand!T$1,Overzicht!$B$1:$B$35,0),3),INDEX(Verdeelsleutels_percentage!$A:$AB,MATCH(max_demand!$C22,Verdeelsleutels_percentage!$C:$C,0),MATCH(INDEX(Overzicht!$B$1:$F$35,MATCH(max_demand!T$1,Overzicht!$B:$B,0),5),Verdeelsleutels_percentage!$1:$1,0)))</f>
        <v>6.2741977378641775E-2</v>
      </c>
      <c r="U22">
        <f>PRODUCT(INDEX(Overzicht!$B$1:$D$35,MATCH(max_demand!U$1,Overzicht!$B$1:$B$35,0),3),INDEX(Verdeelsleutels_percentage!$A:$AB,MATCH(max_demand!$C22,Verdeelsleutels_percentage!$C:$C,0),MATCH(INDEX(Overzicht!$B$1:$F$35,MATCH(max_demand!U$1,Overzicht!$B:$B,0),5),Verdeelsleutels_percentage!$1:$1,0)))</f>
        <v>0.23304163026352664</v>
      </c>
      <c r="V22">
        <f>PRODUCT(INDEX(Overzicht!$B$1:$D$35,MATCH(max_demand!V$1,Overzicht!$B$1:$B$35,0),3),INDEX(Verdeelsleutels_percentage!$A:$AB,MATCH(max_demand!$C22,Verdeelsleutels_percentage!$C:$C,0),MATCH(INDEX(Overzicht!$B$1:$F$35,MATCH(max_demand!V$1,Overzicht!$B:$B,0),5),Verdeelsleutels_percentage!$1:$1,0)))</f>
        <v>2.7125290971969189E-2</v>
      </c>
      <c r="W22">
        <f>PRODUCT(INDEX(Overzicht!$B$1:$D$35,MATCH(max_demand!W$1,Overzicht!$B$1:$B$35,0),3),INDEX(Verdeelsleutels_percentage!$A:$AB,MATCH(max_demand!$C22,Verdeelsleutels_percentage!$C:$C,0),MATCH(INDEX(Overzicht!$B$1:$F$35,MATCH(max_demand!W$1,Overzicht!$B:$B,0),5),Verdeelsleutels_percentage!$1:$1,0)))</f>
        <v>0.14152325724505666</v>
      </c>
      <c r="X22">
        <f>PRODUCT(INDEX(Overzicht!$B$1:$D$35,MATCH(max_demand!X$1,Overzicht!$B$1:$B$35,0),3),INDEX(Verdeelsleutels_percentage!$A:$AB,MATCH(max_demand!$C22,Verdeelsleutels_percentage!$C:$C,0),MATCH(INDEX(Overzicht!$B$1:$F$35,MATCH(max_demand!X$1,Overzicht!$B:$B,0),5),Verdeelsleutels_percentage!$1:$1,0)))</f>
        <v>1.3783807542415098E-3</v>
      </c>
      <c r="Y22">
        <f>PRODUCT(INDEX(Overzicht!$B$1:$D$35,MATCH(max_demand!Y$1,Overzicht!$B$1:$B$35,0),3),INDEX(Verdeelsleutels_percentage!$A:$AB,MATCH(max_demand!$C22,Verdeelsleutels_percentage!$C:$C,0),MATCH(INDEX(Overzicht!$B$1:$F$35,MATCH(max_demand!Y$1,Overzicht!$B:$B,0),5),Verdeelsleutels_percentage!$1:$1,0)))</f>
        <v>1.0640106031479435E-6</v>
      </c>
      <c r="Z22">
        <f>PRODUCT(INDEX(Overzicht!$B$1:$D$35,MATCH(max_demand!Z$1,Overzicht!$B$1:$B$35,0),3),INDEX(Verdeelsleutels_percentage!$A:$AB,MATCH(max_demand!$C22,Verdeelsleutels_percentage!$C:$C,0),MATCH(INDEX(Overzicht!$B$1:$F$35,MATCH(max_demand!Z$1,Overzicht!$B:$B,0),5),Verdeelsleutels_percentage!$1:$1,0)))</f>
        <v>4.7289360139908608E-4</v>
      </c>
      <c r="AA22">
        <f>PRODUCT(INDEX(Overzicht!$B$1:$D$35,MATCH(max_demand!AA$1,Overzicht!$B$1:$B$35,0),3),INDEX(Verdeelsleutels_percentage!$A:$AB,MATCH(max_demand!$C22,Verdeelsleutels_percentage!$C:$C,0),MATCH(INDEX(Overzicht!$B$1:$F$35,MATCH(max_demand!AA$1,Overzicht!$B:$B,0),5),Verdeelsleutels_percentage!$1:$1,0)))</f>
        <v>4.9280491093167916E-4</v>
      </c>
      <c r="AB22">
        <f>PRODUCT(INDEX(Overzicht!$B$1:$D$35,MATCH(max_demand!AB$1,Overzicht!$B$1:$B$35,0),3),INDEX(Verdeelsleutels_percentage!$A:$AB,MATCH(max_demand!$C22,Verdeelsleutels_percentage!$C:$C,0),MATCH(INDEX(Overzicht!$B$1:$F$35,MATCH(max_demand!AB$1,Overzicht!$B:$B,0),5),Verdeelsleutels_percentage!$1:$1,0)))</f>
        <v>4.7048588089546511E-2</v>
      </c>
      <c r="AC22">
        <f>PRODUCT(INDEX(Overzicht!$B$1:$D$35,MATCH(max_demand!AC$1,Overzicht!$B$1:$B$35,0),3),INDEX(Verdeelsleutels_percentage!$A:$AB,MATCH(max_demand!$C22,Verdeelsleutels_percentage!$C:$C,0),MATCH(INDEX(Overzicht!$B$1:$F$35,MATCH(max_demand!AC$1,Overzicht!$B:$B,0),5),Verdeelsleutels_percentage!$1:$1,0)))</f>
        <v>2.1093826270883621E-2</v>
      </c>
      <c r="AD22">
        <f>PRODUCT(INDEX(Overzicht!$B$1:$D$35,MATCH(max_demand!AD$1,Overzicht!$B$1:$B$35,0),3),INDEX(Verdeelsleutels_percentage!$A:$AB,MATCH(max_demand!$C22,Verdeelsleutels_percentage!$C:$C,0),MATCH(INDEX(Overzicht!$B$1:$F$35,MATCH(max_demand!AD$1,Overzicht!$B:$B,0),5),Verdeelsleutels_percentage!$1:$1,0)))</f>
        <v>0</v>
      </c>
      <c r="AE22">
        <f>PRODUCT(INDEX(Overzicht!$B$1:$D$35,MATCH(max_demand!AE$1,Overzicht!$B$1:$B$35,0),3),INDEX(Verdeelsleutels_percentage!$A:$AB,MATCH(max_demand!$C22,Verdeelsleutels_percentage!$C:$C,0),MATCH(INDEX(Overzicht!$B$1:$F$35,MATCH(max_demand!AE$1,Overzicht!$B:$B,0),5),Verdeelsleutels_percentage!$1:$1,0)))</f>
        <v>4.9216878161327533E-2</v>
      </c>
      <c r="AF22">
        <f>PRODUCT(INDEX(Overzicht!$B$1:$D$35,MATCH(max_demand!AF$1,Overzicht!$B$1:$B$35,0),3),INDEX(Verdeelsleutels_percentage!$A:$AB,MATCH(max_demand!$C22,Verdeelsleutels_percentage!$C:$C,0),MATCH(INDEX(Overzicht!$B$1:$F$35,MATCH(max_demand!AF$1,Overzicht!$B:$B,0),5),Verdeelsleutels_percentage!$1:$1,0)))</f>
        <v>1.8666852686806028E-3</v>
      </c>
      <c r="AG22">
        <f>PRODUCT(INDEX(Overzicht!$B$1:$D$35,MATCH(max_demand!AG$1,Overzicht!$B$1:$B$35,0),3),INDEX(Verdeelsleutels_percentage!$A:$AB,MATCH(max_demand!$C22,Verdeelsleutels_percentage!$C:$C,0),MATCH(INDEX(Overzicht!$B$1:$F$35,MATCH(max_demand!AG$1,Overzicht!$B:$B,0),5),Verdeelsleutels_percentage!$1:$1,0)))</f>
        <v>0.14152325724505666</v>
      </c>
      <c r="AH22">
        <f>PRODUCT(INDEX(Overzicht!$B$1:$D$35,MATCH(max_demand!AH$1,Overzicht!$B$1:$B$35,0),3),INDEX(Verdeelsleutels_percentage!$A:$AB,MATCH(max_demand!$C22,Verdeelsleutels_percentage!$C:$C,0),MATCH(INDEX(Overzicht!$B$1:$F$35,MATCH(max_demand!AH$1,Overzicht!$B:$B,0),5),Verdeelsleutels_percentage!$1:$1,0)))</f>
        <v>4.3555989602547399E-3</v>
      </c>
      <c r="AI22">
        <f>PRODUCT(INDEX(Overzicht!$B$1:$D$35,MATCH(max_demand!AI$1,Overzicht!$B$1:$B$35,0),3),INDEX(Verdeelsleutels_percentage!$A:$AB,MATCH(max_demand!$C22,Verdeelsleutels_percentage!$C:$C,0),MATCH(INDEX(Overzicht!$B$1:$F$35,MATCH(max_demand!AI$1,Overzicht!$B:$B,0),5),Verdeelsleutels_percentage!$1:$1,0)))</f>
        <v>1.4933482149444822E-3</v>
      </c>
      <c r="AJ22">
        <f>PRODUCT(INDEX(Overzicht!$B$1:$D$35,MATCH(max_demand!AJ$1,Overzicht!$B$1:$B$35,0),3),INDEX(Verdeelsleutels_percentage!$A:$AB,MATCH(max_demand!$C22,Verdeelsleutels_percentage!$C:$C,0),MATCH(INDEX(Overzicht!$B$1:$F$35,MATCH(max_demand!AJ$1,Overzicht!$B:$B,0),5),Verdeelsleutels_percentage!$1:$1,0)))</f>
        <v>0</v>
      </c>
      <c r="AK22">
        <f>PRODUCT(INDEX(Overzicht!$B$1:$D$35,MATCH(max_demand!AK$1,Overzicht!$B$1:$B$35,0),3),INDEX(Verdeelsleutels_percentage!$A:$AB,MATCH(max_demand!$C22,Verdeelsleutels_percentage!$C:$C,0),MATCH(INDEX(Overzicht!$B$1:$F$35,MATCH(max_demand!AK$1,Overzicht!$B:$B,0),5),Verdeelsleutels_percentage!$1:$1,0)))</f>
        <v>8.5857442728667719E-3</v>
      </c>
      <c r="AL22">
        <f>PRODUCT(INDEX(Overzicht!$B$1:$D$35,MATCH(max_demand!AL$1,Overzicht!$B$1:$B$35,0),3),INDEX(Verdeelsleutels_percentage!$A:$AB,MATCH(max_demand!$C22,Verdeelsleutels_percentage!$C:$C,0),MATCH(INDEX(Overzicht!$B$1:$F$35,MATCH(max_demand!AL$1,Overzicht!$B:$B,0),5),Verdeelsleutels_percentage!$1:$1,0)))</f>
        <v>2.3587209540842775E-2</v>
      </c>
      <c r="AM22">
        <f>PRODUCT(INDEX(Overzicht!$B$1:$D$35,MATCH(max_demand!AM$1,Overzicht!$B$1:$B$35,0),3),INDEX(Verdeelsleutels_percentage!$A:$AB,MATCH(max_demand!$C22,Verdeelsleutels_percentage!$C:$C,0),MATCH(INDEX(Overzicht!$B$1:$F$35,MATCH(max_demand!AM$1,Overzicht!$B:$B,0),5),Verdeelsleutels_percentage!$1:$1,0)))</f>
        <v>4.7174419081685549E-2</v>
      </c>
      <c r="AN22">
        <f>PRODUCT(INDEX(Overzicht!$B$1:$D$35,MATCH(max_demand!AN$1,Overzicht!$B$1:$B$35,0),3),INDEX(Verdeelsleutels_percentage!$A:$AB,MATCH(max_demand!$C22,Verdeelsleutels_percentage!$C:$C,0),MATCH(INDEX(Overzicht!$B$1:$F$35,MATCH(max_demand!AN$1,Overzicht!$B:$B,0),5),Verdeelsleutels_percentage!$1:$1,0)))</f>
        <v>2.3587209540842775E-2</v>
      </c>
      <c r="AO22">
        <f>PRODUCT(INDEX(Overzicht!$B$1:$D$35,MATCH(max_demand!AO$1,Overzicht!$B$1:$B$35,0),3),INDEX(Verdeelsleutels_percentage!$A:$AB,MATCH(max_demand!$C22,Verdeelsleutels_percentage!$C:$C,0),MATCH(INDEX(Overzicht!$B$1:$F$35,MATCH(max_demand!AO$1,Overzicht!$B:$B,0),5),Verdeelsleutels_percentage!$1:$1,0)))</f>
        <v>8.2555233392949706E-2</v>
      </c>
    </row>
    <row r="23" spans="1:41">
      <c r="B23" t="str">
        <f>INDEX('ETLocal datasets'!B:C,MATCH(C23,'ETLocal datasets'!C:C,0),1)</f>
        <v>GM0015</v>
      </c>
      <c r="C23" t="str">
        <f>'ETLocal datasets'!C6</f>
        <v>Grootegast</v>
      </c>
      <c r="D23">
        <f t="shared" si="4"/>
        <v>0.15245787773248962</v>
      </c>
      <c r="E23">
        <f t="shared" si="5"/>
        <v>6.6640652284600754E-2</v>
      </c>
      <c r="F23">
        <f t="shared" si="6"/>
        <v>7.4067985587220773E-3</v>
      </c>
      <c r="G23">
        <f t="shared" si="7"/>
        <v>1.5082823663912902E-2</v>
      </c>
      <c r="H23">
        <f>PRODUCT(INDEX(Overzicht!$B$1:$D$35,MATCH(max_demand!H$1,Overzicht!$B$1:$B$35,0),3),INDEX(Verdeelsleutels_percentage!$A:$AB,MATCH(max_demand!$C23,Verdeelsleutels_percentage!$C:$C,0),MATCH(INDEX(Overzicht!$B$1:$F$35,MATCH(max_demand!H$1,Overzicht!$B:$B,0),5),Verdeelsleutels_percentage!$1:$1,0)))</f>
        <v>7.4067985587220773E-3</v>
      </c>
      <c r="I23">
        <f>PRODUCT(INDEX(Overzicht!$B$1:$D$35,MATCH(max_demand!I$1,Overzicht!$B$1:$B$35,0),3),INDEX(Verdeelsleutels_percentage!$A:$AB,MATCH(max_demand!$C23,Verdeelsleutels_percentage!$C:$C,0),MATCH(INDEX(Overzicht!$B$1:$F$35,MATCH(max_demand!I$1,Overzicht!$B:$B,0),5),Verdeelsleutels_percentage!$1:$1,0)))</f>
        <v>5.0882043155739297E-3</v>
      </c>
      <c r="J23">
        <f>PRODUCT(INDEX(Overzicht!$B$1:$D$35,MATCH(max_demand!J$1,Overzicht!$B$1:$B$35,0),3),INDEX(Verdeelsleutels_percentage!$A:$AB,MATCH(max_demand!$C23,Verdeelsleutels_percentage!$C:$C,0),MATCH(INDEX(Overzicht!$B$1:$F$35,MATCH(max_demand!J$1,Overzicht!$B:$B,0),5),Verdeelsleutels_percentage!$1:$1,0)))</f>
        <v>2.483041040638258E-3</v>
      </c>
      <c r="K23">
        <f>PRODUCT(INDEX(Overzicht!$B$1:$D$35,MATCH(max_demand!K$1,Overzicht!$B$1:$B$35,0),3),INDEX(Verdeelsleutels_percentage!$A:$AB,MATCH(max_demand!$C23,Verdeelsleutels_percentage!$C:$C,0),MATCH(INDEX(Overzicht!$B$1:$F$35,MATCH(max_demand!K$1,Overzicht!$B:$B,0),5),Verdeelsleutels_percentage!$1:$1,0)))</f>
        <v>1.0591292983033118E-3</v>
      </c>
      <c r="L23">
        <f>PRODUCT(INDEX(Overzicht!$B$1:$D$35,MATCH(max_demand!L$1,Overzicht!$B$1:$B$35,0),3),INDEX(Verdeelsleutels_percentage!$A:$AB,MATCH(max_demand!$C23,Verdeelsleutels_percentage!$C:$C,0),MATCH(INDEX(Overzicht!$B$1:$F$35,MATCH(max_demand!L$1,Overzicht!$B:$B,0),5),Verdeelsleutels_percentage!$1:$1,0)))</f>
        <v>2.3950482737606403E-3</v>
      </c>
      <c r="M23">
        <f>PRODUCT(INDEX(Overzicht!$B$1:$D$35,MATCH(max_demand!M$1,Overzicht!$B$1:$B$35,0),3),INDEX(Verdeelsleutels_percentage!$A:$AB,MATCH(max_demand!$C23,Verdeelsleutels_percentage!$C:$C,0),MATCH(INDEX(Overzicht!$B$1:$F$35,MATCH(max_demand!M$1,Overzicht!$B:$B,0),5),Verdeelsleutels_percentage!$1:$1,0)))</f>
        <v>9.422667846992204E-2</v>
      </c>
      <c r="N23">
        <f>PRODUCT(INDEX(Overzicht!$B$1:$D$35,MATCH(max_demand!N$1,Overzicht!$B$1:$B$35,0),3),INDEX(Verdeelsleutels_percentage!$A:$AB,MATCH(max_demand!$C23,Verdeelsleutels_percentage!$C:$C,0),MATCH(INDEX(Overzicht!$B$1:$F$35,MATCH(max_demand!N$1,Overzicht!$B:$B,0),5),Verdeelsleutels_percentage!$1:$1,0)))</f>
        <v>2.3989494589090065E-2</v>
      </c>
      <c r="O23">
        <f>PRODUCT(INDEX(Overzicht!$B$1:$D$35,MATCH(max_demand!O$1,Overzicht!$B$1:$B$35,0),3),INDEX(Verdeelsleutels_percentage!$A:$AB,MATCH(max_demand!$C23,Verdeelsleutels_percentage!$C:$C,0),MATCH(INDEX(Overzicht!$B$1:$F$35,MATCH(max_demand!O$1,Overzicht!$B:$B,0),5),Verdeelsleutels_percentage!$1:$1,0)))</f>
        <v>6.0606328251693986E-4</v>
      </c>
      <c r="P23">
        <f>PRODUCT(INDEX(Overzicht!$B$1:$D$35,MATCH(max_demand!P$1,Overzicht!$B$1:$B$35,0),3),INDEX(Verdeelsleutels_percentage!$A:$AB,MATCH(max_demand!$C23,Verdeelsleutels_percentage!$C:$C,0),MATCH(INDEX(Overzicht!$B$1:$F$35,MATCH(max_demand!P$1,Overzicht!$B:$B,0),5),Verdeelsleutels_percentage!$1:$1,0)))</f>
        <v>0</v>
      </c>
      <c r="Q23">
        <f>PRODUCT(INDEX(Overzicht!$B$1:$D$35,MATCH(max_demand!Q$1,Overzicht!$B$1:$B$35,0),3),INDEX(Verdeelsleutels_percentage!$A:$AB,MATCH(max_demand!$C23,Verdeelsleutels_percentage!$C:$C,0),MATCH(INDEX(Overzicht!$B$1:$F$35,MATCH(max_demand!Q$1,Overzicht!$B:$B,0),5),Verdeelsleutels_percentage!$1:$1,0)))</f>
        <v>6.1370616629411491E-3</v>
      </c>
      <c r="R23">
        <f>PRODUCT(INDEX(Overzicht!$B$1:$D$35,MATCH(max_demand!R$1,Overzicht!$B$1:$B$35,0),3),INDEX(Verdeelsleutels_percentage!$A:$AB,MATCH(max_demand!$C23,Verdeelsleutels_percentage!$C:$C,0),MATCH(INDEX(Overzicht!$B$1:$F$35,MATCH(max_demand!R$1,Overzicht!$B:$B,0),5),Verdeelsleutels_percentage!$1:$1,0)))</f>
        <v>1.2697368957809276E-3</v>
      </c>
      <c r="S23">
        <f>PRODUCT(INDEX(Overzicht!$B$1:$D$35,MATCH(max_demand!S$1,Overzicht!$B$1:$B$35,0),3),INDEX(Verdeelsleutels_percentage!$A:$AB,MATCH(max_demand!$C23,Verdeelsleutels_percentage!$C:$C,0),MATCH(INDEX(Overzicht!$B$1:$F$35,MATCH(max_demand!S$1,Overzicht!$B:$B,0),5),Verdeelsleutels_percentage!$1:$1,0)))</f>
        <v>2.6004211625593396E-3</v>
      </c>
      <c r="T23">
        <f>PRODUCT(INDEX(Overzicht!$B$1:$D$35,MATCH(max_demand!T$1,Overzicht!$B$1:$B$35,0),3),INDEX(Verdeelsleutels_percentage!$A:$AB,MATCH(max_demand!$C23,Verdeelsleutels_percentage!$C:$C,0),MATCH(INDEX(Overzicht!$B$1:$F$35,MATCH(max_demand!T$1,Overzicht!$B:$B,0),5),Verdeelsleutels_percentage!$1:$1,0)))</f>
        <v>3.7527779364191854E-3</v>
      </c>
      <c r="U23">
        <f>PRODUCT(INDEX(Overzicht!$B$1:$D$35,MATCH(max_demand!U$1,Overzicht!$B$1:$B$35,0),3),INDEX(Verdeelsleutels_percentage!$A:$AB,MATCH(max_demand!$C23,Verdeelsleutels_percentage!$C:$C,0),MATCH(INDEX(Overzicht!$B$1:$F$35,MATCH(max_demand!U$1,Overzicht!$B:$B,0),5),Verdeelsleutels_percentage!$1:$1,0)))</f>
        <v>1.3938889478128404E-2</v>
      </c>
      <c r="V23">
        <f>PRODUCT(INDEX(Overzicht!$B$1:$D$35,MATCH(max_demand!V$1,Overzicht!$B$1:$B$35,0),3),INDEX(Verdeelsleutels_percentage!$A:$AB,MATCH(max_demand!$C23,Verdeelsleutels_percentage!$C:$C,0),MATCH(INDEX(Overzicht!$B$1:$F$35,MATCH(max_demand!V$1,Overzicht!$B:$B,0),5),Verdeelsleutels_percentage!$1:$1,0)))</f>
        <v>1.6224415890534073E-3</v>
      </c>
      <c r="W23">
        <f>PRODUCT(INDEX(Overzicht!$B$1:$D$35,MATCH(max_demand!W$1,Overzicht!$B$1:$B$35,0),3),INDEX(Verdeelsleutels_percentage!$A:$AB,MATCH(max_demand!$C23,Verdeelsleutels_percentage!$C:$C,0),MATCH(INDEX(Overzicht!$B$1:$F$35,MATCH(max_demand!W$1,Overzicht!$B:$B,0),5),Verdeelsleutels_percentage!$1:$1,0)))</f>
        <v>8.4649126385395162E-3</v>
      </c>
      <c r="X23">
        <f>PRODUCT(INDEX(Overzicht!$B$1:$D$35,MATCH(max_demand!X$1,Overzicht!$B$1:$B$35,0),3),INDEX(Verdeelsleutels_percentage!$A:$AB,MATCH(max_demand!$C23,Verdeelsleutels_percentage!$C:$C,0),MATCH(INDEX(Overzicht!$B$1:$F$35,MATCH(max_demand!X$1,Overzicht!$B:$B,0),5),Verdeelsleutels_percentage!$1:$1,0)))</f>
        <v>1.4065109737158263E-4</v>
      </c>
      <c r="Y23">
        <f>PRODUCT(INDEX(Overzicht!$B$1:$D$35,MATCH(max_demand!Y$1,Overzicht!$B$1:$B$35,0),3),INDEX(Verdeelsleutels_percentage!$A:$AB,MATCH(max_demand!$C23,Verdeelsleutels_percentage!$C:$C,0),MATCH(INDEX(Overzicht!$B$1:$F$35,MATCH(max_demand!Y$1,Overzicht!$B:$B,0),5),Verdeelsleutels_percentage!$1:$1,0)))</f>
        <v>3.0157799632163058E-6</v>
      </c>
      <c r="Z23">
        <f>PRODUCT(INDEX(Overzicht!$B$1:$D$35,MATCH(max_demand!Z$1,Overzicht!$B$1:$B$35,0),3),INDEX(Verdeelsleutels_percentage!$A:$AB,MATCH(max_demand!$C23,Verdeelsleutels_percentage!$C:$C,0),MATCH(INDEX(Overzicht!$B$1:$F$35,MATCH(max_demand!Z$1,Overzicht!$B:$B,0),5),Verdeelsleutels_percentage!$1:$1,0)))</f>
        <v>1.3403466503183583E-3</v>
      </c>
      <c r="AA23">
        <f>PRODUCT(INDEX(Overzicht!$B$1:$D$35,MATCH(max_demand!AA$1,Overzicht!$B$1:$B$35,0),3),INDEX(Verdeelsleutels_percentage!$A:$AB,MATCH(max_demand!$C23,Verdeelsleutels_percentage!$C:$C,0),MATCH(INDEX(Overzicht!$B$1:$F$35,MATCH(max_demand!AA$1,Overzicht!$B:$B,0),5),Verdeelsleutels_percentage!$1:$1,0)))</f>
        <v>1.3967822987528155E-3</v>
      </c>
      <c r="AB23">
        <f>PRODUCT(INDEX(Overzicht!$B$1:$D$35,MATCH(max_demand!AB$1,Overzicht!$B$1:$B$35,0),3),INDEX(Verdeelsleutels_percentage!$A:$AB,MATCH(max_demand!$C23,Verdeelsleutels_percentage!$C:$C,0),MATCH(INDEX(Overzicht!$B$1:$F$35,MATCH(max_demand!AB$1,Overzicht!$B:$B,0),5),Verdeelsleutels_percentage!$1:$1,0)))</f>
        <v>6.1388850410523041E-3</v>
      </c>
      <c r="AC23">
        <f>PRODUCT(INDEX(Overzicht!$B$1:$D$35,MATCH(max_demand!AC$1,Overzicht!$B$1:$B$35,0),3),INDEX(Verdeelsleutels_percentage!$A:$AB,MATCH(max_demand!$C23,Verdeelsleutels_percentage!$C:$C,0),MATCH(INDEX(Overzicht!$B$1:$F$35,MATCH(max_demand!AC$1,Overzicht!$B:$B,0),5),Verdeelsleutels_percentage!$1:$1,0)))</f>
        <v>2.7155662291445731E-3</v>
      </c>
      <c r="AD23">
        <f>PRODUCT(INDEX(Overzicht!$B$1:$D$35,MATCH(max_demand!AD$1,Overzicht!$B$1:$B$35,0),3),INDEX(Verdeelsleutels_percentage!$A:$AB,MATCH(max_demand!$C23,Verdeelsleutels_percentage!$C:$C,0),MATCH(INDEX(Overzicht!$B$1:$F$35,MATCH(max_demand!AD$1,Overzicht!$B:$B,0),5),Verdeelsleutels_percentage!$1:$1,0)))</f>
        <v>6.3936668244700434E-6</v>
      </c>
      <c r="AE23">
        <f>PRODUCT(INDEX(Overzicht!$B$1:$D$35,MATCH(max_demand!AE$1,Overzicht!$B$1:$B$35,0),3),INDEX(Verdeelsleutels_percentage!$A:$AB,MATCH(max_demand!$C23,Verdeelsleutels_percentage!$C:$C,0),MATCH(INDEX(Overzicht!$B$1:$F$35,MATCH(max_demand!AE$1,Overzicht!$B:$B,0),5),Verdeelsleutels_percentage!$1:$1,0)))</f>
        <v>1.3377407045878073E-2</v>
      </c>
      <c r="AF23">
        <f>PRODUCT(INDEX(Overzicht!$B$1:$D$35,MATCH(max_demand!AF$1,Overzicht!$B$1:$B$35,0),3),INDEX(Verdeelsleutels_percentage!$A:$AB,MATCH(max_demand!$C23,Verdeelsleutels_percentage!$C:$C,0),MATCH(INDEX(Overzicht!$B$1:$F$35,MATCH(max_demand!AF$1,Overzicht!$B:$B,0),5),Verdeelsleutels_percentage!$1:$1,0)))</f>
        <v>5.2908420407303614E-3</v>
      </c>
      <c r="AG23">
        <f>PRODUCT(INDEX(Overzicht!$B$1:$D$35,MATCH(max_demand!AG$1,Overzicht!$B$1:$B$35,0),3),INDEX(Verdeelsleutels_percentage!$A:$AB,MATCH(max_demand!$C23,Verdeelsleutels_percentage!$C:$C,0),MATCH(INDEX(Overzicht!$B$1:$F$35,MATCH(max_demand!AG$1,Overzicht!$B:$B,0),5),Verdeelsleutels_percentage!$1:$1,0)))</f>
        <v>8.4649126385395162E-3</v>
      </c>
      <c r="AH23">
        <f>PRODUCT(INDEX(Overzicht!$B$1:$D$35,MATCH(max_demand!AH$1,Overzicht!$B$1:$B$35,0),3),INDEX(Verdeelsleutels_percentage!$A:$AB,MATCH(max_demand!$C23,Verdeelsleutels_percentage!$C:$C,0),MATCH(INDEX(Overzicht!$B$1:$F$35,MATCH(max_demand!AH$1,Overzicht!$B:$B,0),5),Verdeelsleutels_percentage!$1:$1,0)))</f>
        <v>1.234529809503751E-2</v>
      </c>
      <c r="AI23">
        <f>PRODUCT(INDEX(Overzicht!$B$1:$D$35,MATCH(max_demand!AI$1,Overzicht!$B$1:$B$35,0),3),INDEX(Verdeelsleutels_percentage!$A:$AB,MATCH(max_demand!$C23,Verdeelsleutels_percentage!$C:$C,0),MATCH(INDEX(Overzicht!$B$1:$F$35,MATCH(max_demand!AI$1,Overzicht!$B:$B,0),5),Verdeelsleutels_percentage!$1:$1,0)))</f>
        <v>4.2326736325842889E-3</v>
      </c>
      <c r="AJ23">
        <f>PRODUCT(INDEX(Overzicht!$B$1:$D$35,MATCH(max_demand!AJ$1,Overzicht!$B$1:$B$35,0),3),INDEX(Verdeelsleutels_percentage!$A:$AB,MATCH(max_demand!$C23,Verdeelsleutels_percentage!$C:$C,0),MATCH(INDEX(Overzicht!$B$1:$F$35,MATCH(max_demand!AJ$1,Overzicht!$B:$B,0),5),Verdeelsleutels_percentage!$1:$1,0)))</f>
        <v>0</v>
      </c>
      <c r="AK23">
        <f>PRODUCT(INDEX(Overzicht!$B$1:$D$35,MATCH(max_demand!AK$1,Overzicht!$B$1:$B$35,0),3),INDEX(Verdeelsleutels_percentage!$A:$AB,MATCH(max_demand!$C23,Verdeelsleutels_percentage!$C:$C,0),MATCH(INDEX(Overzicht!$B$1:$F$35,MATCH(max_demand!AK$1,Overzicht!$B:$B,0),5),Verdeelsleutels_percentage!$1:$1,0)))</f>
        <v>5.1353803340473071E-4</v>
      </c>
      <c r="AL23">
        <f>PRODUCT(INDEX(Overzicht!$B$1:$D$35,MATCH(max_demand!AL$1,Overzicht!$B$1:$B$35,0),3),INDEX(Verdeelsleutels_percentage!$A:$AB,MATCH(max_demand!$C23,Verdeelsleutels_percentage!$C:$C,0),MATCH(INDEX(Overzicht!$B$1:$F$35,MATCH(max_demand!AL$1,Overzicht!$B:$B,0),5),Verdeelsleutels_percentage!$1:$1,0)))</f>
        <v>1.4108187730899194E-3</v>
      </c>
      <c r="AM23">
        <f>PRODUCT(INDEX(Overzicht!$B$1:$D$35,MATCH(max_demand!AM$1,Overzicht!$B$1:$B$35,0),3),INDEX(Verdeelsleutels_percentage!$A:$AB,MATCH(max_demand!$C23,Verdeelsleutels_percentage!$C:$C,0),MATCH(INDEX(Overzicht!$B$1:$F$35,MATCH(max_demand!AM$1,Overzicht!$B:$B,0),5),Verdeelsleutels_percentage!$1:$1,0)))</f>
        <v>2.8216375461798389E-3</v>
      </c>
      <c r="AN23">
        <f>PRODUCT(INDEX(Overzicht!$B$1:$D$35,MATCH(max_demand!AN$1,Overzicht!$B$1:$B$35,0),3),INDEX(Verdeelsleutels_percentage!$A:$AB,MATCH(max_demand!$C23,Verdeelsleutels_percentage!$C:$C,0),MATCH(INDEX(Overzicht!$B$1:$F$35,MATCH(max_demand!AN$1,Overzicht!$B:$B,0),5),Verdeelsleutels_percentage!$1:$1,0)))</f>
        <v>1.4108187730899194E-3</v>
      </c>
      <c r="AO23">
        <f>PRODUCT(INDEX(Overzicht!$B$1:$D$35,MATCH(max_demand!AO$1,Overzicht!$B$1:$B$35,0),3),INDEX(Verdeelsleutels_percentage!$A:$AB,MATCH(max_demand!$C23,Verdeelsleutels_percentage!$C:$C,0),MATCH(INDEX(Overzicht!$B$1:$F$35,MATCH(max_demand!AO$1,Overzicht!$B:$B,0),5),Verdeelsleutels_percentage!$1:$1,0)))</f>
        <v>4.9378657058147179E-3</v>
      </c>
    </row>
    <row r="24" spans="1:41">
      <c r="B24" t="str">
        <f>INDEX('ETLocal datasets'!B:C,MATCH(C24,'ETLocal datasets'!C:C,0),1)</f>
        <v>GM0017</v>
      </c>
      <c r="C24" t="str">
        <f>'ETLocal datasets'!C7</f>
        <v>Haren</v>
      </c>
      <c r="D24">
        <f t="shared" si="4"/>
        <v>0.15800809986156236</v>
      </c>
      <c r="E24">
        <f t="shared" si="5"/>
        <v>5.9272372998097601E-2</v>
      </c>
      <c r="F24">
        <f t="shared" si="6"/>
        <v>1.2267301263157858E-2</v>
      </c>
      <c r="G24">
        <f t="shared" si="7"/>
        <v>2.4980501402515412E-2</v>
      </c>
      <c r="H24">
        <f>PRODUCT(INDEX(Overzicht!$B$1:$D$35,MATCH(max_demand!H$1,Overzicht!$B$1:$B$35,0),3),INDEX(Verdeelsleutels_percentage!$A:$AB,MATCH(max_demand!$C24,Verdeelsleutels_percentage!$C:$C,0),MATCH(INDEX(Overzicht!$B$1:$F$35,MATCH(max_demand!H$1,Overzicht!$B:$B,0),5),Verdeelsleutels_percentage!$1:$1,0)))</f>
        <v>1.2267301263157858E-2</v>
      </c>
      <c r="I24">
        <f>PRODUCT(INDEX(Overzicht!$B$1:$D$35,MATCH(max_demand!I$1,Overzicht!$B$1:$B$35,0),3),INDEX(Verdeelsleutels_percentage!$A:$AB,MATCH(max_demand!$C24,Verdeelsleutels_percentage!$C:$C,0),MATCH(INDEX(Overzicht!$B$1:$F$35,MATCH(max_demand!I$1,Overzicht!$B:$B,0),5),Verdeelsleutels_percentage!$1:$1,0)))</f>
        <v>2.4381191257854041E-3</v>
      </c>
      <c r="J24">
        <f>PRODUCT(INDEX(Overzicht!$B$1:$D$35,MATCH(max_demand!J$1,Overzicht!$B$1:$B$35,0),3),INDEX(Verdeelsleutels_percentage!$A:$AB,MATCH(max_demand!$C24,Verdeelsleutels_percentage!$C:$C,0),MATCH(INDEX(Overzicht!$B$1:$F$35,MATCH(max_demand!J$1,Overzicht!$B:$B,0),5),Verdeelsleutels_percentage!$1:$1,0)))</f>
        <v>4.1124667091729196E-3</v>
      </c>
      <c r="K24">
        <f>PRODUCT(INDEX(Overzicht!$B$1:$D$35,MATCH(max_demand!K$1,Overzicht!$B$1:$B$35,0),3),INDEX(Verdeelsleutels_percentage!$A:$AB,MATCH(max_demand!$C24,Verdeelsleutels_percentage!$C:$C,0),MATCH(INDEX(Overzicht!$B$1:$F$35,MATCH(max_demand!K$1,Overzicht!$B:$B,0),5),Verdeelsleutels_percentage!$1:$1,0)))</f>
        <v>5.0750387341348495E-4</v>
      </c>
      <c r="L24">
        <f>PRODUCT(INDEX(Overzicht!$B$1:$D$35,MATCH(max_demand!L$1,Overzicht!$B$1:$B$35,0),3),INDEX(Verdeelsleutels_percentage!$A:$AB,MATCH(max_demand!$C24,Verdeelsleutels_percentage!$C:$C,0),MATCH(INDEX(Overzicht!$B$1:$F$35,MATCH(max_demand!L$1,Overzicht!$B:$B,0),5),Verdeelsleutels_percentage!$1:$1,0)))</f>
        <v>3.966731170166605E-3</v>
      </c>
      <c r="M24">
        <f>PRODUCT(INDEX(Overzicht!$B$1:$D$35,MATCH(max_demand!M$1,Overzicht!$B$1:$B$35,0),3),INDEX(Verdeelsleutels_percentage!$A:$AB,MATCH(max_demand!$C24,Verdeelsleutels_percentage!$C:$C,0),MATCH(INDEX(Overzicht!$B$1:$F$35,MATCH(max_demand!M$1,Overzicht!$B:$B,0),5),Verdeelsleutels_percentage!$1:$1,0)))</f>
        <v>1.1316259678379988E-2</v>
      </c>
      <c r="N24">
        <f>PRODUCT(INDEX(Overzicht!$B$1:$D$35,MATCH(max_demand!N$1,Overzicht!$B$1:$B$35,0),3),INDEX(Verdeelsleutels_percentage!$A:$AB,MATCH(max_demand!$C24,Verdeelsleutels_percentage!$C:$C,0),MATCH(INDEX(Overzicht!$B$1:$F$35,MATCH(max_demand!N$1,Overzicht!$B:$B,0),5),Verdeelsleutels_percentage!$1:$1,0)))</f>
        <v>1.2329334354349247E-3</v>
      </c>
      <c r="O24">
        <f>PRODUCT(INDEX(Overzicht!$B$1:$D$35,MATCH(max_demand!O$1,Overzicht!$B$1:$B$35,0),3),INDEX(Verdeelsleutels_percentage!$A:$AB,MATCH(max_demand!$C24,Verdeelsleutels_percentage!$C:$C,0),MATCH(INDEX(Overzicht!$B$1:$F$35,MATCH(max_demand!O$1,Overzicht!$B:$B,0),5),Verdeelsleutels_percentage!$1:$1,0)))</f>
        <v>1.0830316722908961E-3</v>
      </c>
      <c r="P24">
        <f>PRODUCT(INDEX(Overzicht!$B$1:$D$35,MATCH(max_demand!P$1,Overzicht!$B$1:$B$35,0),3),INDEX(Verdeelsleutels_percentage!$A:$AB,MATCH(max_demand!$C24,Verdeelsleutels_percentage!$C:$C,0),MATCH(INDEX(Overzicht!$B$1:$F$35,MATCH(max_demand!P$1,Overzicht!$B:$B,0),5),Verdeelsleutels_percentage!$1:$1,0)))</f>
        <v>0</v>
      </c>
      <c r="Q24">
        <f>PRODUCT(INDEX(Overzicht!$B$1:$D$35,MATCH(max_demand!Q$1,Overzicht!$B$1:$B$35,0),3),INDEX(Verdeelsleutels_percentage!$A:$AB,MATCH(max_demand!$C24,Verdeelsleutels_percentage!$C:$C,0),MATCH(INDEX(Overzicht!$B$1:$F$35,MATCH(max_demand!Q$1,Overzicht!$B:$B,0),5),Verdeelsleutels_percentage!$1:$1,0)))</f>
        <v>1.0164335332330795E-2</v>
      </c>
      <c r="R24">
        <f>PRODUCT(INDEX(Overzicht!$B$1:$D$35,MATCH(max_demand!R$1,Overzicht!$B$1:$B$35,0),3),INDEX(Verdeelsleutels_percentage!$A:$AB,MATCH(max_demand!$C24,Verdeelsleutels_percentage!$C:$C,0),MATCH(INDEX(Overzicht!$B$1:$F$35,MATCH(max_demand!R$1,Overzicht!$B:$B,0),5),Verdeelsleutels_percentage!$1:$1,0)))</f>
        <v>2.1029659308270613E-3</v>
      </c>
      <c r="S24">
        <f>PRODUCT(INDEX(Overzicht!$B$1:$D$35,MATCH(max_demand!S$1,Overzicht!$B$1:$B$35,0),3),INDEX(Verdeelsleutels_percentage!$A:$AB,MATCH(max_demand!$C24,Verdeelsleutels_percentage!$C:$C,0),MATCH(INDEX(Overzicht!$B$1:$F$35,MATCH(max_demand!S$1,Overzicht!$B:$B,0),5),Verdeelsleutels_percentage!$1:$1,0)))</f>
        <v>4.3068742263338211E-3</v>
      </c>
      <c r="T24">
        <f>PRODUCT(INDEX(Overzicht!$B$1:$D$35,MATCH(max_demand!T$1,Overzicht!$B$1:$B$35,0),3),INDEX(Verdeelsleutels_percentage!$A:$AB,MATCH(max_demand!$C24,Verdeelsleutels_percentage!$C:$C,0),MATCH(INDEX(Overzicht!$B$1:$F$35,MATCH(max_demand!T$1,Overzicht!$B:$B,0),5),Verdeelsleutels_percentage!$1:$1,0)))</f>
        <v>6.21543263999998E-3</v>
      </c>
      <c r="U24">
        <f>PRODUCT(INDEX(Overzicht!$B$1:$D$35,MATCH(max_demand!U$1,Overzicht!$B$1:$B$35,0),3),INDEX(Verdeelsleutels_percentage!$A:$AB,MATCH(max_demand!$C24,Verdeelsleutels_percentage!$C:$C,0),MATCH(INDEX(Overzicht!$B$1:$F$35,MATCH(max_demand!U$1,Overzicht!$B:$B,0),5),Verdeelsleutels_percentage!$1:$1,0)))</f>
        <v>2.3085892662857075E-2</v>
      </c>
      <c r="V24">
        <f>PRODUCT(INDEX(Overzicht!$B$1:$D$35,MATCH(max_demand!V$1,Overzicht!$B$1:$B$35,0),3),INDEX(Verdeelsleutels_percentage!$A:$AB,MATCH(max_demand!$C24,Verdeelsleutels_percentage!$C:$C,0),MATCH(INDEX(Overzicht!$B$1:$F$35,MATCH(max_demand!V$1,Overzicht!$B:$B,0),5),Verdeelsleutels_percentage!$1:$1,0)))</f>
        <v>2.687123133834578E-3</v>
      </c>
      <c r="W24">
        <f>PRODUCT(INDEX(Overzicht!$B$1:$D$35,MATCH(max_demand!W$1,Overzicht!$B$1:$B$35,0),3),INDEX(Verdeelsleutels_percentage!$A:$AB,MATCH(max_demand!$C24,Verdeelsleutels_percentage!$C:$C,0),MATCH(INDEX(Overzicht!$B$1:$F$35,MATCH(max_demand!W$1,Overzicht!$B:$B,0),5),Verdeelsleutels_percentage!$1:$1,0)))</f>
        <v>1.4019772872180408E-2</v>
      </c>
      <c r="X24">
        <f>PRODUCT(INDEX(Overzicht!$B$1:$D$35,MATCH(max_demand!X$1,Overzicht!$B$1:$B$35,0),3),INDEX(Verdeelsleutels_percentage!$A:$AB,MATCH(max_demand!$C24,Verdeelsleutels_percentage!$C:$C,0),MATCH(INDEX(Overzicht!$B$1:$F$35,MATCH(max_demand!X$1,Overzicht!$B:$B,0),5),Verdeelsleutels_percentage!$1:$1,0)))</f>
        <v>2.5598499721628037E-3</v>
      </c>
      <c r="Y24">
        <f>PRODUCT(INDEX(Overzicht!$B$1:$D$35,MATCH(max_demand!Y$1,Overzicht!$B$1:$B$35,0),3),INDEX(Verdeelsleutels_percentage!$A:$AB,MATCH(max_demand!$C24,Verdeelsleutels_percentage!$C:$C,0),MATCH(INDEX(Overzicht!$B$1:$F$35,MATCH(max_demand!Y$1,Overzicht!$B:$B,0),5),Verdeelsleutels_percentage!$1:$1,0)))</f>
        <v>1.0651575782860837E-6</v>
      </c>
      <c r="Z24">
        <f>PRODUCT(INDEX(Overzicht!$B$1:$D$35,MATCH(max_demand!Z$1,Overzicht!$B$1:$B$35,0),3),INDEX(Verdeelsleutels_percentage!$A:$AB,MATCH(max_demand!$C24,Verdeelsleutels_percentage!$C:$C,0),MATCH(INDEX(Overzicht!$B$1:$F$35,MATCH(max_demand!Z$1,Overzicht!$B:$B,0),5),Verdeelsleutels_percentage!$1:$1,0)))</f>
        <v>4.734033681271484E-4</v>
      </c>
      <c r="AA24">
        <f>PRODUCT(INDEX(Overzicht!$B$1:$D$35,MATCH(max_demand!AA$1,Overzicht!$B$1:$B$35,0),3),INDEX(Verdeelsleutels_percentage!$A:$AB,MATCH(max_demand!$C24,Verdeelsleutels_percentage!$C:$C,0),MATCH(INDEX(Overzicht!$B$1:$F$35,MATCH(max_demand!AA$1,Overzicht!$B:$B,0),5),Verdeelsleutels_percentage!$1:$1,0)))</f>
        <v>4.9333614152197571E-4</v>
      </c>
      <c r="AB24">
        <f>PRODUCT(INDEX(Overzicht!$B$1:$D$35,MATCH(max_demand!AB$1,Overzicht!$B$1:$B$35,0),3),INDEX(Verdeelsleutels_percentage!$A:$AB,MATCH(max_demand!$C24,Verdeelsleutels_percentage!$C:$C,0),MATCH(INDEX(Overzicht!$B$1:$F$35,MATCH(max_demand!AB$1,Overzicht!$B:$B,0),5),Verdeelsleutels_percentage!$1:$1,0)))</f>
        <v>4.2569750554455254E-3</v>
      </c>
      <c r="AC24">
        <f>PRODUCT(INDEX(Overzicht!$B$1:$D$35,MATCH(max_demand!AC$1,Overzicht!$B$1:$B$35,0),3),INDEX(Verdeelsleutels_percentage!$A:$AB,MATCH(max_demand!$C24,Verdeelsleutels_percentage!$C:$C,0),MATCH(INDEX(Overzicht!$B$1:$F$35,MATCH(max_demand!AC$1,Overzicht!$B:$B,0),5),Verdeelsleutels_percentage!$1:$1,0)))</f>
        <v>4.1915155170194323E-3</v>
      </c>
      <c r="AD24">
        <f>PRODUCT(INDEX(Overzicht!$B$1:$D$35,MATCH(max_demand!AD$1,Overzicht!$B$1:$B$35,0),3),INDEX(Verdeelsleutels_percentage!$A:$AB,MATCH(max_demand!$C24,Verdeelsleutels_percentage!$C:$C,0),MATCH(INDEX(Overzicht!$B$1:$F$35,MATCH(max_demand!AD$1,Overzicht!$B:$B,0),5),Verdeelsleutels_percentage!$1:$1,0)))</f>
        <v>2.4591026247961706E-7</v>
      </c>
      <c r="AE24">
        <f>PRODUCT(INDEX(Overzicht!$B$1:$D$35,MATCH(max_demand!AE$1,Overzicht!$B$1:$B$35,0),3),INDEX(Verdeelsleutels_percentage!$A:$AB,MATCH(max_demand!$C24,Verdeelsleutels_percentage!$C:$C,0),MATCH(INDEX(Overzicht!$B$1:$F$35,MATCH(max_demand!AE$1,Overzicht!$B:$B,0),5),Verdeelsleutels_percentage!$1:$1,0)))</f>
        <v>0.10292616913656935</v>
      </c>
      <c r="AF24">
        <f>PRODUCT(INDEX(Overzicht!$B$1:$D$35,MATCH(max_demand!AF$1,Overzicht!$B$1:$B$35,0),3),INDEX(Verdeelsleutels_percentage!$A:$AB,MATCH(max_demand!$C24,Verdeelsleutels_percentage!$C:$C,0),MATCH(INDEX(Overzicht!$B$1:$F$35,MATCH(max_demand!AF$1,Overzicht!$B:$B,0),5),Verdeelsleutels_percentage!$1:$1,0)))</f>
        <v>1.8686975057650595E-3</v>
      </c>
      <c r="AG24">
        <f>PRODUCT(INDEX(Overzicht!$B$1:$D$35,MATCH(max_demand!AG$1,Overzicht!$B$1:$B$35,0),3),INDEX(Verdeelsleutels_percentage!$A:$AB,MATCH(max_demand!$C24,Verdeelsleutels_percentage!$C:$C,0),MATCH(INDEX(Overzicht!$B$1:$F$35,MATCH(max_demand!AG$1,Overzicht!$B:$B,0),5),Verdeelsleutels_percentage!$1:$1,0)))</f>
        <v>1.4019772872180408E-2</v>
      </c>
      <c r="AH24">
        <f>PRODUCT(INDEX(Overzicht!$B$1:$D$35,MATCH(max_demand!AH$1,Overzicht!$B$1:$B$35,0),3),INDEX(Verdeelsleutels_percentage!$A:$AB,MATCH(max_demand!$C24,Verdeelsleutels_percentage!$C:$C,0),MATCH(INDEX(Overzicht!$B$1:$F$35,MATCH(max_demand!AH$1,Overzicht!$B:$B,0),5),Verdeelsleutels_percentage!$1:$1,0)))</f>
        <v>4.360294180118472E-3</v>
      </c>
      <c r="AI24">
        <f>PRODUCT(INDEX(Overzicht!$B$1:$D$35,MATCH(max_demand!AI$1,Overzicht!$B$1:$B$35,0),3),INDEX(Verdeelsleutels_percentage!$A:$AB,MATCH(max_demand!$C24,Verdeelsleutels_percentage!$C:$C,0),MATCH(INDEX(Overzicht!$B$1:$F$35,MATCH(max_demand!AI$1,Overzicht!$B:$B,0),5),Verdeelsleutels_percentage!$1:$1,0)))</f>
        <v>1.4949580046120475E-3</v>
      </c>
      <c r="AJ24">
        <f>PRODUCT(INDEX(Overzicht!$B$1:$D$35,MATCH(max_demand!AJ$1,Overzicht!$B$1:$B$35,0),3),INDEX(Verdeelsleutels_percentage!$A:$AB,MATCH(max_demand!$C24,Verdeelsleutels_percentage!$C:$C,0),MATCH(INDEX(Overzicht!$B$1:$F$35,MATCH(max_demand!AJ$1,Overzicht!$B:$B,0),5),Verdeelsleutels_percentage!$1:$1,0)))</f>
        <v>0</v>
      </c>
      <c r="AK24">
        <f>PRODUCT(INDEX(Overzicht!$B$1:$D$35,MATCH(max_demand!AK$1,Overzicht!$B$1:$B$35,0),3),INDEX(Verdeelsleutels_percentage!$A:$AB,MATCH(max_demand!$C24,Verdeelsleutels_percentage!$C:$C,0),MATCH(INDEX(Overzicht!$B$1:$F$35,MATCH(max_demand!AK$1,Overzicht!$B:$B,0),5),Verdeelsleutels_percentage!$1:$1,0)))</f>
        <v>8.5053288757894489E-4</v>
      </c>
      <c r="AL24">
        <f>PRODUCT(INDEX(Overzicht!$B$1:$D$35,MATCH(max_demand!AL$1,Overzicht!$B$1:$B$35,0),3),INDEX(Verdeelsleutels_percentage!$A:$AB,MATCH(max_demand!$C24,Verdeelsleutels_percentage!$C:$C,0),MATCH(INDEX(Overzicht!$B$1:$F$35,MATCH(max_demand!AL$1,Overzicht!$B:$B,0),5),Verdeelsleutels_percentage!$1:$1,0)))</f>
        <v>2.3366288120300681E-3</v>
      </c>
      <c r="AM24">
        <f>PRODUCT(INDEX(Overzicht!$B$1:$D$35,MATCH(max_demand!AM$1,Overzicht!$B$1:$B$35,0),3),INDEX(Verdeelsleutels_percentage!$A:$AB,MATCH(max_demand!$C24,Verdeelsleutels_percentage!$C:$C,0),MATCH(INDEX(Overzicht!$B$1:$F$35,MATCH(max_demand!AM$1,Overzicht!$B:$B,0),5),Verdeelsleutels_percentage!$1:$1,0)))</f>
        <v>4.6732576240601361E-3</v>
      </c>
      <c r="AN24">
        <f>PRODUCT(INDEX(Overzicht!$B$1:$D$35,MATCH(max_demand!AN$1,Overzicht!$B$1:$B$35,0),3),INDEX(Verdeelsleutels_percentage!$A:$AB,MATCH(max_demand!$C24,Verdeelsleutels_percentage!$C:$C,0),MATCH(INDEX(Overzicht!$B$1:$F$35,MATCH(max_demand!AN$1,Overzicht!$B:$B,0),5),Verdeelsleutels_percentage!$1:$1,0)))</f>
        <v>2.3366288120300681E-3</v>
      </c>
      <c r="AO24">
        <f>PRODUCT(INDEX(Overzicht!$B$1:$D$35,MATCH(max_demand!AO$1,Overzicht!$B$1:$B$35,0),3),INDEX(Verdeelsleutels_percentage!$A:$AB,MATCH(max_demand!$C24,Verdeelsleutels_percentage!$C:$C,0),MATCH(INDEX(Overzicht!$B$1:$F$35,MATCH(max_demand!AO$1,Overzicht!$B:$B,0),5),Verdeelsleutels_percentage!$1:$1,0)))</f>
        <v>8.178200842105238E-3</v>
      </c>
    </row>
    <row r="25" spans="1:41">
      <c r="B25" t="str">
        <f>INDEX('ETLocal datasets'!B:C,MATCH(C25,'ETLocal datasets'!C:C,0),1)</f>
        <v>GM0022</v>
      </c>
      <c r="C25" t="str">
        <f>'ETLocal datasets'!C8</f>
        <v>Leek</v>
      </c>
      <c r="D25">
        <f t="shared" si="4"/>
        <v>0.12651586100744194</v>
      </c>
      <c r="E25">
        <f t="shared" si="5"/>
        <v>0.10148305351607681</v>
      </c>
      <c r="F25">
        <f t="shared" si="6"/>
        <v>1.1988429920490856E-2</v>
      </c>
      <c r="G25">
        <f t="shared" si="7"/>
        <v>2.4412622142263092E-2</v>
      </c>
      <c r="H25">
        <f>PRODUCT(INDEX(Overzicht!$B$1:$D$35,MATCH(max_demand!H$1,Overzicht!$B$1:$B$35,0),3),INDEX(Verdeelsleutels_percentage!$A:$AB,MATCH(max_demand!$C25,Verdeelsleutels_percentage!$C:$C,0),MATCH(INDEX(Overzicht!$B$1:$F$35,MATCH(max_demand!H$1,Overzicht!$B:$B,0),5),Verdeelsleutels_percentage!$1:$1,0)))</f>
        <v>1.1988429920490856E-2</v>
      </c>
      <c r="I25">
        <f>PRODUCT(INDEX(Overzicht!$B$1:$D$35,MATCH(max_demand!I$1,Overzicht!$B$1:$B$35,0),3),INDEX(Verdeelsleutels_percentage!$A:$AB,MATCH(max_demand!$C25,Verdeelsleutels_percentage!$C:$C,0),MATCH(INDEX(Overzicht!$B$1:$F$35,MATCH(max_demand!I$1,Overzicht!$B:$B,0),5),Verdeelsleutels_percentage!$1:$1,0)))</f>
        <v>4.3954342562366154E-3</v>
      </c>
      <c r="J25">
        <f>PRODUCT(INDEX(Overzicht!$B$1:$D$35,MATCH(max_demand!J$1,Overzicht!$B$1:$B$35,0),3),INDEX(Verdeelsleutels_percentage!$A:$AB,MATCH(max_demand!$C25,Verdeelsleutels_percentage!$C:$C,0),MATCH(INDEX(Overzicht!$B$1:$F$35,MATCH(max_demand!J$1,Overzicht!$B:$B,0),5),Verdeelsleutels_percentage!$1:$1,0)))</f>
        <v>4.0189784114407438E-3</v>
      </c>
      <c r="K25">
        <f>PRODUCT(INDEX(Overzicht!$B$1:$D$35,MATCH(max_demand!K$1,Overzicht!$B$1:$B$35,0),3),INDEX(Verdeelsleutels_percentage!$A:$AB,MATCH(max_demand!$C25,Verdeelsleutels_percentage!$C:$C,0),MATCH(INDEX(Overzicht!$B$1:$F$35,MATCH(max_demand!K$1,Overzicht!$B:$B,0),5),Verdeelsleutels_percentage!$1:$1,0)))</f>
        <v>9.149265459520217E-4</v>
      </c>
      <c r="L25">
        <f>PRODUCT(INDEX(Overzicht!$B$1:$D$35,MATCH(max_demand!L$1,Overzicht!$B$1:$B$35,0),3),INDEX(Verdeelsleutels_percentage!$A:$AB,MATCH(max_demand!$C25,Verdeelsleutels_percentage!$C:$C,0),MATCH(INDEX(Overzicht!$B$1:$F$35,MATCH(max_demand!L$1,Overzicht!$B:$B,0),5),Verdeelsleutels_percentage!$1:$1,0)))</f>
        <v>3.8765558639853128E-3</v>
      </c>
      <c r="M25">
        <f>PRODUCT(INDEX(Overzicht!$B$1:$D$35,MATCH(max_demand!M$1,Overzicht!$B$1:$B$35,0),3),INDEX(Verdeelsleutels_percentage!$A:$AB,MATCH(max_demand!$C25,Verdeelsleutels_percentage!$C:$C,0),MATCH(INDEX(Overzicht!$B$1:$F$35,MATCH(max_demand!M$1,Overzicht!$B:$B,0),5),Verdeelsleutels_percentage!$1:$1,0)))</f>
        <v>5.4820480990175495E-2</v>
      </c>
      <c r="N25">
        <f>PRODUCT(INDEX(Overzicht!$B$1:$D$35,MATCH(max_demand!N$1,Overzicht!$B$1:$B$35,0),3),INDEX(Verdeelsleutels_percentage!$A:$AB,MATCH(max_demand!$C25,Verdeelsleutels_percentage!$C:$C,0),MATCH(INDEX(Overzicht!$B$1:$F$35,MATCH(max_demand!N$1,Overzicht!$B:$B,0),5),Verdeelsleutels_percentage!$1:$1,0)))</f>
        <v>4.3047770415070442E-2</v>
      </c>
      <c r="O25">
        <f>PRODUCT(INDEX(Overzicht!$B$1:$D$35,MATCH(max_demand!O$1,Overzicht!$B$1:$B$35,0),3),INDEX(Verdeelsleutels_percentage!$A:$AB,MATCH(max_demand!$C25,Verdeelsleutels_percentage!$C:$C,0),MATCH(INDEX(Overzicht!$B$1:$F$35,MATCH(max_demand!O$1,Overzicht!$B:$B,0),5),Verdeelsleutels_percentage!$1:$1,0)))</f>
        <v>5.7875474751361644E-4</v>
      </c>
      <c r="P25">
        <f>PRODUCT(INDEX(Overzicht!$B$1:$D$35,MATCH(max_demand!P$1,Overzicht!$B$1:$B$35,0),3),INDEX(Verdeelsleutels_percentage!$A:$AB,MATCH(max_demand!$C25,Verdeelsleutels_percentage!$C:$C,0),MATCH(INDEX(Overzicht!$B$1:$F$35,MATCH(max_demand!P$1,Overzicht!$B:$B,0),5),Verdeelsleutels_percentage!$1:$1,0)))</f>
        <v>0</v>
      </c>
      <c r="Q25">
        <f>PRODUCT(INDEX(Overzicht!$B$1:$D$35,MATCH(max_demand!Q$1,Overzicht!$B$1:$B$35,0),3),INDEX(Verdeelsleutels_percentage!$A:$AB,MATCH(max_demand!$C25,Verdeelsleutels_percentage!$C:$C,0),MATCH(INDEX(Overzicht!$B$1:$F$35,MATCH(max_demand!Q$1,Overzicht!$B:$B,0),5),Verdeelsleutels_percentage!$1:$1,0)))</f>
        <v>9.933270505549565E-3</v>
      </c>
      <c r="R25">
        <f>PRODUCT(INDEX(Overzicht!$B$1:$D$35,MATCH(max_demand!R$1,Overzicht!$B$1:$B$35,0),3),INDEX(Verdeelsleutels_percentage!$A:$AB,MATCH(max_demand!$C25,Verdeelsleutels_percentage!$C:$C,0),MATCH(INDEX(Overzicht!$B$1:$F$35,MATCH(max_demand!R$1,Overzicht!$B:$B,0),5),Verdeelsleutels_percentage!$1:$1,0)))</f>
        <v>2.0551594149412896E-3</v>
      </c>
      <c r="S25">
        <f>PRODUCT(INDEX(Overzicht!$B$1:$D$35,MATCH(max_demand!S$1,Overzicht!$B$1:$B$35,0),3),INDEX(Verdeelsleutels_percentage!$A:$AB,MATCH(max_demand!$C25,Verdeelsleutels_percentage!$C:$C,0),MATCH(INDEX(Overzicht!$B$1:$F$35,MATCH(max_demand!S$1,Overzicht!$B:$B,0),5),Verdeelsleutels_percentage!$1:$1,0)))</f>
        <v>4.2089664817997604E-3</v>
      </c>
      <c r="T25">
        <f>PRODUCT(INDEX(Overzicht!$B$1:$D$35,MATCH(max_demand!T$1,Overzicht!$B$1:$B$35,0),3),INDEX(Verdeelsleutels_percentage!$A:$AB,MATCH(max_demand!$C25,Verdeelsleutels_percentage!$C:$C,0),MATCH(INDEX(Overzicht!$B$1:$F$35,MATCH(max_demand!T$1,Overzicht!$B:$B,0),5),Verdeelsleutels_percentage!$1:$1,0)))</f>
        <v>6.0741378263820325E-3</v>
      </c>
      <c r="U25">
        <f>PRODUCT(INDEX(Overzicht!$B$1:$D$35,MATCH(max_demand!U$1,Overzicht!$B$1:$B$35,0),3),INDEX(Verdeelsleutels_percentage!$A:$AB,MATCH(max_demand!$C25,Verdeelsleutels_percentage!$C:$C,0),MATCH(INDEX(Overzicht!$B$1:$F$35,MATCH(max_demand!U$1,Overzicht!$B:$B,0),5),Verdeelsleutels_percentage!$1:$1,0)))</f>
        <v>2.2561083355133269E-2</v>
      </c>
      <c r="V25">
        <f>PRODUCT(INDEX(Overzicht!$B$1:$D$35,MATCH(max_demand!V$1,Overzicht!$B$1:$B$35,0),3),INDEX(Verdeelsleutels_percentage!$A:$AB,MATCH(max_demand!$C25,Verdeelsleutels_percentage!$C:$C,0),MATCH(INDEX(Overzicht!$B$1:$F$35,MATCH(max_demand!V$1,Overzicht!$B:$B,0),5),Verdeelsleutels_percentage!$1:$1,0)))</f>
        <v>2.6260370302027586E-3</v>
      </c>
      <c r="W25">
        <f>PRODUCT(INDEX(Overzicht!$B$1:$D$35,MATCH(max_demand!W$1,Overzicht!$B$1:$B$35,0),3),INDEX(Verdeelsleutels_percentage!$A:$AB,MATCH(max_demand!$C25,Verdeelsleutels_percentage!$C:$C,0),MATCH(INDEX(Overzicht!$B$1:$F$35,MATCH(max_demand!W$1,Overzicht!$B:$B,0),5),Verdeelsleutels_percentage!$1:$1,0)))</f>
        <v>1.3701062766275262E-2</v>
      </c>
      <c r="X25">
        <f>PRODUCT(INDEX(Overzicht!$B$1:$D$35,MATCH(max_demand!X$1,Overzicht!$B$1:$B$35,0),3),INDEX(Verdeelsleutels_percentage!$A:$AB,MATCH(max_demand!$C25,Verdeelsleutels_percentage!$C:$C,0),MATCH(INDEX(Overzicht!$B$1:$F$35,MATCH(max_demand!X$1,Overzicht!$B:$B,0),5),Verdeelsleutels_percentage!$1:$1,0)))</f>
        <v>1.1908459577460663E-3</v>
      </c>
      <c r="Y25">
        <f>PRODUCT(INDEX(Overzicht!$B$1:$D$35,MATCH(max_demand!Y$1,Overzicht!$B$1:$B$35,0),3),INDEX(Verdeelsleutels_percentage!$A:$AB,MATCH(max_demand!$C25,Verdeelsleutels_percentage!$C:$C,0),MATCH(INDEX(Overzicht!$B$1:$F$35,MATCH(max_demand!Y$1,Overzicht!$B:$B,0),5),Verdeelsleutels_percentage!$1:$1,0)))</f>
        <v>1.9605628361274363E-6</v>
      </c>
      <c r="Z25">
        <f>PRODUCT(INDEX(Overzicht!$B$1:$D$35,MATCH(max_demand!Z$1,Overzicht!$B$1:$B$35,0),3),INDEX(Verdeelsleutels_percentage!$A:$AB,MATCH(max_demand!$C25,Verdeelsleutels_percentage!$C:$C,0),MATCH(INDEX(Overzicht!$B$1:$F$35,MATCH(max_demand!Z$1,Overzicht!$B:$B,0),5),Verdeelsleutels_percentage!$1:$1,0)))</f>
        <v>8.713612605010828E-4</v>
      </c>
      <c r="AA25">
        <f>PRODUCT(INDEX(Overzicht!$B$1:$D$35,MATCH(max_demand!AA$1,Overzicht!$B$1:$B$35,0),3),INDEX(Verdeelsleutels_percentage!$A:$AB,MATCH(max_demand!$C25,Verdeelsleutels_percentage!$C:$C,0),MATCH(INDEX(Overzicht!$B$1:$F$35,MATCH(max_demand!AA$1,Overzicht!$B:$B,0),5),Verdeelsleutels_percentage!$1:$1,0)))</f>
        <v>9.080501556800758E-4</v>
      </c>
      <c r="AB25">
        <f>PRODUCT(INDEX(Overzicht!$B$1:$D$35,MATCH(max_demand!AB$1,Overzicht!$B$1:$B$35,0),3),INDEX(Verdeelsleutels_percentage!$A:$AB,MATCH(max_demand!$C25,Verdeelsleutels_percentage!$C:$C,0),MATCH(INDEX(Overzicht!$B$1:$F$35,MATCH(max_demand!AB$1,Overzicht!$B:$B,0),5),Verdeelsleutels_percentage!$1:$1,0)))</f>
        <v>5.5398958311248499E-3</v>
      </c>
      <c r="AC25">
        <f>PRODUCT(INDEX(Overzicht!$B$1:$D$35,MATCH(max_demand!AC$1,Overzicht!$B$1:$B$35,0),3),INDEX(Verdeelsleutels_percentage!$A:$AB,MATCH(max_demand!$C25,Verdeelsleutels_percentage!$C:$C,0),MATCH(INDEX(Overzicht!$B$1:$F$35,MATCH(max_demand!AC$1,Overzicht!$B:$B,0),5),Verdeelsleutels_percentage!$1:$1,0)))</f>
        <v>3.4480240749175982E-3</v>
      </c>
      <c r="AD25">
        <f>PRODUCT(INDEX(Overzicht!$B$1:$D$35,MATCH(max_demand!AD$1,Overzicht!$B$1:$B$35,0),3),INDEX(Verdeelsleutels_percentage!$A:$AB,MATCH(max_demand!$C25,Verdeelsleutels_percentage!$C:$C,0),MATCH(INDEX(Overzicht!$B$1:$F$35,MATCH(max_demand!AD$1,Overzicht!$B:$B,0),5),Verdeelsleutels_percentage!$1:$1,0)))</f>
        <v>0</v>
      </c>
      <c r="AE25">
        <f>PRODUCT(INDEX(Overzicht!$B$1:$D$35,MATCH(max_demand!AE$1,Overzicht!$B$1:$B$35,0),3),INDEX(Verdeelsleutels_percentage!$A:$AB,MATCH(max_demand!$C25,Verdeelsleutels_percentage!$C:$C,0),MATCH(INDEX(Overzicht!$B$1:$F$35,MATCH(max_demand!AE$1,Overzicht!$B:$B,0),5),Verdeelsleutels_percentage!$1:$1,0)))</f>
        <v>2.1763244298518059E-2</v>
      </c>
      <c r="AF25">
        <f>PRODUCT(INDEX(Overzicht!$B$1:$D$35,MATCH(max_demand!AF$1,Overzicht!$B$1:$B$35,0),3),INDEX(Verdeelsleutels_percentage!$A:$AB,MATCH(max_demand!$C25,Verdeelsleutels_percentage!$C:$C,0),MATCH(INDEX(Overzicht!$B$1:$F$35,MATCH(max_demand!AF$1,Overzicht!$B:$B,0),5),Verdeelsleutels_percentage!$1:$1,0)))</f>
        <v>3.4395839230305899E-3</v>
      </c>
      <c r="AG25">
        <f>PRODUCT(INDEX(Overzicht!$B$1:$D$35,MATCH(max_demand!AG$1,Overzicht!$B$1:$B$35,0),3),INDEX(Verdeelsleutels_percentage!$A:$AB,MATCH(max_demand!$C25,Verdeelsleutels_percentage!$C:$C,0),MATCH(INDEX(Overzicht!$B$1:$F$35,MATCH(max_demand!AG$1,Overzicht!$B:$B,0),5),Verdeelsleutels_percentage!$1:$1,0)))</f>
        <v>1.3701062766275262E-2</v>
      </c>
      <c r="AH25">
        <f>PRODUCT(INDEX(Overzicht!$B$1:$D$35,MATCH(max_demand!AH$1,Overzicht!$B$1:$B$35,0),3),INDEX(Verdeelsleutels_percentage!$A:$AB,MATCH(max_demand!$C25,Verdeelsleutels_percentage!$C:$C,0),MATCH(INDEX(Overzicht!$B$1:$F$35,MATCH(max_demand!AH$1,Overzicht!$B:$B,0),5),Verdeelsleutels_percentage!$1:$1,0)))</f>
        <v>8.0256958204047088E-3</v>
      </c>
      <c r="AI25">
        <f>PRODUCT(INDEX(Overzicht!$B$1:$D$35,MATCH(max_demand!AI$1,Overzicht!$B$1:$B$35,0),3),INDEX(Verdeelsleutels_percentage!$A:$AB,MATCH(max_demand!$C25,Verdeelsleutels_percentage!$C:$C,0),MATCH(INDEX(Overzicht!$B$1:$F$35,MATCH(max_demand!AI$1,Overzicht!$B:$B,0),5),Verdeelsleutels_percentage!$1:$1,0)))</f>
        <v>2.7516671384244717E-3</v>
      </c>
      <c r="AJ25">
        <f>PRODUCT(INDEX(Overzicht!$B$1:$D$35,MATCH(max_demand!AJ$1,Overzicht!$B$1:$B$35,0),3),INDEX(Verdeelsleutels_percentage!$A:$AB,MATCH(max_demand!$C25,Verdeelsleutels_percentage!$C:$C,0),MATCH(INDEX(Overzicht!$B$1:$F$35,MATCH(max_demand!AJ$1,Overzicht!$B:$B,0),5),Verdeelsleutels_percentage!$1:$1,0)))</f>
        <v>0</v>
      </c>
      <c r="AK25">
        <f>PRODUCT(INDEX(Overzicht!$B$1:$D$35,MATCH(max_demand!AK$1,Overzicht!$B$1:$B$35,0),3),INDEX(Verdeelsleutels_percentage!$A:$AB,MATCH(max_demand!$C25,Verdeelsleutels_percentage!$C:$C,0),MATCH(INDEX(Overzicht!$B$1:$F$35,MATCH(max_demand!AK$1,Overzicht!$B:$B,0),5),Verdeelsleutels_percentage!$1:$1,0)))</f>
        <v>8.3119780782069943E-4</v>
      </c>
      <c r="AL25">
        <f>PRODUCT(INDEX(Overzicht!$B$1:$D$35,MATCH(max_demand!AL$1,Overzicht!$B$1:$B$35,0),3),INDEX(Verdeelsleutels_percentage!$A:$AB,MATCH(max_demand!$C25,Verdeelsleutels_percentage!$C:$C,0),MATCH(INDEX(Overzicht!$B$1:$F$35,MATCH(max_demand!AL$1,Overzicht!$B:$B,0),5),Verdeelsleutels_percentage!$1:$1,0)))</f>
        <v>2.2835104610458771E-3</v>
      </c>
      <c r="AM25">
        <f>PRODUCT(INDEX(Overzicht!$B$1:$D$35,MATCH(max_demand!AM$1,Overzicht!$B$1:$B$35,0),3),INDEX(Verdeelsleutels_percentage!$A:$AB,MATCH(max_demand!$C25,Verdeelsleutels_percentage!$C:$C,0),MATCH(INDEX(Overzicht!$B$1:$F$35,MATCH(max_demand!AM$1,Overzicht!$B:$B,0),5),Verdeelsleutels_percentage!$1:$1,0)))</f>
        <v>4.5670209220917543E-3</v>
      </c>
      <c r="AN25">
        <f>PRODUCT(INDEX(Overzicht!$B$1:$D$35,MATCH(max_demand!AN$1,Overzicht!$B$1:$B$35,0),3),INDEX(Verdeelsleutels_percentage!$A:$AB,MATCH(max_demand!$C25,Verdeelsleutels_percentage!$C:$C,0),MATCH(INDEX(Overzicht!$B$1:$F$35,MATCH(max_demand!AN$1,Overzicht!$B:$B,0),5),Verdeelsleutels_percentage!$1:$1,0)))</f>
        <v>2.2835104610458771E-3</v>
      </c>
      <c r="AO25">
        <f>PRODUCT(INDEX(Overzicht!$B$1:$D$35,MATCH(max_demand!AO$1,Overzicht!$B$1:$B$35,0),3),INDEX(Verdeelsleutels_percentage!$A:$AB,MATCH(max_demand!$C25,Verdeelsleutels_percentage!$C:$C,0),MATCH(INDEX(Overzicht!$B$1:$F$35,MATCH(max_demand!AO$1,Overzicht!$B:$B,0),5),Verdeelsleutels_percentage!$1:$1,0)))</f>
        <v>7.9922866136605698E-3</v>
      </c>
    </row>
    <row r="26" spans="1:41">
      <c r="B26" t="str">
        <f>INDEX('ETLocal datasets'!B:C,MATCH(C26,'ETLocal datasets'!C:C,0),1)</f>
        <v>GM0024</v>
      </c>
      <c r="C26" t="str">
        <f>'ETLocal datasets'!C9</f>
        <v>Loppersum</v>
      </c>
      <c r="D26">
        <f t="shared" si="4"/>
        <v>0.2641713120799114</v>
      </c>
      <c r="E26">
        <f t="shared" si="5"/>
        <v>0.11125599533422155</v>
      </c>
      <c r="F26">
        <f t="shared" si="6"/>
        <v>5.8411091250557007E-3</v>
      </c>
      <c r="G26">
        <f t="shared" si="7"/>
        <v>1.1894534222365569E-2</v>
      </c>
      <c r="H26">
        <f>PRODUCT(INDEX(Overzicht!$B$1:$D$35,MATCH(max_demand!H$1,Overzicht!$B$1:$B$35,0),3),INDEX(Verdeelsleutels_percentage!$A:$AB,MATCH(max_demand!$C26,Verdeelsleutels_percentage!$C:$C,0),MATCH(INDEX(Overzicht!$B$1:$F$35,MATCH(max_demand!H$1,Overzicht!$B:$B,0),5),Verdeelsleutels_percentage!$1:$1,0)))</f>
        <v>5.8411091250557007E-3</v>
      </c>
      <c r="I26">
        <f>PRODUCT(INDEX(Overzicht!$B$1:$D$35,MATCH(max_demand!I$1,Overzicht!$B$1:$B$35,0),3),INDEX(Verdeelsleutels_percentage!$A:$AB,MATCH(max_demand!$C26,Verdeelsleutels_percentage!$C:$C,0),MATCH(INDEX(Overzicht!$B$1:$F$35,MATCH(max_demand!I$1,Overzicht!$B:$B,0),5),Verdeelsleutels_percentage!$1:$1,0)))</f>
        <v>3.8160183982173405E-2</v>
      </c>
      <c r="J26">
        <f>PRODUCT(INDEX(Overzicht!$B$1:$D$35,MATCH(max_demand!J$1,Overzicht!$B$1:$B$35,0),3),INDEX(Verdeelsleutels_percentage!$A:$AB,MATCH(max_demand!$C26,Verdeelsleutels_percentage!$C:$C,0),MATCH(INDEX(Overzicht!$B$1:$F$35,MATCH(max_demand!J$1,Overzicht!$B:$B,0),5),Verdeelsleutels_percentage!$1:$1,0)))</f>
        <v>1.95816229716153E-3</v>
      </c>
      <c r="K26">
        <f>PRODUCT(INDEX(Overzicht!$B$1:$D$35,MATCH(max_demand!K$1,Overzicht!$B$1:$B$35,0),3),INDEX(Verdeelsleutels_percentage!$A:$AB,MATCH(max_demand!$C26,Verdeelsleutels_percentage!$C:$C,0),MATCH(INDEX(Overzicht!$B$1:$F$35,MATCH(max_demand!K$1,Overzicht!$B:$B,0),5),Verdeelsleutels_percentage!$1:$1,0)))</f>
        <v>7.9431890658277875E-3</v>
      </c>
      <c r="L26">
        <f>PRODUCT(INDEX(Overzicht!$B$1:$D$35,MATCH(max_demand!L$1,Overzicht!$B$1:$B$35,0),3),INDEX(Verdeelsleutels_percentage!$A:$AB,MATCH(max_demand!$C26,Verdeelsleutels_percentage!$C:$C,0),MATCH(INDEX(Overzicht!$B$1:$F$35,MATCH(max_demand!L$1,Overzicht!$B:$B,0),5),Verdeelsleutels_percentage!$1:$1,0)))</f>
        <v>1.8887699207558685E-3</v>
      </c>
      <c r="M26">
        <f>PRODUCT(INDEX(Overzicht!$B$1:$D$35,MATCH(max_demand!M$1,Overzicht!$B$1:$B$35,0),3),INDEX(Verdeelsleutels_percentage!$A:$AB,MATCH(max_demand!$C26,Verdeelsleutels_percentage!$C:$C,0),MATCH(INDEX(Overzicht!$B$1:$F$35,MATCH(max_demand!M$1,Overzicht!$B:$B,0),5),Verdeelsleutels_percentage!$1:$1,0)))</f>
        <v>0.11267090789860387</v>
      </c>
      <c r="N26">
        <f>PRODUCT(INDEX(Overzicht!$B$1:$D$35,MATCH(max_demand!N$1,Overzicht!$B$1:$B$35,0),3),INDEX(Verdeelsleutels_percentage!$A:$AB,MATCH(max_demand!$C26,Verdeelsleutels_percentage!$C:$C,0),MATCH(INDEX(Overzicht!$B$1:$F$35,MATCH(max_demand!N$1,Overzicht!$B:$B,0),5),Verdeelsleutels_percentage!$1:$1,0)))</f>
        <v>3.6447383477875087E-2</v>
      </c>
      <c r="O26">
        <f>PRODUCT(INDEX(Overzicht!$B$1:$D$35,MATCH(max_demand!O$1,Overzicht!$B$1:$B$35,0),3),INDEX(Verdeelsleutels_percentage!$A:$AB,MATCH(max_demand!$C26,Verdeelsleutels_percentage!$C:$C,0),MATCH(INDEX(Overzicht!$B$1:$F$35,MATCH(max_demand!O$1,Overzicht!$B:$B,0),5),Verdeelsleutels_percentage!$1:$1,0)))</f>
        <v>3.6607711820477895E-2</v>
      </c>
      <c r="P26">
        <f>PRODUCT(INDEX(Overzicht!$B$1:$D$35,MATCH(max_demand!P$1,Overzicht!$B$1:$B$35,0),3),INDEX(Verdeelsleutels_percentage!$A:$AB,MATCH(max_demand!$C26,Verdeelsleutels_percentage!$C:$C,0),MATCH(INDEX(Overzicht!$B$1:$F$35,MATCH(max_demand!P$1,Overzicht!$B:$B,0),5),Verdeelsleutels_percentage!$1:$1,0)))</f>
        <v>5.198452674103074E-2</v>
      </c>
      <c r="Q26">
        <f>PRODUCT(INDEX(Overzicht!$B$1:$D$35,MATCH(max_demand!Q$1,Overzicht!$B$1:$B$35,0),3),INDEX(Verdeelsleutels_percentage!$A:$AB,MATCH(max_demand!$C26,Verdeelsleutels_percentage!$C:$C,0),MATCH(INDEX(Overzicht!$B$1:$F$35,MATCH(max_demand!Q$1,Overzicht!$B:$B,0),5),Verdeelsleutels_percentage!$1:$1,0)))</f>
        <v>4.8397761321890085E-3</v>
      </c>
      <c r="R26">
        <f>PRODUCT(INDEX(Overzicht!$B$1:$D$35,MATCH(max_demand!R$1,Overzicht!$B$1:$B$35,0),3),INDEX(Verdeelsleutels_percentage!$A:$AB,MATCH(max_demand!$C26,Verdeelsleutels_percentage!$C:$C,0),MATCH(INDEX(Overzicht!$B$1:$F$35,MATCH(max_demand!R$1,Overzicht!$B:$B,0),5),Verdeelsleutels_percentage!$1:$1,0)))</f>
        <v>1.0013329928666916E-3</v>
      </c>
      <c r="S26">
        <f>PRODUCT(INDEX(Overzicht!$B$1:$D$35,MATCH(max_demand!S$1,Overzicht!$B$1:$B$35,0),3),INDEX(Verdeelsleutels_percentage!$A:$AB,MATCH(max_demand!$C26,Verdeelsleutels_percentage!$C:$C,0),MATCH(INDEX(Overzicht!$B$1:$F$35,MATCH(max_demand!S$1,Overzicht!$B:$B,0),5),Verdeelsleutels_percentage!$1:$1,0)))</f>
        <v>2.050729969390984E-3</v>
      </c>
      <c r="T26">
        <f>PRODUCT(INDEX(Overzicht!$B$1:$D$35,MATCH(max_demand!T$1,Overzicht!$B$1:$B$35,0),3),INDEX(Verdeelsleutels_percentage!$A:$AB,MATCH(max_demand!$C26,Verdeelsleutels_percentage!$C:$C,0),MATCH(INDEX(Overzicht!$B$1:$F$35,MATCH(max_demand!T$1,Overzicht!$B:$B,0),5),Verdeelsleutels_percentage!$1:$1,0)))</f>
        <v>2.959495290028221E-3</v>
      </c>
      <c r="U26">
        <f>PRODUCT(INDEX(Overzicht!$B$1:$D$35,MATCH(max_demand!U$1,Overzicht!$B$1:$B$35,0),3),INDEX(Verdeelsleutels_percentage!$A:$AB,MATCH(max_demand!$C26,Verdeelsleutels_percentage!$C:$C,0),MATCH(INDEX(Overzicht!$B$1:$F$35,MATCH(max_demand!U$1,Overzicht!$B:$B,0),5),Verdeelsleutels_percentage!$1:$1,0)))</f>
        <v>1.0992411077247681E-2</v>
      </c>
      <c r="V26">
        <f>PRODUCT(INDEX(Overzicht!$B$1:$D$35,MATCH(max_demand!V$1,Overzicht!$B$1:$B$35,0),3),INDEX(Verdeelsleutels_percentage!$A:$AB,MATCH(max_demand!$C26,Verdeelsleutels_percentage!$C:$C,0),MATCH(INDEX(Overzicht!$B$1:$F$35,MATCH(max_demand!V$1,Overzicht!$B:$B,0),5),Verdeelsleutels_percentage!$1:$1,0)))</f>
        <v>1.2794810464407723E-3</v>
      </c>
      <c r="W26">
        <f>PRODUCT(INDEX(Overzicht!$B$1:$D$35,MATCH(max_demand!W$1,Overzicht!$B$1:$B$35,0),3),INDEX(Verdeelsleutels_percentage!$A:$AB,MATCH(max_demand!$C26,Verdeelsleutels_percentage!$C:$C,0),MATCH(INDEX(Overzicht!$B$1:$F$35,MATCH(max_demand!W$1,Overzicht!$B:$B,0),5),Verdeelsleutels_percentage!$1:$1,0)))</f>
        <v>6.6755532857779437E-3</v>
      </c>
      <c r="X26">
        <f>PRODUCT(INDEX(Overzicht!$B$1:$D$35,MATCH(max_demand!X$1,Overzicht!$B$1:$B$35,0),3),INDEX(Verdeelsleutels_percentage!$A:$AB,MATCH(max_demand!$C26,Verdeelsleutels_percentage!$C:$C,0),MATCH(INDEX(Overzicht!$B$1:$F$35,MATCH(max_demand!X$1,Overzicht!$B:$B,0),5),Verdeelsleutels_percentage!$1:$1,0)))</f>
        <v>1.0501948603744836E-3</v>
      </c>
      <c r="Y26">
        <f>PRODUCT(INDEX(Overzicht!$B$1:$D$35,MATCH(max_demand!Y$1,Overzicht!$B$1:$B$35,0),3),INDEX(Verdeelsleutels_percentage!$A:$AB,MATCH(max_demand!$C26,Verdeelsleutels_percentage!$C:$C,0),MATCH(INDEX(Overzicht!$B$1:$F$35,MATCH(max_demand!Y$1,Overzicht!$B:$B,0),5),Verdeelsleutels_percentage!$1:$1,0)))</f>
        <v>3.9371833241888335E-6</v>
      </c>
      <c r="Z26">
        <f>PRODUCT(INDEX(Overzicht!$B$1:$D$35,MATCH(max_demand!Z$1,Overzicht!$B$1:$B$35,0),3),INDEX(Verdeelsleutels_percentage!$A:$AB,MATCH(max_demand!$C26,Verdeelsleutels_percentage!$C:$C,0),MATCH(INDEX(Overzicht!$B$1:$F$35,MATCH(max_demand!Z$1,Overzicht!$B:$B,0),5),Verdeelsleutels_percentage!$1:$1,0)))</f>
        <v>1.7498592551950371E-3</v>
      </c>
      <c r="AA26">
        <f>PRODUCT(INDEX(Overzicht!$B$1:$D$35,MATCH(max_demand!AA$1,Overzicht!$B$1:$B$35,0),3),INDEX(Verdeelsleutels_percentage!$A:$AB,MATCH(max_demand!$C26,Verdeelsleutels_percentage!$C:$C,0),MATCH(INDEX(Overzicht!$B$1:$F$35,MATCH(max_demand!AA$1,Overzicht!$B:$B,0),5),Verdeelsleutels_percentage!$1:$1,0)))</f>
        <v>1.8235375396243019E-3</v>
      </c>
      <c r="AB26">
        <f>PRODUCT(INDEX(Overzicht!$B$1:$D$35,MATCH(max_demand!AB$1,Overzicht!$B$1:$B$35,0),3),INDEX(Verdeelsleutels_percentage!$A:$AB,MATCH(max_demand!$C26,Verdeelsleutels_percentage!$C:$C,0),MATCH(INDEX(Overzicht!$B$1:$F$35,MATCH(max_demand!AB$1,Overzicht!$B:$B,0),5),Verdeelsleutels_percentage!$1:$1,0)))</f>
        <v>5.346168324653496E-3</v>
      </c>
      <c r="AC26">
        <f>PRODUCT(INDEX(Overzicht!$B$1:$D$35,MATCH(max_demand!AC$1,Overzicht!$B$1:$B$35,0),3),INDEX(Verdeelsleutels_percentage!$A:$AB,MATCH(max_demand!$C26,Verdeelsleutels_percentage!$C:$C,0),MATCH(INDEX(Overzicht!$B$1:$F$35,MATCH(max_demand!AC$1,Overzicht!$B:$B,0),5),Verdeelsleutels_percentage!$1:$1,0)))</f>
        <v>3.2346285253104625E-3</v>
      </c>
      <c r="AD26">
        <f>PRODUCT(INDEX(Overzicht!$B$1:$D$35,MATCH(max_demand!AD$1,Overzicht!$B$1:$B$35,0),3),INDEX(Verdeelsleutels_percentage!$A:$AB,MATCH(max_demand!$C26,Verdeelsleutels_percentage!$C:$C,0),MATCH(INDEX(Overzicht!$B$1:$F$35,MATCH(max_demand!AD$1,Overzicht!$B:$B,0),5),Verdeelsleutels_percentage!$1:$1,0)))</f>
        <v>0</v>
      </c>
      <c r="AE26">
        <f>PRODUCT(INDEX(Overzicht!$B$1:$D$35,MATCH(max_demand!AE$1,Overzicht!$B$1:$B$35,0),3),INDEX(Verdeelsleutels_percentage!$A:$AB,MATCH(max_demand!$C26,Verdeelsleutels_percentage!$C:$C,0),MATCH(INDEX(Overzicht!$B$1:$F$35,MATCH(max_demand!AE$1,Overzicht!$B:$B,0),5),Verdeelsleutels_percentage!$1:$1,0)))</f>
        <v>1.2678587274824741E-2</v>
      </c>
      <c r="AF26">
        <f>PRODUCT(INDEX(Overzicht!$B$1:$D$35,MATCH(max_demand!AF$1,Overzicht!$B$1:$B$35,0),3),INDEX(Verdeelsleutels_percentage!$A:$AB,MATCH(max_demand!$C26,Verdeelsleutels_percentage!$C:$C,0),MATCH(INDEX(Overzicht!$B$1:$F$35,MATCH(max_demand!AF$1,Overzicht!$B:$B,0),5),Verdeelsleutels_percentage!$1:$1,0)))</f>
        <v>6.9073391652435673E-3</v>
      </c>
      <c r="AG26">
        <f>PRODUCT(INDEX(Overzicht!$B$1:$D$35,MATCH(max_demand!AG$1,Overzicht!$B$1:$B$35,0),3),INDEX(Verdeelsleutels_percentage!$A:$AB,MATCH(max_demand!$C26,Verdeelsleutels_percentage!$C:$C,0),MATCH(INDEX(Overzicht!$B$1:$F$35,MATCH(max_demand!AG$1,Overzicht!$B:$B,0),5),Verdeelsleutels_percentage!$1:$1,0)))</f>
        <v>6.6755532857779437E-3</v>
      </c>
      <c r="AH26">
        <f>PRODUCT(INDEX(Overzicht!$B$1:$D$35,MATCH(max_demand!AH$1,Overzicht!$B$1:$B$35,0),3),INDEX(Verdeelsleutels_percentage!$A:$AB,MATCH(max_demand!$C26,Verdeelsleutels_percentage!$C:$C,0),MATCH(INDEX(Overzicht!$B$1:$F$35,MATCH(max_demand!AH$1,Overzicht!$B:$B,0),5),Verdeelsleutels_percentage!$1:$1,0)))</f>
        <v>1.6117124718901657E-2</v>
      </c>
      <c r="AI26">
        <f>PRODUCT(INDEX(Overzicht!$B$1:$D$35,MATCH(max_demand!AI$1,Overzicht!$B$1:$B$35,0),3),INDEX(Verdeelsleutels_percentage!$A:$AB,MATCH(max_demand!$C26,Verdeelsleutels_percentage!$C:$C,0),MATCH(INDEX(Overzicht!$B$1:$F$35,MATCH(max_demand!AI$1,Overzicht!$B:$B,0),5),Verdeelsleutels_percentage!$1:$1,0)))</f>
        <v>5.525871332194854E-3</v>
      </c>
      <c r="AJ26">
        <f>PRODUCT(INDEX(Overzicht!$B$1:$D$35,MATCH(max_demand!AJ$1,Overzicht!$B$1:$B$35,0),3),INDEX(Verdeelsleutels_percentage!$A:$AB,MATCH(max_demand!$C26,Verdeelsleutels_percentage!$C:$C,0),MATCH(INDEX(Overzicht!$B$1:$F$35,MATCH(max_demand!AJ$1,Overzicht!$B:$B,0),5),Verdeelsleutels_percentage!$1:$1,0)))</f>
        <v>0</v>
      </c>
      <c r="AK26">
        <f>PRODUCT(INDEX(Overzicht!$B$1:$D$35,MATCH(max_demand!AK$1,Overzicht!$B$1:$B$35,0),3),INDEX(Verdeelsleutels_percentage!$A:$AB,MATCH(max_demand!$C26,Verdeelsleutels_percentage!$C:$C,0),MATCH(INDEX(Overzicht!$B$1:$F$35,MATCH(max_demand!AK$1,Overzicht!$B:$B,0),5),Verdeelsleutels_percentage!$1:$1,0)))</f>
        <v>4.0498356600386192E-4</v>
      </c>
      <c r="AL26">
        <f>PRODUCT(INDEX(Overzicht!$B$1:$D$35,MATCH(max_demand!AL$1,Overzicht!$B$1:$B$35,0),3),INDEX(Verdeelsleutels_percentage!$A:$AB,MATCH(max_demand!$C26,Verdeelsleutels_percentage!$C:$C,0),MATCH(INDEX(Overzicht!$B$1:$F$35,MATCH(max_demand!AL$1,Overzicht!$B:$B,0),5),Verdeelsleutels_percentage!$1:$1,0)))</f>
        <v>1.1125922142963239E-3</v>
      </c>
      <c r="AM26">
        <f>PRODUCT(INDEX(Overzicht!$B$1:$D$35,MATCH(max_demand!AM$1,Overzicht!$B$1:$B$35,0),3),INDEX(Verdeelsleutels_percentage!$A:$AB,MATCH(max_demand!$C26,Verdeelsleutels_percentage!$C:$C,0),MATCH(INDEX(Overzicht!$B$1:$F$35,MATCH(max_demand!AM$1,Overzicht!$B:$B,0),5),Verdeelsleutels_percentage!$1:$1,0)))</f>
        <v>2.2251844285926478E-3</v>
      </c>
      <c r="AN26">
        <f>PRODUCT(INDEX(Overzicht!$B$1:$D$35,MATCH(max_demand!AN$1,Overzicht!$B$1:$B$35,0),3),INDEX(Verdeelsleutels_percentage!$A:$AB,MATCH(max_demand!$C26,Verdeelsleutels_percentage!$C:$C,0),MATCH(INDEX(Overzicht!$B$1:$F$35,MATCH(max_demand!AN$1,Overzicht!$B:$B,0),5),Verdeelsleutels_percentage!$1:$1,0)))</f>
        <v>1.1125922142963239E-3</v>
      </c>
      <c r="AO26">
        <f>PRODUCT(INDEX(Overzicht!$B$1:$D$35,MATCH(max_demand!AO$1,Overzicht!$B$1:$B$35,0),3),INDEX(Verdeelsleutels_percentage!$A:$AB,MATCH(max_demand!$C26,Verdeelsleutels_percentage!$C:$C,0),MATCH(INDEX(Overzicht!$B$1:$F$35,MATCH(max_demand!AO$1,Overzicht!$B:$B,0),5),Verdeelsleutels_percentage!$1:$1,0)))</f>
        <v>3.8940727500371337E-3</v>
      </c>
    </row>
    <row r="27" spans="1:41">
      <c r="B27" t="str">
        <f>INDEX('ETLocal datasets'!B:C,MATCH(C27,'ETLocal datasets'!C:C,0),1)</f>
        <v>GM0025</v>
      </c>
      <c r="C27" t="str">
        <f>'ETLocal datasets'!C10</f>
        <v>Marum</v>
      </c>
      <c r="D27">
        <f t="shared" si="4"/>
        <v>0.11961962154562336</v>
      </c>
      <c r="E27">
        <f t="shared" si="5"/>
        <v>4.6582138692280575E-2</v>
      </c>
      <c r="F27">
        <f t="shared" si="6"/>
        <v>6.3696887941630913E-3</v>
      </c>
      <c r="G27">
        <f t="shared" si="7"/>
        <v>1.297090667643859E-2</v>
      </c>
      <c r="H27">
        <f>PRODUCT(INDEX(Overzicht!$B$1:$D$35,MATCH(max_demand!H$1,Overzicht!$B$1:$B$35,0),3),INDEX(Verdeelsleutels_percentage!$A:$AB,MATCH(max_demand!$C27,Verdeelsleutels_percentage!$C:$C,0),MATCH(INDEX(Overzicht!$B$1:$F$35,MATCH(max_demand!H$1,Overzicht!$B:$B,0),5),Verdeelsleutels_percentage!$1:$1,0)))</f>
        <v>6.3696887941630913E-3</v>
      </c>
      <c r="I27">
        <f>PRODUCT(INDEX(Overzicht!$B$1:$D$35,MATCH(max_demand!I$1,Overzicht!$B$1:$B$35,0),3),INDEX(Verdeelsleutels_percentage!$A:$AB,MATCH(max_demand!$C27,Verdeelsleutels_percentage!$C:$C,0),MATCH(INDEX(Overzicht!$B$1:$F$35,MATCH(max_demand!I$1,Overzicht!$B:$B,0),5),Verdeelsleutels_percentage!$1:$1,0)))</f>
        <v>5.7824725800568692E-3</v>
      </c>
      <c r="J27">
        <f>PRODUCT(INDEX(Overzicht!$B$1:$D$35,MATCH(max_demand!J$1,Overzicht!$B$1:$B$35,0),3),INDEX(Verdeelsleutels_percentage!$A:$AB,MATCH(max_demand!$C27,Verdeelsleutels_percentage!$C:$C,0),MATCH(INDEX(Overzicht!$B$1:$F$35,MATCH(max_demand!J$1,Overzicht!$B:$B,0),5),Verdeelsleutels_percentage!$1:$1,0)))</f>
        <v>2.1353623386146745E-3</v>
      </c>
      <c r="K27">
        <f>PRODUCT(INDEX(Overzicht!$B$1:$D$35,MATCH(max_demand!K$1,Overzicht!$B$1:$B$35,0),3),INDEX(Verdeelsleutels_percentage!$A:$AB,MATCH(max_demand!$C27,Verdeelsleutels_percentage!$C:$C,0),MATCH(INDEX(Overzicht!$B$1:$F$35,MATCH(max_demand!K$1,Overzicht!$B:$B,0),5),Verdeelsleutels_percentage!$1:$1,0)))</f>
        <v>1.2036439078179913E-3</v>
      </c>
      <c r="L27">
        <f>PRODUCT(INDEX(Overzicht!$B$1:$D$35,MATCH(max_demand!L$1,Overzicht!$B$1:$B$35,0),3),INDEX(Verdeelsleutels_percentage!$A:$AB,MATCH(max_demand!$C27,Verdeelsleutels_percentage!$C:$C,0),MATCH(INDEX(Overzicht!$B$1:$F$35,MATCH(max_demand!L$1,Overzicht!$B:$B,0),5),Verdeelsleutels_percentage!$1:$1,0)))</f>
        <v>2.0596904357400173E-3</v>
      </c>
      <c r="M27">
        <f>PRODUCT(INDEX(Overzicht!$B$1:$D$35,MATCH(max_demand!M$1,Overzicht!$B$1:$B$35,0),3),INDEX(Verdeelsleutels_percentage!$A:$AB,MATCH(max_demand!$C27,Verdeelsleutels_percentage!$C:$C,0),MATCH(INDEX(Overzicht!$B$1:$F$35,MATCH(max_demand!M$1,Overzicht!$B:$B,0),5),Verdeelsleutels_percentage!$1:$1,0)))</f>
        <v>7.4967726984514219E-2</v>
      </c>
      <c r="N27">
        <f>PRODUCT(INDEX(Overzicht!$B$1:$D$35,MATCH(max_demand!N$1,Overzicht!$B$1:$B$35,0),3),INDEX(Verdeelsleutels_percentage!$A:$AB,MATCH(max_demand!$C27,Verdeelsleutels_percentage!$C:$C,0),MATCH(INDEX(Overzicht!$B$1:$F$35,MATCH(max_demand!N$1,Overzicht!$B:$B,0),5),Verdeelsleutels_percentage!$1:$1,0)))</f>
        <v>1.1279701449988988E-2</v>
      </c>
      <c r="O27">
        <f>PRODUCT(INDEX(Overzicht!$B$1:$D$35,MATCH(max_demand!O$1,Overzicht!$B$1:$B$35,0),3),INDEX(Verdeelsleutels_percentage!$A:$AB,MATCH(max_demand!$C27,Verdeelsleutels_percentage!$C:$C,0),MATCH(INDEX(Overzicht!$B$1:$F$35,MATCH(max_demand!O$1,Overzicht!$B:$B,0),5),Verdeelsleutels_percentage!$1:$1,0)))</f>
        <v>4.5229761099254469E-4</v>
      </c>
      <c r="P27">
        <f>PRODUCT(INDEX(Overzicht!$B$1:$D$35,MATCH(max_demand!P$1,Overzicht!$B$1:$B$35,0),3),INDEX(Verdeelsleutels_percentage!$A:$AB,MATCH(max_demand!$C27,Verdeelsleutels_percentage!$C:$C,0),MATCH(INDEX(Overzicht!$B$1:$F$35,MATCH(max_demand!P$1,Overzicht!$B:$B,0),5),Verdeelsleutels_percentage!$1:$1,0)))</f>
        <v>0</v>
      </c>
      <c r="Q27">
        <f>PRODUCT(INDEX(Overzicht!$B$1:$D$35,MATCH(max_demand!Q$1,Overzicht!$B$1:$B$35,0),3),INDEX(Verdeelsleutels_percentage!$A:$AB,MATCH(max_demand!$C27,Verdeelsleutels_percentage!$C:$C,0),MATCH(INDEX(Overzicht!$B$1:$F$35,MATCH(max_demand!Q$1,Overzicht!$B:$B,0),5),Verdeelsleutels_percentage!$1:$1,0)))</f>
        <v>5.2777421437351325E-3</v>
      </c>
      <c r="R27">
        <f>PRODUCT(INDEX(Overzicht!$B$1:$D$35,MATCH(max_demand!R$1,Overzicht!$B$1:$B$35,0),3),INDEX(Verdeelsleutels_percentage!$A:$AB,MATCH(max_demand!$C27,Verdeelsleutels_percentage!$C:$C,0),MATCH(INDEX(Overzicht!$B$1:$F$35,MATCH(max_demand!R$1,Overzicht!$B:$B,0),5),Verdeelsleutels_percentage!$1:$1,0)))</f>
        <v>1.0919466504279586E-3</v>
      </c>
      <c r="S27">
        <f>PRODUCT(INDEX(Overzicht!$B$1:$D$35,MATCH(max_demand!S$1,Overzicht!$B$1:$B$35,0),3),INDEX(Verdeelsleutels_percentage!$A:$AB,MATCH(max_demand!$C27,Verdeelsleutels_percentage!$C:$C,0),MATCH(INDEX(Overzicht!$B$1:$F$35,MATCH(max_demand!S$1,Overzicht!$B:$B,0),5),Verdeelsleutels_percentage!$1:$1,0)))</f>
        <v>2.2363067400764589E-3</v>
      </c>
      <c r="T27">
        <f>PRODUCT(INDEX(Overzicht!$B$1:$D$35,MATCH(max_demand!T$1,Overzicht!$B$1:$B$35,0),3),INDEX(Verdeelsleutels_percentage!$A:$AB,MATCH(max_demand!$C27,Verdeelsleutels_percentage!$C:$C,0),MATCH(INDEX(Overzicht!$B$1:$F$35,MATCH(max_demand!T$1,Overzicht!$B:$B,0),5),Verdeelsleutels_percentage!$1:$1,0)))</f>
        <v>3.2273089890426329E-3</v>
      </c>
      <c r="U27">
        <f>PRODUCT(INDEX(Overzicht!$B$1:$D$35,MATCH(max_demand!U$1,Overzicht!$B$1:$B$35,0),3),INDEX(Verdeelsleutels_percentage!$A:$AB,MATCH(max_demand!$C27,Verdeelsleutels_percentage!$C:$C,0),MATCH(INDEX(Overzicht!$B$1:$F$35,MATCH(max_demand!U$1,Overzicht!$B:$B,0),5),Verdeelsleutels_percentage!$1:$1,0)))</f>
        <v>1.1987147673586924E-2</v>
      </c>
      <c r="V27">
        <f>PRODUCT(INDEX(Overzicht!$B$1:$D$35,MATCH(max_demand!V$1,Overzicht!$B$1:$B$35,0),3),INDEX(Verdeelsleutels_percentage!$A:$AB,MATCH(max_demand!$C27,Verdeelsleutels_percentage!$C:$C,0),MATCH(INDEX(Overzicht!$B$1:$F$35,MATCH(max_demand!V$1,Overzicht!$B:$B,0),5),Verdeelsleutels_percentage!$1:$1,0)))</f>
        <v>1.3952651644357247E-3</v>
      </c>
      <c r="W27">
        <f>PRODUCT(INDEX(Overzicht!$B$1:$D$35,MATCH(max_demand!W$1,Overzicht!$B$1:$B$35,0),3),INDEX(Verdeelsleutels_percentage!$A:$AB,MATCH(max_demand!$C27,Verdeelsleutels_percentage!$C:$C,0),MATCH(INDEX(Overzicht!$B$1:$F$35,MATCH(max_demand!W$1,Overzicht!$B:$B,0),5),Verdeelsleutels_percentage!$1:$1,0)))</f>
        <v>7.2796443361863904E-3</v>
      </c>
      <c r="X27">
        <f>PRODUCT(INDEX(Overzicht!$B$1:$D$35,MATCH(max_demand!X$1,Overzicht!$B$1:$B$35,0),3),INDEX(Verdeelsleutels_percentage!$A:$AB,MATCH(max_demand!$C27,Verdeelsleutels_percentage!$C:$C,0),MATCH(INDEX(Overzicht!$B$1:$F$35,MATCH(max_demand!X$1,Overzicht!$B:$B,0),5),Verdeelsleutels_percentage!$1:$1,0)))</f>
        <v>1.3408737949424212E-3</v>
      </c>
      <c r="Y27">
        <f>PRODUCT(INDEX(Overzicht!$B$1:$D$35,MATCH(max_demand!Y$1,Overzicht!$B$1:$B$35,0),3),INDEX(Verdeelsleutels_percentage!$A:$AB,MATCH(max_demand!$C27,Verdeelsleutels_percentage!$C:$C,0),MATCH(INDEX(Overzicht!$B$1:$F$35,MATCH(max_demand!Y$1,Overzicht!$B:$B,0),5),Verdeelsleutels_percentage!$1:$1,0)))</f>
        <v>2.1643420856703231E-6</v>
      </c>
      <c r="Z27">
        <f>PRODUCT(INDEX(Overzicht!$B$1:$D$35,MATCH(max_demand!Z$1,Overzicht!$B$1:$B$35,0),3),INDEX(Verdeelsleutels_percentage!$A:$AB,MATCH(max_demand!$C27,Verdeelsleutels_percentage!$C:$C,0),MATCH(INDEX(Overzicht!$B$1:$F$35,MATCH(max_demand!Z$1,Overzicht!$B:$B,0),5),Verdeelsleutels_percentage!$1:$1,0)))</f>
        <v>9.6192981585347705E-4</v>
      </c>
      <c r="AA27">
        <f>PRODUCT(INDEX(Overzicht!$B$1:$D$35,MATCH(max_demand!AA$1,Overzicht!$B$1:$B$35,0),3),INDEX(Verdeelsleutels_percentage!$A:$AB,MATCH(max_demand!$C27,Verdeelsleutels_percentage!$C:$C,0),MATCH(INDEX(Overzicht!$B$1:$F$35,MATCH(max_demand!AA$1,Overzicht!$B:$B,0),5),Verdeelsleutels_percentage!$1:$1,0)))</f>
        <v>1.002432123889413E-3</v>
      </c>
      <c r="AB27">
        <f>PRODUCT(INDEX(Overzicht!$B$1:$D$35,MATCH(max_demand!AB$1,Overzicht!$B$1:$B$35,0),3),INDEX(Verdeelsleutels_percentage!$A:$AB,MATCH(max_demand!$C27,Verdeelsleutels_percentage!$C:$C,0),MATCH(INDEX(Overzicht!$B$1:$F$35,MATCH(max_demand!AB$1,Overzicht!$B:$B,0),5),Verdeelsleutels_percentage!$1:$1,0)))</f>
        <v>3.748930792050065E-3</v>
      </c>
      <c r="AC27">
        <f>PRODUCT(INDEX(Overzicht!$B$1:$D$35,MATCH(max_demand!AC$1,Overzicht!$B$1:$B$35,0),3),INDEX(Verdeelsleutels_percentage!$A:$AB,MATCH(max_demand!$C27,Verdeelsleutels_percentage!$C:$C,0),MATCH(INDEX(Overzicht!$B$1:$F$35,MATCH(max_demand!AC$1,Overzicht!$B:$B,0),5),Verdeelsleutels_percentage!$1:$1,0)))</f>
        <v>2.8349020076954157E-3</v>
      </c>
      <c r="AD27">
        <f>PRODUCT(INDEX(Overzicht!$B$1:$D$35,MATCH(max_demand!AD$1,Overzicht!$B$1:$B$35,0),3),INDEX(Verdeelsleutels_percentage!$A:$AB,MATCH(max_demand!$C27,Verdeelsleutels_percentage!$C:$C,0),MATCH(INDEX(Overzicht!$B$1:$F$35,MATCH(max_demand!AD$1,Overzicht!$B:$B,0),5),Verdeelsleutels_percentage!$1:$1,0)))</f>
        <v>4.9182052495923412E-7</v>
      </c>
      <c r="AE27">
        <f>PRODUCT(INDEX(Overzicht!$B$1:$D$35,MATCH(max_demand!AE$1,Overzicht!$B$1:$B$35,0),3),INDEX(Verdeelsleutels_percentage!$A:$AB,MATCH(max_demand!$C27,Verdeelsleutels_percentage!$C:$C,0),MATCH(INDEX(Overzicht!$B$1:$F$35,MATCH(max_demand!AE$1,Overzicht!$B:$B,0),5),Verdeelsleutels_percentage!$1:$1,0)))</f>
        <v>6.389209335344751E-3</v>
      </c>
      <c r="AF27">
        <f>PRODUCT(INDEX(Overzicht!$B$1:$D$35,MATCH(max_demand!AF$1,Overzicht!$B$1:$B$35,0),3),INDEX(Verdeelsleutels_percentage!$A:$AB,MATCH(max_demand!$C27,Verdeelsleutels_percentage!$C:$C,0),MATCH(INDEX(Overzicht!$B$1:$F$35,MATCH(max_demand!AF$1,Overzicht!$B:$B,0),5),Verdeelsleutels_percentage!$1:$1,0)))</f>
        <v>3.7970913783689879E-3</v>
      </c>
      <c r="AG27">
        <f>PRODUCT(INDEX(Overzicht!$B$1:$D$35,MATCH(max_demand!AG$1,Overzicht!$B$1:$B$35,0),3),INDEX(Verdeelsleutels_percentage!$A:$AB,MATCH(max_demand!$C27,Verdeelsleutels_percentage!$C:$C,0),MATCH(INDEX(Overzicht!$B$1:$F$35,MATCH(max_demand!AG$1,Overzicht!$B:$B,0),5),Verdeelsleutels_percentage!$1:$1,0)))</f>
        <v>7.2796443361863904E-3</v>
      </c>
      <c r="AH27">
        <f>PRODUCT(INDEX(Overzicht!$B$1:$D$35,MATCH(max_demand!AH$1,Overzicht!$B$1:$B$35,0),3),INDEX(Verdeelsleutels_percentage!$A:$AB,MATCH(max_demand!$C27,Verdeelsleutels_percentage!$C:$C,0),MATCH(INDEX(Overzicht!$B$1:$F$35,MATCH(max_demand!AH$1,Overzicht!$B:$B,0),5),Verdeelsleutels_percentage!$1:$1,0)))</f>
        <v>8.8598798828609729E-3</v>
      </c>
      <c r="AI27">
        <f>PRODUCT(INDEX(Overzicht!$B$1:$D$35,MATCH(max_demand!AI$1,Overzicht!$B$1:$B$35,0),3),INDEX(Verdeelsleutels_percentage!$A:$AB,MATCH(max_demand!$C27,Verdeelsleutels_percentage!$C:$C,0),MATCH(INDEX(Overzicht!$B$1:$F$35,MATCH(max_demand!AI$1,Overzicht!$B:$B,0),5),Verdeelsleutels_percentage!$1:$1,0)))</f>
        <v>3.0376731026951903E-3</v>
      </c>
      <c r="AJ27">
        <f>PRODUCT(INDEX(Overzicht!$B$1:$D$35,MATCH(max_demand!AJ$1,Overzicht!$B$1:$B$35,0),3),INDEX(Verdeelsleutels_percentage!$A:$AB,MATCH(max_demand!$C27,Verdeelsleutels_percentage!$C:$C,0),MATCH(INDEX(Overzicht!$B$1:$F$35,MATCH(max_demand!AJ$1,Overzicht!$B:$B,0),5),Verdeelsleutels_percentage!$1:$1,0)))</f>
        <v>0</v>
      </c>
      <c r="AK27">
        <f>PRODUCT(INDEX(Overzicht!$B$1:$D$35,MATCH(max_demand!AK$1,Overzicht!$B$1:$B$35,0),3),INDEX(Verdeelsleutels_percentage!$A:$AB,MATCH(max_demand!$C27,Verdeelsleutels_percentage!$C:$C,0),MATCH(INDEX(Overzicht!$B$1:$F$35,MATCH(max_demand!AK$1,Overzicht!$B:$B,0),5),Verdeelsleutels_percentage!$1:$1,0)))</f>
        <v>4.4163175639530772E-4</v>
      </c>
      <c r="AL27">
        <f>PRODUCT(INDEX(Overzicht!$B$1:$D$35,MATCH(max_demand!AL$1,Overzicht!$B$1:$B$35,0),3),INDEX(Verdeelsleutels_percentage!$A:$AB,MATCH(max_demand!$C27,Verdeelsleutels_percentage!$C:$C,0),MATCH(INDEX(Overzicht!$B$1:$F$35,MATCH(max_demand!AL$1,Overzicht!$B:$B,0),5),Verdeelsleutels_percentage!$1:$1,0)))</f>
        <v>1.2132740560310651E-3</v>
      </c>
      <c r="AM27">
        <f>PRODUCT(INDEX(Overzicht!$B$1:$D$35,MATCH(max_demand!AM$1,Overzicht!$B$1:$B$35,0),3),INDEX(Verdeelsleutels_percentage!$A:$AB,MATCH(max_demand!$C27,Verdeelsleutels_percentage!$C:$C,0),MATCH(INDEX(Overzicht!$B$1:$F$35,MATCH(max_demand!AM$1,Overzicht!$B:$B,0),5),Verdeelsleutels_percentage!$1:$1,0)))</f>
        <v>2.4265481120621301E-3</v>
      </c>
      <c r="AN27">
        <f>PRODUCT(INDEX(Overzicht!$B$1:$D$35,MATCH(max_demand!AN$1,Overzicht!$B$1:$B$35,0),3),INDEX(Verdeelsleutels_percentage!$A:$AB,MATCH(max_demand!$C27,Verdeelsleutels_percentage!$C:$C,0),MATCH(INDEX(Overzicht!$B$1:$F$35,MATCH(max_demand!AN$1,Overzicht!$B:$B,0),5),Verdeelsleutels_percentage!$1:$1,0)))</f>
        <v>1.2132740560310651E-3</v>
      </c>
      <c r="AO27">
        <f>PRODUCT(INDEX(Overzicht!$B$1:$D$35,MATCH(max_demand!AO$1,Overzicht!$B$1:$B$35,0),3),INDEX(Verdeelsleutels_percentage!$A:$AB,MATCH(max_demand!$C27,Verdeelsleutels_percentage!$C:$C,0),MATCH(INDEX(Overzicht!$B$1:$F$35,MATCH(max_demand!AO$1,Overzicht!$B:$B,0),5),Verdeelsleutels_percentage!$1:$1,0)))</f>
        <v>4.2464591961087275E-3</v>
      </c>
    </row>
    <row r="28" spans="1:41">
      <c r="B28" t="str">
        <f>INDEX('ETLocal datasets'!B:C,MATCH(C28,'ETLocal datasets'!C:C,0),1)</f>
        <v>GM0034</v>
      </c>
      <c r="C28" t="str">
        <f>'ETLocal datasets'!C11</f>
        <v>Almere</v>
      </c>
      <c r="D28">
        <f t="shared" si="4"/>
        <v>0.58857011070467324</v>
      </c>
      <c r="E28">
        <f t="shared" si="5"/>
        <v>0.61069085497330633</v>
      </c>
      <c r="F28">
        <f t="shared" si="6"/>
        <v>0.12631474428287709</v>
      </c>
      <c r="G28">
        <f t="shared" si="7"/>
        <v>0.25722084907080206</v>
      </c>
      <c r="H28">
        <f>PRODUCT(INDEX(Overzicht!$B$1:$D$35,MATCH(max_demand!H$1,Overzicht!$B$1:$B$35,0),3),INDEX(Verdeelsleutels_percentage!$A:$AB,MATCH(max_demand!$C28,Verdeelsleutels_percentage!$C:$C,0),MATCH(INDEX(Overzicht!$B$1:$F$35,MATCH(max_demand!H$1,Overzicht!$B:$B,0),5),Verdeelsleutels_percentage!$1:$1,0)))</f>
        <v>0.12631474428287709</v>
      </c>
      <c r="I28">
        <f>PRODUCT(INDEX(Overzicht!$B$1:$D$35,MATCH(max_demand!I$1,Overzicht!$B$1:$B$35,0),3),INDEX(Verdeelsleutels_percentage!$A:$AB,MATCH(max_demand!$C28,Verdeelsleutels_percentage!$C:$C,0),MATCH(INDEX(Overzicht!$B$1:$F$35,MATCH(max_demand!I$1,Overzicht!$B:$B,0),5),Verdeelsleutels_percentage!$1:$1,0)))</f>
        <v>6.5855704663180569E-3</v>
      </c>
      <c r="J28">
        <f>PRODUCT(INDEX(Overzicht!$B$1:$D$35,MATCH(max_demand!J$1,Overzicht!$B$1:$B$35,0),3),INDEX(Verdeelsleutels_percentage!$A:$AB,MATCH(max_demand!$C28,Verdeelsleutels_percentage!$C:$C,0),MATCH(INDEX(Overzicht!$B$1:$F$35,MATCH(max_demand!J$1,Overzicht!$B:$B,0),5),Verdeelsleutels_percentage!$1:$1,0)))</f>
        <v>4.2345514273878795E-2</v>
      </c>
      <c r="K28">
        <f>PRODUCT(INDEX(Overzicht!$B$1:$D$35,MATCH(max_demand!K$1,Overzicht!$B$1:$B$35,0),3),INDEX(Verdeelsleutels_percentage!$A:$AB,MATCH(max_demand!$C28,Verdeelsleutels_percentage!$C:$C,0),MATCH(INDEX(Overzicht!$B$1:$F$35,MATCH(max_demand!K$1,Overzicht!$B:$B,0),5),Verdeelsleutels_percentage!$1:$1,0)))</f>
        <v>1.3708118216812816E-3</v>
      </c>
      <c r="L28">
        <f>PRODUCT(INDEX(Overzicht!$B$1:$D$35,MATCH(max_demand!L$1,Overzicht!$B$1:$B$35,0),3),INDEX(Verdeelsleutels_percentage!$A:$AB,MATCH(max_demand!$C28,Verdeelsleutels_percentage!$C:$C,0),MATCH(INDEX(Overzicht!$B$1:$F$35,MATCH(max_demand!L$1,Overzicht!$B:$B,0),5),Verdeelsleutels_percentage!$1:$1,0)))</f>
        <v>4.0844895111798223E-2</v>
      </c>
      <c r="M28">
        <f>PRODUCT(INDEX(Overzicht!$B$1:$D$35,MATCH(max_demand!M$1,Overzicht!$B$1:$B$35,0),3),INDEX(Verdeelsleutels_percentage!$A:$AB,MATCH(max_demand!$C28,Verdeelsleutels_percentage!$C:$C,0),MATCH(INDEX(Overzicht!$B$1:$F$35,MATCH(max_demand!M$1,Overzicht!$B:$B,0),5),Verdeelsleutels_percentage!$1:$1,0)))</f>
        <v>8.8950462231659633E-3</v>
      </c>
      <c r="N28">
        <f>PRODUCT(INDEX(Overzicht!$B$1:$D$35,MATCH(max_demand!N$1,Overzicht!$B$1:$B$35,0),3),INDEX(Verdeelsleutels_percentage!$A:$AB,MATCH(max_demand!$C28,Verdeelsleutels_percentage!$C:$C,0),MATCH(INDEX(Overzicht!$B$1:$F$35,MATCH(max_demand!N$1,Overzicht!$B:$B,0),5),Verdeelsleutels_percentage!$1:$1,0)))</f>
        <v>9.691364646954155E-4</v>
      </c>
      <c r="O28">
        <f>PRODUCT(INDEX(Overzicht!$B$1:$D$35,MATCH(max_demand!O$1,Overzicht!$B$1:$B$35,0),3),INDEX(Verdeelsleutels_percentage!$A:$AB,MATCH(max_demand!$C28,Verdeelsleutels_percentage!$C:$C,0),MATCH(INDEX(Overzicht!$B$1:$F$35,MATCH(max_demand!O$1,Overzicht!$B:$B,0),5),Verdeelsleutels_percentage!$1:$1,0)))</f>
        <v>2.5718123163641264E-3</v>
      </c>
      <c r="P28">
        <f>PRODUCT(INDEX(Overzicht!$B$1:$D$35,MATCH(max_demand!P$1,Overzicht!$B$1:$B$35,0),3),INDEX(Verdeelsleutels_percentage!$A:$AB,MATCH(max_demand!$C28,Verdeelsleutels_percentage!$C:$C,0),MATCH(INDEX(Overzicht!$B$1:$F$35,MATCH(max_demand!P$1,Overzicht!$B:$B,0),5),Verdeelsleutels_percentage!$1:$1,0)))</f>
        <v>4.2133507079300123E-2</v>
      </c>
      <c r="Q28">
        <f>PRODUCT(INDEX(Overzicht!$B$1:$D$35,MATCH(max_demand!Q$1,Overzicht!$B$1:$B$35,0),3),INDEX(Verdeelsleutels_percentage!$A:$AB,MATCH(max_demand!$C28,Verdeelsleutels_percentage!$C:$C,0),MATCH(INDEX(Overzicht!$B$1:$F$35,MATCH(max_demand!Q$1,Overzicht!$B:$B,0),5),Verdeelsleutels_percentage!$1:$1,0)))</f>
        <v>0.10466078812009814</v>
      </c>
      <c r="R28">
        <f>PRODUCT(INDEX(Overzicht!$B$1:$D$35,MATCH(max_demand!R$1,Overzicht!$B$1:$B$35,0),3),INDEX(Verdeelsleutels_percentage!$A:$AB,MATCH(max_demand!$C28,Verdeelsleutels_percentage!$C:$C,0),MATCH(INDEX(Overzicht!$B$1:$F$35,MATCH(max_demand!R$1,Overzicht!$B:$B,0),5),Verdeelsleutels_percentage!$1:$1,0)))</f>
        <v>2.1653956162778931E-2</v>
      </c>
      <c r="S28">
        <f>PRODUCT(INDEX(Overzicht!$B$1:$D$35,MATCH(max_demand!S$1,Overzicht!$B$1:$B$35,0),3),INDEX(Verdeelsleutels_percentage!$A:$AB,MATCH(max_demand!$C28,Verdeelsleutels_percentage!$C:$C,0),MATCH(INDEX(Overzicht!$B$1:$F$35,MATCH(max_demand!S$1,Overzicht!$B:$B,0),5),Verdeelsleutels_percentage!$1:$1,0)))</f>
        <v>4.4347302221371246E-2</v>
      </c>
      <c r="T28">
        <f>PRODUCT(INDEX(Overzicht!$B$1:$D$35,MATCH(max_demand!T$1,Overzicht!$B$1:$B$35,0),3),INDEX(Verdeelsleutels_percentage!$A:$AB,MATCH(max_demand!$C28,Verdeelsleutels_percentage!$C:$C,0),MATCH(INDEX(Overzicht!$B$1:$F$35,MATCH(max_demand!T$1,Overzicht!$B:$B,0),5),Verdeelsleutels_percentage!$1:$1,0)))</f>
        <v>6.3999470436657713E-2</v>
      </c>
      <c r="U28">
        <f>PRODUCT(INDEX(Overzicht!$B$1:$D$35,MATCH(max_demand!U$1,Overzicht!$B$1:$B$35,0),3),INDEX(Verdeelsleutels_percentage!$A:$AB,MATCH(max_demand!$C28,Verdeelsleutels_percentage!$C:$C,0),MATCH(INDEX(Overzicht!$B$1:$F$35,MATCH(max_demand!U$1,Overzicht!$B:$B,0),5),Verdeelsleutels_percentage!$1:$1,0)))</f>
        <v>0.2377123187647287</v>
      </c>
      <c r="V28">
        <f>PRODUCT(INDEX(Overzicht!$B$1:$D$35,MATCH(max_demand!V$1,Overzicht!$B$1:$B$35,0),3),INDEX(Verdeelsleutels_percentage!$A:$AB,MATCH(max_demand!$C28,Verdeelsleutels_percentage!$C:$C,0),MATCH(INDEX(Overzicht!$B$1:$F$35,MATCH(max_demand!V$1,Overzicht!$B:$B,0),5),Verdeelsleutels_percentage!$1:$1,0)))</f>
        <v>2.7668943985773076E-2</v>
      </c>
      <c r="W28">
        <f>PRODUCT(INDEX(Overzicht!$B$1:$D$35,MATCH(max_demand!W$1,Overzicht!$B$1:$B$35,0),3),INDEX(Verdeelsleutels_percentage!$A:$AB,MATCH(max_demand!$C28,Verdeelsleutels_percentage!$C:$C,0),MATCH(INDEX(Overzicht!$B$1:$F$35,MATCH(max_demand!W$1,Overzicht!$B:$B,0),5),Verdeelsleutels_percentage!$1:$1,0)))</f>
        <v>0.14435970775185952</v>
      </c>
      <c r="X28">
        <f>PRODUCT(INDEX(Overzicht!$B$1:$D$35,MATCH(max_demand!X$1,Overzicht!$B$1:$B$35,0),3),INDEX(Verdeelsleutels_percentage!$A:$AB,MATCH(max_demand!$C28,Verdeelsleutels_percentage!$C:$C,0),MATCH(INDEX(Overzicht!$B$1:$F$35,MATCH(max_demand!X$1,Overzicht!$B:$B,0),5),Verdeelsleutels_percentage!$1:$1,0)))</f>
        <v>2.5673513640226214E-2</v>
      </c>
      <c r="Y28">
        <f>PRODUCT(INDEX(Overzicht!$B$1:$D$35,MATCH(max_demand!Y$1,Overzicht!$B$1:$B$35,0),3),INDEX(Verdeelsleutels_percentage!$A:$AB,MATCH(max_demand!$C28,Verdeelsleutels_percentage!$C:$C,0),MATCH(INDEX(Overzicht!$B$1:$F$35,MATCH(max_demand!Y$1,Overzicht!$B:$B,0),5),Verdeelsleutels_percentage!$1:$1,0)))</f>
        <v>1.2391154742373286E-6</v>
      </c>
      <c r="Z28">
        <f>PRODUCT(INDEX(Overzicht!$B$1:$D$35,MATCH(max_demand!Z$1,Overzicht!$B$1:$B$35,0),3),INDEX(Verdeelsleutels_percentage!$A:$AB,MATCH(max_demand!$C28,Verdeelsleutels_percentage!$C:$C,0),MATCH(INDEX(Overzicht!$B$1:$F$35,MATCH(max_demand!Z$1,Overzicht!$B:$B,0),5),Verdeelsleutels_percentage!$1:$1,0)))</f>
        <v>5.5071798854992382E-4</v>
      </c>
      <c r="AA28">
        <f>PRODUCT(INDEX(Overzicht!$B$1:$D$35,MATCH(max_demand!AA$1,Overzicht!$B$1:$B$35,0),3),INDEX(Verdeelsleutels_percentage!$A:$AB,MATCH(max_demand!$C28,Verdeelsleutels_percentage!$C:$C,0),MATCH(INDEX(Overzicht!$B$1:$F$35,MATCH(max_demand!AA$1,Overzicht!$B:$B,0),5),Verdeelsleutels_percentage!$1:$1,0)))</f>
        <v>5.7390611438360481E-4</v>
      </c>
      <c r="AB28">
        <f>PRODUCT(INDEX(Overzicht!$B$1:$D$35,MATCH(max_demand!AB$1,Overzicht!$B$1:$B$35,0),3),INDEX(Verdeelsleutels_percentage!$A:$AB,MATCH(max_demand!$C28,Verdeelsleutels_percentage!$C:$C,0),MATCH(INDEX(Overzicht!$B$1:$F$35,MATCH(max_demand!AB$1,Overzicht!$B:$B,0),5),Verdeelsleutels_percentage!$1:$1,0)))</f>
        <v>8.7675697747010201E-2</v>
      </c>
      <c r="AC28">
        <f>PRODUCT(INDEX(Overzicht!$B$1:$D$35,MATCH(max_demand!AC$1,Overzicht!$B$1:$B$35,0),3),INDEX(Verdeelsleutels_percentage!$A:$AB,MATCH(max_demand!$C28,Verdeelsleutels_percentage!$C:$C,0),MATCH(INDEX(Overzicht!$B$1:$F$35,MATCH(max_demand!AC$1,Overzicht!$B:$B,0),5),Verdeelsleutels_percentage!$1:$1,0)))</f>
        <v>6.0969465227531189E-2</v>
      </c>
      <c r="AD28">
        <f>PRODUCT(INDEX(Overzicht!$B$1:$D$35,MATCH(max_demand!AD$1,Overzicht!$B$1:$B$35,0),3),INDEX(Verdeelsleutels_percentage!$A:$AB,MATCH(max_demand!$C28,Verdeelsleutels_percentage!$C:$C,0),MATCH(INDEX(Overzicht!$B$1:$F$35,MATCH(max_demand!AD$1,Overzicht!$B:$B,0),5),Verdeelsleutels_percentage!$1:$1,0)))</f>
        <v>1.6475987586134345E-5</v>
      </c>
      <c r="AE28">
        <f>PRODUCT(INDEX(Overzicht!$B$1:$D$35,MATCH(max_demand!AE$1,Overzicht!$B$1:$B$35,0),3),INDEX(Verdeelsleutels_percentage!$A:$AB,MATCH(max_demand!$C28,Verdeelsleutels_percentage!$C:$C,0),MATCH(INDEX(Overzicht!$B$1:$F$35,MATCH(max_demand!AE$1,Overzicht!$B:$B,0),5),Verdeelsleutels_percentage!$1:$1,0)))</f>
        <v>0.14834945425503593</v>
      </c>
      <c r="AF28">
        <f>PRODUCT(INDEX(Overzicht!$B$1:$D$35,MATCH(max_demand!AF$1,Overzicht!$B$1:$B$35,0),3),INDEX(Verdeelsleutels_percentage!$A:$AB,MATCH(max_demand!$C28,Verdeelsleutels_percentage!$C:$C,0),MATCH(INDEX(Overzicht!$B$1:$F$35,MATCH(max_demand!AF$1,Overzicht!$B:$B,0),5),Verdeelsleutels_percentage!$1:$1,0)))</f>
        <v>2.173886796907594E-3</v>
      </c>
      <c r="AG28">
        <f>PRODUCT(INDEX(Overzicht!$B$1:$D$35,MATCH(max_demand!AG$1,Overzicht!$B$1:$B$35,0),3),INDEX(Verdeelsleutels_percentage!$A:$AB,MATCH(max_demand!$C28,Verdeelsleutels_percentage!$C:$C,0),MATCH(INDEX(Overzicht!$B$1:$F$35,MATCH(max_demand!AG$1,Overzicht!$B:$B,0),5),Verdeelsleutels_percentage!$1:$1,0)))</f>
        <v>0.14435970775185952</v>
      </c>
      <c r="AH28">
        <f>PRODUCT(INDEX(Overzicht!$B$1:$D$35,MATCH(max_demand!AH$1,Overzicht!$B$1:$B$35,0),3),INDEX(Verdeelsleutels_percentage!$A:$AB,MATCH(max_demand!$C28,Verdeelsleutels_percentage!$C:$C,0),MATCH(INDEX(Overzicht!$B$1:$F$35,MATCH(max_demand!AH$1,Overzicht!$B:$B,0),5),Verdeelsleutels_percentage!$1:$1,0)))</f>
        <v>5.072402526117719E-3</v>
      </c>
      <c r="AI28">
        <f>PRODUCT(INDEX(Overzicht!$B$1:$D$35,MATCH(max_demand!AI$1,Overzicht!$B$1:$B$35,0),3),INDEX(Verdeelsleutels_percentage!$A:$AB,MATCH(max_demand!$C28,Verdeelsleutels_percentage!$C:$C,0),MATCH(INDEX(Overzicht!$B$1:$F$35,MATCH(max_demand!AI$1,Overzicht!$B:$B,0),5),Verdeelsleutels_percentage!$1:$1,0)))</f>
        <v>1.7391094375260752E-3</v>
      </c>
      <c r="AJ28">
        <f>PRODUCT(INDEX(Overzicht!$B$1:$D$35,MATCH(max_demand!AJ$1,Overzicht!$B$1:$B$35,0),3),INDEX(Verdeelsleutels_percentage!$A:$AB,MATCH(max_demand!$C28,Verdeelsleutels_percentage!$C:$C,0),MATCH(INDEX(Overzicht!$B$1:$F$35,MATCH(max_demand!AJ$1,Overzicht!$B:$B,0),5),Verdeelsleutels_percentage!$1:$1,0)))</f>
        <v>0</v>
      </c>
      <c r="AK28">
        <f>PRODUCT(INDEX(Overzicht!$B$1:$D$35,MATCH(max_demand!AK$1,Overzicht!$B$1:$B$35,0),3),INDEX(Verdeelsleutels_percentage!$A:$AB,MATCH(max_demand!$C28,Verdeelsleutels_percentage!$C:$C,0),MATCH(INDEX(Overzicht!$B$1:$F$35,MATCH(max_demand!AK$1,Overzicht!$B:$B,0),5),Verdeelsleutels_percentage!$1:$1,0)))</f>
        <v>8.7578222702794795E-3</v>
      </c>
      <c r="AL28">
        <f>PRODUCT(INDEX(Overzicht!$B$1:$D$35,MATCH(max_demand!AL$1,Overzicht!$B$1:$B$35,0),3),INDEX(Verdeelsleutels_percentage!$A:$AB,MATCH(max_demand!$C28,Verdeelsleutels_percentage!$C:$C,0),MATCH(INDEX(Overzicht!$B$1:$F$35,MATCH(max_demand!AL$1,Overzicht!$B:$B,0),5),Verdeelsleutels_percentage!$1:$1,0)))</f>
        <v>2.4059951291976588E-2</v>
      </c>
      <c r="AM28">
        <f>PRODUCT(INDEX(Overzicht!$B$1:$D$35,MATCH(max_demand!AM$1,Overzicht!$B$1:$B$35,0),3),INDEX(Verdeelsleutels_percentage!$A:$AB,MATCH(max_demand!$C28,Verdeelsleutels_percentage!$C:$C,0),MATCH(INDEX(Overzicht!$B$1:$F$35,MATCH(max_demand!AM$1,Overzicht!$B:$B,0),5),Verdeelsleutels_percentage!$1:$1,0)))</f>
        <v>4.8119902583953177E-2</v>
      </c>
      <c r="AN28">
        <f>PRODUCT(INDEX(Overzicht!$B$1:$D$35,MATCH(max_demand!AN$1,Overzicht!$B$1:$B$35,0),3),INDEX(Verdeelsleutels_percentage!$A:$AB,MATCH(max_demand!$C28,Verdeelsleutels_percentage!$C:$C,0),MATCH(INDEX(Overzicht!$B$1:$F$35,MATCH(max_demand!AN$1,Overzicht!$B:$B,0),5),Verdeelsleutels_percentage!$1:$1,0)))</f>
        <v>2.4059951291976588E-2</v>
      </c>
      <c r="AO28">
        <f>PRODUCT(INDEX(Overzicht!$B$1:$D$35,MATCH(max_demand!AO$1,Overzicht!$B$1:$B$35,0),3),INDEX(Verdeelsleutels_percentage!$A:$AB,MATCH(max_demand!$C28,Verdeelsleutels_percentage!$C:$C,0),MATCH(INDEX(Overzicht!$B$1:$F$35,MATCH(max_demand!AO$1,Overzicht!$B:$B,0),5),Verdeelsleutels_percentage!$1:$1,0)))</f>
        <v>8.4209829521918064E-2</v>
      </c>
    </row>
    <row r="29" spans="1:41">
      <c r="B29" t="str">
        <f>INDEX('ETLocal datasets'!B:C,MATCH(C29,'ETLocal datasets'!C:C,0),1)</f>
        <v>GM0037</v>
      </c>
      <c r="C29" t="str">
        <f>'ETLocal datasets'!C12</f>
        <v>Stadskanaal</v>
      </c>
      <c r="D29">
        <f t="shared" si="4"/>
        <v>0.20668982630742594</v>
      </c>
      <c r="E29">
        <f t="shared" si="5"/>
        <v>0.15903103001716057</v>
      </c>
      <c r="F29">
        <f t="shared" si="6"/>
        <v>1.9313815058913632E-2</v>
      </c>
      <c r="G29">
        <f t="shared" si="7"/>
        <v>3.9329659704054408E-2</v>
      </c>
      <c r="H29">
        <f>PRODUCT(INDEX(Overzicht!$B$1:$D$35,MATCH(max_demand!H$1,Overzicht!$B$1:$B$35,0),3),INDEX(Verdeelsleutels_percentage!$A:$AB,MATCH(max_demand!$C29,Verdeelsleutels_percentage!$C:$C,0),MATCH(INDEX(Overzicht!$B$1:$F$35,MATCH(max_demand!H$1,Overzicht!$B:$B,0),5),Verdeelsleutels_percentage!$1:$1,0)))</f>
        <v>1.9313815058913632E-2</v>
      </c>
      <c r="I29">
        <f>PRODUCT(INDEX(Overzicht!$B$1:$D$35,MATCH(max_demand!I$1,Overzicht!$B$1:$B$35,0),3),INDEX(Verdeelsleutels_percentage!$A:$AB,MATCH(max_demand!$C29,Verdeelsleutels_percentage!$C:$C,0),MATCH(INDEX(Overzicht!$B$1:$F$35,MATCH(max_demand!I$1,Overzicht!$B:$B,0),5),Verdeelsleutels_percentage!$1:$1,0)))</f>
        <v>4.4883289680859903E-2</v>
      </c>
      <c r="J29">
        <f>PRODUCT(INDEX(Overzicht!$B$1:$D$35,MATCH(max_demand!J$1,Overzicht!$B$1:$B$35,0),3),INDEX(Verdeelsleutels_percentage!$A:$AB,MATCH(max_demand!$C29,Verdeelsleutels_percentage!$C:$C,0),MATCH(INDEX(Overzicht!$B$1:$F$35,MATCH(max_demand!J$1,Overzicht!$B:$B,0),5),Verdeelsleutels_percentage!$1:$1,0)))</f>
        <v>6.4747265721310466E-3</v>
      </c>
      <c r="K29">
        <f>PRODUCT(INDEX(Overzicht!$B$1:$D$35,MATCH(max_demand!K$1,Overzicht!$B$1:$B$35,0),3),INDEX(Verdeelsleutels_percentage!$A:$AB,MATCH(max_demand!$C29,Verdeelsleutels_percentage!$C:$C,0),MATCH(INDEX(Overzicht!$B$1:$F$35,MATCH(max_demand!K$1,Overzicht!$B:$B,0),5),Verdeelsleutels_percentage!$1:$1,0)))</f>
        <v>9.3426293751082221E-3</v>
      </c>
      <c r="L29">
        <f>PRODUCT(INDEX(Overzicht!$B$1:$D$35,MATCH(max_demand!L$1,Overzicht!$B$1:$B$35,0),3),INDEX(Verdeelsleutels_percentage!$A:$AB,MATCH(max_demand!$C29,Verdeelsleutels_percentage!$C:$C,0),MATCH(INDEX(Overzicht!$B$1:$F$35,MATCH(max_demand!L$1,Overzicht!$B:$B,0),5),Verdeelsleutels_percentage!$1:$1,0)))</f>
        <v>6.2452784492311531E-3</v>
      </c>
      <c r="M29">
        <f>PRODUCT(INDEX(Overzicht!$B$1:$D$35,MATCH(max_demand!M$1,Overzicht!$B$1:$B$35,0),3),INDEX(Verdeelsleutels_percentage!$A:$AB,MATCH(max_demand!$C29,Verdeelsleutels_percentage!$C:$C,0),MATCH(INDEX(Overzicht!$B$1:$F$35,MATCH(max_demand!M$1,Overzicht!$B:$B,0),5),Verdeelsleutels_percentage!$1:$1,0)))</f>
        <v>2.6531056303740433E-2</v>
      </c>
      <c r="N29">
        <f>PRODUCT(INDEX(Overzicht!$B$1:$D$35,MATCH(max_demand!N$1,Overzicht!$B$1:$B$35,0),3),INDEX(Verdeelsleutels_percentage!$A:$AB,MATCH(max_demand!$C29,Verdeelsleutels_percentage!$C:$C,0),MATCH(INDEX(Overzicht!$B$1:$F$35,MATCH(max_demand!N$1,Overzicht!$B:$B,0),5),Verdeelsleutels_percentage!$1:$1,0)))</f>
        <v>3.5355678481780888E-2</v>
      </c>
      <c r="O29">
        <f>PRODUCT(INDEX(Overzicht!$B$1:$D$35,MATCH(max_demand!O$1,Overzicht!$B$1:$B$35,0),3),INDEX(Verdeelsleutels_percentage!$A:$AB,MATCH(max_demand!$C29,Verdeelsleutels_percentage!$C:$C,0),MATCH(INDEX(Overzicht!$B$1:$F$35,MATCH(max_demand!O$1,Overzicht!$B:$B,0),5),Verdeelsleutels_percentage!$1:$1,0)))</f>
        <v>2.196319960068429E-2</v>
      </c>
      <c r="P29">
        <f>PRODUCT(INDEX(Overzicht!$B$1:$D$35,MATCH(max_demand!P$1,Overzicht!$B$1:$B$35,0),3),INDEX(Verdeelsleutels_percentage!$A:$AB,MATCH(max_demand!$C29,Verdeelsleutels_percentage!$C:$C,0),MATCH(INDEX(Overzicht!$B$1:$F$35,MATCH(max_demand!P$1,Overzicht!$B:$B,0),5),Verdeelsleutels_percentage!$1:$1,0)))</f>
        <v>1.3396369110178576E-2</v>
      </c>
      <c r="Q29">
        <f>PRODUCT(INDEX(Overzicht!$B$1:$D$35,MATCH(max_demand!Q$1,Overzicht!$B$1:$B$35,0),3),INDEX(Verdeelsleutels_percentage!$A:$AB,MATCH(max_demand!$C29,Verdeelsleutels_percentage!$C:$C,0),MATCH(INDEX(Overzicht!$B$1:$F$35,MATCH(max_demand!Q$1,Overzicht!$B:$B,0),5),Verdeelsleutels_percentage!$1:$1,0)))</f>
        <v>1.6002875334528436E-2</v>
      </c>
      <c r="R29">
        <f>PRODUCT(INDEX(Overzicht!$B$1:$D$35,MATCH(max_demand!R$1,Overzicht!$B$1:$B$35,0),3),INDEX(Verdeelsleutels_percentage!$A:$AB,MATCH(max_demand!$C29,Verdeelsleutels_percentage!$C:$C,0),MATCH(INDEX(Overzicht!$B$1:$F$35,MATCH(max_demand!R$1,Overzicht!$B:$B,0),5),Verdeelsleutels_percentage!$1:$1,0)))</f>
        <v>3.3109397243851943E-3</v>
      </c>
      <c r="S29">
        <f>PRODUCT(INDEX(Overzicht!$B$1:$D$35,MATCH(max_demand!S$1,Overzicht!$B$1:$B$35,0),3),INDEX(Verdeelsleutels_percentage!$A:$AB,MATCH(max_demand!$C29,Verdeelsleutels_percentage!$C:$C,0),MATCH(INDEX(Overzicht!$B$1:$F$35,MATCH(max_demand!S$1,Overzicht!$B:$B,0),5),Verdeelsleutels_percentage!$1:$1,0)))</f>
        <v>6.7808045555408777E-3</v>
      </c>
      <c r="T29">
        <f>PRODUCT(INDEX(Overzicht!$B$1:$D$35,MATCH(max_demand!T$1,Overzicht!$B$1:$B$35,0),3),INDEX(Verdeelsleutels_percentage!$A:$AB,MATCH(max_demand!$C29,Verdeelsleutels_percentage!$C:$C,0),MATCH(INDEX(Overzicht!$B$1:$F$35,MATCH(max_demand!T$1,Overzicht!$B:$B,0),5),Verdeelsleutels_percentage!$1:$1,0)))</f>
        <v>9.7856662965162388E-3</v>
      </c>
      <c r="U29">
        <f>PRODUCT(INDEX(Overzicht!$B$1:$D$35,MATCH(max_demand!U$1,Overzicht!$B$1:$B$35,0),3),INDEX(Verdeelsleutels_percentage!$A:$AB,MATCH(max_demand!$C29,Verdeelsleutels_percentage!$C:$C,0),MATCH(INDEX(Overzicht!$B$1:$F$35,MATCH(max_demand!U$1,Overzicht!$B:$B,0),5),Verdeelsleutels_percentage!$1:$1,0)))</f>
        <v>3.634676052991747E-2</v>
      </c>
      <c r="V29">
        <f>PRODUCT(INDEX(Overzicht!$B$1:$D$35,MATCH(max_demand!V$1,Overzicht!$B$1:$B$35,0),3),INDEX(Verdeelsleutels_percentage!$A:$AB,MATCH(max_demand!$C29,Verdeelsleutels_percentage!$C:$C,0),MATCH(INDEX(Overzicht!$B$1:$F$35,MATCH(max_demand!V$1,Overzicht!$B:$B,0),5),Verdeelsleutels_percentage!$1:$1,0)))</f>
        <v>4.230645203381081E-3</v>
      </c>
      <c r="W29">
        <f>PRODUCT(INDEX(Overzicht!$B$1:$D$35,MATCH(max_demand!W$1,Overzicht!$B$1:$B$35,0),3),INDEX(Verdeelsleutels_percentage!$A:$AB,MATCH(max_demand!$C29,Verdeelsleutels_percentage!$C:$C,0),MATCH(INDEX(Overzicht!$B$1:$F$35,MATCH(max_demand!W$1,Overzicht!$B:$B,0),5),Verdeelsleutels_percentage!$1:$1,0)))</f>
        <v>2.2072931495901296E-2</v>
      </c>
      <c r="X29">
        <f>PRODUCT(INDEX(Overzicht!$B$1:$D$35,MATCH(max_demand!X$1,Overzicht!$B$1:$B$35,0),3),INDEX(Verdeelsleutels_percentage!$A:$AB,MATCH(max_demand!$C29,Verdeelsleutels_percentage!$C:$C,0),MATCH(INDEX(Overzicht!$B$1:$F$35,MATCH(max_demand!X$1,Overzicht!$B:$B,0),5),Verdeelsleutels_percentage!$1:$1,0)))</f>
        <v>5.2322208222228732E-3</v>
      </c>
      <c r="Y29">
        <f>PRODUCT(INDEX(Overzicht!$B$1:$D$35,MATCH(max_demand!Y$1,Overzicht!$B$1:$B$35,0),3),INDEX(Verdeelsleutels_percentage!$A:$AB,MATCH(max_demand!$C29,Verdeelsleutels_percentage!$C:$C,0),MATCH(INDEX(Overzicht!$B$1:$F$35,MATCH(max_demand!Y$1,Overzicht!$B:$B,0),5),Verdeelsleutels_percentage!$1:$1,0)))</f>
        <v>3.5517996777737684E-6</v>
      </c>
      <c r="Z29">
        <f>PRODUCT(INDEX(Overzicht!$B$1:$D$35,MATCH(max_demand!Z$1,Overzicht!$B$1:$B$35,0),3),INDEX(Verdeelsleutels_percentage!$A:$AB,MATCH(max_demand!$C29,Verdeelsleutels_percentage!$C:$C,0),MATCH(INDEX(Overzicht!$B$1:$F$35,MATCH(max_demand!Z$1,Overzicht!$B:$B,0),5),Verdeelsleutels_percentage!$1:$1,0)))</f>
        <v>1.5785776345661193E-3</v>
      </c>
      <c r="AA29">
        <f>PRODUCT(INDEX(Overzicht!$B$1:$D$35,MATCH(max_demand!AA$1,Overzicht!$B$1:$B$35,0),3),INDEX(Verdeelsleutels_percentage!$A:$AB,MATCH(max_demand!$C29,Verdeelsleutels_percentage!$C:$C,0),MATCH(INDEX(Overzicht!$B$1:$F$35,MATCH(max_demand!AA$1,Overzicht!$B:$B,0),5),Verdeelsleutels_percentage!$1:$1,0)))</f>
        <v>1.6450440612846928E-3</v>
      </c>
      <c r="AB29">
        <f>PRODUCT(INDEX(Overzicht!$B$1:$D$35,MATCH(max_demand!AB$1,Overzicht!$B$1:$B$35,0),3),INDEX(Verdeelsleutels_percentage!$A:$AB,MATCH(max_demand!$C29,Verdeelsleutels_percentage!$C:$C,0),MATCH(INDEX(Overzicht!$B$1:$F$35,MATCH(max_demand!AB$1,Overzicht!$B:$B,0),5),Verdeelsleutels_percentage!$1:$1,0)))</f>
        <v>1.319992912381053E-2</v>
      </c>
      <c r="AC29">
        <f>PRODUCT(INDEX(Overzicht!$B$1:$D$35,MATCH(max_demand!AC$1,Overzicht!$B$1:$B$35,0),3),INDEX(Verdeelsleutels_percentage!$A:$AB,MATCH(max_demand!$C29,Verdeelsleutels_percentage!$C:$C,0),MATCH(INDEX(Overzicht!$B$1:$F$35,MATCH(max_demand!AC$1,Overzicht!$B:$B,0),5),Verdeelsleutels_percentage!$1:$1,0)))</f>
        <v>1.0460732746343427E-2</v>
      </c>
      <c r="AD29">
        <f>PRODUCT(INDEX(Overzicht!$B$1:$D$35,MATCH(max_demand!AD$1,Overzicht!$B$1:$B$35,0),3),INDEX(Verdeelsleutels_percentage!$A:$AB,MATCH(max_demand!$C29,Verdeelsleutels_percentage!$C:$C,0),MATCH(INDEX(Overzicht!$B$1:$F$35,MATCH(max_demand!AD$1,Overzicht!$B:$B,0),5),Verdeelsleutels_percentage!$1:$1,0)))</f>
        <v>5.1641155120719586E-6</v>
      </c>
      <c r="AE29">
        <f>PRODUCT(INDEX(Overzicht!$B$1:$D$35,MATCH(max_demand!AE$1,Overzicht!$B$1:$B$35,0),3),INDEX(Verdeelsleutels_percentage!$A:$AB,MATCH(max_demand!$C29,Verdeelsleutels_percentage!$C:$C,0),MATCH(INDEX(Overzicht!$B$1:$F$35,MATCH(max_demand!AE$1,Overzicht!$B:$B,0),5),Verdeelsleutels_percentage!$1:$1,0)))</f>
        <v>3.3443517614695183E-2</v>
      </c>
      <c r="AF29">
        <f>PRODUCT(INDEX(Overzicht!$B$1:$D$35,MATCH(max_demand!AF$1,Overzicht!$B$1:$B$35,0),3),INDEX(Verdeelsleutels_percentage!$A:$AB,MATCH(max_demand!$C29,Verdeelsleutels_percentage!$C:$C,0),MATCH(INDEX(Overzicht!$B$1:$F$35,MATCH(max_demand!AF$1,Overzicht!$B:$B,0),5),Verdeelsleutels_percentage!$1:$1,0)))</f>
        <v>6.2312275048662605E-3</v>
      </c>
      <c r="AG29">
        <f>PRODUCT(INDEX(Overzicht!$B$1:$D$35,MATCH(max_demand!AG$1,Overzicht!$B$1:$B$35,0),3),INDEX(Verdeelsleutels_percentage!$A:$AB,MATCH(max_demand!$C29,Verdeelsleutels_percentage!$C:$C,0),MATCH(INDEX(Overzicht!$B$1:$F$35,MATCH(max_demand!AG$1,Overzicht!$B:$B,0),5),Verdeelsleutels_percentage!$1:$1,0)))</f>
        <v>2.2072931495901296E-2</v>
      </c>
      <c r="AH29">
        <f>PRODUCT(INDEX(Overzicht!$B$1:$D$35,MATCH(max_demand!AH$1,Overzicht!$B$1:$B$35,0),3),INDEX(Verdeelsleutels_percentage!$A:$AB,MATCH(max_demand!$C29,Verdeelsleutels_percentage!$C:$C,0),MATCH(INDEX(Overzicht!$B$1:$F$35,MATCH(max_demand!AH$1,Overzicht!$B:$B,0),5),Verdeelsleutels_percentage!$1:$1,0)))</f>
        <v>1.4539530844687941E-2</v>
      </c>
      <c r="AI29">
        <f>PRODUCT(INDEX(Overzicht!$B$1:$D$35,MATCH(max_demand!AI$1,Overzicht!$B$1:$B$35,0),3),INDEX(Verdeelsleutels_percentage!$A:$AB,MATCH(max_demand!$C29,Verdeelsleutels_percentage!$C:$C,0),MATCH(INDEX(Overzicht!$B$1:$F$35,MATCH(max_demand!AI$1,Overzicht!$B:$B,0),5),Verdeelsleutels_percentage!$1:$1,0)))</f>
        <v>4.9849820038930081E-3</v>
      </c>
      <c r="AJ29">
        <f>PRODUCT(INDEX(Overzicht!$B$1:$D$35,MATCH(max_demand!AJ$1,Overzicht!$B$1:$B$35,0),3),INDEX(Verdeelsleutels_percentage!$A:$AB,MATCH(max_demand!$C29,Verdeelsleutels_percentage!$C:$C,0),MATCH(INDEX(Overzicht!$B$1:$F$35,MATCH(max_demand!AJ$1,Overzicht!$B:$B,0),5),Verdeelsleutels_percentage!$1:$1,0)))</f>
        <v>0</v>
      </c>
      <c r="AK29">
        <f>PRODUCT(INDEX(Overzicht!$B$1:$D$35,MATCH(max_demand!AK$1,Overzicht!$B$1:$B$35,0),3),INDEX(Verdeelsleutels_percentage!$A:$AB,MATCH(max_demand!$C29,Verdeelsleutels_percentage!$C:$C,0),MATCH(INDEX(Overzicht!$B$1:$F$35,MATCH(max_demand!AK$1,Overzicht!$B:$B,0),5),Verdeelsleutels_percentage!$1:$1,0)))</f>
        <v>1.3390911774180121E-3</v>
      </c>
      <c r="AL29">
        <f>PRODUCT(INDEX(Overzicht!$B$1:$D$35,MATCH(max_demand!AL$1,Overzicht!$B$1:$B$35,0),3),INDEX(Verdeelsleutels_percentage!$A:$AB,MATCH(max_demand!$C29,Verdeelsleutels_percentage!$C:$C,0),MATCH(INDEX(Overzicht!$B$1:$F$35,MATCH(max_demand!AL$1,Overzicht!$B:$B,0),5),Verdeelsleutels_percentage!$1:$1,0)))</f>
        <v>3.6788219159835491E-3</v>
      </c>
      <c r="AM29">
        <f>PRODUCT(INDEX(Overzicht!$B$1:$D$35,MATCH(max_demand!AM$1,Overzicht!$B$1:$B$35,0),3),INDEX(Verdeelsleutels_percentage!$A:$AB,MATCH(max_demand!$C29,Verdeelsleutels_percentage!$C:$C,0),MATCH(INDEX(Overzicht!$B$1:$F$35,MATCH(max_demand!AM$1,Overzicht!$B:$B,0),5),Verdeelsleutels_percentage!$1:$1,0)))</f>
        <v>7.3576438319670982E-3</v>
      </c>
      <c r="AN29">
        <f>PRODUCT(INDEX(Overzicht!$B$1:$D$35,MATCH(max_demand!AN$1,Overzicht!$B$1:$B$35,0),3),INDEX(Verdeelsleutels_percentage!$A:$AB,MATCH(max_demand!$C29,Verdeelsleutels_percentage!$C:$C,0),MATCH(INDEX(Overzicht!$B$1:$F$35,MATCH(max_demand!AN$1,Overzicht!$B:$B,0),5),Verdeelsleutels_percentage!$1:$1,0)))</f>
        <v>3.6788219159835491E-3</v>
      </c>
      <c r="AO29">
        <f>PRODUCT(INDEX(Overzicht!$B$1:$D$35,MATCH(max_demand!AO$1,Overzicht!$B$1:$B$35,0),3),INDEX(Verdeelsleutels_percentage!$A:$AB,MATCH(max_demand!$C29,Verdeelsleutels_percentage!$C:$C,0),MATCH(INDEX(Overzicht!$B$1:$F$35,MATCH(max_demand!AO$1,Overzicht!$B:$B,0),5),Verdeelsleutels_percentage!$1:$1,0)))</f>
        <v>1.2875876705942422E-2</v>
      </c>
    </row>
    <row r="30" spans="1:41">
      <c r="B30" t="str">
        <f>INDEX('ETLocal datasets'!B:C,MATCH(C30,'ETLocal datasets'!C:C,0),1)</f>
        <v>GM0047</v>
      </c>
      <c r="C30" t="str">
        <f>'ETLocal datasets'!C13</f>
        <v>Veendam</v>
      </c>
      <c r="D30">
        <f t="shared" si="4"/>
        <v>0.13704252634107339</v>
      </c>
      <c r="E30">
        <f t="shared" si="5"/>
        <v>0.10868918065275611</v>
      </c>
      <c r="F30">
        <f t="shared" si="6"/>
        <v>1.6702509980955509E-2</v>
      </c>
      <c r="G30">
        <f t="shared" si="7"/>
        <v>3.4012132338990204E-2</v>
      </c>
      <c r="H30">
        <f>PRODUCT(INDEX(Overzicht!$B$1:$D$35,MATCH(max_demand!H$1,Overzicht!$B$1:$B$35,0),3),INDEX(Verdeelsleutels_percentage!$A:$AB,MATCH(max_demand!$C30,Verdeelsleutels_percentage!$C:$C,0),MATCH(INDEX(Overzicht!$B$1:$F$35,MATCH(max_demand!H$1,Overzicht!$B:$B,0),5),Verdeelsleutels_percentage!$1:$1,0)))</f>
        <v>1.6702509980955509E-2</v>
      </c>
      <c r="I30">
        <f>PRODUCT(INDEX(Overzicht!$B$1:$D$35,MATCH(max_demand!I$1,Overzicht!$B$1:$B$35,0),3),INDEX(Verdeelsleutels_percentage!$A:$AB,MATCH(max_demand!$C30,Verdeelsleutels_percentage!$C:$C,0),MATCH(INDEX(Overzicht!$B$1:$F$35,MATCH(max_demand!I$1,Overzicht!$B:$B,0),5),Verdeelsleutels_percentage!$1:$1,0)))</f>
        <v>2.4769645888011865E-2</v>
      </c>
      <c r="J30">
        <f>PRODUCT(INDEX(Overzicht!$B$1:$D$35,MATCH(max_demand!J$1,Overzicht!$B$1:$B$35,0),3),INDEX(Verdeelsleutels_percentage!$A:$AB,MATCH(max_demand!$C30,Verdeelsleutels_percentage!$C:$C,0),MATCH(INDEX(Overzicht!$B$1:$F$35,MATCH(max_demand!J$1,Overzicht!$B:$B,0),5),Verdeelsleutels_percentage!$1:$1,0)))</f>
        <v>5.5993176317107986E-3</v>
      </c>
      <c r="K30">
        <f>PRODUCT(INDEX(Overzicht!$B$1:$D$35,MATCH(max_demand!K$1,Overzicht!$B$1:$B$35,0),3),INDEX(Verdeelsleutels_percentage!$A:$AB,MATCH(max_demand!$C30,Verdeelsleutels_percentage!$C:$C,0),MATCH(INDEX(Overzicht!$B$1:$F$35,MATCH(max_demand!K$1,Overzicht!$B:$B,0),5),Verdeelsleutels_percentage!$1:$1,0)))</f>
        <v>5.1558970594584698E-3</v>
      </c>
      <c r="L30">
        <f>PRODUCT(INDEX(Overzicht!$B$1:$D$35,MATCH(max_demand!L$1,Overzicht!$B$1:$B$35,0),3),INDEX(Verdeelsleutels_percentage!$A:$AB,MATCH(max_demand!$C30,Verdeelsleutels_percentage!$C:$C,0),MATCH(INDEX(Overzicht!$B$1:$F$35,MATCH(max_demand!L$1,Overzicht!$B:$B,0),5),Verdeelsleutels_percentage!$1:$1,0)))</f>
        <v>5.4008918131370478E-3</v>
      </c>
      <c r="M30">
        <f>PRODUCT(INDEX(Overzicht!$B$1:$D$35,MATCH(max_demand!M$1,Overzicht!$B$1:$B$35,0),3),INDEX(Verdeelsleutels_percentage!$A:$AB,MATCH(max_demand!$C30,Verdeelsleutels_percentage!$C:$C,0),MATCH(INDEX(Overzicht!$B$1:$F$35,MATCH(max_demand!M$1,Overzicht!$B:$B,0),5),Verdeelsleutels_percentage!$1:$1,0)))</f>
        <v>1.4784229250532833E-2</v>
      </c>
      <c r="N30">
        <f>PRODUCT(INDEX(Overzicht!$B$1:$D$35,MATCH(max_demand!N$1,Overzicht!$B$1:$B$35,0),3),INDEX(Verdeelsleutels_percentage!$A:$AB,MATCH(max_demand!$C30,Verdeelsleutels_percentage!$C:$C,0),MATCH(INDEX(Overzicht!$B$1:$F$35,MATCH(max_demand!N$1,Overzicht!$B:$B,0),5),Verdeelsleutels_percentage!$1:$1,0)))</f>
        <v>1.212521633319749E-2</v>
      </c>
      <c r="O30">
        <f>PRODUCT(INDEX(Overzicht!$B$1:$D$35,MATCH(max_demand!O$1,Overzicht!$B$1:$B$35,0),3),INDEX(Verdeelsleutels_percentage!$A:$AB,MATCH(max_demand!$C30,Verdeelsleutels_percentage!$C:$C,0),MATCH(INDEX(Overzicht!$B$1:$F$35,MATCH(max_demand!O$1,Overzicht!$B:$B,0),5),Verdeelsleutels_percentage!$1:$1,0)))</f>
        <v>1.0889278332575228E-2</v>
      </c>
      <c r="P30">
        <f>PRODUCT(INDEX(Overzicht!$B$1:$D$35,MATCH(max_demand!P$1,Overzicht!$B$1:$B$35,0),3),INDEX(Verdeelsleutels_percentage!$A:$AB,MATCH(max_demand!$C30,Verdeelsleutels_percentage!$C:$C,0),MATCH(INDEX(Overzicht!$B$1:$F$35,MATCH(max_demand!P$1,Overzicht!$B:$B,0),5),Verdeelsleutels_percentage!$1:$1,0)))</f>
        <v>4.672010985115182E-3</v>
      </c>
      <c r="Q30">
        <f>PRODUCT(INDEX(Overzicht!$B$1:$D$35,MATCH(max_demand!Q$1,Overzicht!$B$1:$B$35,0),3),INDEX(Verdeelsleutels_percentage!$A:$AB,MATCH(max_demand!$C30,Verdeelsleutels_percentage!$C:$C,0),MATCH(INDEX(Overzicht!$B$1:$F$35,MATCH(max_demand!Q$1,Overzicht!$B:$B,0),5),Verdeelsleutels_percentage!$1:$1,0)))</f>
        <v>1.3839222555648848E-2</v>
      </c>
      <c r="R30">
        <f>PRODUCT(INDEX(Overzicht!$B$1:$D$35,MATCH(max_demand!R$1,Overzicht!$B$1:$B$35,0),3),INDEX(Verdeelsleutels_percentage!$A:$AB,MATCH(max_demand!$C30,Verdeelsleutels_percentage!$C:$C,0),MATCH(INDEX(Overzicht!$B$1:$F$35,MATCH(max_demand!R$1,Overzicht!$B:$B,0),5),Verdeelsleutels_percentage!$1:$1,0)))</f>
        <v>2.8632874253066588E-3</v>
      </c>
      <c r="S30">
        <f>PRODUCT(INDEX(Overzicht!$B$1:$D$35,MATCH(max_demand!S$1,Overzicht!$B$1:$B$35,0),3),INDEX(Verdeelsleutels_percentage!$A:$AB,MATCH(max_demand!$C30,Verdeelsleutels_percentage!$C:$C,0),MATCH(INDEX(Overzicht!$B$1:$F$35,MATCH(max_demand!S$1,Overzicht!$B:$B,0),5),Verdeelsleutels_percentage!$1:$1,0)))</f>
        <v>5.8640126470280362E-3</v>
      </c>
      <c r="T30">
        <f>PRODUCT(INDEX(Overzicht!$B$1:$D$35,MATCH(max_demand!T$1,Overzicht!$B$1:$B$35,0),3),INDEX(Verdeelsleutels_percentage!$A:$AB,MATCH(max_demand!$C30,Verdeelsleutels_percentage!$C:$C,0),MATCH(INDEX(Overzicht!$B$1:$F$35,MATCH(max_demand!T$1,Overzicht!$B:$B,0),5),Verdeelsleutels_percentage!$1:$1,0)))</f>
        <v>8.4626050570174565E-3</v>
      </c>
      <c r="U30">
        <f>PRODUCT(INDEX(Overzicht!$B$1:$D$35,MATCH(max_demand!U$1,Overzicht!$B$1:$B$35,0),3),INDEX(Verdeelsleutels_percentage!$A:$AB,MATCH(max_demand!$C30,Verdeelsleutels_percentage!$C:$C,0),MATCH(INDEX(Overzicht!$B$1:$F$35,MATCH(max_demand!U$1,Overzicht!$B:$B,0),5),Verdeelsleutels_percentage!$1:$1,0)))</f>
        <v>3.1432533068921985E-2</v>
      </c>
      <c r="V30">
        <f>PRODUCT(INDEX(Overzicht!$B$1:$D$35,MATCH(max_demand!V$1,Overzicht!$B$1:$B$35,0),3),INDEX(Verdeelsleutels_percentage!$A:$AB,MATCH(max_demand!$C30,Verdeelsleutels_percentage!$C:$C,0),MATCH(INDEX(Overzicht!$B$1:$F$35,MATCH(max_demand!V$1,Overzicht!$B:$B,0),5),Verdeelsleutels_percentage!$1:$1,0)))</f>
        <v>3.6586450434473966E-3</v>
      </c>
      <c r="W30">
        <f>PRODUCT(INDEX(Overzicht!$B$1:$D$35,MATCH(max_demand!W$1,Overzicht!$B$1:$B$35,0),3),INDEX(Verdeelsleutels_percentage!$A:$AB,MATCH(max_demand!$C30,Verdeelsleutels_percentage!$C:$C,0),MATCH(INDEX(Overzicht!$B$1:$F$35,MATCH(max_demand!W$1,Overzicht!$B:$B,0),5),Verdeelsleutels_percentage!$1:$1,0)))</f>
        <v>1.9088582835377725E-2</v>
      </c>
      <c r="X30">
        <f>PRODUCT(INDEX(Overzicht!$B$1:$D$35,MATCH(max_demand!X$1,Overzicht!$B$1:$B$35,0),3),INDEX(Verdeelsleutels_percentage!$A:$AB,MATCH(max_demand!$C30,Verdeelsleutels_percentage!$C:$C,0),MATCH(INDEX(Overzicht!$B$1:$F$35,MATCH(max_demand!X$1,Overzicht!$B:$B,0),5),Verdeelsleutels_percentage!$1:$1,0)))</f>
        <v>5.0634395053769741E-4</v>
      </c>
      <c r="Y30">
        <f>PRODUCT(INDEX(Overzicht!$B$1:$D$35,MATCH(max_demand!Y$1,Overzicht!$B$1:$B$35,0),3),INDEX(Verdeelsleutels_percentage!$A:$AB,MATCH(max_demand!$C30,Verdeelsleutels_percentage!$C:$C,0),MATCH(INDEX(Overzicht!$B$1:$F$35,MATCH(max_demand!Y$1,Overzicht!$B:$B,0),5),Verdeelsleutels_percentage!$1:$1,0)))</f>
        <v>2.1777234622819571E-6</v>
      </c>
      <c r="Z30">
        <f>PRODUCT(INDEX(Overzicht!$B$1:$D$35,MATCH(max_demand!Z$1,Overzicht!$B$1:$B$35,0),3),INDEX(Verdeelsleutels_percentage!$A:$AB,MATCH(max_demand!$C30,Verdeelsleutels_percentage!$C:$C,0),MATCH(INDEX(Overzicht!$B$1:$F$35,MATCH(max_demand!Z$1,Overzicht!$B:$B,0),5),Verdeelsleutels_percentage!$1:$1,0)))</f>
        <v>9.6787709434753653E-4</v>
      </c>
      <c r="AA30">
        <f>PRODUCT(INDEX(Overzicht!$B$1:$D$35,MATCH(max_demand!AA$1,Overzicht!$B$1:$B$35,0),3),INDEX(Verdeelsleutels_percentage!$A:$AB,MATCH(max_demand!$C30,Verdeelsleutels_percentage!$C:$C,0),MATCH(INDEX(Overzicht!$B$1:$F$35,MATCH(max_demand!AA$1,Overzicht!$B:$B,0),5),Verdeelsleutels_percentage!$1:$1,0)))</f>
        <v>1.0086298141095381E-3</v>
      </c>
      <c r="AB30">
        <f>PRODUCT(INDEX(Overzicht!$B$1:$D$35,MATCH(max_demand!AB$1,Overzicht!$B$1:$B$35,0),3),INDEX(Verdeelsleutels_percentage!$A:$AB,MATCH(max_demand!$C30,Verdeelsleutels_percentage!$C:$C,0),MATCH(INDEX(Overzicht!$B$1:$F$35,MATCH(max_demand!AB$1,Overzicht!$B:$B,0),5),Verdeelsleutels_percentage!$1:$1,0)))</f>
        <v>1.5219296060201703E-2</v>
      </c>
      <c r="AC30">
        <f>PRODUCT(INDEX(Overzicht!$B$1:$D$35,MATCH(max_demand!AC$1,Overzicht!$B$1:$B$35,0),3),INDEX(Verdeelsleutels_percentage!$A:$AB,MATCH(max_demand!$C30,Verdeelsleutels_percentage!$C:$C,0),MATCH(INDEX(Overzicht!$B$1:$F$35,MATCH(max_demand!AC$1,Overzicht!$B:$B,0),5),Verdeelsleutels_percentage!$1:$1,0)))</f>
        <v>6.8801250883941192E-3</v>
      </c>
      <c r="AD30">
        <f>PRODUCT(INDEX(Overzicht!$B$1:$D$35,MATCH(max_demand!AD$1,Overzicht!$B$1:$B$35,0),3),INDEX(Verdeelsleutels_percentage!$A:$AB,MATCH(max_demand!$C30,Verdeelsleutels_percentage!$C:$C,0),MATCH(INDEX(Overzicht!$B$1:$F$35,MATCH(max_demand!AD$1,Overzicht!$B:$B,0),5),Verdeelsleutels_percentage!$1:$1,0)))</f>
        <v>0</v>
      </c>
      <c r="AE30">
        <f>PRODUCT(INDEX(Overzicht!$B$1:$D$35,MATCH(max_demand!AE$1,Overzicht!$B$1:$B$35,0),3),INDEX(Verdeelsleutels_percentage!$A:$AB,MATCH(max_demand!$C30,Verdeelsleutels_percentage!$C:$C,0),MATCH(INDEX(Overzicht!$B$1:$F$35,MATCH(max_demand!AE$1,Overzicht!$B:$B,0),5),Verdeelsleutels_percentage!$1:$1,0)))</f>
        <v>2.665498269589138E-2</v>
      </c>
      <c r="AF30">
        <f>PRODUCT(INDEX(Overzicht!$B$1:$D$35,MATCH(max_demand!AF$1,Overzicht!$B$1:$B$35,0),3),INDEX(Verdeelsleutels_percentage!$A:$AB,MATCH(max_demand!$C30,Verdeelsleutels_percentage!$C:$C,0),MATCH(INDEX(Overzicht!$B$1:$F$35,MATCH(max_demand!AF$1,Overzicht!$B:$B,0),5),Verdeelsleutels_percentage!$1:$1,0)))</f>
        <v>3.8205674776876442E-3</v>
      </c>
      <c r="AG30">
        <f>PRODUCT(INDEX(Overzicht!$B$1:$D$35,MATCH(max_demand!AG$1,Overzicht!$B$1:$B$35,0),3),INDEX(Verdeelsleutels_percentage!$A:$AB,MATCH(max_demand!$C30,Verdeelsleutels_percentage!$C:$C,0),MATCH(INDEX(Overzicht!$B$1:$F$35,MATCH(max_demand!AG$1,Overzicht!$B:$B,0),5),Verdeelsleutels_percentage!$1:$1,0)))</f>
        <v>1.9088582835377725E-2</v>
      </c>
      <c r="AH30">
        <f>PRODUCT(INDEX(Overzicht!$B$1:$D$35,MATCH(max_demand!AH$1,Overzicht!$B$1:$B$35,0),3),INDEX(Verdeelsleutels_percentage!$A:$AB,MATCH(max_demand!$C30,Verdeelsleutels_percentage!$C:$C,0),MATCH(INDEX(Overzicht!$B$1:$F$35,MATCH(max_demand!AH$1,Overzicht!$B:$B,0),5),Verdeelsleutels_percentage!$1:$1,0)))</f>
        <v>8.9146574479378356E-3</v>
      </c>
      <c r="AI30">
        <f>PRODUCT(INDEX(Overzicht!$B$1:$D$35,MATCH(max_demand!AI$1,Overzicht!$B$1:$B$35,0),3),INDEX(Verdeelsleutels_percentage!$A:$AB,MATCH(max_demand!$C30,Verdeelsleutels_percentage!$C:$C,0),MATCH(INDEX(Overzicht!$B$1:$F$35,MATCH(max_demand!AI$1,Overzicht!$B:$B,0),5),Verdeelsleutels_percentage!$1:$1,0)))</f>
        <v>3.0564539821501154E-3</v>
      </c>
      <c r="AJ30">
        <f>PRODUCT(INDEX(Overzicht!$B$1:$D$35,MATCH(max_demand!AJ$1,Overzicht!$B$1:$B$35,0),3),INDEX(Verdeelsleutels_percentage!$A:$AB,MATCH(max_demand!$C30,Verdeelsleutels_percentage!$C:$C,0),MATCH(INDEX(Overzicht!$B$1:$F$35,MATCH(max_demand!AJ$1,Overzicht!$B:$B,0),5),Verdeelsleutels_percentage!$1:$1,0)))</f>
        <v>0</v>
      </c>
      <c r="AK30">
        <f>PRODUCT(INDEX(Overzicht!$B$1:$D$35,MATCH(max_demand!AK$1,Overzicht!$B$1:$B$35,0),3),INDEX(Verdeelsleutels_percentage!$A:$AB,MATCH(max_demand!$C30,Verdeelsleutels_percentage!$C:$C,0),MATCH(INDEX(Overzicht!$B$1:$F$35,MATCH(max_demand!AK$1,Overzicht!$B:$B,0),5),Verdeelsleutels_percentage!$1:$1,0)))</f>
        <v>1.1580406920129154E-3</v>
      </c>
      <c r="AL30">
        <f>PRODUCT(INDEX(Overzicht!$B$1:$D$35,MATCH(max_demand!AL$1,Overzicht!$B$1:$B$35,0),3),INDEX(Verdeelsleutels_percentage!$A:$AB,MATCH(max_demand!$C30,Verdeelsleutels_percentage!$C:$C,0),MATCH(INDEX(Overzicht!$B$1:$F$35,MATCH(max_demand!AL$1,Overzicht!$B:$B,0),5),Verdeelsleutels_percentage!$1:$1,0)))</f>
        <v>3.1814304725629539E-3</v>
      </c>
      <c r="AM30">
        <f>PRODUCT(INDEX(Overzicht!$B$1:$D$35,MATCH(max_demand!AM$1,Overzicht!$B$1:$B$35,0),3),INDEX(Verdeelsleutels_percentage!$A:$AB,MATCH(max_demand!$C30,Verdeelsleutels_percentage!$C:$C,0),MATCH(INDEX(Overzicht!$B$1:$F$35,MATCH(max_demand!AM$1,Overzicht!$B:$B,0),5),Verdeelsleutels_percentage!$1:$1,0)))</f>
        <v>6.3628609451259078E-3</v>
      </c>
      <c r="AN30">
        <f>PRODUCT(INDEX(Overzicht!$B$1:$D$35,MATCH(max_demand!AN$1,Overzicht!$B$1:$B$35,0),3),INDEX(Verdeelsleutels_percentage!$A:$AB,MATCH(max_demand!$C30,Verdeelsleutels_percentage!$C:$C,0),MATCH(INDEX(Overzicht!$B$1:$F$35,MATCH(max_demand!AN$1,Overzicht!$B:$B,0),5),Verdeelsleutels_percentage!$1:$1,0)))</f>
        <v>3.1814304725629539E-3</v>
      </c>
      <c r="AO30">
        <f>PRODUCT(INDEX(Overzicht!$B$1:$D$35,MATCH(max_demand!AO$1,Overzicht!$B$1:$B$35,0),3),INDEX(Verdeelsleutels_percentage!$A:$AB,MATCH(max_demand!$C30,Verdeelsleutels_percentage!$C:$C,0),MATCH(INDEX(Overzicht!$B$1:$F$35,MATCH(max_demand!AO$1,Overzicht!$B:$B,0),5),Verdeelsleutels_percentage!$1:$1,0)))</f>
        <v>1.1135006653970339E-2</v>
      </c>
    </row>
    <row r="31" spans="1:41">
      <c r="B31" t="str">
        <f>INDEX('ETLocal datasets'!B:C,MATCH(C31,'ETLocal datasets'!C:C,0),1)</f>
        <v>GM0050</v>
      </c>
      <c r="C31" t="str">
        <f>'ETLocal datasets'!C14</f>
        <v>Zeewolde</v>
      </c>
      <c r="D31">
        <f t="shared" si="4"/>
        <v>0.95988297144060186</v>
      </c>
      <c r="E31">
        <f t="shared" si="5"/>
        <v>0.21913421795011825</v>
      </c>
      <c r="F31">
        <f t="shared" si="6"/>
        <v>1.3554119354157231E-2</v>
      </c>
      <c r="G31">
        <f t="shared" si="7"/>
        <v>2.7600911583810429E-2</v>
      </c>
      <c r="H31">
        <f>PRODUCT(INDEX(Overzicht!$B$1:$D$35,MATCH(max_demand!H$1,Overzicht!$B$1:$B$35,0),3),INDEX(Verdeelsleutels_percentage!$A:$AB,MATCH(max_demand!$C31,Verdeelsleutels_percentage!$C:$C,0),MATCH(INDEX(Overzicht!$B$1:$F$35,MATCH(max_demand!H$1,Overzicht!$B:$B,0),5),Verdeelsleutels_percentage!$1:$1,0)))</f>
        <v>1.3554119354157231E-2</v>
      </c>
      <c r="I31">
        <f>PRODUCT(INDEX(Overzicht!$B$1:$D$35,MATCH(max_demand!I$1,Overzicht!$B$1:$B$35,0),3),INDEX(Verdeelsleutels_percentage!$A:$AB,MATCH(max_demand!$C31,Verdeelsleutels_percentage!$C:$C,0),MATCH(INDEX(Overzicht!$B$1:$F$35,MATCH(max_demand!I$1,Overzicht!$B:$B,0),5),Verdeelsleutels_percentage!$1:$1,0)))</f>
        <v>9.7343901706236233E-2</v>
      </c>
      <c r="J31">
        <f>PRODUCT(INDEX(Overzicht!$B$1:$D$35,MATCH(max_demand!J$1,Overzicht!$B$1:$B$35,0),3),INDEX(Verdeelsleutels_percentage!$A:$AB,MATCH(max_demand!$C31,Verdeelsleutels_percentage!$C:$C,0),MATCH(INDEX(Overzicht!$B$1:$F$35,MATCH(max_demand!J$1,Overzicht!$B:$B,0),5),Verdeelsleutels_percentage!$1:$1,0)))</f>
        <v>4.5438571549174722E-3</v>
      </c>
      <c r="K31">
        <f>PRODUCT(INDEX(Overzicht!$B$1:$D$35,MATCH(max_demand!K$1,Overzicht!$B$1:$B$35,0),3),INDEX(Verdeelsleutels_percentage!$A:$AB,MATCH(max_demand!$C31,Verdeelsleutels_percentage!$C:$C,0),MATCH(INDEX(Overzicht!$B$1:$F$35,MATCH(max_demand!K$1,Overzicht!$B:$B,0),5),Verdeelsleutels_percentage!$1:$1,0)))</f>
        <v>2.0262507539775019E-2</v>
      </c>
      <c r="L31">
        <f>PRODUCT(INDEX(Overzicht!$B$1:$D$35,MATCH(max_demand!L$1,Overzicht!$B$1:$B$35,0),3),INDEX(Verdeelsleutels_percentage!$A:$AB,MATCH(max_demand!$C31,Verdeelsleutels_percentage!$C:$C,0),MATCH(INDEX(Overzicht!$B$1:$F$35,MATCH(max_demand!L$1,Overzicht!$B:$B,0),5),Verdeelsleutels_percentage!$1:$1,0)))</f>
        <v>4.3828342169900843E-3</v>
      </c>
      <c r="M31">
        <f>PRODUCT(INDEX(Overzicht!$B$1:$D$35,MATCH(max_demand!M$1,Overzicht!$B$1:$B$35,0),3),INDEX(Verdeelsleutels_percentage!$A:$AB,MATCH(max_demand!$C31,Verdeelsleutels_percentage!$C:$C,0),MATCH(INDEX(Overzicht!$B$1:$F$35,MATCH(max_demand!M$1,Overzicht!$B:$B,0),5),Verdeelsleutels_percentage!$1:$1,0)))</f>
        <v>0.15998500473712768</v>
      </c>
      <c r="N31">
        <f>PRODUCT(INDEX(Overzicht!$B$1:$D$35,MATCH(max_demand!N$1,Overzicht!$B$1:$B$35,0),3),INDEX(Verdeelsleutels_percentage!$A:$AB,MATCH(max_demand!$C31,Verdeelsleutels_percentage!$C:$C,0),MATCH(INDEX(Overzicht!$B$1:$F$35,MATCH(max_demand!N$1,Overzicht!$B:$B,0),5),Verdeelsleutels_percentage!$1:$1,0)))</f>
        <v>4.9501815978129707E-2</v>
      </c>
      <c r="O31">
        <f>PRODUCT(INDEX(Overzicht!$B$1:$D$35,MATCH(max_demand!O$1,Overzicht!$B$1:$B$35,0),3),INDEX(Verdeelsleutels_percentage!$A:$AB,MATCH(max_demand!$C31,Verdeelsleutels_percentage!$C:$C,0),MATCH(INDEX(Overzicht!$B$1:$F$35,MATCH(max_demand!O$1,Overzicht!$B:$B,0),5),Verdeelsleutels_percentage!$1:$1,0)))</f>
        <v>4.1228750397006186E-2</v>
      </c>
      <c r="P31">
        <f>PRODUCT(INDEX(Overzicht!$B$1:$D$35,MATCH(max_demand!P$1,Overzicht!$B$1:$B$35,0),3),INDEX(Verdeelsleutels_percentage!$A:$AB,MATCH(max_demand!$C31,Verdeelsleutels_percentage!$C:$C,0),MATCH(INDEX(Overzicht!$B$1:$F$35,MATCH(max_demand!P$1,Overzicht!$B:$B,0),5),Verdeelsleutels_percentage!$1:$1,0)))</f>
        <v>0.47523310495033932</v>
      </c>
      <c r="Q31">
        <f>PRODUCT(INDEX(Overzicht!$B$1:$D$35,MATCH(max_demand!Q$1,Overzicht!$B$1:$B$35,0),3),INDEX(Verdeelsleutels_percentage!$A:$AB,MATCH(max_demand!$C31,Verdeelsleutels_percentage!$C:$C,0),MATCH(INDEX(Overzicht!$B$1:$F$35,MATCH(max_demand!Q$1,Overzicht!$B:$B,0),5),Verdeelsleutels_percentage!$1:$1,0)))</f>
        <v>1.1230556036301706E-2</v>
      </c>
      <c r="R31">
        <f>PRODUCT(INDEX(Overzicht!$B$1:$D$35,MATCH(max_demand!R$1,Overzicht!$B$1:$B$35,0),3),INDEX(Verdeelsleutels_percentage!$A:$AB,MATCH(max_demand!$C31,Verdeelsleutels_percentage!$C:$C,0),MATCH(INDEX(Overzicht!$B$1:$F$35,MATCH(max_demand!R$1,Overzicht!$B:$B,0),5),Verdeelsleutels_percentage!$1:$1,0)))</f>
        <v>2.3235633178555256E-3</v>
      </c>
      <c r="S31">
        <f>PRODUCT(INDEX(Overzicht!$B$1:$D$35,MATCH(max_demand!S$1,Overzicht!$B$1:$B$35,0),3),INDEX(Verdeelsleutels_percentage!$A:$AB,MATCH(max_demand!$C31,Verdeelsleutels_percentage!$C:$C,0),MATCH(INDEX(Overzicht!$B$1:$F$35,MATCH(max_demand!S$1,Overzicht!$B:$B,0),5),Verdeelsleutels_percentage!$1:$1,0)))</f>
        <v>4.7586576749681156E-3</v>
      </c>
      <c r="T31">
        <f>PRODUCT(INDEX(Overzicht!$B$1:$D$35,MATCH(max_demand!T$1,Overzicht!$B$1:$B$35,0),3),INDEX(Verdeelsleutels_percentage!$A:$AB,MATCH(max_demand!$C31,Verdeelsleutels_percentage!$C:$C,0),MATCH(INDEX(Overzicht!$B$1:$F$35,MATCH(max_demand!T$1,Overzicht!$B:$B,0),5),Verdeelsleutels_percentage!$1:$1,0)))</f>
        <v>6.8674204727729969E-3</v>
      </c>
      <c r="U31">
        <f>PRODUCT(INDEX(Overzicht!$B$1:$D$35,MATCH(max_demand!U$1,Overzicht!$B$1:$B$35,0),3),INDEX(Verdeelsleutels_percentage!$A:$AB,MATCH(max_demand!$C31,Verdeelsleutels_percentage!$C:$C,0),MATCH(INDEX(Overzicht!$B$1:$F$35,MATCH(max_demand!U$1,Overzicht!$B:$B,0),5),Verdeelsleutels_percentage!$1:$1,0)))</f>
        <v>2.5507561756013993E-2</v>
      </c>
      <c r="V31">
        <f>PRODUCT(INDEX(Overzicht!$B$1:$D$35,MATCH(max_demand!V$1,Overzicht!$B$1:$B$35,0),3),INDEX(Verdeelsleutels_percentage!$A:$AB,MATCH(max_demand!$C31,Verdeelsleutels_percentage!$C:$C,0),MATCH(INDEX(Overzicht!$B$1:$F$35,MATCH(max_demand!V$1,Overzicht!$B:$B,0),5),Verdeelsleutels_percentage!$1:$1,0)))</f>
        <v>2.9689975728153933E-3</v>
      </c>
      <c r="W31">
        <f>PRODUCT(INDEX(Overzicht!$B$1:$D$35,MATCH(max_demand!W$1,Overzicht!$B$1:$B$35,0),3),INDEX(Verdeelsleutels_percentage!$A:$AB,MATCH(max_demand!$C31,Verdeelsleutels_percentage!$C:$C,0),MATCH(INDEX(Overzicht!$B$1:$F$35,MATCH(max_demand!W$1,Overzicht!$B:$B,0),5),Verdeelsleutels_percentage!$1:$1,0)))</f>
        <v>1.5490422119036836E-2</v>
      </c>
      <c r="X31">
        <f>PRODUCT(INDEX(Overzicht!$B$1:$D$35,MATCH(max_demand!X$1,Overzicht!$B$1:$B$35,0),3),INDEX(Verdeelsleutels_percentage!$A:$AB,MATCH(max_demand!$C31,Verdeelsleutels_percentage!$C:$C,0),MATCH(INDEX(Overzicht!$B$1:$F$35,MATCH(max_demand!X$1,Overzicht!$B:$B,0),5),Verdeelsleutels_percentage!$1:$1,0)))</f>
        <v>4.5599085767867087E-2</v>
      </c>
      <c r="Y31">
        <f>PRODUCT(INDEX(Overzicht!$B$1:$D$35,MATCH(max_demand!Y$1,Overzicht!$B$1:$B$35,0),3),INDEX(Verdeelsleutels_percentage!$A:$AB,MATCH(max_demand!$C31,Verdeelsleutels_percentage!$C:$C,0),MATCH(INDEX(Overzicht!$B$1:$F$35,MATCH(max_demand!Y$1,Overzicht!$B:$B,0),5),Verdeelsleutels_percentage!$1:$1,0)))</f>
        <v>6.5909014687989229E-6</v>
      </c>
      <c r="Z31">
        <f>PRODUCT(INDEX(Overzicht!$B$1:$D$35,MATCH(max_demand!Z$1,Overzicht!$B$1:$B$35,0),3),INDEX(Verdeelsleutels_percentage!$A:$AB,MATCH(max_demand!$C31,Verdeelsleutels_percentage!$C:$C,0),MATCH(INDEX(Overzicht!$B$1:$F$35,MATCH(max_demand!Z$1,Overzicht!$B:$B,0),5),Verdeelsleutels_percentage!$1:$1,0)))</f>
        <v>2.9292895416884101E-3</v>
      </c>
      <c r="AA31">
        <f>PRODUCT(INDEX(Overzicht!$B$1:$D$35,MATCH(max_demand!AA$1,Overzicht!$B$1:$B$35,0),3),INDEX(Verdeelsleutels_percentage!$A:$AB,MATCH(max_demand!$C31,Verdeelsleutels_percentage!$C:$C,0),MATCH(INDEX(Overzicht!$B$1:$F$35,MATCH(max_demand!AA$1,Overzicht!$B:$B,0),5),Verdeelsleutels_percentage!$1:$1,0)))</f>
        <v>3.0526280487068696E-3</v>
      </c>
      <c r="AB31">
        <f>PRODUCT(INDEX(Overzicht!$B$1:$D$35,MATCH(max_demand!AB$1,Overzicht!$B$1:$B$35,0),3),INDEX(Verdeelsleutels_percentage!$A:$AB,MATCH(max_demand!$C31,Verdeelsleutels_percentage!$C:$C,0),MATCH(INDEX(Overzicht!$B$1:$F$35,MATCH(max_demand!AB$1,Overzicht!$B:$B,0),5),Verdeelsleutels_percentage!$1:$1,0)))</f>
        <v>1.4785362556608145E-2</v>
      </c>
      <c r="AC31">
        <f>PRODUCT(INDEX(Overzicht!$B$1:$D$35,MATCH(max_demand!AC$1,Overzicht!$B$1:$B$35,0),3),INDEX(Verdeelsleutels_percentage!$A:$AB,MATCH(max_demand!$C31,Verdeelsleutels_percentage!$C:$C,0),MATCH(INDEX(Overzicht!$B$1:$F$35,MATCH(max_demand!AC$1,Overzicht!$B:$B,0),5),Verdeelsleutels_percentage!$1:$1,0)))</f>
        <v>4.8971938596183533E-2</v>
      </c>
      <c r="AD31">
        <f>PRODUCT(INDEX(Overzicht!$B$1:$D$35,MATCH(max_demand!AD$1,Overzicht!$B$1:$B$35,0),3),INDEX(Verdeelsleutels_percentage!$A:$AB,MATCH(max_demand!$C31,Verdeelsleutels_percentage!$C:$C,0),MATCH(INDEX(Overzicht!$B$1:$F$35,MATCH(max_demand!AD$1,Overzicht!$B:$B,0),5),Verdeelsleutels_percentage!$1:$1,0)))</f>
        <v>1.0254457945400031E-4</v>
      </c>
      <c r="AE31">
        <f>PRODUCT(INDEX(Overzicht!$B$1:$D$35,MATCH(max_demand!AE$1,Overzicht!$B$1:$B$35,0),3),INDEX(Verdeelsleutels_percentage!$A:$AB,MATCH(max_demand!$C31,Verdeelsleutels_percentage!$C:$C,0),MATCH(INDEX(Overzicht!$B$1:$F$35,MATCH(max_demand!AE$1,Overzicht!$B:$B,0),5),Verdeelsleutels_percentage!$1:$1,0)))</f>
        <v>8.5954831839559862E-2</v>
      </c>
      <c r="AF31">
        <f>PRODUCT(INDEX(Overzicht!$B$1:$D$35,MATCH(max_demand!AF$1,Overzicht!$B$1:$B$35,0),3),INDEX(Verdeelsleutels_percentage!$A:$AB,MATCH(max_demand!$C31,Verdeelsleutels_percentage!$C:$C,0),MATCH(INDEX(Overzicht!$B$1:$F$35,MATCH(max_demand!AF$1,Overzicht!$B:$B,0),5),Verdeelsleutels_percentage!$1:$1,0)))</f>
        <v>1.1562985032980566E-2</v>
      </c>
      <c r="AG31">
        <f>PRODUCT(INDEX(Overzicht!$B$1:$D$35,MATCH(max_demand!AG$1,Overzicht!$B$1:$B$35,0),3),INDEX(Verdeelsleutels_percentage!$A:$AB,MATCH(max_demand!$C31,Verdeelsleutels_percentage!$C:$C,0),MATCH(INDEX(Overzicht!$B$1:$F$35,MATCH(max_demand!AG$1,Overzicht!$B:$B,0),5),Verdeelsleutels_percentage!$1:$1,0)))</f>
        <v>1.5490422119036836E-2</v>
      </c>
      <c r="AH31">
        <f>PRODUCT(INDEX(Overzicht!$B$1:$D$35,MATCH(max_demand!AH$1,Overzicht!$B$1:$B$35,0),3),INDEX(Verdeelsleutels_percentage!$A:$AB,MATCH(max_demand!$C31,Verdeelsleutels_percentage!$C:$C,0),MATCH(INDEX(Overzicht!$B$1:$F$35,MATCH(max_demand!AH$1,Overzicht!$B:$B,0),5),Verdeelsleutels_percentage!$1:$1,0)))</f>
        <v>2.6980298410287987E-2</v>
      </c>
      <c r="AI31">
        <f>PRODUCT(INDEX(Overzicht!$B$1:$D$35,MATCH(max_demand!AI$1,Overzicht!$B$1:$B$35,0),3),INDEX(Verdeelsleutels_percentage!$A:$AB,MATCH(max_demand!$C31,Verdeelsleutels_percentage!$C:$C,0),MATCH(INDEX(Overzicht!$B$1:$F$35,MATCH(max_demand!AI$1,Overzicht!$B:$B,0),5),Verdeelsleutels_percentage!$1:$1,0)))</f>
        <v>9.2503880263844519E-3</v>
      </c>
      <c r="AJ31">
        <f>PRODUCT(INDEX(Overzicht!$B$1:$D$35,MATCH(max_demand!AJ$1,Overzicht!$B$1:$B$35,0),3),INDEX(Verdeelsleutels_percentage!$A:$AB,MATCH(max_demand!$C31,Verdeelsleutels_percentage!$C:$C,0),MATCH(INDEX(Overzicht!$B$1:$F$35,MATCH(max_demand!AJ$1,Overzicht!$B:$B,0),5),Verdeelsleutels_percentage!$1:$1,0)))</f>
        <v>0</v>
      </c>
      <c r="AK31">
        <f>PRODUCT(INDEX(Overzicht!$B$1:$D$35,MATCH(max_demand!AK$1,Overzicht!$B$1:$B$35,0),3),INDEX(Verdeelsleutels_percentage!$A:$AB,MATCH(max_demand!$C31,Verdeelsleutels_percentage!$C:$C,0),MATCH(INDEX(Overzicht!$B$1:$F$35,MATCH(max_demand!AK$1,Overzicht!$B:$B,0),5),Verdeelsleutels_percentage!$1:$1,0)))</f>
        <v>9.3975227522156816E-4</v>
      </c>
      <c r="AL31">
        <f>PRODUCT(INDEX(Overzicht!$B$1:$D$35,MATCH(max_demand!AL$1,Overzicht!$B$1:$B$35,0),3),INDEX(Verdeelsleutels_percentage!$A:$AB,MATCH(max_demand!$C31,Verdeelsleutels_percentage!$C:$C,0),MATCH(INDEX(Overzicht!$B$1:$F$35,MATCH(max_demand!AL$1,Overzicht!$B:$B,0),5),Verdeelsleutels_percentage!$1:$1,0)))</f>
        <v>2.5817370198394727E-3</v>
      </c>
      <c r="AM31">
        <f>PRODUCT(INDEX(Overzicht!$B$1:$D$35,MATCH(max_demand!AM$1,Overzicht!$B$1:$B$35,0),3),INDEX(Verdeelsleutels_percentage!$A:$AB,MATCH(max_demand!$C31,Verdeelsleutels_percentage!$C:$C,0),MATCH(INDEX(Overzicht!$B$1:$F$35,MATCH(max_demand!AM$1,Overzicht!$B:$B,0),5),Verdeelsleutels_percentage!$1:$1,0)))</f>
        <v>5.1634740396789454E-3</v>
      </c>
      <c r="AN31">
        <f>PRODUCT(INDEX(Overzicht!$B$1:$D$35,MATCH(max_demand!AN$1,Overzicht!$B$1:$B$35,0),3),INDEX(Verdeelsleutels_percentage!$A:$AB,MATCH(max_demand!$C31,Verdeelsleutels_percentage!$C:$C,0),MATCH(INDEX(Overzicht!$B$1:$F$35,MATCH(max_demand!AN$1,Overzicht!$B:$B,0),5),Verdeelsleutels_percentage!$1:$1,0)))</f>
        <v>2.5817370198394727E-3</v>
      </c>
      <c r="AO31">
        <f>PRODUCT(INDEX(Overzicht!$B$1:$D$35,MATCH(max_demand!AO$1,Overzicht!$B$1:$B$35,0),3),INDEX(Verdeelsleutels_percentage!$A:$AB,MATCH(max_demand!$C31,Verdeelsleutels_percentage!$C:$C,0),MATCH(INDEX(Overzicht!$B$1:$F$35,MATCH(max_demand!AO$1,Overzicht!$B:$B,0),5),Verdeelsleutels_percentage!$1:$1,0)))</f>
        <v>9.0360795694381553E-3</v>
      </c>
    </row>
    <row r="32" spans="1:41">
      <c r="B32" t="str">
        <f>INDEX('ETLocal datasets'!B:C,MATCH(C32,'ETLocal datasets'!C:C,0),1)</f>
        <v>GM0056</v>
      </c>
      <c r="C32" t="str">
        <f>'ETLocal datasets'!C15</f>
        <v>Zuidhorn</v>
      </c>
      <c r="D32">
        <f t="shared" si="4"/>
        <v>0.31020894903738072</v>
      </c>
      <c r="E32">
        <f t="shared" si="5"/>
        <v>0.1028986536427995</v>
      </c>
      <c r="F32">
        <f t="shared" si="6"/>
        <v>1.1583793070346578E-2</v>
      </c>
      <c r="G32">
        <f t="shared" si="7"/>
        <v>2.358864047052444E-2</v>
      </c>
      <c r="H32">
        <f>PRODUCT(INDEX(Overzicht!$B$1:$D$35,MATCH(max_demand!H$1,Overzicht!$B$1:$B$35,0),3),INDEX(Verdeelsleutels_percentage!$A:$AB,MATCH(max_demand!$C32,Verdeelsleutels_percentage!$C:$C,0),MATCH(INDEX(Overzicht!$B$1:$F$35,MATCH(max_demand!H$1,Overzicht!$B:$B,0),5),Verdeelsleutels_percentage!$1:$1,0)))</f>
        <v>1.1583793070346578E-2</v>
      </c>
      <c r="I32">
        <f>PRODUCT(INDEX(Overzicht!$B$1:$D$35,MATCH(max_demand!I$1,Overzicht!$B$1:$B$35,0),3),INDEX(Verdeelsleutels_percentage!$A:$AB,MATCH(max_demand!$C32,Verdeelsleutels_percentage!$C:$C,0),MATCH(INDEX(Overzicht!$B$1:$F$35,MATCH(max_demand!I$1,Overzicht!$B:$B,0),5),Verdeelsleutels_percentage!$1:$1,0)))</f>
        <v>2.3169862433512767E-2</v>
      </c>
      <c r="J32">
        <f>PRODUCT(INDEX(Overzicht!$B$1:$D$35,MATCH(max_demand!J$1,Overzicht!$B$1:$B$35,0),3),INDEX(Verdeelsleutels_percentage!$A:$AB,MATCH(max_demand!$C32,Verdeelsleutels_percentage!$C:$C,0),MATCH(INDEX(Overzicht!$B$1:$F$35,MATCH(max_demand!J$1,Overzicht!$B:$B,0),5),Verdeelsleutels_percentage!$1:$1,0)))</f>
        <v>3.8833287245352336E-3</v>
      </c>
      <c r="K32">
        <f>PRODUCT(INDEX(Overzicht!$B$1:$D$35,MATCH(max_demand!K$1,Overzicht!$B$1:$B$35,0),3),INDEX(Verdeelsleutels_percentage!$A:$AB,MATCH(max_demand!$C32,Verdeelsleutels_percentage!$C:$C,0),MATCH(INDEX(Overzicht!$B$1:$F$35,MATCH(max_demand!K$1,Overzicht!$B:$B,0),5),Verdeelsleutels_percentage!$1:$1,0)))</f>
        <v>4.822895980391196E-3</v>
      </c>
      <c r="L32">
        <f>PRODUCT(INDEX(Overzicht!$B$1:$D$35,MATCH(max_demand!L$1,Overzicht!$B$1:$B$35,0),3),INDEX(Verdeelsleutels_percentage!$A:$AB,MATCH(max_demand!$C32,Verdeelsleutels_percentage!$C:$C,0),MATCH(INDEX(Overzicht!$B$1:$F$35,MATCH(max_demand!L$1,Overzicht!$B:$B,0),5),Verdeelsleutels_percentage!$1:$1,0)))</f>
        <v>3.7457132628595166E-3</v>
      </c>
      <c r="M32">
        <f>PRODUCT(INDEX(Overzicht!$B$1:$D$35,MATCH(max_demand!M$1,Overzicht!$B$1:$B$35,0),3),INDEX(Verdeelsleutels_percentage!$A:$AB,MATCH(max_demand!$C32,Verdeelsleutels_percentage!$C:$C,0),MATCH(INDEX(Overzicht!$B$1:$F$35,MATCH(max_demand!M$1,Overzicht!$B:$B,0),5),Verdeelsleutels_percentage!$1:$1,0)))</f>
        <v>0.17339409717905285</v>
      </c>
      <c r="N32">
        <f>PRODUCT(INDEX(Overzicht!$B$1:$D$35,MATCH(max_demand!N$1,Overzicht!$B$1:$B$35,0),3),INDEX(Verdeelsleutels_percentage!$A:$AB,MATCH(max_demand!$C32,Verdeelsleutels_percentage!$C:$C,0),MATCH(INDEX(Overzicht!$B$1:$F$35,MATCH(max_demand!N$1,Overzicht!$B:$B,0),5),Verdeelsleutels_percentage!$1:$1,0)))</f>
        <v>1.8836796525586438E-2</v>
      </c>
      <c r="O32">
        <f>PRODUCT(INDEX(Overzicht!$B$1:$D$35,MATCH(max_demand!O$1,Overzicht!$B$1:$B$35,0),3),INDEX(Verdeelsleutels_percentage!$A:$AB,MATCH(max_demand!$C32,Verdeelsleutels_percentage!$C:$C,0),MATCH(INDEX(Overzicht!$B$1:$F$35,MATCH(max_demand!O$1,Overzicht!$B:$B,0),5),Verdeelsleutels_percentage!$1:$1,0)))</f>
        <v>2.2020299264782148E-2</v>
      </c>
      <c r="P32">
        <f>PRODUCT(INDEX(Overzicht!$B$1:$D$35,MATCH(max_demand!P$1,Overzicht!$B$1:$B$35,0),3),INDEX(Verdeelsleutels_percentage!$A:$AB,MATCH(max_demand!$C32,Verdeelsleutels_percentage!$C:$C,0),MATCH(INDEX(Overzicht!$B$1:$F$35,MATCH(max_demand!P$1,Overzicht!$B:$B,0),5),Verdeelsleutels_percentage!$1:$1,0)))</f>
        <v>2.0641529669359532E-2</v>
      </c>
      <c r="Q32">
        <f>PRODUCT(INDEX(Overzicht!$B$1:$D$35,MATCH(max_demand!Q$1,Overzicht!$B$1:$B$35,0),3),INDEX(Verdeelsleutels_percentage!$A:$AB,MATCH(max_demand!$C32,Verdeelsleutels_percentage!$C:$C,0),MATCH(INDEX(Overzicht!$B$1:$F$35,MATCH(max_demand!Q$1,Overzicht!$B:$B,0),5),Verdeelsleutels_percentage!$1:$1,0)))</f>
        <v>9.5979999725728776E-3</v>
      </c>
      <c r="R32">
        <f>PRODUCT(INDEX(Overzicht!$B$1:$D$35,MATCH(max_demand!R$1,Overzicht!$B$1:$B$35,0),3),INDEX(Verdeelsleutels_percentage!$A:$AB,MATCH(max_demand!$C32,Verdeelsleutels_percentage!$C:$C,0),MATCH(INDEX(Overzicht!$B$1:$F$35,MATCH(max_demand!R$1,Overzicht!$B:$B,0),5),Verdeelsleutels_percentage!$1:$1,0)))</f>
        <v>1.9857930977736989E-3</v>
      </c>
      <c r="S32">
        <f>PRODUCT(INDEX(Overzicht!$B$1:$D$35,MATCH(max_demand!S$1,Overzicht!$B$1:$B$35,0),3),INDEX(Verdeelsleutels_percentage!$A:$AB,MATCH(max_demand!$C32,Verdeelsleutels_percentage!$C:$C,0),MATCH(INDEX(Overzicht!$B$1:$F$35,MATCH(max_demand!S$1,Overzicht!$B:$B,0),5),Verdeelsleutels_percentage!$1:$1,0)))</f>
        <v>4.0669042642405354E-3</v>
      </c>
      <c r="T32">
        <f>PRODUCT(INDEX(Overzicht!$B$1:$D$35,MATCH(max_demand!T$1,Overzicht!$B$1:$B$35,0),3),INDEX(Verdeelsleutels_percentage!$A:$AB,MATCH(max_demand!$C32,Verdeelsleutels_percentage!$C:$C,0),MATCH(INDEX(Overzicht!$B$1:$F$35,MATCH(max_demand!T$1,Overzicht!$B:$B,0),5),Verdeelsleutels_percentage!$1:$1,0)))</f>
        <v>5.8691218223089316E-3</v>
      </c>
      <c r="U32">
        <f>PRODUCT(INDEX(Overzicht!$B$1:$D$35,MATCH(max_demand!U$1,Overzicht!$B$1:$B$35,0),3),INDEX(Verdeelsleutels_percentage!$A:$AB,MATCH(max_demand!$C32,Verdeelsleutels_percentage!$C:$C,0),MATCH(INDEX(Overzicht!$B$1:$F$35,MATCH(max_demand!U$1,Overzicht!$B:$B,0),5),Verdeelsleutels_percentage!$1:$1,0)))</f>
        <v>2.1799595340004609E-2</v>
      </c>
      <c r="V32">
        <f>PRODUCT(INDEX(Overzicht!$B$1:$D$35,MATCH(max_demand!V$1,Overzicht!$B$1:$B$35,0),3),INDEX(Verdeelsleutels_percentage!$A:$AB,MATCH(max_demand!$C32,Verdeelsleutels_percentage!$C:$C,0),MATCH(INDEX(Overzicht!$B$1:$F$35,MATCH(max_demand!V$1,Overzicht!$B:$B,0),5),Verdeelsleutels_percentage!$1:$1,0)))</f>
        <v>2.5374022915997264E-3</v>
      </c>
      <c r="W32">
        <f>PRODUCT(INDEX(Overzicht!$B$1:$D$35,MATCH(max_demand!W$1,Overzicht!$B$1:$B$35,0),3),INDEX(Verdeelsleutels_percentage!$A:$AB,MATCH(max_demand!$C32,Verdeelsleutels_percentage!$C:$C,0),MATCH(INDEX(Overzicht!$B$1:$F$35,MATCH(max_demand!W$1,Overzicht!$B:$B,0),5),Verdeelsleutels_percentage!$1:$1,0)))</f>
        <v>1.323862065182466E-2</v>
      </c>
      <c r="X32">
        <f>PRODUCT(INDEX(Overzicht!$B$1:$D$35,MATCH(max_demand!X$1,Overzicht!$B$1:$B$35,0),3),INDEX(Verdeelsleutels_percentage!$A:$AB,MATCH(max_demand!$C32,Verdeelsleutels_percentage!$C:$C,0),MATCH(INDEX(Overzicht!$B$1:$F$35,MATCH(max_demand!X$1,Overzicht!$B:$B,0),5),Verdeelsleutels_percentage!$1:$1,0)))</f>
        <v>5.6260438948633043E-5</v>
      </c>
      <c r="Y32">
        <f>PRODUCT(INDEX(Overzicht!$B$1:$D$35,MATCH(max_demand!Y$1,Overzicht!$B$1:$B$35,0),3),INDEX(Verdeelsleutels_percentage!$A:$AB,MATCH(max_demand!$C32,Verdeelsleutels_percentage!$C:$C,0),MATCH(INDEX(Overzicht!$B$1:$F$35,MATCH(max_demand!Y$1,Overzicht!$B:$B,0),5),Verdeelsleutels_percentage!$1:$1,0)))</f>
        <v>4.3565938997020539E-6</v>
      </c>
      <c r="Z32">
        <f>PRODUCT(INDEX(Overzicht!$B$1:$D$35,MATCH(max_demand!Z$1,Overzicht!$B$1:$B$35,0),3),INDEX(Verdeelsleutels_percentage!$A:$AB,MATCH(max_demand!$C32,Verdeelsleutels_percentage!$C:$C,0),MATCH(INDEX(Overzicht!$B$1:$F$35,MATCH(max_demand!Z$1,Overzicht!$B:$B,0),5),Verdeelsleutels_percentage!$1:$1,0)))</f>
        <v>1.9362639554231353E-3</v>
      </c>
      <c r="AA32">
        <f>PRODUCT(INDEX(Overzicht!$B$1:$D$35,MATCH(max_demand!AA$1,Overzicht!$B$1:$B$35,0),3),INDEX(Verdeelsleutels_percentage!$A:$AB,MATCH(max_demand!$C32,Verdeelsleutels_percentage!$C:$C,0),MATCH(INDEX(Overzicht!$B$1:$F$35,MATCH(max_demand!AA$1,Overzicht!$B:$B,0),5),Verdeelsleutels_percentage!$1:$1,0)))</f>
        <v>2.0177908588093728E-3</v>
      </c>
      <c r="AB32">
        <f>PRODUCT(INDEX(Overzicht!$B$1:$D$35,MATCH(max_demand!AB$1,Overzicht!$B$1:$B$35,0),3),INDEX(Verdeelsleutels_percentage!$A:$AB,MATCH(max_demand!$C32,Verdeelsleutels_percentage!$C:$C,0),MATCH(INDEX(Overzicht!$B$1:$F$35,MATCH(max_demand!AB$1,Overzicht!$B:$B,0),5),Verdeelsleutels_percentage!$1:$1,0)))</f>
        <v>6.8841172494154054E-3</v>
      </c>
      <c r="AC32">
        <f>PRODUCT(INDEX(Overzicht!$B$1:$D$35,MATCH(max_demand!AC$1,Overzicht!$B$1:$B$35,0),3),INDEX(Verdeelsleutels_percentage!$A:$AB,MATCH(max_demand!$C32,Verdeelsleutels_percentage!$C:$C,0),MATCH(INDEX(Overzicht!$B$1:$F$35,MATCH(max_demand!AC$1,Overzicht!$B:$B,0),5),Verdeelsleutels_percentage!$1:$1,0)))</f>
        <v>2.9500999062177968E-3</v>
      </c>
      <c r="AD32">
        <f>PRODUCT(INDEX(Overzicht!$B$1:$D$35,MATCH(max_demand!AD$1,Overzicht!$B$1:$B$35,0),3),INDEX(Verdeelsleutels_percentage!$A:$AB,MATCH(max_demand!$C32,Verdeelsleutels_percentage!$C:$C,0),MATCH(INDEX(Overzicht!$B$1:$F$35,MATCH(max_demand!AD$1,Overzicht!$B:$B,0),5),Verdeelsleutels_percentage!$1:$1,0)))</f>
        <v>8.1150386618273638E-6</v>
      </c>
      <c r="AE32">
        <f>PRODUCT(INDEX(Overzicht!$B$1:$D$35,MATCH(max_demand!AE$1,Overzicht!$B$1:$B$35,0),3),INDEX(Verdeelsleutels_percentage!$A:$AB,MATCH(max_demand!$C32,Verdeelsleutels_percentage!$C:$C,0),MATCH(INDEX(Overzicht!$B$1:$F$35,MATCH(max_demand!AE$1,Overzicht!$B:$B,0),5),Verdeelsleutels_percentage!$1:$1,0)))</f>
        <v>3.1047564113940902E-2</v>
      </c>
      <c r="AF32">
        <f>PRODUCT(INDEX(Overzicht!$B$1:$D$35,MATCH(max_demand!AF$1,Overzicht!$B$1:$B$35,0),3),INDEX(Verdeelsleutels_percentage!$A:$AB,MATCH(max_demand!$C32,Verdeelsleutels_percentage!$C:$C,0),MATCH(INDEX(Overzicht!$B$1:$F$35,MATCH(max_demand!AF$1,Overzicht!$B:$B,0),5),Verdeelsleutels_percentage!$1:$1,0)))</f>
        <v>7.6431471924597446E-3</v>
      </c>
      <c r="AG32">
        <f>PRODUCT(INDEX(Overzicht!$B$1:$D$35,MATCH(max_demand!AG$1,Overzicht!$B$1:$B$35,0),3),INDEX(Verdeelsleutels_percentage!$A:$AB,MATCH(max_demand!$C32,Verdeelsleutels_percentage!$C:$C,0),MATCH(INDEX(Overzicht!$B$1:$F$35,MATCH(max_demand!AG$1,Overzicht!$B:$B,0),5),Verdeelsleutels_percentage!$1:$1,0)))</f>
        <v>1.323862065182466E-2</v>
      </c>
      <c r="AH32">
        <f>PRODUCT(INDEX(Overzicht!$B$1:$D$35,MATCH(max_demand!AH$1,Overzicht!$B$1:$B$35,0),3),INDEX(Verdeelsleutels_percentage!$A:$AB,MATCH(max_demand!$C32,Verdeelsleutels_percentage!$C:$C,0),MATCH(INDEX(Overzicht!$B$1:$F$35,MATCH(max_demand!AH$1,Overzicht!$B:$B,0),5),Verdeelsleutels_percentage!$1:$1,0)))</f>
        <v>1.7834010115739405E-2</v>
      </c>
      <c r="AI32">
        <f>PRODUCT(INDEX(Overzicht!$B$1:$D$35,MATCH(max_demand!AI$1,Overzicht!$B$1:$B$35,0),3),INDEX(Verdeelsleutels_percentage!$A:$AB,MATCH(max_demand!$C32,Verdeelsleutels_percentage!$C:$C,0),MATCH(INDEX(Overzicht!$B$1:$F$35,MATCH(max_demand!AI$1,Overzicht!$B:$B,0),5),Verdeelsleutels_percentage!$1:$1,0)))</f>
        <v>6.1145177539677952E-3</v>
      </c>
      <c r="AJ32">
        <f>PRODUCT(INDEX(Overzicht!$B$1:$D$35,MATCH(max_demand!AJ$1,Overzicht!$B$1:$B$35,0),3),INDEX(Verdeelsleutels_percentage!$A:$AB,MATCH(max_demand!$C32,Verdeelsleutels_percentage!$C:$C,0),MATCH(INDEX(Overzicht!$B$1:$F$35,MATCH(max_demand!AJ$1,Overzicht!$B:$B,0),5),Verdeelsleutels_percentage!$1:$1,0)))</f>
        <v>0</v>
      </c>
      <c r="AK32">
        <f>PRODUCT(INDEX(Overzicht!$B$1:$D$35,MATCH(max_demand!AK$1,Overzicht!$B$1:$B$35,0),3),INDEX(Verdeelsleutels_percentage!$A:$AB,MATCH(max_demand!$C32,Verdeelsleutels_percentage!$C:$C,0),MATCH(INDEX(Overzicht!$B$1:$F$35,MATCH(max_demand!AK$1,Overzicht!$B:$B,0),5),Verdeelsleutels_percentage!$1:$1,0)))</f>
        <v>8.0314298621069608E-4</v>
      </c>
      <c r="AL32">
        <f>PRODUCT(INDEX(Overzicht!$B$1:$D$35,MATCH(max_demand!AL$1,Overzicht!$B$1:$B$35,0),3),INDEX(Verdeelsleutels_percentage!$A:$AB,MATCH(max_demand!$C32,Verdeelsleutels_percentage!$C:$C,0),MATCH(INDEX(Overzicht!$B$1:$F$35,MATCH(max_demand!AL$1,Overzicht!$B:$B,0),5),Verdeelsleutels_percentage!$1:$1,0)))</f>
        <v>2.20643677530411E-3</v>
      </c>
      <c r="AM32">
        <f>PRODUCT(INDEX(Overzicht!$B$1:$D$35,MATCH(max_demand!AM$1,Overzicht!$B$1:$B$35,0),3),INDEX(Verdeelsleutels_percentage!$A:$AB,MATCH(max_demand!$C32,Verdeelsleutels_percentage!$C:$C,0),MATCH(INDEX(Overzicht!$B$1:$F$35,MATCH(max_demand!AM$1,Overzicht!$B:$B,0),5),Verdeelsleutels_percentage!$1:$1,0)))</f>
        <v>4.4128735506082199E-3</v>
      </c>
      <c r="AN32">
        <f>PRODUCT(INDEX(Overzicht!$B$1:$D$35,MATCH(max_demand!AN$1,Overzicht!$B$1:$B$35,0),3),INDEX(Verdeelsleutels_percentage!$A:$AB,MATCH(max_demand!$C32,Verdeelsleutels_percentage!$C:$C,0),MATCH(INDEX(Overzicht!$B$1:$F$35,MATCH(max_demand!AN$1,Overzicht!$B:$B,0),5),Verdeelsleutels_percentage!$1:$1,0)))</f>
        <v>2.20643677530411E-3</v>
      </c>
      <c r="AO32">
        <f>PRODUCT(INDEX(Overzicht!$B$1:$D$35,MATCH(max_demand!AO$1,Overzicht!$B$1:$B$35,0),3),INDEX(Verdeelsleutels_percentage!$A:$AB,MATCH(max_demand!$C32,Verdeelsleutels_percentage!$C:$C,0),MATCH(INDEX(Overzicht!$B$1:$F$35,MATCH(max_demand!AO$1,Overzicht!$B:$B,0),5),Verdeelsleutels_percentage!$1:$1,0)))</f>
        <v>7.7225287135643849E-3</v>
      </c>
    </row>
    <row r="33" spans="2:41">
      <c r="B33" t="str">
        <f>INDEX('ETLocal datasets'!B:C,MATCH(C33,'ETLocal datasets'!C:C,0),1)</f>
        <v>GM0058</v>
      </c>
      <c r="C33" t="str">
        <f>'ETLocal datasets'!C16</f>
        <v>Dongeradeel</v>
      </c>
      <c r="D33">
        <f t="shared" si="4"/>
        <v>0.47273898950936077</v>
      </c>
      <c r="E33">
        <f t="shared" si="5"/>
        <v>0.13320904606695053</v>
      </c>
      <c r="F33">
        <f t="shared" si="6"/>
        <v>1.4487335873408901E-2</v>
      </c>
      <c r="G33">
        <f t="shared" si="7"/>
        <v>2.9501265709622113E-2</v>
      </c>
      <c r="H33">
        <f>PRODUCT(INDEX(Overzicht!$B$1:$D$35,MATCH(max_demand!H$1,Overzicht!$B$1:$B$35,0),3),INDEX(Verdeelsleutels_percentage!$A:$AB,MATCH(max_demand!$C33,Verdeelsleutels_percentage!$C:$C,0),MATCH(INDEX(Overzicht!$B$1:$F$35,MATCH(max_demand!H$1,Overzicht!$B:$B,0),5),Verdeelsleutels_percentage!$1:$1,0)))</f>
        <v>1.4487335873408901E-2</v>
      </c>
      <c r="I33">
        <f>PRODUCT(INDEX(Overzicht!$B$1:$D$35,MATCH(max_demand!I$1,Overzicht!$B$1:$B$35,0),3),INDEX(Verdeelsleutels_percentage!$A:$AB,MATCH(max_demand!$C33,Verdeelsleutels_percentage!$C:$C,0),MATCH(INDEX(Overzicht!$B$1:$F$35,MATCH(max_demand!I$1,Overzicht!$B:$B,0),5),Verdeelsleutels_percentage!$1:$1,0)))</f>
        <v>3.9276286887458711E-2</v>
      </c>
      <c r="J33">
        <f>PRODUCT(INDEX(Overzicht!$B$1:$D$35,MATCH(max_demand!J$1,Overzicht!$B$1:$B$35,0),3),INDEX(Verdeelsleutels_percentage!$A:$AB,MATCH(max_demand!$C33,Verdeelsleutels_percentage!$C:$C,0),MATCH(INDEX(Overzicht!$B$1:$F$35,MATCH(max_demand!J$1,Overzicht!$B:$B,0),5),Verdeelsleutels_percentage!$1:$1,0)))</f>
        <v>4.8567068832761273E-3</v>
      </c>
      <c r="K33">
        <f>PRODUCT(INDEX(Overzicht!$B$1:$D$35,MATCH(max_demand!K$1,Overzicht!$B$1:$B$35,0),3),INDEX(Verdeelsleutels_percentage!$A:$AB,MATCH(max_demand!$C33,Verdeelsleutels_percentage!$C:$C,0),MATCH(INDEX(Overzicht!$B$1:$F$35,MATCH(max_demand!K$1,Overzicht!$B:$B,0),5),Verdeelsleutels_percentage!$1:$1,0)))</f>
        <v>8.1755101782664055E-3</v>
      </c>
      <c r="L33">
        <f>PRODUCT(INDEX(Overzicht!$B$1:$D$35,MATCH(max_demand!L$1,Overzicht!$B$1:$B$35,0),3),INDEX(Verdeelsleutels_percentage!$A:$AB,MATCH(max_demand!$C33,Verdeelsleutels_percentage!$C:$C,0),MATCH(INDEX(Overzicht!$B$1:$F$35,MATCH(max_demand!L$1,Overzicht!$B:$B,0),5),Verdeelsleutels_percentage!$1:$1,0)))</f>
        <v>4.6845973331000297E-3</v>
      </c>
      <c r="M33">
        <f>PRODUCT(INDEX(Overzicht!$B$1:$D$35,MATCH(max_demand!M$1,Overzicht!$B$1:$B$35,0),3),INDEX(Verdeelsleutels_percentage!$A:$AB,MATCH(max_demand!$C33,Verdeelsleutels_percentage!$C:$C,0),MATCH(INDEX(Overzicht!$B$1:$F$35,MATCH(max_demand!M$1,Overzicht!$B:$B,0),5),Verdeelsleutels_percentage!$1:$1,0)))</f>
        <v>0.15763782789962971</v>
      </c>
      <c r="N33">
        <f>PRODUCT(INDEX(Overzicht!$B$1:$D$35,MATCH(max_demand!N$1,Overzicht!$B$1:$B$35,0),3),INDEX(Verdeelsleutels_percentage!$A:$AB,MATCH(max_demand!$C33,Verdeelsleutels_percentage!$C:$C,0),MATCH(INDEX(Overzicht!$B$1:$F$35,MATCH(max_demand!N$1,Overzicht!$B:$B,0),5),Verdeelsleutels_percentage!$1:$1,0)))</f>
        <v>3.3325800503501729E-2</v>
      </c>
      <c r="O33">
        <f>PRODUCT(INDEX(Overzicht!$B$1:$D$35,MATCH(max_demand!O$1,Overzicht!$B$1:$B$35,0),3),INDEX(Verdeelsleutels_percentage!$A:$AB,MATCH(max_demand!$C33,Verdeelsleutels_percentage!$C:$C,0),MATCH(INDEX(Overzicht!$B$1:$F$35,MATCH(max_demand!O$1,Overzicht!$B:$B,0),5),Verdeelsleutels_percentage!$1:$1,0)))</f>
        <v>1.8499205032791132E-2</v>
      </c>
      <c r="P33">
        <f>PRODUCT(INDEX(Overzicht!$B$1:$D$35,MATCH(max_demand!P$1,Overzicht!$B$1:$B$35,0),3),INDEX(Verdeelsleutels_percentage!$A:$AB,MATCH(max_demand!$C33,Verdeelsleutels_percentage!$C:$C,0),MATCH(INDEX(Overzicht!$B$1:$F$35,MATCH(max_demand!P$1,Overzicht!$B:$B,0),5),Verdeelsleutels_percentage!$1:$1,0)))</f>
        <v>5.6910945169909487E-2</v>
      </c>
      <c r="Q33">
        <f>PRODUCT(INDEX(Overzicht!$B$1:$D$35,MATCH(max_demand!Q$1,Overzicht!$B$1:$B$35,0),3),INDEX(Verdeelsleutels_percentage!$A:$AB,MATCH(max_demand!$C33,Verdeelsleutels_percentage!$C:$C,0),MATCH(INDEX(Overzicht!$B$1:$F$35,MATCH(max_demand!Q$1,Overzicht!$B:$B,0),5),Verdeelsleutels_percentage!$1:$1,0)))</f>
        <v>1.2003792580824518E-2</v>
      </c>
      <c r="R33">
        <f>PRODUCT(INDEX(Overzicht!$B$1:$D$35,MATCH(max_demand!R$1,Overzicht!$B$1:$B$35,0),3),INDEX(Verdeelsleutels_percentage!$A:$AB,MATCH(max_demand!$C33,Verdeelsleutels_percentage!$C:$C,0),MATCH(INDEX(Overzicht!$B$1:$F$35,MATCH(max_demand!R$1,Overzicht!$B:$B,0),5),Verdeelsleutels_percentage!$1:$1,0)))</f>
        <v>2.4835432925843833E-3</v>
      </c>
      <c r="S33">
        <f>PRODUCT(INDEX(Overzicht!$B$1:$D$35,MATCH(max_demand!S$1,Overzicht!$B$1:$B$35,0),3),INDEX(Verdeelsleutels_percentage!$A:$AB,MATCH(max_demand!$C33,Verdeelsleutels_percentage!$C:$C,0),MATCH(INDEX(Overzicht!$B$1:$F$35,MATCH(max_demand!S$1,Overzicht!$B:$B,0),5),Verdeelsleutels_percentage!$1:$1,0)))</f>
        <v>5.0862966632128168E-3</v>
      </c>
      <c r="T33">
        <f>PRODUCT(INDEX(Overzicht!$B$1:$D$35,MATCH(max_demand!T$1,Overzicht!$B$1:$B$35,0),3),INDEX(Verdeelsleutels_percentage!$A:$AB,MATCH(max_demand!$C33,Verdeelsleutels_percentage!$C:$C,0),MATCH(INDEX(Overzicht!$B$1:$F$35,MATCH(max_demand!T$1,Overzicht!$B:$B,0),5),Verdeelsleutels_percentage!$1:$1,0)))</f>
        <v>7.3402501758605097E-3</v>
      </c>
      <c r="U33">
        <f>PRODUCT(INDEX(Overzicht!$B$1:$D$35,MATCH(max_demand!U$1,Overzicht!$B$1:$B$35,0),3),INDEX(Verdeelsleutels_percentage!$A:$AB,MATCH(max_demand!$C33,Verdeelsleutels_percentage!$C:$C,0),MATCH(INDEX(Overzicht!$B$1:$F$35,MATCH(max_demand!U$1,Overzicht!$B:$B,0),5),Verdeelsleutels_percentage!$1:$1,0)))</f>
        <v>2.7263786367481897E-2</v>
      </c>
      <c r="V33">
        <f>PRODUCT(INDEX(Overzicht!$B$1:$D$35,MATCH(max_demand!V$1,Overzicht!$B$1:$B$35,0),3),INDEX(Verdeelsleutels_percentage!$A:$AB,MATCH(max_demand!$C33,Verdeelsleutels_percentage!$C:$C,0),MATCH(INDEX(Overzicht!$B$1:$F$35,MATCH(max_demand!V$1,Overzicht!$B:$B,0),5),Verdeelsleutels_percentage!$1:$1,0)))</f>
        <v>3.1734164294133782E-3</v>
      </c>
      <c r="W33">
        <f>PRODUCT(INDEX(Overzicht!$B$1:$D$35,MATCH(max_demand!W$1,Overzicht!$B$1:$B$35,0),3),INDEX(Verdeelsleutels_percentage!$A:$AB,MATCH(max_demand!$C33,Verdeelsleutels_percentage!$C:$C,0),MATCH(INDEX(Overzicht!$B$1:$F$35,MATCH(max_demand!W$1,Overzicht!$B:$B,0),5),Verdeelsleutels_percentage!$1:$1,0)))</f>
        <v>1.6556955283895888E-2</v>
      </c>
      <c r="X33">
        <f>PRODUCT(INDEX(Overzicht!$B$1:$D$35,MATCH(max_demand!X$1,Overzicht!$B$1:$B$35,0),3),INDEX(Verdeelsleutels_percentage!$A:$AB,MATCH(max_demand!$C33,Verdeelsleutels_percentage!$C:$C,0),MATCH(INDEX(Overzicht!$B$1:$F$35,MATCH(max_demand!X$1,Overzicht!$B:$B,0),5),Verdeelsleutels_percentage!$1:$1,0)))</f>
        <v>4.4070677176429225E-4</v>
      </c>
      <c r="Y33">
        <f>PRODUCT(INDEX(Overzicht!$B$1:$D$35,MATCH(max_demand!Y$1,Overzicht!$B$1:$B$35,0),3),INDEX(Verdeelsleutels_percentage!$A:$AB,MATCH(max_demand!$C33,Verdeelsleutels_percentage!$C:$C,0),MATCH(INDEX(Overzicht!$B$1:$F$35,MATCH(max_demand!Y$1,Overzicht!$B:$B,0),5),Verdeelsleutels_percentage!$1:$1,0)))</f>
        <v>5.3567562201602003E-6</v>
      </c>
      <c r="Z33">
        <f>PRODUCT(INDEX(Overzicht!$B$1:$D$35,MATCH(max_demand!Z$1,Overzicht!$B$1:$B$35,0),3),INDEX(Verdeelsleutels_percentage!$A:$AB,MATCH(max_demand!$C33,Verdeelsleutels_percentage!$C:$C,0),MATCH(INDEX(Overzicht!$B$1:$F$35,MATCH(max_demand!Z$1,Overzicht!$B:$B,0),5),Verdeelsleutels_percentage!$1:$1,0)))</f>
        <v>2.3807805422934227E-3</v>
      </c>
      <c r="AA33">
        <f>PRODUCT(INDEX(Overzicht!$B$1:$D$35,MATCH(max_demand!AA$1,Overzicht!$B$1:$B$35,0),3),INDEX(Verdeelsleutels_percentage!$A:$AB,MATCH(max_demand!$C33,Verdeelsleutels_percentage!$C:$C,0),MATCH(INDEX(Overzicht!$B$1:$F$35,MATCH(max_demand!AA$1,Overzicht!$B:$B,0),5),Verdeelsleutels_percentage!$1:$1,0)))</f>
        <v>2.4810239335478824E-3</v>
      </c>
      <c r="AB33">
        <f>PRODUCT(INDEX(Overzicht!$B$1:$D$35,MATCH(max_demand!AB$1,Overzicht!$B$1:$B$35,0),3),INDEX(Verdeelsleutels_percentage!$A:$AB,MATCH(max_demand!$C33,Verdeelsleutels_percentage!$C:$C,0),MATCH(INDEX(Overzicht!$B$1:$F$35,MATCH(max_demand!AB$1,Overzicht!$B:$B,0),5),Verdeelsleutels_percentage!$1:$1,0)))</f>
        <v>1.2191754681692224E-2</v>
      </c>
      <c r="AC33">
        <f>PRODUCT(INDEX(Overzicht!$B$1:$D$35,MATCH(max_demand!AC$1,Overzicht!$B$1:$B$35,0),3),INDEX(Verdeelsleutels_percentage!$A:$AB,MATCH(max_demand!$C33,Verdeelsleutels_percentage!$C:$C,0),MATCH(INDEX(Overzicht!$B$1:$F$35,MATCH(max_demand!AC$1,Overzicht!$B:$B,0),5),Verdeelsleutels_percentage!$1:$1,0)))</f>
        <v>5.5443724813961232E-3</v>
      </c>
      <c r="AD33">
        <f>PRODUCT(INDEX(Overzicht!$B$1:$D$35,MATCH(max_demand!AD$1,Overzicht!$B$1:$B$35,0),3),INDEX(Verdeelsleutels_percentage!$A:$AB,MATCH(max_demand!$C33,Verdeelsleutels_percentage!$C:$C,0),MATCH(INDEX(Overzicht!$B$1:$F$35,MATCH(max_demand!AD$1,Overzicht!$B:$B,0),5),Verdeelsleutels_percentage!$1:$1,0)))</f>
        <v>6.1477565619904274E-5</v>
      </c>
      <c r="AE33">
        <f>PRODUCT(INDEX(Overzicht!$B$1:$D$35,MATCH(max_demand!AE$1,Overzicht!$B$1:$B$35,0),3),INDEX(Verdeelsleutels_percentage!$A:$AB,MATCH(max_demand!$C33,Verdeelsleutels_percentage!$C:$C,0),MATCH(INDEX(Overzicht!$B$1:$F$35,MATCH(max_demand!AE$1,Overzicht!$B:$B,0),5),Verdeelsleutels_percentage!$1:$1,0)))</f>
        <v>0.13796698908510072</v>
      </c>
      <c r="AF33">
        <f>PRODUCT(INDEX(Overzicht!$B$1:$D$35,MATCH(max_demand!AF$1,Overzicht!$B$1:$B$35,0),3),INDEX(Verdeelsleutels_percentage!$A:$AB,MATCH(max_demand!$C33,Verdeelsleutels_percentage!$C:$C,0),MATCH(INDEX(Overzicht!$B$1:$F$35,MATCH(max_demand!AF$1,Overzicht!$B:$B,0),5),Verdeelsleutels_percentage!$1:$1,0)))</f>
        <v>9.3978179301056151E-3</v>
      </c>
      <c r="AG33">
        <f>PRODUCT(INDEX(Overzicht!$B$1:$D$35,MATCH(max_demand!AG$1,Overzicht!$B$1:$B$35,0),3),INDEX(Verdeelsleutels_percentage!$A:$AB,MATCH(max_demand!$C33,Verdeelsleutels_percentage!$C:$C,0),MATCH(INDEX(Overzicht!$B$1:$F$35,MATCH(max_demand!AG$1,Overzicht!$B:$B,0),5),Verdeelsleutels_percentage!$1:$1,0)))</f>
        <v>1.6556955283895888E-2</v>
      </c>
      <c r="AH33">
        <f>PRODUCT(INDEX(Overzicht!$B$1:$D$35,MATCH(max_demand!AH$1,Overzicht!$B$1:$B$35,0),3),INDEX(Verdeelsleutels_percentage!$A:$AB,MATCH(max_demand!$C33,Verdeelsleutels_percentage!$C:$C,0),MATCH(INDEX(Overzicht!$B$1:$F$35,MATCH(max_demand!AH$1,Overzicht!$B:$B,0),5),Verdeelsleutels_percentage!$1:$1,0)))</f>
        <v>2.1928241836913102E-2</v>
      </c>
      <c r="AI33">
        <f>PRODUCT(INDEX(Overzicht!$B$1:$D$35,MATCH(max_demand!AI$1,Overzicht!$B$1:$B$35,0),3),INDEX(Verdeelsleutels_percentage!$A:$AB,MATCH(max_demand!$C33,Verdeelsleutels_percentage!$C:$C,0),MATCH(INDEX(Overzicht!$B$1:$F$35,MATCH(max_demand!AI$1,Overzicht!$B:$B,0),5),Verdeelsleutels_percentage!$1:$1,0)))</f>
        <v>7.5182543440844921E-3</v>
      </c>
      <c r="AJ33">
        <f>PRODUCT(INDEX(Overzicht!$B$1:$D$35,MATCH(max_demand!AJ$1,Overzicht!$B$1:$B$35,0),3),INDEX(Verdeelsleutels_percentage!$A:$AB,MATCH(max_demand!$C33,Verdeelsleutels_percentage!$C:$C,0),MATCH(INDEX(Overzicht!$B$1:$F$35,MATCH(max_demand!AJ$1,Overzicht!$B:$B,0),5),Verdeelsleutels_percentage!$1:$1,0)))</f>
        <v>0</v>
      </c>
      <c r="AK33">
        <f>PRODUCT(INDEX(Overzicht!$B$1:$D$35,MATCH(max_demand!AK$1,Overzicht!$B$1:$B$35,0),3),INDEX(Verdeelsleutels_percentage!$A:$AB,MATCH(max_demand!$C33,Verdeelsleutels_percentage!$C:$C,0),MATCH(INDEX(Overzicht!$B$1:$F$35,MATCH(max_demand!AK$1,Overzicht!$B:$B,0),5),Verdeelsleutels_percentage!$1:$1,0)))</f>
        <v>1.0044552872230173E-3</v>
      </c>
      <c r="AL33">
        <f>PRODUCT(INDEX(Overzicht!$B$1:$D$35,MATCH(max_demand!AL$1,Overzicht!$B$1:$B$35,0),3),INDEX(Verdeelsleutels_percentage!$A:$AB,MATCH(max_demand!$C33,Verdeelsleutels_percentage!$C:$C,0),MATCH(INDEX(Overzicht!$B$1:$F$35,MATCH(max_demand!AL$1,Overzicht!$B:$B,0),5),Verdeelsleutels_percentage!$1:$1,0)))</f>
        <v>2.7594925473159813E-3</v>
      </c>
      <c r="AM33">
        <f>PRODUCT(INDEX(Overzicht!$B$1:$D$35,MATCH(max_demand!AM$1,Overzicht!$B$1:$B$35,0),3),INDEX(Verdeelsleutels_percentage!$A:$AB,MATCH(max_demand!$C33,Verdeelsleutels_percentage!$C:$C,0),MATCH(INDEX(Overzicht!$B$1:$F$35,MATCH(max_demand!AM$1,Overzicht!$B:$B,0),5),Verdeelsleutels_percentage!$1:$1,0)))</f>
        <v>5.5189850946319625E-3</v>
      </c>
      <c r="AN33">
        <f>PRODUCT(INDEX(Overzicht!$B$1:$D$35,MATCH(max_demand!AN$1,Overzicht!$B$1:$B$35,0),3),INDEX(Verdeelsleutels_percentage!$A:$AB,MATCH(max_demand!$C33,Verdeelsleutels_percentage!$C:$C,0),MATCH(INDEX(Overzicht!$B$1:$F$35,MATCH(max_demand!AN$1,Overzicht!$B:$B,0),5),Verdeelsleutels_percentage!$1:$1,0)))</f>
        <v>2.7594925473159813E-3</v>
      </c>
      <c r="AO33">
        <f>PRODUCT(INDEX(Overzicht!$B$1:$D$35,MATCH(max_demand!AO$1,Overzicht!$B$1:$B$35,0),3),INDEX(Verdeelsleutels_percentage!$A:$AB,MATCH(max_demand!$C33,Verdeelsleutels_percentage!$C:$C,0),MATCH(INDEX(Overzicht!$B$1:$F$35,MATCH(max_demand!AO$1,Overzicht!$B:$B,0),5),Verdeelsleutels_percentage!$1:$1,0)))</f>
        <v>9.6582239156059353E-3</v>
      </c>
    </row>
    <row r="34" spans="2:41">
      <c r="B34" t="str">
        <f>INDEX('ETLocal datasets'!B:C,MATCH(C34,'ETLocal datasets'!C:C,0),1)</f>
        <v>GM0059</v>
      </c>
      <c r="C34" t="str">
        <f>'ETLocal datasets'!C17</f>
        <v>Achtkarspelen</v>
      </c>
      <c r="D34">
        <f t="shared" si="4"/>
        <v>0.20659389199525954</v>
      </c>
      <c r="E34">
        <f t="shared" si="5"/>
        <v>0.1505342622844838</v>
      </c>
      <c r="F34">
        <f t="shared" si="6"/>
        <v>1.6921840165493172E-2</v>
      </c>
      <c r="G34">
        <f t="shared" si="7"/>
        <v>3.4458765046944645E-2</v>
      </c>
      <c r="H34">
        <f>PRODUCT(INDEX(Overzicht!$B$1:$D$35,MATCH(max_demand!H$1,Overzicht!$B$1:$B$35,0),3),INDEX(Verdeelsleutels_percentage!$A:$AB,MATCH(max_demand!$C34,Verdeelsleutels_percentage!$C:$C,0),MATCH(INDEX(Overzicht!$B$1:$F$35,MATCH(max_demand!H$1,Overzicht!$B:$B,0),5),Verdeelsleutels_percentage!$1:$1,0)))</f>
        <v>1.6921840165493172E-2</v>
      </c>
      <c r="I34">
        <f>PRODUCT(INDEX(Overzicht!$B$1:$D$35,MATCH(max_demand!I$1,Overzicht!$B$1:$B$35,0),3),INDEX(Verdeelsleutels_percentage!$A:$AB,MATCH(max_demand!$C34,Verdeelsleutels_percentage!$C:$C,0),MATCH(INDEX(Overzicht!$B$1:$F$35,MATCH(max_demand!I$1,Overzicht!$B:$B,0),5),Verdeelsleutels_percentage!$1:$1,0)))</f>
        <v>5.6728039633970684E-3</v>
      </c>
      <c r="J34">
        <f>PRODUCT(INDEX(Overzicht!$B$1:$D$35,MATCH(max_demand!J$1,Overzicht!$B$1:$B$35,0),3),INDEX(Verdeelsleutels_percentage!$A:$AB,MATCH(max_demand!$C34,Verdeelsleutels_percentage!$C:$C,0),MATCH(INDEX(Overzicht!$B$1:$F$35,MATCH(max_demand!J$1,Overzicht!$B:$B,0),5),Verdeelsleutels_percentage!$1:$1,0)))</f>
        <v>5.6728454650034257E-3</v>
      </c>
      <c r="K34">
        <f>PRODUCT(INDEX(Overzicht!$B$1:$D$35,MATCH(max_demand!K$1,Overzicht!$B$1:$B$35,0),3),INDEX(Verdeelsleutels_percentage!$A:$AB,MATCH(max_demand!$C34,Verdeelsleutels_percentage!$C:$C,0),MATCH(INDEX(Overzicht!$B$1:$F$35,MATCH(max_demand!K$1,Overzicht!$B:$B,0),5),Verdeelsleutels_percentage!$1:$1,0)))</f>
        <v>1.180815963457882E-3</v>
      </c>
      <c r="L34">
        <f>PRODUCT(INDEX(Overzicht!$B$1:$D$35,MATCH(max_demand!L$1,Overzicht!$B$1:$B$35,0),3),INDEX(Verdeelsleutels_percentage!$A:$AB,MATCH(max_demand!$C34,Verdeelsleutels_percentage!$C:$C,0),MATCH(INDEX(Overzicht!$B$1:$F$35,MATCH(max_demand!L$1,Overzicht!$B:$B,0),5),Verdeelsleutels_percentage!$1:$1,0)))</f>
        <v>5.4718140038373672E-3</v>
      </c>
      <c r="M34">
        <f>PRODUCT(INDEX(Overzicht!$B$1:$D$35,MATCH(max_demand!M$1,Overzicht!$B$1:$B$35,0),3),INDEX(Verdeelsleutels_percentage!$A:$AB,MATCH(max_demand!$C34,Verdeelsleutels_percentage!$C:$C,0),MATCH(INDEX(Overzicht!$B$1:$F$35,MATCH(max_demand!M$1,Overzicht!$B:$B,0),5),Verdeelsleutels_percentage!$1:$1,0)))</f>
        <v>9.6709011334740538E-2</v>
      </c>
      <c r="N34">
        <f>PRODUCT(INDEX(Overzicht!$B$1:$D$35,MATCH(max_demand!N$1,Overzicht!$B$1:$B$35,0),3),INDEX(Verdeelsleutels_percentage!$A:$AB,MATCH(max_demand!$C34,Verdeelsleutels_percentage!$C:$C,0),MATCH(INDEX(Overzicht!$B$1:$F$35,MATCH(max_demand!N$1,Overzicht!$B:$B,0),5),Verdeelsleutels_percentage!$1:$1,0)))</f>
        <v>6.9092743346308119E-2</v>
      </c>
      <c r="O34">
        <f>PRODUCT(INDEX(Overzicht!$B$1:$D$35,MATCH(max_demand!O$1,Overzicht!$B$1:$B$35,0),3),INDEX(Verdeelsleutels_percentage!$A:$AB,MATCH(max_demand!$C34,Verdeelsleutels_percentage!$C:$C,0),MATCH(INDEX(Overzicht!$B$1:$F$35,MATCH(max_demand!O$1,Overzicht!$B:$B,0),5),Verdeelsleutels_percentage!$1:$1,0)))</f>
        <v>3.8821565101315503E-4</v>
      </c>
      <c r="P34">
        <f>PRODUCT(INDEX(Overzicht!$B$1:$D$35,MATCH(max_demand!P$1,Overzicht!$B$1:$B$35,0),3),INDEX(Verdeelsleutels_percentage!$A:$AB,MATCH(max_demand!$C34,Verdeelsleutels_percentage!$C:$C,0),MATCH(INDEX(Overzicht!$B$1:$F$35,MATCH(max_demand!P$1,Overzicht!$B:$B,0),5),Verdeelsleutels_percentage!$1:$1,0)))</f>
        <v>0</v>
      </c>
      <c r="Q34">
        <f>PRODUCT(INDEX(Overzicht!$B$1:$D$35,MATCH(max_demand!Q$1,Overzicht!$B$1:$B$35,0),3),INDEX(Verdeelsleutels_percentage!$A:$AB,MATCH(max_demand!$C34,Verdeelsleutels_percentage!$C:$C,0),MATCH(INDEX(Overzicht!$B$1:$F$35,MATCH(max_demand!Q$1,Overzicht!$B:$B,0),5),Verdeelsleutels_percentage!$1:$1,0)))</f>
        <v>1.4020953279980057E-2</v>
      </c>
      <c r="R34">
        <f>PRODUCT(INDEX(Overzicht!$B$1:$D$35,MATCH(max_demand!R$1,Overzicht!$B$1:$B$35,0),3),INDEX(Verdeelsleutels_percentage!$A:$AB,MATCH(max_demand!$C34,Verdeelsleutels_percentage!$C:$C,0),MATCH(INDEX(Overzicht!$B$1:$F$35,MATCH(max_demand!R$1,Overzicht!$B:$B,0),5),Verdeelsleutels_percentage!$1:$1,0)))</f>
        <v>2.9008868855131156E-3</v>
      </c>
      <c r="S34">
        <f>PRODUCT(INDEX(Overzicht!$B$1:$D$35,MATCH(max_demand!S$1,Overzicht!$B$1:$B$35,0),3),INDEX(Verdeelsleutels_percentage!$A:$AB,MATCH(max_demand!$C34,Verdeelsleutels_percentage!$C:$C,0),MATCH(INDEX(Overzicht!$B$1:$F$35,MATCH(max_demand!S$1,Overzicht!$B:$B,0),5),Verdeelsleutels_percentage!$1:$1,0)))</f>
        <v>5.9410163415308604E-3</v>
      </c>
      <c r="T34">
        <f>PRODUCT(INDEX(Overzicht!$B$1:$D$35,MATCH(max_demand!T$1,Overzicht!$B$1:$B$35,0),3),INDEX(Verdeelsleutels_percentage!$A:$AB,MATCH(max_demand!$C34,Verdeelsleutels_percentage!$C:$C,0),MATCH(INDEX(Overzicht!$B$1:$F$35,MATCH(max_demand!T$1,Overzicht!$B:$B,0),5),Verdeelsleutels_percentage!$1:$1,0)))</f>
        <v>8.57373235051654E-3</v>
      </c>
      <c r="U34">
        <f>PRODUCT(INDEX(Overzicht!$B$1:$D$35,MATCH(max_demand!U$1,Overzicht!$B$1:$B$35,0),3),INDEX(Verdeelsleutels_percentage!$A:$AB,MATCH(max_demand!$C34,Verdeelsleutels_percentage!$C:$C,0),MATCH(INDEX(Overzicht!$B$1:$F$35,MATCH(max_demand!U$1,Overzicht!$B:$B,0),5),Verdeelsleutels_percentage!$1:$1,0)))</f>
        <v>3.1845291587632871E-2</v>
      </c>
      <c r="V34">
        <f>PRODUCT(INDEX(Overzicht!$B$1:$D$35,MATCH(max_demand!V$1,Overzicht!$B$1:$B$35,0),3),INDEX(Verdeelsleutels_percentage!$A:$AB,MATCH(max_demand!$C34,Verdeelsleutels_percentage!$C:$C,0),MATCH(INDEX(Overzicht!$B$1:$F$35,MATCH(max_demand!V$1,Overzicht!$B:$B,0),5),Verdeelsleutels_percentage!$1:$1,0)))</f>
        <v>3.7066887981556471E-3</v>
      </c>
      <c r="W34">
        <f>PRODUCT(INDEX(Overzicht!$B$1:$D$35,MATCH(max_demand!W$1,Overzicht!$B$1:$B$35,0),3),INDEX(Verdeelsleutels_percentage!$A:$AB,MATCH(max_demand!$C34,Verdeelsleutels_percentage!$C:$C,0),MATCH(INDEX(Overzicht!$B$1:$F$35,MATCH(max_demand!W$1,Overzicht!$B:$B,0),5),Verdeelsleutels_percentage!$1:$1,0)))</f>
        <v>1.933924590342077E-2</v>
      </c>
      <c r="X34">
        <f>PRODUCT(INDEX(Overzicht!$B$1:$D$35,MATCH(max_demand!X$1,Overzicht!$B$1:$B$35,0),3),INDEX(Verdeelsleutels_percentage!$A:$AB,MATCH(max_demand!$C34,Verdeelsleutels_percentage!$C:$C,0),MATCH(INDEX(Overzicht!$B$1:$F$35,MATCH(max_demand!X$1,Overzicht!$B:$B,0),5),Verdeelsleutels_percentage!$1:$1,0)))</f>
        <v>5.5322764966155827E-4</v>
      </c>
      <c r="Y34">
        <f>PRODUCT(INDEX(Overzicht!$B$1:$D$35,MATCH(max_demand!Y$1,Overzicht!$B$1:$B$35,0),3),INDEX(Verdeelsleutels_percentage!$A:$AB,MATCH(max_demand!$C34,Verdeelsleutels_percentage!$C:$C,0),MATCH(INDEX(Overzicht!$B$1:$F$35,MATCH(max_demand!Y$1,Overzicht!$B:$B,0),5),Verdeelsleutels_percentage!$1:$1,0)))</f>
        <v>3.2704084438834027E-6</v>
      </c>
      <c r="Z34">
        <f>PRODUCT(INDEX(Overzicht!$B$1:$D$35,MATCH(max_demand!Z$1,Overzicht!$B$1:$B$35,0),3),INDEX(Verdeelsleutels_percentage!$A:$AB,MATCH(max_demand!$C34,Verdeelsleutels_percentage!$C:$C,0),MATCH(INDEX(Overzicht!$B$1:$F$35,MATCH(max_demand!Z$1,Overzicht!$B:$B,0),5),Verdeelsleutels_percentage!$1:$1,0)))</f>
        <v>1.453514863948179E-3</v>
      </c>
      <c r="AA34">
        <f>PRODUCT(INDEX(Overzicht!$B$1:$D$35,MATCH(max_demand!AA$1,Overzicht!$B$1:$B$35,0),3),INDEX(Verdeelsleutels_percentage!$A:$AB,MATCH(max_demand!$C34,Verdeelsleutels_percentage!$C:$C,0),MATCH(INDEX(Overzicht!$B$1:$F$35,MATCH(max_demand!AA$1,Overzicht!$B:$B,0),5),Verdeelsleutels_percentage!$1:$1,0)))</f>
        <v>1.5147154897986288E-3</v>
      </c>
      <c r="AB34">
        <f>PRODUCT(INDEX(Overzicht!$B$1:$D$35,MATCH(max_demand!AB$1,Overzicht!$B$1:$B$35,0),3),INDEX(Verdeelsleutels_percentage!$A:$AB,MATCH(max_demand!$C34,Verdeelsleutels_percentage!$C:$C,0),MATCH(INDEX(Overzicht!$B$1:$F$35,MATCH(max_demand!AB$1,Overzicht!$B:$B,0),5),Verdeelsleutels_percentage!$1:$1,0)))</f>
        <v>7.1717072137686515E-3</v>
      </c>
      <c r="AC34">
        <f>PRODUCT(INDEX(Overzicht!$B$1:$D$35,MATCH(max_demand!AC$1,Overzicht!$B$1:$B$35,0),3),INDEX(Verdeelsleutels_percentage!$A:$AB,MATCH(max_demand!$C34,Verdeelsleutels_percentage!$C:$C,0),MATCH(INDEX(Overzicht!$B$1:$F$35,MATCH(max_demand!AC$1,Overzicht!$B:$B,0),5),Verdeelsleutels_percentage!$1:$1,0)))</f>
        <v>3.5370462135478845E-3</v>
      </c>
      <c r="AD34">
        <f>PRODUCT(INDEX(Overzicht!$B$1:$D$35,MATCH(max_demand!AD$1,Overzicht!$B$1:$B$35,0),3),INDEX(Verdeelsleutels_percentage!$A:$AB,MATCH(max_demand!$C34,Verdeelsleutels_percentage!$C:$C,0),MATCH(INDEX(Overzicht!$B$1:$F$35,MATCH(max_demand!AD$1,Overzicht!$B:$B,0),5),Verdeelsleutels_percentage!$1:$1,0)))</f>
        <v>4.9182052495923412E-7</v>
      </c>
      <c r="AE34">
        <f>PRODUCT(INDEX(Overzicht!$B$1:$D$35,MATCH(max_demand!AE$1,Overzicht!$B$1:$B$35,0),3),INDEX(Verdeelsleutels_percentage!$A:$AB,MATCH(max_demand!$C34,Verdeelsleutels_percentage!$C:$C,0),MATCH(INDEX(Overzicht!$B$1:$F$35,MATCH(max_demand!AE$1,Overzicht!$B:$B,0),5),Verdeelsleutels_percentage!$1:$1,0)))</f>
        <v>3.843508740793327E-2</v>
      </c>
      <c r="AF34">
        <f>PRODUCT(INDEX(Overzicht!$B$1:$D$35,MATCH(max_demand!AF$1,Overzicht!$B$1:$B$35,0),3),INDEX(Verdeelsleutels_percentage!$A:$AB,MATCH(max_demand!$C34,Verdeelsleutels_percentage!$C:$C,0),MATCH(INDEX(Overzicht!$B$1:$F$35,MATCH(max_demand!AF$1,Overzicht!$B:$B,0),5),Verdeelsleutels_percentage!$1:$1,0)))</f>
        <v>5.7375586734796542E-3</v>
      </c>
      <c r="AG34">
        <f>PRODUCT(INDEX(Overzicht!$B$1:$D$35,MATCH(max_demand!AG$1,Overzicht!$B$1:$B$35,0),3),INDEX(Verdeelsleutels_percentage!$A:$AB,MATCH(max_demand!$C34,Verdeelsleutels_percentage!$C:$C,0),MATCH(INDEX(Overzicht!$B$1:$F$35,MATCH(max_demand!AG$1,Overzicht!$B:$B,0),5),Verdeelsleutels_percentage!$1:$1,0)))</f>
        <v>1.933924590342077E-2</v>
      </c>
      <c r="AH34">
        <f>PRODUCT(INDEX(Overzicht!$B$1:$D$35,MATCH(max_demand!AH$1,Overzicht!$B$1:$B$35,0),3),INDEX(Verdeelsleutels_percentage!$A:$AB,MATCH(max_demand!$C34,Verdeelsleutels_percentage!$C:$C,0),MATCH(INDEX(Overzicht!$B$1:$F$35,MATCH(max_demand!AH$1,Overzicht!$B:$B,0),5),Verdeelsleutels_percentage!$1:$1,0)))</f>
        <v>1.3387636904785859E-2</v>
      </c>
      <c r="AI34">
        <f>PRODUCT(INDEX(Overzicht!$B$1:$D$35,MATCH(max_demand!AI$1,Overzicht!$B$1:$B$35,0),3),INDEX(Verdeelsleutels_percentage!$A:$AB,MATCH(max_demand!$C34,Verdeelsleutels_percentage!$C:$C,0),MATCH(INDEX(Overzicht!$B$1:$F$35,MATCH(max_demand!AI$1,Overzicht!$B:$B,0),5),Verdeelsleutels_percentage!$1:$1,0)))</f>
        <v>4.590046938783723E-3</v>
      </c>
      <c r="AJ34">
        <f>PRODUCT(INDEX(Overzicht!$B$1:$D$35,MATCH(max_demand!AJ$1,Overzicht!$B$1:$B$35,0),3),INDEX(Verdeelsleutels_percentage!$A:$AB,MATCH(max_demand!$C34,Verdeelsleutels_percentage!$C:$C,0),MATCH(INDEX(Overzicht!$B$1:$F$35,MATCH(max_demand!AJ$1,Overzicht!$B:$B,0),5),Verdeelsleutels_percentage!$1:$1,0)))</f>
        <v>0</v>
      </c>
      <c r="AK34">
        <f>PRODUCT(INDEX(Overzicht!$B$1:$D$35,MATCH(max_demand!AK$1,Overzicht!$B$1:$B$35,0),3),INDEX(Verdeelsleutels_percentage!$A:$AB,MATCH(max_demand!$C34,Verdeelsleutels_percentage!$C:$C,0),MATCH(INDEX(Overzicht!$B$1:$F$35,MATCH(max_demand!AK$1,Overzicht!$B:$B,0),5),Verdeelsleutels_percentage!$1:$1,0)))</f>
        <v>1.1732475848075267E-3</v>
      </c>
      <c r="AL34">
        <f>PRODUCT(INDEX(Overzicht!$B$1:$D$35,MATCH(max_demand!AL$1,Overzicht!$B$1:$B$35,0),3),INDEX(Verdeelsleutels_percentage!$A:$AB,MATCH(max_demand!$C34,Verdeelsleutels_percentage!$C:$C,0),MATCH(INDEX(Overzicht!$B$1:$F$35,MATCH(max_demand!AL$1,Overzicht!$B:$B,0),5),Verdeelsleutels_percentage!$1:$1,0)))</f>
        <v>3.2232076505701282E-3</v>
      </c>
      <c r="AM34">
        <f>PRODUCT(INDEX(Overzicht!$B$1:$D$35,MATCH(max_demand!AM$1,Overzicht!$B$1:$B$35,0),3),INDEX(Verdeelsleutels_percentage!$A:$AB,MATCH(max_demand!$C34,Verdeelsleutels_percentage!$C:$C,0),MATCH(INDEX(Overzicht!$B$1:$F$35,MATCH(max_demand!AM$1,Overzicht!$B:$B,0),5),Verdeelsleutels_percentage!$1:$1,0)))</f>
        <v>6.4464153011402564E-3</v>
      </c>
      <c r="AN34">
        <f>PRODUCT(INDEX(Overzicht!$B$1:$D$35,MATCH(max_demand!AN$1,Overzicht!$B$1:$B$35,0),3),INDEX(Verdeelsleutels_percentage!$A:$AB,MATCH(max_demand!$C34,Verdeelsleutels_percentage!$C:$C,0),MATCH(INDEX(Overzicht!$B$1:$F$35,MATCH(max_demand!AN$1,Overzicht!$B:$B,0),5),Verdeelsleutels_percentage!$1:$1,0)))</f>
        <v>3.2232076505701282E-3</v>
      </c>
      <c r="AO34">
        <f>PRODUCT(INDEX(Overzicht!$B$1:$D$35,MATCH(max_demand!AO$1,Overzicht!$B$1:$B$35,0),3),INDEX(Verdeelsleutels_percentage!$A:$AB,MATCH(max_demand!$C34,Verdeelsleutels_percentage!$C:$C,0),MATCH(INDEX(Overzicht!$B$1:$F$35,MATCH(max_demand!AO$1,Overzicht!$B:$B,0),5),Verdeelsleutels_percentage!$1:$1,0)))</f>
        <v>1.1281226776995449E-2</v>
      </c>
    </row>
    <row r="35" spans="2:41">
      <c r="B35" t="str">
        <f>INDEX('ETLocal datasets'!B:C,MATCH(C35,'ETLocal datasets'!C:C,0),1)</f>
        <v>GM0060</v>
      </c>
      <c r="C35" t="str">
        <f>'ETLocal datasets'!C18</f>
        <v>Ameland</v>
      </c>
      <c r="D35">
        <f t="shared" si="4"/>
        <v>9.5491630549820447E-2</v>
      </c>
      <c r="E35">
        <f t="shared" si="5"/>
        <v>1.704655818329312E-2</v>
      </c>
      <c r="F35">
        <f t="shared" si="6"/>
        <v>2.231578304174078E-3</v>
      </c>
      <c r="G35">
        <f t="shared" si="7"/>
        <v>4.5442712917358775E-3</v>
      </c>
      <c r="H35">
        <f>PRODUCT(INDEX(Overzicht!$B$1:$D$35,MATCH(max_demand!H$1,Overzicht!$B$1:$B$35,0),3),INDEX(Verdeelsleutels_percentage!$A:$AB,MATCH(max_demand!$C35,Verdeelsleutels_percentage!$C:$C,0),MATCH(INDEX(Overzicht!$B$1:$F$35,MATCH(max_demand!H$1,Overzicht!$B:$B,0),5),Verdeelsleutels_percentage!$1:$1,0)))</f>
        <v>2.231578304174078E-3</v>
      </c>
      <c r="I35">
        <f>PRODUCT(INDEX(Overzicht!$B$1:$D$35,MATCH(max_demand!I$1,Overzicht!$B$1:$B$35,0),3),INDEX(Verdeelsleutels_percentage!$A:$AB,MATCH(max_demand!$C35,Verdeelsleutels_percentage!$C:$C,0),MATCH(INDEX(Overzicht!$B$1:$F$35,MATCH(max_demand!I$1,Overzicht!$B:$B,0),5),Verdeelsleutels_percentage!$1:$1,0)))</f>
        <v>1.4029192983638853E-3</v>
      </c>
      <c r="J35">
        <f>PRODUCT(INDEX(Overzicht!$B$1:$D$35,MATCH(max_demand!J$1,Overzicht!$B$1:$B$35,0),3),INDEX(Verdeelsleutels_percentage!$A:$AB,MATCH(max_demand!$C35,Verdeelsleutels_percentage!$C:$C,0),MATCH(INDEX(Overzicht!$B$1:$F$35,MATCH(max_demand!J$1,Overzicht!$B:$B,0),5),Verdeelsleutels_percentage!$1:$1,0)))</f>
        <v>7.4811006006597668E-4</v>
      </c>
      <c r="K35">
        <f>PRODUCT(INDEX(Overzicht!$B$1:$D$35,MATCH(max_demand!K$1,Overzicht!$B$1:$B$35,0),3),INDEX(Verdeelsleutels_percentage!$A:$AB,MATCH(max_demand!$C35,Verdeelsleutels_percentage!$C:$C,0),MATCH(INDEX(Overzicht!$B$1:$F$35,MATCH(max_demand!K$1,Overzicht!$B:$B,0),5),Verdeelsleutels_percentage!$1:$1,0)))</f>
        <v>2.92023047797898E-4</v>
      </c>
      <c r="L35">
        <f>PRODUCT(INDEX(Overzicht!$B$1:$D$35,MATCH(max_demand!L$1,Overzicht!$B$1:$B$35,0),3),INDEX(Verdeelsleutels_percentage!$A:$AB,MATCH(max_demand!$C35,Verdeelsleutels_percentage!$C:$C,0),MATCH(INDEX(Overzicht!$B$1:$F$35,MATCH(max_demand!L$1,Overzicht!$B:$B,0),5),Verdeelsleutels_percentage!$1:$1,0)))</f>
        <v>7.2159890981238867E-4</v>
      </c>
      <c r="M35">
        <f>PRODUCT(INDEX(Overzicht!$B$1:$D$35,MATCH(max_demand!M$1,Overzicht!$B$1:$B$35,0),3),INDEX(Verdeelsleutels_percentage!$A:$AB,MATCH(max_demand!$C35,Verdeelsleutels_percentage!$C:$C,0),MATCH(INDEX(Overzicht!$B$1:$F$35,MATCH(max_demand!M$1,Overzicht!$B:$B,0),5),Verdeelsleutels_percentage!$1:$1,0)))</f>
        <v>1.5627832301835978E-2</v>
      </c>
      <c r="N35">
        <f>PRODUCT(INDEX(Overzicht!$B$1:$D$35,MATCH(max_demand!N$1,Overzicht!$B$1:$B$35,0),3),INDEX(Verdeelsleutels_percentage!$A:$AB,MATCH(max_demand!$C35,Verdeelsleutels_percentage!$C:$C,0),MATCH(INDEX(Overzicht!$B$1:$F$35,MATCH(max_demand!N$1,Overzicht!$B:$B,0),5),Verdeelsleutels_percentage!$1:$1,0)))</f>
        <v>1.7026895384095583E-3</v>
      </c>
      <c r="O35">
        <f>PRODUCT(INDEX(Overzicht!$B$1:$D$35,MATCH(max_demand!O$1,Overzicht!$B$1:$B$35,0),3),INDEX(Verdeelsleutels_percentage!$A:$AB,MATCH(max_demand!$C35,Verdeelsleutels_percentage!$C:$C,0),MATCH(INDEX(Overzicht!$B$1:$F$35,MATCH(max_demand!O$1,Overzicht!$B:$B,0),5),Verdeelsleutels_percentage!$1:$1,0)))</f>
        <v>1.955042846828838E-5</v>
      </c>
      <c r="P35">
        <f>PRODUCT(INDEX(Overzicht!$B$1:$D$35,MATCH(max_demand!P$1,Overzicht!$B$1:$B$35,0),3),INDEX(Verdeelsleutels_percentage!$A:$AB,MATCH(max_demand!$C35,Verdeelsleutels_percentage!$C:$C,0),MATCH(INDEX(Overzicht!$B$1:$F$35,MATCH(max_demand!P$1,Overzicht!$B:$B,0),5),Verdeelsleutels_percentage!$1:$1,0)))</f>
        <v>0</v>
      </c>
      <c r="Q35">
        <f>PRODUCT(INDEX(Overzicht!$B$1:$D$35,MATCH(max_demand!Q$1,Overzicht!$B$1:$B$35,0),3),INDEX(Verdeelsleutels_percentage!$A:$AB,MATCH(max_demand!$C35,Verdeelsleutels_percentage!$C:$C,0),MATCH(INDEX(Overzicht!$B$1:$F$35,MATCH(max_demand!Q$1,Overzicht!$B:$B,0),5),Verdeelsleutels_percentage!$1:$1,0)))</f>
        <v>1.8490220234585217E-3</v>
      </c>
      <c r="R35">
        <f>PRODUCT(INDEX(Overzicht!$B$1:$D$35,MATCH(max_demand!R$1,Overzicht!$B$1:$B$35,0),3),INDEX(Verdeelsleutels_percentage!$A:$AB,MATCH(max_demand!$C35,Verdeelsleutels_percentage!$C:$C,0),MATCH(INDEX(Overzicht!$B$1:$F$35,MATCH(max_demand!R$1,Overzicht!$B:$B,0),5),Verdeelsleutels_percentage!$1:$1,0)))</f>
        <v>3.8255628071555626E-4</v>
      </c>
      <c r="S35">
        <f>PRODUCT(INDEX(Overzicht!$B$1:$D$35,MATCH(max_demand!S$1,Overzicht!$B$1:$B$35,0),3),INDEX(Verdeelsleutels_percentage!$A:$AB,MATCH(max_demand!$C35,Verdeelsleutels_percentage!$C:$C,0),MATCH(INDEX(Overzicht!$B$1:$F$35,MATCH(max_demand!S$1,Overzicht!$B:$B,0),5),Verdeelsleutels_percentage!$1:$1,0)))</f>
        <v>7.8347526290545918E-4</v>
      </c>
      <c r="T35">
        <f>PRODUCT(INDEX(Overzicht!$B$1:$D$35,MATCH(max_demand!T$1,Overzicht!$B$1:$B$35,0),3),INDEX(Verdeelsleutels_percentage!$A:$AB,MATCH(max_demand!$C35,Verdeelsleutels_percentage!$C:$C,0),MATCH(INDEX(Overzicht!$B$1:$F$35,MATCH(max_demand!T$1,Overzicht!$B:$B,0),5),Verdeelsleutels_percentage!$1:$1,0)))</f>
        <v>1.1306663407815328E-3</v>
      </c>
      <c r="U35">
        <f>PRODUCT(INDEX(Overzicht!$B$1:$D$35,MATCH(max_demand!U$1,Overzicht!$B$1:$B$35,0),3),INDEX(Verdeelsleutels_percentage!$A:$AB,MATCH(max_demand!$C35,Verdeelsleutels_percentage!$C:$C,0),MATCH(INDEX(Overzicht!$B$1:$F$35,MATCH(max_demand!U$1,Overzicht!$B:$B,0),5),Verdeelsleutels_percentage!$1:$1,0)))</f>
        <v>4.1996178371885512E-3</v>
      </c>
      <c r="V35">
        <f>PRODUCT(INDEX(Overzicht!$B$1:$D$35,MATCH(max_demand!V$1,Overzicht!$B$1:$B$35,0),3),INDEX(Verdeelsleutels_percentage!$A:$AB,MATCH(max_demand!$C35,Verdeelsleutels_percentage!$C:$C,0),MATCH(INDEX(Overzicht!$B$1:$F$35,MATCH(max_demand!V$1,Overzicht!$B:$B,0),5),Verdeelsleutels_percentage!$1:$1,0)))</f>
        <v>4.8882191424765519E-4</v>
      </c>
      <c r="W35">
        <f>PRODUCT(INDEX(Overzicht!$B$1:$D$35,MATCH(max_demand!W$1,Overzicht!$B$1:$B$35,0),3),INDEX(Verdeelsleutels_percentage!$A:$AB,MATCH(max_demand!$C35,Verdeelsleutels_percentage!$C:$C,0),MATCH(INDEX(Overzicht!$B$1:$F$35,MATCH(max_demand!W$1,Overzicht!$B:$B,0),5),Verdeelsleutels_percentage!$1:$1,0)))</f>
        <v>2.5503752047703748E-3</v>
      </c>
      <c r="X35">
        <f>PRODUCT(INDEX(Overzicht!$B$1:$D$35,MATCH(max_demand!X$1,Overzicht!$B$1:$B$35,0),3),INDEX(Verdeelsleutels_percentage!$A:$AB,MATCH(max_demand!$C35,Verdeelsleutels_percentage!$C:$C,0),MATCH(INDEX(Overzicht!$B$1:$F$35,MATCH(max_demand!X$1,Overzicht!$B:$B,0),5),Verdeelsleutels_percentage!$1:$1,0)))</f>
        <v>1.80971078618103E-3</v>
      </c>
      <c r="Y35">
        <f>PRODUCT(INDEX(Overzicht!$B$1:$D$35,MATCH(max_demand!Y$1,Overzicht!$B$1:$B$35,0),3),INDEX(Verdeelsleutels_percentage!$A:$AB,MATCH(max_demand!$C35,Verdeelsleutels_percentage!$C:$C,0),MATCH(INDEX(Overzicht!$B$1:$F$35,MATCH(max_demand!Y$1,Overzicht!$B:$B,0),5),Verdeelsleutels_percentage!$1:$1,0)))</f>
        <v>7.5509196594221653E-7</v>
      </c>
      <c r="Z35">
        <f>PRODUCT(INDEX(Overzicht!$B$1:$D$35,MATCH(max_demand!Z$1,Overzicht!$B$1:$B$35,0),3),INDEX(Verdeelsleutels_percentage!$A:$AB,MATCH(max_demand!$C35,Verdeelsleutels_percentage!$C:$C,0),MATCH(INDEX(Overzicht!$B$1:$F$35,MATCH(max_demand!Z$1,Overzicht!$B:$B,0),5),Verdeelsleutels_percentage!$1:$1,0)))</f>
        <v>3.3559642930765184E-4</v>
      </c>
      <c r="AA35">
        <f>PRODUCT(INDEX(Overzicht!$B$1:$D$35,MATCH(max_demand!AA$1,Overzicht!$B$1:$B$35,0),3),INDEX(Verdeelsleutels_percentage!$A:$AB,MATCH(max_demand!$C35,Verdeelsleutels_percentage!$C:$C,0),MATCH(INDEX(Overzicht!$B$1:$F$35,MATCH(max_demand!AA$1,Overzicht!$B:$B,0),5),Verdeelsleutels_percentage!$1:$1,0)))</f>
        <v>3.4972680527850031E-4</v>
      </c>
      <c r="AB35">
        <f>PRODUCT(INDEX(Overzicht!$B$1:$D$35,MATCH(max_demand!AB$1,Overzicht!$B$1:$B$35,0),3),INDEX(Verdeelsleutels_percentage!$A:$AB,MATCH(max_demand!$C35,Verdeelsleutels_percentage!$C:$C,0),MATCH(INDEX(Overzicht!$B$1:$F$35,MATCH(max_demand!AB$1,Overzicht!$B:$B,0),5),Verdeelsleutels_percentage!$1:$1,0)))</f>
        <v>2.4640314952025857E-3</v>
      </c>
      <c r="AC35">
        <f>PRODUCT(INDEX(Overzicht!$B$1:$D$35,MATCH(max_demand!AC$1,Overzicht!$B$1:$B$35,0),3),INDEX(Verdeelsleutels_percentage!$A:$AB,MATCH(max_demand!$C35,Verdeelsleutels_percentage!$C:$C,0),MATCH(INDEX(Overzicht!$B$1:$F$35,MATCH(max_demand!AC$1,Overzicht!$B:$B,0),5),Verdeelsleutels_percentage!$1:$1,0)))</f>
        <v>2.7336541546383961E-3</v>
      </c>
      <c r="AD35">
        <f>PRODUCT(INDEX(Overzicht!$B$1:$D$35,MATCH(max_demand!AD$1,Overzicht!$B$1:$B$35,0),3),INDEX(Verdeelsleutels_percentage!$A:$AB,MATCH(max_demand!$C35,Verdeelsleutels_percentage!$C:$C,0),MATCH(INDEX(Overzicht!$B$1:$F$35,MATCH(max_demand!AD$1,Overzicht!$B:$B,0),5),Verdeelsleutels_percentage!$1:$1,0)))</f>
        <v>6.3174346431013628E-4</v>
      </c>
      <c r="AE35">
        <f>PRODUCT(INDEX(Overzicht!$B$1:$D$35,MATCH(max_demand!AE$1,Overzicht!$B$1:$B$35,0),3),INDEX(Verdeelsleutels_percentage!$A:$AB,MATCH(max_demand!$C35,Verdeelsleutels_percentage!$C:$C,0),MATCH(INDEX(Overzicht!$B$1:$F$35,MATCH(max_demand!AE$1,Overzicht!$B:$B,0),5),Verdeelsleutels_percentage!$1:$1,0)))</f>
        <v>6.5489395687283708E-2</v>
      </c>
      <c r="AF35">
        <f>PRODUCT(INDEX(Overzicht!$B$1:$D$35,MATCH(max_demand!AF$1,Overzicht!$B$1:$B$35,0),3),INDEX(Verdeelsleutels_percentage!$A:$AB,MATCH(max_demand!$C35,Verdeelsleutels_percentage!$C:$C,0),MATCH(INDEX(Overzicht!$B$1:$F$35,MATCH(max_demand!AF$1,Overzicht!$B:$B,0),5),Verdeelsleutels_percentage!$1:$1,0)))</f>
        <v>1.3247227472670466E-3</v>
      </c>
      <c r="AG35">
        <f>PRODUCT(INDEX(Overzicht!$B$1:$D$35,MATCH(max_demand!AG$1,Overzicht!$B$1:$B$35,0),3),INDEX(Verdeelsleutels_percentage!$A:$AB,MATCH(max_demand!$C35,Verdeelsleutels_percentage!$C:$C,0),MATCH(INDEX(Overzicht!$B$1:$F$35,MATCH(max_demand!AG$1,Overzicht!$B:$B,0),5),Verdeelsleutels_percentage!$1:$1,0)))</f>
        <v>2.5503752047703748E-3</v>
      </c>
      <c r="AH35">
        <f>PRODUCT(INDEX(Overzicht!$B$1:$D$35,MATCH(max_demand!AH$1,Overzicht!$B$1:$B$35,0),3),INDEX(Verdeelsleutels_percentage!$A:$AB,MATCH(max_demand!$C35,Verdeelsleutels_percentage!$C:$C,0),MATCH(INDEX(Overzicht!$B$1:$F$35,MATCH(max_demand!AH$1,Overzicht!$B:$B,0),5),Verdeelsleutels_percentage!$1:$1,0)))</f>
        <v>3.0910197436231088E-3</v>
      </c>
      <c r="AI35">
        <f>PRODUCT(INDEX(Overzicht!$B$1:$D$35,MATCH(max_demand!AI$1,Overzicht!$B$1:$B$35,0),3),INDEX(Verdeelsleutels_percentage!$A:$AB,MATCH(max_demand!$C35,Verdeelsleutels_percentage!$C:$C,0),MATCH(INDEX(Overzicht!$B$1:$F$35,MATCH(max_demand!AI$1,Overzicht!$B:$B,0),5),Verdeelsleutels_percentage!$1:$1,0)))</f>
        <v>1.0597781978136374E-3</v>
      </c>
      <c r="AJ35">
        <f>PRODUCT(INDEX(Overzicht!$B$1:$D$35,MATCH(max_demand!AJ$1,Overzicht!$B$1:$B$35,0),3),INDEX(Verdeelsleutels_percentage!$A:$AB,MATCH(max_demand!$C35,Verdeelsleutels_percentage!$C:$C,0),MATCH(INDEX(Overzicht!$B$1:$F$35,MATCH(max_demand!AJ$1,Overzicht!$B:$B,0),5),Verdeelsleutels_percentage!$1:$1,0)))</f>
        <v>0</v>
      </c>
      <c r="AK35">
        <f>PRODUCT(INDEX(Overzicht!$B$1:$D$35,MATCH(max_demand!AK$1,Overzicht!$B$1:$B$35,0),3),INDEX(Verdeelsleutels_percentage!$A:$AB,MATCH(max_demand!$C35,Verdeelsleutels_percentage!$C:$C,0),MATCH(INDEX(Overzicht!$B$1:$F$35,MATCH(max_demand!AK$1,Overzicht!$B:$B,0),5),Verdeelsleutels_percentage!$1:$1,0)))</f>
        <v>1.547227624227361E-4</v>
      </c>
      <c r="AL35">
        <f>PRODUCT(INDEX(Overzicht!$B$1:$D$35,MATCH(max_demand!AL$1,Overzicht!$B$1:$B$35,0),3),INDEX(Verdeelsleutels_percentage!$A:$AB,MATCH(max_demand!$C35,Verdeelsleutels_percentage!$C:$C,0),MATCH(INDEX(Overzicht!$B$1:$F$35,MATCH(max_demand!AL$1,Overzicht!$B:$B,0),5),Verdeelsleutels_percentage!$1:$1,0)))</f>
        <v>4.2506253412839584E-4</v>
      </c>
      <c r="AM35">
        <f>PRODUCT(INDEX(Overzicht!$B$1:$D$35,MATCH(max_demand!AM$1,Overzicht!$B$1:$B$35,0),3),INDEX(Verdeelsleutels_percentage!$A:$AB,MATCH(max_demand!$C35,Verdeelsleutels_percentage!$C:$C,0),MATCH(INDEX(Overzicht!$B$1:$F$35,MATCH(max_demand!AM$1,Overzicht!$B:$B,0),5),Verdeelsleutels_percentage!$1:$1,0)))</f>
        <v>8.5012506825679168E-4</v>
      </c>
      <c r="AN35">
        <f>PRODUCT(INDEX(Overzicht!$B$1:$D$35,MATCH(max_demand!AN$1,Overzicht!$B$1:$B$35,0),3),INDEX(Verdeelsleutels_percentage!$A:$AB,MATCH(max_demand!$C35,Verdeelsleutels_percentage!$C:$C,0),MATCH(INDEX(Overzicht!$B$1:$F$35,MATCH(max_demand!AN$1,Overzicht!$B:$B,0),5),Verdeelsleutels_percentage!$1:$1,0)))</f>
        <v>4.2506253412839584E-4</v>
      </c>
      <c r="AO35">
        <f>PRODUCT(INDEX(Overzicht!$B$1:$D$35,MATCH(max_demand!AO$1,Overzicht!$B$1:$B$35,0),3),INDEX(Verdeelsleutels_percentage!$A:$AB,MATCH(max_demand!$C35,Verdeelsleutels_percentage!$C:$C,0),MATCH(INDEX(Overzicht!$B$1:$F$35,MATCH(max_demand!AO$1,Overzicht!$B:$B,0),5),Verdeelsleutels_percentage!$1:$1,0)))</f>
        <v>1.4877188694493854E-3</v>
      </c>
    </row>
    <row r="36" spans="2:41">
      <c r="B36" t="str">
        <f>INDEX('ETLocal datasets'!B:C,MATCH(C36,'ETLocal datasets'!C:C,0),1)</f>
        <v>GM0072</v>
      </c>
      <c r="C36" t="str">
        <f>'ETLocal datasets'!C19</f>
        <v>Harlingen</v>
      </c>
      <c r="D36">
        <f t="shared" si="4"/>
        <v>7.5143256405590012E-2</v>
      </c>
      <c r="E36">
        <f t="shared" si="5"/>
        <v>4.7885000416000786E-2</v>
      </c>
      <c r="F36">
        <f t="shared" si="6"/>
        <v>9.5739752020623809E-3</v>
      </c>
      <c r="G36">
        <f t="shared" si="7"/>
        <v>1.9495950725612297E-2</v>
      </c>
      <c r="H36">
        <f>PRODUCT(INDEX(Overzicht!$B$1:$D$35,MATCH(max_demand!H$1,Overzicht!$B$1:$B$35,0),3),INDEX(Verdeelsleutels_percentage!$A:$AB,MATCH(max_demand!$C36,Verdeelsleutels_percentage!$C:$C,0),MATCH(INDEX(Overzicht!$B$1:$F$35,MATCH(max_demand!H$1,Overzicht!$B:$B,0),5),Verdeelsleutels_percentage!$1:$1,0)))</f>
        <v>9.5739752020623809E-3</v>
      </c>
      <c r="I36">
        <f>PRODUCT(INDEX(Overzicht!$B$1:$D$35,MATCH(max_demand!I$1,Overzicht!$B$1:$B$35,0),3),INDEX(Verdeelsleutels_percentage!$A:$AB,MATCH(max_demand!$C36,Verdeelsleutels_percentage!$C:$C,0),MATCH(INDEX(Overzicht!$B$1:$F$35,MATCH(max_demand!I$1,Overzicht!$B:$B,0),5),Verdeelsleutels_percentage!$1:$1,0)))</f>
        <v>5.0666900896827443E-3</v>
      </c>
      <c r="J36">
        <f>PRODUCT(INDEX(Overzicht!$B$1:$D$35,MATCH(max_demand!J$1,Overzicht!$B$1:$B$35,0),3),INDEX(Verdeelsleutels_percentage!$A:$AB,MATCH(max_demand!$C36,Verdeelsleutels_percentage!$C:$C,0),MATCH(INDEX(Overzicht!$B$1:$F$35,MATCH(max_demand!J$1,Overzicht!$B:$B,0),5),Verdeelsleutels_percentage!$1:$1,0)))</f>
        <v>3.2095612105961504E-3</v>
      </c>
      <c r="K36">
        <f>PRODUCT(INDEX(Overzicht!$B$1:$D$35,MATCH(max_demand!K$1,Overzicht!$B$1:$B$35,0),3),INDEX(Verdeelsleutels_percentage!$A:$AB,MATCH(max_demand!$C36,Verdeelsleutels_percentage!$C:$C,0),MATCH(INDEX(Overzicht!$B$1:$F$35,MATCH(max_demand!K$1,Overzicht!$B:$B,0),5),Verdeelsleutels_percentage!$1:$1,0)))</f>
        <v>1.0546510294370389E-3</v>
      </c>
      <c r="L36">
        <f>PRODUCT(INDEX(Overzicht!$B$1:$D$35,MATCH(max_demand!L$1,Overzicht!$B$1:$B$35,0),3),INDEX(Verdeelsleutels_percentage!$A:$AB,MATCH(max_demand!$C36,Verdeelsleutels_percentage!$C:$C,0),MATCH(INDEX(Overzicht!$B$1:$F$35,MATCH(max_demand!L$1,Overzicht!$B:$B,0),5),Verdeelsleutels_percentage!$1:$1,0)))</f>
        <v>3.0958223851956495E-3</v>
      </c>
      <c r="M36">
        <f>PRODUCT(INDEX(Overzicht!$B$1:$D$35,MATCH(max_demand!M$1,Overzicht!$B$1:$B$35,0),3),INDEX(Verdeelsleutels_percentage!$A:$AB,MATCH(max_demand!$C36,Verdeelsleutels_percentage!$C:$C,0),MATCH(INDEX(Overzicht!$B$1:$F$35,MATCH(max_demand!M$1,Overzicht!$B:$B,0),5),Verdeelsleutels_percentage!$1:$1,0)))</f>
        <v>2.2619675659731778E-2</v>
      </c>
      <c r="N36">
        <f>PRODUCT(INDEX(Overzicht!$B$1:$D$35,MATCH(max_demand!N$1,Overzicht!$B$1:$B$35,0),3),INDEX(Verdeelsleutels_percentage!$A:$AB,MATCH(max_demand!$C36,Verdeelsleutels_percentage!$C:$C,0),MATCH(INDEX(Overzicht!$B$1:$F$35,MATCH(max_demand!N$1,Overzicht!$B:$B,0),5),Verdeelsleutels_percentage!$1:$1,0)))</f>
        <v>2.1668029254325446E-3</v>
      </c>
      <c r="O36">
        <f>PRODUCT(INDEX(Overzicht!$B$1:$D$35,MATCH(max_demand!O$1,Overzicht!$B$1:$B$35,0),3),INDEX(Verdeelsleutels_percentage!$A:$AB,MATCH(max_demand!$C36,Verdeelsleutels_percentage!$C:$C,0),MATCH(INDEX(Overzicht!$B$1:$F$35,MATCH(max_demand!O$1,Overzicht!$B:$B,0),5),Verdeelsleutels_percentage!$1:$1,0)))</f>
        <v>3.4315656825767132E-3</v>
      </c>
      <c r="P36">
        <f>PRODUCT(INDEX(Overzicht!$B$1:$D$35,MATCH(max_demand!P$1,Overzicht!$B$1:$B$35,0),3),INDEX(Verdeelsleutels_percentage!$A:$AB,MATCH(max_demand!$C36,Verdeelsleutels_percentage!$C:$C,0),MATCH(INDEX(Overzicht!$B$1:$F$35,MATCH(max_demand!P$1,Overzicht!$B:$B,0),5),Verdeelsleutels_percentage!$1:$1,0)))</f>
        <v>6.167563315239568E-3</v>
      </c>
      <c r="Q36">
        <f>PRODUCT(INDEX(Overzicht!$B$1:$D$35,MATCH(max_demand!Q$1,Overzicht!$B$1:$B$35,0),3),INDEX(Verdeelsleutels_percentage!$A:$AB,MATCH(max_demand!$C36,Verdeelsleutels_percentage!$C:$C,0),MATCH(INDEX(Overzicht!$B$1:$F$35,MATCH(max_demand!Q$1,Overzicht!$B:$B,0),5),Verdeelsleutels_percentage!$1:$1,0)))</f>
        <v>7.9327223102802578E-3</v>
      </c>
      <c r="R36">
        <f>PRODUCT(INDEX(Overzicht!$B$1:$D$35,MATCH(max_demand!R$1,Overzicht!$B$1:$B$35,0),3),INDEX(Verdeelsleutels_percentage!$A:$AB,MATCH(max_demand!$C36,Verdeelsleutels_percentage!$C:$C,0),MATCH(INDEX(Overzicht!$B$1:$F$35,MATCH(max_demand!R$1,Overzicht!$B:$B,0),5),Verdeelsleutels_percentage!$1:$1,0)))</f>
        <v>1.6412528917821225E-3</v>
      </c>
      <c r="S36">
        <f>PRODUCT(INDEX(Overzicht!$B$1:$D$35,MATCH(max_demand!S$1,Overzicht!$B$1:$B$35,0),3),INDEX(Verdeelsleutels_percentage!$A:$AB,MATCH(max_demand!$C36,Verdeelsleutels_percentage!$C:$C,0),MATCH(INDEX(Overzicht!$B$1:$F$35,MATCH(max_demand!S$1,Overzicht!$B:$B,0),5),Verdeelsleutels_percentage!$1:$1,0)))</f>
        <v>3.3612859223697863E-3</v>
      </c>
      <c r="T36">
        <f>PRODUCT(INDEX(Overzicht!$B$1:$D$35,MATCH(max_demand!T$1,Overzicht!$B$1:$B$35,0),3),INDEX(Verdeelsleutels_percentage!$A:$AB,MATCH(max_demand!$C36,Verdeelsleutels_percentage!$C:$C,0),MATCH(INDEX(Overzicht!$B$1:$F$35,MATCH(max_demand!T$1,Overzicht!$B:$B,0),5),Verdeelsleutels_percentage!$1:$1,0)))</f>
        <v>4.8508141023782718E-3</v>
      </c>
      <c r="U36">
        <f>PRODUCT(INDEX(Overzicht!$B$1:$D$35,MATCH(max_demand!U$1,Overzicht!$B$1:$B$35,0),3),INDEX(Verdeelsleutels_percentage!$A:$AB,MATCH(max_demand!$C36,Verdeelsleutels_percentage!$C:$C,0),MATCH(INDEX(Overzicht!$B$1:$F$35,MATCH(max_demand!U$1,Overzicht!$B:$B,0),5),Verdeelsleutels_percentage!$1:$1,0)))</f>
        <v>1.80173095231193E-2</v>
      </c>
      <c r="V36">
        <f>PRODUCT(INDEX(Overzicht!$B$1:$D$35,MATCH(max_demand!V$1,Overzicht!$B$1:$B$35,0),3),INDEX(Verdeelsleutels_percentage!$A:$AB,MATCH(max_demand!$C36,Verdeelsleutels_percentage!$C:$C,0),MATCH(INDEX(Overzicht!$B$1:$F$35,MATCH(max_demand!V$1,Overzicht!$B:$B,0),5),Verdeelsleutels_percentage!$1:$1,0)))</f>
        <v>2.097156472832712E-3</v>
      </c>
      <c r="W36">
        <f>PRODUCT(INDEX(Overzicht!$B$1:$D$35,MATCH(max_demand!W$1,Overzicht!$B$1:$B$35,0),3),INDEX(Verdeelsleutels_percentage!$A:$AB,MATCH(max_demand!$C36,Verdeelsleutels_percentage!$C:$C,0),MATCH(INDEX(Overzicht!$B$1:$F$35,MATCH(max_demand!W$1,Overzicht!$B:$B,0),5),Verdeelsleutels_percentage!$1:$1,0)))</f>
        <v>1.094168594521415E-2</v>
      </c>
      <c r="X36">
        <f>PRODUCT(INDEX(Overzicht!$B$1:$D$35,MATCH(max_demand!X$1,Overzicht!$B$1:$B$35,0),3),INDEX(Verdeelsleutels_percentage!$A:$AB,MATCH(max_demand!$C36,Verdeelsleutels_percentage!$C:$C,0),MATCH(INDEX(Overzicht!$B$1:$F$35,MATCH(max_demand!X$1,Overzicht!$B:$B,0),5),Verdeelsleutels_percentage!$1:$1,0)))</f>
        <v>1.3127435754681045E-4</v>
      </c>
      <c r="Y36">
        <f>PRODUCT(INDEX(Overzicht!$B$1:$D$35,MATCH(max_demand!Y$1,Overzicht!$B$1:$B$35,0),3),INDEX(Verdeelsleutels_percentage!$A:$AB,MATCH(max_demand!$C36,Verdeelsleutels_percentage!$C:$C,0),MATCH(INDEX(Overzicht!$B$1:$F$35,MATCH(max_demand!Y$1,Overzicht!$B:$B,0),5),Verdeelsleutels_percentage!$1:$1,0)))</f>
        <v>6.4077677717425565E-7</v>
      </c>
      <c r="Z36">
        <f>PRODUCT(INDEX(Overzicht!$B$1:$D$35,MATCH(max_demand!Z$1,Overzicht!$B$1:$B$35,0),3),INDEX(Verdeelsleutels_percentage!$A:$AB,MATCH(max_demand!$C36,Verdeelsleutels_percentage!$C:$C,0),MATCH(INDEX(Overzicht!$B$1:$F$35,MATCH(max_demand!Z$1,Overzicht!$B:$B,0),5),Verdeelsleutels_percentage!$1:$1,0)))</f>
        <v>2.8478967874411362E-4</v>
      </c>
      <c r="AA36">
        <f>PRODUCT(INDEX(Overzicht!$B$1:$D$35,MATCH(max_demand!AA$1,Overzicht!$B$1:$B$35,0),3),INDEX(Verdeelsleutels_percentage!$A:$AB,MATCH(max_demand!$C36,Verdeelsleutels_percentage!$C:$C,0),MATCH(INDEX(Overzicht!$B$1:$F$35,MATCH(max_demand!AA$1,Overzicht!$B:$B,0),5),Verdeelsleutels_percentage!$1:$1,0)))</f>
        <v>2.9678082311228684E-4</v>
      </c>
      <c r="AB36">
        <f>PRODUCT(INDEX(Overzicht!$B$1:$D$35,MATCH(max_demand!AB$1,Overzicht!$B$1:$B$35,0),3),INDEX(Verdeelsleutels_percentage!$A:$AB,MATCH(max_demand!$C36,Verdeelsleutels_percentage!$C:$C,0),MATCH(INDEX(Overzicht!$B$1:$F$35,MATCH(max_demand!AB$1,Overzicht!$B:$B,0),5),Verdeelsleutels_percentage!$1:$1,0)))</f>
        <v>3.4642918526482736E-3</v>
      </c>
      <c r="AC36">
        <f>PRODUCT(INDEX(Overzicht!$B$1:$D$35,MATCH(max_demand!AC$1,Overzicht!$B$1:$B$35,0),3),INDEX(Verdeelsleutels_percentage!$A:$AB,MATCH(max_demand!$C36,Verdeelsleutels_percentage!$C:$C,0),MATCH(INDEX(Overzicht!$B$1:$F$35,MATCH(max_demand!AC$1,Overzicht!$B:$B,0),5),Verdeelsleutels_percentage!$1:$1,0)))</f>
        <v>1.5811050017187685E-3</v>
      </c>
      <c r="AD36">
        <f>PRODUCT(INDEX(Overzicht!$B$1:$D$35,MATCH(max_demand!AD$1,Overzicht!$B$1:$B$35,0),3),INDEX(Verdeelsleutels_percentage!$A:$AB,MATCH(max_demand!$C36,Verdeelsleutels_percentage!$C:$C,0),MATCH(INDEX(Overzicht!$B$1:$F$35,MATCH(max_demand!AD$1,Overzicht!$B:$B,0),5),Verdeelsleutels_percentage!$1:$1,0)))</f>
        <v>4.9182052495923412E-7</v>
      </c>
      <c r="AE36">
        <f>PRODUCT(INDEX(Overzicht!$B$1:$D$35,MATCH(max_demand!AE$1,Overzicht!$B$1:$B$35,0),3),INDEX(Verdeelsleutels_percentage!$A:$AB,MATCH(max_demand!$C36,Verdeelsleutels_percentage!$C:$C,0),MATCH(INDEX(Overzicht!$B$1:$F$35,MATCH(max_demand!AE$1,Overzicht!$B:$B,0),5),Verdeelsleutels_percentage!$1:$1,0)))</f>
        <v>1.1181116336853316E-2</v>
      </c>
      <c r="AF36">
        <f>PRODUCT(INDEX(Overzicht!$B$1:$D$35,MATCH(max_demand!AF$1,Overzicht!$B$1:$B$35,0),3),INDEX(Verdeelsleutels_percentage!$A:$AB,MATCH(max_demand!$C36,Verdeelsleutels_percentage!$C:$C,0),MATCH(INDEX(Overzicht!$B$1:$F$35,MATCH(max_demand!AF$1,Overzicht!$B:$B,0),5),Verdeelsleutels_percentage!$1:$1,0)))</f>
        <v>1.1241697845162379E-3</v>
      </c>
      <c r="AG36">
        <f>PRODUCT(INDEX(Overzicht!$B$1:$D$35,MATCH(max_demand!AG$1,Overzicht!$B$1:$B$35,0),3),INDEX(Verdeelsleutels_percentage!$A:$AB,MATCH(max_demand!$C36,Verdeelsleutels_percentage!$C:$C,0),MATCH(INDEX(Overzicht!$B$1:$F$35,MATCH(max_demand!AG$1,Overzicht!$B:$B,0),5),Verdeelsleutels_percentage!$1:$1,0)))</f>
        <v>1.094168594521415E-2</v>
      </c>
      <c r="AH36">
        <f>PRODUCT(INDEX(Overzicht!$B$1:$D$35,MATCH(max_demand!AH$1,Overzicht!$B$1:$B$35,0),3),INDEX(Verdeelsleutels_percentage!$A:$AB,MATCH(max_demand!$C36,Verdeelsleutels_percentage!$C:$C,0),MATCH(INDEX(Overzicht!$B$1:$F$35,MATCH(max_demand!AH$1,Overzicht!$B:$B,0),5),Verdeelsleutels_percentage!$1:$1,0)))</f>
        <v>2.6230628305378887E-3</v>
      </c>
      <c r="AI36">
        <f>PRODUCT(INDEX(Overzicht!$B$1:$D$35,MATCH(max_demand!AI$1,Overzicht!$B$1:$B$35,0),3),INDEX(Verdeelsleutels_percentage!$A:$AB,MATCH(max_demand!$C36,Verdeelsleutels_percentage!$C:$C,0),MATCH(INDEX(Overzicht!$B$1:$F$35,MATCH(max_demand!AI$1,Overzicht!$B:$B,0),5),Verdeelsleutels_percentage!$1:$1,0)))</f>
        <v>8.9933582761299042E-4</v>
      </c>
      <c r="AJ36">
        <f>PRODUCT(INDEX(Overzicht!$B$1:$D$35,MATCH(max_demand!AJ$1,Overzicht!$B$1:$B$35,0),3),INDEX(Verdeelsleutels_percentage!$A:$AB,MATCH(max_demand!$C36,Verdeelsleutels_percentage!$C:$C,0),MATCH(INDEX(Overzicht!$B$1:$F$35,MATCH(max_demand!AJ$1,Overzicht!$B:$B,0),5),Verdeelsleutels_percentage!$1:$1,0)))</f>
        <v>0</v>
      </c>
      <c r="AK36">
        <f>PRODUCT(INDEX(Overzicht!$B$1:$D$35,MATCH(max_demand!AK$1,Overzicht!$B$1:$B$35,0),3),INDEX(Verdeelsleutels_percentage!$A:$AB,MATCH(max_demand!$C36,Verdeelsleutels_percentage!$C:$C,0),MATCH(INDEX(Overzicht!$B$1:$F$35,MATCH(max_demand!AK$1,Overzicht!$B:$B,0),5),Verdeelsleutels_percentage!$1:$1,0)))</f>
        <v>6.6379561400965845E-4</v>
      </c>
      <c r="AL36">
        <f>PRODUCT(INDEX(Overzicht!$B$1:$D$35,MATCH(max_demand!AL$1,Overzicht!$B$1:$B$35,0),3),INDEX(Verdeelsleutels_percentage!$A:$AB,MATCH(max_demand!$C36,Verdeelsleutels_percentage!$C:$C,0),MATCH(INDEX(Overzicht!$B$1:$F$35,MATCH(max_demand!AL$1,Overzicht!$B:$B,0),5),Verdeelsleutels_percentage!$1:$1,0)))</f>
        <v>1.8236143242023582E-3</v>
      </c>
      <c r="AM36">
        <f>PRODUCT(INDEX(Overzicht!$B$1:$D$35,MATCH(max_demand!AM$1,Overzicht!$B$1:$B$35,0),3),INDEX(Verdeelsleutels_percentage!$A:$AB,MATCH(max_demand!$C36,Verdeelsleutels_percentage!$C:$C,0),MATCH(INDEX(Overzicht!$B$1:$F$35,MATCH(max_demand!AM$1,Overzicht!$B:$B,0),5),Verdeelsleutels_percentage!$1:$1,0)))</f>
        <v>3.6472286484047164E-3</v>
      </c>
      <c r="AN36">
        <f>PRODUCT(INDEX(Overzicht!$B$1:$D$35,MATCH(max_demand!AN$1,Overzicht!$B$1:$B$35,0),3),INDEX(Verdeelsleutels_percentage!$A:$AB,MATCH(max_demand!$C36,Verdeelsleutels_percentage!$C:$C,0),MATCH(INDEX(Overzicht!$B$1:$F$35,MATCH(max_demand!AN$1,Overzicht!$B:$B,0),5),Verdeelsleutels_percentage!$1:$1,0)))</f>
        <v>1.8236143242023582E-3</v>
      </c>
      <c r="AO36">
        <f>PRODUCT(INDEX(Overzicht!$B$1:$D$35,MATCH(max_demand!AO$1,Overzicht!$B$1:$B$35,0),3),INDEX(Verdeelsleutels_percentage!$A:$AB,MATCH(max_demand!$C36,Verdeelsleutels_percentage!$C:$C,0),MATCH(INDEX(Overzicht!$B$1:$F$35,MATCH(max_demand!AO$1,Overzicht!$B:$B,0),5),Verdeelsleutels_percentage!$1:$1,0)))</f>
        <v>6.3826501347082534E-3</v>
      </c>
    </row>
    <row r="37" spans="2:41">
      <c r="B37" t="str">
        <f>INDEX('ETLocal datasets'!B:C,MATCH(C37,'ETLocal datasets'!C:C,0),1)</f>
        <v>GM0074</v>
      </c>
      <c r="C37" t="str">
        <f>'ETLocal datasets'!C20</f>
        <v>Heerenveen</v>
      </c>
      <c r="D37">
        <f t="shared" si="4"/>
        <v>0.50200930624471574</v>
      </c>
      <c r="E37">
        <f t="shared" si="5"/>
        <v>0.23204633994292131</v>
      </c>
      <c r="F37">
        <f t="shared" si="6"/>
        <v>3.0534285552103635E-2</v>
      </c>
      <c r="G37">
        <f t="shared" si="7"/>
        <v>6.2178448763618305E-2</v>
      </c>
      <c r="H37">
        <f>PRODUCT(INDEX(Overzicht!$B$1:$D$35,MATCH(max_demand!H$1,Overzicht!$B$1:$B$35,0),3),INDEX(Verdeelsleutels_percentage!$A:$AB,MATCH(max_demand!$C37,Verdeelsleutels_percentage!$C:$C,0),MATCH(INDEX(Overzicht!$B$1:$F$35,MATCH(max_demand!H$1,Overzicht!$B:$B,0),5),Verdeelsleutels_percentage!$1:$1,0)))</f>
        <v>3.0534285552103635E-2</v>
      </c>
      <c r="I37">
        <f>PRODUCT(INDEX(Overzicht!$B$1:$D$35,MATCH(max_demand!I$1,Overzicht!$B$1:$B$35,0),3),INDEX(Verdeelsleutels_percentage!$A:$AB,MATCH(max_demand!$C37,Verdeelsleutels_percentage!$C:$C,0),MATCH(INDEX(Overzicht!$B$1:$F$35,MATCH(max_demand!I$1,Overzicht!$B:$B,0),5),Verdeelsleutels_percentage!$1:$1,0)))</f>
        <v>1.8596621190593295E-2</v>
      </c>
      <c r="J37">
        <f>PRODUCT(INDEX(Overzicht!$B$1:$D$35,MATCH(max_demand!J$1,Overzicht!$B$1:$B$35,0),3),INDEX(Verdeelsleutels_percentage!$A:$AB,MATCH(max_demand!$C37,Verdeelsleutels_percentage!$C:$C,0),MATCH(INDEX(Overzicht!$B$1:$F$35,MATCH(max_demand!J$1,Overzicht!$B:$B,0),5),Verdeelsleutels_percentage!$1:$1,0)))</f>
        <v>1.0236255727943315E-2</v>
      </c>
      <c r="K37">
        <f>PRODUCT(INDEX(Overzicht!$B$1:$D$35,MATCH(max_demand!K$1,Overzicht!$B$1:$B$35,0),3),INDEX(Verdeelsleutels_percentage!$A:$AB,MATCH(max_demand!$C37,Verdeelsleutels_percentage!$C:$C,0),MATCH(INDEX(Overzicht!$B$1:$F$35,MATCH(max_demand!K$1,Overzicht!$B:$B,0),5),Verdeelsleutels_percentage!$1:$1,0)))</f>
        <v>3.8709582262881118E-3</v>
      </c>
      <c r="L37">
        <f>PRODUCT(INDEX(Overzicht!$B$1:$D$35,MATCH(max_demand!L$1,Overzicht!$B$1:$B$35,0),3),INDEX(Verdeelsleutels_percentage!$A:$AB,MATCH(max_demand!$C37,Verdeelsleutels_percentage!$C:$C,0),MATCH(INDEX(Overzicht!$B$1:$F$35,MATCH(max_demand!L$1,Overzicht!$B:$B,0),5),Verdeelsleutels_percentage!$1:$1,0)))</f>
        <v>9.8735084155843235E-3</v>
      </c>
      <c r="M37">
        <f>PRODUCT(INDEX(Overzicht!$B$1:$D$35,MATCH(max_demand!M$1,Overzicht!$B$1:$B$35,0),3),INDEX(Verdeelsleutels_percentage!$A:$AB,MATCH(max_demand!$C37,Verdeelsleutels_percentage!$C:$C,0),MATCH(INDEX(Overzicht!$B$1:$F$35,MATCH(max_demand!M$1,Overzicht!$B:$B,0),5),Verdeelsleutels_percentage!$1:$1,0)))</f>
        <v>0.23758026137515206</v>
      </c>
      <c r="N37">
        <f>PRODUCT(INDEX(Overzicht!$B$1:$D$35,MATCH(max_demand!N$1,Overzicht!$B$1:$B$35,0),3),INDEX(Verdeelsleutels_percentage!$A:$AB,MATCH(max_demand!$C37,Verdeelsleutels_percentage!$C:$C,0),MATCH(INDEX(Overzicht!$B$1:$F$35,MATCH(max_demand!N$1,Overzicht!$B:$B,0),5),Verdeelsleutels_percentage!$1:$1,0)))</f>
        <v>6.9071948816381026E-2</v>
      </c>
      <c r="O37">
        <f>PRODUCT(INDEX(Overzicht!$B$1:$D$35,MATCH(max_demand!O$1,Overzicht!$B$1:$B$35,0),3),INDEX(Verdeelsleutels_percentage!$A:$AB,MATCH(max_demand!$C37,Verdeelsleutels_percentage!$C:$C,0),MATCH(INDEX(Overzicht!$B$1:$F$35,MATCH(max_demand!O$1,Overzicht!$B:$B,0),5),Verdeelsleutels_percentage!$1:$1,0)))</f>
        <v>3.3825344492752912E-4</v>
      </c>
      <c r="P37">
        <f>PRODUCT(INDEX(Overzicht!$B$1:$D$35,MATCH(max_demand!P$1,Overzicht!$B$1:$B$35,0),3),INDEX(Verdeelsleutels_percentage!$A:$AB,MATCH(max_demand!$C37,Verdeelsleutels_percentage!$C:$C,0),MATCH(INDEX(Overzicht!$B$1:$F$35,MATCH(max_demand!P$1,Overzicht!$B:$B,0),5),Verdeelsleutels_percentage!$1:$1,0)))</f>
        <v>1.6118528758448723E-3</v>
      </c>
      <c r="Q37">
        <f>PRODUCT(INDEX(Overzicht!$B$1:$D$35,MATCH(max_demand!Q$1,Overzicht!$B$1:$B$35,0),3),INDEX(Verdeelsleutels_percentage!$A:$AB,MATCH(max_demand!$C37,Verdeelsleutels_percentage!$C:$C,0),MATCH(INDEX(Overzicht!$B$1:$F$35,MATCH(max_demand!Q$1,Overzicht!$B:$B,0),5),Verdeelsleutels_percentage!$1:$1,0)))</f>
        <v>2.529983660031444E-2</v>
      </c>
      <c r="R37">
        <f>PRODUCT(INDEX(Overzicht!$B$1:$D$35,MATCH(max_demand!R$1,Overzicht!$B$1:$B$35,0),3),INDEX(Verdeelsleutels_percentage!$A:$AB,MATCH(max_demand!$C37,Verdeelsleutels_percentage!$C:$C,0),MATCH(INDEX(Overzicht!$B$1:$F$35,MATCH(max_demand!R$1,Overzicht!$B:$B,0),5),Verdeelsleutels_percentage!$1:$1,0)))</f>
        <v>5.2344489517891953E-3</v>
      </c>
      <c r="S37">
        <f>PRODUCT(INDEX(Overzicht!$B$1:$D$35,MATCH(max_demand!S$1,Overzicht!$B$1:$B$35,0),3),INDEX(Verdeelsleutels_percentage!$A:$AB,MATCH(max_demand!$C37,Verdeelsleutels_percentage!$C:$C,0),MATCH(INDEX(Overzicht!$B$1:$F$35,MATCH(max_demand!S$1,Overzicht!$B:$B,0),5),Verdeelsleutels_percentage!$1:$1,0)))</f>
        <v>1.0720151453264271E-2</v>
      </c>
      <c r="T37">
        <f>PRODUCT(INDEX(Overzicht!$B$1:$D$35,MATCH(max_demand!T$1,Overzicht!$B$1:$B$35,0),3),INDEX(Verdeelsleutels_percentage!$A:$AB,MATCH(max_demand!$C37,Verdeelsleutels_percentage!$C:$C,0),MATCH(INDEX(Overzicht!$B$1:$F$35,MATCH(max_demand!T$1,Overzicht!$B:$B,0),5),Verdeelsleutels_percentage!$1:$1,0)))</f>
        <v>1.5470704679732508E-2</v>
      </c>
      <c r="U37">
        <f>PRODUCT(INDEX(Overzicht!$B$1:$D$35,MATCH(max_demand!U$1,Overzicht!$B$1:$B$35,0),3),INDEX(Verdeelsleutels_percentage!$A:$AB,MATCH(max_demand!$C37,Verdeelsleutels_percentage!$C:$C,0),MATCH(INDEX(Overzicht!$B$1:$F$35,MATCH(max_demand!U$1,Overzicht!$B:$B,0),5),Verdeelsleutels_percentage!$1:$1,0)))</f>
        <v>5.7462617381863611E-2</v>
      </c>
      <c r="V37">
        <f>PRODUCT(INDEX(Overzicht!$B$1:$D$35,MATCH(max_demand!V$1,Overzicht!$B$1:$B$35,0),3),INDEX(Verdeelsleutels_percentage!$A:$AB,MATCH(max_demand!$C37,Verdeelsleutels_percentage!$C:$C,0),MATCH(INDEX(Overzicht!$B$1:$F$35,MATCH(max_demand!V$1,Overzicht!$B:$B,0),5),Verdeelsleutels_percentage!$1:$1,0)))</f>
        <v>6.6884625495084154E-3</v>
      </c>
      <c r="W37">
        <f>PRODUCT(INDEX(Overzicht!$B$1:$D$35,MATCH(max_demand!W$1,Overzicht!$B$1:$B$35,0),3),INDEX(Verdeelsleutels_percentage!$A:$AB,MATCH(max_demand!$C37,Verdeelsleutels_percentage!$C:$C,0),MATCH(INDEX(Overzicht!$B$1:$F$35,MATCH(max_demand!W$1,Overzicht!$B:$B,0),5),Verdeelsleutels_percentage!$1:$1,0)))</f>
        <v>3.4896326345261297E-2</v>
      </c>
      <c r="X37">
        <f>PRODUCT(INDEX(Overzicht!$B$1:$D$35,MATCH(max_demand!X$1,Overzicht!$B$1:$B$35,0),3),INDEX(Verdeelsleutels_percentage!$A:$AB,MATCH(max_demand!$C37,Verdeelsleutels_percentage!$C:$C,0),MATCH(INDEX(Overzicht!$B$1:$F$35,MATCH(max_demand!X$1,Overzicht!$B:$B,0),5),Verdeelsleutels_percentage!$1:$1,0)))</f>
        <v>1.0389427725847569E-2</v>
      </c>
      <c r="Y37">
        <f>PRODUCT(INDEX(Overzicht!$B$1:$D$35,MATCH(max_demand!Y$1,Overzicht!$B$1:$B$35,0),3),INDEX(Verdeelsleutels_percentage!$A:$AB,MATCH(max_demand!$C37,Verdeelsleutels_percentage!$C:$C,0),MATCH(INDEX(Overzicht!$B$1:$F$35,MATCH(max_demand!Y$1,Overzicht!$B:$B,0),5),Verdeelsleutels_percentage!$1:$1,0)))</f>
        <v>5.5827103223737955E-6</v>
      </c>
      <c r="Z37">
        <f>PRODUCT(INDEX(Overzicht!$B$1:$D$35,MATCH(max_demand!Z$1,Overzicht!$B$1:$B$35,0),3),INDEX(Verdeelsleutels_percentage!$A:$AB,MATCH(max_demand!$C37,Verdeelsleutels_percentage!$C:$C,0),MATCH(INDEX(Overzicht!$B$1:$F$35,MATCH(max_demand!Z$1,Overzicht!$B:$B,0),5),Verdeelsleutels_percentage!$1:$1,0)))</f>
        <v>2.4812045877216872E-3</v>
      </c>
      <c r="AA37">
        <f>PRODUCT(INDEX(Overzicht!$B$1:$D$35,MATCH(max_demand!AA$1,Overzicht!$B$1:$B$35,0),3),INDEX(Verdeelsleutels_percentage!$A:$AB,MATCH(max_demand!$C37,Verdeelsleutels_percentage!$C:$C,0),MATCH(INDEX(Overzicht!$B$1:$F$35,MATCH(max_demand!AA$1,Overzicht!$B:$B,0),5),Verdeelsleutels_percentage!$1:$1,0)))</f>
        <v>2.5856763598362843E-3</v>
      </c>
      <c r="AB37">
        <f>PRODUCT(INDEX(Overzicht!$B$1:$D$35,MATCH(max_demand!AB$1,Overzicht!$B$1:$B$35,0),3),INDEX(Verdeelsleutels_percentage!$A:$AB,MATCH(max_demand!$C37,Verdeelsleutels_percentage!$C:$C,0),MATCH(INDEX(Overzicht!$B$1:$F$35,MATCH(max_demand!AB$1,Overzicht!$B:$B,0),5),Verdeelsleutels_percentage!$1:$1,0)))</f>
        <v>2.0640547648440401E-2</v>
      </c>
      <c r="AC37">
        <f>PRODUCT(INDEX(Overzicht!$B$1:$D$35,MATCH(max_demand!AC$1,Overzicht!$B$1:$B$35,0),3),INDEX(Verdeelsleutels_percentage!$A:$AB,MATCH(max_demand!$C37,Verdeelsleutels_percentage!$C:$C,0),MATCH(INDEX(Overzicht!$B$1:$F$35,MATCH(max_demand!AC$1,Overzicht!$B:$B,0),5),Verdeelsleutels_percentage!$1:$1,0)))</f>
        <v>1.8427187671618626E-2</v>
      </c>
      <c r="AD37">
        <f>PRODUCT(INDEX(Overzicht!$B$1:$D$35,MATCH(max_demand!AD$1,Overzicht!$B$1:$B$35,0),3),INDEX(Verdeelsleutels_percentage!$A:$AB,MATCH(max_demand!$C37,Verdeelsleutels_percentage!$C:$C,0),MATCH(INDEX(Overzicht!$B$1:$F$35,MATCH(max_demand!AD$1,Overzicht!$B:$B,0),5),Verdeelsleutels_percentage!$1:$1,0)))</f>
        <v>2.7541949397717113E-5</v>
      </c>
      <c r="AE37">
        <f>PRODUCT(INDEX(Overzicht!$B$1:$D$35,MATCH(max_demand!AE$1,Overzicht!$B$1:$B$35,0),3),INDEX(Verdeelsleutels_percentage!$A:$AB,MATCH(max_demand!$C37,Verdeelsleutels_percentage!$C:$C,0),MATCH(INDEX(Overzicht!$B$1:$F$35,MATCH(max_demand!AE$1,Overzicht!$B:$B,0),5),Verdeelsleutels_percentage!$1:$1,0)))</f>
        <v>0.11360812849409886</v>
      </c>
      <c r="AF37">
        <f>PRODUCT(INDEX(Overzicht!$B$1:$D$35,MATCH(max_demand!AF$1,Overzicht!$B$1:$B$35,0),3),INDEX(Verdeelsleutels_percentage!$A:$AB,MATCH(max_demand!$C37,Verdeelsleutels_percentage!$C:$C,0),MATCH(INDEX(Overzicht!$B$1:$F$35,MATCH(max_demand!AF$1,Overzicht!$B:$B,0),5),Verdeelsleutels_percentage!$1:$1,0)))</f>
        <v>9.7942286357435016E-3</v>
      </c>
      <c r="AG37">
        <f>PRODUCT(INDEX(Overzicht!$B$1:$D$35,MATCH(max_demand!AG$1,Overzicht!$B$1:$B$35,0),3),INDEX(Verdeelsleutels_percentage!$A:$AB,MATCH(max_demand!$C37,Verdeelsleutels_percentage!$C:$C,0),MATCH(INDEX(Overzicht!$B$1:$F$35,MATCH(max_demand!AG$1,Overzicht!$B:$B,0),5),Verdeelsleutels_percentage!$1:$1,0)))</f>
        <v>3.4896326345261297E-2</v>
      </c>
      <c r="AH37">
        <f>PRODUCT(INDEX(Overzicht!$B$1:$D$35,MATCH(max_demand!AH$1,Overzicht!$B$1:$B$35,0),3),INDEX(Verdeelsleutels_percentage!$A:$AB,MATCH(max_demand!$C37,Verdeelsleutels_percentage!$C:$C,0),MATCH(INDEX(Overzicht!$B$1:$F$35,MATCH(max_demand!AH$1,Overzicht!$B:$B,0),5),Verdeelsleutels_percentage!$1:$1,0)))</f>
        <v>2.285320015006817E-2</v>
      </c>
      <c r="AI37">
        <f>PRODUCT(INDEX(Overzicht!$B$1:$D$35,MATCH(max_demand!AI$1,Overzicht!$B$1:$B$35,0),3),INDEX(Verdeelsleutels_percentage!$A:$AB,MATCH(max_demand!$C37,Verdeelsleutels_percentage!$C:$C,0),MATCH(INDEX(Overzicht!$B$1:$F$35,MATCH(max_demand!AI$1,Overzicht!$B:$B,0),5),Verdeelsleutels_percentage!$1:$1,0)))</f>
        <v>7.8353829085948002E-3</v>
      </c>
      <c r="AJ37">
        <f>PRODUCT(INDEX(Overzicht!$B$1:$D$35,MATCH(max_demand!AJ$1,Overzicht!$B$1:$B$35,0),3),INDEX(Verdeelsleutels_percentage!$A:$AB,MATCH(max_demand!$C37,Verdeelsleutels_percentage!$C:$C,0),MATCH(INDEX(Overzicht!$B$1:$F$35,MATCH(max_demand!AJ$1,Overzicht!$B:$B,0),5),Verdeelsleutels_percentage!$1:$1,0)))</f>
        <v>0</v>
      </c>
      <c r="AK37">
        <f>PRODUCT(INDEX(Overzicht!$B$1:$D$35,MATCH(max_demand!AK$1,Overzicht!$B$1:$B$35,0),3),INDEX(Verdeelsleutels_percentage!$A:$AB,MATCH(max_demand!$C37,Verdeelsleutels_percentage!$C:$C,0),MATCH(INDEX(Overzicht!$B$1:$F$35,MATCH(max_demand!AK$1,Overzicht!$B:$B,0),5),Verdeelsleutels_percentage!$1:$1,0)))</f>
        <v>2.1170437982791857E-3</v>
      </c>
      <c r="AL37">
        <f>PRODUCT(INDEX(Overzicht!$B$1:$D$35,MATCH(max_demand!AL$1,Overzicht!$B$1:$B$35,0),3),INDEX(Verdeelsleutels_percentage!$A:$AB,MATCH(max_demand!$C37,Verdeelsleutels_percentage!$C:$C,0),MATCH(INDEX(Overzicht!$B$1:$F$35,MATCH(max_demand!AL$1,Overzicht!$B:$B,0),5),Verdeelsleutels_percentage!$1:$1,0)))</f>
        <v>5.8160543908768831E-3</v>
      </c>
      <c r="AM37">
        <f>PRODUCT(INDEX(Overzicht!$B$1:$D$35,MATCH(max_demand!AM$1,Overzicht!$B$1:$B$35,0),3),INDEX(Verdeelsleutels_percentage!$A:$AB,MATCH(max_demand!$C37,Verdeelsleutels_percentage!$C:$C,0),MATCH(INDEX(Overzicht!$B$1:$F$35,MATCH(max_demand!AM$1,Overzicht!$B:$B,0),5),Verdeelsleutels_percentage!$1:$1,0)))</f>
        <v>1.1632108781753766E-2</v>
      </c>
      <c r="AN37">
        <f>PRODUCT(INDEX(Overzicht!$B$1:$D$35,MATCH(max_demand!AN$1,Overzicht!$B$1:$B$35,0),3),INDEX(Verdeelsleutels_percentage!$A:$AB,MATCH(max_demand!$C37,Verdeelsleutels_percentage!$C:$C,0),MATCH(INDEX(Overzicht!$B$1:$F$35,MATCH(max_demand!AN$1,Overzicht!$B:$B,0),5),Verdeelsleutels_percentage!$1:$1,0)))</f>
        <v>5.8160543908768831E-3</v>
      </c>
      <c r="AO37">
        <f>PRODUCT(INDEX(Overzicht!$B$1:$D$35,MATCH(max_demand!AO$1,Overzicht!$B$1:$B$35,0),3),INDEX(Verdeelsleutels_percentage!$A:$AB,MATCH(max_demand!$C37,Verdeelsleutels_percentage!$C:$C,0),MATCH(INDEX(Overzicht!$B$1:$F$35,MATCH(max_demand!AO$1,Overzicht!$B:$B,0),5),Verdeelsleutels_percentage!$1:$1,0)))</f>
        <v>2.0356190368069092E-2</v>
      </c>
    </row>
    <row r="38" spans="2:41">
      <c r="B38" t="str">
        <f>INDEX('ETLocal datasets'!B:C,MATCH(C38,'ETLocal datasets'!C:C,0),1)</f>
        <v>GM0079</v>
      </c>
      <c r="C38" t="str">
        <f>'ETLocal datasets'!C21</f>
        <v>Kollumerland en Nieuwkruisland</v>
      </c>
      <c r="D38">
        <f t="shared" si="4"/>
        <v>0.32826150128428072</v>
      </c>
      <c r="E38">
        <f t="shared" si="5"/>
        <v>7.0253110857930026E-2</v>
      </c>
      <c r="F38">
        <f t="shared" si="6"/>
        <v>7.7531093764131266E-3</v>
      </c>
      <c r="G38">
        <f t="shared" si="7"/>
        <v>1.5788033202788331E-2</v>
      </c>
      <c r="H38">
        <f>PRODUCT(INDEX(Overzicht!$B$1:$D$35,MATCH(max_demand!H$1,Overzicht!$B$1:$B$35,0),3),INDEX(Verdeelsleutels_percentage!$A:$AB,MATCH(max_demand!$C38,Verdeelsleutels_percentage!$C:$C,0),MATCH(INDEX(Overzicht!$B$1:$F$35,MATCH(max_demand!H$1,Overzicht!$B:$B,0),5),Verdeelsleutels_percentage!$1:$1,0)))</f>
        <v>7.7531093764131266E-3</v>
      </c>
      <c r="I38">
        <f>PRODUCT(INDEX(Overzicht!$B$1:$D$35,MATCH(max_demand!I$1,Overzicht!$B$1:$B$35,0),3),INDEX(Verdeelsleutels_percentage!$A:$AB,MATCH(max_demand!$C38,Verdeelsleutels_percentage!$C:$C,0),MATCH(INDEX(Overzicht!$B$1:$F$35,MATCH(max_demand!I$1,Overzicht!$B:$B,0),5),Verdeelsleutels_percentage!$1:$1,0)))</f>
        <v>1.5577378252922604E-2</v>
      </c>
      <c r="J38">
        <f>PRODUCT(INDEX(Overzicht!$B$1:$D$35,MATCH(max_demand!J$1,Overzicht!$B$1:$B$35,0),3),INDEX(Verdeelsleutels_percentage!$A:$AB,MATCH(max_demand!$C38,Verdeelsleutels_percentage!$C:$C,0),MATCH(INDEX(Overzicht!$B$1:$F$35,MATCH(max_demand!J$1,Overzicht!$B:$B,0),5),Verdeelsleutels_percentage!$1:$1,0)))</f>
        <v>2.5991376195213527E-3</v>
      </c>
      <c r="K38">
        <f>PRODUCT(INDEX(Overzicht!$B$1:$D$35,MATCH(max_demand!K$1,Overzicht!$B$1:$B$35,0),3),INDEX(Verdeelsleutels_percentage!$A:$AB,MATCH(max_demand!$C38,Verdeelsleutels_percentage!$C:$C,0),MATCH(INDEX(Overzicht!$B$1:$F$35,MATCH(max_demand!K$1,Overzicht!$B:$B,0),5),Verdeelsleutels_percentage!$1:$1,0)))</f>
        <v>3.2424911963391204E-3</v>
      </c>
      <c r="L38">
        <f>PRODUCT(INDEX(Overzicht!$B$1:$D$35,MATCH(max_demand!L$1,Overzicht!$B$1:$B$35,0),3),INDEX(Verdeelsleutels_percentage!$A:$AB,MATCH(max_demand!$C38,Verdeelsleutels_percentage!$C:$C,0),MATCH(INDEX(Overzicht!$B$1:$F$35,MATCH(max_demand!L$1,Overzicht!$B:$B,0),5),Verdeelsleutels_percentage!$1:$1,0)))</f>
        <v>2.507030680129565E-3</v>
      </c>
      <c r="M38">
        <f>PRODUCT(INDEX(Overzicht!$B$1:$D$35,MATCH(max_demand!M$1,Overzicht!$B$1:$B$35,0),3),INDEX(Verdeelsleutels_percentage!$A:$AB,MATCH(max_demand!$C38,Verdeelsleutels_percentage!$C:$C,0),MATCH(INDEX(Overzicht!$B$1:$F$35,MATCH(max_demand!M$1,Overzicht!$B:$B,0),5),Verdeelsleutels_percentage!$1:$1,0)))</f>
        <v>0.10481733748729108</v>
      </c>
      <c r="N38">
        <f>PRODUCT(INDEX(Overzicht!$B$1:$D$35,MATCH(max_demand!N$1,Overzicht!$B$1:$B$35,0),3),INDEX(Verdeelsleutels_percentage!$A:$AB,MATCH(max_demand!$C38,Verdeelsleutels_percentage!$C:$C,0),MATCH(INDEX(Overzicht!$B$1:$F$35,MATCH(max_demand!N$1,Overzicht!$B:$B,0),5),Verdeelsleutels_percentage!$1:$1,0)))</f>
        <v>1.8375678557877421E-2</v>
      </c>
      <c r="O38">
        <f>PRODUCT(INDEX(Overzicht!$B$1:$D$35,MATCH(max_demand!O$1,Overzicht!$B$1:$B$35,0),3),INDEX(Verdeelsleutels_percentage!$A:$AB,MATCH(max_demand!$C38,Verdeelsleutels_percentage!$C:$C,0),MATCH(INDEX(Overzicht!$B$1:$F$35,MATCH(max_demand!O$1,Overzicht!$B:$B,0),5),Verdeelsleutels_percentage!$1:$1,0)))</f>
        <v>7.2245039675553607E-3</v>
      </c>
      <c r="P38">
        <f>PRODUCT(INDEX(Overzicht!$B$1:$D$35,MATCH(max_demand!P$1,Overzicht!$B$1:$B$35,0),3),INDEX(Verdeelsleutels_percentage!$A:$AB,MATCH(max_demand!$C38,Verdeelsleutels_percentage!$C:$C,0),MATCH(INDEX(Overzicht!$B$1:$F$35,MATCH(max_demand!P$1,Overzicht!$B:$B,0),5),Verdeelsleutels_percentage!$1:$1,0)))</f>
        <v>1.8768000565643563E-2</v>
      </c>
      <c r="Q38">
        <f>PRODUCT(INDEX(Overzicht!$B$1:$D$35,MATCH(max_demand!Q$1,Overzicht!$B$1:$B$35,0),3),INDEX(Verdeelsleutels_percentage!$A:$AB,MATCH(max_demand!$C38,Verdeelsleutels_percentage!$C:$C,0),MATCH(INDEX(Overzicht!$B$1:$F$35,MATCH(max_demand!Q$1,Overzicht!$B:$B,0),5),Verdeelsleutels_percentage!$1:$1,0)))</f>
        <v>6.4240049118851617E-3</v>
      </c>
      <c r="R38">
        <f>PRODUCT(INDEX(Overzicht!$B$1:$D$35,MATCH(max_demand!R$1,Overzicht!$B$1:$B$35,0),3),INDEX(Verdeelsleutels_percentage!$A:$AB,MATCH(max_demand!$C38,Verdeelsleutels_percentage!$C:$C,0),MATCH(INDEX(Overzicht!$B$1:$F$35,MATCH(max_demand!R$1,Overzicht!$B:$B,0),5),Verdeelsleutels_percentage!$1:$1,0)))</f>
        <v>1.3291044645279645E-3</v>
      </c>
      <c r="S38">
        <f>PRODUCT(INDEX(Overzicht!$B$1:$D$35,MATCH(max_demand!S$1,Overzicht!$B$1:$B$35,0),3),INDEX(Verdeelsleutels_percentage!$A:$AB,MATCH(max_demand!$C38,Verdeelsleutels_percentage!$C:$C,0),MATCH(INDEX(Overzicht!$B$1:$F$35,MATCH(max_demand!S$1,Overzicht!$B:$B,0),5),Verdeelsleutels_percentage!$1:$1,0)))</f>
        <v>2.7220059433532714E-3</v>
      </c>
      <c r="T38">
        <f>PRODUCT(INDEX(Overzicht!$B$1:$D$35,MATCH(max_demand!T$1,Overzicht!$B$1:$B$35,0),3),INDEX(Verdeelsleutels_percentage!$A:$AB,MATCH(max_demand!$C38,Verdeelsleutels_percentage!$C:$C,0),MATCH(INDEX(Overzicht!$B$1:$F$35,MATCH(max_demand!T$1,Overzicht!$B:$B,0),5),Verdeelsleutels_percentage!$1:$1,0)))</f>
        <v>3.9282420840493172E-3</v>
      </c>
      <c r="U38">
        <f>PRODUCT(INDEX(Overzicht!$B$1:$D$35,MATCH(max_demand!U$1,Overzicht!$B$1:$B$35,0),3),INDEX(Verdeelsleutels_percentage!$A:$AB,MATCH(max_demand!$C38,Verdeelsleutels_percentage!$C:$C,0),MATCH(INDEX(Overzicht!$B$1:$F$35,MATCH(max_demand!U$1,Overzicht!$B:$B,0),5),Verdeelsleutels_percentage!$1:$1,0)))</f>
        <v>1.4590613455040324E-2</v>
      </c>
      <c r="V38">
        <f>PRODUCT(INDEX(Overzicht!$B$1:$D$35,MATCH(max_demand!V$1,Overzicht!$B$1:$B$35,0),3),INDEX(Verdeelsleutels_percentage!$A:$AB,MATCH(max_demand!$C38,Verdeelsleutels_percentage!$C:$C,0),MATCH(INDEX(Overzicht!$B$1:$F$35,MATCH(max_demand!V$1,Overzicht!$B:$B,0),5),Verdeelsleutels_percentage!$1:$1,0)))</f>
        <v>1.6983001491190656E-3</v>
      </c>
      <c r="W38">
        <f>PRODUCT(INDEX(Overzicht!$B$1:$D$35,MATCH(max_demand!W$1,Overzicht!$B$1:$B$35,0),3),INDEX(Verdeelsleutels_percentage!$A:$AB,MATCH(max_demand!$C38,Verdeelsleutels_percentage!$C:$C,0),MATCH(INDEX(Overzicht!$B$1:$F$35,MATCH(max_demand!W$1,Overzicht!$B:$B,0),5),Verdeelsleutels_percentage!$1:$1,0)))</f>
        <v>8.8606964301864294E-3</v>
      </c>
      <c r="X38">
        <f>PRODUCT(INDEX(Overzicht!$B$1:$D$35,MATCH(max_demand!X$1,Overzicht!$B$1:$B$35,0),3),INDEX(Verdeelsleutels_percentage!$A:$AB,MATCH(max_demand!$C38,Verdeelsleutels_percentage!$C:$C,0),MATCH(INDEX(Overzicht!$B$1:$F$35,MATCH(max_demand!X$1,Overzicht!$B:$B,0),5),Verdeelsleutels_percentage!$1:$1,0)))</f>
        <v>1.9691153632021567E-3</v>
      </c>
      <c r="Y38">
        <f>PRODUCT(INDEX(Overzicht!$B$1:$D$35,MATCH(max_demand!Y$1,Overzicht!$B$1:$B$35,0),3),INDEX(Verdeelsleutels_percentage!$A:$AB,MATCH(max_demand!$C38,Verdeelsleutels_percentage!$C:$C,0),MATCH(INDEX(Overzicht!$B$1:$F$35,MATCH(max_demand!Y$1,Overzicht!$B:$B,0),5),Verdeelsleutels_percentage!$1:$1,0)))</f>
        <v>3.2757609945280566E-6</v>
      </c>
      <c r="Z38">
        <f>PRODUCT(INDEX(Overzicht!$B$1:$D$35,MATCH(max_demand!Z$1,Overzicht!$B$1:$B$35,0),3),INDEX(Verdeelsleutels_percentage!$A:$AB,MATCH(max_demand!$C38,Verdeelsleutels_percentage!$C:$C,0),MATCH(INDEX(Overzicht!$B$1:$F$35,MATCH(max_demand!Z$1,Overzicht!$B:$B,0),5),Verdeelsleutels_percentage!$1:$1,0)))</f>
        <v>1.455893775345803E-3</v>
      </c>
      <c r="AA38">
        <f>PRODUCT(INDEX(Overzicht!$B$1:$D$35,MATCH(max_demand!AA$1,Overzicht!$B$1:$B$35,0),3),INDEX(Verdeelsleutels_percentage!$A:$AB,MATCH(max_demand!$C38,Verdeelsleutels_percentage!$C:$C,0),MATCH(INDEX(Overzicht!$B$1:$F$35,MATCH(max_demand!AA$1,Overzicht!$B:$B,0),5),Verdeelsleutels_percentage!$1:$1,0)))</f>
        <v>1.517194565886679E-3</v>
      </c>
      <c r="AB38">
        <f>PRODUCT(INDEX(Overzicht!$B$1:$D$35,MATCH(max_demand!AB$1,Overzicht!$B$1:$B$35,0),3),INDEX(Verdeelsleutels_percentage!$A:$AB,MATCH(max_demand!$C38,Verdeelsleutels_percentage!$C:$C,0),MATCH(INDEX(Overzicht!$B$1:$F$35,MATCH(max_demand!AB$1,Overzicht!$B:$B,0),5),Verdeelsleutels_percentage!$1:$1,0)))</f>
        <v>4.9498267232548701E-3</v>
      </c>
      <c r="AC38">
        <f>PRODUCT(INDEX(Overzicht!$B$1:$D$35,MATCH(max_demand!AC$1,Overzicht!$B$1:$B$35,0),3),INDEX(Verdeelsleutels_percentage!$A:$AB,MATCH(max_demand!$C38,Verdeelsleutels_percentage!$C:$C,0),MATCH(INDEX(Overzicht!$B$1:$F$35,MATCH(max_demand!AC$1,Overzicht!$B:$B,0),5),Verdeelsleutels_percentage!$1:$1,0)))</f>
        <v>3.9293060584123206E-3</v>
      </c>
      <c r="AD38">
        <f>PRODUCT(INDEX(Overzicht!$B$1:$D$35,MATCH(max_demand!AD$1,Overzicht!$B$1:$B$35,0),3),INDEX(Verdeelsleutels_percentage!$A:$AB,MATCH(max_demand!$C38,Verdeelsleutels_percentage!$C:$C,0),MATCH(INDEX(Overzicht!$B$1:$F$35,MATCH(max_demand!AD$1,Overzicht!$B:$B,0),5),Verdeelsleutels_percentage!$1:$1,0)))</f>
        <v>2.7787859660196727E-5</v>
      </c>
      <c r="AE38">
        <f>PRODUCT(INDEX(Overzicht!$B$1:$D$35,MATCH(max_demand!AE$1,Overzicht!$B$1:$B$35,0),3),INDEX(Verdeelsleutels_percentage!$A:$AB,MATCH(max_demand!$C38,Verdeelsleutels_percentage!$C:$C,0),MATCH(INDEX(Overzicht!$B$1:$F$35,MATCH(max_demand!AE$1,Overzicht!$B:$B,0),5),Verdeelsleutels_percentage!$1:$1,0)))</f>
        <v>0.14355754725352737</v>
      </c>
      <c r="AF38">
        <f>PRODUCT(INDEX(Overzicht!$B$1:$D$35,MATCH(max_demand!AF$1,Overzicht!$B$1:$B$35,0),3),INDEX(Verdeelsleutels_percentage!$A:$AB,MATCH(max_demand!$C38,Verdeelsleutels_percentage!$C:$C,0),MATCH(INDEX(Overzicht!$B$1:$F$35,MATCH(max_demand!AF$1,Overzicht!$B:$B,0),5),Verdeelsleutels_percentage!$1:$1,0)))</f>
        <v>5.7469491132071168E-3</v>
      </c>
      <c r="AG38">
        <f>PRODUCT(INDEX(Overzicht!$B$1:$D$35,MATCH(max_demand!AG$1,Overzicht!$B$1:$B$35,0),3),INDEX(Verdeelsleutels_percentage!$A:$AB,MATCH(max_demand!$C38,Verdeelsleutels_percentage!$C:$C,0),MATCH(INDEX(Overzicht!$B$1:$F$35,MATCH(max_demand!AG$1,Overzicht!$B:$B,0),5),Verdeelsleutels_percentage!$1:$1,0)))</f>
        <v>8.8606964301864294E-3</v>
      </c>
      <c r="AH38">
        <f>PRODUCT(INDEX(Overzicht!$B$1:$D$35,MATCH(max_demand!AH$1,Overzicht!$B$1:$B$35,0),3),INDEX(Verdeelsleutels_percentage!$A:$AB,MATCH(max_demand!$C38,Verdeelsleutels_percentage!$C:$C,0),MATCH(INDEX(Overzicht!$B$1:$F$35,MATCH(max_demand!AH$1,Overzicht!$B:$B,0),5),Verdeelsleutels_percentage!$1:$1,0)))</f>
        <v>1.3409547930816607E-2</v>
      </c>
      <c r="AI38">
        <f>PRODUCT(INDEX(Overzicht!$B$1:$D$35,MATCH(max_demand!AI$1,Overzicht!$B$1:$B$35,0),3),INDEX(Verdeelsleutels_percentage!$A:$AB,MATCH(max_demand!$C38,Verdeelsleutels_percentage!$C:$C,0),MATCH(INDEX(Overzicht!$B$1:$F$35,MATCH(max_demand!AI$1,Overzicht!$B:$B,0),5),Verdeelsleutels_percentage!$1:$1,0)))</f>
        <v>4.5975592905656932E-3</v>
      </c>
      <c r="AJ38">
        <f>PRODUCT(INDEX(Overzicht!$B$1:$D$35,MATCH(max_demand!AJ$1,Overzicht!$B$1:$B$35,0),3),INDEX(Verdeelsleutels_percentage!$A:$AB,MATCH(max_demand!$C38,Verdeelsleutels_percentage!$C:$C,0),MATCH(INDEX(Overzicht!$B$1:$F$35,MATCH(max_demand!AJ$1,Overzicht!$B:$B,0),5),Verdeelsleutels_percentage!$1:$1,0)))</f>
        <v>0</v>
      </c>
      <c r="AK38">
        <f>PRODUCT(INDEX(Overzicht!$B$1:$D$35,MATCH(max_demand!AK$1,Overzicht!$B$1:$B$35,0),3),INDEX(Verdeelsleutels_percentage!$A:$AB,MATCH(max_demand!$C38,Verdeelsleutels_percentage!$C:$C,0),MATCH(INDEX(Overzicht!$B$1:$F$35,MATCH(max_demand!AK$1,Overzicht!$B:$B,0),5),Verdeelsleutels_percentage!$1:$1,0)))</f>
        <v>5.3754891676464347E-4</v>
      </c>
      <c r="AL38">
        <f>PRODUCT(INDEX(Overzicht!$B$1:$D$35,MATCH(max_demand!AL$1,Overzicht!$B$1:$B$35,0),3),INDEX(Verdeelsleutels_percentage!$A:$AB,MATCH(max_demand!$C38,Verdeelsleutels_percentage!$C:$C,0),MATCH(INDEX(Overzicht!$B$1:$F$35,MATCH(max_demand!AL$1,Overzicht!$B:$B,0),5),Verdeelsleutels_percentage!$1:$1,0)))</f>
        <v>1.476782738364405E-3</v>
      </c>
      <c r="AM38">
        <f>PRODUCT(INDEX(Overzicht!$B$1:$D$35,MATCH(max_demand!AM$1,Overzicht!$B$1:$B$35,0),3),INDEX(Verdeelsleutels_percentage!$A:$AB,MATCH(max_demand!$C38,Verdeelsleutels_percentage!$C:$C,0),MATCH(INDEX(Overzicht!$B$1:$F$35,MATCH(max_demand!AM$1,Overzicht!$B:$B,0),5),Verdeelsleutels_percentage!$1:$1,0)))</f>
        <v>2.9535654767288101E-3</v>
      </c>
      <c r="AN38">
        <f>PRODUCT(INDEX(Overzicht!$B$1:$D$35,MATCH(max_demand!AN$1,Overzicht!$B$1:$B$35,0),3),INDEX(Verdeelsleutels_percentage!$A:$AB,MATCH(max_demand!$C38,Verdeelsleutels_percentage!$C:$C,0),MATCH(INDEX(Overzicht!$B$1:$F$35,MATCH(max_demand!AN$1,Overzicht!$B:$B,0),5),Verdeelsleutels_percentage!$1:$1,0)))</f>
        <v>1.476782738364405E-3</v>
      </c>
      <c r="AO38">
        <f>PRODUCT(INDEX(Overzicht!$B$1:$D$35,MATCH(max_demand!AO$1,Overzicht!$B$1:$B$35,0),3),INDEX(Verdeelsleutels_percentage!$A:$AB,MATCH(max_demand!$C38,Verdeelsleutels_percentage!$C:$C,0),MATCH(INDEX(Overzicht!$B$1:$F$35,MATCH(max_demand!AO$1,Overzicht!$B:$B,0),5),Verdeelsleutels_percentage!$1:$1,0)))</f>
        <v>5.1687395842754174E-3</v>
      </c>
    </row>
    <row r="39" spans="2:41">
      <c r="B39" t="str">
        <f>INDEX('ETLocal datasets'!B:C,MATCH(C39,'ETLocal datasets'!C:C,0),1)</f>
        <v>GM0080</v>
      </c>
      <c r="C39" t="str">
        <f>'ETLocal datasets'!C22</f>
        <v>Leeuwarden</v>
      </c>
      <c r="D39">
        <f t="shared" si="4"/>
        <v>0.78098563828074896</v>
      </c>
      <c r="E39">
        <f t="shared" si="5"/>
        <v>0.38366373872107229</v>
      </c>
      <c r="F39">
        <f t="shared" si="6"/>
        <v>7.4795238304371972E-2</v>
      </c>
      <c r="G39">
        <f t="shared" si="7"/>
        <v>0.15230917667076743</v>
      </c>
      <c r="H39">
        <f>PRODUCT(INDEX(Overzicht!$B$1:$D$35,MATCH(max_demand!H$1,Overzicht!$B$1:$B$35,0),3),INDEX(Verdeelsleutels_percentage!$A:$AB,MATCH(max_demand!$C39,Verdeelsleutels_percentage!$C:$C,0),MATCH(INDEX(Overzicht!$B$1:$F$35,MATCH(max_demand!H$1,Overzicht!$B:$B,0),5),Verdeelsleutels_percentage!$1:$1,0)))</f>
        <v>7.4795238304371972E-2</v>
      </c>
      <c r="I39">
        <f>PRODUCT(INDEX(Overzicht!$B$1:$D$35,MATCH(max_demand!I$1,Overzicht!$B$1:$B$35,0),3),INDEX(Verdeelsleutels_percentage!$A:$AB,MATCH(max_demand!$C39,Verdeelsleutels_percentage!$C:$C,0),MATCH(INDEX(Overzicht!$B$1:$F$35,MATCH(max_demand!I$1,Overzicht!$B:$B,0),5),Verdeelsleutels_percentage!$1:$1,0)))</f>
        <v>1.6182113777902955E-2</v>
      </c>
      <c r="J39">
        <f>PRODUCT(INDEX(Overzicht!$B$1:$D$35,MATCH(max_demand!J$1,Overzicht!$B$1:$B$35,0),3),INDEX(Verdeelsleutels_percentage!$A:$AB,MATCH(max_demand!$C39,Verdeelsleutels_percentage!$C:$C,0),MATCH(INDEX(Overzicht!$B$1:$F$35,MATCH(max_demand!J$1,Overzicht!$B:$B,0),5),Verdeelsleutels_percentage!$1:$1,0)))</f>
        <v>2.5074213222037081E-2</v>
      </c>
      <c r="K39">
        <f>PRODUCT(INDEX(Overzicht!$B$1:$D$35,MATCH(max_demand!K$1,Overzicht!$B$1:$B$35,0),3),INDEX(Verdeelsleutels_percentage!$A:$AB,MATCH(max_demand!$C39,Verdeelsleutels_percentage!$C:$C,0),MATCH(INDEX(Overzicht!$B$1:$F$35,MATCH(max_demand!K$1,Overzicht!$B:$B,0),5),Verdeelsleutels_percentage!$1:$1,0)))</f>
        <v>3.3683692217696456E-3</v>
      </c>
      <c r="L39">
        <f>PRODUCT(INDEX(Overzicht!$B$1:$D$35,MATCH(max_demand!L$1,Overzicht!$B$1:$B$35,0),3),INDEX(Verdeelsleutels_percentage!$A:$AB,MATCH(max_demand!$C39,Verdeelsleutels_percentage!$C:$C,0),MATCH(INDEX(Overzicht!$B$1:$F$35,MATCH(max_demand!L$1,Overzicht!$B:$B,0),5),Verdeelsleutels_percentage!$1:$1,0)))</f>
        <v>2.4185645790981144E-2</v>
      </c>
      <c r="M39">
        <f>PRODUCT(INDEX(Overzicht!$B$1:$D$35,MATCH(max_demand!M$1,Overzicht!$B$1:$B$35,0),3),INDEX(Verdeelsleutels_percentage!$A:$AB,MATCH(max_demand!$C39,Verdeelsleutels_percentage!$C:$C,0),MATCH(INDEX(Overzicht!$B$1:$F$35,MATCH(max_demand!M$1,Overzicht!$B:$B,0),5),Verdeelsleutels_percentage!$1:$1,0)))</f>
        <v>0.3043348784214206</v>
      </c>
      <c r="N39">
        <f>PRODUCT(INDEX(Overzicht!$B$1:$D$35,MATCH(max_demand!N$1,Overzicht!$B$1:$B$35,0),3),INDEX(Verdeelsleutels_percentage!$A:$AB,MATCH(max_demand!$C39,Verdeelsleutels_percentage!$C:$C,0),MATCH(INDEX(Overzicht!$B$1:$F$35,MATCH(max_demand!N$1,Overzicht!$B:$B,0),5),Verdeelsleutels_percentage!$1:$1,0)))</f>
        <v>4.7145149726562675E-2</v>
      </c>
      <c r="O39">
        <f>PRODUCT(INDEX(Overzicht!$B$1:$D$35,MATCH(max_demand!O$1,Overzicht!$B$1:$B$35,0),3),INDEX(Verdeelsleutels_percentage!$A:$AB,MATCH(max_demand!$C39,Verdeelsleutels_percentage!$C:$C,0),MATCH(INDEX(Overzicht!$B$1:$F$35,MATCH(max_demand!O$1,Overzicht!$B:$B,0),5),Verdeelsleutels_percentage!$1:$1,0)))</f>
        <v>5.514927611495031E-3</v>
      </c>
      <c r="P39">
        <f>PRODUCT(INDEX(Overzicht!$B$1:$D$35,MATCH(max_demand!P$1,Overzicht!$B$1:$B$35,0),3),INDEX(Verdeelsleutels_percentage!$A:$AB,MATCH(max_demand!$C39,Verdeelsleutels_percentage!$C:$C,0),MATCH(INDEX(Overzicht!$B$1:$F$35,MATCH(max_demand!P$1,Overzicht!$B:$B,0),5),Verdeelsleutels_percentage!$1:$1,0)))</f>
        <v>5.9585857721480675E-3</v>
      </c>
      <c r="Q39">
        <f>PRODUCT(INDEX(Overzicht!$B$1:$D$35,MATCH(max_demand!Q$1,Overzicht!$B$1:$B$35,0),3),INDEX(Verdeelsleutels_percentage!$A:$AB,MATCH(max_demand!$C39,Verdeelsleutels_percentage!$C:$C,0),MATCH(INDEX(Overzicht!$B$1:$F$35,MATCH(max_demand!Q$1,Overzicht!$B:$B,0),5),Verdeelsleutels_percentage!$1:$1,0)))</f>
        <v>6.1973197452193915E-2</v>
      </c>
      <c r="R39">
        <f>PRODUCT(INDEX(Overzicht!$B$1:$D$35,MATCH(max_demand!R$1,Overzicht!$B$1:$B$35,0),3),INDEX(Verdeelsleutels_percentage!$A:$AB,MATCH(max_demand!$C39,Verdeelsleutels_percentage!$C:$C,0),MATCH(INDEX(Overzicht!$B$1:$F$35,MATCH(max_demand!R$1,Overzicht!$B:$B,0),5),Verdeelsleutels_percentage!$1:$1,0)))</f>
        <v>1.2822040852178052E-2</v>
      </c>
      <c r="S39">
        <f>PRODUCT(INDEX(Overzicht!$B$1:$D$35,MATCH(max_demand!S$1,Overzicht!$B$1:$B$35,0),3),INDEX(Verdeelsleutels_percentage!$A:$AB,MATCH(max_demand!$C39,Verdeelsleutels_percentage!$C:$C,0),MATCH(INDEX(Overzicht!$B$1:$F$35,MATCH(max_demand!S$1,Overzicht!$B:$B,0),5),Verdeelsleutels_percentage!$1:$1,0)))</f>
        <v>2.6259539665260651E-2</v>
      </c>
      <c r="T39">
        <f>PRODUCT(INDEX(Overzicht!$B$1:$D$35,MATCH(max_demand!T$1,Overzicht!$B$1:$B$35,0),3),INDEX(Verdeelsleutels_percentage!$A:$AB,MATCH(max_demand!$C39,Verdeelsleutels_percentage!$C:$C,0),MATCH(INDEX(Overzicht!$B$1:$F$35,MATCH(max_demand!T$1,Overzicht!$B:$B,0),5),Verdeelsleutels_percentage!$1:$1,0)))</f>
        <v>3.7896254074215131E-2</v>
      </c>
      <c r="U39">
        <f>PRODUCT(INDEX(Overzicht!$B$1:$D$35,MATCH(max_demand!U$1,Overzicht!$B$1:$B$35,0),3),INDEX(Verdeelsleutels_percentage!$A:$AB,MATCH(max_demand!$C39,Verdeelsleutels_percentage!$C:$C,0),MATCH(INDEX(Overzicht!$B$1:$F$35,MATCH(max_demand!U$1,Overzicht!$B:$B,0),5),Verdeelsleutels_percentage!$1:$1,0)))</f>
        <v>0.14075751513279908</v>
      </c>
      <c r="V39">
        <f>PRODUCT(INDEX(Overzicht!$B$1:$D$35,MATCH(max_demand!V$1,Overzicht!$B$1:$B$35,0),3),INDEX(Verdeelsleutels_percentage!$A:$AB,MATCH(max_demand!$C39,Verdeelsleutels_percentage!$C:$C,0),MATCH(INDEX(Overzicht!$B$1:$F$35,MATCH(max_demand!V$1,Overzicht!$B:$B,0),5),Verdeelsleutels_percentage!$1:$1,0)))</f>
        <v>1.6383718866671955E-2</v>
      </c>
      <c r="W39">
        <f>PRODUCT(INDEX(Overzicht!$B$1:$D$35,MATCH(max_demand!W$1,Overzicht!$B$1:$B$35,0),3),INDEX(Verdeelsleutels_percentage!$A:$AB,MATCH(max_demand!$C39,Verdeelsleutels_percentage!$C:$C,0),MATCH(INDEX(Overzicht!$B$1:$F$35,MATCH(max_demand!W$1,Overzicht!$B:$B,0),5),Verdeelsleutels_percentage!$1:$1,0)))</f>
        <v>8.5480272347853686E-2</v>
      </c>
      <c r="X39">
        <f>PRODUCT(INDEX(Overzicht!$B$1:$D$35,MATCH(max_demand!X$1,Overzicht!$B$1:$B$35,0),3),INDEX(Verdeelsleutels_percentage!$A:$AB,MATCH(max_demand!$C39,Verdeelsleutels_percentage!$C:$C,0),MATCH(INDEX(Overzicht!$B$1:$F$35,MATCH(max_demand!X$1,Overzicht!$B:$B,0),5),Verdeelsleutels_percentage!$1:$1,0)))</f>
        <v>3.4225100360418441E-3</v>
      </c>
      <c r="Y39">
        <f>PRODUCT(INDEX(Overzicht!$B$1:$D$35,MATCH(max_demand!Y$1,Overzicht!$B$1:$B$35,0),3),INDEX(Verdeelsleutels_percentage!$A:$AB,MATCH(max_demand!$C39,Verdeelsleutels_percentage!$C:$C,0),MATCH(INDEX(Overzicht!$B$1:$F$35,MATCH(max_demand!Y$1,Overzicht!$B:$B,0),5),Verdeelsleutels_percentage!$1:$1,0)))</f>
        <v>3.9471237753860474E-6</v>
      </c>
      <c r="Z39">
        <f>PRODUCT(INDEX(Overzicht!$B$1:$D$35,MATCH(max_demand!Z$1,Overzicht!$B$1:$B$35,0),3),INDEX(Verdeelsleutels_percentage!$A:$AB,MATCH(max_demand!$C39,Verdeelsleutels_percentage!$C:$C,0),MATCH(INDEX(Overzicht!$B$1:$F$35,MATCH(max_demand!Z$1,Overzicht!$B:$B,0),5),Verdeelsleutels_percentage!$1:$1,0)))</f>
        <v>1.7542772335049101E-3</v>
      </c>
      <c r="AA39">
        <f>PRODUCT(INDEX(Overzicht!$B$1:$D$35,MATCH(max_demand!AA$1,Overzicht!$B$1:$B$35,0),3),INDEX(Verdeelsleutels_percentage!$A:$AB,MATCH(max_demand!$C39,Verdeelsleutels_percentage!$C:$C,0),MATCH(INDEX(Overzicht!$B$1:$F$35,MATCH(max_demand!AA$1,Overzicht!$B:$B,0),5),Verdeelsleutels_percentage!$1:$1,0)))</f>
        <v>1.8281415380735379E-3</v>
      </c>
      <c r="AB39">
        <f>PRODUCT(INDEX(Overzicht!$B$1:$D$35,MATCH(max_demand!AB$1,Overzicht!$B$1:$B$35,0),3),INDEX(Verdeelsleutels_percentage!$A:$AB,MATCH(max_demand!$C39,Verdeelsleutels_percentage!$C:$C,0),MATCH(INDEX(Overzicht!$B$1:$F$35,MATCH(max_demand!AB$1,Overzicht!$B:$B,0),5),Verdeelsleutels_percentage!$1:$1,0)))</f>
        <v>2.7764803867774902E-2</v>
      </c>
      <c r="AC39">
        <f>PRODUCT(INDEX(Overzicht!$B$1:$D$35,MATCH(max_demand!AC$1,Overzicht!$B$1:$B$35,0),3),INDEX(Verdeelsleutels_percentage!$A:$AB,MATCH(max_demand!$C39,Verdeelsleutels_percentage!$C:$C,0),MATCH(INDEX(Overzicht!$B$1:$F$35,MATCH(max_demand!AC$1,Overzicht!$B:$B,0),5),Verdeelsleutels_percentage!$1:$1,0)))</f>
        <v>1.4894126672162507E-2</v>
      </c>
      <c r="AD39">
        <f>PRODUCT(INDEX(Overzicht!$B$1:$D$35,MATCH(max_demand!AD$1,Overzicht!$B$1:$B$35,0),3),INDEX(Verdeelsleutels_percentage!$A:$AB,MATCH(max_demand!$C39,Verdeelsleutels_percentage!$C:$C,0),MATCH(INDEX(Overzicht!$B$1:$F$35,MATCH(max_demand!AD$1,Overzicht!$B:$B,0),5),Verdeelsleutels_percentage!$1:$1,0)))</f>
        <v>2.4591026247961706E-7</v>
      </c>
      <c r="AE39">
        <f>PRODUCT(INDEX(Overzicht!$B$1:$D$35,MATCH(max_demand!AE$1,Overzicht!$B$1:$B$35,0),3),INDEX(Verdeelsleutels_percentage!$A:$AB,MATCH(max_demand!$C39,Verdeelsleutels_percentage!$C:$C,0),MATCH(INDEX(Overzicht!$B$1:$F$35,MATCH(max_demand!AE$1,Overzicht!$B:$B,0),5),Verdeelsleutels_percentage!$1:$1,0)))</f>
        <v>0.22781524536338629</v>
      </c>
      <c r="AF39">
        <f>PRODUCT(INDEX(Overzicht!$B$1:$D$35,MATCH(max_demand!AF$1,Overzicht!$B$1:$B$35,0),3),INDEX(Verdeelsleutels_percentage!$A:$AB,MATCH(max_demand!$C39,Verdeelsleutels_percentage!$C:$C,0),MATCH(INDEX(Overzicht!$B$1:$F$35,MATCH(max_demand!AF$1,Overzicht!$B:$B,0),5),Verdeelsleutels_percentage!$1:$1,0)))</f>
        <v>6.9247785533088548E-3</v>
      </c>
      <c r="AG39">
        <f>PRODUCT(INDEX(Overzicht!$B$1:$D$35,MATCH(max_demand!AG$1,Overzicht!$B$1:$B$35,0),3),INDEX(Verdeelsleutels_percentage!$A:$AB,MATCH(max_demand!$C39,Verdeelsleutels_percentage!$C:$C,0),MATCH(INDEX(Overzicht!$B$1:$F$35,MATCH(max_demand!AG$1,Overzicht!$B:$B,0),5),Verdeelsleutels_percentage!$1:$1,0)))</f>
        <v>8.5480272347853686E-2</v>
      </c>
      <c r="AH39">
        <f>PRODUCT(INDEX(Overzicht!$B$1:$D$35,MATCH(max_demand!AH$1,Overzicht!$B$1:$B$35,0),3),INDEX(Verdeelsleutels_percentage!$A:$AB,MATCH(max_demand!$C39,Verdeelsleutels_percentage!$C:$C,0),MATCH(INDEX(Overzicht!$B$1:$F$35,MATCH(max_demand!AH$1,Overzicht!$B:$B,0),5),Verdeelsleutels_percentage!$1:$1,0)))</f>
        <v>1.6157816624387328E-2</v>
      </c>
      <c r="AI39">
        <f>PRODUCT(INDEX(Overzicht!$B$1:$D$35,MATCH(max_demand!AI$1,Overzicht!$B$1:$B$35,0),3),INDEX(Verdeelsleutels_percentage!$A:$AB,MATCH(max_demand!$C39,Verdeelsleutels_percentage!$C:$C,0),MATCH(INDEX(Overzicht!$B$1:$F$35,MATCH(max_demand!AI$1,Overzicht!$B:$B,0),5),Verdeelsleutels_percentage!$1:$1,0)))</f>
        <v>5.5398228426470839E-3</v>
      </c>
      <c r="AJ39">
        <f>PRODUCT(INDEX(Overzicht!$B$1:$D$35,MATCH(max_demand!AJ$1,Overzicht!$B$1:$B$35,0),3),INDEX(Verdeelsleutels_percentage!$A:$AB,MATCH(max_demand!$C39,Verdeelsleutels_percentage!$C:$C,0),MATCH(INDEX(Overzicht!$B$1:$F$35,MATCH(max_demand!AJ$1,Overzicht!$B:$B,0),5),Verdeelsleutels_percentage!$1:$1,0)))</f>
        <v>0</v>
      </c>
      <c r="AK39">
        <f>PRODUCT(INDEX(Overzicht!$B$1:$D$35,MATCH(max_demand!AK$1,Overzicht!$B$1:$B$35,0),3),INDEX(Verdeelsleutels_percentage!$A:$AB,MATCH(max_demand!$C39,Verdeelsleutels_percentage!$C:$C,0),MATCH(INDEX(Overzicht!$B$1:$F$35,MATCH(max_demand!AK$1,Overzicht!$B:$B,0),5),Verdeelsleutels_percentage!$1:$1,0)))</f>
        <v>5.1858031891031239E-3</v>
      </c>
      <c r="AL39">
        <f>PRODUCT(INDEX(Overzicht!$B$1:$D$35,MATCH(max_demand!AL$1,Overzicht!$B$1:$B$35,0),3),INDEX(Verdeelsleutels_percentage!$A:$AB,MATCH(max_demand!$C39,Verdeelsleutels_percentage!$C:$C,0),MATCH(INDEX(Overzicht!$B$1:$F$35,MATCH(max_demand!AL$1,Overzicht!$B:$B,0),5),Verdeelsleutels_percentage!$1:$1,0)))</f>
        <v>1.4246712057975614E-2</v>
      </c>
      <c r="AM39">
        <f>PRODUCT(INDEX(Overzicht!$B$1:$D$35,MATCH(max_demand!AM$1,Overzicht!$B$1:$B$35,0),3),INDEX(Verdeelsleutels_percentage!$A:$AB,MATCH(max_demand!$C39,Verdeelsleutels_percentage!$C:$C,0),MATCH(INDEX(Overzicht!$B$1:$F$35,MATCH(max_demand!AM$1,Overzicht!$B:$B,0),5),Verdeelsleutels_percentage!$1:$1,0)))</f>
        <v>2.8493424115951228E-2</v>
      </c>
      <c r="AN39">
        <f>PRODUCT(INDEX(Overzicht!$B$1:$D$35,MATCH(max_demand!AN$1,Overzicht!$B$1:$B$35,0),3),INDEX(Verdeelsleutels_percentage!$A:$AB,MATCH(max_demand!$C39,Verdeelsleutels_percentage!$C:$C,0),MATCH(INDEX(Overzicht!$B$1:$F$35,MATCH(max_demand!AN$1,Overzicht!$B:$B,0),5),Verdeelsleutels_percentage!$1:$1,0)))</f>
        <v>1.4246712057975614E-2</v>
      </c>
      <c r="AO39">
        <f>PRODUCT(INDEX(Overzicht!$B$1:$D$35,MATCH(max_demand!AO$1,Overzicht!$B$1:$B$35,0),3),INDEX(Verdeelsleutels_percentage!$A:$AB,MATCH(max_demand!$C39,Verdeelsleutels_percentage!$C:$C,0),MATCH(INDEX(Overzicht!$B$1:$F$35,MATCH(max_demand!AO$1,Overzicht!$B:$B,0),5),Verdeelsleutels_percentage!$1:$1,0)))</f>
        <v>4.9863492202914646E-2</v>
      </c>
    </row>
    <row r="40" spans="2:41">
      <c r="B40" t="str">
        <f>INDEX('ETLocal datasets'!B:C,MATCH(C40,'ETLocal datasets'!C:C,0),1)</f>
        <v>GM0085</v>
      </c>
      <c r="C40" t="str">
        <f>'ETLocal datasets'!C23</f>
        <v>Ooststellingwerf</v>
      </c>
      <c r="D40">
        <f t="shared" si="4"/>
        <v>0.52422587147584954</v>
      </c>
      <c r="E40">
        <f t="shared" si="5"/>
        <v>0.18875606735374259</v>
      </c>
      <c r="F40">
        <f t="shared" si="6"/>
        <v>1.549102968187489E-2</v>
      </c>
      <c r="G40">
        <f t="shared" si="7"/>
        <v>3.1545136162643532E-2</v>
      </c>
      <c r="H40">
        <f>PRODUCT(INDEX(Overzicht!$B$1:$D$35,MATCH(max_demand!H$1,Overzicht!$B$1:$B$35,0),3),INDEX(Verdeelsleutels_percentage!$A:$AB,MATCH(max_demand!$C40,Verdeelsleutels_percentage!$C:$C,0),MATCH(INDEX(Overzicht!$B$1:$F$35,MATCH(max_demand!H$1,Overzicht!$B:$B,0),5),Verdeelsleutels_percentage!$1:$1,0)))</f>
        <v>1.549102968187489E-2</v>
      </c>
      <c r="I40">
        <f>PRODUCT(INDEX(Overzicht!$B$1:$D$35,MATCH(max_demand!I$1,Overzicht!$B$1:$B$35,0),3),INDEX(Verdeelsleutels_percentage!$A:$AB,MATCH(max_demand!$C40,Verdeelsleutels_percentage!$C:$C,0),MATCH(INDEX(Overzicht!$B$1:$F$35,MATCH(max_demand!I$1,Overzicht!$B:$B,0),5),Verdeelsleutels_percentage!$1:$1,0)))</f>
        <v>3.4846453841078526E-2</v>
      </c>
      <c r="J40">
        <f>PRODUCT(INDEX(Overzicht!$B$1:$D$35,MATCH(max_demand!J$1,Overzicht!$B$1:$B$35,0),3),INDEX(Verdeelsleutels_percentage!$A:$AB,MATCH(max_demand!$C40,Verdeelsleutels_percentage!$C:$C,0),MATCH(INDEX(Overzicht!$B$1:$F$35,MATCH(max_demand!J$1,Overzicht!$B:$B,0),5),Verdeelsleutels_percentage!$1:$1,0)))</f>
        <v>5.193183283828535E-3</v>
      </c>
      <c r="K40">
        <f>PRODUCT(INDEX(Overzicht!$B$1:$D$35,MATCH(max_demand!K$1,Overzicht!$B$1:$B$35,0),3),INDEX(Verdeelsleutels_percentage!$A:$AB,MATCH(max_demand!$C40,Verdeelsleutels_percentage!$C:$C,0),MATCH(INDEX(Overzicht!$B$1:$F$35,MATCH(max_demand!K$1,Overzicht!$B:$B,0),5),Verdeelsleutels_percentage!$1:$1,0)))</f>
        <v>7.253423391842961E-3</v>
      </c>
      <c r="L40">
        <f>PRODUCT(INDEX(Overzicht!$B$1:$D$35,MATCH(max_demand!L$1,Overzicht!$B$1:$B$35,0),3),INDEX(Verdeelsleutels_percentage!$A:$AB,MATCH(max_demand!$C40,Verdeelsleutels_percentage!$C:$C,0),MATCH(INDEX(Overzicht!$B$1:$F$35,MATCH(max_demand!L$1,Overzicht!$B:$B,0),5),Verdeelsleutels_percentage!$1:$1,0)))</f>
        <v>5.0091498512078612E-3</v>
      </c>
      <c r="M40">
        <f>PRODUCT(INDEX(Overzicht!$B$1:$D$35,MATCH(max_demand!M$1,Overzicht!$B$1:$B$35,0),3),INDEX(Verdeelsleutels_percentage!$A:$AB,MATCH(max_demand!$C40,Verdeelsleutels_percentage!$C:$C,0),MATCH(INDEX(Overzicht!$B$1:$F$35,MATCH(max_demand!M$1,Overzicht!$B:$B,0),5),Verdeelsleutels_percentage!$1:$1,0)))</f>
        <v>0.26540156425992145</v>
      </c>
      <c r="N40">
        <f>PRODUCT(INDEX(Overzicht!$B$1:$D$35,MATCH(max_demand!N$1,Overzicht!$B$1:$B$35,0),3),INDEX(Verdeelsleutels_percentage!$A:$AB,MATCH(max_demand!$C40,Verdeelsleutels_percentage!$C:$C,0),MATCH(INDEX(Overzicht!$B$1:$F$35,MATCH(max_demand!N$1,Overzicht!$B:$B,0),5),Verdeelsleutels_percentage!$1:$1,0)))</f>
        <v>7.5032748289137849E-2</v>
      </c>
      <c r="O40">
        <f>PRODUCT(INDEX(Overzicht!$B$1:$D$35,MATCH(max_demand!O$1,Overzicht!$B$1:$B$35,0),3),INDEX(Verdeelsleutels_percentage!$A:$AB,MATCH(max_demand!$C40,Verdeelsleutels_percentage!$C:$C,0),MATCH(INDEX(Overzicht!$B$1:$F$35,MATCH(max_demand!O$1,Overzicht!$B:$B,0),5),Verdeelsleutels_percentage!$1:$1,0)))</f>
        <v>3.9089995587427715E-3</v>
      </c>
      <c r="P40">
        <f>PRODUCT(INDEX(Overzicht!$B$1:$D$35,MATCH(max_demand!P$1,Overzicht!$B$1:$B$35,0),3),INDEX(Verdeelsleutels_percentage!$A:$AB,MATCH(max_demand!$C40,Verdeelsleutels_percentage!$C:$C,0),MATCH(INDEX(Overzicht!$B$1:$F$35,MATCH(max_demand!P$1,Overzicht!$B:$B,0),5),Verdeelsleutels_percentage!$1:$1,0)))</f>
        <v>1.8280992030439024E-3</v>
      </c>
      <c r="Q40">
        <f>PRODUCT(INDEX(Overzicht!$B$1:$D$35,MATCH(max_demand!Q$1,Overzicht!$B$1:$B$35,0),3),INDEX(Verdeelsleutels_percentage!$A:$AB,MATCH(max_demand!$C40,Verdeelsleutels_percentage!$C:$C,0),MATCH(INDEX(Overzicht!$B$1:$F$35,MATCH(max_demand!Q$1,Overzicht!$B:$B,0),5),Verdeelsleutels_percentage!$1:$1,0)))</f>
        <v>1.283542459355348E-2</v>
      </c>
      <c r="R40">
        <f>PRODUCT(INDEX(Overzicht!$B$1:$D$35,MATCH(max_demand!R$1,Overzicht!$B$1:$B$35,0),3),INDEX(Verdeelsleutels_percentage!$A:$AB,MATCH(max_demand!$C40,Verdeelsleutels_percentage!$C:$C,0),MATCH(INDEX(Overzicht!$B$1:$F$35,MATCH(max_demand!R$1,Overzicht!$B:$B,0),5),Verdeelsleutels_percentage!$1:$1,0)))</f>
        <v>2.6556050883214098E-3</v>
      </c>
      <c r="S40">
        <f>PRODUCT(INDEX(Overzicht!$B$1:$D$35,MATCH(max_demand!S$1,Overzicht!$B$1:$B$35,0),3),INDEX(Verdeelsleutels_percentage!$A:$AB,MATCH(max_demand!$C40,Verdeelsleutels_percentage!$C:$C,0),MATCH(INDEX(Overzicht!$B$1:$F$35,MATCH(max_demand!S$1,Overzicht!$B:$B,0),5),Verdeelsleutels_percentage!$1:$1,0)))</f>
        <v>5.4386792208822475E-3</v>
      </c>
      <c r="T40">
        <f>PRODUCT(INDEX(Overzicht!$B$1:$D$35,MATCH(max_demand!T$1,Overzicht!$B$1:$B$35,0),3),INDEX(Verdeelsleutels_percentage!$A:$AB,MATCH(max_demand!$C40,Verdeelsleutels_percentage!$C:$C,0),MATCH(INDEX(Overzicht!$B$1:$F$35,MATCH(max_demand!T$1,Overzicht!$B:$B,0),5),Verdeelsleutels_percentage!$1:$1,0)))</f>
        <v>7.8487883721499434E-3</v>
      </c>
      <c r="U40">
        <f>PRODUCT(INDEX(Overzicht!$B$1:$D$35,MATCH(max_demand!U$1,Overzicht!$B$1:$B$35,0),3),INDEX(Verdeelsleutels_percentage!$A:$AB,MATCH(max_demand!$C40,Verdeelsleutels_percentage!$C:$C,0),MATCH(INDEX(Overzicht!$B$1:$F$35,MATCH(max_demand!U$1,Overzicht!$B:$B,0),5),Verdeelsleutels_percentage!$1:$1,0)))</f>
        <v>2.9152642525128367E-2</v>
      </c>
      <c r="V40">
        <f>PRODUCT(INDEX(Overzicht!$B$1:$D$35,MATCH(max_demand!V$1,Overzicht!$B$1:$B$35,0),3),INDEX(Verdeelsleutels_percentage!$A:$AB,MATCH(max_demand!$C40,Verdeelsleutels_percentage!$C:$C,0),MATCH(INDEX(Overzicht!$B$1:$F$35,MATCH(max_demand!V$1,Overzicht!$B:$B,0),5),Verdeelsleutels_percentage!$1:$1,0)))</f>
        <v>3.3932731684106899E-3</v>
      </c>
      <c r="W40">
        <f>PRODUCT(INDEX(Overzicht!$B$1:$D$35,MATCH(max_demand!W$1,Overzicht!$B$1:$B$35,0),3),INDEX(Verdeelsleutels_percentage!$A:$AB,MATCH(max_demand!$C40,Verdeelsleutels_percentage!$C:$C,0),MATCH(INDEX(Overzicht!$B$1:$F$35,MATCH(max_demand!W$1,Overzicht!$B:$B,0),5),Verdeelsleutels_percentage!$1:$1,0)))</f>
        <v>1.7704033922142731E-2</v>
      </c>
      <c r="X40">
        <f>PRODUCT(INDEX(Overzicht!$B$1:$D$35,MATCH(max_demand!X$1,Overzicht!$B$1:$B$35,0),3),INDEX(Verdeelsleutels_percentage!$A:$AB,MATCH(max_demand!$C40,Verdeelsleutels_percentage!$C:$C,0),MATCH(INDEX(Overzicht!$B$1:$F$35,MATCH(max_demand!X$1,Overzicht!$B:$B,0),5),Verdeelsleutels_percentage!$1:$1,0)))</f>
        <v>2.4520174641779236E-2</v>
      </c>
      <c r="Y40">
        <f>PRODUCT(INDEX(Overzicht!$B$1:$D$35,MATCH(max_demand!Y$1,Overzicht!$B$1:$B$35,0),3),INDEX(Verdeelsleutels_percentage!$A:$AB,MATCH(max_demand!$C40,Verdeelsleutels_percentage!$C:$C,0),MATCH(INDEX(Overzicht!$B$1:$F$35,MATCH(max_demand!Y$1,Overzicht!$B:$B,0),5),Verdeelsleutels_percentage!$1:$1,0)))</f>
        <v>6.2265456999164247E-6</v>
      </c>
      <c r="Z40">
        <f>PRODUCT(INDEX(Overzicht!$B$1:$D$35,MATCH(max_demand!Z$1,Overzicht!$B$1:$B$35,0),3),INDEX(Verdeelsleutels_percentage!$A:$AB,MATCH(max_demand!$C40,Verdeelsleutels_percentage!$C:$C,0),MATCH(INDEX(Overzicht!$B$1:$F$35,MATCH(max_demand!Z$1,Overzicht!$B:$B,0),5),Verdeelsleutels_percentage!$1:$1,0)))</f>
        <v>2.7673536444072998E-3</v>
      </c>
      <c r="AA40">
        <f>PRODUCT(INDEX(Overzicht!$B$1:$D$35,MATCH(max_demand!AA$1,Overzicht!$B$1:$B$35,0),3),INDEX(Verdeelsleutels_percentage!$A:$AB,MATCH(max_demand!$C40,Verdeelsleutels_percentage!$C:$C,0),MATCH(INDEX(Overzicht!$B$1:$F$35,MATCH(max_demand!AA$1,Overzicht!$B:$B,0),5),Verdeelsleutels_percentage!$1:$1,0)))</f>
        <v>2.8838737978560285E-3</v>
      </c>
      <c r="AB40">
        <f>PRODUCT(INDEX(Overzicht!$B$1:$D$35,MATCH(max_demand!AB$1,Overzicht!$B$1:$B$35,0),3),INDEX(Verdeelsleutels_percentage!$A:$AB,MATCH(max_demand!$C40,Verdeelsleutels_percentage!$C:$C,0),MATCH(INDEX(Overzicht!$B$1:$F$35,MATCH(max_demand!AB$1,Overzicht!$B:$B,0),5),Verdeelsleutels_percentage!$1:$1,0)))</f>
        <v>1.0450185644618188E-2</v>
      </c>
      <c r="AC40">
        <f>PRODUCT(INDEX(Overzicht!$B$1:$D$35,MATCH(max_demand!AC$1,Overzicht!$B$1:$B$35,0),3),INDEX(Verdeelsleutels_percentage!$A:$AB,MATCH(max_demand!$C40,Verdeelsleutels_percentage!$C:$C,0),MATCH(INDEX(Overzicht!$B$1:$F$35,MATCH(max_demand!AC$1,Overzicht!$B:$B,0),5),Verdeelsleutels_percentage!$1:$1,0)))</f>
        <v>2.738589000807299E-2</v>
      </c>
      <c r="AD40">
        <f>PRODUCT(INDEX(Overzicht!$B$1:$D$35,MATCH(max_demand!AD$1,Overzicht!$B$1:$B$35,0),3),INDEX(Verdeelsleutels_percentage!$A:$AB,MATCH(max_demand!$C40,Verdeelsleutels_percentage!$C:$C,0),MATCH(INDEX(Overzicht!$B$1:$F$35,MATCH(max_demand!AD$1,Overzicht!$B:$B,0),5),Verdeelsleutels_percentage!$1:$1,0)))</f>
        <v>2.4197569827994321E-4</v>
      </c>
      <c r="AE40">
        <f>PRODUCT(INDEX(Overzicht!$B$1:$D$35,MATCH(max_demand!AE$1,Overzicht!$B$1:$B$35,0),3),INDEX(Verdeelsleutels_percentage!$A:$AB,MATCH(max_demand!$C40,Verdeelsleutels_percentage!$C:$C,0),MATCH(INDEX(Overzicht!$B$1:$F$35,MATCH(max_demand!AE$1,Overzicht!$B:$B,0),5),Verdeelsleutels_percentage!$1:$1,0)))</f>
        <v>0.11270964593131599</v>
      </c>
      <c r="AF40">
        <f>PRODUCT(INDEX(Overzicht!$B$1:$D$35,MATCH(max_demand!AF$1,Overzicht!$B$1:$B$35,0),3),INDEX(Verdeelsleutels_percentage!$A:$AB,MATCH(max_demand!$C40,Verdeelsleutels_percentage!$C:$C,0),MATCH(INDEX(Overzicht!$B$1:$F$35,MATCH(max_demand!AF$1,Overzicht!$B:$B,0),5),Verdeelsleutels_percentage!$1:$1,0)))</f>
        <v>1.092376438581829E-2</v>
      </c>
      <c r="AG40">
        <f>PRODUCT(INDEX(Overzicht!$B$1:$D$35,MATCH(max_demand!AG$1,Overzicht!$B$1:$B$35,0),3),INDEX(Verdeelsleutels_percentage!$A:$AB,MATCH(max_demand!$C40,Verdeelsleutels_percentage!$C:$C,0),MATCH(INDEX(Overzicht!$B$1:$F$35,MATCH(max_demand!AG$1,Overzicht!$B:$B,0),5),Verdeelsleutels_percentage!$1:$1,0)))</f>
        <v>1.7704033922142731E-2</v>
      </c>
      <c r="AH40">
        <f>PRODUCT(INDEX(Overzicht!$B$1:$D$35,MATCH(max_demand!AH$1,Overzicht!$B$1:$B$35,0),3),INDEX(Verdeelsleutels_percentage!$A:$AB,MATCH(max_demand!$C40,Verdeelsleutels_percentage!$C:$C,0),MATCH(INDEX(Overzicht!$B$1:$F$35,MATCH(max_demand!AH$1,Overzicht!$B:$B,0),5),Verdeelsleutels_percentage!$1:$1,0)))</f>
        <v>2.548878356690934E-2</v>
      </c>
      <c r="AI40">
        <f>PRODUCT(INDEX(Overzicht!$B$1:$D$35,MATCH(max_demand!AI$1,Overzicht!$B$1:$B$35,0),3),INDEX(Verdeelsleutels_percentage!$A:$AB,MATCH(max_demand!$C40,Verdeelsleutels_percentage!$C:$C,0),MATCH(INDEX(Overzicht!$B$1:$F$35,MATCH(max_demand!AI$1,Overzicht!$B:$B,0),5),Verdeelsleutels_percentage!$1:$1,0)))</f>
        <v>8.7390115086546302E-3</v>
      </c>
      <c r="AJ40">
        <f>PRODUCT(INDEX(Overzicht!$B$1:$D$35,MATCH(max_demand!AJ$1,Overzicht!$B$1:$B$35,0),3),INDEX(Verdeelsleutels_percentage!$A:$AB,MATCH(max_demand!$C40,Verdeelsleutels_percentage!$C:$C,0),MATCH(INDEX(Overzicht!$B$1:$F$35,MATCH(max_demand!AJ$1,Overzicht!$B:$B,0),5),Verdeelsleutels_percentage!$1:$1,0)))</f>
        <v>0</v>
      </c>
      <c r="AK40">
        <f>PRODUCT(INDEX(Overzicht!$B$1:$D$35,MATCH(max_demand!AK$1,Overzicht!$B$1:$B$35,0),3),INDEX(Verdeelsleutels_percentage!$A:$AB,MATCH(max_demand!$C40,Verdeelsleutels_percentage!$C:$C,0),MATCH(INDEX(Overzicht!$B$1:$F$35,MATCH(max_demand!AK$1,Overzicht!$B:$B,0),5),Verdeelsleutels_percentage!$1:$1,0)))</f>
        <v>1.0740447246099926E-3</v>
      </c>
      <c r="AL40">
        <f>PRODUCT(INDEX(Overzicht!$B$1:$D$35,MATCH(max_demand!AL$1,Overzicht!$B$1:$B$35,0),3),INDEX(Verdeelsleutels_percentage!$A:$AB,MATCH(max_demand!$C40,Verdeelsleutels_percentage!$C:$C,0),MATCH(INDEX(Overzicht!$B$1:$F$35,MATCH(max_demand!AL$1,Overzicht!$B:$B,0),5),Verdeelsleutels_percentage!$1:$1,0)))</f>
        <v>2.950672320357122E-3</v>
      </c>
      <c r="AM40">
        <f>PRODUCT(INDEX(Overzicht!$B$1:$D$35,MATCH(max_demand!AM$1,Overzicht!$B$1:$B$35,0),3),INDEX(Verdeelsleutels_percentage!$A:$AB,MATCH(max_demand!$C40,Verdeelsleutels_percentage!$C:$C,0),MATCH(INDEX(Overzicht!$B$1:$F$35,MATCH(max_demand!AM$1,Overzicht!$B:$B,0),5),Verdeelsleutels_percentage!$1:$1,0)))</f>
        <v>5.901344640714244E-3</v>
      </c>
      <c r="AN40">
        <f>PRODUCT(INDEX(Overzicht!$B$1:$D$35,MATCH(max_demand!AN$1,Overzicht!$B$1:$B$35,0),3),INDEX(Verdeelsleutels_percentage!$A:$AB,MATCH(max_demand!$C40,Verdeelsleutels_percentage!$C:$C,0),MATCH(INDEX(Overzicht!$B$1:$F$35,MATCH(max_demand!AN$1,Overzicht!$B:$B,0),5),Verdeelsleutels_percentage!$1:$1,0)))</f>
        <v>2.950672320357122E-3</v>
      </c>
      <c r="AO40">
        <f>PRODUCT(INDEX(Overzicht!$B$1:$D$35,MATCH(max_demand!AO$1,Overzicht!$B$1:$B$35,0),3),INDEX(Verdeelsleutels_percentage!$A:$AB,MATCH(max_demand!$C40,Verdeelsleutels_percentage!$C:$C,0),MATCH(INDEX(Overzicht!$B$1:$F$35,MATCH(max_demand!AO$1,Overzicht!$B:$B,0),5),Verdeelsleutels_percentage!$1:$1,0)))</f>
        <v>1.0327353121249928E-2</v>
      </c>
    </row>
    <row r="41" spans="2:41">
      <c r="B41" t="str">
        <f>INDEX('ETLocal datasets'!B:C,MATCH(C41,'ETLocal datasets'!C:C,0),1)</f>
        <v>GM0086</v>
      </c>
      <c r="C41" t="str">
        <f>'ETLocal datasets'!C24</f>
        <v>Opsterland</v>
      </c>
      <c r="D41">
        <f t="shared" si="4"/>
        <v>0.44687583208683429</v>
      </c>
      <c r="E41">
        <f t="shared" si="5"/>
        <v>0.16158738797090733</v>
      </c>
      <c r="F41">
        <f t="shared" si="6"/>
        <v>1.805859023549309E-2</v>
      </c>
      <c r="G41">
        <f t="shared" si="7"/>
        <v>3.6773584428060307E-2</v>
      </c>
      <c r="H41">
        <f>PRODUCT(INDEX(Overzicht!$B$1:$D$35,MATCH(max_demand!H$1,Overzicht!$B$1:$B$35,0),3),INDEX(Verdeelsleutels_percentage!$A:$AB,MATCH(max_demand!$C41,Verdeelsleutels_percentage!$C:$C,0),MATCH(INDEX(Overzicht!$B$1:$F$35,MATCH(max_demand!H$1,Overzicht!$B:$B,0),5),Verdeelsleutels_percentage!$1:$1,0)))</f>
        <v>1.805859023549309E-2</v>
      </c>
      <c r="I41">
        <f>PRODUCT(INDEX(Overzicht!$B$1:$D$35,MATCH(max_demand!I$1,Overzicht!$B$1:$B$35,0),3),INDEX(Verdeelsleutels_percentage!$A:$AB,MATCH(max_demand!$C41,Verdeelsleutels_percentage!$C:$C,0),MATCH(INDEX(Overzicht!$B$1:$F$35,MATCH(max_demand!I$1,Overzicht!$B:$B,0),5),Verdeelsleutels_percentage!$1:$1,0)))</f>
        <v>2.0279704851189184E-2</v>
      </c>
      <c r="J41">
        <f>PRODUCT(INDEX(Overzicht!$B$1:$D$35,MATCH(max_demand!J$1,Overzicht!$B$1:$B$35,0),3),INDEX(Verdeelsleutels_percentage!$A:$AB,MATCH(max_demand!$C41,Verdeelsleutels_percentage!$C:$C,0),MATCH(INDEX(Overzicht!$B$1:$F$35,MATCH(max_demand!J$1,Overzicht!$B:$B,0),5),Verdeelsleutels_percentage!$1:$1,0)))</f>
        <v>6.0539273932319693E-3</v>
      </c>
      <c r="K41">
        <f>PRODUCT(INDEX(Overzicht!$B$1:$D$35,MATCH(max_demand!K$1,Overzicht!$B$1:$B$35,0),3),INDEX(Verdeelsleutels_percentage!$A:$AB,MATCH(max_demand!$C41,Verdeelsleutels_percentage!$C:$C,0),MATCH(INDEX(Overzicht!$B$1:$F$35,MATCH(max_demand!K$1,Overzicht!$B:$B,0),5),Verdeelsleutels_percentage!$1:$1,0)))</f>
        <v>4.2212985636398406E-3</v>
      </c>
      <c r="L41">
        <f>PRODUCT(INDEX(Overzicht!$B$1:$D$35,MATCH(max_demand!L$1,Overzicht!$B$1:$B$35,0),3),INDEX(Verdeelsleutels_percentage!$A:$AB,MATCH(max_demand!$C41,Verdeelsleutels_percentage!$C:$C,0),MATCH(INDEX(Overzicht!$B$1:$F$35,MATCH(max_demand!L$1,Overzicht!$B:$B,0),5),Verdeelsleutels_percentage!$1:$1,0)))</f>
        <v>5.8393913412343127E-3</v>
      </c>
      <c r="M41">
        <f>PRODUCT(INDEX(Overzicht!$B$1:$D$35,MATCH(max_demand!M$1,Overzicht!$B$1:$B$35,0),3),INDEX(Verdeelsleutels_percentage!$A:$AB,MATCH(max_demand!$C41,Verdeelsleutels_percentage!$C:$C,0),MATCH(INDEX(Overzicht!$B$1:$F$35,MATCH(max_demand!M$1,Overzicht!$B:$B,0),5),Verdeelsleutels_percentage!$1:$1,0)))</f>
        <v>0.26766281434373645</v>
      </c>
      <c r="N41">
        <f>PRODUCT(INDEX(Overzicht!$B$1:$D$35,MATCH(max_demand!N$1,Overzicht!$B$1:$B$35,0),3),INDEX(Verdeelsleutels_percentage!$A:$AB,MATCH(max_demand!$C41,Verdeelsleutels_percentage!$C:$C,0),MATCH(INDEX(Overzicht!$B$1:$F$35,MATCH(max_demand!N$1,Overzicht!$B:$B,0),5),Verdeelsleutels_percentage!$1:$1,0)))</f>
        <v>4.2478030524978561E-2</v>
      </c>
      <c r="O41">
        <f>PRODUCT(INDEX(Overzicht!$B$1:$D$35,MATCH(max_demand!O$1,Overzicht!$B$1:$B$35,0),3),INDEX(Verdeelsleutels_percentage!$A:$AB,MATCH(max_demand!$C41,Verdeelsleutels_percentage!$C:$C,0),MATCH(INDEX(Overzicht!$B$1:$F$35,MATCH(max_demand!O$1,Overzicht!$B:$B,0),5),Verdeelsleutels_percentage!$1:$1,0)))</f>
        <v>2.7370599855603735E-4</v>
      </c>
      <c r="P41">
        <f>PRODUCT(INDEX(Overzicht!$B$1:$D$35,MATCH(max_demand!P$1,Overzicht!$B$1:$B$35,0),3),INDEX(Verdeelsleutels_percentage!$A:$AB,MATCH(max_demand!$C41,Verdeelsleutels_percentage!$C:$C,0),MATCH(INDEX(Overzicht!$B$1:$F$35,MATCH(max_demand!P$1,Overzicht!$B:$B,0),5),Verdeelsleutels_percentage!$1:$1,0)))</f>
        <v>5.0881488752712993E-4</v>
      </c>
      <c r="Q41">
        <f>PRODUCT(INDEX(Overzicht!$B$1:$D$35,MATCH(max_demand!Q$1,Overzicht!$B$1:$B$35,0),3),INDEX(Verdeelsleutels_percentage!$A:$AB,MATCH(max_demand!$C41,Verdeelsleutels_percentage!$C:$C,0),MATCH(INDEX(Overzicht!$B$1:$F$35,MATCH(max_demand!Q$1,Overzicht!$B:$B,0),5),Verdeelsleutels_percentage!$1:$1,0)))</f>
        <v>1.496283190940856E-2</v>
      </c>
      <c r="R41">
        <f>PRODUCT(INDEX(Overzicht!$B$1:$D$35,MATCH(max_demand!R$1,Overzicht!$B$1:$B$35,0),3),INDEX(Verdeelsleutels_percentage!$A:$AB,MATCH(max_demand!$C41,Verdeelsleutels_percentage!$C:$C,0),MATCH(INDEX(Overzicht!$B$1:$F$35,MATCH(max_demand!R$1,Overzicht!$B:$B,0),5),Verdeelsleutels_percentage!$1:$1,0)))</f>
        <v>3.0957583260845301E-3</v>
      </c>
      <c r="S41">
        <f>PRODUCT(INDEX(Overzicht!$B$1:$D$35,MATCH(max_demand!S$1,Overzicht!$B$1:$B$35,0),3),INDEX(Verdeelsleutels_percentage!$A:$AB,MATCH(max_demand!$C41,Verdeelsleutels_percentage!$C:$C,0),MATCH(INDEX(Overzicht!$B$1:$F$35,MATCH(max_demand!S$1,Overzicht!$B:$B,0),5),Verdeelsleutels_percentage!$1:$1,0)))</f>
        <v>6.3401130518211174E-3</v>
      </c>
      <c r="T41">
        <f>PRODUCT(INDEX(Overzicht!$B$1:$D$35,MATCH(max_demand!T$1,Overzicht!$B$1:$B$35,0),3),INDEX(Verdeelsleutels_percentage!$A:$AB,MATCH(max_demand!$C41,Verdeelsleutels_percentage!$C:$C,0),MATCH(INDEX(Overzicht!$B$1:$F$35,MATCH(max_demand!T$1,Overzicht!$B:$B,0),5),Verdeelsleutels_percentage!$1:$1,0)))</f>
        <v>9.1496857193164981E-3</v>
      </c>
      <c r="U41">
        <f>PRODUCT(INDEX(Overzicht!$B$1:$D$35,MATCH(max_demand!U$1,Overzicht!$B$1:$B$35,0),3),INDEX(Verdeelsleutels_percentage!$A:$AB,MATCH(max_demand!$C41,Verdeelsleutels_percentage!$C:$C,0),MATCH(INDEX(Overzicht!$B$1:$F$35,MATCH(max_demand!U$1,Overzicht!$B:$B,0),5),Verdeelsleutels_percentage!$1:$1,0)))</f>
        <v>3.3984546957461288E-2</v>
      </c>
      <c r="V41">
        <f>PRODUCT(INDEX(Overzicht!$B$1:$D$35,MATCH(max_demand!V$1,Overzicht!$B$1:$B$35,0),3),INDEX(Verdeelsleutels_percentage!$A:$AB,MATCH(max_demand!$C41,Verdeelsleutels_percentage!$C:$C,0),MATCH(INDEX(Overzicht!$B$1:$F$35,MATCH(max_demand!V$1,Overzicht!$B:$B,0),5),Verdeelsleutels_percentage!$1:$1,0)))</f>
        <v>3.9556911944413431E-3</v>
      </c>
      <c r="W41">
        <f>PRODUCT(INDEX(Overzicht!$B$1:$D$35,MATCH(max_demand!W$1,Overzicht!$B$1:$B$35,0),3),INDEX(Verdeelsleutels_percentage!$A:$AB,MATCH(max_demand!$C41,Verdeelsleutels_percentage!$C:$C,0),MATCH(INDEX(Overzicht!$B$1:$F$35,MATCH(max_demand!W$1,Overzicht!$B:$B,0),5),Verdeelsleutels_percentage!$1:$1,0)))</f>
        <v>2.0638388840563533E-2</v>
      </c>
      <c r="X41">
        <f>PRODUCT(INDEX(Overzicht!$B$1:$D$35,MATCH(max_demand!X$1,Overzicht!$B$1:$B$35,0),3),INDEX(Verdeelsleutels_percentage!$A:$AB,MATCH(max_demand!$C41,Verdeelsleutels_percentage!$C:$C,0),MATCH(INDEX(Overzicht!$B$1:$F$35,MATCH(max_demand!X$1,Overzicht!$B:$B,0),5),Verdeelsleutels_percentage!$1:$1,0)))</f>
        <v>2.1360213320831017E-2</v>
      </c>
      <c r="Y41">
        <f>PRODUCT(INDEX(Overzicht!$B$1:$D$35,MATCH(max_demand!Y$1,Overzicht!$B$1:$B$35,0),3),INDEX(Verdeelsleutels_percentage!$A:$AB,MATCH(max_demand!$C41,Verdeelsleutels_percentage!$C:$C,0),MATCH(INDEX(Overzicht!$B$1:$F$35,MATCH(max_demand!Y$1,Overzicht!$B:$B,0),5),Verdeelsleutels_percentage!$1:$1,0)))</f>
        <v>6.7843579420985488E-6</v>
      </c>
      <c r="Z41">
        <f>PRODUCT(INDEX(Overzicht!$B$1:$D$35,MATCH(max_demand!Z$1,Overzicht!$B$1:$B$35,0),3),INDEX(Verdeelsleutels_percentage!$A:$AB,MATCH(max_demand!$C41,Verdeelsleutels_percentage!$C:$C,0),MATCH(INDEX(Overzicht!$B$1:$F$35,MATCH(max_demand!Z$1,Overzicht!$B:$B,0),5),Verdeelsleutels_percentage!$1:$1,0)))</f>
        <v>3.0152701964882441E-3</v>
      </c>
      <c r="AA41">
        <f>PRODUCT(INDEX(Overzicht!$B$1:$D$35,MATCH(max_demand!AA$1,Overzicht!$B$1:$B$35,0),3),INDEX(Verdeelsleutels_percentage!$A:$AB,MATCH(max_demand!$C41,Verdeelsleutels_percentage!$C:$C,0),MATCH(INDEX(Overzicht!$B$1:$F$35,MATCH(max_demand!AA$1,Overzicht!$B:$B,0),5),Verdeelsleutels_percentage!$1:$1,0)))</f>
        <v>3.1422289416035386E-3</v>
      </c>
      <c r="AB41">
        <f>PRODUCT(INDEX(Overzicht!$B$1:$D$35,MATCH(max_demand!AB$1,Overzicht!$B$1:$B$35,0),3),INDEX(Verdeelsleutels_percentage!$A:$AB,MATCH(max_demand!$C41,Verdeelsleutels_percentage!$C:$C,0),MATCH(INDEX(Overzicht!$B$1:$F$35,MATCH(max_demand!AB$1,Overzicht!$B:$B,0),5),Verdeelsleutels_percentage!$1:$1,0)))</f>
        <v>1.147217622131202E-2</v>
      </c>
      <c r="AC41">
        <f>PRODUCT(INDEX(Overzicht!$B$1:$D$35,MATCH(max_demand!AC$1,Overzicht!$B$1:$B$35,0),3),INDEX(Verdeelsleutels_percentage!$A:$AB,MATCH(max_demand!$C41,Verdeelsleutels_percentage!$C:$C,0),MATCH(INDEX(Overzicht!$B$1:$F$35,MATCH(max_demand!AC$1,Overzicht!$B:$B,0),5),Verdeelsleutels_percentage!$1:$1,0)))</f>
        <v>2.4853556983780764E-2</v>
      </c>
      <c r="AD41">
        <f>PRODUCT(INDEX(Overzicht!$B$1:$D$35,MATCH(max_demand!AD$1,Overzicht!$B$1:$B$35,0),3),INDEX(Verdeelsleutels_percentage!$A:$AB,MATCH(max_demand!$C41,Verdeelsleutels_percentage!$C:$C,0),MATCH(INDEX(Overzicht!$B$1:$F$35,MATCH(max_demand!AD$1,Overzicht!$B:$B,0),5),Verdeelsleutels_percentage!$1:$1,0)))</f>
        <v>1.3279154173899321E-4</v>
      </c>
      <c r="AE41">
        <f>PRODUCT(INDEX(Overzicht!$B$1:$D$35,MATCH(max_demand!AE$1,Overzicht!$B$1:$B$35,0),3),INDEX(Verdeelsleutels_percentage!$A:$AB,MATCH(max_demand!$C41,Verdeelsleutels_percentage!$C:$C,0),MATCH(INDEX(Overzicht!$B$1:$F$35,MATCH(max_demand!AE$1,Overzicht!$B:$B,0),5),Verdeelsleutels_percentage!$1:$1,0)))</f>
        <v>4.4924128139142781E-2</v>
      </c>
      <c r="AF41">
        <f>PRODUCT(INDEX(Overzicht!$B$1:$D$35,MATCH(max_demand!AF$1,Overzicht!$B$1:$B$35,0),3),INDEX(Verdeelsleutels_percentage!$A:$AB,MATCH(max_demand!$C41,Verdeelsleutels_percentage!$C:$C,0),MATCH(INDEX(Overzicht!$B$1:$F$35,MATCH(max_demand!AF$1,Overzicht!$B:$B,0),5),Verdeelsleutels_percentage!$1:$1,0)))</f>
        <v>1.1902382354558858E-2</v>
      </c>
      <c r="AG41">
        <f>PRODUCT(INDEX(Overzicht!$B$1:$D$35,MATCH(max_demand!AG$1,Overzicht!$B$1:$B$35,0),3),INDEX(Verdeelsleutels_percentage!$A:$AB,MATCH(max_demand!$C41,Verdeelsleutels_percentage!$C:$C,0),MATCH(INDEX(Overzicht!$B$1:$F$35,MATCH(max_demand!AG$1,Overzicht!$B:$B,0),5),Verdeelsleutels_percentage!$1:$1,0)))</f>
        <v>2.0638388840563533E-2</v>
      </c>
      <c r="AH41">
        <f>PRODUCT(INDEX(Overzicht!$B$1:$D$35,MATCH(max_demand!AH$1,Overzicht!$B$1:$B$35,0),3),INDEX(Verdeelsleutels_percentage!$A:$AB,MATCH(max_demand!$C41,Verdeelsleutels_percentage!$C:$C,0),MATCH(INDEX(Overzicht!$B$1:$F$35,MATCH(max_demand!AH$1,Overzicht!$B:$B,0),5),Verdeelsleutels_percentage!$1:$1,0)))</f>
        <v>2.7772225493970668E-2</v>
      </c>
      <c r="AI41">
        <f>PRODUCT(INDEX(Overzicht!$B$1:$D$35,MATCH(max_demand!AI$1,Overzicht!$B$1:$B$35,0),3),INDEX(Verdeelsleutels_percentage!$A:$AB,MATCH(max_demand!$C41,Verdeelsleutels_percentage!$C:$C,0),MATCH(INDEX(Overzicht!$B$1:$F$35,MATCH(max_demand!AI$1,Overzicht!$B:$B,0),5),Verdeelsleutels_percentage!$1:$1,0)))</f>
        <v>9.521905883647085E-3</v>
      </c>
      <c r="AJ41">
        <f>PRODUCT(INDEX(Overzicht!$B$1:$D$35,MATCH(max_demand!AJ$1,Overzicht!$B$1:$B$35,0),3),INDEX(Verdeelsleutels_percentage!$A:$AB,MATCH(max_demand!$C41,Verdeelsleutels_percentage!$C:$C,0),MATCH(INDEX(Overzicht!$B$1:$F$35,MATCH(max_demand!AJ$1,Overzicht!$B:$B,0),5),Verdeelsleutels_percentage!$1:$1,0)))</f>
        <v>0</v>
      </c>
      <c r="AK41">
        <f>PRODUCT(INDEX(Overzicht!$B$1:$D$35,MATCH(max_demand!AK$1,Overzicht!$B$1:$B$35,0),3),INDEX(Verdeelsleutels_percentage!$A:$AB,MATCH(max_demand!$C41,Verdeelsleutels_percentage!$C:$C,0),MATCH(INDEX(Overzicht!$B$1:$F$35,MATCH(max_demand!AK$1,Overzicht!$B:$B,0),5),Verdeelsleutels_percentage!$1:$1,0)))</f>
        <v>1.252062256327521E-3</v>
      </c>
      <c r="AL41">
        <f>PRODUCT(INDEX(Overzicht!$B$1:$D$35,MATCH(max_demand!AL$1,Overzicht!$B$1:$B$35,0),3),INDEX(Verdeelsleutels_percentage!$A:$AB,MATCH(max_demand!$C41,Verdeelsleutels_percentage!$C:$C,0),MATCH(INDEX(Overzicht!$B$1:$F$35,MATCH(max_demand!AL$1,Overzicht!$B:$B,0),5),Verdeelsleutels_percentage!$1:$1,0)))</f>
        <v>3.4397314734272554E-3</v>
      </c>
      <c r="AM41">
        <f>PRODUCT(INDEX(Overzicht!$B$1:$D$35,MATCH(max_demand!AM$1,Overzicht!$B$1:$B$35,0),3),INDEX(Verdeelsleutels_percentage!$A:$AB,MATCH(max_demand!$C41,Verdeelsleutels_percentage!$C:$C,0),MATCH(INDEX(Overzicht!$B$1:$F$35,MATCH(max_demand!AM$1,Overzicht!$B:$B,0),5),Verdeelsleutels_percentage!$1:$1,0)))</f>
        <v>6.8794629468545108E-3</v>
      </c>
      <c r="AN41">
        <f>PRODUCT(INDEX(Overzicht!$B$1:$D$35,MATCH(max_demand!AN$1,Overzicht!$B$1:$B$35,0),3),INDEX(Verdeelsleutels_percentage!$A:$AB,MATCH(max_demand!$C41,Verdeelsleutels_percentage!$C:$C,0),MATCH(INDEX(Overzicht!$B$1:$F$35,MATCH(max_demand!AN$1,Overzicht!$B:$B,0),5),Verdeelsleutels_percentage!$1:$1,0)))</f>
        <v>3.4397314734272554E-3</v>
      </c>
      <c r="AO41">
        <f>PRODUCT(INDEX(Overzicht!$B$1:$D$35,MATCH(max_demand!AO$1,Overzicht!$B$1:$B$35,0),3),INDEX(Verdeelsleutels_percentage!$A:$AB,MATCH(max_demand!$C41,Verdeelsleutels_percentage!$C:$C,0),MATCH(INDEX(Overzicht!$B$1:$F$35,MATCH(max_demand!AO$1,Overzicht!$B:$B,0),5),Verdeelsleutels_percentage!$1:$1,0)))</f>
        <v>1.2039060156995393E-2</v>
      </c>
    </row>
    <row r="42" spans="2:41">
      <c r="B42" t="str">
        <f>INDEX('ETLocal datasets'!B:C,MATCH(C42,'ETLocal datasets'!C:C,0),1)</f>
        <v>GM0088</v>
      </c>
      <c r="C42" t="str">
        <f>'ETLocal datasets'!C25</f>
        <v>Schiermonnikoog</v>
      </c>
      <c r="D42">
        <f t="shared" si="4"/>
        <v>0.11706907452775928</v>
      </c>
      <c r="E42">
        <f t="shared" si="5"/>
        <v>5.9066152562261762E-3</v>
      </c>
      <c r="F42">
        <f t="shared" si="6"/>
        <v>5.6867881641898643E-4</v>
      </c>
      <c r="G42">
        <f t="shared" si="7"/>
        <v>1.158028295416494E-3</v>
      </c>
      <c r="H42">
        <f>PRODUCT(INDEX(Overzicht!$B$1:$D$35,MATCH(max_demand!H$1,Overzicht!$B$1:$B$35,0),3),INDEX(Verdeelsleutels_percentage!$A:$AB,MATCH(max_demand!$C42,Verdeelsleutels_percentage!$C:$C,0),MATCH(INDEX(Overzicht!$B$1:$F$35,MATCH(max_demand!H$1,Overzicht!$B:$B,0),5),Verdeelsleutels_percentage!$1:$1,0)))</f>
        <v>5.6867881641898643E-4</v>
      </c>
      <c r="I42">
        <f>PRODUCT(INDEX(Overzicht!$B$1:$D$35,MATCH(max_demand!I$1,Overzicht!$B$1:$B$35,0),3),INDEX(Verdeelsleutels_percentage!$A:$AB,MATCH(max_demand!$C42,Verdeelsleutels_percentage!$C:$C,0),MATCH(INDEX(Overzicht!$B$1:$F$35,MATCH(max_demand!I$1,Overzicht!$B:$B,0),5),Verdeelsleutels_percentage!$1:$1,0)))</f>
        <v>1.1819040752811853E-3</v>
      </c>
      <c r="J42">
        <f>PRODUCT(INDEX(Overzicht!$B$1:$D$35,MATCH(max_demand!J$1,Overzicht!$B$1:$B$35,0),3),INDEX(Verdeelsleutels_percentage!$A:$AB,MATCH(max_demand!$C42,Verdeelsleutels_percentage!$C:$C,0),MATCH(INDEX(Overzicht!$B$1:$F$35,MATCH(max_demand!J$1,Overzicht!$B:$B,0),5),Verdeelsleutels_percentage!$1:$1,0)))</f>
        <v>1.9064280321855545E-4</v>
      </c>
      <c r="K42">
        <f>PRODUCT(INDEX(Overzicht!$B$1:$D$35,MATCH(max_demand!K$1,Overzicht!$B$1:$B$35,0),3),INDEX(Verdeelsleutels_percentage!$A:$AB,MATCH(max_demand!$C42,Verdeelsleutels_percentage!$C:$C,0),MATCH(INDEX(Overzicht!$B$1:$F$35,MATCH(max_demand!K$1,Overzicht!$B:$B,0),5),Verdeelsleutels_percentage!$1:$1,0)))</f>
        <v>2.4601787905468366E-4</v>
      </c>
      <c r="L42">
        <f>PRODUCT(INDEX(Overzicht!$B$1:$D$35,MATCH(max_demand!L$1,Overzicht!$B$1:$B$35,0),3),INDEX(Verdeelsleutels_percentage!$A:$AB,MATCH(max_demand!$C42,Verdeelsleutels_percentage!$C:$C,0),MATCH(INDEX(Overzicht!$B$1:$F$35,MATCH(max_demand!L$1,Overzicht!$B:$B,0),5),Verdeelsleutels_percentage!$1:$1,0)))</f>
        <v>1.838868988794979E-4</v>
      </c>
      <c r="M42">
        <f>PRODUCT(INDEX(Overzicht!$B$1:$D$35,MATCH(max_demand!M$1,Overzicht!$B$1:$B$35,0),3),INDEX(Verdeelsleutels_percentage!$A:$AB,MATCH(max_demand!$C42,Verdeelsleutels_percentage!$C:$C,0),MATCH(INDEX(Overzicht!$B$1:$F$35,MATCH(max_demand!M$1,Overzicht!$B:$B,0),5),Verdeelsleutels_percentage!$1:$1,0)))</f>
        <v>8.3771396017298071E-3</v>
      </c>
      <c r="N42">
        <f>PRODUCT(INDEX(Overzicht!$B$1:$D$35,MATCH(max_demand!N$1,Overzicht!$B$1:$B$35,0),3),INDEX(Verdeelsleutels_percentage!$A:$AB,MATCH(max_demand!$C42,Verdeelsleutels_percentage!$C:$C,0),MATCH(INDEX(Overzicht!$B$1:$F$35,MATCH(max_demand!N$1,Overzicht!$B:$B,0),5),Verdeelsleutels_percentage!$1:$1,0)))</f>
        <v>9.1270930517894293E-4</v>
      </c>
      <c r="O42">
        <f>PRODUCT(INDEX(Overzicht!$B$1:$D$35,MATCH(max_demand!O$1,Overzicht!$B$1:$B$35,0),3),INDEX(Verdeelsleutels_percentage!$A:$AB,MATCH(max_demand!$C42,Verdeelsleutels_percentage!$C:$C,0),MATCH(INDEX(Overzicht!$B$1:$F$35,MATCH(max_demand!O$1,Overzicht!$B:$B,0),5),Verdeelsleutels_percentage!$1:$1,0)))</f>
        <v>0</v>
      </c>
      <c r="P42">
        <f>PRODUCT(INDEX(Overzicht!$B$1:$D$35,MATCH(max_demand!P$1,Overzicht!$B$1:$B$35,0),3),INDEX(Verdeelsleutels_percentage!$A:$AB,MATCH(max_demand!$C42,Verdeelsleutels_percentage!$C:$C,0),MATCH(INDEX(Overzicht!$B$1:$F$35,MATCH(max_demand!P$1,Overzicht!$B:$B,0),5),Verdeelsleutels_percentage!$1:$1,0)))</f>
        <v>0</v>
      </c>
      <c r="Q42">
        <f>PRODUCT(INDEX(Overzicht!$B$1:$D$35,MATCH(max_demand!Q$1,Overzicht!$B$1:$B$35,0),3),INDEX(Verdeelsleutels_percentage!$A:$AB,MATCH(max_demand!$C42,Verdeelsleutels_percentage!$C:$C,0),MATCH(INDEX(Overzicht!$B$1:$F$35,MATCH(max_demand!Q$1,Overzicht!$B:$B,0),5),Verdeelsleutels_percentage!$1:$1,0)))</f>
        <v>4.711910193185887E-4</v>
      </c>
      <c r="R42">
        <f>PRODUCT(INDEX(Overzicht!$B$1:$D$35,MATCH(max_demand!R$1,Overzicht!$B$1:$B$35,0),3),INDEX(Verdeelsleutels_percentage!$A:$AB,MATCH(max_demand!$C42,Verdeelsleutels_percentage!$C:$C,0),MATCH(INDEX(Overzicht!$B$1:$F$35,MATCH(max_demand!R$1,Overzicht!$B:$B,0),5),Verdeelsleutels_percentage!$1:$1,0)))</f>
        <v>9.7487797100397674E-5</v>
      </c>
      <c r="S42">
        <f>PRODUCT(INDEX(Overzicht!$B$1:$D$35,MATCH(max_demand!S$1,Overzicht!$B$1:$B$35,0),3),INDEX(Verdeelsleutels_percentage!$A:$AB,MATCH(max_demand!$C42,Verdeelsleutels_percentage!$C:$C,0),MATCH(INDEX(Overzicht!$B$1:$F$35,MATCH(max_demand!S$1,Overzicht!$B:$B,0),5),Verdeelsleutels_percentage!$1:$1,0)))</f>
        <v>1.9965500846161444E-4</v>
      </c>
      <c r="T42">
        <f>PRODUCT(INDEX(Overzicht!$B$1:$D$35,MATCH(max_demand!T$1,Overzicht!$B$1:$B$35,0),3),INDEX(Verdeelsleutels_percentage!$A:$AB,MATCH(max_demand!$C42,Verdeelsleutels_percentage!$C:$C,0),MATCH(INDEX(Overzicht!$B$1:$F$35,MATCH(max_demand!T$1,Overzicht!$B:$B,0),5),Verdeelsleutels_percentage!$1:$1,0)))</f>
        <v>2.8813060031895307E-4</v>
      </c>
      <c r="U42">
        <f>PRODUCT(INDEX(Overzicht!$B$1:$D$35,MATCH(max_demand!U$1,Overzicht!$B$1:$B$35,0),3),INDEX(Verdeelsleutels_percentage!$A:$AB,MATCH(max_demand!$C42,Verdeelsleutels_percentage!$C:$C,0),MATCH(INDEX(Overzicht!$B$1:$F$35,MATCH(max_demand!U$1,Overzicht!$B:$B,0),5),Verdeelsleutels_percentage!$1:$1,0)))</f>
        <v>1.0701993726132545E-3</v>
      </c>
      <c r="V42">
        <f>PRODUCT(INDEX(Overzicht!$B$1:$D$35,MATCH(max_demand!V$1,Overzicht!$B$1:$B$35,0),3),INDEX(Verdeelsleutels_percentage!$A:$AB,MATCH(max_demand!$C42,Verdeelsleutels_percentage!$C:$C,0),MATCH(INDEX(Overzicht!$B$1:$F$35,MATCH(max_demand!V$1,Overzicht!$B:$B,0),5),Verdeelsleutels_percentage!$1:$1,0)))</f>
        <v>1.2456774073939703E-4</v>
      </c>
      <c r="W42">
        <f>PRODUCT(INDEX(Overzicht!$B$1:$D$35,MATCH(max_demand!W$1,Overzicht!$B$1:$B$35,0),3),INDEX(Verdeelsleutels_percentage!$A:$AB,MATCH(max_demand!$C42,Verdeelsleutels_percentage!$C:$C,0),MATCH(INDEX(Overzicht!$B$1:$F$35,MATCH(max_demand!W$1,Overzicht!$B:$B,0),5),Verdeelsleutels_percentage!$1:$1,0)))</f>
        <v>6.4991864733598449E-4</v>
      </c>
      <c r="X42">
        <f>PRODUCT(INDEX(Overzicht!$B$1:$D$35,MATCH(max_demand!X$1,Overzicht!$B$1:$B$35,0),3),INDEX(Verdeelsleutels_percentage!$A:$AB,MATCH(max_demand!$C42,Verdeelsleutels_percentage!$C:$C,0),MATCH(INDEX(Overzicht!$B$1:$F$35,MATCH(max_demand!X$1,Overzicht!$B:$B,0),5),Verdeelsleutels_percentage!$1:$1,0)))</f>
        <v>1.2471063966946992E-3</v>
      </c>
      <c r="Y42">
        <f>PRODUCT(INDEX(Overzicht!$B$1:$D$35,MATCH(max_demand!Y$1,Overzicht!$B$1:$B$35,0),3),INDEX(Verdeelsleutels_percentage!$A:$AB,MATCH(max_demand!$C42,Verdeelsleutels_percentage!$C:$C,0),MATCH(INDEX(Overzicht!$B$1:$F$35,MATCH(max_demand!Y$1,Overzicht!$B:$B,0),5),Verdeelsleutels_percentage!$1:$1,0)))</f>
        <v>1.1699146409028772E-7</v>
      </c>
      <c r="Z42">
        <f>PRODUCT(INDEX(Overzicht!$B$1:$D$35,MATCH(max_demand!Z$1,Overzicht!$B$1:$B$35,0),3),INDEX(Verdeelsleutels_percentage!$A:$AB,MATCH(max_demand!$C42,Verdeelsleutels_percentage!$C:$C,0),MATCH(INDEX(Overzicht!$B$1:$F$35,MATCH(max_demand!Z$1,Overzicht!$B:$B,0),5),Verdeelsleutels_percentage!$1:$1,0)))</f>
        <v>5.1996206262350104E-5</v>
      </c>
      <c r="AA42">
        <f>PRODUCT(INDEX(Overzicht!$B$1:$D$35,MATCH(max_demand!AA$1,Overzicht!$B$1:$B$35,0),3),INDEX(Verdeelsleutels_percentage!$A:$AB,MATCH(max_demand!$C42,Verdeelsleutels_percentage!$C:$C,0),MATCH(INDEX(Overzicht!$B$1:$F$35,MATCH(max_demand!AA$1,Overzicht!$B:$B,0),5),Verdeelsleutels_percentage!$1:$1,0)))</f>
        <v>5.4185520210238531E-5</v>
      </c>
      <c r="AB42">
        <f>PRODUCT(INDEX(Overzicht!$B$1:$D$35,MATCH(max_demand!AB$1,Overzicht!$B$1:$B$35,0),3),INDEX(Verdeelsleutels_percentage!$A:$AB,MATCH(max_demand!$C42,Verdeelsleutels_percentage!$C:$C,0),MATCH(INDEX(Overzicht!$B$1:$F$35,MATCH(max_demand!AB$1,Overzicht!$B:$B,0),5),Verdeelsleutels_percentage!$1:$1,0)))</f>
        <v>6.5727180038411984E-4</v>
      </c>
      <c r="AC42">
        <f>PRODUCT(INDEX(Overzicht!$B$1:$D$35,MATCH(max_demand!AC$1,Overzicht!$B$1:$B$35,0),3),INDEX(Verdeelsleutels_percentage!$A:$AB,MATCH(max_demand!$C42,Verdeelsleutels_percentage!$C:$C,0),MATCH(INDEX(Overzicht!$B$1:$F$35,MATCH(max_demand!AC$1,Overzicht!$B:$B,0),5),Verdeelsleutels_percentage!$1:$1,0)))</f>
        <v>1.4457917925174925E-3</v>
      </c>
      <c r="AD42">
        <f>PRODUCT(INDEX(Overzicht!$B$1:$D$35,MATCH(max_demand!AD$1,Overzicht!$B$1:$B$35,0),3),INDEX(Verdeelsleutels_percentage!$A:$AB,MATCH(max_demand!$C42,Verdeelsleutels_percentage!$C:$C,0),MATCH(INDEX(Overzicht!$B$1:$F$35,MATCH(max_demand!AD$1,Overzicht!$B:$B,0),5),Verdeelsleutels_percentage!$1:$1,0)))</f>
        <v>6.0887380989953189E-4</v>
      </c>
      <c r="AE42">
        <f>PRODUCT(INDEX(Overzicht!$B$1:$D$35,MATCH(max_demand!AE$1,Overzicht!$B$1:$B$35,0),3),INDEX(Verdeelsleutels_percentage!$A:$AB,MATCH(max_demand!$C42,Verdeelsleutels_percentage!$C:$C,0),MATCH(INDEX(Overzicht!$B$1:$F$35,MATCH(max_demand!AE$1,Overzicht!$B:$B,0),5),Verdeelsleutels_percentage!$1:$1,0)))</f>
        <v>0.10372482030348744</v>
      </c>
      <c r="AF42">
        <f>PRODUCT(INDEX(Overzicht!$B$1:$D$35,MATCH(max_demand!AF$1,Overzicht!$B$1:$B$35,0),3),INDEX(Verdeelsleutels_percentage!$A:$AB,MATCH(max_demand!$C42,Verdeelsleutels_percentage!$C:$C,0),MATCH(INDEX(Overzicht!$B$1:$F$35,MATCH(max_demand!AF$1,Overzicht!$B:$B,0),5),Verdeelsleutels_percentage!$1:$1,0)))</f>
        <v>2.0524818261453986E-4</v>
      </c>
      <c r="AG42">
        <f>PRODUCT(INDEX(Overzicht!$B$1:$D$35,MATCH(max_demand!AG$1,Overzicht!$B$1:$B$35,0),3),INDEX(Verdeelsleutels_percentage!$A:$AB,MATCH(max_demand!$C42,Verdeelsleutels_percentage!$C:$C,0),MATCH(INDEX(Overzicht!$B$1:$F$35,MATCH(max_demand!AG$1,Overzicht!$B:$B,0),5),Verdeelsleutels_percentage!$1:$1,0)))</f>
        <v>6.4991864733598449E-4</v>
      </c>
      <c r="AH42">
        <f>PRODUCT(INDEX(Overzicht!$B$1:$D$35,MATCH(max_demand!AH$1,Overzicht!$B$1:$B$35,0),3),INDEX(Verdeelsleutels_percentage!$A:$AB,MATCH(max_demand!$C42,Verdeelsleutels_percentage!$C:$C,0),MATCH(INDEX(Overzicht!$B$1:$F$35,MATCH(max_demand!AH$1,Overzicht!$B:$B,0),5),Verdeelsleutels_percentage!$1:$1,0)))</f>
        <v>4.7891242610059303E-4</v>
      </c>
      <c r="AI42">
        <f>PRODUCT(INDEX(Overzicht!$B$1:$D$35,MATCH(max_demand!AI$1,Overzicht!$B$1:$B$35,0),3),INDEX(Verdeelsleutels_percentage!$A:$AB,MATCH(max_demand!$C42,Verdeelsleutels_percentage!$C:$C,0),MATCH(INDEX(Overzicht!$B$1:$F$35,MATCH(max_demand!AI$1,Overzicht!$B:$B,0),5),Verdeelsleutels_percentage!$1:$1,0)))</f>
        <v>1.641985460916319E-4</v>
      </c>
      <c r="AJ42">
        <f>PRODUCT(INDEX(Overzicht!$B$1:$D$35,MATCH(max_demand!AJ$1,Overzicht!$B$1:$B$35,0),3),INDEX(Verdeelsleutels_percentage!$A:$AB,MATCH(max_demand!$C42,Verdeelsleutels_percentage!$C:$C,0),MATCH(INDEX(Overzicht!$B$1:$F$35,MATCH(max_demand!AJ$1,Overzicht!$B:$B,0),5),Verdeelsleutels_percentage!$1:$1,0)))</f>
        <v>0</v>
      </c>
      <c r="AK42">
        <f>PRODUCT(INDEX(Overzicht!$B$1:$D$35,MATCH(max_demand!AK$1,Overzicht!$B$1:$B$35,0),3),INDEX(Verdeelsleutels_percentage!$A:$AB,MATCH(max_demand!$C42,Verdeelsleutels_percentage!$C:$C,0),MATCH(INDEX(Overzicht!$B$1:$F$35,MATCH(max_demand!AK$1,Overzicht!$B:$B,0),5),Verdeelsleutels_percentage!$1:$1,0)))</f>
        <v>3.9428397938383067E-5</v>
      </c>
      <c r="AL42">
        <f>PRODUCT(INDEX(Overzicht!$B$1:$D$35,MATCH(max_demand!AL$1,Overzicht!$B$1:$B$35,0),3),INDEX(Verdeelsleutels_percentage!$A:$AB,MATCH(max_demand!$C42,Verdeelsleutels_percentage!$C:$C,0),MATCH(INDEX(Overzicht!$B$1:$F$35,MATCH(max_demand!AL$1,Overzicht!$B:$B,0),5),Verdeelsleutels_percentage!$1:$1,0)))</f>
        <v>1.0831977455599742E-4</v>
      </c>
      <c r="AM42">
        <f>PRODUCT(INDEX(Overzicht!$B$1:$D$35,MATCH(max_demand!AM$1,Overzicht!$B$1:$B$35,0),3),INDEX(Verdeelsleutels_percentage!$A:$AB,MATCH(max_demand!$C42,Verdeelsleutels_percentage!$C:$C,0),MATCH(INDEX(Overzicht!$B$1:$F$35,MATCH(max_demand!AM$1,Overzicht!$B:$B,0),5),Verdeelsleutels_percentage!$1:$1,0)))</f>
        <v>2.1663954911199483E-4</v>
      </c>
      <c r="AN42">
        <f>PRODUCT(INDEX(Overzicht!$B$1:$D$35,MATCH(max_demand!AN$1,Overzicht!$B$1:$B$35,0),3),INDEX(Verdeelsleutels_percentage!$A:$AB,MATCH(max_demand!$C42,Verdeelsleutels_percentage!$C:$C,0),MATCH(INDEX(Overzicht!$B$1:$F$35,MATCH(max_demand!AN$1,Overzicht!$B:$B,0),5),Verdeelsleutels_percentage!$1:$1,0)))</f>
        <v>1.0831977455599742E-4</v>
      </c>
      <c r="AO42">
        <f>PRODUCT(INDEX(Overzicht!$B$1:$D$35,MATCH(max_demand!AO$1,Overzicht!$B$1:$B$35,0),3),INDEX(Verdeelsleutels_percentage!$A:$AB,MATCH(max_demand!$C42,Verdeelsleutels_percentage!$C:$C,0),MATCH(INDEX(Overzicht!$B$1:$F$35,MATCH(max_demand!AO$1,Overzicht!$B:$B,0),5),Verdeelsleutels_percentage!$1:$1,0)))</f>
        <v>3.7911921094599095E-4</v>
      </c>
    </row>
    <row r="43" spans="2:41">
      <c r="B43" t="str">
        <f>INDEX('ETLocal datasets'!B:C,MATCH(C43,'ETLocal datasets'!C:C,0),1)</f>
        <v>GM0090</v>
      </c>
      <c r="C43" t="str">
        <f>'ETLocal datasets'!C26</f>
        <v>Smallingerland</v>
      </c>
      <c r="D43">
        <f t="shared" si="4"/>
        <v>0.36794087093861211</v>
      </c>
      <c r="E43">
        <f t="shared" si="5"/>
        <v>0.1920537376344128</v>
      </c>
      <c r="F43">
        <f t="shared" si="6"/>
        <v>3.3985850035091095E-2</v>
      </c>
      <c r="G43">
        <f t="shared" si="7"/>
        <v>6.9207037167743415E-2</v>
      </c>
      <c r="H43">
        <f>PRODUCT(INDEX(Overzicht!$B$1:$D$35,MATCH(max_demand!H$1,Overzicht!$B$1:$B$35,0),3),INDEX(Verdeelsleutels_percentage!$A:$AB,MATCH(max_demand!$C43,Verdeelsleutels_percentage!$C:$C,0),MATCH(INDEX(Overzicht!$B$1:$F$35,MATCH(max_demand!H$1,Overzicht!$B:$B,0),5),Verdeelsleutels_percentage!$1:$1,0)))</f>
        <v>3.3985850035091095E-2</v>
      </c>
      <c r="I43">
        <f>PRODUCT(INDEX(Overzicht!$B$1:$D$35,MATCH(max_demand!I$1,Overzicht!$B$1:$B$35,0),3),INDEX(Verdeelsleutels_percentage!$A:$AB,MATCH(max_demand!$C43,Verdeelsleutels_percentage!$C:$C,0),MATCH(INDEX(Overzicht!$B$1:$F$35,MATCH(max_demand!I$1,Overzicht!$B:$B,0),5),Verdeelsleutels_percentage!$1:$1,0)))</f>
        <v>6.703449247175885E-3</v>
      </c>
      <c r="J43">
        <f>PRODUCT(INDEX(Overzicht!$B$1:$D$35,MATCH(max_demand!J$1,Overzicht!$B$1:$B$35,0),3),INDEX(Verdeelsleutels_percentage!$A:$AB,MATCH(max_demand!$C43,Verdeelsleutels_percentage!$C:$C,0),MATCH(INDEX(Overzicht!$B$1:$F$35,MATCH(max_demand!J$1,Overzicht!$B:$B,0),5),Verdeelsleutels_percentage!$1:$1,0)))</f>
        <v>1.1393351630811491E-2</v>
      </c>
      <c r="K43">
        <f>PRODUCT(INDEX(Overzicht!$B$1:$D$35,MATCH(max_demand!K$1,Overzicht!$B$1:$B$35,0),3),INDEX(Verdeelsleutels_percentage!$A:$AB,MATCH(max_demand!$C43,Verdeelsleutels_percentage!$C:$C,0),MATCH(INDEX(Overzicht!$B$1:$F$35,MATCH(max_demand!K$1,Overzicht!$B:$B,0),5),Verdeelsleutels_percentage!$1:$1,0)))</f>
        <v>1.3953487432967651E-3</v>
      </c>
      <c r="L43">
        <f>PRODUCT(INDEX(Overzicht!$B$1:$D$35,MATCH(max_demand!L$1,Overzicht!$B$1:$B$35,0),3),INDEX(Verdeelsleutels_percentage!$A:$AB,MATCH(max_demand!$C43,Verdeelsleutels_percentage!$C:$C,0),MATCH(INDEX(Overzicht!$B$1:$F$35,MATCH(max_demand!L$1,Overzicht!$B:$B,0),5),Verdeelsleutels_percentage!$1:$1,0)))</f>
        <v>1.0989599732394609E-2</v>
      </c>
      <c r="M43">
        <f>PRODUCT(INDEX(Overzicht!$B$1:$D$35,MATCH(max_demand!M$1,Overzicht!$B$1:$B$35,0),3),INDEX(Verdeelsleutels_percentage!$A:$AB,MATCH(max_demand!$C43,Verdeelsleutels_percentage!$C:$C,0),MATCH(INDEX(Overzicht!$B$1:$F$35,MATCH(max_demand!M$1,Overzicht!$B:$B,0),5),Verdeelsleutels_percentage!$1:$1,0)))</f>
        <v>0.1283289843257302</v>
      </c>
      <c r="N43">
        <f>PRODUCT(INDEX(Overzicht!$B$1:$D$35,MATCH(max_demand!N$1,Overzicht!$B$1:$B$35,0),3),INDEX(Verdeelsleutels_percentage!$A:$AB,MATCH(max_demand!$C43,Verdeelsleutels_percentage!$C:$C,0),MATCH(INDEX(Overzicht!$B$1:$F$35,MATCH(max_demand!N$1,Overzicht!$B:$B,0),5),Verdeelsleutels_percentage!$1:$1,0)))</f>
        <v>3.1558614370525144E-2</v>
      </c>
      <c r="O43">
        <f>PRODUCT(INDEX(Overzicht!$B$1:$D$35,MATCH(max_demand!O$1,Overzicht!$B$1:$B$35,0),3),INDEX(Verdeelsleutels_percentage!$A:$AB,MATCH(max_demand!$C43,Verdeelsleutels_percentage!$C:$C,0),MATCH(INDEX(Overzicht!$B$1:$F$35,MATCH(max_demand!O$1,Overzicht!$B:$B,0),5),Verdeelsleutels_percentage!$1:$1,0)))</f>
        <v>1.843326112724333E-4</v>
      </c>
      <c r="P43">
        <f>PRODUCT(INDEX(Overzicht!$B$1:$D$35,MATCH(max_demand!P$1,Overzicht!$B$1:$B$35,0),3),INDEX(Verdeelsleutels_percentage!$A:$AB,MATCH(max_demand!$C43,Verdeelsleutels_percentage!$C:$C,0),MATCH(INDEX(Overzicht!$B$1:$F$35,MATCH(max_demand!P$1,Overzicht!$B:$B,0),5),Verdeelsleutels_percentage!$1:$1,0)))</f>
        <v>0</v>
      </c>
      <c r="Q43">
        <f>PRODUCT(INDEX(Overzicht!$B$1:$D$35,MATCH(max_demand!Q$1,Overzicht!$B$1:$B$35,0),3),INDEX(Verdeelsleutels_percentage!$A:$AB,MATCH(max_demand!$C43,Verdeelsleutels_percentage!$C:$C,0),MATCH(INDEX(Overzicht!$B$1:$F$35,MATCH(max_demand!Q$1,Overzicht!$B:$B,0),5),Verdeelsleutels_percentage!$1:$1,0)))</f>
        <v>2.8159704314789761E-2</v>
      </c>
      <c r="R43">
        <f>PRODUCT(INDEX(Overzicht!$B$1:$D$35,MATCH(max_demand!R$1,Overzicht!$B$1:$B$35,0),3),INDEX(Verdeelsleutels_percentage!$A:$AB,MATCH(max_demand!$C43,Verdeelsleutels_percentage!$C:$C,0),MATCH(INDEX(Overzicht!$B$1:$F$35,MATCH(max_demand!R$1,Overzicht!$B:$B,0),5),Verdeelsleutels_percentage!$1:$1,0)))</f>
        <v>5.8261457203013303E-3</v>
      </c>
      <c r="S43">
        <f>PRODUCT(INDEX(Overzicht!$B$1:$D$35,MATCH(max_demand!S$1,Overzicht!$B$1:$B$35,0),3),INDEX(Verdeelsleutels_percentage!$A:$AB,MATCH(max_demand!$C43,Verdeelsleutels_percentage!$C:$C,0),MATCH(INDEX(Overzicht!$B$1:$F$35,MATCH(max_demand!S$1,Overzicht!$B:$B,0),5),Verdeelsleutels_percentage!$1:$1,0)))</f>
        <v>1.1931946435177124E-2</v>
      </c>
      <c r="T43">
        <f>PRODUCT(INDEX(Overzicht!$B$1:$D$35,MATCH(max_demand!T$1,Overzicht!$B$1:$B$35,0),3),INDEX(Verdeelsleutels_percentage!$A:$AB,MATCH(max_demand!$C43,Verdeelsleutels_percentage!$C:$C,0),MATCH(INDEX(Overzicht!$B$1:$F$35,MATCH(max_demand!T$1,Overzicht!$B:$B,0),5),Verdeelsleutels_percentage!$1:$1,0)))</f>
        <v>1.721949735111282E-2</v>
      </c>
      <c r="U43">
        <f>PRODUCT(INDEX(Overzicht!$B$1:$D$35,MATCH(max_demand!U$1,Overzicht!$B$1:$B$35,0),3),INDEX(Verdeelsleutels_percentage!$A:$AB,MATCH(max_demand!$C43,Verdeelsleutels_percentage!$C:$C,0),MATCH(INDEX(Overzicht!$B$1:$F$35,MATCH(max_demand!U$1,Overzicht!$B:$B,0),5),Verdeelsleutels_percentage!$1:$1,0)))</f>
        <v>6.3958133018419058E-2</v>
      </c>
      <c r="V43">
        <f>PRODUCT(INDEX(Overzicht!$B$1:$D$35,MATCH(max_demand!V$1,Overzicht!$B$1:$B$35,0),3),INDEX(Verdeelsleutels_percentage!$A:$AB,MATCH(max_demand!$C43,Verdeelsleutels_percentage!$C:$C,0),MATCH(INDEX(Overzicht!$B$1:$F$35,MATCH(max_demand!V$1,Overzicht!$B:$B,0),5),Verdeelsleutels_percentage!$1:$1,0)))</f>
        <v>7.4445195314961441E-3</v>
      </c>
      <c r="W43">
        <f>PRODUCT(INDEX(Overzicht!$B$1:$D$35,MATCH(max_demand!W$1,Overzicht!$B$1:$B$35,0),3),INDEX(Verdeelsleutels_percentage!$A:$AB,MATCH(max_demand!$C43,Verdeelsleutels_percentage!$C:$C,0),MATCH(INDEX(Overzicht!$B$1:$F$35,MATCH(max_demand!W$1,Overzicht!$B:$B,0),5),Verdeelsleutels_percentage!$1:$1,0)))</f>
        <v>3.8840971468675538E-2</v>
      </c>
      <c r="X43">
        <f>PRODUCT(INDEX(Overzicht!$B$1:$D$35,MATCH(max_demand!X$1,Overzicht!$B$1:$B$35,0),3),INDEX(Verdeelsleutels_percentage!$A:$AB,MATCH(max_demand!$C43,Verdeelsleutels_percentage!$C:$C,0),MATCH(INDEX(Overzicht!$B$1:$F$35,MATCH(max_demand!X$1,Overzicht!$B:$B,0),5),Verdeelsleutels_percentage!$1:$1,0)))</f>
        <v>1.9972455826764734E-3</v>
      </c>
      <c r="Y43">
        <f>PRODUCT(INDEX(Overzicht!$B$1:$D$35,MATCH(max_demand!Y$1,Overzicht!$B$1:$B$35,0),3),INDEX(Verdeelsleutels_percentage!$A:$AB,MATCH(max_demand!$C43,Verdeelsleutels_percentage!$C:$C,0),MATCH(INDEX(Overzicht!$B$1:$F$35,MATCH(max_demand!Y$1,Overzicht!$B:$B,0),5),Verdeelsleutels_percentage!$1:$1,0)))</f>
        <v>3.3606371547504224E-6</v>
      </c>
      <c r="Z43">
        <f>PRODUCT(INDEX(Overzicht!$B$1:$D$35,MATCH(max_demand!Z$1,Overzicht!$B$1:$B$35,0),3),INDEX(Verdeelsleutels_percentage!$A:$AB,MATCH(max_demand!$C43,Verdeelsleutels_percentage!$C:$C,0),MATCH(INDEX(Overzicht!$B$1:$F$35,MATCH(max_demand!Z$1,Overzicht!$B:$B,0),5),Verdeelsleutels_percentage!$1:$1,0)))</f>
        <v>1.49361651322241E-3</v>
      </c>
      <c r="AA43">
        <f>PRODUCT(INDEX(Overzicht!$B$1:$D$35,MATCH(max_demand!AA$1,Overzicht!$B$1:$B$35,0),3),INDEX(Verdeelsleutels_percentage!$A:$AB,MATCH(max_demand!$C43,Verdeelsleutels_percentage!$C:$C,0),MATCH(INDEX(Overzicht!$B$1:$F$35,MATCH(max_demand!AA$1,Overzicht!$B:$B,0),5),Verdeelsleutels_percentage!$1:$1,0)))</f>
        <v>1.5565056295686168E-3</v>
      </c>
      <c r="AB43">
        <f>PRODUCT(INDEX(Overzicht!$B$1:$D$35,MATCH(max_demand!AB$1,Overzicht!$B$1:$B$35,0),3),INDEX(Verdeelsleutels_percentage!$A:$AB,MATCH(max_demand!$C43,Verdeelsleutels_percentage!$C:$C,0),MATCH(INDEX(Overzicht!$B$1:$F$35,MATCH(max_demand!AB$1,Overzicht!$B:$B,0),5),Verdeelsleutels_percentage!$1:$1,0)))</f>
        <v>1.8454247025351846E-2</v>
      </c>
      <c r="AC43">
        <f>PRODUCT(INDEX(Overzicht!$B$1:$D$35,MATCH(max_demand!AC$1,Overzicht!$B$1:$B$35,0),3),INDEX(Verdeelsleutels_percentage!$A:$AB,MATCH(max_demand!$C43,Verdeelsleutels_percentage!$C:$C,0),MATCH(INDEX(Overzicht!$B$1:$F$35,MATCH(max_demand!AC$1,Overzicht!$B:$B,0),5),Verdeelsleutels_percentage!$1:$1,0)))</f>
        <v>9.6393567174931361E-3</v>
      </c>
      <c r="AD43">
        <f>PRODUCT(INDEX(Overzicht!$B$1:$D$35,MATCH(max_demand!AD$1,Overzicht!$B$1:$B$35,0),3),INDEX(Verdeelsleutels_percentage!$A:$AB,MATCH(max_demand!$C43,Verdeelsleutels_percentage!$C:$C,0),MATCH(INDEX(Overzicht!$B$1:$F$35,MATCH(max_demand!AD$1,Overzicht!$B:$B,0),5),Verdeelsleutels_percentage!$1:$1,0)))</f>
        <v>3.934564199673873E-6</v>
      </c>
      <c r="AE43">
        <f>PRODUCT(INDEX(Overzicht!$B$1:$D$35,MATCH(max_demand!AE$1,Overzicht!$B$1:$B$35,0),3),INDEX(Verdeelsleutels_percentage!$A:$AB,MATCH(max_demand!$C43,Verdeelsleutels_percentage!$C:$C,0),MATCH(INDEX(Overzicht!$B$1:$F$35,MATCH(max_demand!AE$1,Overzicht!$B:$B,0),5),Verdeelsleutels_percentage!$1:$1,0)))</f>
        <v>0.11800070991214837</v>
      </c>
      <c r="AF43">
        <f>PRODUCT(INDEX(Overzicht!$B$1:$D$35,MATCH(max_demand!AF$1,Overzicht!$B$1:$B$35,0),3),INDEX(Verdeelsleutels_percentage!$A:$AB,MATCH(max_demand!$C43,Verdeelsleutels_percentage!$C:$C,0),MATCH(INDEX(Overzicht!$B$1:$F$35,MATCH(max_demand!AF$1,Overzicht!$B:$B,0),5),Verdeelsleutels_percentage!$1:$1,0)))</f>
        <v>5.8958546574568813E-3</v>
      </c>
      <c r="AG43">
        <f>PRODUCT(INDEX(Overzicht!$B$1:$D$35,MATCH(max_demand!AG$1,Overzicht!$B$1:$B$35,0),3),INDEX(Verdeelsleutels_percentage!$A:$AB,MATCH(max_demand!$C43,Verdeelsleutels_percentage!$C:$C,0),MATCH(INDEX(Overzicht!$B$1:$F$35,MATCH(max_demand!AG$1,Overzicht!$B:$B,0),5),Verdeelsleutels_percentage!$1:$1,0)))</f>
        <v>3.8840971468675538E-2</v>
      </c>
      <c r="AH43">
        <f>PRODUCT(INDEX(Overzicht!$B$1:$D$35,MATCH(max_demand!AH$1,Overzicht!$B$1:$B$35,0),3),INDEX(Verdeelsleutels_percentage!$A:$AB,MATCH(max_demand!$C43,Verdeelsleutels_percentage!$C:$C,0),MATCH(INDEX(Overzicht!$B$1:$F$35,MATCH(max_demand!AH$1,Overzicht!$B:$B,0),5),Verdeelsleutels_percentage!$1:$1,0)))</f>
        <v>1.3756994200732724E-2</v>
      </c>
      <c r="AI43">
        <f>PRODUCT(INDEX(Overzicht!$B$1:$D$35,MATCH(max_demand!AI$1,Overzicht!$B$1:$B$35,0),3),INDEX(Verdeelsleutels_percentage!$A:$AB,MATCH(max_demand!$C43,Verdeelsleutels_percentage!$C:$C,0),MATCH(INDEX(Overzicht!$B$1:$F$35,MATCH(max_demand!AI$1,Overzicht!$B:$B,0),5),Verdeelsleutels_percentage!$1:$1,0)))</f>
        <v>4.7166837259655049E-3</v>
      </c>
      <c r="AJ43">
        <f>PRODUCT(INDEX(Overzicht!$B$1:$D$35,MATCH(max_demand!AJ$1,Overzicht!$B$1:$B$35,0),3),INDEX(Verdeelsleutels_percentage!$A:$AB,MATCH(max_demand!$C43,Verdeelsleutels_percentage!$C:$C,0),MATCH(INDEX(Overzicht!$B$1:$F$35,MATCH(max_demand!AJ$1,Overzicht!$B:$B,0),5),Verdeelsleutels_percentage!$1:$1,0)))</f>
        <v>0</v>
      </c>
      <c r="AK43">
        <f>PRODUCT(INDEX(Overzicht!$B$1:$D$35,MATCH(max_demand!AK$1,Overzicht!$B$1:$B$35,0),3),INDEX(Verdeelsleutels_percentage!$A:$AB,MATCH(max_demand!$C43,Verdeelsleutels_percentage!$C:$C,0),MATCH(INDEX(Overzicht!$B$1:$F$35,MATCH(max_demand!AK$1,Overzicht!$B:$B,0),5),Verdeelsleutels_percentage!$1:$1,0)))</f>
        <v>2.3563522690996496E-3</v>
      </c>
      <c r="AL43">
        <f>PRODUCT(INDEX(Overzicht!$B$1:$D$35,MATCH(max_demand!AL$1,Overzicht!$B$1:$B$35,0),3),INDEX(Verdeelsleutels_percentage!$A:$AB,MATCH(max_demand!$C43,Verdeelsleutels_percentage!$C:$C,0),MATCH(INDEX(Overzicht!$B$1:$F$35,MATCH(max_demand!AL$1,Overzicht!$B:$B,0),5),Verdeelsleutels_percentage!$1:$1,0)))</f>
        <v>6.473495244779256E-3</v>
      </c>
      <c r="AM43">
        <f>PRODUCT(INDEX(Overzicht!$B$1:$D$35,MATCH(max_demand!AM$1,Overzicht!$B$1:$B$35,0),3),INDEX(Verdeelsleutels_percentage!$A:$AB,MATCH(max_demand!$C43,Verdeelsleutels_percentage!$C:$C,0),MATCH(INDEX(Overzicht!$B$1:$F$35,MATCH(max_demand!AM$1,Overzicht!$B:$B,0),5),Verdeelsleutels_percentage!$1:$1,0)))</f>
        <v>1.2946990489558512E-2</v>
      </c>
      <c r="AN43">
        <f>PRODUCT(INDEX(Overzicht!$B$1:$D$35,MATCH(max_demand!AN$1,Overzicht!$B$1:$B$35,0),3),INDEX(Verdeelsleutels_percentage!$A:$AB,MATCH(max_demand!$C43,Verdeelsleutels_percentage!$C:$C,0),MATCH(INDEX(Overzicht!$B$1:$F$35,MATCH(max_demand!AN$1,Overzicht!$B:$B,0),5),Verdeelsleutels_percentage!$1:$1,0)))</f>
        <v>6.473495244779256E-3</v>
      </c>
      <c r="AO43">
        <f>PRODUCT(INDEX(Overzicht!$B$1:$D$35,MATCH(max_demand!AO$1,Overzicht!$B$1:$B$35,0),3),INDEX(Verdeelsleutels_percentage!$A:$AB,MATCH(max_demand!$C43,Verdeelsleutels_percentage!$C:$C,0),MATCH(INDEX(Overzicht!$B$1:$F$35,MATCH(max_demand!AO$1,Overzicht!$B:$B,0),5),Verdeelsleutels_percentage!$1:$1,0)))</f>
        <v>2.2657233356727396E-2</v>
      </c>
    </row>
    <row r="44" spans="2:41">
      <c r="B44" t="str">
        <f>INDEX('ETLocal datasets'!B:C,MATCH(C44,'ETLocal datasets'!C:C,0),1)</f>
        <v>GM0093</v>
      </c>
      <c r="C44" t="str">
        <f>'ETLocal datasets'!C27</f>
        <v>Terschelling</v>
      </c>
      <c r="D44">
        <f t="shared" si="4"/>
        <v>0.19397981026432343</v>
      </c>
      <c r="E44">
        <f t="shared" si="5"/>
        <v>2.3914376437765249E-2</v>
      </c>
      <c r="F44">
        <f t="shared" si="6"/>
        <v>2.9709822780863713E-3</v>
      </c>
      <c r="G44">
        <f t="shared" si="7"/>
        <v>6.0499555177207856E-3</v>
      </c>
      <c r="H44">
        <f>PRODUCT(INDEX(Overzicht!$B$1:$D$35,MATCH(max_demand!H$1,Overzicht!$B$1:$B$35,0),3),INDEX(Verdeelsleutels_percentage!$A:$AB,MATCH(max_demand!$C44,Verdeelsleutels_percentage!$C:$C,0),MATCH(INDEX(Overzicht!$B$1:$F$35,MATCH(max_demand!H$1,Overzicht!$B:$B,0),5),Verdeelsleutels_percentage!$1:$1,0)))</f>
        <v>2.9709822780863713E-3</v>
      </c>
      <c r="I44">
        <f>PRODUCT(INDEX(Overzicht!$B$1:$D$35,MATCH(max_demand!I$1,Overzicht!$B$1:$B$35,0),3),INDEX(Verdeelsleutels_percentage!$A:$AB,MATCH(max_demand!$C44,Verdeelsleutels_percentage!$C:$C,0),MATCH(INDEX(Overzicht!$B$1:$F$35,MATCH(max_demand!I$1,Overzicht!$B:$B,0),5),Verdeelsleutels_percentage!$1:$1,0)))</f>
        <v>3.2600943968814763E-5</v>
      </c>
      <c r="J44">
        <f>PRODUCT(INDEX(Overzicht!$B$1:$D$35,MATCH(max_demand!J$1,Overzicht!$B$1:$B$35,0),3),INDEX(Verdeelsleutels_percentage!$A:$AB,MATCH(max_demand!$C44,Verdeelsleutels_percentage!$C:$C,0),MATCH(INDEX(Overzicht!$B$1:$F$35,MATCH(max_demand!J$1,Overzicht!$B:$B,0),5),Verdeelsleutels_percentage!$1:$1,0)))</f>
        <v>9.9598643989181213E-4</v>
      </c>
      <c r="K44">
        <f>PRODUCT(INDEX(Overzicht!$B$1:$D$35,MATCH(max_demand!K$1,Overzicht!$B$1:$B$35,0),3),INDEX(Verdeelsleutels_percentage!$A:$AB,MATCH(max_demand!$C44,Verdeelsleutels_percentage!$C:$C,0),MATCH(INDEX(Overzicht!$B$1:$F$35,MATCH(max_demand!K$1,Overzicht!$B:$B,0),5),Verdeelsleutels_percentage!$1:$1,0)))</f>
        <v>6.7860118753548262E-6</v>
      </c>
      <c r="L44">
        <f>PRODUCT(INDEX(Overzicht!$B$1:$D$35,MATCH(max_demand!L$1,Overzicht!$B$1:$B$35,0),3),INDEX(Verdeelsleutels_percentage!$A:$AB,MATCH(max_demand!$C44,Verdeelsleutels_percentage!$C:$C,0),MATCH(INDEX(Overzicht!$B$1:$F$35,MATCH(max_demand!L$1,Overzicht!$B:$B,0),5),Verdeelsleutels_percentage!$1:$1,0)))</f>
        <v>9.6069117042814616E-4</v>
      </c>
      <c r="M44">
        <f>PRODUCT(INDEX(Overzicht!$B$1:$D$35,MATCH(max_demand!M$1,Overzicht!$B$1:$B$35,0),3),INDEX(Verdeelsleutels_percentage!$A:$AB,MATCH(max_demand!$C44,Verdeelsleutels_percentage!$C:$C,0),MATCH(INDEX(Overzicht!$B$1:$F$35,MATCH(max_demand!M$1,Overzicht!$B:$B,0),5),Verdeelsleutels_percentage!$1:$1,0)))</f>
        <v>1.2598078566434474E-2</v>
      </c>
      <c r="N44">
        <f>PRODUCT(INDEX(Overzicht!$B$1:$D$35,MATCH(max_demand!N$1,Overzicht!$B$1:$B$35,0),3),INDEX(Verdeelsleutels_percentage!$A:$AB,MATCH(max_demand!$C44,Verdeelsleutels_percentage!$C:$C,0),MATCH(INDEX(Overzicht!$B$1:$F$35,MATCH(max_demand!N$1,Overzicht!$B:$B,0),5),Verdeelsleutels_percentage!$1:$1,0)))</f>
        <v>1.3725906552381944E-3</v>
      </c>
      <c r="O44">
        <f>PRODUCT(INDEX(Overzicht!$B$1:$D$35,MATCH(max_demand!O$1,Overzicht!$B$1:$B$35,0),3),INDEX(Verdeelsleutels_percentage!$A:$AB,MATCH(max_demand!$C44,Verdeelsleutels_percentage!$C:$C,0),MATCH(INDEX(Overzicht!$B$1:$F$35,MATCH(max_demand!O$1,Overzicht!$B:$B,0),5),Verdeelsleutels_percentage!$1:$1,0)))</f>
        <v>0</v>
      </c>
      <c r="P44">
        <f>PRODUCT(INDEX(Overzicht!$B$1:$D$35,MATCH(max_demand!P$1,Overzicht!$B$1:$B$35,0),3),INDEX(Verdeelsleutels_percentage!$A:$AB,MATCH(max_demand!$C44,Verdeelsleutels_percentage!$C:$C,0),MATCH(INDEX(Overzicht!$B$1:$F$35,MATCH(max_demand!P$1,Overzicht!$B:$B,0),5),Verdeelsleutels_percentage!$1:$1,0)))</f>
        <v>0</v>
      </c>
      <c r="Q44">
        <f>PRODUCT(INDEX(Overzicht!$B$1:$D$35,MATCH(max_demand!Q$1,Overzicht!$B$1:$B$35,0),3),INDEX(Verdeelsleutels_percentage!$A:$AB,MATCH(max_demand!$C44,Verdeelsleutels_percentage!$C:$C,0),MATCH(INDEX(Overzicht!$B$1:$F$35,MATCH(max_demand!Q$1,Overzicht!$B:$B,0),5),Verdeelsleutels_percentage!$1:$1,0)))</f>
        <v>2.4616710304144218E-3</v>
      </c>
      <c r="R44">
        <f>PRODUCT(INDEX(Overzicht!$B$1:$D$35,MATCH(max_demand!R$1,Overzicht!$B$1:$B$35,0),3),INDEX(Verdeelsleutels_percentage!$A:$AB,MATCH(max_demand!$C44,Verdeelsleutels_percentage!$C:$C,0),MATCH(INDEX(Overzicht!$B$1:$F$35,MATCH(max_demand!R$1,Overzicht!$B:$B,0),5),Verdeelsleutels_percentage!$1:$1,0)))</f>
        <v>5.0931124767194939E-4</v>
      </c>
      <c r="S44">
        <f>PRODUCT(INDEX(Overzicht!$B$1:$D$35,MATCH(max_demand!S$1,Overzicht!$B$1:$B$35,0),3),INDEX(Verdeelsleutels_percentage!$A:$AB,MATCH(max_demand!$C44,Verdeelsleutels_percentage!$C:$C,0),MATCH(INDEX(Overzicht!$B$1:$F$35,MATCH(max_demand!S$1,Overzicht!$B:$B,0),5),Verdeelsleutels_percentage!$1:$1,0)))</f>
        <v>1.0430694352321524E-3</v>
      </c>
      <c r="T44">
        <f>PRODUCT(INDEX(Overzicht!$B$1:$D$35,MATCH(max_demand!T$1,Overzicht!$B$1:$B$35,0),3),INDEX(Verdeelsleutels_percentage!$A:$AB,MATCH(max_demand!$C44,Verdeelsleutels_percentage!$C:$C,0),MATCH(INDEX(Overzicht!$B$1:$F$35,MATCH(max_demand!T$1,Overzicht!$B:$B,0),5),Verdeelsleutels_percentage!$1:$1,0)))</f>
        <v>1.5052976875637614E-3</v>
      </c>
      <c r="U44">
        <f>PRODUCT(INDEX(Overzicht!$B$1:$D$35,MATCH(max_demand!U$1,Overzicht!$B$1:$B$35,0),3),INDEX(Verdeelsleutels_percentage!$A:$AB,MATCH(max_demand!$C44,Verdeelsleutels_percentage!$C:$C,0),MATCH(INDEX(Overzicht!$B$1:$F$35,MATCH(max_demand!U$1,Overzicht!$B:$B,0),5),Verdeelsleutels_percentage!$1:$1,0)))</f>
        <v>5.5911056966654006E-3</v>
      </c>
      <c r="V44">
        <f>PRODUCT(INDEX(Overzicht!$B$1:$D$35,MATCH(max_demand!V$1,Overzicht!$B$1:$B$35,0),3),INDEX(Verdeelsleutels_percentage!$A:$AB,MATCH(max_demand!$C44,Verdeelsleutels_percentage!$C:$C,0),MATCH(INDEX(Overzicht!$B$1:$F$35,MATCH(max_demand!V$1,Overzicht!$B:$B,0),5),Verdeelsleutels_percentage!$1:$1,0)))</f>
        <v>6.5078659424749083E-4</v>
      </c>
      <c r="W44">
        <f>PRODUCT(INDEX(Overzicht!$B$1:$D$35,MATCH(max_demand!W$1,Overzicht!$B$1:$B$35,0),3),INDEX(Verdeelsleutels_percentage!$A:$AB,MATCH(max_demand!$C44,Verdeelsleutels_percentage!$C:$C,0),MATCH(INDEX(Overzicht!$B$1:$F$35,MATCH(max_demand!W$1,Overzicht!$B:$B,0),5),Verdeelsleutels_percentage!$1:$1,0)))</f>
        <v>3.3954083178129959E-3</v>
      </c>
      <c r="X44">
        <f>PRODUCT(INDEX(Overzicht!$B$1:$D$35,MATCH(max_demand!X$1,Overzicht!$B$1:$B$35,0),3),INDEX(Verdeelsleutels_percentage!$A:$AB,MATCH(max_demand!$C44,Verdeelsleutels_percentage!$C:$C,0),MATCH(INDEX(Overzicht!$B$1:$F$35,MATCH(max_demand!X$1,Overzicht!$B:$B,0),5),Verdeelsleutels_percentage!$1:$1,0)))</f>
        <v>6.4699504790928014E-3</v>
      </c>
      <c r="Y44">
        <f>PRODUCT(INDEX(Overzicht!$B$1:$D$35,MATCH(max_demand!Y$1,Overzicht!$B$1:$B$35,0),3),INDEX(Verdeelsleutels_percentage!$A:$AB,MATCH(max_demand!$C44,Verdeelsleutels_percentage!$C:$C,0),MATCH(INDEX(Overzicht!$B$1:$F$35,MATCH(max_demand!Y$1,Overzicht!$B:$B,0),5),Verdeelsleutels_percentage!$1:$1,0)))</f>
        <v>5.2302066299187452E-7</v>
      </c>
      <c r="Z44">
        <f>PRODUCT(INDEX(Overzicht!$B$1:$D$35,MATCH(max_demand!Z$1,Overzicht!$B$1:$B$35,0),3),INDEX(Verdeelsleutels_percentage!$A:$AB,MATCH(max_demand!$C44,Verdeelsleutels_percentage!$C:$C,0),MATCH(INDEX(Overzicht!$B$1:$F$35,MATCH(max_demand!Z$1,Overzicht!$B:$B,0),5),Verdeelsleutels_percentage!$1:$1,0)))</f>
        <v>2.324536279963887E-4</v>
      </c>
      <c r="AA44">
        <f>PRODUCT(INDEX(Overzicht!$B$1:$D$35,MATCH(max_demand!AA$1,Overzicht!$B$1:$B$35,0),3),INDEX(Verdeelsleutels_percentage!$A:$AB,MATCH(max_demand!$C44,Verdeelsleutels_percentage!$C:$C,0),MATCH(INDEX(Overzicht!$B$1:$F$35,MATCH(max_demand!AA$1,Overzicht!$B:$B,0),5),Verdeelsleutels_percentage!$1:$1,0)))</f>
        <v>2.4224114917518403E-4</v>
      </c>
      <c r="AB44">
        <f>PRODUCT(INDEX(Overzicht!$B$1:$D$35,MATCH(max_demand!AB$1,Overzicht!$B$1:$B$35,0),3),INDEX(Verdeelsleutels_percentage!$A:$AB,MATCH(max_demand!$C44,Verdeelsleutels_percentage!$C:$C,0),MATCH(INDEX(Overzicht!$B$1:$F$35,MATCH(max_demand!AB$1,Overzicht!$B:$B,0),5),Verdeelsleutels_percentage!$1:$1,0)))</f>
        <v>2.2159449270093183E-3</v>
      </c>
      <c r="AC44">
        <f>PRODUCT(INDEX(Overzicht!$B$1:$D$35,MATCH(max_demand!AC$1,Overzicht!$B$1:$B$35,0),3),INDEX(Verdeelsleutels_percentage!$A:$AB,MATCH(max_demand!$C44,Verdeelsleutels_percentage!$C:$C,0),MATCH(INDEX(Overzicht!$B$1:$F$35,MATCH(max_demand!AC$1,Overzicht!$B:$B,0),5),Verdeelsleutels_percentage!$1:$1,0)))</f>
        <v>6.9982153279413021E-3</v>
      </c>
      <c r="AD44">
        <f>PRODUCT(INDEX(Overzicht!$B$1:$D$35,MATCH(max_demand!AD$1,Overzicht!$B$1:$B$35,0),3),INDEX(Verdeelsleutels_percentage!$A:$AB,MATCH(max_demand!$C44,Verdeelsleutels_percentage!$C:$C,0),MATCH(INDEX(Overzicht!$B$1:$F$35,MATCH(max_demand!AD$1,Overzicht!$B:$B,0),5),Verdeelsleutels_percentage!$1:$1,0)))</f>
        <v>1.0999566040713273E-3</v>
      </c>
      <c r="AE44">
        <f>PRODUCT(INDEX(Overzicht!$B$1:$D$35,MATCH(max_demand!AE$1,Overzicht!$B$1:$B$35,0),3),INDEX(Verdeelsleutels_percentage!$A:$AB,MATCH(max_demand!$C44,Verdeelsleutels_percentage!$C:$C,0),MATCH(INDEX(Overzicht!$B$1:$F$35,MATCH(max_demand!AE$1,Overzicht!$B:$B,0),5),Verdeelsleutels_percentage!$1:$1,0)))</f>
        <v>0.16392315200993876</v>
      </c>
      <c r="AF44">
        <f>PRODUCT(INDEX(Overzicht!$B$1:$D$35,MATCH(max_demand!AF$1,Overzicht!$B$1:$B$35,0),3),INDEX(Verdeelsleutels_percentage!$A:$AB,MATCH(max_demand!$C44,Verdeelsleutels_percentage!$C:$C,0),MATCH(INDEX(Overzicht!$B$1:$F$35,MATCH(max_demand!AF$1,Overzicht!$B:$B,0),5),Verdeelsleutels_percentage!$1:$1,0)))</f>
        <v>9.1758011051206075E-4</v>
      </c>
      <c r="AG44">
        <f>PRODUCT(INDEX(Overzicht!$B$1:$D$35,MATCH(max_demand!AG$1,Overzicht!$B$1:$B$35,0),3),INDEX(Verdeelsleutels_percentage!$A:$AB,MATCH(max_demand!$C44,Verdeelsleutels_percentage!$C:$C,0),MATCH(INDEX(Overzicht!$B$1:$F$35,MATCH(max_demand!AG$1,Overzicht!$B:$B,0),5),Verdeelsleutels_percentage!$1:$1,0)))</f>
        <v>3.3954083178129959E-3</v>
      </c>
      <c r="AH44">
        <f>PRODUCT(INDEX(Overzicht!$B$1:$D$35,MATCH(max_demand!AH$1,Overzicht!$B$1:$B$35,0),3),INDEX(Verdeelsleutels_percentage!$A:$AB,MATCH(max_demand!$C44,Verdeelsleutels_percentage!$C:$C,0),MATCH(INDEX(Overzicht!$B$1:$F$35,MATCH(max_demand!AH$1,Overzicht!$B:$B,0),5),Verdeelsleutels_percentage!$1:$1,0)))</f>
        <v>2.1410202578614748E-3</v>
      </c>
      <c r="AI44">
        <f>PRODUCT(INDEX(Overzicht!$B$1:$D$35,MATCH(max_demand!AI$1,Overzicht!$B$1:$B$35,0),3),INDEX(Verdeelsleutels_percentage!$A:$AB,MATCH(max_demand!$C44,Verdeelsleutels_percentage!$C:$C,0),MATCH(INDEX(Overzicht!$B$1:$F$35,MATCH(max_demand!AI$1,Overzicht!$B:$B,0),5),Verdeelsleutels_percentage!$1:$1,0)))</f>
        <v>7.3406408840964851E-4</v>
      </c>
      <c r="AJ44">
        <f>PRODUCT(INDEX(Overzicht!$B$1:$D$35,MATCH(max_demand!AJ$1,Overzicht!$B$1:$B$35,0),3),INDEX(Verdeelsleutels_percentage!$A:$AB,MATCH(max_demand!$C44,Verdeelsleutels_percentage!$C:$C,0),MATCH(INDEX(Overzicht!$B$1:$F$35,MATCH(max_demand!AJ$1,Overzicht!$B:$B,0),5),Verdeelsleutels_percentage!$1:$1,0)))</f>
        <v>0</v>
      </c>
      <c r="AK44">
        <f>PRODUCT(INDEX(Overzicht!$B$1:$D$35,MATCH(max_demand!AK$1,Overzicht!$B$1:$B$35,0),3),INDEX(Verdeelsleutels_percentage!$A:$AB,MATCH(max_demand!$C44,Verdeelsleutels_percentage!$C:$C,0),MATCH(INDEX(Overzicht!$B$1:$F$35,MATCH(max_demand!AK$1,Overzicht!$B:$B,0),5),Verdeelsleutels_percentage!$1:$1,0)))</f>
        <v>2.0598810461398845E-4</v>
      </c>
      <c r="AL44">
        <f>PRODUCT(INDEX(Overzicht!$B$1:$D$35,MATCH(max_demand!AL$1,Overzicht!$B$1:$B$35,0),3),INDEX(Verdeelsleutels_percentage!$A:$AB,MATCH(max_demand!$C44,Verdeelsleutels_percentage!$C:$C,0),MATCH(INDEX(Overzicht!$B$1:$F$35,MATCH(max_demand!AL$1,Overzicht!$B:$B,0),5),Verdeelsleutels_percentage!$1:$1,0)))</f>
        <v>5.6590138630216598E-4</v>
      </c>
      <c r="AM44">
        <f>PRODUCT(INDEX(Overzicht!$B$1:$D$35,MATCH(max_demand!AM$1,Overzicht!$B$1:$B$35,0),3),INDEX(Verdeelsleutels_percentage!$A:$AB,MATCH(max_demand!$C44,Verdeelsleutels_percentage!$C:$C,0),MATCH(INDEX(Overzicht!$B$1:$F$35,MATCH(max_demand!AM$1,Overzicht!$B:$B,0),5),Verdeelsleutels_percentage!$1:$1,0)))</f>
        <v>1.131802772604332E-3</v>
      </c>
      <c r="AN44">
        <f>PRODUCT(INDEX(Overzicht!$B$1:$D$35,MATCH(max_demand!AN$1,Overzicht!$B$1:$B$35,0),3),INDEX(Verdeelsleutels_percentage!$A:$AB,MATCH(max_demand!$C44,Verdeelsleutels_percentage!$C:$C,0),MATCH(INDEX(Overzicht!$B$1:$F$35,MATCH(max_demand!AN$1,Overzicht!$B:$B,0),5),Verdeelsleutels_percentage!$1:$1,0)))</f>
        <v>5.6590138630216598E-4</v>
      </c>
      <c r="AO44">
        <f>PRODUCT(INDEX(Overzicht!$B$1:$D$35,MATCH(max_demand!AO$1,Overzicht!$B$1:$B$35,0),3),INDEX(Verdeelsleutels_percentage!$A:$AB,MATCH(max_demand!$C44,Verdeelsleutels_percentage!$C:$C,0),MATCH(INDEX(Overzicht!$B$1:$F$35,MATCH(max_demand!AO$1,Overzicht!$B:$B,0),5),Verdeelsleutels_percentage!$1:$1,0)))</f>
        <v>1.9806548520575808E-3</v>
      </c>
    </row>
    <row r="45" spans="2:41">
      <c r="B45" t="str">
        <f>INDEX('ETLocal datasets'!B:C,MATCH(C45,'ETLocal datasets'!C:C,0),1)</f>
        <v>GM0096</v>
      </c>
      <c r="C45" t="str">
        <f>'ETLocal datasets'!C28</f>
        <v>Vlieland</v>
      </c>
      <c r="D45">
        <f t="shared" si="4"/>
        <v>2.3221151128819988E-2</v>
      </c>
      <c r="E45">
        <f t="shared" si="5"/>
        <v>6.8474270500505545E-3</v>
      </c>
      <c r="F45">
        <f t="shared" si="6"/>
        <v>6.9140650970598997E-4</v>
      </c>
      <c r="G45">
        <f t="shared" si="7"/>
        <v>1.4079446583162073E-3</v>
      </c>
      <c r="H45">
        <f>PRODUCT(INDEX(Overzicht!$B$1:$D$35,MATCH(max_demand!H$1,Overzicht!$B$1:$B$35,0),3),INDEX(Verdeelsleutels_percentage!$A:$AB,MATCH(max_demand!$C45,Verdeelsleutels_percentage!$C:$C,0),MATCH(INDEX(Overzicht!$B$1:$F$35,MATCH(max_demand!H$1,Overzicht!$B:$B,0),5),Verdeelsleutels_percentage!$1:$1,0)))</f>
        <v>6.9140650970598997E-4</v>
      </c>
      <c r="I45">
        <f>PRODUCT(INDEX(Overzicht!$B$1:$D$35,MATCH(max_demand!I$1,Overzicht!$B$1:$B$35,0),3),INDEX(Verdeelsleutels_percentage!$A:$AB,MATCH(max_demand!$C45,Verdeelsleutels_percentage!$C:$C,0),MATCH(INDEX(Overzicht!$B$1:$F$35,MATCH(max_demand!I$1,Overzicht!$B:$B,0),5),Verdeelsleutels_percentage!$1:$1,0)))</f>
        <v>0</v>
      </c>
      <c r="J45">
        <f>PRODUCT(INDEX(Overzicht!$B$1:$D$35,MATCH(max_demand!J$1,Overzicht!$B$1:$B$35,0),3),INDEX(Verdeelsleutels_percentage!$A:$AB,MATCH(max_demand!$C45,Verdeelsleutels_percentage!$C:$C,0),MATCH(INDEX(Overzicht!$B$1:$F$35,MATCH(max_demand!J$1,Overzicht!$B:$B,0),5),Verdeelsleutels_percentage!$1:$1,0)))</f>
        <v>2.3178580134905567E-4</v>
      </c>
      <c r="K45">
        <f>PRODUCT(INDEX(Overzicht!$B$1:$D$35,MATCH(max_demand!K$1,Overzicht!$B$1:$B$35,0),3),INDEX(Verdeelsleutels_percentage!$A:$AB,MATCH(max_demand!$C45,Verdeelsleutels_percentage!$C:$C,0),MATCH(INDEX(Overzicht!$B$1:$F$35,MATCH(max_demand!K$1,Overzicht!$B:$B,0),5),Verdeelsleutels_percentage!$1:$1,0)))</f>
        <v>0</v>
      </c>
      <c r="L45">
        <f>PRODUCT(INDEX(Overzicht!$B$1:$D$35,MATCH(max_demand!L$1,Overzicht!$B$1:$B$35,0),3),INDEX(Verdeelsleutels_percentage!$A:$AB,MATCH(max_demand!$C45,Verdeelsleutels_percentage!$C:$C,0),MATCH(INDEX(Overzicht!$B$1:$F$35,MATCH(max_demand!L$1,Overzicht!$B:$B,0),5),Verdeelsleutels_percentage!$1:$1,0)))</f>
        <v>2.2357189201374853E-4</v>
      </c>
      <c r="M45">
        <f>PRODUCT(INDEX(Overzicht!$B$1:$D$35,MATCH(max_demand!M$1,Overzicht!$B$1:$B$35,0),3),INDEX(Verdeelsleutels_percentage!$A:$AB,MATCH(max_demand!$C45,Verdeelsleutels_percentage!$C:$C,0),MATCH(INDEX(Overzicht!$B$1:$F$35,MATCH(max_demand!M$1,Overzicht!$B:$B,0),5),Verdeelsleutels_percentage!$1:$1,0)))</f>
        <v>0</v>
      </c>
      <c r="N45">
        <f>PRODUCT(INDEX(Overzicht!$B$1:$D$35,MATCH(max_demand!N$1,Overzicht!$B$1:$B$35,0),3),INDEX(Verdeelsleutels_percentage!$A:$AB,MATCH(max_demand!$C45,Verdeelsleutels_percentage!$C:$C,0),MATCH(INDEX(Overzicht!$B$1:$F$35,MATCH(max_demand!N$1,Overzicht!$B:$B,0),5),Verdeelsleutels_percentage!$1:$1,0)))</f>
        <v>0</v>
      </c>
      <c r="O45">
        <f>PRODUCT(INDEX(Overzicht!$B$1:$D$35,MATCH(max_demand!O$1,Overzicht!$B$1:$B$35,0),3),INDEX(Verdeelsleutels_percentage!$A:$AB,MATCH(max_demand!$C45,Verdeelsleutels_percentage!$C:$C,0),MATCH(INDEX(Overzicht!$B$1:$F$35,MATCH(max_demand!O$1,Overzicht!$B:$B,0),5),Verdeelsleutels_percentage!$1:$1,0)))</f>
        <v>0</v>
      </c>
      <c r="P45">
        <f>PRODUCT(INDEX(Overzicht!$B$1:$D$35,MATCH(max_demand!P$1,Overzicht!$B$1:$B$35,0),3),INDEX(Verdeelsleutels_percentage!$A:$AB,MATCH(max_demand!$C45,Verdeelsleutels_percentage!$C:$C,0),MATCH(INDEX(Overzicht!$B$1:$F$35,MATCH(max_demand!P$1,Overzicht!$B:$B,0),5),Verdeelsleutels_percentage!$1:$1,0)))</f>
        <v>0</v>
      </c>
      <c r="Q45">
        <f>PRODUCT(INDEX(Overzicht!$B$1:$D$35,MATCH(max_demand!Q$1,Overzicht!$B$1:$B$35,0),3),INDEX(Verdeelsleutels_percentage!$A:$AB,MATCH(max_demand!$C45,Verdeelsleutels_percentage!$C:$C,0),MATCH(INDEX(Overzicht!$B$1:$F$35,MATCH(max_demand!Q$1,Overzicht!$B:$B,0),5),Verdeelsleutels_percentage!$1:$1,0)))</f>
        <v>5.728796794706773E-4</v>
      </c>
      <c r="R45">
        <f>PRODUCT(INDEX(Overzicht!$B$1:$D$35,MATCH(max_demand!R$1,Overzicht!$B$1:$B$35,0),3),INDEX(Verdeelsleutels_percentage!$A:$AB,MATCH(max_demand!$C45,Verdeelsleutels_percentage!$C:$C,0),MATCH(INDEX(Overzicht!$B$1:$F$35,MATCH(max_demand!R$1,Overzicht!$B:$B,0),5),Verdeelsleutels_percentage!$1:$1,0)))</f>
        <v>1.1852683023531256E-4</v>
      </c>
      <c r="S45">
        <f>PRODUCT(INDEX(Overzicht!$B$1:$D$35,MATCH(max_demand!S$1,Overzicht!$B$1:$B$35,0),3),INDEX(Verdeelsleutels_percentage!$A:$AB,MATCH(max_demand!$C45,Verdeelsleutels_percentage!$C:$C,0),MATCH(INDEX(Overzicht!$B$1:$F$35,MATCH(max_demand!S$1,Overzicht!$B:$B,0),5),Verdeelsleutels_percentage!$1:$1,0)))</f>
        <v>2.427429483219201E-4</v>
      </c>
      <c r="T45">
        <f>PRODUCT(INDEX(Overzicht!$B$1:$D$35,MATCH(max_demand!T$1,Overzicht!$B$1:$B$35,0),3),INDEX(Verdeelsleutels_percentage!$A:$AB,MATCH(max_demand!$C45,Verdeelsleutels_percentage!$C:$C,0),MATCH(INDEX(Overzicht!$B$1:$F$35,MATCH(max_demand!T$1,Overzicht!$B:$B,0),5),Verdeelsleutels_percentage!$1:$1,0)))</f>
        <v>3.5031263158436817E-4</v>
      </c>
      <c r="U45">
        <f>PRODUCT(INDEX(Overzicht!$B$1:$D$35,MATCH(max_demand!U$1,Overzicht!$B$1:$B$35,0),3),INDEX(Verdeelsleutels_percentage!$A:$AB,MATCH(max_demand!$C45,Verdeelsleutels_percentage!$C:$C,0),MATCH(INDEX(Overzicht!$B$1:$F$35,MATCH(max_demand!U$1,Overzicht!$B:$B,0),5),Verdeelsleutels_percentage!$1:$1,0)))</f>
        <v>1.3011612030276534E-3</v>
      </c>
      <c r="V45">
        <f>PRODUCT(INDEX(Overzicht!$B$1:$D$35,MATCH(max_demand!V$1,Overzicht!$B$1:$B$35,0),3),INDEX(Verdeelsleutels_percentage!$A:$AB,MATCH(max_demand!$C45,Verdeelsleutels_percentage!$C:$C,0),MATCH(INDEX(Overzicht!$B$1:$F$35,MATCH(max_demand!V$1,Overzicht!$B:$B,0),5),Verdeelsleutels_percentage!$1:$1,0)))</f>
        <v>1.514509497451216E-4</v>
      </c>
      <c r="W45">
        <f>PRODUCT(INDEX(Overzicht!$B$1:$D$35,MATCH(max_demand!W$1,Overzicht!$B$1:$B$35,0),3),INDEX(Verdeelsleutels_percentage!$A:$AB,MATCH(max_demand!$C45,Verdeelsleutels_percentage!$C:$C,0),MATCH(INDEX(Overzicht!$B$1:$F$35,MATCH(max_demand!W$1,Overzicht!$B:$B,0),5),Verdeelsleutels_percentage!$1:$1,0)))</f>
        <v>7.9017886823541704E-4</v>
      </c>
      <c r="X45">
        <f>PRODUCT(INDEX(Overzicht!$B$1:$D$35,MATCH(max_demand!X$1,Overzicht!$B$1:$B$35,0),3),INDEX(Verdeelsleutels_percentage!$A:$AB,MATCH(max_demand!$C45,Verdeelsleutels_percentage!$C:$C,0),MATCH(INDEX(Overzicht!$B$1:$F$35,MATCH(max_demand!X$1,Overzicht!$B:$B,0),5),Verdeelsleutels_percentage!$1:$1,0)))</f>
        <v>2.7661382483077919E-3</v>
      </c>
      <c r="Y45">
        <f>PRODUCT(INDEX(Overzicht!$B$1:$D$35,MATCH(max_demand!Y$1,Overzicht!$B$1:$B$35,0),3),INDEX(Verdeelsleutels_percentage!$A:$AB,MATCH(max_demand!$C45,Verdeelsleutels_percentage!$C:$C,0),MATCH(INDEX(Overzicht!$B$1:$F$35,MATCH(max_demand!Y$1,Overzicht!$B:$B,0),5),Verdeelsleutels_percentage!$1:$1,0)))</f>
        <v>1.5293001841867679E-9</v>
      </c>
      <c r="Z45">
        <f>PRODUCT(INDEX(Overzicht!$B$1:$D$35,MATCH(max_demand!Z$1,Overzicht!$B$1:$B$35,0),3),INDEX(Verdeelsleutels_percentage!$A:$AB,MATCH(max_demand!$C45,Verdeelsleutels_percentage!$C:$C,0),MATCH(INDEX(Overzicht!$B$1:$F$35,MATCH(max_demand!Z$1,Overzicht!$B:$B,0),5),Verdeelsleutels_percentage!$1:$1,0)))</f>
        <v>6.796889707496746E-7</v>
      </c>
      <c r="AA45">
        <f>PRODUCT(INDEX(Overzicht!$B$1:$D$35,MATCH(max_demand!AA$1,Overzicht!$B$1:$B$35,0),3),INDEX(Verdeelsleutels_percentage!$A:$AB,MATCH(max_demand!$C45,Verdeelsleutels_percentage!$C:$C,0),MATCH(INDEX(Overzicht!$B$1:$F$35,MATCH(max_demand!AA$1,Overzicht!$B:$B,0),5),Verdeelsleutels_percentage!$1:$1,0)))</f>
        <v>7.0830745372860831E-7</v>
      </c>
      <c r="AB45">
        <f>PRODUCT(INDEX(Overzicht!$B$1:$D$35,MATCH(max_demand!AB$1,Overzicht!$B$1:$B$35,0),3),INDEX(Verdeelsleutels_percentage!$A:$AB,MATCH(max_demand!$C45,Verdeelsleutels_percentage!$C:$C,0),MATCH(INDEX(Overzicht!$B$1:$F$35,MATCH(max_demand!AB$1,Overzicht!$B:$B,0),5),Verdeelsleutels_percentage!$1:$1,0)))</f>
        <v>5.6337582890067419E-4</v>
      </c>
      <c r="AC45">
        <f>PRODUCT(INDEX(Overzicht!$B$1:$D$35,MATCH(max_demand!AC$1,Overzicht!$B$1:$B$35,0),3),INDEX(Verdeelsleutels_percentage!$A:$AB,MATCH(max_demand!$C45,Verdeelsleutels_percentage!$C:$C,0),MATCH(INDEX(Overzicht!$B$1:$F$35,MATCH(max_demand!AC$1,Overzicht!$B:$B,0),5),Verdeelsleutels_percentage!$1:$1,0)))</f>
        <v>2.830365646888165E-3</v>
      </c>
      <c r="AD45">
        <f>PRODUCT(INDEX(Overzicht!$B$1:$D$35,MATCH(max_demand!AD$1,Overzicht!$B$1:$B$35,0),3),INDEX(Verdeelsleutels_percentage!$A:$AB,MATCH(max_demand!$C45,Verdeelsleutels_percentage!$C:$C,0),MATCH(INDEX(Overzicht!$B$1:$F$35,MATCH(max_demand!AD$1,Overzicht!$B:$B,0),5),Verdeelsleutels_percentage!$1:$1,0)))</f>
        <v>8.2724212298143174E-4</v>
      </c>
      <c r="AE45">
        <f>PRODUCT(INDEX(Overzicht!$B$1:$D$35,MATCH(max_demand!AE$1,Overzicht!$B$1:$B$35,0),3),INDEX(Verdeelsleutels_percentage!$A:$AB,MATCH(max_demand!$C45,Verdeelsleutels_percentage!$C:$C,0),MATCH(INDEX(Overzicht!$B$1:$F$35,MATCH(max_demand!AE$1,Overzicht!$B:$B,0),5),Verdeelsleutels_percentage!$1:$1,0)))</f>
        <v>1.8668471026710442E-2</v>
      </c>
      <c r="AF45">
        <f>PRODUCT(INDEX(Overzicht!$B$1:$D$35,MATCH(max_demand!AF$1,Overzicht!$B$1:$B$35,0),3),INDEX(Verdeelsleutels_percentage!$A:$AB,MATCH(max_demand!$C45,Verdeelsleutels_percentage!$C:$C,0),MATCH(INDEX(Overzicht!$B$1:$F$35,MATCH(max_demand!AF$1,Overzicht!$B:$B,0),5),Verdeelsleutels_percentage!$1:$1,0)))</f>
        <v>2.6829827792750315E-6</v>
      </c>
      <c r="AG45">
        <f>PRODUCT(INDEX(Overzicht!$B$1:$D$35,MATCH(max_demand!AG$1,Overzicht!$B$1:$B$35,0),3),INDEX(Verdeelsleutels_percentage!$A:$AB,MATCH(max_demand!$C45,Verdeelsleutels_percentage!$C:$C,0),MATCH(INDEX(Overzicht!$B$1:$F$35,MATCH(max_demand!AG$1,Overzicht!$B:$B,0),5),Verdeelsleutels_percentage!$1:$1,0)))</f>
        <v>7.9017886823541704E-4</v>
      </c>
      <c r="AH45">
        <f>PRODUCT(INDEX(Overzicht!$B$1:$D$35,MATCH(max_demand!AH$1,Overzicht!$B$1:$B$35,0),3),INDEX(Verdeelsleutels_percentage!$A:$AB,MATCH(max_demand!$C45,Verdeelsleutels_percentage!$C:$C,0),MATCH(INDEX(Overzicht!$B$1:$F$35,MATCH(max_demand!AH$1,Overzicht!$B:$B,0),5),Verdeelsleutels_percentage!$1:$1,0)))</f>
        <v>6.2602931516417395E-6</v>
      </c>
      <c r="AI45">
        <f>PRODUCT(INDEX(Overzicht!$B$1:$D$35,MATCH(max_demand!AI$1,Overzicht!$B$1:$B$35,0),3),INDEX(Verdeelsleutels_percentage!$A:$AB,MATCH(max_demand!$C45,Verdeelsleutels_percentage!$C:$C,0),MATCH(INDEX(Overzicht!$B$1:$F$35,MATCH(max_demand!AI$1,Overzicht!$B:$B,0),5),Verdeelsleutels_percentage!$1:$1,0)))</f>
        <v>2.146386223420025E-6</v>
      </c>
      <c r="AJ45">
        <f>PRODUCT(INDEX(Overzicht!$B$1:$D$35,MATCH(max_demand!AJ$1,Overzicht!$B$1:$B$35,0),3),INDEX(Verdeelsleutels_percentage!$A:$AB,MATCH(max_demand!$C45,Verdeelsleutels_percentage!$C:$C,0),MATCH(INDEX(Overzicht!$B$1:$F$35,MATCH(max_demand!AJ$1,Overzicht!$B:$B,0),5),Verdeelsleutels_percentage!$1:$1,0)))</f>
        <v>0</v>
      </c>
      <c r="AK45">
        <f>PRODUCT(INDEX(Overzicht!$B$1:$D$35,MATCH(max_demand!AK$1,Overzicht!$B$1:$B$35,0),3),INDEX(Verdeelsleutels_percentage!$A:$AB,MATCH(max_demand!$C45,Verdeelsleutels_percentage!$C:$C,0),MATCH(INDEX(Overzicht!$B$1:$F$35,MATCH(max_demand!AK$1,Overzicht!$B:$B,0),5),Verdeelsleutels_percentage!$1:$1,0)))</f>
        <v>4.7937518006281971E-5</v>
      </c>
      <c r="AL45">
        <f>PRODUCT(INDEX(Overzicht!$B$1:$D$35,MATCH(max_demand!AL$1,Overzicht!$B$1:$B$35,0),3),INDEX(Verdeelsleutels_percentage!$A:$AB,MATCH(max_demand!$C45,Verdeelsleutels_percentage!$C:$C,0),MATCH(INDEX(Overzicht!$B$1:$F$35,MATCH(max_demand!AL$1,Overzicht!$B:$B,0),5),Verdeelsleutels_percentage!$1:$1,0)))</f>
        <v>1.3169647803923617E-4</v>
      </c>
      <c r="AM45">
        <f>PRODUCT(INDEX(Overzicht!$B$1:$D$35,MATCH(max_demand!AM$1,Overzicht!$B$1:$B$35,0),3),INDEX(Verdeelsleutels_percentage!$A:$AB,MATCH(max_demand!$C45,Verdeelsleutels_percentage!$C:$C,0),MATCH(INDEX(Overzicht!$B$1:$F$35,MATCH(max_demand!AM$1,Overzicht!$B:$B,0),5),Verdeelsleutels_percentage!$1:$1,0)))</f>
        <v>2.6339295607847235E-4</v>
      </c>
      <c r="AN45">
        <f>PRODUCT(INDEX(Overzicht!$B$1:$D$35,MATCH(max_demand!AN$1,Overzicht!$B$1:$B$35,0),3),INDEX(Verdeelsleutels_percentage!$A:$AB,MATCH(max_demand!$C45,Verdeelsleutels_percentage!$C:$C,0),MATCH(INDEX(Overzicht!$B$1:$F$35,MATCH(max_demand!AN$1,Overzicht!$B:$B,0),5),Verdeelsleutels_percentage!$1:$1,0)))</f>
        <v>1.3169647803923617E-4</v>
      </c>
      <c r="AO45">
        <f>PRODUCT(INDEX(Overzicht!$B$1:$D$35,MATCH(max_demand!AO$1,Overzicht!$B$1:$B$35,0),3),INDEX(Verdeelsleutels_percentage!$A:$AB,MATCH(max_demand!$C45,Verdeelsleutels_percentage!$C:$C,0),MATCH(INDEX(Overzicht!$B$1:$F$35,MATCH(max_demand!AO$1,Overzicht!$B:$B,0),5),Verdeelsleutels_percentage!$1:$1,0)))</f>
        <v>4.6093767313732661E-4</v>
      </c>
    </row>
    <row r="46" spans="2:41">
      <c r="B46" t="str">
        <f>INDEX('ETLocal datasets'!B:C,MATCH(C46,'ETLocal datasets'!C:C,0),1)</f>
        <v>GM0098</v>
      </c>
      <c r="C46" t="str">
        <f>'ETLocal datasets'!C29</f>
        <v>Weststellingwerf</v>
      </c>
      <c r="D46">
        <f t="shared" si="4"/>
        <v>0.64477989743971154</v>
      </c>
      <c r="E46">
        <f t="shared" si="5"/>
        <v>0.16617119042772244</v>
      </c>
      <c r="F46">
        <f t="shared" si="6"/>
        <v>1.5699423735327574E-2</v>
      </c>
      <c r="G46">
        <f t="shared" si="7"/>
        <v>3.196949909568611E-2</v>
      </c>
      <c r="H46">
        <f>PRODUCT(INDEX(Overzicht!$B$1:$D$35,MATCH(max_demand!H$1,Overzicht!$B$1:$B$35,0),3),INDEX(Verdeelsleutels_percentage!$A:$AB,MATCH(max_demand!$C46,Verdeelsleutels_percentage!$C:$C,0),MATCH(INDEX(Overzicht!$B$1:$F$35,MATCH(max_demand!H$1,Overzicht!$B:$B,0),5),Verdeelsleutels_percentage!$1:$1,0)))</f>
        <v>1.5699423735327574E-2</v>
      </c>
      <c r="I46">
        <f>PRODUCT(INDEX(Overzicht!$B$1:$D$35,MATCH(max_demand!I$1,Overzicht!$B$1:$B$35,0),3),INDEX(Verdeelsleutels_percentage!$A:$AB,MATCH(max_demand!$C46,Verdeelsleutels_percentage!$C:$C,0),MATCH(INDEX(Overzicht!$B$1:$F$35,MATCH(max_demand!I$1,Overzicht!$B:$B,0),5),Verdeelsleutels_percentage!$1:$1,0)))</f>
        <v>3.039876218936249E-2</v>
      </c>
      <c r="J46">
        <f>PRODUCT(INDEX(Overzicht!$B$1:$D$35,MATCH(max_demand!J$1,Overzicht!$B$1:$B$35,0),3),INDEX(Verdeelsleutels_percentage!$A:$AB,MATCH(max_demand!$C46,Verdeelsleutels_percentage!$C:$C,0),MATCH(INDEX(Overzicht!$B$1:$F$35,MATCH(max_demand!J$1,Overzicht!$B:$B,0),5),Verdeelsleutels_percentage!$1:$1,0)))</f>
        <v>5.2630449093669582E-3</v>
      </c>
      <c r="K46">
        <f>PRODUCT(INDEX(Overzicht!$B$1:$D$35,MATCH(max_demand!K$1,Overzicht!$B$1:$B$35,0),3),INDEX(Verdeelsleutels_percentage!$A:$AB,MATCH(max_demand!$C46,Verdeelsleutels_percentage!$C:$C,0),MATCH(INDEX(Overzicht!$B$1:$F$35,MATCH(max_demand!K$1,Overzicht!$B:$B,0),5),Verdeelsleutels_percentage!$1:$1,0)))</f>
        <v>6.3276192680319148E-3</v>
      </c>
      <c r="L46">
        <f>PRODUCT(INDEX(Overzicht!$B$1:$D$35,MATCH(max_demand!L$1,Overzicht!$B$1:$B$35,0),3),INDEX(Verdeelsleutels_percentage!$A:$AB,MATCH(max_demand!$C46,Verdeelsleutels_percentage!$C:$C,0),MATCH(INDEX(Overzicht!$B$1:$F$35,MATCH(max_demand!L$1,Overzicht!$B:$B,0),5),Verdeelsleutels_percentage!$1:$1,0)))</f>
        <v>5.076535755391267E-3</v>
      </c>
      <c r="M46">
        <f>PRODUCT(INDEX(Overzicht!$B$1:$D$35,MATCH(max_demand!M$1,Overzicht!$B$1:$B$35,0),3),INDEX(Verdeelsleutels_percentage!$A:$AB,MATCH(max_demand!$C46,Verdeelsleutels_percentage!$C:$C,0),MATCH(INDEX(Overzicht!$B$1:$F$35,MATCH(max_demand!M$1,Overzicht!$B:$B,0),5),Verdeelsleutels_percentage!$1:$1,0)))</f>
        <v>0.30125792961141507</v>
      </c>
      <c r="N46">
        <f>PRODUCT(INDEX(Overzicht!$B$1:$D$35,MATCH(max_demand!N$1,Overzicht!$B$1:$B$35,0),3),INDEX(Verdeelsleutels_percentage!$A:$AB,MATCH(max_demand!$C46,Verdeelsleutels_percentage!$C:$C,0),MATCH(INDEX(Overzicht!$B$1:$F$35,MATCH(max_demand!N$1,Overzicht!$B:$B,0),5),Verdeelsleutels_percentage!$1:$1,0)))</f>
        <v>6.6551357002242142E-2</v>
      </c>
      <c r="O46">
        <f>PRODUCT(INDEX(Overzicht!$B$1:$D$35,MATCH(max_demand!O$1,Overzicht!$B$1:$B$35,0),3),INDEX(Verdeelsleutels_percentage!$A:$AB,MATCH(max_demand!$C46,Verdeelsleutels_percentage!$C:$C,0),MATCH(INDEX(Overzicht!$B$1:$F$35,MATCH(max_demand!O$1,Overzicht!$B:$B,0),5),Verdeelsleutels_percentage!$1:$1,0)))</f>
        <v>1.3845116922423589E-3</v>
      </c>
      <c r="P46">
        <f>PRODUCT(INDEX(Overzicht!$B$1:$D$35,MATCH(max_demand!P$1,Overzicht!$B$1:$B$35,0),3),INDEX(Verdeelsleutels_percentage!$A:$AB,MATCH(max_demand!$C46,Verdeelsleutels_percentage!$C:$C,0),MATCH(INDEX(Overzicht!$B$1:$F$35,MATCH(max_demand!P$1,Overzicht!$B:$B,0),5),Verdeelsleutels_percentage!$1:$1,0)))</f>
        <v>3.8597243610986572E-3</v>
      </c>
      <c r="Q46">
        <f>PRODUCT(INDEX(Overzicht!$B$1:$D$35,MATCH(max_demand!Q$1,Overzicht!$B$1:$B$35,0),3),INDEX(Verdeelsleutels_percentage!$A:$AB,MATCH(max_demand!$C46,Verdeelsleutels_percentage!$C:$C,0),MATCH(INDEX(Overzicht!$B$1:$F$35,MATCH(max_demand!Q$1,Overzicht!$B:$B,0),5),Verdeelsleutels_percentage!$1:$1,0)))</f>
        <v>1.300809395212856E-2</v>
      </c>
      <c r="R46">
        <f>PRODUCT(INDEX(Overzicht!$B$1:$D$35,MATCH(max_demand!R$1,Overzicht!$B$1:$B$35,0),3),INDEX(Verdeelsleutels_percentage!$A:$AB,MATCH(max_demand!$C46,Verdeelsleutels_percentage!$C:$C,0),MATCH(INDEX(Overzicht!$B$1:$F$35,MATCH(max_demand!R$1,Overzicht!$B:$B,0),5),Verdeelsleutels_percentage!$1:$1,0)))</f>
        <v>2.6913297831990127E-3</v>
      </c>
      <c r="S46">
        <f>PRODUCT(INDEX(Overzicht!$B$1:$D$35,MATCH(max_demand!S$1,Overzicht!$B$1:$B$35,0),3),INDEX(Verdeelsleutels_percentage!$A:$AB,MATCH(max_demand!$C46,Verdeelsleutels_percentage!$C:$C,0),MATCH(INDEX(Overzicht!$B$1:$F$35,MATCH(max_demand!S$1,Overzicht!$B:$B,0),5),Verdeelsleutels_percentage!$1:$1,0)))</f>
        <v>5.5118433959915778E-3</v>
      </c>
      <c r="T46">
        <f>PRODUCT(INDEX(Overzicht!$B$1:$D$35,MATCH(max_demand!T$1,Overzicht!$B$1:$B$35,0),3),INDEX(Verdeelsleutels_percentage!$A:$AB,MATCH(max_demand!$C46,Verdeelsleutels_percentage!$C:$C,0),MATCH(INDEX(Overzicht!$B$1:$F$35,MATCH(max_demand!T$1,Overzicht!$B:$B,0),5),Verdeelsleutels_percentage!$1:$1,0)))</f>
        <v>7.95437469256597E-3</v>
      </c>
      <c r="U46">
        <f>PRODUCT(INDEX(Overzicht!$B$1:$D$35,MATCH(max_demand!U$1,Overzicht!$B$1:$B$35,0),3),INDEX(Verdeelsleutels_percentage!$A:$AB,MATCH(max_demand!$C46,Verdeelsleutels_percentage!$C:$C,0),MATCH(INDEX(Overzicht!$B$1:$F$35,MATCH(max_demand!U$1,Overzicht!$B:$B,0),5),Verdeelsleutels_percentage!$1:$1,0)))</f>
        <v>2.9544820286673608E-2</v>
      </c>
      <c r="V46">
        <f>PRODUCT(INDEX(Overzicht!$B$1:$D$35,MATCH(max_demand!V$1,Overzicht!$B$1:$B$35,0),3),INDEX(Verdeelsleutels_percentage!$A:$AB,MATCH(max_demand!$C46,Verdeelsleutels_percentage!$C:$C,0),MATCH(INDEX(Overzicht!$B$1:$F$35,MATCH(max_demand!V$1,Overzicht!$B:$B,0),5),Verdeelsleutels_percentage!$1:$1,0)))</f>
        <v>3.4389213896431825E-3</v>
      </c>
      <c r="W46">
        <f>PRODUCT(INDEX(Overzicht!$B$1:$D$35,MATCH(max_demand!W$1,Overzicht!$B$1:$B$35,0),3),INDEX(Verdeelsleutels_percentage!$A:$AB,MATCH(max_demand!$C46,Verdeelsleutels_percentage!$C:$C,0),MATCH(INDEX(Overzicht!$B$1:$F$35,MATCH(max_demand!W$1,Overzicht!$B:$B,0),5),Verdeelsleutels_percentage!$1:$1,0)))</f>
        <v>1.7942198554660085E-2</v>
      </c>
      <c r="X46">
        <f>PRODUCT(INDEX(Overzicht!$B$1:$D$35,MATCH(max_demand!X$1,Overzicht!$B$1:$B$35,0),3),INDEX(Verdeelsleutels_percentage!$A:$AB,MATCH(max_demand!$C46,Verdeelsleutels_percentage!$C:$C,0),MATCH(INDEX(Overzicht!$B$1:$F$35,MATCH(max_demand!X$1,Overzicht!$B:$B,0),5),Verdeelsleutels_percentage!$1:$1,0)))</f>
        <v>9.3673630849474034E-3</v>
      </c>
      <c r="Y46">
        <f>PRODUCT(INDEX(Overzicht!$B$1:$D$35,MATCH(max_demand!Y$1,Overzicht!$B$1:$B$35,0),3),INDEX(Verdeelsleutels_percentage!$A:$AB,MATCH(max_demand!$C46,Verdeelsleutels_percentage!$C:$C,0),MATCH(INDEX(Overzicht!$B$1:$F$35,MATCH(max_demand!Y$1,Overzicht!$B:$B,0),5),Verdeelsleutels_percentage!$1:$1,0)))</f>
        <v>6.9713148896153802E-6</v>
      </c>
      <c r="Z46">
        <f>PRODUCT(INDEX(Overzicht!$B$1:$D$35,MATCH(max_demand!Z$1,Overzicht!$B$1:$B$35,0),3),INDEX(Verdeelsleutels_percentage!$A:$AB,MATCH(max_demand!$C46,Verdeelsleutels_percentage!$C:$C,0),MATCH(INDEX(Overzicht!$B$1:$F$35,MATCH(max_demand!Z$1,Overzicht!$B:$B,0),5),Verdeelsleutels_percentage!$1:$1,0)))</f>
        <v>3.0983621731623914E-3</v>
      </c>
      <c r="AA46">
        <f>PRODUCT(INDEX(Overzicht!$B$1:$D$35,MATCH(max_demand!AA$1,Overzicht!$B$1:$B$35,0),3),INDEX(Verdeelsleutels_percentage!$A:$AB,MATCH(max_demand!$C46,Verdeelsleutels_percentage!$C:$C,0),MATCH(INDEX(Overzicht!$B$1:$F$35,MATCH(max_demand!AA$1,Overzicht!$B:$B,0),5),Verdeelsleutels_percentage!$1:$1,0)))</f>
        <v>3.2288195278218608E-3</v>
      </c>
      <c r="AB46">
        <f>PRODUCT(INDEX(Overzicht!$B$1:$D$35,MATCH(max_demand!AB$1,Overzicht!$B$1:$B$35,0),3),INDEX(Verdeelsleutels_percentage!$A:$AB,MATCH(max_demand!$C46,Verdeelsleutels_percentage!$C:$C,0),MATCH(INDEX(Overzicht!$B$1:$F$35,MATCH(max_demand!AB$1,Overzicht!$B:$B,0),5),Verdeelsleutels_percentage!$1:$1,0)))</f>
        <v>1.1726198353009748E-2</v>
      </c>
      <c r="AC46">
        <f>PRODUCT(INDEX(Overzicht!$B$1:$D$35,MATCH(max_demand!AC$1,Overzicht!$B$1:$B$35,0),3),INDEX(Verdeelsleutels_percentage!$A:$AB,MATCH(max_demand!$C46,Verdeelsleutels_percentage!$C:$C,0),MATCH(INDEX(Overzicht!$B$1:$F$35,MATCH(max_demand!AC$1,Overzicht!$B:$B,0),5),Verdeelsleutels_percentage!$1:$1,0)))</f>
        <v>1.3717171559229835E-2</v>
      </c>
      <c r="AD46">
        <f>PRODUCT(INDEX(Overzicht!$B$1:$D$35,MATCH(max_demand!AD$1,Overzicht!$B$1:$B$35,0),3),INDEX(Verdeelsleutels_percentage!$A:$AB,MATCH(max_demand!$C46,Verdeelsleutels_percentage!$C:$C,0),MATCH(INDEX(Overzicht!$B$1:$F$35,MATCH(max_demand!AD$1,Overzicht!$B:$B,0),5),Verdeelsleutels_percentage!$1:$1,0)))</f>
        <v>7.869128399347746E-6</v>
      </c>
      <c r="AE46">
        <f>PRODUCT(INDEX(Overzicht!$B$1:$D$35,MATCH(max_demand!AE$1,Overzicht!$B$1:$B$35,0),3),INDEX(Verdeelsleutels_percentage!$A:$AB,MATCH(max_demand!$C46,Verdeelsleutels_percentage!$C:$C,0),MATCH(INDEX(Overzicht!$B$1:$F$35,MATCH(max_demand!AE$1,Overzicht!$B:$B,0),5),Verdeelsleutels_percentage!$1:$1,0)))</f>
        <v>0.20954609992013487</v>
      </c>
      <c r="AF46">
        <f>PRODUCT(INDEX(Overzicht!$B$1:$D$35,MATCH(max_demand!AF$1,Overzicht!$B$1:$B$35,0),3),INDEX(Verdeelsleutels_percentage!$A:$AB,MATCH(max_demand!$C46,Verdeelsleutels_percentage!$C:$C,0),MATCH(INDEX(Overzicht!$B$1:$F$35,MATCH(max_demand!AF$1,Overzicht!$B:$B,0),5),Verdeelsleutels_percentage!$1:$1,0)))</f>
        <v>1.223037699932523E-2</v>
      </c>
      <c r="AG46">
        <f>PRODUCT(INDEX(Overzicht!$B$1:$D$35,MATCH(max_demand!AG$1,Overzicht!$B$1:$B$35,0),3),INDEX(Verdeelsleutels_percentage!$A:$AB,MATCH(max_demand!$C46,Verdeelsleutels_percentage!$C:$C,0),MATCH(INDEX(Overzicht!$B$1:$F$35,MATCH(max_demand!AG$1,Overzicht!$B:$B,0),5),Verdeelsleutels_percentage!$1:$1,0)))</f>
        <v>1.7942198554660085E-2</v>
      </c>
      <c r="AH46">
        <f>PRODUCT(INDEX(Overzicht!$B$1:$D$35,MATCH(max_demand!AH$1,Overzicht!$B$1:$B$35,0),3),INDEX(Verdeelsleutels_percentage!$A:$AB,MATCH(max_demand!$C46,Verdeelsleutels_percentage!$C:$C,0),MATCH(INDEX(Overzicht!$B$1:$F$35,MATCH(max_demand!AH$1,Overzicht!$B:$B,0),5),Verdeelsleutels_percentage!$1:$1,0)))</f>
        <v>2.8537546331758867E-2</v>
      </c>
      <c r="AI46">
        <f>PRODUCT(INDEX(Overzicht!$B$1:$D$35,MATCH(max_demand!AI$1,Overzicht!$B$1:$B$35,0),3),INDEX(Verdeelsleutels_percentage!$A:$AB,MATCH(max_demand!$C46,Verdeelsleutels_percentage!$C:$C,0),MATCH(INDEX(Overzicht!$B$1:$F$35,MATCH(max_demand!AI$1,Overzicht!$B:$B,0),5),Verdeelsleutels_percentage!$1:$1,0)))</f>
        <v>9.7843015994601833E-3</v>
      </c>
      <c r="AJ46">
        <f>PRODUCT(INDEX(Overzicht!$B$1:$D$35,MATCH(max_demand!AJ$1,Overzicht!$B$1:$B$35,0),3),INDEX(Verdeelsleutels_percentage!$A:$AB,MATCH(max_demand!$C46,Verdeelsleutels_percentage!$C:$C,0),MATCH(INDEX(Overzicht!$B$1:$F$35,MATCH(max_demand!AJ$1,Overzicht!$B:$B,0),5),Verdeelsleutels_percentage!$1:$1,0)))</f>
        <v>0</v>
      </c>
      <c r="AK46">
        <f>PRODUCT(INDEX(Overzicht!$B$1:$D$35,MATCH(max_demand!AK$1,Overzicht!$B$1:$B$35,0),3),INDEX(Verdeelsleutels_percentage!$A:$AB,MATCH(max_demand!$C46,Verdeelsleutels_percentage!$C:$C,0),MATCH(INDEX(Overzicht!$B$1:$F$35,MATCH(max_demand!AK$1,Overzicht!$B:$B,0),5),Verdeelsleutels_percentage!$1:$1,0)))</f>
        <v>1.088493378982712E-3</v>
      </c>
      <c r="AL46">
        <f>PRODUCT(INDEX(Overzicht!$B$1:$D$35,MATCH(max_demand!AL$1,Overzicht!$B$1:$B$35,0),3),INDEX(Verdeelsleutels_percentage!$A:$AB,MATCH(max_demand!$C46,Verdeelsleutels_percentage!$C:$C,0),MATCH(INDEX(Overzicht!$B$1:$F$35,MATCH(max_demand!AL$1,Overzicht!$B:$B,0),5),Verdeelsleutels_percentage!$1:$1,0)))</f>
        <v>2.9903664257766808E-3</v>
      </c>
      <c r="AM46">
        <f>PRODUCT(INDEX(Overzicht!$B$1:$D$35,MATCH(max_demand!AM$1,Overzicht!$B$1:$B$35,0),3),INDEX(Verdeelsleutels_percentage!$A:$AB,MATCH(max_demand!$C46,Verdeelsleutels_percentage!$C:$C,0),MATCH(INDEX(Overzicht!$B$1:$F$35,MATCH(max_demand!AM$1,Overzicht!$B:$B,0),5),Verdeelsleutels_percentage!$1:$1,0)))</f>
        <v>5.9807328515533616E-3</v>
      </c>
      <c r="AN46">
        <f>PRODUCT(INDEX(Overzicht!$B$1:$D$35,MATCH(max_demand!AN$1,Overzicht!$B$1:$B$35,0),3),INDEX(Verdeelsleutels_percentage!$A:$AB,MATCH(max_demand!$C46,Verdeelsleutels_percentage!$C:$C,0),MATCH(INDEX(Overzicht!$B$1:$F$35,MATCH(max_demand!AN$1,Overzicht!$B:$B,0),5),Verdeelsleutels_percentage!$1:$1,0)))</f>
        <v>2.9903664257766808E-3</v>
      </c>
      <c r="AO46">
        <f>PRODUCT(INDEX(Overzicht!$B$1:$D$35,MATCH(max_demand!AO$1,Overzicht!$B$1:$B$35,0),3),INDEX(Verdeelsleutels_percentage!$A:$AB,MATCH(max_demand!$C46,Verdeelsleutels_percentage!$C:$C,0),MATCH(INDEX(Overzicht!$B$1:$F$35,MATCH(max_demand!AO$1,Overzicht!$B:$B,0),5),Verdeelsleutels_percentage!$1:$1,0)))</f>
        <v>1.0466282490218384E-2</v>
      </c>
    </row>
    <row r="47" spans="2:41">
      <c r="B47" t="str">
        <f>INDEX('ETLocal datasets'!B:C,MATCH(C47,'ETLocal datasets'!C:C,0),1)</f>
        <v>GM0106</v>
      </c>
      <c r="C47" t="str">
        <f>'ETLocal datasets'!C30</f>
        <v>Assen</v>
      </c>
      <c r="D47">
        <f t="shared" si="4"/>
        <v>0.17628846503976092</v>
      </c>
      <c r="E47">
        <f t="shared" si="5"/>
        <v>0.20338575694574926</v>
      </c>
      <c r="F47">
        <f t="shared" si="6"/>
        <v>4.1291793162696128E-2</v>
      </c>
      <c r="G47">
        <f t="shared" si="7"/>
        <v>8.4084484018580319E-2</v>
      </c>
      <c r="H47">
        <f>PRODUCT(INDEX(Overzicht!$B$1:$D$35,MATCH(max_demand!H$1,Overzicht!$B$1:$B$35,0),3),INDEX(Verdeelsleutels_percentage!$A:$AB,MATCH(max_demand!$C47,Verdeelsleutels_percentage!$C:$C,0),MATCH(INDEX(Overzicht!$B$1:$F$35,MATCH(max_demand!H$1,Overzicht!$B:$B,0),5),Verdeelsleutels_percentage!$1:$1,0)))</f>
        <v>4.1291793162696128E-2</v>
      </c>
      <c r="I47">
        <f>PRODUCT(INDEX(Overzicht!$B$1:$D$35,MATCH(max_demand!I$1,Overzicht!$B$1:$B$35,0),3),INDEX(Verdeelsleutels_percentage!$A:$AB,MATCH(max_demand!$C47,Verdeelsleutels_percentage!$C:$C,0),MATCH(INDEX(Overzicht!$B$1:$F$35,MATCH(max_demand!I$1,Overzicht!$B:$B,0),5),Verdeelsleutels_percentage!$1:$1,0)))</f>
        <v>1.0877508711094851E-2</v>
      </c>
      <c r="J47">
        <f>PRODUCT(INDEX(Overzicht!$B$1:$D$35,MATCH(max_demand!J$1,Overzicht!$B$1:$B$35,0),3),INDEX(Verdeelsleutels_percentage!$A:$AB,MATCH(max_demand!$C47,Verdeelsleutels_percentage!$C:$C,0),MATCH(INDEX(Overzicht!$B$1:$F$35,MATCH(max_demand!J$1,Overzicht!$B:$B,0),5),Verdeelsleutels_percentage!$1:$1,0)))</f>
        <v>1.3842582088827654E-2</v>
      </c>
      <c r="K47">
        <f>PRODUCT(INDEX(Overzicht!$B$1:$D$35,MATCH(max_demand!K$1,Overzicht!$B$1:$B$35,0),3),INDEX(Verdeelsleutels_percentage!$A:$AB,MATCH(max_demand!$C47,Verdeelsleutels_percentage!$C:$C,0),MATCH(INDEX(Overzicht!$B$1:$F$35,MATCH(max_demand!K$1,Overzicht!$B:$B,0),5),Verdeelsleutels_percentage!$1:$1,0)))</f>
        <v>2.2641952747863591E-3</v>
      </c>
      <c r="L47">
        <f>PRODUCT(INDEX(Overzicht!$B$1:$D$35,MATCH(max_demand!L$1,Overzicht!$B$1:$B$35,0),3),INDEX(Verdeelsleutels_percentage!$A:$AB,MATCH(max_demand!$C47,Verdeelsleutels_percentage!$C:$C,0),MATCH(INDEX(Overzicht!$B$1:$F$35,MATCH(max_demand!L$1,Overzicht!$B:$B,0),5),Verdeelsleutels_percentage!$1:$1,0)))</f>
        <v>1.3352035586054826E-2</v>
      </c>
      <c r="M47">
        <f>PRODUCT(INDEX(Overzicht!$B$1:$D$35,MATCH(max_demand!M$1,Overzicht!$B$1:$B$35,0),3),INDEX(Verdeelsleutels_percentage!$A:$AB,MATCH(max_demand!$C47,Verdeelsleutels_percentage!$C:$C,0),MATCH(INDEX(Overzicht!$B$1:$F$35,MATCH(max_demand!M$1,Overzicht!$B:$B,0),5),Verdeelsleutels_percentage!$1:$1,0)))</f>
        <v>1.6961441852034079E-2</v>
      </c>
      <c r="N47">
        <f>PRODUCT(INDEX(Overzicht!$B$1:$D$35,MATCH(max_demand!N$1,Overzicht!$B$1:$B$35,0),3),INDEX(Verdeelsleutels_percentage!$A:$AB,MATCH(max_demand!$C47,Verdeelsleutels_percentage!$C:$C,0),MATCH(INDEX(Overzicht!$B$1:$F$35,MATCH(max_demand!N$1,Overzicht!$B:$B,0),5),Verdeelsleutels_percentage!$1:$1,0)))</f>
        <v>4.0345963838965167E-3</v>
      </c>
      <c r="O47">
        <f>PRODUCT(INDEX(Overzicht!$B$1:$D$35,MATCH(max_demand!O$1,Overzicht!$B$1:$B$35,0),3),INDEX(Verdeelsleutels_percentage!$A:$AB,MATCH(max_demand!$C47,Verdeelsleutels_percentage!$C:$C,0),MATCH(INDEX(Overzicht!$B$1:$F$35,MATCH(max_demand!O$1,Overzicht!$B:$B,0),5),Verdeelsleutels_percentage!$1:$1,0)))</f>
        <v>5.4190374147219987E-3</v>
      </c>
      <c r="P47">
        <f>PRODUCT(INDEX(Overzicht!$B$1:$D$35,MATCH(max_demand!P$1,Overzicht!$B$1:$B$35,0),3),INDEX(Verdeelsleutels_percentage!$A:$AB,MATCH(max_demand!$C47,Verdeelsleutels_percentage!$C:$C,0),MATCH(INDEX(Overzicht!$B$1:$F$35,MATCH(max_demand!P$1,Overzicht!$B:$B,0),5),Verdeelsleutels_percentage!$1:$1,0)))</f>
        <v>1.0394361273768512E-3</v>
      </c>
      <c r="Q47">
        <f>PRODUCT(INDEX(Overzicht!$B$1:$D$35,MATCH(max_demand!Q$1,Overzicht!$B$1:$B$35,0),3),INDEX(Verdeelsleutels_percentage!$A:$AB,MATCH(max_demand!$C47,Verdeelsleutels_percentage!$C:$C,0),MATCH(INDEX(Overzicht!$B$1:$F$35,MATCH(max_demand!Q$1,Overzicht!$B:$B,0),5),Verdeelsleutels_percentage!$1:$1,0)))</f>
        <v>3.4213200049091071E-2</v>
      </c>
      <c r="R47">
        <f>PRODUCT(INDEX(Overzicht!$B$1:$D$35,MATCH(max_demand!R$1,Overzicht!$B$1:$B$35,0),3),INDEX(Verdeelsleutels_percentage!$A:$AB,MATCH(max_demand!$C47,Verdeelsleutels_percentage!$C:$C,0),MATCH(INDEX(Overzicht!$B$1:$F$35,MATCH(max_demand!R$1,Overzicht!$B:$B,0),5),Verdeelsleutels_percentage!$1:$1,0)))</f>
        <v>7.0785931136050501E-3</v>
      </c>
      <c r="S47">
        <f>PRODUCT(INDEX(Overzicht!$B$1:$D$35,MATCH(max_demand!S$1,Overzicht!$B$1:$B$35,0),3),INDEX(Verdeelsleutels_percentage!$A:$AB,MATCH(max_demand!$C47,Verdeelsleutels_percentage!$C:$C,0),MATCH(INDEX(Overzicht!$B$1:$F$35,MATCH(max_demand!S$1,Overzicht!$B:$B,0),5),Verdeelsleutels_percentage!$1:$1,0)))</f>
        <v>1.4496958696663143E-2</v>
      </c>
      <c r="T47">
        <f>PRODUCT(INDEX(Overzicht!$B$1:$D$35,MATCH(max_demand!T$1,Overzicht!$B$1:$B$35,0),3),INDEX(Verdeelsleutels_percentage!$A:$AB,MATCH(max_demand!$C47,Verdeelsleutels_percentage!$C:$C,0),MATCH(INDEX(Overzicht!$B$1:$F$35,MATCH(max_demand!T$1,Overzicht!$B:$B,0),5),Verdeelsleutels_percentage!$1:$1,0)))</f>
        <v>2.0921175202432703E-2</v>
      </c>
      <c r="U47">
        <f>PRODUCT(INDEX(Overzicht!$B$1:$D$35,MATCH(max_demand!U$1,Overzicht!$B$1:$B$35,0),3),INDEX(Verdeelsleutels_percentage!$A:$AB,MATCH(max_demand!$C47,Verdeelsleutels_percentage!$C:$C,0),MATCH(INDEX(Overzicht!$B$1:$F$35,MATCH(max_demand!U$1,Overzicht!$B:$B,0),5),Verdeelsleutels_percentage!$1:$1,0)))</f>
        <v>7.770722218046433E-2</v>
      </c>
      <c r="V47">
        <f>PRODUCT(INDEX(Overzicht!$B$1:$D$35,MATCH(max_demand!V$1,Overzicht!$B$1:$B$35,0),3),INDEX(Verdeelsleutels_percentage!$A:$AB,MATCH(max_demand!$C47,Verdeelsleutels_percentage!$C:$C,0),MATCH(INDEX(Overzicht!$B$1:$F$35,MATCH(max_demand!V$1,Overzicht!$B:$B,0),5),Verdeelsleutels_percentage!$1:$1,0)))</f>
        <v>9.0448689784953414E-3</v>
      </c>
      <c r="W47">
        <f>PRODUCT(INDEX(Overzicht!$B$1:$D$35,MATCH(max_demand!W$1,Overzicht!$B$1:$B$35,0),3),INDEX(Verdeelsleutels_percentage!$A:$AB,MATCH(max_demand!$C47,Verdeelsleutels_percentage!$C:$C,0),MATCH(INDEX(Overzicht!$B$1:$F$35,MATCH(max_demand!W$1,Overzicht!$B:$B,0),5),Verdeelsleutels_percentage!$1:$1,0)))</f>
        <v>4.7190620757367005E-2</v>
      </c>
      <c r="X47">
        <f>PRODUCT(INDEX(Overzicht!$B$1:$D$35,MATCH(max_demand!X$1,Overzicht!$B$1:$B$35,0),3),INDEX(Verdeelsleutels_percentage!$A:$AB,MATCH(max_demand!$C47,Verdeelsleutels_percentage!$C:$C,0),MATCH(INDEX(Overzicht!$B$1:$F$35,MATCH(max_demand!X$1,Overzicht!$B:$B,0),5),Verdeelsleutels_percentage!$1:$1,0)))</f>
        <v>6.7793828933102821E-3</v>
      </c>
      <c r="Y47">
        <f>PRODUCT(INDEX(Overzicht!$B$1:$D$35,MATCH(max_demand!Y$1,Overzicht!$B$1:$B$35,0),3),INDEX(Verdeelsleutels_percentage!$A:$AB,MATCH(max_demand!$C47,Verdeelsleutels_percentage!$C:$C,0),MATCH(INDEX(Overzicht!$B$1:$F$35,MATCH(max_demand!Y$1,Overzicht!$B:$B,0),5),Verdeelsleutels_percentage!$1:$1,0)))</f>
        <v>1.4811272283848846E-6</v>
      </c>
      <c r="Z47">
        <f>PRODUCT(INDEX(Overzicht!$B$1:$D$35,MATCH(max_demand!Z$1,Overzicht!$B$1:$B$35,0),3),INDEX(Verdeelsleutels_percentage!$A:$AB,MATCH(max_demand!$C47,Verdeelsleutels_percentage!$C:$C,0),MATCH(INDEX(Overzicht!$B$1:$F$35,MATCH(max_demand!Z$1,Overzicht!$B:$B,0),5),Verdeelsleutels_percentage!$1:$1,0)))</f>
        <v>6.5827876817105984E-4</v>
      </c>
      <c r="AA47">
        <f>PRODUCT(INDEX(Overzicht!$B$1:$D$35,MATCH(max_demand!AA$1,Overzicht!$B$1:$B$35,0),3),INDEX(Verdeelsleutels_percentage!$A:$AB,MATCH(max_demand!$C47,Verdeelsleutels_percentage!$C:$C,0),MATCH(INDEX(Overzicht!$B$1:$F$35,MATCH(max_demand!AA$1,Overzicht!$B:$B,0),5),Verdeelsleutels_percentage!$1:$1,0)))</f>
        <v>6.8599576893615705E-4</v>
      </c>
      <c r="AB47">
        <f>PRODUCT(INDEX(Overzicht!$B$1:$D$35,MATCH(max_demand!AB$1,Overzicht!$B$1:$B$35,0),3),INDEX(Verdeelsleutels_percentage!$A:$AB,MATCH(max_demand!$C47,Verdeelsleutels_percentage!$C:$C,0),MATCH(INDEX(Overzicht!$B$1:$F$35,MATCH(max_demand!AB$1,Overzicht!$B:$B,0),5),Verdeelsleutels_percentage!$1:$1,0)))</f>
        <v>2.3128388424863949E-2</v>
      </c>
      <c r="AC47">
        <f>PRODUCT(INDEX(Overzicht!$B$1:$D$35,MATCH(max_demand!AC$1,Overzicht!$B$1:$B$35,0),3),INDEX(Verdeelsleutels_percentage!$A:$AB,MATCH(max_demand!$C47,Verdeelsleutels_percentage!$C:$C,0),MATCH(INDEX(Overzicht!$B$1:$F$35,MATCH(max_demand!AC$1,Overzicht!$B:$B,0),5),Verdeelsleutels_percentage!$1:$1,0)))</f>
        <v>1.6089841674963218E-2</v>
      </c>
      <c r="AD47">
        <f>PRODUCT(INDEX(Overzicht!$B$1:$D$35,MATCH(max_demand!AD$1,Overzicht!$B$1:$B$35,0),3),INDEX(Verdeelsleutels_percentage!$A:$AB,MATCH(max_demand!$C47,Verdeelsleutels_percentage!$C:$C,0),MATCH(INDEX(Overzicht!$B$1:$F$35,MATCH(max_demand!AD$1,Overzicht!$B:$B,0),5),Verdeelsleutels_percentage!$1:$1,0)))</f>
        <v>1.2025011835253274E-4</v>
      </c>
      <c r="AE47">
        <f>PRODUCT(INDEX(Overzicht!$B$1:$D$35,MATCH(max_demand!AE$1,Overzicht!$B$1:$B$35,0),3),INDEX(Verdeelsleutels_percentage!$A:$AB,MATCH(max_demand!$C47,Verdeelsleutels_percentage!$C:$C,0),MATCH(INDEX(Overzicht!$B$1:$F$35,MATCH(max_demand!AE$1,Overzicht!$B:$B,0),5),Verdeelsleutels_percentage!$1:$1,0)))</f>
        <v>1.8069482651521876E-2</v>
      </c>
      <c r="AF47">
        <f>PRODUCT(INDEX(Overzicht!$B$1:$D$35,MATCH(max_demand!AF$1,Overzicht!$B$1:$B$35,0),3),INDEX(Verdeelsleutels_percentage!$A:$AB,MATCH(max_demand!$C47,Verdeelsleutels_percentage!$C:$C,0),MATCH(INDEX(Overzicht!$B$1:$F$35,MATCH(max_demand!AF$1,Overzicht!$B:$B,0),5),Verdeelsleutels_percentage!$1:$1,0)))</f>
        <v>2.5984688217278677E-3</v>
      </c>
      <c r="AG47">
        <f>PRODUCT(INDEX(Overzicht!$B$1:$D$35,MATCH(max_demand!AG$1,Overzicht!$B$1:$B$35,0),3),INDEX(Verdeelsleutels_percentage!$A:$AB,MATCH(max_demand!$C47,Verdeelsleutels_percentage!$C:$C,0),MATCH(INDEX(Overzicht!$B$1:$F$35,MATCH(max_demand!AG$1,Overzicht!$B:$B,0),5),Verdeelsleutels_percentage!$1:$1,0)))</f>
        <v>4.7190620757367005E-2</v>
      </c>
      <c r="AH47">
        <f>PRODUCT(INDEX(Overzicht!$B$1:$D$35,MATCH(max_demand!AH$1,Overzicht!$B$1:$B$35,0),3),INDEX(Verdeelsleutels_percentage!$A:$AB,MATCH(max_demand!$C47,Verdeelsleutels_percentage!$C:$C,0),MATCH(INDEX(Overzicht!$B$1:$F$35,MATCH(max_demand!AH$1,Overzicht!$B:$B,0),5),Verdeelsleutels_percentage!$1:$1,0)))</f>
        <v>6.0630939173650245E-3</v>
      </c>
      <c r="AI47">
        <f>PRODUCT(INDEX(Overzicht!$B$1:$D$35,MATCH(max_demand!AI$1,Overzicht!$B$1:$B$35,0),3),INDEX(Verdeelsleutels_percentage!$A:$AB,MATCH(max_demand!$C47,Verdeelsleutels_percentage!$C:$C,0),MATCH(INDEX(Overzicht!$B$1:$F$35,MATCH(max_demand!AI$1,Overzicht!$B:$B,0),5),Verdeelsleutels_percentage!$1:$1,0)))</f>
        <v>2.0787750573822939E-3</v>
      </c>
      <c r="AJ47">
        <f>PRODUCT(INDEX(Overzicht!$B$1:$D$35,MATCH(max_demand!AJ$1,Overzicht!$B$1:$B$35,0),3),INDEX(Verdeelsleutels_percentage!$A:$AB,MATCH(max_demand!$C47,Verdeelsleutels_percentage!$C:$C,0),MATCH(INDEX(Overzicht!$B$1:$F$35,MATCH(max_demand!AJ$1,Overzicht!$B:$B,0),5),Verdeelsleutels_percentage!$1:$1,0)))</f>
        <v>0</v>
      </c>
      <c r="AK47">
        <f>PRODUCT(INDEX(Overzicht!$B$1:$D$35,MATCH(max_demand!AK$1,Overzicht!$B$1:$B$35,0),3),INDEX(Verdeelsleutels_percentage!$A:$AB,MATCH(max_demand!$C47,Verdeelsleutels_percentage!$C:$C,0),MATCH(INDEX(Overzicht!$B$1:$F$35,MATCH(max_demand!AK$1,Overzicht!$B:$B,0),5),Verdeelsleutels_percentage!$1:$1,0)))</f>
        <v>2.862897659280265E-3</v>
      </c>
      <c r="AL47">
        <f>PRODUCT(INDEX(Overzicht!$B$1:$D$35,MATCH(max_demand!AL$1,Overzicht!$B$1:$B$35,0),3),INDEX(Verdeelsleutels_percentage!$A:$AB,MATCH(max_demand!$C47,Verdeelsleutels_percentage!$C:$C,0),MATCH(INDEX(Overzicht!$B$1:$F$35,MATCH(max_demand!AL$1,Overzicht!$B:$B,0),5),Verdeelsleutels_percentage!$1:$1,0)))</f>
        <v>7.8651034595611669E-3</v>
      </c>
      <c r="AM47">
        <f>PRODUCT(INDEX(Overzicht!$B$1:$D$35,MATCH(max_demand!AM$1,Overzicht!$B$1:$B$35,0),3),INDEX(Verdeelsleutels_percentage!$A:$AB,MATCH(max_demand!$C47,Verdeelsleutels_percentage!$C:$C,0),MATCH(INDEX(Overzicht!$B$1:$F$35,MATCH(max_demand!AM$1,Overzicht!$B:$B,0),5),Verdeelsleutels_percentage!$1:$1,0)))</f>
        <v>1.5730206919122334E-2</v>
      </c>
      <c r="AN47">
        <f>PRODUCT(INDEX(Overzicht!$B$1:$D$35,MATCH(max_demand!AN$1,Overzicht!$B$1:$B$35,0),3),INDEX(Verdeelsleutels_percentage!$A:$AB,MATCH(max_demand!$C47,Verdeelsleutels_percentage!$C:$C,0),MATCH(INDEX(Overzicht!$B$1:$F$35,MATCH(max_demand!AN$1,Overzicht!$B:$B,0),5),Verdeelsleutels_percentage!$1:$1,0)))</f>
        <v>7.8651034595611669E-3</v>
      </c>
      <c r="AO47">
        <f>PRODUCT(INDEX(Overzicht!$B$1:$D$35,MATCH(max_demand!AO$1,Overzicht!$B$1:$B$35,0),3),INDEX(Verdeelsleutels_percentage!$A:$AB,MATCH(max_demand!$C47,Verdeelsleutels_percentage!$C:$C,0),MATCH(INDEX(Overzicht!$B$1:$F$35,MATCH(max_demand!AO$1,Overzicht!$B:$B,0),5),Verdeelsleutels_percentage!$1:$1,0)))</f>
        <v>2.7527862108464085E-2</v>
      </c>
    </row>
    <row r="48" spans="2:41">
      <c r="B48" t="str">
        <f>INDEX('ETLocal datasets'!B:C,MATCH(C48,'ETLocal datasets'!C:C,0),1)</f>
        <v>GM0109</v>
      </c>
      <c r="C48" t="str">
        <f>'ETLocal datasets'!C31</f>
        <v>Coevorden</v>
      </c>
      <c r="D48">
        <f t="shared" si="4"/>
        <v>0.55411024072444282</v>
      </c>
      <c r="E48">
        <f t="shared" si="5"/>
        <v>0.2128469055876599</v>
      </c>
      <c r="F48">
        <f t="shared" si="6"/>
        <v>2.1558152182686852E-2</v>
      </c>
      <c r="G48">
        <f t="shared" si="7"/>
        <v>4.3899912399854107E-2</v>
      </c>
      <c r="H48">
        <f>PRODUCT(INDEX(Overzicht!$B$1:$D$35,MATCH(max_demand!H$1,Overzicht!$B$1:$B$35,0),3),INDEX(Verdeelsleutels_percentage!$A:$AB,MATCH(max_demand!$C48,Verdeelsleutels_percentage!$C:$C,0),MATCH(INDEX(Overzicht!$B$1:$F$35,MATCH(max_demand!H$1,Overzicht!$B:$B,0),5),Verdeelsleutels_percentage!$1:$1,0)))</f>
        <v>2.1558152182686852E-2</v>
      </c>
      <c r="I48">
        <f>PRODUCT(INDEX(Overzicht!$B$1:$D$35,MATCH(max_demand!I$1,Overzicht!$B$1:$B$35,0),3),INDEX(Verdeelsleutels_percentage!$A:$AB,MATCH(max_demand!$C48,Verdeelsleutels_percentage!$C:$C,0),MATCH(INDEX(Overzicht!$B$1:$F$35,MATCH(max_demand!I$1,Overzicht!$B:$B,0),5),Verdeelsleutels_percentage!$1:$1,0)))</f>
        <v>7.6027978248126502E-2</v>
      </c>
      <c r="J48">
        <f>PRODUCT(INDEX(Overzicht!$B$1:$D$35,MATCH(max_demand!J$1,Overzicht!$B$1:$B$35,0),3),INDEX(Verdeelsleutels_percentage!$A:$AB,MATCH(max_demand!$C48,Verdeelsleutels_percentage!$C:$C,0),MATCH(INDEX(Overzicht!$B$1:$F$35,MATCH(max_demand!J$1,Overzicht!$B:$B,0),5),Verdeelsleutels_percentage!$1:$1,0)))</f>
        <v>7.2271138745769259E-3</v>
      </c>
      <c r="K48">
        <f>PRODUCT(INDEX(Overzicht!$B$1:$D$35,MATCH(max_demand!K$1,Overzicht!$B$1:$B$35,0),3),INDEX(Verdeelsleutels_percentage!$A:$AB,MATCH(max_demand!$C48,Verdeelsleutels_percentage!$C:$C,0),MATCH(INDEX(Overzicht!$B$1:$F$35,MATCH(max_demand!K$1,Overzicht!$B:$B,0),5),Verdeelsleutels_percentage!$1:$1,0)))</f>
        <v>1.5825516087648487E-2</v>
      </c>
      <c r="L48">
        <f>PRODUCT(INDEX(Overzicht!$B$1:$D$35,MATCH(max_demand!L$1,Overzicht!$B$1:$B$35,0),3),INDEX(Verdeelsleutels_percentage!$A:$AB,MATCH(max_demand!$C48,Verdeelsleutels_percentage!$C:$C,0),MATCH(INDEX(Overzicht!$B$1:$F$35,MATCH(max_demand!L$1,Overzicht!$B:$B,0),5),Verdeelsleutels_percentage!$1:$1,0)))</f>
        <v>6.9710030266466067E-3</v>
      </c>
      <c r="M48">
        <f>PRODUCT(INDEX(Overzicht!$B$1:$D$35,MATCH(max_demand!M$1,Overzicht!$B$1:$B$35,0),3),INDEX(Verdeelsleutels_percentage!$A:$AB,MATCH(max_demand!$C48,Verdeelsleutels_percentage!$C:$C,0),MATCH(INDEX(Overzicht!$B$1:$F$35,MATCH(max_demand!M$1,Overzicht!$B:$B,0),5),Verdeelsleutels_percentage!$1:$1,0)))</f>
        <v>0.22627633290967525</v>
      </c>
      <c r="N48">
        <f>PRODUCT(INDEX(Overzicht!$B$1:$D$35,MATCH(max_demand!N$1,Overzicht!$B$1:$B$35,0),3),INDEX(Verdeelsleutels_percentage!$A:$AB,MATCH(max_demand!$C48,Verdeelsleutels_percentage!$C:$C,0),MATCH(INDEX(Overzicht!$B$1:$F$35,MATCH(max_demand!N$1,Overzicht!$B:$B,0),5),Verdeelsleutels_percentage!$1:$1,0)))</f>
        <v>3.8594291983199393E-2</v>
      </c>
      <c r="O48">
        <f>PRODUCT(INDEX(Overzicht!$B$1:$D$35,MATCH(max_demand!O$1,Overzicht!$B$1:$B$35,0),3),INDEX(Verdeelsleutels_percentage!$A:$AB,MATCH(max_demand!$C48,Verdeelsleutels_percentage!$C:$C,0),MATCH(INDEX(Overzicht!$B$1:$F$35,MATCH(max_demand!O$1,Overzicht!$B:$B,0),5),Verdeelsleutels_percentage!$1:$1,0)))</f>
        <v>1.8461966121422962E-2</v>
      </c>
      <c r="P48">
        <f>PRODUCT(INDEX(Overzicht!$B$1:$D$35,MATCH(max_demand!P$1,Overzicht!$B$1:$B$35,0),3),INDEX(Verdeelsleutels_percentage!$A:$AB,MATCH(max_demand!$C48,Verdeelsleutels_percentage!$C:$C,0),MATCH(INDEX(Overzicht!$B$1:$F$35,MATCH(max_demand!P$1,Overzicht!$B:$B,0),5),Verdeelsleutels_percentage!$1:$1,0)))</f>
        <v>3.6463855475426389E-2</v>
      </c>
      <c r="Q48">
        <f>PRODUCT(INDEX(Overzicht!$B$1:$D$35,MATCH(max_demand!Q$1,Overzicht!$B$1:$B$35,0),3),INDEX(Verdeelsleutels_percentage!$A:$AB,MATCH(max_demand!$C48,Verdeelsleutels_percentage!$C:$C,0),MATCH(INDEX(Overzicht!$B$1:$F$35,MATCH(max_demand!Q$1,Overzicht!$B:$B,0),5),Verdeelsleutels_percentage!$1:$1,0)))</f>
        <v>1.7862468951369104E-2</v>
      </c>
      <c r="R48">
        <f>PRODUCT(INDEX(Overzicht!$B$1:$D$35,MATCH(max_demand!R$1,Overzicht!$B$1:$B$35,0),3),INDEX(Verdeelsleutels_percentage!$A:$AB,MATCH(max_demand!$C48,Verdeelsleutels_percentage!$C:$C,0),MATCH(INDEX(Overzicht!$B$1:$F$35,MATCH(max_demand!R$1,Overzicht!$B:$B,0),5),Verdeelsleutels_percentage!$1:$1,0)))</f>
        <v>3.6956832313177466E-3</v>
      </c>
      <c r="S48">
        <f>PRODUCT(INDEX(Overzicht!$B$1:$D$35,MATCH(max_demand!S$1,Overzicht!$B$1:$B$35,0),3),INDEX(Verdeelsleutels_percentage!$A:$AB,MATCH(max_demand!$C48,Verdeelsleutels_percentage!$C:$C,0),MATCH(INDEX(Overzicht!$B$1:$F$35,MATCH(max_demand!S$1,Overzicht!$B:$B,0),5),Verdeelsleutels_percentage!$1:$1,0)))</f>
        <v>7.568759257738744E-3</v>
      </c>
      <c r="T48">
        <f>PRODUCT(INDEX(Overzicht!$B$1:$D$35,MATCH(max_demand!T$1,Overzicht!$B$1:$B$35,0),3),INDEX(Verdeelsleutels_percentage!$A:$AB,MATCH(max_demand!$C48,Verdeelsleutels_percentage!$C:$C,0),MATCH(INDEX(Overzicht!$B$1:$F$35,MATCH(max_demand!T$1,Overzicht!$B:$B,0),5),Verdeelsleutels_percentage!$1:$1,0)))</f>
        <v>1.0922797105894671E-2</v>
      </c>
      <c r="U48">
        <f>PRODUCT(INDEX(Overzicht!$B$1:$D$35,MATCH(max_demand!U$1,Overzicht!$B$1:$B$35,0),3),INDEX(Verdeelsleutels_percentage!$A:$AB,MATCH(max_demand!$C48,Verdeelsleutels_percentage!$C:$C,0),MATCH(INDEX(Overzicht!$B$1:$F$35,MATCH(max_demand!U$1,Overzicht!$B:$B,0),5),Verdeelsleutels_percentage!$1:$1,0)))</f>
        <v>4.0570389250465931E-2</v>
      </c>
      <c r="V48">
        <f>PRODUCT(INDEX(Overzicht!$B$1:$D$35,MATCH(max_demand!V$1,Overzicht!$B$1:$B$35,0),3),INDEX(Verdeelsleutels_percentage!$A:$AB,MATCH(max_demand!$C48,Verdeelsleutels_percentage!$C:$C,0),MATCH(INDEX(Overzicht!$B$1:$F$35,MATCH(max_demand!V$1,Overzicht!$B:$B,0),5),Verdeelsleutels_percentage!$1:$1,0)))</f>
        <v>4.7222619066837864E-3</v>
      </c>
      <c r="W48">
        <f>PRODUCT(INDEX(Overzicht!$B$1:$D$35,MATCH(max_demand!W$1,Overzicht!$B$1:$B$35,0),3),INDEX(Verdeelsleutels_percentage!$A:$AB,MATCH(max_demand!$C48,Verdeelsleutels_percentage!$C:$C,0),MATCH(INDEX(Overzicht!$B$1:$F$35,MATCH(max_demand!W$1,Overzicht!$B:$B,0),5),Verdeelsleutels_percentage!$1:$1,0)))</f>
        <v>2.4637888208784976E-2</v>
      </c>
      <c r="X48">
        <f>PRODUCT(INDEX(Overzicht!$B$1:$D$35,MATCH(max_demand!X$1,Overzicht!$B$1:$B$35,0),3),INDEX(Verdeelsleutels_percentage!$A:$AB,MATCH(max_demand!$C48,Verdeelsleutels_percentage!$C:$C,0),MATCH(INDEX(Overzicht!$B$1:$F$35,MATCH(max_demand!X$1,Overzicht!$B:$B,0),5),Verdeelsleutels_percentage!$1:$1,0)))</f>
        <v>2.8355261230111058E-2</v>
      </c>
      <c r="Y48">
        <f>PRODUCT(INDEX(Overzicht!$B$1:$D$35,MATCH(max_demand!Y$1,Overzicht!$B$1:$B$35,0),3),INDEX(Verdeelsleutels_percentage!$A:$AB,MATCH(max_demand!$C48,Verdeelsleutels_percentage!$C:$C,0),MATCH(INDEX(Overzicht!$B$1:$F$35,MATCH(max_demand!Y$1,Overzicht!$B:$B,0),5),Verdeelsleutels_percentage!$1:$1,0)))</f>
        <v>8.7743598067715787E-6</v>
      </c>
      <c r="Z48">
        <f>PRODUCT(INDEX(Overzicht!$B$1:$D$35,MATCH(max_demand!Z$1,Overzicht!$B$1:$B$35,0),3),INDEX(Verdeelsleutels_percentage!$A:$AB,MATCH(max_demand!$C48,Verdeelsleutels_percentage!$C:$C,0),MATCH(INDEX(Overzicht!$B$1:$F$35,MATCH(max_demand!Z$1,Overzicht!$B:$B,0),5),Verdeelsleutels_percentage!$1:$1,0)))</f>
        <v>3.8997154696762577E-3</v>
      </c>
      <c r="AA48">
        <f>PRODUCT(INDEX(Overzicht!$B$1:$D$35,MATCH(max_demand!AA$1,Overzicht!$B$1:$B$35,0),3),INDEX(Verdeelsleutels_percentage!$A:$AB,MATCH(max_demand!$C48,Verdeelsleutels_percentage!$C:$C,0),MATCH(INDEX(Overzicht!$B$1:$F$35,MATCH(max_demand!AA$1,Overzicht!$B:$B,0),5),Verdeelsleutels_percentage!$1:$1,0)))</f>
        <v>4.0639140157678897E-3</v>
      </c>
      <c r="AB48">
        <f>PRODUCT(INDEX(Overzicht!$B$1:$D$35,MATCH(max_demand!AB$1,Overzicht!$B$1:$B$35,0),3),INDEX(Verdeelsleutels_percentage!$A:$AB,MATCH(max_demand!$C48,Verdeelsleutels_percentage!$C:$C,0),MATCH(INDEX(Overzicht!$B$1:$F$35,MATCH(max_demand!AB$1,Overzicht!$B:$B,0),5),Verdeelsleutels_percentage!$1:$1,0)))</f>
        <v>2.3277515421047942E-2</v>
      </c>
      <c r="AC48">
        <f>PRODUCT(INDEX(Overzicht!$B$1:$D$35,MATCH(max_demand!AC$1,Overzicht!$B$1:$B$35,0),3),INDEX(Verdeelsleutels_percentage!$A:$AB,MATCH(max_demand!$C48,Verdeelsleutels_percentage!$C:$C,0),MATCH(INDEX(Overzicht!$B$1:$F$35,MATCH(max_demand!AC$1,Overzicht!$B:$B,0),5),Verdeelsleutels_percentage!$1:$1,0)))</f>
        <v>3.637999150299677E-2</v>
      </c>
      <c r="AD48">
        <f>PRODUCT(INDEX(Overzicht!$B$1:$D$35,MATCH(max_demand!AD$1,Overzicht!$B$1:$B$35,0),3),INDEX(Verdeelsleutels_percentage!$A:$AB,MATCH(max_demand!$C48,Verdeelsleutels_percentage!$C:$C,0),MATCH(INDEX(Overzicht!$B$1:$F$35,MATCH(max_demand!AD$1,Overzicht!$B:$B,0),5),Verdeelsleutels_percentage!$1:$1,0)))</f>
        <v>8.533086108042712E-5</v>
      </c>
      <c r="AE48">
        <f>PRODUCT(INDEX(Overzicht!$B$1:$D$35,MATCH(max_demand!AE$1,Overzicht!$B$1:$B$35,0),3),INDEX(Verdeelsleutels_percentage!$A:$AB,MATCH(max_demand!$C48,Verdeelsleutels_percentage!$C:$C,0),MATCH(INDEX(Overzicht!$B$1:$F$35,MATCH(max_demand!AE$1,Overzicht!$B:$B,0),5),Verdeelsleutels_percentage!$1:$1,0)))</f>
        <v>5.8401366580885614E-2</v>
      </c>
      <c r="AF48">
        <f>PRODUCT(INDEX(Overzicht!$B$1:$D$35,MATCH(max_demand!AF$1,Overzicht!$B$1:$B$35,0),3),INDEX(Verdeelsleutels_percentage!$A:$AB,MATCH(max_demand!$C48,Verdeelsleutels_percentage!$C:$C,0),MATCH(INDEX(Overzicht!$B$1:$F$35,MATCH(max_demand!AF$1,Overzicht!$B:$B,0),5),Verdeelsleutels_percentage!$1:$1,0)))</f>
        <v>1.5393613696090491E-2</v>
      </c>
      <c r="AG48">
        <f>PRODUCT(INDEX(Overzicht!$B$1:$D$35,MATCH(max_demand!AG$1,Overzicht!$B$1:$B$35,0),3),INDEX(Verdeelsleutels_percentage!$A:$AB,MATCH(max_demand!$C48,Verdeelsleutels_percentage!$C:$C,0),MATCH(INDEX(Overzicht!$B$1:$F$35,MATCH(max_demand!AG$1,Overzicht!$B:$B,0),5),Verdeelsleutels_percentage!$1:$1,0)))</f>
        <v>2.4637888208784976E-2</v>
      </c>
      <c r="AH48">
        <f>PRODUCT(INDEX(Overzicht!$B$1:$D$35,MATCH(max_demand!AH$1,Overzicht!$B$1:$B$35,0),3),INDEX(Verdeelsleutels_percentage!$A:$AB,MATCH(max_demand!$C48,Verdeelsleutels_percentage!$C:$C,0),MATCH(INDEX(Overzicht!$B$1:$F$35,MATCH(max_demand!AH$1,Overzicht!$B:$B,0),5),Verdeelsleutels_percentage!$1:$1,0)))</f>
        <v>3.5918431957544475E-2</v>
      </c>
      <c r="AI48">
        <f>PRODUCT(INDEX(Overzicht!$B$1:$D$35,MATCH(max_demand!AI$1,Overzicht!$B$1:$B$35,0),3),INDEX(Verdeelsleutels_percentage!$A:$AB,MATCH(max_demand!$C48,Verdeelsleutels_percentage!$C:$C,0),MATCH(INDEX(Overzicht!$B$1:$F$35,MATCH(max_demand!AI$1,Overzicht!$B:$B,0),5),Verdeelsleutels_percentage!$1:$1,0)))</f>
        <v>1.2314890956872392E-2</v>
      </c>
      <c r="AJ48">
        <f>PRODUCT(INDEX(Overzicht!$B$1:$D$35,MATCH(max_demand!AJ$1,Overzicht!$B$1:$B$35,0),3),INDEX(Verdeelsleutels_percentage!$A:$AB,MATCH(max_demand!$C48,Verdeelsleutels_percentage!$C:$C,0),MATCH(INDEX(Overzicht!$B$1:$F$35,MATCH(max_demand!AJ$1,Overzicht!$B:$B,0),5),Verdeelsleutels_percentage!$1:$1,0)))</f>
        <v>0</v>
      </c>
      <c r="AK48">
        <f>PRODUCT(INDEX(Overzicht!$B$1:$D$35,MATCH(max_demand!AK$1,Overzicht!$B$1:$B$35,0),3),INDEX(Verdeelsleutels_percentage!$A:$AB,MATCH(max_demand!$C48,Verdeelsleutels_percentage!$C:$C,0),MATCH(INDEX(Overzicht!$B$1:$F$35,MATCH(max_demand!AK$1,Overzicht!$B:$B,0),5),Verdeelsleutels_percentage!$1:$1,0)))</f>
        <v>1.4946985513329555E-3</v>
      </c>
      <c r="AL48">
        <f>PRODUCT(INDEX(Overzicht!$B$1:$D$35,MATCH(max_demand!AL$1,Overzicht!$B$1:$B$35,0),3),INDEX(Verdeelsleutels_percentage!$A:$AB,MATCH(max_demand!$C48,Verdeelsleutels_percentage!$C:$C,0),MATCH(INDEX(Overzicht!$B$1:$F$35,MATCH(max_demand!AL$1,Overzicht!$B:$B,0),5),Verdeelsleutels_percentage!$1:$1,0)))</f>
        <v>4.1063147014641626E-3</v>
      </c>
      <c r="AM48">
        <f>PRODUCT(INDEX(Overzicht!$B$1:$D$35,MATCH(max_demand!AM$1,Overzicht!$B$1:$B$35,0),3),INDEX(Verdeelsleutels_percentage!$A:$AB,MATCH(max_demand!$C48,Verdeelsleutels_percentage!$C:$C,0),MATCH(INDEX(Overzicht!$B$1:$F$35,MATCH(max_demand!AM$1,Overzicht!$B:$B,0),5),Verdeelsleutels_percentage!$1:$1,0)))</f>
        <v>8.2126294029283252E-3</v>
      </c>
      <c r="AN48">
        <f>PRODUCT(INDEX(Overzicht!$B$1:$D$35,MATCH(max_demand!AN$1,Overzicht!$B$1:$B$35,0),3),INDEX(Verdeelsleutels_percentage!$A:$AB,MATCH(max_demand!$C48,Verdeelsleutels_percentage!$C:$C,0),MATCH(INDEX(Overzicht!$B$1:$F$35,MATCH(max_demand!AN$1,Overzicht!$B:$B,0),5),Verdeelsleutels_percentage!$1:$1,0)))</f>
        <v>4.1063147014641626E-3</v>
      </c>
      <c r="AO48">
        <f>PRODUCT(INDEX(Overzicht!$B$1:$D$35,MATCH(max_demand!AO$1,Overzicht!$B$1:$B$35,0),3),INDEX(Verdeelsleutels_percentage!$A:$AB,MATCH(max_demand!$C48,Verdeelsleutels_percentage!$C:$C,0),MATCH(INDEX(Overzicht!$B$1:$F$35,MATCH(max_demand!AO$1,Overzicht!$B:$B,0),5),Verdeelsleutels_percentage!$1:$1,0)))</f>
        <v>1.4372101455124568E-2</v>
      </c>
    </row>
    <row r="49" spans="2:41">
      <c r="B49" t="str">
        <f>INDEX('ETLocal datasets'!B:C,MATCH(C49,'ETLocal datasets'!C:C,0),1)</f>
        <v>GM0114</v>
      </c>
      <c r="C49" t="str">
        <f>'ETLocal datasets'!C32</f>
        <v>Emmen</v>
      </c>
      <c r="D49">
        <f t="shared" si="4"/>
        <v>0.70669016942804463</v>
      </c>
      <c r="E49">
        <f t="shared" si="5"/>
        <v>0.44355532925128666</v>
      </c>
      <c r="F49">
        <f t="shared" si="6"/>
        <v>6.5077878272528741E-2</v>
      </c>
      <c r="G49">
        <f t="shared" si="7"/>
        <v>0.13252124445186636</v>
      </c>
      <c r="H49">
        <f>PRODUCT(INDEX(Overzicht!$B$1:$D$35,MATCH(max_demand!H$1,Overzicht!$B$1:$B$35,0),3),INDEX(Verdeelsleutels_percentage!$A:$AB,MATCH(max_demand!$C49,Verdeelsleutels_percentage!$C:$C,0),MATCH(INDEX(Overzicht!$B$1:$F$35,MATCH(max_demand!H$1,Overzicht!$B:$B,0),5),Verdeelsleutels_percentage!$1:$1,0)))</f>
        <v>6.5077878272528741E-2</v>
      </c>
      <c r="I49">
        <f>PRODUCT(INDEX(Overzicht!$B$1:$D$35,MATCH(max_demand!I$1,Overzicht!$B$1:$B$35,0),3),INDEX(Verdeelsleutels_percentage!$A:$AB,MATCH(max_demand!$C49,Verdeelsleutels_percentage!$C:$C,0),MATCH(INDEX(Overzicht!$B$1:$F$35,MATCH(max_demand!I$1,Overzicht!$B:$B,0),5),Verdeelsleutels_percentage!$1:$1,0)))</f>
        <v>0.11263074801731909</v>
      </c>
      <c r="J49">
        <f>PRODUCT(INDEX(Overzicht!$B$1:$D$35,MATCH(max_demand!J$1,Overzicht!$B$1:$B$35,0),3),INDEX(Verdeelsleutels_percentage!$A:$AB,MATCH(max_demand!$C49,Verdeelsleutels_percentage!$C:$C,0),MATCH(INDEX(Overzicht!$B$1:$F$35,MATCH(max_demand!J$1,Overzicht!$B:$B,0),5),Verdeelsleutels_percentage!$1:$1,0)))</f>
        <v>2.1816583954219156E-2</v>
      </c>
      <c r="K49">
        <f>PRODUCT(INDEX(Overzicht!$B$1:$D$35,MATCH(max_demand!K$1,Overzicht!$B$1:$B$35,0),3),INDEX(Verdeelsleutels_percentage!$A:$AB,MATCH(max_demand!$C49,Verdeelsleutels_percentage!$C:$C,0),MATCH(INDEX(Overzicht!$B$1:$F$35,MATCH(max_demand!K$1,Overzicht!$B:$B,0),5),Verdeelsleutels_percentage!$1:$1,0)))</f>
        <v>2.3444523394989654E-2</v>
      </c>
      <c r="L49">
        <f>PRODUCT(INDEX(Overzicht!$B$1:$D$35,MATCH(max_demand!L$1,Overzicht!$B$1:$B$35,0),3),INDEX(Verdeelsleutels_percentage!$A:$AB,MATCH(max_demand!$C49,Verdeelsleutels_percentage!$C:$C,0),MATCH(INDEX(Overzicht!$B$1:$F$35,MATCH(max_demand!L$1,Overzicht!$B:$B,0),5),Verdeelsleutels_percentage!$1:$1,0)))</f>
        <v>2.1043458760341516E-2</v>
      </c>
      <c r="M49">
        <f>PRODUCT(INDEX(Overzicht!$B$1:$D$35,MATCH(max_demand!M$1,Overzicht!$B$1:$B$35,0),3),INDEX(Verdeelsleutels_percentage!$A:$AB,MATCH(max_demand!$C49,Verdeelsleutels_percentage!$C:$C,0),MATCH(INDEX(Overzicht!$B$1:$F$35,MATCH(max_demand!M$1,Overzicht!$B:$B,0),5),Verdeelsleutels_percentage!$1:$1,0)))</f>
        <v>0.11016439045193661</v>
      </c>
      <c r="N49">
        <f>PRODUCT(INDEX(Overzicht!$B$1:$D$35,MATCH(max_demand!N$1,Overzicht!$B$1:$B$35,0),3),INDEX(Verdeelsleutels_percentage!$A:$AB,MATCH(max_demand!$C49,Verdeelsleutels_percentage!$C:$C,0),MATCH(INDEX(Overzicht!$B$1:$F$35,MATCH(max_demand!N$1,Overzicht!$B:$B,0),5),Verdeelsleutels_percentage!$1:$1,0)))</f>
        <v>6.0952124513639822E-2</v>
      </c>
      <c r="O49">
        <f>PRODUCT(INDEX(Overzicht!$B$1:$D$35,MATCH(max_demand!O$1,Overzicht!$B$1:$B$35,0),3),INDEX(Verdeelsleutels_percentage!$A:$AB,MATCH(max_demand!$C49,Verdeelsleutels_percentage!$C:$C,0),MATCH(INDEX(Overzicht!$B$1:$F$35,MATCH(max_demand!O$1,Overzicht!$B:$B,0),5),Verdeelsleutels_percentage!$1:$1,0)))</f>
        <v>4.3319560108198138E-2</v>
      </c>
      <c r="P49">
        <f>PRODUCT(INDEX(Overzicht!$B$1:$D$35,MATCH(max_demand!P$1,Overzicht!$B$1:$B$35,0),3),INDEX(Verdeelsleutels_percentage!$A:$AB,MATCH(max_demand!$C49,Verdeelsleutels_percentage!$C:$C,0),MATCH(INDEX(Overzicht!$B$1:$F$35,MATCH(max_demand!P$1,Overzicht!$B:$B,0),5),Verdeelsleutels_percentage!$1:$1,0)))</f>
        <v>6.6552987288548596E-2</v>
      </c>
      <c r="Q49">
        <f>PRODUCT(INDEX(Overzicht!$B$1:$D$35,MATCH(max_demand!Q$1,Overzicht!$B$1:$B$35,0),3),INDEX(Verdeelsleutels_percentage!$A:$AB,MATCH(max_demand!$C49,Verdeelsleutels_percentage!$C:$C,0),MATCH(INDEX(Overzicht!$B$1:$F$35,MATCH(max_demand!Q$1,Overzicht!$B:$B,0),5),Verdeelsleutels_percentage!$1:$1,0)))</f>
        <v>5.392167056866666E-2</v>
      </c>
      <c r="R49">
        <f>PRODUCT(INDEX(Overzicht!$B$1:$D$35,MATCH(max_demand!R$1,Overzicht!$B$1:$B$35,0),3),INDEX(Verdeelsleutels_percentage!$A:$AB,MATCH(max_demand!$C49,Verdeelsleutels_percentage!$C:$C,0),MATCH(INDEX(Overzicht!$B$1:$F$35,MATCH(max_demand!R$1,Overzicht!$B:$B,0),5),Verdeelsleutels_percentage!$1:$1,0)))</f>
        <v>1.1156207703862069E-2</v>
      </c>
      <c r="S49">
        <f>PRODUCT(INDEX(Overzicht!$B$1:$D$35,MATCH(max_demand!S$1,Overzicht!$B$1:$B$35,0),3),INDEX(Verdeelsleutels_percentage!$A:$AB,MATCH(max_demand!$C49,Verdeelsleutels_percentage!$C:$C,0),MATCH(INDEX(Overzicht!$B$1:$F$35,MATCH(max_demand!S$1,Overzicht!$B:$B,0),5),Verdeelsleutels_percentage!$1:$1,0)))</f>
        <v>2.2847913377509518E-2</v>
      </c>
      <c r="T49">
        <f>PRODUCT(INDEX(Overzicht!$B$1:$D$35,MATCH(max_demand!T$1,Overzicht!$B$1:$B$35,0),3),INDEX(Verdeelsleutels_percentage!$A:$AB,MATCH(max_demand!$C49,Verdeelsleutels_percentage!$C:$C,0),MATCH(INDEX(Overzicht!$B$1:$F$35,MATCH(max_demand!T$1,Overzicht!$B:$B,0),5),Verdeelsleutels_percentage!$1:$1,0)))</f>
        <v>3.2972791658081223E-2</v>
      </c>
      <c r="U49">
        <f>PRODUCT(INDEX(Overzicht!$B$1:$D$35,MATCH(max_demand!U$1,Overzicht!$B$1:$B$35,0),3),INDEX(Verdeelsleutels_percentage!$A:$AB,MATCH(max_demand!$C49,Verdeelsleutels_percentage!$C:$C,0),MATCH(INDEX(Overzicht!$B$1:$F$35,MATCH(max_demand!U$1,Overzicht!$B:$B,0),5),Verdeelsleutels_percentage!$1:$1,0)))</f>
        <v>0.12247036901573027</v>
      </c>
      <c r="V49">
        <f>PRODUCT(INDEX(Overzicht!$B$1:$D$35,MATCH(max_demand!V$1,Overzicht!$B$1:$B$35,0),3),INDEX(Verdeelsleutels_percentage!$A:$AB,MATCH(max_demand!$C49,Verdeelsleutels_percentage!$C:$C,0),MATCH(INDEX(Overzicht!$B$1:$F$35,MATCH(max_demand!V$1,Overzicht!$B:$B,0),5),Verdeelsleutels_percentage!$1:$1,0)))</f>
        <v>1.4255154288268198E-2</v>
      </c>
      <c r="W49">
        <f>PRODUCT(INDEX(Overzicht!$B$1:$D$35,MATCH(max_demand!W$1,Overzicht!$B$1:$B$35,0),3),INDEX(Verdeelsleutels_percentage!$A:$AB,MATCH(max_demand!$C49,Verdeelsleutels_percentage!$C:$C,0),MATCH(INDEX(Overzicht!$B$1:$F$35,MATCH(max_demand!W$1,Overzicht!$B:$B,0),5),Verdeelsleutels_percentage!$1:$1,0)))</f>
        <v>7.4374718025747133E-2</v>
      </c>
      <c r="X49">
        <f>PRODUCT(INDEX(Overzicht!$B$1:$D$35,MATCH(max_demand!X$1,Overzicht!$B$1:$B$35,0),3),INDEX(Verdeelsleutels_percentage!$A:$AB,MATCH(max_demand!$C49,Verdeelsleutels_percentage!$C:$C,0),MATCH(INDEX(Overzicht!$B$1:$F$35,MATCH(max_demand!X$1,Overzicht!$B:$B,0),5),Verdeelsleutels_percentage!$1:$1,0)))</f>
        <v>2.2354147742256865E-2</v>
      </c>
      <c r="Y49">
        <f>PRODUCT(INDEX(Overzicht!$B$1:$D$35,MATCH(max_demand!Y$1,Overzicht!$B$1:$B$35,0),3),INDEX(Verdeelsleutels_percentage!$A:$AB,MATCH(max_demand!$C49,Verdeelsleutels_percentage!$C:$C,0),MATCH(INDEX(Overzicht!$B$1:$F$35,MATCH(max_demand!Y$1,Overzicht!$B:$B,0),5),Verdeelsleutels_percentage!$1:$1,0)))</f>
        <v>9.0033725093535483E-6</v>
      </c>
      <c r="Z49">
        <f>PRODUCT(INDEX(Overzicht!$B$1:$D$35,MATCH(max_demand!Z$1,Overzicht!$B$1:$B$35,0),3),INDEX(Verdeelsleutels_percentage!$A:$AB,MATCH(max_demand!$C49,Verdeelsleutels_percentage!$C:$C,0),MATCH(INDEX(Overzicht!$B$1:$F$35,MATCH(max_demand!Z$1,Overzicht!$B:$B,0),5),Verdeelsleutels_percentage!$1:$1,0)))</f>
        <v>4.0014988930460217E-3</v>
      </c>
      <c r="AA49">
        <f>PRODUCT(INDEX(Overzicht!$B$1:$D$35,MATCH(max_demand!AA$1,Overzicht!$B$1:$B$35,0),3),INDEX(Verdeelsleutels_percentage!$A:$AB,MATCH(max_demand!$C49,Verdeelsleutels_percentage!$C:$C,0),MATCH(INDEX(Overzicht!$B$1:$F$35,MATCH(max_demand!AA$1,Overzicht!$B:$B,0),5),Verdeelsleutels_percentage!$1:$1,0)))</f>
        <v>4.1699830569637492E-3</v>
      </c>
      <c r="AB49">
        <f>PRODUCT(INDEX(Overzicht!$B$1:$D$35,MATCH(max_demand!AB$1,Overzicht!$B$1:$B$35,0),3),INDEX(Verdeelsleutels_percentage!$A:$AB,MATCH(max_demand!$C49,Verdeelsleutels_percentage!$C:$C,0),MATCH(INDEX(Overzicht!$B$1:$F$35,MATCH(max_demand!AB$1,Overzicht!$B:$B,0),5),Verdeelsleutels_percentage!$1:$1,0)))</f>
        <v>4.2906032125838392E-2</v>
      </c>
      <c r="AC49">
        <f>PRODUCT(INDEX(Overzicht!$B$1:$D$35,MATCH(max_demand!AC$1,Overzicht!$B$1:$B$35,0),3),INDEX(Verdeelsleutels_percentage!$A:$AB,MATCH(max_demand!$C49,Verdeelsleutels_percentage!$C:$C,0),MATCH(INDEX(Overzicht!$B$1:$F$35,MATCH(max_demand!AC$1,Overzicht!$B:$B,0),5),Verdeelsleutels_percentage!$1:$1,0)))</f>
        <v>3.9015107837422375E-2</v>
      </c>
      <c r="AD49">
        <f>PRODUCT(INDEX(Overzicht!$B$1:$D$35,MATCH(max_demand!AD$1,Overzicht!$B$1:$B$35,0),3),INDEX(Verdeelsleutels_percentage!$A:$AB,MATCH(max_demand!$C49,Verdeelsleutels_percentage!$C:$C,0),MATCH(INDEX(Overzicht!$B$1:$F$35,MATCH(max_demand!AD$1,Overzicht!$B:$B,0),5),Verdeelsleutels_percentage!$1:$1,0)))</f>
        <v>2.8304271211403924E-4</v>
      </c>
      <c r="AE49">
        <f>PRODUCT(INDEX(Overzicht!$B$1:$D$35,MATCH(max_demand!AE$1,Overzicht!$B$1:$B$35,0),3),INDEX(Verdeelsleutels_percentage!$A:$AB,MATCH(max_demand!$C49,Verdeelsleutels_percentage!$C:$C,0),MATCH(INDEX(Overzicht!$B$1:$F$35,MATCH(max_demand!AE$1,Overzicht!$B:$B,0),5),Verdeelsleutels_percentage!$1:$1,0)))</f>
        <v>0.14096193096104356</v>
      </c>
      <c r="AF49">
        <f>PRODUCT(INDEX(Overzicht!$B$1:$D$35,MATCH(max_demand!AF$1,Overzicht!$B$1:$B$35,0),3),INDEX(Verdeelsleutels_percentage!$A:$AB,MATCH(max_demand!$C49,Verdeelsleutels_percentage!$C:$C,0),MATCH(INDEX(Overzicht!$B$1:$F$35,MATCH(max_demand!AF$1,Overzicht!$B:$B,0),5),Verdeelsleutels_percentage!$1:$1,0)))</f>
        <v>1.5795390367286926E-2</v>
      </c>
      <c r="AG49">
        <f>PRODUCT(INDEX(Overzicht!$B$1:$D$35,MATCH(max_demand!AG$1,Overzicht!$B$1:$B$35,0),3),INDEX(Verdeelsleutels_percentage!$A:$AB,MATCH(max_demand!$C49,Verdeelsleutels_percentage!$C:$C,0),MATCH(INDEX(Overzicht!$B$1:$F$35,MATCH(max_demand!AG$1,Overzicht!$B:$B,0),5),Verdeelsleutels_percentage!$1:$1,0)))</f>
        <v>7.4374718025747133E-2</v>
      </c>
      <c r="AH49">
        <f>PRODUCT(INDEX(Overzicht!$B$1:$D$35,MATCH(max_demand!AH$1,Overzicht!$B$1:$B$35,0),3),INDEX(Verdeelsleutels_percentage!$A:$AB,MATCH(max_demand!$C49,Verdeelsleutels_percentage!$C:$C,0),MATCH(INDEX(Overzicht!$B$1:$F$35,MATCH(max_demand!AH$1,Overzicht!$B:$B,0),5),Verdeelsleutels_percentage!$1:$1,0)))</f>
        <v>3.6855910857002828E-2</v>
      </c>
      <c r="AI49">
        <f>PRODUCT(INDEX(Overzicht!$B$1:$D$35,MATCH(max_demand!AI$1,Overzicht!$B$1:$B$35,0),3),INDEX(Verdeelsleutels_percentage!$A:$AB,MATCH(max_demand!$C49,Verdeelsleutels_percentage!$C:$C,0),MATCH(INDEX(Overzicht!$B$1:$F$35,MATCH(max_demand!AI$1,Overzicht!$B:$B,0),5),Verdeelsleutels_percentage!$1:$1,0)))</f>
        <v>1.2636312293829541E-2</v>
      </c>
      <c r="AJ49">
        <f>PRODUCT(INDEX(Overzicht!$B$1:$D$35,MATCH(max_demand!AJ$1,Overzicht!$B$1:$B$35,0),3),INDEX(Verdeelsleutels_percentage!$A:$AB,MATCH(max_demand!$C49,Verdeelsleutels_percentage!$C:$C,0),MATCH(INDEX(Overzicht!$B$1:$F$35,MATCH(max_demand!AJ$1,Overzicht!$B:$B,0),5),Verdeelsleutels_percentage!$1:$1,0)))</f>
        <v>0</v>
      </c>
      <c r="AK49">
        <f>PRODUCT(INDEX(Overzicht!$B$1:$D$35,MATCH(max_demand!AK$1,Overzicht!$B$1:$B$35,0),3),INDEX(Verdeelsleutels_percentage!$A:$AB,MATCH(max_demand!$C49,Verdeelsleutels_percentage!$C:$C,0),MATCH(INDEX(Overzicht!$B$1:$F$35,MATCH(max_demand!AK$1,Overzicht!$B:$B,0),5),Verdeelsleutels_percentage!$1:$1,0)))</f>
        <v>4.5120662268953258E-3</v>
      </c>
      <c r="AL49">
        <f>PRODUCT(INDEX(Overzicht!$B$1:$D$35,MATCH(max_demand!AL$1,Overzicht!$B$1:$B$35,0),3),INDEX(Verdeelsleutels_percentage!$A:$AB,MATCH(max_demand!$C49,Verdeelsleutels_percentage!$C:$C,0),MATCH(INDEX(Overzicht!$B$1:$F$35,MATCH(max_demand!AL$1,Overzicht!$B:$B,0),5),Verdeelsleutels_percentage!$1:$1,0)))</f>
        <v>1.2395786337624521E-2</v>
      </c>
      <c r="AM49">
        <f>PRODUCT(INDEX(Overzicht!$B$1:$D$35,MATCH(max_demand!AM$1,Overzicht!$B$1:$B$35,0),3),INDEX(Verdeelsleutels_percentage!$A:$AB,MATCH(max_demand!$C49,Verdeelsleutels_percentage!$C:$C,0),MATCH(INDEX(Overzicht!$B$1:$F$35,MATCH(max_demand!AM$1,Overzicht!$B:$B,0),5),Verdeelsleutels_percentage!$1:$1,0)))</f>
        <v>2.4791572675249042E-2</v>
      </c>
      <c r="AN49">
        <f>PRODUCT(INDEX(Overzicht!$B$1:$D$35,MATCH(max_demand!AN$1,Overzicht!$B$1:$B$35,0),3),INDEX(Verdeelsleutels_percentage!$A:$AB,MATCH(max_demand!$C49,Verdeelsleutels_percentage!$C:$C,0),MATCH(INDEX(Overzicht!$B$1:$F$35,MATCH(max_demand!AN$1,Overzicht!$B:$B,0),5),Verdeelsleutels_percentage!$1:$1,0)))</f>
        <v>1.2395786337624521E-2</v>
      </c>
      <c r="AO49">
        <f>PRODUCT(INDEX(Overzicht!$B$1:$D$35,MATCH(max_demand!AO$1,Overzicht!$B$1:$B$35,0),3),INDEX(Verdeelsleutels_percentage!$A:$AB,MATCH(max_demand!$C49,Verdeelsleutels_percentage!$C:$C,0),MATCH(INDEX(Overzicht!$B$1:$F$35,MATCH(max_demand!AO$1,Overzicht!$B:$B,0),5),Verdeelsleutels_percentage!$1:$1,0)))</f>
        <v>4.3385252181685825E-2</v>
      </c>
    </row>
    <row r="50" spans="2:41">
      <c r="B50" t="str">
        <f>INDEX('ETLocal datasets'!B:C,MATCH(C50,'ETLocal datasets'!C:C,0),1)</f>
        <v>GM0118</v>
      </c>
      <c r="C50" t="str">
        <f>'ETLocal datasets'!C33</f>
        <v>Hoogeveen</v>
      </c>
      <c r="D50">
        <f t="shared" si="4"/>
        <v>0.26978370044004157</v>
      </c>
      <c r="E50">
        <f t="shared" si="5"/>
        <v>0.19755345046049061</v>
      </c>
      <c r="F50">
        <f t="shared" si="6"/>
        <v>3.3818162691788056E-2</v>
      </c>
      <c r="G50">
        <f t="shared" si="7"/>
        <v>6.8865567285761625E-2</v>
      </c>
      <c r="H50">
        <f>PRODUCT(INDEX(Overzicht!$B$1:$D$35,MATCH(max_demand!H$1,Overzicht!$B$1:$B$35,0),3),INDEX(Verdeelsleutels_percentage!$A:$AB,MATCH(max_demand!$C50,Verdeelsleutels_percentage!$C:$C,0),MATCH(INDEX(Overzicht!$B$1:$F$35,MATCH(max_demand!H$1,Overzicht!$B:$B,0),5),Verdeelsleutels_percentage!$1:$1,0)))</f>
        <v>3.3818162691788056E-2</v>
      </c>
      <c r="I50">
        <f>PRODUCT(INDEX(Overzicht!$B$1:$D$35,MATCH(max_demand!I$1,Overzicht!$B$1:$B$35,0),3),INDEX(Verdeelsleutels_percentage!$A:$AB,MATCH(max_demand!$C50,Verdeelsleutels_percentage!$C:$C,0),MATCH(INDEX(Overzicht!$B$1:$F$35,MATCH(max_demand!I$1,Overzicht!$B:$B,0),5),Verdeelsleutels_percentage!$1:$1,0)))</f>
        <v>1.8688551058328888E-2</v>
      </c>
      <c r="J50">
        <f>PRODUCT(INDEX(Overzicht!$B$1:$D$35,MATCH(max_demand!J$1,Overzicht!$B$1:$B$35,0),3),INDEX(Verdeelsleutels_percentage!$A:$AB,MATCH(max_demand!$C50,Verdeelsleutels_percentage!$C:$C,0),MATCH(INDEX(Overzicht!$B$1:$F$35,MATCH(max_demand!J$1,Overzicht!$B:$B,0),5),Verdeelsleutels_percentage!$1:$1,0)))</f>
        <v>1.1337136445247043E-2</v>
      </c>
      <c r="K50">
        <f>PRODUCT(INDEX(Overzicht!$B$1:$D$35,MATCH(max_demand!K$1,Overzicht!$B$1:$B$35,0),3),INDEX(Verdeelsleutels_percentage!$A:$AB,MATCH(max_demand!$C50,Verdeelsleutels_percentage!$C:$C,0),MATCH(INDEX(Overzicht!$B$1:$F$35,MATCH(max_demand!K$1,Overzicht!$B:$B,0),5),Verdeelsleutels_percentage!$1:$1,0)))</f>
        <v>3.8900937818336901E-3</v>
      </c>
      <c r="L50">
        <f>PRODUCT(INDEX(Overzicht!$B$1:$D$35,MATCH(max_demand!L$1,Overzicht!$B$1:$B$35,0),3),INDEX(Verdeelsleutels_percentage!$A:$AB,MATCH(max_demand!$C50,Verdeelsleutels_percentage!$C:$C,0),MATCH(INDEX(Overzicht!$B$1:$F$35,MATCH(max_demand!L$1,Overzicht!$B:$B,0),5),Verdeelsleutels_percentage!$1:$1,0)))</f>
        <v>1.0935376672468603E-2</v>
      </c>
      <c r="M50">
        <f>PRODUCT(INDEX(Overzicht!$B$1:$D$35,MATCH(max_demand!M$1,Overzicht!$B$1:$B$35,0),3),INDEX(Verdeelsleutels_percentage!$A:$AB,MATCH(max_demand!$C50,Verdeelsleutels_percentage!$C:$C,0),MATCH(INDEX(Overzicht!$B$1:$F$35,MATCH(max_demand!M$1,Overzicht!$B:$B,0),5),Verdeelsleutels_percentage!$1:$1,0)))</f>
        <v>9.1197111668071096E-2</v>
      </c>
      <c r="N50">
        <f>PRODUCT(INDEX(Overzicht!$B$1:$D$35,MATCH(max_demand!N$1,Overzicht!$B$1:$B$35,0),3),INDEX(Verdeelsleutels_percentage!$A:$AB,MATCH(max_demand!$C50,Verdeelsleutels_percentage!$C:$C,0),MATCH(INDEX(Overzicht!$B$1:$F$35,MATCH(max_demand!N$1,Overzicht!$B:$B,0),5),Verdeelsleutels_percentage!$1:$1,0)))</f>
        <v>2.53913374650796E-2</v>
      </c>
      <c r="O50">
        <f>PRODUCT(INDEX(Overzicht!$B$1:$D$35,MATCH(max_demand!O$1,Overzicht!$B$1:$B$35,0),3),INDEX(Verdeelsleutels_percentage!$A:$AB,MATCH(max_demand!$C50,Verdeelsleutels_percentage!$C:$C,0),MATCH(INDEX(Overzicht!$B$1:$F$35,MATCH(max_demand!O$1,Overzicht!$B:$B,0),5),Verdeelsleutels_percentage!$1:$1,0)))</f>
        <v>3.5833142464019993E-3</v>
      </c>
      <c r="P50">
        <f>PRODUCT(INDEX(Overzicht!$B$1:$D$35,MATCH(max_demand!P$1,Overzicht!$B$1:$B$35,0),3),INDEX(Verdeelsleutels_percentage!$A:$AB,MATCH(max_demand!$C50,Verdeelsleutels_percentage!$C:$C,0),MATCH(INDEX(Overzicht!$B$1:$F$35,MATCH(max_demand!P$1,Overzicht!$B:$B,0),5),Verdeelsleutels_percentage!$1:$1,0)))</f>
        <v>7.5122883751326964E-3</v>
      </c>
      <c r="Q50">
        <f>PRODUCT(INDEX(Overzicht!$B$1:$D$35,MATCH(max_demand!Q$1,Overzicht!$B$1:$B$35,0),3),INDEX(Verdeelsleutels_percentage!$A:$AB,MATCH(max_demand!$C50,Verdeelsleutels_percentage!$C:$C,0),MATCH(INDEX(Overzicht!$B$1:$F$35,MATCH(max_demand!Q$1,Overzicht!$B:$B,0),5),Verdeelsleutels_percentage!$1:$1,0)))</f>
        <v>2.8020763373195815E-2</v>
      </c>
      <c r="R50">
        <f>PRODUCT(INDEX(Overzicht!$B$1:$D$35,MATCH(max_demand!R$1,Overzicht!$B$1:$B$35,0),3),INDEX(Verdeelsleutels_percentage!$A:$AB,MATCH(max_demand!$C50,Verdeelsleutels_percentage!$C:$C,0),MATCH(INDEX(Overzicht!$B$1:$F$35,MATCH(max_demand!R$1,Overzicht!$B:$B,0),5),Verdeelsleutels_percentage!$1:$1,0)))</f>
        <v>5.7973993185922385E-3</v>
      </c>
      <c r="S50">
        <f>PRODUCT(INDEX(Overzicht!$B$1:$D$35,MATCH(max_demand!S$1,Overzicht!$B$1:$B$35,0),3),INDEX(Verdeelsleutels_percentage!$A:$AB,MATCH(max_demand!$C50,Verdeelsleutels_percentage!$C:$C,0),MATCH(INDEX(Overzicht!$B$1:$F$35,MATCH(max_demand!S$1,Overzicht!$B:$B,0),5),Verdeelsleutels_percentage!$1:$1,0)))</f>
        <v>1.1873073804476903E-2</v>
      </c>
      <c r="T50">
        <f>PRODUCT(INDEX(Overzicht!$B$1:$D$35,MATCH(max_demand!T$1,Overzicht!$B$1:$B$35,0),3),INDEX(Verdeelsleutels_percentage!$A:$AB,MATCH(max_demand!$C50,Verdeelsleutels_percentage!$C:$C,0),MATCH(INDEX(Overzicht!$B$1:$F$35,MATCH(max_demand!T$1,Overzicht!$B:$B,0),5),Verdeelsleutels_percentage!$1:$1,0)))</f>
        <v>1.7134535763839279E-2</v>
      </c>
      <c r="U50">
        <f>PRODUCT(INDEX(Overzicht!$B$1:$D$35,MATCH(max_demand!U$1,Overzicht!$B$1:$B$35,0),3),INDEX(Verdeelsleutels_percentage!$A:$AB,MATCH(max_demand!$C50,Verdeelsleutels_percentage!$C:$C,0),MATCH(INDEX(Overzicht!$B$1:$F$35,MATCH(max_demand!U$1,Overzicht!$B:$B,0),5),Verdeelsleutels_percentage!$1:$1,0)))</f>
        <v>6.3642561408545906E-2</v>
      </c>
      <c r="V50">
        <f>PRODUCT(INDEX(Overzicht!$B$1:$D$35,MATCH(max_demand!V$1,Overzicht!$B$1:$B$35,0),3),INDEX(Verdeelsleutels_percentage!$A:$AB,MATCH(max_demand!$C50,Verdeelsleutels_percentage!$C:$C,0),MATCH(INDEX(Overzicht!$B$1:$F$35,MATCH(max_demand!V$1,Overzicht!$B:$B,0),5),Verdeelsleutels_percentage!$1:$1,0)))</f>
        <v>7.4077880182011925E-3</v>
      </c>
      <c r="W50">
        <f>PRODUCT(INDEX(Overzicht!$B$1:$D$35,MATCH(max_demand!W$1,Overzicht!$B$1:$B$35,0),3),INDEX(Verdeelsleutels_percentage!$A:$AB,MATCH(max_demand!$C50,Verdeelsleutels_percentage!$C:$C,0),MATCH(INDEX(Overzicht!$B$1:$F$35,MATCH(max_demand!W$1,Overzicht!$B:$B,0),5),Verdeelsleutels_percentage!$1:$1,0)))</f>
        <v>3.8649328790614924E-2</v>
      </c>
      <c r="X50">
        <f>PRODUCT(INDEX(Overzicht!$B$1:$D$35,MATCH(max_demand!X$1,Overzicht!$B$1:$B$35,0),3),INDEX(Verdeelsleutels_percentage!$A:$AB,MATCH(max_demand!$C50,Verdeelsleutels_percentage!$C:$C,0),MATCH(INDEX(Overzicht!$B$1:$F$35,MATCH(max_demand!X$1,Overzicht!$B:$B,0),5),Verdeelsleutels_percentage!$1:$1,0)))</f>
        <v>1.1252087789726611E-2</v>
      </c>
      <c r="Y50">
        <f>PRODUCT(INDEX(Overzicht!$B$1:$D$35,MATCH(max_demand!Y$1,Overzicht!$B$1:$B$35,0),3),INDEX(Verdeelsleutels_percentage!$A:$AB,MATCH(max_demand!$C50,Verdeelsleutels_percentage!$C:$C,0),MATCH(INDEX(Overzicht!$B$1:$F$35,MATCH(max_demand!Y$1,Overzicht!$B:$B,0),5),Verdeelsleutels_percentage!$1:$1,0)))</f>
        <v>3.3648427302569357E-6</v>
      </c>
      <c r="Z50">
        <f>PRODUCT(INDEX(Overzicht!$B$1:$D$35,MATCH(max_demand!Z$1,Overzicht!$B$1:$B$35,0),3),INDEX(Verdeelsleutels_percentage!$A:$AB,MATCH(max_demand!$C50,Verdeelsleutels_percentage!$C:$C,0),MATCH(INDEX(Overzicht!$B$1:$F$35,MATCH(max_demand!Z$1,Overzicht!$B:$B,0),5),Verdeelsleutels_percentage!$1:$1,0)))</f>
        <v>1.4954856578919713E-3</v>
      </c>
      <c r="AA50">
        <f>PRODUCT(INDEX(Overzicht!$B$1:$D$35,MATCH(max_demand!AA$1,Overzicht!$B$1:$B$35,0),3),INDEX(Verdeelsleutels_percentage!$A:$AB,MATCH(max_demand!$C50,Verdeelsleutels_percentage!$C:$C,0),MATCH(INDEX(Overzicht!$B$1:$F$35,MATCH(max_demand!AA$1,Overzicht!$B:$B,0),5),Verdeelsleutels_percentage!$1:$1,0)))</f>
        <v>1.5584534750663704E-3</v>
      </c>
      <c r="AB50">
        <f>PRODUCT(INDEX(Overzicht!$B$1:$D$35,MATCH(max_demand!AB$1,Overzicht!$B$1:$B$35,0),3),INDEX(Verdeelsleutels_percentage!$A:$AB,MATCH(max_demand!$C50,Verdeelsleutels_percentage!$C:$C,0),MATCH(INDEX(Overzicht!$B$1:$F$35,MATCH(max_demand!AB$1,Overzicht!$B:$B,0),5),Verdeelsleutels_percentage!$1:$1,0)))</f>
        <v>1.8081614164369517E-2</v>
      </c>
      <c r="AC50">
        <f>PRODUCT(INDEX(Overzicht!$B$1:$D$35,MATCH(max_demand!AC$1,Overzicht!$B$1:$B$35,0),3),INDEX(Verdeelsleutels_percentage!$A:$AB,MATCH(max_demand!$C50,Verdeelsleutels_percentage!$C:$C,0),MATCH(INDEX(Overzicht!$B$1:$F$35,MATCH(max_demand!AC$1,Overzicht!$B:$B,0),5),Verdeelsleutels_percentage!$1:$1,0)))</f>
        <v>1.8158939274404689E-2</v>
      </c>
      <c r="AD50">
        <f>PRODUCT(INDEX(Overzicht!$B$1:$D$35,MATCH(max_demand!AD$1,Overzicht!$B$1:$B$35,0),3),INDEX(Verdeelsleutels_percentage!$A:$AB,MATCH(max_demand!$C50,Verdeelsleutels_percentage!$C:$C,0),MATCH(INDEX(Overzicht!$B$1:$F$35,MATCH(max_demand!AD$1,Overzicht!$B:$B,0),5),Verdeelsleutels_percentage!$1:$1,0)))</f>
        <v>3.1722423859870602E-5</v>
      </c>
      <c r="AE50">
        <f>PRODUCT(INDEX(Overzicht!$B$1:$D$35,MATCH(max_demand!AE$1,Overzicht!$B$1:$B$35,0),3),INDEX(Verdeelsleutels_percentage!$A:$AB,MATCH(max_demand!$C50,Verdeelsleutels_percentage!$C:$C,0),MATCH(INDEX(Overzicht!$B$1:$F$35,MATCH(max_demand!AE$1,Overzicht!$B:$B,0),5),Verdeelsleutels_percentage!$1:$1,0)))</f>
        <v>2.6854645487620905E-2</v>
      </c>
      <c r="AF50">
        <f>PRODUCT(INDEX(Overzicht!$B$1:$D$35,MATCH(max_demand!AF$1,Overzicht!$B$1:$B$35,0),3),INDEX(Verdeelsleutels_percentage!$A:$AB,MATCH(max_demand!$C50,Verdeelsleutels_percentage!$C:$C,0),MATCH(INDEX(Overzicht!$B$1:$F$35,MATCH(max_demand!AF$1,Overzicht!$B:$B,0),5),Verdeelsleutels_percentage!$1:$1,0)))</f>
        <v>5.9032328600998867E-3</v>
      </c>
      <c r="AG50">
        <f>PRODUCT(INDEX(Overzicht!$B$1:$D$35,MATCH(max_demand!AG$1,Overzicht!$B$1:$B$35,0),3),INDEX(Verdeelsleutels_percentage!$A:$AB,MATCH(max_demand!$C50,Verdeelsleutels_percentage!$C:$C,0),MATCH(INDEX(Overzicht!$B$1:$F$35,MATCH(max_demand!AG$1,Overzicht!$B:$B,0),5),Verdeelsleutels_percentage!$1:$1,0)))</f>
        <v>3.8649328790614924E-2</v>
      </c>
      <c r="AH50">
        <f>PRODUCT(INDEX(Overzicht!$B$1:$D$35,MATCH(max_demand!AH$1,Overzicht!$B$1:$B$35,0),3),INDEX(Verdeelsleutels_percentage!$A:$AB,MATCH(max_demand!$C50,Verdeelsleutels_percentage!$C:$C,0),MATCH(INDEX(Overzicht!$B$1:$F$35,MATCH(max_demand!AH$1,Overzicht!$B:$B,0),5),Verdeelsleutels_percentage!$1:$1,0)))</f>
        <v>1.3774210006899736E-2</v>
      </c>
      <c r="AI50">
        <f>PRODUCT(INDEX(Overzicht!$B$1:$D$35,MATCH(max_demand!AI$1,Overzicht!$B$1:$B$35,0),3),INDEX(Verdeelsleutels_percentage!$A:$AB,MATCH(max_demand!$C50,Verdeelsleutels_percentage!$C:$C,0),MATCH(INDEX(Overzicht!$B$1:$F$35,MATCH(max_demand!AI$1,Overzicht!$B:$B,0),5),Verdeelsleutels_percentage!$1:$1,0)))</f>
        <v>4.7225862880799097E-3</v>
      </c>
      <c r="AJ50">
        <f>PRODUCT(INDEX(Overzicht!$B$1:$D$35,MATCH(max_demand!AJ$1,Overzicht!$B$1:$B$35,0),3),INDEX(Verdeelsleutels_percentage!$A:$AB,MATCH(max_demand!$C50,Verdeelsleutels_percentage!$C:$C,0),MATCH(INDEX(Overzicht!$B$1:$F$35,MATCH(max_demand!AJ$1,Overzicht!$B:$B,0),5),Verdeelsleutels_percentage!$1:$1,0)))</f>
        <v>0</v>
      </c>
      <c r="AK50">
        <f>PRODUCT(INDEX(Overzicht!$B$1:$D$35,MATCH(max_demand!AK$1,Overzicht!$B$1:$B$35,0),3),INDEX(Verdeelsleutels_percentage!$A:$AB,MATCH(max_demand!$C50,Verdeelsleutels_percentage!$C:$C,0),MATCH(INDEX(Overzicht!$B$1:$F$35,MATCH(max_demand!AK$1,Overzicht!$B:$B,0),5),Verdeelsleutels_percentage!$1:$1,0)))</f>
        <v>2.3447259466306391E-3</v>
      </c>
      <c r="AL50">
        <f>PRODUCT(INDEX(Overzicht!$B$1:$D$35,MATCH(max_demand!AL$1,Overzicht!$B$1:$B$35,0),3),INDEX(Verdeelsleutels_percentage!$A:$AB,MATCH(max_demand!$C50,Verdeelsleutels_percentage!$C:$C,0),MATCH(INDEX(Overzicht!$B$1:$F$35,MATCH(max_demand!AL$1,Overzicht!$B:$B,0),5),Verdeelsleutels_percentage!$1:$1,0)))</f>
        <v>6.4415547984358204E-3</v>
      </c>
      <c r="AM50">
        <f>PRODUCT(INDEX(Overzicht!$B$1:$D$35,MATCH(max_demand!AM$1,Overzicht!$B$1:$B$35,0),3),INDEX(Verdeelsleutels_percentage!$A:$AB,MATCH(max_demand!$C50,Verdeelsleutels_percentage!$C:$C,0),MATCH(INDEX(Overzicht!$B$1:$F$35,MATCH(max_demand!AM$1,Overzicht!$B:$B,0),5),Verdeelsleutels_percentage!$1:$1,0)))</f>
        <v>1.2883109596871641E-2</v>
      </c>
      <c r="AN50">
        <f>PRODUCT(INDEX(Overzicht!$B$1:$D$35,MATCH(max_demand!AN$1,Overzicht!$B$1:$B$35,0),3),INDEX(Verdeelsleutels_percentage!$A:$AB,MATCH(max_demand!$C50,Verdeelsleutels_percentage!$C:$C,0),MATCH(INDEX(Overzicht!$B$1:$F$35,MATCH(max_demand!AN$1,Overzicht!$B:$B,0),5),Verdeelsleutels_percentage!$1:$1,0)))</f>
        <v>6.4415547984358204E-3</v>
      </c>
      <c r="AO50">
        <f>PRODUCT(INDEX(Overzicht!$B$1:$D$35,MATCH(max_demand!AO$1,Overzicht!$B$1:$B$35,0),3),INDEX(Verdeelsleutels_percentage!$A:$AB,MATCH(max_demand!$C50,Verdeelsleutels_percentage!$C:$C,0),MATCH(INDEX(Overzicht!$B$1:$F$35,MATCH(max_demand!AO$1,Overzicht!$B:$B,0),5),Verdeelsleutels_percentage!$1:$1,0)))</f>
        <v>2.2545441794525372E-2</v>
      </c>
    </row>
    <row r="51" spans="2:41">
      <c r="B51" t="str">
        <f>INDEX('ETLocal datasets'!B:C,MATCH(C51,'ETLocal datasets'!C:C,0),1)</f>
        <v>GM0119</v>
      </c>
      <c r="C51" t="str">
        <f>'ETLocal datasets'!C34</f>
        <v>Meppel</v>
      </c>
      <c r="D51">
        <f t="shared" si="4"/>
        <v>0.14843929730484329</v>
      </c>
      <c r="E51">
        <f t="shared" si="5"/>
        <v>0.1025606432314594</v>
      </c>
      <c r="F51">
        <f t="shared" si="6"/>
        <v>2.0392239096460322E-2</v>
      </c>
      <c r="G51">
        <f t="shared" si="7"/>
        <v>4.152570695230684E-2</v>
      </c>
      <c r="H51">
        <f>PRODUCT(INDEX(Overzicht!$B$1:$D$35,MATCH(max_demand!H$1,Overzicht!$B$1:$B$35,0),3),INDEX(Verdeelsleutels_percentage!$A:$AB,MATCH(max_demand!$C51,Verdeelsleutels_percentage!$C:$C,0),MATCH(INDEX(Overzicht!$B$1:$F$35,MATCH(max_demand!H$1,Overzicht!$B:$B,0),5),Verdeelsleutels_percentage!$1:$1,0)))</f>
        <v>2.0392239096460322E-2</v>
      </c>
      <c r="I51">
        <f>PRODUCT(INDEX(Overzicht!$B$1:$D$35,MATCH(max_demand!I$1,Overzicht!$B$1:$B$35,0),3),INDEX(Verdeelsleutels_percentage!$A:$AB,MATCH(max_demand!$C51,Verdeelsleutels_percentage!$C:$C,0),MATCH(INDEX(Overzicht!$B$1:$F$35,MATCH(max_demand!I$1,Overzicht!$B:$B,0),5),Verdeelsleutels_percentage!$1:$1,0)))</f>
        <v>8.7983595382013589E-3</v>
      </c>
      <c r="J51">
        <f>PRODUCT(INDEX(Overzicht!$B$1:$D$35,MATCH(max_demand!J$1,Overzicht!$B$1:$B$35,0),3),INDEX(Verdeelsleutels_percentage!$A:$AB,MATCH(max_demand!$C51,Verdeelsleutels_percentage!$C:$C,0),MATCH(INDEX(Overzicht!$B$1:$F$35,MATCH(max_demand!J$1,Overzicht!$B:$B,0),5),Verdeelsleutels_percentage!$1:$1,0)))</f>
        <v>6.8362553923371743E-3</v>
      </c>
      <c r="K51">
        <f>PRODUCT(INDEX(Overzicht!$B$1:$D$35,MATCH(max_demand!K$1,Overzicht!$B$1:$B$35,0),3),INDEX(Verdeelsleutels_percentage!$A:$AB,MATCH(max_demand!$C51,Verdeelsleutels_percentage!$C:$C,0),MATCH(INDEX(Overzicht!$B$1:$F$35,MATCH(max_demand!K$1,Overzicht!$B:$B,0),5),Verdeelsleutels_percentage!$1:$1,0)))</f>
        <v>1.8314123777209905E-3</v>
      </c>
      <c r="L51">
        <f>PRODUCT(INDEX(Overzicht!$B$1:$D$35,MATCH(max_demand!L$1,Overzicht!$B$1:$B$35,0),3),INDEX(Verdeelsleutels_percentage!$A:$AB,MATCH(max_demand!$C51,Verdeelsleutels_percentage!$C:$C,0),MATCH(INDEX(Overzicht!$B$1:$F$35,MATCH(max_demand!L$1,Overzicht!$B:$B,0),5),Verdeelsleutels_percentage!$1:$1,0)))</f>
        <v>6.5939955918712266E-3</v>
      </c>
      <c r="M51">
        <f>PRODUCT(INDEX(Overzicht!$B$1:$D$35,MATCH(max_demand!M$1,Overzicht!$B$1:$B$35,0),3),INDEX(Verdeelsleutels_percentage!$A:$AB,MATCH(max_demand!$C51,Verdeelsleutels_percentage!$C:$C,0),MATCH(INDEX(Overzicht!$B$1:$F$35,MATCH(max_demand!M$1,Overzicht!$B:$B,0),5),Verdeelsleutels_percentage!$1:$1,0)))</f>
        <v>5.6788461040474407E-2</v>
      </c>
      <c r="N51">
        <f>PRODUCT(INDEX(Overzicht!$B$1:$D$35,MATCH(max_demand!N$1,Overzicht!$B$1:$B$35,0),3),INDEX(Verdeelsleutels_percentage!$A:$AB,MATCH(max_demand!$C51,Verdeelsleutels_percentage!$C:$C,0),MATCH(INDEX(Overzicht!$B$1:$F$35,MATCH(max_demand!N$1,Overzicht!$B:$B,0),5),Verdeelsleutels_percentage!$1:$1,0)))</f>
        <v>6.1872380409812126E-3</v>
      </c>
      <c r="O51">
        <f>PRODUCT(INDEX(Overzicht!$B$1:$D$35,MATCH(max_demand!O$1,Overzicht!$B$1:$B$35,0),3),INDEX(Verdeelsleutels_percentage!$A:$AB,MATCH(max_demand!$C51,Verdeelsleutels_percentage!$C:$C,0),MATCH(INDEX(Overzicht!$B$1:$F$35,MATCH(max_demand!O$1,Overzicht!$B:$B,0),5),Verdeelsleutels_percentage!$1:$1,0)))</f>
        <v>5.6618661492685964E-4</v>
      </c>
      <c r="P51">
        <f>PRODUCT(INDEX(Overzicht!$B$1:$D$35,MATCH(max_demand!P$1,Overzicht!$B$1:$B$35,0),3),INDEX(Verdeelsleutels_percentage!$A:$AB,MATCH(max_demand!$C51,Verdeelsleutels_percentage!$C:$C,0),MATCH(INDEX(Overzicht!$B$1:$F$35,MATCH(max_demand!P$1,Overzicht!$B:$B,0),5),Verdeelsleutels_percentage!$1:$1,0)))</f>
        <v>1.6536483844631724E-4</v>
      </c>
      <c r="Q51">
        <f>PRODUCT(INDEX(Overzicht!$B$1:$D$35,MATCH(max_demand!Q$1,Overzicht!$B$1:$B$35,0),3),INDEX(Verdeelsleutels_percentage!$A:$AB,MATCH(max_demand!$C51,Verdeelsleutels_percentage!$C:$C,0),MATCH(INDEX(Overzicht!$B$1:$F$35,MATCH(max_demand!Q$1,Overzicht!$B:$B,0),5),Verdeelsleutels_percentage!$1:$1,0)))</f>
        <v>1.6896426679924265E-2</v>
      </c>
      <c r="R51">
        <f>PRODUCT(INDEX(Overzicht!$B$1:$D$35,MATCH(max_demand!R$1,Overzicht!$B$1:$B$35,0),3),INDEX(Verdeelsleutels_percentage!$A:$AB,MATCH(max_demand!$C51,Verdeelsleutels_percentage!$C:$C,0),MATCH(INDEX(Overzicht!$B$1:$F$35,MATCH(max_demand!R$1,Overzicht!$B:$B,0),5),Verdeelsleutels_percentage!$1:$1,0)))</f>
        <v>3.4958124165360553E-3</v>
      </c>
      <c r="S51">
        <f>PRODUCT(INDEX(Overzicht!$B$1:$D$35,MATCH(max_demand!S$1,Overzicht!$B$1:$B$35,0),3),INDEX(Verdeelsleutels_percentage!$A:$AB,MATCH(max_demand!$C51,Verdeelsleutels_percentage!$C:$C,0),MATCH(INDEX(Overzicht!$B$1:$F$35,MATCH(max_demand!S$1,Overzicht!$B:$B,0),5),Verdeelsleutels_percentage!$1:$1,0)))</f>
        <v>7.1594238290658401E-3</v>
      </c>
      <c r="T51">
        <f>PRODUCT(INDEX(Overzicht!$B$1:$D$35,MATCH(max_demand!T$1,Overzicht!$B$1:$B$35,0),3),INDEX(Verdeelsleutels_percentage!$A:$AB,MATCH(max_demand!$C51,Verdeelsleutels_percentage!$C:$C,0),MATCH(INDEX(Overzicht!$B$1:$F$35,MATCH(max_demand!T$1,Overzicht!$B:$B,0),5),Verdeelsleutels_percentage!$1:$1,0)))</f>
        <v>1.0332067808873227E-2</v>
      </c>
      <c r="U51">
        <f>PRODUCT(INDEX(Overzicht!$B$1:$D$35,MATCH(max_demand!U$1,Overzicht!$B$1:$B$35,0),3),INDEX(Verdeelsleutels_percentage!$A:$AB,MATCH(max_demand!$C51,Verdeelsleutels_percentage!$C:$C,0),MATCH(INDEX(Overzicht!$B$1:$F$35,MATCH(max_demand!U$1,Overzicht!$B:$B,0),5),Verdeelsleutels_percentage!$1:$1,0)))</f>
        <v>3.837625186152914E-2</v>
      </c>
      <c r="V51">
        <f>PRODUCT(INDEX(Overzicht!$B$1:$D$35,MATCH(max_demand!V$1,Overzicht!$B$1:$B$35,0),3),INDEX(Verdeelsleutels_percentage!$A:$AB,MATCH(max_demand!$C51,Verdeelsleutels_percentage!$C:$C,0),MATCH(INDEX(Overzicht!$B$1:$F$35,MATCH(max_demand!V$1,Overzicht!$B:$B,0),5),Verdeelsleutels_percentage!$1:$1,0)))</f>
        <v>4.4668714211294029E-3</v>
      </c>
      <c r="W51">
        <f>PRODUCT(INDEX(Overzicht!$B$1:$D$35,MATCH(max_demand!W$1,Overzicht!$B$1:$B$35,0),3),INDEX(Verdeelsleutels_percentage!$A:$AB,MATCH(max_demand!$C51,Verdeelsleutels_percentage!$C:$C,0),MATCH(INDEX(Overzicht!$B$1:$F$35,MATCH(max_demand!W$1,Overzicht!$B:$B,0),5),Verdeelsleutels_percentage!$1:$1,0)))</f>
        <v>2.3305416110240368E-2</v>
      </c>
      <c r="X51">
        <f>PRODUCT(INDEX(Overzicht!$B$1:$D$35,MATCH(max_demand!X$1,Overzicht!$B$1:$B$35,0),3),INDEX(Verdeelsleutels_percentage!$A:$AB,MATCH(max_demand!$C51,Verdeelsleutels_percentage!$C:$C,0),MATCH(INDEX(Overzicht!$B$1:$F$35,MATCH(max_demand!X$1,Overzicht!$B:$B,0),5),Verdeelsleutels_percentage!$1:$1,0)))</f>
        <v>1.3877574940662819E-3</v>
      </c>
      <c r="Y51">
        <f>PRODUCT(INDEX(Overzicht!$B$1:$D$35,MATCH(max_demand!Y$1,Overzicht!$B$1:$B$35,0),3),INDEX(Verdeelsleutels_percentage!$A:$AB,MATCH(max_demand!$C51,Verdeelsleutels_percentage!$C:$C,0),MATCH(INDEX(Overzicht!$B$1:$F$35,MATCH(max_demand!Y$1,Overzicht!$B:$B,0),5),Verdeelsleutels_percentage!$1:$1,0)))</f>
        <v>1.5105662569304799E-6</v>
      </c>
      <c r="Z51">
        <f>PRODUCT(INDEX(Overzicht!$B$1:$D$35,MATCH(max_demand!Z$1,Overzicht!$B$1:$B$35,0),3),INDEX(Verdeelsleutels_percentage!$A:$AB,MATCH(max_demand!$C51,Verdeelsleutels_percentage!$C:$C,0),MATCH(INDEX(Overzicht!$B$1:$F$35,MATCH(max_demand!Z$1,Overzicht!$B:$B,0),5),Verdeelsleutels_percentage!$1:$1,0)))</f>
        <v>6.7136278085799101E-4</v>
      </c>
      <c r="AA51">
        <f>PRODUCT(INDEX(Overzicht!$B$1:$D$35,MATCH(max_demand!AA$1,Overzicht!$B$1:$B$35,0),3),INDEX(Verdeelsleutels_percentage!$A:$AB,MATCH(max_demand!$C51,Verdeelsleutels_percentage!$C:$C,0),MATCH(INDEX(Overzicht!$B$1:$F$35,MATCH(max_demand!AA$1,Overzicht!$B:$B,0),5),Verdeelsleutels_percentage!$1:$1,0)))</f>
        <v>6.9963068742043277E-4</v>
      </c>
      <c r="AB51">
        <f>PRODUCT(INDEX(Overzicht!$B$1:$D$35,MATCH(max_demand!AB$1,Overzicht!$B$1:$B$35,0),3),INDEX(Verdeelsleutels_percentage!$A:$AB,MATCH(max_demand!$C51,Verdeelsleutels_percentage!$C:$C,0),MATCH(INDEX(Overzicht!$B$1:$F$35,MATCH(max_demand!AB$1,Overzicht!$B:$B,0),5),Verdeelsleutels_percentage!$1:$1,0)))</f>
        <v>1.1672912335875802E-2</v>
      </c>
      <c r="AC51">
        <f>PRODUCT(INDEX(Overzicht!$B$1:$D$35,MATCH(max_demand!AC$1,Overzicht!$B$1:$B$35,0),3),INDEX(Verdeelsleutels_percentage!$A:$AB,MATCH(max_demand!$C51,Verdeelsleutels_percentage!$C:$C,0),MATCH(INDEX(Overzicht!$B$1:$F$35,MATCH(max_demand!AC$1,Overzicht!$B:$B,0),5),Verdeelsleutels_percentage!$1:$1,0)))</f>
        <v>6.2138645428907596E-3</v>
      </c>
      <c r="AD51">
        <f>PRODUCT(INDEX(Overzicht!$B$1:$D$35,MATCH(max_demand!AD$1,Overzicht!$B$1:$B$35,0),3),INDEX(Verdeelsleutels_percentage!$A:$AB,MATCH(max_demand!$C51,Verdeelsleutels_percentage!$C:$C,0),MATCH(INDEX(Overzicht!$B$1:$F$35,MATCH(max_demand!AD$1,Overzicht!$B:$B,0),5),Verdeelsleutels_percentage!$1:$1,0)))</f>
        <v>0</v>
      </c>
      <c r="AE51">
        <f>PRODUCT(INDEX(Overzicht!$B$1:$D$35,MATCH(max_demand!AE$1,Overzicht!$B$1:$B$35,0),3),INDEX(Verdeelsleutels_percentage!$A:$AB,MATCH(max_demand!$C51,Verdeelsleutels_percentage!$C:$C,0),MATCH(INDEX(Overzicht!$B$1:$F$35,MATCH(max_demand!AE$1,Overzicht!$B:$B,0),5),Verdeelsleutels_percentage!$1:$1,0)))</f>
        <v>1.5274203567308546E-2</v>
      </c>
      <c r="AF51">
        <f>PRODUCT(INDEX(Overzicht!$B$1:$D$35,MATCH(max_demand!AF$1,Overzicht!$B$1:$B$35,0),3),INDEX(Verdeelsleutels_percentage!$A:$AB,MATCH(max_demand!$C51,Verdeelsleutels_percentage!$C:$C,0),MATCH(INDEX(Overzicht!$B$1:$F$35,MATCH(max_demand!AF$1,Overzicht!$B:$B,0),5),Verdeelsleutels_percentage!$1:$1,0)))</f>
        <v>2.650116240228912E-3</v>
      </c>
      <c r="AG51">
        <f>PRODUCT(INDEX(Overzicht!$B$1:$D$35,MATCH(max_demand!AG$1,Overzicht!$B$1:$B$35,0),3),INDEX(Verdeelsleutels_percentage!$A:$AB,MATCH(max_demand!$C51,Verdeelsleutels_percentage!$C:$C,0),MATCH(INDEX(Overzicht!$B$1:$F$35,MATCH(max_demand!AG$1,Overzicht!$B:$B,0),5),Verdeelsleutels_percentage!$1:$1,0)))</f>
        <v>2.3305416110240368E-2</v>
      </c>
      <c r="AH51">
        <f>PRODUCT(INDEX(Overzicht!$B$1:$D$35,MATCH(max_demand!AH$1,Overzicht!$B$1:$B$35,0),3),INDEX(Verdeelsleutels_percentage!$A:$AB,MATCH(max_demand!$C51,Verdeelsleutels_percentage!$C:$C,0),MATCH(INDEX(Overzicht!$B$1:$F$35,MATCH(max_demand!AH$1,Overzicht!$B:$B,0),5),Verdeelsleutels_percentage!$1:$1,0)))</f>
        <v>6.1836045605341283E-3</v>
      </c>
      <c r="AI51">
        <f>PRODUCT(INDEX(Overzicht!$B$1:$D$35,MATCH(max_demand!AI$1,Overzicht!$B$1:$B$35,0),3),INDEX(Verdeelsleutels_percentage!$A:$AB,MATCH(max_demand!$C51,Verdeelsleutels_percentage!$C:$C,0),MATCH(INDEX(Overzicht!$B$1:$F$35,MATCH(max_demand!AI$1,Overzicht!$B:$B,0),5),Verdeelsleutels_percentage!$1:$1,0)))</f>
        <v>2.1200929921831296E-3</v>
      </c>
      <c r="AJ51">
        <f>PRODUCT(INDEX(Overzicht!$B$1:$D$35,MATCH(max_demand!AJ$1,Overzicht!$B$1:$B$35,0),3),INDEX(Verdeelsleutels_percentage!$A:$AB,MATCH(max_demand!$C51,Verdeelsleutels_percentage!$C:$C,0),MATCH(INDEX(Overzicht!$B$1:$F$35,MATCH(max_demand!AJ$1,Overzicht!$B:$B,0),5),Verdeelsleutels_percentage!$1:$1,0)))</f>
        <v>0</v>
      </c>
      <c r="AK51">
        <f>PRODUCT(INDEX(Overzicht!$B$1:$D$35,MATCH(max_demand!AK$1,Overzicht!$B$1:$B$35,0),3),INDEX(Verdeelsleutels_percentage!$A:$AB,MATCH(max_demand!$C51,Verdeelsleutels_percentage!$C:$C,0),MATCH(INDEX(Overzicht!$B$1:$F$35,MATCH(max_demand!AK$1,Overzicht!$B:$B,0),5),Verdeelsleutels_percentage!$1:$1,0)))</f>
        <v>1.4138619106879157E-3</v>
      </c>
      <c r="AL51">
        <f>PRODUCT(INDEX(Overzicht!$B$1:$D$35,MATCH(max_demand!AL$1,Overzicht!$B$1:$B$35,0),3),INDEX(Verdeelsleutels_percentage!$A:$AB,MATCH(max_demand!$C51,Verdeelsleutels_percentage!$C:$C,0),MATCH(INDEX(Overzicht!$B$1:$F$35,MATCH(max_demand!AL$1,Overzicht!$B:$B,0),5),Verdeelsleutels_percentage!$1:$1,0)))</f>
        <v>3.8842360183733945E-3</v>
      </c>
      <c r="AM51">
        <f>PRODUCT(INDEX(Overzicht!$B$1:$D$35,MATCH(max_demand!AM$1,Overzicht!$B$1:$B$35,0),3),INDEX(Verdeelsleutels_percentage!$A:$AB,MATCH(max_demand!$C51,Verdeelsleutels_percentage!$C:$C,0),MATCH(INDEX(Overzicht!$B$1:$F$35,MATCH(max_demand!AM$1,Overzicht!$B:$B,0),5),Verdeelsleutels_percentage!$1:$1,0)))</f>
        <v>7.768472036746789E-3</v>
      </c>
      <c r="AN51">
        <f>PRODUCT(INDEX(Overzicht!$B$1:$D$35,MATCH(max_demand!AN$1,Overzicht!$B$1:$B$35,0),3),INDEX(Verdeelsleutels_percentage!$A:$AB,MATCH(max_demand!$C51,Verdeelsleutels_percentage!$C:$C,0),MATCH(INDEX(Overzicht!$B$1:$F$35,MATCH(max_demand!AN$1,Overzicht!$B:$B,0),5),Verdeelsleutels_percentage!$1:$1,0)))</f>
        <v>3.8842360183733945E-3</v>
      </c>
      <c r="AO51">
        <f>PRODUCT(INDEX(Overzicht!$B$1:$D$35,MATCH(max_demand!AO$1,Overzicht!$B$1:$B$35,0),3),INDEX(Verdeelsleutels_percentage!$A:$AB,MATCH(max_demand!$C51,Verdeelsleutels_percentage!$C:$C,0),MATCH(INDEX(Overzicht!$B$1:$F$35,MATCH(max_demand!AO$1,Overzicht!$B:$B,0),5),Verdeelsleutels_percentage!$1:$1,0)))</f>
        <v>1.359482606430688E-2</v>
      </c>
    </row>
    <row r="52" spans="2:41">
      <c r="B52" t="str">
        <f>INDEX('ETLocal datasets'!B:C,MATCH(C52,'ETLocal datasets'!C:C,0),1)</f>
        <v>GM0141</v>
      </c>
      <c r="C52" t="str">
        <f>'ETLocal datasets'!C35</f>
        <v>Almelo</v>
      </c>
      <c r="D52">
        <f t="shared" si="4"/>
        <v>0.2185921508513822</v>
      </c>
      <c r="E52">
        <f t="shared" si="5"/>
        <v>0.22426839019032715</v>
      </c>
      <c r="F52">
        <f t="shared" si="6"/>
        <v>4.4260345189430277E-2</v>
      </c>
      <c r="G52">
        <f t="shared" si="7"/>
        <v>9.0129490697431799E-2</v>
      </c>
      <c r="H52">
        <f>PRODUCT(INDEX(Overzicht!$B$1:$D$35,MATCH(max_demand!H$1,Overzicht!$B$1:$B$35,0),3),INDEX(Verdeelsleutels_percentage!$A:$AB,MATCH(max_demand!$C52,Verdeelsleutels_percentage!$C:$C,0),MATCH(INDEX(Overzicht!$B$1:$F$35,MATCH(max_demand!H$1,Overzicht!$B:$B,0),5),Verdeelsleutels_percentage!$1:$1,0)))</f>
        <v>4.4260345189430277E-2</v>
      </c>
      <c r="I52">
        <f>PRODUCT(INDEX(Overzicht!$B$1:$D$35,MATCH(max_demand!I$1,Overzicht!$B$1:$B$35,0),3),INDEX(Verdeelsleutels_percentage!$A:$AB,MATCH(max_demand!$C52,Verdeelsleutels_percentage!$C:$C,0),MATCH(INDEX(Overzicht!$B$1:$F$35,MATCH(max_demand!I$1,Overzicht!$B:$B,0),5),Verdeelsleutels_percentage!$1:$1,0)))</f>
        <v>7.7462599567371827E-3</v>
      </c>
      <c r="J52">
        <f>PRODUCT(INDEX(Overzicht!$B$1:$D$35,MATCH(max_demand!J$1,Overzicht!$B$1:$B$35,0),3),INDEX(Verdeelsleutels_percentage!$A:$AB,MATCH(max_demand!$C52,Verdeelsleutels_percentage!$C:$C,0),MATCH(INDEX(Overzicht!$B$1:$F$35,MATCH(max_demand!J$1,Overzicht!$B:$B,0),5),Verdeelsleutels_percentage!$1:$1,0)))</f>
        <v>1.4837753815885198E-2</v>
      </c>
      <c r="K52">
        <f>PRODUCT(INDEX(Overzicht!$B$1:$D$35,MATCH(max_demand!K$1,Overzicht!$B$1:$B$35,0),3),INDEX(Verdeelsleutels_percentage!$A:$AB,MATCH(max_demand!$C52,Verdeelsleutels_percentage!$C:$C,0),MATCH(INDEX(Overzicht!$B$1:$F$35,MATCH(max_demand!K$1,Overzicht!$B:$B,0),5),Verdeelsleutels_percentage!$1:$1,0)))</f>
        <v>1.6124138033023704E-3</v>
      </c>
      <c r="L52">
        <f>PRODUCT(INDEX(Overzicht!$B$1:$D$35,MATCH(max_demand!L$1,Overzicht!$B$1:$B$35,0),3),INDEX(Verdeelsleutels_percentage!$A:$AB,MATCH(max_demand!$C52,Verdeelsleutels_percentage!$C:$C,0),MATCH(INDEX(Overzicht!$B$1:$F$35,MATCH(max_demand!L$1,Overzicht!$B:$B,0),5),Verdeelsleutels_percentage!$1:$1,0)))</f>
        <v>1.4311940915034769E-2</v>
      </c>
      <c r="M52">
        <f>PRODUCT(INDEX(Overzicht!$B$1:$D$35,MATCH(max_demand!M$1,Overzicht!$B$1:$B$35,0),3),INDEX(Verdeelsleutels_percentage!$A:$AB,MATCH(max_demand!$C52,Verdeelsleutels_percentage!$C:$C,0),MATCH(INDEX(Overzicht!$B$1:$F$35,MATCH(max_demand!M$1,Overzicht!$B:$B,0),5),Verdeelsleutels_percentage!$1:$1,0)))</f>
        <v>5.8885129064252952E-2</v>
      </c>
      <c r="N52">
        <f>PRODUCT(INDEX(Overzicht!$B$1:$D$35,MATCH(max_demand!N$1,Overzicht!$B$1:$B$35,0),3),INDEX(Verdeelsleutels_percentage!$A:$AB,MATCH(max_demand!$C52,Verdeelsleutels_percentage!$C:$C,0),MATCH(INDEX(Overzicht!$B$1:$F$35,MATCH(max_demand!N$1,Overzicht!$B:$B,0),5),Verdeelsleutels_percentage!$1:$1,0)))</f>
        <v>2.1889351040867689E-2</v>
      </c>
      <c r="O52">
        <f>PRODUCT(INDEX(Overzicht!$B$1:$D$35,MATCH(max_demand!O$1,Overzicht!$B$1:$B$35,0),3),INDEX(Verdeelsleutels_percentage!$A:$AB,MATCH(max_demand!$C52,Verdeelsleutels_percentage!$C:$C,0),MATCH(INDEX(Overzicht!$B$1:$F$35,MATCH(max_demand!O$1,Overzicht!$B:$B,0),5),Verdeelsleutels_percentage!$1:$1,0)))</f>
        <v>2.6602547308635263E-3</v>
      </c>
      <c r="P52">
        <f>PRODUCT(INDEX(Overzicht!$B$1:$D$35,MATCH(max_demand!P$1,Overzicht!$B$1:$B$35,0),3),INDEX(Verdeelsleutels_percentage!$A:$AB,MATCH(max_demand!$C52,Verdeelsleutels_percentage!$C:$C,0),MATCH(INDEX(Overzicht!$B$1:$F$35,MATCH(max_demand!P$1,Overzicht!$B:$B,0),5),Verdeelsleutels_percentage!$1:$1,0)))</f>
        <v>0</v>
      </c>
      <c r="Q52">
        <f>PRODUCT(INDEX(Overzicht!$B$1:$D$35,MATCH(max_demand!Q$1,Overzicht!$B$1:$B$35,0),3),INDEX(Verdeelsleutels_percentage!$A:$AB,MATCH(max_demand!$C52,Verdeelsleutels_percentage!$C:$C,0),MATCH(INDEX(Overzicht!$B$1:$F$35,MATCH(max_demand!Q$1,Overzicht!$B:$B,0),5),Verdeelsleutels_percentage!$1:$1,0)))</f>
        <v>3.6672857442670799E-2</v>
      </c>
      <c r="R52">
        <f>PRODUCT(INDEX(Overzicht!$B$1:$D$35,MATCH(max_demand!R$1,Overzicht!$B$1:$B$35,0),3),INDEX(Verdeelsleutels_percentage!$A:$AB,MATCH(max_demand!$C52,Verdeelsleutels_percentage!$C:$C,0),MATCH(INDEX(Overzicht!$B$1:$F$35,MATCH(max_demand!R$1,Overzicht!$B:$B,0),5),Verdeelsleutels_percentage!$1:$1,0)))</f>
        <v>7.5874877467594767E-3</v>
      </c>
      <c r="S52">
        <f>PRODUCT(INDEX(Overzicht!$B$1:$D$35,MATCH(max_demand!S$1,Overzicht!$B$1:$B$35,0),3),INDEX(Verdeelsleutels_percentage!$A:$AB,MATCH(max_demand!$C52,Verdeelsleutels_percentage!$C:$C,0),MATCH(INDEX(Overzicht!$B$1:$F$35,MATCH(max_demand!S$1,Overzicht!$B:$B,0),5),Verdeelsleutels_percentage!$1:$1,0)))</f>
        <v>1.5539174905363407E-2</v>
      </c>
      <c r="T52">
        <f>PRODUCT(INDEX(Overzicht!$B$1:$D$35,MATCH(max_demand!T$1,Overzicht!$B$1:$B$35,0),3),INDEX(Verdeelsleutels_percentage!$A:$AB,MATCH(max_demand!$C52,Verdeelsleutels_percentage!$C:$C,0),MATCH(INDEX(Overzicht!$B$1:$F$35,MATCH(max_demand!T$1,Overzicht!$B:$B,0),5),Verdeelsleutels_percentage!$1:$1,0)))</f>
        <v>2.2425241562644672E-2</v>
      </c>
      <c r="U52">
        <f>PRODUCT(INDEX(Overzicht!$B$1:$D$35,MATCH(max_demand!U$1,Overzicht!$B$1:$B$35,0),3),INDEX(Verdeelsleutels_percentage!$A:$AB,MATCH(max_demand!$C52,Verdeelsleutels_percentage!$C:$C,0),MATCH(INDEX(Overzicht!$B$1:$F$35,MATCH(max_demand!U$1,Overzicht!$B:$B,0),5),Verdeelsleutels_percentage!$1:$1,0)))</f>
        <v>8.3293754375537363E-2</v>
      </c>
      <c r="V52">
        <f>PRODUCT(INDEX(Overzicht!$B$1:$D$35,MATCH(max_demand!V$1,Overzicht!$B$1:$B$35,0),3),INDEX(Verdeelsleutels_percentage!$A:$AB,MATCH(max_demand!$C52,Verdeelsleutels_percentage!$C:$C,0),MATCH(INDEX(Overzicht!$B$1:$F$35,MATCH(max_demand!V$1,Overzicht!$B:$B,0),5),Verdeelsleutels_percentage!$1:$1,0)))</f>
        <v>9.6951232319704411E-3</v>
      </c>
      <c r="W52">
        <f>PRODUCT(INDEX(Overzicht!$B$1:$D$35,MATCH(max_demand!W$1,Overzicht!$B$1:$B$35,0),3),INDEX(Verdeelsleutels_percentage!$A:$AB,MATCH(max_demand!$C52,Verdeelsleutels_percentage!$C:$C,0),MATCH(INDEX(Overzicht!$B$1:$F$35,MATCH(max_demand!W$1,Overzicht!$B:$B,0),5),Verdeelsleutels_percentage!$1:$1,0)))</f>
        <v>5.0583251645063179E-2</v>
      </c>
      <c r="X52">
        <f>PRODUCT(INDEX(Overzicht!$B$1:$D$35,MATCH(max_demand!X$1,Overzicht!$B$1:$B$35,0),3),INDEX(Verdeelsleutels_percentage!$A:$AB,MATCH(max_demand!$C52,Verdeelsleutels_percentage!$C:$C,0),MATCH(INDEX(Overzicht!$B$1:$F$35,MATCH(max_demand!X$1,Overzicht!$B:$B,0),5),Verdeelsleutels_percentage!$1:$1,0)))</f>
        <v>3.8163331086822753E-3</v>
      </c>
      <c r="Y52">
        <f>PRODUCT(INDEX(Overzicht!$B$1:$D$35,MATCH(max_demand!Y$1,Overzicht!$B$1:$B$35,0),3),INDEX(Verdeelsleutels_percentage!$A:$AB,MATCH(max_demand!$C52,Verdeelsleutels_percentage!$C:$C,0),MATCH(INDEX(Overzicht!$B$1:$F$35,MATCH(max_demand!Y$1,Overzicht!$B:$B,0),5),Verdeelsleutels_percentage!$1:$1,0)))</f>
        <v>1.3274325598741143E-6</v>
      </c>
      <c r="Z52">
        <f>PRODUCT(INDEX(Overzicht!$B$1:$D$35,MATCH(max_demand!Z$1,Overzicht!$B$1:$B$35,0),3),INDEX(Verdeelsleutels_percentage!$A:$AB,MATCH(max_demand!$C52,Verdeelsleutels_percentage!$C:$C,0),MATCH(INDEX(Overzicht!$B$1:$F$35,MATCH(max_demand!Z$1,Overzicht!$B:$B,0),5),Verdeelsleutels_percentage!$1:$1,0)))</f>
        <v>5.8997002661071753E-4</v>
      </c>
      <c r="AA52">
        <f>PRODUCT(INDEX(Overzicht!$B$1:$D$35,MATCH(max_demand!AA$1,Overzicht!$B$1:$B$35,0),3),INDEX(Verdeelsleutels_percentage!$A:$AB,MATCH(max_demand!$C52,Verdeelsleutels_percentage!$C:$C,0),MATCH(INDEX(Overzicht!$B$1:$F$35,MATCH(max_demand!AA$1,Overzicht!$B:$B,0),5),Verdeelsleutels_percentage!$1:$1,0)))</f>
        <v>6.1481086983643197E-4</v>
      </c>
      <c r="AB52">
        <f>PRODUCT(INDEX(Overzicht!$B$1:$D$35,MATCH(max_demand!AB$1,Overzicht!$B$1:$B$35,0),3),INDEX(Verdeelsleutels_percentage!$A:$AB,MATCH(max_demand!$C52,Verdeelsleutels_percentage!$C:$C,0),MATCH(INDEX(Overzicht!$B$1:$F$35,MATCH(max_demand!AB$1,Overzicht!$B:$B,0),5),Verdeelsleutels_percentage!$1:$1,0)))</f>
        <v>2.0816501977999922E-2</v>
      </c>
      <c r="AC52">
        <f>PRODUCT(INDEX(Overzicht!$B$1:$D$35,MATCH(max_demand!AC$1,Overzicht!$B$1:$B$35,0),3),INDEX(Verdeelsleutels_percentage!$A:$AB,MATCH(max_demand!$C52,Verdeelsleutels_percentage!$C:$C,0),MATCH(INDEX(Overzicht!$B$1:$F$35,MATCH(max_demand!AC$1,Overzicht!$B:$B,0),5),Verdeelsleutels_percentage!$1:$1,0)))</f>
        <v>1.2338966320534382E-2</v>
      </c>
      <c r="AD52">
        <f>PRODUCT(INDEX(Overzicht!$B$1:$D$35,MATCH(max_demand!AD$1,Overzicht!$B$1:$B$35,0),3),INDEX(Verdeelsleutels_percentage!$A:$AB,MATCH(max_demand!$C52,Verdeelsleutels_percentage!$C:$C,0),MATCH(INDEX(Overzicht!$B$1:$F$35,MATCH(max_demand!AD$1,Overzicht!$B:$B,0),5),Verdeelsleutels_percentage!$1:$1,0)))</f>
        <v>0</v>
      </c>
      <c r="AE52">
        <f>PRODUCT(INDEX(Overzicht!$B$1:$D$35,MATCH(max_demand!AE$1,Overzicht!$B$1:$B$35,0),3),INDEX(Verdeelsleutels_percentage!$A:$AB,MATCH(max_demand!$C52,Verdeelsleutels_percentage!$C:$C,0),MATCH(INDEX(Overzicht!$B$1:$F$35,MATCH(max_demand!AE$1,Overzicht!$B:$B,0),5),Verdeelsleutels_percentage!$1:$1,0)))</f>
        <v>2.0565267548140916E-2</v>
      </c>
      <c r="AF52">
        <f>PRODUCT(INDEX(Overzicht!$B$1:$D$35,MATCH(max_demand!AF$1,Overzicht!$B$1:$B$35,0),3),INDEX(Verdeelsleutels_percentage!$A:$AB,MATCH(max_demand!$C52,Verdeelsleutels_percentage!$C:$C,0),MATCH(INDEX(Overzicht!$B$1:$F$35,MATCH(max_demand!AF$1,Overzicht!$B:$B,0),5),Verdeelsleutels_percentage!$1:$1,0)))</f>
        <v>2.3288290524107269E-3</v>
      </c>
      <c r="AG52">
        <f>PRODUCT(INDEX(Overzicht!$B$1:$D$35,MATCH(max_demand!AG$1,Overzicht!$B$1:$B$35,0),3),INDEX(Verdeelsleutels_percentage!$A:$AB,MATCH(max_demand!$C52,Verdeelsleutels_percentage!$C:$C,0),MATCH(INDEX(Overzicht!$B$1:$F$35,MATCH(max_demand!AG$1,Overzicht!$B:$B,0),5),Verdeelsleutels_percentage!$1:$1,0)))</f>
        <v>5.0583251645063179E-2</v>
      </c>
      <c r="AH52">
        <f>PRODUCT(INDEX(Overzicht!$B$1:$D$35,MATCH(max_demand!AH$1,Overzicht!$B$1:$B$35,0),3),INDEX(Verdeelsleutels_percentage!$A:$AB,MATCH(max_demand!$C52,Verdeelsleutels_percentage!$C:$C,0),MATCH(INDEX(Overzicht!$B$1:$F$35,MATCH(max_demand!AH$1,Overzicht!$B:$B,0),5),Verdeelsleutels_percentage!$1:$1,0)))</f>
        <v>5.4339344556250295E-3</v>
      </c>
      <c r="AI52">
        <f>PRODUCT(INDEX(Overzicht!$B$1:$D$35,MATCH(max_demand!AI$1,Overzicht!$B$1:$B$35,0),3),INDEX(Verdeelsleutels_percentage!$A:$AB,MATCH(max_demand!$C52,Verdeelsleutels_percentage!$C:$C,0),MATCH(INDEX(Overzicht!$B$1:$F$35,MATCH(max_demand!AI$1,Overzicht!$B:$B,0),5),Verdeelsleutels_percentage!$1:$1,0)))</f>
        <v>1.8630632419285814E-3</v>
      </c>
      <c r="AJ52">
        <f>PRODUCT(INDEX(Overzicht!$B$1:$D$35,MATCH(max_demand!AJ$1,Overzicht!$B$1:$B$35,0),3),INDEX(Verdeelsleutels_percentage!$A:$AB,MATCH(max_demand!$C52,Verdeelsleutels_percentage!$C:$C,0),MATCH(INDEX(Overzicht!$B$1:$F$35,MATCH(max_demand!AJ$1,Overzicht!$B:$B,0),5),Verdeelsleutels_percentage!$1:$1,0)))</f>
        <v>0</v>
      </c>
      <c r="AK52">
        <f>PRODUCT(INDEX(Overzicht!$B$1:$D$35,MATCH(max_demand!AK$1,Overzicht!$B$1:$B$35,0),3),INDEX(Verdeelsleutels_percentage!$A:$AB,MATCH(max_demand!$C52,Verdeelsleutels_percentage!$C:$C,0),MATCH(INDEX(Overzicht!$B$1:$F$35,MATCH(max_demand!AK$1,Overzicht!$B:$B,0),5),Verdeelsleutels_percentage!$1:$1,0)))</f>
        <v>3.0687172664671664E-3</v>
      </c>
      <c r="AL52">
        <f>PRODUCT(INDEX(Overzicht!$B$1:$D$35,MATCH(max_demand!AL$1,Overzicht!$B$1:$B$35,0),3),INDEX(Verdeelsleutels_percentage!$A:$AB,MATCH(max_demand!$C52,Verdeelsleutels_percentage!$C:$C,0),MATCH(INDEX(Overzicht!$B$1:$F$35,MATCH(max_demand!AL$1,Overzicht!$B:$B,0),5),Verdeelsleutels_percentage!$1:$1,0)))</f>
        <v>8.4305419408438626E-3</v>
      </c>
      <c r="AM52">
        <f>PRODUCT(INDEX(Overzicht!$B$1:$D$35,MATCH(max_demand!AM$1,Overzicht!$B$1:$B$35,0),3),INDEX(Verdeelsleutels_percentage!$A:$AB,MATCH(max_demand!$C52,Verdeelsleutels_percentage!$C:$C,0),MATCH(INDEX(Overzicht!$B$1:$F$35,MATCH(max_demand!AM$1,Overzicht!$B:$B,0),5),Verdeelsleutels_percentage!$1:$1,0)))</f>
        <v>1.6861083881687725E-2</v>
      </c>
      <c r="AN52">
        <f>PRODUCT(INDEX(Overzicht!$B$1:$D$35,MATCH(max_demand!AN$1,Overzicht!$B$1:$B$35,0),3),INDEX(Verdeelsleutels_percentage!$A:$AB,MATCH(max_demand!$C52,Verdeelsleutels_percentage!$C:$C,0),MATCH(INDEX(Overzicht!$B$1:$F$35,MATCH(max_demand!AN$1,Overzicht!$B:$B,0),5),Verdeelsleutels_percentage!$1:$1,0)))</f>
        <v>8.4305419408438626E-3</v>
      </c>
      <c r="AO52">
        <f>PRODUCT(INDEX(Overzicht!$B$1:$D$35,MATCH(max_demand!AO$1,Overzicht!$B$1:$B$35,0),3),INDEX(Verdeelsleutels_percentage!$A:$AB,MATCH(max_demand!$C52,Verdeelsleutels_percentage!$C:$C,0),MATCH(INDEX(Overzicht!$B$1:$F$35,MATCH(max_demand!AO$1,Overzicht!$B:$B,0),5),Verdeelsleutels_percentage!$1:$1,0)))</f>
        <v>2.950689679295352E-2</v>
      </c>
    </row>
    <row r="53" spans="2:41">
      <c r="B53" t="str">
        <f>INDEX('ETLocal datasets'!B:C,MATCH(C53,'ETLocal datasets'!C:C,0),1)</f>
        <v>GM0147</v>
      </c>
      <c r="C53" t="str">
        <f>'ETLocal datasets'!C36</f>
        <v>Borne</v>
      </c>
      <c r="D53">
        <f t="shared" si="4"/>
        <v>6.8191568271452146E-2</v>
      </c>
      <c r="E53">
        <f t="shared" si="5"/>
        <v>6.6748009569449984E-2</v>
      </c>
      <c r="F53">
        <f t="shared" si="6"/>
        <v>1.4101533471244312E-2</v>
      </c>
      <c r="G53">
        <f t="shared" si="7"/>
        <v>2.8715637539120539E-2</v>
      </c>
      <c r="H53">
        <f>PRODUCT(INDEX(Overzicht!$B$1:$D$35,MATCH(max_demand!H$1,Overzicht!$B$1:$B$35,0),3),INDEX(Verdeelsleutels_percentage!$A:$AB,MATCH(max_demand!$C53,Verdeelsleutels_percentage!$C:$C,0),MATCH(INDEX(Overzicht!$B$1:$F$35,MATCH(max_demand!H$1,Overzicht!$B:$B,0),5),Verdeelsleutels_percentage!$1:$1,0)))</f>
        <v>1.4101533471244312E-2</v>
      </c>
      <c r="I53">
        <f>PRODUCT(INDEX(Overzicht!$B$1:$D$35,MATCH(max_demand!I$1,Overzicht!$B$1:$B$35,0),3),INDEX(Verdeelsleutels_percentage!$A:$AB,MATCH(max_demand!$C53,Verdeelsleutels_percentage!$C:$C,0),MATCH(INDEX(Overzicht!$B$1:$F$35,MATCH(max_demand!I$1,Overzicht!$B:$B,0),5),Verdeelsleutels_percentage!$1:$1,0)))</f>
        <v>4.6526461156376321E-3</v>
      </c>
      <c r="J53">
        <f>PRODUCT(INDEX(Overzicht!$B$1:$D$35,MATCH(max_demand!J$1,Overzicht!$B$1:$B$35,0),3),INDEX(Verdeelsleutels_percentage!$A:$AB,MATCH(max_demand!$C53,Verdeelsleutels_percentage!$C:$C,0),MATCH(INDEX(Overzicht!$B$1:$F$35,MATCH(max_demand!J$1,Overzicht!$B:$B,0),5),Verdeelsleutels_percentage!$1:$1,0)))</f>
        <v>4.7273712208361881E-3</v>
      </c>
      <c r="K53">
        <f>PRODUCT(INDEX(Overzicht!$B$1:$D$35,MATCH(max_demand!K$1,Overzicht!$B$1:$B$35,0),3),INDEX(Verdeelsleutels_percentage!$A:$AB,MATCH(max_demand!$C53,Verdeelsleutels_percentage!$C:$C,0),MATCH(INDEX(Overzicht!$B$1:$F$35,MATCH(max_demand!K$1,Overzicht!$B:$B,0),5),Verdeelsleutels_percentage!$1:$1,0)))</f>
        <v>9.6846618376272549E-4</v>
      </c>
      <c r="L53">
        <f>PRODUCT(INDEX(Overzicht!$B$1:$D$35,MATCH(max_demand!L$1,Overzicht!$B$1:$B$35,0),3),INDEX(Verdeelsleutels_percentage!$A:$AB,MATCH(max_demand!$C53,Verdeelsleutels_percentage!$C:$C,0),MATCH(INDEX(Overzicht!$B$1:$F$35,MATCH(max_demand!L$1,Overzicht!$B:$B,0),5),Verdeelsleutels_percentage!$1:$1,0)))</f>
        <v>4.5598450031978065E-3</v>
      </c>
      <c r="M53">
        <f>PRODUCT(INDEX(Overzicht!$B$1:$D$35,MATCH(max_demand!M$1,Overzicht!$B$1:$B$35,0),3),INDEX(Verdeelsleutels_percentage!$A:$AB,MATCH(max_demand!$C53,Verdeelsleutels_percentage!$C:$C,0),MATCH(INDEX(Overzicht!$B$1:$F$35,MATCH(max_demand!M$1,Overzicht!$B:$B,0),5),Verdeelsleutels_percentage!$1:$1,0)))</f>
        <v>1.8698167081519661E-2</v>
      </c>
      <c r="N53">
        <f>PRODUCT(INDEX(Overzicht!$B$1:$D$35,MATCH(max_demand!N$1,Overzicht!$B$1:$B$35,0),3),INDEX(Verdeelsleutels_percentage!$A:$AB,MATCH(max_demand!$C53,Verdeelsleutels_percentage!$C:$C,0),MATCH(INDEX(Overzicht!$B$1:$F$35,MATCH(max_demand!N$1,Overzicht!$B:$B,0),5),Verdeelsleutels_percentage!$1:$1,0)))</f>
        <v>3.1077115987226279E-3</v>
      </c>
      <c r="O53">
        <f>PRODUCT(INDEX(Overzicht!$B$1:$D$35,MATCH(max_demand!O$1,Overzicht!$B$1:$B$35,0),3),INDEX(Verdeelsleutels_percentage!$A:$AB,MATCH(max_demand!$C53,Verdeelsleutels_percentage!$C:$C,0),MATCH(INDEX(Overzicht!$B$1:$F$35,MATCH(max_demand!O$1,Overzicht!$B:$B,0),5),Verdeelsleutels_percentage!$1:$1,0)))</f>
        <v>4.6005571752757979E-4</v>
      </c>
      <c r="P53">
        <f>PRODUCT(INDEX(Overzicht!$B$1:$D$35,MATCH(max_demand!P$1,Overzicht!$B$1:$B$35,0),3),INDEX(Verdeelsleutels_percentage!$A:$AB,MATCH(max_demand!$C53,Verdeelsleutels_percentage!$C:$C,0),MATCH(INDEX(Overzicht!$B$1:$F$35,MATCH(max_demand!P$1,Overzicht!$B:$B,0),5),Verdeelsleutels_percentage!$1:$1,0)))</f>
        <v>0</v>
      </c>
      <c r="Q53">
        <f>PRODUCT(INDEX(Overzicht!$B$1:$D$35,MATCH(max_demand!Q$1,Overzicht!$B$1:$B$35,0),3),INDEX(Verdeelsleutels_percentage!$A:$AB,MATCH(max_demand!$C53,Verdeelsleutels_percentage!$C:$C,0),MATCH(INDEX(Overzicht!$B$1:$F$35,MATCH(max_demand!Q$1,Overzicht!$B:$B,0),5),Verdeelsleutels_percentage!$1:$1,0)))</f>
        <v>1.1684127733316715E-2</v>
      </c>
      <c r="R53">
        <f>PRODUCT(INDEX(Overzicht!$B$1:$D$35,MATCH(max_demand!R$1,Overzicht!$B$1:$B$35,0),3),INDEX(Verdeelsleutels_percentage!$A:$AB,MATCH(max_demand!$C53,Verdeelsleutels_percentage!$C:$C,0),MATCH(INDEX(Overzicht!$B$1:$F$35,MATCH(max_demand!R$1,Overzicht!$B:$B,0),5),Verdeelsleutels_percentage!$1:$1,0)))</f>
        <v>2.4174057379275963E-3</v>
      </c>
      <c r="S53">
        <f>PRODUCT(INDEX(Overzicht!$B$1:$D$35,MATCH(max_demand!S$1,Overzicht!$B$1:$B$35,0),3),INDEX(Verdeelsleutels_percentage!$A:$AB,MATCH(max_demand!$C53,Verdeelsleutels_percentage!$C:$C,0),MATCH(INDEX(Overzicht!$B$1:$F$35,MATCH(max_demand!S$1,Overzicht!$B:$B,0),5),Verdeelsleutels_percentage!$1:$1,0)))</f>
        <v>4.9508469512757171E-3</v>
      </c>
      <c r="T53">
        <f>PRODUCT(INDEX(Overzicht!$B$1:$D$35,MATCH(max_demand!T$1,Overzicht!$B$1:$B$35,0),3),INDEX(Verdeelsleutels_percentage!$A:$AB,MATCH(max_demand!$C53,Verdeelsleutels_percentage!$C:$C,0),MATCH(INDEX(Overzicht!$B$1:$F$35,MATCH(max_demand!T$1,Overzicht!$B:$B,0),5),Verdeelsleutels_percentage!$1:$1,0)))</f>
        <v>7.1447769587637839E-3</v>
      </c>
      <c r="U53">
        <f>PRODUCT(INDEX(Overzicht!$B$1:$D$35,MATCH(max_demand!U$1,Overzicht!$B$1:$B$35,0),3),INDEX(Verdeelsleutels_percentage!$A:$AB,MATCH(max_demand!$C53,Verdeelsleutels_percentage!$C:$C,0),MATCH(INDEX(Overzicht!$B$1:$F$35,MATCH(max_demand!U$1,Overzicht!$B:$B,0),5),Verdeelsleutels_percentage!$1:$1,0)))</f>
        <v>2.6537742989694059E-2</v>
      </c>
      <c r="V53">
        <f>PRODUCT(INDEX(Overzicht!$B$1:$D$35,MATCH(max_demand!V$1,Overzicht!$B$1:$B$35,0),3),INDEX(Verdeelsleutels_percentage!$A:$AB,MATCH(max_demand!$C53,Verdeelsleutels_percentage!$C:$C,0),MATCH(INDEX(Overzicht!$B$1:$F$35,MATCH(max_demand!V$1,Overzicht!$B:$B,0),5),Verdeelsleutels_percentage!$1:$1,0)))</f>
        <v>3.088907331796373E-3</v>
      </c>
      <c r="W53">
        <f>PRODUCT(INDEX(Overzicht!$B$1:$D$35,MATCH(max_demand!W$1,Overzicht!$B$1:$B$35,0),3),INDEX(Verdeelsleutels_percentage!$A:$AB,MATCH(max_demand!$C53,Verdeelsleutels_percentage!$C:$C,0),MATCH(INDEX(Overzicht!$B$1:$F$35,MATCH(max_demand!W$1,Overzicht!$B:$B,0),5),Verdeelsleutels_percentage!$1:$1,0)))</f>
        <v>1.6116038252850642E-2</v>
      </c>
      <c r="X53">
        <f>PRODUCT(INDEX(Overzicht!$B$1:$D$35,MATCH(max_demand!X$1,Overzicht!$B$1:$B$35,0),3),INDEX(Verdeelsleutels_percentage!$A:$AB,MATCH(max_demand!$C53,Verdeelsleutels_percentage!$C:$C,0),MATCH(INDEX(Overzicht!$B$1:$F$35,MATCH(max_demand!X$1,Overzicht!$B:$B,0),5),Verdeelsleutels_percentage!$1:$1,0)))</f>
        <v>1.3502505347671931E-3</v>
      </c>
      <c r="Y53">
        <f>PRODUCT(INDEX(Overzicht!$B$1:$D$35,MATCH(max_demand!Y$1,Overzicht!$B$1:$B$35,0),3),INDEX(Verdeelsleutels_percentage!$A:$AB,MATCH(max_demand!$C53,Verdeelsleutels_percentage!$C:$C,0),MATCH(INDEX(Overzicht!$B$1:$F$35,MATCH(max_demand!Y$1,Overzicht!$B:$B,0),5),Verdeelsleutels_percentage!$1:$1,0)))</f>
        <v>6.1707262431936074E-7</v>
      </c>
      <c r="Z53">
        <f>PRODUCT(INDEX(Overzicht!$B$1:$D$35,MATCH(max_demand!Z$1,Overzicht!$B$1:$B$35,0),3),INDEX(Verdeelsleutels_percentage!$A:$AB,MATCH(max_demand!$C53,Verdeelsleutels_percentage!$C:$C,0),MATCH(INDEX(Overzicht!$B$1:$F$35,MATCH(max_demand!Z$1,Overzicht!$B:$B,0),5),Verdeelsleutels_percentage!$1:$1,0)))</f>
        <v>2.7425449969749365E-4</v>
      </c>
      <c r="AA53">
        <f>PRODUCT(INDEX(Overzicht!$B$1:$D$35,MATCH(max_demand!AA$1,Overzicht!$B$1:$B$35,0),3),INDEX(Verdeelsleutels_percentage!$A:$AB,MATCH(max_demand!$C53,Verdeelsleutels_percentage!$C:$C,0),MATCH(INDEX(Overzicht!$B$1:$F$35,MATCH(max_demand!AA$1,Overzicht!$B:$B,0),5),Verdeelsleutels_percentage!$1:$1,0)))</f>
        <v>2.858020575794934E-4</v>
      </c>
      <c r="AB53">
        <f>PRODUCT(INDEX(Overzicht!$B$1:$D$35,MATCH(max_demand!AB$1,Overzicht!$B$1:$B$35,0),3),INDEX(Verdeelsleutels_percentage!$A:$AB,MATCH(max_demand!$C53,Verdeelsleutels_percentage!$C:$C,0),MATCH(INDEX(Overzicht!$B$1:$F$35,MATCH(max_demand!AB$1,Overzicht!$B:$B,0),5),Verdeelsleutels_percentage!$1:$1,0)))</f>
        <v>5.5972394313997731E-3</v>
      </c>
      <c r="AC53">
        <f>PRODUCT(INDEX(Overzicht!$B$1:$D$35,MATCH(max_demand!AC$1,Overzicht!$B$1:$B$35,0),3),INDEX(Verdeelsleutels_percentage!$A:$AB,MATCH(max_demand!$C53,Verdeelsleutels_percentage!$C:$C,0),MATCH(INDEX(Overzicht!$B$1:$F$35,MATCH(max_demand!AC$1,Overzicht!$B:$B,0),5),Verdeelsleutels_percentage!$1:$1,0)))</f>
        <v>3.621600377775125E-3</v>
      </c>
      <c r="AD53">
        <f>PRODUCT(INDEX(Overzicht!$B$1:$D$35,MATCH(max_demand!AD$1,Overzicht!$B$1:$B$35,0),3),INDEX(Verdeelsleutels_percentage!$A:$AB,MATCH(max_demand!$C53,Verdeelsleutels_percentage!$C:$C,0),MATCH(INDEX(Overzicht!$B$1:$F$35,MATCH(max_demand!AD$1,Overzicht!$B:$B,0),5),Verdeelsleutels_percentage!$1:$1,0)))</f>
        <v>7.3773078743885129E-7</v>
      </c>
      <c r="AE53">
        <f>PRODUCT(INDEX(Overzicht!$B$1:$D$35,MATCH(max_demand!AE$1,Overzicht!$B$1:$B$35,0),3),INDEX(Verdeelsleutels_percentage!$A:$AB,MATCH(max_demand!$C53,Verdeelsleutels_percentage!$C:$C,0),MATCH(INDEX(Overzicht!$B$1:$F$35,MATCH(max_demand!AE$1,Overzicht!$B:$B,0),5),Verdeelsleutels_percentage!$1:$1,0)))</f>
        <v>1.6971337297009496E-3</v>
      </c>
      <c r="AF53">
        <f>PRODUCT(INDEX(Overzicht!$B$1:$D$35,MATCH(max_demand!AF$1,Overzicht!$B$1:$B$35,0),3),INDEX(Verdeelsleutels_percentage!$A:$AB,MATCH(max_demand!$C53,Verdeelsleutels_percentage!$C:$C,0),MATCH(INDEX(Overzicht!$B$1:$F$35,MATCH(max_demand!AF$1,Overzicht!$B:$B,0),5),Verdeelsleutels_percentage!$1:$1,0)))</f>
        <v>1.0825835514374749E-3</v>
      </c>
      <c r="AG53">
        <f>PRODUCT(INDEX(Overzicht!$B$1:$D$35,MATCH(max_demand!AG$1,Overzicht!$B$1:$B$35,0),3),INDEX(Verdeelsleutels_percentage!$A:$AB,MATCH(max_demand!$C53,Verdeelsleutels_percentage!$C:$C,0),MATCH(INDEX(Overzicht!$B$1:$F$35,MATCH(max_demand!AG$1,Overzicht!$B:$B,0),5),Verdeelsleutels_percentage!$1:$1,0)))</f>
        <v>1.6116038252850642E-2</v>
      </c>
      <c r="AH53">
        <f>PRODUCT(INDEX(Overzicht!$B$1:$D$35,MATCH(max_demand!AH$1,Overzicht!$B$1:$B$35,0),3),INDEX(Verdeelsleutels_percentage!$A:$AB,MATCH(max_demand!$C53,Verdeelsleutels_percentage!$C:$C,0),MATCH(INDEX(Overzicht!$B$1:$F$35,MATCH(max_demand!AH$1,Overzicht!$B:$B,0),5),Verdeelsleutels_percentage!$1:$1,0)))</f>
        <v>2.5260282866874416E-3</v>
      </c>
      <c r="AI53">
        <f>PRODUCT(INDEX(Overzicht!$B$1:$D$35,MATCH(max_demand!AI$1,Overzicht!$B$1:$B$35,0),3),INDEX(Verdeelsleutels_percentage!$A:$AB,MATCH(max_demand!$C53,Verdeelsleutels_percentage!$C:$C,0),MATCH(INDEX(Overzicht!$B$1:$F$35,MATCH(max_demand!AI$1,Overzicht!$B:$B,0),5),Verdeelsleutels_percentage!$1:$1,0)))</f>
        <v>8.6606684114998004E-4</v>
      </c>
      <c r="AJ53">
        <f>PRODUCT(INDEX(Overzicht!$B$1:$D$35,MATCH(max_demand!AJ$1,Overzicht!$B$1:$B$35,0),3),INDEX(Verdeelsleutels_percentage!$A:$AB,MATCH(max_demand!$C53,Verdeelsleutels_percentage!$C:$C,0),MATCH(INDEX(Overzicht!$B$1:$F$35,MATCH(max_demand!AJ$1,Overzicht!$B:$B,0),5),Verdeelsleutels_percentage!$1:$1,0)))</f>
        <v>0</v>
      </c>
      <c r="AK53">
        <f>PRODUCT(INDEX(Overzicht!$B$1:$D$35,MATCH(max_demand!AK$1,Overzicht!$B$1:$B$35,0),3),INDEX(Verdeelsleutels_percentage!$A:$AB,MATCH(max_demand!$C53,Verdeelsleutels_percentage!$C:$C,0),MATCH(INDEX(Overzicht!$B$1:$F$35,MATCH(max_demand!AK$1,Overzicht!$B:$B,0),5),Verdeelsleutels_percentage!$1:$1,0)))</f>
        <v>9.77706320672939E-4</v>
      </c>
      <c r="AL53">
        <f>PRODUCT(INDEX(Overzicht!$B$1:$D$35,MATCH(max_demand!AL$1,Overzicht!$B$1:$B$35,0),3),INDEX(Verdeelsleutels_percentage!$A:$AB,MATCH(max_demand!$C53,Verdeelsleutels_percentage!$C:$C,0),MATCH(INDEX(Overzicht!$B$1:$F$35,MATCH(max_demand!AL$1,Overzicht!$B:$B,0),5),Verdeelsleutels_percentage!$1:$1,0)))</f>
        <v>2.6860063754751071E-3</v>
      </c>
      <c r="AM53">
        <f>PRODUCT(INDEX(Overzicht!$B$1:$D$35,MATCH(max_demand!AM$1,Overzicht!$B$1:$B$35,0),3),INDEX(Verdeelsleutels_percentage!$A:$AB,MATCH(max_demand!$C53,Verdeelsleutels_percentage!$C:$C,0),MATCH(INDEX(Overzicht!$B$1:$F$35,MATCH(max_demand!AM$1,Overzicht!$B:$B,0),5),Verdeelsleutels_percentage!$1:$1,0)))</f>
        <v>5.3720127509502141E-3</v>
      </c>
      <c r="AN53">
        <f>PRODUCT(INDEX(Overzicht!$B$1:$D$35,MATCH(max_demand!AN$1,Overzicht!$B$1:$B$35,0),3),INDEX(Verdeelsleutels_percentage!$A:$AB,MATCH(max_demand!$C53,Verdeelsleutels_percentage!$C:$C,0),MATCH(INDEX(Overzicht!$B$1:$F$35,MATCH(max_demand!AN$1,Overzicht!$B:$B,0),5),Verdeelsleutels_percentage!$1:$1,0)))</f>
        <v>2.6860063754751071E-3</v>
      </c>
      <c r="AO53">
        <f>PRODUCT(INDEX(Overzicht!$B$1:$D$35,MATCH(max_demand!AO$1,Overzicht!$B$1:$B$35,0),3),INDEX(Verdeelsleutels_percentage!$A:$AB,MATCH(max_demand!$C53,Verdeelsleutels_percentage!$C:$C,0),MATCH(INDEX(Overzicht!$B$1:$F$35,MATCH(max_demand!AO$1,Overzicht!$B:$B,0),5),Verdeelsleutels_percentage!$1:$1,0)))</f>
        <v>9.4010223141628747E-3</v>
      </c>
    </row>
    <row r="54" spans="2:41">
      <c r="B54" t="str">
        <f>INDEX('ETLocal datasets'!B:C,MATCH(C54,'ETLocal datasets'!C:C,0),1)</f>
        <v>GM0148</v>
      </c>
      <c r="C54" t="str">
        <f>'ETLocal datasets'!C37</f>
        <v>Dalfsen</v>
      </c>
      <c r="D54">
        <f t="shared" si="4"/>
        <v>0.38179539417227154</v>
      </c>
      <c r="E54">
        <f t="shared" si="5"/>
        <v>0.17992709259076112</v>
      </c>
      <c r="F54">
        <f t="shared" si="6"/>
        <v>1.7314933321714417E-2</v>
      </c>
      <c r="G54">
        <f t="shared" si="7"/>
        <v>3.5259239734054121E-2</v>
      </c>
      <c r="H54">
        <f>PRODUCT(INDEX(Overzicht!$B$1:$D$35,MATCH(max_demand!H$1,Overzicht!$B$1:$B$35,0),3),INDEX(Verdeelsleutels_percentage!$A:$AB,MATCH(max_demand!$C54,Verdeelsleutels_percentage!$C:$C,0),MATCH(INDEX(Overzicht!$B$1:$F$35,MATCH(max_demand!H$1,Overzicht!$B:$B,0),5),Verdeelsleutels_percentage!$1:$1,0)))</f>
        <v>1.7314933321714417E-2</v>
      </c>
      <c r="I54">
        <f>PRODUCT(INDEX(Overzicht!$B$1:$D$35,MATCH(max_demand!I$1,Overzicht!$B$1:$B$35,0),3),INDEX(Verdeelsleutels_percentage!$A:$AB,MATCH(max_demand!$C54,Verdeelsleutels_percentage!$C:$C,0),MATCH(INDEX(Overzicht!$B$1:$F$35,MATCH(max_demand!I$1,Overzicht!$B:$B,0),5),Verdeelsleutels_percentage!$1:$1,0)))</f>
        <v>2.5680734401169754E-2</v>
      </c>
      <c r="J54">
        <f>PRODUCT(INDEX(Overzicht!$B$1:$D$35,MATCH(max_demand!J$1,Overzicht!$B$1:$B$35,0),3),INDEX(Verdeelsleutels_percentage!$A:$AB,MATCH(max_demand!$C54,Verdeelsleutels_percentage!$C:$C,0),MATCH(INDEX(Overzicht!$B$1:$F$35,MATCH(max_demand!J$1,Overzicht!$B:$B,0),5),Verdeelsleutels_percentage!$1:$1,0)))</f>
        <v>5.804625265946166E-3</v>
      </c>
      <c r="K54">
        <f>PRODUCT(INDEX(Overzicht!$B$1:$D$35,MATCH(max_demand!K$1,Overzicht!$B$1:$B$35,0),3),INDEX(Verdeelsleutels_percentage!$A:$AB,MATCH(max_demand!$C54,Verdeelsleutels_percentage!$C:$C,0),MATCH(INDEX(Overzicht!$B$1:$F$35,MATCH(max_demand!K$1,Overzicht!$B:$B,0),5),Verdeelsleutels_percentage!$1:$1,0)))</f>
        <v>5.3455436376588731E-3</v>
      </c>
      <c r="L54">
        <f>PRODUCT(INDEX(Overzicht!$B$1:$D$35,MATCH(max_demand!L$1,Overzicht!$B$1:$B$35,0),3),INDEX(Verdeelsleutels_percentage!$A:$AB,MATCH(max_demand!$C54,Verdeelsleutels_percentage!$C:$C,0),MATCH(INDEX(Overzicht!$B$1:$F$35,MATCH(max_demand!L$1,Overzicht!$B:$B,0),5),Verdeelsleutels_percentage!$1:$1,0)))</f>
        <v>5.5989238580841996E-3</v>
      </c>
      <c r="M54">
        <f>PRODUCT(INDEX(Overzicht!$B$1:$D$35,MATCH(max_demand!M$1,Overzicht!$B$1:$B$35,0),3),INDEX(Verdeelsleutels_percentage!$A:$AB,MATCH(max_demand!$C54,Verdeelsleutels_percentage!$C:$C,0),MATCH(INDEX(Overzicht!$B$1:$F$35,MATCH(max_demand!M$1,Overzicht!$B:$B,0),5),Verdeelsleutels_percentage!$1:$1,0)))</f>
        <v>0.23018933293585198</v>
      </c>
      <c r="N54">
        <f>PRODUCT(INDEX(Overzicht!$B$1:$D$35,MATCH(max_demand!N$1,Overzicht!$B$1:$B$35,0),3),INDEX(Verdeelsleutels_percentage!$A:$AB,MATCH(max_demand!$C54,Verdeelsleutels_percentage!$C:$C,0),MATCH(INDEX(Overzicht!$B$1:$F$35,MATCH(max_demand!N$1,Overzicht!$B:$B,0),5),Verdeelsleutels_percentage!$1:$1,0)))</f>
        <v>7.170926830456123E-2</v>
      </c>
      <c r="O54">
        <f>PRODUCT(INDEX(Overzicht!$B$1:$D$35,MATCH(max_demand!O$1,Overzicht!$B$1:$B$35,0),3),INDEX(Verdeelsleutels_percentage!$A:$AB,MATCH(max_demand!$C54,Verdeelsleutels_percentage!$C:$C,0),MATCH(INDEX(Overzicht!$B$1:$F$35,MATCH(max_demand!O$1,Overzicht!$B:$B,0),5),Verdeelsleutels_percentage!$1:$1,0)))</f>
        <v>2.9476149969212251E-3</v>
      </c>
      <c r="P54">
        <f>PRODUCT(INDEX(Overzicht!$B$1:$D$35,MATCH(max_demand!P$1,Overzicht!$B$1:$B$35,0),3),INDEX(Verdeelsleutels_percentage!$A:$AB,MATCH(max_demand!$C54,Verdeelsleutels_percentage!$C:$C,0),MATCH(INDEX(Overzicht!$B$1:$F$35,MATCH(max_demand!P$1,Overzicht!$B:$B,0),5),Verdeelsleutels_percentage!$1:$1,0)))</f>
        <v>1.0143588222058712E-2</v>
      </c>
      <c r="Q54">
        <f>PRODUCT(INDEX(Overzicht!$B$1:$D$35,MATCH(max_demand!Q$1,Overzicht!$B$1:$B$35,0),3),INDEX(Verdeelsleutels_percentage!$A:$AB,MATCH(max_demand!$C54,Verdeelsleutels_percentage!$C:$C,0),MATCH(INDEX(Overzicht!$B$1:$F$35,MATCH(max_demand!Q$1,Overzicht!$B:$B,0),5),Verdeelsleutels_percentage!$1:$1,0)))</f>
        <v>1.4346659037991944E-2</v>
      </c>
      <c r="R54">
        <f>PRODUCT(INDEX(Overzicht!$B$1:$D$35,MATCH(max_demand!R$1,Overzicht!$B$1:$B$35,0),3),INDEX(Verdeelsleutels_percentage!$A:$AB,MATCH(max_demand!$C54,Verdeelsleutels_percentage!$C:$C,0),MATCH(INDEX(Overzicht!$B$1:$F$35,MATCH(max_demand!R$1,Overzicht!$B:$B,0),5),Verdeelsleutels_percentage!$1:$1,0)))</f>
        <v>2.9682742837224716E-3</v>
      </c>
      <c r="S54">
        <f>PRODUCT(INDEX(Overzicht!$B$1:$D$35,MATCH(max_demand!S$1,Overzicht!$B$1:$B$35,0),3),INDEX(Verdeelsleutels_percentage!$A:$AB,MATCH(max_demand!$C54,Verdeelsleutels_percentage!$C:$C,0),MATCH(INDEX(Overzicht!$B$1:$F$35,MATCH(max_demand!S$1,Overzicht!$B:$B,0),5),Verdeelsleutels_percentage!$1:$1,0)))</f>
        <v>6.0790257330636211E-3</v>
      </c>
      <c r="T54">
        <f>PRODUCT(INDEX(Overzicht!$B$1:$D$35,MATCH(max_demand!T$1,Overzicht!$B$1:$B$35,0),3),INDEX(Verdeelsleutels_percentage!$A:$AB,MATCH(max_demand!$C54,Verdeelsleutels_percentage!$C:$C,0),MATCH(INDEX(Overzicht!$B$1:$F$35,MATCH(max_demand!T$1,Overzicht!$B:$B,0),5),Verdeelsleutels_percentage!$1:$1,0)))</f>
        <v>8.7728995496686359E-3</v>
      </c>
      <c r="U54">
        <f>PRODUCT(INDEX(Overzicht!$B$1:$D$35,MATCH(max_demand!U$1,Overzicht!$B$1:$B$35,0),3),INDEX(Verdeelsleutels_percentage!$A:$AB,MATCH(max_demand!$C54,Verdeelsleutels_percentage!$C:$C,0),MATCH(INDEX(Overzicht!$B$1:$F$35,MATCH(max_demand!U$1,Overzicht!$B:$B,0),5),Verdeelsleutels_percentage!$1:$1,0)))</f>
        <v>3.2585055470197799E-2</v>
      </c>
      <c r="V54">
        <f>PRODUCT(INDEX(Overzicht!$B$1:$D$35,MATCH(max_demand!V$1,Overzicht!$B$1:$B$35,0),3),INDEX(Verdeelsleutels_percentage!$A:$AB,MATCH(max_demand!$C54,Verdeelsleutels_percentage!$C:$C,0),MATCH(INDEX(Overzicht!$B$1:$F$35,MATCH(max_demand!V$1,Overzicht!$B:$B,0),5),Verdeelsleutels_percentage!$1:$1,0)))</f>
        <v>3.7927949180898242E-3</v>
      </c>
      <c r="W54">
        <f>PRODUCT(INDEX(Overzicht!$B$1:$D$35,MATCH(max_demand!W$1,Overzicht!$B$1:$B$35,0),3),INDEX(Verdeelsleutels_percentage!$A:$AB,MATCH(max_demand!$C54,Verdeelsleutels_percentage!$C:$C,0),MATCH(INDEX(Overzicht!$B$1:$F$35,MATCH(max_demand!W$1,Overzicht!$B:$B,0),5),Verdeelsleutels_percentage!$1:$1,0)))</f>
        <v>1.9788495224816474E-2</v>
      </c>
      <c r="X54">
        <f>PRODUCT(INDEX(Overzicht!$B$1:$D$35,MATCH(max_demand!X$1,Overzicht!$B$1:$B$35,0),3),INDEX(Verdeelsleutels_percentage!$A:$AB,MATCH(max_demand!$C54,Verdeelsleutels_percentage!$C:$C,0),MATCH(INDEX(Overzicht!$B$1:$F$35,MATCH(max_demand!X$1,Overzicht!$B:$B,0),5),Verdeelsleutels_percentage!$1:$1,0)))</f>
        <v>1.4421425850499606E-2</v>
      </c>
      <c r="Y54">
        <f>PRODUCT(INDEX(Overzicht!$B$1:$D$35,MATCH(max_demand!Y$1,Overzicht!$B$1:$B$35,0),3),INDEX(Verdeelsleutels_percentage!$A:$AB,MATCH(max_demand!$C54,Verdeelsleutels_percentage!$C:$C,0),MATCH(INDEX(Overzicht!$B$1:$F$35,MATCH(max_demand!Y$1,Overzicht!$B:$B,0),5),Verdeelsleutels_percentage!$1:$1,0)))</f>
        <v>5.1346253684070727E-6</v>
      </c>
      <c r="Z54">
        <f>PRODUCT(INDEX(Overzicht!$B$1:$D$35,MATCH(max_demand!Z$1,Overzicht!$B$1:$B$35,0),3),INDEX(Verdeelsleutels_percentage!$A:$AB,MATCH(max_demand!$C54,Verdeelsleutels_percentage!$C:$C,0),MATCH(INDEX(Overzicht!$B$1:$F$35,MATCH(max_demand!Z$1,Overzicht!$B:$B,0),5),Verdeelsleutels_percentage!$1:$1,0)))</f>
        <v>2.2820557192920325E-3</v>
      </c>
      <c r="AA54">
        <f>PRODUCT(INDEX(Overzicht!$B$1:$D$35,MATCH(max_demand!AA$1,Overzicht!$B$1:$B$35,0),3),INDEX(Verdeelsleutels_percentage!$A:$AB,MATCH(max_demand!$C54,Verdeelsleutels_percentage!$C:$C,0),MATCH(INDEX(Overzicht!$B$1:$F$35,MATCH(max_demand!AA$1,Overzicht!$B:$B,0),5),Verdeelsleutels_percentage!$1:$1,0)))</f>
        <v>2.3781422758938024E-3</v>
      </c>
      <c r="AB54">
        <f>PRODUCT(INDEX(Overzicht!$B$1:$D$35,MATCH(max_demand!AB$1,Overzicht!$B$1:$B$35,0),3),INDEX(Verdeelsleutels_percentage!$A:$AB,MATCH(max_demand!$C54,Verdeelsleutels_percentage!$C:$C,0),MATCH(INDEX(Overzicht!$B$1:$F$35,MATCH(max_demand!AB$1,Overzicht!$B:$B,0),5),Verdeelsleutels_percentage!$1:$1,0)))</f>
        <v>1.1673784298854436E-2</v>
      </c>
      <c r="AC54">
        <f>PRODUCT(INDEX(Overzicht!$B$1:$D$35,MATCH(max_demand!AC$1,Overzicht!$B$1:$B$35,0),3),INDEX(Verdeelsleutels_percentage!$A:$AB,MATCH(max_demand!$C54,Verdeelsleutels_percentage!$C:$C,0),MATCH(INDEX(Overzicht!$B$1:$F$35,MATCH(max_demand!AC$1,Overzicht!$B:$B,0),5),Verdeelsleutels_percentage!$1:$1,0)))</f>
        <v>1.8433295614832621E-2</v>
      </c>
      <c r="AD54">
        <f>PRODUCT(INDEX(Overzicht!$B$1:$D$35,MATCH(max_demand!AD$1,Overzicht!$B$1:$B$35,0),3),INDEX(Verdeelsleutels_percentage!$A:$AB,MATCH(max_demand!$C54,Verdeelsleutels_percentage!$C:$C,0),MATCH(INDEX(Overzicht!$B$1:$F$35,MATCH(max_demand!AD$1,Overzicht!$B:$B,0),5),Verdeelsleutels_percentage!$1:$1,0)))</f>
        <v>9.0986797117458316E-6</v>
      </c>
      <c r="AE54">
        <f>PRODUCT(INDEX(Overzicht!$B$1:$D$35,MATCH(max_demand!AE$1,Overzicht!$B$1:$B$35,0),3),INDEX(Verdeelsleutels_percentage!$A:$AB,MATCH(max_demand!$C54,Verdeelsleutels_percentage!$C:$C,0),MATCH(INDEX(Overzicht!$B$1:$F$35,MATCH(max_demand!AE$1,Overzicht!$B:$B,0),5),Verdeelsleutels_percentage!$1:$1,0)))</f>
        <v>1.9067796610169493E-2</v>
      </c>
      <c r="AF54">
        <f>PRODUCT(INDEX(Overzicht!$B$1:$D$35,MATCH(max_demand!AF$1,Overzicht!$B$1:$B$35,0),3),INDEX(Verdeelsleutels_percentage!$A:$AB,MATCH(max_demand!$C54,Verdeelsleutels_percentage!$C:$C,0),MATCH(INDEX(Overzicht!$B$1:$F$35,MATCH(max_demand!AF$1,Overzicht!$B:$B,0),5),Verdeelsleutels_percentage!$1:$1,0)))</f>
        <v>9.0081146814159178E-3</v>
      </c>
      <c r="AG54">
        <f>PRODUCT(INDEX(Overzicht!$B$1:$D$35,MATCH(max_demand!AG$1,Overzicht!$B$1:$B$35,0),3),INDEX(Verdeelsleutels_percentage!$A:$AB,MATCH(max_demand!$C54,Verdeelsleutels_percentage!$C:$C,0),MATCH(INDEX(Overzicht!$B$1:$F$35,MATCH(max_demand!AG$1,Overzicht!$B:$B,0),5),Verdeelsleutels_percentage!$1:$1,0)))</f>
        <v>1.9788495224816474E-2</v>
      </c>
      <c r="AH54">
        <f>PRODUCT(INDEX(Overzicht!$B$1:$D$35,MATCH(max_demand!AH$1,Overzicht!$B$1:$B$35,0),3),INDEX(Verdeelsleutels_percentage!$A:$AB,MATCH(max_demand!$C54,Verdeelsleutels_percentage!$C:$C,0),MATCH(INDEX(Overzicht!$B$1:$F$35,MATCH(max_demand!AH$1,Overzicht!$B:$B,0),5),Verdeelsleutels_percentage!$1:$1,0)))</f>
        <v>2.1018934256637142E-2</v>
      </c>
      <c r="AI54">
        <f>PRODUCT(INDEX(Overzicht!$B$1:$D$35,MATCH(max_demand!AI$1,Overzicht!$B$1:$B$35,0),3),INDEX(Verdeelsleutels_percentage!$A:$AB,MATCH(max_demand!$C54,Verdeelsleutels_percentage!$C:$C,0),MATCH(INDEX(Overzicht!$B$1:$F$35,MATCH(max_demand!AI$1,Overzicht!$B:$B,0),5),Verdeelsleutels_percentage!$1:$1,0)))</f>
        <v>7.2064917451327339E-3</v>
      </c>
      <c r="AJ54">
        <f>PRODUCT(INDEX(Overzicht!$B$1:$D$35,MATCH(max_demand!AJ$1,Overzicht!$B$1:$B$35,0),3),INDEX(Verdeelsleutels_percentage!$A:$AB,MATCH(max_demand!$C54,Verdeelsleutels_percentage!$C:$C,0),MATCH(INDEX(Overzicht!$B$1:$F$35,MATCH(max_demand!AJ$1,Overzicht!$B:$B,0),5),Verdeelsleutels_percentage!$1:$1,0)))</f>
        <v>0</v>
      </c>
      <c r="AK54">
        <f>PRODUCT(INDEX(Overzicht!$B$1:$D$35,MATCH(max_demand!AK$1,Overzicht!$B$1:$B$35,0),3),INDEX(Verdeelsleutels_percentage!$A:$AB,MATCH(max_demand!$C54,Verdeelsleutels_percentage!$C:$C,0),MATCH(INDEX(Overzicht!$B$1:$F$35,MATCH(max_demand!AK$1,Overzicht!$B:$B,0),5),Verdeelsleutels_percentage!$1:$1,0)))</f>
        <v>1.2005020436388664E-3</v>
      </c>
      <c r="AL54">
        <f>PRODUCT(INDEX(Overzicht!$B$1:$D$35,MATCH(max_demand!AL$1,Overzicht!$B$1:$B$35,0),3),INDEX(Verdeelsleutels_percentage!$A:$AB,MATCH(max_demand!$C54,Verdeelsleutels_percentage!$C:$C,0),MATCH(INDEX(Overzicht!$B$1:$F$35,MATCH(max_demand!AL$1,Overzicht!$B:$B,0),5),Verdeelsleutels_percentage!$1:$1,0)))</f>
        <v>3.2980825374694126E-3</v>
      </c>
      <c r="AM54">
        <f>PRODUCT(INDEX(Overzicht!$B$1:$D$35,MATCH(max_demand!AM$1,Overzicht!$B$1:$B$35,0),3),INDEX(Verdeelsleutels_percentage!$A:$AB,MATCH(max_demand!$C54,Verdeelsleutels_percentage!$C:$C,0),MATCH(INDEX(Overzicht!$B$1:$F$35,MATCH(max_demand!AM$1,Overzicht!$B:$B,0),5),Verdeelsleutels_percentage!$1:$1,0)))</f>
        <v>6.5961650749388253E-3</v>
      </c>
      <c r="AN54">
        <f>PRODUCT(INDEX(Overzicht!$B$1:$D$35,MATCH(max_demand!AN$1,Overzicht!$B$1:$B$35,0),3),INDEX(Verdeelsleutels_percentage!$A:$AB,MATCH(max_demand!$C54,Verdeelsleutels_percentage!$C:$C,0),MATCH(INDEX(Overzicht!$B$1:$F$35,MATCH(max_demand!AN$1,Overzicht!$B:$B,0),5),Verdeelsleutels_percentage!$1:$1,0)))</f>
        <v>3.2980825374694126E-3</v>
      </c>
      <c r="AO54">
        <f>PRODUCT(INDEX(Overzicht!$B$1:$D$35,MATCH(max_demand!AO$1,Overzicht!$B$1:$B$35,0),3),INDEX(Verdeelsleutels_percentage!$A:$AB,MATCH(max_demand!$C54,Verdeelsleutels_percentage!$C:$C,0),MATCH(INDEX(Overzicht!$B$1:$F$35,MATCH(max_demand!AO$1,Overzicht!$B:$B,0),5),Verdeelsleutels_percentage!$1:$1,0)))</f>
        <v>1.1543288881142944E-2</v>
      </c>
    </row>
    <row r="55" spans="2:41">
      <c r="B55" t="str">
        <f>INDEX('ETLocal datasets'!B:C,MATCH(C55,'ETLocal datasets'!C:C,0),1)</f>
        <v>GM0150</v>
      </c>
      <c r="C55" t="str">
        <f>'ETLocal datasets'!C38</f>
        <v>Deventer</v>
      </c>
      <c r="D55">
        <f t="shared" si="4"/>
        <v>0.39008031540187843</v>
      </c>
      <c r="E55">
        <f t="shared" si="5"/>
        <v>0.34777051871264475</v>
      </c>
      <c r="F55">
        <f t="shared" si="6"/>
        <v>6.0730158603410925E-2</v>
      </c>
      <c r="G55">
        <f t="shared" si="7"/>
        <v>0.1236677717146864</v>
      </c>
      <c r="H55">
        <f>PRODUCT(INDEX(Overzicht!$B$1:$D$35,MATCH(max_demand!H$1,Overzicht!$B$1:$B$35,0),3),INDEX(Verdeelsleutels_percentage!$A:$AB,MATCH(max_demand!$C55,Verdeelsleutels_percentage!$C:$C,0),MATCH(INDEX(Overzicht!$B$1:$F$35,MATCH(max_demand!H$1,Overzicht!$B:$B,0),5),Verdeelsleutels_percentage!$1:$1,0)))</f>
        <v>6.0730158603410925E-2</v>
      </c>
      <c r="I55">
        <f>PRODUCT(INDEX(Overzicht!$B$1:$D$35,MATCH(max_demand!I$1,Overzicht!$B$1:$B$35,0),3),INDEX(Verdeelsleutels_percentage!$A:$AB,MATCH(max_demand!$C55,Verdeelsleutels_percentage!$C:$C,0),MATCH(INDEX(Overzicht!$B$1:$F$35,MATCH(max_demand!I$1,Overzicht!$B:$B,0),5),Verdeelsleutels_percentage!$1:$1,0)))</f>
        <v>2.0583900423957021E-2</v>
      </c>
      <c r="J55">
        <f>PRODUCT(INDEX(Overzicht!$B$1:$D$35,MATCH(max_demand!J$1,Overzicht!$B$1:$B$35,0),3),INDEX(Verdeelsleutels_percentage!$A:$AB,MATCH(max_demand!$C55,Verdeelsleutels_percentage!$C:$C,0),MATCH(INDEX(Overzicht!$B$1:$F$35,MATCH(max_demand!J$1,Overzicht!$B:$B,0),5),Verdeelsleutels_percentage!$1:$1,0)))</f>
        <v>2.0359062693714902E-2</v>
      </c>
      <c r="K55">
        <f>PRODUCT(INDEX(Overzicht!$B$1:$D$35,MATCH(max_demand!K$1,Overzicht!$B$1:$B$35,0),3),INDEX(Verdeelsleutels_percentage!$A:$AB,MATCH(max_demand!$C55,Verdeelsleutels_percentage!$C:$C,0),MATCH(INDEX(Overzicht!$B$1:$F$35,MATCH(max_demand!K$1,Overzicht!$B:$B,0),5),Verdeelsleutels_percentage!$1:$1,0)))</f>
        <v>4.2846180420944386E-3</v>
      </c>
      <c r="L55">
        <f>PRODUCT(INDEX(Overzicht!$B$1:$D$35,MATCH(max_demand!L$1,Overzicht!$B$1:$B$35,0),3),INDEX(Verdeelsleutels_percentage!$A:$AB,MATCH(max_demand!$C55,Verdeelsleutels_percentage!$C:$C,0),MATCH(INDEX(Overzicht!$B$1:$F$35,MATCH(max_demand!L$1,Overzicht!$B:$B,0),5),Verdeelsleutels_percentage!$1:$1,0)))</f>
        <v>1.9637588409506381E-2</v>
      </c>
      <c r="M55">
        <f>PRODUCT(INDEX(Overzicht!$B$1:$D$35,MATCH(max_demand!M$1,Overzicht!$B$1:$B$35,0),3),INDEX(Verdeelsleutels_percentage!$A:$AB,MATCH(max_demand!$C55,Verdeelsleutels_percentage!$C:$C,0),MATCH(INDEX(Overzicht!$B$1:$F$35,MATCH(max_demand!M$1,Overzicht!$B:$B,0),5),Verdeelsleutels_percentage!$1:$1,0)))</f>
        <v>0.13782572996113263</v>
      </c>
      <c r="N55">
        <f>PRODUCT(INDEX(Overzicht!$B$1:$D$35,MATCH(max_demand!N$1,Overzicht!$B$1:$B$35,0),3),INDEX(Verdeelsleutels_percentage!$A:$AB,MATCH(max_demand!$C55,Verdeelsleutels_percentage!$C:$C,0),MATCH(INDEX(Overzicht!$B$1:$F$35,MATCH(max_demand!N$1,Overzicht!$B:$B,0),5),Verdeelsleutels_percentage!$1:$1,0)))</f>
        <v>5.9784256207610145E-2</v>
      </c>
      <c r="O55">
        <f>PRODUCT(INDEX(Overzicht!$B$1:$D$35,MATCH(max_demand!O$1,Overzicht!$B$1:$B$35,0),3),INDEX(Verdeelsleutels_percentage!$A:$AB,MATCH(max_demand!$C55,Verdeelsleutels_percentage!$C:$C,0),MATCH(INDEX(Overzicht!$B$1:$F$35,MATCH(max_demand!O$1,Overzicht!$B:$B,0),5),Verdeelsleutels_percentage!$1:$1,0)))</f>
        <v>3.4691149182062828E-3</v>
      </c>
      <c r="P55">
        <f>PRODUCT(INDEX(Overzicht!$B$1:$D$35,MATCH(max_demand!P$1,Overzicht!$B$1:$B$35,0),3),INDEX(Verdeelsleutels_percentage!$A:$AB,MATCH(max_demand!$C55,Verdeelsleutels_percentage!$C:$C,0),MATCH(INDEX(Overzicht!$B$1:$F$35,MATCH(max_demand!P$1,Overzicht!$B:$B,0),5),Verdeelsleutels_percentage!$1:$1,0)))</f>
        <v>1.4028753327533724E-3</v>
      </c>
      <c r="Q55">
        <f>PRODUCT(INDEX(Overzicht!$B$1:$D$35,MATCH(max_demand!Q$1,Overzicht!$B$1:$B$35,0),3),INDEX(Verdeelsleutels_percentage!$A:$AB,MATCH(max_demand!$C55,Verdeelsleutels_percentage!$C:$C,0),MATCH(INDEX(Overzicht!$B$1:$F$35,MATCH(max_demand!Q$1,Overzicht!$B:$B,0),5),Verdeelsleutels_percentage!$1:$1,0)))</f>
        <v>5.0319274271397624E-2</v>
      </c>
      <c r="R55">
        <f>PRODUCT(INDEX(Overzicht!$B$1:$D$35,MATCH(max_demand!R$1,Overzicht!$B$1:$B$35,0),3),INDEX(Verdeelsleutels_percentage!$A:$AB,MATCH(max_demand!$C55,Verdeelsleutels_percentage!$C:$C,0),MATCH(INDEX(Overzicht!$B$1:$F$35,MATCH(max_demand!R$1,Overzicht!$B:$B,0),5),Verdeelsleutels_percentage!$1:$1,0)))</f>
        <v>1.0410884332013303E-2</v>
      </c>
      <c r="S55">
        <f>PRODUCT(INDEX(Overzicht!$B$1:$D$35,MATCH(max_demand!S$1,Overzicht!$B$1:$B$35,0),3),INDEX(Verdeelsleutels_percentage!$A:$AB,MATCH(max_demand!$C55,Verdeelsleutels_percentage!$C:$C,0),MATCH(INDEX(Overzicht!$B$1:$F$35,MATCH(max_demand!S$1,Overzicht!$B:$B,0),5),Verdeelsleutels_percentage!$1:$1,0)))</f>
        <v>2.1321491111963242E-2</v>
      </c>
      <c r="T55">
        <f>PRODUCT(INDEX(Overzicht!$B$1:$D$35,MATCH(max_demand!T$1,Overzicht!$B$1:$B$35,0),3),INDEX(Verdeelsleutels_percentage!$A:$AB,MATCH(max_demand!$C55,Verdeelsleutels_percentage!$C:$C,0),MATCH(INDEX(Overzicht!$B$1:$F$35,MATCH(max_demand!T$1,Overzicht!$B:$B,0),5),Verdeelsleutels_percentage!$1:$1,0)))</f>
        <v>3.07699470257282E-2</v>
      </c>
      <c r="U55">
        <f>PRODUCT(INDEX(Overzicht!$B$1:$D$35,MATCH(max_demand!U$1,Overzicht!$B$1:$B$35,0),3),INDEX(Verdeelsleutels_percentage!$A:$AB,MATCH(max_demand!$C55,Verdeelsleutels_percentage!$C:$C,0),MATCH(INDEX(Overzicht!$B$1:$F$35,MATCH(max_demand!U$1,Overzicht!$B:$B,0),5),Verdeelsleutels_percentage!$1:$1,0)))</f>
        <v>0.11428837466699047</v>
      </c>
      <c r="V55">
        <f>PRODUCT(INDEX(Overzicht!$B$1:$D$35,MATCH(max_demand!V$1,Overzicht!$B$1:$B$35,0),3),INDEX(Verdeelsleutels_percentage!$A:$AB,MATCH(max_demand!$C55,Verdeelsleutels_percentage!$C:$C,0),MATCH(INDEX(Overzicht!$B$1:$F$35,MATCH(max_demand!V$1,Overzicht!$B:$B,0),5),Verdeelsleutels_percentage!$1:$1,0)))</f>
        <v>1.330279664646144E-2</v>
      </c>
      <c r="W55">
        <f>PRODUCT(INDEX(Overzicht!$B$1:$D$35,MATCH(max_demand!W$1,Overzicht!$B$1:$B$35,0),3),INDEX(Verdeelsleutels_percentage!$A:$AB,MATCH(max_demand!$C55,Verdeelsleutels_percentage!$C:$C,0),MATCH(INDEX(Overzicht!$B$1:$F$35,MATCH(max_demand!W$1,Overzicht!$B:$B,0),5),Verdeelsleutels_percentage!$1:$1,0)))</f>
        <v>6.9405895546755345E-2</v>
      </c>
      <c r="X55">
        <f>PRODUCT(INDEX(Overzicht!$B$1:$D$35,MATCH(max_demand!X$1,Overzicht!$B$1:$B$35,0),3),INDEX(Verdeelsleutels_percentage!$A:$AB,MATCH(max_demand!$C55,Verdeelsleutels_percentage!$C:$C,0),MATCH(INDEX(Overzicht!$B$1:$F$35,MATCH(max_demand!X$1,Overzicht!$B:$B,0),5),Verdeelsleutels_percentage!$1:$1,0)))</f>
        <v>1.4402672370850059E-2</v>
      </c>
      <c r="Y55">
        <f>PRODUCT(INDEX(Overzicht!$B$1:$D$35,MATCH(max_demand!Y$1,Overzicht!$B$1:$B$35,0),3),INDEX(Verdeelsleutels_percentage!$A:$AB,MATCH(max_demand!$C55,Verdeelsleutels_percentage!$C:$C,0),MATCH(INDEX(Overzicht!$B$1:$F$35,MATCH(max_demand!Y$1,Overzicht!$B:$B,0),5),Verdeelsleutels_percentage!$1:$1,0)))</f>
        <v>3.2398224401996672E-6</v>
      </c>
      <c r="Z55">
        <f>PRODUCT(INDEX(Overzicht!$B$1:$D$35,MATCH(max_demand!Z$1,Overzicht!$B$1:$B$35,0),3),INDEX(Verdeelsleutels_percentage!$A:$AB,MATCH(max_demand!$C55,Verdeelsleutels_percentage!$C:$C,0),MATCH(INDEX(Overzicht!$B$1:$F$35,MATCH(max_demand!Z$1,Overzicht!$B:$B,0),5),Verdeelsleutels_percentage!$1:$1,0)))</f>
        <v>1.4399210845331856E-3</v>
      </c>
      <c r="AA55">
        <f>PRODUCT(INDEX(Overzicht!$B$1:$D$35,MATCH(max_demand!AA$1,Overzicht!$B$1:$B$35,0),3),INDEX(Verdeelsleutels_percentage!$A:$AB,MATCH(max_demand!$C55,Verdeelsleutels_percentage!$C:$C,0),MATCH(INDEX(Overzicht!$B$1:$F$35,MATCH(max_demand!AA$1,Overzicht!$B:$B,0),5),Verdeelsleutels_percentage!$1:$1,0)))</f>
        <v>1.5005493407240565E-3</v>
      </c>
      <c r="AB55">
        <f>PRODUCT(INDEX(Overzicht!$B$1:$D$35,MATCH(max_demand!AB$1,Overzicht!$B$1:$B$35,0),3),INDEX(Verdeelsleutels_percentage!$A:$AB,MATCH(max_demand!$C55,Verdeelsleutels_percentage!$C:$C,0),MATCH(INDEX(Overzicht!$B$1:$F$35,MATCH(max_demand!AB$1,Overzicht!$B:$B,0),5),Verdeelsleutels_percentage!$1:$1,0)))</f>
        <v>2.6594625285078825E-2</v>
      </c>
      <c r="AC55">
        <f>PRODUCT(INDEX(Overzicht!$B$1:$D$35,MATCH(max_demand!AC$1,Overzicht!$B$1:$B$35,0),3),INDEX(Verdeelsleutels_percentage!$A:$AB,MATCH(max_demand!$C55,Verdeelsleutels_percentage!$C:$C,0),MATCH(INDEX(Overzicht!$B$1:$F$35,MATCH(max_demand!AC$1,Overzicht!$B:$B,0),5),Verdeelsleutels_percentage!$1:$1,0)))</f>
        <v>2.469552945755359E-2</v>
      </c>
      <c r="AD55">
        <f>PRODUCT(INDEX(Overzicht!$B$1:$D$35,MATCH(max_demand!AD$1,Overzicht!$B$1:$B$35,0),3),INDEX(Verdeelsleutels_percentage!$A:$AB,MATCH(max_demand!$C55,Verdeelsleutels_percentage!$C:$C,0),MATCH(INDEX(Overzicht!$B$1:$F$35,MATCH(max_demand!AD$1,Overzicht!$B:$B,0),5),Verdeelsleutels_percentage!$1:$1,0)))</f>
        <v>2.7050128872757878E-6</v>
      </c>
      <c r="AE55">
        <f>PRODUCT(INDEX(Overzicht!$B$1:$D$35,MATCH(max_demand!AE$1,Overzicht!$B$1:$B$35,0),3),INDEX(Verdeelsleutels_percentage!$A:$AB,MATCH(max_demand!$C55,Verdeelsleutels_percentage!$C:$C,0),MATCH(INDEX(Overzicht!$B$1:$F$35,MATCH(max_demand!AE$1,Overzicht!$B:$B,0),5),Verdeelsleutels_percentage!$1:$1,0)))</f>
        <v>3.1846215280858993E-2</v>
      </c>
      <c r="AF55">
        <f>PRODUCT(INDEX(Overzicht!$B$1:$D$35,MATCH(max_demand!AF$1,Overzicht!$B$1:$B$35,0),3),INDEX(Verdeelsleutels_percentage!$A:$AB,MATCH(max_demand!$C55,Verdeelsleutels_percentage!$C:$C,0),MATCH(INDEX(Overzicht!$B$1:$F$35,MATCH(max_demand!AF$1,Overzicht!$B:$B,0),5),Verdeelsleutels_percentage!$1:$1,0)))</f>
        <v>5.6838990178941532E-3</v>
      </c>
      <c r="AG55">
        <f>PRODUCT(INDEX(Overzicht!$B$1:$D$35,MATCH(max_demand!AG$1,Overzicht!$B$1:$B$35,0),3),INDEX(Verdeelsleutels_percentage!$A:$AB,MATCH(max_demand!$C55,Verdeelsleutels_percentage!$C:$C,0),MATCH(INDEX(Overzicht!$B$1:$F$35,MATCH(max_demand!AG$1,Overzicht!$B:$B,0),5),Verdeelsleutels_percentage!$1:$1,0)))</f>
        <v>6.9405895546755345E-2</v>
      </c>
      <c r="AH55">
        <f>PRODUCT(INDEX(Overzicht!$B$1:$D$35,MATCH(max_demand!AH$1,Overzicht!$B$1:$B$35,0),3),INDEX(Verdeelsleutels_percentage!$A:$AB,MATCH(max_demand!$C55,Verdeelsleutels_percentage!$C:$C,0),MATCH(INDEX(Overzicht!$B$1:$F$35,MATCH(max_demand!AH$1,Overzicht!$B:$B,0),5),Verdeelsleutels_percentage!$1:$1,0)))</f>
        <v>1.3262431041753025E-2</v>
      </c>
      <c r="AI55">
        <f>PRODUCT(INDEX(Overzicht!$B$1:$D$35,MATCH(max_demand!AI$1,Overzicht!$B$1:$B$35,0),3),INDEX(Verdeelsleutels_percentage!$A:$AB,MATCH(max_demand!$C55,Verdeelsleutels_percentage!$C:$C,0),MATCH(INDEX(Overzicht!$B$1:$F$35,MATCH(max_demand!AI$1,Overzicht!$B:$B,0),5),Verdeelsleutels_percentage!$1:$1,0)))</f>
        <v>4.5471192143153229E-3</v>
      </c>
      <c r="AJ55">
        <f>PRODUCT(INDEX(Overzicht!$B$1:$D$35,MATCH(max_demand!AJ$1,Overzicht!$B$1:$B$35,0),3),INDEX(Verdeelsleutels_percentage!$A:$AB,MATCH(max_demand!$C55,Verdeelsleutels_percentage!$C:$C,0),MATCH(INDEX(Overzicht!$B$1:$F$35,MATCH(max_demand!AJ$1,Overzicht!$B:$B,0),5),Verdeelsleutels_percentage!$1:$1,0)))</f>
        <v>0</v>
      </c>
      <c r="AK55">
        <f>PRODUCT(INDEX(Overzicht!$B$1:$D$35,MATCH(max_demand!AK$1,Overzicht!$B$1:$B$35,0),3),INDEX(Verdeelsleutels_percentage!$A:$AB,MATCH(max_demand!$C55,Verdeelsleutels_percentage!$C:$C,0),MATCH(INDEX(Overzicht!$B$1:$F$35,MATCH(max_demand!AK$1,Overzicht!$B:$B,0),5),Verdeelsleutels_percentage!$1:$1,0)))</f>
        <v>4.2106243298364911E-3</v>
      </c>
      <c r="AL55">
        <f>PRODUCT(INDEX(Overzicht!$B$1:$D$35,MATCH(max_demand!AL$1,Overzicht!$B$1:$B$35,0),3),INDEX(Verdeelsleutels_percentage!$A:$AB,MATCH(max_demand!$C55,Verdeelsleutels_percentage!$C:$C,0),MATCH(INDEX(Overzicht!$B$1:$F$35,MATCH(max_demand!AL$1,Overzicht!$B:$B,0),5),Verdeelsleutels_percentage!$1:$1,0)))</f>
        <v>1.1567649257792557E-2</v>
      </c>
      <c r="AM55">
        <f>PRODUCT(INDEX(Overzicht!$B$1:$D$35,MATCH(max_demand!AM$1,Overzicht!$B$1:$B$35,0),3),INDEX(Verdeelsleutels_percentage!$A:$AB,MATCH(max_demand!$C55,Verdeelsleutels_percentage!$C:$C,0),MATCH(INDEX(Overzicht!$B$1:$F$35,MATCH(max_demand!AM$1,Overzicht!$B:$B,0),5),Verdeelsleutels_percentage!$1:$1,0)))</f>
        <v>2.3135298515585115E-2</v>
      </c>
      <c r="AN55">
        <f>PRODUCT(INDEX(Overzicht!$B$1:$D$35,MATCH(max_demand!AN$1,Overzicht!$B$1:$B$35,0),3),INDEX(Verdeelsleutels_percentage!$A:$AB,MATCH(max_demand!$C55,Verdeelsleutels_percentage!$C:$C,0),MATCH(INDEX(Overzicht!$B$1:$F$35,MATCH(max_demand!AN$1,Overzicht!$B:$B,0),5),Verdeelsleutels_percentage!$1:$1,0)))</f>
        <v>1.1567649257792557E-2</v>
      </c>
      <c r="AO55">
        <f>PRODUCT(INDEX(Overzicht!$B$1:$D$35,MATCH(max_demand!AO$1,Overzicht!$B$1:$B$35,0),3),INDEX(Verdeelsleutels_percentage!$A:$AB,MATCH(max_demand!$C55,Verdeelsleutels_percentage!$C:$C,0),MATCH(INDEX(Overzicht!$B$1:$F$35,MATCH(max_demand!AO$1,Overzicht!$B:$B,0),5),Verdeelsleutels_percentage!$1:$1,0)))</f>
        <v>4.0486772402273954E-2</v>
      </c>
    </row>
    <row r="56" spans="2:41">
      <c r="B56" t="str">
        <f>INDEX('ETLocal datasets'!B:C,MATCH(C56,'ETLocal datasets'!C:C,0),1)</f>
        <v>GM0153</v>
      </c>
      <c r="C56" t="str">
        <f>'ETLocal datasets'!C39</f>
        <v>Enschede</v>
      </c>
      <c r="D56">
        <f t="shared" si="4"/>
        <v>0.37464382532054735</v>
      </c>
      <c r="E56">
        <f t="shared" si="5"/>
        <v>0.46145506070278614</v>
      </c>
      <c r="F56">
        <f t="shared" si="6"/>
        <v>9.6593985370928392E-2</v>
      </c>
      <c r="G56">
        <f t="shared" si="7"/>
        <v>0.19669902411868234</v>
      </c>
      <c r="H56">
        <f>PRODUCT(INDEX(Overzicht!$B$1:$D$35,MATCH(max_demand!H$1,Overzicht!$B$1:$B$35,0),3),INDEX(Verdeelsleutels_percentage!$A:$AB,MATCH(max_demand!$C56,Verdeelsleutels_percentage!$C:$C,0),MATCH(INDEX(Overzicht!$B$1:$F$35,MATCH(max_demand!H$1,Overzicht!$B:$B,0),5),Verdeelsleutels_percentage!$1:$1,0)))</f>
        <v>9.6593985370928392E-2</v>
      </c>
      <c r="I56">
        <f>PRODUCT(INDEX(Overzicht!$B$1:$D$35,MATCH(max_demand!I$1,Overzicht!$B$1:$B$35,0),3),INDEX(Verdeelsleutels_percentage!$A:$AB,MATCH(max_demand!$C56,Verdeelsleutels_percentage!$C:$C,0),MATCH(INDEX(Overzicht!$B$1:$F$35,MATCH(max_demand!I$1,Overzicht!$B:$B,0),5),Verdeelsleutels_percentage!$1:$1,0)))</f>
        <v>8.401574887433854E-3</v>
      </c>
      <c r="J56">
        <f>PRODUCT(INDEX(Overzicht!$B$1:$D$35,MATCH(max_demand!J$1,Overzicht!$B$1:$B$35,0),3),INDEX(Verdeelsleutels_percentage!$A:$AB,MATCH(max_demand!$C56,Verdeelsleutels_percentage!$C:$C,0),MATCH(INDEX(Overzicht!$B$1:$F$35,MATCH(max_demand!J$1,Overzicht!$B:$B,0),5),Verdeelsleutels_percentage!$1:$1,0)))</f>
        <v>3.2381983667206474E-2</v>
      </c>
      <c r="K56">
        <f>PRODUCT(INDEX(Overzicht!$B$1:$D$35,MATCH(max_demand!K$1,Overzicht!$B$1:$B$35,0),3),INDEX(Verdeelsleutels_percentage!$A:$AB,MATCH(max_demand!$C56,Verdeelsleutels_percentage!$C:$C,0),MATCH(INDEX(Overzicht!$B$1:$F$35,MATCH(max_demand!K$1,Overzicht!$B:$B,0),5),Verdeelsleutels_percentage!$1:$1,0)))</f>
        <v>1.7488201265689238E-3</v>
      </c>
      <c r="L56">
        <f>PRODUCT(INDEX(Overzicht!$B$1:$D$35,MATCH(max_demand!L$1,Overzicht!$B$1:$B$35,0),3),INDEX(Verdeelsleutels_percentage!$A:$AB,MATCH(max_demand!$C56,Verdeelsleutels_percentage!$C:$C,0),MATCH(INDEX(Overzicht!$B$1:$F$35,MATCH(max_demand!L$1,Overzicht!$B:$B,0),5),Verdeelsleutels_percentage!$1:$1,0)))</f>
        <v>3.1234447120999844E-2</v>
      </c>
      <c r="M56">
        <f>PRODUCT(INDEX(Overzicht!$B$1:$D$35,MATCH(max_demand!M$1,Overzicht!$B$1:$B$35,0),3),INDEX(Verdeelsleutels_percentage!$A:$AB,MATCH(max_demand!$C56,Verdeelsleutels_percentage!$C:$C,0),MATCH(INDEX(Overzicht!$B$1:$F$35,MATCH(max_demand!M$1,Overzicht!$B:$B,0),5),Verdeelsleutels_percentage!$1:$1,0)))</f>
        <v>5.2300910855430059E-2</v>
      </c>
      <c r="N56">
        <f>PRODUCT(INDEX(Overzicht!$B$1:$D$35,MATCH(max_demand!N$1,Overzicht!$B$1:$B$35,0),3),INDEX(Verdeelsleutels_percentage!$A:$AB,MATCH(max_demand!$C56,Verdeelsleutels_percentage!$C:$C,0),MATCH(INDEX(Overzicht!$B$1:$F$35,MATCH(max_demand!N$1,Overzicht!$B:$B,0),5),Verdeelsleutels_percentage!$1:$1,0)))</f>
        <v>1.0124246040382352E-2</v>
      </c>
      <c r="O56">
        <f>PRODUCT(INDEX(Overzicht!$B$1:$D$35,MATCH(max_demand!O$1,Overzicht!$B$1:$B$35,0),3),INDEX(Verdeelsleutels_percentage!$A:$AB,MATCH(max_demand!$C56,Verdeelsleutels_percentage!$C:$C,0),MATCH(INDEX(Overzicht!$B$1:$F$35,MATCH(max_demand!O$1,Overzicht!$B:$B,0),5),Verdeelsleutels_percentage!$1:$1,0)))</f>
        <v>1.3339288376339304E-3</v>
      </c>
      <c r="P56">
        <f>PRODUCT(INDEX(Overzicht!$B$1:$D$35,MATCH(max_demand!P$1,Overzicht!$B$1:$B$35,0),3),INDEX(Verdeelsleutels_percentage!$A:$AB,MATCH(max_demand!$C56,Verdeelsleutels_percentage!$C:$C,0),MATCH(INDEX(Overzicht!$B$1:$F$35,MATCH(max_demand!P$1,Overzicht!$B:$B,0),5),Verdeelsleutels_percentage!$1:$1,0)))</f>
        <v>3.6343920537652135E-6</v>
      </c>
      <c r="Q56">
        <f>PRODUCT(INDEX(Overzicht!$B$1:$D$35,MATCH(max_demand!Q$1,Overzicht!$B$1:$B$35,0),3),INDEX(Verdeelsleutels_percentage!$A:$AB,MATCH(max_demand!$C56,Verdeelsleutels_percentage!$C:$C,0),MATCH(INDEX(Overzicht!$B$1:$F$35,MATCH(max_demand!Q$1,Overzicht!$B:$B,0),5),Verdeelsleutels_percentage!$1:$1,0)))</f>
        <v>8.003501645019781E-2</v>
      </c>
      <c r="R56">
        <f>PRODUCT(INDEX(Overzicht!$B$1:$D$35,MATCH(max_demand!R$1,Overzicht!$B$1:$B$35,0),3),INDEX(Verdeelsleutels_percentage!$A:$AB,MATCH(max_demand!$C56,Verdeelsleutels_percentage!$C:$C,0),MATCH(INDEX(Overzicht!$B$1:$F$35,MATCH(max_demand!R$1,Overzicht!$B:$B,0),5),Verdeelsleutels_percentage!$1:$1,0)))</f>
        <v>1.6558968920730582E-2</v>
      </c>
      <c r="S56">
        <f>PRODUCT(INDEX(Overzicht!$B$1:$D$35,MATCH(max_demand!S$1,Overzicht!$B$1:$B$35,0),3),INDEX(Verdeelsleutels_percentage!$A:$AB,MATCH(max_demand!$C56,Verdeelsleutels_percentage!$C:$C,0),MATCH(INDEX(Overzicht!$B$1:$F$35,MATCH(max_demand!S$1,Overzicht!$B:$B,0),5),Verdeelsleutels_percentage!$1:$1,0)))</f>
        <v>3.391276834965623E-2</v>
      </c>
      <c r="T56">
        <f>PRODUCT(INDEX(Overzicht!$B$1:$D$35,MATCH(max_demand!T$1,Overzicht!$B$1:$B$35,0),3),INDEX(Verdeelsleutels_percentage!$A:$AB,MATCH(max_demand!$C56,Verdeelsleutels_percentage!$C:$C,0),MATCH(INDEX(Overzicht!$B$1:$F$35,MATCH(max_demand!T$1,Overzicht!$B:$B,0),5),Verdeelsleutels_percentage!$1:$1,0)))</f>
        <v>4.8940952587937049E-2</v>
      </c>
      <c r="U56">
        <f>PRODUCT(INDEX(Overzicht!$B$1:$D$35,MATCH(max_demand!U$1,Overzicht!$B$1:$B$35,0),3),INDEX(Verdeelsleutels_percentage!$A:$AB,MATCH(max_demand!$C56,Verdeelsleutels_percentage!$C:$C,0),MATCH(INDEX(Overzicht!$B$1:$F$35,MATCH(max_demand!U$1,Overzicht!$B:$B,0),5),Verdeelsleutels_percentage!$1:$1,0)))</f>
        <v>0.18178068104090908</v>
      </c>
      <c r="V56">
        <f>PRODUCT(INDEX(Overzicht!$B$1:$D$35,MATCH(max_demand!V$1,Overzicht!$B$1:$B$35,0),3),INDEX(Verdeelsleutels_percentage!$A:$AB,MATCH(max_demand!$C56,Verdeelsleutels_percentage!$C:$C,0),MATCH(INDEX(Overzicht!$B$1:$F$35,MATCH(max_demand!V$1,Overzicht!$B:$B,0),5),Verdeelsleutels_percentage!$1:$1,0)))</f>
        <v>2.1158682509822408E-2</v>
      </c>
      <c r="W56">
        <f>PRODUCT(INDEX(Overzicht!$B$1:$D$35,MATCH(max_demand!W$1,Overzicht!$B$1:$B$35,0),3),INDEX(Verdeelsleutels_percentage!$A:$AB,MATCH(max_demand!$C56,Verdeelsleutels_percentage!$C:$C,0),MATCH(INDEX(Overzicht!$B$1:$F$35,MATCH(max_demand!W$1,Overzicht!$B:$B,0),5),Verdeelsleutels_percentage!$1:$1,0)))</f>
        <v>0.11039312613820387</v>
      </c>
      <c r="X56">
        <f>PRODUCT(INDEX(Overzicht!$B$1:$D$35,MATCH(max_demand!X$1,Overzicht!$B$1:$B$35,0),3),INDEX(Verdeelsleutels_percentage!$A:$AB,MATCH(max_demand!$C56,Verdeelsleutels_percentage!$C:$C,0),MATCH(INDEX(Overzicht!$B$1:$F$35,MATCH(max_demand!X$1,Overzicht!$B:$B,0),5),Verdeelsleutels_percentage!$1:$1,0)))</f>
        <v>2.0685088053447417E-2</v>
      </c>
      <c r="Y56">
        <f>PRODUCT(INDEX(Overzicht!$B$1:$D$35,MATCH(max_demand!Y$1,Overzicht!$B$1:$B$35,0),3),INDEX(Verdeelsleutels_percentage!$A:$AB,MATCH(max_demand!$C56,Verdeelsleutels_percentage!$C:$C,0),MATCH(INDEX(Overzicht!$B$1:$F$35,MATCH(max_demand!Y$1,Overzicht!$B:$B,0),5),Verdeelsleutels_percentage!$1:$1,0)))</f>
        <v>2.6430130433207815E-6</v>
      </c>
      <c r="Z56">
        <f>PRODUCT(INDEX(Overzicht!$B$1:$D$35,MATCH(max_demand!Z$1,Overzicht!$B$1:$B$35,0),3),INDEX(Verdeelsleutels_percentage!$A:$AB,MATCH(max_demand!$C56,Verdeelsleutels_percentage!$C:$C,0),MATCH(INDEX(Overzicht!$B$1:$F$35,MATCH(max_demand!Z$1,Overzicht!$B:$B,0),5),Verdeelsleutels_percentage!$1:$1,0)))</f>
        <v>1.1746724636981251E-3</v>
      </c>
      <c r="AA56">
        <f>PRODUCT(INDEX(Overzicht!$B$1:$D$35,MATCH(max_demand!AA$1,Overzicht!$B$1:$B$35,0),3),INDEX(Verdeelsleutels_percentage!$A:$AB,MATCH(max_demand!$C56,Verdeelsleutels_percentage!$C:$C,0),MATCH(INDEX(Overzicht!$B$1:$F$35,MATCH(max_demand!AA$1,Overzicht!$B:$B,0),5),Verdeelsleutels_percentage!$1:$1,0)))</f>
        <v>1.2241323569064674E-3</v>
      </c>
      <c r="AB56">
        <f>PRODUCT(INDEX(Overzicht!$B$1:$D$35,MATCH(max_demand!AB$1,Overzicht!$B$1:$B$35,0),3),INDEX(Verdeelsleutels_percentage!$A:$AB,MATCH(max_demand!$C56,Verdeelsleutels_percentage!$C:$C,0),MATCH(INDEX(Overzicht!$B$1:$F$35,MATCH(max_demand!AB$1,Overzicht!$B:$B,0),5),Verdeelsleutels_percentage!$1:$1,0)))</f>
        <v>4.7761124428232736E-2</v>
      </c>
      <c r="AC56">
        <f>PRODUCT(INDEX(Overzicht!$B$1:$D$35,MATCH(max_demand!AC$1,Overzicht!$B$1:$B$35,0),3),INDEX(Verdeelsleutels_percentage!$A:$AB,MATCH(max_demand!$C56,Verdeelsleutels_percentage!$C:$C,0),MATCH(INDEX(Overzicht!$B$1:$F$35,MATCH(max_demand!AC$1,Overzicht!$B:$B,0),5),Verdeelsleutels_percentage!$1:$1,0)))</f>
        <v>3.9493753395322753E-2</v>
      </c>
      <c r="AD56">
        <f>PRODUCT(INDEX(Overzicht!$B$1:$D$35,MATCH(max_demand!AD$1,Overzicht!$B$1:$B$35,0),3),INDEX(Verdeelsleutels_percentage!$A:$AB,MATCH(max_demand!$C56,Verdeelsleutels_percentage!$C:$C,0),MATCH(INDEX(Overzicht!$B$1:$F$35,MATCH(max_demand!AD$1,Overzicht!$B:$B,0),5),Verdeelsleutels_percentage!$1:$1,0)))</f>
        <v>2.9509231497554045E-5</v>
      </c>
      <c r="AE56">
        <f>PRODUCT(INDEX(Overzicht!$B$1:$D$35,MATCH(max_demand!AE$1,Overzicht!$B$1:$B$35,0),3),INDEX(Verdeelsleutels_percentage!$A:$AB,MATCH(max_demand!$C56,Verdeelsleutels_percentage!$C:$C,0),MATCH(INDEX(Overzicht!$B$1:$F$35,MATCH(max_demand!AE$1,Overzicht!$B:$B,0),5),Verdeelsleutels_percentage!$1:$1,0)))</f>
        <v>1.786981985979235E-2</v>
      </c>
      <c r="AF56">
        <f>PRODUCT(INDEX(Overzicht!$B$1:$D$35,MATCH(max_demand!AF$1,Overzicht!$B$1:$B$35,0),3),INDEX(Verdeelsleutels_percentage!$A:$AB,MATCH(max_demand!$C56,Verdeelsleutels_percentage!$C:$C,0),MATCH(INDEX(Overzicht!$B$1:$F$35,MATCH(max_demand!AF$1,Overzicht!$B:$B,0),5),Verdeelsleutels_percentage!$1:$1,0)))</f>
        <v>4.6368649882820735E-3</v>
      </c>
      <c r="AG56">
        <f>PRODUCT(INDEX(Overzicht!$B$1:$D$35,MATCH(max_demand!AG$1,Overzicht!$B$1:$B$35,0),3),INDEX(Verdeelsleutels_percentage!$A:$AB,MATCH(max_demand!$C56,Verdeelsleutels_percentage!$C:$C,0),MATCH(INDEX(Overzicht!$B$1:$F$35,MATCH(max_demand!AG$1,Overzicht!$B:$B,0),5),Verdeelsleutels_percentage!$1:$1,0)))</f>
        <v>0.11039312613820387</v>
      </c>
      <c r="AH56">
        <f>PRODUCT(INDEX(Overzicht!$B$1:$D$35,MATCH(max_demand!AH$1,Overzicht!$B$1:$B$35,0),3),INDEX(Verdeelsleutels_percentage!$A:$AB,MATCH(max_demand!$C56,Verdeelsleutels_percentage!$C:$C,0),MATCH(INDEX(Overzicht!$B$1:$F$35,MATCH(max_demand!AH$1,Overzicht!$B:$B,0),5),Verdeelsleutels_percentage!$1:$1,0)))</f>
        <v>1.0819351639324837E-2</v>
      </c>
      <c r="AI56">
        <f>PRODUCT(INDEX(Overzicht!$B$1:$D$35,MATCH(max_demand!AI$1,Overzicht!$B$1:$B$35,0),3),INDEX(Verdeelsleutels_percentage!$A:$AB,MATCH(max_demand!$C56,Verdeelsleutels_percentage!$C:$C,0),MATCH(INDEX(Overzicht!$B$1:$F$35,MATCH(max_demand!AI$1,Overzicht!$B:$B,0),5),Verdeelsleutels_percentage!$1:$1,0)))</f>
        <v>3.7094919906256584E-3</v>
      </c>
      <c r="AJ56">
        <f>PRODUCT(INDEX(Overzicht!$B$1:$D$35,MATCH(max_demand!AJ$1,Overzicht!$B$1:$B$35,0),3),INDEX(Verdeelsleutels_percentage!$A:$AB,MATCH(max_demand!$C56,Verdeelsleutels_percentage!$C:$C,0),MATCH(INDEX(Overzicht!$B$1:$F$35,MATCH(max_demand!AJ$1,Overzicht!$B:$B,0),5),Verdeelsleutels_percentage!$1:$1,0)))</f>
        <v>0</v>
      </c>
      <c r="AK56">
        <f>PRODUCT(INDEX(Overzicht!$B$1:$D$35,MATCH(max_demand!AK$1,Overzicht!$B$1:$B$35,0),3),INDEX(Verdeelsleutels_percentage!$A:$AB,MATCH(max_demand!$C56,Verdeelsleutels_percentage!$C:$C,0),MATCH(INDEX(Overzicht!$B$1:$F$35,MATCH(max_demand!AK$1,Overzicht!$B:$B,0),5),Verdeelsleutels_percentage!$1:$1,0)))</f>
        <v>6.6971829857177031E-3</v>
      </c>
      <c r="AL56">
        <f>PRODUCT(INDEX(Overzicht!$B$1:$D$35,MATCH(max_demand!AL$1,Overzicht!$B$1:$B$35,0),3),INDEX(Verdeelsleutels_percentage!$A:$AB,MATCH(max_demand!$C56,Verdeelsleutels_percentage!$C:$C,0),MATCH(INDEX(Overzicht!$B$1:$F$35,MATCH(max_demand!AL$1,Overzicht!$B:$B,0),5),Verdeelsleutels_percentage!$1:$1,0)))</f>
        <v>1.8398854356367313E-2</v>
      </c>
      <c r="AM56">
        <f>PRODUCT(INDEX(Overzicht!$B$1:$D$35,MATCH(max_demand!AM$1,Overzicht!$B$1:$B$35,0),3),INDEX(Verdeelsleutels_percentage!$A:$AB,MATCH(max_demand!$C56,Verdeelsleutels_percentage!$C:$C,0),MATCH(INDEX(Overzicht!$B$1:$F$35,MATCH(max_demand!AM$1,Overzicht!$B:$B,0),5),Verdeelsleutels_percentage!$1:$1,0)))</f>
        <v>3.6797708712734627E-2</v>
      </c>
      <c r="AN56">
        <f>PRODUCT(INDEX(Overzicht!$B$1:$D$35,MATCH(max_demand!AN$1,Overzicht!$B$1:$B$35,0),3),INDEX(Verdeelsleutels_percentage!$A:$AB,MATCH(max_demand!$C56,Verdeelsleutels_percentage!$C:$C,0),MATCH(INDEX(Overzicht!$B$1:$F$35,MATCH(max_demand!AN$1,Overzicht!$B:$B,0),5),Verdeelsleutels_percentage!$1:$1,0)))</f>
        <v>1.8398854356367313E-2</v>
      </c>
      <c r="AO56">
        <f>PRODUCT(INDEX(Overzicht!$B$1:$D$35,MATCH(max_demand!AO$1,Overzicht!$B$1:$B$35,0),3),INDEX(Verdeelsleutels_percentage!$A:$AB,MATCH(max_demand!$C56,Verdeelsleutels_percentage!$C:$C,0),MATCH(INDEX(Overzicht!$B$1:$F$35,MATCH(max_demand!AO$1,Overzicht!$B:$B,0),5),Verdeelsleutels_percentage!$1:$1,0)))</f>
        <v>6.4395990247285595E-2</v>
      </c>
    </row>
    <row r="57" spans="2:41">
      <c r="B57" t="str">
        <f>INDEX('ETLocal datasets'!B:C,MATCH(C57,'ETLocal datasets'!C:C,0),1)</f>
        <v>GM0158</v>
      </c>
      <c r="C57" t="str">
        <f>'ETLocal datasets'!C40</f>
        <v>Haaksbergen</v>
      </c>
      <c r="D57">
        <f t="shared" si="4"/>
        <v>0.2577566561167472</v>
      </c>
      <c r="E57">
        <f t="shared" si="5"/>
        <v>0.10837059342506045</v>
      </c>
      <c r="F57">
        <f t="shared" si="6"/>
        <v>1.4749803019448435E-2</v>
      </c>
      <c r="G57">
        <f t="shared" si="7"/>
        <v>3.003574030750665E-2</v>
      </c>
      <c r="H57">
        <f>PRODUCT(INDEX(Overzicht!$B$1:$D$35,MATCH(max_demand!H$1,Overzicht!$B$1:$B$35,0),3),INDEX(Verdeelsleutels_percentage!$A:$AB,MATCH(max_demand!$C57,Verdeelsleutels_percentage!$C:$C,0),MATCH(INDEX(Overzicht!$B$1:$F$35,MATCH(max_demand!H$1,Overzicht!$B:$B,0),5),Verdeelsleutels_percentage!$1:$1,0)))</f>
        <v>1.4749803019448435E-2</v>
      </c>
      <c r="I57">
        <f>PRODUCT(INDEX(Overzicht!$B$1:$D$35,MATCH(max_demand!I$1,Overzicht!$B$1:$B$35,0),3),INDEX(Verdeelsleutels_percentage!$A:$AB,MATCH(max_demand!$C57,Verdeelsleutels_percentage!$C:$C,0),MATCH(INDEX(Overzicht!$B$1:$F$35,MATCH(max_demand!I$1,Overzicht!$B:$B,0),5),Verdeelsleutels_percentage!$1:$1,0)))</f>
        <v>1.8903753245446561E-2</v>
      </c>
      <c r="J57">
        <f>PRODUCT(INDEX(Overzicht!$B$1:$D$35,MATCH(max_demand!J$1,Overzicht!$B$1:$B$35,0),3),INDEX(Verdeelsleutels_percentage!$A:$AB,MATCH(max_demand!$C57,Verdeelsleutels_percentage!$C:$C,0),MATCH(INDEX(Overzicht!$B$1:$F$35,MATCH(max_demand!J$1,Overzicht!$B:$B,0),5),Verdeelsleutels_percentage!$1:$1,0)))</f>
        <v>4.944695869376999E-3</v>
      </c>
      <c r="K57">
        <f>PRODUCT(INDEX(Overzicht!$B$1:$D$35,MATCH(max_demand!K$1,Overzicht!$B$1:$B$35,0),3),INDEX(Verdeelsleutels_percentage!$A:$AB,MATCH(max_demand!$C57,Verdeelsleutels_percentage!$C:$C,0),MATCH(INDEX(Overzicht!$B$1:$F$35,MATCH(max_demand!K$1,Overzicht!$B:$B,0),5),Verdeelsleutels_percentage!$1:$1,0)))</f>
        <v>3.9348889447829534E-3</v>
      </c>
      <c r="L57">
        <f>PRODUCT(INDEX(Overzicht!$B$1:$D$35,MATCH(max_demand!L$1,Overzicht!$B$1:$B$35,0),3),INDEX(Verdeelsleutels_percentage!$A:$AB,MATCH(max_demand!$C57,Verdeelsleutels_percentage!$C:$C,0),MATCH(INDEX(Overzicht!$B$1:$F$35,MATCH(max_demand!L$1,Overzicht!$B:$B,0),5),Verdeelsleutels_percentage!$1:$1,0)))</f>
        <v>4.7694682095059523E-3</v>
      </c>
      <c r="M57">
        <f>PRODUCT(INDEX(Overzicht!$B$1:$D$35,MATCH(max_demand!M$1,Overzicht!$B$1:$B$35,0),3),INDEX(Verdeelsleutels_percentage!$A:$AB,MATCH(max_demand!$C57,Verdeelsleutels_percentage!$C:$C,0),MATCH(INDEX(Overzicht!$B$1:$F$35,MATCH(max_demand!M$1,Overzicht!$B:$B,0),5),Verdeelsleutels_percentage!$1:$1,0)))</f>
        <v>0.12658003186228509</v>
      </c>
      <c r="N57">
        <f>PRODUCT(INDEX(Overzicht!$B$1:$D$35,MATCH(max_demand!N$1,Overzicht!$B$1:$B$35,0),3),INDEX(Verdeelsleutels_percentage!$A:$AB,MATCH(max_demand!$C57,Verdeelsleutels_percentage!$C:$C,0),MATCH(INDEX(Overzicht!$B$1:$F$35,MATCH(max_demand!N$1,Overzicht!$B:$B,0),5),Verdeelsleutels_percentage!$1:$1,0)))</f>
        <v>1.8698384675283484E-2</v>
      </c>
      <c r="O57">
        <f>PRODUCT(INDEX(Overzicht!$B$1:$D$35,MATCH(max_demand!O$1,Overzicht!$B$1:$B$35,0),3),INDEX(Verdeelsleutels_percentage!$A:$AB,MATCH(max_demand!$C57,Verdeelsleutels_percentage!$C:$C,0),MATCH(INDEX(Overzicht!$B$1:$F$35,MATCH(max_demand!O$1,Overzicht!$B:$B,0),5),Verdeelsleutels_percentage!$1:$1,0)))</f>
        <v>2.6082754170787914E-3</v>
      </c>
      <c r="P57">
        <f>PRODUCT(INDEX(Overzicht!$B$1:$D$35,MATCH(max_demand!P$1,Overzicht!$B$1:$B$35,0),3),INDEX(Verdeelsleutels_percentage!$A:$AB,MATCH(max_demand!$C57,Verdeelsleutels_percentage!$C:$C,0),MATCH(INDEX(Overzicht!$B$1:$F$35,MATCH(max_demand!P$1,Overzicht!$B:$B,0),5),Verdeelsleutels_percentage!$1:$1,0)))</f>
        <v>0</v>
      </c>
      <c r="Q57">
        <f>PRODUCT(INDEX(Overzicht!$B$1:$D$35,MATCH(max_demand!Q$1,Overzicht!$B$1:$B$35,0),3),INDEX(Verdeelsleutels_percentage!$A:$AB,MATCH(max_demand!$C57,Verdeelsleutels_percentage!$C:$C,0),MATCH(INDEX(Overzicht!$B$1:$F$35,MATCH(max_demand!Q$1,Overzicht!$B:$B,0),5),Verdeelsleutels_percentage!$1:$1,0)))</f>
        <v>1.2221265358971559E-2</v>
      </c>
      <c r="R57">
        <f>PRODUCT(INDEX(Overzicht!$B$1:$D$35,MATCH(max_demand!R$1,Overzicht!$B$1:$B$35,0),3),INDEX(Verdeelsleutels_percentage!$A:$AB,MATCH(max_demand!$C57,Verdeelsleutels_percentage!$C:$C,0),MATCH(INDEX(Overzicht!$B$1:$F$35,MATCH(max_demand!R$1,Overzicht!$B:$B,0),5),Verdeelsleutels_percentage!$1:$1,0)))</f>
        <v>2.5285376604768746E-3</v>
      </c>
      <c r="S57">
        <f>PRODUCT(INDEX(Overzicht!$B$1:$D$35,MATCH(max_demand!S$1,Overzicht!$B$1:$B$35,0),3),INDEX(Verdeelsleutels_percentage!$A:$AB,MATCH(max_demand!$C57,Verdeelsleutels_percentage!$C:$C,0),MATCH(INDEX(Overzicht!$B$1:$F$35,MATCH(max_demand!S$1,Overzicht!$B:$B,0),5),Verdeelsleutels_percentage!$1:$1,0)))</f>
        <v>5.1784451286566386E-3</v>
      </c>
      <c r="T57">
        <f>PRODUCT(INDEX(Overzicht!$B$1:$D$35,MATCH(max_demand!T$1,Overzicht!$B$1:$B$35,0),3),INDEX(Verdeelsleutels_percentage!$A:$AB,MATCH(max_demand!$C57,Verdeelsleutels_percentage!$C:$C,0),MATCH(INDEX(Overzicht!$B$1:$F$35,MATCH(max_demand!T$1,Overzicht!$B:$B,0),5),Verdeelsleutels_percentage!$1:$1,0)))</f>
        <v>7.4732335298538727E-3</v>
      </c>
      <c r="U57">
        <f>PRODUCT(INDEX(Overzicht!$B$1:$D$35,MATCH(max_demand!U$1,Overzicht!$B$1:$B$35,0),3),INDEX(Verdeelsleutels_percentage!$A:$AB,MATCH(max_demand!$C57,Verdeelsleutels_percentage!$C:$C,0),MATCH(INDEX(Overzicht!$B$1:$F$35,MATCH(max_demand!U$1,Overzicht!$B:$B,0),5),Verdeelsleutels_percentage!$1:$1,0)))</f>
        <v>2.7757724539457244E-2</v>
      </c>
      <c r="V57">
        <f>PRODUCT(INDEX(Overzicht!$B$1:$D$35,MATCH(max_demand!V$1,Overzicht!$B$1:$B$35,0),3),INDEX(Verdeelsleutels_percentage!$A:$AB,MATCH(max_demand!$C57,Verdeelsleutels_percentage!$C:$C,0),MATCH(INDEX(Overzicht!$B$1:$F$35,MATCH(max_demand!V$1,Overzicht!$B:$B,0),5),Verdeelsleutels_percentage!$1:$1,0)))</f>
        <v>3.2309092328315614E-3</v>
      </c>
      <c r="W57">
        <f>PRODUCT(INDEX(Overzicht!$B$1:$D$35,MATCH(max_demand!W$1,Overzicht!$B$1:$B$35,0),3),INDEX(Verdeelsleutels_percentage!$A:$AB,MATCH(max_demand!$C57,Verdeelsleutels_percentage!$C:$C,0),MATCH(INDEX(Overzicht!$B$1:$F$35,MATCH(max_demand!W$1,Overzicht!$B:$B,0),5),Verdeelsleutels_percentage!$1:$1,0)))</f>
        <v>1.6856917736512496E-2</v>
      </c>
      <c r="X57">
        <f>PRODUCT(INDEX(Overzicht!$B$1:$D$35,MATCH(max_demand!X$1,Overzicht!$B$1:$B$35,0),3),INDEX(Verdeelsleutels_percentage!$A:$AB,MATCH(max_demand!$C57,Verdeelsleutels_percentage!$C:$C,0),MATCH(INDEX(Overzicht!$B$1:$F$35,MATCH(max_demand!X$1,Overzicht!$B:$B,0),5),Verdeelsleutels_percentage!$1:$1,0)))</f>
        <v>1.340873794942421E-2</v>
      </c>
      <c r="Y57">
        <f>PRODUCT(INDEX(Overzicht!$B$1:$D$35,MATCH(max_demand!Y$1,Overzicht!$B$1:$B$35,0),3),INDEX(Verdeelsleutels_percentage!$A:$AB,MATCH(max_demand!$C57,Verdeelsleutels_percentage!$C:$C,0),MATCH(INDEX(Overzicht!$B$1:$F$35,MATCH(max_demand!Y$1,Overzicht!$B:$B,0),5),Verdeelsleutels_percentage!$1:$1,0)))</f>
        <v>2.7408882551087346E-6</v>
      </c>
      <c r="Z57">
        <f>PRODUCT(INDEX(Overzicht!$B$1:$D$35,MATCH(max_demand!Z$1,Overzicht!$B$1:$B$35,0),3),INDEX(Verdeelsleutels_percentage!$A:$AB,MATCH(max_demand!$C57,Verdeelsleutels_percentage!$C:$C,0),MATCH(INDEX(Overzicht!$B$1:$F$35,MATCH(max_demand!Z$1,Overzicht!$B:$B,0),5),Verdeelsleutels_percentage!$1:$1,0)))</f>
        <v>1.2181725578261043E-3</v>
      </c>
      <c r="AA57">
        <f>PRODUCT(INDEX(Overzicht!$B$1:$D$35,MATCH(max_demand!AA$1,Overzicht!$B$1:$B$35,0),3),INDEX(Verdeelsleutels_percentage!$A:$AB,MATCH(max_demand!$C57,Verdeelsleutels_percentage!$C:$C,0),MATCH(INDEX(Overzicht!$B$1:$F$35,MATCH(max_demand!AA$1,Overzicht!$B:$B,0),5),Verdeelsleutels_percentage!$1:$1,0)))</f>
        <v>1.2694640339450983E-3</v>
      </c>
      <c r="AB57">
        <f>PRODUCT(INDEX(Overzicht!$B$1:$D$35,MATCH(max_demand!AB$1,Overzicht!$B$1:$B$35,0),3),INDEX(Verdeelsleutels_percentage!$A:$AB,MATCH(max_demand!$C57,Verdeelsleutels_percentage!$C:$C,0),MATCH(INDEX(Overzicht!$B$1:$F$35,MATCH(max_demand!AB$1,Overzicht!$B:$B,0),5),Verdeelsleutels_percentage!$1:$1,0)))</f>
        <v>9.8680306214208244E-3</v>
      </c>
      <c r="AC57">
        <f>PRODUCT(INDEX(Overzicht!$B$1:$D$35,MATCH(max_demand!AC$1,Overzicht!$B$1:$B$35,0),3),INDEX(Verdeelsleutels_percentage!$A:$AB,MATCH(max_demand!$C57,Verdeelsleutels_percentage!$C:$C,0),MATCH(INDEX(Overzicht!$B$1:$F$35,MATCH(max_demand!AC$1,Overzicht!$B:$B,0),5),Verdeelsleutels_percentage!$1:$1,0)))</f>
        <v>1.6723903368587228E-2</v>
      </c>
      <c r="AD57">
        <f>PRODUCT(INDEX(Overzicht!$B$1:$D$35,MATCH(max_demand!AD$1,Overzicht!$B$1:$B$35,0),3),INDEX(Verdeelsleutels_percentage!$A:$AB,MATCH(max_demand!$C57,Verdeelsleutels_percentage!$C:$C,0),MATCH(INDEX(Overzicht!$B$1:$F$35,MATCH(max_demand!AD$1,Overzicht!$B:$B,0),5),Verdeelsleutels_percentage!$1:$1,0)))</f>
        <v>1.251683236021251E-4</v>
      </c>
      <c r="AE57">
        <f>PRODUCT(INDEX(Overzicht!$B$1:$D$35,MATCH(max_demand!AE$1,Overzicht!$B$1:$B$35,0),3),INDEX(Verdeelsleutels_percentage!$A:$AB,MATCH(max_demand!$C57,Verdeelsleutels_percentage!$C:$C,0),MATCH(INDEX(Overzicht!$B$1:$F$35,MATCH(max_demand!AE$1,Overzicht!$B:$B,0),5),Verdeelsleutels_percentage!$1:$1,0)))</f>
        <v>3.903407578312184E-2</v>
      </c>
      <c r="AF57">
        <f>PRODUCT(INDEX(Overzicht!$B$1:$D$35,MATCH(max_demand!AF$1,Overzicht!$B$1:$B$35,0),3),INDEX(Verdeelsleutels_percentage!$A:$AB,MATCH(max_demand!$C57,Verdeelsleutels_percentage!$C:$C,0),MATCH(INDEX(Overzicht!$B$1:$F$35,MATCH(max_demand!AF$1,Overzicht!$B:$B,0),5),Verdeelsleutels_percentage!$1:$1,0)))</f>
        <v>4.8085758861556747E-3</v>
      </c>
      <c r="AG57">
        <f>PRODUCT(INDEX(Overzicht!$B$1:$D$35,MATCH(max_demand!AG$1,Overzicht!$B$1:$B$35,0),3),INDEX(Verdeelsleutels_percentage!$A:$AB,MATCH(max_demand!$C57,Verdeelsleutels_percentage!$C:$C,0),MATCH(INDEX(Overzicht!$B$1:$F$35,MATCH(max_demand!AG$1,Overzicht!$B:$B,0),5),Verdeelsleutels_percentage!$1:$1,0)))</f>
        <v>1.6856917736512496E-2</v>
      </c>
      <c r="AH57">
        <f>PRODUCT(INDEX(Overzicht!$B$1:$D$35,MATCH(max_demand!AH$1,Overzicht!$B$1:$B$35,0),3),INDEX(Verdeelsleutels_percentage!$A:$AB,MATCH(max_demand!$C57,Verdeelsleutels_percentage!$C:$C,0),MATCH(INDEX(Overzicht!$B$1:$F$35,MATCH(max_demand!AH$1,Overzicht!$B:$B,0),5),Verdeelsleutels_percentage!$1:$1,0)))</f>
        <v>1.1220010401029908E-2</v>
      </c>
      <c r="AI57">
        <f>PRODUCT(INDEX(Overzicht!$B$1:$D$35,MATCH(max_demand!AI$1,Overzicht!$B$1:$B$35,0),3),INDEX(Verdeelsleutels_percentage!$A:$AB,MATCH(max_demand!$C57,Verdeelsleutels_percentage!$C:$C,0),MATCH(INDEX(Overzicht!$B$1:$F$35,MATCH(max_demand!AI$1,Overzicht!$B:$B,0),5),Verdeelsleutels_percentage!$1:$1,0)))</f>
        <v>3.8468607089245399E-3</v>
      </c>
      <c r="AJ57">
        <f>PRODUCT(INDEX(Overzicht!$B$1:$D$35,MATCH(max_demand!AJ$1,Overzicht!$B$1:$B$35,0),3),INDEX(Verdeelsleutels_percentage!$A:$AB,MATCH(max_demand!$C57,Verdeelsleutels_percentage!$C:$C,0),MATCH(INDEX(Overzicht!$B$1:$F$35,MATCH(max_demand!AJ$1,Overzicht!$B:$B,0),5),Verdeelsleutels_percentage!$1:$1,0)))</f>
        <v>0</v>
      </c>
      <c r="AK57">
        <f>PRODUCT(INDEX(Overzicht!$B$1:$D$35,MATCH(max_demand!AK$1,Overzicht!$B$1:$B$35,0),3),INDEX(Verdeelsleutels_percentage!$A:$AB,MATCH(max_demand!$C57,Verdeelsleutels_percentage!$C:$C,0),MATCH(INDEX(Overzicht!$B$1:$F$35,MATCH(max_demand!AK$1,Overzicht!$B:$B,0),5),Verdeelsleutels_percentage!$1:$1,0)))</f>
        <v>1.0226530093484249E-3</v>
      </c>
      <c r="AL57">
        <f>PRODUCT(INDEX(Overzicht!$B$1:$D$35,MATCH(max_demand!AL$1,Overzicht!$B$1:$B$35,0),3),INDEX(Verdeelsleutels_percentage!$A:$AB,MATCH(max_demand!$C57,Verdeelsleutels_percentage!$C:$C,0),MATCH(INDEX(Overzicht!$B$1:$F$35,MATCH(max_demand!AL$1,Overzicht!$B:$B,0),5),Verdeelsleutels_percentage!$1:$1,0)))</f>
        <v>2.8094862894187493E-3</v>
      </c>
      <c r="AM57">
        <f>PRODUCT(INDEX(Overzicht!$B$1:$D$35,MATCH(max_demand!AM$1,Overzicht!$B$1:$B$35,0),3),INDEX(Verdeelsleutels_percentage!$A:$AB,MATCH(max_demand!$C57,Verdeelsleutels_percentage!$C:$C,0),MATCH(INDEX(Overzicht!$B$1:$F$35,MATCH(max_demand!AM$1,Overzicht!$B:$B,0),5),Verdeelsleutels_percentage!$1:$1,0)))</f>
        <v>5.6189725788374986E-3</v>
      </c>
      <c r="AN57">
        <f>PRODUCT(INDEX(Overzicht!$B$1:$D$35,MATCH(max_demand!AN$1,Overzicht!$B$1:$B$35,0),3),INDEX(Verdeelsleutels_percentage!$A:$AB,MATCH(max_demand!$C57,Verdeelsleutels_percentage!$C:$C,0),MATCH(INDEX(Overzicht!$B$1:$F$35,MATCH(max_demand!AN$1,Overzicht!$B:$B,0),5),Verdeelsleutels_percentage!$1:$1,0)))</f>
        <v>2.8094862894187493E-3</v>
      </c>
      <c r="AO57">
        <f>PRODUCT(INDEX(Overzicht!$B$1:$D$35,MATCH(max_demand!AO$1,Overzicht!$B$1:$B$35,0),3),INDEX(Verdeelsleutels_percentage!$A:$AB,MATCH(max_demand!$C57,Verdeelsleutels_percentage!$C:$C,0),MATCH(INDEX(Overzicht!$B$1:$F$35,MATCH(max_demand!AO$1,Overzicht!$B:$B,0),5),Verdeelsleutels_percentage!$1:$1,0)))</f>
        <v>9.8332020129656226E-3</v>
      </c>
    </row>
    <row r="58" spans="2:41">
      <c r="B58" t="str">
        <f>INDEX('ETLocal datasets'!B:C,MATCH(C58,'ETLocal datasets'!C:C,0),1)</f>
        <v>GM0160</v>
      </c>
      <c r="C58" t="str">
        <f>'ETLocal datasets'!C41</f>
        <v>Hardenberg</v>
      </c>
      <c r="D58">
        <f t="shared" si="4"/>
        <v>0.69103142440213761</v>
      </c>
      <c r="E58">
        <f t="shared" si="5"/>
        <v>0.41243193123973632</v>
      </c>
      <c r="F58">
        <f t="shared" si="6"/>
        <v>3.6802511352311627E-2</v>
      </c>
      <c r="G58">
        <f t="shared" si="7"/>
        <v>7.4942741417263564E-2</v>
      </c>
      <c r="H58">
        <f>PRODUCT(INDEX(Overzicht!$B$1:$D$35,MATCH(max_demand!H$1,Overzicht!$B$1:$B$35,0),3),INDEX(Verdeelsleutels_percentage!$A:$AB,MATCH(max_demand!$C58,Verdeelsleutels_percentage!$C:$C,0),MATCH(INDEX(Overzicht!$B$1:$F$35,MATCH(max_demand!H$1,Overzicht!$B:$B,0),5),Verdeelsleutels_percentage!$1:$1,0)))</f>
        <v>3.6802511352311627E-2</v>
      </c>
      <c r="I58">
        <f>PRODUCT(INDEX(Overzicht!$B$1:$D$35,MATCH(max_demand!I$1,Overzicht!$B$1:$B$35,0),3),INDEX(Verdeelsleutels_percentage!$A:$AB,MATCH(max_demand!$C58,Verdeelsleutels_percentage!$C:$C,0),MATCH(INDEX(Overzicht!$B$1:$F$35,MATCH(max_demand!I$1,Overzicht!$B:$B,0),5),Verdeelsleutels_percentage!$1:$1,0)))</f>
        <v>9.0587895422551787E-2</v>
      </c>
      <c r="J58">
        <f>PRODUCT(INDEX(Overzicht!$B$1:$D$35,MATCH(max_demand!J$1,Overzicht!$B$1:$B$35,0),3),INDEX(Verdeelsleutels_percentage!$A:$AB,MATCH(max_demand!$C58,Verdeelsleutels_percentage!$C:$C,0),MATCH(INDEX(Overzicht!$B$1:$F$35,MATCH(max_demand!J$1,Overzicht!$B:$B,0),5),Verdeelsleutels_percentage!$1:$1,0)))</f>
        <v>1.2337603805727326E-2</v>
      </c>
      <c r="K58">
        <f>PRODUCT(INDEX(Overzicht!$B$1:$D$35,MATCH(max_demand!K$1,Overzicht!$B$1:$B$35,0),3),INDEX(Verdeelsleutels_percentage!$A:$AB,MATCH(max_demand!$C58,Verdeelsleutels_percentage!$C:$C,0),MATCH(INDEX(Overzicht!$B$1:$F$35,MATCH(max_demand!K$1,Overzicht!$B:$B,0),5),Verdeelsleutels_percentage!$1:$1,0)))</f>
        <v>1.8856218847186551E-2</v>
      </c>
      <c r="L58">
        <f>PRODUCT(INDEX(Overzicht!$B$1:$D$35,MATCH(max_demand!L$1,Overzicht!$B$1:$B$35,0),3),INDEX(Verdeelsleutels_percentage!$A:$AB,MATCH(max_demand!$C58,Verdeelsleutels_percentage!$C:$C,0),MATCH(INDEX(Overzicht!$B$1:$F$35,MATCH(max_demand!L$1,Overzicht!$B:$B,0),5),Verdeelsleutels_percentage!$1:$1,0)))</f>
        <v>1.1900389970861866E-2</v>
      </c>
      <c r="M58">
        <f>PRODUCT(INDEX(Overzicht!$B$1:$D$35,MATCH(max_demand!M$1,Overzicht!$B$1:$B$35,0),3),INDEX(Verdeelsleutels_percentage!$A:$AB,MATCH(max_demand!$C58,Verdeelsleutels_percentage!$C:$C,0),MATCH(INDEX(Overzicht!$B$1:$F$35,MATCH(max_demand!M$1,Overzicht!$B:$B,0),5),Verdeelsleutels_percentage!$1:$1,0)))</f>
        <v>0.33707141613581448</v>
      </c>
      <c r="N58">
        <f>PRODUCT(INDEX(Overzicht!$B$1:$D$35,MATCH(max_demand!N$1,Overzicht!$B$1:$B$35,0),3),INDEX(Verdeelsleutels_percentage!$A:$AB,MATCH(max_demand!$C58,Verdeelsleutels_percentage!$C:$C,0),MATCH(INDEX(Overzicht!$B$1:$F$35,MATCH(max_demand!N$1,Overzicht!$B:$B,0),5),Verdeelsleutels_percentage!$1:$1,0)))</f>
        <v>0.18390614086483875</v>
      </c>
      <c r="O58">
        <f>PRODUCT(INDEX(Overzicht!$B$1:$D$35,MATCH(max_demand!O$1,Overzicht!$B$1:$B$35,0),3),INDEX(Verdeelsleutels_percentage!$A:$AB,MATCH(max_demand!$C58,Verdeelsleutels_percentage!$C:$C,0),MATCH(INDEX(Overzicht!$B$1:$F$35,MATCH(max_demand!O$1,Overzicht!$B:$B,0),5),Verdeelsleutels_percentage!$1:$1,0)))</f>
        <v>1.7245184692468062E-2</v>
      </c>
      <c r="P58">
        <f>PRODUCT(INDEX(Overzicht!$B$1:$D$35,MATCH(max_demand!P$1,Overzicht!$B$1:$B$35,0),3),INDEX(Verdeelsleutels_percentage!$A:$AB,MATCH(max_demand!$C58,Verdeelsleutels_percentage!$C:$C,0),MATCH(INDEX(Overzicht!$B$1:$F$35,MATCH(max_demand!P$1,Overzicht!$B:$B,0),5),Verdeelsleutels_percentage!$1:$1,0)))</f>
        <v>2.7726776978174814E-2</v>
      </c>
      <c r="Q58">
        <f>PRODUCT(INDEX(Overzicht!$B$1:$D$35,MATCH(max_demand!Q$1,Overzicht!$B$1:$B$35,0),3),INDEX(Verdeelsleutels_percentage!$A:$AB,MATCH(max_demand!$C58,Verdeelsleutels_percentage!$C:$C,0),MATCH(INDEX(Overzicht!$B$1:$F$35,MATCH(max_demand!Q$1,Overzicht!$B:$B,0),5),Verdeelsleutels_percentage!$1:$1,0)))</f>
        <v>3.0493509406201061E-2</v>
      </c>
      <c r="R58">
        <f>PRODUCT(INDEX(Overzicht!$B$1:$D$35,MATCH(max_demand!R$1,Overzicht!$B$1:$B$35,0),3),INDEX(Verdeelsleutels_percentage!$A:$AB,MATCH(max_demand!$C58,Verdeelsleutels_percentage!$C:$C,0),MATCH(INDEX(Overzicht!$B$1:$F$35,MATCH(max_demand!R$1,Overzicht!$B:$B,0),5),Verdeelsleutels_percentage!$1:$1,0)))</f>
        <v>6.3090019461105647E-3</v>
      </c>
      <c r="S58">
        <f>PRODUCT(INDEX(Overzicht!$B$1:$D$35,MATCH(max_demand!S$1,Overzicht!$B$1:$B$35,0),3),INDEX(Verdeelsleutels_percentage!$A:$AB,MATCH(max_demand!$C58,Verdeelsleutels_percentage!$C:$C,0),MATCH(INDEX(Overzicht!$B$1:$F$35,MATCH(max_demand!S$1,Overzicht!$B:$B,0),5),Verdeelsleutels_percentage!$1:$1,0)))</f>
        <v>1.2920835985634435E-2</v>
      </c>
      <c r="T58">
        <f>PRODUCT(INDEX(Overzicht!$B$1:$D$35,MATCH(max_demand!T$1,Overzicht!$B$1:$B$35,0),3),INDEX(Verdeelsleutels_percentage!$A:$AB,MATCH(max_demand!$C58,Verdeelsleutels_percentage!$C:$C,0),MATCH(INDEX(Overzicht!$B$1:$F$35,MATCH(max_demand!T$1,Overzicht!$B:$B,0),5),Verdeelsleutels_percentage!$1:$1,0)))</f>
        <v>1.8646605751837891E-2</v>
      </c>
      <c r="U58">
        <f>PRODUCT(INDEX(Overzicht!$B$1:$D$35,MATCH(max_demand!U$1,Overzicht!$B$1:$B$35,0),3),INDEX(Verdeelsleutels_percentage!$A:$AB,MATCH(max_demand!$C58,Verdeelsleutels_percentage!$C:$C,0),MATCH(INDEX(Overzicht!$B$1:$F$35,MATCH(max_demand!U$1,Overzicht!$B:$B,0),5),Verdeelsleutels_percentage!$1:$1,0)))</f>
        <v>6.9258821363969311E-2</v>
      </c>
      <c r="V58">
        <f>PRODUCT(INDEX(Overzicht!$B$1:$D$35,MATCH(max_demand!V$1,Overzicht!$B$1:$B$35,0),3),INDEX(Verdeelsleutels_percentage!$A:$AB,MATCH(max_demand!$C58,Verdeelsleutels_percentage!$C:$C,0),MATCH(INDEX(Overzicht!$B$1:$F$35,MATCH(max_demand!V$1,Overzicht!$B:$B,0),5),Verdeelsleutels_percentage!$1:$1,0)))</f>
        <v>8.061502486696832E-3</v>
      </c>
      <c r="W58">
        <f>PRODUCT(INDEX(Overzicht!$B$1:$D$35,MATCH(max_demand!W$1,Overzicht!$B$1:$B$35,0),3),INDEX(Verdeelsleutels_percentage!$A:$AB,MATCH(max_demand!$C58,Verdeelsleutels_percentage!$C:$C,0),MATCH(INDEX(Overzicht!$B$1:$F$35,MATCH(max_demand!W$1,Overzicht!$B:$B,0),5),Verdeelsleutels_percentage!$1:$1,0)))</f>
        <v>4.2060012974070429E-2</v>
      </c>
      <c r="X58">
        <f>PRODUCT(INDEX(Overzicht!$B$1:$D$35,MATCH(max_demand!X$1,Overzicht!$B$1:$B$35,0),3),INDEX(Verdeelsleutels_percentage!$A:$AB,MATCH(max_demand!$C58,Verdeelsleutels_percentage!$C:$C,0),MATCH(INDEX(Overzicht!$B$1:$F$35,MATCH(max_demand!X$1,Overzicht!$B:$B,0),5),Verdeelsleutels_percentage!$1:$1,0)))</f>
        <v>2.0338148679930848E-2</v>
      </c>
      <c r="Y58">
        <f>PRODUCT(INDEX(Overzicht!$B$1:$D$35,MATCH(max_demand!Y$1,Overzicht!$B$1:$B$35,0),3),INDEX(Verdeelsleutels_percentage!$A:$AB,MATCH(max_demand!$C58,Verdeelsleutels_percentage!$C:$C,0),MATCH(INDEX(Overzicht!$B$1:$F$35,MATCH(max_demand!Y$1,Overzicht!$B:$B,0),5),Verdeelsleutels_percentage!$1:$1,0)))</f>
        <v>9.7297900968422634E-6</v>
      </c>
      <c r="Z58">
        <f>PRODUCT(INDEX(Overzicht!$B$1:$D$35,MATCH(max_demand!Z$1,Overzicht!$B$1:$B$35,0),3),INDEX(Verdeelsleutels_percentage!$A:$AB,MATCH(max_demand!$C58,Verdeelsleutels_percentage!$C:$C,0),MATCH(INDEX(Overzicht!$B$1:$F$35,MATCH(max_demand!Z$1,Overzicht!$B:$B,0),5),Verdeelsleutels_percentage!$1:$1,0)))</f>
        <v>4.324351154152117E-3</v>
      </c>
      <c r="AA58">
        <f>PRODUCT(INDEX(Overzicht!$B$1:$D$35,MATCH(max_demand!AA$1,Overzicht!$B$1:$B$35,0),3),INDEX(Verdeelsleutels_percentage!$A:$AB,MATCH(max_demand!$C58,Verdeelsleutels_percentage!$C:$C,0),MATCH(INDEX(Overzicht!$B$1:$F$35,MATCH(max_demand!AA$1,Overzicht!$B:$B,0),5),Verdeelsleutels_percentage!$1:$1,0)))</f>
        <v>4.5064290974848381E-3</v>
      </c>
      <c r="AB58">
        <f>PRODUCT(INDEX(Overzicht!$B$1:$D$35,MATCH(max_demand!AB$1,Overzicht!$B$1:$B$35,0),3),INDEX(Verdeelsleutels_percentage!$A:$AB,MATCH(max_demand!$C58,Verdeelsleutels_percentage!$C:$C,0),MATCH(INDEX(Overzicht!$B$1:$F$35,MATCH(max_demand!AB$1,Overzicht!$B:$B,0),5),Verdeelsleutels_percentage!$1:$1,0)))</f>
        <v>2.5395573820635953E-2</v>
      </c>
      <c r="AC58">
        <f>PRODUCT(INDEX(Overzicht!$B$1:$D$35,MATCH(max_demand!AC$1,Overzicht!$B$1:$B$35,0),3),INDEX(Verdeelsleutels_percentage!$A:$AB,MATCH(max_demand!$C58,Verdeelsleutels_percentage!$C:$C,0),MATCH(INDEX(Overzicht!$B$1:$F$35,MATCH(max_demand!AC$1,Overzicht!$B:$B,0),5),Verdeelsleutels_percentage!$1:$1,0)))</f>
        <v>2.9755387207568144E-2</v>
      </c>
      <c r="AD58">
        <f>PRODUCT(INDEX(Overzicht!$B$1:$D$35,MATCH(max_demand!AD$1,Overzicht!$B$1:$B$35,0),3),INDEX(Verdeelsleutels_percentage!$A:$AB,MATCH(max_demand!$C58,Verdeelsleutels_percentage!$C:$C,0),MATCH(INDEX(Overzicht!$B$1:$F$35,MATCH(max_demand!AD$1,Overzicht!$B:$B,0),5),Verdeelsleutels_percentage!$1:$1,0)))</f>
        <v>1.8443269685971281E-5</v>
      </c>
      <c r="AE58">
        <f>PRODUCT(INDEX(Overzicht!$B$1:$D$35,MATCH(max_demand!AE$1,Overzicht!$B$1:$B$35,0),3),INDEX(Verdeelsleutels_percentage!$A:$AB,MATCH(max_demand!$C58,Verdeelsleutels_percentage!$C:$C,0),MATCH(INDEX(Overzicht!$B$1:$F$35,MATCH(max_demand!AE$1,Overzicht!$B:$B,0),5),Verdeelsleutels_percentage!$1:$1,0)))</f>
        <v>3.893424438725708E-2</v>
      </c>
      <c r="AF58">
        <f>PRODUCT(INDEX(Overzicht!$B$1:$D$35,MATCH(max_demand!AF$1,Overzicht!$B$1:$B$35,0),3),INDEX(Verdeelsleutels_percentage!$A:$AB,MATCH(max_demand!$C58,Verdeelsleutels_percentage!$C:$C,0),MATCH(INDEX(Overzicht!$B$1:$F$35,MATCH(max_demand!AF$1,Overzicht!$B:$B,0),5),Verdeelsleutels_percentage!$1:$1,0)))</f>
        <v>1.7069807187442568E-2</v>
      </c>
      <c r="AG58">
        <f>PRODUCT(INDEX(Overzicht!$B$1:$D$35,MATCH(max_demand!AG$1,Overzicht!$B$1:$B$35,0),3),INDEX(Verdeelsleutels_percentage!$A:$AB,MATCH(max_demand!$C58,Verdeelsleutels_percentage!$C:$C,0),MATCH(INDEX(Overzicht!$B$1:$F$35,MATCH(max_demand!AG$1,Overzicht!$B:$B,0),5),Verdeelsleutels_percentage!$1:$1,0)))</f>
        <v>4.2060012974070429E-2</v>
      </c>
      <c r="AH58">
        <f>PRODUCT(INDEX(Overzicht!$B$1:$D$35,MATCH(max_demand!AH$1,Overzicht!$B$1:$B$35,0),3),INDEX(Verdeelsleutels_percentage!$A:$AB,MATCH(max_demand!$C58,Verdeelsleutels_percentage!$C:$C,0),MATCH(INDEX(Overzicht!$B$1:$F$35,MATCH(max_demand!AH$1,Overzicht!$B:$B,0),5),Verdeelsleutels_percentage!$1:$1,0)))</f>
        <v>3.9829550104032663E-2</v>
      </c>
      <c r="AI58">
        <f>PRODUCT(INDEX(Overzicht!$B$1:$D$35,MATCH(max_demand!AI$1,Overzicht!$B$1:$B$35,0),3),INDEX(Verdeelsleutels_percentage!$A:$AB,MATCH(max_demand!$C58,Verdeelsleutels_percentage!$C:$C,0),MATCH(INDEX(Overzicht!$B$1:$F$35,MATCH(max_demand!AI$1,Overzicht!$B:$B,0),5),Verdeelsleutels_percentage!$1:$1,0)))</f>
        <v>1.3655845749954055E-2</v>
      </c>
      <c r="AJ58">
        <f>PRODUCT(INDEX(Overzicht!$B$1:$D$35,MATCH(max_demand!AJ$1,Overzicht!$B$1:$B$35,0),3),INDEX(Verdeelsleutels_percentage!$A:$AB,MATCH(max_demand!$C58,Verdeelsleutels_percentage!$C:$C,0),MATCH(INDEX(Overzicht!$B$1:$F$35,MATCH(max_demand!AJ$1,Overzicht!$B:$B,0),5),Verdeelsleutels_percentage!$1:$1,0)))</f>
        <v>0</v>
      </c>
      <c r="AK58">
        <f>PRODUCT(INDEX(Overzicht!$B$1:$D$35,MATCH(max_demand!AK$1,Overzicht!$B$1:$B$35,0),3),INDEX(Verdeelsleutels_percentage!$A:$AB,MATCH(max_demand!$C58,Verdeelsleutels_percentage!$C:$C,0),MATCH(INDEX(Overzicht!$B$1:$F$35,MATCH(max_demand!AK$1,Overzicht!$B:$B,0),5),Verdeelsleutels_percentage!$1:$1,0)))</f>
        <v>2.5516407870936064E-3</v>
      </c>
      <c r="AL58">
        <f>PRODUCT(INDEX(Overzicht!$B$1:$D$35,MATCH(max_demand!AL$1,Overzicht!$B$1:$B$35,0),3),INDEX(Verdeelsleutels_percentage!$A:$AB,MATCH(max_demand!$C58,Verdeelsleutels_percentage!$C:$C,0),MATCH(INDEX(Overzicht!$B$1:$F$35,MATCH(max_demand!AL$1,Overzicht!$B:$B,0),5),Verdeelsleutels_percentage!$1:$1,0)))</f>
        <v>7.0100021623450718E-3</v>
      </c>
      <c r="AM58">
        <f>PRODUCT(INDEX(Overzicht!$B$1:$D$35,MATCH(max_demand!AM$1,Overzicht!$B$1:$B$35,0),3),INDEX(Verdeelsleutels_percentage!$A:$AB,MATCH(max_demand!$C58,Verdeelsleutels_percentage!$C:$C,0),MATCH(INDEX(Overzicht!$B$1:$F$35,MATCH(max_demand!AM$1,Overzicht!$B:$B,0),5),Verdeelsleutels_percentage!$1:$1,0)))</f>
        <v>1.4020004324690144E-2</v>
      </c>
      <c r="AN58">
        <f>PRODUCT(INDEX(Overzicht!$B$1:$D$35,MATCH(max_demand!AN$1,Overzicht!$B$1:$B$35,0),3),INDEX(Verdeelsleutels_percentage!$A:$AB,MATCH(max_demand!$C58,Verdeelsleutels_percentage!$C:$C,0),MATCH(INDEX(Overzicht!$B$1:$F$35,MATCH(max_demand!AN$1,Overzicht!$B:$B,0),5),Verdeelsleutels_percentage!$1:$1,0)))</f>
        <v>7.0100021623450718E-3</v>
      </c>
      <c r="AO58">
        <f>PRODUCT(INDEX(Overzicht!$B$1:$D$35,MATCH(max_demand!AO$1,Overzicht!$B$1:$B$35,0),3),INDEX(Verdeelsleutels_percentage!$A:$AB,MATCH(max_demand!$C58,Verdeelsleutels_percentage!$C:$C,0),MATCH(INDEX(Overzicht!$B$1:$F$35,MATCH(max_demand!AO$1,Overzicht!$B:$B,0),5),Verdeelsleutels_percentage!$1:$1,0)))</f>
        <v>2.4535007568207753E-2</v>
      </c>
    </row>
    <row r="59" spans="2:41">
      <c r="B59" t="str">
        <f>INDEX('ETLocal datasets'!B:C,MATCH(C59,'ETLocal datasets'!C:C,0),1)</f>
        <v>GM0163</v>
      </c>
      <c r="C59" t="str">
        <f>'ETLocal datasets'!C42</f>
        <v>Hellendoorn</v>
      </c>
      <c r="D59">
        <f t="shared" si="4"/>
        <v>0.30083778731791644</v>
      </c>
      <c r="E59">
        <f t="shared" si="5"/>
        <v>0.17883577388523525</v>
      </c>
      <c r="F59">
        <f t="shared" si="6"/>
        <v>2.1755610105054557E-2</v>
      </c>
      <c r="G59">
        <f t="shared" si="7"/>
        <v>4.4302005557984844E-2</v>
      </c>
      <c r="H59">
        <f>PRODUCT(INDEX(Overzicht!$B$1:$D$35,MATCH(max_demand!H$1,Overzicht!$B$1:$B$35,0),3),INDEX(Verdeelsleutels_percentage!$A:$AB,MATCH(max_demand!$C59,Verdeelsleutels_percentage!$C:$C,0),MATCH(INDEX(Overzicht!$B$1:$F$35,MATCH(max_demand!H$1,Overzicht!$B:$B,0),5),Verdeelsleutels_percentage!$1:$1,0)))</f>
        <v>2.1755610105054557E-2</v>
      </c>
      <c r="I59">
        <f>PRODUCT(INDEX(Overzicht!$B$1:$D$35,MATCH(max_demand!I$1,Overzicht!$B$1:$B$35,0),3),INDEX(Verdeelsleutels_percentage!$A:$AB,MATCH(max_demand!$C59,Verdeelsleutels_percentage!$C:$C,0),MATCH(INDEX(Overzicht!$B$1:$F$35,MATCH(max_demand!I$1,Overzicht!$B:$B,0),5),Verdeelsleutels_percentage!$1:$1,0)))</f>
        <v>1.6921148412137189E-2</v>
      </c>
      <c r="J59">
        <f>PRODUCT(INDEX(Overzicht!$B$1:$D$35,MATCH(max_demand!J$1,Overzicht!$B$1:$B$35,0),3),INDEX(Verdeelsleutels_percentage!$A:$AB,MATCH(max_demand!$C59,Verdeelsleutels_percentage!$C:$C,0),MATCH(INDEX(Overzicht!$B$1:$F$35,MATCH(max_demand!J$1,Overzicht!$B:$B,0),5),Verdeelsleutels_percentage!$1:$1,0)))</f>
        <v>7.293309292361147E-3</v>
      </c>
      <c r="K59">
        <f>PRODUCT(INDEX(Overzicht!$B$1:$D$35,MATCH(max_demand!K$1,Overzicht!$B$1:$B$35,0),3),INDEX(Verdeelsleutels_percentage!$A:$AB,MATCH(max_demand!$C59,Verdeelsleutels_percentage!$C:$C,0),MATCH(INDEX(Overzicht!$B$1:$F$35,MATCH(max_demand!K$1,Overzicht!$B:$B,0),5),Verdeelsleutels_percentage!$1:$1,0)))</f>
        <v>3.5222021233264024E-3</v>
      </c>
      <c r="L59">
        <f>PRODUCT(INDEX(Overzicht!$B$1:$D$35,MATCH(max_demand!L$1,Overzicht!$B$1:$B$35,0),3),INDEX(Verdeelsleutels_percentage!$A:$AB,MATCH(max_demand!$C59,Verdeelsleutels_percentage!$C:$C,0),MATCH(INDEX(Overzicht!$B$1:$F$35,MATCH(max_demand!L$1,Overzicht!$B:$B,0),5),Verdeelsleutels_percentage!$1:$1,0)))</f>
        <v>7.0348526443130997E-3</v>
      </c>
      <c r="M59">
        <f>PRODUCT(INDEX(Overzicht!$B$1:$D$35,MATCH(max_demand!M$1,Overzicht!$B$1:$B$35,0),3),INDEX(Verdeelsleutels_percentage!$A:$AB,MATCH(max_demand!$C59,Verdeelsleutels_percentage!$C:$C,0),MATCH(INDEX(Overzicht!$B$1:$F$35,MATCH(max_demand!M$1,Overzicht!$B:$B,0),5),Verdeelsleutels_percentage!$1:$1,0)))</f>
        <v>0.15846112153548322</v>
      </c>
      <c r="N59">
        <f>PRODUCT(INDEX(Overzicht!$B$1:$D$35,MATCH(max_demand!N$1,Overzicht!$B$1:$B$35,0),3),INDEX(Verdeelsleutels_percentage!$A:$AB,MATCH(max_demand!$C59,Verdeelsleutels_percentage!$C:$C,0),MATCH(INDEX(Overzicht!$B$1:$F$35,MATCH(max_demand!N$1,Overzicht!$B:$B,0),5),Verdeelsleutels_percentage!$1:$1,0)))</f>
        <v>4.4351221811222599E-2</v>
      </c>
      <c r="O59">
        <f>PRODUCT(INDEX(Overzicht!$B$1:$D$35,MATCH(max_demand!O$1,Overzicht!$B$1:$B$35,0),3),INDEX(Verdeelsleutels_percentage!$A:$AB,MATCH(max_demand!$C59,Verdeelsleutels_percentage!$C:$C,0),MATCH(INDEX(Overzicht!$B$1:$F$35,MATCH(max_demand!O$1,Overzicht!$B:$B,0),5),Verdeelsleutels_percentage!$1:$1,0)))</f>
        <v>1.0281042780228478E-3</v>
      </c>
      <c r="P59">
        <f>PRODUCT(INDEX(Overzicht!$B$1:$D$35,MATCH(max_demand!P$1,Overzicht!$B$1:$B$35,0),3),INDEX(Verdeelsleutels_percentage!$A:$AB,MATCH(max_demand!$C59,Verdeelsleutels_percentage!$C:$C,0),MATCH(INDEX(Overzicht!$B$1:$F$35,MATCH(max_demand!P$1,Overzicht!$B:$B,0),5),Verdeelsleutels_percentage!$1:$1,0)))</f>
        <v>3.7361550312706394E-3</v>
      </c>
      <c r="Q59">
        <f>PRODUCT(INDEX(Overzicht!$B$1:$D$35,MATCH(max_demand!Q$1,Overzicht!$B$1:$B$35,0),3),INDEX(Verdeelsleutels_percentage!$A:$AB,MATCH(max_demand!$C59,Verdeelsleutels_percentage!$C:$C,0),MATCH(INDEX(Overzicht!$B$1:$F$35,MATCH(max_demand!Q$1,Overzicht!$B:$B,0),5),Verdeelsleutels_percentage!$1:$1,0)))</f>
        <v>1.802607694418806E-2</v>
      </c>
      <c r="R59">
        <f>PRODUCT(INDEX(Overzicht!$B$1:$D$35,MATCH(max_demand!R$1,Overzicht!$B$1:$B$35,0),3),INDEX(Verdeelsleutels_percentage!$A:$AB,MATCH(max_demand!$C59,Verdeelsleutels_percentage!$C:$C,0),MATCH(INDEX(Overzicht!$B$1:$F$35,MATCH(max_demand!R$1,Overzicht!$B:$B,0),5),Verdeelsleutels_percentage!$1:$1,0)))</f>
        <v>3.7295331608664956E-3</v>
      </c>
      <c r="S59">
        <f>PRODUCT(INDEX(Overzicht!$B$1:$D$35,MATCH(max_demand!S$1,Overzicht!$B$1:$B$35,0),3),INDEX(Verdeelsleutels_percentage!$A:$AB,MATCH(max_demand!$C59,Verdeelsleutels_percentage!$C:$C,0),MATCH(INDEX(Overzicht!$B$1:$F$35,MATCH(max_demand!S$1,Overzicht!$B:$B,0),5),Verdeelsleutels_percentage!$1:$1,0)))</f>
        <v>7.6380839134545832E-3</v>
      </c>
      <c r="T59">
        <f>PRODUCT(INDEX(Overzicht!$B$1:$D$35,MATCH(max_demand!T$1,Overzicht!$B$1:$B$35,0),3),INDEX(Verdeelsleutels_percentage!$A:$AB,MATCH(max_demand!$C59,Verdeelsleutels_percentage!$C:$C,0),MATCH(INDEX(Overzicht!$B$1:$F$35,MATCH(max_demand!T$1,Overzicht!$B:$B,0),5),Verdeelsleutels_percentage!$1:$1,0)))</f>
        <v>1.1022842453227641E-2</v>
      </c>
      <c r="U59">
        <f>PRODUCT(INDEX(Overzicht!$B$1:$D$35,MATCH(max_demand!U$1,Overzicht!$B$1:$B$35,0),3),INDEX(Verdeelsleutels_percentage!$A:$AB,MATCH(max_demand!$C59,Verdeelsleutels_percentage!$C:$C,0),MATCH(INDEX(Overzicht!$B$1:$F$35,MATCH(max_demand!U$1,Overzicht!$B:$B,0),5),Verdeelsleutels_percentage!$1:$1,0)))</f>
        <v>4.0941986254845533E-2</v>
      </c>
      <c r="V59">
        <f>PRODUCT(INDEX(Overzicht!$B$1:$D$35,MATCH(max_demand!V$1,Overzicht!$B$1:$B$35,0),3),INDEX(Verdeelsleutels_percentage!$A:$AB,MATCH(max_demand!$C59,Verdeelsleutels_percentage!$C:$C,0),MATCH(INDEX(Overzicht!$B$1:$F$35,MATCH(max_demand!V$1,Overzicht!$B:$B,0),5),Verdeelsleutels_percentage!$1:$1,0)))</f>
        <v>4.7655145944405222E-3</v>
      </c>
      <c r="W59">
        <f>PRODUCT(INDEX(Overzicht!$B$1:$D$35,MATCH(max_demand!W$1,Overzicht!$B$1:$B$35,0),3),INDEX(Verdeelsleutels_percentage!$A:$AB,MATCH(max_demand!$C59,Verdeelsleutels_percentage!$C:$C,0),MATCH(INDEX(Overzicht!$B$1:$F$35,MATCH(max_demand!W$1,Overzicht!$B:$B,0),5),Verdeelsleutels_percentage!$1:$1,0)))</f>
        <v>2.4863554405776638E-2</v>
      </c>
      <c r="X59">
        <f>PRODUCT(INDEX(Overzicht!$B$1:$D$35,MATCH(max_demand!X$1,Overzicht!$B$1:$B$35,0),3),INDEX(Verdeelsleutels_percentage!$A:$AB,MATCH(max_demand!$C59,Verdeelsleutels_percentage!$C:$C,0),MATCH(INDEX(Overzicht!$B$1:$F$35,MATCH(max_demand!X$1,Overzicht!$B:$B,0),5),Verdeelsleutels_percentage!$1:$1,0)))</f>
        <v>2.8223986872564246E-2</v>
      </c>
      <c r="Y59">
        <f>PRODUCT(INDEX(Overzicht!$B$1:$D$35,MATCH(max_demand!Y$1,Overzicht!$B$1:$B$35,0),3),INDEX(Verdeelsleutels_percentage!$A:$AB,MATCH(max_demand!$C59,Verdeelsleutels_percentage!$C:$C,0),MATCH(INDEX(Overzicht!$B$1:$F$35,MATCH(max_demand!Y$1,Overzicht!$B:$B,0),5),Verdeelsleutels_percentage!$1:$1,0)))</f>
        <v>3.1102142495898388E-6</v>
      </c>
      <c r="Z59">
        <f>PRODUCT(INDEX(Overzicht!$B$1:$D$35,MATCH(max_demand!Z$1,Overzicht!$B$1:$B$35,0),3),INDEX(Verdeelsleutels_percentage!$A:$AB,MATCH(max_demand!$C59,Verdeelsleutels_percentage!$C:$C,0),MATCH(INDEX(Overzicht!$B$1:$F$35,MATCH(max_demand!Z$1,Overzicht!$B:$B,0),5),Verdeelsleutels_percentage!$1:$1,0)))</f>
        <v>1.3823174442621506E-3</v>
      </c>
      <c r="AA59">
        <f>PRODUCT(INDEX(Overzicht!$B$1:$D$35,MATCH(max_demand!AA$1,Overzicht!$B$1:$B$35,0),3),INDEX(Verdeelsleutels_percentage!$A:$AB,MATCH(max_demand!$C59,Verdeelsleutels_percentage!$C:$C,0),MATCH(INDEX(Overzicht!$B$1:$F$35,MATCH(max_demand!AA$1,Overzicht!$B:$B,0),5),Verdeelsleutels_percentage!$1:$1,0)))</f>
        <v>1.4405202840205571E-3</v>
      </c>
      <c r="AB59">
        <f>PRODUCT(INDEX(Overzicht!$B$1:$D$35,MATCH(max_demand!AB$1,Overzicht!$B$1:$B$35,0),3),INDEX(Verdeelsleutels_percentage!$A:$AB,MATCH(max_demand!$C59,Verdeelsleutels_percentage!$C:$C,0),MATCH(INDEX(Overzicht!$B$1:$F$35,MATCH(max_demand!AB$1,Overzicht!$B:$B,0),5),Verdeelsleutels_percentage!$1:$1,0)))</f>
        <v>1.3210760719833046E-2</v>
      </c>
      <c r="AC59">
        <f>PRODUCT(INDEX(Overzicht!$B$1:$D$35,MATCH(max_demand!AC$1,Overzicht!$B$1:$B$35,0),3),INDEX(Verdeelsleutels_percentage!$A:$AB,MATCH(max_demand!$C59,Verdeelsleutels_percentage!$C:$C,0),MATCH(INDEX(Overzicht!$B$1:$F$35,MATCH(max_demand!AC$1,Overzicht!$B:$B,0),5),Verdeelsleutels_percentage!$1:$1,0)))</f>
        <v>3.2020072171073194E-2</v>
      </c>
      <c r="AD59">
        <f>PRODUCT(INDEX(Overzicht!$B$1:$D$35,MATCH(max_demand!AD$1,Overzicht!$B$1:$B$35,0),3),INDEX(Verdeelsleutels_percentage!$A:$AB,MATCH(max_demand!$C59,Verdeelsleutels_percentage!$C:$C,0),MATCH(INDEX(Overzicht!$B$1:$F$35,MATCH(max_demand!AD$1,Overzicht!$B:$B,0),5),Verdeelsleutels_percentage!$1:$1,0)))</f>
        <v>2.7787859660196728E-4</v>
      </c>
      <c r="AE59">
        <f>PRODUCT(INDEX(Overzicht!$B$1:$D$35,MATCH(max_demand!AE$1,Overzicht!$B$1:$B$35,0),3),INDEX(Verdeelsleutels_percentage!$A:$AB,MATCH(max_demand!$C59,Verdeelsleutels_percentage!$C:$C,0),MATCH(INDEX(Overzicht!$B$1:$F$35,MATCH(max_demand!AE$1,Overzicht!$B:$B,0),5),Verdeelsleutels_percentage!$1:$1,0)))</f>
        <v>1.4076226816931405E-2</v>
      </c>
      <c r="AF59">
        <f>PRODUCT(INDEX(Overzicht!$B$1:$D$35,MATCH(max_demand!AF$1,Overzicht!$B$1:$B$35,0),3),INDEX(Verdeelsleutels_percentage!$A:$AB,MATCH(max_demand!$C59,Verdeelsleutels_percentage!$C:$C,0),MATCH(INDEX(Overzicht!$B$1:$F$35,MATCH(max_demand!AF$1,Overzicht!$B:$B,0),5),Verdeelsleutels_percentage!$1:$1,0)))</f>
        <v>5.4565162273505947E-3</v>
      </c>
      <c r="AG59">
        <f>PRODUCT(INDEX(Overzicht!$B$1:$D$35,MATCH(max_demand!AG$1,Overzicht!$B$1:$B$35,0),3),INDEX(Verdeelsleutels_percentage!$A:$AB,MATCH(max_demand!$C59,Verdeelsleutels_percentage!$C:$C,0),MATCH(INDEX(Overzicht!$B$1:$F$35,MATCH(max_demand!AG$1,Overzicht!$B:$B,0),5),Verdeelsleutels_percentage!$1:$1,0)))</f>
        <v>2.4863554405776638E-2</v>
      </c>
      <c r="AH59">
        <f>PRODUCT(INDEX(Overzicht!$B$1:$D$35,MATCH(max_demand!AH$1,Overzicht!$B$1:$B$35,0),3),INDEX(Verdeelsleutels_percentage!$A:$AB,MATCH(max_demand!$C59,Verdeelsleutels_percentage!$C:$C,0),MATCH(INDEX(Overzicht!$B$1:$F$35,MATCH(max_demand!AH$1,Overzicht!$B:$B,0),5),Verdeelsleutels_percentage!$1:$1,0)))</f>
        <v>1.2731871197151388E-2</v>
      </c>
      <c r="AI59">
        <f>PRODUCT(INDEX(Overzicht!$B$1:$D$35,MATCH(max_demand!AI$1,Overzicht!$B$1:$B$35,0),3),INDEX(Verdeelsleutels_percentage!$A:$AB,MATCH(max_demand!$C59,Verdeelsleutels_percentage!$C:$C,0),MATCH(INDEX(Overzicht!$B$1:$F$35,MATCH(max_demand!AI$1,Overzicht!$B:$B,0),5),Verdeelsleutels_percentage!$1:$1,0)))</f>
        <v>4.3652129818804756E-3</v>
      </c>
      <c r="AJ59">
        <f>PRODUCT(INDEX(Overzicht!$B$1:$D$35,MATCH(max_demand!AJ$1,Overzicht!$B$1:$B$35,0),3),INDEX(Verdeelsleutels_percentage!$A:$AB,MATCH(max_demand!$C59,Verdeelsleutels_percentage!$C:$C,0),MATCH(INDEX(Overzicht!$B$1:$F$35,MATCH(max_demand!AJ$1,Overzicht!$B:$B,0),5),Verdeelsleutels_percentage!$1:$1,0)))</f>
        <v>0</v>
      </c>
      <c r="AK59">
        <f>PRODUCT(INDEX(Overzicht!$B$1:$D$35,MATCH(max_demand!AK$1,Overzicht!$B$1:$B$35,0),3),INDEX(Verdeelsleutels_percentage!$A:$AB,MATCH(max_demand!$C59,Verdeelsleutels_percentage!$C:$C,0),MATCH(INDEX(Overzicht!$B$1:$F$35,MATCH(max_demand!AK$1,Overzicht!$B:$B,0),5),Verdeelsleutels_percentage!$1:$1,0)))</f>
        <v>1.5083889672837828E-3</v>
      </c>
      <c r="AL59">
        <f>PRODUCT(INDEX(Overzicht!$B$1:$D$35,MATCH(max_demand!AL$1,Overzicht!$B$1:$B$35,0),3),INDEX(Verdeelsleutels_percentage!$A:$AB,MATCH(max_demand!$C59,Verdeelsleutels_percentage!$C:$C,0),MATCH(INDEX(Overzicht!$B$1:$F$35,MATCH(max_demand!AL$1,Overzicht!$B:$B,0),5),Verdeelsleutels_percentage!$1:$1,0)))</f>
        <v>4.1439257342961063E-3</v>
      </c>
      <c r="AM59">
        <f>PRODUCT(INDEX(Overzicht!$B$1:$D$35,MATCH(max_demand!AM$1,Overzicht!$B$1:$B$35,0),3),INDEX(Verdeelsleutels_percentage!$A:$AB,MATCH(max_demand!$C59,Verdeelsleutels_percentage!$C:$C,0),MATCH(INDEX(Overzicht!$B$1:$F$35,MATCH(max_demand!AM$1,Overzicht!$B:$B,0),5),Verdeelsleutels_percentage!$1:$1,0)))</f>
        <v>8.2878514685922125E-3</v>
      </c>
      <c r="AN59">
        <f>PRODUCT(INDEX(Overzicht!$B$1:$D$35,MATCH(max_demand!AN$1,Overzicht!$B$1:$B$35,0),3),INDEX(Verdeelsleutels_percentage!$A:$AB,MATCH(max_demand!$C59,Verdeelsleutels_percentage!$C:$C,0),MATCH(INDEX(Overzicht!$B$1:$F$35,MATCH(max_demand!AN$1,Overzicht!$B:$B,0),5),Verdeelsleutels_percentage!$1:$1,0)))</f>
        <v>4.1439257342961063E-3</v>
      </c>
      <c r="AO59">
        <f>PRODUCT(INDEX(Overzicht!$B$1:$D$35,MATCH(max_demand!AO$1,Overzicht!$B$1:$B$35,0),3),INDEX(Verdeelsleutels_percentage!$A:$AB,MATCH(max_demand!$C59,Verdeelsleutels_percentage!$C:$C,0),MATCH(INDEX(Overzicht!$B$1:$F$35,MATCH(max_demand!AO$1,Overzicht!$B:$B,0),5),Verdeelsleutels_percentage!$1:$1,0)))</f>
        <v>1.4503740070036372E-2</v>
      </c>
    </row>
    <row r="60" spans="2:41">
      <c r="B60" t="str">
        <f>INDEX('ETLocal datasets'!B:C,MATCH(C60,'ETLocal datasets'!C:C,0),1)</f>
        <v>GM0164</v>
      </c>
      <c r="C60" t="str">
        <f>'ETLocal datasets'!C43</f>
        <v>Hengelo</v>
      </c>
      <c r="D60">
        <f t="shared" si="4"/>
        <v>0.17855317728409237</v>
      </c>
      <c r="E60">
        <f t="shared" si="5"/>
        <v>0.21971202302478593</v>
      </c>
      <c r="F60">
        <f t="shared" si="6"/>
        <v>4.9019992462749018E-2</v>
      </c>
      <c r="G60">
        <f t="shared" si="7"/>
        <v>9.9821791622958303E-2</v>
      </c>
      <c r="H60">
        <f>PRODUCT(INDEX(Overzicht!$B$1:$D$35,MATCH(max_demand!H$1,Overzicht!$B$1:$B$35,0),3),INDEX(Verdeelsleutels_percentage!$A:$AB,MATCH(max_demand!$C60,Verdeelsleutels_percentage!$C:$C,0),MATCH(INDEX(Overzicht!$B$1:$F$35,MATCH(max_demand!H$1,Overzicht!$B:$B,0),5),Verdeelsleutels_percentage!$1:$1,0)))</f>
        <v>4.9019992462749018E-2</v>
      </c>
      <c r="I60">
        <f>PRODUCT(INDEX(Overzicht!$B$1:$D$35,MATCH(max_demand!I$1,Overzicht!$B$1:$B$35,0),3),INDEX(Verdeelsleutels_percentage!$A:$AB,MATCH(max_demand!$C60,Verdeelsleutels_percentage!$C:$C,0),MATCH(INDEX(Overzicht!$B$1:$F$35,MATCH(max_demand!I$1,Overzicht!$B:$B,0),5),Verdeelsleutels_percentage!$1:$1,0)))</f>
        <v>5.6120966908963163E-3</v>
      </c>
      <c r="J60">
        <f>PRODUCT(INDEX(Overzicht!$B$1:$D$35,MATCH(max_demand!J$1,Overzicht!$B$1:$B$35,0),3),INDEX(Verdeelsleutels_percentage!$A:$AB,MATCH(max_demand!$C60,Verdeelsleutels_percentage!$C:$C,0),MATCH(INDEX(Overzicht!$B$1:$F$35,MATCH(max_demand!J$1,Overzicht!$B:$B,0),5),Verdeelsleutels_percentage!$1:$1,0)))</f>
        <v>1.6433368901797765E-2</v>
      </c>
      <c r="K60">
        <f>PRODUCT(INDEX(Overzicht!$B$1:$D$35,MATCH(max_demand!K$1,Overzicht!$B$1:$B$35,0),3),INDEX(Verdeelsleutels_percentage!$A:$AB,MATCH(max_demand!$C60,Verdeelsleutels_percentage!$C:$C,0),MATCH(INDEX(Overzicht!$B$1:$F$35,MATCH(max_demand!K$1,Overzicht!$B:$B,0),5),Verdeelsleutels_percentage!$1:$1,0)))</f>
        <v>1.1681795111973411E-3</v>
      </c>
      <c r="L60">
        <f>PRODUCT(INDEX(Overzicht!$B$1:$D$35,MATCH(max_demand!L$1,Overzicht!$B$1:$B$35,0),3),INDEX(Verdeelsleutels_percentage!$A:$AB,MATCH(max_demand!$C60,Verdeelsleutels_percentage!$C:$C,0),MATCH(INDEX(Overzicht!$B$1:$F$35,MATCH(max_demand!L$1,Overzicht!$B:$B,0),5),Verdeelsleutels_percentage!$1:$1,0)))</f>
        <v>1.5851011391340309E-2</v>
      </c>
      <c r="M60">
        <f>PRODUCT(INDEX(Overzicht!$B$1:$D$35,MATCH(max_demand!M$1,Overzicht!$B$1:$B$35,0),3),INDEX(Verdeelsleutels_percentage!$A:$AB,MATCH(max_demand!$C60,Verdeelsleutels_percentage!$C:$C,0),MATCH(INDEX(Overzicht!$B$1:$F$35,MATCH(max_demand!M$1,Overzicht!$B:$B,0),5),Verdeelsleutels_percentage!$1:$1,0)))</f>
        <v>1.984962716347324E-2</v>
      </c>
      <c r="N60">
        <f>PRODUCT(INDEX(Overzicht!$B$1:$D$35,MATCH(max_demand!N$1,Overzicht!$B$1:$B$35,0),3),INDEX(Verdeelsleutels_percentage!$A:$AB,MATCH(max_demand!$C60,Verdeelsleutels_percentage!$C:$C,0),MATCH(INDEX(Overzicht!$B$1:$F$35,MATCH(max_demand!N$1,Overzicht!$B:$B,0),5),Verdeelsleutels_percentage!$1:$1,0)))</f>
        <v>1.9650758301611557E-3</v>
      </c>
      <c r="O60">
        <f>PRODUCT(INDEX(Overzicht!$B$1:$D$35,MATCH(max_demand!O$1,Overzicht!$B$1:$B$35,0),3),INDEX(Verdeelsleutels_percentage!$A:$AB,MATCH(max_demand!$C60,Verdeelsleutels_percentage!$C:$C,0),MATCH(INDEX(Overzicht!$B$1:$F$35,MATCH(max_demand!O$1,Overzicht!$B:$B,0),5),Verdeelsleutels_percentage!$1:$1,0)))</f>
        <v>6.1987271214930225E-4</v>
      </c>
      <c r="P60">
        <f>PRODUCT(INDEX(Overzicht!$B$1:$D$35,MATCH(max_demand!P$1,Overzicht!$B$1:$B$35,0),3),INDEX(Verdeelsleutels_percentage!$A:$AB,MATCH(max_demand!$C60,Verdeelsleutels_percentage!$C:$C,0),MATCH(INDEX(Overzicht!$B$1:$F$35,MATCH(max_demand!P$1,Overzicht!$B:$B,0),5),Verdeelsleutels_percentage!$1:$1,0)))</f>
        <v>0</v>
      </c>
      <c r="Q60">
        <f>PRODUCT(INDEX(Overzicht!$B$1:$D$35,MATCH(max_demand!Q$1,Overzicht!$B$1:$B$35,0),3),INDEX(Verdeelsleutels_percentage!$A:$AB,MATCH(max_demand!$C60,Verdeelsleutels_percentage!$C:$C,0),MATCH(INDEX(Overzicht!$B$1:$F$35,MATCH(max_demand!Q$1,Overzicht!$B:$B,0),5),Verdeelsleutels_percentage!$1:$1,0)))</f>
        <v>4.0616565183420612E-2</v>
      </c>
      <c r="R60">
        <f>PRODUCT(INDEX(Overzicht!$B$1:$D$35,MATCH(max_demand!R$1,Overzicht!$B$1:$B$35,0),3),INDEX(Verdeelsleutels_percentage!$A:$AB,MATCH(max_demand!$C60,Verdeelsleutels_percentage!$C:$C,0),MATCH(INDEX(Overzicht!$B$1:$F$35,MATCH(max_demand!R$1,Overzicht!$B:$B,0),5),Verdeelsleutels_percentage!$1:$1,0)))</f>
        <v>8.4034272793284039E-3</v>
      </c>
      <c r="S60">
        <f>PRODUCT(INDEX(Overzicht!$B$1:$D$35,MATCH(max_demand!S$1,Overzicht!$B$1:$B$35,0),3),INDEX(Verdeelsleutels_percentage!$A:$AB,MATCH(max_demand!$C60,Verdeelsleutels_percentage!$C:$C,0),MATCH(INDEX(Overzicht!$B$1:$F$35,MATCH(max_demand!S$1,Overzicht!$B:$B,0),5),Verdeelsleutels_percentage!$1:$1,0)))</f>
        <v>1.721021906806457E-2</v>
      </c>
      <c r="T60">
        <f>PRODUCT(INDEX(Overzicht!$B$1:$D$35,MATCH(max_demand!T$1,Overzicht!$B$1:$B$35,0),3),INDEX(Verdeelsleutels_percentage!$A:$AB,MATCH(max_demand!$C60,Verdeelsleutels_percentage!$C:$C,0),MATCH(INDEX(Overzicht!$B$1:$F$35,MATCH(max_demand!T$1,Overzicht!$B:$B,0),5),Verdeelsleutels_percentage!$1:$1,0)))</f>
        <v>2.4836796181126167E-2</v>
      </c>
      <c r="U60">
        <f>PRODUCT(INDEX(Overzicht!$B$1:$D$35,MATCH(max_demand!U$1,Overzicht!$B$1:$B$35,0),3),INDEX(Verdeelsleutels_percentage!$A:$AB,MATCH(max_demand!$C60,Verdeelsleutels_percentage!$C:$C,0),MATCH(INDEX(Overzicht!$B$1:$F$35,MATCH(max_demand!U$1,Overzicht!$B:$B,0),5),Verdeelsleutels_percentage!$1:$1,0)))</f>
        <v>9.2250957244182918E-2</v>
      </c>
      <c r="V60">
        <f>PRODUCT(INDEX(Overzicht!$B$1:$D$35,MATCH(max_demand!V$1,Overzicht!$B$1:$B$35,0),3),INDEX(Verdeelsleutels_percentage!$A:$AB,MATCH(max_demand!$C60,Verdeelsleutels_percentage!$C:$C,0),MATCH(INDEX(Overzicht!$B$1:$F$35,MATCH(max_demand!V$1,Overzicht!$B:$B,0),5),Verdeelsleutels_percentage!$1:$1,0)))</f>
        <v>1.0737712634697404E-2</v>
      </c>
      <c r="W60">
        <f>PRODUCT(INDEX(Overzicht!$B$1:$D$35,MATCH(max_demand!W$1,Overzicht!$B$1:$B$35,0),3),INDEX(Verdeelsleutels_percentage!$A:$AB,MATCH(max_demand!$C60,Verdeelsleutels_percentage!$C:$C,0),MATCH(INDEX(Overzicht!$B$1:$F$35,MATCH(max_demand!W$1,Overzicht!$B:$B,0),5),Verdeelsleutels_percentage!$1:$1,0)))</f>
        <v>5.6022848528856022E-2</v>
      </c>
      <c r="X60">
        <f>PRODUCT(INDEX(Overzicht!$B$1:$D$35,MATCH(max_demand!X$1,Overzicht!$B$1:$B$35,0),3),INDEX(Verdeelsleutels_percentage!$A:$AB,MATCH(max_demand!$C60,Verdeelsleutels_percentage!$C:$C,0),MATCH(INDEX(Overzicht!$B$1:$F$35,MATCH(max_demand!X$1,Overzicht!$B:$B,0),5),Verdeelsleutels_percentage!$1:$1,0)))</f>
        <v>6.1605180648753189E-3</v>
      </c>
      <c r="Y60">
        <f>PRODUCT(INDEX(Overzicht!$B$1:$D$35,MATCH(max_demand!Y$1,Overzicht!$B$1:$B$35,0),3),INDEX(Verdeelsleutels_percentage!$A:$AB,MATCH(max_demand!$C60,Verdeelsleutels_percentage!$C:$C,0),MATCH(INDEX(Overzicht!$B$1:$F$35,MATCH(max_demand!Y$1,Overzicht!$B:$B,0),5),Verdeelsleutels_percentage!$1:$1,0)))</f>
        <v>9.6307679099161683E-7</v>
      </c>
      <c r="Z60">
        <f>PRODUCT(INDEX(Overzicht!$B$1:$D$35,MATCH(max_demand!Z$1,Overzicht!$B$1:$B$35,0),3),INDEX(Verdeelsleutels_percentage!$A:$AB,MATCH(max_demand!$C60,Verdeelsleutels_percentage!$C:$C,0),MATCH(INDEX(Overzicht!$B$1:$F$35,MATCH(max_demand!Z$1,Overzicht!$B:$B,0),5),Verdeelsleutels_percentage!$1:$1,0)))</f>
        <v>4.2803412932960756E-4</v>
      </c>
      <c r="AA60">
        <f>PRODUCT(INDEX(Overzicht!$B$1:$D$35,MATCH(max_demand!AA$1,Overzicht!$B$1:$B$35,0),3),INDEX(Verdeelsleutels_percentage!$A:$AB,MATCH(max_demand!$C60,Verdeelsleutels_percentage!$C:$C,0),MATCH(INDEX(Overzicht!$B$1:$F$35,MATCH(max_demand!AA$1,Overzicht!$B:$B,0),5),Verdeelsleutels_percentage!$1:$1,0)))</f>
        <v>4.4605661898559104E-4</v>
      </c>
      <c r="AB60">
        <f>PRODUCT(INDEX(Overzicht!$B$1:$D$35,MATCH(max_demand!AB$1,Overzicht!$B$1:$B$35,0),3),INDEX(Verdeelsleutels_percentage!$A:$AB,MATCH(max_demand!$C60,Verdeelsleutels_percentage!$C:$C,0),MATCH(INDEX(Overzicht!$B$1:$F$35,MATCH(max_demand!AB$1,Overzicht!$B:$B,0),5),Verdeelsleutels_percentage!$1:$1,0)))</f>
        <v>1.8197240355101105E-2</v>
      </c>
      <c r="AC60">
        <f>PRODUCT(INDEX(Overzicht!$B$1:$D$35,MATCH(max_demand!AC$1,Overzicht!$B$1:$B$35,0),3),INDEX(Verdeelsleutels_percentage!$A:$AB,MATCH(max_demand!$C60,Verdeelsleutels_percentage!$C:$C,0),MATCH(INDEX(Overzicht!$B$1:$F$35,MATCH(max_demand!AC$1,Overzicht!$B:$B,0),5),Verdeelsleutels_percentage!$1:$1,0)))</f>
        <v>1.3434256879044981E-2</v>
      </c>
      <c r="AD60">
        <f>PRODUCT(INDEX(Overzicht!$B$1:$D$35,MATCH(max_demand!AD$1,Overzicht!$B$1:$B$35,0),3),INDEX(Verdeelsleutels_percentage!$A:$AB,MATCH(max_demand!$C60,Verdeelsleutels_percentage!$C:$C,0),MATCH(INDEX(Overzicht!$B$1:$F$35,MATCH(max_demand!AD$1,Overzicht!$B:$B,0),5),Verdeelsleutels_percentage!$1:$1,0)))</f>
        <v>2.7541949397717113E-5</v>
      </c>
      <c r="AE60">
        <f>PRODUCT(INDEX(Overzicht!$B$1:$D$35,MATCH(max_demand!AE$1,Overzicht!$B$1:$B$35,0),3),INDEX(Verdeelsleutels_percentage!$A:$AB,MATCH(max_demand!$C60,Verdeelsleutels_percentage!$C:$C,0),MATCH(INDEX(Overzicht!$B$1:$F$35,MATCH(max_demand!AE$1,Overzicht!$B:$B,0),5),Verdeelsleutels_percentage!$1:$1,0)))</f>
        <v>1.1380779128582838E-2</v>
      </c>
      <c r="AF60">
        <f>PRODUCT(INDEX(Overzicht!$B$1:$D$35,MATCH(max_demand!AF$1,Overzicht!$B$1:$B$35,0),3),INDEX(Verdeelsleutels_percentage!$A:$AB,MATCH(max_demand!$C60,Verdeelsleutels_percentage!$C:$C,0),MATCH(INDEX(Overzicht!$B$1:$F$35,MATCH(max_demand!AF$1,Overzicht!$B:$B,0),5),Verdeelsleutels_percentage!$1:$1,0)))</f>
        <v>1.6896084052484507E-3</v>
      </c>
      <c r="AG60">
        <f>PRODUCT(INDEX(Overzicht!$B$1:$D$35,MATCH(max_demand!AG$1,Overzicht!$B$1:$B$35,0),3),INDEX(Verdeelsleutels_percentage!$A:$AB,MATCH(max_demand!$C60,Verdeelsleutels_percentage!$C:$C,0),MATCH(INDEX(Overzicht!$B$1:$F$35,MATCH(max_demand!AG$1,Overzicht!$B:$B,0),5),Verdeelsleutels_percentage!$1:$1,0)))</f>
        <v>5.6022848528856022E-2</v>
      </c>
      <c r="AH60">
        <f>PRODUCT(INDEX(Overzicht!$B$1:$D$35,MATCH(max_demand!AH$1,Overzicht!$B$1:$B$35,0),3),INDEX(Verdeelsleutels_percentage!$A:$AB,MATCH(max_demand!$C60,Verdeelsleutels_percentage!$C:$C,0),MATCH(INDEX(Overzicht!$B$1:$F$35,MATCH(max_demand!AH$1,Overzicht!$B:$B,0),5),Verdeelsleutels_percentage!$1:$1,0)))</f>
        <v>3.9424196122463855E-3</v>
      </c>
      <c r="AI60">
        <f>PRODUCT(INDEX(Overzicht!$B$1:$D$35,MATCH(max_demand!AI$1,Overzicht!$B$1:$B$35,0),3),INDEX(Verdeelsleutels_percentage!$A:$AB,MATCH(max_demand!$C60,Verdeelsleutels_percentage!$C:$C,0),MATCH(INDEX(Overzicht!$B$1:$F$35,MATCH(max_demand!AI$1,Overzicht!$B:$B,0),5),Verdeelsleutels_percentage!$1:$1,0)))</f>
        <v>1.3516867241987606E-3</v>
      </c>
      <c r="AJ60">
        <f>PRODUCT(INDEX(Overzicht!$B$1:$D$35,MATCH(max_demand!AJ$1,Overzicht!$B$1:$B$35,0),3),INDEX(Verdeelsleutels_percentage!$A:$AB,MATCH(max_demand!$C60,Verdeelsleutels_percentage!$C:$C,0),MATCH(INDEX(Overzicht!$B$1:$F$35,MATCH(max_demand!AJ$1,Overzicht!$B:$B,0),5),Verdeelsleutels_percentage!$1:$1,0)))</f>
        <v>0</v>
      </c>
      <c r="AK60">
        <f>PRODUCT(INDEX(Overzicht!$B$1:$D$35,MATCH(max_demand!AK$1,Overzicht!$B$1:$B$35,0),3),INDEX(Verdeelsleutels_percentage!$A:$AB,MATCH(max_demand!$C60,Verdeelsleutels_percentage!$C:$C,0),MATCH(INDEX(Overzicht!$B$1:$F$35,MATCH(max_demand!AK$1,Overzicht!$B:$B,0),5),Verdeelsleutels_percentage!$1:$1,0)))</f>
        <v>3.3987194774172656E-3</v>
      </c>
      <c r="AL60">
        <f>PRODUCT(INDEX(Overzicht!$B$1:$D$35,MATCH(max_demand!AL$1,Overzicht!$B$1:$B$35,0),3),INDEX(Verdeelsleutels_percentage!$A:$AB,MATCH(max_demand!$C60,Verdeelsleutels_percentage!$C:$C,0),MATCH(INDEX(Overzicht!$B$1:$F$35,MATCH(max_demand!AL$1,Overzicht!$B:$B,0),5),Verdeelsleutels_percentage!$1:$1,0)))</f>
        <v>9.3371414214760036E-3</v>
      </c>
      <c r="AM60">
        <f>PRODUCT(INDEX(Overzicht!$B$1:$D$35,MATCH(max_demand!AM$1,Overzicht!$B$1:$B$35,0),3),INDEX(Verdeelsleutels_percentage!$A:$AB,MATCH(max_demand!$C60,Verdeelsleutels_percentage!$C:$C,0),MATCH(INDEX(Overzicht!$B$1:$F$35,MATCH(max_demand!AM$1,Overzicht!$B:$B,0),5),Verdeelsleutels_percentage!$1:$1,0)))</f>
        <v>1.8674282842952007E-2</v>
      </c>
      <c r="AN60">
        <f>PRODUCT(INDEX(Overzicht!$B$1:$D$35,MATCH(max_demand!AN$1,Overzicht!$B$1:$B$35,0),3),INDEX(Verdeelsleutels_percentage!$A:$AB,MATCH(max_demand!$C60,Verdeelsleutels_percentage!$C:$C,0),MATCH(INDEX(Overzicht!$B$1:$F$35,MATCH(max_demand!AN$1,Overzicht!$B:$B,0),5),Verdeelsleutels_percentage!$1:$1,0)))</f>
        <v>9.3371414214760036E-3</v>
      </c>
      <c r="AO60">
        <f>PRODUCT(INDEX(Overzicht!$B$1:$D$35,MATCH(max_demand!AO$1,Overzicht!$B$1:$B$35,0),3),INDEX(Verdeelsleutels_percentage!$A:$AB,MATCH(max_demand!$C60,Verdeelsleutels_percentage!$C:$C,0),MATCH(INDEX(Overzicht!$B$1:$F$35,MATCH(max_demand!AO$1,Overzicht!$B:$B,0),5),Verdeelsleutels_percentage!$1:$1,0)))</f>
        <v>3.2679994975166014E-2</v>
      </c>
    </row>
    <row r="61" spans="2:41">
      <c r="B61" t="str">
        <f>INDEX('ETLocal datasets'!B:C,MATCH(C61,'ETLocal datasets'!C:C,0),1)</f>
        <v>GM0166</v>
      </c>
      <c r="C61" t="str">
        <f>'ETLocal datasets'!C44</f>
        <v>Kampen</v>
      </c>
      <c r="D61">
        <f t="shared" si="4"/>
        <v>0.41951792287432499</v>
      </c>
      <c r="E61">
        <f t="shared" si="5"/>
        <v>0.18794938778110787</v>
      </c>
      <c r="F61">
        <f t="shared" si="6"/>
        <v>3.2674121867731484E-2</v>
      </c>
      <c r="G61">
        <f t="shared" si="7"/>
        <v>6.6535901388038055E-2</v>
      </c>
      <c r="H61">
        <f>PRODUCT(INDEX(Overzicht!$B$1:$D$35,MATCH(max_demand!H$1,Overzicht!$B$1:$B$35,0),3),INDEX(Verdeelsleutels_percentage!$A:$AB,MATCH(max_demand!$C61,Verdeelsleutels_percentage!$C:$C,0),MATCH(INDEX(Overzicht!$B$1:$F$35,MATCH(max_demand!H$1,Overzicht!$B:$B,0),5),Verdeelsleutels_percentage!$1:$1,0)))</f>
        <v>3.2674121867731484E-2</v>
      </c>
      <c r="I61">
        <f>PRODUCT(INDEX(Overzicht!$B$1:$D$35,MATCH(max_demand!I$1,Overzicht!$B$1:$B$35,0),3),INDEX(Verdeelsleutels_percentage!$A:$AB,MATCH(max_demand!$C61,Verdeelsleutels_percentage!$C:$C,0),MATCH(INDEX(Overzicht!$B$1:$F$35,MATCH(max_demand!I$1,Overzicht!$B:$B,0),5),Verdeelsleutels_percentage!$1:$1,0)))</f>
        <v>1.1590414647589373E-2</v>
      </c>
      <c r="J61">
        <f>PRODUCT(INDEX(Overzicht!$B$1:$D$35,MATCH(max_demand!J$1,Overzicht!$B$1:$B$35,0),3),INDEX(Verdeelsleutels_percentage!$A:$AB,MATCH(max_demand!$C61,Verdeelsleutels_percentage!$C:$C,0),MATCH(INDEX(Overzicht!$B$1:$F$35,MATCH(max_demand!J$1,Overzicht!$B:$B,0),5),Verdeelsleutels_percentage!$1:$1,0)))</f>
        <v>1.0953610378515699E-2</v>
      </c>
      <c r="K61">
        <f>PRODUCT(INDEX(Overzicht!$B$1:$D$35,MATCH(max_demand!K$1,Overzicht!$B$1:$B$35,0),3),INDEX(Verdeelsleutels_percentage!$A:$AB,MATCH(max_demand!$C61,Verdeelsleutels_percentage!$C:$C,0),MATCH(INDEX(Overzicht!$B$1:$F$35,MATCH(max_demand!K$1,Overzicht!$B:$B,0),5),Verdeelsleutels_percentage!$1:$1,0)))</f>
        <v>2.4125893874136035E-3</v>
      </c>
      <c r="L61">
        <f>PRODUCT(INDEX(Overzicht!$B$1:$D$35,MATCH(max_demand!L$1,Overzicht!$B$1:$B$35,0),3),INDEX(Verdeelsleutels_percentage!$A:$AB,MATCH(max_demand!$C61,Verdeelsleutels_percentage!$C:$C,0),MATCH(INDEX(Overzicht!$B$1:$F$35,MATCH(max_demand!L$1,Overzicht!$B:$B,0),5),Verdeelsleutels_percentage!$1:$1,0)))</f>
        <v>1.056544181072705E-2</v>
      </c>
      <c r="M61">
        <f>PRODUCT(INDEX(Overzicht!$B$1:$D$35,MATCH(max_demand!M$1,Overzicht!$B$1:$B$35,0),3),INDEX(Verdeelsleutels_percentage!$A:$AB,MATCH(max_demand!$C61,Verdeelsleutels_percentage!$C:$C,0),MATCH(INDEX(Overzicht!$B$1:$F$35,MATCH(max_demand!M$1,Overzicht!$B:$B,0),5),Verdeelsleutels_percentage!$1:$1,0)))</f>
        <v>0.19275689988942851</v>
      </c>
      <c r="N61">
        <f>PRODUCT(INDEX(Overzicht!$B$1:$D$35,MATCH(max_demand!N$1,Overzicht!$B$1:$B$35,0),3),INDEX(Verdeelsleutels_percentage!$A:$AB,MATCH(max_demand!$C61,Verdeelsleutels_percentage!$C:$C,0),MATCH(INDEX(Overzicht!$B$1:$F$35,MATCH(max_demand!N$1,Overzicht!$B:$B,0),5),Verdeelsleutels_percentage!$1:$1,0)))</f>
        <v>3.5934784229951063E-2</v>
      </c>
      <c r="O61">
        <f>PRODUCT(INDEX(Overzicht!$B$1:$D$35,MATCH(max_demand!O$1,Overzicht!$B$1:$B$35,0),3),INDEX(Verdeelsleutels_percentage!$A:$AB,MATCH(max_demand!$C61,Verdeelsleutels_percentage!$C:$C,0),MATCH(INDEX(Overzicht!$B$1:$F$35,MATCH(max_demand!O$1,Overzicht!$B:$B,0),5),Verdeelsleutels_percentage!$1:$1,0)))</f>
        <v>4.5369407016885102E-4</v>
      </c>
      <c r="P61">
        <f>PRODUCT(INDEX(Overzicht!$B$1:$D$35,MATCH(max_demand!P$1,Overzicht!$B$1:$B$35,0),3),INDEX(Verdeelsleutels_percentage!$A:$AB,MATCH(max_demand!$C61,Verdeelsleutels_percentage!$C:$C,0),MATCH(INDEX(Overzicht!$B$1:$F$35,MATCH(max_demand!P$1,Overzicht!$B:$B,0),5),Verdeelsleutels_percentage!$1:$1,0)))</f>
        <v>6.6909157709817589E-3</v>
      </c>
      <c r="Q61">
        <f>PRODUCT(INDEX(Overzicht!$B$1:$D$35,MATCH(max_demand!Q$1,Overzicht!$B$1:$B$35,0),3),INDEX(Verdeelsleutels_percentage!$A:$AB,MATCH(max_demand!$C61,Verdeelsleutels_percentage!$C:$C,0),MATCH(INDEX(Overzicht!$B$1:$F$35,MATCH(max_demand!Q$1,Overzicht!$B:$B,0),5),Verdeelsleutels_percentage!$1:$1,0)))</f>
        <v>2.7072843833263228E-2</v>
      </c>
      <c r="R61">
        <f>PRODUCT(INDEX(Overzicht!$B$1:$D$35,MATCH(max_demand!R$1,Overzicht!$B$1:$B$35,0),3),INDEX(Verdeelsleutels_percentage!$A:$AB,MATCH(max_demand!$C61,Verdeelsleutels_percentage!$C:$C,0),MATCH(INDEX(Overzicht!$B$1:$F$35,MATCH(max_demand!R$1,Overzicht!$B:$B,0),5),Verdeelsleutels_percentage!$1:$1,0)))</f>
        <v>5.601278034468255E-3</v>
      </c>
      <c r="S61">
        <f>PRODUCT(INDEX(Overzicht!$B$1:$D$35,MATCH(max_demand!S$1,Overzicht!$B$1:$B$35,0),3),INDEX(Verdeelsleutels_percentage!$A:$AB,MATCH(max_demand!$C61,Verdeelsleutels_percentage!$C:$C,0),MATCH(INDEX(Overzicht!$B$1:$F$35,MATCH(max_demand!S$1,Overzicht!$B:$B,0),5),Verdeelsleutels_percentage!$1:$1,0)))</f>
        <v>1.1471417414590986E-2</v>
      </c>
      <c r="T61">
        <f>PRODUCT(INDEX(Overzicht!$B$1:$D$35,MATCH(max_demand!T$1,Overzicht!$B$1:$B$35,0),3),INDEX(Verdeelsleutels_percentage!$A:$AB,MATCH(max_demand!$C61,Verdeelsleutels_percentage!$C:$C,0),MATCH(INDEX(Overzicht!$B$1:$F$35,MATCH(max_demand!T$1,Overzicht!$B:$B,0),5),Verdeelsleutels_percentage!$1:$1,0)))</f>
        <v>1.6554888412983949E-2</v>
      </c>
      <c r="U61">
        <f>PRODUCT(INDEX(Overzicht!$B$1:$D$35,MATCH(max_demand!U$1,Overzicht!$B$1:$B$35,0),3),INDEX(Verdeelsleutels_percentage!$A:$AB,MATCH(max_demand!$C61,Verdeelsleutels_percentage!$C:$C,0),MATCH(INDEX(Overzicht!$B$1:$F$35,MATCH(max_demand!U$1,Overzicht!$B:$B,0),5),Verdeelsleutels_percentage!$1:$1,0)))</f>
        <v>6.1489585533940398E-2</v>
      </c>
      <c r="V61">
        <f>PRODUCT(INDEX(Overzicht!$B$1:$D$35,MATCH(max_demand!V$1,Overzicht!$B$1:$B$35,0),3),INDEX(Verdeelsleutels_percentage!$A:$AB,MATCH(max_demand!$C61,Verdeelsleutels_percentage!$C:$C,0),MATCH(INDEX(Overzicht!$B$1:$F$35,MATCH(max_demand!V$1,Overzicht!$B:$B,0),5),Verdeelsleutels_percentage!$1:$1,0)))</f>
        <v>7.1571885995983251E-3</v>
      </c>
      <c r="W61">
        <f>PRODUCT(INDEX(Overzicht!$B$1:$D$35,MATCH(max_demand!W$1,Overzicht!$B$1:$B$35,0),3),INDEX(Verdeelsleutels_percentage!$A:$AB,MATCH(max_demand!$C61,Verdeelsleutels_percentage!$C:$C,0),MATCH(INDEX(Overzicht!$B$1:$F$35,MATCH(max_demand!W$1,Overzicht!$B:$B,0),5),Verdeelsleutels_percentage!$1:$1,0)))</f>
        <v>3.7341853563121696E-2</v>
      </c>
      <c r="X61">
        <f>PRODUCT(INDEX(Overzicht!$B$1:$D$35,MATCH(max_demand!X$1,Overzicht!$B$1:$B$35,0),3),INDEX(Verdeelsleutels_percentage!$A:$AB,MATCH(max_demand!$C61,Verdeelsleutels_percentage!$C:$C,0),MATCH(INDEX(Overzicht!$B$1:$F$35,MATCH(max_demand!X$1,Overzicht!$B:$B,0),5),Verdeelsleutels_percentage!$1:$1,0)))</f>
        <v>6.7512526738359654E-4</v>
      </c>
      <c r="Y61">
        <f>PRODUCT(INDEX(Overzicht!$B$1:$D$35,MATCH(max_demand!Y$1,Overzicht!$B$1:$B$35,0),3),INDEX(Verdeelsleutels_percentage!$A:$AB,MATCH(max_demand!$C61,Verdeelsleutels_percentage!$C:$C,0),MATCH(INDEX(Overzicht!$B$1:$F$35,MATCH(max_demand!Y$1,Overzicht!$B:$B,0),5),Verdeelsleutels_percentage!$1:$1,0)))</f>
        <v>4.4047668555039375E-6</v>
      </c>
      <c r="Z61">
        <f>PRODUCT(INDEX(Overzicht!$B$1:$D$35,MATCH(max_demand!Z$1,Overzicht!$B$1:$B$35,0),3),INDEX(Verdeelsleutels_percentage!$A:$AB,MATCH(max_demand!$C61,Verdeelsleutels_percentage!$C:$C,0),MATCH(INDEX(Overzicht!$B$1:$F$35,MATCH(max_demand!Z$1,Overzicht!$B:$B,0),5),Verdeelsleutels_percentage!$1:$1,0)))</f>
        <v>1.9576741580017501E-3</v>
      </c>
      <c r="AA61">
        <f>PRODUCT(INDEX(Overzicht!$B$1:$D$35,MATCH(max_demand!AA$1,Overzicht!$B$1:$B$35,0),3),INDEX(Verdeelsleutels_percentage!$A:$AB,MATCH(max_demand!$C61,Verdeelsleutels_percentage!$C:$C,0),MATCH(INDEX(Overzicht!$B$1:$F$35,MATCH(max_demand!AA$1,Overzicht!$B:$B,0),5),Verdeelsleutels_percentage!$1:$1,0)))</f>
        <v>2.0401025436018239E-3</v>
      </c>
      <c r="AB61">
        <f>PRODUCT(INDEX(Overzicht!$B$1:$D$35,MATCH(max_demand!AB$1,Overzicht!$B$1:$B$35,0),3),INDEX(Verdeelsleutels_percentage!$A:$AB,MATCH(max_demand!$C61,Verdeelsleutels_percentage!$C:$C,0),MATCH(INDEX(Overzicht!$B$1:$F$35,MATCH(max_demand!AB$1,Overzicht!$B:$B,0),5),Verdeelsleutels_percentage!$1:$1,0)))</f>
        <v>1.3692145217860755E-2</v>
      </c>
      <c r="AC61">
        <f>PRODUCT(INDEX(Overzicht!$B$1:$D$35,MATCH(max_demand!AC$1,Overzicht!$B$1:$B$35,0),3),INDEX(Verdeelsleutels_percentage!$A:$AB,MATCH(max_demand!$C61,Verdeelsleutels_percentage!$C:$C,0),MATCH(INDEX(Overzicht!$B$1:$F$35,MATCH(max_demand!AC$1,Overzicht!$B:$B,0),5),Verdeelsleutels_percentage!$1:$1,0)))</f>
        <v>6.3956173194266485E-3</v>
      </c>
      <c r="AD61">
        <f>PRODUCT(INDEX(Overzicht!$B$1:$D$35,MATCH(max_demand!AD$1,Overzicht!$B$1:$B$35,0),3),INDEX(Verdeelsleutels_percentage!$A:$AB,MATCH(max_demand!$C61,Verdeelsleutels_percentage!$C:$C,0),MATCH(INDEX(Overzicht!$B$1:$F$35,MATCH(max_demand!AD$1,Overzicht!$B:$B,0),5),Verdeelsleutels_percentage!$1:$1,0)))</f>
        <v>2.2131923623165538E-5</v>
      </c>
      <c r="AE61">
        <f>PRODUCT(INDEX(Overzicht!$B$1:$D$35,MATCH(max_demand!AE$1,Overzicht!$B$1:$B$35,0),3),INDEX(Verdeelsleutels_percentage!$A:$AB,MATCH(max_demand!$C61,Verdeelsleutels_percentage!$C:$C,0),MATCH(INDEX(Overzicht!$B$1:$F$35,MATCH(max_demand!AE$1,Overzicht!$B:$B,0),5),Verdeelsleutels_percentage!$1:$1,0)))</f>
        <v>9.2943029550093176E-2</v>
      </c>
      <c r="AF61">
        <f>PRODUCT(INDEX(Overzicht!$B$1:$D$35,MATCH(max_demand!AF$1,Overzicht!$B$1:$B$35,0),3),INDEX(Verdeelsleutels_percentage!$A:$AB,MATCH(max_demand!$C61,Verdeelsleutels_percentage!$C:$C,0),MATCH(INDEX(Overzicht!$B$1:$F$35,MATCH(max_demand!AF$1,Overzicht!$B:$B,0),5),Verdeelsleutels_percentage!$1:$1,0)))</f>
        <v>7.7276611500069082E-3</v>
      </c>
      <c r="AG61">
        <f>PRODUCT(INDEX(Overzicht!$B$1:$D$35,MATCH(max_demand!AG$1,Overzicht!$B$1:$B$35,0),3),INDEX(Verdeelsleutels_percentage!$A:$AB,MATCH(max_demand!$C61,Verdeelsleutels_percentage!$C:$C,0),MATCH(INDEX(Overzicht!$B$1:$F$35,MATCH(max_demand!AG$1,Overzicht!$B:$B,0),5),Verdeelsleutels_percentage!$1:$1,0)))</f>
        <v>3.7341853563121696E-2</v>
      </c>
      <c r="AH61">
        <f>PRODUCT(INDEX(Overzicht!$B$1:$D$35,MATCH(max_demand!AH$1,Overzicht!$B$1:$B$35,0),3),INDEX(Verdeelsleutels_percentage!$A:$AB,MATCH(max_demand!$C61,Verdeelsleutels_percentage!$C:$C,0),MATCH(INDEX(Overzicht!$B$1:$F$35,MATCH(max_demand!AH$1,Overzicht!$B:$B,0),5),Verdeelsleutels_percentage!$1:$1,0)))</f>
        <v>1.803120935001612E-2</v>
      </c>
      <c r="AI61">
        <f>PRODUCT(INDEX(Overzicht!$B$1:$D$35,MATCH(max_demand!AI$1,Overzicht!$B$1:$B$35,0),3),INDEX(Verdeelsleutels_percentage!$A:$AB,MATCH(max_demand!$C61,Verdeelsleutels_percentage!$C:$C,0),MATCH(INDEX(Overzicht!$B$1:$F$35,MATCH(max_demand!AI$1,Overzicht!$B:$B,0),5),Verdeelsleutels_percentage!$1:$1,0)))</f>
        <v>6.1821289200055269E-3</v>
      </c>
      <c r="AJ61">
        <f>PRODUCT(INDEX(Overzicht!$B$1:$D$35,MATCH(max_demand!AJ$1,Overzicht!$B$1:$B$35,0),3),INDEX(Verdeelsleutels_percentage!$A:$AB,MATCH(max_demand!$C61,Verdeelsleutels_percentage!$C:$C,0),MATCH(INDEX(Overzicht!$B$1:$F$35,MATCH(max_demand!AJ$1,Overzicht!$B:$B,0),5),Verdeelsleutels_percentage!$1:$1,0)))</f>
        <v>0</v>
      </c>
      <c r="AK61">
        <f>PRODUCT(INDEX(Overzicht!$B$1:$D$35,MATCH(max_demand!AK$1,Overzicht!$B$1:$B$35,0),3),INDEX(Verdeelsleutels_percentage!$A:$AB,MATCH(max_demand!$C61,Verdeelsleutels_percentage!$C:$C,0),MATCH(INDEX(Overzicht!$B$1:$F$35,MATCH(max_demand!AK$1,Overzicht!$B:$B,0),5),Verdeelsleutels_percentage!$1:$1,0)))</f>
        <v>2.2654057828293832E-3</v>
      </c>
      <c r="AL61">
        <f>PRODUCT(INDEX(Overzicht!$B$1:$D$35,MATCH(max_demand!AL$1,Overzicht!$B$1:$B$35,0),3),INDEX(Verdeelsleutels_percentage!$A:$AB,MATCH(max_demand!$C61,Verdeelsleutels_percentage!$C:$C,0),MATCH(INDEX(Overzicht!$B$1:$F$35,MATCH(max_demand!AL$1,Overzicht!$B:$B,0),5),Verdeelsleutels_percentage!$1:$1,0)))</f>
        <v>6.223642260520283E-3</v>
      </c>
      <c r="AM61">
        <f>PRODUCT(INDEX(Overzicht!$B$1:$D$35,MATCH(max_demand!AM$1,Overzicht!$B$1:$B$35,0),3),INDEX(Verdeelsleutels_percentage!$A:$AB,MATCH(max_demand!$C61,Verdeelsleutels_percentage!$C:$C,0),MATCH(INDEX(Overzicht!$B$1:$F$35,MATCH(max_demand!AM$1,Overzicht!$B:$B,0),5),Verdeelsleutels_percentage!$1:$1,0)))</f>
        <v>1.2447284521040566E-2</v>
      </c>
      <c r="AN61">
        <f>PRODUCT(INDEX(Overzicht!$B$1:$D$35,MATCH(max_demand!AN$1,Overzicht!$B$1:$B$35,0),3),INDEX(Verdeelsleutels_percentage!$A:$AB,MATCH(max_demand!$C61,Verdeelsleutels_percentage!$C:$C,0),MATCH(INDEX(Overzicht!$B$1:$F$35,MATCH(max_demand!AN$1,Overzicht!$B:$B,0),5),Verdeelsleutels_percentage!$1:$1,0)))</f>
        <v>6.223642260520283E-3</v>
      </c>
      <c r="AO61">
        <f>PRODUCT(INDEX(Overzicht!$B$1:$D$35,MATCH(max_demand!AO$1,Overzicht!$B$1:$B$35,0),3),INDEX(Verdeelsleutels_percentage!$A:$AB,MATCH(max_demand!$C61,Verdeelsleutels_percentage!$C:$C,0),MATCH(INDEX(Overzicht!$B$1:$F$35,MATCH(max_demand!AO$1,Overzicht!$B:$B,0),5),Verdeelsleutels_percentage!$1:$1,0)))</f>
        <v>2.1782747911820992E-2</v>
      </c>
    </row>
    <row r="62" spans="2:41">
      <c r="B62" t="str">
        <f>INDEX('ETLocal datasets'!B:C,MATCH(C62,'ETLocal datasets'!C:C,0),1)</f>
        <v>GM0168</v>
      </c>
      <c r="C62" t="str">
        <f>'ETLocal datasets'!C45</f>
        <v>Losser</v>
      </c>
      <c r="D62">
        <f t="shared" si="4"/>
        <v>0.19973762154767691</v>
      </c>
      <c r="E62">
        <f t="shared" si="5"/>
        <v>0.10328212399683001</v>
      </c>
      <c r="F62">
        <f t="shared" si="6"/>
        <v>1.3744286522468282E-2</v>
      </c>
      <c r="G62">
        <f t="shared" si="7"/>
        <v>2.7988158225333255E-2</v>
      </c>
      <c r="H62">
        <f>PRODUCT(INDEX(Overzicht!$B$1:$D$35,MATCH(max_demand!H$1,Overzicht!$B$1:$B$35,0),3),INDEX(Verdeelsleutels_percentage!$A:$AB,MATCH(max_demand!$C62,Verdeelsleutels_percentage!$C:$C,0),MATCH(INDEX(Overzicht!$B$1:$F$35,MATCH(max_demand!H$1,Overzicht!$B:$B,0),5),Verdeelsleutels_percentage!$1:$1,0)))</f>
        <v>1.3744286522468282E-2</v>
      </c>
      <c r="I62">
        <f>PRODUCT(INDEX(Overzicht!$B$1:$D$35,MATCH(max_demand!I$1,Overzicht!$B$1:$B$35,0),3),INDEX(Verdeelsleutels_percentage!$A:$AB,MATCH(max_demand!$C62,Verdeelsleutels_percentage!$C:$C,0),MATCH(INDEX(Overzicht!$B$1:$F$35,MATCH(max_demand!I$1,Overzicht!$B:$B,0),5),Verdeelsleutels_percentage!$1:$1,0)))</f>
        <v>1.5821885332688714E-2</v>
      </c>
      <c r="J62">
        <f>PRODUCT(INDEX(Overzicht!$B$1:$D$35,MATCH(max_demand!J$1,Overzicht!$B$1:$B$35,0),3),INDEX(Verdeelsleutels_percentage!$A:$AB,MATCH(max_demand!$C62,Verdeelsleutels_percentage!$C:$C,0),MATCH(INDEX(Overzicht!$B$1:$F$35,MATCH(max_demand!J$1,Overzicht!$B:$B,0),5),Verdeelsleutels_percentage!$1:$1,0)))</f>
        <v>4.6076084341988904E-3</v>
      </c>
      <c r="K62">
        <f>PRODUCT(INDEX(Overzicht!$B$1:$D$35,MATCH(max_demand!K$1,Overzicht!$B$1:$B$35,0),3),INDEX(Verdeelsleutels_percentage!$A:$AB,MATCH(max_demand!$C62,Verdeelsleutels_percentage!$C:$C,0),MATCH(INDEX(Overzicht!$B$1:$F$35,MATCH(max_demand!K$1,Overzicht!$B:$B,0),5),Verdeelsleutels_percentage!$1:$1,0)))</f>
        <v>3.2933862854042819E-3</v>
      </c>
      <c r="L62">
        <f>PRODUCT(INDEX(Overzicht!$B$1:$D$35,MATCH(max_demand!L$1,Overzicht!$B$1:$B$35,0),3),INDEX(Verdeelsleutels_percentage!$A:$AB,MATCH(max_demand!$C62,Verdeelsleutels_percentage!$C:$C,0),MATCH(INDEX(Overzicht!$B$1:$F$35,MATCH(max_demand!L$1,Overzicht!$B:$B,0),5),Verdeelsleutels_percentage!$1:$1,0)))</f>
        <v>4.4443263103119681E-3</v>
      </c>
      <c r="M62">
        <f>PRODUCT(INDEX(Overzicht!$B$1:$D$35,MATCH(max_demand!M$1,Overzicht!$B$1:$B$35,0),3),INDEX(Verdeelsleutels_percentage!$A:$AB,MATCH(max_demand!$C62,Verdeelsleutels_percentage!$C:$C,0),MATCH(INDEX(Overzicht!$B$1:$F$35,MATCH(max_demand!M$1,Overzicht!$B:$B,0),5),Verdeelsleutels_percentage!$1:$1,0)))</f>
        <v>0.10080591672550263</v>
      </c>
      <c r="N62">
        <f>PRODUCT(INDEX(Overzicht!$B$1:$D$35,MATCH(max_demand!N$1,Overzicht!$B$1:$B$35,0),3),INDEX(Verdeelsleutels_percentage!$A:$AB,MATCH(max_demand!$C62,Verdeelsleutels_percentage!$C:$C,0),MATCH(INDEX(Overzicht!$B$1:$F$35,MATCH(max_demand!N$1,Overzicht!$B:$B,0),5),Verdeelsleutels_percentage!$1:$1,0)))</f>
        <v>1.7811152960911941E-2</v>
      </c>
      <c r="O62">
        <f>PRODUCT(INDEX(Overzicht!$B$1:$D$35,MATCH(max_demand!O$1,Overzicht!$B$1:$B$35,0),3),INDEX(Verdeelsleutels_percentage!$A:$AB,MATCH(max_demand!$C62,Verdeelsleutels_percentage!$C:$C,0),MATCH(INDEX(Overzicht!$B$1:$F$35,MATCH(max_demand!O$1,Overzicht!$B:$B,0),5),Verdeelsleutels_percentage!$1:$1,0)))</f>
        <v>1.7129899229357439E-3</v>
      </c>
      <c r="P62">
        <f>PRODUCT(INDEX(Overzicht!$B$1:$D$35,MATCH(max_demand!P$1,Overzicht!$B$1:$B$35,0),3),INDEX(Verdeelsleutels_percentage!$A:$AB,MATCH(max_demand!$C62,Verdeelsleutels_percentage!$C:$C,0),MATCH(INDEX(Overzicht!$B$1:$F$35,MATCH(max_demand!P$1,Overzicht!$B:$B,0),5),Verdeelsleutels_percentage!$1:$1,0)))</f>
        <v>0</v>
      </c>
      <c r="Q62">
        <f>PRODUCT(INDEX(Overzicht!$B$1:$D$35,MATCH(max_demand!Q$1,Overzicht!$B$1:$B$35,0),3),INDEX(Verdeelsleutels_percentage!$A:$AB,MATCH(max_demand!$C62,Verdeelsleutels_percentage!$C:$C,0),MATCH(INDEX(Overzicht!$B$1:$F$35,MATCH(max_demand!Q$1,Overzicht!$B:$B,0),5),Verdeelsleutels_percentage!$1:$1,0)))</f>
        <v>1.1388123118616575E-2</v>
      </c>
      <c r="R62">
        <f>PRODUCT(INDEX(Overzicht!$B$1:$D$35,MATCH(max_demand!R$1,Overzicht!$B$1:$B$35,0),3),INDEX(Verdeelsleutels_percentage!$A:$AB,MATCH(max_demand!$C62,Verdeelsleutels_percentage!$C:$C,0),MATCH(INDEX(Overzicht!$B$1:$F$35,MATCH(max_demand!R$1,Overzicht!$B:$B,0),5),Verdeelsleutels_percentage!$1:$1,0)))</f>
        <v>2.3561634038517056E-3</v>
      </c>
      <c r="S62">
        <f>PRODUCT(INDEX(Overzicht!$B$1:$D$35,MATCH(max_demand!S$1,Overzicht!$B$1:$B$35,0),3),INDEX(Verdeelsleutels_percentage!$A:$AB,MATCH(max_demand!$C62,Verdeelsleutels_percentage!$C:$C,0),MATCH(INDEX(Overzicht!$B$1:$F$35,MATCH(max_demand!S$1,Overzicht!$B:$B,0),5),Verdeelsleutels_percentage!$1:$1,0)))</f>
        <v>4.8254226510882929E-3</v>
      </c>
      <c r="T62">
        <f>PRODUCT(INDEX(Overzicht!$B$1:$D$35,MATCH(max_demand!T$1,Overzicht!$B$1:$B$35,0),3),INDEX(Verdeelsleutels_percentage!$A:$AB,MATCH(max_demand!$C62,Verdeelsleutels_percentage!$C:$C,0),MATCH(INDEX(Overzicht!$B$1:$F$35,MATCH(max_demand!T$1,Overzicht!$B:$B,0),5),Verdeelsleutels_percentage!$1:$1,0)))</f>
        <v>6.9637718380505956E-3</v>
      </c>
      <c r="U62">
        <f>PRODUCT(INDEX(Overzicht!$B$1:$D$35,MATCH(max_demand!U$1,Overzicht!$B$1:$B$35,0),3),INDEX(Verdeelsleutels_percentage!$A:$AB,MATCH(max_demand!$C62,Verdeelsleutels_percentage!$C:$C,0),MATCH(INDEX(Overzicht!$B$1:$F$35,MATCH(max_demand!U$1,Overzicht!$B:$B,0),5),Verdeelsleutels_percentage!$1:$1,0)))</f>
        <v>2.5865438255616501E-2</v>
      </c>
      <c r="V62">
        <f>PRODUCT(INDEX(Overzicht!$B$1:$D$35,MATCH(max_demand!V$1,Overzicht!$B$1:$B$35,0),3),INDEX(Verdeelsleutels_percentage!$A:$AB,MATCH(max_demand!$C62,Verdeelsleutels_percentage!$C:$C,0),MATCH(INDEX(Overzicht!$B$1:$F$35,MATCH(max_demand!V$1,Overzicht!$B:$B,0),5),Verdeelsleutels_percentage!$1:$1,0)))</f>
        <v>3.0106532382549568E-3</v>
      </c>
      <c r="W62">
        <f>PRODUCT(INDEX(Overzicht!$B$1:$D$35,MATCH(max_demand!W$1,Overzicht!$B$1:$B$35,0),3),INDEX(Verdeelsleutels_percentage!$A:$AB,MATCH(max_demand!$C62,Verdeelsleutels_percentage!$C:$C,0),MATCH(INDEX(Overzicht!$B$1:$F$35,MATCH(max_demand!W$1,Overzicht!$B:$B,0),5),Verdeelsleutels_percentage!$1:$1,0)))</f>
        <v>1.5707756025678036E-2</v>
      </c>
      <c r="X62">
        <f>PRODUCT(INDEX(Overzicht!$B$1:$D$35,MATCH(max_demand!X$1,Overzicht!$B$1:$B$35,0),3),INDEX(Verdeelsleutels_percentage!$A:$AB,MATCH(max_demand!$C62,Verdeelsleutels_percentage!$C:$C,0),MATCH(INDEX(Overzicht!$B$1:$F$35,MATCH(max_demand!X$1,Overzicht!$B:$B,0),5),Verdeelsleutels_percentage!$1:$1,0)))</f>
        <v>1.5021537199285024E-2</v>
      </c>
      <c r="Y62">
        <f>PRODUCT(INDEX(Overzicht!$B$1:$D$35,MATCH(max_demand!Y$1,Overzicht!$B$1:$B$35,0),3),INDEX(Verdeelsleutels_percentage!$A:$AB,MATCH(max_demand!$C62,Verdeelsleutels_percentage!$C:$C,0),MATCH(INDEX(Overzicht!$B$1:$F$35,MATCH(max_demand!Y$1,Overzicht!$B:$B,0),5),Verdeelsleutels_percentage!$1:$1,0)))</f>
        <v>2.72062502766826E-6</v>
      </c>
      <c r="Z62">
        <f>PRODUCT(INDEX(Overzicht!$B$1:$D$35,MATCH(max_demand!Z$1,Overzicht!$B$1:$B$35,0),3),INDEX(Verdeelsleutels_percentage!$A:$AB,MATCH(max_demand!$C62,Verdeelsleutels_percentage!$C:$C,0),MATCH(INDEX(Overzicht!$B$1:$F$35,MATCH(max_demand!Z$1,Overzicht!$B:$B,0),5),Verdeelsleutels_percentage!$1:$1,0)))</f>
        <v>1.2091666789636711E-3</v>
      </c>
      <c r="AA62">
        <f>PRODUCT(INDEX(Overzicht!$B$1:$D$35,MATCH(max_demand!AA$1,Overzicht!$B$1:$B$35,0),3),INDEX(Verdeelsleutels_percentage!$A:$AB,MATCH(max_demand!$C62,Verdeelsleutels_percentage!$C:$C,0),MATCH(INDEX(Overzicht!$B$1:$F$35,MATCH(max_demand!AA$1,Overzicht!$B:$B,0),5),Verdeelsleutels_percentage!$1:$1,0)))</f>
        <v>1.2600789601831942E-3</v>
      </c>
      <c r="AB62">
        <f>PRODUCT(INDEX(Overzicht!$B$1:$D$35,MATCH(max_demand!AB$1,Overzicht!$B$1:$B$35,0),3),INDEX(Verdeelsleutels_percentage!$A:$AB,MATCH(max_demand!$C62,Verdeelsleutels_percentage!$C:$C,0),MATCH(INDEX(Overzicht!$B$1:$F$35,MATCH(max_demand!AB$1,Overzicht!$B:$B,0),5),Verdeelsleutels_percentage!$1:$1,0)))</f>
        <v>8.9913440529808975E-3</v>
      </c>
      <c r="AC62">
        <f>PRODUCT(INDEX(Overzicht!$B$1:$D$35,MATCH(max_demand!AC$1,Overzicht!$B$1:$B$35,0),3),INDEX(Verdeelsleutels_percentage!$A:$AB,MATCH(max_demand!$C62,Verdeelsleutels_percentage!$C:$C,0),MATCH(INDEX(Overzicht!$B$1:$F$35,MATCH(max_demand!AC$1,Overzicht!$B:$B,0),5),Verdeelsleutels_percentage!$1:$1,0)))</f>
        <v>1.7866926836863757E-2</v>
      </c>
      <c r="AD62">
        <f>PRODUCT(INDEX(Overzicht!$B$1:$D$35,MATCH(max_demand!AD$1,Overzicht!$B$1:$B$35,0),3),INDEX(Verdeelsleutels_percentage!$A:$AB,MATCH(max_demand!$C62,Verdeelsleutels_percentage!$C:$C,0),MATCH(INDEX(Overzicht!$B$1:$F$35,MATCH(max_demand!AD$1,Overzicht!$B:$B,0),5),Verdeelsleutels_percentage!$1:$1,0)))</f>
        <v>3.7870180421861026E-5</v>
      </c>
      <c r="AE62">
        <f>PRODUCT(INDEX(Overzicht!$B$1:$D$35,MATCH(max_demand!AE$1,Overzicht!$B$1:$B$35,0),3),INDEX(Verdeelsleutels_percentage!$A:$AB,MATCH(max_demand!$C62,Verdeelsleutels_percentage!$C:$C,0),MATCH(INDEX(Overzicht!$B$1:$F$35,MATCH(max_demand!AE$1,Overzicht!$B:$B,0),5),Verdeelsleutels_percentage!$1:$1,0)))</f>
        <v>1.1979767503771407E-2</v>
      </c>
      <c r="AF62">
        <f>PRODUCT(INDEX(Overzicht!$B$1:$D$35,MATCH(max_demand!AF$1,Overzicht!$B$1:$B$35,0),3),INDEX(Verdeelsleutels_percentage!$A:$AB,MATCH(max_demand!$C62,Verdeelsleutels_percentage!$C:$C,0),MATCH(INDEX(Overzicht!$B$1:$F$35,MATCH(max_demand!AF$1,Overzicht!$B:$B,0),5),Verdeelsleutels_percentage!$1:$1,0)))</f>
        <v>4.7730263643302809E-3</v>
      </c>
      <c r="AG62">
        <f>PRODUCT(INDEX(Overzicht!$B$1:$D$35,MATCH(max_demand!AG$1,Overzicht!$B$1:$B$35,0),3),INDEX(Verdeelsleutels_percentage!$A:$AB,MATCH(max_demand!$C62,Verdeelsleutels_percentage!$C:$C,0),MATCH(INDEX(Overzicht!$B$1:$F$35,MATCH(max_demand!AG$1,Overzicht!$B:$B,0),5),Verdeelsleutels_percentage!$1:$1,0)))</f>
        <v>1.5707756025678036E-2</v>
      </c>
      <c r="AH62">
        <f>PRODUCT(INDEX(Overzicht!$B$1:$D$35,MATCH(max_demand!AH$1,Overzicht!$B$1:$B$35,0),3),INDEX(Verdeelsleutels_percentage!$A:$AB,MATCH(max_demand!$C62,Verdeelsleutels_percentage!$C:$C,0),MATCH(INDEX(Overzicht!$B$1:$F$35,MATCH(max_demand!AH$1,Overzicht!$B:$B,0),5),Verdeelsleutels_percentage!$1:$1,0)))</f>
        <v>1.1137061516770654E-2</v>
      </c>
      <c r="AI62">
        <f>PRODUCT(INDEX(Overzicht!$B$1:$D$35,MATCH(max_demand!AI$1,Overzicht!$B$1:$B$35,0),3),INDEX(Verdeelsleutels_percentage!$A:$AB,MATCH(max_demand!$C62,Verdeelsleutels_percentage!$C:$C,0),MATCH(INDEX(Overzicht!$B$1:$F$35,MATCH(max_demand!AI$1,Overzicht!$B:$B,0),5),Verdeelsleutels_percentage!$1:$1,0)))</f>
        <v>3.8184210914642244E-3</v>
      </c>
      <c r="AJ62">
        <f>PRODUCT(INDEX(Overzicht!$B$1:$D$35,MATCH(max_demand!AJ$1,Overzicht!$B$1:$B$35,0),3),INDEX(Verdeelsleutels_percentage!$A:$AB,MATCH(max_demand!$C62,Verdeelsleutels_percentage!$C:$C,0),MATCH(INDEX(Overzicht!$B$1:$F$35,MATCH(max_demand!AJ$1,Overzicht!$B:$B,0),5),Verdeelsleutels_percentage!$1:$1,0)))</f>
        <v>0</v>
      </c>
      <c r="AK62">
        <f>PRODUCT(INDEX(Overzicht!$B$1:$D$35,MATCH(max_demand!AK$1,Overzicht!$B$1:$B$35,0),3),INDEX(Verdeelsleutels_percentage!$A:$AB,MATCH(max_demand!$C62,Verdeelsleutels_percentage!$C:$C,0),MATCH(INDEX(Overzicht!$B$1:$F$35,MATCH(max_demand!AK$1,Overzicht!$B:$B,0),5),Verdeelsleutels_percentage!$1:$1,0)))</f>
        <v>9.529371988911343E-4</v>
      </c>
      <c r="AL62">
        <f>PRODUCT(INDEX(Overzicht!$B$1:$D$35,MATCH(max_demand!AL$1,Overzicht!$B$1:$B$35,0),3),INDEX(Verdeelsleutels_percentage!$A:$AB,MATCH(max_demand!$C62,Verdeelsleutels_percentage!$C:$C,0),MATCH(INDEX(Overzicht!$B$1:$F$35,MATCH(max_demand!AL$1,Overzicht!$B:$B,0),5),Verdeelsleutels_percentage!$1:$1,0)))</f>
        <v>2.6179593376130061E-3</v>
      </c>
      <c r="AM62">
        <f>PRODUCT(INDEX(Overzicht!$B$1:$D$35,MATCH(max_demand!AM$1,Overzicht!$B$1:$B$35,0),3),INDEX(Verdeelsleutels_percentage!$A:$AB,MATCH(max_demand!$C62,Verdeelsleutels_percentage!$C:$C,0),MATCH(INDEX(Overzicht!$B$1:$F$35,MATCH(max_demand!AM$1,Overzicht!$B:$B,0),5),Verdeelsleutels_percentage!$1:$1,0)))</f>
        <v>5.2359186752260123E-3</v>
      </c>
      <c r="AN62">
        <f>PRODUCT(INDEX(Overzicht!$B$1:$D$35,MATCH(max_demand!AN$1,Overzicht!$B$1:$B$35,0),3),INDEX(Verdeelsleutels_percentage!$A:$AB,MATCH(max_demand!$C62,Verdeelsleutels_percentage!$C:$C,0),MATCH(INDEX(Overzicht!$B$1:$F$35,MATCH(max_demand!AN$1,Overzicht!$B:$B,0),5),Verdeelsleutels_percentage!$1:$1,0)))</f>
        <v>2.6179593376130061E-3</v>
      </c>
      <c r="AO62">
        <f>PRODUCT(INDEX(Overzicht!$B$1:$D$35,MATCH(max_demand!AO$1,Overzicht!$B$1:$B$35,0),3),INDEX(Verdeelsleutels_percentage!$A:$AB,MATCH(max_demand!$C62,Verdeelsleutels_percentage!$C:$C,0),MATCH(INDEX(Overzicht!$B$1:$F$35,MATCH(max_demand!AO$1,Overzicht!$B:$B,0),5),Verdeelsleutels_percentage!$1:$1,0)))</f>
        <v>9.1628576816455212E-3</v>
      </c>
    </row>
    <row r="63" spans="2:41">
      <c r="B63" t="str">
        <f>INDEX('ETLocal datasets'!B:C,MATCH(C63,'ETLocal datasets'!C:C,0),1)</f>
        <v>GM0171</v>
      </c>
      <c r="C63" t="str">
        <f>'ETLocal datasets'!C46</f>
        <v>Noordoostpolder</v>
      </c>
      <c r="D63">
        <f t="shared" si="4"/>
        <v>2.1225532047113047</v>
      </c>
      <c r="E63">
        <f t="shared" si="5"/>
        <v>0.30654714183793597</v>
      </c>
      <c r="F63">
        <f t="shared" si="6"/>
        <v>2.8471609716908697E-2</v>
      </c>
      <c r="G63">
        <f t="shared" si="7"/>
        <v>5.7978121773298863E-2</v>
      </c>
      <c r="H63">
        <f>PRODUCT(INDEX(Overzicht!$B$1:$D$35,MATCH(max_demand!H$1,Overzicht!$B$1:$B$35,0),3),INDEX(Verdeelsleutels_percentage!$A:$AB,MATCH(max_demand!$C63,Verdeelsleutels_percentage!$C:$C,0),MATCH(INDEX(Overzicht!$B$1:$F$35,MATCH(max_demand!H$1,Overzicht!$B:$B,0),5),Verdeelsleutels_percentage!$1:$1,0)))</f>
        <v>2.8471609716908697E-2</v>
      </c>
      <c r="I63">
        <f>PRODUCT(INDEX(Overzicht!$B$1:$D$35,MATCH(max_demand!I$1,Overzicht!$B$1:$B$35,0),3),INDEX(Verdeelsleutels_percentage!$A:$AB,MATCH(max_demand!$C63,Verdeelsleutels_percentage!$C:$C,0),MATCH(INDEX(Overzicht!$B$1:$F$35,MATCH(max_demand!I$1,Overzicht!$B:$B,0),5),Verdeelsleutels_percentage!$1:$1,0)))</f>
        <v>0.21162639093250471</v>
      </c>
      <c r="J63">
        <f>PRODUCT(INDEX(Overzicht!$B$1:$D$35,MATCH(max_demand!J$1,Overzicht!$B$1:$B$35,0),3),INDEX(Verdeelsleutels_percentage!$A:$AB,MATCH(max_demand!$C63,Verdeelsleutels_percentage!$C:$C,0),MATCH(INDEX(Overzicht!$B$1:$F$35,MATCH(max_demand!J$1,Overzicht!$B:$B,0),5),Verdeelsleutels_percentage!$1:$1,0)))</f>
        <v>9.5447682098589153E-3</v>
      </c>
      <c r="K63">
        <f>PRODUCT(INDEX(Overzicht!$B$1:$D$35,MATCH(max_demand!K$1,Overzicht!$B$1:$B$35,0),3),INDEX(Verdeelsleutels_percentage!$A:$AB,MATCH(max_demand!$C63,Verdeelsleutels_percentage!$C:$C,0),MATCH(INDEX(Overzicht!$B$1:$F$35,MATCH(max_demand!K$1,Overzicht!$B:$B,0),5),Verdeelsleutels_percentage!$1:$1,0)))</f>
        <v>4.4050847220258288E-2</v>
      </c>
      <c r="L63">
        <f>PRODUCT(INDEX(Overzicht!$B$1:$D$35,MATCH(max_demand!L$1,Overzicht!$B$1:$B$35,0),3),INDEX(Verdeelsleutels_percentage!$A:$AB,MATCH(max_demand!$C63,Verdeelsleutels_percentage!$C:$C,0),MATCH(INDEX(Overzicht!$B$1:$F$35,MATCH(max_demand!L$1,Overzicht!$B:$B,0),5),Verdeelsleutels_percentage!$1:$1,0)))</f>
        <v>9.2065254864220417E-3</v>
      </c>
      <c r="M63">
        <f>PRODUCT(INDEX(Overzicht!$B$1:$D$35,MATCH(max_demand!M$1,Overzicht!$B$1:$B$35,0),3),INDEX(Verdeelsleutels_percentage!$A:$AB,MATCH(max_demand!$C63,Verdeelsleutels_percentage!$C:$C,0),MATCH(INDEX(Overzicht!$B$1:$F$35,MATCH(max_demand!M$1,Overzicht!$B:$B,0),5),Verdeelsleutels_percentage!$1:$1,0)))</f>
        <v>0.11884424119890163</v>
      </c>
      <c r="N63">
        <f>PRODUCT(INDEX(Overzicht!$B$1:$D$35,MATCH(max_demand!N$1,Overzicht!$B$1:$B$35,0),3),INDEX(Verdeelsleutels_percentage!$A:$AB,MATCH(max_demand!$C63,Verdeelsleutels_percentage!$C:$C,0),MATCH(INDEX(Overzicht!$B$1:$F$35,MATCH(max_demand!N$1,Overzicht!$B:$B,0),5),Verdeelsleutels_percentage!$1:$1,0)))</f>
        <v>4.2923829364766561E-2</v>
      </c>
      <c r="O63">
        <f>PRODUCT(INDEX(Overzicht!$B$1:$D$35,MATCH(max_demand!O$1,Overzicht!$B$1:$B$35,0),3),INDEX(Verdeelsleutels_percentage!$A:$AB,MATCH(max_demand!$C63,Verdeelsleutels_percentage!$C:$C,0),MATCH(INDEX(Overzicht!$B$1:$F$35,MATCH(max_demand!O$1,Overzicht!$B:$B,0),5),Verdeelsleutels_percentage!$1:$1,0)))</f>
        <v>7.5127641739711232E-2</v>
      </c>
      <c r="P63">
        <f>PRODUCT(INDEX(Overzicht!$B$1:$D$35,MATCH(max_demand!P$1,Overzicht!$B$1:$B$35,0),3),INDEX(Verdeelsleutels_percentage!$A:$AB,MATCH(max_demand!$C63,Verdeelsleutels_percentage!$C:$C,0),MATCH(INDEX(Overzicht!$B$1:$F$35,MATCH(max_demand!P$1,Overzicht!$B:$B,0),5),Verdeelsleutels_percentage!$1:$1,0)))</f>
        <v>1.459197506410572</v>
      </c>
      <c r="Q63">
        <f>PRODUCT(INDEX(Overzicht!$B$1:$D$35,MATCH(max_demand!Q$1,Overzicht!$B$1:$B$35,0),3),INDEX(Verdeelsleutels_percentage!$A:$AB,MATCH(max_demand!$C63,Verdeelsleutels_percentage!$C:$C,0),MATCH(INDEX(Overzicht!$B$1:$F$35,MATCH(max_demand!Q$1,Overzicht!$B:$B,0),5),Verdeelsleutels_percentage!$1:$1,0)))</f>
        <v>2.3590762336867206E-2</v>
      </c>
      <c r="R63">
        <f>PRODUCT(INDEX(Overzicht!$B$1:$D$35,MATCH(max_demand!R$1,Overzicht!$B$1:$B$35,0),3),INDEX(Verdeelsleutels_percentage!$A:$AB,MATCH(max_demand!$C63,Verdeelsleutels_percentage!$C:$C,0),MATCH(INDEX(Overzicht!$B$1:$F$35,MATCH(max_demand!R$1,Overzicht!$B:$B,0),5),Verdeelsleutels_percentage!$1:$1,0)))</f>
        <v>4.8808473800414911E-3</v>
      </c>
      <c r="S63">
        <f>PRODUCT(INDEX(Overzicht!$B$1:$D$35,MATCH(max_demand!S$1,Overzicht!$B$1:$B$35,0),3),INDEX(Verdeelsleutels_percentage!$A:$AB,MATCH(max_demand!$C63,Verdeelsleutels_percentage!$C:$C,0),MATCH(INDEX(Overzicht!$B$1:$F$35,MATCH(max_demand!S$1,Overzicht!$B:$B,0),5),Verdeelsleutels_percentage!$1:$1,0)))</f>
        <v>9.9959754343249725E-3</v>
      </c>
      <c r="T63">
        <f>PRODUCT(INDEX(Overzicht!$B$1:$D$35,MATCH(max_demand!T$1,Overzicht!$B$1:$B$35,0),3),INDEX(Verdeelsleutels_percentage!$A:$AB,MATCH(max_demand!$C63,Verdeelsleutels_percentage!$C:$C,0),MATCH(INDEX(Overzicht!$B$1:$F$35,MATCH(max_demand!T$1,Overzicht!$B:$B,0),5),Verdeelsleutels_percentage!$1:$1,0)))</f>
        <v>1.4425615589900406E-2</v>
      </c>
      <c r="U63">
        <f>PRODUCT(INDEX(Overzicht!$B$1:$D$35,MATCH(max_demand!U$1,Overzicht!$B$1:$B$35,0),3),INDEX(Verdeelsleutels_percentage!$A:$AB,MATCH(max_demand!$C63,Verdeelsleutels_percentage!$C:$C,0),MATCH(INDEX(Overzicht!$B$1:$F$35,MATCH(max_demand!U$1,Overzicht!$B:$B,0),5),Verdeelsleutels_percentage!$1:$1,0)))</f>
        <v>5.3580857905344371E-2</v>
      </c>
      <c r="V63">
        <f>PRODUCT(INDEX(Overzicht!$B$1:$D$35,MATCH(max_demand!V$1,Overzicht!$B$1:$B$35,0),3),INDEX(Verdeelsleutels_percentage!$A:$AB,MATCH(max_demand!$C63,Verdeelsleutels_percentage!$C:$C,0),MATCH(INDEX(Overzicht!$B$1:$F$35,MATCH(max_demand!V$1,Overzicht!$B:$B,0),5),Verdeelsleutels_percentage!$1:$1,0)))</f>
        <v>6.2366383189419051E-3</v>
      </c>
      <c r="W63">
        <f>PRODUCT(INDEX(Overzicht!$B$1:$D$35,MATCH(max_demand!W$1,Overzicht!$B$1:$B$35,0),3),INDEX(Verdeelsleutels_percentage!$A:$AB,MATCH(max_demand!$C63,Verdeelsleutels_percentage!$C:$C,0),MATCH(INDEX(Overzicht!$B$1:$F$35,MATCH(max_demand!W$1,Overzicht!$B:$B,0),5),Verdeelsleutels_percentage!$1:$1,0)))</f>
        <v>3.2538982533609942E-2</v>
      </c>
      <c r="X63">
        <f>PRODUCT(INDEX(Overzicht!$B$1:$D$35,MATCH(max_demand!X$1,Overzicht!$B$1:$B$35,0),3),INDEX(Verdeelsleutels_percentage!$A:$AB,MATCH(max_demand!$C63,Verdeelsleutels_percentage!$C:$C,0),MATCH(INDEX(Overzicht!$B$1:$F$35,MATCH(max_demand!X$1,Overzicht!$B:$B,0),5),Verdeelsleutels_percentage!$1:$1,0)))</f>
        <v>2.1669645735048496E-2</v>
      </c>
      <c r="Y63">
        <f>PRODUCT(INDEX(Overzicht!$B$1:$D$35,MATCH(max_demand!Y$1,Overzicht!$B$1:$B$35,0),3),INDEX(Verdeelsleutels_percentage!$A:$AB,MATCH(max_demand!$C63,Verdeelsleutels_percentage!$C:$C,0),MATCH(INDEX(Overzicht!$B$1:$F$35,MATCH(max_demand!Y$1,Overzicht!$B:$B,0),5),Verdeelsleutels_percentage!$1:$1,0)))</f>
        <v>1.5384377527872835E-5</v>
      </c>
      <c r="Z63">
        <f>PRODUCT(INDEX(Overzicht!$B$1:$D$35,MATCH(max_demand!Z$1,Overzicht!$B$1:$B$35,0),3),INDEX(Verdeelsleutels_percentage!$A:$AB,MATCH(max_demand!$C63,Verdeelsleutels_percentage!$C:$C,0),MATCH(INDEX(Overzicht!$B$1:$F$35,MATCH(max_demand!Z$1,Overzicht!$B:$B,0),5),Verdeelsleutels_percentage!$1:$1,0)))</f>
        <v>6.8375011234990384E-3</v>
      </c>
      <c r="AA63">
        <f>PRODUCT(INDEX(Overzicht!$B$1:$D$35,MATCH(max_demand!AA$1,Overzicht!$B$1:$B$35,0),3),INDEX(Verdeelsleutels_percentage!$A:$AB,MATCH(max_demand!$C63,Verdeelsleutels_percentage!$C:$C,0),MATCH(INDEX(Overzicht!$B$1:$F$35,MATCH(max_demand!AA$1,Overzicht!$B:$B,0),5),Verdeelsleutels_percentage!$1:$1,0)))</f>
        <v>7.1253959076463666E-3</v>
      </c>
      <c r="AB63">
        <f>PRODUCT(INDEX(Overzicht!$B$1:$D$35,MATCH(max_demand!AB$1,Overzicht!$B$1:$B$35,0),3),INDEX(Verdeelsleutels_percentage!$A:$AB,MATCH(max_demand!$C63,Verdeelsleutels_percentage!$C:$C,0),MATCH(INDEX(Overzicht!$B$1:$F$35,MATCH(max_demand!AB$1,Overzicht!$B:$B,0),5),Verdeelsleutels_percentage!$1:$1,0)))</f>
        <v>2.0586155073116931E-2</v>
      </c>
      <c r="AC63">
        <f>PRODUCT(INDEX(Overzicht!$B$1:$D$35,MATCH(max_demand!AC$1,Overzicht!$B$1:$B$35,0),3),INDEX(Verdeelsleutels_percentage!$A:$AB,MATCH(max_demand!$C63,Verdeelsleutels_percentage!$C:$C,0),MATCH(INDEX(Overzicht!$B$1:$F$35,MATCH(max_demand!AC$1,Overzicht!$B:$B,0),5),Verdeelsleutels_percentage!$1:$1,0)))</f>
        <v>2.8979499557212733E-2</v>
      </c>
      <c r="AD63">
        <f>PRODUCT(INDEX(Overzicht!$B$1:$D$35,MATCH(max_demand!AD$1,Overzicht!$B$1:$B$35,0),3),INDEX(Verdeelsleutels_percentage!$A:$AB,MATCH(max_demand!$C63,Verdeelsleutels_percentage!$C:$C,0),MATCH(INDEX(Overzicht!$B$1:$F$35,MATCH(max_demand!AD$1,Overzicht!$B:$B,0),5),Verdeelsleutels_percentage!$1:$1,0)))</f>
        <v>1.5246436273736258E-5</v>
      </c>
      <c r="AE63">
        <f>PRODUCT(INDEX(Overzicht!$B$1:$D$35,MATCH(max_demand!AE$1,Overzicht!$B$1:$B$35,0),3),INDEX(Verdeelsleutels_percentage!$A:$AB,MATCH(max_demand!$C63,Verdeelsleutels_percentage!$C:$C,0),MATCH(INDEX(Overzicht!$B$1:$F$35,MATCH(max_demand!AE$1,Overzicht!$B:$B,0),5),Verdeelsleutels_percentage!$1:$1,0)))</f>
        <v>9.9332238885437921E-2</v>
      </c>
      <c r="AF63">
        <f>PRODUCT(INDEX(Overzicht!$B$1:$D$35,MATCH(max_demand!AF$1,Overzicht!$B$1:$B$35,0),3),INDEX(Verdeelsleutels_percentage!$A:$AB,MATCH(max_demand!$C63,Verdeelsleutels_percentage!$C:$C,0),MATCH(INDEX(Overzicht!$B$1:$F$35,MATCH(max_demand!AF$1,Overzicht!$B:$B,0),5),Verdeelsleutels_percentage!$1:$1,0)))</f>
        <v>2.6990136013811995E-2</v>
      </c>
      <c r="AG63">
        <f>PRODUCT(INDEX(Overzicht!$B$1:$D$35,MATCH(max_demand!AG$1,Overzicht!$B$1:$B$35,0),3),INDEX(Verdeelsleutels_percentage!$A:$AB,MATCH(max_demand!$C63,Verdeelsleutels_percentage!$C:$C,0),MATCH(INDEX(Overzicht!$B$1:$F$35,MATCH(max_demand!AG$1,Overzicht!$B:$B,0),5),Verdeelsleutels_percentage!$1:$1,0)))</f>
        <v>3.2538982533609942E-2</v>
      </c>
      <c r="AH63">
        <f>PRODUCT(INDEX(Overzicht!$B$1:$D$35,MATCH(max_demand!AH$1,Overzicht!$B$1:$B$35,0),3),INDEX(Verdeelsleutels_percentage!$A:$AB,MATCH(max_demand!$C63,Verdeelsleutels_percentage!$C:$C,0),MATCH(INDEX(Overzicht!$B$1:$F$35,MATCH(max_demand!AH$1,Overzicht!$B:$B,0),5),Verdeelsleutels_percentage!$1:$1,0)))</f>
        <v>6.2976984032227984E-2</v>
      </c>
      <c r="AI63">
        <f>PRODUCT(INDEX(Overzicht!$B$1:$D$35,MATCH(max_demand!AI$1,Overzicht!$B$1:$B$35,0),3),INDEX(Verdeelsleutels_percentage!$A:$AB,MATCH(max_demand!$C63,Verdeelsleutels_percentage!$C:$C,0),MATCH(INDEX(Overzicht!$B$1:$F$35,MATCH(max_demand!AI$1,Overzicht!$B:$B,0),5),Verdeelsleutels_percentage!$1:$1,0)))</f>
        <v>2.1592108811049594E-2</v>
      </c>
      <c r="AJ63">
        <f>PRODUCT(INDEX(Overzicht!$B$1:$D$35,MATCH(max_demand!AJ$1,Overzicht!$B$1:$B$35,0),3),INDEX(Verdeelsleutels_percentage!$A:$AB,MATCH(max_demand!$C63,Verdeelsleutels_percentage!$C:$C,0),MATCH(INDEX(Overzicht!$B$1:$F$35,MATCH(max_demand!AJ$1,Overzicht!$B:$B,0),5),Verdeelsleutels_percentage!$1:$1,0)))</f>
        <v>0</v>
      </c>
      <c r="AK63">
        <f>PRODUCT(INDEX(Overzicht!$B$1:$D$35,MATCH(max_demand!AK$1,Overzicht!$B$1:$B$35,0),3),INDEX(Verdeelsleutels_percentage!$A:$AB,MATCH(max_demand!$C63,Verdeelsleutels_percentage!$C:$C,0),MATCH(INDEX(Overzicht!$B$1:$F$35,MATCH(max_demand!AK$1,Overzicht!$B:$B,0),5),Verdeelsleutels_percentage!$1:$1,0)))</f>
        <v>1.9740316070390035E-3</v>
      </c>
      <c r="AL63">
        <f>PRODUCT(INDEX(Overzicht!$B$1:$D$35,MATCH(max_demand!AL$1,Overzicht!$B$1:$B$35,0),3),INDEX(Verdeelsleutels_percentage!$A:$AB,MATCH(max_demand!$C63,Verdeelsleutels_percentage!$C:$C,0),MATCH(INDEX(Overzicht!$B$1:$F$35,MATCH(max_demand!AL$1,Overzicht!$B:$B,0),5),Verdeelsleutels_percentage!$1:$1,0)))</f>
        <v>5.4231637556016567E-3</v>
      </c>
      <c r="AM63">
        <f>PRODUCT(INDEX(Overzicht!$B$1:$D$35,MATCH(max_demand!AM$1,Overzicht!$B$1:$B$35,0),3),INDEX(Verdeelsleutels_percentage!$A:$AB,MATCH(max_demand!$C63,Verdeelsleutels_percentage!$C:$C,0),MATCH(INDEX(Overzicht!$B$1:$F$35,MATCH(max_demand!AM$1,Overzicht!$B:$B,0),5),Verdeelsleutels_percentage!$1:$1,0)))</f>
        <v>1.0846327511203313E-2</v>
      </c>
      <c r="AN63">
        <f>PRODUCT(INDEX(Overzicht!$B$1:$D$35,MATCH(max_demand!AN$1,Overzicht!$B$1:$B$35,0),3),INDEX(Verdeelsleutels_percentage!$A:$AB,MATCH(max_demand!$C63,Verdeelsleutels_percentage!$C:$C,0),MATCH(INDEX(Overzicht!$B$1:$F$35,MATCH(max_demand!AN$1,Overzicht!$B:$B,0),5),Verdeelsleutels_percentage!$1:$1,0)))</f>
        <v>5.4231637556016567E-3</v>
      </c>
      <c r="AO63">
        <f>PRODUCT(INDEX(Overzicht!$B$1:$D$35,MATCH(max_demand!AO$1,Overzicht!$B$1:$B$35,0),3),INDEX(Verdeelsleutels_percentage!$A:$AB,MATCH(max_demand!$C63,Verdeelsleutels_percentage!$C:$C,0),MATCH(INDEX(Overzicht!$B$1:$F$35,MATCH(max_demand!AO$1,Overzicht!$B:$B,0),5),Verdeelsleutels_percentage!$1:$1,0)))</f>
        <v>1.8981073144605797E-2</v>
      </c>
    </row>
    <row r="64" spans="2:41">
      <c r="B64" t="str">
        <f>INDEX('ETLocal datasets'!B:C,MATCH(C64,'ETLocal datasets'!C:C,0),1)</f>
        <v>GM0173</v>
      </c>
      <c r="C64" t="str">
        <f>'ETLocal datasets'!C47</f>
        <v>Oldenzaal</v>
      </c>
      <c r="D64">
        <f t="shared" si="4"/>
        <v>6.217695101031348E-2</v>
      </c>
      <c r="E64">
        <f t="shared" si="5"/>
        <v>8.6661021113982106E-2</v>
      </c>
      <c r="F64">
        <f t="shared" si="6"/>
        <v>1.9344800763654409E-2</v>
      </c>
      <c r="G64">
        <f t="shared" si="7"/>
        <v>3.9392757399637997E-2</v>
      </c>
      <c r="H64">
        <f>PRODUCT(INDEX(Overzicht!$B$1:$D$35,MATCH(max_demand!H$1,Overzicht!$B$1:$B$35,0),3),INDEX(Verdeelsleutels_percentage!$A:$AB,MATCH(max_demand!$C64,Verdeelsleutels_percentage!$C:$C,0),MATCH(INDEX(Overzicht!$B$1:$F$35,MATCH(max_demand!H$1,Overzicht!$B:$B,0),5),Verdeelsleutels_percentage!$1:$1,0)))</f>
        <v>1.9344800763654409E-2</v>
      </c>
      <c r="I64">
        <f>PRODUCT(INDEX(Overzicht!$B$1:$D$35,MATCH(max_demand!I$1,Overzicht!$B$1:$B$35,0),3),INDEX(Verdeelsleutels_percentage!$A:$AB,MATCH(max_demand!$C64,Verdeelsleutels_percentage!$C:$C,0),MATCH(INDEX(Overzicht!$B$1:$F$35,MATCH(max_demand!I$1,Overzicht!$B:$B,0),5),Verdeelsleutels_percentage!$1:$1,0)))</f>
        <v>9.2672977487821958E-4</v>
      </c>
      <c r="J64">
        <f>PRODUCT(INDEX(Overzicht!$B$1:$D$35,MATCH(max_demand!J$1,Overzicht!$B$1:$B$35,0),3),INDEX(Verdeelsleutels_percentage!$A:$AB,MATCH(max_demand!$C64,Verdeelsleutels_percentage!$C:$C,0),MATCH(INDEX(Overzicht!$B$1:$F$35,MATCH(max_demand!J$1,Overzicht!$B:$B,0),5),Verdeelsleutels_percentage!$1:$1,0)))</f>
        <v>6.4851141607679547E-3</v>
      </c>
      <c r="K64">
        <f>PRODUCT(INDEX(Overzicht!$B$1:$D$35,MATCH(max_demand!K$1,Overzicht!$B$1:$B$35,0),3),INDEX(Verdeelsleutels_percentage!$A:$AB,MATCH(max_demand!$C64,Verdeelsleutels_percentage!$C:$C,0),MATCH(INDEX(Overzicht!$B$1:$F$35,MATCH(max_demand!K$1,Overzicht!$B:$B,0),5),Verdeelsleutels_percentage!$1:$1,0)))</f>
        <v>1.9290236698618941E-4</v>
      </c>
      <c r="L64">
        <f>PRODUCT(INDEX(Overzicht!$B$1:$D$35,MATCH(max_demand!L$1,Overzicht!$B$1:$B$35,0),3),INDEX(Verdeelsleutels_percentage!$A:$AB,MATCH(max_demand!$C64,Verdeelsleutels_percentage!$C:$C,0),MATCH(INDEX(Overzicht!$B$1:$F$35,MATCH(max_demand!L$1,Overzicht!$B:$B,0),5),Verdeelsleutels_percentage!$1:$1,0)))</f>
        <v>6.2552979276957413E-3</v>
      </c>
      <c r="M64">
        <f>PRODUCT(INDEX(Overzicht!$B$1:$D$35,MATCH(max_demand!M$1,Overzicht!$B$1:$B$35,0),3),INDEX(Verdeelsleutels_percentage!$A:$AB,MATCH(max_demand!$C64,Verdeelsleutels_percentage!$C:$C,0),MATCH(INDEX(Overzicht!$B$1:$F$35,MATCH(max_demand!M$1,Overzicht!$B:$B,0),5),Verdeelsleutels_percentage!$1:$1,0)))</f>
        <v>2.0327834891369087E-3</v>
      </c>
      <c r="N64">
        <f>PRODUCT(INDEX(Overzicht!$B$1:$D$35,MATCH(max_demand!N$1,Overzicht!$B$1:$B$35,0),3),INDEX(Verdeelsleutels_percentage!$A:$AB,MATCH(max_demand!$C64,Verdeelsleutels_percentage!$C:$C,0),MATCH(INDEX(Overzicht!$B$1:$F$35,MATCH(max_demand!N$1,Overzicht!$B:$B,0),5),Verdeelsleutels_percentage!$1:$1,0)))</f>
        <v>2.2147660110215464E-4</v>
      </c>
      <c r="O64">
        <f>PRODUCT(INDEX(Overzicht!$B$1:$D$35,MATCH(max_demand!O$1,Overzicht!$B$1:$B$35,0),3),INDEX(Verdeelsleutels_percentage!$A:$AB,MATCH(max_demand!$C64,Verdeelsleutels_percentage!$C:$C,0),MATCH(INDEX(Overzicht!$B$1:$F$35,MATCH(max_demand!O$1,Overzicht!$B:$B,0),5),Verdeelsleutels_percentage!$1:$1,0)))</f>
        <v>6.5943905547798112E-5</v>
      </c>
      <c r="P64">
        <f>PRODUCT(INDEX(Overzicht!$B$1:$D$35,MATCH(max_demand!P$1,Overzicht!$B$1:$B$35,0),3),INDEX(Verdeelsleutels_percentage!$A:$AB,MATCH(max_demand!$C64,Verdeelsleutels_percentage!$C:$C,0),MATCH(INDEX(Overzicht!$B$1:$F$35,MATCH(max_demand!P$1,Overzicht!$B:$B,0),5),Verdeelsleutels_percentage!$1:$1,0)))</f>
        <v>0</v>
      </c>
      <c r="Q64">
        <f>PRODUCT(INDEX(Overzicht!$B$1:$D$35,MATCH(max_demand!Q$1,Overzicht!$B$1:$B$35,0),3),INDEX(Verdeelsleutels_percentage!$A:$AB,MATCH(max_demand!$C64,Verdeelsleutels_percentage!$C:$C,0),MATCH(INDEX(Overzicht!$B$1:$F$35,MATCH(max_demand!Q$1,Overzicht!$B:$B,0),5),Verdeelsleutels_percentage!$1:$1,0)))</f>
        <v>1.6028549204170794E-2</v>
      </c>
      <c r="R64">
        <f>PRODUCT(INDEX(Overzicht!$B$1:$D$35,MATCH(max_demand!R$1,Overzicht!$B$1:$B$35,0),3),INDEX(Verdeelsleutels_percentage!$A:$AB,MATCH(max_demand!$C64,Verdeelsleutels_percentage!$C:$C,0),MATCH(INDEX(Overzicht!$B$1:$F$35,MATCH(max_demand!R$1,Overzicht!$B:$B,0),5),Verdeelsleutels_percentage!$1:$1,0)))</f>
        <v>3.3162515594836132E-3</v>
      </c>
      <c r="S64">
        <f>PRODUCT(INDEX(Overzicht!$B$1:$D$35,MATCH(max_demand!S$1,Overzicht!$B$1:$B$35,0),3),INDEX(Verdeelsleutels_percentage!$A:$AB,MATCH(max_demand!$C64,Verdeelsleutels_percentage!$C:$C,0),MATCH(INDEX(Overzicht!$B$1:$F$35,MATCH(max_demand!S$1,Overzicht!$B:$B,0),5),Verdeelsleutels_percentage!$1:$1,0)))</f>
        <v>6.7916831938224396E-3</v>
      </c>
      <c r="T64">
        <f>PRODUCT(INDEX(Overzicht!$B$1:$D$35,MATCH(max_demand!T$1,Overzicht!$B$1:$B$35,0),3),INDEX(Verdeelsleutels_percentage!$A:$AB,MATCH(max_demand!$C64,Verdeelsleutels_percentage!$C:$C,0),MATCH(INDEX(Overzicht!$B$1:$F$35,MATCH(max_demand!T$1,Overzicht!$B:$B,0),5),Verdeelsleutels_percentage!$1:$1,0)))</f>
        <v>9.8013657202515661E-3</v>
      </c>
      <c r="U64">
        <f>PRODUCT(INDEX(Overzicht!$B$1:$D$35,MATCH(max_demand!U$1,Overzicht!$B$1:$B$35,0),3),INDEX(Verdeelsleutels_percentage!$A:$AB,MATCH(max_demand!$C64,Verdeelsleutels_percentage!$C:$C,0),MATCH(INDEX(Overzicht!$B$1:$F$35,MATCH(max_demand!U$1,Overzicht!$B:$B,0),5),Verdeelsleutels_percentage!$1:$1,0)))</f>
        <v>3.6405072675220113E-2</v>
      </c>
      <c r="V64">
        <f>PRODUCT(INDEX(Overzicht!$B$1:$D$35,MATCH(max_demand!V$1,Overzicht!$B$1:$B$35,0),3),INDEX(Verdeelsleutels_percentage!$A:$AB,MATCH(max_demand!$C64,Verdeelsleutels_percentage!$C:$C,0),MATCH(INDEX(Overzicht!$B$1:$F$35,MATCH(max_demand!V$1,Overzicht!$B:$B,0),5),Verdeelsleutels_percentage!$1:$1,0)))</f>
        <v>4.2374325482290613E-3</v>
      </c>
      <c r="W64">
        <f>PRODUCT(INDEX(Overzicht!$B$1:$D$35,MATCH(max_demand!W$1,Overzicht!$B$1:$B$35,0),3),INDEX(Verdeelsleutels_percentage!$A:$AB,MATCH(max_demand!$C64,Verdeelsleutels_percentage!$C:$C,0),MATCH(INDEX(Overzicht!$B$1:$F$35,MATCH(max_demand!W$1,Overzicht!$B:$B,0),5),Verdeelsleutels_percentage!$1:$1,0)))</f>
        <v>2.2108343729890755E-2</v>
      </c>
      <c r="X64">
        <f>PRODUCT(INDEX(Overzicht!$B$1:$D$35,MATCH(max_demand!X$1,Overzicht!$B$1:$B$35,0),3),INDEX(Verdeelsleutels_percentage!$A:$AB,MATCH(max_demand!$C64,Verdeelsleutels_percentage!$C:$C,0),MATCH(INDEX(Overzicht!$B$1:$F$35,MATCH(max_demand!X$1,Overzicht!$B:$B,0),5),Verdeelsleutels_percentage!$1:$1,0)))</f>
        <v>2.0628827614498787E-3</v>
      </c>
      <c r="Y64">
        <f>PRODUCT(INDEX(Overzicht!$B$1:$D$35,MATCH(max_demand!Y$1,Overzicht!$B$1:$B$35,0),3),INDEX(Verdeelsleutels_percentage!$A:$AB,MATCH(max_demand!$C64,Verdeelsleutels_percentage!$C:$C,0),MATCH(INDEX(Overzicht!$B$1:$F$35,MATCH(max_demand!Y$1,Overzicht!$B:$B,0),5),Verdeelsleutels_percentage!$1:$1,0)))</f>
        <v>2.7030380755501116E-7</v>
      </c>
      <c r="Z64">
        <f>PRODUCT(INDEX(Overzicht!$B$1:$D$35,MATCH(max_demand!Z$1,Overzicht!$B$1:$B$35,0),3),INDEX(Verdeelsleutels_percentage!$A:$AB,MATCH(max_demand!$C64,Verdeelsleutels_percentage!$C:$C,0),MATCH(INDEX(Overzicht!$B$1:$F$35,MATCH(max_demand!Z$1,Overzicht!$B:$B,0),5),Verdeelsleutels_percentage!$1:$1,0)))</f>
        <v>1.2013502558000498E-4</v>
      </c>
      <c r="AA64">
        <f>PRODUCT(INDEX(Overzicht!$B$1:$D$35,MATCH(max_demand!AA$1,Overzicht!$B$1:$B$35,0),3),INDEX(Verdeelsleutels_percentage!$A:$AB,MATCH(max_demand!$C64,Verdeelsleutels_percentage!$C:$C,0),MATCH(INDEX(Overzicht!$B$1:$F$35,MATCH(max_demand!AA$1,Overzicht!$B:$B,0),5),Verdeelsleutels_percentage!$1:$1,0)))</f>
        <v>1.2519334244653151E-4</v>
      </c>
      <c r="AB64">
        <f>PRODUCT(INDEX(Overzicht!$B$1:$D$35,MATCH(max_demand!AB$1,Overzicht!$B$1:$B$35,0),3),INDEX(Verdeelsleutels_percentage!$A:$AB,MATCH(max_demand!$C64,Verdeelsleutels_percentage!$C:$C,0),MATCH(INDEX(Overzicht!$B$1:$F$35,MATCH(max_demand!AB$1,Overzicht!$B:$B,0),5),Verdeelsleutels_percentage!$1:$1,0)))</f>
        <v>8.5021460110852355E-3</v>
      </c>
      <c r="AC64">
        <f>PRODUCT(INDEX(Overzicht!$B$1:$D$35,MATCH(max_demand!AC$1,Overzicht!$B$1:$B$35,0),3),INDEX(Verdeelsleutels_percentage!$A:$AB,MATCH(max_demand!$C64,Verdeelsleutels_percentage!$C:$C,0),MATCH(INDEX(Overzicht!$B$1:$F$35,MATCH(max_demand!AC$1,Overzicht!$B:$B,0),5),Verdeelsleutels_percentage!$1:$1,0)))</f>
        <v>5.5122968696190398E-3</v>
      </c>
      <c r="AD64">
        <f>PRODUCT(INDEX(Overzicht!$B$1:$D$35,MATCH(max_demand!AD$1,Overzicht!$B$1:$B$35,0),3),INDEX(Verdeelsleutels_percentage!$A:$AB,MATCH(max_demand!$C64,Verdeelsleutels_percentage!$C:$C,0),MATCH(INDEX(Overzicht!$B$1:$F$35,MATCH(max_demand!AD$1,Overzicht!$B:$B,0),5),Verdeelsleutels_percentage!$1:$1,0)))</f>
        <v>4.9182052495923412E-7</v>
      </c>
      <c r="AE64">
        <f>PRODUCT(INDEX(Overzicht!$B$1:$D$35,MATCH(max_demand!AE$1,Overzicht!$B$1:$B$35,0),3),INDEX(Verdeelsleutels_percentage!$A:$AB,MATCH(max_demand!$C64,Verdeelsleutels_percentage!$C:$C,0),MATCH(INDEX(Overzicht!$B$1:$F$35,MATCH(max_demand!AE$1,Overzicht!$B:$B,0),5),Verdeelsleutels_percentage!$1:$1,0)))</f>
        <v>3.993255834590469E-3</v>
      </c>
      <c r="AF64">
        <f>PRODUCT(INDEX(Overzicht!$B$1:$D$35,MATCH(max_demand!AF$1,Overzicht!$B$1:$B$35,0),3),INDEX(Verdeelsleutels_percentage!$A:$AB,MATCH(max_demand!$C64,Verdeelsleutels_percentage!$C:$C,0),MATCH(INDEX(Overzicht!$B$1:$F$35,MATCH(max_demand!AF$1,Overzicht!$B:$B,0),5),Verdeelsleutels_percentage!$1:$1,0)))</f>
        <v>4.7421720623686177E-4</v>
      </c>
      <c r="AG64">
        <f>PRODUCT(INDEX(Overzicht!$B$1:$D$35,MATCH(max_demand!AG$1,Overzicht!$B$1:$B$35,0),3),INDEX(Verdeelsleutels_percentage!$A:$AB,MATCH(max_demand!$C64,Verdeelsleutels_percentage!$C:$C,0),MATCH(INDEX(Overzicht!$B$1:$F$35,MATCH(max_demand!AG$1,Overzicht!$B:$B,0),5),Verdeelsleutels_percentage!$1:$1,0)))</f>
        <v>2.2108343729890755E-2</v>
      </c>
      <c r="AH64">
        <f>PRODUCT(INDEX(Overzicht!$B$1:$D$35,MATCH(max_demand!AH$1,Overzicht!$B$1:$B$35,0),3),INDEX(Verdeelsleutels_percentage!$A:$AB,MATCH(max_demand!$C64,Verdeelsleutels_percentage!$C:$C,0),MATCH(INDEX(Overzicht!$B$1:$F$35,MATCH(max_demand!AH$1,Overzicht!$B:$B,0),5),Verdeelsleutels_percentage!$1:$1,0)))</f>
        <v>1.1065068145526774E-3</v>
      </c>
      <c r="AI64">
        <f>PRODUCT(INDEX(Overzicht!$B$1:$D$35,MATCH(max_demand!AI$1,Overzicht!$B$1:$B$35,0),3),INDEX(Verdeelsleutels_percentage!$A:$AB,MATCH(max_demand!$C64,Verdeelsleutels_percentage!$C:$C,0),MATCH(INDEX(Overzicht!$B$1:$F$35,MATCH(max_demand!AI$1,Overzicht!$B:$B,0),5),Verdeelsleutels_percentage!$1:$1,0)))</f>
        <v>3.7937376498948936E-4</v>
      </c>
      <c r="AJ64">
        <f>PRODUCT(INDEX(Overzicht!$B$1:$D$35,MATCH(max_demand!AJ$1,Overzicht!$B$1:$B$35,0),3),INDEX(Verdeelsleutels_percentage!$A:$AB,MATCH(max_demand!$C64,Verdeelsleutels_percentage!$C:$C,0),MATCH(INDEX(Overzicht!$B$1:$F$35,MATCH(max_demand!AJ$1,Overzicht!$B:$B,0),5),Verdeelsleutels_percentage!$1:$1,0)))</f>
        <v>0</v>
      </c>
      <c r="AK64">
        <f>PRODUCT(INDEX(Overzicht!$B$1:$D$35,MATCH(max_demand!AK$1,Overzicht!$B$1:$B$35,0),3),INDEX(Verdeelsleutels_percentage!$A:$AB,MATCH(max_demand!$C64,Verdeelsleutels_percentage!$C:$C,0),MATCH(INDEX(Overzicht!$B$1:$F$35,MATCH(max_demand!AK$1,Overzicht!$B:$B,0),5),Verdeelsleutels_percentage!$1:$1,0)))</f>
        <v>1.3412395196133727E-3</v>
      </c>
      <c r="AL64">
        <f>PRODUCT(INDEX(Overzicht!$B$1:$D$35,MATCH(max_demand!AL$1,Overzicht!$B$1:$B$35,0),3),INDEX(Verdeelsleutels_percentage!$A:$AB,MATCH(max_demand!$C64,Verdeelsleutels_percentage!$C:$C,0),MATCH(INDEX(Overzicht!$B$1:$F$35,MATCH(max_demand!AL$1,Overzicht!$B:$B,0),5),Verdeelsleutels_percentage!$1:$1,0)))</f>
        <v>3.6847239549817924E-3</v>
      </c>
      <c r="AM64">
        <f>PRODUCT(INDEX(Overzicht!$B$1:$D$35,MATCH(max_demand!AM$1,Overzicht!$B$1:$B$35,0),3),INDEX(Verdeelsleutels_percentage!$A:$AB,MATCH(max_demand!$C64,Verdeelsleutels_percentage!$C:$C,0),MATCH(INDEX(Overzicht!$B$1:$F$35,MATCH(max_demand!AM$1,Overzicht!$B:$B,0),5),Verdeelsleutels_percentage!$1:$1,0)))</f>
        <v>7.3694479099635848E-3</v>
      </c>
      <c r="AN64">
        <f>PRODUCT(INDEX(Overzicht!$B$1:$D$35,MATCH(max_demand!AN$1,Overzicht!$B$1:$B$35,0),3),INDEX(Verdeelsleutels_percentage!$A:$AB,MATCH(max_demand!$C64,Verdeelsleutels_percentage!$C:$C,0),MATCH(INDEX(Overzicht!$B$1:$F$35,MATCH(max_demand!AN$1,Overzicht!$B:$B,0),5),Verdeelsleutels_percentage!$1:$1,0)))</f>
        <v>3.6847239549817924E-3</v>
      </c>
      <c r="AO64">
        <f>PRODUCT(INDEX(Overzicht!$B$1:$D$35,MATCH(max_demand!AO$1,Overzicht!$B$1:$B$35,0),3),INDEX(Verdeelsleutels_percentage!$A:$AB,MATCH(max_demand!$C64,Verdeelsleutels_percentage!$C:$C,0),MATCH(INDEX(Overzicht!$B$1:$F$35,MATCH(max_demand!AO$1,Overzicht!$B:$B,0),5),Verdeelsleutels_percentage!$1:$1,0)))</f>
        <v>1.2896533842436273E-2</v>
      </c>
    </row>
    <row r="65" spans="2:41">
      <c r="B65" t="str">
        <f>INDEX('ETLocal datasets'!B:C,MATCH(C65,'ETLocal datasets'!C:C,0),1)</f>
        <v>GM0175</v>
      </c>
      <c r="C65" t="str">
        <f>'ETLocal datasets'!C48</f>
        <v>Ommen</v>
      </c>
      <c r="D65">
        <f t="shared" si="4"/>
        <v>0.38686354165568682</v>
      </c>
      <c r="E65">
        <f t="shared" si="5"/>
        <v>0.1658639582142917</v>
      </c>
      <c r="F65">
        <f t="shared" si="6"/>
        <v>1.0822516834264322E-2</v>
      </c>
      <c r="G65">
        <f t="shared" si="7"/>
        <v>2.2038416694715818E-2</v>
      </c>
      <c r="H65">
        <f>PRODUCT(INDEX(Overzicht!$B$1:$D$35,MATCH(max_demand!H$1,Overzicht!$B$1:$B$35,0),3),INDEX(Verdeelsleutels_percentage!$A:$AB,MATCH(max_demand!$C65,Verdeelsleutels_percentage!$C:$C,0),MATCH(INDEX(Overzicht!$B$1:$F$35,MATCH(max_demand!H$1,Overzicht!$B:$B,0),5),Verdeelsleutels_percentage!$1:$1,0)))</f>
        <v>1.0822516834264322E-2</v>
      </c>
      <c r="I65">
        <f>PRODUCT(INDEX(Overzicht!$B$1:$D$35,MATCH(max_demand!I$1,Overzicht!$B$1:$B$35,0),3),INDEX(Verdeelsleutels_percentage!$A:$AB,MATCH(max_demand!$C65,Verdeelsleutels_percentage!$C:$C,0),MATCH(INDEX(Overzicht!$B$1:$F$35,MATCH(max_demand!I$1,Overzicht!$B:$B,0),5),Verdeelsleutels_percentage!$1:$1,0)))</f>
        <v>3.3138559903271081E-2</v>
      </c>
      <c r="J65">
        <f>PRODUCT(INDEX(Overzicht!$B$1:$D$35,MATCH(max_demand!J$1,Overzicht!$B$1:$B$35,0),3),INDEX(Verdeelsleutels_percentage!$A:$AB,MATCH(max_demand!$C65,Verdeelsleutels_percentage!$C:$C,0),MATCH(INDEX(Overzicht!$B$1:$F$35,MATCH(max_demand!J$1,Overzicht!$B:$B,0),5),Verdeelsleutels_percentage!$1:$1,0)))</f>
        <v>3.6281199292009917E-3</v>
      </c>
      <c r="K65">
        <f>PRODUCT(INDEX(Overzicht!$B$1:$D$35,MATCH(max_demand!K$1,Overzicht!$B$1:$B$35,0),3),INDEX(Verdeelsleutels_percentage!$A:$AB,MATCH(max_demand!$C65,Verdeelsleutels_percentage!$C:$C,0),MATCH(INDEX(Overzicht!$B$1:$F$35,MATCH(max_demand!K$1,Overzicht!$B:$B,0),5),Verdeelsleutels_percentage!$1:$1,0)))</f>
        <v>6.8979186998655035E-3</v>
      </c>
      <c r="L65">
        <f>PRODUCT(INDEX(Overzicht!$B$1:$D$35,MATCH(max_demand!L$1,Overzicht!$B$1:$B$35,0),3),INDEX(Verdeelsleutels_percentage!$A:$AB,MATCH(max_demand!$C65,Verdeelsleutels_percentage!$C:$C,0),MATCH(INDEX(Overzicht!$B$1:$F$35,MATCH(max_demand!L$1,Overzicht!$B:$B,0),5),Verdeelsleutels_percentage!$1:$1,0)))</f>
        <v>3.4995484292099322E-3</v>
      </c>
      <c r="M65">
        <f>PRODUCT(INDEX(Overzicht!$B$1:$D$35,MATCH(max_demand!M$1,Overzicht!$B$1:$B$35,0),3),INDEX(Verdeelsleutels_percentage!$A:$AB,MATCH(max_demand!$C65,Verdeelsleutels_percentage!$C:$C,0),MATCH(INDEX(Overzicht!$B$1:$F$35,MATCH(max_demand!M$1,Overzicht!$B:$B,0),5),Verdeelsleutels_percentage!$1:$1,0)))</f>
        <v>0.20301913937134627</v>
      </c>
      <c r="N65">
        <f>PRODUCT(INDEX(Overzicht!$B$1:$D$35,MATCH(max_demand!N$1,Overzicht!$B$1:$B$35,0),3),INDEX(Verdeelsleutels_percentage!$A:$AB,MATCH(max_demand!$C65,Verdeelsleutels_percentage!$C:$C,0),MATCH(INDEX(Overzicht!$B$1:$F$35,MATCH(max_demand!N$1,Overzicht!$B:$B,0),5),Verdeelsleutels_percentage!$1:$1,0)))</f>
        <v>5.3572703371174202E-2</v>
      </c>
      <c r="O65">
        <f>PRODUCT(INDEX(Overzicht!$B$1:$D$35,MATCH(max_demand!O$1,Overzicht!$B$1:$B$35,0),3),INDEX(Verdeelsleutels_percentage!$A:$AB,MATCH(max_demand!$C65,Verdeelsleutels_percentage!$C:$C,0),MATCH(INDEX(Overzicht!$B$1:$F$35,MATCH(max_demand!O$1,Overzicht!$B:$B,0),5),Verdeelsleutels_percentage!$1:$1,0)))</f>
        <v>6.6055622281902615E-3</v>
      </c>
      <c r="P65">
        <f>PRODUCT(INDEX(Overzicht!$B$1:$D$35,MATCH(max_demand!P$1,Overzicht!$B$1:$B$35,0),3),INDEX(Verdeelsleutels_percentage!$A:$AB,MATCH(max_demand!$C65,Verdeelsleutels_percentage!$C:$C,0),MATCH(INDEX(Overzicht!$B$1:$F$35,MATCH(max_demand!P$1,Overzicht!$B:$B,0),5),Verdeelsleutels_percentage!$1:$1,0)))</f>
        <v>1.2182482164220998E-2</v>
      </c>
      <c r="Q65">
        <f>PRODUCT(INDEX(Overzicht!$B$1:$D$35,MATCH(max_demand!Q$1,Overzicht!$B$1:$B$35,0),3),INDEX(Verdeelsleutels_percentage!$A:$AB,MATCH(max_demand!$C65,Verdeelsleutels_percentage!$C:$C,0),MATCH(INDEX(Overzicht!$B$1:$F$35,MATCH(max_demand!Q$1,Overzicht!$B:$B,0),5),Verdeelsleutels_percentage!$1:$1,0)))</f>
        <v>8.9672282341047242E-3</v>
      </c>
      <c r="R65">
        <f>PRODUCT(INDEX(Overzicht!$B$1:$D$35,MATCH(max_demand!R$1,Overzicht!$B$1:$B$35,0),3),INDEX(Verdeelsleutels_percentage!$A:$AB,MATCH(max_demand!$C65,Verdeelsleutels_percentage!$C:$C,0),MATCH(INDEX(Overzicht!$B$1:$F$35,MATCH(max_demand!R$1,Overzicht!$B:$B,0),5),Verdeelsleutels_percentage!$1:$1,0)))</f>
        <v>1.8552886001595981E-3</v>
      </c>
      <c r="S65">
        <f>PRODUCT(INDEX(Overzicht!$B$1:$D$35,MATCH(max_demand!S$1,Overzicht!$B$1:$B$35,0),3),INDEX(Verdeelsleutels_percentage!$A:$AB,MATCH(max_demand!$C65,Verdeelsleutels_percentage!$C:$C,0),MATCH(INDEX(Overzicht!$B$1:$F$35,MATCH(max_demand!S$1,Overzicht!$B:$B,0),5),Verdeelsleutels_percentage!$1:$1,0)))</f>
        <v>3.799631053126857E-3</v>
      </c>
      <c r="T65">
        <f>PRODUCT(INDEX(Overzicht!$B$1:$D$35,MATCH(max_demand!T$1,Overzicht!$B$1:$B$35,0),3),INDEX(Verdeelsleutels_percentage!$A:$AB,MATCH(max_demand!$C65,Verdeelsleutels_percentage!$C:$C,0),MATCH(INDEX(Overzicht!$B$1:$F$35,MATCH(max_demand!T$1,Overzicht!$B:$B,0),5),Verdeelsleutels_percentage!$1:$1,0)))</f>
        <v>5.4834085293605896E-3</v>
      </c>
      <c r="U65">
        <f>PRODUCT(INDEX(Overzicht!$B$1:$D$35,MATCH(max_demand!U$1,Overzicht!$B$1:$B$35,0),3),INDEX(Verdeelsleutels_percentage!$A:$AB,MATCH(max_demand!$C65,Verdeelsleutels_percentage!$C:$C,0),MATCH(INDEX(Overzicht!$B$1:$F$35,MATCH(max_demand!U$1,Overzicht!$B:$B,0),5),Verdeelsleutels_percentage!$1:$1,0)))</f>
        <v>2.0366945966196478E-2</v>
      </c>
      <c r="V65">
        <f>PRODUCT(INDEX(Overzicht!$B$1:$D$35,MATCH(max_demand!V$1,Overzicht!$B$1:$B$35,0),3),INDEX(Verdeelsleutels_percentage!$A:$AB,MATCH(max_demand!$C65,Verdeelsleutels_percentage!$C:$C,0),MATCH(INDEX(Overzicht!$B$1:$F$35,MATCH(max_demand!V$1,Overzicht!$B:$B,0),5),Verdeelsleutels_percentage!$1:$1,0)))</f>
        <v>2.3706465446483751E-3</v>
      </c>
      <c r="W65">
        <f>PRODUCT(INDEX(Overzicht!$B$1:$D$35,MATCH(max_demand!W$1,Overzicht!$B$1:$B$35,0),3),INDEX(Verdeelsleutels_percentage!$A:$AB,MATCH(max_demand!$C65,Verdeelsleutels_percentage!$C:$C,0),MATCH(INDEX(Overzicht!$B$1:$F$35,MATCH(max_demand!W$1,Overzicht!$B:$B,0),5),Verdeelsleutels_percentage!$1:$1,0)))</f>
        <v>1.2368590667730654E-2</v>
      </c>
      <c r="X65">
        <f>PRODUCT(INDEX(Overzicht!$B$1:$D$35,MATCH(max_demand!X$1,Overzicht!$B$1:$B$35,0),3),INDEX(Verdeelsleutels_percentage!$A:$AB,MATCH(max_demand!$C65,Verdeelsleutels_percentage!$C:$C,0),MATCH(INDEX(Overzicht!$B$1:$F$35,MATCH(max_demand!X$1,Overzicht!$B:$B,0),5),Verdeelsleutels_percentage!$1:$1,0)))</f>
        <v>4.1098250651976448E-2</v>
      </c>
      <c r="Y65">
        <f>PRODUCT(INDEX(Overzicht!$B$1:$D$35,MATCH(max_demand!Y$1,Overzicht!$B$1:$B$35,0),3),INDEX(Verdeelsleutels_percentage!$A:$AB,MATCH(max_demand!$C65,Verdeelsleutels_percentage!$C:$C,0),MATCH(INDEX(Overzicht!$B$1:$F$35,MATCH(max_demand!Y$1,Overzicht!$B:$B,0),5),Verdeelsleutels_percentage!$1:$1,0)))</f>
        <v>4.3325074218011129E-6</v>
      </c>
      <c r="Z65">
        <f>PRODUCT(INDEX(Overzicht!$B$1:$D$35,MATCH(max_demand!Z$1,Overzicht!$B$1:$B$35,0),3),INDEX(Verdeelsleutels_percentage!$A:$AB,MATCH(max_demand!$C65,Verdeelsleutels_percentage!$C:$C,0),MATCH(INDEX(Overzicht!$B$1:$F$35,MATCH(max_demand!Z$1,Overzicht!$B:$B,0),5),Verdeelsleutels_percentage!$1:$1,0)))</f>
        <v>1.9255588541338281E-3</v>
      </c>
      <c r="AA65">
        <f>PRODUCT(INDEX(Overzicht!$B$1:$D$35,MATCH(max_demand!AA$1,Overzicht!$B$1:$B$35,0),3),INDEX(Verdeelsleutels_percentage!$A:$AB,MATCH(max_demand!$C65,Verdeelsleutels_percentage!$C:$C,0),MATCH(INDEX(Overzicht!$B$1:$F$35,MATCH(max_demand!AA$1,Overzicht!$B:$B,0),5),Verdeelsleutels_percentage!$1:$1,0)))</f>
        <v>2.006635016413147E-3</v>
      </c>
      <c r="AB65">
        <f>PRODUCT(INDEX(Overzicht!$B$1:$D$35,MATCH(max_demand!AB$1,Overzicht!$B$1:$B$35,0),3),INDEX(Verdeelsleutels_percentage!$A:$AB,MATCH(max_demand!$C65,Verdeelsleutels_percentage!$C:$C,0),MATCH(INDEX(Overzicht!$B$1:$F$35,MATCH(max_demand!AB$1,Overzicht!$B:$B,0),5),Verdeelsleutels_percentage!$1:$1,0)))</f>
        <v>1.2356776874424562E-2</v>
      </c>
      <c r="AC65">
        <f>PRODUCT(INDEX(Overzicht!$B$1:$D$35,MATCH(max_demand!AC$1,Overzicht!$B$1:$B$35,0),3),INDEX(Verdeelsleutels_percentage!$A:$AB,MATCH(max_demand!$C65,Verdeelsleutels_percentage!$C:$C,0),MATCH(INDEX(Overzicht!$B$1:$F$35,MATCH(max_demand!AC$1,Overzicht!$B:$B,0),5),Verdeelsleutels_percentage!$1:$1,0)))</f>
        <v>4.3730273653915019E-2</v>
      </c>
      <c r="AD65">
        <f>PRODUCT(INDEX(Overzicht!$B$1:$D$35,MATCH(max_demand!AD$1,Overzicht!$B$1:$B$35,0),3),INDEX(Verdeelsleutels_percentage!$A:$AB,MATCH(max_demand!$C65,Verdeelsleutels_percentage!$C:$C,0),MATCH(INDEX(Overzicht!$B$1:$F$35,MATCH(max_demand!AD$1,Overzicht!$B:$B,0),5),Verdeelsleutels_percentage!$1:$1,0)))</f>
        <v>1.5197254221240334E-4</v>
      </c>
      <c r="AE65">
        <f>PRODUCT(INDEX(Overzicht!$B$1:$D$35,MATCH(max_demand!AE$1,Overzicht!$B$1:$B$35,0),3),INDEX(Verdeelsleutels_percentage!$A:$AB,MATCH(max_demand!$C65,Verdeelsleutels_percentage!$C:$C,0),MATCH(INDEX(Overzicht!$B$1:$F$35,MATCH(max_demand!AE$1,Overzicht!$B:$B,0),5),Verdeelsleutels_percentage!$1:$1,0)))</f>
        <v>3.5739639719584701E-2</v>
      </c>
      <c r="AF65">
        <f>PRODUCT(INDEX(Overzicht!$B$1:$D$35,MATCH(max_demand!AF$1,Overzicht!$B$1:$B$35,0),3),INDEX(Verdeelsleutels_percentage!$A:$AB,MATCH(max_demand!$C65,Verdeelsleutels_percentage!$C:$C,0),MATCH(INDEX(Overzicht!$B$1:$F$35,MATCH(max_demand!AF$1,Overzicht!$B:$B,0),5),Verdeelsleutels_percentage!$1:$1,0)))</f>
        <v>7.6008902136861633E-3</v>
      </c>
      <c r="AG65">
        <f>PRODUCT(INDEX(Overzicht!$B$1:$D$35,MATCH(max_demand!AG$1,Overzicht!$B$1:$B$35,0),3),INDEX(Verdeelsleutels_percentage!$A:$AB,MATCH(max_demand!$C65,Verdeelsleutels_percentage!$C:$C,0),MATCH(INDEX(Overzicht!$B$1:$F$35,MATCH(max_demand!AG$1,Overzicht!$B:$B,0),5),Verdeelsleutels_percentage!$1:$1,0)))</f>
        <v>1.2368590667730654E-2</v>
      </c>
      <c r="AH65">
        <f>PRODUCT(INDEX(Overzicht!$B$1:$D$35,MATCH(max_demand!AH$1,Overzicht!$B$1:$B$35,0),3),INDEX(Verdeelsleutels_percentage!$A:$AB,MATCH(max_demand!$C65,Verdeelsleutels_percentage!$C:$C,0),MATCH(INDEX(Overzicht!$B$1:$F$35,MATCH(max_demand!AH$1,Overzicht!$B:$B,0),5),Verdeelsleutels_percentage!$1:$1,0)))</f>
        <v>1.7735410498601049E-2</v>
      </c>
      <c r="AI65">
        <f>PRODUCT(INDEX(Overzicht!$B$1:$D$35,MATCH(max_demand!AI$1,Overzicht!$B$1:$B$35,0),3),INDEX(Verdeelsleutels_percentage!$A:$AB,MATCH(max_demand!$C65,Verdeelsleutels_percentage!$C:$C,0),MATCH(INDEX(Overzicht!$B$1:$F$35,MATCH(max_demand!AI$1,Overzicht!$B:$B,0),5),Verdeelsleutels_percentage!$1:$1,0)))</f>
        <v>6.0807121709489306E-3</v>
      </c>
      <c r="AJ65">
        <f>PRODUCT(INDEX(Overzicht!$B$1:$D$35,MATCH(max_demand!AJ$1,Overzicht!$B$1:$B$35,0),3),INDEX(Verdeelsleutels_percentage!$A:$AB,MATCH(max_demand!$C65,Verdeelsleutels_percentage!$C:$C,0),MATCH(INDEX(Overzicht!$B$1:$F$35,MATCH(max_demand!AJ$1,Overzicht!$B:$B,0),5),Verdeelsleutels_percentage!$1:$1,0)))</f>
        <v>0</v>
      </c>
      <c r="AK65">
        <f>PRODUCT(INDEX(Overzicht!$B$1:$D$35,MATCH(max_demand!AK$1,Overzicht!$B$1:$B$35,0),3),INDEX(Verdeelsleutels_percentage!$A:$AB,MATCH(max_demand!$C65,Verdeelsleutels_percentage!$C:$C,0),MATCH(INDEX(Overzicht!$B$1:$F$35,MATCH(max_demand!AK$1,Overzicht!$B:$B,0),5),Verdeelsleutels_percentage!$1:$1,0)))</f>
        <v>7.5036116717565977E-4</v>
      </c>
      <c r="AL65">
        <f>PRODUCT(INDEX(Overzicht!$B$1:$D$35,MATCH(max_demand!AL$1,Overzicht!$B$1:$B$35,0),3),INDEX(Verdeelsleutels_percentage!$A:$AB,MATCH(max_demand!$C65,Verdeelsleutels_percentage!$C:$C,0),MATCH(INDEX(Overzicht!$B$1:$F$35,MATCH(max_demand!AL$1,Overzicht!$B:$B,0),5),Verdeelsleutels_percentage!$1:$1,0)))</f>
        <v>2.061431777955109E-3</v>
      </c>
      <c r="AM65">
        <f>PRODUCT(INDEX(Overzicht!$B$1:$D$35,MATCH(max_demand!AM$1,Overzicht!$B$1:$B$35,0),3),INDEX(Verdeelsleutels_percentage!$A:$AB,MATCH(max_demand!$C65,Verdeelsleutels_percentage!$C:$C,0),MATCH(INDEX(Overzicht!$B$1:$F$35,MATCH(max_demand!AM$1,Overzicht!$B:$B,0),5),Verdeelsleutels_percentage!$1:$1,0)))</f>
        <v>4.1228635559102181E-3</v>
      </c>
      <c r="AN65">
        <f>PRODUCT(INDEX(Overzicht!$B$1:$D$35,MATCH(max_demand!AN$1,Overzicht!$B$1:$B$35,0),3),INDEX(Verdeelsleutels_percentage!$A:$AB,MATCH(max_demand!$C65,Verdeelsleutels_percentage!$C:$C,0),MATCH(INDEX(Overzicht!$B$1:$F$35,MATCH(max_demand!AN$1,Overzicht!$B:$B,0),5),Verdeelsleutels_percentage!$1:$1,0)))</f>
        <v>2.061431777955109E-3</v>
      </c>
      <c r="AO65">
        <f>PRODUCT(INDEX(Overzicht!$B$1:$D$35,MATCH(max_demand!AO$1,Overzicht!$B$1:$B$35,0),3),INDEX(Verdeelsleutels_percentage!$A:$AB,MATCH(max_demand!$C65,Verdeelsleutels_percentage!$C:$C,0),MATCH(INDEX(Overzicht!$B$1:$F$35,MATCH(max_demand!AO$1,Overzicht!$B:$B,0),5),Verdeelsleutels_percentage!$1:$1,0)))</f>
        <v>7.2150112228428816E-3</v>
      </c>
    </row>
    <row r="66" spans="2:41">
      <c r="B66" t="str">
        <f>INDEX('ETLocal datasets'!B:C,MATCH(C66,'ETLocal datasets'!C:C,0),1)</f>
        <v>GM0177</v>
      </c>
      <c r="C66" t="str">
        <f>'ETLocal datasets'!C49</f>
        <v>Raalte</v>
      </c>
      <c r="D66">
        <f t="shared" si="4"/>
        <v>0.46794744143921124</v>
      </c>
      <c r="E66">
        <f t="shared" si="5"/>
        <v>0.2157314292898688</v>
      </c>
      <c r="F66">
        <f t="shared" si="6"/>
        <v>2.2790289618261326E-2</v>
      </c>
      <c r="G66">
        <f t="shared" si="7"/>
        <v>4.6408973706589848E-2</v>
      </c>
      <c r="H66">
        <f>PRODUCT(INDEX(Overzicht!$B$1:$D$35,MATCH(max_demand!H$1,Overzicht!$B$1:$B$35,0),3),INDEX(Verdeelsleutels_percentage!$A:$AB,MATCH(max_demand!$C66,Verdeelsleutels_percentage!$C:$C,0),MATCH(INDEX(Overzicht!$B$1:$F$35,MATCH(max_demand!H$1,Overzicht!$B:$B,0),5),Verdeelsleutels_percentage!$1:$1,0)))</f>
        <v>2.2790289618261326E-2</v>
      </c>
      <c r="I66">
        <f>PRODUCT(INDEX(Overzicht!$B$1:$D$35,MATCH(max_demand!I$1,Overzicht!$B$1:$B$35,0),3),INDEX(Verdeelsleutels_percentage!$A:$AB,MATCH(max_demand!$C66,Verdeelsleutels_percentage!$C:$C,0),MATCH(INDEX(Overzicht!$B$1:$F$35,MATCH(max_demand!I$1,Overzicht!$B:$B,0),5),Verdeelsleutels_percentage!$1:$1,0)))</f>
        <v>2.8998479732054907E-2</v>
      </c>
      <c r="J66">
        <f>PRODUCT(INDEX(Overzicht!$B$1:$D$35,MATCH(max_demand!J$1,Overzicht!$B$1:$B$35,0),3),INDEX(Verdeelsleutels_percentage!$A:$AB,MATCH(max_demand!$C66,Verdeelsleutels_percentage!$C:$C,0),MATCH(INDEX(Overzicht!$B$1:$F$35,MATCH(max_demand!J$1,Overzicht!$B:$B,0),5),Verdeelsleutels_percentage!$1:$1,0)))</f>
        <v>7.6401732815504636E-3</v>
      </c>
      <c r="K66">
        <f>PRODUCT(INDEX(Overzicht!$B$1:$D$35,MATCH(max_demand!K$1,Overzicht!$B$1:$B$35,0),3),INDEX(Verdeelsleutels_percentage!$A:$AB,MATCH(max_demand!$C66,Verdeelsleutels_percentage!$C:$C,0),MATCH(INDEX(Overzicht!$B$1:$F$35,MATCH(max_demand!K$1,Overzicht!$B:$B,0),5),Verdeelsleutels_percentage!$1:$1,0)))</f>
        <v>6.0361450888415831E-3</v>
      </c>
      <c r="L66">
        <f>PRODUCT(INDEX(Overzicht!$B$1:$D$35,MATCH(max_demand!L$1,Overzicht!$B$1:$B$35,0),3),INDEX(Verdeelsleutels_percentage!$A:$AB,MATCH(max_demand!$C66,Verdeelsleutels_percentage!$C:$C,0),MATCH(INDEX(Overzicht!$B$1:$F$35,MATCH(max_demand!L$1,Overzicht!$B:$B,0),5),Verdeelsleutels_percentage!$1:$1,0)))</f>
        <v>7.3694246408855203E-3</v>
      </c>
      <c r="M66">
        <f>PRODUCT(INDEX(Overzicht!$B$1:$D$35,MATCH(max_demand!M$1,Overzicht!$B$1:$B$35,0),3),INDEX(Verdeelsleutels_percentage!$A:$AB,MATCH(max_demand!$C66,Verdeelsleutels_percentage!$C:$C,0),MATCH(INDEX(Overzicht!$B$1:$F$35,MATCH(max_demand!M$1,Overzicht!$B:$B,0),5),Verdeelsleutels_percentage!$1:$1,0)))</f>
        <v>0.30216858245269979</v>
      </c>
      <c r="N66">
        <f>PRODUCT(INDEX(Overzicht!$B$1:$D$35,MATCH(max_demand!N$1,Overzicht!$B$1:$B$35,0),3),INDEX(Verdeelsleutels_percentage!$A:$AB,MATCH(max_demand!$C66,Verdeelsleutels_percentage!$C:$C,0),MATCH(INDEX(Overzicht!$B$1:$F$35,MATCH(max_demand!N$1,Overzicht!$B:$B,0),5),Verdeelsleutels_percentage!$1:$1,0)))</f>
        <v>8.4746730021810407E-2</v>
      </c>
      <c r="O66">
        <f>PRODUCT(INDEX(Overzicht!$B$1:$D$35,MATCH(max_demand!O$1,Overzicht!$B$1:$B$35,0),3),INDEX(Verdeelsleutels_percentage!$A:$AB,MATCH(max_demand!$C66,Verdeelsleutels_percentage!$C:$C,0),MATCH(INDEX(Overzicht!$B$1:$F$35,MATCH(max_demand!O$1,Overzicht!$B:$B,0),5),Verdeelsleutels_percentage!$1:$1,0)))</f>
        <v>3.2455262878665725E-3</v>
      </c>
      <c r="P66">
        <f>PRODUCT(INDEX(Overzicht!$B$1:$D$35,MATCH(max_demand!P$1,Overzicht!$B$1:$B$35,0),3),INDEX(Verdeelsleutels_percentage!$A:$AB,MATCH(max_demand!$C66,Verdeelsleutels_percentage!$C:$C,0),MATCH(INDEX(Overzicht!$B$1:$F$35,MATCH(max_demand!P$1,Overzicht!$B:$B,0),5),Verdeelsleutels_percentage!$1:$1,0)))</f>
        <v>7.5540838837509956E-3</v>
      </c>
      <c r="Q66">
        <f>PRODUCT(INDEX(Overzicht!$B$1:$D$35,MATCH(max_demand!Q$1,Overzicht!$B$1:$B$35,0),3),INDEX(Verdeelsleutels_percentage!$A:$AB,MATCH(max_demand!$C66,Verdeelsleutels_percentage!$C:$C,0),MATCH(INDEX(Overzicht!$B$1:$F$35,MATCH(max_demand!Q$1,Overzicht!$B:$B,0),5),Verdeelsleutels_percentage!$1:$1,0)))</f>
        <v>1.8883382826559384E-2</v>
      </c>
      <c r="R66">
        <f>PRODUCT(INDEX(Overzicht!$B$1:$D$35,MATCH(max_demand!R$1,Overzicht!$B$1:$B$35,0),3),INDEX(Verdeelsleutels_percentage!$A:$AB,MATCH(max_demand!$C66,Verdeelsleutels_percentage!$C:$C,0),MATCH(INDEX(Overzicht!$B$1:$F$35,MATCH(max_demand!R$1,Overzicht!$B:$B,0),5),Verdeelsleutels_percentage!$1:$1,0)))</f>
        <v>3.9069067917019418E-3</v>
      </c>
      <c r="S66">
        <f>PRODUCT(INDEX(Overzicht!$B$1:$D$35,MATCH(max_demand!S$1,Overzicht!$B$1:$B$35,0),3),INDEX(Verdeelsleutels_percentage!$A:$AB,MATCH(max_demand!$C66,Verdeelsleutels_percentage!$C:$C,0),MATCH(INDEX(Overzicht!$B$1:$F$35,MATCH(max_demand!S$1,Overzicht!$B:$B,0),5),Verdeelsleutels_percentage!$1:$1,0)))</f>
        <v>8.0013451094055766E-3</v>
      </c>
      <c r="T66">
        <f>PRODUCT(INDEX(Overzicht!$B$1:$D$35,MATCH(max_demand!T$1,Overzicht!$B$1:$B$35,0),3),INDEX(Verdeelsleutels_percentage!$A:$AB,MATCH(max_demand!$C66,Verdeelsleutels_percentage!$C:$C,0),MATCH(INDEX(Overzicht!$B$1:$F$35,MATCH(max_demand!T$1,Overzicht!$B:$B,0),5),Verdeelsleutels_percentage!$1:$1,0)))</f>
        <v>1.1547080073252404E-2</v>
      </c>
      <c r="U66">
        <f>PRODUCT(INDEX(Overzicht!$B$1:$D$35,MATCH(max_demand!U$1,Overzicht!$B$1:$B$35,0),3),INDEX(Verdeelsleutels_percentage!$A:$AB,MATCH(max_demand!$C66,Verdeelsleutels_percentage!$C:$C,0),MATCH(INDEX(Overzicht!$B$1:$F$35,MATCH(max_demand!U$1,Overzicht!$B:$B,0),5),Verdeelsleutels_percentage!$1:$1,0)))</f>
        <v>4.288915455779465E-2</v>
      </c>
      <c r="V66">
        <f>PRODUCT(INDEX(Overzicht!$B$1:$D$35,MATCH(max_demand!V$1,Overzicht!$B$1:$B$35,0),3),INDEX(Verdeelsleutels_percentage!$A:$AB,MATCH(max_demand!$C66,Verdeelsleutels_percentage!$C:$C,0),MATCH(INDEX(Overzicht!$B$1:$F$35,MATCH(max_demand!V$1,Overzicht!$B:$B,0),5),Verdeelsleutels_percentage!$1:$1,0)))</f>
        <v>4.9921586782858138E-3</v>
      </c>
      <c r="W66">
        <f>PRODUCT(INDEX(Overzicht!$B$1:$D$35,MATCH(max_demand!W$1,Overzicht!$B$1:$B$35,0),3),INDEX(Verdeelsleutels_percentage!$A:$AB,MATCH(max_demand!$C66,Verdeelsleutels_percentage!$C:$C,0),MATCH(INDEX(Overzicht!$B$1:$F$35,MATCH(max_demand!W$1,Overzicht!$B:$B,0),5),Verdeelsleutels_percentage!$1:$1,0)))</f>
        <v>2.6046045278012943E-2</v>
      </c>
      <c r="X66">
        <f>PRODUCT(INDEX(Overzicht!$B$1:$D$35,MATCH(max_demand!X$1,Overzicht!$B$1:$B$35,0),3),INDEX(Verdeelsleutels_percentage!$A:$AB,MATCH(max_demand!$C66,Verdeelsleutels_percentage!$C:$C,0),MATCH(INDEX(Overzicht!$B$1:$F$35,MATCH(max_demand!X$1,Overzicht!$B:$B,0),5),Verdeelsleutels_percentage!$1:$1,0)))</f>
        <v>1.194596653675975E-2</v>
      </c>
      <c r="Y66">
        <f>PRODUCT(INDEX(Overzicht!$B$1:$D$35,MATCH(max_demand!Y$1,Overzicht!$B$1:$B$35,0),3),INDEX(Verdeelsleutels_percentage!$A:$AB,MATCH(max_demand!$C66,Verdeelsleutels_percentage!$C:$C,0),MATCH(INDEX(Overzicht!$B$1:$F$35,MATCH(max_demand!Y$1,Overzicht!$B:$B,0),5),Verdeelsleutels_percentage!$1:$1,0)))</f>
        <v>5.3322874172132119E-6</v>
      </c>
      <c r="Z66">
        <f>PRODUCT(INDEX(Overzicht!$B$1:$D$35,MATCH(max_demand!Z$1,Overzicht!$B$1:$B$35,0),3),INDEX(Verdeelsleutels_percentage!$A:$AB,MATCH(max_demand!$C66,Verdeelsleutels_percentage!$C:$C,0),MATCH(INDEX(Overzicht!$B$1:$F$35,MATCH(max_demand!Z$1,Overzicht!$B:$B,0),5),Verdeelsleutels_percentage!$1:$1,0)))</f>
        <v>2.3699055187614278E-3</v>
      </c>
      <c r="AA66">
        <f>PRODUCT(INDEX(Overzicht!$B$1:$D$35,MATCH(max_demand!AA$1,Overzicht!$B$1:$B$35,0),3),INDEX(Verdeelsleutels_percentage!$A:$AB,MATCH(max_demand!$C66,Verdeelsleutels_percentage!$C:$C,0),MATCH(INDEX(Overzicht!$B$1:$F$35,MATCH(max_demand!AA$1,Overzicht!$B:$B,0),5),Verdeelsleutels_percentage!$1:$1,0)))</f>
        <v>2.4696910142882247E-3</v>
      </c>
      <c r="AB66">
        <f>PRODUCT(INDEX(Overzicht!$B$1:$D$35,MATCH(max_demand!AB$1,Overzicht!$B$1:$B$35,0),3),INDEX(Verdeelsleutels_percentage!$A:$AB,MATCH(max_demand!$C66,Verdeelsleutels_percentage!$C:$C,0),MATCH(INDEX(Overzicht!$B$1:$F$35,MATCH(max_demand!AB$1,Overzicht!$B:$B,0),5),Verdeelsleutels_percentage!$1:$1,0)))</f>
        <v>1.4878151969902071E-2</v>
      </c>
      <c r="AC66">
        <f>PRODUCT(INDEX(Overzicht!$B$1:$D$35,MATCH(max_demand!AC$1,Overzicht!$B$1:$B$35,0),3),INDEX(Verdeelsleutels_percentage!$A:$AB,MATCH(max_demand!$C66,Verdeelsleutels_percentage!$C:$C,0),MATCH(INDEX(Overzicht!$B$1:$F$35,MATCH(max_demand!AC$1,Overzicht!$B:$B,0),5),Verdeelsleutels_percentage!$1:$1,0)))</f>
        <v>1.7461192100393274E-2</v>
      </c>
      <c r="AD66">
        <f>PRODUCT(INDEX(Overzicht!$B$1:$D$35,MATCH(max_demand!AD$1,Overzicht!$B$1:$B$35,0),3),INDEX(Verdeelsleutels_percentage!$A:$AB,MATCH(max_demand!$C66,Verdeelsleutels_percentage!$C:$C,0),MATCH(INDEX(Overzicht!$B$1:$F$35,MATCH(max_demand!AD$1,Overzicht!$B:$B,0),5),Verdeelsleutels_percentage!$1:$1,0)))</f>
        <v>1.2295513123980853E-5</v>
      </c>
      <c r="AE66">
        <f>PRODUCT(INDEX(Overzicht!$B$1:$D$35,MATCH(max_demand!AE$1,Overzicht!$B$1:$B$35,0),3),INDEX(Verdeelsleutels_percentage!$A:$AB,MATCH(max_demand!$C66,Verdeelsleutels_percentage!$C:$C,0),MATCH(INDEX(Overzicht!$B$1:$F$35,MATCH(max_demand!AE$1,Overzicht!$B:$B,0),5),Verdeelsleutels_percentage!$1:$1,0)))</f>
        <v>1.8069482651521876E-2</v>
      </c>
      <c r="AF66">
        <f>PRODUCT(INDEX(Overzicht!$B$1:$D$35,MATCH(max_demand!AF$1,Overzicht!$B$1:$B$35,0),3),INDEX(Verdeelsleutels_percentage!$A:$AB,MATCH(max_demand!$C66,Verdeelsleutels_percentage!$C:$C,0),MATCH(INDEX(Overzicht!$B$1:$F$35,MATCH(max_demand!AF$1,Overzicht!$B:$B,0),5),Verdeelsleutels_percentage!$1:$1,0)))</f>
        <v>9.354890205637215E-3</v>
      </c>
      <c r="AG66">
        <f>PRODUCT(INDEX(Overzicht!$B$1:$D$35,MATCH(max_demand!AG$1,Overzicht!$B$1:$B$35,0),3),INDEX(Verdeelsleutels_percentage!$A:$AB,MATCH(max_demand!$C66,Verdeelsleutels_percentage!$C:$C,0),MATCH(INDEX(Overzicht!$B$1:$F$35,MATCH(max_demand!AG$1,Overzicht!$B:$B,0),5),Verdeelsleutels_percentage!$1:$1,0)))</f>
        <v>2.6046045278012943E-2</v>
      </c>
      <c r="AH66">
        <f>PRODUCT(INDEX(Overzicht!$B$1:$D$35,MATCH(max_demand!AH$1,Overzicht!$B$1:$B$35,0),3),INDEX(Verdeelsleutels_percentage!$A:$AB,MATCH(max_demand!$C66,Verdeelsleutels_percentage!$C:$C,0),MATCH(INDEX(Overzicht!$B$1:$F$35,MATCH(max_demand!AH$1,Overzicht!$B:$B,0),5),Verdeelsleutels_percentage!$1:$1,0)))</f>
        <v>2.1828077146486834E-2</v>
      </c>
      <c r="AI66">
        <f>PRODUCT(INDEX(Overzicht!$B$1:$D$35,MATCH(max_demand!AI$1,Overzicht!$B$1:$B$35,0),3),INDEX(Verdeelsleutels_percentage!$A:$AB,MATCH(max_demand!$C66,Verdeelsleutels_percentage!$C:$C,0),MATCH(INDEX(Overzicht!$B$1:$F$35,MATCH(max_demand!AI$1,Overzicht!$B:$B,0),5),Verdeelsleutels_percentage!$1:$1,0)))</f>
        <v>7.4839121645097709E-3</v>
      </c>
      <c r="AJ66">
        <f>PRODUCT(INDEX(Overzicht!$B$1:$D$35,MATCH(max_demand!AJ$1,Overzicht!$B$1:$B$35,0),3),INDEX(Verdeelsleutels_percentage!$A:$AB,MATCH(max_demand!$C66,Verdeelsleutels_percentage!$C:$C,0),MATCH(INDEX(Overzicht!$B$1:$F$35,MATCH(max_demand!AJ$1,Overzicht!$B:$B,0),5),Verdeelsleutels_percentage!$1:$1,0)))</f>
        <v>0</v>
      </c>
      <c r="AK66">
        <f>PRODUCT(INDEX(Overzicht!$B$1:$D$35,MATCH(max_demand!AK$1,Overzicht!$B$1:$B$35,0),3),INDEX(Verdeelsleutels_percentage!$A:$AB,MATCH(max_demand!$C66,Verdeelsleutels_percentage!$C:$C,0),MATCH(INDEX(Overzicht!$B$1:$F$35,MATCH(max_demand!AK$1,Overzicht!$B:$B,0),5),Verdeelsleutels_percentage!$1:$1,0)))</f>
        <v>1.5801267468661189E-3</v>
      </c>
      <c r="AL66">
        <f>PRODUCT(INDEX(Overzicht!$B$1:$D$35,MATCH(max_demand!AL$1,Overzicht!$B$1:$B$35,0),3),INDEX(Verdeelsleutels_percentage!$A:$AB,MATCH(max_demand!$C66,Verdeelsleutels_percentage!$C:$C,0),MATCH(INDEX(Overzicht!$B$1:$F$35,MATCH(max_demand!AL$1,Overzicht!$B:$B,0),5),Verdeelsleutels_percentage!$1:$1,0)))</f>
        <v>4.3410075463354908E-3</v>
      </c>
      <c r="AM66">
        <f>PRODUCT(INDEX(Overzicht!$B$1:$D$35,MATCH(max_demand!AM$1,Overzicht!$B$1:$B$35,0),3),INDEX(Verdeelsleutels_percentage!$A:$AB,MATCH(max_demand!$C66,Verdeelsleutels_percentage!$C:$C,0),MATCH(INDEX(Overzicht!$B$1:$F$35,MATCH(max_demand!AM$1,Overzicht!$B:$B,0),5),Verdeelsleutels_percentage!$1:$1,0)))</f>
        <v>8.6820150926709815E-3</v>
      </c>
      <c r="AN66">
        <f>PRODUCT(INDEX(Overzicht!$B$1:$D$35,MATCH(max_demand!AN$1,Overzicht!$B$1:$B$35,0),3),INDEX(Verdeelsleutels_percentage!$A:$AB,MATCH(max_demand!$C66,Verdeelsleutels_percentage!$C:$C,0),MATCH(INDEX(Overzicht!$B$1:$F$35,MATCH(max_demand!AN$1,Overzicht!$B:$B,0),5),Verdeelsleutels_percentage!$1:$1,0)))</f>
        <v>4.3410075463354908E-3</v>
      </c>
      <c r="AO66">
        <f>PRODUCT(INDEX(Overzicht!$B$1:$D$35,MATCH(max_demand!AO$1,Overzicht!$B$1:$B$35,0),3),INDEX(Verdeelsleutels_percentage!$A:$AB,MATCH(max_demand!$C66,Verdeelsleutels_percentage!$C:$C,0),MATCH(INDEX(Overzicht!$B$1:$F$35,MATCH(max_demand!AO$1,Overzicht!$B:$B,0),5),Verdeelsleutels_percentage!$1:$1,0)))</f>
        <v>1.5193526412174217E-2</v>
      </c>
    </row>
    <row r="67" spans="2:41">
      <c r="B67" t="str">
        <f>INDEX('ETLocal datasets'!B:C,MATCH(C67,'ETLocal datasets'!C:C,0),1)</f>
        <v>GM0180</v>
      </c>
      <c r="C67" t="str">
        <f>'ETLocal datasets'!C50</f>
        <v>Staphorst</v>
      </c>
      <c r="D67">
        <f t="shared" si="4"/>
        <v>0.27261177692661509</v>
      </c>
      <c r="E67">
        <f t="shared" si="5"/>
        <v>0.12466831034862132</v>
      </c>
      <c r="F67">
        <f t="shared" si="6"/>
        <v>1.0330390935440199E-2</v>
      </c>
      <c r="G67">
        <f t="shared" si="7"/>
        <v>2.1036276823682309E-2</v>
      </c>
      <c r="H67">
        <f>PRODUCT(INDEX(Overzicht!$B$1:$D$35,MATCH(max_demand!H$1,Overzicht!$B$1:$B$35,0),3),INDEX(Verdeelsleutels_percentage!$A:$AB,MATCH(max_demand!$C67,Verdeelsleutels_percentage!$C:$C,0),MATCH(INDEX(Overzicht!$B$1:$F$35,MATCH(max_demand!H$1,Overzicht!$B:$B,0),5),Verdeelsleutels_percentage!$1:$1,0)))</f>
        <v>1.0330390935440199E-2</v>
      </c>
      <c r="I67">
        <f>PRODUCT(INDEX(Overzicht!$B$1:$D$35,MATCH(max_demand!I$1,Overzicht!$B$1:$B$35,0),3),INDEX(Verdeelsleutels_percentage!$A:$AB,MATCH(max_demand!$C67,Verdeelsleutels_percentage!$C:$C,0),MATCH(INDEX(Overzicht!$B$1:$F$35,MATCH(max_demand!I$1,Overzicht!$B:$B,0),5),Verdeelsleutels_percentage!$1:$1,0)))</f>
        <v>1.5738764911209402E-2</v>
      </c>
      <c r="J67">
        <f>PRODUCT(INDEX(Overzicht!$B$1:$D$35,MATCH(max_demand!J$1,Overzicht!$B$1:$B$35,0),3),INDEX(Verdeelsleutels_percentage!$A:$AB,MATCH(max_demand!$C67,Verdeelsleutels_percentage!$C:$C,0),MATCH(INDEX(Overzicht!$B$1:$F$35,MATCH(max_demand!J$1,Overzicht!$B:$B,0),5),Verdeelsleutels_percentage!$1:$1,0)))</f>
        <v>3.4631405802618572E-3</v>
      </c>
      <c r="K67">
        <f>PRODUCT(INDEX(Overzicht!$B$1:$D$35,MATCH(max_demand!K$1,Overzicht!$B$1:$B$35,0),3),INDEX(Verdeelsleutels_percentage!$A:$AB,MATCH(max_demand!$C67,Verdeelsleutels_percentage!$C:$C,0),MATCH(INDEX(Overzicht!$B$1:$F$35,MATCH(max_demand!K$1,Overzicht!$B:$B,0),5),Verdeelsleutels_percentage!$1:$1,0)))</f>
        <v>3.2760844499794342E-3</v>
      </c>
      <c r="L67">
        <f>PRODUCT(INDEX(Overzicht!$B$1:$D$35,MATCH(max_demand!L$1,Overzicht!$B$1:$B$35,0),3),INDEX(Verdeelsleutels_percentage!$A:$AB,MATCH(max_demand!$C67,Verdeelsleutels_percentage!$C:$C,0),MATCH(INDEX(Overzicht!$B$1:$F$35,MATCH(max_demand!L$1,Overzicht!$B:$B,0),5),Verdeelsleutels_percentage!$1:$1,0)))</f>
        <v>3.3404155359488276E-3</v>
      </c>
      <c r="M67">
        <f>PRODUCT(INDEX(Overzicht!$B$1:$D$35,MATCH(max_demand!M$1,Overzicht!$B$1:$B$35,0),3),INDEX(Verdeelsleutels_percentage!$A:$AB,MATCH(max_demand!$C67,Verdeelsleutels_percentage!$C:$C,0),MATCH(INDEX(Overzicht!$B$1:$F$35,MATCH(max_demand!M$1,Overzicht!$B:$B,0),5),Verdeelsleutels_percentage!$1:$1,0)))</f>
        <v>0.16194917788594076</v>
      </c>
      <c r="N67">
        <f>PRODUCT(INDEX(Overzicht!$B$1:$D$35,MATCH(max_demand!N$1,Overzicht!$B$1:$B$35,0),3),INDEX(Verdeelsleutels_percentage!$A:$AB,MATCH(max_demand!$C67,Verdeelsleutels_percentage!$C:$C,0),MATCH(INDEX(Overzicht!$B$1:$F$35,MATCH(max_demand!N$1,Overzicht!$B:$B,0),5),Verdeelsleutels_percentage!$1:$1,0)))</f>
        <v>5.6600381200855761E-2</v>
      </c>
      <c r="O67">
        <f>PRODUCT(INDEX(Overzicht!$B$1:$D$35,MATCH(max_demand!O$1,Overzicht!$B$1:$B$35,0),3),INDEX(Verdeelsleutels_percentage!$A:$AB,MATCH(max_demand!$C67,Verdeelsleutels_percentage!$C:$C,0),MATCH(INDEX(Overzicht!$B$1:$F$35,MATCH(max_demand!O$1,Overzicht!$B:$B,0),5),Verdeelsleutels_percentage!$1:$1,0)))</f>
        <v>5.6215239952864141E-4</v>
      </c>
      <c r="P67">
        <f>PRODUCT(INDEX(Overzicht!$B$1:$D$35,MATCH(max_demand!P$1,Overzicht!$B$1:$B$35,0),3),INDEX(Verdeelsleutels_percentage!$A:$AB,MATCH(max_demand!$C67,Verdeelsleutels_percentage!$C:$C,0),MATCH(INDEX(Overzicht!$B$1:$F$35,MATCH(max_demand!P$1,Overzicht!$B:$B,0),5),Verdeelsleutels_percentage!$1:$1,0)))</f>
        <v>1.74269098978042E-3</v>
      </c>
      <c r="Q67">
        <f>PRODUCT(INDEX(Overzicht!$B$1:$D$35,MATCH(max_demand!Q$1,Overzicht!$B$1:$B$35,0),3),INDEX(Verdeelsleutels_percentage!$A:$AB,MATCH(max_demand!$C67,Verdeelsleutels_percentage!$C:$C,0),MATCH(INDEX(Overzicht!$B$1:$F$35,MATCH(max_demand!Q$1,Overzicht!$B:$B,0),5),Verdeelsleutels_percentage!$1:$1,0)))</f>
        <v>8.55946677507902E-3</v>
      </c>
      <c r="R67">
        <f>PRODUCT(INDEX(Overzicht!$B$1:$D$35,MATCH(max_demand!R$1,Overzicht!$B$1:$B$35,0),3),INDEX(Verdeelsleutels_percentage!$A:$AB,MATCH(max_demand!$C67,Verdeelsleutels_percentage!$C:$C,0),MATCH(INDEX(Overzicht!$B$1:$F$35,MATCH(max_demand!R$1,Overzicht!$B:$B,0),5),Verdeelsleutels_percentage!$1:$1,0)))</f>
        <v>1.7709241603611769E-3</v>
      </c>
      <c r="S67">
        <f>PRODUCT(INDEX(Overzicht!$B$1:$D$35,MATCH(max_demand!S$1,Overzicht!$B$1:$B$35,0),3),INDEX(Verdeelsleutels_percentage!$A:$AB,MATCH(max_demand!$C67,Verdeelsleutels_percentage!$C:$C,0),MATCH(INDEX(Overzicht!$B$1:$F$35,MATCH(max_demand!S$1,Overzicht!$B:$B,0),5),Verdeelsleutels_percentage!$1:$1,0)))</f>
        <v>3.6268526804196901E-3</v>
      </c>
      <c r="T67">
        <f>PRODUCT(INDEX(Overzicht!$B$1:$D$35,MATCH(max_demand!T$1,Overzicht!$B$1:$B$35,0),3),INDEX(Verdeelsleutels_percentage!$A:$AB,MATCH(max_demand!$C67,Verdeelsleutels_percentage!$C:$C,0),MATCH(INDEX(Overzicht!$B$1:$F$35,MATCH(max_demand!T$1,Overzicht!$B:$B,0),5),Verdeelsleutels_percentage!$1:$1,0)))</f>
        <v>5.2340647406230335E-3</v>
      </c>
      <c r="U67">
        <f>PRODUCT(INDEX(Overzicht!$B$1:$D$35,MATCH(max_demand!U$1,Overzicht!$B$1:$B$35,0),3),INDEX(Verdeelsleutels_percentage!$A:$AB,MATCH(max_demand!$C67,Verdeelsleutels_percentage!$C:$C,0),MATCH(INDEX(Overzicht!$B$1:$F$35,MATCH(max_demand!U$1,Overzicht!$B:$B,0),5),Verdeelsleutels_percentage!$1:$1,0)))</f>
        <v>1.94408118937427E-2</v>
      </c>
      <c r="V67">
        <f>PRODUCT(INDEX(Overzicht!$B$1:$D$35,MATCH(max_demand!V$1,Overzicht!$B$1:$B$35,0),3),INDEX(Verdeelsleutels_percentage!$A:$AB,MATCH(max_demand!$C67,Verdeelsleutels_percentage!$C:$C,0),MATCH(INDEX(Overzicht!$B$1:$F$35,MATCH(max_demand!V$1,Overzicht!$B:$B,0),5),Verdeelsleutels_percentage!$1:$1,0)))</f>
        <v>2.2628475382392814E-3</v>
      </c>
      <c r="W67">
        <f>PRODUCT(INDEX(Overzicht!$B$1:$D$35,MATCH(max_demand!W$1,Overzicht!$B$1:$B$35,0),3),INDEX(Verdeelsleutels_percentage!$A:$AB,MATCH(max_demand!$C67,Verdeelsleutels_percentage!$C:$C,0),MATCH(INDEX(Overzicht!$B$1:$F$35,MATCH(max_demand!W$1,Overzicht!$B:$B,0),5),Verdeelsleutels_percentage!$1:$1,0)))</f>
        <v>1.1806161069074513E-2</v>
      </c>
      <c r="X67">
        <f>PRODUCT(INDEX(Overzicht!$B$1:$D$35,MATCH(max_demand!X$1,Overzicht!$B$1:$B$35,0),3),INDEX(Verdeelsleutels_percentage!$A:$AB,MATCH(max_demand!$C67,Verdeelsleutels_percentage!$C:$C,0),MATCH(INDEX(Overzicht!$B$1:$F$35,MATCH(max_demand!X$1,Overzicht!$B:$B,0),5),Verdeelsleutels_percentage!$1:$1,0)))</f>
        <v>8.7860052158115279E-3</v>
      </c>
      <c r="Y67">
        <f>PRODUCT(INDEX(Overzicht!$B$1:$D$35,MATCH(max_demand!Y$1,Overzicht!$B$1:$B$35,0),3),INDEX(Verdeelsleutels_percentage!$A:$AB,MATCH(max_demand!$C67,Verdeelsleutels_percentage!$C:$C,0),MATCH(INDEX(Overzicht!$B$1:$F$35,MATCH(max_demand!Y$1,Overzicht!$B:$B,0),5),Verdeelsleutels_percentage!$1:$1,0)))</f>
        <v>4.2686591391113158E-6</v>
      </c>
      <c r="Z67">
        <f>PRODUCT(INDEX(Overzicht!$B$1:$D$35,MATCH(max_demand!Z$1,Overzicht!$B$1:$B$35,0),3),INDEX(Verdeelsleutels_percentage!$A:$AB,MATCH(max_demand!$C67,Verdeelsleutels_percentage!$C:$C,0),MATCH(INDEX(Overzicht!$B$1:$F$35,MATCH(max_demand!Z$1,Overzicht!$B:$B,0),5),Verdeelsleutels_percentage!$1:$1,0)))</f>
        <v>1.8971818396050293E-3</v>
      </c>
      <c r="AA67">
        <f>PRODUCT(INDEX(Overzicht!$B$1:$D$35,MATCH(max_demand!AA$1,Overzicht!$B$1:$B$35,0),3),INDEX(Verdeelsleutels_percentage!$A:$AB,MATCH(max_demand!$C67,Verdeelsleutels_percentage!$C:$C,0),MATCH(INDEX(Overzicht!$B$1:$F$35,MATCH(max_demand!AA$1,Overzicht!$B:$B,0),5),Verdeelsleutels_percentage!$1:$1,0)))</f>
        <v>1.9770631802199781E-3</v>
      </c>
      <c r="AB67">
        <f>PRODUCT(INDEX(Overzicht!$B$1:$D$35,MATCH(max_demand!AB$1,Overzicht!$B$1:$B$35,0),3),INDEX(Verdeelsleutels_percentage!$A:$AB,MATCH(max_demand!$C67,Verdeelsleutels_percentage!$C:$C,0),MATCH(INDEX(Overzicht!$B$1:$F$35,MATCH(max_demand!AB$1,Overzicht!$B:$B,0),5),Verdeelsleutels_percentage!$1:$1,0)))</f>
        <v>8.6769937824552369E-3</v>
      </c>
      <c r="AC67">
        <f>PRODUCT(INDEX(Overzicht!$B$1:$D$35,MATCH(max_demand!AC$1,Overzicht!$B$1:$B$35,0),3),INDEX(Verdeelsleutels_percentage!$A:$AB,MATCH(max_demand!$C67,Verdeelsleutels_percentage!$C:$C,0),MATCH(INDEX(Overzicht!$B$1:$F$35,MATCH(max_demand!AC$1,Overzicht!$B:$B,0),5),Verdeelsleutels_percentage!$1:$1,0)))</f>
        <v>1.1888813299947565E-2</v>
      </c>
      <c r="AD67">
        <f>PRODUCT(INDEX(Overzicht!$B$1:$D$35,MATCH(max_demand!AD$1,Overzicht!$B$1:$B$35,0),3),INDEX(Verdeelsleutels_percentage!$A:$AB,MATCH(max_demand!$C67,Verdeelsleutels_percentage!$C:$C,0),MATCH(INDEX(Overzicht!$B$1:$F$35,MATCH(max_demand!AD$1,Overzicht!$B:$B,0),5),Verdeelsleutels_percentage!$1:$1,0)))</f>
        <v>2.4345115985482091E-5</v>
      </c>
      <c r="AE67">
        <f>PRODUCT(INDEX(Overzicht!$B$1:$D$35,MATCH(max_demand!AE$1,Overzicht!$B$1:$B$35,0),3),INDEX(Verdeelsleutels_percentage!$A:$AB,MATCH(max_demand!$C67,Verdeelsleutels_percentage!$C:$C,0),MATCH(INDEX(Overzicht!$B$1:$F$35,MATCH(max_demand!AE$1,Overzicht!$B:$B,0),5),Verdeelsleutels_percentage!$1:$1,0)))</f>
        <v>2.7453633862809478E-2</v>
      </c>
      <c r="AF67">
        <f>PRODUCT(INDEX(Overzicht!$B$1:$D$35,MATCH(max_demand!AF$1,Overzicht!$B$1:$B$35,0),3),INDEX(Verdeelsleutels_percentage!$A:$AB,MATCH(max_demand!$C67,Verdeelsleutels_percentage!$C:$C,0),MATCH(INDEX(Overzicht!$B$1:$F$35,MATCH(max_demand!AF$1,Overzicht!$B:$B,0),5),Verdeelsleutels_percentage!$1:$1,0)))</f>
        <v>7.4888756826514309E-3</v>
      </c>
      <c r="AG67">
        <f>PRODUCT(INDEX(Overzicht!$B$1:$D$35,MATCH(max_demand!AG$1,Overzicht!$B$1:$B$35,0),3),INDEX(Verdeelsleutels_percentage!$A:$AB,MATCH(max_demand!$C67,Verdeelsleutels_percentage!$C:$C,0),MATCH(INDEX(Overzicht!$B$1:$F$35,MATCH(max_demand!AG$1,Overzicht!$B:$B,0),5),Verdeelsleutels_percentage!$1:$1,0)))</f>
        <v>1.1806161069074513E-2</v>
      </c>
      <c r="AH67">
        <f>PRODUCT(INDEX(Overzicht!$B$1:$D$35,MATCH(max_demand!AH$1,Overzicht!$B$1:$B$35,0),3),INDEX(Verdeelsleutels_percentage!$A:$AB,MATCH(max_demand!$C67,Verdeelsleutels_percentage!$C:$C,0),MATCH(INDEX(Overzicht!$B$1:$F$35,MATCH(max_demand!AH$1,Overzicht!$B:$B,0),5),Verdeelsleutels_percentage!$1:$1,0)))</f>
        <v>1.7474043259520008E-2</v>
      </c>
      <c r="AI67">
        <f>PRODUCT(INDEX(Overzicht!$B$1:$D$35,MATCH(max_demand!AI$1,Overzicht!$B$1:$B$35,0),3),INDEX(Verdeelsleutels_percentage!$A:$AB,MATCH(max_demand!$C67,Verdeelsleutels_percentage!$C:$C,0),MATCH(INDEX(Overzicht!$B$1:$F$35,MATCH(max_demand!AI$1,Overzicht!$B:$B,0),5),Verdeelsleutels_percentage!$1:$1,0)))</f>
        <v>5.9911005461211449E-3</v>
      </c>
      <c r="AJ67">
        <f>PRODUCT(INDEX(Overzicht!$B$1:$D$35,MATCH(max_demand!AJ$1,Overzicht!$B$1:$B$35,0),3),INDEX(Verdeelsleutels_percentage!$A:$AB,MATCH(max_demand!$C67,Verdeelsleutels_percentage!$C:$C,0),MATCH(INDEX(Overzicht!$B$1:$F$35,MATCH(max_demand!AJ$1,Overzicht!$B:$B,0),5),Verdeelsleutels_percentage!$1:$1,0)))</f>
        <v>0</v>
      </c>
      <c r="AK67">
        <f>PRODUCT(INDEX(Overzicht!$B$1:$D$35,MATCH(max_demand!AK$1,Overzicht!$B$1:$B$35,0),3),INDEX(Verdeelsleutels_percentage!$A:$AB,MATCH(max_demand!$C67,Verdeelsleutels_percentage!$C:$C,0),MATCH(INDEX(Overzicht!$B$1:$F$35,MATCH(max_demand!AK$1,Overzicht!$B:$B,0),5),Verdeelsleutels_percentage!$1:$1,0)))</f>
        <v>7.1624043819052048E-4</v>
      </c>
      <c r="AL67">
        <f>PRODUCT(INDEX(Overzicht!$B$1:$D$35,MATCH(max_demand!AL$1,Overzicht!$B$1:$B$35,0),3),INDEX(Verdeelsleutels_percentage!$A:$AB,MATCH(max_demand!$C67,Verdeelsleutels_percentage!$C:$C,0),MATCH(INDEX(Overzicht!$B$1:$F$35,MATCH(max_demand!AL$1,Overzicht!$B:$B,0),5),Verdeelsleutels_percentage!$1:$1,0)))</f>
        <v>1.9676935115124188E-3</v>
      </c>
      <c r="AM67">
        <f>PRODUCT(INDEX(Overzicht!$B$1:$D$35,MATCH(max_demand!AM$1,Overzicht!$B$1:$B$35,0),3),INDEX(Verdeelsleutels_percentage!$A:$AB,MATCH(max_demand!$C67,Verdeelsleutels_percentage!$C:$C,0),MATCH(INDEX(Overzicht!$B$1:$F$35,MATCH(max_demand!AM$1,Overzicht!$B:$B,0),5),Verdeelsleutels_percentage!$1:$1,0)))</f>
        <v>3.9353870230248375E-3</v>
      </c>
      <c r="AN67">
        <f>PRODUCT(INDEX(Overzicht!$B$1:$D$35,MATCH(max_demand!AN$1,Overzicht!$B$1:$B$35,0),3),INDEX(Verdeelsleutels_percentage!$A:$AB,MATCH(max_demand!$C67,Verdeelsleutels_percentage!$C:$C,0),MATCH(INDEX(Overzicht!$B$1:$F$35,MATCH(max_demand!AN$1,Overzicht!$B:$B,0),5),Verdeelsleutels_percentage!$1:$1,0)))</f>
        <v>1.9676935115124188E-3</v>
      </c>
      <c r="AO67">
        <f>PRODUCT(INDEX(Overzicht!$B$1:$D$35,MATCH(max_demand!AO$1,Overzicht!$B$1:$B$35,0),3),INDEX(Verdeelsleutels_percentage!$A:$AB,MATCH(max_demand!$C67,Verdeelsleutels_percentage!$C:$C,0),MATCH(INDEX(Overzicht!$B$1:$F$35,MATCH(max_demand!AO$1,Overzicht!$B:$B,0),5),Verdeelsleutels_percentage!$1:$1,0)))</f>
        <v>6.8869272902934656E-3</v>
      </c>
    </row>
    <row r="68" spans="2:41">
      <c r="B68" t="str">
        <f>INDEX('ETLocal datasets'!B:C,MATCH(C68,'ETLocal datasets'!C:C,0),1)</f>
        <v>GM0183</v>
      </c>
      <c r="C68" t="str">
        <f>'ETLocal datasets'!C51</f>
        <v>Tubbergen</v>
      </c>
      <c r="D68">
        <f t="shared" si="4"/>
        <v>0.35834414732961173</v>
      </c>
      <c r="E68">
        <f t="shared" si="5"/>
        <v>0.1625468566497035</v>
      </c>
      <c r="F68">
        <f t="shared" si="6"/>
        <v>1.2926506942446962E-2</v>
      </c>
      <c r="G68">
        <f t="shared" si="7"/>
        <v>2.6322873945813379E-2</v>
      </c>
      <c r="H68">
        <f>PRODUCT(INDEX(Overzicht!$B$1:$D$35,MATCH(max_demand!H$1,Overzicht!$B$1:$B$35,0),3),INDEX(Verdeelsleutels_percentage!$A:$AB,MATCH(max_demand!$C68,Verdeelsleutels_percentage!$C:$C,0),MATCH(INDEX(Overzicht!$B$1:$F$35,MATCH(max_demand!H$1,Overzicht!$B:$B,0),5),Verdeelsleutels_percentage!$1:$1,0)))</f>
        <v>1.2926506942446962E-2</v>
      </c>
      <c r="I68">
        <f>PRODUCT(INDEX(Overzicht!$B$1:$D$35,MATCH(max_demand!I$1,Overzicht!$B$1:$B$35,0),3),INDEX(Verdeelsleutels_percentage!$A:$AB,MATCH(max_demand!$C68,Verdeelsleutels_percentage!$C:$C,0),MATCH(INDEX(Overzicht!$B$1:$F$35,MATCH(max_demand!I$1,Overzicht!$B:$B,0),5),Verdeelsleutels_percentage!$1:$1,0)))</f>
        <v>3.0408410630500319E-2</v>
      </c>
      <c r="J68">
        <f>PRODUCT(INDEX(Overzicht!$B$1:$D$35,MATCH(max_demand!J$1,Overzicht!$B$1:$B$35,0),3),INDEX(Verdeelsleutels_percentage!$A:$AB,MATCH(max_demand!$C68,Verdeelsleutels_percentage!$C:$C,0),MATCH(INDEX(Overzicht!$B$1:$F$35,MATCH(max_demand!J$1,Overzicht!$B:$B,0),5),Verdeelsleutels_percentage!$1:$1,0)))</f>
        <v>4.3334575654679335E-3</v>
      </c>
      <c r="K68">
        <f>PRODUCT(INDEX(Overzicht!$B$1:$D$35,MATCH(max_demand!K$1,Overzicht!$B$1:$B$35,0),3),INDEX(Verdeelsleutels_percentage!$A:$AB,MATCH(max_demand!$C68,Verdeelsleutels_percentage!$C:$C,0),MATCH(INDEX(Overzicht!$B$1:$F$35,MATCH(max_demand!K$1,Overzicht!$B:$B,0),5),Verdeelsleutels_percentage!$1:$1,0)))</f>
        <v>6.3296276281641431E-3</v>
      </c>
      <c r="L68">
        <f>PRODUCT(INDEX(Overzicht!$B$1:$D$35,MATCH(max_demand!L$1,Overzicht!$B$1:$B$35,0),3),INDEX(Verdeelsleutels_percentage!$A:$AB,MATCH(max_demand!$C68,Verdeelsleutels_percentage!$C:$C,0),MATCH(INDEX(Overzicht!$B$1:$F$35,MATCH(max_demand!L$1,Overzicht!$B:$B,0),5),Verdeelsleutels_percentage!$1:$1,0)))</f>
        <v>4.1798906629916645E-3</v>
      </c>
      <c r="M68">
        <f>PRODUCT(INDEX(Overzicht!$B$1:$D$35,MATCH(max_demand!M$1,Overzicht!$B$1:$B$35,0),3),INDEX(Verdeelsleutels_percentage!$A:$AB,MATCH(max_demand!$C68,Verdeelsleutels_percentage!$C:$C,0),MATCH(INDEX(Overzicht!$B$1:$F$35,MATCH(max_demand!M$1,Overzicht!$B:$B,0),5),Verdeelsleutels_percentage!$1:$1,0)))</f>
        <v>0.2430179868600725</v>
      </c>
      <c r="N68">
        <f>PRODUCT(INDEX(Overzicht!$B$1:$D$35,MATCH(max_demand!N$1,Overzicht!$B$1:$B$35,0),3),INDEX(Verdeelsleutels_percentage!$A:$AB,MATCH(max_demand!$C68,Verdeelsleutels_percentage!$C:$C,0),MATCH(INDEX(Overzicht!$B$1:$F$35,MATCH(max_demand!N$1,Overzicht!$B:$B,0),5),Verdeelsleutels_percentage!$1:$1,0)))</f>
        <v>7.9648035590589777E-2</v>
      </c>
      <c r="O68">
        <f>PRODUCT(INDEX(Overzicht!$B$1:$D$35,MATCH(max_demand!O$1,Overzicht!$B$1:$B$35,0),3),INDEX(Verdeelsleutels_percentage!$A:$AB,MATCH(max_demand!$C68,Verdeelsleutels_percentage!$C:$C,0),MATCH(INDEX(Overzicht!$B$1:$F$35,MATCH(max_demand!O$1,Overzicht!$B:$B,0),5),Verdeelsleutels_percentage!$1:$1,0)))</f>
        <v>2.4971793314970889E-3</v>
      </c>
      <c r="P68">
        <f>PRODUCT(INDEX(Overzicht!$B$1:$D$35,MATCH(max_demand!P$1,Overzicht!$B$1:$B$35,0),3),INDEX(Verdeelsleutels_percentage!$A:$AB,MATCH(max_demand!$C68,Verdeelsleutels_percentage!$C:$C,0),MATCH(INDEX(Overzicht!$B$1:$F$35,MATCH(max_demand!P$1,Overzicht!$B:$B,0),5),Verdeelsleutels_percentage!$1:$1,0)))</f>
        <v>8.7225409290365118E-4</v>
      </c>
      <c r="Q68">
        <f>PRODUCT(INDEX(Overzicht!$B$1:$D$35,MATCH(max_demand!Q$1,Overzicht!$B$1:$B$35,0),3),INDEX(Verdeelsleutels_percentage!$A:$AB,MATCH(max_demand!$C68,Verdeelsleutels_percentage!$C:$C,0),MATCH(INDEX(Overzicht!$B$1:$F$35,MATCH(max_demand!Q$1,Overzicht!$B:$B,0),5),Verdeelsleutels_percentage!$1:$1,0)))</f>
        <v>1.0710534323741767E-2</v>
      </c>
      <c r="R68">
        <f>PRODUCT(INDEX(Overzicht!$B$1:$D$35,MATCH(max_demand!R$1,Overzicht!$B$1:$B$35,0),3),INDEX(Verdeelsleutels_percentage!$A:$AB,MATCH(max_demand!$C68,Verdeelsleutels_percentage!$C:$C,0),MATCH(INDEX(Overzicht!$B$1:$F$35,MATCH(max_demand!R$1,Overzicht!$B:$B,0),5),Verdeelsleutels_percentage!$1:$1,0)))</f>
        <v>2.2159726187051935E-3</v>
      </c>
      <c r="S68">
        <f>PRODUCT(INDEX(Overzicht!$B$1:$D$35,MATCH(max_demand!S$1,Overzicht!$B$1:$B$35,0),3),INDEX(Verdeelsleutels_percentage!$A:$AB,MATCH(max_demand!$C68,Verdeelsleutels_percentage!$C:$C,0),MATCH(INDEX(Overzicht!$B$1:$F$35,MATCH(max_demand!S$1,Overzicht!$B:$B,0),5),Verdeelsleutels_percentage!$1:$1,0)))</f>
        <v>4.5383119231082354E-3</v>
      </c>
      <c r="T68">
        <f>PRODUCT(INDEX(Overzicht!$B$1:$D$35,MATCH(max_demand!T$1,Overzicht!$B$1:$B$35,0),3),INDEX(Verdeelsleutels_percentage!$A:$AB,MATCH(max_demand!$C68,Verdeelsleutels_percentage!$C:$C,0),MATCH(INDEX(Overzicht!$B$1:$F$35,MATCH(max_demand!T$1,Overzicht!$B:$B,0),5),Verdeelsleutels_percentage!$1:$1,0)))</f>
        <v>6.5494301841731257E-3</v>
      </c>
      <c r="U68">
        <f>PRODUCT(INDEX(Overzicht!$B$1:$D$35,MATCH(max_demand!U$1,Overzicht!$B$1:$B$35,0),3),INDEX(Verdeelsleutels_percentage!$A:$AB,MATCH(max_demand!$C68,Verdeelsleutels_percentage!$C:$C,0),MATCH(INDEX(Overzicht!$B$1:$F$35,MATCH(max_demand!U$1,Overzicht!$B:$B,0),5),Verdeelsleutels_percentage!$1:$1,0)))</f>
        <v>2.4326454969785902E-2</v>
      </c>
      <c r="V68">
        <f>PRODUCT(INDEX(Overzicht!$B$1:$D$35,MATCH(max_demand!V$1,Overzicht!$B$1:$B$35,0),3),INDEX(Verdeelsleutels_percentage!$A:$AB,MATCH(max_demand!$C68,Verdeelsleutels_percentage!$C:$C,0),MATCH(INDEX(Overzicht!$B$1:$F$35,MATCH(max_demand!V$1,Overzicht!$B:$B,0),5),Verdeelsleutels_percentage!$1:$1,0)))</f>
        <v>2.8315205683455244E-3</v>
      </c>
      <c r="W68">
        <f>PRODUCT(INDEX(Overzicht!$B$1:$D$35,MATCH(max_demand!W$1,Overzicht!$B$1:$B$35,0),3),INDEX(Verdeelsleutels_percentage!$A:$AB,MATCH(max_demand!$C68,Verdeelsleutels_percentage!$C:$C,0),MATCH(INDEX(Overzicht!$B$1:$F$35,MATCH(max_demand!W$1,Overzicht!$B:$B,0),5),Verdeelsleutels_percentage!$1:$1,0)))</f>
        <v>1.4773150791367956E-2</v>
      </c>
      <c r="X68">
        <f>PRODUCT(INDEX(Overzicht!$B$1:$D$35,MATCH(max_demand!X$1,Overzicht!$B$1:$B$35,0),3),INDEX(Verdeelsleutels_percentage!$A:$AB,MATCH(max_demand!$C68,Verdeelsleutels_percentage!$C:$C,0),MATCH(INDEX(Overzicht!$B$1:$F$35,MATCH(max_demand!X$1,Overzicht!$B:$B,0),5),Verdeelsleutels_percentage!$1:$1,0)))</f>
        <v>9.39549330442172E-3</v>
      </c>
      <c r="Y68">
        <f>PRODUCT(INDEX(Overzicht!$B$1:$D$35,MATCH(max_demand!Y$1,Overzicht!$B$1:$B$35,0),3),INDEX(Verdeelsleutels_percentage!$A:$AB,MATCH(max_demand!$C68,Verdeelsleutels_percentage!$C:$C,0),MATCH(INDEX(Overzicht!$B$1:$F$35,MATCH(max_demand!Y$1,Overzicht!$B:$B,0),5),Verdeelsleutels_percentage!$1:$1,0)))</f>
        <v>4.8115607044976179E-6</v>
      </c>
      <c r="Z68">
        <f>PRODUCT(INDEX(Overzicht!$B$1:$D$35,MATCH(max_demand!Z$1,Overzicht!$B$1:$B$35,0),3),INDEX(Verdeelsleutels_percentage!$A:$AB,MATCH(max_demand!$C68,Verdeelsleutels_percentage!$C:$C,0),MATCH(INDEX(Overzicht!$B$1:$F$35,MATCH(max_demand!Z$1,Overzicht!$B:$B,0),5),Verdeelsleutels_percentage!$1:$1,0)))</f>
        <v>2.1384714242211637E-3</v>
      </c>
      <c r="AA68">
        <f>PRODUCT(INDEX(Overzicht!$B$1:$D$35,MATCH(max_demand!AA$1,Overzicht!$B$1:$B$35,0),3),INDEX(Verdeelsleutels_percentage!$A:$AB,MATCH(max_demand!$C68,Verdeelsleutels_percentage!$C:$C,0),MATCH(INDEX(Overzicht!$B$1:$F$35,MATCH(max_demand!AA$1,Overzicht!$B:$B,0),5),Verdeelsleutels_percentage!$1:$1,0)))</f>
        <v>2.2285123262936338E-3</v>
      </c>
      <c r="AB68">
        <f>PRODUCT(INDEX(Overzicht!$B$1:$D$35,MATCH(max_demand!AB$1,Overzicht!$B$1:$B$35,0),3),INDEX(Verdeelsleutels_percentage!$A:$AB,MATCH(max_demand!$C68,Verdeelsleutels_percentage!$C:$C,0),MATCH(INDEX(Overzicht!$B$1:$F$35,MATCH(max_demand!AB$1,Overzicht!$B:$B,0),5),Verdeelsleutels_percentage!$1:$1,0)))</f>
        <v>9.6100179337852299E-3</v>
      </c>
      <c r="AC68">
        <f>PRODUCT(INDEX(Overzicht!$B$1:$D$35,MATCH(max_demand!AC$1,Overzicht!$B$1:$B$35,0),3),INDEX(Verdeelsleutels_percentage!$A:$AB,MATCH(max_demand!$C68,Verdeelsleutels_percentage!$C:$C,0),MATCH(INDEX(Overzicht!$B$1:$F$35,MATCH(max_demand!AC$1,Overzicht!$B:$B,0),5),Verdeelsleutels_percentage!$1:$1,0)))</f>
        <v>1.2852895315397562E-2</v>
      </c>
      <c r="AD68">
        <f>PRODUCT(INDEX(Overzicht!$B$1:$D$35,MATCH(max_demand!AD$1,Overzicht!$B$1:$B$35,0),3),INDEX(Verdeelsleutels_percentage!$A:$AB,MATCH(max_demand!$C68,Verdeelsleutels_percentage!$C:$C,0),MATCH(INDEX(Overzicht!$B$1:$F$35,MATCH(max_demand!AD$1,Overzicht!$B:$B,0),5),Verdeelsleutels_percentage!$1:$1,0)))</f>
        <v>3.2706064909789066E-5</v>
      </c>
      <c r="AE68">
        <f>PRODUCT(INDEX(Overzicht!$B$1:$D$35,MATCH(max_demand!AE$1,Overzicht!$B$1:$B$35,0),3),INDEX(Verdeelsleutels_percentage!$A:$AB,MATCH(max_demand!$C68,Verdeelsleutels_percentage!$C:$C,0),MATCH(INDEX(Overzicht!$B$1:$F$35,MATCH(max_demand!AE$1,Overzicht!$B:$B,0),5),Verdeelsleutels_percentage!$1:$1,0)))</f>
        <v>4.692075605643802E-3</v>
      </c>
      <c r="AF68">
        <f>PRODUCT(INDEX(Overzicht!$B$1:$D$35,MATCH(max_demand!AF$1,Overzicht!$B$1:$B$35,0),3),INDEX(Verdeelsleutels_percentage!$A:$AB,MATCH(max_demand!$C68,Verdeelsleutels_percentage!$C:$C,0),MATCH(INDEX(Overzicht!$B$1:$F$35,MATCH(max_demand!AF$1,Overzicht!$B:$B,0),5),Verdeelsleutels_percentage!$1:$1,0)))</f>
        <v>8.4413345692940667E-3</v>
      </c>
      <c r="AG68">
        <f>PRODUCT(INDEX(Overzicht!$B$1:$D$35,MATCH(max_demand!AG$1,Overzicht!$B$1:$B$35,0),3),INDEX(Verdeelsleutels_percentage!$A:$AB,MATCH(max_demand!$C68,Verdeelsleutels_percentage!$C:$C,0),MATCH(INDEX(Overzicht!$B$1:$F$35,MATCH(max_demand!AG$1,Overzicht!$B:$B,0),5),Verdeelsleutels_percentage!$1:$1,0)))</f>
        <v>1.4773150791367956E-2</v>
      </c>
      <c r="AH68">
        <f>PRODUCT(INDEX(Overzicht!$B$1:$D$35,MATCH(max_demand!AH$1,Overzicht!$B$1:$B$35,0),3),INDEX(Verdeelsleutels_percentage!$A:$AB,MATCH(max_demand!$C68,Verdeelsleutels_percentage!$C:$C,0),MATCH(INDEX(Overzicht!$B$1:$F$35,MATCH(max_demand!AH$1,Overzicht!$B:$B,0),5),Verdeelsleutels_percentage!$1:$1,0)))</f>
        <v>1.9696447328352823E-2</v>
      </c>
      <c r="AI68">
        <f>PRODUCT(INDEX(Overzicht!$B$1:$D$35,MATCH(max_demand!AI$1,Overzicht!$B$1:$B$35,0),3),INDEX(Verdeelsleutels_percentage!$A:$AB,MATCH(max_demand!$C68,Verdeelsleutels_percentage!$C:$C,0),MATCH(INDEX(Overzicht!$B$1:$F$35,MATCH(max_demand!AI$1,Overzicht!$B:$B,0),5),Verdeelsleutels_percentage!$1:$1,0)))</f>
        <v>6.7530676554352536E-3</v>
      </c>
      <c r="AJ68">
        <f>PRODUCT(INDEX(Overzicht!$B$1:$D$35,MATCH(max_demand!AJ$1,Overzicht!$B$1:$B$35,0),3),INDEX(Verdeelsleutels_percentage!$A:$AB,MATCH(max_demand!$C68,Verdeelsleutels_percentage!$C:$C,0),MATCH(INDEX(Overzicht!$B$1:$F$35,MATCH(max_demand!AJ$1,Overzicht!$B:$B,0),5),Verdeelsleutels_percentage!$1:$1,0)))</f>
        <v>0</v>
      </c>
      <c r="AK68">
        <f>PRODUCT(INDEX(Overzicht!$B$1:$D$35,MATCH(max_demand!AK$1,Overzicht!$B$1:$B$35,0),3),INDEX(Verdeelsleutels_percentage!$A:$AB,MATCH(max_demand!$C68,Verdeelsleutels_percentage!$C:$C,0),MATCH(INDEX(Overzicht!$B$1:$F$35,MATCH(max_demand!AK$1,Overzicht!$B:$B,0),5),Verdeelsleutels_percentage!$1:$1,0)))</f>
        <v>8.9623781467632275E-4</v>
      </c>
      <c r="AL68">
        <f>PRODUCT(INDEX(Overzicht!$B$1:$D$35,MATCH(max_demand!AL$1,Overzicht!$B$1:$B$35,0),3),INDEX(Verdeelsleutels_percentage!$A:$AB,MATCH(max_demand!$C68,Verdeelsleutels_percentage!$C:$C,0),MATCH(INDEX(Overzicht!$B$1:$F$35,MATCH(max_demand!AL$1,Overzicht!$B:$B,0),5),Verdeelsleutels_percentage!$1:$1,0)))</f>
        <v>2.4621917985613259E-3</v>
      </c>
      <c r="AM68">
        <f>PRODUCT(INDEX(Overzicht!$B$1:$D$35,MATCH(max_demand!AM$1,Overzicht!$B$1:$B$35,0),3),INDEX(Verdeelsleutels_percentage!$A:$AB,MATCH(max_demand!$C68,Verdeelsleutels_percentage!$C:$C,0),MATCH(INDEX(Overzicht!$B$1:$F$35,MATCH(max_demand!AM$1,Overzicht!$B:$B,0),5),Verdeelsleutels_percentage!$1:$1,0)))</f>
        <v>4.9243835971226517E-3</v>
      </c>
      <c r="AN68">
        <f>PRODUCT(INDEX(Overzicht!$B$1:$D$35,MATCH(max_demand!AN$1,Overzicht!$B$1:$B$35,0),3),INDEX(Verdeelsleutels_percentage!$A:$AB,MATCH(max_demand!$C68,Verdeelsleutels_percentage!$C:$C,0),MATCH(INDEX(Overzicht!$B$1:$F$35,MATCH(max_demand!AN$1,Overzicht!$B:$B,0),5),Verdeelsleutels_percentage!$1:$1,0)))</f>
        <v>2.4621917985613259E-3</v>
      </c>
      <c r="AO68">
        <f>PRODUCT(INDEX(Overzicht!$B$1:$D$35,MATCH(max_demand!AO$1,Overzicht!$B$1:$B$35,0),3),INDEX(Verdeelsleutels_percentage!$A:$AB,MATCH(max_demand!$C68,Verdeelsleutels_percentage!$C:$C,0),MATCH(INDEX(Overzicht!$B$1:$F$35,MATCH(max_demand!AO$1,Overzicht!$B:$B,0),5),Verdeelsleutels_percentage!$1:$1,0)))</f>
        <v>8.6176712949646399E-3</v>
      </c>
    </row>
    <row r="69" spans="2:41">
      <c r="B69" t="str">
        <f>INDEX('ETLocal datasets'!B:C,MATCH(C69,'ETLocal datasets'!C:C,0),1)</f>
        <v>GM0184</v>
      </c>
      <c r="C69" t="str">
        <f>'ETLocal datasets'!C52</f>
        <v>Urk</v>
      </c>
      <c r="D69">
        <f t="shared" si="4"/>
        <v>7.5763153964070268E-2</v>
      </c>
      <c r="E69">
        <f t="shared" si="5"/>
        <v>0.10231805470182485</v>
      </c>
      <c r="F69">
        <f t="shared" si="6"/>
        <v>1.2614827206525016E-2</v>
      </c>
      <c r="G69">
        <f t="shared" si="7"/>
        <v>2.5688185360825493E-2</v>
      </c>
      <c r="H69">
        <f>PRODUCT(INDEX(Overzicht!$B$1:$D$35,MATCH(max_demand!H$1,Overzicht!$B$1:$B$35,0),3),INDEX(Verdeelsleutels_percentage!$A:$AB,MATCH(max_demand!$C69,Verdeelsleutels_percentage!$C:$C,0),MATCH(INDEX(Overzicht!$B$1:$F$35,MATCH(max_demand!H$1,Overzicht!$B:$B,0),5),Verdeelsleutels_percentage!$1:$1,0)))</f>
        <v>1.2614827206525016E-2</v>
      </c>
      <c r="I69">
        <f>PRODUCT(INDEX(Overzicht!$B$1:$D$35,MATCH(max_demand!I$1,Overzicht!$B$1:$B$35,0),3),INDEX(Verdeelsleutels_percentage!$A:$AB,MATCH(max_demand!$C69,Verdeelsleutels_percentage!$C:$C,0),MATCH(INDEX(Overzicht!$B$1:$F$35,MATCH(max_demand!I$1,Overzicht!$B:$B,0),5),Verdeelsleutels_percentage!$1:$1,0)))</f>
        <v>2.8713401256945255E-3</v>
      </c>
      <c r="J69">
        <f>PRODUCT(INDEX(Overzicht!$B$1:$D$35,MATCH(max_demand!J$1,Overzicht!$B$1:$B$35,0),3),INDEX(Verdeelsleutels_percentage!$A:$AB,MATCH(max_demand!$C69,Verdeelsleutels_percentage!$C:$C,0),MATCH(INDEX(Overzicht!$B$1:$F$35,MATCH(max_demand!J$1,Overzicht!$B:$B,0),5),Verdeelsleutels_percentage!$1:$1,0)))</f>
        <v>4.2289706444731479E-3</v>
      </c>
      <c r="K69">
        <f>PRODUCT(INDEX(Overzicht!$B$1:$D$35,MATCH(max_demand!K$1,Overzicht!$B$1:$B$35,0),3),INDEX(Verdeelsleutels_percentage!$A:$AB,MATCH(max_demand!$C69,Verdeelsleutels_percentage!$C:$C,0),MATCH(INDEX(Overzicht!$B$1:$F$35,MATCH(max_demand!K$1,Overzicht!$B:$B,0),5),Verdeelsleutels_percentage!$1:$1,0)))</f>
        <v>5.9768049077918353E-4</v>
      </c>
      <c r="L69">
        <f>PRODUCT(INDEX(Overzicht!$B$1:$D$35,MATCH(max_demand!L$1,Overzicht!$B$1:$B$35,0),3),INDEX(Verdeelsleutels_percentage!$A:$AB,MATCH(max_demand!$C69,Verdeelsleutels_percentage!$C:$C,0),MATCH(INDEX(Overzicht!$B$1:$F$35,MATCH(max_demand!L$1,Overzicht!$B:$B,0),5),Verdeelsleutels_percentage!$1:$1,0)))</f>
        <v>4.0791064972596318E-3</v>
      </c>
      <c r="M69">
        <f>PRODUCT(INDEX(Overzicht!$B$1:$D$35,MATCH(max_demand!M$1,Overzicht!$B$1:$B$35,0),3),INDEX(Verdeelsleutels_percentage!$A:$AB,MATCH(max_demand!$C69,Verdeelsleutels_percentage!$C:$C,0),MATCH(INDEX(Overzicht!$B$1:$F$35,MATCH(max_demand!M$1,Overzicht!$B:$B,0),5),Verdeelsleutels_percentage!$1:$1,0)))</f>
        <v>2.1752078100318512E-3</v>
      </c>
      <c r="N69">
        <f>PRODUCT(INDEX(Overzicht!$B$1:$D$35,MATCH(max_demand!N$1,Overzicht!$B$1:$B$35,0),3),INDEX(Verdeelsleutels_percentage!$A:$AB,MATCH(max_demand!$C69,Verdeelsleutels_percentage!$C:$C,0),MATCH(INDEX(Overzicht!$B$1:$F$35,MATCH(max_demand!N$1,Overzicht!$B:$B,0),5),Verdeelsleutels_percentage!$1:$1,0)))</f>
        <v>4.6571963955814422E-2</v>
      </c>
      <c r="O69">
        <f>PRODUCT(INDEX(Overzicht!$B$1:$D$35,MATCH(max_demand!O$1,Overzicht!$B$1:$B$35,0),3),INDEX(Verdeelsleutels_percentage!$A:$AB,MATCH(max_demand!$C69,Verdeelsleutels_percentage!$C:$C,0),MATCH(INDEX(Overzicht!$B$1:$F$35,MATCH(max_demand!O$1,Overzicht!$B:$B,0),5),Verdeelsleutels_percentage!$1:$1,0)))</f>
        <v>6.7836883542346678E-4</v>
      </c>
      <c r="P69">
        <f>PRODUCT(INDEX(Overzicht!$B$1:$D$35,MATCH(max_demand!P$1,Overzicht!$B$1:$B$35,0),3),INDEX(Verdeelsleutels_percentage!$A:$AB,MATCH(max_demand!$C69,Verdeelsleutels_percentage!$C:$C,0),MATCH(INDEX(Overzicht!$B$1:$F$35,MATCH(max_demand!P$1,Overzicht!$B:$B,0),5),Verdeelsleutels_percentage!$1:$1,0)))</f>
        <v>2.9458564791793939E-2</v>
      </c>
      <c r="Q69">
        <f>PRODUCT(INDEX(Overzicht!$B$1:$D$35,MATCH(max_demand!Q$1,Overzicht!$B$1:$B$35,0),3),INDEX(Verdeelsleutels_percentage!$A:$AB,MATCH(max_demand!$C69,Verdeelsleutels_percentage!$C:$C,0),MATCH(INDEX(Overzicht!$B$1:$F$35,MATCH(max_demand!Q$1,Overzicht!$B:$B,0),5),Verdeelsleutels_percentage!$1:$1,0)))</f>
        <v>1.0452285399692155E-2</v>
      </c>
      <c r="R69">
        <f>PRODUCT(INDEX(Overzicht!$B$1:$D$35,MATCH(max_demand!R$1,Overzicht!$B$1:$B$35,0),3),INDEX(Verdeelsleutels_percentage!$A:$AB,MATCH(max_demand!$C69,Verdeelsleutels_percentage!$C:$C,0),MATCH(INDEX(Overzicht!$B$1:$F$35,MATCH(max_demand!R$1,Overzicht!$B:$B,0),5),Verdeelsleutels_percentage!$1:$1,0)))</f>
        <v>2.1625418068328601E-3</v>
      </c>
      <c r="S69">
        <f>PRODUCT(INDEX(Overzicht!$B$1:$D$35,MATCH(max_demand!S$1,Overzicht!$B$1:$B$35,0),3),INDEX(Verdeelsleutels_percentage!$A:$AB,MATCH(max_demand!$C69,Verdeelsleutels_percentage!$C:$C,0),MATCH(INDEX(Overzicht!$B$1:$F$35,MATCH(max_demand!S$1,Overzicht!$B:$B,0),5),Verdeelsleutels_percentage!$1:$1,0)))</f>
        <v>4.4288856203936969E-3</v>
      </c>
      <c r="T69">
        <f>PRODUCT(INDEX(Overzicht!$B$1:$D$35,MATCH(max_demand!T$1,Overzicht!$B$1:$B$35,0),3),INDEX(Verdeelsleutels_percentage!$A:$AB,MATCH(max_demand!$C69,Verdeelsleutels_percentage!$C:$C,0),MATCH(INDEX(Overzicht!$B$1:$F$35,MATCH(max_demand!T$1,Overzicht!$B:$B,0),5),Verdeelsleutels_percentage!$1:$1,0)))</f>
        <v>6.3915124513060076E-3</v>
      </c>
      <c r="U69">
        <f>PRODUCT(INDEX(Overzicht!$B$1:$D$35,MATCH(max_demand!U$1,Overzicht!$B$1:$B$35,0),3),INDEX(Verdeelsleutels_percentage!$A:$AB,MATCH(max_demand!$C69,Verdeelsleutels_percentage!$C:$C,0),MATCH(INDEX(Overzicht!$B$1:$F$35,MATCH(max_demand!U$1,Overzicht!$B:$B,0),5),Verdeelsleutels_percentage!$1:$1,0)))</f>
        <v>2.3739903390565174E-2</v>
      </c>
      <c r="V69">
        <f>PRODUCT(INDEX(Overzicht!$B$1:$D$35,MATCH(max_demand!V$1,Overzicht!$B$1:$B$35,0),3),INDEX(Verdeelsleutels_percentage!$A:$AB,MATCH(max_demand!$C69,Verdeelsleutels_percentage!$C:$C,0),MATCH(INDEX(Overzicht!$B$1:$F$35,MATCH(max_demand!V$1,Overzicht!$B:$B,0),5),Verdeelsleutels_percentage!$1:$1,0)))</f>
        <v>2.7632478642864318E-3</v>
      </c>
      <c r="W69">
        <f>PRODUCT(INDEX(Overzicht!$B$1:$D$35,MATCH(max_demand!W$1,Overzicht!$B$1:$B$35,0),3),INDEX(Verdeelsleutels_percentage!$A:$AB,MATCH(max_demand!$C69,Verdeelsleutels_percentage!$C:$C,0),MATCH(INDEX(Overzicht!$B$1:$F$35,MATCH(max_demand!W$1,Overzicht!$B:$B,0),5),Verdeelsleutels_percentage!$1:$1,0)))</f>
        <v>1.4416945378885732E-2</v>
      </c>
      <c r="X69">
        <f>PRODUCT(INDEX(Overzicht!$B$1:$D$35,MATCH(max_demand!X$1,Overzicht!$B$1:$B$35,0),3),INDEX(Verdeelsleutels_percentage!$A:$AB,MATCH(max_demand!$C69,Verdeelsleutels_percentage!$C:$C,0),MATCH(INDEX(Overzicht!$B$1:$F$35,MATCH(max_demand!X$1,Overzicht!$B:$B,0),5),Verdeelsleutels_percentage!$1:$1,0)))</f>
        <v>1.7534503472323968E-3</v>
      </c>
      <c r="Y69">
        <f>PRODUCT(INDEX(Overzicht!$B$1:$D$35,MATCH(max_demand!Y$1,Overzicht!$B$1:$B$35,0),3),INDEX(Verdeelsleutels_percentage!$A:$AB,MATCH(max_demand!$C69,Verdeelsleutels_percentage!$C:$C,0),MATCH(INDEX(Overzicht!$B$1:$F$35,MATCH(max_demand!Y$1,Overzicht!$B:$B,0),5),Verdeelsleutels_percentage!$1:$1,0)))</f>
        <v>1.5598861878705031E-7</v>
      </c>
      <c r="Z69">
        <f>PRODUCT(INDEX(Overzicht!$B$1:$D$35,MATCH(max_demand!Z$1,Overzicht!$B$1:$B$35,0),3),INDEX(Verdeelsleutels_percentage!$A:$AB,MATCH(max_demand!$C69,Verdeelsleutels_percentage!$C:$C,0),MATCH(INDEX(Overzicht!$B$1:$F$35,MATCH(max_demand!Z$1,Overzicht!$B:$B,0),5),Verdeelsleutels_percentage!$1:$1,0)))</f>
        <v>6.9328275016466805E-5</v>
      </c>
      <c r="AA69">
        <f>PRODUCT(INDEX(Overzicht!$B$1:$D$35,MATCH(max_demand!AA$1,Overzicht!$B$1:$B$35,0),3),INDEX(Verdeelsleutels_percentage!$A:$AB,MATCH(max_demand!$C69,Verdeelsleutels_percentage!$C:$C,0),MATCH(INDEX(Overzicht!$B$1:$F$35,MATCH(max_demand!AA$1,Overzicht!$B:$B,0),5),Verdeelsleutels_percentage!$1:$1,0)))</f>
        <v>7.2247360280318045E-5</v>
      </c>
      <c r="AB69">
        <f>PRODUCT(INDEX(Overzicht!$B$1:$D$35,MATCH(max_demand!AB$1,Overzicht!$B$1:$B$35,0),3),INDEX(Verdeelsleutels_percentage!$A:$AB,MATCH(max_demand!$C69,Verdeelsleutels_percentage!$C:$C,0),MATCH(INDEX(Overzicht!$B$1:$F$35,MATCH(max_demand!AB$1,Overzicht!$B:$B,0),5),Verdeelsleutels_percentage!$1:$1,0)))</f>
        <v>3.9258911389944392E-3</v>
      </c>
      <c r="AC69">
        <f>PRODUCT(INDEX(Overzicht!$B$1:$D$35,MATCH(max_demand!AC$1,Overzicht!$B$1:$B$35,0),3),INDEX(Verdeelsleutels_percentage!$A:$AB,MATCH(max_demand!$C69,Verdeelsleutels_percentage!$C:$C,0),MATCH(INDEX(Overzicht!$B$1:$F$35,MATCH(max_demand!AC$1,Overzicht!$B:$B,0),5),Verdeelsleutels_percentage!$1:$1,0)))</f>
        <v>3.2961707859657423E-3</v>
      </c>
      <c r="AD69">
        <f>PRODUCT(INDEX(Overzicht!$B$1:$D$35,MATCH(max_demand!AD$1,Overzicht!$B$1:$B$35,0),3),INDEX(Verdeelsleutels_percentage!$A:$AB,MATCH(max_demand!$C69,Verdeelsleutels_percentage!$C:$C,0),MATCH(INDEX(Overzicht!$B$1:$F$35,MATCH(max_demand!AD$1,Overzicht!$B:$B,0),5),Verdeelsleutels_percentage!$1:$1,0)))</f>
        <v>4.9182052495923412E-7</v>
      </c>
      <c r="AE69">
        <f>PRODUCT(INDEX(Overzicht!$B$1:$D$35,MATCH(max_demand!AE$1,Overzicht!$B$1:$B$35,0),3),INDEX(Verdeelsleutels_percentage!$A:$AB,MATCH(max_demand!$C69,Verdeelsleutels_percentage!$C:$C,0),MATCH(INDEX(Overzicht!$B$1:$F$35,MATCH(max_demand!AE$1,Overzicht!$B:$B,0),5),Verdeelsleutels_percentage!$1:$1,0)))</f>
        <v>5.1912325849676104E-3</v>
      </c>
      <c r="AF69">
        <f>PRODUCT(INDEX(Overzicht!$B$1:$D$35,MATCH(max_demand!AF$1,Overzicht!$B$1:$B$35,0),3),INDEX(Verdeelsleutels_percentage!$A:$AB,MATCH(max_demand!$C69,Verdeelsleutels_percentage!$C:$C,0),MATCH(INDEX(Overzicht!$B$1:$F$35,MATCH(max_demand!AF$1,Overzicht!$B:$B,0),5),Verdeelsleutels_percentage!$1:$1,0)))</f>
        <v>2.7366424348605317E-4</v>
      </c>
      <c r="AG69">
        <f>PRODUCT(INDEX(Overzicht!$B$1:$D$35,MATCH(max_demand!AG$1,Overzicht!$B$1:$B$35,0),3),INDEX(Verdeelsleutels_percentage!$A:$AB,MATCH(max_demand!$C69,Verdeelsleutels_percentage!$C:$C,0),MATCH(INDEX(Overzicht!$B$1:$F$35,MATCH(max_demand!AG$1,Overzicht!$B:$B,0),5),Verdeelsleutels_percentage!$1:$1,0)))</f>
        <v>1.4416945378885732E-2</v>
      </c>
      <c r="AH69">
        <f>PRODUCT(INDEX(Overzicht!$B$1:$D$35,MATCH(max_demand!AH$1,Overzicht!$B$1:$B$35,0),3),INDEX(Verdeelsleutels_percentage!$A:$AB,MATCH(max_demand!$C69,Verdeelsleutels_percentage!$C:$C,0),MATCH(INDEX(Overzicht!$B$1:$F$35,MATCH(max_demand!AH$1,Overzicht!$B:$B,0),5),Verdeelsleutels_percentage!$1:$1,0)))</f>
        <v>6.385499014674574E-4</v>
      </c>
      <c r="AI69">
        <f>PRODUCT(INDEX(Overzicht!$B$1:$D$35,MATCH(max_demand!AI$1,Overzicht!$B$1:$B$35,0),3),INDEX(Verdeelsleutels_percentage!$A:$AB,MATCH(max_demand!$C69,Verdeelsleutels_percentage!$C:$C,0),MATCH(INDEX(Overzicht!$B$1:$F$35,MATCH(max_demand!AI$1,Overzicht!$B:$B,0),5),Verdeelsleutels_percentage!$1:$1,0)))</f>
        <v>2.1893139478884255E-4</v>
      </c>
      <c r="AJ69">
        <f>PRODUCT(INDEX(Overzicht!$B$1:$D$35,MATCH(max_demand!AJ$1,Overzicht!$B$1:$B$35,0),3),INDEX(Verdeelsleutels_percentage!$A:$AB,MATCH(max_demand!$C69,Verdeelsleutels_percentage!$C:$C,0),MATCH(INDEX(Overzicht!$B$1:$F$35,MATCH(max_demand!AJ$1,Overzicht!$B:$B,0),5),Verdeelsleutels_percentage!$1:$1,0)))</f>
        <v>0</v>
      </c>
      <c r="AK69">
        <f>PRODUCT(INDEX(Overzicht!$B$1:$D$35,MATCH(max_demand!AK$1,Overzicht!$B$1:$B$35,0),3),INDEX(Verdeelsleutels_percentage!$A:$AB,MATCH(max_demand!$C69,Verdeelsleutels_percentage!$C:$C,0),MATCH(INDEX(Overzicht!$B$1:$F$35,MATCH(max_demand!AK$1,Overzicht!$B:$B,0),5),Verdeelsleutels_percentage!$1:$1,0)))</f>
        <v>8.7462801965240125E-4</v>
      </c>
      <c r="AL69">
        <f>PRODUCT(INDEX(Overzicht!$B$1:$D$35,MATCH(max_demand!AL$1,Overzicht!$B$1:$B$35,0),3),INDEX(Verdeelsleutels_percentage!$A:$AB,MATCH(max_demand!$C69,Verdeelsleutels_percentage!$C:$C,0),MATCH(INDEX(Overzicht!$B$1:$F$35,MATCH(max_demand!AL$1,Overzicht!$B:$B,0),5),Verdeelsleutels_percentage!$1:$1,0)))</f>
        <v>2.4028242298142887E-3</v>
      </c>
      <c r="AM69">
        <f>PRODUCT(INDEX(Overzicht!$B$1:$D$35,MATCH(max_demand!AM$1,Overzicht!$B$1:$B$35,0),3),INDEX(Verdeelsleutels_percentage!$A:$AB,MATCH(max_demand!$C69,Verdeelsleutels_percentage!$C:$C,0),MATCH(INDEX(Overzicht!$B$1:$F$35,MATCH(max_demand!AM$1,Overzicht!$B:$B,0),5),Verdeelsleutels_percentage!$1:$1,0)))</f>
        <v>4.8056484596285774E-3</v>
      </c>
      <c r="AN69">
        <f>PRODUCT(INDEX(Overzicht!$B$1:$D$35,MATCH(max_demand!AN$1,Overzicht!$B$1:$B$35,0),3),INDEX(Verdeelsleutels_percentage!$A:$AB,MATCH(max_demand!$C69,Verdeelsleutels_percentage!$C:$C,0),MATCH(INDEX(Overzicht!$B$1:$F$35,MATCH(max_demand!AN$1,Overzicht!$B:$B,0),5),Verdeelsleutels_percentage!$1:$1,0)))</f>
        <v>2.4028242298142887E-3</v>
      </c>
      <c r="AO69">
        <f>PRODUCT(INDEX(Overzicht!$B$1:$D$35,MATCH(max_demand!AO$1,Overzicht!$B$1:$B$35,0),3),INDEX(Verdeelsleutels_percentage!$A:$AB,MATCH(max_demand!$C69,Verdeelsleutels_percentage!$C:$C,0),MATCH(INDEX(Overzicht!$B$1:$F$35,MATCH(max_demand!AO$1,Overzicht!$B:$B,0),5),Verdeelsleutels_percentage!$1:$1,0)))</f>
        <v>8.4098848043500096E-3</v>
      </c>
    </row>
    <row r="70" spans="2:41">
      <c r="B70" t="str">
        <f>INDEX('ETLocal datasets'!B:C,MATCH(C70,'ETLocal datasets'!C:C,0),1)</f>
        <v>GM0189</v>
      </c>
      <c r="C70" t="str">
        <f>'ETLocal datasets'!C53</f>
        <v>Wierden</v>
      </c>
      <c r="D70">
        <f t="shared" si="4"/>
        <v>0.23443053797378144</v>
      </c>
      <c r="E70">
        <f t="shared" si="5"/>
        <v>0.12585648944715883</v>
      </c>
      <c r="F70">
        <f t="shared" si="6"/>
        <v>1.4794762669464464E-2</v>
      </c>
      <c r="G70">
        <f t="shared" si="7"/>
        <v>3.0127293826588721E-2</v>
      </c>
      <c r="H70">
        <f>PRODUCT(INDEX(Overzicht!$B$1:$D$35,MATCH(max_demand!H$1,Overzicht!$B$1:$B$35,0),3),INDEX(Verdeelsleutels_percentage!$A:$AB,MATCH(max_demand!$C70,Verdeelsleutels_percentage!$C:$C,0),MATCH(INDEX(Overzicht!$B$1:$F$35,MATCH(max_demand!H$1,Overzicht!$B:$B,0),5),Verdeelsleutels_percentage!$1:$1,0)))</f>
        <v>1.4794762669464464E-2</v>
      </c>
      <c r="I70">
        <f>PRODUCT(INDEX(Overzicht!$B$1:$D$35,MATCH(max_demand!I$1,Overzicht!$B$1:$B$35,0),3),INDEX(Verdeelsleutels_percentage!$A:$AB,MATCH(max_demand!$C70,Verdeelsleutels_percentage!$C:$C,0),MATCH(INDEX(Overzicht!$B$1:$F$35,MATCH(max_demand!I$1,Overzicht!$B:$B,0),5),Verdeelsleutels_percentage!$1:$1,0)))</f>
        <v>1.6690544676122483E-2</v>
      </c>
      <c r="J70">
        <f>PRODUCT(INDEX(Overzicht!$B$1:$D$35,MATCH(max_demand!J$1,Overzicht!$B$1:$B$35,0),3),INDEX(Verdeelsleutels_percentage!$A:$AB,MATCH(max_demand!$C70,Verdeelsleutels_percentage!$C:$C,0),MATCH(INDEX(Overzicht!$B$1:$F$35,MATCH(max_demand!J$1,Overzicht!$B:$B,0),5),Verdeelsleutels_percentage!$1:$1,0)))</f>
        <v>4.9597680568109438E-3</v>
      </c>
      <c r="K70">
        <f>PRODUCT(INDEX(Overzicht!$B$1:$D$35,MATCH(max_demand!K$1,Overzicht!$B$1:$B$35,0),3),INDEX(Verdeelsleutels_percentage!$A:$AB,MATCH(max_demand!$C70,Verdeelsleutels_percentage!$C:$C,0),MATCH(INDEX(Overzicht!$B$1:$F$35,MATCH(max_demand!K$1,Overzicht!$B:$B,0),5),Verdeelsleutels_percentage!$1:$1,0)))</f>
        <v>3.474201068737495E-3</v>
      </c>
      <c r="L70">
        <f>PRODUCT(INDEX(Overzicht!$B$1:$D$35,MATCH(max_demand!L$1,Overzicht!$B$1:$B$35,0),3),INDEX(Verdeelsleutels_percentage!$A:$AB,MATCH(max_demand!$C70,Verdeelsleutels_percentage!$C:$C,0),MATCH(INDEX(Overzicht!$B$1:$F$35,MATCH(max_demand!L$1,Overzicht!$B:$B,0),5),Verdeelsleutels_percentage!$1:$1,0)))</f>
        <v>4.7840062762977064E-3</v>
      </c>
      <c r="M70">
        <f>PRODUCT(INDEX(Overzicht!$B$1:$D$35,MATCH(max_demand!M$1,Overzicht!$B$1:$B$35,0),3),INDEX(Verdeelsleutels_percentage!$A:$AB,MATCH(max_demand!$C70,Verdeelsleutels_percentage!$C:$C,0),MATCH(INDEX(Overzicht!$B$1:$F$35,MATCH(max_demand!M$1,Overzicht!$B:$B,0),5),Verdeelsleutels_percentage!$1:$1,0)))</f>
        <v>0.11408103564791049</v>
      </c>
      <c r="N70">
        <f>PRODUCT(INDEX(Overzicht!$B$1:$D$35,MATCH(max_demand!N$1,Overzicht!$B$1:$B$35,0),3),INDEX(Verdeelsleutels_percentage!$A:$AB,MATCH(max_demand!$C70,Verdeelsleutels_percentage!$C:$C,0),MATCH(INDEX(Overzicht!$B$1:$F$35,MATCH(max_demand!N$1,Overzicht!$B:$B,0),5),Verdeelsleutels_percentage!$1:$1,0)))</f>
        <v>4.6740172875488963E-2</v>
      </c>
      <c r="O70">
        <f>PRODUCT(INDEX(Overzicht!$B$1:$D$35,MATCH(max_demand!O$1,Overzicht!$B$1:$B$35,0),3),INDEX(Verdeelsleutels_percentage!$A:$AB,MATCH(max_demand!$C70,Verdeelsleutels_percentage!$C:$C,0),MATCH(INDEX(Overzicht!$B$1:$F$35,MATCH(max_demand!O$1,Overzicht!$B:$B,0),5),Verdeelsleutels_percentage!$1:$1,0)))</f>
        <v>2.0462781796808504E-3</v>
      </c>
      <c r="P70">
        <f>PRODUCT(INDEX(Overzicht!$B$1:$D$35,MATCH(max_demand!P$1,Overzicht!$B$1:$B$35,0),3),INDEX(Verdeelsleutels_percentage!$A:$AB,MATCH(max_demand!$C70,Verdeelsleutels_percentage!$C:$C,0),MATCH(INDEX(Overzicht!$B$1:$F$35,MATCH(max_demand!P$1,Overzicht!$B:$B,0),5),Verdeelsleutels_percentage!$1:$1,0)))</f>
        <v>1.0794144399682683E-3</v>
      </c>
      <c r="Q70">
        <f>PRODUCT(INDEX(Overzicht!$B$1:$D$35,MATCH(max_demand!Q$1,Overzicht!$B$1:$B$35,0),3),INDEX(Verdeelsleutels_percentage!$A:$AB,MATCH(max_demand!$C70,Verdeelsleutels_percentage!$C:$C,0),MATCH(INDEX(Overzicht!$B$1:$F$35,MATCH(max_demand!Q$1,Overzicht!$B:$B,0),5),Verdeelsleutels_percentage!$1:$1,0)))</f>
        <v>1.2258517640413412E-2</v>
      </c>
      <c r="R70">
        <f>PRODUCT(INDEX(Overzicht!$B$1:$D$35,MATCH(max_demand!R$1,Overzicht!$B$1:$B$35,0),3),INDEX(Verdeelsleutels_percentage!$A:$AB,MATCH(max_demand!$C70,Verdeelsleutels_percentage!$C:$C,0),MATCH(INDEX(Overzicht!$B$1:$F$35,MATCH(max_demand!R$1,Overzicht!$B:$B,0),5),Verdeelsleutels_percentage!$1:$1,0)))</f>
        <v>2.536245029051051E-3</v>
      </c>
      <c r="S70">
        <f>PRODUCT(INDEX(Overzicht!$B$1:$D$35,MATCH(max_demand!S$1,Overzicht!$B$1:$B$35,0),3),INDEX(Verdeelsleutels_percentage!$A:$AB,MATCH(max_demand!$C70,Verdeelsleutels_percentage!$C:$C,0),MATCH(INDEX(Overzicht!$B$1:$F$35,MATCH(max_demand!S$1,Overzicht!$B:$B,0),5),Verdeelsleutels_percentage!$1:$1,0)))</f>
        <v>5.1942298194965521E-3</v>
      </c>
      <c r="T70">
        <f>PRODUCT(INDEX(Overzicht!$B$1:$D$35,MATCH(max_demand!T$1,Overzicht!$B$1:$B$35,0),3),INDEX(Verdeelsleutels_percentage!$A:$AB,MATCH(max_demand!$C70,Verdeelsleutels_percentage!$C:$C,0),MATCH(INDEX(Overzicht!$B$1:$F$35,MATCH(max_demand!T$1,Overzicht!$B:$B,0),5),Verdeelsleutels_percentage!$1:$1,0)))</f>
        <v>7.4960130858619939E-3</v>
      </c>
      <c r="U70">
        <f>PRODUCT(INDEX(Overzicht!$B$1:$D$35,MATCH(max_demand!U$1,Overzicht!$B$1:$B$35,0),3),INDEX(Verdeelsleutels_percentage!$A:$AB,MATCH(max_demand!$C70,Verdeelsleutels_percentage!$C:$C,0),MATCH(INDEX(Overzicht!$B$1:$F$35,MATCH(max_demand!U$1,Overzicht!$B:$B,0),5),Verdeelsleutels_percentage!$1:$1,0)))</f>
        <v>2.7842334318915984E-2</v>
      </c>
      <c r="V70">
        <f>PRODUCT(INDEX(Overzicht!$B$1:$D$35,MATCH(max_demand!V$1,Overzicht!$B$1:$B$35,0),3),INDEX(Verdeelsleutels_percentage!$A:$AB,MATCH(max_demand!$C70,Verdeelsleutels_percentage!$C:$C,0),MATCH(INDEX(Overzicht!$B$1:$F$35,MATCH(max_demand!V$1,Overzicht!$B:$B,0),5),Verdeelsleutels_percentage!$1:$1,0)))</f>
        <v>3.240757537120787E-3</v>
      </c>
      <c r="W70">
        <f>PRODUCT(INDEX(Overzicht!$B$1:$D$35,MATCH(max_demand!W$1,Overzicht!$B$1:$B$35,0),3),INDEX(Verdeelsleutels_percentage!$A:$AB,MATCH(max_demand!$C70,Verdeelsleutels_percentage!$C:$C,0),MATCH(INDEX(Overzicht!$B$1:$F$35,MATCH(max_demand!W$1,Overzicht!$B:$B,0),5),Verdeelsleutels_percentage!$1:$1,0)))</f>
        <v>1.6908300193673672E-2</v>
      </c>
      <c r="X70">
        <f>PRODUCT(INDEX(Overzicht!$B$1:$D$35,MATCH(max_demand!X$1,Overzicht!$B$1:$B$35,0),3),INDEX(Verdeelsleutels_percentage!$A:$AB,MATCH(max_demand!$C70,Verdeelsleutels_percentage!$C:$C,0),MATCH(INDEX(Overzicht!$B$1:$F$35,MATCH(max_demand!X$1,Overzicht!$B:$B,0),5),Verdeelsleutels_percentage!$1:$1,0)))</f>
        <v>5.241597562047646E-3</v>
      </c>
      <c r="Y70">
        <f>PRODUCT(INDEX(Overzicht!$B$1:$D$35,MATCH(max_demand!Y$1,Overzicht!$B$1:$B$35,0),3),INDEX(Verdeelsleutels_percentage!$A:$AB,MATCH(max_demand!$C70,Verdeelsleutels_percentage!$C:$C,0),MATCH(INDEX(Overzicht!$B$1:$F$35,MATCH(max_demand!Y$1,Overzicht!$B:$B,0),5),Verdeelsleutels_percentage!$1:$1,0)))</f>
        <v>2.764974733009676E-6</v>
      </c>
      <c r="Z70">
        <f>PRODUCT(INDEX(Overzicht!$B$1:$D$35,MATCH(max_demand!Z$1,Overzicht!$B$1:$B$35,0),3),INDEX(Verdeelsleutels_percentage!$A:$AB,MATCH(max_demand!$C70,Verdeelsleutels_percentage!$C:$C,0),MATCH(INDEX(Overzicht!$B$1:$F$35,MATCH(max_demand!Z$1,Overzicht!$B:$B,0),5),Verdeelsleutels_percentage!$1:$1,0)))</f>
        <v>1.2288776591154115E-3</v>
      </c>
      <c r="AA70">
        <f>PRODUCT(INDEX(Overzicht!$B$1:$D$35,MATCH(max_demand!AA$1,Overzicht!$B$1:$B$35,0),3),INDEX(Verdeelsleutels_percentage!$A:$AB,MATCH(max_demand!$C70,Verdeelsleutels_percentage!$C:$C,0),MATCH(INDEX(Overzicht!$B$1:$F$35,MATCH(max_demand!AA$1,Overzicht!$B:$B,0),5),Verdeelsleutels_percentage!$1:$1,0)))</f>
        <v>1.2806198763413237E-3</v>
      </c>
      <c r="AB70">
        <f>PRODUCT(INDEX(Overzicht!$B$1:$D$35,MATCH(max_demand!AB$1,Overzicht!$B$1:$B$35,0),3),INDEX(Verdeelsleutels_percentage!$A:$AB,MATCH(max_demand!$C70,Verdeelsleutels_percentage!$C:$C,0),MATCH(INDEX(Overzicht!$B$1:$F$35,MATCH(max_demand!AB$1,Overzicht!$B:$B,0),5),Verdeelsleutels_percentage!$1:$1,0)))</f>
        <v>7.8961817066669111E-3</v>
      </c>
      <c r="AC70">
        <f>PRODUCT(INDEX(Overzicht!$B$1:$D$35,MATCH(max_demand!AC$1,Overzicht!$B$1:$B$35,0),3),INDEX(Verdeelsleutels_percentage!$A:$AB,MATCH(max_demand!$C70,Verdeelsleutels_percentage!$C:$C,0),MATCH(INDEX(Overzicht!$B$1:$F$35,MATCH(max_demand!AC$1,Overzicht!$B:$B,0),5),Verdeelsleutels_percentage!$1:$1,0)))</f>
        <v>8.2373065135219019E-3</v>
      </c>
      <c r="AD70">
        <f>PRODUCT(INDEX(Overzicht!$B$1:$D$35,MATCH(max_demand!AD$1,Overzicht!$B$1:$B$35,0),3),INDEX(Verdeelsleutels_percentage!$A:$AB,MATCH(max_demand!$C70,Verdeelsleutels_percentage!$C:$C,0),MATCH(INDEX(Overzicht!$B$1:$F$35,MATCH(max_demand!AD$1,Overzicht!$B:$B,0),5),Verdeelsleutels_percentage!$1:$1,0)))</f>
        <v>3.9837462521697962E-5</v>
      </c>
      <c r="AE70">
        <f>PRODUCT(INDEX(Overzicht!$B$1:$D$35,MATCH(max_demand!AE$1,Overzicht!$B$1:$B$35,0),3),INDEX(Verdeelsleutels_percentage!$A:$AB,MATCH(max_demand!$C70,Verdeelsleutels_percentage!$C:$C,0),MATCH(INDEX(Overzicht!$B$1:$F$35,MATCH(max_demand!AE$1,Overzicht!$B:$B,0),5),Verdeelsleutels_percentage!$1:$1,0)))</f>
        <v>3.8035761824474226E-2</v>
      </c>
      <c r="AF70">
        <f>PRODUCT(INDEX(Overzicht!$B$1:$D$35,MATCH(max_demand!AF$1,Overzicht!$B$1:$B$35,0),3),INDEX(Verdeelsleutels_percentage!$A:$AB,MATCH(max_demand!$C70,Verdeelsleutels_percentage!$C:$C,0),MATCH(INDEX(Overzicht!$B$1:$F$35,MATCH(max_demand!AF$1,Overzicht!$B:$B,0),5),Verdeelsleutels_percentage!$1:$1,0)))</f>
        <v>4.8508328649292561E-3</v>
      </c>
      <c r="AG70">
        <f>PRODUCT(INDEX(Overzicht!$B$1:$D$35,MATCH(max_demand!AG$1,Overzicht!$B$1:$B$35,0),3),INDEX(Verdeelsleutels_percentage!$A:$AB,MATCH(max_demand!$C70,Verdeelsleutels_percentage!$C:$C,0),MATCH(INDEX(Overzicht!$B$1:$F$35,MATCH(max_demand!AG$1,Overzicht!$B:$B,0),5),Verdeelsleutels_percentage!$1:$1,0)))</f>
        <v>1.6908300193673672E-2</v>
      </c>
      <c r="AH70">
        <f>PRODUCT(INDEX(Overzicht!$B$1:$D$35,MATCH(max_demand!AH$1,Overzicht!$B$1:$B$35,0),3),INDEX(Verdeelsleutels_percentage!$A:$AB,MATCH(max_demand!$C70,Verdeelsleutels_percentage!$C:$C,0),MATCH(INDEX(Overzicht!$B$1:$F$35,MATCH(max_demand!AH$1,Overzicht!$B:$B,0),5),Verdeelsleutels_percentage!$1:$1,0)))</f>
        <v>1.1318610018168265E-2</v>
      </c>
      <c r="AI70">
        <f>PRODUCT(INDEX(Overzicht!$B$1:$D$35,MATCH(max_demand!AI$1,Overzicht!$B$1:$B$35,0),3),INDEX(Verdeelsleutels_percentage!$A:$AB,MATCH(max_demand!$C70,Verdeelsleutels_percentage!$C:$C,0),MATCH(INDEX(Overzicht!$B$1:$F$35,MATCH(max_demand!AI$1,Overzicht!$B:$B,0),5),Verdeelsleutels_percentage!$1:$1,0)))</f>
        <v>3.8806662919434048E-3</v>
      </c>
      <c r="AJ70">
        <f>PRODUCT(INDEX(Overzicht!$B$1:$D$35,MATCH(max_demand!AJ$1,Overzicht!$B$1:$B$35,0),3),INDEX(Verdeelsleutels_percentage!$A:$AB,MATCH(max_demand!$C70,Verdeelsleutels_percentage!$C:$C,0),MATCH(INDEX(Overzicht!$B$1:$F$35,MATCH(max_demand!AJ$1,Overzicht!$B:$B,0),5),Verdeelsleutels_percentage!$1:$1,0)))</f>
        <v>0</v>
      </c>
      <c r="AK70">
        <f>PRODUCT(INDEX(Overzicht!$B$1:$D$35,MATCH(max_demand!AK$1,Overzicht!$B$1:$B$35,0),3),INDEX(Verdeelsleutels_percentage!$A:$AB,MATCH(max_demand!$C70,Verdeelsleutels_percentage!$C:$C,0),MATCH(INDEX(Overzicht!$B$1:$F$35,MATCH(max_demand!AK$1,Overzicht!$B:$B,0),5),Verdeelsleutels_percentage!$1:$1,0)))</f>
        <v>1.0257702117495364E-3</v>
      </c>
      <c r="AL70">
        <f>PRODUCT(INDEX(Overzicht!$B$1:$D$35,MATCH(max_demand!AL$1,Overzicht!$B$1:$B$35,0),3),INDEX(Verdeelsleutels_percentage!$A:$AB,MATCH(max_demand!$C70,Verdeelsleutels_percentage!$C:$C,0),MATCH(INDEX(Overzicht!$B$1:$F$35,MATCH(max_demand!AL$1,Overzicht!$B:$B,0),5),Verdeelsleutels_percentage!$1:$1,0)))</f>
        <v>2.8180500322789455E-3</v>
      </c>
      <c r="AM70">
        <f>PRODUCT(INDEX(Overzicht!$B$1:$D$35,MATCH(max_demand!AM$1,Overzicht!$B$1:$B$35,0),3),INDEX(Verdeelsleutels_percentage!$A:$AB,MATCH(max_demand!$C70,Verdeelsleutels_percentage!$C:$C,0),MATCH(INDEX(Overzicht!$B$1:$F$35,MATCH(max_demand!AM$1,Overzicht!$B:$B,0),5),Verdeelsleutels_percentage!$1:$1,0)))</f>
        <v>5.6361000645578909E-3</v>
      </c>
      <c r="AN70">
        <f>PRODUCT(INDEX(Overzicht!$B$1:$D$35,MATCH(max_demand!AN$1,Overzicht!$B$1:$B$35,0),3),INDEX(Verdeelsleutels_percentage!$A:$AB,MATCH(max_demand!$C70,Verdeelsleutels_percentage!$C:$C,0),MATCH(INDEX(Overzicht!$B$1:$F$35,MATCH(max_demand!AN$1,Overzicht!$B:$B,0),5),Verdeelsleutels_percentage!$1:$1,0)))</f>
        <v>2.8180500322789455E-3</v>
      </c>
      <c r="AO70">
        <f>PRODUCT(INDEX(Overzicht!$B$1:$D$35,MATCH(max_demand!AO$1,Overzicht!$B$1:$B$35,0),3),INDEX(Verdeelsleutels_percentage!$A:$AB,MATCH(max_demand!$C70,Verdeelsleutels_percentage!$C:$C,0),MATCH(INDEX(Overzicht!$B$1:$F$35,MATCH(max_demand!AO$1,Overzicht!$B:$B,0),5),Verdeelsleutels_percentage!$1:$1,0)))</f>
        <v>9.8631751129763089E-3</v>
      </c>
    </row>
    <row r="71" spans="2:41">
      <c r="B71" t="str">
        <f>INDEX('ETLocal datasets'!B:C,MATCH(C71,'ETLocal datasets'!C:C,0),1)</f>
        <v>GM0193</v>
      </c>
      <c r="C71" t="str">
        <f>'ETLocal datasets'!C54</f>
        <v>Zwolle</v>
      </c>
      <c r="D71">
        <f t="shared" si="4"/>
        <v>0.38396940566604115</v>
      </c>
      <c r="E71">
        <f t="shared" si="5"/>
        <v>0.35732032926154211</v>
      </c>
      <c r="F71">
        <f t="shared" si="6"/>
        <v>7.746243916343111E-2</v>
      </c>
      <c r="G71">
        <f t="shared" ref="G71:G134" si="8">SUMIF(H$2:AJ$2,"AFVAL",H71:AJ71)</f>
        <v>0.15774052732982558</v>
      </c>
      <c r="H71">
        <f>PRODUCT(INDEX(Overzicht!$B$1:$D$35,MATCH(max_demand!H$1,Overzicht!$B$1:$B$35,0),3),INDEX(Verdeelsleutels_percentage!$A:$AB,MATCH(max_demand!$C71,Verdeelsleutels_percentage!$C:$C,0),MATCH(INDEX(Overzicht!$B$1:$F$35,MATCH(max_demand!H$1,Overzicht!$B:$B,0),5),Verdeelsleutels_percentage!$1:$1,0)))</f>
        <v>7.746243916343111E-2</v>
      </c>
      <c r="I71">
        <f>PRODUCT(INDEX(Overzicht!$B$1:$D$35,MATCH(max_demand!I$1,Overzicht!$B$1:$B$35,0),3),INDEX(Verdeelsleutels_percentage!$A:$AB,MATCH(max_demand!$C71,Verdeelsleutels_percentage!$C:$C,0),MATCH(INDEX(Overzicht!$B$1:$F$35,MATCH(max_demand!I$1,Overzicht!$B:$B,0),5),Verdeelsleutels_percentage!$1:$1,0)))</f>
        <v>5.7435192462706001E-3</v>
      </c>
      <c r="J71">
        <f>PRODUCT(INDEX(Overzicht!$B$1:$D$35,MATCH(max_demand!J$1,Overzicht!$B$1:$B$35,0),3),INDEX(Verdeelsleutels_percentage!$A:$AB,MATCH(max_demand!$C71,Verdeelsleutels_percentage!$C:$C,0),MATCH(INDEX(Overzicht!$B$1:$F$35,MATCH(max_demand!J$1,Overzicht!$B:$B,0),5),Verdeelsleutels_percentage!$1:$1,0)))</f>
        <v>2.5968360557645474E-2</v>
      </c>
      <c r="K71">
        <f>PRODUCT(INDEX(Overzicht!$B$1:$D$35,MATCH(max_demand!K$1,Overzicht!$B$1:$B$35,0),3),INDEX(Verdeelsleutels_percentage!$A:$AB,MATCH(max_demand!$C71,Verdeelsleutels_percentage!$C:$C,0),MATCH(INDEX(Overzicht!$B$1:$F$35,MATCH(max_demand!K$1,Overzicht!$B:$B,0),5),Verdeelsleutels_percentage!$1:$1,0)))</f>
        <v>1.195535621569865E-3</v>
      </c>
      <c r="L71">
        <f>PRODUCT(INDEX(Overzicht!$B$1:$D$35,MATCH(max_demand!L$1,Overzicht!$B$1:$B$35,0),3),INDEX(Verdeelsleutels_percentage!$A:$AB,MATCH(max_demand!$C71,Verdeelsleutels_percentage!$C:$C,0),MATCH(INDEX(Overzicht!$B$1:$F$35,MATCH(max_demand!L$1,Overzicht!$B:$B,0),5),Verdeelsleutels_percentage!$1:$1,0)))</f>
        <v>2.5048106780383918E-2</v>
      </c>
      <c r="M71">
        <f>PRODUCT(INDEX(Overzicht!$B$1:$D$35,MATCH(max_demand!M$1,Overzicht!$B$1:$B$35,0),3),INDEX(Verdeelsleutels_percentage!$A:$AB,MATCH(max_demand!$C71,Verdeelsleutels_percentage!$C:$C,0),MATCH(INDEX(Overzicht!$B$1:$F$35,MATCH(max_demand!M$1,Overzicht!$B:$B,0),5),Verdeelsleutels_percentage!$1:$1,0)))</f>
        <v>8.0313405257461598E-2</v>
      </c>
      <c r="N71">
        <f>PRODUCT(INDEX(Overzicht!$B$1:$D$35,MATCH(max_demand!N$1,Overzicht!$B$1:$B$35,0),3),INDEX(Verdeelsleutels_percentage!$A:$AB,MATCH(max_demand!$C71,Verdeelsleutels_percentage!$C:$C,0),MATCH(INDEX(Overzicht!$B$1:$F$35,MATCH(max_demand!N$1,Overzicht!$B:$B,0),5),Verdeelsleutels_percentage!$1:$1,0)))</f>
        <v>9.4089034600464711E-3</v>
      </c>
      <c r="O71">
        <f>PRODUCT(INDEX(Overzicht!$B$1:$D$35,MATCH(max_demand!O$1,Overzicht!$B$1:$B$35,0),3),INDEX(Verdeelsleutels_percentage!$A:$AB,MATCH(max_demand!$C71,Verdeelsleutels_percentage!$C:$C,0),MATCH(INDEX(Overzicht!$B$1:$F$35,MATCH(max_demand!O$1,Overzicht!$B:$B,0),5),Verdeelsleutels_percentage!$1:$1,0)))</f>
        <v>3.1808236793643796E-4</v>
      </c>
      <c r="P71">
        <f>PRODUCT(INDEX(Overzicht!$B$1:$D$35,MATCH(max_demand!P$1,Overzicht!$B$1:$B$35,0),3),INDEX(Verdeelsleutels_percentage!$A:$AB,MATCH(max_demand!$C71,Verdeelsleutels_percentage!$C:$C,0),MATCH(INDEX(Overzicht!$B$1:$F$35,MATCH(max_demand!P$1,Overzicht!$B:$B,0),5),Verdeelsleutels_percentage!$1:$1,0)))</f>
        <v>2.0352595501085198E-4</v>
      </c>
      <c r="Q71">
        <f>PRODUCT(INDEX(Overzicht!$B$1:$D$35,MATCH(max_demand!Q$1,Overzicht!$B$1:$B$35,0),3),INDEX(Verdeelsleutels_percentage!$A:$AB,MATCH(max_demand!$C71,Verdeelsleutels_percentage!$C:$C,0),MATCH(INDEX(Overzicht!$B$1:$F$35,MATCH(max_demand!Q$1,Overzicht!$B:$B,0),5),Verdeelsleutels_percentage!$1:$1,0)))</f>
        <v>6.4183163878271485E-2</v>
      </c>
      <c r="R71">
        <f>PRODUCT(INDEX(Overzicht!$B$1:$D$35,MATCH(max_demand!R$1,Overzicht!$B$1:$B$35,0),3),INDEX(Verdeelsleutels_percentage!$A:$AB,MATCH(max_demand!$C71,Verdeelsleutels_percentage!$C:$C,0),MATCH(INDEX(Overzicht!$B$1:$F$35,MATCH(max_demand!R$1,Overzicht!$B:$B,0),5),Verdeelsleutels_percentage!$1:$1,0)))</f>
        <v>1.3279275285159618E-2</v>
      </c>
      <c r="S71">
        <f>PRODUCT(INDEX(Overzicht!$B$1:$D$35,MATCH(max_demand!S$1,Overzicht!$B$1:$B$35,0),3),INDEX(Verdeelsleutels_percentage!$A:$AB,MATCH(max_demand!$C71,Verdeelsleutels_percentage!$C:$C,0),MATCH(INDEX(Overzicht!$B$1:$F$35,MATCH(max_demand!S$1,Overzicht!$B:$B,0),5),Verdeelsleutels_percentage!$1:$1,0)))</f>
        <v>2.7195955784006898E-2</v>
      </c>
      <c r="T71">
        <f>PRODUCT(INDEX(Overzicht!$B$1:$D$35,MATCH(max_demand!T$1,Overzicht!$B$1:$B$35,0),3),INDEX(Verdeelsleutels_percentage!$A:$AB,MATCH(max_demand!$C71,Verdeelsleutels_percentage!$C:$C,0),MATCH(INDEX(Overzicht!$B$1:$F$35,MATCH(max_demand!T$1,Overzicht!$B:$B,0),5),Verdeelsleutels_percentage!$1:$1,0)))</f>
        <v>3.9247635842805093E-2</v>
      </c>
      <c r="U71">
        <f>PRODUCT(INDEX(Overzicht!$B$1:$D$35,MATCH(max_demand!U$1,Overzicht!$B$1:$B$35,0),3),INDEX(Verdeelsleutels_percentage!$A:$AB,MATCH(max_demand!$C71,Verdeelsleutels_percentage!$C:$C,0),MATCH(INDEX(Overzicht!$B$1:$F$35,MATCH(max_demand!U$1,Overzicht!$B:$B,0),5),Verdeelsleutels_percentage!$1:$1,0)))</f>
        <v>0.14577693313041892</v>
      </c>
      <c r="V71">
        <f>PRODUCT(INDEX(Overzicht!$B$1:$D$35,MATCH(max_demand!V$1,Overzicht!$B$1:$B$35,0),3),INDEX(Verdeelsleutels_percentage!$A:$AB,MATCH(max_demand!$C71,Verdeelsleutels_percentage!$C:$C,0),MATCH(INDEX(Overzicht!$B$1:$F$35,MATCH(max_demand!V$1,Overzicht!$B:$B,0),5),Verdeelsleutels_percentage!$1:$1,0)))</f>
        <v>1.6967962864370623E-2</v>
      </c>
      <c r="W71">
        <f>PRODUCT(INDEX(Overzicht!$B$1:$D$35,MATCH(max_demand!W$1,Overzicht!$B$1:$B$35,0),3),INDEX(Verdeelsleutels_percentage!$A:$AB,MATCH(max_demand!$C71,Verdeelsleutels_percentage!$C:$C,0),MATCH(INDEX(Overzicht!$B$1:$F$35,MATCH(max_demand!W$1,Overzicht!$B:$B,0),5),Verdeelsleutels_percentage!$1:$1,0)))</f>
        <v>8.8528501901064122E-2</v>
      </c>
      <c r="X71">
        <f>PRODUCT(INDEX(Overzicht!$B$1:$D$35,MATCH(max_demand!X$1,Overzicht!$B$1:$B$35,0),3),INDEX(Verdeelsleutels_percentage!$A:$AB,MATCH(max_demand!$C71,Verdeelsleutels_percentage!$C:$C,0),MATCH(INDEX(Overzicht!$B$1:$F$35,MATCH(max_demand!X$1,Overzicht!$B:$B,0),5),Verdeelsleutels_percentage!$1:$1,0)))</f>
        <v>3.3568728572684389E-3</v>
      </c>
      <c r="Y71">
        <f>PRODUCT(INDEX(Overzicht!$B$1:$D$35,MATCH(max_demand!Y$1,Overzicht!$B$1:$B$35,0),3),INDEX(Verdeelsleutels_percentage!$A:$AB,MATCH(max_demand!$C71,Verdeelsleutels_percentage!$C:$C,0),MATCH(INDEX(Overzicht!$B$1:$F$35,MATCH(max_demand!Y$1,Overzicht!$B:$B,0),5),Verdeelsleutels_percentage!$1:$1,0)))</f>
        <v>2.493141625270478E-6</v>
      </c>
      <c r="Z71">
        <f>PRODUCT(INDEX(Overzicht!$B$1:$D$35,MATCH(max_demand!Z$1,Overzicht!$B$1:$B$35,0),3),INDEX(Verdeelsleutels_percentage!$A:$AB,MATCH(max_demand!$C71,Verdeelsleutels_percentage!$C:$C,0),MATCH(INDEX(Overzicht!$B$1:$F$35,MATCH(max_demand!Z$1,Overzicht!$B:$B,0),5),Verdeelsleutels_percentage!$1:$1,0)))</f>
        <v>1.1080629445646569E-3</v>
      </c>
      <c r="AA71">
        <f>PRODUCT(INDEX(Overzicht!$B$1:$D$35,MATCH(max_demand!AA$1,Overzicht!$B$1:$B$35,0),3),INDEX(Verdeelsleutels_percentage!$A:$AB,MATCH(max_demand!$C71,Verdeelsleutels_percentage!$C:$C,0),MATCH(INDEX(Overzicht!$B$1:$F$35,MATCH(max_demand!AA$1,Overzicht!$B:$B,0),5),Verdeelsleutels_percentage!$1:$1,0)))</f>
        <v>1.1547182264410635E-3</v>
      </c>
      <c r="AB71">
        <f>PRODUCT(INDEX(Overzicht!$B$1:$D$35,MATCH(max_demand!AB$1,Overzicht!$B$1:$B$35,0),3),INDEX(Verdeelsleutels_percentage!$A:$AB,MATCH(max_demand!$C71,Verdeelsleutels_percentage!$C:$C,0),MATCH(INDEX(Overzicht!$B$1:$F$35,MATCH(max_demand!AB$1,Overzicht!$B:$B,0),5),Verdeelsleutels_percentage!$1:$1,0)))</f>
        <v>3.7415632837518961E-2</v>
      </c>
      <c r="AC71">
        <f>PRODUCT(INDEX(Overzicht!$B$1:$D$35,MATCH(max_demand!AC$1,Overzicht!$B$1:$B$35,0),3),INDEX(Verdeelsleutels_percentage!$A:$AB,MATCH(max_demand!$C71,Verdeelsleutels_percentage!$C:$C,0),MATCH(INDEX(Overzicht!$B$1:$F$35,MATCH(max_demand!AC$1,Overzicht!$B:$B,0),5),Verdeelsleutels_percentage!$1:$1,0)))</f>
        <v>1.8894388521500171E-2</v>
      </c>
      <c r="AD71">
        <f>PRODUCT(INDEX(Overzicht!$B$1:$D$35,MATCH(max_demand!AD$1,Overzicht!$B$1:$B$35,0),3),INDEX(Verdeelsleutels_percentage!$A:$AB,MATCH(max_demand!$C71,Verdeelsleutels_percentage!$C:$C,0),MATCH(INDEX(Overzicht!$B$1:$F$35,MATCH(max_demand!AD$1,Overzicht!$B:$B,0),5),Verdeelsleutels_percentage!$1:$1,0)))</f>
        <v>4.9182052495923412E-7</v>
      </c>
      <c r="AE71">
        <f>PRODUCT(INDEX(Overzicht!$B$1:$D$35,MATCH(max_demand!AE$1,Overzicht!$B$1:$B$35,0),3),INDEX(Verdeelsleutels_percentage!$A:$AB,MATCH(max_demand!$C71,Verdeelsleutels_percentage!$C:$C,0),MATCH(INDEX(Overzicht!$B$1:$F$35,MATCH(max_demand!AE$1,Overzicht!$B:$B,0),5),Verdeelsleutels_percentage!$1:$1,0)))</f>
        <v>7.1079953855710365E-2</v>
      </c>
      <c r="AF71">
        <f>PRODUCT(INDEX(Overzicht!$B$1:$D$35,MATCH(max_demand!AF$1,Overzicht!$B$1:$B$35,0),3),INDEX(Verdeelsleutels_percentage!$A:$AB,MATCH(max_demand!$C71,Verdeelsleutels_percentage!$C:$C,0),MATCH(INDEX(Overzicht!$B$1:$F$35,MATCH(max_demand!AF$1,Overzicht!$B:$B,0),5),Verdeelsleutels_percentage!$1:$1,0)))</f>
        <v>4.3739326759131194E-3</v>
      </c>
      <c r="AG71">
        <f>PRODUCT(INDEX(Overzicht!$B$1:$D$35,MATCH(max_demand!AG$1,Overzicht!$B$1:$B$35,0),3),INDEX(Verdeelsleutels_percentage!$A:$AB,MATCH(max_demand!$C71,Verdeelsleutels_percentage!$C:$C,0),MATCH(INDEX(Overzicht!$B$1:$F$35,MATCH(max_demand!AG$1,Overzicht!$B:$B,0),5),Verdeelsleutels_percentage!$1:$1,0)))</f>
        <v>8.8528501901064122E-2</v>
      </c>
      <c r="AH71">
        <f>PRODUCT(INDEX(Overzicht!$B$1:$D$35,MATCH(max_demand!AH$1,Overzicht!$B$1:$B$35,0),3),INDEX(Verdeelsleutels_percentage!$A:$AB,MATCH(max_demand!$C71,Verdeelsleutels_percentage!$C:$C,0),MATCH(INDEX(Overzicht!$B$1:$F$35,MATCH(max_demand!AH$1,Overzicht!$B:$B,0),5),Verdeelsleutels_percentage!$1:$1,0)))</f>
        <v>1.0205842910463945E-2</v>
      </c>
      <c r="AI71">
        <f>PRODUCT(INDEX(Overzicht!$B$1:$D$35,MATCH(max_demand!AI$1,Overzicht!$B$1:$B$35,0),3),INDEX(Verdeelsleutels_percentage!$A:$AB,MATCH(max_demand!$C71,Verdeelsleutels_percentage!$C:$C,0),MATCH(INDEX(Overzicht!$B$1:$F$35,MATCH(max_demand!AI$1,Overzicht!$B:$B,0),5),Verdeelsleutels_percentage!$1:$1,0)))</f>
        <v>3.4991461407304953E-3</v>
      </c>
      <c r="AJ71">
        <f>PRODUCT(INDEX(Overzicht!$B$1:$D$35,MATCH(max_demand!AJ$1,Overzicht!$B$1:$B$35,0),3),INDEX(Verdeelsleutels_percentage!$A:$AB,MATCH(max_demand!$C71,Verdeelsleutels_percentage!$C:$C,0),MATCH(INDEX(Overzicht!$B$1:$F$35,MATCH(max_demand!AJ$1,Overzicht!$B:$B,0),5),Verdeelsleutels_percentage!$1:$1,0)))</f>
        <v>0</v>
      </c>
      <c r="AK71">
        <f>PRODUCT(INDEX(Overzicht!$B$1:$D$35,MATCH(max_demand!AK$1,Overzicht!$B$1:$B$35,0),3),INDEX(Verdeelsleutels_percentage!$A:$AB,MATCH(max_demand!$C71,Verdeelsleutels_percentage!$C:$C,0),MATCH(INDEX(Overzicht!$B$1:$F$35,MATCH(max_demand!AK$1,Overzicht!$B:$B,0),5),Verdeelsleutels_percentage!$1:$1,0)))</f>
        <v>5.370729115331224E-3</v>
      </c>
      <c r="AL71">
        <f>PRODUCT(INDEX(Overzicht!$B$1:$D$35,MATCH(max_demand!AL$1,Overzicht!$B$1:$B$35,0),3),INDEX(Verdeelsleutels_percentage!$A:$AB,MATCH(max_demand!$C71,Verdeelsleutels_percentage!$C:$C,0),MATCH(INDEX(Overzicht!$B$1:$F$35,MATCH(max_demand!AL$1,Overzicht!$B:$B,0),5),Verdeelsleutels_percentage!$1:$1,0)))</f>
        <v>1.475475031684402E-2</v>
      </c>
      <c r="AM71">
        <f>PRODUCT(INDEX(Overzicht!$B$1:$D$35,MATCH(max_demand!AM$1,Overzicht!$B$1:$B$35,0),3),INDEX(Verdeelsleutels_percentage!$A:$AB,MATCH(max_demand!$C71,Verdeelsleutels_percentage!$C:$C,0),MATCH(INDEX(Overzicht!$B$1:$F$35,MATCH(max_demand!AM$1,Overzicht!$B:$B,0),5),Verdeelsleutels_percentage!$1:$1,0)))</f>
        <v>2.9509500633688041E-2</v>
      </c>
      <c r="AN71">
        <f>PRODUCT(INDEX(Overzicht!$B$1:$D$35,MATCH(max_demand!AN$1,Overzicht!$B$1:$B$35,0),3),INDEX(Verdeelsleutels_percentage!$A:$AB,MATCH(max_demand!$C71,Verdeelsleutels_percentage!$C:$C,0),MATCH(INDEX(Overzicht!$B$1:$F$35,MATCH(max_demand!AN$1,Overzicht!$B:$B,0),5),Verdeelsleutels_percentage!$1:$1,0)))</f>
        <v>1.475475031684402E-2</v>
      </c>
      <c r="AO71">
        <f>PRODUCT(INDEX(Overzicht!$B$1:$D$35,MATCH(max_demand!AO$1,Overzicht!$B$1:$B$35,0),3),INDEX(Verdeelsleutels_percentage!$A:$AB,MATCH(max_demand!$C71,Verdeelsleutels_percentage!$C:$C,0),MATCH(INDEX(Overzicht!$B$1:$F$35,MATCH(max_demand!AO$1,Overzicht!$B:$B,0),5),Verdeelsleutels_percentage!$1:$1,0)))</f>
        <v>5.1641626108954071E-2</v>
      </c>
    </row>
    <row r="72" spans="2:41">
      <c r="B72" t="str">
        <f>INDEX('ETLocal datasets'!B:C,MATCH(C72,'ETLocal datasets'!C:C,0),1)</f>
        <v>GM0197</v>
      </c>
      <c r="C72" t="str">
        <f>'ETLocal datasets'!C55</f>
        <v>Aalten</v>
      </c>
      <c r="D72">
        <f t="shared" ref="D72:D135" si="9">SUMIF(H$2:AJ$2,"NAT",H72:AP72)</f>
        <v>0.24652072504147376</v>
      </c>
      <c r="E72">
        <f t="shared" ref="E72:E135" si="10">SUMIF(H$2:AP$2,"DROOG",H72:AP72)</f>
        <v>0.11779276223418565</v>
      </c>
      <c r="F72">
        <f t="shared" ref="F72:F135" si="11">SUMIF(H$2:AP$2,"VET",H72:AP72)</f>
        <v>1.6410879818689363E-2</v>
      </c>
      <c r="G72">
        <f t="shared" si="8"/>
        <v>3.3418271674674052E-2</v>
      </c>
      <c r="H72">
        <f>PRODUCT(INDEX(Overzicht!$B$1:$D$35,MATCH(max_demand!H$1,Overzicht!$B$1:$B$35,0),3),INDEX(Verdeelsleutels_percentage!$A:$AB,MATCH(max_demand!$C72,Verdeelsleutels_percentage!$C:$C,0),MATCH(INDEX(Overzicht!$B$1:$F$35,MATCH(max_demand!H$1,Overzicht!$B:$B,0),5),Verdeelsleutels_percentage!$1:$1,0)))</f>
        <v>1.6410879818689363E-2</v>
      </c>
      <c r="I72">
        <f>PRODUCT(INDEX(Overzicht!$B$1:$D$35,MATCH(max_demand!I$1,Overzicht!$B$1:$B$35,0),3),INDEX(Verdeelsleutels_percentage!$A:$AB,MATCH(max_demand!$C72,Verdeelsleutels_percentage!$C:$C,0),MATCH(INDEX(Overzicht!$B$1:$F$35,MATCH(max_demand!I$1,Overzicht!$B:$B,0),5),Verdeelsleutels_percentage!$1:$1,0)))</f>
        <v>2.3490298550059185E-2</v>
      </c>
      <c r="J72">
        <f>PRODUCT(INDEX(Overzicht!$B$1:$D$35,MATCH(max_demand!J$1,Overzicht!$B$1:$B$35,0),3),INDEX(Verdeelsleutels_percentage!$A:$AB,MATCH(max_demand!$C72,Verdeelsleutels_percentage!$C:$C,0),MATCH(INDEX(Overzicht!$B$1:$F$35,MATCH(max_demand!J$1,Overzicht!$B:$B,0),5),Verdeelsleutels_percentage!$1:$1,0)))</f>
        <v>5.5015520915987189E-3</v>
      </c>
      <c r="K72">
        <f>PRODUCT(INDEX(Overzicht!$B$1:$D$35,MATCH(max_demand!K$1,Overzicht!$B$1:$B$35,0),3),INDEX(Verdeelsleutels_percentage!$A:$AB,MATCH(max_demand!$C72,Verdeelsleutels_percentage!$C:$C,0),MATCH(INDEX(Overzicht!$B$1:$F$35,MATCH(max_demand!K$1,Overzicht!$B:$B,0),5),Verdeelsleutels_percentage!$1:$1,0)))</f>
        <v>4.8895959904969354E-3</v>
      </c>
      <c r="L72">
        <f>PRODUCT(INDEX(Overzicht!$B$1:$D$35,MATCH(max_demand!L$1,Overzicht!$B$1:$B$35,0),3),INDEX(Verdeelsleutels_percentage!$A:$AB,MATCH(max_demand!$C72,Verdeelsleutels_percentage!$C:$C,0),MATCH(INDEX(Overzicht!$B$1:$F$35,MATCH(max_demand!L$1,Overzicht!$B:$B,0),5),Verdeelsleutels_percentage!$1:$1,0)))</f>
        <v>5.3065908393526897E-3</v>
      </c>
      <c r="M72">
        <f>PRODUCT(INDEX(Overzicht!$B$1:$D$35,MATCH(max_demand!M$1,Overzicht!$B$1:$B$35,0),3),INDEX(Verdeelsleutels_percentage!$A:$AB,MATCH(max_demand!$C72,Verdeelsleutels_percentage!$C:$C,0),MATCH(INDEX(Overzicht!$B$1:$F$35,MATCH(max_demand!M$1,Overzicht!$B:$B,0),5),Verdeelsleutels_percentage!$1:$1,0)))</f>
        <v>0.1364076187558044</v>
      </c>
      <c r="N72">
        <f>PRODUCT(INDEX(Overzicht!$B$1:$D$35,MATCH(max_demand!N$1,Overzicht!$B$1:$B$35,0),3),INDEX(Verdeelsleutels_percentage!$A:$AB,MATCH(max_demand!$C72,Verdeelsleutels_percentage!$C:$C,0),MATCH(INDEX(Overzicht!$B$1:$F$35,MATCH(max_demand!N$1,Overzicht!$B:$B,0),5),Verdeelsleutels_percentage!$1:$1,0)))</f>
        <v>2.892771832290315E-2</v>
      </c>
      <c r="O72">
        <f>PRODUCT(INDEX(Overzicht!$B$1:$D$35,MATCH(max_demand!O$1,Overzicht!$B$1:$B$35,0),3),INDEX(Verdeelsleutels_percentage!$A:$AB,MATCH(max_demand!$C72,Verdeelsleutels_percentage!$C:$C,0),MATCH(INDEX(Overzicht!$B$1:$F$35,MATCH(max_demand!O$1,Overzicht!$B:$B,0),5),Verdeelsleutels_percentage!$1:$1,0)))</f>
        <v>3.6366900193630404E-3</v>
      </c>
      <c r="P72">
        <f>PRODUCT(INDEX(Overzicht!$B$1:$D$35,MATCH(max_demand!P$1,Overzicht!$B$1:$B$35,0),3),INDEX(Verdeelsleutels_percentage!$A:$AB,MATCH(max_demand!$C72,Verdeelsleutels_percentage!$C:$C,0),MATCH(INDEX(Overzicht!$B$1:$F$35,MATCH(max_demand!P$1,Overzicht!$B:$B,0),5),Verdeelsleutels_percentage!$1:$1,0)))</f>
        <v>9.6293217464509338E-3</v>
      </c>
      <c r="Q72">
        <f>PRODUCT(INDEX(Overzicht!$B$1:$D$35,MATCH(max_demand!Q$1,Overzicht!$B$1:$B$35,0),3),INDEX(Verdeelsleutels_percentage!$A:$AB,MATCH(max_demand!$C72,Verdeelsleutels_percentage!$C:$C,0),MATCH(INDEX(Overzicht!$B$1:$F$35,MATCH(max_demand!Q$1,Overzicht!$B:$B,0),5),Verdeelsleutels_percentage!$1:$1,0)))</f>
        <v>1.359758613548547E-2</v>
      </c>
      <c r="R72">
        <f>PRODUCT(INDEX(Overzicht!$B$1:$D$35,MATCH(max_demand!R$1,Overzicht!$B$1:$B$35,0),3),INDEX(Verdeelsleutels_percentage!$A:$AB,MATCH(max_demand!$C72,Verdeelsleutels_percentage!$C:$C,0),MATCH(INDEX(Overzicht!$B$1:$F$35,MATCH(max_demand!R$1,Overzicht!$B:$B,0),5),Verdeelsleutels_percentage!$1:$1,0)))</f>
        <v>2.8132936832038907E-3</v>
      </c>
      <c r="S72">
        <f>PRODUCT(INDEX(Overzicht!$B$1:$D$35,MATCH(max_demand!S$1,Overzicht!$B$1:$B$35,0),3),INDEX(Verdeelsleutels_percentage!$A:$AB,MATCH(max_demand!$C72,Verdeelsleutels_percentage!$C:$C,0),MATCH(INDEX(Overzicht!$B$1:$F$35,MATCH(max_demand!S$1,Overzicht!$B:$B,0),5),Verdeelsleutels_percentage!$1:$1,0)))</f>
        <v>5.7616254632015676E-3</v>
      </c>
      <c r="T72">
        <f>PRODUCT(INDEX(Overzicht!$B$1:$D$35,MATCH(max_demand!T$1,Overzicht!$B$1:$B$35,0),3),INDEX(Verdeelsleutels_percentage!$A:$AB,MATCH(max_demand!$C72,Verdeelsleutels_percentage!$C:$C,0),MATCH(INDEX(Overzicht!$B$1:$F$35,MATCH(max_demand!T$1,Overzicht!$B:$B,0),5),Verdeelsleutels_percentage!$1:$1,0)))</f>
        <v>8.3148457748026088E-3</v>
      </c>
      <c r="U72">
        <f>PRODUCT(INDEX(Overzicht!$B$1:$D$35,MATCH(max_demand!U$1,Overzicht!$B$1:$B$35,0),3),INDEX(Verdeelsleutels_percentage!$A:$AB,MATCH(max_demand!$C72,Verdeelsleutels_percentage!$C:$C,0),MATCH(INDEX(Overzicht!$B$1:$F$35,MATCH(max_demand!U$1,Overzicht!$B:$B,0),5),Verdeelsleutels_percentage!$1:$1,0)))</f>
        <v>3.0883712877838268E-2</v>
      </c>
      <c r="V72">
        <f>PRODUCT(INDEX(Overzicht!$B$1:$D$35,MATCH(max_demand!V$1,Overzicht!$B$1:$B$35,0),3),INDEX(Verdeelsleutels_percentage!$A:$AB,MATCH(max_demand!$C72,Verdeelsleutels_percentage!$C:$C,0),MATCH(INDEX(Overzicht!$B$1:$F$35,MATCH(max_demand!V$1,Overzicht!$B:$B,0),5),Verdeelsleutels_percentage!$1:$1,0)))</f>
        <v>3.5947641507605263E-3</v>
      </c>
      <c r="W72">
        <f>PRODUCT(INDEX(Overzicht!$B$1:$D$35,MATCH(max_demand!W$1,Overzicht!$B$1:$B$35,0),3),INDEX(Verdeelsleutels_percentage!$A:$AB,MATCH(max_demand!$C72,Verdeelsleutels_percentage!$C:$C,0),MATCH(INDEX(Overzicht!$B$1:$F$35,MATCH(max_demand!W$1,Overzicht!$B:$B,0),5),Verdeelsleutels_percentage!$1:$1,0)))</f>
        <v>1.8755291221359272E-2</v>
      </c>
      <c r="X72">
        <f>PRODUCT(INDEX(Overzicht!$B$1:$D$35,MATCH(max_demand!X$1,Overzicht!$B$1:$B$35,0),3),INDEX(Verdeelsleutels_percentage!$A:$AB,MATCH(max_demand!$C72,Verdeelsleutels_percentage!$C:$C,0),MATCH(INDEX(Overzicht!$B$1:$F$35,MATCH(max_demand!X$1,Overzicht!$B:$B,0),5),Verdeelsleutels_percentage!$1:$1,0)))</f>
        <v>3.8538400679813639E-3</v>
      </c>
      <c r="Y72">
        <f>PRODUCT(INDEX(Overzicht!$B$1:$D$35,MATCH(max_demand!Y$1,Overzicht!$B$1:$B$35,0),3),INDEX(Verdeelsleutels_percentage!$A:$AB,MATCH(max_demand!$C72,Verdeelsleutels_percentage!$C:$C,0),MATCH(INDEX(Overzicht!$B$1:$F$35,MATCH(max_demand!Y$1,Overzicht!$B:$B,0),5),Verdeelsleutels_percentage!$1:$1,0)))</f>
        <v>3.0826868462744769E-6</v>
      </c>
      <c r="Z72">
        <f>PRODUCT(INDEX(Overzicht!$B$1:$D$35,MATCH(max_demand!Z$1,Overzicht!$B$1:$B$35,0),3),INDEX(Verdeelsleutels_percentage!$A:$AB,MATCH(max_demand!$C72,Verdeelsleutels_percentage!$C:$C,0),MATCH(INDEX(Overzicht!$B$1:$F$35,MATCH(max_demand!Z$1,Overzicht!$B:$B,0),5),Verdeelsleutels_percentage!$1:$1,0)))</f>
        <v>1.3700830427886565E-3</v>
      </c>
      <c r="AA72">
        <f>PRODUCT(INDEX(Overzicht!$B$1:$D$35,MATCH(max_demand!AA$1,Overzicht!$B$1:$B$35,0),3),INDEX(Verdeelsleutels_percentage!$A:$AB,MATCH(max_demand!$C72,Verdeelsleutels_percentage!$C:$C,0),MATCH(INDEX(Overzicht!$B$1:$F$35,MATCH(max_demand!AA$1,Overzicht!$B:$B,0),5),Verdeelsleutels_percentage!$1:$1,0)))</f>
        <v>1.427770749853442E-3</v>
      </c>
      <c r="AB72">
        <f>PRODUCT(INDEX(Overzicht!$B$1:$D$35,MATCH(max_demand!AB$1,Overzicht!$B$1:$B$35,0),3),INDEX(Verdeelsleutels_percentage!$A:$AB,MATCH(max_demand!$C72,Verdeelsleutels_percentage!$C:$C,0),MATCH(INDEX(Overzicht!$B$1:$F$35,MATCH(max_demand!AB$1,Overzicht!$B:$B,0),5),Verdeelsleutels_percentage!$1:$1,0)))</f>
        <v>1.0466013813963421E-2</v>
      </c>
      <c r="AC72">
        <f>PRODUCT(INDEX(Overzicht!$B$1:$D$35,MATCH(max_demand!AC$1,Overzicht!$B$1:$B$35,0),3),INDEX(Verdeelsleutels_percentage!$A:$AB,MATCH(max_demand!$C72,Verdeelsleutels_percentage!$C:$C,0),MATCH(INDEX(Overzicht!$B$1:$F$35,MATCH(max_demand!AC$1,Overzicht!$B:$B,0),5),Verdeelsleutels_percentage!$1:$1,0)))</f>
        <v>8.0178630325723529E-3</v>
      </c>
      <c r="AD72">
        <f>PRODUCT(INDEX(Overzicht!$B$1:$D$35,MATCH(max_demand!AD$1,Overzicht!$B$1:$B$35,0),3),INDEX(Verdeelsleutels_percentage!$A:$AB,MATCH(max_demand!$C72,Verdeelsleutels_percentage!$C:$C,0),MATCH(INDEX(Overzicht!$B$1:$F$35,MATCH(max_demand!AD$1,Overzicht!$B:$B,0),5),Verdeelsleutels_percentage!$1:$1,0)))</f>
        <v>4.9182052495923412E-7</v>
      </c>
      <c r="AE72">
        <f>PRODUCT(INDEX(Overzicht!$B$1:$D$35,MATCH(max_demand!AE$1,Overzicht!$B$1:$B$35,0),3),INDEX(Verdeelsleutels_percentage!$A:$AB,MATCH(max_demand!$C72,Verdeelsleutels_percentage!$C:$C,0),MATCH(INDEX(Overzicht!$B$1:$F$35,MATCH(max_demand!AE$1,Overzicht!$B:$B,0),5),Verdeelsleutels_percentage!$1:$1,0)))</f>
        <v>5.3908953766971333E-3</v>
      </c>
      <c r="AF72">
        <f>PRODUCT(INDEX(Overzicht!$B$1:$D$35,MATCH(max_demand!AF$1,Overzicht!$B$1:$B$35,0),3),INDEX(Verdeelsleutels_percentage!$A:$AB,MATCH(max_demand!$C72,Verdeelsleutels_percentage!$C:$C,0),MATCH(INDEX(Overzicht!$B$1:$F$35,MATCH(max_demand!AF$1,Overzicht!$B:$B,0),5),Verdeelsleutels_percentage!$1:$1,0)))</f>
        <v>5.4082225373236438E-3</v>
      </c>
      <c r="AG72">
        <f>PRODUCT(INDEX(Overzicht!$B$1:$D$35,MATCH(max_demand!AG$1,Overzicht!$B$1:$B$35,0),3),INDEX(Verdeelsleutels_percentage!$A:$AB,MATCH(max_demand!$C72,Verdeelsleutels_percentage!$C:$C,0),MATCH(INDEX(Overzicht!$B$1:$F$35,MATCH(max_demand!AG$1,Overzicht!$B:$B,0),5),Verdeelsleutels_percentage!$1:$1,0)))</f>
        <v>1.8755291221359272E-2</v>
      </c>
      <c r="AH72">
        <f>PRODUCT(INDEX(Overzicht!$B$1:$D$35,MATCH(max_demand!AH$1,Overzicht!$B$1:$B$35,0),3),INDEX(Verdeelsleutels_percentage!$A:$AB,MATCH(max_demand!$C72,Verdeelsleutels_percentage!$C:$C,0),MATCH(INDEX(Overzicht!$B$1:$F$35,MATCH(max_demand!AH$1,Overzicht!$B:$B,0),5),Verdeelsleutels_percentage!$1:$1,0)))</f>
        <v>1.2619185920421836E-2</v>
      </c>
      <c r="AI72">
        <f>PRODUCT(INDEX(Overzicht!$B$1:$D$35,MATCH(max_demand!AI$1,Overzicht!$B$1:$B$35,0),3),INDEX(Verdeelsleutels_percentage!$A:$AB,MATCH(max_demand!$C72,Verdeelsleutels_percentage!$C:$C,0),MATCH(INDEX(Overzicht!$B$1:$F$35,MATCH(max_demand!AI$1,Overzicht!$B:$B,0),5),Verdeelsleutels_percentage!$1:$1,0)))</f>
        <v>4.326578029858915E-3</v>
      </c>
      <c r="AJ72">
        <f>PRODUCT(INDEX(Overzicht!$B$1:$D$35,MATCH(max_demand!AJ$1,Overzicht!$B$1:$B$35,0),3),INDEX(Verdeelsleutels_percentage!$A:$AB,MATCH(max_demand!$C72,Verdeelsleutels_percentage!$C:$C,0),MATCH(INDEX(Overzicht!$B$1:$F$35,MATCH(max_demand!AJ$1,Overzicht!$B:$B,0),5),Verdeelsleutels_percentage!$1:$1,0)))</f>
        <v>0</v>
      </c>
      <c r="AK72">
        <f>PRODUCT(INDEX(Overzicht!$B$1:$D$35,MATCH(max_demand!AK$1,Overzicht!$B$1:$B$35,0),3),INDEX(Verdeelsleutels_percentage!$A:$AB,MATCH(max_demand!$C72,Verdeelsleutels_percentage!$C:$C,0),MATCH(INDEX(Overzicht!$B$1:$F$35,MATCH(max_demand!AK$1,Overzicht!$B:$B,0),5),Verdeelsleutels_percentage!$1:$1,0)))</f>
        <v>1.1378210007624626E-3</v>
      </c>
      <c r="AL72">
        <f>PRODUCT(INDEX(Overzicht!$B$1:$D$35,MATCH(max_demand!AL$1,Overzicht!$B$1:$B$35,0),3),INDEX(Verdeelsleutels_percentage!$A:$AB,MATCH(max_demand!$C72,Verdeelsleutels_percentage!$C:$C,0),MATCH(INDEX(Overzicht!$B$1:$F$35,MATCH(max_demand!AL$1,Overzicht!$B:$B,0),5),Verdeelsleutels_percentage!$1:$1,0)))</f>
        <v>3.125881870226545E-3</v>
      </c>
      <c r="AM72">
        <f>PRODUCT(INDEX(Overzicht!$B$1:$D$35,MATCH(max_demand!AM$1,Overzicht!$B$1:$B$35,0),3),INDEX(Verdeelsleutels_percentage!$A:$AB,MATCH(max_demand!$C72,Verdeelsleutels_percentage!$C:$C,0),MATCH(INDEX(Overzicht!$B$1:$F$35,MATCH(max_demand!AM$1,Overzicht!$B:$B,0),5),Verdeelsleutels_percentage!$1:$1,0)))</f>
        <v>6.2517637404530899E-3</v>
      </c>
      <c r="AN72">
        <f>PRODUCT(INDEX(Overzicht!$B$1:$D$35,MATCH(max_demand!AN$1,Overzicht!$B$1:$B$35,0),3),INDEX(Verdeelsleutels_percentage!$A:$AB,MATCH(max_demand!$C72,Verdeelsleutels_percentage!$C:$C,0),MATCH(INDEX(Overzicht!$B$1:$F$35,MATCH(max_demand!AN$1,Overzicht!$B:$B,0),5),Verdeelsleutels_percentage!$1:$1,0)))</f>
        <v>3.125881870226545E-3</v>
      </c>
      <c r="AO72">
        <f>PRODUCT(INDEX(Overzicht!$B$1:$D$35,MATCH(max_demand!AO$1,Overzicht!$B$1:$B$35,0),3),INDEX(Verdeelsleutels_percentage!$A:$AB,MATCH(max_demand!$C72,Verdeelsleutels_percentage!$C:$C,0),MATCH(INDEX(Overzicht!$B$1:$F$35,MATCH(max_demand!AO$1,Overzicht!$B:$B,0),5),Verdeelsleutels_percentage!$1:$1,0)))</f>
        <v>1.0940586545792908E-2</v>
      </c>
    </row>
    <row r="73" spans="2:41">
      <c r="B73" t="str">
        <f>INDEX('ETLocal datasets'!B:C,MATCH(C73,'ETLocal datasets'!C:C,0),1)</f>
        <v>GM0200</v>
      </c>
      <c r="C73" t="str">
        <f>'ETLocal datasets'!C56</f>
        <v>Apeldoorn</v>
      </c>
      <c r="D73">
        <f t="shared" si="9"/>
        <v>0.53322459775908848</v>
      </c>
      <c r="E73">
        <f t="shared" si="10"/>
        <v>0.60985319821425577</v>
      </c>
      <c r="F73">
        <f t="shared" si="11"/>
        <v>9.8695545227758807E-2</v>
      </c>
      <c r="G73">
        <f t="shared" si="8"/>
        <v>0.20097853253091061</v>
      </c>
      <c r="H73">
        <f>PRODUCT(INDEX(Overzicht!$B$1:$D$35,MATCH(max_demand!H$1,Overzicht!$B$1:$B$35,0),3),INDEX(Verdeelsleutels_percentage!$A:$AB,MATCH(max_demand!$C73,Verdeelsleutels_percentage!$C:$C,0),MATCH(INDEX(Overzicht!$B$1:$F$35,MATCH(max_demand!H$1,Overzicht!$B:$B,0),5),Verdeelsleutels_percentage!$1:$1,0)))</f>
        <v>9.8695545227758807E-2</v>
      </c>
      <c r="I73">
        <f>PRODUCT(INDEX(Overzicht!$B$1:$D$35,MATCH(max_demand!I$1,Overzicht!$B$1:$B$35,0),3),INDEX(Verdeelsleutels_percentage!$A:$AB,MATCH(max_demand!$C73,Verdeelsleutels_percentage!$C:$C,0),MATCH(INDEX(Overzicht!$B$1:$F$35,MATCH(max_demand!I$1,Overzicht!$B:$B,0),5),Verdeelsleutels_percentage!$1:$1,0)))</f>
        <v>1.1175112181221936E-2</v>
      </c>
      <c r="J73">
        <f>PRODUCT(INDEX(Overzicht!$B$1:$D$35,MATCH(max_demand!J$1,Overzicht!$B$1:$B$35,0),3),INDEX(Verdeelsleutels_percentage!$A:$AB,MATCH(max_demand!$C73,Verdeelsleutels_percentage!$C:$C,0),MATCH(INDEX(Overzicht!$B$1:$F$35,MATCH(max_demand!J$1,Overzicht!$B:$B,0),5),Verdeelsleutels_percentage!$1:$1,0)))</f>
        <v>3.3086506590639143E-2</v>
      </c>
      <c r="K73">
        <f>PRODUCT(INDEX(Overzicht!$B$1:$D$35,MATCH(max_demand!K$1,Overzicht!$B$1:$B$35,0),3),INDEX(Verdeelsleutels_percentage!$A:$AB,MATCH(max_demand!$C73,Verdeelsleutels_percentage!$C:$C,0),MATCH(INDEX(Overzicht!$B$1:$F$35,MATCH(max_demand!K$1,Overzicht!$B:$B,0),5),Verdeelsleutels_percentage!$1:$1,0)))</f>
        <v>2.3261425817220427E-3</v>
      </c>
      <c r="L73">
        <f>PRODUCT(INDEX(Overzicht!$B$1:$D$35,MATCH(max_demand!L$1,Overzicht!$B$1:$B$35,0),3),INDEX(Verdeelsleutels_percentage!$A:$AB,MATCH(max_demand!$C73,Verdeelsleutels_percentage!$C:$C,0),MATCH(INDEX(Overzicht!$B$1:$F$35,MATCH(max_demand!L$1,Overzicht!$B:$B,0),5),Verdeelsleutels_percentage!$1:$1,0)))</f>
        <v>3.1914003513333372E-2</v>
      </c>
      <c r="M73">
        <f>PRODUCT(INDEX(Overzicht!$B$1:$D$35,MATCH(max_demand!M$1,Overzicht!$B$1:$B$35,0),3),INDEX(Verdeelsleutels_percentage!$A:$AB,MATCH(max_demand!$C73,Verdeelsleutels_percentage!$C:$C,0),MATCH(INDEX(Overzicht!$B$1:$F$35,MATCH(max_demand!M$1,Overzicht!$B:$B,0),5),Verdeelsleutels_percentage!$1:$1,0)))</f>
        <v>7.2158922655087887E-2</v>
      </c>
      <c r="N73">
        <f>PRODUCT(INDEX(Overzicht!$B$1:$D$35,MATCH(max_demand!N$1,Overzicht!$B$1:$B$35,0),3),INDEX(Verdeelsleutels_percentage!$A:$AB,MATCH(max_demand!$C73,Verdeelsleutels_percentage!$C:$C,0),MATCH(INDEX(Overzicht!$B$1:$F$35,MATCH(max_demand!N$1,Overzicht!$B:$B,0),5),Verdeelsleutels_percentage!$1:$1,0)))</f>
        <v>2.2291819522629194E-2</v>
      </c>
      <c r="O73">
        <f>PRODUCT(INDEX(Overzicht!$B$1:$D$35,MATCH(max_demand!O$1,Overzicht!$B$1:$B$35,0),3),INDEX(Verdeelsleutels_percentage!$A:$AB,MATCH(max_demand!$C73,Verdeelsleutels_percentage!$C:$C,0),MATCH(INDEX(Overzicht!$B$1:$F$35,MATCH(max_demand!O$1,Overzicht!$B:$B,0),5),Verdeelsleutels_percentage!$1:$1,0)))</f>
        <v>1.766986344419588E-3</v>
      </c>
      <c r="P73">
        <f>PRODUCT(INDEX(Overzicht!$B$1:$D$35,MATCH(max_demand!P$1,Overzicht!$B$1:$B$35,0),3),INDEX(Verdeelsleutels_percentage!$A:$AB,MATCH(max_demand!$C73,Verdeelsleutels_percentage!$C:$C,0),MATCH(INDEX(Overzicht!$B$1:$F$35,MATCH(max_demand!P$1,Overzicht!$B:$B,0),5),Verdeelsleutels_percentage!$1:$1,0)))</f>
        <v>2.0025500216246327E-3</v>
      </c>
      <c r="Q73">
        <f>PRODUCT(INDEX(Overzicht!$B$1:$D$35,MATCH(max_demand!Q$1,Overzicht!$B$1:$B$35,0),3),INDEX(Verdeelsleutels_percentage!$A:$AB,MATCH(max_demand!$C73,Verdeelsleutels_percentage!$C:$C,0),MATCH(INDEX(Overzicht!$B$1:$F$35,MATCH(max_demand!Q$1,Overzicht!$B:$B,0),5),Verdeelsleutels_percentage!$1:$1,0)))</f>
        <v>8.1776308903000153E-2</v>
      </c>
      <c r="R73">
        <f>PRODUCT(INDEX(Overzicht!$B$1:$D$35,MATCH(max_demand!R$1,Overzicht!$B$1:$B$35,0),3),INDEX(Verdeelsleutels_percentage!$A:$AB,MATCH(max_demand!$C73,Verdeelsleutels_percentage!$C:$C,0),MATCH(INDEX(Overzicht!$B$1:$F$35,MATCH(max_demand!R$1,Overzicht!$B:$B,0),5),Verdeelsleutels_percentage!$1:$1,0)))</f>
        <v>1.6919236324758655E-2</v>
      </c>
      <c r="S73">
        <f>PRODUCT(INDEX(Overzicht!$B$1:$D$35,MATCH(max_demand!S$1,Overzicht!$B$1:$B$35,0),3),INDEX(Verdeelsleutels_percentage!$A:$AB,MATCH(max_demand!$C73,Verdeelsleutels_percentage!$C:$C,0),MATCH(INDEX(Overzicht!$B$1:$F$35,MATCH(max_demand!S$1,Overzicht!$B:$B,0),5),Verdeelsleutels_percentage!$1:$1,0)))</f>
        <v>3.4650595993105722E-2</v>
      </c>
      <c r="T73">
        <f>PRODUCT(INDEX(Overzicht!$B$1:$D$35,MATCH(max_demand!T$1,Overzicht!$B$1:$B$35,0),3),INDEX(Verdeelsleutels_percentage!$A:$AB,MATCH(max_demand!$C73,Verdeelsleutels_percentage!$C:$C,0),MATCH(INDEX(Overzicht!$B$1:$F$35,MATCH(max_demand!T$1,Overzicht!$B:$B,0),5),Verdeelsleutels_percentage!$1:$1,0)))</f>
        <v>5.0005742915397791E-2</v>
      </c>
      <c r="U73">
        <f>PRODUCT(INDEX(Overzicht!$B$1:$D$35,MATCH(max_demand!U$1,Overzicht!$B$1:$B$35,0),3),INDEX(Verdeelsleutels_percentage!$A:$AB,MATCH(max_demand!$C73,Verdeelsleutels_percentage!$C:$C,0),MATCH(INDEX(Overzicht!$B$1:$F$35,MATCH(max_demand!U$1,Overzicht!$B:$B,0),5),Verdeelsleutels_percentage!$1:$1,0)))</f>
        <v>0.18573561654290613</v>
      </c>
      <c r="V73">
        <f>PRODUCT(INDEX(Overzicht!$B$1:$D$35,MATCH(max_demand!V$1,Overzicht!$B$1:$B$35,0),3),INDEX(Verdeelsleutels_percentage!$A:$AB,MATCH(max_demand!$C73,Verdeelsleutels_percentage!$C:$C,0),MATCH(INDEX(Overzicht!$B$1:$F$35,MATCH(max_demand!V$1,Overzicht!$B:$B,0),5),Verdeelsleutels_percentage!$1:$1,0)))</f>
        <v>2.1619024192747166E-2</v>
      </c>
      <c r="W73">
        <f>PRODUCT(INDEX(Overzicht!$B$1:$D$35,MATCH(max_demand!W$1,Overzicht!$B$1:$B$35,0),3),INDEX(Verdeelsleutels_percentage!$A:$AB,MATCH(max_demand!$C73,Verdeelsleutels_percentage!$C:$C,0),MATCH(INDEX(Overzicht!$B$1:$F$35,MATCH(max_demand!W$1,Overzicht!$B:$B,0),5),Verdeelsleutels_percentage!$1:$1,0)))</f>
        <v>0.11279490883172436</v>
      </c>
      <c r="X73">
        <f>PRODUCT(INDEX(Overzicht!$B$1:$D$35,MATCH(max_demand!X$1,Overzicht!$B$1:$B$35,0),3),INDEX(Verdeelsleutels_percentage!$A:$AB,MATCH(max_demand!$C73,Verdeelsleutels_percentage!$C:$C,0),MATCH(INDEX(Overzicht!$B$1:$F$35,MATCH(max_demand!X$1,Overzicht!$B:$B,0),5),Verdeelsleutels_percentage!$1:$1,0)))</f>
        <v>0.15466932340961703</v>
      </c>
      <c r="Y73">
        <f>PRODUCT(INDEX(Overzicht!$B$1:$D$35,MATCH(max_demand!Y$1,Overzicht!$B$1:$B$35,0),3),INDEX(Verdeelsleutels_percentage!$A:$AB,MATCH(max_demand!$C73,Verdeelsleutels_percentage!$C:$C,0),MATCH(INDEX(Overzicht!$B$1:$F$35,MATCH(max_demand!Y$1,Overzicht!$B:$B,0),5),Verdeelsleutels_percentage!$1:$1,0)))</f>
        <v>3.1820913582466168E-6</v>
      </c>
      <c r="Z73">
        <f>PRODUCT(INDEX(Overzicht!$B$1:$D$35,MATCH(max_demand!Z$1,Overzicht!$B$1:$B$35,0),3),INDEX(Verdeelsleutels_percentage!$A:$AB,MATCH(max_demand!$C73,Verdeelsleutels_percentage!$C:$C,0),MATCH(INDEX(Overzicht!$B$1:$F$35,MATCH(max_demand!Z$1,Overzicht!$B:$B,0),5),Verdeelsleutels_percentage!$1:$1,0)))</f>
        <v>1.4142628258873853E-3</v>
      </c>
      <c r="AA73">
        <f>PRODUCT(INDEX(Overzicht!$B$1:$D$35,MATCH(max_demand!AA$1,Overzicht!$B$1:$B$35,0),3),INDEX(Verdeelsleutels_percentage!$A:$AB,MATCH(max_demand!$C73,Verdeelsleutels_percentage!$C:$C,0),MATCH(INDEX(Overzicht!$B$1:$F$35,MATCH(max_demand!AA$1,Overzicht!$B:$B,0),5),Verdeelsleutels_percentage!$1:$1,0)))</f>
        <v>1.4738107343458017E-3</v>
      </c>
      <c r="AB73">
        <f>PRODUCT(INDEX(Overzicht!$B$1:$D$35,MATCH(max_demand!AB$1,Overzicht!$B$1:$B$35,0),3),INDEX(Verdeelsleutels_percentage!$A:$AB,MATCH(max_demand!$C73,Verdeelsleutels_percentage!$C:$C,0),MATCH(INDEX(Overzicht!$B$1:$F$35,MATCH(max_demand!AB$1,Overzicht!$B:$B,0),5),Verdeelsleutels_percentage!$1:$1,0)))</f>
        <v>3.9462430961451855E-2</v>
      </c>
      <c r="AC73">
        <f>PRODUCT(INDEX(Overzicht!$B$1:$D$35,MATCH(max_demand!AC$1,Overzicht!$B$1:$B$35,0),3),INDEX(Verdeelsleutels_percentage!$A:$AB,MATCH(max_demand!$C73,Verdeelsleutels_percentage!$C:$C,0),MATCH(INDEX(Overzicht!$B$1:$F$35,MATCH(max_demand!AC$1,Overzicht!$B:$B,0),5),Verdeelsleutels_percentage!$1:$1,0)))</f>
        <v>0.16161125793618422</v>
      </c>
      <c r="AD73">
        <f>PRODUCT(INDEX(Overzicht!$B$1:$D$35,MATCH(max_demand!AD$1,Overzicht!$B$1:$B$35,0),3),INDEX(Verdeelsleutels_percentage!$A:$AB,MATCH(max_demand!$C73,Verdeelsleutels_percentage!$C:$C,0),MATCH(INDEX(Overzicht!$B$1:$F$35,MATCH(max_demand!AD$1,Overzicht!$B:$B,0),5),Verdeelsleutels_percentage!$1:$1,0)))</f>
        <v>7.2740255641470721E-4</v>
      </c>
      <c r="AE73">
        <f>PRODUCT(INDEX(Overzicht!$B$1:$D$35,MATCH(max_demand!AE$1,Overzicht!$B$1:$B$35,0),3),INDEX(Verdeelsleutels_percentage!$A:$AB,MATCH(max_demand!$C73,Verdeelsleutels_percentage!$C:$C,0),MATCH(INDEX(Overzicht!$B$1:$F$35,MATCH(max_demand!AE$1,Overzicht!$B:$B,0),5),Verdeelsleutels_percentage!$1:$1,0)))</f>
        <v>2.0764930339870442E-2</v>
      </c>
      <c r="AF73">
        <f>PRODUCT(INDEX(Overzicht!$B$1:$D$35,MATCH(max_demand!AF$1,Overzicht!$B$1:$B$35,0),3),INDEX(Verdeelsleutels_percentage!$A:$AB,MATCH(max_demand!$C73,Verdeelsleutels_percentage!$C:$C,0),MATCH(INDEX(Overzicht!$B$1:$F$35,MATCH(max_demand!AF$1,Overzicht!$B:$B,0),5),Verdeelsleutels_percentage!$1:$1,0)))</f>
        <v>5.5826164179765209E-3</v>
      </c>
      <c r="AG73">
        <f>PRODUCT(INDEX(Overzicht!$B$1:$D$35,MATCH(max_demand!AG$1,Overzicht!$B$1:$B$35,0),3),INDEX(Verdeelsleutels_percentage!$A:$AB,MATCH(max_demand!$C73,Verdeelsleutels_percentage!$C:$C,0),MATCH(INDEX(Overzicht!$B$1:$F$35,MATCH(max_demand!AG$1,Overzicht!$B:$B,0),5),Verdeelsleutels_percentage!$1:$1,0)))</f>
        <v>0.11279490883172436</v>
      </c>
      <c r="AH73">
        <f>PRODUCT(INDEX(Overzicht!$B$1:$D$35,MATCH(max_demand!AH$1,Overzicht!$B$1:$B$35,0),3),INDEX(Verdeelsleutels_percentage!$A:$AB,MATCH(max_demand!$C73,Verdeelsleutels_percentage!$C:$C,0),MATCH(INDEX(Overzicht!$B$1:$F$35,MATCH(max_demand!AH$1,Overzicht!$B:$B,0),5),Verdeelsleutels_percentage!$1:$1,0)))</f>
        <v>1.3026104975278549E-2</v>
      </c>
      <c r="AI73">
        <f>PRODUCT(INDEX(Overzicht!$B$1:$D$35,MATCH(max_demand!AI$1,Overzicht!$B$1:$B$35,0),3),INDEX(Verdeelsleutels_percentage!$A:$AB,MATCH(max_demand!$C73,Verdeelsleutels_percentage!$C:$C,0),MATCH(INDEX(Overzicht!$B$1:$F$35,MATCH(max_demand!AI$1,Overzicht!$B:$B,0),5),Verdeelsleutels_percentage!$1:$1,0)))</f>
        <v>4.4660931343812171E-3</v>
      </c>
      <c r="AJ73">
        <f>PRODUCT(INDEX(Overzicht!$B$1:$D$35,MATCH(max_demand!AJ$1,Overzicht!$B$1:$B$35,0),3),INDEX(Verdeelsleutels_percentage!$A:$AB,MATCH(max_demand!$C73,Verdeelsleutels_percentage!$C:$C,0),MATCH(INDEX(Overzicht!$B$1:$F$35,MATCH(max_demand!AJ$1,Overzicht!$B:$B,0),5),Verdeelsleutels_percentage!$1:$1,0)))</f>
        <v>0</v>
      </c>
      <c r="AK73">
        <f>PRODUCT(INDEX(Overzicht!$B$1:$D$35,MATCH(max_demand!AK$1,Overzicht!$B$1:$B$35,0),3),INDEX(Verdeelsleutels_percentage!$A:$AB,MATCH(max_demand!$C73,Verdeelsleutels_percentage!$C:$C,0),MATCH(INDEX(Overzicht!$B$1:$F$35,MATCH(max_demand!AK$1,Overzicht!$B:$B,0),5),Verdeelsleutels_percentage!$1:$1,0)))</f>
        <v>6.8428911357912786E-3</v>
      </c>
      <c r="AL73">
        <f>PRODUCT(INDEX(Overzicht!$B$1:$D$35,MATCH(max_demand!AL$1,Overzicht!$B$1:$B$35,0),3),INDEX(Verdeelsleutels_percentage!$A:$AB,MATCH(max_demand!$C73,Verdeelsleutels_percentage!$C:$C,0),MATCH(INDEX(Overzicht!$B$1:$F$35,MATCH(max_demand!AL$1,Overzicht!$B:$B,0),5),Verdeelsleutels_percentage!$1:$1,0)))</f>
        <v>1.8799151471954059E-2</v>
      </c>
      <c r="AM73">
        <f>PRODUCT(INDEX(Overzicht!$B$1:$D$35,MATCH(max_demand!AM$1,Overzicht!$B$1:$B$35,0),3),INDEX(Verdeelsleutels_percentage!$A:$AB,MATCH(max_demand!$C73,Verdeelsleutels_percentage!$C:$C,0),MATCH(INDEX(Overzicht!$B$1:$F$35,MATCH(max_demand!AM$1,Overzicht!$B:$B,0),5),Verdeelsleutels_percentage!$1:$1,0)))</f>
        <v>3.7598302943908118E-2</v>
      </c>
      <c r="AN73">
        <f>PRODUCT(INDEX(Overzicht!$B$1:$D$35,MATCH(max_demand!AN$1,Overzicht!$B$1:$B$35,0),3),INDEX(Verdeelsleutels_percentage!$A:$AB,MATCH(max_demand!$C73,Verdeelsleutels_percentage!$C:$C,0),MATCH(INDEX(Overzicht!$B$1:$F$35,MATCH(max_demand!AN$1,Overzicht!$B:$B,0),5),Verdeelsleutels_percentage!$1:$1,0)))</f>
        <v>1.8799151471954059E-2</v>
      </c>
      <c r="AO73">
        <f>PRODUCT(INDEX(Overzicht!$B$1:$D$35,MATCH(max_demand!AO$1,Overzicht!$B$1:$B$35,0),3),INDEX(Verdeelsleutels_percentage!$A:$AB,MATCH(max_demand!$C73,Verdeelsleutels_percentage!$C:$C,0),MATCH(INDEX(Overzicht!$B$1:$F$35,MATCH(max_demand!AO$1,Overzicht!$B:$B,0),5),Verdeelsleutels_percentage!$1:$1,0)))</f>
        <v>6.5797030151839214E-2</v>
      </c>
    </row>
    <row r="74" spans="2:41">
      <c r="B74" t="str">
        <f>INDEX('ETLocal datasets'!B:C,MATCH(C74,'ETLocal datasets'!C:C,0),1)</f>
        <v>GM0202</v>
      </c>
      <c r="C74" t="str">
        <f>'ETLocal datasets'!C57</f>
        <v>Arnhem</v>
      </c>
      <c r="D74">
        <f t="shared" si="9"/>
        <v>0.33621994954151807</v>
      </c>
      <c r="E74">
        <f t="shared" si="10"/>
        <v>0.46065659643044077</v>
      </c>
      <c r="F74">
        <f t="shared" si="11"/>
        <v>9.6763495402745592E-2</v>
      </c>
      <c r="G74">
        <f t="shared" si="8"/>
        <v>0.19704420562981612</v>
      </c>
      <c r="H74">
        <f>PRODUCT(INDEX(Overzicht!$B$1:$D$35,MATCH(max_demand!H$1,Overzicht!$B$1:$B$35,0),3),INDEX(Verdeelsleutels_percentage!$A:$AB,MATCH(max_demand!$C74,Verdeelsleutels_percentage!$C:$C,0),MATCH(INDEX(Overzicht!$B$1:$F$35,MATCH(max_demand!H$1,Overzicht!$B:$B,0),5),Verdeelsleutels_percentage!$1:$1,0)))</f>
        <v>9.6763495402745592E-2</v>
      </c>
      <c r="I74">
        <f>PRODUCT(INDEX(Overzicht!$B$1:$D$35,MATCH(max_demand!I$1,Overzicht!$B$1:$B$35,0),3),INDEX(Verdeelsleutels_percentage!$A:$AB,MATCH(max_demand!$C74,Verdeelsleutels_percentage!$C:$C,0),MATCH(INDEX(Overzicht!$B$1:$F$35,MATCH(max_demand!I$1,Overzicht!$B:$B,0),5),Verdeelsleutels_percentage!$1:$1,0)))</f>
        <v>6.2987540732394771E-3</v>
      </c>
      <c r="J74">
        <f>PRODUCT(INDEX(Overzicht!$B$1:$D$35,MATCH(max_demand!J$1,Overzicht!$B$1:$B$35,0),3),INDEX(Verdeelsleutels_percentage!$A:$AB,MATCH(max_demand!$C74,Verdeelsleutels_percentage!$C:$C,0),MATCH(INDEX(Overzicht!$B$1:$F$35,MATCH(max_demand!J$1,Overzicht!$B:$B,0),5),Verdeelsleutels_percentage!$1:$1,0)))</f>
        <v>3.243880988739662E-2</v>
      </c>
      <c r="K74">
        <f>PRODUCT(INDEX(Overzicht!$B$1:$D$35,MATCH(max_demand!K$1,Overzicht!$B$1:$B$35,0),3),INDEX(Verdeelsleutels_percentage!$A:$AB,MATCH(max_demand!$C74,Verdeelsleutels_percentage!$C:$C,0),MATCH(INDEX(Overzicht!$B$1:$F$35,MATCH(max_demand!K$1,Overzicht!$B:$B,0),5),Verdeelsleutels_percentage!$1:$1,0)))</f>
        <v>1.3111098863220019E-3</v>
      </c>
      <c r="L74">
        <f>PRODUCT(INDEX(Overzicht!$B$1:$D$35,MATCH(max_demand!L$1,Overzicht!$B$1:$B$35,0),3),INDEX(Verdeelsleutels_percentage!$A:$AB,MATCH(max_demand!$C74,Verdeelsleutels_percentage!$C:$C,0),MATCH(INDEX(Overzicht!$B$1:$F$35,MATCH(max_demand!L$1,Overzicht!$B:$B,0),5),Verdeelsleutels_percentage!$1:$1,0)))</f>
        <v>3.1289259562012006E-2</v>
      </c>
      <c r="M74">
        <f>PRODUCT(INDEX(Overzicht!$B$1:$D$35,MATCH(max_demand!M$1,Overzicht!$B$1:$B$35,0),3),INDEX(Verdeelsleutels_percentage!$A:$AB,MATCH(max_demand!$C74,Verdeelsleutels_percentage!$C:$C,0),MATCH(INDEX(Overzicht!$B$1:$F$35,MATCH(max_demand!M$1,Overzicht!$B:$B,0),5),Verdeelsleutels_percentage!$1:$1,0)))</f>
        <v>9.6220499241866705E-3</v>
      </c>
      <c r="N74">
        <f>PRODUCT(INDEX(Overzicht!$B$1:$D$35,MATCH(max_demand!N$1,Overzicht!$B$1:$B$35,0),3),INDEX(Verdeelsleutels_percentage!$A:$AB,MATCH(max_demand!$C74,Verdeelsleutels_percentage!$C:$C,0),MATCH(INDEX(Overzicht!$B$1:$F$35,MATCH(max_demand!N$1,Overzicht!$B:$B,0),5),Verdeelsleutels_percentage!$1:$1,0)))</f>
        <v>1.048134488018477E-3</v>
      </c>
      <c r="O74">
        <f>PRODUCT(INDEX(Overzicht!$B$1:$D$35,MATCH(max_demand!O$1,Overzicht!$B$1:$B$35,0),3),INDEX(Verdeelsleutels_percentage!$A:$AB,MATCH(max_demand!$C74,Verdeelsleutels_percentage!$C:$C,0),MATCH(INDEX(Overzicht!$B$1:$F$35,MATCH(max_demand!O$1,Overzicht!$B:$B,0),5),Verdeelsleutels_percentage!$1:$1,0)))</f>
        <v>3.3874996374577138E-3</v>
      </c>
      <c r="P74">
        <f>PRODUCT(INDEX(Overzicht!$B$1:$D$35,MATCH(max_demand!P$1,Overzicht!$B$1:$B$35,0),3),INDEX(Verdeelsleutels_percentage!$A:$AB,MATCH(max_demand!$C74,Verdeelsleutels_percentage!$C:$C,0),MATCH(INDEX(Overzicht!$B$1:$F$35,MATCH(max_demand!P$1,Overzicht!$B:$B,0),5),Verdeelsleutels_percentage!$1:$1,0)))</f>
        <v>3.0983192258348447E-3</v>
      </c>
      <c r="Q74">
        <f>PRODUCT(INDEX(Overzicht!$B$1:$D$35,MATCH(max_demand!Q$1,Overzicht!$B$1:$B$35,0),3),INDEX(Verdeelsleutels_percentage!$A:$AB,MATCH(max_demand!$C74,Verdeelsleutels_percentage!$C:$C,0),MATCH(INDEX(Overzicht!$B$1:$F$35,MATCH(max_demand!Q$1,Overzicht!$B:$B,0),5),Verdeelsleutels_percentage!$1:$1,0)))</f>
        <v>8.0175467619417767E-2</v>
      </c>
      <c r="R74">
        <f>PRODUCT(INDEX(Overzicht!$B$1:$D$35,MATCH(max_demand!R$1,Overzicht!$B$1:$B$35,0),3),INDEX(Verdeelsleutels_percentage!$A:$AB,MATCH(max_demand!$C74,Verdeelsleutels_percentage!$C:$C,0),MATCH(INDEX(Overzicht!$B$1:$F$35,MATCH(max_demand!R$1,Overzicht!$B:$B,0),5),Verdeelsleutels_percentage!$1:$1,0)))</f>
        <v>1.6588027783327818E-2</v>
      </c>
      <c r="S74">
        <f>PRODUCT(INDEX(Overzicht!$B$1:$D$35,MATCH(max_demand!S$1,Overzicht!$B$1:$B$35,0),3),INDEX(Verdeelsleutels_percentage!$A:$AB,MATCH(max_demand!$C74,Verdeelsleutels_percentage!$C:$C,0),MATCH(INDEX(Overzicht!$B$1:$F$35,MATCH(max_demand!S$1,Overzicht!$B:$B,0),5),Verdeelsleutels_percentage!$1:$1,0)))</f>
        <v>3.3972280900255364E-2</v>
      </c>
      <c r="T74">
        <f>PRODUCT(INDEX(Overzicht!$B$1:$D$35,MATCH(max_demand!T$1,Overzicht!$B$1:$B$35,0),3),INDEX(Verdeelsleutels_percentage!$A:$AB,MATCH(max_demand!$C74,Verdeelsleutels_percentage!$C:$C,0),MATCH(INDEX(Overzicht!$B$1:$F$35,MATCH(max_demand!T$1,Overzicht!$B:$B,0),5),Verdeelsleutels_percentage!$1:$1,0)))</f>
        <v>4.9026837670724424E-2</v>
      </c>
      <c r="U74">
        <f>PRODUCT(INDEX(Overzicht!$B$1:$D$35,MATCH(max_demand!U$1,Overzicht!$B$1:$B$35,0),3),INDEX(Verdeelsleutels_percentage!$A:$AB,MATCH(max_demand!$C74,Verdeelsleutels_percentage!$C:$C,0),MATCH(INDEX(Overzicht!$B$1:$F$35,MATCH(max_demand!U$1,Overzicht!$B:$B,0),5),Verdeelsleutels_percentage!$1:$1,0)))</f>
        <v>0.18209968277697647</v>
      </c>
      <c r="V74">
        <f>PRODUCT(INDEX(Overzicht!$B$1:$D$35,MATCH(max_demand!V$1,Overzicht!$B$1:$B$35,0),3),INDEX(Verdeelsleutels_percentage!$A:$AB,MATCH(max_demand!$C74,Verdeelsleutels_percentage!$C:$C,0),MATCH(INDEX(Overzicht!$B$1:$F$35,MATCH(max_demand!V$1,Overzicht!$B:$B,0),5),Verdeelsleutels_percentage!$1:$1,0)))</f>
        <v>2.119581327869665E-2</v>
      </c>
      <c r="W74">
        <f>PRODUCT(INDEX(Overzicht!$B$1:$D$35,MATCH(max_demand!W$1,Overzicht!$B$1:$B$35,0),3),INDEX(Verdeelsleutels_percentage!$A:$AB,MATCH(max_demand!$C74,Verdeelsleutels_percentage!$C:$C,0),MATCH(INDEX(Overzicht!$B$1:$F$35,MATCH(max_demand!W$1,Overzicht!$B:$B,0),5),Verdeelsleutels_percentage!$1:$1,0)))</f>
        <v>0.1105868518888521</v>
      </c>
      <c r="X74">
        <f>PRODUCT(INDEX(Overzicht!$B$1:$D$35,MATCH(max_demand!X$1,Overzicht!$B$1:$B$35,0),3),INDEX(Verdeelsleutels_percentage!$A:$AB,MATCH(max_demand!$C74,Verdeelsleutels_percentage!$C:$C,0),MATCH(INDEX(Overzicht!$B$1:$F$35,MATCH(max_demand!X$1,Overzicht!$B:$B,0),5),Verdeelsleutels_percentage!$1:$1,0)))</f>
        <v>2.6939373516570459E-2</v>
      </c>
      <c r="Y74">
        <f>PRODUCT(INDEX(Overzicht!$B$1:$D$35,MATCH(max_demand!Y$1,Overzicht!$B$1:$B$35,0),3),INDEX(Verdeelsleutels_percentage!$A:$AB,MATCH(max_demand!$C74,Verdeelsleutels_percentage!$C:$C,0),MATCH(INDEX(Overzicht!$B$1:$F$35,MATCH(max_demand!Y$1,Overzicht!$B:$B,0),5),Verdeelsleutels_percentage!$1:$1,0)))</f>
        <v>6.0904379835238028E-7</v>
      </c>
      <c r="Z74">
        <f>PRODUCT(INDEX(Overzicht!$B$1:$D$35,MATCH(max_demand!Z$1,Overzicht!$B$1:$B$35,0),3),INDEX(Verdeelsleutels_percentage!$A:$AB,MATCH(max_demand!$C74,Verdeelsleutels_percentage!$C:$C,0),MATCH(INDEX(Overzicht!$B$1:$F$35,MATCH(max_demand!Z$1,Overzicht!$B:$B,0),5),Verdeelsleutels_percentage!$1:$1,0)))</f>
        <v>2.7068613260105792E-4</v>
      </c>
      <c r="AA74">
        <f>PRODUCT(INDEX(Overzicht!$B$1:$D$35,MATCH(max_demand!AA$1,Overzicht!$B$1:$B$35,0),3),INDEX(Verdeelsleutels_percentage!$A:$AB,MATCH(max_demand!$C74,Verdeelsleutels_percentage!$C:$C,0),MATCH(INDEX(Overzicht!$B$1:$F$35,MATCH(max_demand!AA$1,Overzicht!$B:$B,0),5),Verdeelsleutels_percentage!$1:$1,0)))</f>
        <v>2.8208344344741825E-4</v>
      </c>
      <c r="AB74">
        <f>PRODUCT(INDEX(Overzicht!$B$1:$D$35,MATCH(max_demand!AB$1,Overzicht!$B$1:$B$35,0),3),INDEX(Verdeelsleutels_percentage!$A:$AB,MATCH(max_demand!$C74,Verdeelsleutels_percentage!$C:$C,0),MATCH(INDEX(Overzicht!$B$1:$F$35,MATCH(max_demand!AB$1,Overzicht!$B:$B,0),5),Verdeelsleutels_percentage!$1:$1,0)))</f>
        <v>5.1621925450287418E-2</v>
      </c>
      <c r="AC74">
        <f>PRODUCT(INDEX(Overzicht!$B$1:$D$35,MATCH(max_demand!AC$1,Overzicht!$B$1:$B$35,0),3),INDEX(Verdeelsleutels_percentage!$A:$AB,MATCH(max_demand!$C74,Verdeelsleutels_percentage!$C:$C,0),MATCH(INDEX(Overzicht!$B$1:$F$35,MATCH(max_demand!AC$1,Overzicht!$B:$B,0),5),Verdeelsleutels_percentage!$1:$1,0)))</f>
        <v>4.6982062272074125E-2</v>
      </c>
      <c r="AD74">
        <f>PRODUCT(INDEX(Overzicht!$B$1:$D$35,MATCH(max_demand!AD$1,Overzicht!$B$1:$B$35,0),3),INDEX(Verdeelsleutels_percentage!$A:$AB,MATCH(max_demand!$C74,Verdeelsleutels_percentage!$C:$C,0),MATCH(INDEX(Overzicht!$B$1:$F$35,MATCH(max_demand!AD$1,Overzicht!$B:$B,0),5),Verdeelsleutels_percentage!$1:$1,0)))</f>
        <v>1.8246541475987587E-4</v>
      </c>
      <c r="AE74">
        <f>PRODUCT(INDEX(Overzicht!$B$1:$D$35,MATCH(max_demand!AE$1,Overzicht!$B$1:$B$35,0),3),INDEX(Verdeelsleutels_percentage!$A:$AB,MATCH(max_demand!$C74,Verdeelsleutels_percentage!$C:$C,0),MATCH(INDEX(Overzicht!$B$1:$F$35,MATCH(max_demand!AE$1,Overzicht!$B:$B,0),5),Verdeelsleutels_percentage!$1:$1,0)))</f>
        <v>2.5556837341379004E-2</v>
      </c>
      <c r="AF74">
        <f>PRODUCT(INDEX(Overzicht!$B$1:$D$35,MATCH(max_demand!AF$1,Overzicht!$B$1:$B$35,0),3),INDEX(Verdeelsleutels_percentage!$A:$AB,MATCH(max_demand!$C74,Verdeelsleutels_percentage!$C:$C,0),MATCH(INDEX(Overzicht!$B$1:$F$35,MATCH(max_demand!AF$1,Overzicht!$B:$B,0),5),Verdeelsleutels_percentage!$1:$1,0)))</f>
        <v>1.0684978918462811E-3</v>
      </c>
      <c r="AG74">
        <f>PRODUCT(INDEX(Overzicht!$B$1:$D$35,MATCH(max_demand!AG$1,Overzicht!$B$1:$B$35,0),3),INDEX(Verdeelsleutels_percentage!$A:$AB,MATCH(max_demand!$C74,Verdeelsleutels_percentage!$C:$C,0),MATCH(INDEX(Overzicht!$B$1:$F$35,MATCH(max_demand!AG$1,Overzicht!$B:$B,0),5),Verdeelsleutels_percentage!$1:$1,0)))</f>
        <v>0.1105868518888521</v>
      </c>
      <c r="AH74">
        <f>PRODUCT(INDEX(Overzicht!$B$1:$D$35,MATCH(max_demand!AH$1,Overzicht!$B$1:$B$35,0),3),INDEX(Verdeelsleutels_percentage!$A:$AB,MATCH(max_demand!$C74,Verdeelsleutels_percentage!$C:$C,0),MATCH(INDEX(Overzicht!$B$1:$F$35,MATCH(max_demand!AH$1,Overzicht!$B:$B,0),5),Verdeelsleutels_percentage!$1:$1,0)))</f>
        <v>2.4931617476413228E-3</v>
      </c>
      <c r="AI74">
        <f>PRODUCT(INDEX(Overzicht!$B$1:$D$35,MATCH(max_demand!AI$1,Overzicht!$B$1:$B$35,0),3),INDEX(Verdeelsleutels_percentage!$A:$AB,MATCH(max_demand!$C74,Verdeelsleutels_percentage!$C:$C,0),MATCH(INDEX(Overzicht!$B$1:$F$35,MATCH(max_demand!AI$1,Overzicht!$B:$B,0),5),Verdeelsleutels_percentage!$1:$1,0)))</f>
        <v>8.5479831347702497E-4</v>
      </c>
      <c r="AJ74">
        <f>PRODUCT(INDEX(Overzicht!$B$1:$D$35,MATCH(max_demand!AJ$1,Overzicht!$B$1:$B$35,0),3),INDEX(Verdeelsleutels_percentage!$A:$AB,MATCH(max_demand!$C74,Verdeelsleutels_percentage!$C:$C,0),MATCH(INDEX(Overzicht!$B$1:$F$35,MATCH(max_demand!AJ$1,Overzicht!$B:$B,0),5),Verdeelsleutels_percentage!$1:$1,0)))</f>
        <v>0</v>
      </c>
      <c r="AK74">
        <f>PRODUCT(INDEX(Overzicht!$B$1:$D$35,MATCH(max_demand!AK$1,Overzicht!$B$1:$B$35,0),3),INDEX(Verdeelsleutels_percentage!$A:$AB,MATCH(max_demand!$C74,Verdeelsleutels_percentage!$C:$C,0),MATCH(INDEX(Overzicht!$B$1:$F$35,MATCH(max_demand!AK$1,Overzicht!$B:$B,0),5),Verdeelsleutels_percentage!$1:$1,0)))</f>
        <v>6.7089356812570283E-3</v>
      </c>
      <c r="AL74">
        <f>PRODUCT(INDEX(Overzicht!$B$1:$D$35,MATCH(max_demand!AL$1,Overzicht!$B$1:$B$35,0),3),INDEX(Verdeelsleutels_percentage!$A:$AB,MATCH(max_demand!$C74,Verdeelsleutels_percentage!$C:$C,0),MATCH(INDEX(Overzicht!$B$1:$F$35,MATCH(max_demand!AL$1,Overzicht!$B:$B,0),5),Verdeelsleutels_percentage!$1:$1,0)))</f>
        <v>1.843114198147535E-2</v>
      </c>
      <c r="AM74">
        <f>PRODUCT(INDEX(Overzicht!$B$1:$D$35,MATCH(max_demand!AM$1,Overzicht!$B$1:$B$35,0),3),INDEX(Verdeelsleutels_percentage!$A:$AB,MATCH(max_demand!$C74,Verdeelsleutels_percentage!$C:$C,0),MATCH(INDEX(Overzicht!$B$1:$F$35,MATCH(max_demand!AM$1,Overzicht!$B:$B,0),5),Verdeelsleutels_percentage!$1:$1,0)))</f>
        <v>3.6862283962950701E-2</v>
      </c>
      <c r="AN74">
        <f>PRODUCT(INDEX(Overzicht!$B$1:$D$35,MATCH(max_demand!AN$1,Overzicht!$B$1:$B$35,0),3),INDEX(Verdeelsleutels_percentage!$A:$AB,MATCH(max_demand!$C74,Verdeelsleutels_percentage!$C:$C,0),MATCH(INDEX(Overzicht!$B$1:$F$35,MATCH(max_demand!AN$1,Overzicht!$B:$B,0),5),Verdeelsleutels_percentage!$1:$1,0)))</f>
        <v>1.843114198147535E-2</v>
      </c>
      <c r="AO74">
        <f>PRODUCT(INDEX(Overzicht!$B$1:$D$35,MATCH(max_demand!AO$1,Overzicht!$B$1:$B$35,0),3),INDEX(Verdeelsleutels_percentage!$A:$AB,MATCH(max_demand!$C74,Verdeelsleutels_percentage!$C:$C,0),MATCH(INDEX(Overzicht!$B$1:$F$35,MATCH(max_demand!AO$1,Overzicht!$B:$B,0),5),Verdeelsleutels_percentage!$1:$1,0)))</f>
        <v>6.4508996935163723E-2</v>
      </c>
    </row>
    <row r="75" spans="2:41">
      <c r="B75" t="str">
        <f>INDEX('ETLocal datasets'!B:C,MATCH(C75,'ETLocal datasets'!C:C,0),1)</f>
        <v>GM0203</v>
      </c>
      <c r="C75" t="str">
        <f>'ETLocal datasets'!C58</f>
        <v>Barneveld</v>
      </c>
      <c r="D75">
        <f t="shared" si="9"/>
        <v>0.330408501156853</v>
      </c>
      <c r="E75">
        <f t="shared" si="10"/>
        <v>0.46339949661305863</v>
      </c>
      <c r="F75">
        <f t="shared" si="11"/>
        <v>3.5221025284855836E-2</v>
      </c>
      <c r="G75">
        <f t="shared" si="8"/>
        <v>7.1722284523065782E-2</v>
      </c>
      <c r="H75">
        <f>PRODUCT(INDEX(Overzicht!$B$1:$D$35,MATCH(max_demand!H$1,Overzicht!$B$1:$B$35,0),3),INDEX(Verdeelsleutels_percentage!$A:$AB,MATCH(max_demand!$C75,Verdeelsleutels_percentage!$C:$C,0),MATCH(INDEX(Overzicht!$B$1:$F$35,MATCH(max_demand!H$1,Overzicht!$B:$B,0),5),Verdeelsleutels_percentage!$1:$1,0)))</f>
        <v>3.5221025284855836E-2</v>
      </c>
      <c r="I75">
        <f>PRODUCT(INDEX(Overzicht!$B$1:$D$35,MATCH(max_demand!I$1,Overzicht!$B$1:$B$35,0),3),INDEX(Verdeelsleutels_percentage!$A:$AB,MATCH(max_demand!$C75,Verdeelsleutels_percentage!$C:$C,0),MATCH(INDEX(Overzicht!$B$1:$F$35,MATCH(max_demand!I$1,Overzicht!$B:$B,0),5),Verdeelsleutels_percentage!$1:$1,0)))</f>
        <v>1.8217874929779124E-2</v>
      </c>
      <c r="J75">
        <f>PRODUCT(INDEX(Overzicht!$B$1:$D$35,MATCH(max_demand!J$1,Overzicht!$B$1:$B$35,0),3),INDEX(Verdeelsleutels_percentage!$A:$AB,MATCH(max_demand!$C75,Verdeelsleutels_percentage!$C:$C,0),MATCH(INDEX(Overzicht!$B$1:$F$35,MATCH(max_demand!J$1,Overzicht!$B:$B,0),5),Verdeelsleutels_percentage!$1:$1,0)))</f>
        <v>1.1807429428827862E-2</v>
      </c>
      <c r="K75">
        <f>PRODUCT(INDEX(Overzicht!$B$1:$D$35,MATCH(max_demand!K$1,Overzicht!$B$1:$B$35,0),3),INDEX(Verdeelsleutels_percentage!$A:$AB,MATCH(max_demand!$C75,Verdeelsleutels_percentage!$C:$C,0),MATCH(INDEX(Overzicht!$B$1:$F$35,MATCH(max_demand!K$1,Overzicht!$B:$B,0),5),Verdeelsleutels_percentage!$1:$1,0)))</f>
        <v>3.7921207353832547E-3</v>
      </c>
      <c r="L75">
        <f>PRODUCT(INDEX(Overzicht!$B$1:$D$35,MATCH(max_demand!L$1,Overzicht!$B$1:$B$35,0),3),INDEX(Verdeelsleutels_percentage!$A:$AB,MATCH(max_demand!$C75,Verdeelsleutels_percentage!$C:$C,0),MATCH(INDEX(Overzicht!$B$1:$F$35,MATCH(max_demand!L$1,Overzicht!$B:$B,0),5),Verdeelsleutels_percentage!$1:$1,0)))</f>
        <v>1.1389003648443774E-2</v>
      </c>
      <c r="M75">
        <f>PRODUCT(INDEX(Overzicht!$B$1:$D$35,MATCH(max_demand!M$1,Overzicht!$B$1:$B$35,0),3),INDEX(Verdeelsleutels_percentage!$A:$AB,MATCH(max_demand!$C75,Verdeelsleutels_percentage!$C:$C,0),MATCH(INDEX(Overzicht!$B$1:$F$35,MATCH(max_demand!M$1,Overzicht!$B:$B,0),5),Verdeelsleutels_percentage!$1:$1,0)))</f>
        <v>0.14179246978789772</v>
      </c>
      <c r="N75">
        <f>PRODUCT(INDEX(Overzicht!$B$1:$D$35,MATCH(max_demand!N$1,Overzicht!$B$1:$B$35,0),3),INDEX(Verdeelsleutels_percentage!$A:$AB,MATCH(max_demand!$C75,Verdeelsleutels_percentage!$C:$C,0),MATCH(INDEX(Overzicht!$B$1:$F$35,MATCH(max_demand!N$1,Overzicht!$B:$B,0),5),Verdeelsleutels_percentage!$1:$1,0)))</f>
        <v>0.26162502621155348</v>
      </c>
      <c r="O75">
        <f>PRODUCT(INDEX(Overzicht!$B$1:$D$35,MATCH(max_demand!O$1,Overzicht!$B$1:$B$35,0),3),INDEX(Verdeelsleutels_percentage!$A:$AB,MATCH(max_demand!$C75,Verdeelsleutels_percentage!$C:$C,0),MATCH(INDEX(Overzicht!$B$1:$F$35,MATCH(max_demand!O$1,Overzicht!$B:$B,0),5),Verdeelsleutels_percentage!$1:$1,0)))</f>
        <v>3.1224827182209157E-3</v>
      </c>
      <c r="P75">
        <f>PRODUCT(INDEX(Overzicht!$B$1:$D$35,MATCH(max_demand!P$1,Overzicht!$B$1:$B$35,0),3),INDEX(Verdeelsleutels_percentage!$A:$AB,MATCH(max_demand!$C75,Verdeelsleutels_percentage!$C:$C,0),MATCH(INDEX(Overzicht!$B$1:$F$35,MATCH(max_demand!P$1,Overzicht!$B:$B,0),5),Verdeelsleutels_percentage!$1:$1,0)))</f>
        <v>7.2469777552078354E-3</v>
      </c>
      <c r="Q75">
        <f>PRODUCT(INDEX(Overzicht!$B$1:$D$35,MATCH(max_demand!Q$1,Overzicht!$B$1:$B$35,0),3),INDEX(Verdeelsleutels_percentage!$A:$AB,MATCH(max_demand!$C75,Verdeelsleutels_percentage!$C:$C,0),MATCH(INDEX(Overzicht!$B$1:$F$35,MATCH(max_demand!Q$1,Overzicht!$B:$B,0),5),Verdeelsleutels_percentage!$1:$1,0)))</f>
        <v>2.9183135236023405E-2</v>
      </c>
      <c r="R75">
        <f>PRODUCT(INDEX(Overzicht!$B$1:$D$35,MATCH(max_demand!R$1,Overzicht!$B$1:$B$35,0),3),INDEX(Verdeelsleutels_percentage!$A:$AB,MATCH(max_demand!$C75,Verdeelsleutels_percentage!$C:$C,0),MATCH(INDEX(Overzicht!$B$1:$F$35,MATCH(max_demand!R$1,Overzicht!$B:$B,0),5),Verdeelsleutels_percentage!$1:$1,0)))</f>
        <v>6.0378900488324292E-3</v>
      </c>
      <c r="S75">
        <f>PRODUCT(INDEX(Overzicht!$B$1:$D$35,MATCH(max_demand!S$1,Overzicht!$B$1:$B$35,0),3),INDEX(Verdeelsleutels_percentage!$A:$AB,MATCH(max_demand!$C75,Verdeelsleutels_percentage!$C:$C,0),MATCH(INDEX(Overzicht!$B$1:$F$35,MATCH(max_demand!S$1,Overzicht!$B:$B,0),5),Verdeelsleutels_percentage!$1:$1,0)))</f>
        <v>1.2365598820008815E-2</v>
      </c>
      <c r="T75">
        <f>PRODUCT(INDEX(Overzicht!$B$1:$D$35,MATCH(max_demand!T$1,Overzicht!$B$1:$B$35,0),3),INDEX(Verdeelsleutels_percentage!$A:$AB,MATCH(max_demand!$C75,Verdeelsleutels_percentage!$C:$C,0),MATCH(INDEX(Overzicht!$B$1:$F$35,MATCH(max_demand!T$1,Overzicht!$B:$B,0),5),Verdeelsleutels_percentage!$1:$1,0)))</f>
        <v>1.7845319477660288E-2</v>
      </c>
      <c r="U75">
        <f>PRODUCT(INDEX(Overzicht!$B$1:$D$35,MATCH(max_demand!U$1,Overzicht!$B$1:$B$35,0),3),INDEX(Verdeelsleutels_percentage!$A:$AB,MATCH(max_demand!$C75,Verdeelsleutels_percentage!$C:$C,0),MATCH(INDEX(Overzicht!$B$1:$F$35,MATCH(max_demand!U$1,Overzicht!$B:$B,0),5),Verdeelsleutels_percentage!$1:$1,0)))</f>
        <v>6.6282615202738218E-2</v>
      </c>
      <c r="V75">
        <f>PRODUCT(INDEX(Overzicht!$B$1:$D$35,MATCH(max_demand!V$1,Overzicht!$B$1:$B$35,0),3),INDEX(Verdeelsleutels_percentage!$A:$AB,MATCH(max_demand!$C75,Verdeelsleutels_percentage!$C:$C,0),MATCH(INDEX(Overzicht!$B$1:$F$35,MATCH(max_demand!V$1,Overzicht!$B:$B,0),5),Verdeelsleutels_percentage!$1:$1,0)))</f>
        <v>7.7150817290636588E-3</v>
      </c>
      <c r="W75">
        <f>PRODUCT(INDEX(Overzicht!$B$1:$D$35,MATCH(max_demand!W$1,Overzicht!$B$1:$B$35,0),3),INDEX(Verdeelsleutels_percentage!$A:$AB,MATCH(max_demand!$C75,Verdeelsleutels_percentage!$C:$C,0),MATCH(INDEX(Overzicht!$B$1:$F$35,MATCH(max_demand!W$1,Overzicht!$B:$B,0),5),Verdeelsleutels_percentage!$1:$1,0)))</f>
        <v>4.0252600325549524E-2</v>
      </c>
      <c r="X75">
        <f>PRODUCT(INDEX(Overzicht!$B$1:$D$35,MATCH(max_demand!X$1,Overzicht!$B$1:$B$35,0),3),INDEX(Verdeelsleutels_percentage!$A:$AB,MATCH(max_demand!$C75,Verdeelsleutels_percentage!$C:$C,0),MATCH(INDEX(Overzicht!$B$1:$F$35,MATCH(max_demand!X$1,Overzicht!$B:$B,0),5),Verdeelsleutels_percentage!$1:$1,0)))</f>
        <v>3.9260409646321097E-2</v>
      </c>
      <c r="Y75">
        <f>PRODUCT(INDEX(Overzicht!$B$1:$D$35,MATCH(max_demand!Y$1,Overzicht!$B$1:$B$35,0),3),INDEX(Verdeelsleutels_percentage!$A:$AB,MATCH(max_demand!$C75,Verdeelsleutels_percentage!$C:$C,0),MATCH(INDEX(Overzicht!$B$1:$F$35,MATCH(max_demand!Y$1,Overzicht!$B:$B,0),5),Verdeelsleutels_percentage!$1:$1,0)))</f>
        <v>3.657321390482655E-6</v>
      </c>
      <c r="Z75">
        <f>PRODUCT(INDEX(Overzicht!$B$1:$D$35,MATCH(max_demand!Z$1,Overzicht!$B$1:$B$35,0),3),INDEX(Verdeelsleutels_percentage!$A:$AB,MATCH(max_demand!$C75,Verdeelsleutels_percentage!$C:$C,0),MATCH(INDEX(Overzicht!$B$1:$F$35,MATCH(max_demand!Z$1,Overzicht!$B:$B,0),5),Verdeelsleutels_percentage!$1:$1,0)))</f>
        <v>1.6254761735478467E-3</v>
      </c>
      <c r="AA75">
        <f>PRODUCT(INDEX(Overzicht!$B$1:$D$35,MATCH(max_demand!AA$1,Overzicht!$B$1:$B$35,0),3),INDEX(Verdeelsleutels_percentage!$A:$AB,MATCH(max_demand!$C75,Verdeelsleutels_percentage!$C:$C,0),MATCH(INDEX(Overzicht!$B$1:$F$35,MATCH(max_demand!AA$1,Overzicht!$B:$B,0),5),Verdeelsleutels_percentage!$1:$1,0)))</f>
        <v>1.6939172755919666E-3</v>
      </c>
      <c r="AB75">
        <f>PRODUCT(INDEX(Overzicht!$B$1:$D$35,MATCH(max_demand!AB$1,Overzicht!$B$1:$B$35,0),3),INDEX(Verdeelsleutels_percentage!$A:$AB,MATCH(max_demand!$C75,Verdeelsleutels_percentage!$C:$C,0),MATCH(INDEX(Overzicht!$B$1:$F$35,MATCH(max_demand!AB$1,Overzicht!$B:$B,0),5),Verdeelsleutels_percentage!$1:$1,0)))</f>
        <v>1.3774103035132166E-2</v>
      </c>
      <c r="AC75">
        <f>PRODUCT(INDEX(Overzicht!$B$1:$D$35,MATCH(max_demand!AC$1,Overzicht!$B$1:$B$35,0),3),INDEX(Verdeelsleutels_percentage!$A:$AB,MATCH(max_demand!$C75,Verdeelsleutels_percentage!$C:$C,0),MATCH(INDEX(Overzicht!$B$1:$F$35,MATCH(max_demand!AC$1,Overzicht!$B:$B,0),5),Verdeelsleutels_percentage!$1:$1,0)))</f>
        <v>4.2603815455518682E-2</v>
      </c>
      <c r="AD75">
        <f>PRODUCT(INDEX(Overzicht!$B$1:$D$35,MATCH(max_demand!AD$1,Overzicht!$B$1:$B$35,0),3),INDEX(Verdeelsleutels_percentage!$A:$AB,MATCH(max_demand!$C75,Verdeelsleutels_percentage!$C:$C,0),MATCH(INDEX(Overzicht!$B$1:$F$35,MATCH(max_demand!AD$1,Overzicht!$B:$B,0),5),Verdeelsleutels_percentage!$1:$1,0)))</f>
        <v>2.7566540423965073E-4</v>
      </c>
      <c r="AE75">
        <f>PRODUCT(INDEX(Overzicht!$B$1:$D$35,MATCH(max_demand!AE$1,Overzicht!$B$1:$B$35,0),3),INDEX(Verdeelsleutels_percentage!$A:$AB,MATCH(max_demand!$C75,Verdeelsleutels_percentage!$C:$C,0),MATCH(INDEX(Overzicht!$B$1:$F$35,MATCH(max_demand!AE$1,Overzicht!$B:$B,0),5),Verdeelsleutels_percentage!$1:$1,0)))</f>
        <v>8.0863430650457008E-3</v>
      </c>
      <c r="AF75">
        <f>PRODUCT(INDEX(Overzicht!$B$1:$D$35,MATCH(max_demand!AF$1,Overzicht!$B$1:$B$35,0),3),INDEX(Verdeelsleutels_percentage!$A:$AB,MATCH(max_demand!$C75,Verdeelsleutels_percentage!$C:$C,0),MATCH(INDEX(Overzicht!$B$1:$F$35,MATCH(max_demand!AF$1,Overzicht!$B:$B,0),5),Verdeelsleutels_percentage!$1:$1,0)))</f>
        <v>6.4163533166362377E-3</v>
      </c>
      <c r="AG75">
        <f>PRODUCT(INDEX(Overzicht!$B$1:$D$35,MATCH(max_demand!AG$1,Overzicht!$B$1:$B$35,0),3),INDEX(Verdeelsleutels_percentage!$A:$AB,MATCH(max_demand!$C75,Verdeelsleutels_percentage!$C:$C,0),MATCH(INDEX(Overzicht!$B$1:$F$35,MATCH(max_demand!AG$1,Overzicht!$B:$B,0),5),Verdeelsleutels_percentage!$1:$1,0)))</f>
        <v>4.0252600325549524E-2</v>
      </c>
      <c r="AH75">
        <f>PRODUCT(INDEX(Overzicht!$B$1:$D$35,MATCH(max_demand!AH$1,Overzicht!$B$1:$B$35,0),3),INDEX(Verdeelsleutels_percentage!$A:$AB,MATCH(max_demand!$C75,Verdeelsleutels_percentage!$C:$C,0),MATCH(INDEX(Overzicht!$B$1:$F$35,MATCH(max_demand!AH$1,Overzicht!$B:$B,0),5),Verdeelsleutels_percentage!$1:$1,0)))</f>
        <v>1.4971491072151221E-2</v>
      </c>
      <c r="AI75">
        <f>PRODUCT(INDEX(Overzicht!$B$1:$D$35,MATCH(max_demand!AI$1,Overzicht!$B$1:$B$35,0),3),INDEX(Verdeelsleutels_percentage!$A:$AB,MATCH(max_demand!$C75,Verdeelsleutels_percentage!$C:$C,0),MATCH(INDEX(Overzicht!$B$1:$F$35,MATCH(max_demand!AI$1,Overzicht!$B:$B,0),5),Verdeelsleutels_percentage!$1:$1,0)))</f>
        <v>5.13308265330899E-3</v>
      </c>
      <c r="AJ75">
        <f>PRODUCT(INDEX(Overzicht!$B$1:$D$35,MATCH(max_demand!AJ$1,Overzicht!$B$1:$B$35,0),3),INDEX(Verdeelsleutels_percentage!$A:$AB,MATCH(max_demand!$C75,Verdeelsleutels_percentage!$C:$C,0),MATCH(INDEX(Overzicht!$B$1:$F$35,MATCH(max_demand!AJ$1,Overzicht!$B:$B,0),5),Verdeelsleutels_percentage!$1:$1,0)))</f>
        <v>0</v>
      </c>
      <c r="AK75">
        <f>PRODUCT(INDEX(Overzicht!$B$1:$D$35,MATCH(max_demand!AK$1,Overzicht!$B$1:$B$35,0),3),INDEX(Verdeelsleutels_percentage!$A:$AB,MATCH(max_demand!$C75,Verdeelsleutels_percentage!$C:$C,0),MATCH(INDEX(Overzicht!$B$1:$F$35,MATCH(max_demand!AK$1,Overzicht!$B:$B,0),5),Verdeelsleutels_percentage!$1:$1,0)))</f>
        <v>2.4419910864166717E-3</v>
      </c>
      <c r="AL75">
        <f>PRODUCT(INDEX(Overzicht!$B$1:$D$35,MATCH(max_demand!AL$1,Overzicht!$B$1:$B$35,0),3),INDEX(Verdeelsleutels_percentage!$A:$AB,MATCH(max_demand!$C75,Verdeelsleutels_percentage!$C:$C,0),MATCH(INDEX(Overzicht!$B$1:$F$35,MATCH(max_demand!AL$1,Overzicht!$B:$B,0),5),Verdeelsleutels_percentage!$1:$1,0)))</f>
        <v>6.708766720924921E-3</v>
      </c>
      <c r="AM75">
        <f>PRODUCT(INDEX(Overzicht!$B$1:$D$35,MATCH(max_demand!AM$1,Overzicht!$B$1:$B$35,0),3),INDEX(Verdeelsleutels_percentage!$A:$AB,MATCH(max_demand!$C75,Verdeelsleutels_percentage!$C:$C,0),MATCH(INDEX(Overzicht!$B$1:$F$35,MATCH(max_demand!AM$1,Overzicht!$B:$B,0),5),Verdeelsleutels_percentage!$1:$1,0)))</f>
        <v>1.3417533441849842E-2</v>
      </c>
      <c r="AN75">
        <f>PRODUCT(INDEX(Overzicht!$B$1:$D$35,MATCH(max_demand!AN$1,Overzicht!$B$1:$B$35,0),3),INDEX(Verdeelsleutels_percentage!$A:$AB,MATCH(max_demand!$C75,Verdeelsleutels_percentage!$C:$C,0),MATCH(INDEX(Overzicht!$B$1:$F$35,MATCH(max_demand!AN$1,Overzicht!$B:$B,0),5),Verdeelsleutels_percentage!$1:$1,0)))</f>
        <v>6.708766720924921E-3</v>
      </c>
      <c r="AO75">
        <f>PRODUCT(INDEX(Overzicht!$B$1:$D$35,MATCH(max_demand!AO$1,Overzicht!$B$1:$B$35,0),3),INDEX(Verdeelsleutels_percentage!$A:$AB,MATCH(max_demand!$C75,Verdeelsleutels_percentage!$C:$C,0),MATCH(INDEX(Overzicht!$B$1:$F$35,MATCH(max_demand!AO$1,Overzicht!$B:$B,0),5),Verdeelsleutels_percentage!$1:$1,0)))</f>
        <v>2.3480683523237223E-2</v>
      </c>
    </row>
    <row r="76" spans="2:41">
      <c r="B76" t="str">
        <f>INDEX('ETLocal datasets'!B:C,MATCH(C76,'ETLocal datasets'!C:C,0),1)</f>
        <v>GM0209</v>
      </c>
      <c r="C76" t="str">
        <f>'ETLocal datasets'!C59</f>
        <v>Beuningen</v>
      </c>
      <c r="D76">
        <f t="shared" si="9"/>
        <v>9.9404341831363541E-2</v>
      </c>
      <c r="E76">
        <f t="shared" si="10"/>
        <v>8.3252581041459967E-2</v>
      </c>
      <c r="F76">
        <f t="shared" si="11"/>
        <v>1.5724941374525864E-2</v>
      </c>
      <c r="G76">
        <f t="shared" si="8"/>
        <v>3.2021461903813775E-2</v>
      </c>
      <c r="H76">
        <f>PRODUCT(INDEX(Overzicht!$B$1:$D$35,MATCH(max_demand!H$1,Overzicht!$B$1:$B$35,0),3),INDEX(Verdeelsleutels_percentage!$A:$AB,MATCH(max_demand!$C76,Verdeelsleutels_percentage!$C:$C,0),MATCH(INDEX(Overzicht!$B$1:$F$35,MATCH(max_demand!H$1,Overzicht!$B:$B,0),5),Verdeelsleutels_percentage!$1:$1,0)))</f>
        <v>1.5724941374525864E-2</v>
      </c>
      <c r="I76">
        <f>PRODUCT(INDEX(Overzicht!$B$1:$D$35,MATCH(max_demand!I$1,Overzicht!$B$1:$B$35,0),3),INDEX(Verdeelsleutels_percentage!$A:$AB,MATCH(max_demand!$C76,Verdeelsleutels_percentage!$C:$C,0),MATCH(INDEX(Overzicht!$B$1:$F$35,MATCH(max_demand!I$1,Overzicht!$B:$B,0),5),Verdeelsleutels_percentage!$1:$1,0)))</f>
        <v>5.9835916388056602E-3</v>
      </c>
      <c r="J76">
        <f>PRODUCT(INDEX(Overzicht!$B$1:$D$35,MATCH(max_demand!J$1,Overzicht!$B$1:$B$35,0),3),INDEX(Verdeelsleutels_percentage!$A:$AB,MATCH(max_demand!$C76,Verdeelsleutels_percentage!$C:$C,0),MATCH(INDEX(Overzicht!$B$1:$F$35,MATCH(max_demand!J$1,Overzicht!$B:$B,0),5),Verdeelsleutels_percentage!$1:$1,0)))</f>
        <v>5.2715993941267652E-3</v>
      </c>
      <c r="K76">
        <f>PRODUCT(INDEX(Overzicht!$B$1:$D$35,MATCH(max_demand!K$1,Overzicht!$B$1:$B$35,0),3),INDEX(Verdeelsleutels_percentage!$A:$AB,MATCH(max_demand!$C76,Verdeelsleutels_percentage!$C:$C,0),MATCH(INDEX(Overzicht!$B$1:$F$35,MATCH(max_demand!K$1,Overzicht!$B:$B,0),5),Verdeelsleutels_percentage!$1:$1,0)))</f>
        <v>1.2455076134313934E-3</v>
      </c>
      <c r="L76">
        <f>PRODUCT(INDEX(Overzicht!$B$1:$D$35,MATCH(max_demand!L$1,Overzicht!$B$1:$B$35,0),3),INDEX(Verdeelsleutels_percentage!$A:$AB,MATCH(max_demand!$C76,Verdeelsleutels_percentage!$C:$C,0),MATCH(INDEX(Overzicht!$B$1:$F$35,MATCH(max_demand!L$1,Overzicht!$B:$B,0),5),Verdeelsleutels_percentage!$1:$1,0)))</f>
        <v>5.0847870905973988E-3</v>
      </c>
      <c r="M76">
        <f>PRODUCT(INDEX(Overzicht!$B$1:$D$35,MATCH(max_demand!M$1,Overzicht!$B$1:$B$35,0),3),INDEX(Verdeelsleutels_percentage!$A:$AB,MATCH(max_demand!$C76,Verdeelsleutels_percentage!$C:$C,0),MATCH(INDEX(Overzicht!$B$1:$F$35,MATCH(max_demand!M$1,Overzicht!$B:$B,0),5),Verdeelsleutels_percentage!$1:$1,0)))</f>
        <v>1.8914538755926823E-2</v>
      </c>
      <c r="N76">
        <f>PRODUCT(INDEX(Overzicht!$B$1:$D$35,MATCH(max_demand!N$1,Overzicht!$B$1:$B$35,0),3),INDEX(Verdeelsleutels_percentage!$A:$AB,MATCH(max_demand!$C76,Verdeelsleutels_percentage!$C:$C,0),MATCH(INDEX(Overzicht!$B$1:$F$35,MATCH(max_demand!N$1,Overzicht!$B:$B,0),5),Verdeelsleutels_percentage!$1:$1,0)))</f>
        <v>9.8439238509666505E-3</v>
      </c>
      <c r="O76">
        <f>PRODUCT(INDEX(Overzicht!$B$1:$D$35,MATCH(max_demand!O$1,Overzicht!$B$1:$B$35,0),3),INDEX(Verdeelsleutels_percentage!$A:$AB,MATCH(max_demand!$C76,Verdeelsleutels_percentage!$C:$C,0),MATCH(INDEX(Overzicht!$B$1:$F$35,MATCH(max_demand!O$1,Overzicht!$B:$B,0),5),Verdeelsleutels_percentage!$1:$1,0)))</f>
        <v>1.0187945501808058E-3</v>
      </c>
      <c r="P76">
        <f>PRODUCT(INDEX(Overzicht!$B$1:$D$35,MATCH(max_demand!P$1,Overzicht!$B$1:$B$35,0),3),INDEX(Verdeelsleutels_percentage!$A:$AB,MATCH(max_demand!$C76,Verdeelsleutels_percentage!$C:$C,0),MATCH(INDEX(Overzicht!$B$1:$F$35,MATCH(max_demand!P$1,Overzicht!$B:$B,0),5),Verdeelsleutels_percentage!$1:$1,0)))</f>
        <v>8.4099832124127048E-3</v>
      </c>
      <c r="Q76">
        <f>PRODUCT(INDEX(Overzicht!$B$1:$D$35,MATCH(max_demand!Q$1,Overzicht!$B$1:$B$35,0),3),INDEX(Verdeelsleutels_percentage!$A:$AB,MATCH(max_demand!$C76,Verdeelsleutels_percentage!$C:$C,0),MATCH(INDEX(Overzicht!$B$1:$F$35,MATCH(max_demand!Q$1,Overzicht!$B:$B,0),5),Verdeelsleutels_percentage!$1:$1,0)))</f>
        <v>1.3029237138892856E-2</v>
      </c>
      <c r="R76">
        <f>PRODUCT(INDEX(Overzicht!$B$1:$D$35,MATCH(max_demand!R$1,Overzicht!$B$1:$B$35,0),3),INDEX(Verdeelsleutels_percentage!$A:$AB,MATCH(max_demand!$C76,Verdeelsleutels_percentage!$C:$C,0),MATCH(INDEX(Overzicht!$B$1:$F$35,MATCH(max_demand!R$1,Overzicht!$B:$B,0),5),Verdeelsleutels_percentage!$1:$1,0)))</f>
        <v>2.695704235633005E-3</v>
      </c>
      <c r="S76">
        <f>PRODUCT(INDEX(Overzicht!$B$1:$D$35,MATCH(max_demand!S$1,Overzicht!$B$1:$B$35,0),3),INDEX(Verdeelsleutels_percentage!$A:$AB,MATCH(max_demand!$C76,Verdeelsleutels_percentage!$C:$C,0),MATCH(INDEX(Overzicht!$B$1:$F$35,MATCH(max_demand!S$1,Overzicht!$B:$B,0),5),Verdeelsleutels_percentage!$1:$1,0)))</f>
        <v>5.5208022745763946E-3</v>
      </c>
      <c r="T76">
        <f>PRODUCT(INDEX(Overzicht!$B$1:$D$35,MATCH(max_demand!T$1,Overzicht!$B$1:$B$35,0),3),INDEX(Verdeelsleutels_percentage!$A:$AB,MATCH(max_demand!$C76,Verdeelsleutels_percentage!$C:$C,0),MATCH(INDEX(Overzicht!$B$1:$F$35,MATCH(max_demand!T$1,Overzicht!$B:$B,0),5),Verdeelsleutels_percentage!$1:$1,0)))</f>
        <v>7.9673036297597689E-3</v>
      </c>
      <c r="U76">
        <f>PRODUCT(INDEX(Overzicht!$B$1:$D$35,MATCH(max_demand!U$1,Overzicht!$B$1:$B$35,0),3),INDEX(Verdeelsleutels_percentage!$A:$AB,MATCH(max_demand!$C76,Verdeelsleutels_percentage!$C:$C,0),MATCH(INDEX(Overzicht!$B$1:$F$35,MATCH(max_demand!U$1,Overzicht!$B:$B,0),5),Verdeelsleutels_percentage!$1:$1,0)))</f>
        <v>2.9592842053393437E-2</v>
      </c>
      <c r="V76">
        <f>PRODUCT(INDEX(Overzicht!$B$1:$D$35,MATCH(max_demand!V$1,Overzicht!$B$1:$B$35,0),3),INDEX(Verdeelsleutels_percentage!$A:$AB,MATCH(max_demand!$C76,Verdeelsleutels_percentage!$C:$C,0),MATCH(INDEX(Overzicht!$B$1:$F$35,MATCH(max_demand!V$1,Overzicht!$B:$B,0),5),Verdeelsleutels_percentage!$1:$1,0)))</f>
        <v>3.4445109677532842E-3</v>
      </c>
      <c r="W76">
        <f>PRODUCT(INDEX(Overzicht!$B$1:$D$35,MATCH(max_demand!W$1,Overzicht!$B$1:$B$35,0),3),INDEX(Verdeelsleutels_percentage!$A:$AB,MATCH(max_demand!$C76,Verdeelsleutels_percentage!$C:$C,0),MATCH(INDEX(Overzicht!$B$1:$F$35,MATCH(max_demand!W$1,Overzicht!$B:$B,0),5),Verdeelsleutels_percentage!$1:$1,0)))</f>
        <v>1.7971361570886701E-2</v>
      </c>
      <c r="X76">
        <f>PRODUCT(INDEX(Overzicht!$B$1:$D$35,MATCH(max_demand!X$1,Overzicht!$B$1:$B$35,0),3),INDEX(Verdeelsleutels_percentage!$A:$AB,MATCH(max_demand!$C76,Verdeelsleutels_percentage!$C:$C,0),MATCH(INDEX(Overzicht!$B$1:$F$35,MATCH(max_demand!X$1,Overzicht!$B:$B,0),5),Verdeelsleutels_percentage!$1:$1,0)))</f>
        <v>1.3127435754681045E-3</v>
      </c>
      <c r="Y76">
        <f>PRODUCT(INDEX(Overzicht!$B$1:$D$35,MATCH(max_demand!Y$1,Overzicht!$B$1:$B$35,0),3),INDEX(Verdeelsleutels_percentage!$A:$AB,MATCH(max_demand!$C76,Verdeelsleutels_percentage!$C:$C,0),MATCH(INDEX(Overzicht!$B$1:$F$35,MATCH(max_demand!Y$1,Overzicht!$B:$B,0),5),Verdeelsleutels_percentage!$1:$1,0)))</f>
        <v>1.1668560405345036E-6</v>
      </c>
      <c r="Z76">
        <f>PRODUCT(INDEX(Overzicht!$B$1:$D$35,MATCH(max_demand!Z$1,Overzicht!$B$1:$B$35,0),3),INDEX(Verdeelsleutels_percentage!$A:$AB,MATCH(max_demand!$C76,Verdeelsleutels_percentage!$C:$C,0),MATCH(INDEX(Overzicht!$B$1:$F$35,MATCH(max_demand!Z$1,Overzicht!$B:$B,0),5),Verdeelsleutels_percentage!$1:$1,0)))</f>
        <v>5.1860268468200169E-4</v>
      </c>
      <c r="AA76">
        <f>PRODUCT(INDEX(Overzicht!$B$1:$D$35,MATCH(max_demand!AA$1,Overzicht!$B$1:$B$35,0),3),INDEX(Verdeelsleutels_percentage!$A:$AB,MATCH(max_demand!$C76,Verdeelsleutels_percentage!$C:$C,0),MATCH(INDEX(Overzicht!$B$1:$F$35,MATCH(max_demand!AA$1,Overzicht!$B:$B,0),5),Verdeelsleutels_percentage!$1:$1,0)))</f>
        <v>5.4043858719492806E-4</v>
      </c>
      <c r="AB76">
        <f>PRODUCT(INDEX(Overzicht!$B$1:$D$35,MATCH(max_demand!AB$1,Overzicht!$B$1:$B$35,0),3),INDEX(Verdeelsleutels_percentage!$A:$AB,MATCH(max_demand!$C76,Verdeelsleutels_percentage!$C:$C,0),MATCH(INDEX(Overzicht!$B$1:$F$35,MATCH(max_demand!AB$1,Overzicht!$B:$B,0),5),Verdeelsleutels_percentage!$1:$1,0)))</f>
        <v>7.2547715892295793E-3</v>
      </c>
      <c r="AC76">
        <f>PRODUCT(INDEX(Overzicht!$B$1:$D$35,MATCH(max_demand!AC$1,Overzicht!$B$1:$B$35,0),3),INDEX(Verdeelsleutels_percentage!$A:$AB,MATCH(max_demand!$C76,Verdeelsleutels_percentage!$C:$C,0),MATCH(INDEX(Overzicht!$B$1:$F$35,MATCH(max_demand!AC$1,Overzicht!$B:$B,0),5),Verdeelsleutels_percentage!$1:$1,0)))</f>
        <v>4.284052147973394E-3</v>
      </c>
      <c r="AD76">
        <f>PRODUCT(INDEX(Overzicht!$B$1:$D$35,MATCH(max_demand!AD$1,Overzicht!$B$1:$B$35,0),3),INDEX(Verdeelsleutels_percentage!$A:$AB,MATCH(max_demand!$C76,Verdeelsleutels_percentage!$C:$C,0),MATCH(INDEX(Overzicht!$B$1:$F$35,MATCH(max_demand!AD$1,Overzicht!$B:$B,0),5),Verdeelsleutels_percentage!$1:$1,0)))</f>
        <v>9.8364104991846833E-6</v>
      </c>
      <c r="AE76">
        <f>PRODUCT(INDEX(Overzicht!$B$1:$D$35,MATCH(max_demand!AE$1,Overzicht!$B$1:$B$35,0),3),INDEX(Verdeelsleutels_percentage!$A:$AB,MATCH(max_demand!$C76,Verdeelsleutels_percentage!$C:$C,0),MATCH(INDEX(Overzicht!$B$1:$F$35,MATCH(max_demand!AE$1,Overzicht!$B:$B,0),5),Verdeelsleutels_percentage!$1:$1,0)))</f>
        <v>1.4775046587984736E-2</v>
      </c>
      <c r="AF76">
        <f>PRODUCT(INDEX(Overzicht!$B$1:$D$35,MATCH(max_demand!AF$1,Overzicht!$B$1:$B$35,0),3),INDEX(Verdeelsleutels_percentage!$A:$AB,MATCH(max_demand!$C76,Verdeelsleutels_percentage!$C:$C,0),MATCH(INDEX(Overzicht!$B$1:$F$35,MATCH(max_demand!AF$1,Overzicht!$B:$B,0),5),Verdeelsleutels_percentage!$1:$1,0)))</f>
        <v>2.0471158605868487E-3</v>
      </c>
      <c r="AG76">
        <f>PRODUCT(INDEX(Overzicht!$B$1:$D$35,MATCH(max_demand!AG$1,Overzicht!$B$1:$B$35,0),3),INDEX(Verdeelsleutels_percentage!$A:$AB,MATCH(max_demand!$C76,Verdeelsleutels_percentage!$C:$C,0),MATCH(INDEX(Overzicht!$B$1:$F$35,MATCH(max_demand!AG$1,Overzicht!$B:$B,0),5),Verdeelsleutels_percentage!$1:$1,0)))</f>
        <v>1.7971361570886701E-2</v>
      </c>
      <c r="AH76">
        <f>PRODUCT(INDEX(Overzicht!$B$1:$D$35,MATCH(max_demand!AH$1,Overzicht!$B$1:$B$35,0),3),INDEX(Verdeelsleutels_percentage!$A:$AB,MATCH(max_demand!$C76,Verdeelsleutels_percentage!$C:$C,0),MATCH(INDEX(Overzicht!$B$1:$F$35,MATCH(max_demand!AH$1,Overzicht!$B:$B,0),5),Verdeelsleutels_percentage!$1:$1,0)))</f>
        <v>4.776603674702647E-3</v>
      </c>
      <c r="AI76">
        <f>PRODUCT(INDEX(Overzicht!$B$1:$D$35,MATCH(max_demand!AI$1,Overzicht!$B$1:$B$35,0),3),INDEX(Verdeelsleutels_percentage!$A:$AB,MATCH(max_demand!$C76,Verdeelsleutels_percentage!$C:$C,0),MATCH(INDEX(Overzicht!$B$1:$F$35,MATCH(max_demand!AI$1,Overzicht!$B:$B,0),5),Verdeelsleutels_percentage!$1:$1,0)))</f>
        <v>1.637692688469479E-3</v>
      </c>
      <c r="AJ76">
        <f>PRODUCT(INDEX(Overzicht!$B$1:$D$35,MATCH(max_demand!AJ$1,Overzicht!$B$1:$B$35,0),3),INDEX(Verdeelsleutels_percentage!$A:$AB,MATCH(max_demand!$C76,Verdeelsleutels_percentage!$C:$C,0),MATCH(INDEX(Overzicht!$B$1:$F$35,MATCH(max_demand!AJ$1,Overzicht!$B:$B,0),5),Verdeelsleutels_percentage!$1:$1,0)))</f>
        <v>0</v>
      </c>
      <c r="AK76">
        <f>PRODUCT(INDEX(Overzicht!$B$1:$D$35,MATCH(max_demand!AK$1,Overzicht!$B$1:$B$35,0),3),INDEX(Verdeelsleutels_percentage!$A:$AB,MATCH(max_demand!$C76,Verdeelsleutels_percentage!$C:$C,0),MATCH(INDEX(Overzicht!$B$1:$F$35,MATCH(max_demand!AK$1,Overzicht!$B:$B,0),5),Verdeelsleutels_percentage!$1:$1,0)))</f>
        <v>1.0902626019671266E-3</v>
      </c>
      <c r="AL76">
        <f>PRODUCT(INDEX(Overzicht!$B$1:$D$35,MATCH(max_demand!AL$1,Overzicht!$B$1:$B$35,0),3),INDEX(Verdeelsleutels_percentage!$A:$AB,MATCH(max_demand!$C76,Verdeelsleutels_percentage!$C:$C,0),MATCH(INDEX(Overzicht!$B$1:$F$35,MATCH(max_demand!AL$1,Overzicht!$B:$B,0),5),Verdeelsleutels_percentage!$1:$1,0)))</f>
        <v>2.9952269284811168E-3</v>
      </c>
      <c r="AM76">
        <f>PRODUCT(INDEX(Overzicht!$B$1:$D$35,MATCH(max_demand!AM$1,Overzicht!$B$1:$B$35,0),3),INDEX(Verdeelsleutels_percentage!$A:$AB,MATCH(max_demand!$C76,Verdeelsleutels_percentage!$C:$C,0),MATCH(INDEX(Overzicht!$B$1:$F$35,MATCH(max_demand!AM$1,Overzicht!$B:$B,0),5),Verdeelsleutels_percentage!$1:$1,0)))</f>
        <v>5.9904538569622336E-3</v>
      </c>
      <c r="AN76">
        <f>PRODUCT(INDEX(Overzicht!$B$1:$D$35,MATCH(max_demand!AN$1,Overzicht!$B$1:$B$35,0),3),INDEX(Verdeelsleutels_percentage!$A:$AB,MATCH(max_demand!$C76,Verdeelsleutels_percentage!$C:$C,0),MATCH(INDEX(Overzicht!$B$1:$F$35,MATCH(max_demand!AN$1,Overzicht!$B:$B,0),5),Verdeelsleutels_percentage!$1:$1,0)))</f>
        <v>2.9952269284811168E-3</v>
      </c>
      <c r="AO76">
        <f>PRODUCT(INDEX(Overzicht!$B$1:$D$35,MATCH(max_demand!AO$1,Overzicht!$B$1:$B$35,0),3),INDEX(Verdeelsleutels_percentage!$A:$AB,MATCH(max_demand!$C76,Verdeelsleutels_percentage!$C:$C,0),MATCH(INDEX(Overzicht!$B$1:$F$35,MATCH(max_demand!AO$1,Overzicht!$B:$B,0),5),Verdeelsleutels_percentage!$1:$1,0)))</f>
        <v>1.048329424968391E-2</v>
      </c>
    </row>
    <row r="77" spans="2:41">
      <c r="B77" t="str">
        <f>INDEX('ETLocal datasets'!B:C,MATCH(C77,'ETLocal datasets'!C:C,0),1)</f>
        <v>GM0213</v>
      </c>
      <c r="C77" t="str">
        <f>'ETLocal datasets'!C60</f>
        <v>Brummen</v>
      </c>
      <c r="D77">
        <f t="shared" si="9"/>
        <v>0.14641547586823492</v>
      </c>
      <c r="E77">
        <f t="shared" si="10"/>
        <v>8.2156204333437108E-2</v>
      </c>
      <c r="F77">
        <f t="shared" si="11"/>
        <v>1.2575335622051476E-2</v>
      </c>
      <c r="G77">
        <f t="shared" si="8"/>
        <v>2.5607766729199351E-2</v>
      </c>
      <c r="H77">
        <f>PRODUCT(INDEX(Overzicht!$B$1:$D$35,MATCH(max_demand!H$1,Overzicht!$B$1:$B$35,0),3),INDEX(Verdeelsleutels_percentage!$A:$AB,MATCH(max_demand!$C77,Verdeelsleutels_percentage!$C:$C,0),MATCH(INDEX(Overzicht!$B$1:$F$35,MATCH(max_demand!H$1,Overzicht!$B:$B,0),5),Verdeelsleutels_percentage!$1:$1,0)))</f>
        <v>1.2575335622051476E-2</v>
      </c>
      <c r="I77">
        <f>PRODUCT(INDEX(Overzicht!$B$1:$D$35,MATCH(max_demand!I$1,Overzicht!$B$1:$B$35,0),3),INDEX(Verdeelsleutels_percentage!$A:$AB,MATCH(max_demand!$C77,Verdeelsleutels_percentage!$C:$C,0),MATCH(INDEX(Overzicht!$B$1:$F$35,MATCH(max_demand!I$1,Overzicht!$B:$B,0),5),Verdeelsleutels_percentage!$1:$1,0)))</f>
        <v>7.8824168403716453E-3</v>
      </c>
      <c r="J77">
        <f>PRODUCT(INDEX(Overzicht!$B$1:$D$35,MATCH(max_demand!J$1,Overzicht!$B$1:$B$35,0),3),INDEX(Verdeelsleutels_percentage!$A:$AB,MATCH(max_demand!$C77,Verdeelsleutels_percentage!$C:$C,0),MATCH(INDEX(Overzicht!$B$1:$F$35,MATCH(max_demand!J$1,Overzicht!$B:$B,0),5),Verdeelsleutels_percentage!$1:$1,0)))</f>
        <v>4.2157315609163042E-3</v>
      </c>
      <c r="K77">
        <f>PRODUCT(INDEX(Overzicht!$B$1:$D$35,MATCH(max_demand!K$1,Overzicht!$B$1:$B$35,0),3),INDEX(Verdeelsleutels_percentage!$A:$AB,MATCH(max_demand!$C77,Verdeelsleutels_percentage!$C:$C,0),MATCH(INDEX(Overzicht!$B$1:$F$35,MATCH(max_demand!K$1,Overzicht!$B:$B,0),5),Verdeelsleutels_percentage!$1:$1,0)))</f>
        <v>1.6407553823112055E-3</v>
      </c>
      <c r="L77">
        <f>PRODUCT(INDEX(Overzicht!$B$1:$D$35,MATCH(max_demand!L$1,Overzicht!$B$1:$B$35,0),3),INDEX(Verdeelsleutels_percentage!$A:$AB,MATCH(max_demand!$C77,Verdeelsleutels_percentage!$C:$C,0),MATCH(INDEX(Overzicht!$B$1:$F$35,MATCH(max_demand!L$1,Overzicht!$B:$B,0),5),Verdeelsleutels_percentage!$1:$1,0)))</f>
        <v>4.0663365737263332E-3</v>
      </c>
      <c r="M77">
        <f>PRODUCT(INDEX(Overzicht!$B$1:$D$35,MATCH(max_demand!M$1,Overzicht!$B$1:$B$35,0),3),INDEX(Verdeelsleutels_percentage!$A:$AB,MATCH(max_demand!$C77,Verdeelsleutels_percentage!$C:$C,0),MATCH(INDEX(Overzicht!$B$1:$F$35,MATCH(max_demand!M$1,Overzicht!$B:$B,0),5),Verdeelsleutels_percentage!$1:$1,0)))</f>
        <v>6.1418901827299109E-2</v>
      </c>
      <c r="N77">
        <f>PRODUCT(INDEX(Overzicht!$B$1:$D$35,MATCH(max_demand!N$1,Overzicht!$B$1:$B$35,0),3),INDEX(Verdeelsleutels_percentage!$A:$AB,MATCH(max_demand!$C77,Verdeelsleutels_percentage!$C:$C,0),MATCH(INDEX(Overzicht!$B$1:$F$35,MATCH(max_demand!N$1,Overzicht!$B:$B,0),5),Verdeelsleutels_percentage!$1:$1,0)))</f>
        <v>6.5511932198624584E-3</v>
      </c>
      <c r="O77">
        <f>PRODUCT(INDEX(Overzicht!$B$1:$D$35,MATCH(max_demand!O$1,Overzicht!$B$1:$B$35,0),3),INDEX(Verdeelsleutels_percentage!$A:$AB,MATCH(max_demand!$C77,Verdeelsleutels_percentage!$C:$C,0),MATCH(INDEX(Overzicht!$B$1:$F$35,MATCH(max_demand!O$1,Overzicht!$B:$B,0),5),Verdeelsleutels_percentage!$1:$1,0)))</f>
        <v>9.1002589655961395E-4</v>
      </c>
      <c r="P77">
        <f>PRODUCT(INDEX(Overzicht!$B$1:$D$35,MATCH(max_demand!P$1,Overzicht!$B$1:$B$35,0),3),INDEX(Verdeelsleutels_percentage!$A:$AB,MATCH(max_demand!$C77,Verdeelsleutels_percentage!$C:$C,0),MATCH(INDEX(Overzicht!$B$1:$F$35,MATCH(max_demand!P$1,Overzicht!$B:$B,0),5),Verdeelsleutels_percentage!$1:$1,0)))</f>
        <v>0</v>
      </c>
      <c r="Q77">
        <f>PRODUCT(INDEX(Overzicht!$B$1:$D$35,MATCH(max_demand!Q$1,Overzicht!$B$1:$B$35,0),3),INDEX(Verdeelsleutels_percentage!$A:$AB,MATCH(max_demand!$C77,Verdeelsleutels_percentage!$C:$C,0),MATCH(INDEX(Overzicht!$B$1:$F$35,MATCH(max_demand!Q$1,Overzicht!$B:$B,0),5),Verdeelsleutels_percentage!$1:$1,0)))</f>
        <v>1.0419563801128365E-2</v>
      </c>
      <c r="R77">
        <f>PRODUCT(INDEX(Overzicht!$B$1:$D$35,MATCH(max_demand!R$1,Overzicht!$B$1:$B$35,0),3),INDEX(Verdeelsleutels_percentage!$A:$AB,MATCH(max_demand!$C77,Verdeelsleutels_percentage!$C:$C,0),MATCH(INDEX(Overzicht!$B$1:$F$35,MATCH(max_demand!R$1,Overzicht!$B:$B,0),5),Verdeelsleutels_percentage!$1:$1,0)))</f>
        <v>2.1557718209231102E-3</v>
      </c>
      <c r="S77">
        <f>PRODUCT(INDEX(Overzicht!$B$1:$D$35,MATCH(max_demand!S$1,Overzicht!$B$1:$B$35,0),3),INDEX(Verdeelsleutels_percentage!$A:$AB,MATCH(max_demand!$C77,Verdeelsleutels_percentage!$C:$C,0),MATCH(INDEX(Overzicht!$B$1:$F$35,MATCH(max_demand!S$1,Overzicht!$B:$B,0),5),Verdeelsleutels_percentage!$1:$1,0)))</f>
        <v>4.4150206892505294E-3</v>
      </c>
      <c r="T77">
        <f>PRODUCT(INDEX(Overzicht!$B$1:$D$35,MATCH(max_demand!T$1,Overzicht!$B$1:$B$35,0),3),INDEX(Verdeelsleutels_percentage!$A:$AB,MATCH(max_demand!$C77,Verdeelsleutels_percentage!$C:$C,0),MATCH(INDEX(Overzicht!$B$1:$F$35,MATCH(max_demand!T$1,Overzicht!$B:$B,0),5),Verdeelsleutels_percentage!$1:$1,0)))</f>
        <v>6.371503381839414E-3</v>
      </c>
      <c r="U77">
        <f>PRODUCT(INDEX(Overzicht!$B$1:$D$35,MATCH(max_demand!U$1,Overzicht!$B$1:$B$35,0),3),INDEX(Verdeelsleutels_percentage!$A:$AB,MATCH(max_demand!$C77,Verdeelsleutels_percentage!$C:$C,0),MATCH(INDEX(Overzicht!$B$1:$F$35,MATCH(max_demand!U$1,Overzicht!$B:$B,0),5),Verdeelsleutels_percentage!$1:$1,0)))</f>
        <v>2.3665583989689258E-2</v>
      </c>
      <c r="V77">
        <f>PRODUCT(INDEX(Overzicht!$B$1:$D$35,MATCH(max_demand!V$1,Overzicht!$B$1:$B$35,0),3),INDEX(Verdeelsleutels_percentage!$A:$AB,MATCH(max_demand!$C77,Verdeelsleutels_percentage!$C:$C,0),MATCH(INDEX(Overzicht!$B$1:$F$35,MATCH(max_demand!V$1,Overzicht!$B:$B,0),5),Verdeelsleutels_percentage!$1:$1,0)))</f>
        <v>2.7545973267350853E-3</v>
      </c>
      <c r="W77">
        <f>PRODUCT(INDEX(Overzicht!$B$1:$D$35,MATCH(max_demand!W$1,Overzicht!$B$1:$B$35,0),3),INDEX(Verdeelsleutels_percentage!$A:$AB,MATCH(max_demand!$C77,Verdeelsleutels_percentage!$C:$C,0),MATCH(INDEX(Overzicht!$B$1:$F$35,MATCH(max_demand!W$1,Overzicht!$B:$B,0),5),Verdeelsleutels_percentage!$1:$1,0)))</f>
        <v>1.4371812139487402E-2</v>
      </c>
      <c r="X77">
        <f>PRODUCT(INDEX(Overzicht!$B$1:$D$35,MATCH(max_demand!X$1,Overzicht!$B$1:$B$35,0),3),INDEX(Verdeelsleutels_percentage!$A:$AB,MATCH(max_demand!$C77,Verdeelsleutels_percentage!$C:$C,0),MATCH(INDEX(Overzicht!$B$1:$F$35,MATCH(max_demand!X$1,Overzicht!$B:$B,0),5),Verdeelsleutels_percentage!$1:$1,0)))</f>
        <v>1.3464998388372843E-2</v>
      </c>
      <c r="Y77">
        <f>PRODUCT(INDEX(Overzicht!$B$1:$D$35,MATCH(max_demand!Y$1,Overzicht!$B$1:$B$35,0),3),INDEX(Verdeelsleutels_percentage!$A:$AB,MATCH(max_demand!$C77,Verdeelsleutels_percentage!$C:$C,0),MATCH(INDEX(Overzicht!$B$1:$F$35,MATCH(max_demand!Y$1,Overzicht!$B:$B,0),5),Verdeelsleutels_percentage!$1:$1,0)))</f>
        <v>2.1979866897224317E-6</v>
      </c>
      <c r="Z77">
        <f>PRODUCT(INDEX(Overzicht!$B$1:$D$35,MATCH(max_demand!Z$1,Overzicht!$B$1:$B$35,0),3),INDEX(Verdeelsleutels_percentage!$A:$AB,MATCH(max_demand!$C77,Verdeelsleutels_percentage!$C:$C,0),MATCH(INDEX(Overzicht!$B$1:$F$35,MATCH(max_demand!Z$1,Overzicht!$B:$B,0),5),Verdeelsleutels_percentage!$1:$1,0)))</f>
        <v>9.7688297320996974E-4</v>
      </c>
      <c r="AA77">
        <f>PRODUCT(INDEX(Overzicht!$B$1:$D$35,MATCH(max_demand!AA$1,Overzicht!$B$1:$B$35,0),3),INDEX(Verdeelsleutels_percentage!$A:$AB,MATCH(max_demand!$C77,Verdeelsleutels_percentage!$C:$C,0),MATCH(INDEX(Overzicht!$B$1:$F$35,MATCH(max_demand!AA$1,Overzicht!$B:$B,0),5),Verdeelsleutels_percentage!$1:$1,0)))</f>
        <v>1.0180148878714422E-3</v>
      </c>
      <c r="AB77">
        <f>PRODUCT(INDEX(Overzicht!$B$1:$D$35,MATCH(max_demand!AB$1,Overzicht!$B$1:$B$35,0),3),INDEX(Verdeelsleutels_percentage!$A:$AB,MATCH(max_demand!$C77,Verdeelsleutels_percentage!$C:$C,0),MATCH(INDEX(Overzicht!$B$1:$F$35,MATCH(max_demand!AB$1,Overzicht!$B:$B,0),5),Verdeelsleutels_percentage!$1:$1,0)))</f>
        <v>7.2705662449732604E-3</v>
      </c>
      <c r="AC77">
        <f>PRODUCT(INDEX(Overzicht!$B$1:$D$35,MATCH(max_demand!AC$1,Overzicht!$B$1:$B$35,0),3),INDEX(Verdeelsleutels_percentage!$A:$AB,MATCH(max_demand!$C77,Verdeelsleutels_percentage!$C:$C,0),MATCH(INDEX(Overzicht!$B$1:$F$35,MATCH(max_demand!AC$1,Overzicht!$B:$B,0),5),Verdeelsleutels_percentage!$1:$1,0)))</f>
        <v>1.5683438617455289E-2</v>
      </c>
      <c r="AD77">
        <f>PRODUCT(INDEX(Overzicht!$B$1:$D$35,MATCH(max_demand!AD$1,Overzicht!$B$1:$B$35,0),3),INDEX(Verdeelsleutels_percentage!$A:$AB,MATCH(max_demand!$C77,Verdeelsleutels_percentage!$C:$C,0),MATCH(INDEX(Overzicht!$B$1:$F$35,MATCH(max_demand!AD$1,Overzicht!$B:$B,0),5),Verdeelsleutels_percentage!$1:$1,0)))</f>
        <v>3.6886539371942556E-6</v>
      </c>
      <c r="AE77">
        <f>PRODUCT(INDEX(Overzicht!$B$1:$D$35,MATCH(max_demand!AE$1,Overzicht!$B$1:$B$35,0),3),INDEX(Verdeelsleutels_percentage!$A:$AB,MATCH(max_demand!$C77,Verdeelsleutels_percentage!$C:$C,0),MATCH(INDEX(Overzicht!$B$1:$F$35,MATCH(max_demand!AE$1,Overzicht!$B:$B,0),5),Verdeelsleutels_percentage!$1:$1,0)))</f>
        <v>1.5773360546632354E-2</v>
      </c>
      <c r="AF77">
        <f>PRODUCT(INDEX(Overzicht!$B$1:$D$35,MATCH(max_demand!AF$1,Overzicht!$B$1:$B$35,0),3),INDEX(Verdeelsleutels_percentage!$A:$AB,MATCH(max_demand!$C77,Verdeelsleutels_percentage!$C:$C,0),MATCH(INDEX(Overzicht!$B$1:$F$35,MATCH(max_demand!AF$1,Overzicht!$B:$B,0),5),Verdeelsleutels_percentage!$1:$1,0)))</f>
        <v>3.8561169995130385E-3</v>
      </c>
      <c r="AG77">
        <f>PRODUCT(INDEX(Overzicht!$B$1:$D$35,MATCH(max_demand!AG$1,Overzicht!$B$1:$B$35,0),3),INDEX(Verdeelsleutels_percentage!$A:$AB,MATCH(max_demand!$C77,Verdeelsleutels_percentage!$C:$C,0),MATCH(INDEX(Overzicht!$B$1:$F$35,MATCH(max_demand!AG$1,Overzicht!$B:$B,0),5),Verdeelsleutels_percentage!$1:$1,0)))</f>
        <v>1.4371812139487402E-2</v>
      </c>
      <c r="AH77">
        <f>PRODUCT(INDEX(Overzicht!$B$1:$D$35,MATCH(max_demand!AH$1,Overzicht!$B$1:$B$35,0),3),INDEX(Verdeelsleutels_percentage!$A:$AB,MATCH(max_demand!$C77,Verdeelsleutels_percentage!$C:$C,0),MATCH(INDEX(Overzicht!$B$1:$F$35,MATCH(max_demand!AH$1,Overzicht!$B:$B,0),5),Verdeelsleutels_percentage!$1:$1,0)))</f>
        <v>8.9976063321970893E-3</v>
      </c>
      <c r="AI77">
        <f>PRODUCT(INDEX(Overzicht!$B$1:$D$35,MATCH(max_demand!AI$1,Overzicht!$B$1:$B$35,0),3),INDEX(Verdeelsleutels_percentage!$A:$AB,MATCH(max_demand!$C77,Verdeelsleutels_percentage!$C:$C,0),MATCH(INDEX(Overzicht!$B$1:$F$35,MATCH(max_demand!AI$1,Overzicht!$B:$B,0),5),Verdeelsleutels_percentage!$1:$1,0)))</f>
        <v>3.0848935996104308E-3</v>
      </c>
      <c r="AJ77">
        <f>PRODUCT(INDEX(Overzicht!$B$1:$D$35,MATCH(max_demand!AJ$1,Overzicht!$B$1:$B$35,0),3),INDEX(Verdeelsleutels_percentage!$A:$AB,MATCH(max_demand!$C77,Verdeelsleutels_percentage!$C:$C,0),MATCH(INDEX(Overzicht!$B$1:$F$35,MATCH(max_demand!AJ$1,Overzicht!$B:$B,0),5),Verdeelsleutels_percentage!$1:$1,0)))</f>
        <v>0</v>
      </c>
      <c r="AK77">
        <f>PRODUCT(INDEX(Overzicht!$B$1:$D$35,MATCH(max_demand!AK$1,Overzicht!$B$1:$B$35,0),3),INDEX(Verdeelsleutels_percentage!$A:$AB,MATCH(max_demand!$C77,Verdeelsleutels_percentage!$C:$C,0),MATCH(INDEX(Overzicht!$B$1:$F$35,MATCH(max_demand!AK$1,Overzicht!$B:$B,0),5),Verdeelsleutels_percentage!$1:$1,0)))</f>
        <v>8.7188993646223581E-4</v>
      </c>
      <c r="AL77">
        <f>PRODUCT(INDEX(Overzicht!$B$1:$D$35,MATCH(max_demand!AL$1,Overzicht!$B$1:$B$35,0),3),INDEX(Verdeelsleutels_percentage!$A:$AB,MATCH(max_demand!$C77,Verdeelsleutels_percentage!$C:$C,0),MATCH(INDEX(Overzicht!$B$1:$F$35,MATCH(max_demand!AL$1,Overzicht!$B:$B,0),5),Verdeelsleutels_percentage!$1:$1,0)))</f>
        <v>2.3953020232479003E-3</v>
      </c>
      <c r="AM77">
        <f>PRODUCT(INDEX(Overzicht!$B$1:$D$35,MATCH(max_demand!AM$1,Overzicht!$B$1:$B$35,0),3),INDEX(Verdeelsleutels_percentage!$A:$AB,MATCH(max_demand!$C77,Verdeelsleutels_percentage!$C:$C,0),MATCH(INDEX(Overzicht!$B$1:$F$35,MATCH(max_demand!AM$1,Overzicht!$B:$B,0),5),Verdeelsleutels_percentage!$1:$1,0)))</f>
        <v>4.7906040464958007E-3</v>
      </c>
      <c r="AN77">
        <f>PRODUCT(INDEX(Overzicht!$B$1:$D$35,MATCH(max_demand!AN$1,Overzicht!$B$1:$B$35,0),3),INDEX(Verdeelsleutels_percentage!$A:$AB,MATCH(max_demand!$C77,Verdeelsleutels_percentage!$C:$C,0),MATCH(INDEX(Overzicht!$B$1:$F$35,MATCH(max_demand!AN$1,Overzicht!$B:$B,0),5),Verdeelsleutels_percentage!$1:$1,0)))</f>
        <v>2.3953020232479003E-3</v>
      </c>
      <c r="AO77">
        <f>PRODUCT(INDEX(Overzicht!$B$1:$D$35,MATCH(max_demand!AO$1,Overzicht!$B$1:$B$35,0),3),INDEX(Verdeelsleutels_percentage!$A:$AB,MATCH(max_demand!$C77,Verdeelsleutels_percentage!$C:$C,0),MATCH(INDEX(Overzicht!$B$1:$F$35,MATCH(max_demand!AO$1,Overzicht!$B:$B,0),5),Verdeelsleutels_percentage!$1:$1,0)))</f>
        <v>8.383557081367652E-3</v>
      </c>
    </row>
    <row r="78" spans="2:41">
      <c r="B78" t="str">
        <f>INDEX('ETLocal datasets'!B:C,MATCH(C78,'ETLocal datasets'!C:C,0),1)</f>
        <v>GM0214</v>
      </c>
      <c r="C78" t="str">
        <f>'ETLocal datasets'!C61</f>
        <v>Buren</v>
      </c>
      <c r="D78">
        <f t="shared" si="9"/>
        <v>0.25328938510796778</v>
      </c>
      <c r="E78">
        <f t="shared" si="10"/>
        <v>0.10925434201466271</v>
      </c>
      <c r="F78">
        <f t="shared" si="11"/>
        <v>1.6141729481431229E-2</v>
      </c>
      <c r="G78">
        <f t="shared" si="8"/>
        <v>3.2870187769898938E-2</v>
      </c>
      <c r="H78">
        <f>PRODUCT(INDEX(Overzicht!$B$1:$D$35,MATCH(max_demand!H$1,Overzicht!$B$1:$B$35,0),3),INDEX(Verdeelsleutels_percentage!$A:$AB,MATCH(max_demand!$C78,Verdeelsleutels_percentage!$C:$C,0),MATCH(INDEX(Overzicht!$B$1:$F$35,MATCH(max_demand!H$1,Overzicht!$B:$B,0),5),Verdeelsleutels_percentage!$1:$1,0)))</f>
        <v>1.6141729481431229E-2</v>
      </c>
      <c r="I78">
        <f>PRODUCT(INDEX(Overzicht!$B$1:$D$35,MATCH(max_demand!I$1,Overzicht!$B$1:$B$35,0),3),INDEX(Verdeelsleutels_percentage!$A:$AB,MATCH(max_demand!$C78,Verdeelsleutels_percentage!$C:$C,0),MATCH(INDEX(Overzicht!$B$1:$F$35,MATCH(max_demand!I$1,Overzicht!$B:$B,0),5),Verdeelsleutels_percentage!$1:$1,0)))</f>
        <v>2.5148272292414387E-2</v>
      </c>
      <c r="J78">
        <f>PRODUCT(INDEX(Overzicht!$B$1:$D$35,MATCH(max_demand!J$1,Overzicht!$B$1:$B$35,0),3),INDEX(Verdeelsleutels_percentage!$A:$AB,MATCH(max_demand!$C78,Verdeelsleutels_percentage!$C:$C,0),MATCH(INDEX(Overzicht!$B$1:$F$35,MATCH(max_demand!J$1,Overzicht!$B:$B,0),5),Verdeelsleutels_percentage!$1:$1,0)))</f>
        <v>5.4113226452036124E-3</v>
      </c>
      <c r="K78">
        <f>PRODUCT(INDEX(Overzicht!$B$1:$D$35,MATCH(max_demand!K$1,Overzicht!$B$1:$B$35,0),3),INDEX(Verdeelsleutels_percentage!$A:$AB,MATCH(max_demand!$C78,Verdeelsleutels_percentage!$C:$C,0),MATCH(INDEX(Overzicht!$B$1:$F$35,MATCH(max_demand!K$1,Overzicht!$B:$B,0),5),Verdeelsleutels_percentage!$1:$1,0)))</f>
        <v>5.2347096017902562E-3</v>
      </c>
      <c r="L78">
        <f>PRODUCT(INDEX(Overzicht!$B$1:$D$35,MATCH(max_demand!L$1,Overzicht!$B$1:$B$35,0),3),INDEX(Verdeelsleutels_percentage!$A:$AB,MATCH(max_demand!$C78,Verdeelsleutels_percentage!$C:$C,0),MATCH(INDEX(Overzicht!$B$1:$F$35,MATCH(max_demand!L$1,Overzicht!$B:$B,0),5),Verdeelsleutels_percentage!$1:$1,0)))</f>
        <v>5.2195588989642104E-3</v>
      </c>
      <c r="M78">
        <f>PRODUCT(INDEX(Overzicht!$B$1:$D$35,MATCH(max_demand!M$1,Overzicht!$B$1:$B$35,0),3),INDEX(Verdeelsleutels_percentage!$A:$AB,MATCH(max_demand!$C78,Verdeelsleutels_percentage!$C:$C,0),MATCH(INDEX(Overzicht!$B$1:$F$35,MATCH(max_demand!M$1,Overzicht!$B:$B,0),5),Verdeelsleutels_percentage!$1:$1,0)))</f>
        <v>8.8176032418965072E-2</v>
      </c>
      <c r="N78">
        <f>PRODUCT(INDEX(Overzicht!$B$1:$D$35,MATCH(max_demand!N$1,Overzicht!$B$1:$B$35,0),3),INDEX(Verdeelsleutels_percentage!$A:$AB,MATCH(max_demand!$C78,Verdeelsleutels_percentage!$C:$C,0),MATCH(INDEX(Overzicht!$B$1:$F$35,MATCH(max_demand!N$1,Overzicht!$B:$B,0),5),Verdeelsleutels_percentage!$1:$1,0)))</f>
        <v>1.7755271374200635E-2</v>
      </c>
      <c r="O78">
        <f>PRODUCT(INDEX(Overzicht!$B$1:$D$35,MATCH(max_demand!O$1,Overzicht!$B$1:$B$35,0),3),INDEX(Verdeelsleutels_percentage!$A:$AB,MATCH(max_demand!$C78,Verdeelsleutels_percentage!$C:$C,0),MATCH(INDEX(Overzicht!$B$1:$F$35,MATCH(max_demand!O$1,Overzicht!$B:$B,0),5),Verdeelsleutels_percentage!$1:$1,0)))</f>
        <v>6.5506348339222139E-3</v>
      </c>
      <c r="P78">
        <f>PRODUCT(INDEX(Overzicht!$B$1:$D$35,MATCH(max_demand!P$1,Overzicht!$B$1:$B$35,0),3),INDEX(Verdeelsleutels_percentage!$A:$AB,MATCH(max_demand!$C78,Verdeelsleutels_percentage!$C:$C,0),MATCH(INDEX(Overzicht!$B$1:$F$35,MATCH(max_demand!P$1,Overzicht!$B:$B,0),5),Verdeelsleutels_percentage!$1:$1,0)))</f>
        <v>4.7701395705668425E-3</v>
      </c>
      <c r="Q78">
        <f>PRODUCT(INDEX(Overzicht!$B$1:$D$35,MATCH(max_demand!Q$1,Overzicht!$B$1:$B$35,0),3),INDEX(Verdeelsleutels_percentage!$A:$AB,MATCH(max_demand!$C78,Verdeelsleutels_percentage!$C:$C,0),MATCH(INDEX(Overzicht!$B$1:$F$35,MATCH(max_demand!Q$1,Overzicht!$B:$B,0),5),Verdeelsleutels_percentage!$1:$1,0)))</f>
        <v>1.3374575856043017E-2</v>
      </c>
      <c r="R78">
        <f>PRODUCT(INDEX(Overzicht!$B$1:$D$35,MATCH(max_demand!R$1,Overzicht!$B$1:$B$35,0),3),INDEX(Verdeelsleutels_percentage!$A:$AB,MATCH(max_demand!$C78,Verdeelsleutels_percentage!$C:$C,0),MATCH(INDEX(Overzicht!$B$1:$F$35,MATCH(max_demand!R$1,Overzicht!$B:$B,0),5),Verdeelsleutels_percentage!$1:$1,0)))</f>
        <v>2.7671536253882109E-3</v>
      </c>
      <c r="S78">
        <f>PRODUCT(INDEX(Overzicht!$B$1:$D$35,MATCH(max_demand!S$1,Overzicht!$B$1:$B$35,0),3),INDEX(Verdeelsleutels_percentage!$A:$AB,MATCH(max_demand!$C78,Verdeelsleutels_percentage!$C:$C,0),MATCH(INDEX(Overzicht!$B$1:$F$35,MATCH(max_demand!S$1,Overzicht!$B:$B,0),5),Verdeelsleutels_percentage!$1:$1,0)))</f>
        <v>5.6671306247950554E-3</v>
      </c>
      <c r="T78">
        <f>PRODUCT(INDEX(Overzicht!$B$1:$D$35,MATCH(max_demand!T$1,Overzicht!$B$1:$B$35,0),3),INDEX(Verdeelsleutels_percentage!$A:$AB,MATCH(max_demand!$C78,Verdeelsleutels_percentage!$C:$C,0),MATCH(INDEX(Overzicht!$B$1:$F$35,MATCH(max_demand!T$1,Overzicht!$B:$B,0),5),Verdeelsleutels_percentage!$1:$1,0)))</f>
        <v>8.178476270591822E-3</v>
      </c>
      <c r="U78">
        <f>PRODUCT(INDEX(Overzicht!$B$1:$D$35,MATCH(max_demand!U$1,Overzicht!$B$1:$B$35,0),3),INDEX(Verdeelsleutels_percentage!$A:$AB,MATCH(max_demand!$C78,Verdeelsleutels_percentage!$C:$C,0),MATCH(INDEX(Overzicht!$B$1:$F$35,MATCH(max_demand!U$1,Overzicht!$B:$B,0),5),Verdeelsleutels_percentage!$1:$1,0)))</f>
        <v>3.0377197576483918E-2</v>
      </c>
      <c r="V78">
        <f>PRODUCT(INDEX(Overzicht!$B$1:$D$35,MATCH(max_demand!V$1,Overzicht!$B$1:$B$35,0),3),INDEX(Verdeelsleutels_percentage!$A:$AB,MATCH(max_demand!$C78,Verdeelsleutels_percentage!$C:$C,0),MATCH(INDEX(Overzicht!$B$1:$F$35,MATCH(max_demand!V$1,Overzicht!$B:$B,0),5),Verdeelsleutels_percentage!$1:$1,0)))</f>
        <v>3.5358074102182693E-3</v>
      </c>
      <c r="W78">
        <f>PRODUCT(INDEX(Overzicht!$B$1:$D$35,MATCH(max_demand!W$1,Overzicht!$B$1:$B$35,0),3),INDEX(Verdeelsleutels_percentage!$A:$AB,MATCH(max_demand!$C78,Verdeelsleutels_percentage!$C:$C,0),MATCH(INDEX(Overzicht!$B$1:$F$35,MATCH(max_demand!W$1,Overzicht!$B:$B,0),5),Verdeelsleutels_percentage!$1:$1,0)))</f>
        <v>1.8447690835921404E-2</v>
      </c>
      <c r="X78">
        <f>PRODUCT(INDEX(Overzicht!$B$1:$D$35,MATCH(max_demand!X$1,Overzicht!$B$1:$B$35,0),3),INDEX(Verdeelsleutels_percentage!$A:$AB,MATCH(max_demand!$C78,Verdeelsleutels_percentage!$C:$C,0),MATCH(INDEX(Overzicht!$B$1:$F$35,MATCH(max_demand!X$1,Overzicht!$B:$B,0),5),Verdeelsleutels_percentage!$1:$1,0)))</f>
        <v>2.80364520760688E-3</v>
      </c>
      <c r="Y78">
        <f>PRODUCT(INDEX(Overzicht!$B$1:$D$35,MATCH(max_demand!Y$1,Overzicht!$B$1:$B$35,0),3),INDEX(Verdeelsleutels_percentage!$A:$AB,MATCH(max_demand!$C78,Verdeelsleutels_percentage!$C:$C,0),MATCH(INDEX(Overzicht!$B$1:$F$35,MATCH(max_demand!Y$1,Overzicht!$B:$B,0),5),Verdeelsleutels_percentage!$1:$1,0)))</f>
        <v>4.4020905801816114E-6</v>
      </c>
      <c r="Z78">
        <f>PRODUCT(INDEX(Overzicht!$B$1:$D$35,MATCH(max_demand!Z$1,Overzicht!$B$1:$B$35,0),3),INDEX(Verdeelsleutels_percentage!$A:$AB,MATCH(max_demand!$C78,Verdeelsleutels_percentage!$C:$C,0),MATCH(INDEX(Overzicht!$B$1:$F$35,MATCH(max_demand!Z$1,Overzicht!$B:$B,0),5),Verdeelsleutels_percentage!$1:$1,0)))</f>
        <v>1.9564847023029385E-3</v>
      </c>
      <c r="AA78">
        <f>PRODUCT(INDEX(Overzicht!$B$1:$D$35,MATCH(max_demand!AA$1,Overzicht!$B$1:$B$35,0),3),INDEX(Verdeelsleutels_percentage!$A:$AB,MATCH(max_demand!$C78,Verdeelsleutels_percentage!$C:$C,0),MATCH(INDEX(Overzicht!$B$1:$F$35,MATCH(max_demand!AA$1,Overzicht!$B:$B,0),5),Verdeelsleutels_percentage!$1:$1,0)))</f>
        <v>2.0388630055577991E-3</v>
      </c>
      <c r="AB78">
        <f>PRODUCT(INDEX(Overzicht!$B$1:$D$35,MATCH(max_demand!AB$1,Overzicht!$B$1:$B$35,0),3),INDEX(Verdeelsleutels_percentage!$A:$AB,MATCH(max_demand!$C78,Verdeelsleutels_percentage!$C:$C,0),MATCH(INDEX(Overzicht!$B$1:$F$35,MATCH(max_demand!AB$1,Overzicht!$B:$B,0),5),Verdeelsleutels_percentage!$1:$1,0)))</f>
        <v>9.2314830228999931E-3</v>
      </c>
      <c r="AC78">
        <f>PRODUCT(INDEX(Overzicht!$B$1:$D$35,MATCH(max_demand!AC$1,Overzicht!$B$1:$B$35,0),3),INDEX(Verdeelsleutels_percentage!$A:$AB,MATCH(max_demand!$C78,Verdeelsleutels_percentage!$C:$C,0),MATCH(INDEX(Overzicht!$B$1:$F$35,MATCH(max_demand!AC$1,Overzicht!$B:$B,0),5),Verdeelsleutels_percentage!$1:$1,0)))</f>
        <v>6.5137216846987873E-3</v>
      </c>
      <c r="AD78">
        <f>PRODUCT(INDEX(Overzicht!$B$1:$D$35,MATCH(max_demand!AD$1,Overzicht!$B$1:$B$35,0),3),INDEX(Verdeelsleutels_percentage!$A:$AB,MATCH(max_demand!$C78,Verdeelsleutels_percentage!$C:$C,0),MATCH(INDEX(Overzicht!$B$1:$F$35,MATCH(max_demand!AD$1,Overzicht!$B:$B,0),5),Verdeelsleutels_percentage!$1:$1,0)))</f>
        <v>7.3773078743885129E-7</v>
      </c>
      <c r="AE78">
        <f>PRODUCT(INDEX(Overzicht!$B$1:$D$35,MATCH(max_demand!AE$1,Overzicht!$B$1:$B$35,0),3),INDEX(Verdeelsleutels_percentage!$A:$AB,MATCH(max_demand!$C78,Verdeelsleutels_percentage!$C:$C,0),MATCH(INDEX(Overzicht!$B$1:$F$35,MATCH(max_demand!AE$1,Overzicht!$B:$B,0),5),Verdeelsleutels_percentage!$1:$1,0)))</f>
        <v>5.7702546809832285E-2</v>
      </c>
      <c r="AF78">
        <f>PRODUCT(INDEX(Overzicht!$B$1:$D$35,MATCH(max_demand!AF$1,Overzicht!$B$1:$B$35,0),3),INDEX(Verdeelsleutels_percentage!$A:$AB,MATCH(max_demand!$C78,Verdeelsleutels_percentage!$C:$C,0),MATCH(INDEX(Overzicht!$B$1:$F$35,MATCH(max_demand!AF$1,Overzicht!$B:$B,0),5),Verdeelsleutels_percentage!$1:$1,0)))</f>
        <v>7.7229659301431778E-3</v>
      </c>
      <c r="AG78">
        <f>PRODUCT(INDEX(Overzicht!$B$1:$D$35,MATCH(max_demand!AG$1,Overzicht!$B$1:$B$35,0),3),INDEX(Verdeelsleutels_percentage!$A:$AB,MATCH(max_demand!$C78,Verdeelsleutels_percentage!$C:$C,0),MATCH(INDEX(Overzicht!$B$1:$F$35,MATCH(max_demand!AG$1,Overzicht!$B:$B,0),5),Verdeelsleutels_percentage!$1:$1,0)))</f>
        <v>1.8447690835921404E-2</v>
      </c>
      <c r="AH78">
        <f>PRODUCT(INDEX(Overzicht!$B$1:$D$35,MATCH(max_demand!AH$1,Overzicht!$B$1:$B$35,0),3),INDEX(Verdeelsleutels_percentage!$A:$AB,MATCH(max_demand!$C78,Verdeelsleutels_percentage!$C:$C,0),MATCH(INDEX(Overzicht!$B$1:$F$35,MATCH(max_demand!AH$1,Overzicht!$B:$B,0),5),Verdeelsleutels_percentage!$1:$1,0)))</f>
        <v>1.8020253837000746E-2</v>
      </c>
      <c r="AI78">
        <f>PRODUCT(INDEX(Overzicht!$B$1:$D$35,MATCH(max_demand!AI$1,Overzicht!$B$1:$B$35,0),3),INDEX(Verdeelsleutels_percentage!$A:$AB,MATCH(max_demand!$C78,Verdeelsleutels_percentage!$C:$C,0),MATCH(INDEX(Overzicht!$B$1:$F$35,MATCH(max_demand!AI$1,Overzicht!$B:$B,0),5),Verdeelsleutels_percentage!$1:$1,0)))</f>
        <v>6.1783727441145422E-3</v>
      </c>
      <c r="AJ78">
        <f>PRODUCT(INDEX(Overzicht!$B$1:$D$35,MATCH(max_demand!AJ$1,Overzicht!$B$1:$B$35,0),3),INDEX(Verdeelsleutels_percentage!$A:$AB,MATCH(max_demand!$C78,Verdeelsleutels_percentage!$C:$C,0),MATCH(INDEX(Overzicht!$B$1:$F$35,MATCH(max_demand!AJ$1,Overzicht!$B:$B,0),5),Verdeelsleutels_percentage!$1:$1,0)))</f>
        <v>0</v>
      </c>
      <c r="AK78">
        <f>PRODUCT(INDEX(Overzicht!$B$1:$D$35,MATCH(max_demand!AK$1,Overzicht!$B$1:$B$35,0),3),INDEX(Verdeelsleutels_percentage!$A:$AB,MATCH(max_demand!$C78,Verdeelsleutels_percentage!$C:$C,0),MATCH(INDEX(Overzicht!$B$1:$F$35,MATCH(max_demand!AK$1,Overzicht!$B:$B,0),5),Verdeelsleutels_percentage!$1:$1,0)))</f>
        <v>1.1191599107125655E-3</v>
      </c>
      <c r="AL78">
        <f>PRODUCT(INDEX(Overzicht!$B$1:$D$35,MATCH(max_demand!AL$1,Overzicht!$B$1:$B$35,0),3),INDEX(Verdeelsleutels_percentage!$A:$AB,MATCH(max_demand!$C78,Verdeelsleutels_percentage!$C:$C,0),MATCH(INDEX(Overzicht!$B$1:$F$35,MATCH(max_demand!AL$1,Overzicht!$B:$B,0),5),Verdeelsleutels_percentage!$1:$1,0)))</f>
        <v>3.0746151393202343E-3</v>
      </c>
      <c r="AM78">
        <f>PRODUCT(INDEX(Overzicht!$B$1:$D$35,MATCH(max_demand!AM$1,Overzicht!$B$1:$B$35,0),3),INDEX(Verdeelsleutels_percentage!$A:$AB,MATCH(max_demand!$C78,Verdeelsleutels_percentage!$C:$C,0),MATCH(INDEX(Overzicht!$B$1:$F$35,MATCH(max_demand!AM$1,Overzicht!$B:$B,0),5),Verdeelsleutels_percentage!$1:$1,0)))</f>
        <v>6.1492302786404687E-3</v>
      </c>
      <c r="AN78">
        <f>PRODUCT(INDEX(Overzicht!$B$1:$D$35,MATCH(max_demand!AN$1,Overzicht!$B$1:$B$35,0),3),INDEX(Verdeelsleutels_percentage!$A:$AB,MATCH(max_demand!$C78,Verdeelsleutels_percentage!$C:$C,0),MATCH(INDEX(Overzicht!$B$1:$F$35,MATCH(max_demand!AN$1,Overzicht!$B:$B,0),5),Verdeelsleutels_percentage!$1:$1,0)))</f>
        <v>3.0746151393202343E-3</v>
      </c>
      <c r="AO78">
        <f>PRODUCT(INDEX(Overzicht!$B$1:$D$35,MATCH(max_demand!AO$1,Overzicht!$B$1:$B$35,0),3),INDEX(Verdeelsleutels_percentage!$A:$AB,MATCH(max_demand!$C78,Verdeelsleutels_percentage!$C:$C,0),MATCH(INDEX(Overzicht!$B$1:$F$35,MATCH(max_demand!AO$1,Overzicht!$B:$B,0),5),Verdeelsleutels_percentage!$1:$1,0)))</f>
        <v>1.076115298762082E-2</v>
      </c>
    </row>
    <row r="79" spans="2:41">
      <c r="B79" t="str">
        <f>INDEX('ETLocal datasets'!B:C,MATCH(C79,'ETLocal datasets'!C:C,0),1)</f>
        <v>GM0216</v>
      </c>
      <c r="C79" t="str">
        <f>'ETLocal datasets'!C62</f>
        <v>Culemborg</v>
      </c>
      <c r="D79">
        <f t="shared" si="9"/>
        <v>8.5904843136550807E-2</v>
      </c>
      <c r="E79">
        <f t="shared" si="10"/>
        <v>8.1321026123930343E-2</v>
      </c>
      <c r="F79">
        <f t="shared" si="11"/>
        <v>1.7348956840645469E-2</v>
      </c>
      <c r="G79">
        <f t="shared" si="8"/>
        <v>3.5328523478224336E-2</v>
      </c>
      <c r="H79">
        <f>PRODUCT(INDEX(Overzicht!$B$1:$D$35,MATCH(max_demand!H$1,Overzicht!$B$1:$B$35,0),3),INDEX(Verdeelsleutels_percentage!$A:$AB,MATCH(max_demand!$C79,Verdeelsleutels_percentage!$C:$C,0),MATCH(INDEX(Overzicht!$B$1:$F$35,MATCH(max_demand!H$1,Overzicht!$B:$B,0),5),Verdeelsleutels_percentage!$1:$1,0)))</f>
        <v>1.7348956840645469E-2</v>
      </c>
      <c r="I79">
        <f>PRODUCT(INDEX(Overzicht!$B$1:$D$35,MATCH(max_demand!I$1,Overzicht!$B$1:$B$35,0),3),INDEX(Verdeelsleutels_percentage!$A:$AB,MATCH(max_demand!$C79,Verdeelsleutels_percentage!$C:$C,0),MATCH(INDEX(Overzicht!$B$1:$F$35,MATCH(max_demand!I$1,Overzicht!$B:$B,0),5),Verdeelsleutels_percentage!$1:$1,0)))</f>
        <v>1.7723766872751775E-3</v>
      </c>
      <c r="J79">
        <f>PRODUCT(INDEX(Overzicht!$B$1:$D$35,MATCH(max_demand!J$1,Overzicht!$B$1:$B$35,0),3),INDEX(Verdeelsleutels_percentage!$A:$AB,MATCH(max_demand!$C79,Verdeelsleutels_percentage!$C:$C,0),MATCH(INDEX(Overzicht!$B$1:$F$35,MATCH(max_demand!J$1,Overzicht!$B:$B,0),5),Verdeelsleutels_percentage!$1:$1,0)))</f>
        <v>5.8160312456259087E-3</v>
      </c>
      <c r="K79">
        <f>PRODUCT(INDEX(Overzicht!$B$1:$D$35,MATCH(max_demand!K$1,Overzicht!$B$1:$B$35,0),3),INDEX(Verdeelsleutels_percentage!$A:$AB,MATCH(max_demand!$C79,Verdeelsleutels_percentage!$C:$C,0),MATCH(INDEX(Overzicht!$B$1:$F$35,MATCH(max_demand!K$1,Overzicht!$B:$B,0),5),Verdeelsleutels_percentage!$1:$1,0)))</f>
        <v>3.6892702428974081E-4</v>
      </c>
      <c r="L79">
        <f>PRODUCT(INDEX(Overzicht!$B$1:$D$35,MATCH(max_demand!L$1,Overzicht!$B$1:$B$35,0),3),INDEX(Verdeelsleutels_percentage!$A:$AB,MATCH(max_demand!$C79,Verdeelsleutels_percentage!$C:$C,0),MATCH(INDEX(Overzicht!$B$1:$F$35,MATCH(max_demand!L$1,Overzicht!$B:$B,0),5),Verdeelsleutels_percentage!$1:$1,0)))</f>
        <v>5.6099256383590418E-3</v>
      </c>
      <c r="M79">
        <f>PRODUCT(INDEX(Overzicht!$B$1:$D$35,MATCH(max_demand!M$1,Overzicht!$B$1:$B$35,0),3),INDEX(Verdeelsleutels_percentage!$A:$AB,MATCH(max_demand!$C79,Verdeelsleutels_percentage!$C:$C,0),MATCH(INDEX(Overzicht!$B$1:$F$35,MATCH(max_demand!M$1,Overzicht!$B:$B,0),5),Verdeelsleutels_percentage!$1:$1,0)))</f>
        <v>1.8559114887465943E-2</v>
      </c>
      <c r="N79">
        <f>PRODUCT(INDEX(Overzicht!$B$1:$D$35,MATCH(max_demand!N$1,Overzicht!$B$1:$B$35,0),3),INDEX(Verdeelsleutels_percentage!$A:$AB,MATCH(max_demand!$C79,Verdeelsleutels_percentage!$C:$C,0),MATCH(INDEX(Overzicht!$B$1:$F$35,MATCH(max_demand!N$1,Overzicht!$B:$B,0),5),Verdeelsleutels_percentage!$1:$1,0)))</f>
        <v>1.9848253359919209E-3</v>
      </c>
      <c r="O79">
        <f>PRODUCT(INDEX(Overzicht!$B$1:$D$35,MATCH(max_demand!O$1,Overzicht!$B$1:$B$35,0),3),INDEX(Verdeelsleutels_percentage!$A:$AB,MATCH(max_demand!$C79,Verdeelsleutels_percentage!$C:$C,0),MATCH(INDEX(Overzicht!$B$1:$F$35,MATCH(max_demand!O$1,Overzicht!$B:$B,0),5),Verdeelsleutels_percentage!$1:$1,0)))</f>
        <v>4.2716134581903114E-4</v>
      </c>
      <c r="P79">
        <f>PRODUCT(INDEX(Overzicht!$B$1:$D$35,MATCH(max_demand!P$1,Overzicht!$B$1:$B$35,0),3),INDEX(Verdeelsleutels_percentage!$A:$AB,MATCH(max_demand!$C79,Verdeelsleutels_percentage!$C:$C,0),MATCH(INDEX(Overzicht!$B$1:$F$35,MATCH(max_demand!P$1,Overzicht!$B:$B,0),5),Verdeelsleutels_percentage!$1:$1,0)))</f>
        <v>0</v>
      </c>
      <c r="Q79">
        <f>PRODUCT(INDEX(Overzicht!$B$1:$D$35,MATCH(max_demand!Q$1,Overzicht!$B$1:$B$35,0),3),INDEX(Verdeelsleutels_percentage!$A:$AB,MATCH(max_demand!$C79,Verdeelsleutels_percentage!$C:$C,0),MATCH(INDEX(Overzicht!$B$1:$F$35,MATCH(max_demand!Q$1,Overzicht!$B:$B,0),5),Verdeelsleutels_percentage!$1:$1,0)))</f>
        <v>1.4374849953677672E-2</v>
      </c>
      <c r="R79">
        <f>PRODUCT(INDEX(Overzicht!$B$1:$D$35,MATCH(max_demand!R$1,Overzicht!$B$1:$B$35,0),3),INDEX(Verdeelsleutels_percentage!$A:$AB,MATCH(max_demand!$C79,Verdeelsleutels_percentage!$C:$C,0),MATCH(INDEX(Overzicht!$B$1:$F$35,MATCH(max_demand!R$1,Overzicht!$B:$B,0),5),Verdeelsleutels_percentage!$1:$1,0)))</f>
        <v>2.9741068869677946E-3</v>
      </c>
      <c r="S79">
        <f>PRODUCT(INDEX(Overzicht!$B$1:$D$35,MATCH(max_demand!S$1,Overzicht!$B$1:$B$35,0),3),INDEX(Verdeelsleutels_percentage!$A:$AB,MATCH(max_demand!$C79,Verdeelsleutels_percentage!$C:$C,0),MATCH(INDEX(Overzicht!$B$1:$F$35,MATCH(max_demand!S$1,Overzicht!$B:$B,0),5),Verdeelsleutels_percentage!$1:$1,0)))</f>
        <v>6.0909709045100426E-3</v>
      </c>
      <c r="T79">
        <f>PRODUCT(INDEX(Overzicht!$B$1:$D$35,MATCH(max_demand!T$1,Overzicht!$B$1:$B$35,0),3),INDEX(Verdeelsleutels_percentage!$A:$AB,MATCH(max_demand!$C79,Verdeelsleutels_percentage!$C:$C,0),MATCH(INDEX(Overzicht!$B$1:$F$35,MATCH(max_demand!T$1,Overzicht!$B:$B,0),5),Verdeelsleutels_percentage!$1:$1,0)))</f>
        <v>8.7901381325937028E-3</v>
      </c>
      <c r="U79">
        <f>PRODUCT(INDEX(Overzicht!$B$1:$D$35,MATCH(max_demand!U$1,Overzicht!$B$1:$B$35,0),3),INDEX(Verdeelsleutels_percentage!$A:$AB,MATCH(max_demand!$C79,Verdeelsleutels_percentage!$C:$C,0),MATCH(INDEX(Overzicht!$B$1:$F$35,MATCH(max_demand!U$1,Overzicht!$B:$B,0),5),Verdeelsleutels_percentage!$1:$1,0)))</f>
        <v>3.2649084492490897E-2</v>
      </c>
      <c r="V79">
        <f>PRODUCT(INDEX(Overzicht!$B$1:$D$35,MATCH(max_demand!V$1,Overzicht!$B$1:$B$35,0),3),INDEX(Verdeelsleutels_percentage!$A:$AB,MATCH(max_demand!$C79,Verdeelsleutels_percentage!$C:$C,0),MATCH(INDEX(Overzicht!$B$1:$F$35,MATCH(max_demand!V$1,Overzicht!$B:$B,0),5),Verdeelsleutels_percentage!$1:$1,0)))</f>
        <v>3.8002476889032926E-3</v>
      </c>
      <c r="W79">
        <f>PRODUCT(INDEX(Overzicht!$B$1:$D$35,MATCH(max_demand!W$1,Overzicht!$B$1:$B$35,0),3),INDEX(Verdeelsleutels_percentage!$A:$AB,MATCH(max_demand!$C79,Verdeelsleutels_percentage!$C:$C,0),MATCH(INDEX(Overzicht!$B$1:$F$35,MATCH(max_demand!W$1,Overzicht!$B:$B,0),5),Verdeelsleutels_percentage!$1:$1,0)))</f>
        <v>1.9827379246451962E-2</v>
      </c>
      <c r="X79">
        <f>PRODUCT(INDEX(Overzicht!$B$1:$D$35,MATCH(max_demand!X$1,Overzicht!$B$1:$B$35,0),3),INDEX(Verdeelsleutels_percentage!$A:$AB,MATCH(max_demand!$C79,Verdeelsleutels_percentage!$C:$C,0),MATCH(INDEX(Overzicht!$B$1:$F$35,MATCH(max_demand!X$1,Overzicht!$B:$B,0),5),Verdeelsleutels_percentage!$1:$1,0)))</f>
        <v>1.8847247047792072E-3</v>
      </c>
      <c r="Y79">
        <f>PRODUCT(INDEX(Overzicht!$B$1:$D$35,MATCH(max_demand!Y$1,Overzicht!$B$1:$B$35,0),3),INDEX(Verdeelsleutels_percentage!$A:$AB,MATCH(max_demand!$C79,Verdeelsleutels_percentage!$C:$C,0),MATCH(INDEX(Overzicht!$B$1:$F$35,MATCH(max_demand!Y$1,Overzicht!$B:$B,0),5),Verdeelsleutels_percentage!$1:$1,0)))</f>
        <v>7.0309575967986651E-7</v>
      </c>
      <c r="Z79">
        <f>PRODUCT(INDEX(Overzicht!$B$1:$D$35,MATCH(max_demand!Z$1,Overzicht!$B$1:$B$35,0),3),INDEX(Verdeelsleutels_percentage!$A:$AB,MATCH(max_demand!$C79,Verdeelsleutels_percentage!$C:$C,0),MATCH(INDEX(Overzicht!$B$1:$F$35,MATCH(max_demand!Z$1,Overzicht!$B:$B,0),5),Verdeelsleutels_percentage!$1:$1,0)))</f>
        <v>3.1248700430216287E-4</v>
      </c>
      <c r="AA79">
        <f>PRODUCT(INDEX(Overzicht!$B$1:$D$35,MATCH(max_demand!AA$1,Overzicht!$B$1:$B$35,0),3),INDEX(Verdeelsleutels_percentage!$A:$AB,MATCH(max_demand!$C79,Verdeelsleutels_percentage!$C:$C,0),MATCH(INDEX(Overzicht!$B$1:$F$35,MATCH(max_demand!AA$1,Overzicht!$B:$B,0),5),Verdeelsleutels_percentage!$1:$1,0)))</f>
        <v>3.2564435185172765E-4</v>
      </c>
      <c r="AB79">
        <f>PRODUCT(INDEX(Overzicht!$B$1:$D$35,MATCH(max_demand!AB$1,Overzicht!$B$1:$B$35,0),3),INDEX(Verdeelsleutels_percentage!$A:$AB,MATCH(max_demand!$C79,Verdeelsleutels_percentage!$C:$C,0),MATCH(INDEX(Overzicht!$B$1:$F$35,MATCH(max_demand!AB$1,Overzicht!$B:$B,0),5),Verdeelsleutels_percentage!$1:$1,0)))</f>
        <v>7.9723715284416314E-3</v>
      </c>
      <c r="AC79">
        <f>PRODUCT(INDEX(Overzicht!$B$1:$D$35,MATCH(max_demand!AC$1,Overzicht!$B$1:$B$35,0),3),INDEX(Verdeelsleutels_percentage!$A:$AB,MATCH(max_demand!$C79,Verdeelsleutels_percentage!$C:$C,0),MATCH(INDEX(Overzicht!$B$1:$F$35,MATCH(max_demand!AC$1,Overzicht!$B:$B,0),5),Verdeelsleutels_percentage!$1:$1,0)))</f>
        <v>5.1223046331386017E-3</v>
      </c>
      <c r="AD79">
        <f>PRODUCT(INDEX(Overzicht!$B$1:$D$35,MATCH(max_demand!AD$1,Overzicht!$B$1:$B$35,0),3),INDEX(Verdeelsleutels_percentage!$A:$AB,MATCH(max_demand!$C79,Verdeelsleutels_percentage!$C:$C,0),MATCH(INDEX(Overzicht!$B$1:$F$35,MATCH(max_demand!AD$1,Overzicht!$B:$B,0),5),Verdeelsleutels_percentage!$1:$1,0)))</f>
        <v>0</v>
      </c>
      <c r="AE79">
        <f>PRODUCT(INDEX(Overzicht!$B$1:$D$35,MATCH(max_demand!AE$1,Overzicht!$B$1:$B$35,0),3),INDEX(Verdeelsleutels_percentage!$A:$AB,MATCH(max_demand!$C79,Verdeelsleutels_percentage!$C:$C,0),MATCH(INDEX(Overzicht!$B$1:$F$35,MATCH(max_demand!AE$1,Overzicht!$B:$B,0),5),Verdeelsleutels_percentage!$1:$1,0)))</f>
        <v>1.2978081462419026E-2</v>
      </c>
      <c r="AF79">
        <f>PRODUCT(INDEX(Overzicht!$B$1:$D$35,MATCH(max_demand!AF$1,Overzicht!$B$1:$B$35,0),3),INDEX(Verdeelsleutels_percentage!$A:$AB,MATCH(max_demand!$C79,Verdeelsleutels_percentage!$C:$C,0),MATCH(INDEX(Overzicht!$B$1:$F$35,MATCH(max_demand!AF$1,Overzicht!$B:$B,0),5),Verdeelsleutels_percentage!$1:$1,0)))</f>
        <v>1.2335013327716955E-3</v>
      </c>
      <c r="AG79">
        <f>PRODUCT(INDEX(Overzicht!$B$1:$D$35,MATCH(max_demand!AG$1,Overzicht!$B$1:$B$35,0),3),INDEX(Verdeelsleutels_percentage!$A:$AB,MATCH(max_demand!$C79,Verdeelsleutels_percentage!$C:$C,0),MATCH(INDEX(Overzicht!$B$1:$F$35,MATCH(max_demand!AG$1,Overzicht!$B:$B,0),5),Verdeelsleutels_percentage!$1:$1,0)))</f>
        <v>1.9827379246451962E-2</v>
      </c>
      <c r="AH79">
        <f>PRODUCT(INDEX(Overzicht!$B$1:$D$35,MATCH(max_demand!AH$1,Overzicht!$B$1:$B$35,0),3),INDEX(Verdeelsleutels_percentage!$A:$AB,MATCH(max_demand!$C79,Verdeelsleutels_percentage!$C:$C,0),MATCH(INDEX(Overzicht!$B$1:$F$35,MATCH(max_demand!AH$1,Overzicht!$B:$B,0),5),Verdeelsleutels_percentage!$1:$1,0)))</f>
        <v>2.8781697764672896E-3</v>
      </c>
      <c r="AI79">
        <f>PRODUCT(INDEX(Overzicht!$B$1:$D$35,MATCH(max_demand!AI$1,Overzicht!$B$1:$B$35,0),3),INDEX(Verdeelsleutels_percentage!$A:$AB,MATCH(max_demand!$C79,Verdeelsleutels_percentage!$C:$C,0),MATCH(INDEX(Overzicht!$B$1:$F$35,MATCH(max_demand!AI$1,Overzicht!$B:$B,0),5),Verdeelsleutels_percentage!$1:$1,0)))</f>
        <v>9.8680106621735651E-4</v>
      </c>
      <c r="AJ79">
        <f>PRODUCT(INDEX(Overzicht!$B$1:$D$35,MATCH(max_demand!AJ$1,Overzicht!$B$1:$B$35,0),3),INDEX(Verdeelsleutels_percentage!$A:$AB,MATCH(max_demand!$C79,Verdeelsleutels_percentage!$C:$C,0),MATCH(INDEX(Overzicht!$B$1:$F$35,MATCH(max_demand!AJ$1,Overzicht!$B:$B,0),5),Verdeelsleutels_percentage!$1:$1,0)))</f>
        <v>0</v>
      </c>
      <c r="AK79">
        <f>PRODUCT(INDEX(Overzicht!$B$1:$D$35,MATCH(max_demand!AK$1,Overzicht!$B$1:$B$35,0),3),INDEX(Verdeelsleutels_percentage!$A:$AB,MATCH(max_demand!$C79,Verdeelsleutels_percentage!$C:$C,0),MATCH(INDEX(Overzicht!$B$1:$F$35,MATCH(max_demand!AK$1,Overzicht!$B:$B,0),5),Verdeelsleutels_percentage!$1:$1,0)))</f>
        <v>1.2028610076180858E-3</v>
      </c>
      <c r="AL79">
        <f>PRODUCT(INDEX(Overzicht!$B$1:$D$35,MATCH(max_demand!AL$1,Overzicht!$B$1:$B$35,0),3),INDEX(Verdeelsleutels_percentage!$A:$AB,MATCH(max_demand!$C79,Verdeelsleutels_percentage!$C:$C,0),MATCH(INDEX(Overzicht!$B$1:$F$35,MATCH(max_demand!AL$1,Overzicht!$B:$B,0),5),Verdeelsleutels_percentage!$1:$1,0)))</f>
        <v>3.3045632077419937E-3</v>
      </c>
      <c r="AM79">
        <f>PRODUCT(INDEX(Overzicht!$B$1:$D$35,MATCH(max_demand!AM$1,Overzicht!$B$1:$B$35,0),3),INDEX(Verdeelsleutels_percentage!$A:$AB,MATCH(max_demand!$C79,Verdeelsleutels_percentage!$C:$C,0),MATCH(INDEX(Overzicht!$B$1:$F$35,MATCH(max_demand!AM$1,Overzicht!$B:$B,0),5),Verdeelsleutels_percentage!$1:$1,0)))</f>
        <v>6.6091264154839874E-3</v>
      </c>
      <c r="AN79">
        <f>PRODUCT(INDEX(Overzicht!$B$1:$D$35,MATCH(max_demand!AN$1,Overzicht!$B$1:$B$35,0),3),INDEX(Verdeelsleutels_percentage!$A:$AB,MATCH(max_demand!$C79,Verdeelsleutels_percentage!$C:$C,0),MATCH(INDEX(Overzicht!$B$1:$F$35,MATCH(max_demand!AN$1,Overzicht!$B:$B,0),5),Verdeelsleutels_percentage!$1:$1,0)))</f>
        <v>3.3045632077419937E-3</v>
      </c>
      <c r="AO79">
        <f>PRODUCT(INDEX(Overzicht!$B$1:$D$35,MATCH(max_demand!AO$1,Overzicht!$B$1:$B$35,0),3),INDEX(Verdeelsleutels_percentage!$A:$AB,MATCH(max_demand!$C79,Verdeelsleutels_percentage!$C:$C,0),MATCH(INDEX(Overzicht!$B$1:$F$35,MATCH(max_demand!AO$1,Overzicht!$B:$B,0),5),Verdeelsleutels_percentage!$1:$1,0)))</f>
        <v>1.1565971227096978E-2</v>
      </c>
    </row>
    <row r="80" spans="2:41">
      <c r="B80" t="str">
        <f>INDEX('ETLocal datasets'!B:C,MATCH(C80,'ETLocal datasets'!C:C,0),1)</f>
        <v>GM0221</v>
      </c>
      <c r="C80" t="str">
        <f>'ETLocal datasets'!C63</f>
        <v>Doesburg</v>
      </c>
      <c r="D80">
        <f t="shared" si="9"/>
        <v>4.1844984559736308E-2</v>
      </c>
      <c r="E80">
        <f t="shared" si="10"/>
        <v>3.2357928598900347E-2</v>
      </c>
      <c r="F80">
        <f t="shared" si="11"/>
        <v>6.7731105186312618E-3</v>
      </c>
      <c r="G80">
        <f t="shared" si="8"/>
        <v>1.37924139287426E-2</v>
      </c>
      <c r="H80">
        <f>PRODUCT(INDEX(Overzicht!$B$1:$D$35,MATCH(max_demand!H$1,Overzicht!$B$1:$B$35,0),3),INDEX(Verdeelsleutels_percentage!$A:$AB,MATCH(max_demand!$C80,Verdeelsleutels_percentage!$C:$C,0),MATCH(INDEX(Overzicht!$B$1:$F$35,MATCH(max_demand!H$1,Overzicht!$B:$B,0),5),Verdeelsleutels_percentage!$1:$1,0)))</f>
        <v>6.7731105186312618E-3</v>
      </c>
      <c r="I80">
        <f>PRODUCT(INDEX(Overzicht!$B$1:$D$35,MATCH(max_demand!I$1,Overzicht!$B$1:$B$35,0),3),INDEX(Verdeelsleutels_percentage!$A:$AB,MATCH(max_demand!$C80,Verdeelsleutels_percentage!$C:$C,0),MATCH(INDEX(Overzicht!$B$1:$F$35,MATCH(max_demand!I$1,Overzicht!$B:$B,0),5),Verdeelsleutels_percentage!$1:$1,0)))</f>
        <v>1.2004818190869437E-3</v>
      </c>
      <c r="J80">
        <f>PRODUCT(INDEX(Overzicht!$B$1:$D$35,MATCH(max_demand!J$1,Overzicht!$B$1:$B$35,0),3),INDEX(Verdeelsleutels_percentage!$A:$AB,MATCH(max_demand!$C80,Verdeelsleutels_percentage!$C:$C,0),MATCH(INDEX(Overzicht!$B$1:$F$35,MATCH(max_demand!J$1,Overzicht!$B:$B,0),5),Verdeelsleutels_percentage!$1:$1,0)))</f>
        <v>2.2706046691030515E-3</v>
      </c>
      <c r="K80">
        <f>PRODUCT(INDEX(Overzicht!$B$1:$D$35,MATCH(max_demand!K$1,Overzicht!$B$1:$B$35,0),3),INDEX(Verdeelsleutels_percentage!$A:$AB,MATCH(max_demand!$C80,Verdeelsleutels_percentage!$C:$C,0),MATCH(INDEX(Overzicht!$B$1:$F$35,MATCH(max_demand!K$1,Overzicht!$B:$B,0),5),Verdeelsleutels_percentage!$1:$1,0)))</f>
        <v>2.4988490788071301E-4</v>
      </c>
      <c r="L80">
        <f>PRODUCT(INDEX(Overzicht!$B$1:$D$35,MATCH(max_demand!L$1,Overzicht!$B$1:$B$35,0),3),INDEX(Verdeelsleutels_percentage!$A:$AB,MATCH(max_demand!$C80,Verdeelsleutels_percentage!$C:$C,0),MATCH(INDEX(Overzicht!$B$1:$F$35,MATCH(max_demand!L$1,Overzicht!$B:$B,0),5),Verdeelsleutels_percentage!$1:$1,0)))</f>
        <v>2.1901401161417123E-3</v>
      </c>
      <c r="M80">
        <f>PRODUCT(INDEX(Overzicht!$B$1:$D$35,MATCH(max_demand!M$1,Overzicht!$B$1:$B$35,0),3),INDEX(Verdeelsleutels_percentage!$A:$AB,MATCH(max_demand!$C80,Verdeelsleutels_percentage!$C:$C,0),MATCH(INDEX(Overzicht!$B$1:$F$35,MATCH(max_demand!M$1,Overzicht!$B:$B,0),5),Verdeelsleutels_percentage!$1:$1,0)))</f>
        <v>6.5385710956314567E-3</v>
      </c>
      <c r="N80">
        <f>PRODUCT(INDEX(Overzicht!$B$1:$D$35,MATCH(max_demand!N$1,Overzicht!$B$1:$B$35,0),3),INDEX(Verdeelsleutels_percentage!$A:$AB,MATCH(max_demand!$C80,Verdeelsleutels_percentage!$C:$C,0),MATCH(INDEX(Overzicht!$B$1:$F$35,MATCH(max_demand!N$1,Overzicht!$B:$B,0),5),Verdeelsleutels_percentage!$1:$1,0)))</f>
        <v>7.1239288889546554E-4</v>
      </c>
      <c r="O80">
        <f>PRODUCT(INDEX(Overzicht!$B$1:$D$35,MATCH(max_demand!O$1,Overzicht!$B$1:$B$35,0),3),INDEX(Verdeelsleutels_percentage!$A:$AB,MATCH(max_demand!$C80,Verdeelsleutels_percentage!$C:$C,0),MATCH(INDEX(Overzicht!$B$1:$F$35,MATCH(max_demand!O$1,Overzicht!$B:$B,0),5),Verdeelsleutels_percentage!$1:$1,0)))</f>
        <v>6.4640543649912218E-4</v>
      </c>
      <c r="P80">
        <f>PRODUCT(INDEX(Overzicht!$B$1:$D$35,MATCH(max_demand!P$1,Overzicht!$B$1:$B$35,0),3),INDEX(Verdeelsleutels_percentage!$A:$AB,MATCH(max_demand!$C80,Verdeelsleutels_percentage!$C:$C,0),MATCH(INDEX(Overzicht!$B$1:$F$35,MATCH(max_demand!P$1,Overzicht!$B:$B,0),5),Verdeelsleutels_percentage!$1:$1,0)))</f>
        <v>0</v>
      </c>
      <c r="Q80">
        <f>PRODUCT(INDEX(Overzicht!$B$1:$D$35,MATCH(max_demand!Q$1,Overzicht!$B$1:$B$35,0),3),INDEX(Verdeelsleutels_percentage!$A:$AB,MATCH(max_demand!$C80,Verdeelsleutels_percentage!$C:$C,0),MATCH(INDEX(Overzicht!$B$1:$F$35,MATCH(max_demand!Q$1,Overzicht!$B:$B,0),5),Verdeelsleutels_percentage!$1:$1,0)))</f>
        <v>5.6120058582944735E-3</v>
      </c>
      <c r="R80">
        <f>PRODUCT(INDEX(Overzicht!$B$1:$D$35,MATCH(max_demand!R$1,Overzicht!$B$1:$B$35,0),3),INDEX(Verdeelsleutels_percentage!$A:$AB,MATCH(max_demand!$C80,Verdeelsleutels_percentage!$C:$C,0),MATCH(INDEX(Overzicht!$B$1:$F$35,MATCH(max_demand!R$1,Overzicht!$B:$B,0),5),Verdeelsleutels_percentage!$1:$1,0)))</f>
        <v>1.1611046603367877E-3</v>
      </c>
      <c r="S80">
        <f>PRODUCT(INDEX(Overzicht!$B$1:$D$35,MATCH(max_demand!S$1,Overzicht!$B$1:$B$35,0),3),INDEX(Verdeelsleutels_percentage!$A:$AB,MATCH(max_demand!$C80,Verdeelsleutels_percentage!$C:$C,0),MATCH(INDEX(Overzicht!$B$1:$F$35,MATCH(max_demand!S$1,Overzicht!$B:$B,0),5),Verdeelsleutels_percentage!$1:$1,0)))</f>
        <v>2.3779423443697411E-3</v>
      </c>
      <c r="T80">
        <f>PRODUCT(INDEX(Overzicht!$B$1:$D$35,MATCH(max_demand!T$1,Overzicht!$B$1:$B$35,0),3),INDEX(Verdeelsleutels_percentage!$A:$AB,MATCH(max_demand!$C80,Verdeelsleutels_percentage!$C:$C,0),MATCH(INDEX(Overzicht!$B$1:$F$35,MATCH(max_demand!T$1,Overzicht!$B:$B,0),5),Verdeelsleutels_percentage!$1:$1,0)))</f>
        <v>3.4317093294398389E-3</v>
      </c>
      <c r="U80">
        <f>PRODUCT(INDEX(Overzicht!$B$1:$D$35,MATCH(max_demand!U$1,Overzicht!$B$1:$B$35,0),3),INDEX(Verdeelsleutels_percentage!$A:$AB,MATCH(max_demand!$C80,Verdeelsleutels_percentage!$C:$C,0),MATCH(INDEX(Overzicht!$B$1:$F$35,MATCH(max_demand!U$1,Overzicht!$B:$B,0),5),Verdeelsleutels_percentage!$1:$1,0)))</f>
        <v>1.2746348937919403E-2</v>
      </c>
      <c r="V80">
        <f>PRODUCT(INDEX(Overzicht!$B$1:$D$35,MATCH(max_demand!V$1,Overzicht!$B$1:$B$35,0),3),INDEX(Verdeelsleutels_percentage!$A:$AB,MATCH(max_demand!$C80,Verdeelsleutels_percentage!$C:$C,0),MATCH(INDEX(Overzicht!$B$1:$F$35,MATCH(max_demand!V$1,Overzicht!$B:$B,0),5),Verdeelsleutels_percentage!$1:$1,0)))</f>
        <v>1.4836337326525619E-3</v>
      </c>
      <c r="W80">
        <f>PRODUCT(INDEX(Overzicht!$B$1:$D$35,MATCH(max_demand!W$1,Overzicht!$B$1:$B$35,0),3),INDEX(Verdeelsleutels_percentage!$A:$AB,MATCH(max_demand!$C80,Verdeelsleutels_percentage!$C:$C,0),MATCH(INDEX(Overzicht!$B$1:$F$35,MATCH(max_demand!W$1,Overzicht!$B:$B,0),5),Verdeelsleutels_percentage!$1:$1,0)))</f>
        <v>7.7406977355785845E-3</v>
      </c>
      <c r="X80">
        <f>PRODUCT(INDEX(Overzicht!$B$1:$D$35,MATCH(max_demand!X$1,Overzicht!$B$1:$B$35,0),3),INDEX(Verdeelsleutels_percentage!$A:$AB,MATCH(max_demand!$C80,Verdeelsleutels_percentage!$C:$C,0),MATCH(INDEX(Overzicht!$B$1:$F$35,MATCH(max_demand!X$1,Overzicht!$B:$B,0),5),Verdeelsleutels_percentage!$1:$1,0)))</f>
        <v>1.0314413807249392E-4</v>
      </c>
      <c r="Y80">
        <f>PRODUCT(INDEX(Overzicht!$B$1:$D$35,MATCH(max_demand!Y$1,Overzicht!$B$1:$B$35,0),3),INDEX(Verdeelsleutels_percentage!$A:$AB,MATCH(max_demand!$C80,Verdeelsleutels_percentage!$C:$C,0),MATCH(INDEX(Overzicht!$B$1:$F$35,MATCH(max_demand!Y$1,Overzicht!$B:$B,0),5),Verdeelsleutels_percentage!$1:$1,0)))</f>
        <v>2.8177355893641197E-7</v>
      </c>
      <c r="Z80">
        <f>PRODUCT(INDEX(Overzicht!$B$1:$D$35,MATCH(max_demand!Z$1,Overzicht!$B$1:$B$35,0),3),INDEX(Verdeelsleutels_percentage!$A:$AB,MATCH(max_demand!$C80,Verdeelsleutels_percentage!$C:$C,0),MATCH(INDEX(Overzicht!$B$1:$F$35,MATCH(max_demand!Z$1,Overzicht!$B:$B,0),5),Verdeelsleutels_percentage!$1:$1,0)))</f>
        <v>1.2523269286062754E-4</v>
      </c>
      <c r="AA80">
        <f>PRODUCT(INDEX(Overzicht!$B$1:$D$35,MATCH(max_demand!AA$1,Overzicht!$B$1:$B$35,0),3),INDEX(Verdeelsleutels_percentage!$A:$AB,MATCH(max_demand!$C80,Verdeelsleutels_percentage!$C:$C,0),MATCH(INDEX(Overzicht!$B$1:$F$35,MATCH(max_demand!AA$1,Overzicht!$B:$B,0),5),Verdeelsleutels_percentage!$1:$1,0)))</f>
        <v>1.3050564834949608E-4</v>
      </c>
      <c r="AB80">
        <f>PRODUCT(INDEX(Overzicht!$B$1:$D$35,MATCH(max_demand!AB$1,Overzicht!$B$1:$B$35,0),3),INDEX(Verdeelsleutels_percentage!$A:$AB,MATCH(max_demand!$C80,Verdeelsleutels_percentage!$C:$C,0),MATCH(INDEX(Overzicht!$B$1:$F$35,MATCH(max_demand!AB$1,Overzicht!$B:$B,0),5),Verdeelsleutels_percentage!$1:$1,0)))</f>
        <v>3.9209615928748305E-3</v>
      </c>
      <c r="AC80">
        <f>PRODUCT(INDEX(Overzicht!$B$1:$D$35,MATCH(max_demand!AC$1,Overzicht!$B$1:$B$35,0),3),INDEX(Verdeelsleutels_percentage!$A:$AB,MATCH(max_demand!$C80,Verdeelsleutels_percentage!$C:$C,0),MATCH(INDEX(Overzicht!$B$1:$F$35,MATCH(max_demand!AC$1,Overzicht!$B:$B,0),5),Verdeelsleutels_percentage!$1:$1,0)))</f>
        <v>1.7469339900805182E-3</v>
      </c>
      <c r="AD80">
        <f>PRODUCT(INDEX(Overzicht!$B$1:$D$35,MATCH(max_demand!AD$1,Overzicht!$B$1:$B$35,0),3),INDEX(Verdeelsleutels_percentage!$A:$AB,MATCH(max_demand!$C80,Verdeelsleutels_percentage!$C:$C,0),MATCH(INDEX(Overzicht!$B$1:$F$35,MATCH(max_demand!AD$1,Overzicht!$B:$B,0),5),Verdeelsleutels_percentage!$1:$1,0)))</f>
        <v>0</v>
      </c>
      <c r="AE80">
        <f>PRODUCT(INDEX(Overzicht!$B$1:$D$35,MATCH(max_demand!AE$1,Overzicht!$B$1:$B$35,0),3),INDEX(Verdeelsleutels_percentage!$A:$AB,MATCH(max_demand!$C80,Verdeelsleutels_percentage!$C:$C,0),MATCH(INDEX(Overzicht!$B$1:$F$35,MATCH(max_demand!AE$1,Overzicht!$B:$B,0),5),Verdeelsleutels_percentage!$1:$1,0)))</f>
        <v>1.3676901233472358E-2</v>
      </c>
      <c r="AF80">
        <f>PRODUCT(INDEX(Overzicht!$B$1:$D$35,MATCH(max_demand!AF$1,Overzicht!$B$1:$B$35,0),3),INDEX(Verdeelsleutels_percentage!$A:$AB,MATCH(max_demand!$C80,Verdeelsleutels_percentage!$C:$C,0),MATCH(INDEX(Overzicht!$B$1:$F$35,MATCH(max_demand!AF$1,Overzicht!$B:$B,0),5),Verdeelsleutels_percentage!$1:$1,0)))</f>
        <v>4.9433957708142453E-4</v>
      </c>
      <c r="AG80">
        <f>PRODUCT(INDEX(Overzicht!$B$1:$D$35,MATCH(max_demand!AG$1,Overzicht!$B$1:$B$35,0),3),INDEX(Verdeelsleutels_percentage!$A:$AB,MATCH(max_demand!$C80,Verdeelsleutels_percentage!$C:$C,0),MATCH(INDEX(Overzicht!$B$1:$F$35,MATCH(max_demand!AG$1,Overzicht!$B:$B,0),5),Verdeelsleutels_percentage!$1:$1,0)))</f>
        <v>7.7406977355785845E-3</v>
      </c>
      <c r="AH80">
        <f>PRODUCT(INDEX(Overzicht!$B$1:$D$35,MATCH(max_demand!AH$1,Overzicht!$B$1:$B$35,0),3),INDEX(Verdeelsleutels_percentage!$A:$AB,MATCH(max_demand!$C80,Verdeelsleutels_percentage!$C:$C,0),MATCH(INDEX(Overzicht!$B$1:$F$35,MATCH(max_demand!AH$1,Overzicht!$B:$B,0),5),Verdeelsleutels_percentage!$1:$1,0)))</f>
        <v>1.1534590131899907E-3</v>
      </c>
      <c r="AI80">
        <f>PRODUCT(INDEX(Overzicht!$B$1:$D$35,MATCH(max_demand!AI$1,Overzicht!$B$1:$B$35,0),3),INDEX(Verdeelsleutels_percentage!$A:$AB,MATCH(max_demand!$C80,Verdeelsleutels_percentage!$C:$C,0),MATCH(INDEX(Overzicht!$B$1:$F$35,MATCH(max_demand!AI$1,Overzicht!$B:$B,0),5),Verdeelsleutels_percentage!$1:$1,0)))</f>
        <v>3.9547166166513961E-4</v>
      </c>
      <c r="AJ80">
        <f>PRODUCT(INDEX(Overzicht!$B$1:$D$35,MATCH(max_demand!AJ$1,Overzicht!$B$1:$B$35,0),3),INDEX(Verdeelsleutels_percentage!$A:$AB,MATCH(max_demand!$C80,Verdeelsleutels_percentage!$C:$C,0),MATCH(INDEX(Overzicht!$B$1:$F$35,MATCH(max_demand!AJ$1,Overzicht!$B:$B,0),5),Verdeelsleutels_percentage!$1:$1,0)))</f>
        <v>0</v>
      </c>
      <c r="AK80">
        <f>PRODUCT(INDEX(Overzicht!$B$1:$D$35,MATCH(max_demand!AK$1,Overzicht!$B$1:$B$35,0),3),INDEX(Verdeelsleutels_percentage!$A:$AB,MATCH(max_demand!$C80,Verdeelsleutels_percentage!$C:$C,0),MATCH(INDEX(Overzicht!$B$1:$F$35,MATCH(max_demand!AK$1,Overzicht!$B:$B,0),5),Verdeelsleutels_percentage!$1:$1,0)))</f>
        <v>4.6960232929176753E-4</v>
      </c>
      <c r="AL80">
        <f>PRODUCT(INDEX(Overzicht!$B$1:$D$35,MATCH(max_demand!AL$1,Overzicht!$B$1:$B$35,0),3),INDEX(Verdeelsleutels_percentage!$A:$AB,MATCH(max_demand!$C80,Verdeelsleutels_percentage!$C:$C,0),MATCH(INDEX(Overzicht!$B$1:$F$35,MATCH(max_demand!AL$1,Overzicht!$B:$B,0),5),Verdeelsleutels_percentage!$1:$1,0)))</f>
        <v>1.2901162892630974E-3</v>
      </c>
      <c r="AM80">
        <f>PRODUCT(INDEX(Overzicht!$B$1:$D$35,MATCH(max_demand!AM$1,Overzicht!$B$1:$B$35,0),3),INDEX(Verdeelsleutels_percentage!$A:$AB,MATCH(max_demand!$C80,Verdeelsleutels_percentage!$C:$C,0),MATCH(INDEX(Overzicht!$B$1:$F$35,MATCH(max_demand!AM$1,Overzicht!$B:$B,0),5),Verdeelsleutels_percentage!$1:$1,0)))</f>
        <v>2.5802325785261948E-3</v>
      </c>
      <c r="AN80">
        <f>PRODUCT(INDEX(Overzicht!$B$1:$D$35,MATCH(max_demand!AN$1,Overzicht!$B$1:$B$35,0),3),INDEX(Verdeelsleutels_percentage!$A:$AB,MATCH(max_demand!$C80,Verdeelsleutels_percentage!$C:$C,0),MATCH(INDEX(Overzicht!$B$1:$F$35,MATCH(max_demand!AN$1,Overzicht!$B:$B,0),5),Verdeelsleutels_percentage!$1:$1,0)))</f>
        <v>1.2901162892630974E-3</v>
      </c>
      <c r="AO80">
        <f>PRODUCT(INDEX(Overzicht!$B$1:$D$35,MATCH(max_demand!AO$1,Overzicht!$B$1:$B$35,0),3),INDEX(Verdeelsleutels_percentage!$A:$AB,MATCH(max_demand!$C80,Verdeelsleutels_percentage!$C:$C,0),MATCH(INDEX(Overzicht!$B$1:$F$35,MATCH(max_demand!AO$1,Overzicht!$B:$B,0),5),Verdeelsleutels_percentage!$1:$1,0)))</f>
        <v>4.5154070124208412E-3</v>
      </c>
    </row>
    <row r="81" spans="2:41">
      <c r="B81" t="str">
        <f>INDEX('ETLocal datasets'!B:C,MATCH(C81,'ETLocal datasets'!C:C,0),1)</f>
        <v>GM0222</v>
      </c>
      <c r="C81" t="str">
        <f>'ETLocal datasets'!C64</f>
        <v>Doetinchem</v>
      </c>
      <c r="D81">
        <f t="shared" si="9"/>
        <v>0.22482266688535213</v>
      </c>
      <c r="E81">
        <f t="shared" si="10"/>
        <v>0.19340829714689367</v>
      </c>
      <c r="F81">
        <f t="shared" si="11"/>
        <v>3.4968279144225171E-2</v>
      </c>
      <c r="G81">
        <f t="shared" si="8"/>
        <v>7.1207605280658448E-2</v>
      </c>
      <c r="H81">
        <f>PRODUCT(INDEX(Overzicht!$B$1:$D$35,MATCH(max_demand!H$1,Overzicht!$B$1:$B$35,0),3),INDEX(Verdeelsleutels_percentage!$A:$AB,MATCH(max_demand!$C81,Verdeelsleutels_percentage!$C:$C,0),MATCH(INDEX(Overzicht!$B$1:$F$35,MATCH(max_demand!H$1,Overzicht!$B:$B,0),5),Verdeelsleutels_percentage!$1:$1,0)))</f>
        <v>3.4968279144225171E-2</v>
      </c>
      <c r="I81">
        <f>PRODUCT(INDEX(Overzicht!$B$1:$D$35,MATCH(max_demand!I$1,Overzicht!$B$1:$B$35,0),3),INDEX(Verdeelsleutels_percentage!$A:$AB,MATCH(max_demand!$C81,Verdeelsleutels_percentage!$C:$C,0),MATCH(INDEX(Overzicht!$B$1:$F$35,MATCH(max_demand!I$1,Overzicht!$B:$B,0),5),Verdeelsleutels_percentage!$1:$1,0)))</f>
        <v>1.1525212759651744E-2</v>
      </c>
      <c r="J81">
        <f>PRODUCT(INDEX(Overzicht!$B$1:$D$35,MATCH(max_demand!J$1,Overzicht!$B$1:$B$35,0),3),INDEX(Verdeelsleutels_percentage!$A:$AB,MATCH(max_demand!$C81,Verdeelsleutels_percentage!$C:$C,0),MATCH(INDEX(Overzicht!$B$1:$F$35,MATCH(max_demand!J$1,Overzicht!$B:$B,0),5),Verdeelsleutels_percentage!$1:$1,0)))</f>
        <v>1.1722699294064059E-2</v>
      </c>
      <c r="K81">
        <f>PRODUCT(INDEX(Overzicht!$B$1:$D$35,MATCH(max_demand!K$1,Overzicht!$B$1:$B$35,0),3),INDEX(Verdeelsleutels_percentage!$A:$AB,MATCH(max_demand!$C81,Verdeelsleutels_percentage!$C:$C,0),MATCH(INDEX(Overzicht!$B$1:$F$35,MATCH(max_demand!K$1,Overzicht!$B:$B,0),5),Verdeelsleutels_percentage!$1:$1,0)))</f>
        <v>2.3990173636628939E-3</v>
      </c>
      <c r="L81">
        <f>PRODUCT(INDEX(Overzicht!$B$1:$D$35,MATCH(max_demand!L$1,Overzicht!$B$1:$B$35,0),3),INDEX(Verdeelsleutels_percentage!$A:$AB,MATCH(max_demand!$C81,Verdeelsleutels_percentage!$C:$C,0),MATCH(INDEX(Overzicht!$B$1:$F$35,MATCH(max_demand!L$1,Overzicht!$B:$B,0),5),Verdeelsleutels_percentage!$1:$1,0)))</f>
        <v>1.1307276137830665E-2</v>
      </c>
      <c r="M81">
        <f>PRODUCT(INDEX(Overzicht!$B$1:$D$35,MATCH(max_demand!M$1,Overzicht!$B$1:$B$35,0),3),INDEX(Verdeelsleutels_percentage!$A:$AB,MATCH(max_demand!$C81,Verdeelsleutels_percentage!$C:$C,0),MATCH(INDEX(Overzicht!$B$1:$F$35,MATCH(max_demand!M$1,Overzicht!$B:$B,0),5),Verdeelsleutels_percentage!$1:$1,0)))</f>
        <v>8.9907820759303397E-2</v>
      </c>
      <c r="N81">
        <f>PRODUCT(INDEX(Overzicht!$B$1:$D$35,MATCH(max_demand!N$1,Overzicht!$B$1:$B$35,0),3),INDEX(Verdeelsleutels_percentage!$A:$AB,MATCH(max_demand!$C81,Verdeelsleutels_percentage!$C:$C,0),MATCH(INDEX(Overzicht!$B$1:$F$35,MATCH(max_demand!N$1,Overzicht!$B:$B,0),5),Verdeelsleutels_percentage!$1:$1,0)))</f>
        <v>2.1351517381184817E-2</v>
      </c>
      <c r="O81">
        <f>PRODUCT(INDEX(Overzicht!$B$1:$D$35,MATCH(max_demand!O$1,Overzicht!$B$1:$B$35,0),3),INDEX(Verdeelsleutels_percentage!$A:$AB,MATCH(max_demand!$C81,Verdeelsleutels_percentage!$C:$C,0),MATCH(INDEX(Overzicht!$B$1:$F$35,MATCH(max_demand!O$1,Overzicht!$B:$B,0),5),Verdeelsleutels_percentage!$1:$1,0)))</f>
        <v>5.1623992505430375E-3</v>
      </c>
      <c r="P81">
        <f>PRODUCT(INDEX(Overzicht!$B$1:$D$35,MATCH(max_demand!P$1,Overzicht!$B$1:$B$35,0),3),INDEX(Verdeelsleutels_percentage!$A:$AB,MATCH(max_demand!$C81,Verdeelsleutels_percentage!$C:$C,0),MATCH(INDEX(Overzicht!$B$1:$F$35,MATCH(max_demand!P$1,Overzicht!$B:$B,0),5),Verdeelsleutels_percentage!$1:$1,0)))</f>
        <v>1.4937351340975028E-3</v>
      </c>
      <c r="Q81">
        <f>PRODUCT(INDEX(Overzicht!$B$1:$D$35,MATCH(max_demand!Q$1,Overzicht!$B$1:$B$35,0),3),INDEX(Verdeelsleutels_percentage!$A:$AB,MATCH(max_demand!$C81,Verdeelsleutels_percentage!$C:$C,0),MATCH(INDEX(Overzicht!$B$1:$F$35,MATCH(max_demand!Q$1,Overzicht!$B:$B,0),5),Verdeelsleutels_percentage!$1:$1,0)))</f>
        <v>2.8973717005215144E-2</v>
      </c>
      <c r="R81">
        <f>PRODUCT(INDEX(Overzicht!$B$1:$D$35,MATCH(max_demand!R$1,Overzicht!$B$1:$B$35,0),3),INDEX(Verdeelsleutels_percentage!$A:$AB,MATCH(max_demand!$C81,Verdeelsleutels_percentage!$C:$C,0),MATCH(INDEX(Overzicht!$B$1:$F$35,MATCH(max_demand!R$1,Overzicht!$B:$B,0),5),Verdeelsleutels_percentage!$1:$1,0)))</f>
        <v>5.9945621390100302E-3</v>
      </c>
      <c r="S81">
        <f>PRODUCT(INDEX(Overzicht!$B$1:$D$35,MATCH(max_demand!S$1,Overzicht!$B$1:$B$35,0),3),INDEX(Verdeelsleutels_percentage!$A:$AB,MATCH(max_demand!$C81,Verdeelsleutels_percentage!$C:$C,0),MATCH(INDEX(Overzicht!$B$1:$F$35,MATCH(max_demand!S$1,Overzicht!$B:$B,0),5),Verdeelsleutels_percentage!$1:$1,0)))</f>
        <v>1.2276863260692541E-2</v>
      </c>
      <c r="T81">
        <f>PRODUCT(INDEX(Overzicht!$B$1:$D$35,MATCH(max_demand!T$1,Overzicht!$B$1:$B$35,0),3),INDEX(Verdeelsleutels_percentage!$A:$AB,MATCH(max_demand!$C81,Verdeelsleutels_percentage!$C:$C,0),MATCH(INDEX(Overzicht!$B$1:$F$35,MATCH(max_demand!T$1,Overzicht!$B:$B,0),5),Verdeelsleutels_percentage!$1:$1,0)))</f>
        <v>1.7717261433074085E-2</v>
      </c>
      <c r="U81">
        <f>PRODUCT(INDEX(Overzicht!$B$1:$D$35,MATCH(max_demand!U$1,Overzicht!$B$1:$B$35,0),3),INDEX(Verdeelsleutels_percentage!$A:$AB,MATCH(max_demand!$C81,Verdeelsleutels_percentage!$C:$C,0),MATCH(INDEX(Overzicht!$B$1:$F$35,MATCH(max_demand!U$1,Overzicht!$B:$B,0),5),Verdeelsleutels_percentage!$1:$1,0)))</f>
        <v>6.5806971037132331E-2</v>
      </c>
      <c r="V81">
        <f>PRODUCT(INDEX(Overzicht!$B$1:$D$35,MATCH(max_demand!V$1,Overzicht!$B$1:$B$35,0),3),INDEX(Verdeelsleutels_percentage!$A:$AB,MATCH(max_demand!$C81,Verdeelsleutels_percentage!$C:$C,0),MATCH(INDEX(Overzicht!$B$1:$F$35,MATCH(max_demand!V$1,Overzicht!$B:$B,0),5),Verdeelsleutels_percentage!$1:$1,0)))</f>
        <v>7.6597182887350379E-3</v>
      </c>
      <c r="W81">
        <f>PRODUCT(INDEX(Overzicht!$B$1:$D$35,MATCH(max_demand!W$1,Overzicht!$B$1:$B$35,0),3),INDEX(Verdeelsleutels_percentage!$A:$AB,MATCH(max_demand!$C81,Verdeelsleutels_percentage!$C:$C,0),MATCH(INDEX(Overzicht!$B$1:$F$35,MATCH(max_demand!W$1,Overzicht!$B:$B,0),5),Verdeelsleutels_percentage!$1:$1,0)))</f>
        <v>3.9963747593400198E-2</v>
      </c>
      <c r="X81">
        <f>PRODUCT(INDEX(Overzicht!$B$1:$D$35,MATCH(max_demand!X$1,Overzicht!$B$1:$B$35,0),3),INDEX(Verdeelsleutels_percentage!$A:$AB,MATCH(max_demand!$C81,Verdeelsleutels_percentage!$C:$C,0),MATCH(INDEX(Overzicht!$B$1:$F$35,MATCH(max_demand!X$1,Overzicht!$B:$B,0),5),Verdeelsleutels_percentage!$1:$1,0)))</f>
        <v>7.4545081606938795E-3</v>
      </c>
      <c r="Y81">
        <f>PRODUCT(INDEX(Overzicht!$B$1:$D$35,MATCH(max_demand!Y$1,Overzicht!$B$1:$B$35,0),3),INDEX(Verdeelsleutels_percentage!$A:$AB,MATCH(max_demand!$C81,Verdeelsleutels_percentage!$C:$C,0),MATCH(INDEX(Overzicht!$B$1:$F$35,MATCH(max_demand!Y$1,Overzicht!$B:$B,0),5),Verdeelsleutels_percentage!$1:$1,0)))</f>
        <v>1.8993908287599655E-6</v>
      </c>
      <c r="Z81">
        <f>PRODUCT(INDEX(Overzicht!$B$1:$D$35,MATCH(max_demand!Z$1,Overzicht!$B$1:$B$35,0),3),INDEX(Verdeelsleutels_percentage!$A:$AB,MATCH(max_demand!$C81,Verdeelsleutels_percentage!$C:$C,0),MATCH(INDEX(Overzicht!$B$1:$F$35,MATCH(max_demand!Z$1,Overzicht!$B:$B,0),5),Verdeelsleutels_percentage!$1:$1,0)))</f>
        <v>8.4417370167109583E-4</v>
      </c>
      <c r="AA81">
        <f>PRODUCT(INDEX(Overzicht!$B$1:$D$35,MATCH(max_demand!AA$1,Overzicht!$B$1:$B$35,0),3),INDEX(Verdeelsleutels_percentage!$A:$AB,MATCH(max_demand!$C81,Verdeelsleutels_percentage!$C:$C,0),MATCH(INDEX(Overzicht!$B$1:$F$35,MATCH(max_demand!AA$1,Overzicht!$B:$B,0),5),Verdeelsleutels_percentage!$1:$1,0)))</f>
        <v>8.7971785753093148E-4</v>
      </c>
      <c r="AB81">
        <f>PRODUCT(INDEX(Overzicht!$B$1:$D$35,MATCH(max_demand!AB$1,Overzicht!$B$1:$B$35,0),3),INDEX(Verdeelsleutels_percentage!$A:$AB,MATCH(max_demand!$C81,Verdeelsleutels_percentage!$C:$C,0),MATCH(INDEX(Overzicht!$B$1:$F$35,MATCH(max_demand!AB$1,Overzicht!$B:$B,0),5),Verdeelsleutels_percentage!$1:$1,0)))</f>
        <v>1.9144147668209731E-2</v>
      </c>
      <c r="AC81">
        <f>PRODUCT(INDEX(Overzicht!$B$1:$D$35,MATCH(max_demand!AC$1,Overzicht!$B$1:$B$35,0),3),INDEX(Verdeelsleutels_percentage!$A:$AB,MATCH(max_demand!$C81,Verdeelsleutels_percentage!$C:$C,0),MATCH(INDEX(Overzicht!$B$1:$F$35,MATCH(max_demand!AC$1,Overzicht!$B:$B,0),5),Verdeelsleutels_percentage!$1:$1,0)))</f>
        <v>1.504590260780949E-2</v>
      </c>
      <c r="AD81">
        <f>PRODUCT(INDEX(Overzicht!$B$1:$D$35,MATCH(max_demand!AD$1,Overzicht!$B$1:$B$35,0),3),INDEX(Verdeelsleutels_percentage!$A:$AB,MATCH(max_demand!$C81,Verdeelsleutels_percentage!$C:$C,0),MATCH(INDEX(Overzicht!$B$1:$F$35,MATCH(max_demand!AD$1,Overzicht!$B:$B,0),5),Verdeelsleutels_percentage!$1:$1,0)))</f>
        <v>7.3773078743885129E-7</v>
      </c>
      <c r="AE81">
        <f>PRODUCT(INDEX(Overzicht!$B$1:$D$35,MATCH(max_demand!AE$1,Overzicht!$B$1:$B$35,0),3),INDEX(Verdeelsleutels_percentage!$A:$AB,MATCH(max_demand!$C81,Verdeelsleutels_percentage!$C:$C,0),MATCH(INDEX(Overzicht!$B$1:$F$35,MATCH(max_demand!AE$1,Overzicht!$B:$B,0),5),Verdeelsleutels_percentage!$1:$1,0)))</f>
        <v>6.6887035229390365E-3</v>
      </c>
      <c r="AF81">
        <f>PRODUCT(INDEX(Overzicht!$B$1:$D$35,MATCH(max_demand!AF$1,Overzicht!$B$1:$B$35,0),3),INDEX(Verdeelsleutels_percentage!$A:$AB,MATCH(max_demand!$C81,Verdeelsleutels_percentage!$C:$C,0),MATCH(INDEX(Overzicht!$B$1:$F$35,MATCH(max_demand!AF$1,Overzicht!$B:$B,0),5),Verdeelsleutels_percentage!$1:$1,0)))</f>
        <v>3.3322646118595887E-3</v>
      </c>
      <c r="AG81">
        <f>PRODUCT(INDEX(Overzicht!$B$1:$D$35,MATCH(max_demand!AG$1,Overzicht!$B$1:$B$35,0),3),INDEX(Verdeelsleutels_percentage!$A:$AB,MATCH(max_demand!$C81,Verdeelsleutels_percentage!$C:$C,0),MATCH(INDEX(Overzicht!$B$1:$F$35,MATCH(max_demand!AG$1,Overzicht!$B:$B,0),5),Verdeelsleutels_percentage!$1:$1,0)))</f>
        <v>3.9963747593400198E-2</v>
      </c>
      <c r="AH81">
        <f>PRODUCT(INDEX(Overzicht!$B$1:$D$35,MATCH(max_demand!AH$1,Overzicht!$B$1:$B$35,0),3),INDEX(Verdeelsleutels_percentage!$A:$AB,MATCH(max_demand!$C81,Verdeelsleutels_percentage!$C:$C,0),MATCH(INDEX(Overzicht!$B$1:$F$35,MATCH(max_demand!AH$1,Overzicht!$B:$B,0),5),Verdeelsleutels_percentage!$1:$1,0)))</f>
        <v>7.7752840943390404E-3</v>
      </c>
      <c r="AI81">
        <f>PRODUCT(INDEX(Overzicht!$B$1:$D$35,MATCH(max_demand!AI$1,Overzicht!$B$1:$B$35,0),3),INDEX(Verdeelsleutels_percentage!$A:$AB,MATCH(max_demand!$C81,Verdeelsleutels_percentage!$C:$C,0),MATCH(INDEX(Overzicht!$B$1:$F$35,MATCH(max_demand!AI$1,Overzicht!$B:$B,0),5),Verdeelsleutels_percentage!$1:$1,0)))</f>
        <v>2.6658116894876711E-3</v>
      </c>
      <c r="AJ81">
        <f>PRODUCT(INDEX(Overzicht!$B$1:$D$35,MATCH(max_demand!AJ$1,Overzicht!$B$1:$B$35,0),3),INDEX(Verdeelsleutels_percentage!$A:$AB,MATCH(max_demand!$C81,Verdeelsleutels_percentage!$C:$C,0),MATCH(INDEX(Overzicht!$B$1:$F$35,MATCH(max_demand!AJ$1,Overzicht!$B:$B,0),5),Verdeelsleutels_percentage!$1:$1,0)))</f>
        <v>0</v>
      </c>
      <c r="AK81">
        <f>PRODUCT(INDEX(Overzicht!$B$1:$D$35,MATCH(max_demand!AK$1,Overzicht!$B$1:$B$35,0),3),INDEX(Verdeelsleutels_percentage!$A:$AB,MATCH(max_demand!$C81,Verdeelsleutels_percentage!$C:$C,0),MATCH(INDEX(Overzicht!$B$1:$F$35,MATCH(max_demand!AK$1,Overzicht!$B:$B,0),5),Verdeelsleutels_percentage!$1:$1,0)))</f>
        <v>2.4244673539996122E-3</v>
      </c>
      <c r="AL81">
        <f>PRODUCT(INDEX(Overzicht!$B$1:$D$35,MATCH(max_demand!AL$1,Overzicht!$B$1:$B$35,0),3),INDEX(Verdeelsleutels_percentage!$A:$AB,MATCH(max_demand!$C81,Verdeelsleutels_percentage!$C:$C,0),MATCH(INDEX(Overzicht!$B$1:$F$35,MATCH(max_demand!AL$1,Overzicht!$B:$B,0),5),Verdeelsleutels_percentage!$1:$1,0)))</f>
        <v>6.6606245989000333E-3</v>
      </c>
      <c r="AM81">
        <f>PRODUCT(INDEX(Overzicht!$B$1:$D$35,MATCH(max_demand!AM$1,Overzicht!$B$1:$B$35,0),3),INDEX(Verdeelsleutels_percentage!$A:$AB,MATCH(max_demand!$C81,Verdeelsleutels_percentage!$C:$C,0),MATCH(INDEX(Overzicht!$B$1:$F$35,MATCH(max_demand!AM$1,Overzicht!$B:$B,0),5),Verdeelsleutels_percentage!$1:$1,0)))</f>
        <v>1.3321249197800067E-2</v>
      </c>
      <c r="AN81">
        <f>PRODUCT(INDEX(Overzicht!$B$1:$D$35,MATCH(max_demand!AN$1,Overzicht!$B$1:$B$35,0),3),INDEX(Verdeelsleutels_percentage!$A:$AB,MATCH(max_demand!$C81,Verdeelsleutels_percentage!$C:$C,0),MATCH(INDEX(Overzicht!$B$1:$F$35,MATCH(max_demand!AN$1,Overzicht!$B:$B,0),5),Verdeelsleutels_percentage!$1:$1,0)))</f>
        <v>6.6606245989000333E-3</v>
      </c>
      <c r="AO81">
        <f>PRODUCT(INDEX(Overzicht!$B$1:$D$35,MATCH(max_demand!AO$1,Overzicht!$B$1:$B$35,0),3),INDEX(Verdeelsleutels_percentage!$A:$AB,MATCH(max_demand!$C81,Verdeelsleutels_percentage!$C:$C,0),MATCH(INDEX(Overzicht!$B$1:$F$35,MATCH(max_demand!AO$1,Overzicht!$B:$B,0),5),Verdeelsleutels_percentage!$1:$1,0)))</f>
        <v>2.3312186096150118E-2</v>
      </c>
    </row>
    <row r="82" spans="2:41">
      <c r="B82" t="str">
        <f>INDEX('ETLocal datasets'!B:C,MATCH(C82,'ETLocal datasets'!C:C,0),1)</f>
        <v>GM0225</v>
      </c>
      <c r="C82" t="str">
        <f>'ETLocal datasets'!C65</f>
        <v>Druten</v>
      </c>
      <c r="D82">
        <f t="shared" si="9"/>
        <v>0.1196524814402477</v>
      </c>
      <c r="E82">
        <f t="shared" si="10"/>
        <v>6.4544694358767862E-2</v>
      </c>
      <c r="F82">
        <f t="shared" si="11"/>
        <v>1.1420358666909923E-2</v>
      </c>
      <c r="G82">
        <f t="shared" si="8"/>
        <v>2.3255831056563928E-2</v>
      </c>
      <c r="H82">
        <f>PRODUCT(INDEX(Overzicht!$B$1:$D$35,MATCH(max_demand!H$1,Overzicht!$B$1:$B$35,0),3),INDEX(Verdeelsleutels_percentage!$A:$AB,MATCH(max_demand!$C82,Verdeelsleutels_percentage!$C:$C,0),MATCH(INDEX(Overzicht!$B$1:$F$35,MATCH(max_demand!H$1,Overzicht!$B:$B,0),5),Verdeelsleutels_percentage!$1:$1,0)))</f>
        <v>1.1420358666909923E-2</v>
      </c>
      <c r="I82">
        <f>PRODUCT(INDEX(Overzicht!$B$1:$D$35,MATCH(max_demand!I$1,Overzicht!$B$1:$B$35,0),3),INDEX(Verdeelsleutels_percentage!$A:$AB,MATCH(max_demand!$C82,Verdeelsleutels_percentage!$C:$C,0),MATCH(INDEX(Overzicht!$B$1:$F$35,MATCH(max_demand!I$1,Overzicht!$B:$B,0),5),Verdeelsleutels_percentage!$1:$1,0)))</f>
        <v>5.7163717690318638E-3</v>
      </c>
      <c r="J82">
        <f>PRODUCT(INDEX(Overzicht!$B$1:$D$35,MATCH(max_demand!J$1,Overzicht!$B$1:$B$35,0),3),INDEX(Verdeelsleutels_percentage!$A:$AB,MATCH(max_demand!$C82,Verdeelsleutels_percentage!$C:$C,0),MATCH(INDEX(Overzicht!$B$1:$F$35,MATCH(max_demand!J$1,Overzicht!$B:$B,0),5),Verdeelsleutels_percentage!$1:$1,0)))</f>
        <v>3.8285392864307551E-3</v>
      </c>
      <c r="K82">
        <f>PRODUCT(INDEX(Overzicht!$B$1:$D$35,MATCH(max_demand!K$1,Overzicht!$B$1:$B$35,0),3),INDEX(Verdeelsleutels_percentage!$A:$AB,MATCH(max_demand!$C82,Verdeelsleutels_percentage!$C:$C,0),MATCH(INDEX(Overzicht!$B$1:$F$35,MATCH(max_demand!K$1,Overzicht!$B:$B,0),5),Verdeelsleutels_percentage!$1:$1,0)))</f>
        <v>1.1898847697692479E-3</v>
      </c>
      <c r="L82">
        <f>PRODUCT(INDEX(Overzicht!$B$1:$D$35,MATCH(max_demand!L$1,Overzicht!$B$1:$B$35,0),3),INDEX(Verdeelsleutels_percentage!$A:$AB,MATCH(max_demand!$C82,Verdeelsleutels_percentage!$C:$C,0),MATCH(INDEX(Overzicht!$B$1:$F$35,MATCH(max_demand!L$1,Overzicht!$B:$B,0),5),Verdeelsleutels_percentage!$1:$1,0)))</f>
        <v>3.6928654254678658E-3</v>
      </c>
      <c r="M82">
        <f>PRODUCT(INDEX(Overzicht!$B$1:$D$35,MATCH(max_demand!M$1,Overzicht!$B$1:$B$35,0),3),INDEX(Verdeelsleutels_percentage!$A:$AB,MATCH(max_demand!$C82,Verdeelsleutels_percentage!$C:$C,0),MATCH(INDEX(Overzicht!$B$1:$F$35,MATCH(max_demand!M$1,Overzicht!$B:$B,0),5),Verdeelsleutels_percentage!$1:$1,0)))</f>
        <v>4.9021343527674829E-2</v>
      </c>
      <c r="N82">
        <f>PRODUCT(INDEX(Overzicht!$B$1:$D$35,MATCH(max_demand!N$1,Overzicht!$B$1:$B$35,0),3),INDEX(Verdeelsleutels_percentage!$A:$AB,MATCH(max_demand!$C82,Verdeelsleutels_percentage!$C:$C,0),MATCH(INDEX(Overzicht!$B$1:$F$35,MATCH(max_demand!N$1,Overzicht!$B:$B,0),5),Verdeelsleutels_percentage!$1:$1,0)))</f>
        <v>9.7837435766340262E-3</v>
      </c>
      <c r="O82">
        <f>PRODUCT(INDEX(Overzicht!$B$1:$D$35,MATCH(max_demand!O$1,Overzicht!$B$1:$B$35,0),3),INDEX(Verdeelsleutels_percentage!$A:$AB,MATCH(max_demand!$C82,Verdeelsleutels_percentage!$C:$C,0),MATCH(INDEX(Overzicht!$B$1:$F$35,MATCH(max_demand!O$1,Overzicht!$B:$B,0),5),Verdeelsleutels_percentage!$1:$1,0)))</f>
        <v>7.0210864142067407E-4</v>
      </c>
      <c r="P82">
        <f>PRODUCT(INDEX(Overzicht!$B$1:$D$35,MATCH(max_demand!P$1,Overzicht!$B$1:$B$35,0),3),INDEX(Verdeelsleutels_percentage!$A:$AB,MATCH(max_demand!$C82,Verdeelsleutels_percentage!$C:$C,0),MATCH(INDEX(Overzicht!$B$1:$F$35,MATCH(max_demand!P$1,Overzicht!$B:$B,0),5),Verdeelsleutels_percentage!$1:$1,0)))</f>
        <v>3.4181457265661831E-3</v>
      </c>
      <c r="Q82">
        <f>PRODUCT(INDEX(Overzicht!$B$1:$D$35,MATCH(max_demand!Q$1,Overzicht!$B$1:$B$35,0),3),INDEX(Verdeelsleutels_percentage!$A:$AB,MATCH(max_demand!$C82,Verdeelsleutels_percentage!$C:$C,0),MATCH(INDEX(Overzicht!$B$1:$F$35,MATCH(max_demand!Q$1,Overzicht!$B:$B,0),5),Verdeelsleutels_percentage!$1:$1,0)))</f>
        <v>9.4625828954396501E-3</v>
      </c>
      <c r="R82">
        <f>PRODUCT(INDEX(Overzicht!$B$1:$D$35,MATCH(max_demand!R$1,Overzicht!$B$1:$B$35,0),3),INDEX(Verdeelsleutels_percentage!$A:$AB,MATCH(max_demand!$C82,Verdeelsleutels_percentage!$C:$C,0),MATCH(INDEX(Overzicht!$B$1:$F$35,MATCH(max_demand!R$1,Overzicht!$B:$B,0),5),Verdeelsleutels_percentage!$1:$1,0)))</f>
        <v>1.9577757714702728E-3</v>
      </c>
      <c r="S82">
        <f>PRODUCT(INDEX(Overzicht!$B$1:$D$35,MATCH(max_demand!S$1,Overzicht!$B$1:$B$35,0),3),INDEX(Verdeelsleutels_percentage!$A:$AB,MATCH(max_demand!$C82,Verdeelsleutels_percentage!$C:$C,0),MATCH(INDEX(Overzicht!$B$1:$F$35,MATCH(max_demand!S$1,Overzicht!$B:$B,0),5),Verdeelsleutels_percentage!$1:$1,0)))</f>
        <v>4.0095247799711185E-3</v>
      </c>
      <c r="T82">
        <f>PRODUCT(INDEX(Overzicht!$B$1:$D$35,MATCH(max_demand!T$1,Overzicht!$B$1:$B$35,0),3),INDEX(Verdeelsleutels_percentage!$A:$AB,MATCH(max_demand!$C82,Verdeelsleutels_percentage!$C:$C,0),MATCH(INDEX(Overzicht!$B$1:$F$35,MATCH(max_demand!T$1,Overzicht!$B:$B,0),5),Verdeelsleutels_percentage!$1:$1,0)))</f>
        <v>5.7863150579010271E-3</v>
      </c>
      <c r="U82">
        <f>PRODUCT(INDEX(Overzicht!$B$1:$D$35,MATCH(max_demand!U$1,Overzicht!$B$1:$B$35,0),3),INDEX(Verdeelsleutels_percentage!$A:$AB,MATCH(max_demand!$C82,Verdeelsleutels_percentage!$C:$C,0),MATCH(INDEX(Overzicht!$B$1:$F$35,MATCH(max_demand!U$1,Overzicht!$B:$B,0),5),Verdeelsleutels_percentage!$1:$1,0)))</f>
        <v>2.1492027357918105E-2</v>
      </c>
      <c r="V82">
        <f>PRODUCT(INDEX(Overzicht!$B$1:$D$35,MATCH(max_demand!V$1,Overzicht!$B$1:$B$35,0),3),INDEX(Verdeelsleutels_percentage!$A:$AB,MATCH(max_demand!$C82,Verdeelsleutels_percentage!$C:$C,0),MATCH(INDEX(Overzicht!$B$1:$F$35,MATCH(max_demand!V$1,Overzicht!$B:$B,0),5),Verdeelsleutels_percentage!$1:$1,0)))</f>
        <v>2.5016023746564594E-3</v>
      </c>
      <c r="W82">
        <f>PRODUCT(INDEX(Overzicht!$B$1:$D$35,MATCH(max_demand!W$1,Overzicht!$B$1:$B$35,0),3),INDEX(Verdeelsleutels_percentage!$A:$AB,MATCH(max_demand!$C82,Verdeelsleutels_percentage!$C:$C,0),MATCH(INDEX(Overzicht!$B$1:$F$35,MATCH(max_demand!W$1,Overzicht!$B:$B,0),5),Verdeelsleutels_percentage!$1:$1,0)))</f>
        <v>1.3051838476468484E-2</v>
      </c>
      <c r="X82">
        <f>PRODUCT(INDEX(Overzicht!$B$1:$D$35,MATCH(max_demand!X$1,Overzicht!$B$1:$B$35,0),3),INDEX(Verdeelsleutels_percentage!$A:$AB,MATCH(max_demand!$C82,Verdeelsleutels_percentage!$C:$C,0),MATCH(INDEX(Overzicht!$B$1:$F$35,MATCH(max_demand!X$1,Overzicht!$B:$B,0),5),Verdeelsleutels_percentage!$1:$1,0)))</f>
        <v>1.5096551117883203E-3</v>
      </c>
      <c r="Y82">
        <f>PRODUCT(INDEX(Overzicht!$B$1:$D$35,MATCH(max_demand!Y$1,Overzicht!$B$1:$B$35,0),3),INDEX(Verdeelsleutels_percentage!$A:$AB,MATCH(max_demand!$C82,Verdeelsleutels_percentage!$C:$C,0),MATCH(INDEX(Overzicht!$B$1:$F$35,MATCH(max_demand!Y$1,Overzicht!$B:$B,0),5),Verdeelsleutels_percentage!$1:$1,0)))</f>
        <v>1.0452766758916557E-6</v>
      </c>
      <c r="Z82">
        <f>PRODUCT(INDEX(Overzicht!$B$1:$D$35,MATCH(max_demand!Z$1,Overzicht!$B$1:$B$35,0),3),INDEX(Verdeelsleutels_percentage!$A:$AB,MATCH(max_demand!$C82,Verdeelsleutels_percentage!$C:$C,0),MATCH(INDEX(Overzicht!$B$1:$F$35,MATCH(max_demand!Z$1,Overzicht!$B:$B,0),5),Verdeelsleutels_percentage!$1:$1,0)))</f>
        <v>4.6456741150740257E-4</v>
      </c>
      <c r="AA82">
        <f>PRODUCT(INDEX(Overzicht!$B$1:$D$35,MATCH(max_demand!AA$1,Overzicht!$B$1:$B$35,0),3),INDEX(Verdeelsleutels_percentage!$A:$AB,MATCH(max_demand!$C82,Verdeelsleutels_percentage!$C:$C,0),MATCH(INDEX(Overzicht!$B$1:$F$35,MATCH(max_demand!AA$1,Overzicht!$B:$B,0),5),Verdeelsleutels_percentage!$1:$1,0)))</f>
        <v>4.8412814462350372E-4</v>
      </c>
      <c r="AB82">
        <f>PRODUCT(INDEX(Overzicht!$B$1:$D$35,MATCH(max_demand!AB$1,Overzicht!$B$1:$B$35,0),3),INDEX(Verdeelsleutels_percentage!$A:$AB,MATCH(max_demand!$C82,Verdeelsleutels_percentage!$C:$C,0),MATCH(INDEX(Overzicht!$B$1:$F$35,MATCH(max_demand!AB$1,Overzicht!$B:$B,0),5),Verdeelsleutels_percentage!$1:$1,0)))</f>
        <v>5.7385863973173686E-3</v>
      </c>
      <c r="AC82">
        <f>PRODUCT(INDEX(Overzicht!$B$1:$D$35,MATCH(max_demand!AC$1,Overzicht!$B$1:$B$35,0),3),INDEX(Verdeelsleutels_percentage!$A:$AB,MATCH(max_demand!$C82,Verdeelsleutels_percentage!$C:$C,0),MATCH(INDEX(Overzicht!$B$1:$F$35,MATCH(max_demand!AC$1,Overzicht!$B:$B,0),5),Verdeelsleutels_percentage!$1:$1,0)))</f>
        <v>3.8305316325024626E-3</v>
      </c>
      <c r="AD82">
        <f>PRODUCT(INDEX(Overzicht!$B$1:$D$35,MATCH(max_demand!AD$1,Overzicht!$B$1:$B$35,0),3),INDEX(Verdeelsleutels_percentage!$A:$AB,MATCH(max_demand!$C82,Verdeelsleutels_percentage!$C:$C,0),MATCH(INDEX(Overzicht!$B$1:$F$35,MATCH(max_demand!AD$1,Overzicht!$B:$B,0),5),Verdeelsleutels_percentage!$1:$1,0)))</f>
        <v>8.8527694492662138E-6</v>
      </c>
      <c r="AE82">
        <f>PRODUCT(INDEX(Overzicht!$B$1:$D$35,MATCH(max_demand!AE$1,Overzicht!$B$1:$B$35,0),3),INDEX(Verdeelsleutels_percentage!$A:$AB,MATCH(max_demand!$C82,Verdeelsleutels_percentage!$C:$C,0),MATCH(INDEX(Overzicht!$B$1:$F$35,MATCH(max_demand!AE$1,Overzicht!$B:$B,0),5),Verdeelsleutels_percentage!$1:$1,0)))</f>
        <v>2.2062738486112343E-2</v>
      </c>
      <c r="AF82">
        <f>PRODUCT(INDEX(Overzicht!$B$1:$D$35,MATCH(max_demand!AF$1,Overzicht!$B$1:$B$35,0),3),INDEX(Verdeelsleutels_percentage!$A:$AB,MATCH(max_demand!$C82,Verdeelsleutels_percentage!$C:$C,0),MATCH(INDEX(Overzicht!$B$1:$F$35,MATCH(max_demand!AF$1,Overzicht!$B:$B,0),5),Verdeelsleutels_percentage!$1:$1,0)))</f>
        <v>1.8338187296344838E-3</v>
      </c>
      <c r="AG82">
        <f>PRODUCT(INDEX(Overzicht!$B$1:$D$35,MATCH(max_demand!AG$1,Overzicht!$B$1:$B$35,0),3),INDEX(Verdeelsleutels_percentage!$A:$AB,MATCH(max_demand!$C82,Verdeelsleutels_percentage!$C:$C,0),MATCH(INDEX(Overzicht!$B$1:$F$35,MATCH(max_demand!AG$1,Overzicht!$B:$B,0),5),Verdeelsleutels_percentage!$1:$1,0)))</f>
        <v>1.3051838476468484E-2</v>
      </c>
      <c r="AH82">
        <f>PRODUCT(INDEX(Overzicht!$B$1:$D$35,MATCH(max_demand!AH$1,Overzicht!$B$1:$B$35,0),3),INDEX(Verdeelsleutels_percentage!$A:$AB,MATCH(max_demand!$C82,Verdeelsleutels_percentage!$C:$C,0),MATCH(INDEX(Overzicht!$B$1:$F$35,MATCH(max_demand!AH$1,Overzicht!$B:$B,0),5),Verdeelsleutels_percentage!$1:$1,0)))</f>
        <v>4.278910369147129E-3</v>
      </c>
      <c r="AI82">
        <f>PRODUCT(INDEX(Overzicht!$B$1:$D$35,MATCH(max_demand!AI$1,Overzicht!$B$1:$B$35,0),3),INDEX(Verdeelsleutels_percentage!$A:$AB,MATCH(max_demand!$C82,Verdeelsleutels_percentage!$C:$C,0),MATCH(INDEX(Overzicht!$B$1:$F$35,MATCH(max_demand!AI$1,Overzicht!$B:$B,0),5),Verdeelsleutels_percentage!$1:$1,0)))</f>
        <v>1.4670549837075869E-3</v>
      </c>
      <c r="AJ82">
        <f>PRODUCT(INDEX(Overzicht!$B$1:$D$35,MATCH(max_demand!AJ$1,Overzicht!$B$1:$B$35,0),3),INDEX(Verdeelsleutels_percentage!$A:$AB,MATCH(max_demand!$C82,Verdeelsleutels_percentage!$C:$C,0),MATCH(INDEX(Overzicht!$B$1:$F$35,MATCH(max_demand!AJ$1,Overzicht!$B:$B,0),5),Verdeelsleutels_percentage!$1:$1,0)))</f>
        <v>0</v>
      </c>
      <c r="AK82">
        <f>PRODUCT(INDEX(Overzicht!$B$1:$D$35,MATCH(max_demand!AK$1,Overzicht!$B$1:$B$35,0),3),INDEX(Verdeelsleutels_percentage!$A:$AB,MATCH(max_demand!$C82,Verdeelsleutels_percentage!$C:$C,0),MATCH(INDEX(Overzicht!$B$1:$F$35,MATCH(max_demand!AK$1,Overzicht!$B:$B,0),5),Verdeelsleutels_percentage!$1:$1,0)))</f>
        <v>7.9181153423908809E-4</v>
      </c>
      <c r="AL82">
        <f>PRODUCT(INDEX(Overzicht!$B$1:$D$35,MATCH(max_demand!AL$1,Overzicht!$B$1:$B$35,0),3),INDEX(Verdeelsleutels_percentage!$A:$AB,MATCH(max_demand!$C82,Verdeelsleutels_percentage!$C:$C,0),MATCH(INDEX(Overzicht!$B$1:$F$35,MATCH(max_demand!AL$1,Overzicht!$B:$B,0),5),Verdeelsleutels_percentage!$1:$1,0)))</f>
        <v>2.1753064127447473E-3</v>
      </c>
      <c r="AM82">
        <f>PRODUCT(INDEX(Overzicht!$B$1:$D$35,MATCH(max_demand!AM$1,Overzicht!$B$1:$B$35,0),3),INDEX(Verdeelsleutels_percentage!$A:$AB,MATCH(max_demand!$C82,Verdeelsleutels_percentage!$C:$C,0),MATCH(INDEX(Overzicht!$B$1:$F$35,MATCH(max_demand!AM$1,Overzicht!$B:$B,0),5),Verdeelsleutels_percentage!$1:$1,0)))</f>
        <v>4.3506128254894947E-3</v>
      </c>
      <c r="AN82">
        <f>PRODUCT(INDEX(Overzicht!$B$1:$D$35,MATCH(max_demand!AN$1,Overzicht!$B$1:$B$35,0),3),INDEX(Verdeelsleutels_percentage!$A:$AB,MATCH(max_demand!$C82,Verdeelsleutels_percentage!$C:$C,0),MATCH(INDEX(Overzicht!$B$1:$F$35,MATCH(max_demand!AN$1,Overzicht!$B:$B,0),5),Verdeelsleutels_percentage!$1:$1,0)))</f>
        <v>2.1753064127447473E-3</v>
      </c>
      <c r="AO82">
        <f>PRODUCT(INDEX(Overzicht!$B$1:$D$35,MATCH(max_demand!AO$1,Overzicht!$B$1:$B$35,0),3),INDEX(Verdeelsleutels_percentage!$A:$AB,MATCH(max_demand!$C82,Verdeelsleutels_percentage!$C:$C,0),MATCH(INDEX(Overzicht!$B$1:$F$35,MATCH(max_demand!AO$1,Overzicht!$B:$B,0),5),Verdeelsleutels_percentage!$1:$1,0)))</f>
        <v>7.6135724446066162E-3</v>
      </c>
    </row>
    <row r="83" spans="2:41">
      <c r="B83" t="str">
        <f>INDEX('ETLocal datasets'!B:C,MATCH(C83,'ETLocal datasets'!C:C,0),1)</f>
        <v>GM0226</v>
      </c>
      <c r="C83" t="str">
        <f>'ETLocal datasets'!C66</f>
        <v>Duiven</v>
      </c>
      <c r="D83">
        <f t="shared" si="9"/>
        <v>7.5266300467132258E-2</v>
      </c>
      <c r="E83">
        <f t="shared" si="10"/>
        <v>7.5408714820610623E-2</v>
      </c>
      <c r="F83">
        <f t="shared" si="11"/>
        <v>1.5390781813595902E-2</v>
      </c>
      <c r="G83">
        <f t="shared" si="8"/>
        <v>3.1340996559284851E-2</v>
      </c>
      <c r="H83">
        <f>PRODUCT(INDEX(Overzicht!$B$1:$D$35,MATCH(max_demand!H$1,Overzicht!$B$1:$B$35,0),3),INDEX(Verdeelsleutels_percentage!$A:$AB,MATCH(max_demand!$C83,Verdeelsleutels_percentage!$C:$C,0),MATCH(INDEX(Overzicht!$B$1:$F$35,MATCH(max_demand!H$1,Overzicht!$B:$B,0),5),Verdeelsleutels_percentage!$1:$1,0)))</f>
        <v>1.5390781813595902E-2</v>
      </c>
      <c r="I83">
        <f>PRODUCT(INDEX(Overzicht!$B$1:$D$35,MATCH(max_demand!I$1,Overzicht!$B$1:$B$35,0),3),INDEX(Verdeelsleutels_percentage!$A:$AB,MATCH(max_demand!$C83,Verdeelsleutels_percentage!$C:$C,0),MATCH(INDEX(Overzicht!$B$1:$F$35,MATCH(max_demand!I$1,Overzicht!$B:$B,0),5),Verdeelsleutels_percentage!$1:$1,0)))</f>
        <v>4.0416780572514804E-3</v>
      </c>
      <c r="J83">
        <f>PRODUCT(INDEX(Overzicht!$B$1:$D$35,MATCH(max_demand!J$1,Overzicht!$B$1:$B$35,0),3),INDEX(Verdeelsleutels_percentage!$A:$AB,MATCH(max_demand!$C83,Verdeelsleutels_percentage!$C:$C,0),MATCH(INDEX(Overzicht!$B$1:$F$35,MATCH(max_demand!J$1,Overzicht!$B:$B,0),5),Verdeelsleutels_percentage!$1:$1,0)))</f>
        <v>5.1595763794150071E-3</v>
      </c>
      <c r="K83">
        <f>PRODUCT(INDEX(Overzicht!$B$1:$D$35,MATCH(max_demand!K$1,Overzicht!$B$1:$B$35,0),3),INDEX(Verdeelsleutels_percentage!$A:$AB,MATCH(max_demand!$C83,Verdeelsleutels_percentage!$C:$C,0),MATCH(INDEX(Overzicht!$B$1:$F$35,MATCH(max_demand!K$1,Overzicht!$B:$B,0),5),Verdeelsleutels_percentage!$1:$1,0)))</f>
        <v>8.4129083253250037E-4</v>
      </c>
      <c r="L83">
        <f>PRODUCT(INDEX(Overzicht!$B$1:$D$35,MATCH(max_demand!L$1,Overzicht!$B$1:$B$35,0),3),INDEX(Verdeelsleutels_percentage!$A:$AB,MATCH(max_demand!$C83,Verdeelsleutels_percentage!$C:$C,0),MATCH(INDEX(Overzicht!$B$1:$F$35,MATCH(max_demand!L$1,Overzicht!$B:$B,0),5),Verdeelsleutels_percentage!$1:$1,0)))</f>
        <v>4.9767338914694882E-3</v>
      </c>
      <c r="M83">
        <f>PRODUCT(INDEX(Overzicht!$B$1:$D$35,MATCH(max_demand!M$1,Overzicht!$B$1:$B$35,0),3),INDEX(Verdeelsleutels_percentage!$A:$AB,MATCH(max_demand!$C83,Verdeelsleutels_percentage!$C:$C,0),MATCH(INDEX(Overzicht!$B$1:$F$35,MATCH(max_demand!M$1,Overzicht!$B:$B,0),5),Verdeelsleutels_percentage!$1:$1,0)))</f>
        <v>1.4787398691746658E-2</v>
      </c>
      <c r="N83">
        <f>PRODUCT(INDEX(Overzicht!$B$1:$D$35,MATCH(max_demand!N$1,Overzicht!$B$1:$B$35,0),3),INDEX(Verdeelsleutels_percentage!$A:$AB,MATCH(max_demand!$C83,Verdeelsleutels_percentage!$C:$C,0),MATCH(INDEX(Overzicht!$B$1:$F$35,MATCH(max_demand!N$1,Overzicht!$B:$B,0),5),Verdeelsleutels_percentage!$1:$1,0)))</f>
        <v>3.0046123185221625E-3</v>
      </c>
      <c r="O83">
        <f>PRODUCT(INDEX(Overzicht!$B$1:$D$35,MATCH(max_demand!O$1,Overzicht!$B$1:$B$35,0),3),INDEX(Verdeelsleutels_percentage!$A:$AB,MATCH(max_demand!$C83,Verdeelsleutels_percentage!$C:$C,0),MATCH(INDEX(Overzicht!$B$1:$F$35,MATCH(max_demand!O$1,Overzicht!$B:$B,0),5),Verdeelsleutels_percentage!$1:$1,0)))</f>
        <v>2.1794072878220526E-3</v>
      </c>
      <c r="P83">
        <f>PRODUCT(INDEX(Overzicht!$B$1:$D$35,MATCH(max_demand!P$1,Overzicht!$B$1:$B$35,0),3),INDEX(Verdeelsleutels_percentage!$A:$AB,MATCH(max_demand!$C83,Verdeelsleutels_percentage!$C:$C,0),MATCH(INDEX(Overzicht!$B$1:$F$35,MATCH(max_demand!P$1,Overzicht!$B:$B,0),5),Verdeelsleutels_percentage!$1:$1,0)))</f>
        <v>3.8706275372599527E-4</v>
      </c>
      <c r="Q83">
        <f>PRODUCT(INDEX(Overzicht!$B$1:$D$35,MATCH(max_demand!Q$1,Overzicht!$B$1:$B$35,0),3),INDEX(Verdeelsleutels_percentage!$A:$AB,MATCH(max_demand!$C83,Verdeelsleutels_percentage!$C:$C,0),MATCH(INDEX(Overzicht!$B$1:$F$35,MATCH(max_demand!Q$1,Overzicht!$B:$B,0),5),Verdeelsleutels_percentage!$1:$1,0)))</f>
        <v>1.2752362074122317E-2</v>
      </c>
      <c r="R83">
        <f>PRODUCT(INDEX(Overzicht!$B$1:$D$35,MATCH(max_demand!R$1,Overzicht!$B$1:$B$35,0),3),INDEX(Verdeelsleutels_percentage!$A:$AB,MATCH(max_demand!$C83,Verdeelsleutels_percentage!$C:$C,0),MATCH(INDEX(Overzicht!$B$1:$F$35,MATCH(max_demand!R$1,Overzicht!$B:$B,0),5),Verdeelsleutels_percentage!$1:$1,0)))</f>
        <v>2.6384197394735834E-3</v>
      </c>
      <c r="S83">
        <f>PRODUCT(INDEX(Overzicht!$B$1:$D$35,MATCH(max_demand!S$1,Overzicht!$B$1:$B$35,0),3),INDEX(Verdeelsleutels_percentage!$A:$AB,MATCH(max_demand!$C83,Verdeelsleutels_percentage!$C:$C,0),MATCH(INDEX(Overzicht!$B$1:$F$35,MATCH(max_demand!S$1,Overzicht!$B:$B,0),5),Verdeelsleutels_percentage!$1:$1,0)))</f>
        <v>5.4034836264418981E-3</v>
      </c>
      <c r="T83">
        <f>PRODUCT(INDEX(Overzicht!$B$1:$D$35,MATCH(max_demand!T$1,Overzicht!$B$1:$B$35,0),3),INDEX(Verdeelsleutels_percentage!$A:$AB,MATCH(max_demand!$C83,Verdeelsleutels_percentage!$C:$C,0),MATCH(INDEX(Overzicht!$B$1:$F$35,MATCH(max_demand!T$1,Overzicht!$B:$B,0),5),Verdeelsleutels_percentage!$1:$1,0)))</f>
        <v>7.7979961188885897E-3</v>
      </c>
      <c r="U83">
        <f>PRODUCT(INDEX(Overzicht!$B$1:$D$35,MATCH(max_demand!U$1,Overzicht!$B$1:$B$35,0),3),INDEX(Verdeelsleutels_percentage!$A:$AB,MATCH(max_demand!$C83,Verdeelsleutels_percentage!$C:$C,0),MATCH(INDEX(Overzicht!$B$1:$F$35,MATCH(max_demand!U$1,Overzicht!$B:$B,0),5),Verdeelsleutels_percentage!$1:$1,0)))</f>
        <v>2.8963985584443339E-2</v>
      </c>
      <c r="V83">
        <f>PRODUCT(INDEX(Overzicht!$B$1:$D$35,MATCH(max_demand!V$1,Overzicht!$B$1:$B$35,0),3),INDEX(Verdeelsleutels_percentage!$A:$AB,MATCH(max_demand!$C83,Verdeelsleutels_percentage!$C:$C,0),MATCH(INDEX(Overzicht!$B$1:$F$35,MATCH(max_demand!V$1,Overzicht!$B:$B,0),5),Verdeelsleutels_percentage!$1:$1,0)))</f>
        <v>3.3713141115495784E-3</v>
      </c>
      <c r="W83">
        <f>PRODUCT(INDEX(Overzicht!$B$1:$D$35,MATCH(max_demand!W$1,Overzicht!$B$1:$B$35,0),3),INDEX(Verdeelsleutels_percentage!$A:$AB,MATCH(max_demand!$C83,Verdeelsleutels_percentage!$C:$C,0),MATCH(INDEX(Overzicht!$B$1:$F$35,MATCH(max_demand!W$1,Overzicht!$B:$B,0),5),Verdeelsleutels_percentage!$1:$1,0)))</f>
        <v>1.7589464929823887E-2</v>
      </c>
      <c r="X83">
        <f>PRODUCT(INDEX(Overzicht!$B$1:$D$35,MATCH(max_demand!X$1,Overzicht!$B$1:$B$35,0),3),INDEX(Verdeelsleutels_percentage!$A:$AB,MATCH(max_demand!$C83,Verdeelsleutels_percentage!$C:$C,0),MATCH(INDEX(Overzicht!$B$1:$F$35,MATCH(max_demand!X$1,Overzicht!$B:$B,0),5),Verdeelsleutels_percentage!$1:$1,0)))</f>
        <v>3.8444633281565919E-4</v>
      </c>
      <c r="Y83">
        <f>PRODUCT(INDEX(Overzicht!$B$1:$D$35,MATCH(max_demand!Y$1,Overzicht!$B$1:$B$35,0),3),INDEX(Verdeelsleutels_percentage!$A:$AB,MATCH(max_demand!$C83,Verdeelsleutels_percentage!$C:$C,0),MATCH(INDEX(Overzicht!$B$1:$F$35,MATCH(max_demand!Y$1,Overzicht!$B:$B,0),5),Verdeelsleutels_percentage!$1:$1,0)))</f>
        <v>8.8278853132181158E-7</v>
      </c>
      <c r="Z83">
        <f>PRODUCT(INDEX(Overzicht!$B$1:$D$35,MATCH(max_demand!Z$1,Overzicht!$B$1:$B$35,0),3),INDEX(Verdeelsleutels_percentage!$A:$AB,MATCH(max_demand!$C83,Verdeelsleutels_percentage!$C:$C,0),MATCH(INDEX(Overzicht!$B$1:$F$35,MATCH(max_demand!Z$1,Overzicht!$B:$B,0),5),Verdeelsleutels_percentage!$1:$1,0)))</f>
        <v>3.9235045836524964E-4</v>
      </c>
      <c r="AA83">
        <f>PRODUCT(INDEX(Overzicht!$B$1:$D$35,MATCH(max_demand!AA$1,Overzicht!$B$1:$B$35,0),3),INDEX(Verdeelsleutels_percentage!$A:$AB,MATCH(max_demand!$C83,Verdeelsleutels_percentage!$C:$C,0),MATCH(INDEX(Overzicht!$B$1:$F$35,MATCH(max_demand!AA$1,Overzicht!$B:$B,0),5),Verdeelsleutels_percentage!$1:$1,0)))</f>
        <v>4.0887047766483909E-4</v>
      </c>
      <c r="AB83">
        <f>PRODUCT(INDEX(Overzicht!$B$1:$D$35,MATCH(max_demand!AB$1,Overzicht!$B$1:$B$35,0),3),INDEX(Verdeelsleutels_percentage!$A:$AB,MATCH(max_demand!$C83,Verdeelsleutels_percentage!$C:$C,0),MATCH(INDEX(Overzicht!$B$1:$F$35,MATCH(max_demand!AB$1,Overzicht!$B:$B,0),5),Verdeelsleutels_percentage!$1:$1,0)))</f>
        <v>7.9832366380657022E-3</v>
      </c>
      <c r="AC83">
        <f>PRODUCT(INDEX(Overzicht!$B$1:$D$35,MATCH(max_demand!AC$1,Overzicht!$B$1:$B$35,0),3),INDEX(Verdeelsleutels_percentage!$A:$AB,MATCH(max_demand!$C83,Verdeelsleutels_percentage!$C:$C,0),MATCH(INDEX(Overzicht!$B$1:$F$35,MATCH(max_demand!AC$1,Overzicht!$B:$B,0),5),Verdeelsleutels_percentage!$1:$1,0)))</f>
        <v>3.7203665170086634E-3</v>
      </c>
      <c r="AD83">
        <f>PRODUCT(INDEX(Overzicht!$B$1:$D$35,MATCH(max_demand!AD$1,Overzicht!$B$1:$B$35,0),3),INDEX(Verdeelsleutels_percentage!$A:$AB,MATCH(max_demand!$C83,Verdeelsleutels_percentage!$C:$C,0),MATCH(INDEX(Overzicht!$B$1:$F$35,MATCH(max_demand!AD$1,Overzicht!$B:$B,0),5),Verdeelsleutels_percentage!$1:$1,0)))</f>
        <v>0</v>
      </c>
      <c r="AE83">
        <f>PRODUCT(INDEX(Overzicht!$B$1:$D$35,MATCH(max_demand!AE$1,Overzicht!$B$1:$B$35,0),3),INDEX(Verdeelsleutels_percentage!$A:$AB,MATCH(max_demand!$C83,Verdeelsleutels_percentage!$C:$C,0),MATCH(INDEX(Overzicht!$B$1:$F$35,MATCH(max_demand!AE$1,Overzicht!$B:$B,0),5),Verdeelsleutels_percentage!$1:$1,0)))</f>
        <v>8.1861744609104635E-3</v>
      </c>
      <c r="AF83">
        <f>PRODUCT(INDEX(Overzicht!$B$1:$D$35,MATCH(max_demand!AF$1,Overzicht!$B$1:$B$35,0),3),INDEX(Verdeelsleutels_percentage!$A:$AB,MATCH(max_demand!$C83,Verdeelsleutels_percentage!$C:$C,0),MATCH(INDEX(Overzicht!$B$1:$F$35,MATCH(max_demand!AF$1,Overzicht!$B:$B,0),5),Verdeelsleutels_percentage!$1:$1,0)))</f>
        <v>1.5487518093365116E-3</v>
      </c>
      <c r="AG83">
        <f>PRODUCT(INDEX(Overzicht!$B$1:$D$35,MATCH(max_demand!AG$1,Overzicht!$B$1:$B$35,0),3),INDEX(Verdeelsleutels_percentage!$A:$AB,MATCH(max_demand!$C83,Verdeelsleutels_percentage!$C:$C,0),MATCH(INDEX(Overzicht!$B$1:$F$35,MATCH(max_demand!AG$1,Overzicht!$B:$B,0),5),Verdeelsleutels_percentage!$1:$1,0)))</f>
        <v>1.7589464929823887E-2</v>
      </c>
      <c r="AH83">
        <f>PRODUCT(INDEX(Overzicht!$B$1:$D$35,MATCH(max_demand!AH$1,Overzicht!$B$1:$B$35,0),3),INDEX(Verdeelsleutels_percentage!$A:$AB,MATCH(max_demand!$C83,Verdeelsleutels_percentage!$C:$C,0),MATCH(INDEX(Overzicht!$B$1:$F$35,MATCH(max_demand!AH$1,Overzicht!$B:$B,0),5),Verdeelsleutels_percentage!$1:$1,0)))</f>
        <v>3.6137542217851938E-3</v>
      </c>
      <c r="AI83">
        <f>PRODUCT(INDEX(Overzicht!$B$1:$D$35,MATCH(max_demand!AI$1,Overzicht!$B$1:$B$35,0),3),INDEX(Verdeelsleutels_percentage!$A:$AB,MATCH(max_demand!$C83,Verdeelsleutels_percentage!$C:$C,0),MATCH(INDEX(Overzicht!$B$1:$F$35,MATCH(max_demand!AI$1,Overzicht!$B:$B,0),5),Verdeelsleutels_percentage!$1:$1,0)))</f>
        <v>1.2390014474692092E-3</v>
      </c>
      <c r="AJ83">
        <f>PRODUCT(INDEX(Overzicht!$B$1:$D$35,MATCH(max_demand!AJ$1,Overzicht!$B$1:$B$35,0),3),INDEX(Verdeelsleutels_percentage!$A:$AB,MATCH(max_demand!$C83,Verdeelsleutels_percentage!$C:$C,0),MATCH(INDEX(Overzicht!$B$1:$F$35,MATCH(max_demand!AJ$1,Overzicht!$B:$B,0),5),Verdeelsleutels_percentage!$1:$1,0)))</f>
        <v>0</v>
      </c>
      <c r="AK83">
        <f>PRODUCT(INDEX(Overzicht!$B$1:$D$35,MATCH(max_demand!AK$1,Overzicht!$B$1:$B$35,0),3),INDEX(Verdeelsleutels_percentage!$A:$AB,MATCH(max_demand!$C83,Verdeelsleutels_percentage!$C:$C,0),MATCH(INDEX(Overzicht!$B$1:$F$35,MATCH(max_demand!AK$1,Overzicht!$B:$B,0),5),Verdeelsleutels_percentage!$1:$1,0)))</f>
        <v>1.0670942057426492E-3</v>
      </c>
      <c r="AL83">
        <f>PRODUCT(INDEX(Overzicht!$B$1:$D$35,MATCH(max_demand!AL$1,Overzicht!$B$1:$B$35,0),3),INDEX(Verdeelsleutels_percentage!$A:$AB,MATCH(max_demand!$C83,Verdeelsleutels_percentage!$C:$C,0),MATCH(INDEX(Overzicht!$B$1:$F$35,MATCH(max_demand!AL$1,Overzicht!$B:$B,0),5),Verdeelsleutels_percentage!$1:$1,0)))</f>
        <v>2.9315774883039813E-3</v>
      </c>
      <c r="AM83">
        <f>PRODUCT(INDEX(Overzicht!$B$1:$D$35,MATCH(max_demand!AM$1,Overzicht!$B$1:$B$35,0),3),INDEX(Verdeelsleutels_percentage!$A:$AB,MATCH(max_demand!$C83,Verdeelsleutels_percentage!$C:$C,0),MATCH(INDEX(Overzicht!$B$1:$F$35,MATCH(max_demand!AM$1,Overzicht!$B:$B,0),5),Verdeelsleutels_percentage!$1:$1,0)))</f>
        <v>5.8631549766079627E-3</v>
      </c>
      <c r="AN83">
        <f>PRODUCT(INDEX(Overzicht!$B$1:$D$35,MATCH(max_demand!AN$1,Overzicht!$B$1:$B$35,0),3),INDEX(Verdeelsleutels_percentage!$A:$AB,MATCH(max_demand!$C83,Verdeelsleutels_percentage!$C:$C,0),MATCH(INDEX(Overzicht!$B$1:$F$35,MATCH(max_demand!AN$1,Overzicht!$B:$B,0),5),Verdeelsleutels_percentage!$1:$1,0)))</f>
        <v>2.9315774883039813E-3</v>
      </c>
      <c r="AO83">
        <f>PRODUCT(INDEX(Overzicht!$B$1:$D$35,MATCH(max_demand!AO$1,Overzicht!$B$1:$B$35,0),3),INDEX(Verdeelsleutels_percentage!$A:$AB,MATCH(max_demand!$C83,Verdeelsleutels_percentage!$C:$C,0),MATCH(INDEX(Overzicht!$B$1:$F$35,MATCH(max_demand!AO$1,Overzicht!$B:$B,0),5),Verdeelsleutels_percentage!$1:$1,0)))</f>
        <v>1.0260521209063934E-2</v>
      </c>
    </row>
    <row r="84" spans="2:41">
      <c r="B84" t="str">
        <f>INDEX('ETLocal datasets'!B:C,MATCH(C84,'ETLocal datasets'!C:C,0),1)</f>
        <v>GM0228</v>
      </c>
      <c r="C84" t="str">
        <f>'ETLocal datasets'!C67</f>
        <v>Ede</v>
      </c>
      <c r="D84">
        <f t="shared" si="9"/>
        <v>0.51401909817853941</v>
      </c>
      <c r="E84">
        <f t="shared" si="10"/>
        <v>0.65934156140615363</v>
      </c>
      <c r="F84">
        <f t="shared" si="11"/>
        <v>7.0301095991283036E-2</v>
      </c>
      <c r="G84">
        <f t="shared" si="8"/>
        <v>0.14315753639171208</v>
      </c>
      <c r="H84">
        <f>PRODUCT(INDEX(Overzicht!$B$1:$D$35,MATCH(max_demand!H$1,Overzicht!$B$1:$B$35,0),3),INDEX(Verdeelsleutels_percentage!$A:$AB,MATCH(max_demand!$C84,Verdeelsleutels_percentage!$C:$C,0),MATCH(INDEX(Overzicht!$B$1:$F$35,MATCH(max_demand!H$1,Overzicht!$B:$B,0),5),Verdeelsleutels_percentage!$1:$1,0)))</f>
        <v>7.0301095991283036E-2</v>
      </c>
      <c r="I84">
        <f>PRODUCT(INDEX(Overzicht!$B$1:$D$35,MATCH(max_demand!I$1,Overzicht!$B$1:$B$35,0),3),INDEX(Verdeelsleutels_percentage!$A:$AB,MATCH(max_demand!$C84,Verdeelsleutels_percentage!$C:$C,0),MATCH(INDEX(Overzicht!$B$1:$F$35,MATCH(max_demand!I$1,Overzicht!$B:$B,0),5),Verdeelsleutels_percentage!$1:$1,0)))</f>
        <v>2.0976849669551725E-2</v>
      </c>
      <c r="J84">
        <f>PRODUCT(INDEX(Overzicht!$B$1:$D$35,MATCH(max_demand!J$1,Overzicht!$B$1:$B$35,0),3),INDEX(Verdeelsleutels_percentage!$A:$AB,MATCH(max_demand!$C84,Verdeelsleutels_percentage!$C:$C,0),MATCH(INDEX(Overzicht!$B$1:$F$35,MATCH(max_demand!J$1,Overzicht!$B:$B,0),5),Verdeelsleutels_percentage!$1:$1,0)))</f>
        <v>2.3567605513268218E-2</v>
      </c>
      <c r="K84">
        <f>PRODUCT(INDEX(Overzicht!$B$1:$D$35,MATCH(max_demand!K$1,Overzicht!$B$1:$B$35,0),3),INDEX(Verdeelsleutels_percentage!$A:$AB,MATCH(max_demand!$C84,Verdeelsleutels_percentage!$C:$C,0),MATCH(INDEX(Overzicht!$B$1:$F$35,MATCH(max_demand!K$1,Overzicht!$B:$B,0),5),Verdeelsleutels_percentage!$1:$1,0)))</f>
        <v>4.3664119389082287E-3</v>
      </c>
      <c r="L84">
        <f>PRODUCT(INDEX(Overzicht!$B$1:$D$35,MATCH(max_demand!L$1,Overzicht!$B$1:$B$35,0),3),INDEX(Verdeelsleutels_percentage!$A:$AB,MATCH(max_demand!$C84,Verdeelsleutels_percentage!$C:$C,0),MATCH(INDEX(Overzicht!$B$1:$F$35,MATCH(max_demand!L$1,Overzicht!$B:$B,0),5),Verdeelsleutels_percentage!$1:$1,0)))</f>
        <v>2.2732428492891778E-2</v>
      </c>
      <c r="M84">
        <f>PRODUCT(INDEX(Overzicht!$B$1:$D$35,MATCH(max_demand!M$1,Overzicht!$B$1:$B$35,0),3),INDEX(Verdeelsleutels_percentage!$A:$AB,MATCH(max_demand!$C84,Verdeelsleutels_percentage!$C:$C,0),MATCH(INDEX(Overzicht!$B$1:$F$35,MATCH(max_demand!M$1,Overzicht!$B:$B,0),5),Verdeelsleutels_percentage!$1:$1,0)))</f>
        <v>0.16437832651613216</v>
      </c>
      <c r="N84">
        <f>PRODUCT(INDEX(Overzicht!$B$1:$D$35,MATCH(max_demand!N$1,Overzicht!$B$1:$B$35,0),3),INDEX(Verdeelsleutels_percentage!$A:$AB,MATCH(max_demand!$C84,Verdeelsleutels_percentage!$C:$C,0),MATCH(INDEX(Overzicht!$B$1:$F$35,MATCH(max_demand!N$1,Overzicht!$B:$B,0),5),Verdeelsleutels_percentage!$1:$1,0)))</f>
        <v>0.24108923825612175</v>
      </c>
      <c r="O84">
        <f>PRODUCT(INDEX(Overzicht!$B$1:$D$35,MATCH(max_demand!O$1,Overzicht!$B$1:$B$35,0),3),INDEX(Verdeelsleutels_percentage!$A:$AB,MATCH(max_demand!$C84,Verdeelsleutels_percentage!$C:$C,0),MATCH(INDEX(Overzicht!$B$1:$F$35,MATCH(max_demand!O$1,Overzicht!$B:$B,0),5),Verdeelsleutels_percentage!$1:$1,0)))</f>
        <v>2.5590890216466689E-3</v>
      </c>
      <c r="P84">
        <f>PRODUCT(INDEX(Overzicht!$B$1:$D$35,MATCH(max_demand!P$1,Overzicht!$B$1:$B$35,0),3),INDEX(Verdeelsleutels_percentage!$A:$AB,MATCH(max_demand!$C84,Verdeelsleutels_percentage!$C:$C,0),MATCH(INDEX(Overzicht!$B$1:$F$35,MATCH(max_demand!P$1,Overzicht!$B:$B,0),5),Verdeelsleutels_percentage!$1:$1,0)))</f>
        <v>7.8575556202403907E-3</v>
      </c>
      <c r="Q84">
        <f>PRODUCT(INDEX(Overzicht!$B$1:$D$35,MATCH(max_demand!Q$1,Overzicht!$B$1:$B$35,0),3),INDEX(Verdeelsleutels_percentage!$A:$AB,MATCH(max_demand!$C84,Verdeelsleutels_percentage!$C:$C,0),MATCH(INDEX(Overzicht!$B$1:$F$35,MATCH(max_demand!Q$1,Overzicht!$B:$B,0),5),Verdeelsleutels_percentage!$1:$1,0)))</f>
        <v>5.8249479535634509E-2</v>
      </c>
      <c r="R84">
        <f>PRODUCT(INDEX(Overzicht!$B$1:$D$35,MATCH(max_demand!R$1,Overzicht!$B$1:$B$35,0),3),INDEX(Verdeelsleutels_percentage!$A:$AB,MATCH(max_demand!$C84,Verdeelsleutels_percentage!$C:$C,0),MATCH(INDEX(Overzicht!$B$1:$F$35,MATCH(max_demand!R$1,Overzicht!$B:$B,0),5),Verdeelsleutels_percentage!$1:$1,0)))</f>
        <v>1.2051616455648522E-2</v>
      </c>
      <c r="S84">
        <f>PRODUCT(INDEX(Overzicht!$B$1:$D$35,MATCH(max_demand!S$1,Overzicht!$B$1:$B$35,0),3),INDEX(Verdeelsleutels_percentage!$A:$AB,MATCH(max_demand!$C84,Verdeelsleutels_percentage!$C:$C,0),MATCH(INDEX(Overzicht!$B$1:$F$35,MATCH(max_demand!S$1,Overzicht!$B:$B,0),5),Verdeelsleutels_percentage!$1:$1,0)))</f>
        <v>2.4681710501168169E-2</v>
      </c>
      <c r="T84">
        <f>PRODUCT(INDEX(Overzicht!$B$1:$D$35,MATCH(max_demand!T$1,Overzicht!$B$1:$B$35,0),3),INDEX(Verdeelsleutels_percentage!$A:$AB,MATCH(max_demand!$C84,Verdeelsleutels_percentage!$C:$C,0),MATCH(INDEX(Overzicht!$B$1:$F$35,MATCH(max_demand!T$1,Overzicht!$B:$B,0),5),Verdeelsleutels_percentage!$1:$1,0)))</f>
        <v>3.5619221968916738E-2</v>
      </c>
      <c r="U84">
        <f>PRODUCT(INDEX(Overzicht!$B$1:$D$35,MATCH(max_demand!U$1,Overzicht!$B$1:$B$35,0),3),INDEX(Verdeelsleutels_percentage!$A:$AB,MATCH(max_demand!$C84,Verdeelsleutels_percentage!$C:$C,0),MATCH(INDEX(Overzicht!$B$1:$F$35,MATCH(max_demand!U$1,Overzicht!$B:$B,0),5),Verdeelsleutels_percentage!$1:$1,0)))</f>
        <v>0.13229996731311933</v>
      </c>
      <c r="V84">
        <f>PRODUCT(INDEX(Overzicht!$B$1:$D$35,MATCH(max_demand!V$1,Overzicht!$B$1:$B$35,0),3),INDEX(Verdeelsleutels_percentage!$A:$AB,MATCH(max_demand!$C84,Verdeelsleutels_percentage!$C:$C,0),MATCH(INDEX(Overzicht!$B$1:$F$35,MATCH(max_demand!V$1,Overzicht!$B:$B,0),5),Verdeelsleutels_percentage!$1:$1,0)))</f>
        <v>1.5399287693328665E-2</v>
      </c>
      <c r="W84">
        <f>PRODUCT(INDEX(Overzicht!$B$1:$D$35,MATCH(max_demand!W$1,Overzicht!$B$1:$B$35,0),3),INDEX(Verdeelsleutels_percentage!$A:$AB,MATCH(max_demand!$C84,Verdeelsleutels_percentage!$C:$C,0),MATCH(INDEX(Overzicht!$B$1:$F$35,MATCH(max_demand!W$1,Overzicht!$B:$B,0),5),Verdeelsleutels_percentage!$1:$1,0)))</f>
        <v>8.0344109704323471E-2</v>
      </c>
      <c r="X84">
        <f>PRODUCT(INDEX(Overzicht!$B$1:$D$35,MATCH(max_demand!X$1,Overzicht!$B$1:$B$35,0),3),INDEX(Verdeelsleutels_percentage!$A:$AB,MATCH(max_demand!$C84,Verdeelsleutels_percentage!$C:$C,0),MATCH(INDEX(Overzicht!$B$1:$F$35,MATCH(max_demand!X$1,Overzicht!$B:$B,0),5),Verdeelsleutels_percentage!$1:$1,0)))</f>
        <v>0.10338793330793801</v>
      </c>
      <c r="Y84">
        <f>PRODUCT(INDEX(Overzicht!$B$1:$D$35,MATCH(max_demand!Y$1,Overzicht!$B$1:$B$35,0),3),INDEX(Verdeelsleutels_percentage!$A:$AB,MATCH(max_demand!$C84,Verdeelsleutels_percentage!$C:$C,0),MATCH(INDEX(Overzicht!$B$1:$F$35,MATCH(max_demand!Y$1,Overzicht!$B:$B,0),5),Verdeelsleutels_percentage!$1:$1,0)))</f>
        <v>4.1963997054084912E-6</v>
      </c>
      <c r="Z84">
        <f>PRODUCT(INDEX(Overzicht!$B$1:$D$35,MATCH(max_demand!Z$1,Overzicht!$B$1:$B$35,0),3),INDEX(Verdeelsleutels_percentage!$A:$AB,MATCH(max_demand!$C84,Verdeelsleutels_percentage!$C:$C,0),MATCH(INDEX(Overzicht!$B$1:$F$35,MATCH(max_demand!Z$1,Overzicht!$B:$B,0),5),Verdeelsleutels_percentage!$1:$1,0)))</f>
        <v>1.8650665357371071E-3</v>
      </c>
      <c r="AA84">
        <f>PRODUCT(INDEX(Overzicht!$B$1:$D$35,MATCH(max_demand!AA$1,Overzicht!$B$1:$B$35,0),3),INDEX(Verdeelsleutels_percentage!$A:$AB,MATCH(max_demand!$C84,Verdeelsleutels_percentage!$C:$C,0),MATCH(INDEX(Overzicht!$B$1:$F$35,MATCH(max_demand!AA$1,Overzicht!$B:$B,0),5),Verdeelsleutels_percentage!$1:$1,0)))</f>
        <v>1.9435956530313011E-3</v>
      </c>
      <c r="AB84">
        <f>PRODUCT(INDEX(Overzicht!$B$1:$D$35,MATCH(max_demand!AB$1,Overzicht!$B$1:$B$35,0),3),INDEX(Verdeelsleutels_percentage!$A:$AB,MATCH(max_demand!$C84,Verdeelsleutels_percentage!$C:$C,0),MATCH(INDEX(Overzicht!$B$1:$F$35,MATCH(max_demand!AB$1,Overzicht!$B:$B,0),5),Verdeelsleutels_percentage!$1:$1,0)))</f>
        <v>2.7979255576109547E-2</v>
      </c>
      <c r="AC84">
        <f>PRODUCT(INDEX(Overzicht!$B$1:$D$35,MATCH(max_demand!AC$1,Overzicht!$B$1:$B$35,0),3),INDEX(Verdeelsleutels_percentage!$A:$AB,MATCH(max_demand!$C84,Verdeelsleutels_percentage!$C:$C,0),MATCH(INDEX(Overzicht!$B$1:$F$35,MATCH(max_demand!AC$1,Overzicht!$B:$B,0),5),Verdeelsleutels_percentage!$1:$1,0)))</f>
        <v>0.10870196844256795</v>
      </c>
      <c r="AD84">
        <f>PRODUCT(INDEX(Overzicht!$B$1:$D$35,MATCH(max_demand!AD$1,Overzicht!$B$1:$B$35,0),3),INDEX(Verdeelsleutels_percentage!$A:$AB,MATCH(max_demand!$C84,Verdeelsleutels_percentage!$C:$C,0),MATCH(INDEX(Overzicht!$B$1:$F$35,MATCH(max_demand!AD$1,Overzicht!$B:$B,0),5),Verdeelsleutels_percentage!$1:$1,0)))</f>
        <v>1.3999671242964601E-3</v>
      </c>
      <c r="AE84">
        <f>PRODUCT(INDEX(Overzicht!$B$1:$D$35,MATCH(max_demand!AE$1,Overzicht!$B$1:$B$35,0),3),INDEX(Verdeelsleutels_percentage!$A:$AB,MATCH(max_demand!$C84,Verdeelsleutels_percentage!$C:$C,0),MATCH(INDEX(Overzicht!$B$1:$F$35,MATCH(max_demand!AE$1,Overzicht!$B:$B,0),5),Verdeelsleutels_percentage!$1:$1,0)))</f>
        <v>8.9848256278285549E-3</v>
      </c>
      <c r="AF84">
        <f>PRODUCT(INDEX(Overzicht!$B$1:$D$35,MATCH(max_demand!AF$1,Overzicht!$B$1:$B$35,0),3),INDEX(Verdeelsleutels_percentage!$A:$AB,MATCH(max_demand!$C84,Verdeelsleutels_percentage!$C:$C,0),MATCH(INDEX(Overzicht!$B$1:$F$35,MATCH(max_demand!AF$1,Overzicht!$B:$B,0),5),Verdeelsleutels_percentage!$1:$1,0)))</f>
        <v>7.362104746330686E-3</v>
      </c>
      <c r="AG84">
        <f>PRODUCT(INDEX(Overzicht!$B$1:$D$35,MATCH(max_demand!AG$1,Overzicht!$B$1:$B$35,0),3),INDEX(Verdeelsleutels_percentage!$A:$AB,MATCH(max_demand!$C84,Verdeelsleutels_percentage!$C:$C,0),MATCH(INDEX(Overzicht!$B$1:$F$35,MATCH(max_demand!AG$1,Overzicht!$B:$B,0),5),Verdeelsleutels_percentage!$1:$1,0)))</f>
        <v>8.0344109704323471E-2</v>
      </c>
      <c r="AH84">
        <f>PRODUCT(INDEX(Overzicht!$B$1:$D$35,MATCH(max_demand!AH$1,Overzicht!$B$1:$B$35,0),3),INDEX(Verdeelsleutels_percentage!$A:$AB,MATCH(max_demand!$C84,Verdeelsleutels_percentage!$C:$C,0),MATCH(INDEX(Overzicht!$B$1:$F$35,MATCH(max_demand!AH$1,Overzicht!$B:$B,0),5),Verdeelsleutels_percentage!$1:$1,0)))</f>
        <v>1.7178244408104934E-2</v>
      </c>
      <c r="AI84">
        <f>PRODUCT(INDEX(Overzicht!$B$1:$D$35,MATCH(max_demand!AI$1,Overzicht!$B$1:$B$35,0),3),INDEX(Verdeelsleutels_percentage!$A:$AB,MATCH(max_demand!$C84,Verdeelsleutels_percentage!$C:$C,0),MATCH(INDEX(Overzicht!$B$1:$F$35,MATCH(max_demand!AI$1,Overzicht!$B:$B,0),5),Verdeelsleutels_percentage!$1:$1,0)))</f>
        <v>5.8896837970645486E-3</v>
      </c>
      <c r="AJ84">
        <f>PRODUCT(INDEX(Overzicht!$B$1:$D$35,MATCH(max_demand!AJ$1,Overzicht!$B$1:$B$35,0),3),INDEX(Verdeelsleutels_percentage!$A:$AB,MATCH(max_demand!$C84,Verdeelsleutels_percentage!$C:$C,0),MATCH(INDEX(Overzicht!$B$1:$F$35,MATCH(max_demand!AJ$1,Overzicht!$B:$B,0),5),Verdeelsleutels_percentage!$1:$1,0)))</f>
        <v>0</v>
      </c>
      <c r="AK84">
        <f>PRODUCT(INDEX(Overzicht!$B$1:$D$35,MATCH(max_demand!AK$1,Overzicht!$B$1:$B$35,0),3),INDEX(Verdeelsleutels_percentage!$A:$AB,MATCH(max_demand!$C84,Verdeelsleutels_percentage!$C:$C,0),MATCH(INDEX(Overzicht!$B$1:$F$35,MATCH(max_demand!AK$1,Overzicht!$B:$B,0),5),Verdeelsleutels_percentage!$1:$1,0)))</f>
        <v>4.8742093220622909E-3</v>
      </c>
      <c r="AL84">
        <f>PRODUCT(INDEX(Overzicht!$B$1:$D$35,MATCH(max_demand!AL$1,Overzicht!$B$1:$B$35,0),3),INDEX(Verdeelsleutels_percentage!$A:$AB,MATCH(max_demand!$C84,Verdeelsleutels_percentage!$C:$C,0),MATCH(INDEX(Overzicht!$B$1:$F$35,MATCH(max_demand!AL$1,Overzicht!$B:$B,0),5),Verdeelsleutels_percentage!$1:$1,0)))</f>
        <v>1.3390684950720579E-2</v>
      </c>
      <c r="AM84">
        <f>PRODUCT(INDEX(Overzicht!$B$1:$D$35,MATCH(max_demand!AM$1,Overzicht!$B$1:$B$35,0),3),INDEX(Verdeelsleutels_percentage!$A:$AB,MATCH(max_demand!$C84,Verdeelsleutels_percentage!$C:$C,0),MATCH(INDEX(Overzicht!$B$1:$F$35,MATCH(max_demand!AM$1,Overzicht!$B:$B,0),5),Verdeelsleutels_percentage!$1:$1,0)))</f>
        <v>2.6781369901441157E-2</v>
      </c>
      <c r="AN84">
        <f>PRODUCT(INDEX(Overzicht!$B$1:$D$35,MATCH(max_demand!AN$1,Overzicht!$B$1:$B$35,0),3),INDEX(Verdeelsleutels_percentage!$A:$AB,MATCH(max_demand!$C84,Verdeelsleutels_percentage!$C:$C,0),MATCH(INDEX(Overzicht!$B$1:$F$35,MATCH(max_demand!AN$1,Overzicht!$B:$B,0),5),Verdeelsleutels_percentage!$1:$1,0)))</f>
        <v>1.3390684950720579E-2</v>
      </c>
      <c r="AO84">
        <f>PRODUCT(INDEX(Overzicht!$B$1:$D$35,MATCH(max_demand!AO$1,Overzicht!$B$1:$B$35,0),3),INDEX(Verdeelsleutels_percentage!$A:$AB,MATCH(max_demand!$C84,Verdeelsleutels_percentage!$C:$C,0),MATCH(INDEX(Overzicht!$B$1:$F$35,MATCH(max_demand!AO$1,Overzicht!$B:$B,0),5),Verdeelsleutels_percentage!$1:$1,0)))</f>
        <v>4.6867397327522028E-2</v>
      </c>
    </row>
    <row r="85" spans="2:41">
      <c r="B85" t="str">
        <f>INDEX('ETLocal datasets'!B:C,MATCH(C85,'ETLocal datasets'!C:C,0),1)</f>
        <v>GM0230</v>
      </c>
      <c r="C85" t="str">
        <f>'ETLocal datasets'!C68</f>
        <v>Elburg</v>
      </c>
      <c r="D85">
        <f t="shared" si="9"/>
        <v>9.8845995042497012E-2</v>
      </c>
      <c r="E85">
        <f t="shared" si="10"/>
        <v>8.6079863665254788E-2</v>
      </c>
      <c r="F85">
        <f t="shared" si="11"/>
        <v>1.4026195679325558E-2</v>
      </c>
      <c r="G85">
        <f t="shared" si="8"/>
        <v>2.8562223534172201E-2</v>
      </c>
      <c r="H85">
        <f>PRODUCT(INDEX(Overzicht!$B$1:$D$35,MATCH(max_demand!H$1,Overzicht!$B$1:$B$35,0),3),INDEX(Verdeelsleutels_percentage!$A:$AB,MATCH(max_demand!$C85,Verdeelsleutels_percentage!$C:$C,0),MATCH(INDEX(Overzicht!$B$1:$F$35,MATCH(max_demand!H$1,Overzicht!$B:$B,0),5),Verdeelsleutels_percentage!$1:$1,0)))</f>
        <v>1.4026195679325558E-2</v>
      </c>
      <c r="I85">
        <f>PRODUCT(INDEX(Overzicht!$B$1:$D$35,MATCH(max_demand!I$1,Overzicht!$B$1:$B$35,0),3),INDEX(Verdeelsleutels_percentage!$A:$AB,MATCH(max_demand!$C85,Verdeelsleutels_percentage!$C:$C,0),MATCH(INDEX(Overzicht!$B$1:$F$35,MATCH(max_demand!I$1,Overzicht!$B:$B,0),5),Verdeelsleutels_percentage!$1:$1,0)))</f>
        <v>3.8065197775940737E-3</v>
      </c>
      <c r="J85">
        <f>PRODUCT(INDEX(Overzicht!$B$1:$D$35,MATCH(max_demand!J$1,Overzicht!$B$1:$B$35,0),3),INDEX(Verdeelsleutels_percentage!$A:$AB,MATCH(max_demand!$C85,Verdeelsleutels_percentage!$C:$C,0),MATCH(INDEX(Overzicht!$B$1:$F$35,MATCH(max_demand!J$1,Overzicht!$B:$B,0),5),Verdeelsleutels_percentage!$1:$1,0)))</f>
        <v>4.7021151229739008E-3</v>
      </c>
      <c r="K85">
        <f>PRODUCT(INDEX(Overzicht!$B$1:$D$35,MATCH(max_demand!K$1,Overzicht!$B$1:$B$35,0),3),INDEX(Verdeelsleutels_percentage!$A:$AB,MATCH(max_demand!$C85,Verdeelsleutels_percentage!$C:$C,0),MATCH(INDEX(Overzicht!$B$1:$F$35,MATCH(max_demand!K$1,Overzicht!$B:$B,0),5),Verdeelsleutels_percentage!$1:$1,0)))</f>
        <v>7.9234173216688941E-4</v>
      </c>
      <c r="L85">
        <f>PRODUCT(INDEX(Overzicht!$B$1:$D$35,MATCH(max_demand!L$1,Overzicht!$B$1:$B$35,0),3),INDEX(Verdeelsleutels_percentage!$A:$AB,MATCH(max_demand!$C85,Verdeelsleutels_percentage!$C:$C,0),MATCH(INDEX(Overzicht!$B$1:$F$35,MATCH(max_demand!L$1,Overzicht!$B:$B,0),5),Verdeelsleutels_percentage!$1:$1,0)))</f>
        <v>4.5354839183035138E-3</v>
      </c>
      <c r="M85">
        <f>PRODUCT(INDEX(Overzicht!$B$1:$D$35,MATCH(max_demand!M$1,Overzicht!$B$1:$B$35,0),3),INDEX(Verdeelsleutels_percentage!$A:$AB,MATCH(max_demand!$C85,Verdeelsleutels_percentage!$C:$C,0),MATCH(INDEX(Overzicht!$B$1:$F$35,MATCH(max_demand!M$1,Overzicht!$B:$B,0),5),Verdeelsleutels_percentage!$1:$1,0)))</f>
        <v>2.9817355287899756E-2</v>
      </c>
      <c r="N85">
        <f>PRODUCT(INDEX(Overzicht!$B$1:$D$35,MATCH(max_demand!N$1,Overzicht!$B$1:$B$35,0),3),INDEX(Verdeelsleutels_percentage!$A:$AB,MATCH(max_demand!$C85,Verdeelsleutels_percentage!$C:$C,0),MATCH(INDEX(Overzicht!$B$1:$F$35,MATCH(max_demand!N$1,Overzicht!$B:$B,0),5),Verdeelsleutels_percentage!$1:$1,0)))</f>
        <v>9.2249144501132304E-3</v>
      </c>
      <c r="O85">
        <f>PRODUCT(INDEX(Overzicht!$B$1:$D$35,MATCH(max_demand!O$1,Overzicht!$B$1:$B$35,0),3),INDEX(Verdeelsleutels_percentage!$A:$AB,MATCH(max_demand!$C85,Verdeelsleutels_percentage!$C:$C,0),MATCH(INDEX(Overzicht!$B$1:$F$35,MATCH(max_demand!O$1,Overzicht!$B:$B,0),5),Verdeelsleutels_percentage!$1:$1,0)))</f>
        <v>5.7611699129170443E-4</v>
      </c>
      <c r="P85">
        <f>PRODUCT(INDEX(Overzicht!$B$1:$D$35,MATCH(max_demand!P$1,Overzicht!$B$1:$B$35,0),3),INDEX(Verdeelsleutels_percentage!$A:$AB,MATCH(max_demand!$C85,Verdeelsleutels_percentage!$C:$C,0),MATCH(INDEX(Overzicht!$B$1:$F$35,MATCH(max_demand!P$1,Overzicht!$B:$B,0),5),Verdeelsleutels_percentage!$1:$1,0)))</f>
        <v>2.1824524282860109E-3</v>
      </c>
      <c r="Q85">
        <f>PRODUCT(INDEX(Overzicht!$B$1:$D$35,MATCH(max_demand!Q$1,Overzicht!$B$1:$B$35,0),3),INDEX(Verdeelsleutels_percentage!$A:$AB,MATCH(max_demand!$C85,Verdeelsleutels_percentage!$C:$C,0),MATCH(INDEX(Overzicht!$B$1:$F$35,MATCH(max_demand!Q$1,Overzicht!$B:$B,0),5),Verdeelsleutels_percentage!$1:$1,0)))</f>
        <v>1.1621704991441176E-2</v>
      </c>
      <c r="R85">
        <f>PRODUCT(INDEX(Overzicht!$B$1:$D$35,MATCH(max_demand!R$1,Overzicht!$B$1:$B$35,0),3),INDEX(Verdeelsleutels_percentage!$A:$AB,MATCH(max_demand!$C85,Verdeelsleutels_percentage!$C:$C,0),MATCH(INDEX(Overzicht!$B$1:$F$35,MATCH(max_demand!R$1,Overzicht!$B:$B,0),5),Verdeelsleutels_percentage!$1:$1,0)))</f>
        <v>2.4044906878843814E-3</v>
      </c>
      <c r="S85">
        <f>PRODUCT(INDEX(Overzicht!$B$1:$D$35,MATCH(max_demand!S$1,Overzicht!$B$1:$B$35,0),3),INDEX(Verdeelsleutels_percentage!$A:$AB,MATCH(max_demand!$C85,Verdeelsleutels_percentage!$C:$C,0),MATCH(INDEX(Overzicht!$B$1:$F$35,MATCH(max_demand!S$1,Overzicht!$B:$B,0),5),Verdeelsleutels_percentage!$1:$1,0)))</f>
        <v>4.9243969287872131E-3</v>
      </c>
      <c r="T85">
        <f>PRODUCT(INDEX(Overzicht!$B$1:$D$35,MATCH(max_demand!T$1,Overzicht!$B$1:$B$35,0),3),INDEX(Verdeelsleutels_percentage!$A:$AB,MATCH(max_demand!$C85,Verdeelsleutels_percentage!$C:$C,0),MATCH(INDEX(Overzicht!$B$1:$F$35,MATCH(max_demand!T$1,Overzicht!$B:$B,0),5),Verdeelsleutels_percentage!$1:$1,0)))</f>
        <v>7.1066058108582818E-3</v>
      </c>
      <c r="U85">
        <f>PRODUCT(INDEX(Overzicht!$B$1:$D$35,MATCH(max_demand!U$1,Overzicht!$B$1:$B$35,0),3),INDEX(Verdeelsleutels_percentage!$A:$AB,MATCH(max_demand!$C85,Verdeelsleutels_percentage!$C:$C,0),MATCH(INDEX(Overzicht!$B$1:$F$35,MATCH(max_demand!U$1,Overzicht!$B:$B,0),5),Verdeelsleutels_percentage!$1:$1,0)))</f>
        <v>2.6395964440330766E-2</v>
      </c>
      <c r="V85">
        <f>PRODUCT(INDEX(Overzicht!$B$1:$D$35,MATCH(max_demand!V$1,Overzicht!$B$1:$B$35,0),3),INDEX(Verdeelsleutels_percentage!$A:$AB,MATCH(max_demand!$C85,Verdeelsleutels_percentage!$C:$C,0),MATCH(INDEX(Overzicht!$B$1:$F$35,MATCH(max_demand!V$1,Overzicht!$B:$B,0),5),Verdeelsleutels_percentage!$1:$1,0)))</f>
        <v>3.0724047678522648E-3</v>
      </c>
      <c r="W85">
        <f>PRODUCT(INDEX(Overzicht!$B$1:$D$35,MATCH(max_demand!W$1,Overzicht!$B$1:$B$35,0),3),INDEX(Verdeelsleutels_percentage!$A:$AB,MATCH(max_demand!$C85,Verdeelsleutels_percentage!$C:$C,0),MATCH(INDEX(Overzicht!$B$1:$F$35,MATCH(max_demand!W$1,Overzicht!$B:$B,0),5),Verdeelsleutels_percentage!$1:$1,0)))</f>
        <v>1.6029937919229208E-2</v>
      </c>
      <c r="X85">
        <f>PRODUCT(INDEX(Overzicht!$B$1:$D$35,MATCH(max_demand!X$1,Overzicht!$B$1:$B$35,0),3),INDEX(Verdeelsleutels_percentage!$A:$AB,MATCH(max_demand!$C85,Verdeelsleutels_percentage!$C:$C,0),MATCH(INDEX(Overzicht!$B$1:$F$35,MATCH(max_demand!X$1,Overzicht!$B:$B,0),5),Verdeelsleutels_percentage!$1:$1,0)))</f>
        <v>1.3202449673279222E-2</v>
      </c>
      <c r="Y85">
        <f>PRODUCT(INDEX(Overzicht!$B$1:$D$35,MATCH(max_demand!Y$1,Overzicht!$B$1:$B$35,0),3),INDEX(Verdeelsleutels_percentage!$A:$AB,MATCH(max_demand!$C85,Verdeelsleutels_percentage!$C:$C,0),MATCH(INDEX(Overzicht!$B$1:$F$35,MATCH(max_demand!Y$1,Overzicht!$B:$B,0),5),Verdeelsleutels_percentage!$1:$1,0)))</f>
        <v>1.1328291114363482E-6</v>
      </c>
      <c r="Z85">
        <f>PRODUCT(INDEX(Overzicht!$B$1:$D$35,MATCH(max_demand!Z$1,Overzicht!$B$1:$B$35,0),3),INDEX(Verdeelsleutels_percentage!$A:$AB,MATCH(max_demand!$C85,Verdeelsleutels_percentage!$C:$C,0),MATCH(INDEX(Overzicht!$B$1:$F$35,MATCH(max_demand!Z$1,Overzicht!$B:$B,0),5),Verdeelsleutels_percentage!$1:$1,0)))</f>
        <v>5.0347960508282145E-4</v>
      </c>
      <c r="AA85">
        <f>PRODUCT(INDEX(Overzicht!$B$1:$D$35,MATCH(max_demand!AA$1,Overzicht!$B$1:$B$35,0),3),INDEX(Verdeelsleutels_percentage!$A:$AB,MATCH(max_demand!$C85,Verdeelsleutels_percentage!$C:$C,0),MATCH(INDEX(Overzicht!$B$1:$F$35,MATCH(max_demand!AA$1,Overzicht!$B:$B,0),5),Verdeelsleutels_percentage!$1:$1,0)))</f>
        <v>5.246787463494666E-4</v>
      </c>
      <c r="AB85">
        <f>PRODUCT(INDEX(Overzicht!$B$1:$D$35,MATCH(max_demand!AB$1,Overzicht!$B$1:$B$35,0),3),INDEX(Verdeelsleutels_percentage!$A:$AB,MATCH(max_demand!$C85,Verdeelsleutels_percentage!$C:$C,0),MATCH(INDEX(Overzicht!$B$1:$F$35,MATCH(max_demand!AB$1,Overzicht!$B:$B,0),5),Verdeelsleutels_percentage!$1:$1,0)))</f>
        <v>5.6960649490028267E-3</v>
      </c>
      <c r="AC85">
        <f>PRODUCT(INDEX(Overzicht!$B$1:$D$35,MATCH(max_demand!AC$1,Overzicht!$B$1:$B$35,0),3),INDEX(Verdeelsleutels_percentage!$A:$AB,MATCH(max_demand!$C85,Verdeelsleutels_percentage!$C:$C,0),MATCH(INDEX(Overzicht!$B$1:$F$35,MATCH(max_demand!AC$1,Overzicht!$B:$B,0),5),Verdeelsleutels_percentage!$1:$1,0)))</f>
        <v>1.4774630301444566E-2</v>
      </c>
      <c r="AD85">
        <f>PRODUCT(INDEX(Overzicht!$B$1:$D$35,MATCH(max_demand!AD$1,Overzicht!$B$1:$B$35,0),3),INDEX(Verdeelsleutels_percentage!$A:$AB,MATCH(max_demand!$C85,Verdeelsleutels_percentage!$C:$C,0),MATCH(INDEX(Overzicht!$B$1:$F$35,MATCH(max_demand!AD$1,Overzicht!$B:$B,0),5),Verdeelsleutels_percentage!$1:$1,0)))</f>
        <v>2.4861527536689285E-4</v>
      </c>
      <c r="AE85">
        <f>PRODUCT(INDEX(Overzicht!$B$1:$D$35,MATCH(max_demand!AE$1,Overzicht!$B$1:$B$35,0),3),INDEX(Verdeelsleutels_percentage!$A:$AB,MATCH(max_demand!$C85,Verdeelsleutels_percentage!$C:$C,0),MATCH(INDEX(Overzicht!$B$1:$F$35,MATCH(max_demand!AE$1,Overzicht!$B:$B,0),5),Verdeelsleutels_percentage!$1:$1,0)))</f>
        <v>6.0897151477504663E-3</v>
      </c>
      <c r="AF85">
        <f>PRODUCT(INDEX(Overzicht!$B$1:$D$35,MATCH(max_demand!AF$1,Overzicht!$B$1:$B$35,0),3),INDEX(Verdeelsleutels_percentage!$A:$AB,MATCH(max_demand!$C85,Verdeelsleutels_percentage!$C:$C,0),MATCH(INDEX(Overzicht!$B$1:$F$35,MATCH(max_demand!AF$1,Overzicht!$B:$B,0),5),Verdeelsleutels_percentage!$1:$1,0)))</f>
        <v>1.9874194937479794E-3</v>
      </c>
      <c r="AG85">
        <f>PRODUCT(INDEX(Overzicht!$B$1:$D$35,MATCH(max_demand!AG$1,Overzicht!$B$1:$B$35,0),3),INDEX(Verdeelsleutels_percentage!$A:$AB,MATCH(max_demand!$C85,Verdeelsleutels_percentage!$C:$C,0),MATCH(INDEX(Overzicht!$B$1:$F$35,MATCH(max_demand!AG$1,Overzicht!$B:$B,0),5),Verdeelsleutels_percentage!$1:$1,0)))</f>
        <v>1.6029937919229208E-2</v>
      </c>
      <c r="AH85">
        <f>PRODUCT(INDEX(Overzicht!$B$1:$D$35,MATCH(max_demand!AH$1,Overzicht!$B$1:$B$35,0),3),INDEX(Verdeelsleutels_percentage!$A:$AB,MATCH(max_demand!$C85,Verdeelsleutels_percentage!$C:$C,0),MATCH(INDEX(Overzicht!$B$1:$F$35,MATCH(max_demand!AH$1,Overzicht!$B:$B,0),5),Verdeelsleutels_percentage!$1:$1,0)))</f>
        <v>4.6373121520786181E-3</v>
      </c>
      <c r="AI85">
        <f>PRODUCT(INDEX(Overzicht!$B$1:$D$35,MATCH(max_demand!AI$1,Overzicht!$B$1:$B$35,0),3),INDEX(Verdeelsleutels_percentage!$A:$AB,MATCH(max_demand!$C85,Verdeelsleutels_percentage!$C:$C,0),MATCH(INDEX(Overzicht!$B$1:$F$35,MATCH(max_demand!AI$1,Overzicht!$B:$B,0),5),Verdeelsleutels_percentage!$1:$1,0)))</f>
        <v>1.5899355949983835E-3</v>
      </c>
      <c r="AJ85">
        <f>PRODUCT(INDEX(Overzicht!$B$1:$D$35,MATCH(max_demand!AJ$1,Overzicht!$B$1:$B$35,0),3),INDEX(Verdeelsleutels_percentage!$A:$AB,MATCH(max_demand!$C85,Verdeelsleutels_percentage!$C:$C,0),MATCH(INDEX(Overzicht!$B$1:$F$35,MATCH(max_demand!AJ$1,Overzicht!$B:$B,0),5),Verdeelsleutels_percentage!$1:$1,0)))</f>
        <v>0</v>
      </c>
      <c r="AK85">
        <f>PRODUCT(INDEX(Overzicht!$B$1:$D$35,MATCH(max_demand!AK$1,Overzicht!$B$1:$B$35,0),3),INDEX(Verdeelsleutels_percentage!$A:$AB,MATCH(max_demand!$C85,Verdeelsleutels_percentage!$C:$C,0),MATCH(INDEX(Overzicht!$B$1:$F$35,MATCH(max_demand!AK$1,Overzicht!$B:$B,0),5),Verdeelsleutels_percentage!$1:$1,0)))</f>
        <v>9.7248290043323881E-4</v>
      </c>
      <c r="AL85">
        <f>PRODUCT(INDEX(Overzicht!$B$1:$D$35,MATCH(max_demand!AL$1,Overzicht!$B$1:$B$35,0),3),INDEX(Verdeelsleutels_percentage!$A:$AB,MATCH(max_demand!$C85,Verdeelsleutels_percentage!$C:$C,0),MATCH(INDEX(Overzicht!$B$1:$F$35,MATCH(max_demand!AL$1,Overzicht!$B:$B,0),5),Verdeelsleutels_percentage!$1:$1,0)))</f>
        <v>2.6716563198715348E-3</v>
      </c>
      <c r="AM85">
        <f>PRODUCT(INDEX(Overzicht!$B$1:$D$35,MATCH(max_demand!AM$1,Overzicht!$B$1:$B$35,0),3),INDEX(Verdeelsleutels_percentage!$A:$AB,MATCH(max_demand!$C85,Verdeelsleutels_percentage!$C:$C,0),MATCH(INDEX(Overzicht!$B$1:$F$35,MATCH(max_demand!AM$1,Overzicht!$B:$B,0),5),Verdeelsleutels_percentage!$1:$1,0)))</f>
        <v>5.3433126397430695E-3</v>
      </c>
      <c r="AN85">
        <f>PRODUCT(INDEX(Overzicht!$B$1:$D$35,MATCH(max_demand!AN$1,Overzicht!$B$1:$B$35,0),3),INDEX(Verdeelsleutels_percentage!$A:$AB,MATCH(max_demand!$C85,Verdeelsleutels_percentage!$C:$C,0),MATCH(INDEX(Overzicht!$B$1:$F$35,MATCH(max_demand!AN$1,Overzicht!$B:$B,0),5),Verdeelsleutels_percentage!$1:$1,0)))</f>
        <v>2.6716563198715348E-3</v>
      </c>
      <c r="AO85">
        <f>PRODUCT(INDEX(Overzicht!$B$1:$D$35,MATCH(max_demand!AO$1,Overzicht!$B$1:$B$35,0),3),INDEX(Verdeelsleutels_percentage!$A:$AB,MATCH(max_demand!$C85,Verdeelsleutels_percentage!$C:$C,0),MATCH(INDEX(Overzicht!$B$1:$F$35,MATCH(max_demand!AO$1,Overzicht!$B:$B,0),5),Verdeelsleutels_percentage!$1:$1,0)))</f>
        <v>9.3507971195503723E-3</v>
      </c>
    </row>
    <row r="86" spans="2:41">
      <c r="B86" t="str">
        <f>INDEX('ETLocal datasets'!B:C,MATCH(C86,'ETLocal datasets'!C:C,0),1)</f>
        <v>GM0232</v>
      </c>
      <c r="C86" t="str">
        <f>'ETLocal datasets'!C69</f>
        <v>Epe</v>
      </c>
      <c r="D86">
        <f t="shared" si="9"/>
        <v>0.20768935758322499</v>
      </c>
      <c r="E86">
        <f t="shared" si="10"/>
        <v>0.19227472008149943</v>
      </c>
      <c r="F86">
        <f t="shared" si="11"/>
        <v>2.0137670267315496E-2</v>
      </c>
      <c r="G86">
        <f t="shared" si="8"/>
        <v>4.1007316080747536E-2</v>
      </c>
      <c r="H86">
        <f>PRODUCT(INDEX(Overzicht!$B$1:$D$35,MATCH(max_demand!H$1,Overzicht!$B$1:$B$35,0),3),INDEX(Verdeelsleutels_percentage!$A:$AB,MATCH(max_demand!$C86,Verdeelsleutels_percentage!$C:$C,0),MATCH(INDEX(Overzicht!$B$1:$F$35,MATCH(max_demand!H$1,Overzicht!$B:$B,0),5),Verdeelsleutels_percentage!$1:$1,0)))</f>
        <v>2.0137670267315496E-2</v>
      </c>
      <c r="I86">
        <f>PRODUCT(INDEX(Overzicht!$B$1:$D$35,MATCH(max_demand!I$1,Overzicht!$B$1:$B$35,0),3),INDEX(Verdeelsleutels_percentage!$A:$AB,MATCH(max_demand!$C86,Verdeelsleutels_percentage!$C:$C,0),MATCH(INDEX(Overzicht!$B$1:$F$35,MATCH(max_demand!I$1,Overzicht!$B:$B,0),5),Verdeelsleutels_percentage!$1:$1,0)))</f>
        <v>9.4236504377796914E-3</v>
      </c>
      <c r="J86">
        <f>PRODUCT(INDEX(Overzicht!$B$1:$D$35,MATCH(max_demand!J$1,Overzicht!$B$1:$B$35,0),3),INDEX(Verdeelsleutels_percentage!$A:$AB,MATCH(max_demand!$C86,Verdeelsleutels_percentage!$C:$C,0),MATCH(INDEX(Overzicht!$B$1:$F$35,MATCH(max_demand!J$1,Overzicht!$B:$B,0),5),Verdeelsleutels_percentage!$1:$1,0)))</f>
        <v>6.7509142229476718E-3</v>
      </c>
      <c r="K86">
        <f>PRODUCT(INDEX(Overzicht!$B$1:$D$35,MATCH(max_demand!K$1,Overzicht!$B$1:$B$35,0),3),INDEX(Verdeelsleutels_percentage!$A:$AB,MATCH(max_demand!$C86,Verdeelsleutels_percentage!$C:$C,0),MATCH(INDEX(Overzicht!$B$1:$F$35,MATCH(max_demand!K$1,Overzicht!$B:$B,0),5),Verdeelsleutels_percentage!$1:$1,0)))</f>
        <v>1.9615690834332189E-3</v>
      </c>
      <c r="L86">
        <f>PRODUCT(INDEX(Overzicht!$B$1:$D$35,MATCH(max_demand!L$1,Overzicht!$B$1:$B$35,0),3),INDEX(Verdeelsleutels_percentage!$A:$AB,MATCH(max_demand!$C86,Verdeelsleutels_percentage!$C:$C,0),MATCH(INDEX(Overzicht!$B$1:$F$35,MATCH(max_demand!L$1,Overzicht!$B:$B,0),5),Verdeelsleutels_percentage!$1:$1,0)))</f>
        <v>6.5116787001719646E-3</v>
      </c>
      <c r="M86">
        <f>PRODUCT(INDEX(Overzicht!$B$1:$D$35,MATCH(max_demand!M$1,Overzicht!$B$1:$B$35,0),3),INDEX(Verdeelsleutels_percentage!$A:$AB,MATCH(max_demand!$C86,Verdeelsleutels_percentage!$C:$C,0),MATCH(INDEX(Overzicht!$B$1:$F$35,MATCH(max_demand!M$1,Overzicht!$B:$B,0),5),Verdeelsleutels_percentage!$1:$1,0)))</f>
        <v>5.1634895291836673E-2</v>
      </c>
      <c r="N86">
        <f>PRODUCT(INDEX(Overzicht!$B$1:$D$35,MATCH(max_demand!N$1,Overzicht!$B$1:$B$35,0),3),INDEX(Verdeelsleutels_percentage!$A:$AB,MATCH(max_demand!$C86,Verdeelsleutels_percentage!$C:$C,0),MATCH(INDEX(Overzicht!$B$1:$F$35,MATCH(max_demand!N$1,Overzicht!$B:$B,0),5),Verdeelsleutels_percentage!$1:$1,0)))</f>
        <v>3.5261650333462922E-2</v>
      </c>
      <c r="O86">
        <f>PRODUCT(INDEX(Overzicht!$B$1:$D$35,MATCH(max_demand!O$1,Overzicht!$B$1:$B$35,0),3),INDEX(Verdeelsleutels_percentage!$A:$AB,MATCH(max_demand!$C86,Verdeelsleutels_percentage!$C:$C,0),MATCH(INDEX(Overzicht!$B$1:$F$35,MATCH(max_demand!O$1,Overzicht!$B:$B,0),5),Verdeelsleutels_percentage!$1:$1,0)))</f>
        <v>1.0900139681724276E-3</v>
      </c>
      <c r="P86">
        <f>PRODUCT(INDEX(Overzicht!$B$1:$D$35,MATCH(max_demand!P$1,Overzicht!$B$1:$B$35,0),3),INDEX(Verdeelsleutels_percentage!$A:$AB,MATCH(max_demand!$C86,Verdeelsleutels_percentage!$C:$C,0),MATCH(INDEX(Overzicht!$B$1:$F$35,MATCH(max_demand!P$1,Overzicht!$B:$B,0),5),Verdeelsleutels_percentage!$1:$1,0)))</f>
        <v>0</v>
      </c>
      <c r="Q86">
        <f>PRODUCT(INDEX(Overzicht!$B$1:$D$35,MATCH(max_demand!Q$1,Overzicht!$B$1:$B$35,0),3),INDEX(Verdeelsleutels_percentage!$A:$AB,MATCH(max_demand!$C86,Verdeelsleutels_percentage!$C:$C,0),MATCH(INDEX(Overzicht!$B$1:$F$35,MATCH(max_demand!Q$1,Overzicht!$B:$B,0),5),Verdeelsleutels_percentage!$1:$1,0)))</f>
        <v>1.6685498221489983E-2</v>
      </c>
      <c r="R86">
        <f>PRODUCT(INDEX(Overzicht!$B$1:$D$35,MATCH(max_demand!R$1,Overzicht!$B$1:$B$35,0),3),INDEX(Verdeelsleutels_percentage!$A:$AB,MATCH(max_demand!$C86,Verdeelsleutels_percentage!$C:$C,0),MATCH(INDEX(Overzicht!$B$1:$F$35,MATCH(max_demand!R$1,Overzicht!$B:$B,0),5),Verdeelsleutels_percentage!$1:$1,0)))</f>
        <v>3.4521720458255138E-3</v>
      </c>
      <c r="S86">
        <f>PRODUCT(INDEX(Overzicht!$B$1:$D$35,MATCH(max_demand!S$1,Overzicht!$B$1:$B$35,0),3),INDEX(Verdeelsleutels_percentage!$A:$AB,MATCH(max_demand!$C86,Verdeelsleutels_percentage!$C:$C,0),MATCH(INDEX(Overzicht!$B$1:$F$35,MATCH(max_demand!S$1,Overzicht!$B:$B,0),5),Verdeelsleutels_percentage!$1:$1,0)))</f>
        <v>7.0700483498506526E-3</v>
      </c>
      <c r="T86">
        <f>PRODUCT(INDEX(Overzicht!$B$1:$D$35,MATCH(max_demand!T$1,Overzicht!$B$1:$B$35,0),3),INDEX(Verdeelsleutels_percentage!$A:$AB,MATCH(max_demand!$C86,Verdeelsleutels_percentage!$C:$C,0),MATCH(INDEX(Overzicht!$B$1:$F$35,MATCH(max_demand!T$1,Overzicht!$B:$B,0),5),Verdeelsleutels_percentage!$1:$1,0)))</f>
        <v>1.0203086268773184E-2</v>
      </c>
      <c r="U86">
        <f>PRODUCT(INDEX(Overzicht!$B$1:$D$35,MATCH(max_demand!U$1,Overzicht!$B$1:$B$35,0),3),INDEX(Verdeelsleutels_percentage!$A:$AB,MATCH(max_demand!$C86,Verdeelsleutels_percentage!$C:$C,0),MATCH(INDEX(Overzicht!$B$1:$F$35,MATCH(max_demand!U$1,Overzicht!$B:$B,0),5),Verdeelsleutels_percentage!$1:$1,0)))</f>
        <v>3.7897177569728976E-2</v>
      </c>
      <c r="V86">
        <f>PRODUCT(INDEX(Overzicht!$B$1:$D$35,MATCH(max_demand!V$1,Overzicht!$B$1:$B$35,0),3),INDEX(Verdeelsleutels_percentage!$A:$AB,MATCH(max_demand!$C86,Verdeelsleutels_percentage!$C:$C,0),MATCH(INDEX(Overzicht!$B$1:$F$35,MATCH(max_demand!V$1,Overzicht!$B:$B,0),5),Verdeelsleutels_percentage!$1:$1,0)))</f>
        <v>4.41110872522149E-3</v>
      </c>
      <c r="W86">
        <f>PRODUCT(INDEX(Overzicht!$B$1:$D$35,MATCH(max_demand!W$1,Overzicht!$B$1:$B$35,0),3),INDEX(Verdeelsleutels_percentage!$A:$AB,MATCH(max_demand!$C86,Verdeelsleutels_percentage!$C:$C,0),MATCH(INDEX(Overzicht!$B$1:$F$35,MATCH(max_demand!W$1,Overzicht!$B:$B,0),5),Verdeelsleutels_percentage!$1:$1,0)))</f>
        <v>2.3014480305503425E-2</v>
      </c>
      <c r="X86">
        <f>PRODUCT(INDEX(Overzicht!$B$1:$D$35,MATCH(max_demand!X$1,Overzicht!$B$1:$B$35,0),3),INDEX(Verdeelsleutels_percentage!$A:$AB,MATCH(max_demand!$C86,Verdeelsleutels_percentage!$C:$C,0),MATCH(INDEX(Overzicht!$B$1:$F$35,MATCH(max_demand!X$1,Overzicht!$B:$B,0),5),Verdeelsleutels_percentage!$1:$1,0)))</f>
        <v>6.0095525536964872E-2</v>
      </c>
      <c r="Y86">
        <f>PRODUCT(INDEX(Overzicht!$B$1:$D$35,MATCH(max_demand!Y$1,Overzicht!$B$1:$B$35,0),3),INDEX(Verdeelsleutels_percentage!$A:$AB,MATCH(max_demand!$C86,Verdeelsleutels_percentage!$C:$C,0),MATCH(INDEX(Overzicht!$B$1:$F$35,MATCH(max_demand!Y$1,Overzicht!$B:$B,0),5),Verdeelsleutels_percentage!$1:$1,0)))</f>
        <v>2.6139563398212327E-6</v>
      </c>
      <c r="Z86">
        <f>PRODUCT(INDEX(Overzicht!$B$1:$D$35,MATCH(max_demand!Z$1,Overzicht!$B$1:$B$35,0),3),INDEX(Verdeelsleutels_percentage!$A:$AB,MATCH(max_demand!$C86,Verdeelsleutels_percentage!$C:$C,0),MATCH(INDEX(Overzicht!$B$1:$F$35,MATCH(max_demand!Z$1,Overzicht!$B:$B,0),5),Verdeelsleutels_percentage!$1:$1,0)))</f>
        <v>1.1617583732538813E-3</v>
      </c>
      <c r="AA86">
        <f>PRODUCT(INDEX(Overzicht!$B$1:$D$35,MATCH(max_demand!AA$1,Overzicht!$B$1:$B$35,0),3),INDEX(Verdeelsleutels_percentage!$A:$AB,MATCH(max_demand!$C86,Verdeelsleutels_percentage!$C:$C,0),MATCH(INDEX(Overzicht!$B$1:$F$35,MATCH(max_demand!AA$1,Overzicht!$B:$B,0),5),Verdeelsleutels_percentage!$1:$1,0)))</f>
        <v>1.2106745152856238E-3</v>
      </c>
      <c r="AB86">
        <f>PRODUCT(INDEX(Overzicht!$B$1:$D$35,MATCH(max_demand!AB$1,Overzicht!$B$1:$B$35,0),3),INDEX(Verdeelsleutels_percentage!$A:$AB,MATCH(max_demand!$C86,Verdeelsleutels_percentage!$C:$C,0),MATCH(INDEX(Overzicht!$B$1:$F$35,MATCH(max_demand!AB$1,Overzicht!$B:$B,0),5),Verdeelsleutels_percentage!$1:$1,0)))</f>
        <v>1.1336731305297332E-2</v>
      </c>
      <c r="AC86">
        <f>PRODUCT(INDEX(Overzicht!$B$1:$D$35,MATCH(max_demand!AC$1,Overzicht!$B$1:$B$35,0),3),INDEX(Verdeelsleutels_percentage!$A:$AB,MATCH(max_demand!$C86,Verdeelsleutels_percentage!$C:$C,0),MATCH(INDEX(Overzicht!$B$1:$F$35,MATCH(max_demand!AC$1,Overzicht!$B:$B,0),5),Verdeelsleutels_percentage!$1:$1,0)))</f>
        <v>6.1110906750373131E-2</v>
      </c>
      <c r="AD86">
        <f>PRODUCT(INDEX(Overzicht!$B$1:$D$35,MATCH(max_demand!AD$1,Overzicht!$B$1:$B$35,0),3),INDEX(Verdeelsleutels_percentage!$A:$AB,MATCH(max_demand!$C86,Verdeelsleutels_percentage!$C:$C,0),MATCH(INDEX(Overzicht!$B$1:$F$35,MATCH(max_demand!AD$1,Overzicht!$B:$B,0),5),Verdeelsleutels_percentage!$1:$1,0)))</f>
        <v>1.8246541475987587E-4</v>
      </c>
      <c r="AE86">
        <f>PRODUCT(INDEX(Overzicht!$B$1:$D$35,MATCH(max_demand!AE$1,Overzicht!$B$1:$B$35,0),3),INDEX(Verdeelsleutels_percentage!$A:$AB,MATCH(max_demand!$C86,Verdeelsleutels_percentage!$C:$C,0),MATCH(INDEX(Overzicht!$B$1:$F$35,MATCH(max_demand!AE$1,Overzicht!$B:$B,0),5),Verdeelsleutels_percentage!$1:$1,0)))</f>
        <v>1.8368976839116161E-2</v>
      </c>
      <c r="AF86">
        <f>PRODUCT(INDEX(Overzicht!$B$1:$D$35,MATCH(max_demand!AF$1,Overzicht!$B$1:$B$35,0),3),INDEX(Verdeelsleutels_percentage!$A:$AB,MATCH(max_demand!$C86,Verdeelsleutels_percentage!$C:$C,0),MATCH(INDEX(Overzicht!$B$1:$F$35,MATCH(max_demand!AF$1,Overzicht!$B:$B,0),5),Verdeelsleutels_percentage!$1:$1,0)))</f>
        <v>4.5858883154758466E-3</v>
      </c>
      <c r="AG86">
        <f>PRODUCT(INDEX(Overzicht!$B$1:$D$35,MATCH(max_demand!AG$1,Overzicht!$B$1:$B$35,0),3),INDEX(Verdeelsleutels_percentage!$A:$AB,MATCH(max_demand!$C86,Verdeelsleutels_percentage!$C:$C,0),MATCH(INDEX(Overzicht!$B$1:$F$35,MATCH(max_demand!AG$1,Overzicht!$B:$B,0),5),Verdeelsleutels_percentage!$1:$1,0)))</f>
        <v>2.3014480305503425E-2</v>
      </c>
      <c r="AH86">
        <f>PRODUCT(INDEX(Overzicht!$B$1:$D$35,MATCH(max_demand!AH$1,Overzicht!$B$1:$B$35,0),3),INDEX(Verdeelsleutels_percentage!$A:$AB,MATCH(max_demand!$C86,Verdeelsleutels_percentage!$C:$C,0),MATCH(INDEX(Overzicht!$B$1:$F$35,MATCH(max_demand!AH$1,Overzicht!$B:$B,0),5),Verdeelsleutels_percentage!$1:$1,0)))</f>
        <v>1.0700406069443643E-2</v>
      </c>
      <c r="AI86">
        <f>PRODUCT(INDEX(Overzicht!$B$1:$D$35,MATCH(max_demand!AI$1,Overzicht!$B$1:$B$35,0),3),INDEX(Verdeelsleutels_percentage!$A:$AB,MATCH(max_demand!$C86,Verdeelsleutels_percentage!$C:$C,0),MATCH(INDEX(Overzicht!$B$1:$F$35,MATCH(max_demand!AI$1,Overzicht!$B:$B,0),5),Verdeelsleutels_percentage!$1:$1,0)))</f>
        <v>3.6687106523806776E-3</v>
      </c>
      <c r="AJ86">
        <f>PRODUCT(INDEX(Overzicht!$B$1:$D$35,MATCH(max_demand!AJ$1,Overzicht!$B$1:$B$35,0),3),INDEX(Verdeelsleutels_percentage!$A:$AB,MATCH(max_demand!$C86,Verdeelsleutels_percentage!$C:$C,0),MATCH(INDEX(Overzicht!$B$1:$F$35,MATCH(max_demand!AJ$1,Overzicht!$B:$B,0),5),Verdeelsleutels_percentage!$1:$1,0)))</f>
        <v>0</v>
      </c>
      <c r="AK86">
        <f>PRODUCT(INDEX(Overzicht!$B$1:$D$35,MATCH(max_demand!AK$1,Overzicht!$B$1:$B$35,0),3),INDEX(Verdeelsleutels_percentage!$A:$AB,MATCH(max_demand!$C86,Verdeelsleutels_percentage!$C:$C,0),MATCH(INDEX(Overzicht!$B$1:$F$35,MATCH(max_demand!AK$1,Overzicht!$B:$B,0),5),Verdeelsleutels_percentage!$1:$1,0)))</f>
        <v>1.3962118052005413E-3</v>
      </c>
      <c r="AL86">
        <f>PRODUCT(INDEX(Overzicht!$B$1:$D$35,MATCH(max_demand!AL$1,Overzicht!$B$1:$B$35,0),3),INDEX(Verdeelsleutels_percentage!$A:$AB,MATCH(max_demand!$C86,Verdeelsleutels_percentage!$C:$C,0),MATCH(INDEX(Overzicht!$B$1:$F$35,MATCH(max_demand!AL$1,Overzicht!$B:$B,0),5),Verdeelsleutels_percentage!$1:$1,0)))</f>
        <v>3.8357467175839043E-3</v>
      </c>
      <c r="AM86">
        <f>PRODUCT(INDEX(Overzicht!$B$1:$D$35,MATCH(max_demand!AM$1,Overzicht!$B$1:$B$35,0),3),INDEX(Verdeelsleutels_percentage!$A:$AB,MATCH(max_demand!$C86,Verdeelsleutels_percentage!$C:$C,0),MATCH(INDEX(Overzicht!$B$1:$F$35,MATCH(max_demand!AM$1,Overzicht!$B:$B,0),5),Verdeelsleutels_percentage!$1:$1,0)))</f>
        <v>7.6714934351678086E-3</v>
      </c>
      <c r="AN86">
        <f>PRODUCT(INDEX(Overzicht!$B$1:$D$35,MATCH(max_demand!AN$1,Overzicht!$B$1:$B$35,0),3),INDEX(Verdeelsleutels_percentage!$A:$AB,MATCH(max_demand!$C86,Verdeelsleutels_percentage!$C:$C,0),MATCH(INDEX(Overzicht!$B$1:$F$35,MATCH(max_demand!AN$1,Overzicht!$B:$B,0),5),Verdeelsleutels_percentage!$1:$1,0)))</f>
        <v>3.8357467175839043E-3</v>
      </c>
      <c r="AO86">
        <f>PRODUCT(INDEX(Overzicht!$B$1:$D$35,MATCH(max_demand!AO$1,Overzicht!$B$1:$B$35,0),3),INDEX(Verdeelsleutels_percentage!$A:$AB,MATCH(max_demand!$C86,Verdeelsleutels_percentage!$C:$C,0),MATCH(INDEX(Overzicht!$B$1:$F$35,MATCH(max_demand!AO$1,Overzicht!$B:$B,0),5),Verdeelsleutels_percentage!$1:$1,0)))</f>
        <v>1.3425113511543666E-2</v>
      </c>
    </row>
    <row r="87" spans="2:41">
      <c r="B87" t="str">
        <f>INDEX('ETLocal datasets'!B:C,MATCH(C87,'ETLocal datasets'!C:C,0),1)</f>
        <v>GM0233</v>
      </c>
      <c r="C87" t="str">
        <f>'ETLocal datasets'!C70</f>
        <v>Ermelo</v>
      </c>
      <c r="D87">
        <f t="shared" si="9"/>
        <v>0.10841848300528362</v>
      </c>
      <c r="E87">
        <f t="shared" si="10"/>
        <v>0.11471908103870618</v>
      </c>
      <c r="F87">
        <f t="shared" si="11"/>
        <v>1.6317922704467028E-2</v>
      </c>
      <c r="G87">
        <f t="shared" si="8"/>
        <v>3.3228978587923286E-2</v>
      </c>
      <c r="H87">
        <f>PRODUCT(INDEX(Overzicht!$B$1:$D$35,MATCH(max_demand!H$1,Overzicht!$B$1:$B$35,0),3),INDEX(Verdeelsleutels_percentage!$A:$AB,MATCH(max_demand!$C87,Verdeelsleutels_percentage!$C:$C,0),MATCH(INDEX(Overzicht!$B$1:$F$35,MATCH(max_demand!H$1,Overzicht!$B:$B,0),5),Verdeelsleutels_percentage!$1:$1,0)))</f>
        <v>1.6317922704467028E-2</v>
      </c>
      <c r="I87">
        <f>PRODUCT(INDEX(Overzicht!$B$1:$D$35,MATCH(max_demand!I$1,Overzicht!$B$1:$B$35,0),3),INDEX(Verdeelsleutels_percentage!$A:$AB,MATCH(max_demand!$C87,Verdeelsleutels_percentage!$C:$C,0),MATCH(INDEX(Overzicht!$B$1:$F$35,MATCH(max_demand!I$1,Overzicht!$B:$B,0),5),Verdeelsleutels_percentage!$1:$1,0)))</f>
        <v>2.6545198770195773E-3</v>
      </c>
      <c r="J87">
        <f>PRODUCT(INDEX(Overzicht!$B$1:$D$35,MATCH(max_demand!J$1,Overzicht!$B$1:$B$35,0),3),INDEX(Verdeelsleutels_percentage!$A:$AB,MATCH(max_demand!$C87,Verdeelsleutels_percentage!$C:$C,0),MATCH(INDEX(Overzicht!$B$1:$F$35,MATCH(max_demand!J$1,Overzicht!$B:$B,0),5),Verdeelsleutels_percentage!$1:$1,0)))</f>
        <v>5.4703893256879939E-3</v>
      </c>
      <c r="K87">
        <f>PRODUCT(INDEX(Overzicht!$B$1:$D$35,MATCH(max_demand!K$1,Overzicht!$B$1:$B$35,0),3),INDEX(Verdeelsleutels_percentage!$A:$AB,MATCH(max_demand!$C87,Verdeelsleutels_percentage!$C:$C,0),MATCH(INDEX(Overzicht!$B$1:$F$35,MATCH(max_demand!K$1,Overzicht!$B:$B,0),5),Verdeelsleutels_percentage!$1:$1,0)))</f>
        <v>5.5254852209345965E-4</v>
      </c>
      <c r="L87">
        <f>PRODUCT(INDEX(Overzicht!$B$1:$D$35,MATCH(max_demand!L$1,Overzicht!$B$1:$B$35,0),3),INDEX(Verdeelsleutels_percentage!$A:$AB,MATCH(max_demand!$C87,Verdeelsleutels_percentage!$C:$C,0),MATCH(INDEX(Overzicht!$B$1:$F$35,MATCH(max_demand!L$1,Overzicht!$B:$B,0),5),Verdeelsleutels_percentage!$1:$1,0)))</f>
        <v>5.2765324039589266E-3</v>
      </c>
      <c r="M87">
        <f>PRODUCT(INDEX(Overzicht!$B$1:$D$35,MATCH(max_demand!M$1,Overzicht!$B$1:$B$35,0),3),INDEX(Verdeelsleutels_percentage!$A:$AB,MATCH(max_demand!$C87,Verdeelsleutels_percentage!$C:$C,0),MATCH(INDEX(Overzicht!$B$1:$F$35,MATCH(max_demand!M$1,Overzicht!$B:$B,0),5),Verdeelsleutels_percentage!$1:$1,0)))</f>
        <v>1.8832917739672571E-2</v>
      </c>
      <c r="N87">
        <f>PRODUCT(INDEX(Overzicht!$B$1:$D$35,MATCH(max_demand!N$1,Overzicht!$B$1:$B$35,0),3),INDEX(Verdeelsleutels_percentage!$A:$AB,MATCH(max_demand!$C87,Verdeelsleutels_percentage!$C:$C,0),MATCH(INDEX(Overzicht!$B$1:$F$35,MATCH(max_demand!N$1,Overzicht!$B:$B,0),5),Verdeelsleutels_percentage!$1:$1,0)))</f>
        <v>4.4510680284380964E-3</v>
      </c>
      <c r="O87">
        <f>PRODUCT(INDEX(Overzicht!$B$1:$D$35,MATCH(max_demand!O$1,Overzicht!$B$1:$B$35,0),3),INDEX(Verdeelsleutels_percentage!$A:$AB,MATCH(max_demand!$C87,Verdeelsleutels_percentage!$C:$C,0),MATCH(INDEX(Overzicht!$B$1:$F$35,MATCH(max_demand!O$1,Overzicht!$B:$B,0),5),Verdeelsleutels_percentage!$1:$1,0)))</f>
        <v>4.4919436837853068E-4</v>
      </c>
      <c r="P87">
        <f>PRODUCT(INDEX(Overzicht!$B$1:$D$35,MATCH(max_demand!P$1,Overzicht!$B$1:$B$35,0),3),INDEX(Verdeelsleutels_percentage!$A:$AB,MATCH(max_demand!$C87,Verdeelsleutels_percentage!$C:$C,0),MATCH(INDEX(Overzicht!$B$1:$F$35,MATCH(max_demand!P$1,Overzicht!$B:$B,0),5),Verdeelsleutels_percentage!$1:$1,0)))</f>
        <v>1.2138869459575813E-3</v>
      </c>
      <c r="Q87">
        <f>PRODUCT(INDEX(Overzicht!$B$1:$D$35,MATCH(max_demand!Q$1,Overzicht!$B$1:$B$35,0),3),INDEX(Verdeelsleutels_percentage!$A:$AB,MATCH(max_demand!$C87,Verdeelsleutels_percentage!$C:$C,0),MATCH(INDEX(Overzicht!$B$1:$F$35,MATCH(max_demand!Q$1,Overzicht!$B:$B,0),5),Verdeelsleutels_percentage!$1:$1,0)))</f>
        <v>1.3520564526558395E-2</v>
      </c>
      <c r="R87">
        <f>PRODUCT(INDEX(Overzicht!$B$1:$D$35,MATCH(max_demand!R$1,Overzicht!$B$1:$B$35,0),3),INDEX(Verdeelsleutels_percentage!$A:$AB,MATCH(max_demand!$C87,Verdeelsleutels_percentage!$C:$C,0),MATCH(INDEX(Overzicht!$B$1:$F$35,MATCH(max_demand!R$1,Overzicht!$B:$B,0),5),Verdeelsleutels_percentage!$1:$1,0)))</f>
        <v>2.7973581779086334E-3</v>
      </c>
      <c r="S87">
        <f>PRODUCT(INDEX(Overzicht!$B$1:$D$35,MATCH(max_demand!S$1,Overzicht!$B$1:$B$35,0),3),INDEX(Verdeelsleutels_percentage!$A:$AB,MATCH(max_demand!$C87,Verdeelsleutels_percentage!$C:$C,0),MATCH(INDEX(Overzicht!$B$1:$F$35,MATCH(max_demand!S$1,Overzicht!$B:$B,0),5),Verdeelsleutels_percentage!$1:$1,0)))</f>
        <v>5.728989548356881E-3</v>
      </c>
      <c r="T87">
        <f>PRODUCT(INDEX(Overzicht!$B$1:$D$35,MATCH(max_demand!T$1,Overzicht!$B$1:$B$35,0),3),INDEX(Verdeelsleutels_percentage!$A:$AB,MATCH(max_demand!$C87,Verdeelsleutels_percentage!$C:$C,0),MATCH(INDEX(Overzicht!$B$1:$F$35,MATCH(max_demand!T$1,Overzicht!$B:$B,0),5),Verdeelsleutels_percentage!$1:$1,0)))</f>
        <v>8.2677475035966268E-3</v>
      </c>
      <c r="U87">
        <f>PRODUCT(INDEX(Overzicht!$B$1:$D$35,MATCH(max_demand!U$1,Overzicht!$B$1:$B$35,0),3),INDEX(Verdeelsleutels_percentage!$A:$AB,MATCH(max_demand!$C87,Verdeelsleutels_percentage!$C:$C,0),MATCH(INDEX(Overzicht!$B$1:$F$35,MATCH(max_demand!U$1,Overzicht!$B:$B,0),5),Verdeelsleutels_percentage!$1:$1,0)))</f>
        <v>3.0708776441930333E-2</v>
      </c>
      <c r="V87">
        <f>PRODUCT(INDEX(Overzicht!$B$1:$D$35,MATCH(max_demand!V$1,Overzicht!$B$1:$B$35,0),3),INDEX(Verdeelsleutels_percentage!$A:$AB,MATCH(max_demand!$C87,Verdeelsleutels_percentage!$C:$C,0),MATCH(INDEX(Overzicht!$B$1:$F$35,MATCH(max_demand!V$1,Overzicht!$B:$B,0),5),Verdeelsleutels_percentage!$1:$1,0)))</f>
        <v>3.5744021162165871E-3</v>
      </c>
      <c r="W87">
        <f>PRODUCT(INDEX(Overzicht!$B$1:$D$35,MATCH(max_demand!W$1,Overzicht!$B$1:$B$35,0),3),INDEX(Verdeelsleutels_percentage!$A:$AB,MATCH(max_demand!$C87,Verdeelsleutels_percentage!$C:$C,0),MATCH(INDEX(Overzicht!$B$1:$F$35,MATCH(max_demand!W$1,Overzicht!$B:$B,0),5),Verdeelsleutels_percentage!$1:$1,0)))</f>
        <v>1.864905451939089E-2</v>
      </c>
      <c r="X87">
        <f>PRODUCT(INDEX(Overzicht!$B$1:$D$35,MATCH(max_demand!X$1,Overzicht!$B$1:$B$35,0),3),INDEX(Verdeelsleutels_percentage!$A:$AB,MATCH(max_demand!$C87,Verdeelsleutels_percentage!$C:$C,0),MATCH(INDEX(Overzicht!$B$1:$F$35,MATCH(max_demand!X$1,Overzicht!$B:$B,0),5),Verdeelsleutels_percentage!$1:$1,0)))</f>
        <v>3.865092155771091E-2</v>
      </c>
      <c r="Y87">
        <f>PRODUCT(INDEX(Overzicht!$B$1:$D$35,MATCH(max_demand!Y$1,Overzicht!$B$1:$B$35,0),3),INDEX(Verdeelsleutels_percentage!$A:$AB,MATCH(max_demand!$C87,Verdeelsleutels_percentage!$C:$C,0),MATCH(INDEX(Overzicht!$B$1:$F$35,MATCH(max_demand!Y$1,Overzicht!$B:$B,0),5),Verdeelsleutels_percentage!$1:$1,0)))</f>
        <v>7.6656171732361734E-7</v>
      </c>
      <c r="Z87">
        <f>PRODUCT(INDEX(Overzicht!$B$1:$D$35,MATCH(max_demand!Z$1,Overzicht!$B$1:$B$35,0),3),INDEX(Verdeelsleutels_percentage!$A:$AB,MATCH(max_demand!$C87,Verdeelsleutels_percentage!$C:$C,0),MATCH(INDEX(Overzicht!$B$1:$F$35,MATCH(max_demand!Z$1,Overzicht!$B:$B,0),5),Verdeelsleutels_percentage!$1:$1,0)))</f>
        <v>3.4069409658827438E-4</v>
      </c>
      <c r="AA87">
        <f>PRODUCT(INDEX(Overzicht!$B$1:$D$35,MATCH(max_demand!AA$1,Overzicht!$B$1:$B$35,0),3),INDEX(Verdeelsleutels_percentage!$A:$AB,MATCH(max_demand!$C87,Verdeelsleutels_percentage!$C:$C,0),MATCH(INDEX(Overzicht!$B$1:$F$35,MATCH(max_demand!AA$1,Overzicht!$B:$B,0),5),Verdeelsleutels_percentage!$1:$1,0)))</f>
        <v>3.5503911118146489E-4</v>
      </c>
      <c r="AB87">
        <f>PRODUCT(INDEX(Overzicht!$B$1:$D$35,MATCH(max_demand!AB$1,Overzicht!$B$1:$B$35,0),3),INDEX(Verdeelsleutels_percentage!$A:$AB,MATCH(max_demand!$C87,Verdeelsleutels_percentage!$C:$C,0),MATCH(INDEX(Overzicht!$B$1:$F$35,MATCH(max_demand!AB$1,Overzicht!$B:$B,0),5),Verdeelsleutels_percentage!$1:$1,0)))</f>
        <v>5.7306387990431968E-3</v>
      </c>
      <c r="AC87">
        <f>PRODUCT(INDEX(Overzicht!$B$1:$D$35,MATCH(max_demand!AC$1,Overzicht!$B$1:$B$35,0),3),INDEX(Verdeelsleutels_percentage!$A:$AB,MATCH(max_demand!$C87,Verdeelsleutels_percentage!$C:$C,0),MATCH(INDEX(Overzicht!$B$1:$F$35,MATCH(max_demand!AC$1,Overzicht!$B:$B,0),5),Verdeelsleutels_percentage!$1:$1,0)))</f>
        <v>3.8647123976786289E-2</v>
      </c>
      <c r="AD87">
        <f>PRODUCT(INDEX(Overzicht!$B$1:$D$35,MATCH(max_demand!AD$1,Overzicht!$B$1:$B$35,0),3),INDEX(Verdeelsleutels_percentage!$A:$AB,MATCH(max_demand!$C87,Verdeelsleutels_percentage!$C:$C,0),MATCH(INDEX(Overzicht!$B$1:$F$35,MATCH(max_demand!AD$1,Overzicht!$B:$B,0),5),Verdeelsleutels_percentage!$1:$1,0)))</f>
        <v>2.4566435221713744E-4</v>
      </c>
      <c r="AE87">
        <f>PRODUCT(INDEX(Overzicht!$B$1:$D$35,MATCH(max_demand!AE$1,Overzicht!$B$1:$B$35,0),3),INDEX(Verdeelsleutels_percentage!$A:$AB,MATCH(max_demand!$C87,Verdeelsleutels_percentage!$C:$C,0),MATCH(INDEX(Overzicht!$B$1:$F$35,MATCH(max_demand!AE$1,Overzicht!$B:$B,0),5),Verdeelsleutels_percentage!$1:$1,0)))</f>
        <v>1.5973023338361877E-3</v>
      </c>
      <c r="AF87">
        <f>PRODUCT(INDEX(Overzicht!$B$1:$D$35,MATCH(max_demand!AF$1,Overzicht!$B$1:$B$35,0),3),INDEX(Verdeelsleutels_percentage!$A:$AB,MATCH(max_demand!$C87,Verdeelsleutels_percentage!$C:$C,0),MATCH(INDEX(Overzicht!$B$1:$F$35,MATCH(max_demand!AF$1,Overzicht!$B:$B,0),5),Verdeelsleutels_percentage!$1:$1,0)))</f>
        <v>1.3448451181116094E-3</v>
      </c>
      <c r="AG87">
        <f>PRODUCT(INDEX(Overzicht!$B$1:$D$35,MATCH(max_demand!AG$1,Overzicht!$B$1:$B$35,0),3),INDEX(Verdeelsleutels_percentage!$A:$AB,MATCH(max_demand!$C87,Verdeelsleutels_percentage!$C:$C,0),MATCH(INDEX(Overzicht!$B$1:$F$35,MATCH(max_demand!AG$1,Overzicht!$B:$B,0),5),Verdeelsleutels_percentage!$1:$1,0)))</f>
        <v>1.864905451939089E-2</v>
      </c>
      <c r="AH87">
        <f>PRODUCT(INDEX(Overzicht!$B$1:$D$35,MATCH(max_demand!AH$1,Overzicht!$B$1:$B$35,0),3),INDEX(Verdeelsleutels_percentage!$A:$AB,MATCH(max_demand!$C87,Verdeelsleutels_percentage!$C:$C,0),MATCH(INDEX(Overzicht!$B$1:$F$35,MATCH(max_demand!AH$1,Overzicht!$B:$B,0),5),Verdeelsleutels_percentage!$1:$1,0)))</f>
        <v>3.1379719422604218E-3</v>
      </c>
      <c r="AI87">
        <f>PRODUCT(INDEX(Overzicht!$B$1:$D$35,MATCH(max_demand!AI$1,Overzicht!$B$1:$B$35,0),3),INDEX(Verdeelsleutels_percentage!$A:$AB,MATCH(max_demand!$C87,Verdeelsleutels_percentage!$C:$C,0),MATCH(INDEX(Overzicht!$B$1:$F$35,MATCH(max_demand!AI$1,Overzicht!$B:$B,0),5),Verdeelsleutels_percentage!$1:$1,0)))</f>
        <v>1.0758760944892874E-3</v>
      </c>
      <c r="AJ87">
        <f>PRODUCT(INDEX(Overzicht!$B$1:$D$35,MATCH(max_demand!AJ$1,Overzicht!$B$1:$B$35,0),3),INDEX(Verdeelsleutels_percentage!$A:$AB,MATCH(max_demand!$C87,Verdeelsleutels_percentage!$C:$C,0),MATCH(INDEX(Overzicht!$B$1:$F$35,MATCH(max_demand!AJ$1,Overzicht!$B:$B,0),5),Verdeelsleutels_percentage!$1:$1,0)))</f>
        <v>0</v>
      </c>
      <c r="AK87">
        <f>PRODUCT(INDEX(Overzicht!$B$1:$D$35,MATCH(max_demand!AK$1,Overzicht!$B$1:$B$35,0),3),INDEX(Verdeelsleutels_percentage!$A:$AB,MATCH(max_demand!$C87,Verdeelsleutels_percentage!$C:$C,0),MATCH(INDEX(Overzicht!$B$1:$F$35,MATCH(max_demand!AK$1,Overzicht!$B:$B,0),5),Verdeelsleutels_percentage!$1:$1,0)))</f>
        <v>1.1313759741763808E-3</v>
      </c>
      <c r="AL87">
        <f>PRODUCT(INDEX(Overzicht!$B$1:$D$35,MATCH(max_demand!AL$1,Overzicht!$B$1:$B$35,0),3),INDEX(Verdeelsleutels_percentage!$A:$AB,MATCH(max_demand!$C87,Verdeelsleutels_percentage!$C:$C,0),MATCH(INDEX(Overzicht!$B$1:$F$35,MATCH(max_demand!AL$1,Overzicht!$B:$B,0),5),Verdeelsleutels_percentage!$1:$1,0)))</f>
        <v>3.1081757532318149E-3</v>
      </c>
      <c r="AM87">
        <f>PRODUCT(INDEX(Overzicht!$B$1:$D$35,MATCH(max_demand!AM$1,Overzicht!$B$1:$B$35,0),3),INDEX(Verdeelsleutels_percentage!$A:$AB,MATCH(max_demand!$C87,Verdeelsleutels_percentage!$C:$C,0),MATCH(INDEX(Overzicht!$B$1:$F$35,MATCH(max_demand!AM$1,Overzicht!$B:$B,0),5),Verdeelsleutels_percentage!$1:$1,0)))</f>
        <v>6.2163515064636299E-3</v>
      </c>
      <c r="AN87">
        <f>PRODUCT(INDEX(Overzicht!$B$1:$D$35,MATCH(max_demand!AN$1,Overzicht!$B$1:$B$35,0),3),INDEX(Verdeelsleutels_percentage!$A:$AB,MATCH(max_demand!$C87,Verdeelsleutels_percentage!$C:$C,0),MATCH(INDEX(Overzicht!$B$1:$F$35,MATCH(max_demand!AN$1,Overzicht!$B:$B,0),5),Verdeelsleutels_percentage!$1:$1,0)))</f>
        <v>3.1081757532318149E-3</v>
      </c>
      <c r="AO87">
        <f>PRODUCT(INDEX(Overzicht!$B$1:$D$35,MATCH(max_demand!AO$1,Overzicht!$B$1:$B$35,0),3),INDEX(Verdeelsleutels_percentage!$A:$AB,MATCH(max_demand!$C87,Verdeelsleutels_percentage!$C:$C,0),MATCH(INDEX(Overzicht!$B$1:$F$35,MATCH(max_demand!AO$1,Overzicht!$B:$B,0),5),Verdeelsleutels_percentage!$1:$1,0)))</f>
        <v>1.0878615136311352E-2</v>
      </c>
    </row>
    <row r="88" spans="2:41">
      <c r="B88" t="str">
        <f>INDEX('ETLocal datasets'!B:C,MATCH(C88,'ETLocal datasets'!C:C,0),1)</f>
        <v>GM0243</v>
      </c>
      <c r="C88" t="str">
        <f>'ETLocal datasets'!C71</f>
        <v>Harderwijk</v>
      </c>
      <c r="D88">
        <f t="shared" si="9"/>
        <v>9.5394836439883515E-2</v>
      </c>
      <c r="E88">
        <f t="shared" si="10"/>
        <v>0.13611713531867184</v>
      </c>
      <c r="F88">
        <f t="shared" si="11"/>
        <v>2.8908447397469866E-2</v>
      </c>
      <c r="G88">
        <f t="shared" si="8"/>
        <v>5.886767556005576E-2</v>
      </c>
      <c r="H88">
        <f>PRODUCT(INDEX(Overzicht!$B$1:$D$35,MATCH(max_demand!H$1,Overzicht!$B$1:$B$35,0),3),INDEX(Verdeelsleutels_percentage!$A:$AB,MATCH(max_demand!$C88,Verdeelsleutels_percentage!$C:$C,0),MATCH(INDEX(Overzicht!$B$1:$F$35,MATCH(max_demand!H$1,Overzicht!$B:$B,0),5),Verdeelsleutels_percentage!$1:$1,0)))</f>
        <v>2.8908447397469866E-2</v>
      </c>
      <c r="I88">
        <f>PRODUCT(INDEX(Overzicht!$B$1:$D$35,MATCH(max_demand!I$1,Overzicht!$B$1:$B$35,0),3),INDEX(Verdeelsleutels_percentage!$A:$AB,MATCH(max_demand!$C88,Verdeelsleutels_percentage!$C:$C,0),MATCH(INDEX(Overzicht!$B$1:$F$35,MATCH(max_demand!I$1,Overzicht!$B:$B,0),5),Verdeelsleutels_percentage!$1:$1,0)))</f>
        <v>7.3298188544590698E-4</v>
      </c>
      <c r="J88">
        <f>PRODUCT(INDEX(Overzicht!$B$1:$D$35,MATCH(max_demand!J$1,Overzicht!$B$1:$B$35,0),3),INDEX(Verdeelsleutels_percentage!$A:$AB,MATCH(max_demand!$C88,Verdeelsleutels_percentage!$C:$C,0),MATCH(INDEX(Overzicht!$B$1:$F$35,MATCH(max_demand!J$1,Overzicht!$B:$B,0),5),Verdeelsleutels_percentage!$1:$1,0)))</f>
        <v>9.6912128418184685E-3</v>
      </c>
      <c r="K88">
        <f>PRODUCT(INDEX(Overzicht!$B$1:$D$35,MATCH(max_demand!K$1,Overzicht!$B$1:$B$35,0),3),INDEX(Verdeelsleutels_percentage!$A:$AB,MATCH(max_demand!$C88,Verdeelsleutels_percentage!$C:$C,0),MATCH(INDEX(Overzicht!$B$1:$F$35,MATCH(max_demand!K$1,Overzicht!$B:$B,0),5),Verdeelsleutels_percentage!$1:$1,0)))</f>
        <v>1.5257299861666339E-4</v>
      </c>
      <c r="L88">
        <f>PRODUCT(INDEX(Overzicht!$B$1:$D$35,MATCH(max_demand!L$1,Overzicht!$B$1:$B$35,0),3),INDEX(Verdeelsleutels_percentage!$A:$AB,MATCH(max_demand!$C88,Verdeelsleutels_percentage!$C:$C,0),MATCH(INDEX(Overzicht!$B$1:$F$35,MATCH(max_demand!L$1,Overzicht!$B:$B,0),5),Verdeelsleutels_percentage!$1:$1,0)))</f>
        <v>9.3477804867365278E-3</v>
      </c>
      <c r="M88">
        <f>PRODUCT(INDEX(Overzicht!$B$1:$D$35,MATCH(max_demand!M$1,Overzicht!$B$1:$B$35,0),3),INDEX(Verdeelsleutels_percentage!$A:$AB,MATCH(max_demand!$C88,Verdeelsleutels_percentage!$C:$C,0),MATCH(INDEX(Overzicht!$B$1:$F$35,MATCH(max_demand!M$1,Overzicht!$B:$B,0),5),Verdeelsleutels_percentage!$1:$1,0)))</f>
        <v>1.7220395162752154E-3</v>
      </c>
      <c r="N88">
        <f>PRODUCT(INDEX(Overzicht!$B$1:$D$35,MATCH(max_demand!N$1,Overzicht!$B$1:$B$35,0),3),INDEX(Verdeelsleutels_percentage!$A:$AB,MATCH(max_demand!$C88,Verdeelsleutels_percentage!$C:$C,0),MATCH(INDEX(Overzicht!$B$1:$F$35,MATCH(max_demand!N$1,Overzicht!$B:$B,0),5),Verdeelsleutels_percentage!$1:$1,0)))</f>
        <v>7.1698248915224823E-4</v>
      </c>
      <c r="O88">
        <f>PRODUCT(INDEX(Overzicht!$B$1:$D$35,MATCH(max_demand!O$1,Overzicht!$B$1:$B$35,0),3),INDEX(Verdeelsleutels_percentage!$A:$AB,MATCH(max_demand!$C88,Verdeelsleutels_percentage!$C:$C,0),MATCH(INDEX(Overzicht!$B$1:$F$35,MATCH(max_demand!O$1,Overzicht!$B:$B,0),5),Verdeelsleutels_percentage!$1:$1,0)))</f>
        <v>4.7169287733013239E-5</v>
      </c>
      <c r="P88">
        <f>PRODUCT(INDEX(Overzicht!$B$1:$D$35,MATCH(max_demand!P$1,Overzicht!$B$1:$B$35,0),3),INDEX(Verdeelsleutels_percentage!$A:$AB,MATCH(max_demand!$C88,Verdeelsleutels_percentage!$C:$C,0),MATCH(INDEX(Overzicht!$B$1:$F$35,MATCH(max_demand!P$1,Overzicht!$B:$B,0),5),Verdeelsleutels_percentage!$1:$1,0)))</f>
        <v>1.2720372188178248E-5</v>
      </c>
      <c r="Q88">
        <f>PRODUCT(INDEX(Overzicht!$B$1:$D$35,MATCH(max_demand!Q$1,Overzicht!$B$1:$B$35,0),3),INDEX(Verdeelsleutels_percentage!$A:$AB,MATCH(max_demand!$C88,Verdeelsleutels_percentage!$C:$C,0),MATCH(INDEX(Overzicht!$B$1:$F$35,MATCH(max_demand!Q$1,Overzicht!$B:$B,0),5),Verdeelsleutels_percentage!$1:$1,0)))</f>
        <v>2.3952713557903602E-2</v>
      </c>
      <c r="R88">
        <f>PRODUCT(INDEX(Overzicht!$B$1:$D$35,MATCH(max_demand!R$1,Overzicht!$B$1:$B$35,0),3),INDEX(Verdeelsleutels_percentage!$A:$AB,MATCH(max_demand!$C88,Verdeelsleutels_percentage!$C:$C,0),MATCH(INDEX(Overzicht!$B$1:$F$35,MATCH(max_demand!R$1,Overzicht!$B:$B,0),5),Verdeelsleutels_percentage!$1:$1,0)))</f>
        <v>4.9557338395662624E-3</v>
      </c>
      <c r="S88">
        <f>PRODUCT(INDEX(Overzicht!$B$1:$D$35,MATCH(max_demand!S$1,Overzicht!$B$1:$B$35,0),3),INDEX(Verdeelsleutels_percentage!$A:$AB,MATCH(max_demand!$C88,Verdeelsleutels_percentage!$C:$C,0),MATCH(INDEX(Overzicht!$B$1:$F$35,MATCH(max_demand!S$1,Overzicht!$B:$B,0),5),Verdeelsleutels_percentage!$1:$1,0)))</f>
        <v>1.0149342903431705E-2</v>
      </c>
      <c r="T88">
        <f>PRODUCT(INDEX(Overzicht!$B$1:$D$35,MATCH(max_demand!T$1,Overzicht!$B$1:$B$35,0),3),INDEX(Verdeelsleutels_percentage!$A:$AB,MATCH(max_demand!$C88,Verdeelsleutels_percentage!$C:$C,0),MATCH(INDEX(Overzicht!$B$1:$F$35,MATCH(max_demand!T$1,Overzicht!$B:$B,0),5),Verdeelsleutels_percentage!$1:$1,0)))</f>
        <v>1.4646946681384731E-2</v>
      </c>
      <c r="U88">
        <f>PRODUCT(INDEX(Overzicht!$B$1:$D$35,MATCH(max_demand!U$1,Overzicht!$B$1:$B$35,0),3),INDEX(Verdeelsleutels_percentage!$A:$AB,MATCH(max_demand!$C88,Verdeelsleutels_percentage!$C:$C,0),MATCH(INDEX(Overzicht!$B$1:$F$35,MATCH(max_demand!U$1,Overzicht!$B:$B,0),5),Verdeelsleutels_percentage!$1:$1,0)))</f>
        <v>5.4402944816571867E-2</v>
      </c>
      <c r="V88">
        <f>PRODUCT(INDEX(Overzicht!$B$1:$D$35,MATCH(max_demand!V$1,Overzicht!$B$1:$B$35,0),3),INDEX(Verdeelsleutels_percentage!$A:$AB,MATCH(max_demand!$C88,Verdeelsleutels_percentage!$C:$C,0),MATCH(INDEX(Overzicht!$B$1:$F$35,MATCH(max_demand!V$1,Overzicht!$B:$B,0),5),Verdeelsleutels_percentage!$1:$1,0)))</f>
        <v>6.3323265727791124E-3</v>
      </c>
      <c r="W88">
        <f>PRODUCT(INDEX(Overzicht!$B$1:$D$35,MATCH(max_demand!W$1,Overzicht!$B$1:$B$35,0),3),INDEX(Verdeelsleutels_percentage!$A:$AB,MATCH(max_demand!$C88,Verdeelsleutels_percentage!$C:$C,0),MATCH(INDEX(Overzicht!$B$1:$F$35,MATCH(max_demand!W$1,Overzicht!$B:$B,0),5),Verdeelsleutels_percentage!$1:$1,0)))</f>
        <v>3.3038225597108416E-2</v>
      </c>
      <c r="X88">
        <f>PRODUCT(INDEX(Overzicht!$B$1:$D$35,MATCH(max_demand!X$1,Overzicht!$B$1:$B$35,0),3),INDEX(Verdeelsleutels_percentage!$A:$AB,MATCH(max_demand!$C88,Verdeelsleutels_percentage!$C:$C,0),MATCH(INDEX(Overzicht!$B$1:$F$35,MATCH(max_demand!X$1,Overzicht!$B:$B,0),5),Verdeelsleutels_percentage!$1:$1,0)))</f>
        <v>1.194596653675975E-2</v>
      </c>
      <c r="Y88">
        <f>PRODUCT(INDEX(Overzicht!$B$1:$D$35,MATCH(max_demand!Y$1,Overzicht!$B$1:$B$35,0),3),INDEX(Verdeelsleutels_percentage!$A:$AB,MATCH(max_demand!$C88,Verdeelsleutels_percentage!$C:$C,0),MATCH(INDEX(Overzicht!$B$1:$F$35,MATCH(max_demand!Y$1,Overzicht!$B:$B,0),5),Verdeelsleutels_percentage!$1:$1,0)))</f>
        <v>3.3147581492248189E-7</v>
      </c>
      <c r="Z88">
        <f>PRODUCT(INDEX(Overzicht!$B$1:$D$35,MATCH(max_demand!Z$1,Overzicht!$B$1:$B$35,0),3),INDEX(Verdeelsleutels_percentage!$A:$AB,MATCH(max_demand!$C88,Verdeelsleutels_percentage!$C:$C,0),MATCH(INDEX(Overzicht!$B$1:$F$35,MATCH(max_demand!Z$1,Overzicht!$B:$B,0),5),Verdeelsleutels_percentage!$1:$1,0)))</f>
        <v>1.4732258440999197E-4</v>
      </c>
      <c r="AA88">
        <f>PRODUCT(INDEX(Overzicht!$B$1:$D$35,MATCH(max_demand!AA$1,Overzicht!$B$1:$B$35,0),3),INDEX(Verdeelsleutels_percentage!$A:$AB,MATCH(max_demand!$C88,Verdeelsleutels_percentage!$C:$C,0),MATCH(INDEX(Overzicht!$B$1:$F$35,MATCH(max_demand!AA$1,Overzicht!$B:$B,0),5),Verdeelsleutels_percentage!$1:$1,0)))</f>
        <v>1.5352564059567585E-4</v>
      </c>
      <c r="AB88">
        <f>PRODUCT(INDEX(Overzicht!$B$1:$D$35,MATCH(max_demand!AB$1,Overzicht!$B$1:$B$35,0),3),INDEX(Verdeelsleutels_percentage!$A:$AB,MATCH(max_demand!$C88,Verdeelsleutels_percentage!$C:$C,0),MATCH(INDEX(Overzicht!$B$1:$F$35,MATCH(max_demand!AB$1,Overzicht!$B:$B,0),5),Verdeelsleutels_percentage!$1:$1,0)))</f>
        <v>1.0228859382597337E-2</v>
      </c>
      <c r="AC88">
        <f>PRODUCT(INDEX(Overzicht!$B$1:$D$35,MATCH(max_demand!AC$1,Overzicht!$B$1:$B$35,0),3),INDEX(Verdeelsleutels_percentage!$A:$AB,MATCH(max_demand!$C88,Verdeelsleutels_percentage!$C:$C,0),MATCH(INDEX(Overzicht!$B$1:$F$35,MATCH(max_demand!AC$1,Overzicht!$B:$B,0),5),Verdeelsleutels_percentage!$1:$1,0)))</f>
        <v>1.5504419125938418E-2</v>
      </c>
      <c r="AD88">
        <f>PRODUCT(INDEX(Overzicht!$B$1:$D$35,MATCH(max_demand!AD$1,Overzicht!$B$1:$B$35,0),3),INDEX(Verdeelsleutels_percentage!$A:$AB,MATCH(max_demand!$C88,Verdeelsleutels_percentage!$C:$C,0),MATCH(INDEX(Overzicht!$B$1:$F$35,MATCH(max_demand!AD$1,Overzicht!$B:$B,0),5),Verdeelsleutels_percentage!$1:$1,0)))</f>
        <v>5.9756193782546943E-5</v>
      </c>
      <c r="AE88">
        <f>PRODUCT(INDEX(Overzicht!$B$1:$D$35,MATCH(max_demand!AE$1,Overzicht!$B$1:$B$35,0),3),INDEX(Verdeelsleutels_percentage!$A:$AB,MATCH(max_demand!$C88,Verdeelsleutels_percentage!$C:$C,0),MATCH(INDEX(Overzicht!$B$1:$F$35,MATCH(max_demand!AE$1,Overzicht!$B:$B,0),5),Verdeelsleutels_percentage!$1:$1,0)))</f>
        <v>3.6937616469961839E-3</v>
      </c>
      <c r="AF88">
        <f>PRODUCT(INDEX(Overzicht!$B$1:$D$35,MATCH(max_demand!AF$1,Overzicht!$B$1:$B$35,0),3),INDEX(Verdeelsleutels_percentage!$A:$AB,MATCH(max_demand!$C88,Verdeelsleutels_percentage!$C:$C,0),MATCH(INDEX(Overzicht!$B$1:$F$35,MATCH(max_demand!AF$1,Overzicht!$B:$B,0),5),Verdeelsleutels_percentage!$1:$1,0)))</f>
        <v>5.8153651740786298E-4</v>
      </c>
      <c r="AG88">
        <f>PRODUCT(INDEX(Overzicht!$B$1:$D$35,MATCH(max_demand!AG$1,Overzicht!$B$1:$B$35,0),3),INDEX(Verdeelsleutels_percentage!$A:$AB,MATCH(max_demand!$C88,Verdeelsleutels_percentage!$C:$C,0),MATCH(INDEX(Overzicht!$B$1:$F$35,MATCH(max_demand!AG$1,Overzicht!$B:$B,0),5),Verdeelsleutels_percentage!$1:$1,0)))</f>
        <v>3.3038225597108416E-2</v>
      </c>
      <c r="AH88">
        <f>PRODUCT(INDEX(Overzicht!$B$1:$D$35,MATCH(max_demand!AH$1,Overzicht!$B$1:$B$35,0),3),INDEX(Verdeelsleutels_percentage!$A:$AB,MATCH(max_demand!$C88,Verdeelsleutels_percentage!$C:$C,0),MATCH(INDEX(Overzicht!$B$1:$F$35,MATCH(max_demand!AH$1,Overzicht!$B:$B,0),5),Verdeelsleutels_percentage!$1:$1,0)))</f>
        <v>1.3569185406183471E-3</v>
      </c>
      <c r="AI88">
        <f>PRODUCT(INDEX(Overzicht!$B$1:$D$35,MATCH(max_demand!AI$1,Overzicht!$B$1:$B$35,0),3),INDEX(Verdeelsleutels_percentage!$A:$AB,MATCH(max_demand!$C88,Verdeelsleutels_percentage!$C:$C,0),MATCH(INDEX(Overzicht!$B$1:$F$35,MATCH(max_demand!AI$1,Overzicht!$B:$B,0),5),Verdeelsleutels_percentage!$1:$1,0)))</f>
        <v>4.6522921392629037E-4</v>
      </c>
      <c r="AJ88">
        <f>PRODUCT(INDEX(Overzicht!$B$1:$D$35,MATCH(max_demand!AJ$1,Overzicht!$B$1:$B$35,0),3),INDEX(Verdeelsleutels_percentage!$A:$AB,MATCH(max_demand!$C88,Verdeelsleutels_percentage!$C:$C,0),MATCH(INDEX(Overzicht!$B$1:$F$35,MATCH(max_demand!AJ$1,Overzicht!$B:$B,0),5),Verdeelsleutels_percentage!$1:$1,0)))</f>
        <v>0</v>
      </c>
      <c r="AK88">
        <f>PRODUCT(INDEX(Overzicht!$B$1:$D$35,MATCH(max_demand!AK$1,Overzicht!$B$1:$B$35,0),3),INDEX(Verdeelsleutels_percentage!$A:$AB,MATCH(max_demand!$C88,Verdeelsleutels_percentage!$C:$C,0),MATCH(INDEX(Overzicht!$B$1:$F$35,MATCH(max_demand!AK$1,Overzicht!$B:$B,0),5),Verdeelsleutels_percentage!$1:$1,0)))</f>
        <v>2.0043190195579109E-3</v>
      </c>
      <c r="AL88">
        <f>PRODUCT(INDEX(Overzicht!$B$1:$D$35,MATCH(max_demand!AL$1,Overzicht!$B$1:$B$35,0),3),INDEX(Verdeelsleutels_percentage!$A:$AB,MATCH(max_demand!$C88,Verdeelsleutels_percentage!$C:$C,0),MATCH(INDEX(Overzicht!$B$1:$F$35,MATCH(max_demand!AL$1,Overzicht!$B:$B,0),5),Verdeelsleutels_percentage!$1:$1,0)))</f>
        <v>5.5063709328514029E-3</v>
      </c>
      <c r="AM88">
        <f>PRODUCT(INDEX(Overzicht!$B$1:$D$35,MATCH(max_demand!AM$1,Overzicht!$B$1:$B$35,0),3),INDEX(Verdeelsleutels_percentage!$A:$AB,MATCH(max_demand!$C88,Verdeelsleutels_percentage!$C:$C,0),MATCH(INDEX(Overzicht!$B$1:$F$35,MATCH(max_demand!AM$1,Overzicht!$B:$B,0),5),Verdeelsleutels_percentage!$1:$1,0)))</f>
        <v>1.1012741865702806E-2</v>
      </c>
      <c r="AN88">
        <f>PRODUCT(INDEX(Overzicht!$B$1:$D$35,MATCH(max_demand!AN$1,Overzicht!$B$1:$B$35,0),3),INDEX(Verdeelsleutels_percentage!$A:$AB,MATCH(max_demand!$C88,Verdeelsleutels_percentage!$C:$C,0),MATCH(INDEX(Overzicht!$B$1:$F$35,MATCH(max_demand!AN$1,Overzicht!$B:$B,0),5),Verdeelsleutels_percentage!$1:$1,0)))</f>
        <v>5.5063709328514029E-3</v>
      </c>
      <c r="AO88">
        <f>PRODUCT(INDEX(Overzicht!$B$1:$D$35,MATCH(max_demand!AO$1,Overzicht!$B$1:$B$35,0),3),INDEX(Verdeelsleutels_percentage!$A:$AB,MATCH(max_demand!$C88,Verdeelsleutels_percentage!$C:$C,0),MATCH(INDEX(Overzicht!$B$1:$F$35,MATCH(max_demand!AO$1,Overzicht!$B:$B,0),5),Verdeelsleutels_percentage!$1:$1,0)))</f>
        <v>1.927229826497991E-2</v>
      </c>
    </row>
    <row r="89" spans="2:41">
      <c r="B89" t="str">
        <f>INDEX('ETLocal datasets'!B:C,MATCH(C89,'ETLocal datasets'!C:C,0),1)</f>
        <v>GM0244</v>
      </c>
      <c r="C89" t="str">
        <f>'ETLocal datasets'!C72</f>
        <v>Hattem</v>
      </c>
      <c r="D89">
        <f t="shared" si="9"/>
        <v>4.74966685053895E-2</v>
      </c>
      <c r="E89">
        <f t="shared" si="10"/>
        <v>3.7899229016419428E-2</v>
      </c>
      <c r="F89">
        <f t="shared" si="11"/>
        <v>7.3958624276370963E-3</v>
      </c>
      <c r="G89">
        <f t="shared" si="8"/>
        <v>1.5060553889001047E-2</v>
      </c>
      <c r="H89">
        <f>PRODUCT(INDEX(Overzicht!$B$1:$D$35,MATCH(max_demand!H$1,Overzicht!$B$1:$B$35,0),3),INDEX(Verdeelsleutels_percentage!$A:$AB,MATCH(max_demand!$C89,Verdeelsleutels_percentage!$C:$C,0),MATCH(INDEX(Overzicht!$B$1:$F$35,MATCH(max_demand!H$1,Overzicht!$B:$B,0),5),Verdeelsleutels_percentage!$1:$1,0)))</f>
        <v>7.3958624276370963E-3</v>
      </c>
      <c r="I89">
        <f>PRODUCT(INDEX(Overzicht!$B$1:$D$35,MATCH(max_demand!I$1,Overzicht!$B$1:$B$35,0),3),INDEX(Verdeelsleutels_percentage!$A:$AB,MATCH(max_demand!$C89,Verdeelsleutels_percentage!$C:$C,0),MATCH(INDEX(Overzicht!$B$1:$F$35,MATCH(max_demand!I$1,Overzicht!$B:$B,0),5),Verdeelsleutels_percentage!$1:$1,0)))</f>
        <v>1.0879366485475428E-3</v>
      </c>
      <c r="J89">
        <f>PRODUCT(INDEX(Overzicht!$B$1:$D$35,MATCH(max_demand!J$1,Overzicht!$B$1:$B$35,0),3),INDEX(Verdeelsleutels_percentage!$A:$AB,MATCH(max_demand!$C89,Verdeelsleutels_percentage!$C:$C,0),MATCH(INDEX(Overzicht!$B$1:$F$35,MATCH(max_demand!J$1,Overzicht!$B:$B,0),5),Verdeelsleutels_percentage!$1:$1,0)))</f>
        <v>2.479374832884055E-3</v>
      </c>
      <c r="K89">
        <f>PRODUCT(INDEX(Overzicht!$B$1:$D$35,MATCH(max_demand!K$1,Overzicht!$B$1:$B$35,0),3),INDEX(Verdeelsleutels_percentage!$A:$AB,MATCH(max_demand!$C89,Verdeelsleutels_percentage!$C:$C,0),MATCH(INDEX(Overzicht!$B$1:$F$35,MATCH(max_demand!K$1,Overzicht!$B:$B,0),5),Verdeelsleutels_percentage!$1:$1,0)))</f>
        <v>2.2645819776689619E-4</v>
      </c>
      <c r="L89">
        <f>PRODUCT(INDEX(Overzicht!$B$1:$D$35,MATCH(max_demand!L$1,Overzicht!$B$1:$B$35,0),3),INDEX(Verdeelsleutels_percentage!$A:$AB,MATCH(max_demand!$C89,Verdeelsleutels_percentage!$C:$C,0),MATCH(INDEX(Overzicht!$B$1:$F$35,MATCH(max_demand!L$1,Overzicht!$B:$B,0),5),Verdeelsleutels_percentage!$1:$1,0)))</f>
        <v>2.3915119872437267E-3</v>
      </c>
      <c r="M89">
        <f>PRODUCT(INDEX(Overzicht!$B$1:$D$35,MATCH(max_demand!M$1,Overzicht!$B$1:$B$35,0),3),INDEX(Verdeelsleutels_percentage!$A:$AB,MATCH(max_demand!$C89,Verdeelsleutels_percentage!$C:$C,0),MATCH(INDEX(Overzicht!$B$1:$F$35,MATCH(max_demand!M$1,Overzicht!$B:$B,0),5),Verdeelsleutels_percentage!$1:$1,0)))</f>
        <v>1.3389644165403763E-2</v>
      </c>
      <c r="N89">
        <f>PRODUCT(INDEX(Overzicht!$B$1:$D$35,MATCH(max_demand!N$1,Overzicht!$B$1:$B$35,0),3),INDEX(Verdeelsleutels_percentage!$A:$AB,MATCH(max_demand!$C89,Verdeelsleutels_percentage!$C:$C,0),MATCH(INDEX(Overzicht!$B$1:$F$35,MATCH(max_demand!N$1,Overzicht!$B:$B,0),5),Verdeelsleutels_percentage!$1:$1,0)))</f>
        <v>1.2682004101327198E-3</v>
      </c>
      <c r="O89">
        <f>PRODUCT(INDEX(Overzicht!$B$1:$D$35,MATCH(max_demand!O$1,Overzicht!$B$1:$B$35,0),3),INDEX(Verdeelsleutels_percentage!$A:$AB,MATCH(max_demand!$C89,Verdeelsleutels_percentage!$C:$C,0),MATCH(INDEX(Overzicht!$B$1:$F$35,MATCH(max_demand!O$1,Overzicht!$B:$B,0),5),Verdeelsleutels_percentage!$1:$1,0)))</f>
        <v>2.4003581619398516E-4</v>
      </c>
      <c r="P89">
        <f>PRODUCT(INDEX(Overzicht!$B$1:$D$35,MATCH(max_demand!P$1,Overzicht!$B$1:$B$35,0),3),INDEX(Verdeelsleutels_percentage!$A:$AB,MATCH(max_demand!$C89,Verdeelsleutels_percentage!$C:$C,0),MATCH(INDEX(Overzicht!$B$1:$F$35,MATCH(max_demand!P$1,Overzicht!$B:$B,0),5),Verdeelsleutels_percentage!$1:$1,0)))</f>
        <v>2.0425283342160503E-3</v>
      </c>
      <c r="Q89">
        <f>PRODUCT(INDEX(Overzicht!$B$1:$D$35,MATCH(max_demand!Q$1,Overzicht!$B$1:$B$35,0),3),INDEX(Verdeelsleutels_percentage!$A:$AB,MATCH(max_demand!$C89,Verdeelsleutels_percentage!$C:$C,0),MATCH(INDEX(Overzicht!$B$1:$F$35,MATCH(max_demand!Q$1,Overzicht!$B:$B,0),5),Verdeelsleutels_percentage!$1:$1,0)))</f>
        <v>6.128000297185022E-3</v>
      </c>
      <c r="R89">
        <f>PRODUCT(INDEX(Overzicht!$B$1:$D$35,MATCH(max_demand!R$1,Overzicht!$B$1:$B$35,0),3),INDEX(Verdeelsleutels_percentage!$A:$AB,MATCH(max_demand!$C89,Verdeelsleutels_percentage!$C:$C,0),MATCH(INDEX(Overzicht!$B$1:$F$35,MATCH(max_demand!R$1,Overzicht!$B:$B,0),5),Verdeelsleutels_percentage!$1:$1,0)))</f>
        <v>1.2678621304520736E-3</v>
      </c>
      <c r="S89">
        <f>PRODUCT(INDEX(Overzicht!$B$1:$D$35,MATCH(max_demand!S$1,Overzicht!$B$1:$B$35,0),3),INDEX(Verdeelsleutels_percentage!$A:$AB,MATCH(max_demand!$C89,Verdeelsleutels_percentage!$C:$C,0),MATCH(INDEX(Overzicht!$B$1:$F$35,MATCH(max_demand!S$1,Overzicht!$B:$B,0),5),Verdeelsleutels_percentage!$1:$1,0)))</f>
        <v>2.5965816431658467E-3</v>
      </c>
      <c r="T89">
        <f>PRODUCT(INDEX(Overzicht!$B$1:$D$35,MATCH(max_demand!T$1,Overzicht!$B$1:$B$35,0),3),INDEX(Verdeelsleutels_percentage!$A:$AB,MATCH(max_demand!$C89,Verdeelsleutels_percentage!$C:$C,0),MATCH(INDEX(Overzicht!$B$1:$F$35,MATCH(max_demand!T$1,Overzicht!$B:$B,0),5),Verdeelsleutels_percentage!$1:$1,0)))</f>
        <v>3.7472369633361285E-3</v>
      </c>
      <c r="U89">
        <f>PRODUCT(INDEX(Overzicht!$B$1:$D$35,MATCH(max_demand!U$1,Overzicht!$B$1:$B$35,0),3),INDEX(Verdeelsleutels_percentage!$A:$AB,MATCH(max_demand!$C89,Verdeelsleutels_percentage!$C:$C,0),MATCH(INDEX(Overzicht!$B$1:$F$35,MATCH(max_demand!U$1,Overzicht!$B:$B,0),5),Verdeelsleutels_percentage!$1:$1,0)))</f>
        <v>1.3918308720962766E-2</v>
      </c>
      <c r="V89">
        <f>PRODUCT(INDEX(Overzicht!$B$1:$D$35,MATCH(max_demand!V$1,Overzicht!$B$1:$B$35,0),3),INDEX(Verdeelsleutels_percentage!$A:$AB,MATCH(max_demand!$C89,Verdeelsleutels_percentage!$C:$C,0),MATCH(INDEX(Overzicht!$B$1:$F$35,MATCH(max_demand!V$1,Overzicht!$B:$B,0),5),Verdeelsleutels_percentage!$1:$1,0)))</f>
        <v>1.6200460555776497E-3</v>
      </c>
      <c r="W89">
        <f>PRODUCT(INDEX(Overzicht!$B$1:$D$35,MATCH(max_demand!W$1,Overzicht!$B$1:$B$35,0),3),INDEX(Verdeelsleutels_percentage!$A:$AB,MATCH(max_demand!$C89,Verdeelsleutels_percentage!$C:$C,0),MATCH(INDEX(Overzicht!$B$1:$F$35,MATCH(max_demand!W$1,Overzicht!$B:$B,0),5),Verdeelsleutels_percentage!$1:$1,0)))</f>
        <v>8.4524142030138246E-3</v>
      </c>
      <c r="X89">
        <f>PRODUCT(INDEX(Overzicht!$B$1:$D$35,MATCH(max_demand!X$1,Overzicht!$B$1:$B$35,0),3),INDEX(Verdeelsleutels_percentage!$A:$AB,MATCH(max_demand!$C89,Verdeelsleutels_percentage!$C:$C,0),MATCH(INDEX(Overzicht!$B$1:$F$35,MATCH(max_demand!X$1,Overzicht!$B:$B,0),5),Verdeelsleutels_percentage!$1:$1,0)))</f>
        <v>4.0226213848272635E-3</v>
      </c>
      <c r="Y89">
        <f>PRODUCT(INDEX(Overzicht!$B$1:$D$35,MATCH(max_demand!Y$1,Overzicht!$B$1:$B$35,0),3),INDEX(Verdeelsleutels_percentage!$A:$AB,MATCH(max_demand!$C89,Verdeelsleutels_percentage!$C:$C,0),MATCH(INDEX(Overzicht!$B$1:$F$35,MATCH(max_demand!Y$1,Overzicht!$B:$B,0),5),Verdeelsleutels_percentage!$1:$1,0)))</f>
        <v>4.7905328269650496E-7</v>
      </c>
      <c r="Z89">
        <f>PRODUCT(INDEX(Overzicht!$B$1:$D$35,MATCH(max_demand!Z$1,Overzicht!$B$1:$B$35,0),3),INDEX(Verdeelsleutels_percentage!$A:$AB,MATCH(max_demand!$C89,Verdeelsleutels_percentage!$C:$C,0),MATCH(INDEX(Overzicht!$B$1:$F$35,MATCH(max_demand!Z$1,Overzicht!$B:$B,0),5),Verdeelsleutels_percentage!$1:$1,0)))</f>
        <v>2.1291257008733557E-4</v>
      </c>
      <c r="AA89">
        <f>PRODUCT(INDEX(Overzicht!$B$1:$D$35,MATCH(max_demand!AA$1,Overzicht!$B$1:$B$35,0),3),INDEX(Verdeelsleutels_percentage!$A:$AB,MATCH(max_demand!$C89,Verdeelsleutels_percentage!$C:$C,0),MATCH(INDEX(Overzicht!$B$1:$F$35,MATCH(max_demand!AA$1,Overzicht!$B:$B,0),5),Verdeelsleutels_percentage!$1:$1,0)))</f>
        <v>2.2187730988048655E-4</v>
      </c>
      <c r="AB89">
        <f>PRODUCT(INDEX(Overzicht!$B$1:$D$35,MATCH(max_demand!AB$1,Overzicht!$B$1:$B$35,0),3),INDEX(Verdeelsleutels_percentage!$A:$AB,MATCH(max_demand!$C89,Verdeelsleutels_percentage!$C:$C,0),MATCH(INDEX(Overzicht!$B$1:$F$35,MATCH(max_demand!AB$1,Overzicht!$B:$B,0),5),Verdeelsleutels_percentage!$1:$1,0)))</f>
        <v>2.5134610108048907E-3</v>
      </c>
      <c r="AC89">
        <f>PRODUCT(INDEX(Overzicht!$B$1:$D$35,MATCH(max_demand!AC$1,Overzicht!$B$1:$B$35,0),3),INDEX(Verdeelsleutels_percentage!$A:$AB,MATCH(max_demand!$C89,Verdeelsleutels_percentage!$C:$C,0),MATCH(INDEX(Overzicht!$B$1:$F$35,MATCH(max_demand!AC$1,Overzicht!$B:$B,0),5),Verdeelsleutels_percentage!$1:$1,0)))</f>
        <v>4.8290615090520279E-3</v>
      </c>
      <c r="AD89">
        <f>PRODUCT(INDEX(Overzicht!$B$1:$D$35,MATCH(max_demand!AD$1,Overzicht!$B$1:$B$35,0),3),INDEX(Verdeelsleutels_percentage!$A:$AB,MATCH(max_demand!$C89,Verdeelsleutels_percentage!$C:$C,0),MATCH(INDEX(Overzicht!$B$1:$F$35,MATCH(max_demand!AD$1,Overzicht!$B:$B,0),5),Verdeelsleutels_percentage!$1:$1,0)))</f>
        <v>3.4427436747146391E-6</v>
      </c>
      <c r="AE89">
        <f>PRODUCT(INDEX(Overzicht!$B$1:$D$35,MATCH(max_demand!AE$1,Overzicht!$B$1:$B$35,0),3),INDEX(Verdeelsleutels_percentage!$A:$AB,MATCH(max_demand!$C89,Verdeelsleutels_percentage!$C:$C,0),MATCH(INDEX(Overzicht!$B$1:$F$35,MATCH(max_demand!AE$1,Overzicht!$B:$B,0),5),Verdeelsleutels_percentage!$1:$1,0)))</f>
        <v>4.791907001508563E-3</v>
      </c>
      <c r="AF89">
        <f>PRODUCT(INDEX(Overzicht!$B$1:$D$35,MATCH(max_demand!AF$1,Overzicht!$B$1:$B$35,0),3),INDEX(Verdeelsleutels_percentage!$A:$AB,MATCH(max_demand!$C89,Verdeelsleutels_percentage!$C:$C,0),MATCH(INDEX(Overzicht!$B$1:$F$35,MATCH(max_demand!AF$1,Overzicht!$B:$B,0),5),Verdeelsleutels_percentage!$1:$1,0)))</f>
        <v>8.4044435560790356E-4</v>
      </c>
      <c r="AG89">
        <f>PRODUCT(INDEX(Overzicht!$B$1:$D$35,MATCH(max_demand!AG$1,Overzicht!$B$1:$B$35,0),3),INDEX(Verdeelsleutels_percentage!$A:$AB,MATCH(max_demand!$C89,Verdeelsleutels_percentage!$C:$C,0),MATCH(INDEX(Overzicht!$B$1:$F$35,MATCH(max_demand!AG$1,Overzicht!$B:$B,0),5),Verdeelsleutels_percentage!$1:$1,0)))</f>
        <v>8.4524142030138246E-3</v>
      </c>
      <c r="AH89">
        <f>PRODUCT(INDEX(Overzicht!$B$1:$D$35,MATCH(max_demand!AH$1,Overzicht!$B$1:$B$35,0),3),INDEX(Verdeelsleutels_percentage!$A:$AB,MATCH(max_demand!$C89,Verdeelsleutels_percentage!$C:$C,0),MATCH(INDEX(Overzicht!$B$1:$F$35,MATCH(max_demand!AH$1,Overzicht!$B:$B,0),5),Verdeelsleutels_percentage!$1:$1,0)))</f>
        <v>1.9610368297517749E-3</v>
      </c>
      <c r="AI89">
        <f>PRODUCT(INDEX(Overzicht!$B$1:$D$35,MATCH(max_demand!AI$1,Overzicht!$B$1:$B$35,0),3),INDEX(Verdeelsleutels_percentage!$A:$AB,MATCH(max_demand!$C89,Verdeelsleutels_percentage!$C:$C,0),MATCH(INDEX(Overzicht!$B$1:$F$35,MATCH(max_demand!AI$1,Overzicht!$B:$B,0),5),Verdeelsleutels_percentage!$1:$1,0)))</f>
        <v>6.7235548448632283E-4</v>
      </c>
      <c r="AJ89">
        <f>PRODUCT(INDEX(Overzicht!$B$1:$D$35,MATCH(max_demand!AJ$1,Overzicht!$B$1:$B$35,0),3),INDEX(Verdeelsleutels_percentage!$A:$AB,MATCH(max_demand!$C89,Verdeelsleutels_percentage!$C:$C,0),MATCH(INDEX(Overzicht!$B$1:$F$35,MATCH(max_demand!AJ$1,Overzicht!$B:$B,0),5),Verdeelsleutels_percentage!$1:$1,0)))</f>
        <v>0</v>
      </c>
      <c r="AK89">
        <f>PRODUCT(INDEX(Overzicht!$B$1:$D$35,MATCH(max_demand!AK$1,Overzicht!$B$1:$B$35,0),3),INDEX(Verdeelsleutels_percentage!$A:$AB,MATCH(max_demand!$C89,Verdeelsleutels_percentage!$C:$C,0),MATCH(INDEX(Overzicht!$B$1:$F$35,MATCH(max_demand!AK$1,Overzicht!$B:$B,0),5),Verdeelsleutels_percentage!$1:$1,0)))</f>
        <v>5.1277979498283877E-4</v>
      </c>
      <c r="AL89">
        <f>PRODUCT(INDEX(Overzicht!$B$1:$D$35,MATCH(max_demand!AL$1,Overzicht!$B$1:$B$35,0),3),INDEX(Verdeelsleutels_percentage!$A:$AB,MATCH(max_demand!$C89,Verdeelsleutels_percentage!$C:$C,0),MATCH(INDEX(Overzicht!$B$1:$F$35,MATCH(max_demand!AL$1,Overzicht!$B:$B,0),5),Verdeelsleutels_percentage!$1:$1,0)))</f>
        <v>1.4087357005023041E-3</v>
      </c>
      <c r="AM89">
        <f>PRODUCT(INDEX(Overzicht!$B$1:$D$35,MATCH(max_demand!AM$1,Overzicht!$B$1:$B$35,0),3),INDEX(Verdeelsleutels_percentage!$A:$AB,MATCH(max_demand!$C89,Verdeelsleutels_percentage!$C:$C,0),MATCH(INDEX(Overzicht!$B$1:$F$35,MATCH(max_demand!AM$1,Overzicht!$B:$B,0),5),Verdeelsleutels_percentage!$1:$1,0)))</f>
        <v>2.8174714010046082E-3</v>
      </c>
      <c r="AN89">
        <f>PRODUCT(INDEX(Overzicht!$B$1:$D$35,MATCH(max_demand!AN$1,Overzicht!$B$1:$B$35,0),3),INDEX(Verdeelsleutels_percentage!$A:$AB,MATCH(max_demand!$C89,Verdeelsleutels_percentage!$C:$C,0),MATCH(INDEX(Overzicht!$B$1:$F$35,MATCH(max_demand!AN$1,Overzicht!$B:$B,0),5),Verdeelsleutels_percentage!$1:$1,0)))</f>
        <v>1.4087357005023041E-3</v>
      </c>
      <c r="AO89">
        <f>PRODUCT(INDEX(Overzicht!$B$1:$D$35,MATCH(max_demand!AO$1,Overzicht!$B$1:$B$35,0),3),INDEX(Verdeelsleutels_percentage!$A:$AB,MATCH(max_demand!$C89,Verdeelsleutels_percentage!$C:$C,0),MATCH(INDEX(Overzicht!$B$1:$F$35,MATCH(max_demand!AO$1,Overzicht!$B:$B,0),5),Verdeelsleutels_percentage!$1:$1,0)))</f>
        <v>4.9305749517580648E-3</v>
      </c>
    </row>
    <row r="90" spans="2:41">
      <c r="B90" t="str">
        <f>INDEX('ETLocal datasets'!B:C,MATCH(C90,'ETLocal datasets'!C:C,0),1)</f>
        <v>GM0246</v>
      </c>
      <c r="C90" t="str">
        <f>'ETLocal datasets'!C73</f>
        <v>Heerde</v>
      </c>
      <c r="D90">
        <f t="shared" si="9"/>
        <v>0.11720674251645907</v>
      </c>
      <c r="E90">
        <f t="shared" si="10"/>
        <v>8.3847731673902054E-2</v>
      </c>
      <c r="F90">
        <f t="shared" si="11"/>
        <v>1.1267860394558252E-2</v>
      </c>
      <c r="G90">
        <f t="shared" si="8"/>
        <v>2.2945291417515272E-2</v>
      </c>
      <c r="H90">
        <f>PRODUCT(INDEX(Overzicht!$B$1:$D$35,MATCH(max_demand!H$1,Overzicht!$B$1:$B$35,0),3),INDEX(Verdeelsleutels_percentage!$A:$AB,MATCH(max_demand!$C90,Verdeelsleutels_percentage!$C:$C,0),MATCH(INDEX(Overzicht!$B$1:$F$35,MATCH(max_demand!H$1,Overzicht!$B:$B,0),5),Verdeelsleutels_percentage!$1:$1,0)))</f>
        <v>1.1267860394558252E-2</v>
      </c>
      <c r="I90">
        <f>PRODUCT(INDEX(Overzicht!$B$1:$D$35,MATCH(max_demand!I$1,Overzicht!$B$1:$B$35,0),3),INDEX(Verdeelsleutels_percentage!$A:$AB,MATCH(max_demand!$C90,Verdeelsleutels_percentage!$C:$C,0),MATCH(INDEX(Overzicht!$B$1:$F$35,MATCH(max_demand!I$1,Overzicht!$B:$B,0),5),Verdeelsleutels_percentage!$1:$1,0)))</f>
        <v>3.8711223834734529E-3</v>
      </c>
      <c r="J90">
        <f>PRODUCT(INDEX(Overzicht!$B$1:$D$35,MATCH(max_demand!J$1,Overzicht!$B$1:$B$35,0),3),INDEX(Verdeelsleutels_percentage!$A:$AB,MATCH(max_demand!$C90,Verdeelsleutels_percentage!$C:$C,0),MATCH(INDEX(Overzicht!$B$1:$F$35,MATCH(max_demand!J$1,Overzicht!$B:$B,0),5),Verdeelsleutels_percentage!$1:$1,0)))</f>
        <v>3.7774160560804806E-3</v>
      </c>
      <c r="K90">
        <f>PRODUCT(INDEX(Overzicht!$B$1:$D$35,MATCH(max_demand!K$1,Overzicht!$B$1:$B$35,0),3),INDEX(Verdeelsleutels_percentage!$A:$AB,MATCH(max_demand!$C90,Verdeelsleutels_percentage!$C:$C,0),MATCH(INDEX(Overzicht!$B$1:$F$35,MATCH(max_demand!K$1,Overzicht!$B:$B,0),5),Verdeelsleutels_percentage!$1:$1,0)))</f>
        <v>8.0578901305224332E-4</v>
      </c>
      <c r="L90">
        <f>PRODUCT(INDEX(Overzicht!$B$1:$D$35,MATCH(max_demand!L$1,Overzicht!$B$1:$B$35,0),3),INDEX(Verdeelsleutels_percentage!$A:$AB,MATCH(max_demand!$C90,Verdeelsleutels_percentage!$C:$C,0),MATCH(INDEX(Overzicht!$B$1:$F$35,MATCH(max_demand!L$1,Overzicht!$B:$B,0),5),Verdeelsleutels_percentage!$1:$1,0)))</f>
        <v>3.6435538745931287E-3</v>
      </c>
      <c r="M90">
        <f>PRODUCT(INDEX(Overzicht!$B$1:$D$35,MATCH(max_demand!M$1,Overzicht!$B$1:$B$35,0),3),INDEX(Verdeelsleutels_percentage!$A:$AB,MATCH(max_demand!$C90,Verdeelsleutels_percentage!$C:$C,0),MATCH(INDEX(Overzicht!$B$1:$F$35,MATCH(max_demand!M$1,Overzicht!$B:$B,0),5),Verdeelsleutels_percentage!$1:$1,0)))</f>
        <v>3.7424073610013625E-2</v>
      </c>
      <c r="N90">
        <f>PRODUCT(INDEX(Overzicht!$B$1:$D$35,MATCH(max_demand!N$1,Overzicht!$B$1:$B$35,0),3),INDEX(Verdeelsleutels_percentage!$A:$AB,MATCH(max_demand!$C90,Verdeelsleutels_percentage!$C:$C,0),MATCH(INDEX(Overzicht!$B$1:$F$35,MATCH(max_demand!N$1,Overzicht!$B:$B,0),5),Verdeelsleutels_percentage!$1:$1,0)))</f>
        <v>7.927190085672919E-3</v>
      </c>
      <c r="O90">
        <f>PRODUCT(INDEX(Overzicht!$B$1:$D$35,MATCH(max_demand!O$1,Overzicht!$B$1:$B$35,0),3),INDEX(Verdeelsleutels_percentage!$A:$AB,MATCH(max_demand!$C90,Verdeelsleutels_percentage!$C:$C,0),MATCH(INDEX(Overzicht!$B$1:$F$35,MATCH(max_demand!O$1,Overzicht!$B:$B,0),5),Verdeelsleutels_percentage!$1:$1,0)))</f>
        <v>4.3693656005317524E-4</v>
      </c>
      <c r="P90">
        <f>PRODUCT(INDEX(Overzicht!$B$1:$D$35,MATCH(max_demand!P$1,Overzicht!$B$1:$B$35,0),3),INDEX(Verdeelsleutels_percentage!$A:$AB,MATCH(max_demand!$C90,Verdeelsleutels_percentage!$C:$C,0),MATCH(INDEX(Overzicht!$B$1:$F$35,MATCH(max_demand!P$1,Overzicht!$B:$B,0),5),Verdeelsleutels_percentage!$1:$1,0)))</f>
        <v>2.1297537435064151E-3</v>
      </c>
      <c r="Q90">
        <f>PRODUCT(INDEX(Overzicht!$B$1:$D$35,MATCH(max_demand!Q$1,Overzicht!$B$1:$B$35,0),3),INDEX(Verdeelsleutels_percentage!$A:$AB,MATCH(max_demand!$C90,Verdeelsleutels_percentage!$C:$C,0),MATCH(INDEX(Overzicht!$B$1:$F$35,MATCH(max_demand!Q$1,Overzicht!$B:$B,0),5),Verdeelsleutels_percentage!$1:$1,0)))</f>
        <v>9.3362271840625507E-3</v>
      </c>
      <c r="R90">
        <f>PRODUCT(INDEX(Overzicht!$B$1:$D$35,MATCH(max_demand!R$1,Overzicht!$B$1:$B$35,0),3),INDEX(Verdeelsleutels_percentage!$A:$AB,MATCH(max_demand!$C90,Verdeelsleutels_percentage!$C:$C,0),MATCH(INDEX(Overzicht!$B$1:$F$35,MATCH(max_demand!R$1,Overzicht!$B:$B,0),5),Verdeelsleutels_percentage!$1:$1,0)))</f>
        <v>1.9316332104957004E-3</v>
      </c>
      <c r="S90">
        <f>PRODUCT(INDEX(Overzicht!$B$1:$D$35,MATCH(max_demand!S$1,Overzicht!$B$1:$B$35,0),3),INDEX(Verdeelsleutels_percentage!$A:$AB,MATCH(max_demand!$C90,Verdeelsleutels_percentage!$C:$C,0),MATCH(INDEX(Overzicht!$B$1:$F$35,MATCH(max_demand!S$1,Overzicht!$B:$B,0),5),Verdeelsleutels_percentage!$1:$1,0)))</f>
        <v>3.9559848150951937E-3</v>
      </c>
      <c r="T90">
        <f>PRODUCT(INDEX(Overzicht!$B$1:$D$35,MATCH(max_demand!T$1,Overzicht!$B$1:$B$35,0),3),INDEX(Verdeelsleutels_percentage!$A:$AB,MATCH(max_demand!$C90,Verdeelsleutels_percentage!$C:$C,0),MATCH(INDEX(Overzicht!$B$1:$F$35,MATCH(max_demand!T$1,Overzicht!$B:$B,0),5),Verdeelsleutels_percentage!$1:$1,0)))</f>
        <v>5.7090492665761803E-3</v>
      </c>
      <c r="U90">
        <f>PRODUCT(INDEX(Overzicht!$B$1:$D$35,MATCH(max_demand!U$1,Overzicht!$B$1:$B$35,0),3),INDEX(Verdeelsleutels_percentage!$A:$AB,MATCH(max_demand!$C90,Verdeelsleutels_percentage!$C:$C,0),MATCH(INDEX(Overzicht!$B$1:$F$35,MATCH(max_demand!U$1,Overzicht!$B:$B,0),5),Verdeelsleutels_percentage!$1:$1,0)))</f>
        <v>2.1205040132997243E-2</v>
      </c>
      <c r="V90">
        <f>PRODUCT(INDEX(Overzicht!$B$1:$D$35,MATCH(max_demand!V$1,Overzicht!$B$1:$B$35,0),3),INDEX(Verdeelsleutels_percentage!$A:$AB,MATCH(max_demand!$C90,Verdeelsleutels_percentage!$C:$C,0),MATCH(INDEX(Overzicht!$B$1:$F$35,MATCH(max_demand!V$1,Overzicht!$B:$B,0),5),Verdeelsleutels_percentage!$1:$1,0)))</f>
        <v>2.46819799118895E-3</v>
      </c>
      <c r="W90">
        <f>PRODUCT(INDEX(Overzicht!$B$1:$D$35,MATCH(max_demand!W$1,Overzicht!$B$1:$B$35,0),3),INDEX(Verdeelsleutels_percentage!$A:$AB,MATCH(max_demand!$C90,Verdeelsleutels_percentage!$C:$C,0),MATCH(INDEX(Overzicht!$B$1:$F$35,MATCH(max_demand!W$1,Overzicht!$B:$B,0),5),Verdeelsleutels_percentage!$1:$1,0)))</f>
        <v>1.2877554736638002E-2</v>
      </c>
      <c r="X90">
        <f>PRODUCT(INDEX(Overzicht!$B$1:$D$35,MATCH(max_demand!X$1,Overzicht!$B$1:$B$35,0),3),INDEX(Verdeelsleutels_percentage!$A:$AB,MATCH(max_demand!$C90,Verdeelsleutels_percentage!$C:$C,0),MATCH(INDEX(Overzicht!$B$1:$F$35,MATCH(max_demand!X$1,Overzicht!$B:$B,0),5),Verdeelsleutels_percentage!$1:$1,0)))</f>
        <v>2.2860491692794565E-2</v>
      </c>
      <c r="Y90">
        <f>PRODUCT(INDEX(Overzicht!$B$1:$D$35,MATCH(max_demand!Y$1,Overzicht!$B$1:$B$35,0),3),INDEX(Verdeelsleutels_percentage!$A:$AB,MATCH(max_demand!$C90,Verdeelsleutels_percentage!$C:$C,0),MATCH(INDEX(Overzicht!$B$1:$F$35,MATCH(max_demand!Y$1,Overzicht!$B:$B,0),5),Verdeelsleutels_percentage!$1:$1,0)))</f>
        <v>1.4945086049965189E-6</v>
      </c>
      <c r="Z90">
        <f>PRODUCT(INDEX(Overzicht!$B$1:$D$35,MATCH(max_demand!Z$1,Overzicht!$B$1:$B$35,0),3),INDEX(Verdeelsleutels_percentage!$A:$AB,MATCH(max_demand!$C90,Verdeelsleutels_percentage!$C:$C,0),MATCH(INDEX(Overzicht!$B$1:$F$35,MATCH(max_demand!Z$1,Overzicht!$B:$B,0),5),Verdeelsleutels_percentage!$1:$1,0)))</f>
        <v>6.6422604666511954E-4</v>
      </c>
      <c r="AA90">
        <f>PRODUCT(INDEX(Overzicht!$B$1:$D$35,MATCH(max_demand!AA$1,Overzicht!$B$1:$B$35,0),3),INDEX(Verdeelsleutels_percentage!$A:$AB,MATCH(max_demand!$C90,Verdeelsleutels_percentage!$C:$C,0),MATCH(INDEX(Overzicht!$B$1:$F$35,MATCH(max_demand!AA$1,Overzicht!$B:$B,0),5),Verdeelsleutels_percentage!$1:$1,0)))</f>
        <v>6.9219345915628246E-4</v>
      </c>
      <c r="AB90">
        <f>PRODUCT(INDEX(Overzicht!$B$1:$D$35,MATCH(max_demand!AB$1,Overzicht!$B$1:$B$35,0),3),INDEX(Verdeelsleutels_percentage!$A:$AB,MATCH(max_demand!$C90,Verdeelsleutels_percentage!$C:$C,0),MATCH(INDEX(Overzicht!$B$1:$F$35,MATCH(max_demand!AB$1,Overzicht!$B:$B,0),5),Verdeelsleutels_percentage!$1:$1,0)))</f>
        <v>5.234465662656662E-3</v>
      </c>
      <c r="AC90">
        <f>PRODUCT(INDEX(Overzicht!$B$1:$D$35,MATCH(max_demand!AC$1,Overzicht!$B$1:$B$35,0),3),INDEX(Verdeelsleutels_percentage!$A:$AB,MATCH(max_demand!$C90,Verdeelsleutels_percentage!$C:$C,0),MATCH(INDEX(Overzicht!$B$1:$F$35,MATCH(max_demand!AC$1,Overzicht!$B:$B,0),5),Verdeelsleutels_percentage!$1:$1,0)))</f>
        <v>2.3634768900823465E-2</v>
      </c>
      <c r="AD90">
        <f>PRODUCT(INDEX(Overzicht!$B$1:$D$35,MATCH(max_demand!AD$1,Overzicht!$B$1:$B$35,0),3),INDEX(Verdeelsleutels_percentage!$A:$AB,MATCH(max_demand!$C90,Verdeelsleutels_percentage!$C:$C,0),MATCH(INDEX(Overzicht!$B$1:$F$35,MATCH(max_demand!AD$1,Overzicht!$B:$B,0),5),Verdeelsleutels_percentage!$1:$1,0)))</f>
        <v>1.4090658040082058E-4</v>
      </c>
      <c r="AE90">
        <f>PRODUCT(INDEX(Overzicht!$B$1:$D$35,MATCH(max_demand!AE$1,Overzicht!$B$1:$B$35,0),3),INDEX(Verdeelsleutels_percentage!$A:$AB,MATCH(max_demand!$C90,Verdeelsleutels_percentage!$C:$C,0),MATCH(INDEX(Overzicht!$B$1:$F$35,MATCH(max_demand!AE$1,Overzicht!$B:$B,0),5),Verdeelsleutels_percentage!$1:$1,0)))</f>
        <v>1.2678587274824741E-2</v>
      </c>
      <c r="AF90">
        <f>PRODUCT(INDEX(Overzicht!$B$1:$D$35,MATCH(max_demand!AF$1,Overzicht!$B$1:$B$35,0),3),INDEX(Verdeelsleutels_percentage!$A:$AB,MATCH(max_demand!$C90,Verdeelsleutels_percentage!$C:$C,0),MATCH(INDEX(Overzicht!$B$1:$F$35,MATCH(max_demand!AF$1,Overzicht!$B:$B,0),5),Verdeelsleutels_percentage!$1:$1,0)))</f>
        <v>2.6219449210465244E-3</v>
      </c>
      <c r="AG90">
        <f>PRODUCT(INDEX(Overzicht!$B$1:$D$35,MATCH(max_demand!AG$1,Overzicht!$B$1:$B$35,0),3),INDEX(Verdeelsleutels_percentage!$A:$AB,MATCH(max_demand!$C90,Verdeelsleutels_percentage!$C:$C,0),MATCH(INDEX(Overzicht!$B$1:$F$35,MATCH(max_demand!AG$1,Overzicht!$B:$B,0),5),Verdeelsleutels_percentage!$1:$1,0)))</f>
        <v>1.2877554736638002E-2</v>
      </c>
      <c r="AH90">
        <f>PRODUCT(INDEX(Overzicht!$B$1:$D$35,MATCH(max_demand!AH$1,Overzicht!$B$1:$B$35,0),3),INDEX(Verdeelsleutels_percentage!$A:$AB,MATCH(max_demand!$C90,Verdeelsleutels_percentage!$C:$C,0),MATCH(INDEX(Overzicht!$B$1:$F$35,MATCH(max_demand!AH$1,Overzicht!$B:$B,0),5),Verdeelsleutels_percentage!$1:$1,0)))</f>
        <v>6.1178714824418907E-3</v>
      </c>
      <c r="AI90">
        <f>PRODUCT(INDEX(Overzicht!$B$1:$D$35,MATCH(max_demand!AI$1,Overzicht!$B$1:$B$35,0),3),INDEX(Verdeelsleutels_percentage!$A:$AB,MATCH(max_demand!$C90,Verdeelsleutels_percentage!$C:$C,0),MATCH(INDEX(Overzicht!$B$1:$F$35,MATCH(max_demand!AI$1,Overzicht!$B:$B,0),5),Verdeelsleutels_percentage!$1:$1,0)))</f>
        <v>2.0975559368372194E-3</v>
      </c>
      <c r="AJ90">
        <f>PRODUCT(INDEX(Overzicht!$B$1:$D$35,MATCH(max_demand!AJ$1,Overzicht!$B$1:$B$35,0),3),INDEX(Verdeelsleutels_percentage!$A:$AB,MATCH(max_demand!$C90,Verdeelsleutels_percentage!$C:$C,0),MATCH(INDEX(Overzicht!$B$1:$F$35,MATCH(max_demand!AJ$1,Overzicht!$B:$B,0),5),Verdeelsleutels_percentage!$1:$1,0)))</f>
        <v>0</v>
      </c>
      <c r="AK90">
        <f>PRODUCT(INDEX(Overzicht!$B$1:$D$35,MATCH(max_demand!AK$1,Overzicht!$B$1:$B$35,0),3),INDEX(Verdeelsleutels_percentage!$A:$AB,MATCH(max_demand!$C90,Verdeelsleutels_percentage!$C:$C,0),MATCH(INDEX(Overzicht!$B$1:$F$35,MATCH(max_demand!AK$1,Overzicht!$B:$B,0),5),Verdeelsleutels_percentage!$1:$1,0)))</f>
        <v>7.8123832068937216E-4</v>
      </c>
      <c r="AL90">
        <f>PRODUCT(INDEX(Overzicht!$B$1:$D$35,MATCH(max_demand!AL$1,Overzicht!$B$1:$B$35,0),3),INDEX(Verdeelsleutels_percentage!$A:$AB,MATCH(max_demand!$C90,Verdeelsleutels_percentage!$C:$C,0),MATCH(INDEX(Overzicht!$B$1:$F$35,MATCH(max_demand!AL$1,Overzicht!$B:$B,0),5),Verdeelsleutels_percentage!$1:$1,0)))</f>
        <v>2.1462591227730003E-3</v>
      </c>
      <c r="AM90">
        <f>PRODUCT(INDEX(Overzicht!$B$1:$D$35,MATCH(max_demand!AM$1,Overzicht!$B$1:$B$35,0),3),INDEX(Verdeelsleutels_percentage!$A:$AB,MATCH(max_demand!$C90,Verdeelsleutels_percentage!$C:$C,0),MATCH(INDEX(Overzicht!$B$1:$F$35,MATCH(max_demand!AM$1,Overzicht!$B:$B,0),5),Verdeelsleutels_percentage!$1:$1,0)))</f>
        <v>4.2925182455460006E-3</v>
      </c>
      <c r="AN90">
        <f>PRODUCT(INDEX(Overzicht!$B$1:$D$35,MATCH(max_demand!AN$1,Overzicht!$B$1:$B$35,0),3),INDEX(Verdeelsleutels_percentage!$A:$AB,MATCH(max_demand!$C90,Verdeelsleutels_percentage!$C:$C,0),MATCH(INDEX(Overzicht!$B$1:$F$35,MATCH(max_demand!AN$1,Overzicht!$B:$B,0),5),Verdeelsleutels_percentage!$1:$1,0)))</f>
        <v>2.1462591227730003E-3</v>
      </c>
      <c r="AO90">
        <f>PRODUCT(INDEX(Overzicht!$B$1:$D$35,MATCH(max_demand!AO$1,Overzicht!$B$1:$B$35,0),3),INDEX(Verdeelsleutels_percentage!$A:$AB,MATCH(max_demand!$C90,Verdeelsleutels_percentage!$C:$C,0),MATCH(INDEX(Overzicht!$B$1:$F$35,MATCH(max_demand!AO$1,Overzicht!$B:$B,0),5),Verdeelsleutels_percentage!$1:$1,0)))</f>
        <v>7.5119069297055006E-3</v>
      </c>
    </row>
    <row r="91" spans="2:41">
      <c r="B91" t="str">
        <f>INDEX('ETLocal datasets'!B:C,MATCH(C91,'ETLocal datasets'!C:C,0),1)</f>
        <v>GM0252</v>
      </c>
      <c r="C91" t="str">
        <f>'ETLocal datasets'!C74</f>
        <v>Heumen</v>
      </c>
      <c r="D91">
        <f t="shared" si="9"/>
        <v>8.6056421593908639E-2</v>
      </c>
      <c r="E91">
        <f t="shared" si="10"/>
        <v>5.7017616887987538E-2</v>
      </c>
      <c r="F91">
        <f t="shared" si="11"/>
        <v>1.0016280948166036E-2</v>
      </c>
      <c r="G91">
        <f t="shared" si="8"/>
        <v>2.0396639399825126E-2</v>
      </c>
      <c r="H91">
        <f>PRODUCT(INDEX(Overzicht!$B$1:$D$35,MATCH(max_demand!H$1,Overzicht!$B$1:$B$35,0),3),INDEX(Verdeelsleutels_percentage!$A:$AB,MATCH(max_demand!$C91,Verdeelsleutels_percentage!$C:$C,0),MATCH(INDEX(Overzicht!$B$1:$F$35,MATCH(max_demand!H$1,Overzicht!$B:$B,0),5),Verdeelsleutels_percentage!$1:$1,0)))</f>
        <v>1.0016280948166036E-2</v>
      </c>
      <c r="I91">
        <f>PRODUCT(INDEX(Overzicht!$B$1:$D$35,MATCH(max_demand!I$1,Overzicht!$B$1:$B$35,0),3),INDEX(Verdeelsleutels_percentage!$A:$AB,MATCH(max_demand!$C91,Verdeelsleutels_percentage!$C:$C,0),MATCH(INDEX(Overzicht!$B$1:$F$35,MATCH(max_demand!I$1,Overzicht!$B:$B,0),5),Verdeelsleutels_percentage!$1:$1,0)))</f>
        <v>5.562536064679019E-3</v>
      </c>
      <c r="J91">
        <f>PRODUCT(INDEX(Overzicht!$B$1:$D$35,MATCH(max_demand!J$1,Overzicht!$B$1:$B$35,0),3),INDEX(Verdeelsleutels_percentage!$A:$AB,MATCH(max_demand!$C91,Verdeelsleutels_percentage!$C:$C,0),MATCH(INDEX(Overzicht!$B$1:$F$35,MATCH(max_demand!J$1,Overzicht!$B:$B,0),5),Verdeelsleutels_percentage!$1:$1,0)))</f>
        <v>3.3578389464328047E-3</v>
      </c>
      <c r="K91">
        <f>PRODUCT(INDEX(Overzicht!$B$1:$D$35,MATCH(max_demand!K$1,Overzicht!$B$1:$B$35,0),3),INDEX(Verdeelsleutels_percentage!$A:$AB,MATCH(max_demand!$C91,Verdeelsleutels_percentage!$C:$C,0),MATCH(INDEX(Overzicht!$B$1:$F$35,MATCH(max_demand!K$1,Overzicht!$B:$B,0),5),Verdeelsleutels_percentage!$1:$1,0)))</f>
        <v>1.1578632762324172E-3</v>
      </c>
      <c r="L91">
        <f>PRODUCT(INDEX(Overzicht!$B$1:$D$35,MATCH(max_demand!L$1,Overzicht!$B$1:$B$35,0),3),INDEX(Verdeelsleutels_percentage!$A:$AB,MATCH(max_demand!$C91,Verdeelsleutels_percentage!$C:$C,0),MATCH(INDEX(Overzicht!$B$1:$F$35,MATCH(max_demand!L$1,Overzicht!$B:$B,0),5),Verdeelsleutels_percentage!$1:$1,0)))</f>
        <v>3.2388455287685925E-3</v>
      </c>
      <c r="M91">
        <f>PRODUCT(INDEX(Overzicht!$B$1:$D$35,MATCH(max_demand!M$1,Overzicht!$B$1:$B$35,0),3),INDEX(Verdeelsleutels_percentage!$A:$AB,MATCH(max_demand!$C91,Verdeelsleutels_percentage!$C:$C,0),MATCH(INDEX(Overzicht!$B$1:$F$35,MATCH(max_demand!M$1,Overzicht!$B:$B,0),5),Verdeelsleutels_percentage!$1:$1,0)))</f>
        <v>2.8146994066379143E-2</v>
      </c>
      <c r="N91">
        <f>PRODUCT(INDEX(Overzicht!$B$1:$D$35,MATCH(max_demand!N$1,Overzicht!$B$1:$B$35,0),3),INDEX(Verdeelsleutels_percentage!$A:$AB,MATCH(max_demand!$C91,Verdeelsleutels_percentage!$C:$C,0),MATCH(INDEX(Overzicht!$B$1:$F$35,MATCH(max_demand!N$1,Overzicht!$B:$B,0),5),Verdeelsleutels_percentage!$1:$1,0)))</f>
        <v>2.2641397755984597E-3</v>
      </c>
      <c r="O91">
        <f>PRODUCT(INDEX(Overzicht!$B$1:$D$35,MATCH(max_demand!O$1,Overzicht!$B$1:$B$35,0),3),INDEX(Verdeelsleutels_percentage!$A:$AB,MATCH(max_demand!$C91,Verdeelsleutels_percentage!$C:$C,0),MATCH(INDEX(Overzicht!$B$1:$F$35,MATCH(max_demand!O$1,Overzicht!$B:$B,0),5),Verdeelsleutels_percentage!$1:$1,0)))</f>
        <v>9.7503882932320777E-4</v>
      </c>
      <c r="P91">
        <f>PRODUCT(INDEX(Overzicht!$B$1:$D$35,MATCH(max_demand!P$1,Overzicht!$B$1:$B$35,0),3),INDEX(Verdeelsleutels_percentage!$A:$AB,MATCH(max_demand!$C91,Verdeelsleutels_percentage!$C:$C,0),MATCH(INDEX(Overzicht!$B$1:$F$35,MATCH(max_demand!P$1,Overzicht!$B:$B,0),5),Verdeelsleutels_percentage!$1:$1,0)))</f>
        <v>3.3272859252220532E-3</v>
      </c>
      <c r="Q91">
        <f>PRODUCT(INDEX(Overzicht!$B$1:$D$35,MATCH(max_demand!Q$1,Overzicht!$B$1:$B$35,0),3),INDEX(Verdeelsleutels_percentage!$A:$AB,MATCH(max_demand!$C91,Verdeelsleutels_percentage!$C:$C,0),MATCH(INDEX(Overzicht!$B$1:$F$35,MATCH(max_demand!Q$1,Overzicht!$B:$B,0),5),Verdeelsleutels_percentage!$1:$1,0)))</f>
        <v>8.299204214194715E-3</v>
      </c>
      <c r="R91">
        <f>PRODUCT(INDEX(Overzicht!$B$1:$D$35,MATCH(max_demand!R$1,Overzicht!$B$1:$B$35,0),3),INDEX(Verdeelsleutels_percentage!$A:$AB,MATCH(max_demand!$C91,Verdeelsleutels_percentage!$C:$C,0),MATCH(INDEX(Overzicht!$B$1:$F$35,MATCH(max_demand!R$1,Overzicht!$B:$B,0),5),Verdeelsleutels_percentage!$1:$1,0)))</f>
        <v>1.7170767339713207E-3</v>
      </c>
      <c r="S91">
        <f>PRODUCT(INDEX(Overzicht!$B$1:$D$35,MATCH(max_demand!S$1,Overzicht!$B$1:$B$35,0),3),INDEX(Verdeelsleutels_percentage!$A:$AB,MATCH(max_demand!$C91,Verdeelsleutels_percentage!$C:$C,0),MATCH(INDEX(Overzicht!$B$1:$F$35,MATCH(max_demand!S$1,Overzicht!$B:$B,0),5),Verdeelsleutels_percentage!$1:$1,0)))</f>
        <v>3.5165731511732643E-3</v>
      </c>
      <c r="T91">
        <f>PRODUCT(INDEX(Overzicht!$B$1:$D$35,MATCH(max_demand!T$1,Overzicht!$B$1:$B$35,0),3),INDEX(Verdeelsleutels_percentage!$A:$AB,MATCH(max_demand!$C91,Verdeelsleutels_percentage!$C:$C,0),MATCH(INDEX(Overzicht!$B$1:$F$35,MATCH(max_demand!T$1,Overzicht!$B:$B,0),5),Verdeelsleutels_percentage!$1:$1,0)))</f>
        <v>5.0749156804041247E-3</v>
      </c>
      <c r="U91">
        <f>PRODUCT(INDEX(Overzicht!$B$1:$D$35,MATCH(max_demand!U$1,Overzicht!$B$1:$B$35,0),3),INDEX(Verdeelsleutels_percentage!$A:$AB,MATCH(max_demand!$C91,Verdeelsleutels_percentage!$C:$C,0),MATCH(INDEX(Overzicht!$B$1:$F$35,MATCH(max_demand!U$1,Overzicht!$B:$B,0),5),Verdeelsleutels_percentage!$1:$1,0)))</f>
        <v>1.884968681292961E-2</v>
      </c>
      <c r="V91">
        <f>PRODUCT(INDEX(Overzicht!$B$1:$D$35,MATCH(max_demand!V$1,Overzicht!$B$1:$B$35,0),3),INDEX(Verdeelsleutels_percentage!$A:$AB,MATCH(max_demand!$C91,Verdeelsleutels_percentage!$C:$C,0),MATCH(INDEX(Overzicht!$B$1:$F$35,MATCH(max_demand!V$1,Overzicht!$B:$B,0),5),Verdeelsleutels_percentage!$1:$1,0)))</f>
        <v>2.1940424934077983E-3</v>
      </c>
      <c r="W91">
        <f>PRODUCT(INDEX(Overzicht!$B$1:$D$35,MATCH(max_demand!W$1,Overzicht!$B$1:$B$35,0),3),INDEX(Verdeelsleutels_percentage!$A:$AB,MATCH(max_demand!$C91,Verdeelsleutels_percentage!$C:$C,0),MATCH(INDEX(Overzicht!$B$1:$F$35,MATCH(max_demand!W$1,Overzicht!$B:$B,0),5),Verdeelsleutels_percentage!$1:$1,0)))</f>
        <v>1.1447178226475471E-2</v>
      </c>
      <c r="X91">
        <f>PRODUCT(INDEX(Overzicht!$B$1:$D$35,MATCH(max_demand!X$1,Overzicht!$B$1:$B$35,0),3),INDEX(Verdeelsleutels_percentage!$A:$AB,MATCH(max_demand!$C91,Verdeelsleutels_percentage!$C:$C,0),MATCH(INDEX(Overzicht!$B$1:$F$35,MATCH(max_demand!X$1,Overzicht!$B:$B,0),5),Verdeelsleutels_percentage!$1:$1,0)))</f>
        <v>8.2046473466756541E-3</v>
      </c>
      <c r="Y91">
        <f>PRODUCT(INDEX(Overzicht!$B$1:$D$35,MATCH(max_demand!Y$1,Overzicht!$B$1:$B$35,0),3),INDEX(Verdeelsleutels_percentage!$A:$AB,MATCH(max_demand!$C91,Verdeelsleutels_percentage!$C:$C,0),MATCH(INDEX(Overzicht!$B$1:$F$35,MATCH(max_demand!Y$1,Overzicht!$B:$B,0),5),Verdeelsleutels_percentage!$1:$1,0)))</f>
        <v>8.9769920811763264E-7</v>
      </c>
      <c r="Z91">
        <f>PRODUCT(INDEX(Overzicht!$B$1:$D$35,MATCH(max_demand!Z$1,Overzicht!$B$1:$B$35,0),3),INDEX(Verdeelsleutels_percentage!$A:$AB,MATCH(max_demand!$C91,Verdeelsleutels_percentage!$C:$C,0),MATCH(INDEX(Overzicht!$B$1:$F$35,MATCH(max_demand!Z$1,Overzicht!$B:$B,0),5),Verdeelsleutels_percentage!$1:$1,0)))</f>
        <v>3.98977425830059E-4</v>
      </c>
      <c r="AA91">
        <f>PRODUCT(INDEX(Overzicht!$B$1:$D$35,MATCH(max_demand!AA$1,Overzicht!$B$1:$B$35,0),3),INDEX(Verdeelsleutels_percentage!$A:$AB,MATCH(max_demand!$C91,Verdeelsleutels_percentage!$C:$C,0),MATCH(INDEX(Overzicht!$B$1:$F$35,MATCH(max_demand!AA$1,Overzicht!$B:$B,0),5),Verdeelsleutels_percentage!$1:$1,0)))</f>
        <v>4.1577647533869307E-4</v>
      </c>
      <c r="AB91">
        <f>PRODUCT(INDEX(Overzicht!$B$1:$D$35,MATCH(max_demand!AB$1,Overzicht!$B$1:$B$35,0),3),INDEX(Verdeelsleutels_percentage!$A:$AB,MATCH(max_demand!$C91,Verdeelsleutels_percentage!$C:$C,0),MATCH(INDEX(Overzicht!$B$1:$F$35,MATCH(max_demand!AB$1,Overzicht!$B:$B,0),5),Verdeelsleutels_percentage!$1:$1,0)))</f>
        <v>4.544598533400326E-3</v>
      </c>
      <c r="AC91">
        <f>PRODUCT(INDEX(Overzicht!$B$1:$D$35,MATCH(max_demand!AC$1,Overzicht!$B$1:$B$35,0),3),INDEX(Verdeelsleutels_percentage!$A:$AB,MATCH(max_demand!$C91,Verdeelsleutels_percentage!$C:$C,0),MATCH(INDEX(Overzicht!$B$1:$F$35,MATCH(max_demand!AC$1,Overzicht!$B:$B,0),5),Verdeelsleutels_percentage!$1:$1,0)))</f>
        <v>9.6045667079631067E-3</v>
      </c>
      <c r="AD91">
        <f>PRODUCT(INDEX(Overzicht!$B$1:$D$35,MATCH(max_demand!AD$1,Overzicht!$B$1:$B$35,0),3),INDEX(Verdeelsleutels_percentage!$A:$AB,MATCH(max_demand!$C91,Verdeelsleutels_percentage!$C:$C,0),MATCH(INDEX(Overzicht!$B$1:$F$35,MATCH(max_demand!AD$1,Overzicht!$B:$B,0),5),Verdeelsleutels_percentage!$1:$1,0)))</f>
        <v>2.5574667297880174E-5</v>
      </c>
      <c r="AE91">
        <f>PRODUCT(INDEX(Overzicht!$B$1:$D$35,MATCH(max_demand!AE$1,Overzicht!$B$1:$B$35,0),3),INDEX(Verdeelsleutels_percentage!$A:$AB,MATCH(max_demand!$C91,Verdeelsleutels_percentage!$C:$C,0),MATCH(INDEX(Overzicht!$B$1:$F$35,MATCH(max_demand!AE$1,Overzicht!$B:$B,0),5),Verdeelsleutels_percentage!$1:$1,0)))</f>
        <v>8.1861744609104635E-3</v>
      </c>
      <c r="AF91">
        <f>PRODUCT(INDEX(Overzicht!$B$1:$D$35,MATCH(max_demand!AF$1,Overzicht!$B$1:$B$35,0),3),INDEX(Verdeelsleutels_percentage!$A:$AB,MATCH(max_demand!$C91,Verdeelsleutels_percentage!$C:$C,0),MATCH(INDEX(Overzicht!$B$1:$F$35,MATCH(max_demand!AF$1,Overzicht!$B:$B,0),5),Verdeelsleutels_percentage!$1:$1,0)))</f>
        <v>1.5749108914344433E-3</v>
      </c>
      <c r="AG91">
        <f>PRODUCT(INDEX(Overzicht!$B$1:$D$35,MATCH(max_demand!AG$1,Overzicht!$B$1:$B$35,0),3),INDEX(Verdeelsleutels_percentage!$A:$AB,MATCH(max_demand!$C91,Verdeelsleutels_percentage!$C:$C,0),MATCH(INDEX(Overzicht!$B$1:$F$35,MATCH(max_demand!AG$1,Overzicht!$B:$B,0),5),Verdeelsleutels_percentage!$1:$1,0)))</f>
        <v>1.1447178226475471E-2</v>
      </c>
      <c r="AH91">
        <f>PRODUCT(INDEX(Overzicht!$B$1:$D$35,MATCH(max_demand!AH$1,Overzicht!$B$1:$B$35,0),3),INDEX(Verdeelsleutels_percentage!$A:$AB,MATCH(max_demand!$C91,Verdeelsleutels_percentage!$C:$C,0),MATCH(INDEX(Overzicht!$B$1:$F$35,MATCH(max_demand!AH$1,Overzicht!$B:$B,0),5),Verdeelsleutels_percentage!$1:$1,0)))</f>
        <v>3.674792080013701E-3</v>
      </c>
      <c r="AI91">
        <f>PRODUCT(INDEX(Overzicht!$B$1:$D$35,MATCH(max_demand!AI$1,Overzicht!$B$1:$B$35,0),3),INDEX(Verdeelsleutels_percentage!$A:$AB,MATCH(max_demand!$C91,Verdeelsleutels_percentage!$C:$C,0),MATCH(INDEX(Overzicht!$B$1:$F$35,MATCH(max_demand!AI$1,Overzicht!$B:$B,0),5),Verdeelsleutels_percentage!$1:$1,0)))</f>
        <v>1.2599287131475547E-3</v>
      </c>
      <c r="AJ91">
        <f>PRODUCT(INDEX(Overzicht!$B$1:$D$35,MATCH(max_demand!AJ$1,Overzicht!$B$1:$B$35,0),3),INDEX(Verdeelsleutels_percentage!$A:$AB,MATCH(max_demand!$C91,Verdeelsleutels_percentage!$C:$C,0),MATCH(INDEX(Overzicht!$B$1:$F$35,MATCH(max_demand!AJ$1,Overzicht!$B:$B,0),5),Verdeelsleutels_percentage!$1:$1,0)))</f>
        <v>0</v>
      </c>
      <c r="AK91">
        <f>PRODUCT(INDEX(Overzicht!$B$1:$D$35,MATCH(max_demand!AK$1,Overzicht!$B$1:$B$35,0),3),INDEX(Verdeelsleutels_percentage!$A:$AB,MATCH(max_demand!$C91,Verdeelsleutels_percentage!$C:$C,0),MATCH(INDEX(Overzicht!$B$1:$F$35,MATCH(max_demand!AK$1,Overzicht!$B:$B,0),5),Verdeelsleutels_percentage!$1:$1,0)))</f>
        <v>6.94462145739512E-4</v>
      </c>
      <c r="AL91">
        <f>PRODUCT(INDEX(Overzicht!$B$1:$D$35,MATCH(max_demand!AL$1,Overzicht!$B$1:$B$35,0),3),INDEX(Verdeelsleutels_percentage!$A:$AB,MATCH(max_demand!$C91,Verdeelsleutels_percentage!$C:$C,0),MATCH(INDEX(Overzicht!$B$1:$F$35,MATCH(max_demand!AL$1,Overzicht!$B:$B,0),5),Verdeelsleutels_percentage!$1:$1,0)))</f>
        <v>1.9078630377459117E-3</v>
      </c>
      <c r="AM91">
        <f>PRODUCT(INDEX(Overzicht!$B$1:$D$35,MATCH(max_demand!AM$1,Overzicht!$B$1:$B$35,0),3),INDEX(Verdeelsleutels_percentage!$A:$AB,MATCH(max_demand!$C91,Verdeelsleutels_percentage!$C:$C,0),MATCH(INDEX(Overzicht!$B$1:$F$35,MATCH(max_demand!AM$1,Overzicht!$B:$B,0),5),Verdeelsleutels_percentage!$1:$1,0)))</f>
        <v>3.8157260754918235E-3</v>
      </c>
      <c r="AN91">
        <f>PRODUCT(INDEX(Overzicht!$B$1:$D$35,MATCH(max_demand!AN$1,Overzicht!$B$1:$B$35,0),3),INDEX(Verdeelsleutels_percentage!$A:$AB,MATCH(max_demand!$C91,Verdeelsleutels_percentage!$C:$C,0),MATCH(INDEX(Overzicht!$B$1:$F$35,MATCH(max_demand!AN$1,Overzicht!$B:$B,0),5),Verdeelsleutels_percentage!$1:$1,0)))</f>
        <v>1.9078630377459117E-3</v>
      </c>
      <c r="AO91">
        <f>PRODUCT(INDEX(Overzicht!$B$1:$D$35,MATCH(max_demand!AO$1,Overzicht!$B$1:$B$35,0),3),INDEX(Verdeelsleutels_percentage!$A:$AB,MATCH(max_demand!$C91,Verdeelsleutels_percentage!$C:$C,0),MATCH(INDEX(Overzicht!$B$1:$F$35,MATCH(max_demand!AO$1,Overzicht!$B:$B,0),5),Verdeelsleutels_percentage!$1:$1,0)))</f>
        <v>6.6775206321106912E-3</v>
      </c>
    </row>
    <row r="92" spans="2:41">
      <c r="B92" t="str">
        <f>INDEX('ETLocal datasets'!B:C,MATCH(C92,'ETLocal datasets'!C:C,0),1)</f>
        <v>GM0262</v>
      </c>
      <c r="C92" t="str">
        <f>'ETLocal datasets'!C75</f>
        <v>Lochem</v>
      </c>
      <c r="D92">
        <f t="shared" si="9"/>
        <v>0.40765022792793687</v>
      </c>
      <c r="E92">
        <f t="shared" si="10"/>
        <v>0.20050886825931349</v>
      </c>
      <c r="F92">
        <f t="shared" si="11"/>
        <v>2.0408035730249737E-2</v>
      </c>
      <c r="G92">
        <f t="shared" si="8"/>
        <v>4.1557874404957298E-2</v>
      </c>
      <c r="H92">
        <f>PRODUCT(INDEX(Overzicht!$B$1:$D$35,MATCH(max_demand!H$1,Overzicht!$B$1:$B$35,0),3),INDEX(Verdeelsleutels_percentage!$A:$AB,MATCH(max_demand!$C92,Verdeelsleutels_percentage!$C:$C,0),MATCH(INDEX(Overzicht!$B$1:$F$35,MATCH(max_demand!H$1,Overzicht!$B:$B,0),5),Verdeelsleutels_percentage!$1:$1,0)))</f>
        <v>2.0408035730249737E-2</v>
      </c>
      <c r="I92">
        <f>PRODUCT(INDEX(Overzicht!$B$1:$D$35,MATCH(max_demand!I$1,Overzicht!$B$1:$B$35,0),3),INDEX(Verdeelsleutels_percentage!$A:$AB,MATCH(max_demand!$C92,Verdeelsleutels_percentage!$C:$C,0),MATCH(INDEX(Overzicht!$B$1:$F$35,MATCH(max_demand!I$1,Overzicht!$B:$B,0),5),Verdeelsleutels_percentage!$1:$1,0)))</f>
        <v>3.1254836609573004E-2</v>
      </c>
      <c r="J92">
        <f>PRODUCT(INDEX(Overzicht!$B$1:$D$35,MATCH(max_demand!J$1,Overzicht!$B$1:$B$35,0),3),INDEX(Verdeelsleutels_percentage!$A:$AB,MATCH(max_demand!$C92,Verdeelsleutels_percentage!$C:$C,0),MATCH(INDEX(Overzicht!$B$1:$F$35,MATCH(max_demand!J$1,Overzicht!$B:$B,0),5),Verdeelsleutels_percentage!$1:$1,0)))</f>
        <v>6.841551025759912E-3</v>
      </c>
      <c r="K92">
        <f>PRODUCT(INDEX(Overzicht!$B$1:$D$35,MATCH(max_demand!K$1,Overzicht!$B$1:$B$35,0),3),INDEX(Verdeelsleutels_percentage!$A:$AB,MATCH(max_demand!$C92,Verdeelsleutels_percentage!$C:$C,0),MATCH(INDEX(Overzicht!$B$1:$F$35,MATCH(max_demand!K$1,Overzicht!$B:$B,0),5),Verdeelsleutels_percentage!$1:$1,0)))</f>
        <v>6.5058144511926574E-3</v>
      </c>
      <c r="L92">
        <f>PRODUCT(INDEX(Overzicht!$B$1:$D$35,MATCH(max_demand!L$1,Overzicht!$B$1:$B$35,0),3),INDEX(Verdeelsleutels_percentage!$A:$AB,MATCH(max_demand!$C92,Verdeelsleutels_percentage!$C:$C,0),MATCH(INDEX(Overzicht!$B$1:$F$35,MATCH(max_demand!L$1,Overzicht!$B:$B,0),5),Verdeelsleutels_percentage!$1:$1,0)))</f>
        <v>6.599103561284546E-3</v>
      </c>
      <c r="M92">
        <f>PRODUCT(INDEX(Overzicht!$B$1:$D$35,MATCH(max_demand!M$1,Overzicht!$B$1:$B$35,0),3),INDEX(Verdeelsleutels_percentage!$A:$AB,MATCH(max_demand!$C92,Verdeelsleutels_percentage!$C:$C,0),MATCH(INDEX(Overzicht!$B$1:$F$35,MATCH(max_demand!M$1,Overzicht!$B:$B,0),5),Verdeelsleutels_percentage!$1:$1,0)))</f>
        <v>0.22091251698225756</v>
      </c>
      <c r="N92">
        <f>PRODUCT(INDEX(Overzicht!$B$1:$D$35,MATCH(max_demand!N$1,Overzicht!$B$1:$B$35,0),3),INDEX(Verdeelsleutels_percentage!$A:$AB,MATCH(max_demand!$C92,Verdeelsleutels_percentage!$C:$C,0),MATCH(INDEX(Overzicht!$B$1:$F$35,MATCH(max_demand!N$1,Overzicht!$B:$B,0),5),Verdeelsleutels_percentage!$1:$1,0)))</f>
        <v>5.48833903489475E-2</v>
      </c>
      <c r="O92">
        <f>PRODUCT(INDEX(Overzicht!$B$1:$D$35,MATCH(max_demand!O$1,Overzicht!$B$1:$B$35,0),3),INDEX(Verdeelsleutels_percentage!$A:$AB,MATCH(max_demand!$C92,Verdeelsleutels_percentage!$C:$C,0),MATCH(INDEX(Overzicht!$B$1:$F$35,MATCH(max_demand!O$1,Overzicht!$B:$B,0),5),Verdeelsleutels_percentage!$1:$1,0)))</f>
        <v>5.9076429642985068E-3</v>
      </c>
      <c r="P92">
        <f>PRODUCT(INDEX(Overzicht!$B$1:$D$35,MATCH(max_demand!P$1,Overzicht!$B$1:$B$35,0),3),INDEX(Verdeelsleutels_percentage!$A:$AB,MATCH(max_demand!$C92,Verdeelsleutels_percentage!$C:$C,0),MATCH(INDEX(Overzicht!$B$1:$F$35,MATCH(max_demand!P$1,Overzicht!$B:$B,0),5),Verdeelsleutels_percentage!$1:$1,0)))</f>
        <v>0</v>
      </c>
      <c r="Q92">
        <f>PRODUCT(INDEX(Overzicht!$B$1:$D$35,MATCH(max_demand!Q$1,Overzicht!$B$1:$B$35,0),3),INDEX(Verdeelsleutels_percentage!$A:$AB,MATCH(max_demand!$C92,Verdeelsleutels_percentage!$C:$C,0),MATCH(INDEX(Overzicht!$B$1:$F$35,MATCH(max_demand!Q$1,Overzicht!$B:$B,0),5),Verdeelsleutels_percentage!$1:$1,0)))</f>
        <v>1.6909515319349783E-2</v>
      </c>
      <c r="R92">
        <f>PRODUCT(INDEX(Overzicht!$B$1:$D$35,MATCH(max_demand!R$1,Overzicht!$B$1:$B$35,0),3),INDEX(Verdeelsleutels_percentage!$A:$AB,MATCH(max_demand!$C92,Verdeelsleutels_percentage!$C:$C,0),MATCH(INDEX(Overzicht!$B$1:$F$35,MATCH(max_demand!R$1,Overzicht!$B:$B,0),5),Verdeelsleutels_percentage!$1:$1,0)))</f>
        <v>3.4985204108999553E-3</v>
      </c>
      <c r="S92">
        <f>PRODUCT(INDEX(Overzicht!$B$1:$D$35,MATCH(max_demand!S$1,Overzicht!$B$1:$B$35,0),3),INDEX(Verdeelsleutels_percentage!$A:$AB,MATCH(max_demand!$C92,Verdeelsleutels_percentage!$C:$C,0),MATCH(INDEX(Overzicht!$B$1:$F$35,MATCH(max_demand!S$1,Overzicht!$B:$B,0),5),Verdeelsleutels_percentage!$1:$1,0)))</f>
        <v>7.1649698015231076E-3</v>
      </c>
      <c r="T92">
        <f>PRODUCT(INDEX(Overzicht!$B$1:$D$35,MATCH(max_demand!T$1,Overzicht!$B$1:$B$35,0),3),INDEX(Verdeelsleutels_percentage!$A:$AB,MATCH(max_demand!$C92,Verdeelsleutels_percentage!$C:$C,0),MATCH(INDEX(Overzicht!$B$1:$F$35,MATCH(max_demand!T$1,Overzicht!$B:$B,0),5),Verdeelsleutels_percentage!$1:$1,0)))</f>
        <v>1.0340071436659866E-2</v>
      </c>
      <c r="U92">
        <f>PRODUCT(INDEX(Overzicht!$B$1:$D$35,MATCH(max_demand!U$1,Overzicht!$B$1:$B$35,0),3),INDEX(Verdeelsleutels_percentage!$A:$AB,MATCH(max_demand!$C92,Verdeelsleutels_percentage!$C:$C,0),MATCH(INDEX(Overzicht!$B$1:$F$35,MATCH(max_demand!U$1,Overzicht!$B:$B,0),5),Verdeelsleutels_percentage!$1:$1,0)))</f>
        <v>3.8405979621879513E-2</v>
      </c>
      <c r="V92">
        <f>PRODUCT(INDEX(Overzicht!$B$1:$D$35,MATCH(max_demand!V$1,Overzicht!$B$1:$B$35,0),3),INDEX(Verdeelsleutels_percentage!$A:$AB,MATCH(max_demand!$C92,Verdeelsleutels_percentage!$C:$C,0),MATCH(INDEX(Overzicht!$B$1:$F$35,MATCH(max_demand!V$1,Overzicht!$B:$B,0),5),Verdeelsleutels_percentage!$1:$1,0)))</f>
        <v>4.4703316361499428E-3</v>
      </c>
      <c r="W92">
        <f>PRODUCT(INDEX(Overzicht!$B$1:$D$35,MATCH(max_demand!W$1,Overzicht!$B$1:$B$35,0),3),INDEX(Verdeelsleutels_percentage!$A:$AB,MATCH(max_demand!$C92,Verdeelsleutels_percentage!$C:$C,0),MATCH(INDEX(Overzicht!$B$1:$F$35,MATCH(max_demand!W$1,Overzicht!$B:$B,0),5),Verdeelsleutels_percentage!$1:$1,0)))</f>
        <v>2.3323469405999702E-2</v>
      </c>
      <c r="X92">
        <f>PRODUCT(INDEX(Overzicht!$B$1:$D$35,MATCH(max_demand!X$1,Overzicht!$B$1:$B$35,0),3),INDEX(Verdeelsleutels_percentage!$A:$AB,MATCH(max_demand!$C92,Verdeelsleutels_percentage!$C:$C,0),MATCH(INDEX(Overzicht!$B$1:$F$35,MATCH(max_demand!X$1,Overzicht!$B:$B,0),5),Verdeelsleutels_percentage!$1:$1,0)))</f>
        <v>3.1515222551059284E-2</v>
      </c>
      <c r="Y92">
        <f>PRODUCT(INDEX(Overzicht!$B$1:$D$35,MATCH(max_demand!Y$1,Overzicht!$B$1:$B$35,0),3),INDEX(Verdeelsleutels_percentage!$A:$AB,MATCH(max_demand!$C92,Verdeelsleutels_percentage!$C:$C,0),MATCH(INDEX(Overzicht!$B$1:$F$35,MATCH(max_demand!Y$1,Overzicht!$B:$B,0),5),Verdeelsleutels_percentage!$1:$1,0)))</f>
        <v>6.0827914826028687E-6</v>
      </c>
      <c r="Z92">
        <f>PRODUCT(INDEX(Overzicht!$B$1:$D$35,MATCH(max_demand!Z$1,Overzicht!$B$1:$B$35,0),3),INDEX(Verdeelsleutels_percentage!$A:$AB,MATCH(max_demand!$C92,Verdeelsleutels_percentage!$C:$C,0),MATCH(INDEX(Overzicht!$B$1:$F$35,MATCH(max_demand!Z$1,Overzicht!$B:$B,0),5),Verdeelsleutels_percentage!$1:$1,0)))</f>
        <v>2.7034628811568305E-3</v>
      </c>
      <c r="AA92">
        <f>PRODUCT(INDEX(Overzicht!$B$1:$D$35,MATCH(max_demand!AA$1,Overzicht!$B$1:$B$35,0),3),INDEX(Verdeelsleutels_percentage!$A:$AB,MATCH(max_demand!$C92,Verdeelsleutels_percentage!$C:$C,0),MATCH(INDEX(Overzicht!$B$1:$F$35,MATCH(max_demand!AA$1,Overzicht!$B:$B,0),5),Verdeelsleutels_percentage!$1:$1,0)))</f>
        <v>2.8172928972055394E-3</v>
      </c>
      <c r="AB92">
        <f>PRODUCT(INDEX(Overzicht!$B$1:$D$35,MATCH(max_demand!AB$1,Overzicht!$B$1:$B$35,0),3),INDEX(Verdeelsleutels_percentage!$A:$AB,MATCH(max_demand!$C92,Verdeelsleutels_percentage!$C:$C,0),MATCH(INDEX(Overzicht!$B$1:$F$35,MATCH(max_demand!AB$1,Overzicht!$B:$B,0),5),Verdeelsleutels_percentage!$1:$1,0)))</f>
        <v>1.4807931225233368E-2</v>
      </c>
      <c r="AC92">
        <f>PRODUCT(INDEX(Overzicht!$B$1:$D$35,MATCH(max_demand!AC$1,Overzicht!$B$1:$B$35,0),3),INDEX(Verdeelsleutels_percentage!$A:$AB,MATCH(max_demand!$C92,Verdeelsleutels_percentage!$C:$C,0),MATCH(INDEX(Overzicht!$B$1:$F$35,MATCH(max_demand!AC$1,Overzicht!$B:$B,0),5),Verdeelsleutels_percentage!$1:$1,0)))</f>
        <v>3.577781542833245E-2</v>
      </c>
      <c r="AD92">
        <f>PRODUCT(INDEX(Overzicht!$B$1:$D$35,MATCH(max_demand!AD$1,Overzicht!$B$1:$B$35,0),3),INDEX(Verdeelsleutels_percentage!$A:$AB,MATCH(max_demand!$C92,Verdeelsleutels_percentage!$C:$C,0),MATCH(INDEX(Overzicht!$B$1:$F$35,MATCH(max_demand!AD$1,Overzicht!$B:$B,0),5),Verdeelsleutels_percentage!$1:$1,0)))</f>
        <v>1.5246436273736258E-5</v>
      </c>
      <c r="AE92">
        <f>PRODUCT(INDEX(Overzicht!$B$1:$D$35,MATCH(max_demand!AE$1,Overzicht!$B$1:$B$35,0),3),INDEX(Verdeelsleutels_percentage!$A:$AB,MATCH(max_demand!$C92,Verdeelsleutels_percentage!$C:$C,0),MATCH(INDEX(Overzicht!$B$1:$F$35,MATCH(max_demand!AE$1,Overzicht!$B:$B,0),5),Verdeelsleutels_percentage!$1:$1,0)))</f>
        <v>2.7054308279350431E-2</v>
      </c>
      <c r="AF92">
        <f>PRODUCT(INDEX(Overzicht!$B$1:$D$35,MATCH(max_demand!AF$1,Overzicht!$B$1:$B$35,0),3),INDEX(Verdeelsleutels_percentage!$A:$AB,MATCH(max_demand!$C92,Verdeelsleutels_percentage!$C:$C,0),MATCH(INDEX(Overzicht!$B$1:$F$35,MATCH(max_demand!AF$1,Overzicht!$B:$B,0),5),Verdeelsleutels_percentage!$1:$1,0)))</f>
        <v>1.0671564004566435E-2</v>
      </c>
      <c r="AG92">
        <f>PRODUCT(INDEX(Overzicht!$B$1:$D$35,MATCH(max_demand!AG$1,Overzicht!$B$1:$B$35,0),3),INDEX(Verdeelsleutels_percentage!$A:$AB,MATCH(max_demand!$C92,Verdeelsleutels_percentage!$C:$C,0),MATCH(INDEX(Overzicht!$B$1:$F$35,MATCH(max_demand!AG$1,Overzicht!$B:$B,0),5),Verdeelsleutels_percentage!$1:$1,0)))</f>
        <v>2.3323469405999702E-2</v>
      </c>
      <c r="AH92">
        <f>PRODUCT(INDEX(Overzicht!$B$1:$D$35,MATCH(max_demand!AH$1,Overzicht!$B$1:$B$35,0),3),INDEX(Verdeelsleutels_percentage!$A:$AB,MATCH(max_demand!$C92,Verdeelsleutels_percentage!$C:$C,0),MATCH(INDEX(Overzicht!$B$1:$F$35,MATCH(max_demand!AH$1,Overzicht!$B:$B,0),5),Verdeelsleutels_percentage!$1:$1,0)))</f>
        <v>2.4900316010655017E-2</v>
      </c>
      <c r="AI92">
        <f>PRODUCT(INDEX(Overzicht!$B$1:$D$35,MATCH(max_demand!AI$1,Overzicht!$B$1:$B$35,0),3),INDEX(Verdeelsleutels_percentage!$A:$AB,MATCH(max_demand!$C92,Verdeelsleutels_percentage!$C:$C,0),MATCH(INDEX(Overzicht!$B$1:$F$35,MATCH(max_demand!AI$1,Overzicht!$B:$B,0),5),Verdeelsleutels_percentage!$1:$1,0)))</f>
        <v>8.5372512036531491E-3</v>
      </c>
      <c r="AJ92">
        <f>PRODUCT(INDEX(Overzicht!$B$1:$D$35,MATCH(max_demand!AJ$1,Overzicht!$B$1:$B$35,0),3),INDEX(Verdeelsleutels_percentage!$A:$AB,MATCH(max_demand!$C92,Verdeelsleutels_percentage!$C:$C,0),MATCH(INDEX(Overzicht!$B$1:$F$35,MATCH(max_demand!AJ$1,Overzicht!$B:$B,0),5),Verdeelsleutels_percentage!$1:$1,0)))</f>
        <v>0</v>
      </c>
      <c r="AK92">
        <f>PRODUCT(INDEX(Overzicht!$B$1:$D$35,MATCH(max_demand!AK$1,Overzicht!$B$1:$B$35,0),3),INDEX(Verdeelsleutels_percentage!$A:$AB,MATCH(max_demand!$C92,Verdeelsleutels_percentage!$C:$C,0),MATCH(INDEX(Overzicht!$B$1:$F$35,MATCH(max_demand!AK$1,Overzicht!$B:$B,0),5),Verdeelsleutels_percentage!$1:$1,0)))</f>
        <v>1.4149571439639821E-3</v>
      </c>
      <c r="AL92">
        <f>PRODUCT(INDEX(Overzicht!$B$1:$D$35,MATCH(max_demand!AL$1,Overzicht!$B$1:$B$35,0),3),INDEX(Verdeelsleutels_percentage!$A:$AB,MATCH(max_demand!$C92,Verdeelsleutels_percentage!$C:$C,0),MATCH(INDEX(Overzicht!$B$1:$F$35,MATCH(max_demand!AL$1,Overzicht!$B:$B,0),5),Verdeelsleutels_percentage!$1:$1,0)))</f>
        <v>3.8872449009999502E-3</v>
      </c>
      <c r="AM92">
        <f>PRODUCT(INDEX(Overzicht!$B$1:$D$35,MATCH(max_demand!AM$1,Overzicht!$B$1:$B$35,0),3),INDEX(Verdeelsleutels_percentage!$A:$AB,MATCH(max_demand!$C92,Verdeelsleutels_percentage!$C:$C,0),MATCH(INDEX(Overzicht!$B$1:$F$35,MATCH(max_demand!AM$1,Overzicht!$B:$B,0),5),Verdeelsleutels_percentage!$1:$1,0)))</f>
        <v>7.7744898019999004E-3</v>
      </c>
      <c r="AN92">
        <f>PRODUCT(INDEX(Overzicht!$B$1:$D$35,MATCH(max_demand!AN$1,Overzicht!$B$1:$B$35,0),3),INDEX(Verdeelsleutels_percentage!$A:$AB,MATCH(max_demand!$C92,Verdeelsleutels_percentage!$C:$C,0),MATCH(INDEX(Overzicht!$B$1:$F$35,MATCH(max_demand!AN$1,Overzicht!$B:$B,0),5),Verdeelsleutels_percentage!$1:$1,0)))</f>
        <v>3.8872449009999502E-3</v>
      </c>
      <c r="AO92">
        <f>PRODUCT(INDEX(Overzicht!$B$1:$D$35,MATCH(max_demand!AO$1,Overzicht!$B$1:$B$35,0),3),INDEX(Verdeelsleutels_percentage!$A:$AB,MATCH(max_demand!$C92,Verdeelsleutels_percentage!$C:$C,0),MATCH(INDEX(Overzicht!$B$1:$F$35,MATCH(max_demand!AO$1,Overzicht!$B:$B,0),5),Verdeelsleutels_percentage!$1:$1,0)))</f>
        <v>1.3605357153499826E-2</v>
      </c>
    </row>
    <row r="93" spans="2:41">
      <c r="B93" t="str">
        <f>INDEX('ETLocal datasets'!B:C,MATCH(C93,'ETLocal datasets'!C:C,0),1)</f>
        <v>GM0263</v>
      </c>
      <c r="C93" t="str">
        <f>'ETLocal datasets'!C76</f>
        <v>Maasdriel</v>
      </c>
      <c r="D93">
        <f t="shared" si="9"/>
        <v>0.16606497392071454</v>
      </c>
      <c r="E93">
        <f t="shared" si="10"/>
        <v>7.6861761585921798E-2</v>
      </c>
      <c r="F93">
        <f t="shared" si="11"/>
        <v>1.5002549160079095E-2</v>
      </c>
      <c r="G93">
        <f t="shared" si="8"/>
        <v>3.0550419549913978E-2</v>
      </c>
      <c r="H93">
        <f>PRODUCT(INDEX(Overzicht!$B$1:$D$35,MATCH(max_demand!H$1,Overzicht!$B$1:$B$35,0),3),INDEX(Verdeelsleutels_percentage!$A:$AB,MATCH(max_demand!$C93,Verdeelsleutels_percentage!$C:$C,0),MATCH(INDEX(Overzicht!$B$1:$F$35,MATCH(max_demand!H$1,Overzicht!$B:$B,0),5),Verdeelsleutels_percentage!$1:$1,0)))</f>
        <v>1.5002549160079095E-2</v>
      </c>
      <c r="I93">
        <f>PRODUCT(INDEX(Overzicht!$B$1:$D$35,MATCH(max_demand!I$1,Overzicht!$B$1:$B$35,0),3),INDEX(Verdeelsleutels_percentage!$A:$AB,MATCH(max_demand!$C93,Verdeelsleutels_percentage!$C:$C,0),MATCH(INDEX(Overzicht!$B$1:$F$35,MATCH(max_demand!I$1,Overzicht!$B:$B,0),5),Verdeelsleutels_percentage!$1:$1,0)))</f>
        <v>9.2229508764716771E-3</v>
      </c>
      <c r="J93">
        <f>PRODUCT(INDEX(Overzicht!$B$1:$D$35,MATCH(max_demand!J$1,Overzicht!$B$1:$B$35,0),3),INDEX(Verdeelsleutels_percentage!$A:$AB,MATCH(max_demand!$C93,Verdeelsleutels_percentage!$C:$C,0),MATCH(INDEX(Overzicht!$B$1:$F$35,MATCH(max_demand!J$1,Overzicht!$B:$B,0),5),Verdeelsleutels_percentage!$1:$1,0)))</f>
        <v>5.0294260041408015E-3</v>
      </c>
      <c r="K93">
        <f>PRODUCT(INDEX(Overzicht!$B$1:$D$35,MATCH(max_demand!K$1,Overzicht!$B$1:$B$35,0),3),INDEX(Verdeelsleutels_percentage!$A:$AB,MATCH(max_demand!$C93,Verdeelsleutels_percentage!$C:$C,0),MATCH(INDEX(Overzicht!$B$1:$F$35,MATCH(max_demand!K$1,Overzicht!$B:$B,0),5),Verdeelsleutels_percentage!$1:$1,0)))</f>
        <v>1.9197926978255658E-3</v>
      </c>
      <c r="L93">
        <f>PRODUCT(INDEX(Overzicht!$B$1:$D$35,MATCH(max_demand!L$1,Overzicht!$B$1:$B$35,0),3),INDEX(Verdeelsleutels_percentage!$A:$AB,MATCH(max_demand!$C93,Verdeelsleutels_percentage!$C:$C,0),MATCH(INDEX(Overzicht!$B$1:$F$35,MATCH(max_demand!L$1,Overzicht!$B:$B,0),5),Verdeelsleutels_percentage!$1:$1,0)))</f>
        <v>4.8511957201190625E-3</v>
      </c>
      <c r="M93">
        <f>PRODUCT(INDEX(Overzicht!$B$1:$D$35,MATCH(max_demand!M$1,Overzicht!$B$1:$B$35,0),3),INDEX(Verdeelsleutels_percentage!$A:$AB,MATCH(max_demand!$C93,Verdeelsleutels_percentage!$C:$C,0),MATCH(INDEX(Overzicht!$B$1:$F$35,MATCH(max_demand!M$1,Overzicht!$B:$B,0),5),Verdeelsleutels_percentage!$1:$1,0)))</f>
        <v>5.155806519346666E-2</v>
      </c>
      <c r="N93">
        <f>PRODUCT(INDEX(Overzicht!$B$1:$D$35,MATCH(max_demand!N$1,Overzicht!$B$1:$B$35,0),3),INDEX(Verdeelsleutels_percentage!$A:$AB,MATCH(max_demand!$C93,Verdeelsleutels_percentage!$C:$C,0),MATCH(INDEX(Overzicht!$B$1:$F$35,MATCH(max_demand!N$1,Overzicht!$B:$B,0),5),Verdeelsleutels_percentage!$1:$1,0)))</f>
        <v>6.3487382997067963E-3</v>
      </c>
      <c r="O93">
        <f>PRODUCT(INDEX(Overzicht!$B$1:$D$35,MATCH(max_demand!O$1,Overzicht!$B$1:$B$35,0),3),INDEX(Verdeelsleutels_percentage!$A:$AB,MATCH(max_demand!$C93,Verdeelsleutels_percentage!$C:$C,0),MATCH(INDEX(Overzicht!$B$1:$F$35,MATCH(max_demand!O$1,Overzicht!$B:$B,0),5),Verdeelsleutels_percentage!$1:$1,0)))</f>
        <v>7.2879652790119463E-4</v>
      </c>
      <c r="P93">
        <f>PRODUCT(INDEX(Overzicht!$B$1:$D$35,MATCH(max_demand!P$1,Overzicht!$B$1:$B$35,0),3),INDEX(Verdeelsleutels_percentage!$A:$AB,MATCH(max_demand!$C93,Verdeelsleutels_percentage!$C:$C,0),MATCH(INDEX(Overzicht!$B$1:$F$35,MATCH(max_demand!P$1,Overzicht!$B:$B,0),5),Verdeelsleutels_percentage!$1:$1,0)))</f>
        <v>2.3223765223559715E-3</v>
      </c>
      <c r="Q93">
        <f>PRODUCT(INDEX(Overzicht!$B$1:$D$35,MATCH(max_demand!Q$1,Overzicht!$B$1:$B$35,0),3),INDEX(Verdeelsleutels_percentage!$A:$AB,MATCH(max_demand!$C93,Verdeelsleutels_percentage!$C:$C,0),MATCH(INDEX(Overzicht!$B$1:$F$35,MATCH(max_demand!Q$1,Overzicht!$B:$B,0),5),Verdeelsleutels_percentage!$1:$1,0)))</f>
        <v>1.243068358977982E-2</v>
      </c>
      <c r="R93">
        <f>PRODUCT(INDEX(Overzicht!$B$1:$D$35,MATCH(max_demand!R$1,Overzicht!$B$1:$B$35,0),3),INDEX(Verdeelsleutels_percentage!$A:$AB,MATCH(max_demand!$C93,Verdeelsleutels_percentage!$C:$C,0),MATCH(INDEX(Overzicht!$B$1:$F$35,MATCH(max_demand!R$1,Overzicht!$B:$B,0),5),Verdeelsleutels_percentage!$1:$1,0)))</f>
        <v>2.5718655702992735E-3</v>
      </c>
      <c r="S93">
        <f>PRODUCT(INDEX(Overzicht!$B$1:$D$35,MATCH(max_demand!S$1,Overzicht!$B$1:$B$35,0),3),INDEX(Verdeelsleutels_percentage!$A:$AB,MATCH(max_demand!$C93,Verdeelsleutels_percentage!$C:$C,0),MATCH(INDEX(Overzicht!$B$1:$F$35,MATCH(max_demand!S$1,Overzicht!$B:$B,0),5),Verdeelsleutels_percentage!$1:$1,0)))</f>
        <v>5.2671806879729119E-3</v>
      </c>
      <c r="T93">
        <f>PRODUCT(INDEX(Overzicht!$B$1:$D$35,MATCH(max_demand!T$1,Overzicht!$B$1:$B$35,0),3),INDEX(Verdeelsleutels_percentage!$A:$AB,MATCH(max_demand!$C93,Verdeelsleutels_percentage!$C:$C,0),MATCH(INDEX(Overzicht!$B$1:$F$35,MATCH(max_demand!T$1,Overzicht!$B:$B,0),5),Verdeelsleutels_percentage!$1:$1,0)))</f>
        <v>7.6012915744400741E-3</v>
      </c>
      <c r="U93">
        <f>PRODUCT(INDEX(Overzicht!$B$1:$D$35,MATCH(max_demand!U$1,Overzicht!$B$1:$B$35,0),3),INDEX(Verdeelsleutels_percentage!$A:$AB,MATCH(max_demand!$C93,Verdeelsleutels_percentage!$C:$C,0),MATCH(INDEX(Overzicht!$B$1:$F$35,MATCH(max_demand!U$1,Overzicht!$B:$B,0),5),Verdeelsleutels_percentage!$1:$1,0)))</f>
        <v>2.8233368705063135E-2</v>
      </c>
      <c r="V93">
        <f>PRODUCT(INDEX(Overzicht!$B$1:$D$35,MATCH(max_demand!V$1,Overzicht!$B$1:$B$35,0),3),INDEX(Verdeelsleutels_percentage!$A:$AB,MATCH(max_demand!$C93,Verdeelsleutels_percentage!$C:$C,0),MATCH(INDEX(Overzicht!$B$1:$F$35,MATCH(max_demand!V$1,Overzicht!$B:$B,0),5),Verdeelsleutels_percentage!$1:$1,0)))</f>
        <v>3.2862726731601823E-3</v>
      </c>
      <c r="W93">
        <f>PRODUCT(INDEX(Overzicht!$B$1:$D$35,MATCH(max_demand!W$1,Overzicht!$B$1:$B$35,0),3),INDEX(Verdeelsleutels_percentage!$A:$AB,MATCH(max_demand!$C93,Verdeelsleutels_percentage!$C:$C,0),MATCH(INDEX(Overzicht!$B$1:$F$35,MATCH(max_demand!W$1,Overzicht!$B:$B,0),5),Verdeelsleutels_percentage!$1:$1,0)))</f>
        <v>1.7145770468661822E-2</v>
      </c>
      <c r="X93">
        <f>PRODUCT(INDEX(Overzicht!$B$1:$D$35,MATCH(max_demand!X$1,Overzicht!$B$1:$B$35,0),3),INDEX(Verdeelsleutels_percentage!$A:$AB,MATCH(max_demand!$C93,Verdeelsleutels_percentage!$C:$C,0),MATCH(INDEX(Overzicht!$B$1:$F$35,MATCH(max_demand!X$1,Overzicht!$B:$B,0),5),Verdeelsleutels_percentage!$1:$1,0)))</f>
        <v>6.6574852755882439E-4</v>
      </c>
      <c r="Y93">
        <f>PRODUCT(INDEX(Overzicht!$B$1:$D$35,MATCH(max_demand!Y$1,Overzicht!$B$1:$B$35,0),3),INDEX(Verdeelsleutels_percentage!$A:$AB,MATCH(max_demand!$C93,Verdeelsleutels_percentage!$C:$C,0),MATCH(INDEX(Overzicht!$B$1:$F$35,MATCH(max_demand!Y$1,Overzicht!$B:$B,0),5),Verdeelsleutels_percentage!$1:$1,0)))</f>
        <v>2.0458213213958487E-6</v>
      </c>
      <c r="Z93">
        <f>PRODUCT(INDEX(Overzicht!$B$1:$D$35,MATCH(max_demand!Z$1,Overzicht!$B$1:$B$35,0),3),INDEX(Verdeelsleutels_percentage!$A:$AB,MATCH(max_demand!$C93,Verdeelsleutels_percentage!$C:$C,0),MATCH(INDEX(Overzicht!$B$1:$F$35,MATCH(max_demand!Z$1,Overzicht!$B:$B,0),5),Verdeelsleutels_percentage!$1:$1,0)))</f>
        <v>9.0925392062037719E-4</v>
      </c>
      <c r="AA93">
        <f>PRODUCT(INDEX(Overzicht!$B$1:$D$35,MATCH(max_demand!AA$1,Overzicht!$B$1:$B$35,0),3),INDEX(Verdeelsleutels_percentage!$A:$AB,MATCH(max_demand!$C93,Verdeelsleutels_percentage!$C:$C,0),MATCH(INDEX(Overzicht!$B$1:$F$35,MATCH(max_demand!AA$1,Overzicht!$B:$B,0),5),Verdeelsleutels_percentage!$1:$1,0)))</f>
        <v>9.475382962254457E-4</v>
      </c>
      <c r="AB93">
        <f>PRODUCT(INDEX(Overzicht!$B$1:$D$35,MATCH(max_demand!AB$1,Overzicht!$B$1:$B$35,0),3),INDEX(Verdeelsleutels_percentage!$A:$AB,MATCH(max_demand!$C93,Verdeelsleutels_percentage!$C:$C,0),MATCH(INDEX(Overzicht!$B$1:$F$35,MATCH(max_demand!AB$1,Overzicht!$B:$B,0),5),Verdeelsleutels_percentage!$1:$1,0)))</f>
        <v>6.0785569022243722E-3</v>
      </c>
      <c r="AC93">
        <f>PRODUCT(INDEX(Overzicht!$B$1:$D$35,MATCH(max_demand!AC$1,Overzicht!$B$1:$B$35,0),3),INDEX(Verdeelsleutels_percentage!$A:$AB,MATCH(max_demand!$C93,Verdeelsleutels_percentage!$C:$C,0),MATCH(INDEX(Overzicht!$B$1:$F$35,MATCH(max_demand!AC$1,Overzicht!$B:$B,0),5),Verdeelsleutels_percentage!$1:$1,0)))</f>
        <v>3.1824544391252756E-3</v>
      </c>
      <c r="AD93">
        <f>PRODUCT(INDEX(Overzicht!$B$1:$D$35,MATCH(max_demand!AD$1,Overzicht!$B$1:$B$35,0),3),INDEX(Verdeelsleutels_percentage!$A:$AB,MATCH(max_demand!$C93,Verdeelsleutels_percentage!$C:$C,0),MATCH(INDEX(Overzicht!$B$1:$F$35,MATCH(max_demand!AD$1,Overzicht!$B:$B,0),5),Verdeelsleutels_percentage!$1:$1,0)))</f>
        <v>2.7050128872757878E-6</v>
      </c>
      <c r="AE93">
        <f>PRODUCT(INDEX(Overzicht!$B$1:$D$35,MATCH(max_demand!AE$1,Overzicht!$B$1:$B$35,0),3),INDEX(Verdeelsleutels_percentage!$A:$AB,MATCH(max_demand!$C93,Verdeelsleutels_percentage!$C:$C,0),MATCH(INDEX(Overzicht!$B$1:$F$35,MATCH(max_demand!AE$1,Overzicht!$B:$B,0),5),Verdeelsleutels_percentage!$1:$1,0)))</f>
        <v>4.871772118200373E-2</v>
      </c>
      <c r="AF93">
        <f>PRODUCT(INDEX(Overzicht!$B$1:$D$35,MATCH(max_demand!AF$1,Overzicht!$B$1:$B$35,0),3),INDEX(Verdeelsleutels_percentage!$A:$AB,MATCH(max_demand!$C93,Verdeelsleutels_percentage!$C:$C,0),MATCH(INDEX(Overzicht!$B$1:$F$35,MATCH(max_demand!AF$1,Overzicht!$B:$B,0),5),Verdeelsleutels_percentage!$1:$1,0)))</f>
        <v>3.5891602129751732E-3</v>
      </c>
      <c r="AG93">
        <f>PRODUCT(INDEX(Overzicht!$B$1:$D$35,MATCH(max_demand!AG$1,Overzicht!$B$1:$B$35,0),3),INDEX(Verdeelsleutels_percentage!$A:$AB,MATCH(max_demand!$C93,Verdeelsleutels_percentage!$C:$C,0),MATCH(INDEX(Overzicht!$B$1:$F$35,MATCH(max_demand!AG$1,Overzicht!$B:$B,0),5),Verdeelsleutels_percentage!$1:$1,0)))</f>
        <v>1.7145770468661822E-2</v>
      </c>
      <c r="AH93">
        <f>PRODUCT(INDEX(Overzicht!$B$1:$D$35,MATCH(max_demand!AH$1,Overzicht!$B$1:$B$35,0),3),INDEX(Verdeelsleutels_percentage!$A:$AB,MATCH(max_demand!$C93,Verdeelsleutels_percentage!$C:$C,0),MATCH(INDEX(Overzicht!$B$1:$F$35,MATCH(max_demand!AH$1,Overzicht!$B:$B,0),5),Verdeelsleutels_percentage!$1:$1,0)))</f>
        <v>8.3747071636087363E-3</v>
      </c>
      <c r="AI93">
        <f>PRODUCT(INDEX(Overzicht!$B$1:$D$35,MATCH(max_demand!AI$1,Overzicht!$B$1:$B$35,0),3),INDEX(Verdeelsleutels_percentage!$A:$AB,MATCH(max_demand!$C93,Verdeelsleutels_percentage!$C:$C,0),MATCH(INDEX(Overzicht!$B$1:$F$35,MATCH(max_demand!AI$1,Overzicht!$B:$B,0),5),Verdeelsleutels_percentage!$1:$1,0)))</f>
        <v>2.8713281703801382E-3</v>
      </c>
      <c r="AJ93">
        <f>PRODUCT(INDEX(Overzicht!$B$1:$D$35,MATCH(max_demand!AJ$1,Overzicht!$B$1:$B$35,0),3),INDEX(Verdeelsleutels_percentage!$A:$AB,MATCH(max_demand!$C93,Verdeelsleutels_percentage!$C:$C,0),MATCH(INDEX(Overzicht!$B$1:$F$35,MATCH(max_demand!AJ$1,Overzicht!$B:$B,0),5),Verdeelsleutels_percentage!$1:$1,0)))</f>
        <v>0</v>
      </c>
      <c r="AK93">
        <f>PRODUCT(INDEX(Overzicht!$B$1:$D$35,MATCH(max_demand!AK$1,Overzicht!$B$1:$B$35,0),3),INDEX(Verdeelsleutels_percentage!$A:$AB,MATCH(max_demand!$C93,Verdeelsleutels_percentage!$C:$C,0),MATCH(INDEX(Overzicht!$B$1:$F$35,MATCH(max_demand!AK$1,Overzicht!$B:$B,0),5),Verdeelsleutels_percentage!$1:$1,0)))</f>
        <v>1.040176741765484E-3</v>
      </c>
      <c r="AL93">
        <f>PRODUCT(INDEX(Overzicht!$B$1:$D$35,MATCH(max_demand!AL$1,Overzicht!$B$1:$B$35,0),3),INDEX(Verdeelsleutels_percentage!$A:$AB,MATCH(max_demand!$C93,Verdeelsleutels_percentage!$C:$C,0),MATCH(INDEX(Overzicht!$B$1:$F$35,MATCH(max_demand!AL$1,Overzicht!$B:$B,0),5),Verdeelsleutels_percentage!$1:$1,0)))</f>
        <v>2.8576284114436371E-3</v>
      </c>
      <c r="AM93">
        <f>PRODUCT(INDEX(Overzicht!$B$1:$D$35,MATCH(max_demand!AM$1,Overzicht!$B$1:$B$35,0),3),INDEX(Verdeelsleutels_percentage!$A:$AB,MATCH(max_demand!$C93,Verdeelsleutels_percentage!$C:$C,0),MATCH(INDEX(Overzicht!$B$1:$F$35,MATCH(max_demand!AM$1,Overzicht!$B:$B,0),5),Verdeelsleutels_percentage!$1:$1,0)))</f>
        <v>5.7152568228872741E-3</v>
      </c>
      <c r="AN93">
        <f>PRODUCT(INDEX(Overzicht!$B$1:$D$35,MATCH(max_demand!AN$1,Overzicht!$B$1:$B$35,0),3),INDEX(Verdeelsleutels_percentage!$A:$AB,MATCH(max_demand!$C93,Verdeelsleutels_percentage!$C:$C,0),MATCH(INDEX(Overzicht!$B$1:$F$35,MATCH(max_demand!AN$1,Overzicht!$B:$B,0),5),Verdeelsleutels_percentage!$1:$1,0)))</f>
        <v>2.8576284114436371E-3</v>
      </c>
      <c r="AO93">
        <f>PRODUCT(INDEX(Overzicht!$B$1:$D$35,MATCH(max_demand!AO$1,Overzicht!$B$1:$B$35,0),3),INDEX(Verdeelsleutels_percentage!$A:$AB,MATCH(max_demand!$C93,Verdeelsleutels_percentage!$C:$C,0),MATCH(INDEX(Overzicht!$B$1:$F$35,MATCH(max_demand!AO$1,Overzicht!$B:$B,0),5),Verdeelsleutels_percentage!$1:$1,0)))</f>
        <v>1.000169944005273E-2</v>
      </c>
    </row>
    <row r="94" spans="2:41">
      <c r="B94" t="str">
        <f>INDEX('ETLocal datasets'!B:C,MATCH(C94,'ETLocal datasets'!C:C,0),1)</f>
        <v>GM0267</v>
      </c>
      <c r="C94" t="str">
        <f>'ETLocal datasets'!C77</f>
        <v>Nijkerk</v>
      </c>
      <c r="D94">
        <f t="shared" si="9"/>
        <v>0.16910729310457007</v>
      </c>
      <c r="E94">
        <f t="shared" si="10"/>
        <v>0.19128791603531034</v>
      </c>
      <c r="F94">
        <f t="shared" si="11"/>
        <v>2.6090570954573223E-2</v>
      </c>
      <c r="G94">
        <f t="shared" si="8"/>
        <v>5.3129496891100962E-2</v>
      </c>
      <c r="H94">
        <f>PRODUCT(INDEX(Overzicht!$B$1:$D$35,MATCH(max_demand!H$1,Overzicht!$B$1:$B$35,0),3),INDEX(Verdeelsleutels_percentage!$A:$AB,MATCH(max_demand!$C94,Verdeelsleutels_percentage!$C:$C,0),MATCH(INDEX(Overzicht!$B$1:$F$35,MATCH(max_demand!H$1,Overzicht!$B:$B,0),5),Verdeelsleutels_percentage!$1:$1,0)))</f>
        <v>2.6090570954573223E-2</v>
      </c>
      <c r="I94">
        <f>PRODUCT(INDEX(Overzicht!$B$1:$D$35,MATCH(max_demand!I$1,Overzicht!$B$1:$B$35,0),3),INDEX(Verdeelsleutels_percentage!$A:$AB,MATCH(max_demand!$C94,Verdeelsleutels_percentage!$C:$C,0),MATCH(INDEX(Overzicht!$B$1:$F$35,MATCH(max_demand!I$1,Overzicht!$B:$B,0),5),Verdeelsleutels_percentage!$1:$1,0)))</f>
        <v>6.56974941998025E-3</v>
      </c>
      <c r="J94">
        <f>PRODUCT(INDEX(Overzicht!$B$1:$D$35,MATCH(max_demand!J$1,Overzicht!$B$1:$B$35,0),3),INDEX(Verdeelsleutels_percentage!$A:$AB,MATCH(max_demand!$C94,Verdeelsleutels_percentage!$C:$C,0),MATCH(INDEX(Overzicht!$B$1:$F$35,MATCH(max_demand!J$1,Overzicht!$B:$B,0),5),Verdeelsleutels_percentage!$1:$1,0)))</f>
        <v>8.7465533104854991E-3</v>
      </c>
      <c r="K94">
        <f>PRODUCT(INDEX(Overzicht!$B$1:$D$35,MATCH(max_demand!K$1,Overzicht!$B$1:$B$35,0),3),INDEX(Verdeelsleutels_percentage!$A:$AB,MATCH(max_demand!$C94,Verdeelsleutels_percentage!$C:$C,0),MATCH(INDEX(Overzicht!$B$1:$F$35,MATCH(max_demand!K$1,Overzicht!$B:$B,0),5),Verdeelsleutels_percentage!$1:$1,0)))</f>
        <v>1.3675186100358891E-3</v>
      </c>
      <c r="L94">
        <f>PRODUCT(INDEX(Overzicht!$B$1:$D$35,MATCH(max_demand!L$1,Overzicht!$B$1:$B$35,0),3),INDEX(Verdeelsleutels_percentage!$A:$AB,MATCH(max_demand!$C94,Verdeelsleutels_percentage!$C:$C,0),MATCH(INDEX(Overzicht!$B$1:$F$35,MATCH(max_demand!L$1,Overzicht!$B:$B,0),5),Verdeelsleutels_percentage!$1:$1,0)))</f>
        <v>8.4365973275451703E-3</v>
      </c>
      <c r="M94">
        <f>PRODUCT(INDEX(Overzicht!$B$1:$D$35,MATCH(max_demand!M$1,Overzicht!$B$1:$B$35,0),3),INDEX(Verdeelsleutels_percentage!$A:$AB,MATCH(max_demand!$C94,Verdeelsleutels_percentage!$C:$C,0),MATCH(INDEX(Overzicht!$B$1:$F$35,MATCH(max_demand!M$1,Overzicht!$B:$B,0),5),Verdeelsleutels_percentage!$1:$1,0)))</f>
        <v>6.8013301528847755E-2</v>
      </c>
      <c r="N94">
        <f>PRODUCT(INDEX(Overzicht!$B$1:$D$35,MATCH(max_demand!N$1,Overzicht!$B$1:$B$35,0),3),INDEX(Verdeelsleutels_percentage!$A:$AB,MATCH(max_demand!$C94,Verdeelsleutels_percentage!$C:$C,0),MATCH(INDEX(Overzicht!$B$1:$F$35,MATCH(max_demand!N$1,Overzicht!$B:$B,0),5),Verdeelsleutels_percentage!$1:$1,0)))</f>
        <v>7.0980886164428825E-2</v>
      </c>
      <c r="O94">
        <f>PRODUCT(INDEX(Overzicht!$B$1:$D$35,MATCH(max_demand!O$1,Overzicht!$B$1:$B$35,0),3),INDEX(Verdeelsleutels_percentage!$A:$AB,MATCH(max_demand!$C94,Verdeelsleutels_percentage!$C:$C,0),MATCH(INDEX(Overzicht!$B$1:$F$35,MATCH(max_demand!O$1,Overzicht!$B:$B,0),5),Verdeelsleutels_percentage!$1:$1,0)))</f>
        <v>5.6711758771106375E-4</v>
      </c>
      <c r="P94">
        <f>PRODUCT(INDEX(Overzicht!$B$1:$D$35,MATCH(max_demand!P$1,Overzicht!$B$1:$B$35,0),3),INDEX(Verdeelsleutels_percentage!$A:$AB,MATCH(max_demand!$C94,Verdeelsleutels_percentage!$C:$C,0),MATCH(INDEX(Overzicht!$B$1:$F$35,MATCH(max_demand!P$1,Overzicht!$B:$B,0),5),Verdeelsleutels_percentage!$1:$1,0)))</f>
        <v>2.6167622787109539E-4</v>
      </c>
      <c r="Q94">
        <f>PRODUCT(INDEX(Overzicht!$B$1:$D$35,MATCH(max_demand!Q$1,Overzicht!$B$1:$B$35,0),3),INDEX(Verdeelsleutels_percentage!$A:$AB,MATCH(max_demand!$C94,Verdeelsleutels_percentage!$C:$C,0),MATCH(INDEX(Overzicht!$B$1:$F$35,MATCH(max_demand!Q$1,Overzicht!$B:$B,0),5),Verdeelsleutels_percentage!$1:$1,0)))</f>
        <v>2.1617901648074953E-2</v>
      </c>
      <c r="R94">
        <f>PRODUCT(INDEX(Overzicht!$B$1:$D$35,MATCH(max_demand!R$1,Overzicht!$B$1:$B$35,0),3),INDEX(Verdeelsleutels_percentage!$A:$AB,MATCH(max_demand!$C94,Verdeelsleutels_percentage!$C:$C,0),MATCH(INDEX(Overzicht!$B$1:$F$35,MATCH(max_demand!R$1,Overzicht!$B:$B,0),5),Verdeelsleutels_percentage!$1:$1,0)))</f>
        <v>4.4726693064982672E-3</v>
      </c>
      <c r="S94">
        <f>PRODUCT(INDEX(Overzicht!$B$1:$D$35,MATCH(max_demand!S$1,Overzicht!$B$1:$B$35,0),3),INDEX(Verdeelsleutels_percentage!$A:$AB,MATCH(max_demand!$C94,Verdeelsleutels_percentage!$C:$C,0),MATCH(INDEX(Overzicht!$B$1:$F$35,MATCH(max_demand!S$1,Overzicht!$B:$B,0),5),Verdeelsleutels_percentage!$1:$1,0)))</f>
        <v>9.1600267397084507E-3</v>
      </c>
      <c r="T94">
        <f>PRODUCT(INDEX(Overzicht!$B$1:$D$35,MATCH(max_demand!T$1,Overzicht!$B$1:$B$35,0),3),INDEX(Verdeelsleutels_percentage!$A:$AB,MATCH(max_demand!$C94,Verdeelsleutels_percentage!$C:$C,0),MATCH(INDEX(Overzicht!$B$1:$F$35,MATCH(max_demand!T$1,Overzicht!$B:$B,0),5),Verdeelsleutels_percentage!$1:$1,0)))</f>
        <v>1.3219222616983764E-2</v>
      </c>
      <c r="U94">
        <f>PRODUCT(INDEX(Overzicht!$B$1:$D$35,MATCH(max_demand!U$1,Overzicht!$B$1:$B$35,0),3),INDEX(Verdeelsleutels_percentage!$A:$AB,MATCH(max_demand!$C94,Verdeelsleutels_percentage!$C:$C,0),MATCH(INDEX(Overzicht!$B$1:$F$35,MATCH(max_demand!U$1,Overzicht!$B:$B,0),5),Verdeelsleutels_percentage!$1:$1,0)))</f>
        <v>4.9099969720225421E-2</v>
      </c>
      <c r="V94">
        <f>PRODUCT(INDEX(Overzicht!$B$1:$D$35,MATCH(max_demand!V$1,Overzicht!$B$1:$B$35,0),3),INDEX(Verdeelsleutels_percentage!$A:$AB,MATCH(max_demand!$C94,Verdeelsleutels_percentage!$C:$C,0),MATCH(INDEX(Overzicht!$B$1:$F$35,MATCH(max_demand!V$1,Overzicht!$B:$B,0),5),Verdeelsleutels_percentage!$1:$1,0)))</f>
        <v>5.7150774471922293E-3</v>
      </c>
      <c r="W94">
        <f>PRODUCT(INDEX(Overzicht!$B$1:$D$35,MATCH(max_demand!W$1,Overzicht!$B$1:$B$35,0),3),INDEX(Verdeelsleutels_percentage!$A:$AB,MATCH(max_demand!$C94,Verdeelsleutels_percentage!$C:$C,0),MATCH(INDEX(Overzicht!$B$1:$F$35,MATCH(max_demand!W$1,Overzicht!$B:$B,0),5),Verdeelsleutels_percentage!$1:$1,0)))</f>
        <v>2.9817795376655111E-2</v>
      </c>
      <c r="X94">
        <f>PRODUCT(INDEX(Overzicht!$B$1:$D$35,MATCH(max_demand!X$1,Overzicht!$B$1:$B$35,0),3),INDEX(Verdeelsleutels_percentage!$A:$AB,MATCH(max_demand!$C94,Verdeelsleutels_percentage!$C:$C,0),MATCH(INDEX(Overzicht!$B$1:$F$35,MATCH(max_demand!X$1,Overzicht!$B:$B,0),5),Verdeelsleutels_percentage!$1:$1,0)))</f>
        <v>4.1632724821988451E-3</v>
      </c>
      <c r="Y94">
        <f>PRODUCT(INDEX(Overzicht!$B$1:$D$35,MATCH(max_demand!Y$1,Overzicht!$B$1:$B$35,0),3),INDEX(Verdeelsleutels_percentage!$A:$AB,MATCH(max_demand!$C94,Verdeelsleutels_percentage!$C:$C,0),MATCH(INDEX(Overzicht!$B$1:$F$35,MATCH(max_demand!Y$1,Overzicht!$B:$B,0),5),Verdeelsleutels_percentage!$1:$1,0)))</f>
        <v>1.8860094521483311E-6</v>
      </c>
      <c r="Z94">
        <f>PRODUCT(INDEX(Overzicht!$B$1:$D$35,MATCH(max_demand!Z$1,Overzicht!$B$1:$B$35,0),3),INDEX(Verdeelsleutels_percentage!$A:$AB,MATCH(max_demand!$C94,Verdeelsleutels_percentage!$C:$C,0),MATCH(INDEX(Overzicht!$B$1:$F$35,MATCH(max_demand!Z$1,Overzicht!$B:$B,0),5),Verdeelsleutels_percentage!$1:$1,0)))</f>
        <v>8.3822642317703613E-4</v>
      </c>
      <c r="AA94">
        <f>PRODUCT(INDEX(Overzicht!$B$1:$D$35,MATCH(max_demand!AA$1,Overzicht!$B$1:$B$35,0),3),INDEX(Verdeelsleutels_percentage!$A:$AB,MATCH(max_demand!$C94,Verdeelsleutels_percentage!$C:$C,0),MATCH(INDEX(Overzicht!$B$1:$F$35,MATCH(max_demand!AA$1,Overzicht!$B:$B,0),5),Verdeelsleutels_percentage!$1:$1,0)))</f>
        <v>8.7352016731080608E-4</v>
      </c>
      <c r="AB94">
        <f>PRODUCT(INDEX(Overzicht!$B$1:$D$35,MATCH(max_demand!AB$1,Overzicht!$B$1:$B$35,0),3),INDEX(Verdeelsleutels_percentage!$A:$AB,MATCH(max_demand!$C94,Verdeelsleutels_percentage!$C:$C,0),MATCH(INDEX(Overzicht!$B$1:$F$35,MATCH(max_demand!AB$1,Overzicht!$B:$B,0),5),Verdeelsleutels_percentage!$1:$1,0)))</f>
        <v>9.7969044001719307E-3</v>
      </c>
      <c r="AC94">
        <f>PRODUCT(INDEX(Overzicht!$B$1:$D$35,MATCH(max_demand!AC$1,Overzicht!$B$1:$B$35,0),3),INDEX(Verdeelsleutels_percentage!$A:$AB,MATCH(max_demand!$C94,Verdeelsleutels_percentage!$C:$C,0),MATCH(INDEX(Overzicht!$B$1:$F$35,MATCH(max_demand!AC$1,Overzicht!$B:$B,0),5),Verdeelsleutels_percentage!$1:$1,0)))</f>
        <v>8.0263442147600426E-3</v>
      </c>
      <c r="AD94">
        <f>PRODUCT(INDEX(Overzicht!$B$1:$D$35,MATCH(max_demand!AD$1,Overzicht!$B$1:$B$35,0),3),INDEX(Verdeelsleutels_percentage!$A:$AB,MATCH(max_demand!$C94,Verdeelsleutels_percentage!$C:$C,0),MATCH(INDEX(Overzicht!$B$1:$F$35,MATCH(max_demand!AD$1,Overzicht!$B:$B,0),5),Verdeelsleutels_percentage!$1:$1,0)))</f>
        <v>1.8689179948450899E-5</v>
      </c>
      <c r="AE94">
        <f>PRODUCT(INDEX(Overzicht!$B$1:$D$35,MATCH(max_demand!AE$1,Overzicht!$B$1:$B$35,0),3),INDEX(Verdeelsleutels_percentage!$A:$AB,MATCH(max_demand!$C94,Verdeelsleutels_percentage!$C:$C,0),MATCH(INDEX(Overzicht!$B$1:$F$35,MATCH(max_demand!AE$1,Overzicht!$B:$B,0),5),Verdeelsleutels_percentage!$1:$1,0)))</f>
        <v>9.1844884195580803E-3</v>
      </c>
      <c r="AF94">
        <f>PRODUCT(INDEX(Overzicht!$B$1:$D$35,MATCH(max_demand!AF$1,Overzicht!$B$1:$B$35,0),3),INDEX(Verdeelsleutels_percentage!$A:$AB,MATCH(max_demand!$C94,Verdeelsleutels_percentage!$C:$C,0),MATCH(INDEX(Overzicht!$B$1:$F$35,MATCH(max_demand!AF$1,Overzicht!$B:$B,0),5),Verdeelsleutels_percentage!$1:$1,0)))</f>
        <v>3.308788512540932E-3</v>
      </c>
      <c r="AG94">
        <f>PRODUCT(INDEX(Overzicht!$B$1:$D$35,MATCH(max_demand!AG$1,Overzicht!$B$1:$B$35,0),3),INDEX(Verdeelsleutels_percentage!$A:$AB,MATCH(max_demand!$C94,Verdeelsleutels_percentage!$C:$C,0),MATCH(INDEX(Overzicht!$B$1:$F$35,MATCH(max_demand!AG$1,Overzicht!$B:$B,0),5),Verdeelsleutels_percentage!$1:$1,0)))</f>
        <v>2.9817795376655111E-2</v>
      </c>
      <c r="AH94">
        <f>PRODUCT(INDEX(Overzicht!$B$1:$D$35,MATCH(max_demand!AH$1,Overzicht!$B$1:$B$35,0),3),INDEX(Verdeelsleutels_percentage!$A:$AB,MATCH(max_demand!$C94,Verdeelsleutels_percentage!$C:$C,0),MATCH(INDEX(Overzicht!$B$1:$F$35,MATCH(max_demand!AH$1,Overzicht!$B:$B,0),5),Verdeelsleutels_percentage!$1:$1,0)))</f>
        <v>7.7205065292621743E-3</v>
      </c>
      <c r="AI94">
        <f>PRODUCT(INDEX(Overzicht!$B$1:$D$35,MATCH(max_demand!AI$1,Overzicht!$B$1:$B$35,0),3),INDEX(Verdeelsleutels_percentage!$A:$AB,MATCH(max_demand!$C94,Verdeelsleutels_percentage!$C:$C,0),MATCH(INDEX(Overzicht!$B$1:$F$35,MATCH(max_demand!AI$1,Overzicht!$B:$B,0),5),Verdeelsleutels_percentage!$1:$1,0)))</f>
        <v>2.6470308100327456E-3</v>
      </c>
      <c r="AJ94">
        <f>PRODUCT(INDEX(Overzicht!$B$1:$D$35,MATCH(max_demand!AJ$1,Overzicht!$B$1:$B$35,0),3),INDEX(Verdeelsleutels_percentage!$A:$AB,MATCH(max_demand!$C94,Verdeelsleutels_percentage!$C:$C,0),MATCH(INDEX(Overzicht!$B$1:$F$35,MATCH(max_demand!AJ$1,Overzicht!$B:$B,0),5),Verdeelsleutels_percentage!$1:$1,0)))</f>
        <v>0</v>
      </c>
      <c r="AK94">
        <f>PRODUCT(INDEX(Overzicht!$B$1:$D$35,MATCH(max_demand!AK$1,Overzicht!$B$1:$B$35,0),3),INDEX(Verdeelsleutels_percentage!$A:$AB,MATCH(max_demand!$C94,Verdeelsleutels_percentage!$C:$C,0),MATCH(INDEX(Overzicht!$B$1:$F$35,MATCH(max_demand!AK$1,Overzicht!$B:$B,0),5),Verdeelsleutels_percentage!$1:$1,0)))</f>
        <v>1.8089462528504104E-3</v>
      </c>
      <c r="AL94">
        <f>PRODUCT(INDEX(Overzicht!$B$1:$D$35,MATCH(max_demand!AL$1,Overzicht!$B$1:$B$35,0),3),INDEX(Verdeelsleutels_percentage!$A:$AB,MATCH(max_demand!$C94,Verdeelsleutels_percentage!$C:$C,0),MATCH(INDEX(Overzicht!$B$1:$F$35,MATCH(max_demand!AL$1,Overzicht!$B:$B,0),5),Verdeelsleutels_percentage!$1:$1,0)))</f>
        <v>4.9696325627758518E-3</v>
      </c>
      <c r="AM94">
        <f>PRODUCT(INDEX(Overzicht!$B$1:$D$35,MATCH(max_demand!AM$1,Overzicht!$B$1:$B$35,0),3),INDEX(Verdeelsleutels_percentage!$A:$AB,MATCH(max_demand!$C94,Verdeelsleutels_percentage!$C:$C,0),MATCH(INDEX(Overzicht!$B$1:$F$35,MATCH(max_demand!AM$1,Overzicht!$B:$B,0),5),Verdeelsleutels_percentage!$1:$1,0)))</f>
        <v>9.9392651255517037E-3</v>
      </c>
      <c r="AN94">
        <f>PRODUCT(INDEX(Overzicht!$B$1:$D$35,MATCH(max_demand!AN$1,Overzicht!$B$1:$B$35,0),3),INDEX(Verdeelsleutels_percentage!$A:$AB,MATCH(max_demand!$C94,Verdeelsleutels_percentage!$C:$C,0),MATCH(INDEX(Overzicht!$B$1:$F$35,MATCH(max_demand!AN$1,Overzicht!$B:$B,0),5),Verdeelsleutels_percentage!$1:$1,0)))</f>
        <v>4.9696325627758518E-3</v>
      </c>
      <c r="AO94">
        <f>PRODUCT(INDEX(Overzicht!$B$1:$D$35,MATCH(max_demand!AO$1,Overzicht!$B$1:$B$35,0),3),INDEX(Verdeelsleutels_percentage!$A:$AB,MATCH(max_demand!$C94,Verdeelsleutels_percentage!$C:$C,0),MATCH(INDEX(Overzicht!$B$1:$F$35,MATCH(max_demand!AO$1,Overzicht!$B:$B,0),5),Verdeelsleutels_percentage!$1:$1,0)))</f>
        <v>1.739371396971548E-2</v>
      </c>
    </row>
    <row r="95" spans="2:41">
      <c r="B95" t="str">
        <f>INDEX('ETLocal datasets'!B:C,MATCH(C95,'ETLocal datasets'!C:C,0),1)</f>
        <v>GM0268</v>
      </c>
      <c r="C95" t="str">
        <f>'ETLocal datasets'!C78</f>
        <v>Nijmegen</v>
      </c>
      <c r="D95">
        <f t="shared" si="9"/>
        <v>0.31008700040838327</v>
      </c>
      <c r="E95">
        <f t="shared" si="10"/>
        <v>0.4620867000214432</v>
      </c>
      <c r="F95">
        <f t="shared" si="11"/>
        <v>0.10739037700315637</v>
      </c>
      <c r="G95">
        <f t="shared" si="8"/>
        <v>0.21868424079555321</v>
      </c>
      <c r="H95">
        <f>PRODUCT(INDEX(Overzicht!$B$1:$D$35,MATCH(max_demand!H$1,Overzicht!$B$1:$B$35,0),3),INDEX(Verdeelsleutels_percentage!$A:$AB,MATCH(max_demand!$C95,Verdeelsleutels_percentage!$C:$C,0),MATCH(INDEX(Overzicht!$B$1:$F$35,MATCH(max_demand!H$1,Overzicht!$B:$B,0),5),Verdeelsleutels_percentage!$1:$1,0)))</f>
        <v>0.10739037700315637</v>
      </c>
      <c r="I95">
        <f>PRODUCT(INDEX(Overzicht!$B$1:$D$35,MATCH(max_demand!I$1,Overzicht!$B$1:$B$35,0),3),INDEX(Verdeelsleutels_percentage!$A:$AB,MATCH(max_demand!$C95,Verdeelsleutels_percentage!$C:$C,0),MATCH(INDEX(Overzicht!$B$1:$F$35,MATCH(max_demand!I$1,Overzicht!$B:$B,0),5),Verdeelsleutels_percentage!$1:$1,0)))</f>
        <v>9.4105261607040113E-4</v>
      </c>
      <c r="J95">
        <f>PRODUCT(INDEX(Overzicht!$B$1:$D$35,MATCH(max_demand!J$1,Overzicht!$B$1:$B$35,0),3),INDEX(Verdeelsleutels_percentage!$A:$AB,MATCH(max_demand!$C95,Verdeelsleutels_percentage!$C:$C,0),MATCH(INDEX(Overzicht!$B$1:$F$35,MATCH(max_demand!J$1,Overzicht!$B:$B,0),5),Verdeelsleutels_percentage!$1:$1,0)))</f>
        <v>3.6001345433439087E-2</v>
      </c>
      <c r="K95">
        <f>PRODUCT(INDEX(Overzicht!$B$1:$D$35,MATCH(max_demand!K$1,Overzicht!$B$1:$B$35,0),3),INDEX(Verdeelsleutels_percentage!$A:$AB,MATCH(max_demand!$C95,Verdeelsleutels_percentage!$C:$C,0),MATCH(INDEX(Overzicht!$B$1:$F$35,MATCH(max_demand!K$1,Overzicht!$B:$B,0),5),Verdeelsleutels_percentage!$1:$1,0)))</f>
        <v>1.9588372146819272E-4</v>
      </c>
      <c r="L95">
        <f>PRODUCT(INDEX(Overzicht!$B$1:$D$35,MATCH(max_demand!L$1,Overzicht!$B$1:$B$35,0),3),INDEX(Verdeelsleutels_percentage!$A:$AB,MATCH(max_demand!$C95,Verdeelsleutels_percentage!$C:$C,0),MATCH(INDEX(Overzicht!$B$1:$F$35,MATCH(max_demand!L$1,Overzicht!$B:$B,0),5),Verdeelsleutels_percentage!$1:$1,0)))</f>
        <v>3.4725547754641595E-2</v>
      </c>
      <c r="M95">
        <f>PRODUCT(INDEX(Overzicht!$B$1:$D$35,MATCH(max_demand!M$1,Overzicht!$B$1:$B$35,0),3),INDEX(Verdeelsleutels_percentage!$A:$AB,MATCH(max_demand!$C95,Verdeelsleutels_percentage!$C:$C,0),MATCH(INDEX(Overzicht!$B$1:$F$35,MATCH(max_demand!M$1,Overzicht!$B:$B,0),5),Verdeelsleutels_percentage!$1:$1,0)))</f>
        <v>1.2896206733931669E-6</v>
      </c>
      <c r="N95">
        <f>PRODUCT(INDEX(Overzicht!$B$1:$D$35,MATCH(max_demand!N$1,Overzicht!$B$1:$B$35,0),3),INDEX(Verdeelsleutels_percentage!$A:$AB,MATCH(max_demand!$C95,Verdeelsleutels_percentage!$C:$C,0),MATCH(INDEX(Overzicht!$B$1:$F$35,MATCH(max_demand!N$1,Overzicht!$B:$B,0),5),Verdeelsleutels_percentage!$1:$1,0)))</f>
        <v>0</v>
      </c>
      <c r="O95">
        <f>PRODUCT(INDEX(Overzicht!$B$1:$D$35,MATCH(max_demand!O$1,Overzicht!$B$1:$B$35,0),3),INDEX(Verdeelsleutels_percentage!$A:$AB,MATCH(max_demand!$C95,Verdeelsleutels_percentage!$C:$C,0),MATCH(INDEX(Overzicht!$B$1:$F$35,MATCH(max_demand!O$1,Overzicht!$B:$B,0),5),Verdeelsleutels_percentage!$1:$1,0)))</f>
        <v>5.6897953327947218E-4</v>
      </c>
      <c r="P95">
        <f>PRODUCT(INDEX(Overzicht!$B$1:$D$35,MATCH(max_demand!P$1,Overzicht!$B$1:$B$35,0),3),INDEX(Verdeelsleutels_percentage!$A:$AB,MATCH(max_demand!$C95,Verdeelsleutels_percentage!$C:$C,0),MATCH(INDEX(Overzicht!$B$1:$F$35,MATCH(max_demand!P$1,Overzicht!$B:$B,0),5),Verdeelsleutels_percentage!$1:$1,0)))</f>
        <v>0</v>
      </c>
      <c r="Q95">
        <f>PRODUCT(INDEX(Overzicht!$B$1:$D$35,MATCH(max_demand!Q$1,Overzicht!$B$1:$B$35,0),3),INDEX(Verdeelsleutels_percentage!$A:$AB,MATCH(max_demand!$C95,Verdeelsleutels_percentage!$C:$C,0),MATCH(INDEX(Overzicht!$B$1:$F$35,MATCH(max_demand!Q$1,Overzicht!$B:$B,0),5),Verdeelsleutels_percentage!$1:$1,0)))</f>
        <v>8.898059808832956E-2</v>
      </c>
      <c r="R95">
        <f>PRODUCT(INDEX(Overzicht!$B$1:$D$35,MATCH(max_demand!R$1,Overzicht!$B$1:$B$35,0),3),INDEX(Verdeelsleutels_percentage!$A:$AB,MATCH(max_demand!$C95,Verdeelsleutels_percentage!$C:$C,0),MATCH(INDEX(Overzicht!$B$1:$F$35,MATCH(max_demand!R$1,Overzicht!$B:$B,0),5),Verdeelsleutels_percentage!$1:$1,0)))</f>
        <v>1.8409778914826806E-2</v>
      </c>
      <c r="S95">
        <f>PRODUCT(INDEX(Overzicht!$B$1:$D$35,MATCH(max_demand!S$1,Overzicht!$B$1:$B$35,0),3),INDEX(Verdeelsleutels_percentage!$A:$AB,MATCH(max_demand!$C95,Verdeelsleutels_percentage!$C:$C,0),MATCH(INDEX(Overzicht!$B$1:$F$35,MATCH(max_demand!S$1,Overzicht!$B:$B,0),5),Verdeelsleutels_percentage!$1:$1,0)))</f>
        <v>3.7703227217565298E-2</v>
      </c>
      <c r="T95">
        <f>PRODUCT(INDEX(Overzicht!$B$1:$D$35,MATCH(max_demand!T$1,Overzicht!$B$1:$B$35,0),3),INDEX(Verdeelsleutels_percentage!$A:$AB,MATCH(max_demand!$C95,Verdeelsleutels_percentage!$C:$C,0),MATCH(INDEX(Overzicht!$B$1:$F$35,MATCH(max_demand!T$1,Overzicht!$B:$B,0),5),Verdeelsleutels_percentage!$1:$1,0)))</f>
        <v>5.4411124348265894E-2</v>
      </c>
      <c r="U95">
        <f>PRODUCT(INDEX(Overzicht!$B$1:$D$35,MATCH(max_demand!U$1,Overzicht!$B$1:$B$35,0),3),INDEX(Verdeelsleutels_percentage!$A:$AB,MATCH(max_demand!$C95,Verdeelsleutels_percentage!$C:$C,0),MATCH(INDEX(Overzicht!$B$1:$F$35,MATCH(max_demand!U$1,Overzicht!$B:$B,0),5),Verdeelsleutels_percentage!$1:$1,0)))</f>
        <v>0.20209846186498764</v>
      </c>
      <c r="V95">
        <f>PRODUCT(INDEX(Overzicht!$B$1:$D$35,MATCH(max_demand!V$1,Overzicht!$B$1:$B$35,0),3),INDEX(Verdeelsleutels_percentage!$A:$AB,MATCH(max_demand!$C95,Verdeelsleutels_percentage!$C:$C,0),MATCH(INDEX(Overzicht!$B$1:$F$35,MATCH(max_demand!V$1,Overzicht!$B:$B,0),5),Verdeelsleutels_percentage!$1:$1,0)))</f>
        <v>2.3523606391167587E-2</v>
      </c>
      <c r="W95">
        <f>PRODUCT(INDEX(Overzicht!$B$1:$D$35,MATCH(max_demand!W$1,Overzicht!$B$1:$B$35,0),3),INDEX(Verdeelsleutels_percentage!$A:$AB,MATCH(max_demand!$C95,Verdeelsleutels_percentage!$C:$C,0),MATCH(INDEX(Overzicht!$B$1:$F$35,MATCH(max_demand!W$1,Overzicht!$B:$B,0),5),Verdeelsleutels_percentage!$1:$1,0)))</f>
        <v>0.12273185943217871</v>
      </c>
      <c r="X95">
        <f>PRODUCT(INDEX(Overzicht!$B$1:$D$35,MATCH(max_demand!X$1,Overzicht!$B$1:$B$35,0),3),INDEX(Verdeelsleutels_percentage!$A:$AB,MATCH(max_demand!$C95,Verdeelsleutels_percentage!$C:$C,0),MATCH(INDEX(Overzicht!$B$1:$F$35,MATCH(max_demand!X$1,Overzicht!$B:$B,0),5),Verdeelsleutels_percentage!$1:$1,0)))</f>
        <v>2.0441292818003344E-3</v>
      </c>
      <c r="Y95">
        <f>PRODUCT(INDEX(Overzicht!$B$1:$D$35,MATCH(max_demand!Y$1,Overzicht!$B$1:$B$35,0),3),INDEX(Verdeelsleutels_percentage!$A:$AB,MATCH(max_demand!$C95,Verdeelsleutels_percentage!$C:$C,0),MATCH(INDEX(Overzicht!$B$1:$F$35,MATCH(max_demand!Y$1,Overzicht!$B:$B,0),5),Verdeelsleutels_percentage!$1:$1,0)))</f>
        <v>2.9286098527176604E-7</v>
      </c>
      <c r="Z95">
        <f>PRODUCT(INDEX(Overzicht!$B$1:$D$35,MATCH(max_demand!Z$1,Overzicht!$B$1:$B$35,0),3),INDEX(Verdeelsleutels_percentage!$A:$AB,MATCH(max_demand!$C95,Verdeelsleutels_percentage!$C:$C,0),MATCH(INDEX(Overzicht!$B$1:$F$35,MATCH(max_demand!Z$1,Overzicht!$B:$B,0),5),Verdeelsleutels_percentage!$1:$1,0)))</f>
        <v>1.3016043789856269E-4</v>
      </c>
      <c r="AA95">
        <f>PRODUCT(INDEX(Overzicht!$B$1:$D$35,MATCH(max_demand!AA$1,Overzicht!$B$1:$B$35,0),3),INDEX(Verdeelsleutels_percentage!$A:$AB,MATCH(max_demand!$C95,Verdeelsleutels_percentage!$C:$C,0),MATCH(INDEX(Overzicht!$B$1:$F$35,MATCH(max_demand!AA$1,Overzicht!$B:$B,0),5),Verdeelsleutels_percentage!$1:$1,0)))</f>
        <v>1.3564087738902851E-4</v>
      </c>
      <c r="AB95">
        <f>PRODUCT(INDEX(Overzicht!$B$1:$D$35,MATCH(max_demand!AB$1,Overzicht!$B$1:$B$35,0),3),INDEX(Verdeelsleutels_percentage!$A:$AB,MATCH(max_demand!$C95,Verdeelsleutels_percentage!$C:$C,0),MATCH(INDEX(Overzicht!$B$1:$F$35,MATCH(max_demand!AB$1,Overzicht!$B:$B,0),5),Verdeelsleutels_percentage!$1:$1,0)))</f>
        <v>4.1420664823239577E-2</v>
      </c>
      <c r="AC95">
        <f>PRODUCT(INDEX(Overzicht!$B$1:$D$35,MATCH(max_demand!AC$1,Overzicht!$B$1:$B$35,0),3),INDEX(Verdeelsleutels_percentage!$A:$AB,MATCH(max_demand!$C95,Verdeelsleutels_percentage!$C:$C,0),MATCH(INDEX(Overzicht!$B$1:$F$35,MATCH(max_demand!AC$1,Overzicht!$B:$B,0),5),Verdeelsleutels_percentage!$1:$1,0)))</f>
        <v>1.9349310942108514E-2</v>
      </c>
      <c r="AD95">
        <f>PRODUCT(INDEX(Overzicht!$B$1:$D$35,MATCH(max_demand!AD$1,Overzicht!$B$1:$B$35,0),3),INDEX(Verdeelsleutels_percentage!$A:$AB,MATCH(max_demand!$C95,Verdeelsleutels_percentage!$C:$C,0),MATCH(INDEX(Overzicht!$B$1:$F$35,MATCH(max_demand!AD$1,Overzicht!$B:$B,0),5),Verdeelsleutels_percentage!$1:$1,0)))</f>
        <v>5.6559360370311925E-6</v>
      </c>
      <c r="AE95">
        <f>PRODUCT(INDEX(Overzicht!$B$1:$D$35,MATCH(max_demand!AE$1,Overzicht!$B$1:$B$35,0),3),INDEX(Verdeelsleutels_percentage!$A:$AB,MATCH(max_demand!$C95,Verdeelsleutels_percentage!$C:$C,0),MATCH(INDEX(Overzicht!$B$1:$F$35,MATCH(max_demand!AE$1,Overzicht!$B:$B,0),5),Verdeelsleutels_percentage!$1:$1,0)))</f>
        <v>2.1763244298518059E-2</v>
      </c>
      <c r="AF95">
        <f>PRODUCT(INDEX(Overzicht!$B$1:$D$35,MATCH(max_demand!AF$1,Overzicht!$B$1:$B$35,0),3),INDEX(Verdeelsleutels_percentage!$A:$AB,MATCH(max_demand!$C95,Verdeelsleutels_percentage!$C:$C,0),MATCH(INDEX(Overzicht!$B$1:$F$35,MATCH(max_demand!AF$1,Overzicht!$B:$B,0),5),Verdeelsleutels_percentage!$1:$1,0)))</f>
        <v>5.1379120223116854E-4</v>
      </c>
      <c r="AG95">
        <f>PRODUCT(INDEX(Overzicht!$B$1:$D$35,MATCH(max_demand!AG$1,Overzicht!$B$1:$B$35,0),3),INDEX(Verdeelsleutels_percentage!$A:$AB,MATCH(max_demand!$C95,Verdeelsleutels_percentage!$C:$C,0),MATCH(INDEX(Overzicht!$B$1:$F$35,MATCH(max_demand!AG$1,Overzicht!$B:$B,0),5),Verdeelsleutels_percentage!$1:$1,0)))</f>
        <v>0.12273185943217871</v>
      </c>
      <c r="AH95">
        <f>PRODUCT(INDEX(Overzicht!$B$1:$D$35,MATCH(max_demand!AH$1,Overzicht!$B$1:$B$35,0),3),INDEX(Verdeelsleutels_percentage!$A:$AB,MATCH(max_demand!$C95,Verdeelsleutels_percentage!$C:$C,0),MATCH(INDEX(Overzicht!$B$1:$F$35,MATCH(max_demand!AH$1,Overzicht!$B:$B,0),5),Verdeelsleutels_percentage!$1:$1,0)))</f>
        <v>1.1988461385393932E-3</v>
      </c>
      <c r="AI95">
        <f>PRODUCT(INDEX(Overzicht!$B$1:$D$35,MATCH(max_demand!AI$1,Overzicht!$B$1:$B$35,0),3),INDEX(Verdeelsleutels_percentage!$A:$AB,MATCH(max_demand!$C95,Verdeelsleutels_percentage!$C:$C,0),MATCH(INDEX(Overzicht!$B$1:$F$35,MATCH(max_demand!AI$1,Overzicht!$B:$B,0),5),Verdeelsleutels_percentage!$1:$1,0)))</f>
        <v>4.1103296178493482E-4</v>
      </c>
      <c r="AJ95">
        <f>PRODUCT(INDEX(Overzicht!$B$1:$D$35,MATCH(max_demand!AJ$1,Overzicht!$B$1:$B$35,0),3),INDEX(Verdeelsleutels_percentage!$A:$AB,MATCH(max_demand!$C95,Verdeelsleutels_percentage!$C:$C,0),MATCH(INDEX(Overzicht!$B$1:$F$35,MATCH(max_demand!AJ$1,Overzicht!$B:$B,0),5),Verdeelsleutels_percentage!$1:$1,0)))</f>
        <v>0</v>
      </c>
      <c r="AK95">
        <f>PRODUCT(INDEX(Overzicht!$B$1:$D$35,MATCH(max_demand!AK$1,Overzicht!$B$1:$B$35,0),3),INDEX(Verdeelsleutels_percentage!$A:$AB,MATCH(max_demand!$C95,Verdeelsleutels_percentage!$C:$C,0),MATCH(INDEX(Overzicht!$B$1:$F$35,MATCH(max_demand!AK$1,Overzicht!$B:$B,0),5),Verdeelsleutels_percentage!$1:$1,0)))</f>
        <v>7.4457328055521762E-3</v>
      </c>
      <c r="AL95">
        <f>PRODUCT(INDEX(Overzicht!$B$1:$D$35,MATCH(max_demand!AL$1,Overzicht!$B$1:$B$35,0),3),INDEX(Verdeelsleutels_percentage!$A:$AB,MATCH(max_demand!$C95,Verdeelsleutels_percentage!$C:$C,0),MATCH(INDEX(Overzicht!$B$1:$F$35,MATCH(max_demand!AL$1,Overzicht!$B:$B,0),5),Verdeelsleutels_percentage!$1:$1,0)))</f>
        <v>2.0455309905363119E-2</v>
      </c>
      <c r="AM95">
        <f>PRODUCT(INDEX(Overzicht!$B$1:$D$35,MATCH(max_demand!AM$1,Overzicht!$B$1:$B$35,0),3),INDEX(Verdeelsleutels_percentage!$A:$AB,MATCH(max_demand!$C95,Verdeelsleutels_percentage!$C:$C,0),MATCH(INDEX(Overzicht!$B$1:$F$35,MATCH(max_demand!AM$1,Overzicht!$B:$B,0),5),Verdeelsleutels_percentage!$1:$1,0)))</f>
        <v>4.0910619810726238E-2</v>
      </c>
      <c r="AN95">
        <f>PRODUCT(INDEX(Overzicht!$B$1:$D$35,MATCH(max_demand!AN$1,Overzicht!$B$1:$B$35,0),3),INDEX(Verdeelsleutels_percentage!$A:$AB,MATCH(max_demand!$C95,Verdeelsleutels_percentage!$C:$C,0),MATCH(INDEX(Overzicht!$B$1:$F$35,MATCH(max_demand!AN$1,Overzicht!$B:$B,0),5),Verdeelsleutels_percentage!$1:$1,0)))</f>
        <v>2.0455309905363119E-2</v>
      </c>
      <c r="AO95">
        <f>PRODUCT(INDEX(Overzicht!$B$1:$D$35,MATCH(max_demand!AO$1,Overzicht!$B$1:$B$35,0),3),INDEX(Verdeelsleutels_percentage!$A:$AB,MATCH(max_demand!$C95,Verdeelsleutels_percentage!$C:$C,0),MATCH(INDEX(Overzicht!$B$1:$F$35,MATCH(max_demand!AO$1,Overzicht!$B:$B,0),5),Verdeelsleutels_percentage!$1:$1,0)))</f>
        <v>7.1593584668770915E-2</v>
      </c>
    </row>
    <row r="96" spans="2:41">
      <c r="B96" t="str">
        <f>INDEX('ETLocal datasets'!B:C,MATCH(C96,'ETLocal datasets'!C:C,0),1)</f>
        <v>GM0269</v>
      </c>
      <c r="C96" t="str">
        <f>'ETLocal datasets'!C79</f>
        <v>Oldebroek</v>
      </c>
      <c r="D96">
        <f t="shared" si="9"/>
        <v>0.14813860428206535</v>
      </c>
      <c r="E96">
        <f t="shared" si="10"/>
        <v>9.7763081660207515E-2</v>
      </c>
      <c r="F96">
        <f t="shared" si="11"/>
        <v>1.4337267852409448E-2</v>
      </c>
      <c r="G96">
        <f t="shared" si="8"/>
        <v>2.9195674909442762E-2</v>
      </c>
      <c r="H96">
        <f>PRODUCT(INDEX(Overzicht!$B$1:$D$35,MATCH(max_demand!H$1,Overzicht!$B$1:$B$35,0),3),INDEX(Verdeelsleutels_percentage!$A:$AB,MATCH(max_demand!$C96,Verdeelsleutels_percentage!$C:$C,0),MATCH(INDEX(Overzicht!$B$1:$F$35,MATCH(max_demand!H$1,Overzicht!$B:$B,0),5),Verdeelsleutels_percentage!$1:$1,0)))</f>
        <v>1.4337267852409448E-2</v>
      </c>
      <c r="I96">
        <f>PRODUCT(INDEX(Overzicht!$B$1:$D$35,MATCH(max_demand!I$1,Overzicht!$B$1:$B$35,0),3),INDEX(Verdeelsleutels_percentage!$A:$AB,MATCH(max_demand!$C96,Verdeelsleutels_percentage!$C:$C,0),MATCH(INDEX(Overzicht!$B$1:$F$35,MATCH(max_demand!I$1,Overzicht!$B:$B,0),5),Verdeelsleutels_percentage!$1:$1,0)))</f>
        <v>5.4224838476659301E-3</v>
      </c>
      <c r="J96">
        <f>PRODUCT(INDEX(Overzicht!$B$1:$D$35,MATCH(max_demand!J$1,Overzicht!$B$1:$B$35,0),3),INDEX(Verdeelsleutels_percentage!$A:$AB,MATCH(max_demand!$C96,Verdeelsleutels_percentage!$C:$C,0),MATCH(INDEX(Overzicht!$B$1:$F$35,MATCH(max_demand!J$1,Overzicht!$B:$B,0),5),Verdeelsleutels_percentage!$1:$1,0)))</f>
        <v>4.8063983657601192E-3</v>
      </c>
      <c r="K96">
        <f>PRODUCT(INDEX(Overzicht!$B$1:$D$35,MATCH(max_demand!K$1,Overzicht!$B$1:$B$35,0),3),INDEX(Verdeelsleutels_percentage!$A:$AB,MATCH(max_demand!$C96,Verdeelsleutels_percentage!$C:$C,0),MATCH(INDEX(Overzicht!$B$1:$F$35,MATCH(max_demand!K$1,Overzicht!$B:$B,0),5),Verdeelsleutels_percentage!$1:$1,0)))</f>
        <v>1.1287108685987697E-3</v>
      </c>
      <c r="L96">
        <f>PRODUCT(INDEX(Overzicht!$B$1:$D$35,MATCH(max_demand!L$1,Overzicht!$B$1:$B$35,0),3),INDEX(Verdeelsleutels_percentage!$A:$AB,MATCH(max_demand!$C96,Verdeelsleutels_percentage!$C:$C,0),MATCH(INDEX(Overzicht!$B$1:$F$35,MATCH(max_demand!L$1,Overzicht!$B:$B,0),5),Verdeelsleutels_percentage!$1:$1,0)))</f>
        <v>4.6360716236734959E-3</v>
      </c>
      <c r="M96">
        <f>PRODUCT(INDEX(Overzicht!$B$1:$D$35,MATCH(max_demand!M$1,Overzicht!$B$1:$B$35,0),3),INDEX(Verdeelsleutels_percentage!$A:$AB,MATCH(max_demand!$C96,Verdeelsleutels_percentage!$C:$C,0),MATCH(INDEX(Overzicht!$B$1:$F$35,MATCH(max_demand!M$1,Overzicht!$B:$B,0),5),Verdeelsleutels_percentage!$1:$1,0)))</f>
        <v>6.3665293968657138E-2</v>
      </c>
      <c r="N96">
        <f>PRODUCT(INDEX(Overzicht!$B$1:$D$35,MATCH(max_demand!N$1,Overzicht!$B$1:$B$35,0),3),INDEX(Verdeelsleutels_percentage!$A:$AB,MATCH(max_demand!$C96,Verdeelsleutels_percentage!$C:$C,0),MATCH(INDEX(Overzicht!$B$1:$F$35,MATCH(max_demand!N$1,Overzicht!$B:$B,0),5),Verdeelsleutels_percentage!$1:$1,0)))</f>
        <v>1.7749771861311183E-2</v>
      </c>
      <c r="O96">
        <f>PRODUCT(INDEX(Overzicht!$B$1:$D$35,MATCH(max_demand!O$1,Overzicht!$B$1:$B$35,0),3),INDEX(Verdeelsleutels_percentage!$A:$AB,MATCH(max_demand!$C96,Verdeelsleutels_percentage!$C:$C,0),MATCH(INDEX(Overzicht!$B$1:$F$35,MATCH(max_demand!O$1,Overzicht!$B:$B,0),5),Verdeelsleutels_percentage!$1:$1,0)))</f>
        <v>8.9218225152903319E-5</v>
      </c>
      <c r="P96">
        <f>PRODUCT(INDEX(Overzicht!$B$1:$D$35,MATCH(max_demand!P$1,Overzicht!$B$1:$B$35,0),3),INDEX(Verdeelsleutels_percentage!$A:$AB,MATCH(max_demand!$C96,Verdeelsleutels_percentage!$C:$C,0),MATCH(INDEX(Overzicht!$B$1:$F$35,MATCH(max_demand!P$1,Overzicht!$B:$B,0),5),Verdeelsleutels_percentage!$1:$1,0)))</f>
        <v>4.9663967414701644E-3</v>
      </c>
      <c r="Q96">
        <f>PRODUCT(INDEX(Overzicht!$B$1:$D$35,MATCH(max_demand!Q$1,Overzicht!$B$1:$B$35,0),3),INDEX(Verdeelsleutels_percentage!$A:$AB,MATCH(max_demand!$C96,Verdeelsleutels_percentage!$C:$C,0),MATCH(INDEX(Overzicht!$B$1:$F$35,MATCH(max_demand!Q$1,Overzicht!$B:$B,0),5),Verdeelsleutels_percentage!$1:$1,0)))</f>
        <v>1.1879450506282113E-2</v>
      </c>
      <c r="R96">
        <f>PRODUCT(INDEX(Overzicht!$B$1:$D$35,MATCH(max_demand!R$1,Overzicht!$B$1:$B$35,0),3),INDEX(Verdeelsleutels_percentage!$A:$AB,MATCH(max_demand!$C96,Verdeelsleutels_percentage!$C:$C,0),MATCH(INDEX(Overzicht!$B$1:$F$35,MATCH(max_demand!R$1,Overzicht!$B:$B,0),5),Verdeelsleutels_percentage!$1:$1,0)))</f>
        <v>2.457817346127334E-3</v>
      </c>
      <c r="S96">
        <f>PRODUCT(INDEX(Overzicht!$B$1:$D$35,MATCH(max_demand!S$1,Overzicht!$B$1:$B$35,0),3),INDEX(Verdeelsleutels_percentage!$A:$AB,MATCH(max_demand!$C96,Verdeelsleutels_percentage!$C:$C,0),MATCH(INDEX(Overzicht!$B$1:$F$35,MATCH(max_demand!S$1,Overzicht!$B:$B,0),5),Verdeelsleutels_percentage!$1:$1,0)))</f>
        <v>5.0336099248687793E-3</v>
      </c>
      <c r="T96">
        <f>PRODUCT(INDEX(Overzicht!$B$1:$D$35,MATCH(max_demand!T$1,Overzicht!$B$1:$B$35,0),3),INDEX(Verdeelsleutels_percentage!$A:$AB,MATCH(max_demand!$C96,Verdeelsleutels_percentage!$C:$C,0),MATCH(INDEX(Overzicht!$B$1:$F$35,MATCH(max_demand!T$1,Overzicht!$B:$B,0),5),Verdeelsleutels_percentage!$1:$1,0)))</f>
        <v>7.2642157118874527E-3</v>
      </c>
      <c r="U96">
        <f>PRODUCT(INDEX(Overzicht!$B$1:$D$35,MATCH(max_demand!U$1,Overzicht!$B$1:$B$35,0),3),INDEX(Verdeelsleutels_percentage!$A:$AB,MATCH(max_demand!$C96,Verdeelsleutels_percentage!$C:$C,0),MATCH(INDEX(Overzicht!$B$1:$F$35,MATCH(max_demand!U$1,Overzicht!$B:$B,0),5),Verdeelsleutels_percentage!$1:$1,0)))</f>
        <v>2.6981372644153401E-2</v>
      </c>
      <c r="V96">
        <f>PRODUCT(INDEX(Overzicht!$B$1:$D$35,MATCH(max_demand!V$1,Overzicht!$B$1:$B$35,0),3),INDEX(Verdeelsleutels_percentage!$A:$AB,MATCH(max_demand!$C96,Verdeelsleutels_percentage!$C:$C,0),MATCH(INDEX(Overzicht!$B$1:$F$35,MATCH(max_demand!V$1,Overzicht!$B:$B,0),5),Verdeelsleutels_percentage!$1:$1,0)))</f>
        <v>3.1405443867182597E-3</v>
      </c>
      <c r="W96">
        <f>PRODUCT(INDEX(Overzicht!$B$1:$D$35,MATCH(max_demand!W$1,Overzicht!$B$1:$B$35,0),3),INDEX(Verdeelsleutels_percentage!$A:$AB,MATCH(max_demand!$C96,Verdeelsleutels_percentage!$C:$C,0),MATCH(INDEX(Overzicht!$B$1:$F$35,MATCH(max_demand!W$1,Overzicht!$B:$B,0),5),Verdeelsleutels_percentage!$1:$1,0)))</f>
        <v>1.6385448974182225E-2</v>
      </c>
      <c r="X96">
        <f>PRODUCT(INDEX(Overzicht!$B$1:$D$35,MATCH(max_demand!X$1,Overzicht!$B$1:$B$35,0),3),INDEX(Verdeelsleutels_percentage!$A:$AB,MATCH(max_demand!$C96,Verdeelsleutels_percentage!$C:$C,0),MATCH(INDEX(Overzicht!$B$1:$F$35,MATCH(max_demand!X$1,Overzicht!$B:$B,0),5),Verdeelsleutels_percentage!$1:$1,0)))</f>
        <v>1.370879362381692E-2</v>
      </c>
      <c r="Y96">
        <f>PRODUCT(INDEX(Overzicht!$B$1:$D$35,MATCH(max_demand!Y$1,Overzicht!$B$1:$B$35,0),3),INDEX(Verdeelsleutels_percentage!$A:$AB,MATCH(max_demand!$C96,Verdeelsleutels_percentage!$C:$C,0),MATCH(INDEX(Overzicht!$B$1:$F$35,MATCH(max_demand!Y$1,Overzicht!$B:$B,0),5),Verdeelsleutels_percentage!$1:$1,0)))</f>
        <v>2.2014276151368518E-6</v>
      </c>
      <c r="Z96">
        <f>PRODUCT(INDEX(Overzicht!$B$1:$D$35,MATCH(max_demand!Z$1,Overzicht!$B$1:$B$35,0),3),INDEX(Verdeelsleutels_percentage!$A:$AB,MATCH(max_demand!$C96,Verdeelsleutels_percentage!$C:$C,0),MATCH(INDEX(Overzicht!$B$1:$F$35,MATCH(max_demand!Z$1,Overzicht!$B:$B,0),5),Verdeelsleutels_percentage!$1:$1,0)))</f>
        <v>9.7841227339415661E-4</v>
      </c>
      <c r="AA96">
        <f>PRODUCT(INDEX(Overzicht!$B$1:$D$35,MATCH(max_demand!AA$1,Overzicht!$B$1:$B$35,0),3),INDEX(Verdeelsleutels_percentage!$A:$AB,MATCH(max_demand!$C96,Verdeelsleutels_percentage!$C:$C,0),MATCH(INDEX(Overzicht!$B$1:$F$35,MATCH(max_demand!AA$1,Overzicht!$B:$B,0),5),Verdeelsleutels_percentage!$1:$1,0)))</f>
        <v>1.0196085796423315E-3</v>
      </c>
      <c r="AB96">
        <f>PRODUCT(INDEX(Overzicht!$B$1:$D$35,MATCH(max_demand!AB$1,Overzicht!$B$1:$B$35,0),3),INDEX(Verdeelsleutels_percentage!$A:$AB,MATCH(max_demand!$C96,Verdeelsleutels_percentage!$C:$C,0),MATCH(INDEX(Overzicht!$B$1:$F$35,MATCH(max_demand!AB$1,Overzicht!$B:$B,0),5),Verdeelsleutels_percentage!$1:$1,0)))</f>
        <v>5.0298730465612347E-3</v>
      </c>
      <c r="AC96">
        <f>PRODUCT(INDEX(Overzicht!$B$1:$D$35,MATCH(max_demand!AC$1,Overzicht!$B$1:$B$35,0),3),INDEX(Verdeelsleutels_percentage!$A:$AB,MATCH(max_demand!$C96,Verdeelsleutels_percentage!$C:$C,0),MATCH(INDEX(Overzicht!$B$1:$F$35,MATCH(max_demand!AC$1,Overzicht!$B:$B,0),5),Verdeelsleutels_percentage!$1:$1,0)))</f>
        <v>1.4968943957749756E-2</v>
      </c>
      <c r="AD96">
        <f>PRODUCT(INDEX(Overzicht!$B$1:$D$35,MATCH(max_demand!AD$1,Overzicht!$B$1:$B$35,0),3),INDEX(Verdeelsleutels_percentage!$A:$AB,MATCH(max_demand!$C96,Verdeelsleutels_percentage!$C:$C,0),MATCH(INDEX(Overzicht!$B$1:$F$35,MATCH(max_demand!AD$1,Overzicht!$B:$B,0),5),Verdeelsleutels_percentage!$1:$1,0)))</f>
        <v>3.7402950923149758E-4</v>
      </c>
      <c r="AE96">
        <f>PRODUCT(INDEX(Overzicht!$B$1:$D$35,MATCH(max_demand!AE$1,Overzicht!$B$1:$B$35,0),3),INDEX(Verdeelsleutels_percentage!$A:$AB,MATCH(max_demand!$C96,Verdeelsleutels_percentage!$C:$C,0),MATCH(INDEX(Overzicht!$B$1:$F$35,MATCH(max_demand!AE$1,Overzicht!$B:$B,0),5),Verdeelsleutels_percentage!$1:$1,0)))</f>
        <v>9.583814003017126E-3</v>
      </c>
      <c r="AF96">
        <f>PRODUCT(INDEX(Overzicht!$B$1:$D$35,MATCH(max_demand!AF$1,Overzicht!$B$1:$B$35,0),3),INDEX(Verdeelsleutels_percentage!$A:$AB,MATCH(max_demand!$C96,Verdeelsleutels_percentage!$C:$C,0),MATCH(INDEX(Overzicht!$B$1:$F$35,MATCH(max_demand!AF$1,Overzicht!$B:$B,0),5),Verdeelsleutels_percentage!$1:$1,0)))</f>
        <v>3.8621537107664072E-3</v>
      </c>
      <c r="AG96">
        <f>PRODUCT(INDEX(Overzicht!$B$1:$D$35,MATCH(max_demand!AG$1,Overzicht!$B$1:$B$35,0),3),INDEX(Verdeelsleutels_percentage!$A:$AB,MATCH(max_demand!$C96,Verdeelsleutels_percentage!$C:$C,0),MATCH(INDEX(Overzicht!$B$1:$F$35,MATCH(max_demand!AG$1,Overzicht!$B:$B,0),5),Verdeelsleutels_percentage!$1:$1,0)))</f>
        <v>1.6385448974182225E-2</v>
      </c>
      <c r="AH96">
        <f>PRODUCT(INDEX(Overzicht!$B$1:$D$35,MATCH(max_demand!AH$1,Overzicht!$B$1:$B$35,0),3),INDEX(Verdeelsleutels_percentage!$A:$AB,MATCH(max_demand!$C96,Verdeelsleutels_percentage!$C:$C,0),MATCH(INDEX(Overzicht!$B$1:$F$35,MATCH(max_demand!AH$1,Overzicht!$B:$B,0),5),Verdeelsleutels_percentage!$1:$1,0)))</f>
        <v>9.0116919917882839E-3</v>
      </c>
      <c r="AI96">
        <f>PRODUCT(INDEX(Overzicht!$B$1:$D$35,MATCH(max_demand!AI$1,Overzicht!$B$1:$B$35,0),3),INDEX(Verdeelsleutels_percentage!$A:$AB,MATCH(max_demand!$C96,Verdeelsleutels_percentage!$C:$C,0),MATCH(INDEX(Overzicht!$B$1:$F$35,MATCH(max_demand!AI$1,Overzicht!$B:$B,0),5),Verdeelsleutels_percentage!$1:$1,0)))</f>
        <v>3.0897229686131255E-3</v>
      </c>
      <c r="AJ96">
        <f>PRODUCT(INDEX(Overzicht!$B$1:$D$35,MATCH(max_demand!AJ$1,Overzicht!$B$1:$B$35,0),3),INDEX(Verdeelsleutels_percentage!$A:$AB,MATCH(max_demand!$C96,Verdeelsleutels_percentage!$C:$C,0),MATCH(INDEX(Overzicht!$B$1:$F$35,MATCH(max_demand!AJ$1,Overzicht!$B:$B,0),5),Verdeelsleutels_percentage!$1:$1,0)))</f>
        <v>0</v>
      </c>
      <c r="AK96">
        <f>PRODUCT(INDEX(Overzicht!$B$1:$D$35,MATCH(max_demand!AK$1,Overzicht!$B$1:$B$35,0),3),INDEX(Verdeelsleutels_percentage!$A:$AB,MATCH(max_demand!$C96,Verdeelsleutels_percentage!$C:$C,0),MATCH(INDEX(Overzicht!$B$1:$F$35,MATCH(max_demand!AK$1,Overzicht!$B:$B,0),5),Verdeelsleutels_percentage!$1:$1,0)))</f>
        <v>9.9405057110038856E-4</v>
      </c>
      <c r="AL96">
        <f>PRODUCT(INDEX(Overzicht!$B$1:$D$35,MATCH(max_demand!AL$1,Overzicht!$B$1:$B$35,0),3),INDEX(Verdeelsleutels_percentage!$A:$AB,MATCH(max_demand!$C96,Verdeelsleutels_percentage!$C:$C,0),MATCH(INDEX(Overzicht!$B$1:$F$35,MATCH(max_demand!AL$1,Overzicht!$B:$B,0),5),Verdeelsleutels_percentage!$1:$1,0)))</f>
        <v>2.7309081623637043E-3</v>
      </c>
      <c r="AM96">
        <f>PRODUCT(INDEX(Overzicht!$B$1:$D$35,MATCH(max_demand!AM$1,Overzicht!$B$1:$B$35,0),3),INDEX(Verdeelsleutels_percentage!$A:$AB,MATCH(max_demand!$C96,Verdeelsleutels_percentage!$C:$C,0),MATCH(INDEX(Overzicht!$B$1:$F$35,MATCH(max_demand!AM$1,Overzicht!$B:$B,0),5),Verdeelsleutels_percentage!$1:$1,0)))</f>
        <v>5.4618163247274086E-3</v>
      </c>
      <c r="AN96">
        <f>PRODUCT(INDEX(Overzicht!$B$1:$D$35,MATCH(max_demand!AN$1,Overzicht!$B$1:$B$35,0),3),INDEX(Verdeelsleutels_percentage!$A:$AB,MATCH(max_demand!$C96,Verdeelsleutels_percentage!$C:$C,0),MATCH(INDEX(Overzicht!$B$1:$F$35,MATCH(max_demand!AN$1,Overzicht!$B:$B,0),5),Verdeelsleutels_percentage!$1:$1,0)))</f>
        <v>2.7309081623637043E-3</v>
      </c>
      <c r="AO96">
        <f>PRODUCT(INDEX(Overzicht!$B$1:$D$35,MATCH(max_demand!AO$1,Overzicht!$B$1:$B$35,0),3),INDEX(Verdeelsleutels_percentage!$A:$AB,MATCH(max_demand!$C96,Verdeelsleutels_percentage!$C:$C,0),MATCH(INDEX(Overzicht!$B$1:$F$35,MATCH(max_demand!AO$1,Overzicht!$B:$B,0),5),Verdeelsleutels_percentage!$1:$1,0)))</f>
        <v>9.5581785682729657E-3</v>
      </c>
    </row>
    <row r="97" spans="2:41">
      <c r="B97" t="str">
        <f>INDEX('ETLocal datasets'!B:C,MATCH(C97,'ETLocal datasets'!C:C,0),1)</f>
        <v>GM0273</v>
      </c>
      <c r="C97" t="str">
        <f>'ETLocal datasets'!C80</f>
        <v>Putten</v>
      </c>
      <c r="D97">
        <f t="shared" si="9"/>
        <v>0.15794513433230176</v>
      </c>
      <c r="E97">
        <f t="shared" si="10"/>
        <v>0.15395402773450753</v>
      </c>
      <c r="F97">
        <f t="shared" si="11"/>
        <v>1.4701805555242132E-2</v>
      </c>
      <c r="G97">
        <f t="shared" si="8"/>
        <v>2.9938000739837947E-2</v>
      </c>
      <c r="H97">
        <f>PRODUCT(INDEX(Overzicht!$B$1:$D$35,MATCH(max_demand!H$1,Overzicht!$B$1:$B$35,0),3),INDEX(Verdeelsleutels_percentage!$A:$AB,MATCH(max_demand!$C97,Verdeelsleutels_percentage!$C:$C,0),MATCH(INDEX(Overzicht!$B$1:$F$35,MATCH(max_demand!H$1,Overzicht!$B:$B,0),5),Verdeelsleutels_percentage!$1:$1,0)))</f>
        <v>1.4701805555242132E-2</v>
      </c>
      <c r="I97">
        <f>PRODUCT(INDEX(Overzicht!$B$1:$D$35,MATCH(max_demand!I$1,Overzicht!$B$1:$B$35,0),3),INDEX(Verdeelsleutels_percentage!$A:$AB,MATCH(max_demand!$C97,Verdeelsleutels_percentage!$C:$C,0),MATCH(INDEX(Overzicht!$B$1:$F$35,MATCH(max_demand!I$1,Overzicht!$B:$B,0),5),Verdeelsleutels_percentage!$1:$1,0)))</f>
        <v>8.8021949433741611E-3</v>
      </c>
      <c r="J97">
        <f>PRODUCT(INDEX(Overzicht!$B$1:$D$35,MATCH(max_demand!J$1,Overzicht!$B$1:$B$35,0),3),INDEX(Verdeelsleutels_percentage!$A:$AB,MATCH(max_demand!$C97,Verdeelsleutels_percentage!$C:$C,0),MATCH(INDEX(Overzicht!$B$1:$F$35,MATCH(max_demand!J$1,Overzicht!$B:$B,0),5),Verdeelsleutels_percentage!$1:$1,0)))</f>
        <v>4.9286052909002188E-3</v>
      </c>
      <c r="K97">
        <f>PRODUCT(INDEX(Overzicht!$B$1:$D$35,MATCH(max_demand!K$1,Overzicht!$B$1:$B$35,0),3),INDEX(Verdeelsleutels_percentage!$A:$AB,MATCH(max_demand!$C97,Verdeelsleutels_percentage!$C:$C,0),MATCH(INDEX(Overzicht!$B$1:$F$35,MATCH(max_demand!K$1,Overzicht!$B:$B,0),5),Verdeelsleutels_percentage!$1:$1,0)))</f>
        <v>1.8322107320592677E-3</v>
      </c>
      <c r="L97">
        <f>PRODUCT(INDEX(Overzicht!$B$1:$D$35,MATCH(max_demand!L$1,Overzicht!$B$1:$B$35,0),3),INDEX(Verdeelsleutels_percentage!$A:$AB,MATCH(max_demand!$C97,Verdeelsleutels_percentage!$C:$C,0),MATCH(INDEX(Overzicht!$B$1:$F$35,MATCH(max_demand!L$1,Overzicht!$B:$B,0),5),Verdeelsleutels_percentage!$1:$1,0)))</f>
        <v>4.7539478409039434E-3</v>
      </c>
      <c r="M97">
        <f>PRODUCT(INDEX(Overzicht!$B$1:$D$35,MATCH(max_demand!M$1,Overzicht!$B$1:$B$35,0),3),INDEX(Verdeelsleutels_percentage!$A:$AB,MATCH(max_demand!$C97,Verdeelsleutels_percentage!$C:$C,0),MATCH(INDEX(Overzicht!$B$1:$F$35,MATCH(max_demand!M$1,Overzicht!$B:$B,0),5),Verdeelsleutels_percentage!$1:$1,0)))</f>
        <v>6.063473579825579E-2</v>
      </c>
      <c r="N97">
        <f>PRODUCT(INDEX(Overzicht!$B$1:$D$35,MATCH(max_demand!N$1,Overzicht!$B$1:$B$35,0),3),INDEX(Verdeelsleutels_percentage!$A:$AB,MATCH(max_demand!$C97,Verdeelsleutels_percentage!$C:$C,0),MATCH(INDEX(Overzicht!$B$1:$F$35,MATCH(max_demand!N$1,Overzicht!$B:$B,0),5),Verdeelsleutels_percentage!$1:$1,0)))</f>
        <v>5.972670671659211E-2</v>
      </c>
      <c r="O97">
        <f>PRODUCT(INDEX(Overzicht!$B$1:$D$35,MATCH(max_demand!O$1,Overzicht!$B$1:$B$35,0),3),INDEX(Verdeelsleutels_percentage!$A:$AB,MATCH(max_demand!$C97,Verdeelsleutels_percentage!$C:$C,0),MATCH(INDEX(Overzicht!$B$1:$F$35,MATCH(max_demand!O$1,Overzicht!$B:$B,0),5),Verdeelsleutels_percentage!$1:$1,0)))</f>
        <v>1.8782375921319911E-3</v>
      </c>
      <c r="P97">
        <f>PRODUCT(INDEX(Overzicht!$B$1:$D$35,MATCH(max_demand!P$1,Overzicht!$B$1:$B$35,0),3),INDEX(Verdeelsleutels_percentage!$A:$AB,MATCH(max_demand!$C97,Verdeelsleutels_percentage!$C:$C,0),MATCH(INDEX(Overzicht!$B$1:$F$35,MATCH(max_demand!P$1,Overzicht!$B:$B,0),5),Verdeelsleutels_percentage!$1:$1,0)))</f>
        <v>1.0010932912096281E-2</v>
      </c>
      <c r="Q97">
        <f>PRODUCT(INDEX(Overzicht!$B$1:$D$35,MATCH(max_demand!Q$1,Overzicht!$B$1:$B$35,0),3),INDEX(Verdeelsleutels_percentage!$A:$AB,MATCH(max_demand!$C97,Verdeelsleutels_percentage!$C:$C,0),MATCH(INDEX(Overzicht!$B$1:$F$35,MATCH(max_demand!Q$1,Overzicht!$B:$B,0),5),Verdeelsleutels_percentage!$1:$1,0)))</f>
        <v>1.2181496031486336E-2</v>
      </c>
      <c r="R97">
        <f>PRODUCT(INDEX(Overzicht!$B$1:$D$35,MATCH(max_demand!R$1,Overzicht!$B$1:$B$35,0),3),INDEX(Verdeelsleutels_percentage!$A:$AB,MATCH(max_demand!$C97,Verdeelsleutels_percentage!$C:$C,0),MATCH(INDEX(Overzicht!$B$1:$F$35,MATCH(max_demand!R$1,Overzicht!$B:$B,0),5),Verdeelsleutels_percentage!$1:$1,0)))</f>
        <v>2.520309523755794E-3</v>
      </c>
      <c r="S97">
        <f>PRODUCT(INDEX(Overzicht!$B$1:$D$35,MATCH(max_demand!S$1,Overzicht!$B$1:$B$35,0),3),INDEX(Verdeelsleutels_percentage!$A:$AB,MATCH(max_demand!$C97,Verdeelsleutels_percentage!$C:$C,0),MATCH(INDEX(Overzicht!$B$1:$F$35,MATCH(max_demand!S$1,Overzicht!$B:$B,0),5),Verdeelsleutels_percentage!$1:$1,0)))</f>
        <v>5.1615939046518655E-3</v>
      </c>
      <c r="T97">
        <f>PRODUCT(INDEX(Overzicht!$B$1:$D$35,MATCH(max_demand!T$1,Overzicht!$B$1:$B$35,0),3),INDEX(Verdeelsleutels_percentage!$A:$AB,MATCH(max_demand!$C97,Verdeelsleutels_percentage!$C:$C,0),MATCH(INDEX(Overzicht!$B$1:$F$35,MATCH(max_demand!T$1,Overzicht!$B:$B,0),5),Verdeelsleutels_percentage!$1:$1,0)))</f>
        <v>7.448914814656012E-3</v>
      </c>
      <c r="U97">
        <f>PRODUCT(INDEX(Overzicht!$B$1:$D$35,MATCH(max_demand!U$1,Overzicht!$B$1:$B$35,0),3),INDEX(Verdeelsleutels_percentage!$A:$AB,MATCH(max_demand!$C97,Verdeelsleutels_percentage!$C:$C,0),MATCH(INDEX(Overzicht!$B$1:$F$35,MATCH(max_demand!U$1,Overzicht!$B:$B,0),5),Verdeelsleutels_percentage!$1:$1,0)))</f>
        <v>2.7667397883008052E-2</v>
      </c>
      <c r="V97">
        <f>PRODUCT(INDEX(Overzicht!$B$1:$D$35,MATCH(max_demand!V$1,Overzicht!$B$1:$B$35,0),3),INDEX(Verdeelsleutels_percentage!$A:$AB,MATCH(max_demand!$C97,Verdeelsleutels_percentage!$C:$C,0),MATCH(INDEX(Overzicht!$B$1:$F$35,MATCH(max_demand!V$1,Overzicht!$B:$B,0),5),Verdeelsleutels_percentage!$1:$1,0)))</f>
        <v>3.2203955025768474E-3</v>
      </c>
      <c r="W97">
        <f>PRODUCT(INDEX(Overzicht!$B$1:$D$35,MATCH(max_demand!W$1,Overzicht!$B$1:$B$35,0),3),INDEX(Verdeelsleutels_percentage!$A:$AB,MATCH(max_demand!$C97,Verdeelsleutels_percentage!$C:$C,0),MATCH(INDEX(Overzicht!$B$1:$F$35,MATCH(max_demand!W$1,Overzicht!$B:$B,0),5),Verdeelsleutels_percentage!$1:$1,0)))</f>
        <v>1.6802063491705294E-2</v>
      </c>
      <c r="X97">
        <f>PRODUCT(INDEX(Overzicht!$B$1:$D$35,MATCH(max_demand!X$1,Overzicht!$B$1:$B$35,0),3),INDEX(Verdeelsleutels_percentage!$A:$AB,MATCH(max_demand!$C97,Verdeelsleutels_percentage!$C:$C,0),MATCH(INDEX(Overzicht!$B$1:$F$35,MATCH(max_demand!X$1,Overzicht!$B:$B,0),5),Verdeelsleutels_percentage!$1:$1,0)))</f>
        <v>2.3751281976147919E-2</v>
      </c>
      <c r="Y97">
        <f>PRODUCT(INDEX(Overzicht!$B$1:$D$35,MATCH(max_demand!Y$1,Overzicht!$B$1:$B$35,0),3),INDEX(Verdeelsleutels_percentage!$A:$AB,MATCH(max_demand!$C97,Verdeelsleutels_percentage!$C:$C,0),MATCH(INDEX(Overzicht!$B$1:$F$35,MATCH(max_demand!Y$1,Overzicht!$B:$B,0),5),Verdeelsleutels_percentage!$1:$1,0)))</f>
        <v>1.799603991741779E-6</v>
      </c>
      <c r="Z97">
        <f>PRODUCT(INDEX(Overzicht!$B$1:$D$35,MATCH(max_demand!Z$1,Overzicht!$B$1:$B$35,0),3),INDEX(Verdeelsleutels_percentage!$A:$AB,MATCH(max_demand!$C97,Verdeelsleutels_percentage!$C:$C,0),MATCH(INDEX(Overzicht!$B$1:$F$35,MATCH(max_demand!Z$1,Overzicht!$B:$B,0),5),Verdeelsleutels_percentage!$1:$1,0)))</f>
        <v>7.9982399632967964E-4</v>
      </c>
      <c r="AA97">
        <f>PRODUCT(INDEX(Overzicht!$B$1:$D$35,MATCH(max_demand!AA$1,Overzicht!$B$1:$B$35,0),3),INDEX(Verdeelsleutels_percentage!$A:$AB,MATCH(max_demand!$C97,Verdeelsleutels_percentage!$C:$C,0),MATCH(INDEX(Overzicht!$B$1:$F$35,MATCH(max_demand!AA$1,Overzicht!$B:$B,0),5),Verdeelsleutels_percentage!$1:$1,0)))</f>
        <v>8.3350079617513985E-4</v>
      </c>
      <c r="AB97">
        <f>PRODUCT(INDEX(Overzicht!$B$1:$D$35,MATCH(max_demand!AB$1,Overzicht!$B$1:$B$35,0),3),INDEX(Verdeelsleutels_percentage!$A:$AB,MATCH(max_demand!$C97,Verdeelsleutels_percentage!$C:$C,0),MATCH(INDEX(Overzicht!$B$1:$F$35,MATCH(max_demand!AB$1,Overzicht!$B:$B,0),5),Verdeelsleutels_percentage!$1:$1,0)))</f>
        <v>7.244845469787254E-3</v>
      </c>
      <c r="AC97">
        <f>PRODUCT(INDEX(Overzicht!$B$1:$D$35,MATCH(max_demand!AC$1,Overzicht!$B$1:$B$35,0),3),INDEX(Verdeelsleutels_percentage!$A:$AB,MATCH(max_demand!$C97,Verdeelsleutels_percentage!$C:$C,0),MATCH(INDEX(Overzicht!$B$1:$F$35,MATCH(max_demand!AC$1,Overzicht!$B:$B,0),5),Verdeelsleutels_percentage!$1:$1,0)))</f>
        <v>2.5316004238912768E-2</v>
      </c>
      <c r="AD97">
        <f>PRODUCT(INDEX(Overzicht!$B$1:$D$35,MATCH(max_demand!AD$1,Overzicht!$B$1:$B$35,0),3),INDEX(Verdeelsleutels_percentage!$A:$AB,MATCH(max_demand!$C97,Verdeelsleutels_percentage!$C:$C,0),MATCH(INDEX(Overzicht!$B$1:$F$35,MATCH(max_demand!AD$1,Overzicht!$B:$B,0),5),Verdeelsleutels_percentage!$1:$1,0)))</f>
        <v>5.3854347483036143E-5</v>
      </c>
      <c r="AE97">
        <f>PRODUCT(INDEX(Overzicht!$B$1:$D$35,MATCH(max_demand!AE$1,Overzicht!$B$1:$B$35,0),3),INDEX(Verdeelsleutels_percentage!$A:$AB,MATCH(max_demand!$C97,Verdeelsleutels_percentage!$C:$C,0),MATCH(INDEX(Overzicht!$B$1:$F$35,MATCH(max_demand!AE$1,Overzicht!$B:$B,0),5),Verdeelsleutels_percentage!$1:$1,0)))</f>
        <v>4.3925814180495164E-3</v>
      </c>
      <c r="AF97">
        <f>PRODUCT(INDEX(Overzicht!$B$1:$D$35,MATCH(max_demand!AF$1,Overzicht!$B$1:$B$35,0),3),INDEX(Verdeelsleutels_percentage!$A:$AB,MATCH(max_demand!$C97,Verdeelsleutels_percentage!$C:$C,0),MATCH(INDEX(Overzicht!$B$1:$F$35,MATCH(max_demand!AF$1,Overzicht!$B:$B,0),5),Verdeelsleutels_percentage!$1:$1,0)))</f>
        <v>3.1571999855118933E-3</v>
      </c>
      <c r="AG97">
        <f>PRODUCT(INDEX(Overzicht!$B$1:$D$35,MATCH(max_demand!AG$1,Overzicht!$B$1:$B$35,0),3),INDEX(Verdeelsleutels_percentage!$A:$AB,MATCH(max_demand!$C97,Verdeelsleutels_percentage!$C:$C,0),MATCH(INDEX(Overzicht!$B$1:$F$35,MATCH(max_demand!AG$1,Overzicht!$B:$B,0),5),Verdeelsleutels_percentage!$1:$1,0)))</f>
        <v>1.6802063491705294E-2</v>
      </c>
      <c r="AH97">
        <f>PRODUCT(INDEX(Overzicht!$B$1:$D$35,MATCH(max_demand!AH$1,Overzicht!$B$1:$B$35,0),3),INDEX(Verdeelsleutels_percentage!$A:$AB,MATCH(max_demand!$C97,Verdeelsleutels_percentage!$C:$C,0),MATCH(INDEX(Overzicht!$B$1:$F$35,MATCH(max_demand!AH$1,Overzicht!$B:$B,0),5),Verdeelsleutels_percentage!$1:$1,0)))</f>
        <v>7.3667999661944181E-3</v>
      </c>
      <c r="AI97">
        <f>PRODUCT(INDEX(Overzicht!$B$1:$D$35,MATCH(max_demand!AI$1,Overzicht!$B$1:$B$35,0),3),INDEX(Verdeelsleutels_percentage!$A:$AB,MATCH(max_demand!$C97,Verdeelsleutels_percentage!$C:$C,0),MATCH(INDEX(Overzicht!$B$1:$F$35,MATCH(max_demand!AI$1,Overzicht!$B:$B,0),5),Verdeelsleutels_percentage!$1:$1,0)))</f>
        <v>2.5257599884095146E-3</v>
      </c>
      <c r="AJ97">
        <f>PRODUCT(INDEX(Overzicht!$B$1:$D$35,MATCH(max_demand!AJ$1,Overzicht!$B$1:$B$35,0),3),INDEX(Verdeelsleutels_percentage!$A:$AB,MATCH(max_demand!$C97,Verdeelsleutels_percentage!$C:$C,0),MATCH(INDEX(Overzicht!$B$1:$F$35,MATCH(max_demand!AJ$1,Overzicht!$B:$B,0),5),Verdeelsleutels_percentage!$1:$1,0)))</f>
        <v>0</v>
      </c>
      <c r="AK97">
        <f>PRODUCT(INDEX(Overzicht!$B$1:$D$35,MATCH(max_demand!AK$1,Overzicht!$B$1:$B$35,0),3),INDEX(Verdeelsleutels_percentage!$A:$AB,MATCH(max_demand!$C97,Verdeelsleutels_percentage!$C:$C,0),MATCH(INDEX(Overzicht!$B$1:$F$35,MATCH(max_demand!AK$1,Overzicht!$B:$B,0),5),Verdeelsleutels_percentage!$1:$1,0)))</f>
        <v>1.0193251851634546E-3</v>
      </c>
      <c r="AL97">
        <f>PRODUCT(INDEX(Overzicht!$B$1:$D$35,MATCH(max_demand!AL$1,Overzicht!$B$1:$B$35,0),3),INDEX(Verdeelsleutels_percentage!$A:$AB,MATCH(max_demand!$C97,Verdeelsleutels_percentage!$C:$C,0),MATCH(INDEX(Overzicht!$B$1:$F$35,MATCH(max_demand!AL$1,Overzicht!$B:$B,0),5),Verdeelsleutels_percentage!$1:$1,0)))</f>
        <v>2.8003439152842154E-3</v>
      </c>
      <c r="AM97">
        <f>PRODUCT(INDEX(Overzicht!$B$1:$D$35,MATCH(max_demand!AM$1,Overzicht!$B$1:$B$35,0),3),INDEX(Verdeelsleutels_percentage!$A:$AB,MATCH(max_demand!$C97,Verdeelsleutels_percentage!$C:$C,0),MATCH(INDEX(Overzicht!$B$1:$F$35,MATCH(max_demand!AM$1,Overzicht!$B:$B,0),5),Verdeelsleutels_percentage!$1:$1,0)))</f>
        <v>5.6006878305684309E-3</v>
      </c>
      <c r="AN97">
        <f>PRODUCT(INDEX(Overzicht!$B$1:$D$35,MATCH(max_demand!AN$1,Overzicht!$B$1:$B$35,0),3),INDEX(Verdeelsleutels_percentage!$A:$AB,MATCH(max_demand!$C97,Verdeelsleutels_percentage!$C:$C,0),MATCH(INDEX(Overzicht!$B$1:$F$35,MATCH(max_demand!AN$1,Overzicht!$B:$B,0),5),Verdeelsleutels_percentage!$1:$1,0)))</f>
        <v>2.8003439152842154E-3</v>
      </c>
      <c r="AO97">
        <f>PRODUCT(INDEX(Overzicht!$B$1:$D$35,MATCH(max_demand!AO$1,Overzicht!$B$1:$B$35,0),3),INDEX(Verdeelsleutels_percentage!$A:$AB,MATCH(max_demand!$C97,Verdeelsleutels_percentage!$C:$C,0),MATCH(INDEX(Overzicht!$B$1:$F$35,MATCH(max_demand!AO$1,Overzicht!$B:$B,0),5),Verdeelsleutels_percentage!$1:$1,0)))</f>
        <v>9.8012037034947534E-3</v>
      </c>
    </row>
    <row r="98" spans="2:41">
      <c r="B98" t="str">
        <f>INDEX('ETLocal datasets'!B:C,MATCH(C98,'ETLocal datasets'!C:C,0),1)</f>
        <v>GM0274</v>
      </c>
      <c r="C98" t="str">
        <f>'ETLocal datasets'!C81</f>
        <v>Renkum</v>
      </c>
      <c r="D98">
        <f t="shared" si="9"/>
        <v>8.0297641275134612E-2</v>
      </c>
      <c r="E98">
        <f t="shared" si="10"/>
        <v>9.8902071012509474E-2</v>
      </c>
      <c r="F98">
        <f t="shared" si="11"/>
        <v>1.9017931956781104E-2</v>
      </c>
      <c r="G98">
        <f t="shared" si="8"/>
        <v>3.8727138571716981E-2</v>
      </c>
      <c r="H98">
        <f>PRODUCT(INDEX(Overzicht!$B$1:$D$35,MATCH(max_demand!H$1,Overzicht!$B$1:$B$35,0),3),INDEX(Verdeelsleutels_percentage!$A:$AB,MATCH(max_demand!$C98,Verdeelsleutels_percentage!$C:$C,0),MATCH(INDEX(Overzicht!$B$1:$F$35,MATCH(max_demand!H$1,Overzicht!$B:$B,0),5),Verdeelsleutels_percentage!$1:$1,0)))</f>
        <v>1.9017931956781104E-2</v>
      </c>
      <c r="I98">
        <f>PRODUCT(INDEX(Overzicht!$B$1:$D$35,MATCH(max_demand!I$1,Overzicht!$B$1:$B$35,0),3),INDEX(Verdeelsleutels_percentage!$A:$AB,MATCH(max_demand!$C98,Verdeelsleutels_percentage!$C:$C,0),MATCH(INDEX(Overzicht!$B$1:$F$35,MATCH(max_demand!I$1,Overzicht!$B:$B,0),5),Verdeelsleutels_percentage!$1:$1,0)))</f>
        <v>2.6327659383050921E-3</v>
      </c>
      <c r="J98">
        <f>PRODUCT(INDEX(Overzicht!$B$1:$D$35,MATCH(max_demand!J$1,Overzicht!$B$1:$B$35,0),3),INDEX(Verdeelsleutels_percentage!$A:$AB,MATCH(max_demand!$C98,Verdeelsleutels_percentage!$C:$C,0),MATCH(INDEX(Overzicht!$B$1:$F$35,MATCH(max_demand!J$1,Overzicht!$B:$B,0),5),Verdeelsleutels_percentage!$1:$1,0)))</f>
        <v>6.3755352845589986E-3</v>
      </c>
      <c r="K98">
        <f>PRODUCT(INDEX(Overzicht!$B$1:$D$35,MATCH(max_demand!K$1,Overzicht!$B$1:$B$35,0),3),INDEX(Verdeelsleutels_percentage!$A:$AB,MATCH(max_demand!$C98,Verdeelsleutels_percentage!$C:$C,0),MATCH(INDEX(Overzicht!$B$1:$F$35,MATCH(max_demand!K$1,Overzicht!$B:$B,0),5),Verdeelsleutels_percentage!$1:$1,0)))</f>
        <v>5.4802035608104462E-4</v>
      </c>
      <c r="L98">
        <f>PRODUCT(INDEX(Overzicht!$B$1:$D$35,MATCH(max_demand!L$1,Overzicht!$B$1:$B$35,0),3),INDEX(Verdeelsleutels_percentage!$A:$AB,MATCH(max_demand!$C98,Verdeelsleutels_percentage!$C:$C,0),MATCH(INDEX(Overzicht!$B$1:$F$35,MATCH(max_demand!L$1,Overzicht!$B:$B,0),5),Verdeelsleutels_percentage!$1:$1,0)))</f>
        <v>6.1496022529124398E-3</v>
      </c>
      <c r="M98">
        <f>PRODUCT(INDEX(Overzicht!$B$1:$D$35,MATCH(max_demand!M$1,Overzicht!$B$1:$B$35,0),3),INDEX(Verdeelsleutels_percentage!$A:$AB,MATCH(max_demand!$C98,Verdeelsleutels_percentage!$C:$C,0),MATCH(INDEX(Overzicht!$B$1:$F$35,MATCH(max_demand!M$1,Overzicht!$B:$B,0),5),Verdeelsleutels_percentage!$1:$1,0)))</f>
        <v>2.1881554755677551E-3</v>
      </c>
      <c r="N98">
        <f>PRODUCT(INDEX(Overzicht!$B$1:$D$35,MATCH(max_demand!N$1,Overzicht!$B$1:$B$35,0),3),INDEX(Verdeelsleutels_percentage!$A:$AB,MATCH(max_demand!$C98,Verdeelsleutels_percentage!$C:$C,0),MATCH(INDEX(Overzicht!$B$1:$F$35,MATCH(max_demand!N$1,Overzicht!$B:$B,0),5),Verdeelsleutels_percentage!$1:$1,0)))</f>
        <v>2.384047489570964E-4</v>
      </c>
      <c r="O98">
        <f>PRODUCT(INDEX(Overzicht!$B$1:$D$35,MATCH(max_demand!O$1,Overzicht!$B$1:$B$35,0),3),INDEX(Verdeelsleutels_percentage!$A:$AB,MATCH(max_demand!$C98,Verdeelsleutels_percentage!$C:$C,0),MATCH(INDEX(Overzicht!$B$1:$F$35,MATCH(max_demand!O$1,Overzicht!$B:$B,0),5),Verdeelsleutels_percentage!$1:$1,0)))</f>
        <v>1.3576686436311376E-3</v>
      </c>
      <c r="P98">
        <f>PRODUCT(INDEX(Overzicht!$B$1:$D$35,MATCH(max_demand!P$1,Overzicht!$B$1:$B$35,0),3),INDEX(Verdeelsleutels_percentage!$A:$AB,MATCH(max_demand!$C98,Verdeelsleutels_percentage!$C:$C,0),MATCH(INDEX(Overzicht!$B$1:$F$35,MATCH(max_demand!P$1,Overzicht!$B:$B,0),5),Verdeelsleutels_percentage!$1:$1,0)))</f>
        <v>0</v>
      </c>
      <c r="Q98">
        <f>PRODUCT(INDEX(Overzicht!$B$1:$D$35,MATCH(max_demand!Q$1,Overzicht!$B$1:$B$35,0),3),INDEX(Verdeelsleutels_percentage!$A:$AB,MATCH(max_demand!$C98,Verdeelsleutels_percentage!$C:$C,0),MATCH(INDEX(Overzicht!$B$1:$F$35,MATCH(max_demand!Q$1,Overzicht!$B:$B,0),5),Verdeelsleutels_percentage!$1:$1,0)))</f>
        <v>1.5757715049904343E-2</v>
      </c>
      <c r="R98">
        <f>PRODUCT(INDEX(Overzicht!$B$1:$D$35,MATCH(max_demand!R$1,Overzicht!$B$1:$B$35,0),3),INDEX(Verdeelsleutels_percentage!$A:$AB,MATCH(max_demand!$C98,Verdeelsleutels_percentage!$C:$C,0),MATCH(INDEX(Overzicht!$B$1:$F$35,MATCH(max_demand!R$1,Overzicht!$B:$B,0),5),Verdeelsleutels_percentage!$1:$1,0)))</f>
        <v>3.260216906876761E-3</v>
      </c>
      <c r="S98">
        <f>PRODUCT(INDEX(Overzicht!$B$1:$D$35,MATCH(max_demand!S$1,Overzicht!$B$1:$B$35,0),3),INDEX(Verdeelsleutels_percentage!$A:$AB,MATCH(max_demand!$C98,Verdeelsleutels_percentage!$C:$C,0),MATCH(INDEX(Overzicht!$B$1:$F$35,MATCH(max_demand!S$1,Overzicht!$B:$B,0),5),Verdeelsleutels_percentage!$1:$1,0)))</f>
        <v>6.6769242252836059E-3</v>
      </c>
      <c r="T98">
        <f>PRODUCT(INDEX(Overzicht!$B$1:$D$35,MATCH(max_demand!T$1,Overzicht!$B$1:$B$35,0),3),INDEX(Verdeelsleutels_percentage!$A:$AB,MATCH(max_demand!$C98,Verdeelsleutels_percentage!$C:$C,0),MATCH(INDEX(Overzicht!$B$1:$F$35,MATCH(max_demand!T$1,Overzicht!$B:$B,0),5),Verdeelsleutels_percentage!$1:$1,0)))</f>
        <v>9.6357521914357588E-3</v>
      </c>
      <c r="U98">
        <f>PRODUCT(INDEX(Overzicht!$B$1:$D$35,MATCH(max_demand!U$1,Overzicht!$B$1:$B$35,0),3),INDEX(Verdeelsleutels_percentage!$A:$AB,MATCH(max_demand!$C98,Verdeelsleutels_percentage!$C:$C,0),MATCH(INDEX(Overzicht!$B$1:$F$35,MATCH(max_demand!U$1,Overzicht!$B:$B,0),5),Verdeelsleutels_percentage!$1:$1,0)))</f>
        <v>3.5789936711047111E-2</v>
      </c>
      <c r="V98">
        <f>PRODUCT(INDEX(Overzicht!$B$1:$D$35,MATCH(max_demand!V$1,Overzicht!$B$1:$B$35,0),3),INDEX(Verdeelsleutels_percentage!$A:$AB,MATCH(max_demand!$C98,Verdeelsleutels_percentage!$C:$C,0),MATCH(INDEX(Overzicht!$B$1:$F$35,MATCH(max_demand!V$1,Overzicht!$B:$B,0),5),Verdeelsleutels_percentage!$1:$1,0)))</f>
        <v>4.1658327143425274E-3</v>
      </c>
      <c r="W98">
        <f>PRODUCT(INDEX(Overzicht!$B$1:$D$35,MATCH(max_demand!W$1,Overzicht!$B$1:$B$35,0),3),INDEX(Verdeelsleutels_percentage!$A:$AB,MATCH(max_demand!$C98,Verdeelsleutels_percentage!$C:$C,0),MATCH(INDEX(Overzicht!$B$1:$F$35,MATCH(max_demand!W$1,Overzicht!$B:$B,0),5),Verdeelsleutels_percentage!$1:$1,0)))</f>
        <v>2.1734779379178407E-2</v>
      </c>
      <c r="X98">
        <f>PRODUCT(INDEX(Overzicht!$B$1:$D$35,MATCH(max_demand!X$1,Overzicht!$B$1:$B$35,0),3),INDEX(Verdeelsleutels_percentage!$A:$AB,MATCH(max_demand!$C98,Verdeelsleutels_percentage!$C:$C,0),MATCH(INDEX(Overzicht!$B$1:$F$35,MATCH(max_demand!X$1,Overzicht!$B:$B,0),5),Verdeelsleutels_percentage!$1:$1,0)))</f>
        <v>1.4749611744366632E-2</v>
      </c>
      <c r="Y98">
        <f>PRODUCT(INDEX(Overzicht!$B$1:$D$35,MATCH(max_demand!Y$1,Overzicht!$B$1:$B$35,0),3),INDEX(Verdeelsleutels_percentage!$A:$AB,MATCH(max_demand!$C98,Verdeelsleutels_percentage!$C:$C,0),MATCH(INDEX(Overzicht!$B$1:$F$35,MATCH(max_demand!Y$1,Overzicht!$B:$B,0),5),Verdeelsleutels_percentage!$1:$1,0)))</f>
        <v>5.8686894568167216E-7</v>
      </c>
      <c r="Z98">
        <f>PRODUCT(INDEX(Overzicht!$B$1:$D$35,MATCH(max_demand!Z$1,Overzicht!$B$1:$B$35,0),3),INDEX(Verdeelsleutels_percentage!$A:$AB,MATCH(max_demand!$C98,Verdeelsleutels_percentage!$C:$C,0),MATCH(INDEX(Overzicht!$B$1:$F$35,MATCH(max_demand!Z$1,Overzicht!$B:$B,0),5),Verdeelsleutels_percentage!$1:$1,0)))</f>
        <v>2.6083064252518766E-4</v>
      </c>
      <c r="AA98">
        <f>PRODUCT(INDEX(Overzicht!$B$1:$D$35,MATCH(max_demand!AA$1,Overzicht!$B$1:$B$35,0),3),INDEX(Verdeelsleutels_percentage!$A:$AB,MATCH(max_demand!$C98,Verdeelsleutels_percentage!$C:$C,0),MATCH(INDEX(Overzicht!$B$1:$F$35,MATCH(max_demand!AA$1,Overzicht!$B:$B,0),5),Verdeelsleutels_percentage!$1:$1,0)))</f>
        <v>2.7181298536835345E-4</v>
      </c>
      <c r="AB98">
        <f>PRODUCT(INDEX(Overzicht!$B$1:$D$35,MATCH(max_demand!AB$1,Overzicht!$B$1:$B$35,0),3),INDEX(Verdeelsleutels_percentage!$A:$AB,MATCH(max_demand!$C98,Verdeelsleutels_percentage!$C:$C,0),MATCH(INDEX(Overzicht!$B$1:$F$35,MATCH(max_demand!AB$1,Overzicht!$B:$B,0),5),Verdeelsleutels_percentage!$1:$1,0)))</f>
        <v>7.2547715892295793E-3</v>
      </c>
      <c r="AC98">
        <f>PRODUCT(INDEX(Overzicht!$B$1:$D$35,MATCH(max_demand!AC$1,Overzicht!$B$1:$B$35,0),3),INDEX(Verdeelsleutels_percentage!$A:$AB,MATCH(max_demand!$C98,Verdeelsleutels_percentage!$C:$C,0),MATCH(INDEX(Overzicht!$B$1:$F$35,MATCH(max_demand!AC$1,Overzicht!$B:$B,0),5),Verdeelsleutels_percentage!$1:$1,0)))</f>
        <v>1.6881116056315763E-2</v>
      </c>
      <c r="AD98">
        <f>PRODUCT(INDEX(Overzicht!$B$1:$D$35,MATCH(max_demand!AD$1,Overzicht!$B$1:$B$35,0),3),INDEX(Verdeelsleutels_percentage!$A:$AB,MATCH(max_demand!$C98,Verdeelsleutels_percentage!$C:$C,0),MATCH(INDEX(Overzicht!$B$1:$F$35,MATCH(max_demand!AD$1,Overzicht!$B:$B,0),5),Verdeelsleutels_percentage!$1:$1,0)))</f>
        <v>3.1968334122350219E-5</v>
      </c>
      <c r="AE98">
        <f>PRODUCT(INDEX(Overzicht!$B$1:$D$35,MATCH(max_demand!AE$1,Overzicht!$B$1:$B$35,0),3),INDEX(Verdeelsleutels_percentage!$A:$AB,MATCH(max_demand!$C98,Verdeelsleutels_percentage!$C:$C,0),MATCH(INDEX(Overzicht!$B$1:$F$35,MATCH(max_demand!AE$1,Overzicht!$B:$B,0),5),Verdeelsleutels_percentage!$1:$1,0)))</f>
        <v>7.4873546898571296E-3</v>
      </c>
      <c r="AF98">
        <f>PRODUCT(INDEX(Overzicht!$B$1:$D$35,MATCH(max_demand!AF$1,Overzicht!$B$1:$B$35,0),3),INDEX(Verdeelsleutels_percentage!$A:$AB,MATCH(max_demand!$C98,Verdeelsleutels_percentage!$C:$C,0),MATCH(INDEX(Overzicht!$B$1:$F$35,MATCH(max_demand!AF$1,Overzicht!$B:$B,0),5),Verdeelsleutels_percentage!$1:$1,0)))</f>
        <v>1.0295946415467933E-3</v>
      </c>
      <c r="AG98">
        <f>PRODUCT(INDEX(Overzicht!$B$1:$D$35,MATCH(max_demand!AG$1,Overzicht!$B$1:$B$35,0),3),INDEX(Verdeelsleutels_percentage!$A:$AB,MATCH(max_demand!$C98,Verdeelsleutels_percentage!$C:$C,0),MATCH(INDEX(Overzicht!$B$1:$F$35,MATCH(max_demand!AG$1,Overzicht!$B:$B,0),5),Verdeelsleutels_percentage!$1:$1,0)))</f>
        <v>2.1734779379178407E-2</v>
      </c>
      <c r="AH98">
        <f>PRODUCT(INDEX(Overzicht!$B$1:$D$35,MATCH(max_demand!AH$1,Overzicht!$B$1:$B$35,0),3),INDEX(Verdeelsleutels_percentage!$A:$AB,MATCH(max_demand!$C98,Verdeelsleutels_percentage!$C:$C,0),MATCH(INDEX(Overzicht!$B$1:$F$35,MATCH(max_demand!AH$1,Overzicht!$B:$B,0),5),Verdeelsleutels_percentage!$1:$1,0)))</f>
        <v>2.4023874969425177E-3</v>
      </c>
      <c r="AI98">
        <f>PRODUCT(INDEX(Overzicht!$B$1:$D$35,MATCH(max_demand!AI$1,Overzicht!$B$1:$B$35,0),3),INDEX(Verdeelsleutels_percentage!$A:$AB,MATCH(max_demand!$C98,Verdeelsleutels_percentage!$C:$C,0),MATCH(INDEX(Overzicht!$B$1:$F$35,MATCH(max_demand!AI$1,Overzicht!$B:$B,0),5),Verdeelsleutels_percentage!$1:$1,0)))</f>
        <v>8.2367571323743456E-4</v>
      </c>
      <c r="AJ98">
        <f>PRODUCT(INDEX(Overzicht!$B$1:$D$35,MATCH(max_demand!AJ$1,Overzicht!$B$1:$B$35,0),3),INDEX(Verdeelsleutels_percentage!$A:$AB,MATCH(max_demand!$C98,Verdeelsleutels_percentage!$C:$C,0),MATCH(INDEX(Overzicht!$B$1:$F$35,MATCH(max_demand!AJ$1,Overzicht!$B:$B,0),5),Verdeelsleutels_percentage!$1:$1,0)))</f>
        <v>0</v>
      </c>
      <c r="AK98">
        <f>PRODUCT(INDEX(Overzicht!$B$1:$D$35,MATCH(max_demand!AK$1,Overzicht!$B$1:$B$35,0),3),INDEX(Verdeelsleutels_percentage!$A:$AB,MATCH(max_demand!$C98,Verdeelsleutels_percentage!$C:$C,0),MATCH(INDEX(Overzicht!$B$1:$F$35,MATCH(max_demand!AK$1,Overzicht!$B:$B,0),5),Verdeelsleutels_percentage!$1:$1,0)))</f>
        <v>1.3185766156701567E-3</v>
      </c>
      <c r="AL98">
        <f>PRODUCT(INDEX(Overzicht!$B$1:$D$35,MATCH(max_demand!AL$1,Overzicht!$B$1:$B$35,0),3),INDEX(Verdeelsleutels_percentage!$A:$AB,MATCH(max_demand!$C98,Verdeelsleutels_percentage!$C:$C,0),MATCH(INDEX(Overzicht!$B$1:$F$35,MATCH(max_demand!AL$1,Overzicht!$B:$B,0),5),Verdeelsleutels_percentage!$1:$1,0)))</f>
        <v>3.6224632298630676E-3</v>
      </c>
      <c r="AM98">
        <f>PRODUCT(INDEX(Overzicht!$B$1:$D$35,MATCH(max_demand!AM$1,Overzicht!$B$1:$B$35,0),3),INDEX(Verdeelsleutels_percentage!$A:$AB,MATCH(max_demand!$C98,Verdeelsleutels_percentage!$C:$C,0),MATCH(INDEX(Overzicht!$B$1:$F$35,MATCH(max_demand!AM$1,Overzicht!$B:$B,0),5),Verdeelsleutels_percentage!$1:$1,0)))</f>
        <v>7.2449264597261353E-3</v>
      </c>
      <c r="AN98">
        <f>PRODUCT(INDEX(Overzicht!$B$1:$D$35,MATCH(max_demand!AN$1,Overzicht!$B$1:$B$35,0),3),INDEX(Verdeelsleutels_percentage!$A:$AB,MATCH(max_demand!$C98,Verdeelsleutels_percentage!$C:$C,0),MATCH(INDEX(Overzicht!$B$1:$F$35,MATCH(max_demand!AN$1,Overzicht!$B:$B,0),5),Verdeelsleutels_percentage!$1:$1,0)))</f>
        <v>3.6224632298630676E-3</v>
      </c>
      <c r="AO98">
        <f>PRODUCT(INDEX(Overzicht!$B$1:$D$35,MATCH(max_demand!AO$1,Overzicht!$B$1:$B$35,0),3),INDEX(Verdeelsleutels_percentage!$A:$AB,MATCH(max_demand!$C98,Verdeelsleutels_percentage!$C:$C,0),MATCH(INDEX(Overzicht!$B$1:$F$35,MATCH(max_demand!AO$1,Overzicht!$B:$B,0),5),Verdeelsleutels_percentage!$1:$1,0)))</f>
        <v>1.2678621304520736E-2</v>
      </c>
    </row>
    <row r="99" spans="2:41">
      <c r="B99" t="str">
        <f>INDEX('ETLocal datasets'!B:C,MATCH(C99,'ETLocal datasets'!C:C,0),1)</f>
        <v>GM0275</v>
      </c>
      <c r="C99" t="str">
        <f>'ETLocal datasets'!C82</f>
        <v>Rheden</v>
      </c>
      <c r="D99">
        <f t="shared" si="9"/>
        <v>0.15839733434999284</v>
      </c>
      <c r="E99">
        <f t="shared" si="10"/>
        <v>0.15126335730347729</v>
      </c>
      <c r="F99">
        <f t="shared" si="11"/>
        <v>2.6514042252697188E-2</v>
      </c>
      <c r="G99">
        <f t="shared" si="8"/>
        <v>5.3991832064076706E-2</v>
      </c>
      <c r="H99">
        <f>PRODUCT(INDEX(Overzicht!$B$1:$D$35,MATCH(max_demand!H$1,Overzicht!$B$1:$B$35,0),3),INDEX(Verdeelsleutels_percentage!$A:$AB,MATCH(max_demand!$C99,Verdeelsleutels_percentage!$C:$C,0),MATCH(INDEX(Overzicht!$B$1:$F$35,MATCH(max_demand!H$1,Overzicht!$B:$B,0),5),Verdeelsleutels_percentage!$1:$1,0)))</f>
        <v>2.6514042252697188E-2</v>
      </c>
      <c r="I99">
        <f>PRODUCT(INDEX(Overzicht!$B$1:$D$35,MATCH(max_demand!I$1,Overzicht!$B$1:$B$35,0),3),INDEX(Verdeelsleutels_percentage!$A:$AB,MATCH(max_demand!$C99,Verdeelsleutels_percentage!$C:$C,0),MATCH(INDEX(Overzicht!$B$1:$F$35,MATCH(max_demand!I$1,Overzicht!$B:$B,0),5),Verdeelsleutels_percentage!$1:$1,0)))</f>
        <v>3.0245166197832947E-3</v>
      </c>
      <c r="J99">
        <f>PRODUCT(INDEX(Overzicht!$B$1:$D$35,MATCH(max_demand!J$1,Overzicht!$B$1:$B$35,0),3),INDEX(Verdeelsleutels_percentage!$A:$AB,MATCH(max_demand!$C99,Verdeelsleutels_percentage!$C:$C,0),MATCH(INDEX(Overzicht!$B$1:$F$35,MATCH(max_demand!J$1,Overzicht!$B:$B,0),5),Verdeelsleutels_percentage!$1:$1,0)))</f>
        <v>8.8885170218565811E-3</v>
      </c>
      <c r="K99">
        <f>PRODUCT(INDEX(Overzicht!$B$1:$D$35,MATCH(max_demand!K$1,Overzicht!$B$1:$B$35,0),3),INDEX(Verdeelsleutels_percentage!$A:$AB,MATCH(max_demand!$C99,Verdeelsleutels_percentage!$C:$C,0),MATCH(INDEX(Overzicht!$B$1:$F$35,MATCH(max_demand!K$1,Overzicht!$B:$B,0),5),Verdeelsleutels_percentage!$1:$1,0)))</f>
        <v>6.2956476716412269E-4</v>
      </c>
      <c r="L99">
        <f>PRODUCT(INDEX(Overzicht!$B$1:$D$35,MATCH(max_demand!L$1,Overzicht!$B$1:$B$35,0),3),INDEX(Verdeelsleutels_percentage!$A:$AB,MATCH(max_demand!$C99,Verdeelsleutels_percentage!$C:$C,0),MATCH(INDEX(Overzicht!$B$1:$F$35,MATCH(max_demand!L$1,Overzicht!$B:$B,0),5),Verdeelsleutels_percentage!$1:$1,0)))</f>
        <v>8.5735301998945395E-3</v>
      </c>
      <c r="M99">
        <f>PRODUCT(INDEX(Overzicht!$B$1:$D$35,MATCH(max_demand!M$1,Overzicht!$B$1:$B$35,0),3),INDEX(Verdeelsleutels_percentage!$A:$AB,MATCH(max_demand!$C99,Verdeelsleutels_percentage!$C:$C,0),MATCH(INDEX(Overzicht!$B$1:$F$35,MATCH(max_demand!M$1,Overzicht!$B:$B,0),5),Verdeelsleutels_percentage!$1:$1,0)))</f>
        <v>2.6920453485322595E-2</v>
      </c>
      <c r="N99">
        <f>PRODUCT(INDEX(Overzicht!$B$1:$D$35,MATCH(max_demand!N$1,Overzicht!$B$1:$B$35,0),3),INDEX(Verdeelsleutels_percentage!$A:$AB,MATCH(max_demand!$C99,Verdeelsleutels_percentage!$C:$C,0),MATCH(INDEX(Overzicht!$B$1:$F$35,MATCH(max_demand!N$1,Overzicht!$B:$B,0),5),Verdeelsleutels_percentage!$1:$1,0)))</f>
        <v>2.9328016158686591E-3</v>
      </c>
      <c r="O99">
        <f>PRODUCT(INDEX(Overzicht!$B$1:$D$35,MATCH(max_demand!O$1,Overzicht!$B$1:$B$35,0),3),INDEX(Verdeelsleutels_percentage!$A:$AB,MATCH(max_demand!$C99,Verdeelsleutels_percentage!$C:$C,0),MATCH(INDEX(Overzicht!$B$1:$F$35,MATCH(max_demand!O$1,Overzicht!$B:$B,0),5),Verdeelsleutels_percentage!$1:$1,0)))</f>
        <v>4.3771237070667877E-4</v>
      </c>
      <c r="P99">
        <f>PRODUCT(INDEX(Overzicht!$B$1:$D$35,MATCH(max_demand!P$1,Overzicht!$B$1:$B$35,0),3),INDEX(Verdeelsleutels_percentage!$A:$AB,MATCH(max_demand!$C99,Verdeelsleutels_percentage!$C:$C,0),MATCH(INDEX(Overzicht!$B$1:$F$35,MATCH(max_demand!P$1,Overzicht!$B:$B,0),5),Verdeelsleutels_percentage!$1:$1,0)))</f>
        <v>1.820830418936372E-3</v>
      </c>
      <c r="Q99">
        <f>PRODUCT(INDEX(Overzicht!$B$1:$D$35,MATCH(max_demand!Q$1,Overzicht!$B$1:$B$35,0),3),INDEX(Verdeelsleutels_percentage!$A:$AB,MATCH(max_demand!$C99,Verdeelsleutels_percentage!$C:$C,0),MATCH(INDEX(Overzicht!$B$1:$F$35,MATCH(max_demand!Q$1,Overzicht!$B:$B,0),5),Verdeelsleutels_percentage!$1:$1,0)))</f>
        <v>2.1968777866520524E-2</v>
      </c>
      <c r="R99">
        <f>PRODUCT(INDEX(Overzicht!$B$1:$D$35,MATCH(max_demand!R$1,Overzicht!$B$1:$B$35,0),3),INDEX(Verdeelsleutels_percentage!$A:$AB,MATCH(max_demand!$C99,Verdeelsleutels_percentage!$C:$C,0),MATCH(INDEX(Overzicht!$B$1:$F$35,MATCH(max_demand!R$1,Overzicht!$B:$B,0),5),Verdeelsleutels_percentage!$1:$1,0)))</f>
        <v>4.5452643861766612E-3</v>
      </c>
      <c r="S99">
        <f>PRODUCT(INDEX(Overzicht!$B$1:$D$35,MATCH(max_demand!S$1,Overzicht!$B$1:$B$35,0),3),INDEX(Verdeelsleutels_percentage!$A:$AB,MATCH(max_demand!$C99,Verdeelsleutels_percentage!$C:$C,0),MATCH(INDEX(Overzicht!$B$1:$F$35,MATCH(max_demand!S$1,Overzicht!$B:$B,0),5),Verdeelsleutels_percentage!$1:$1,0)))</f>
        <v>9.3087014628898002E-3</v>
      </c>
      <c r="T99">
        <f>PRODUCT(INDEX(Overzicht!$B$1:$D$35,MATCH(max_demand!T$1,Overzicht!$B$1:$B$35,0),3),INDEX(Verdeelsleutels_percentage!$A:$AB,MATCH(max_demand!$C99,Verdeelsleutels_percentage!$C:$C,0),MATCH(INDEX(Overzicht!$B$1:$F$35,MATCH(max_demand!T$1,Overzicht!$B:$B,0),5),Verdeelsleutels_percentage!$1:$1,0)))</f>
        <v>1.343378140803324E-2</v>
      </c>
      <c r="U99">
        <f>PRODUCT(INDEX(Overzicht!$B$1:$D$35,MATCH(max_demand!U$1,Overzicht!$B$1:$B$35,0),3),INDEX(Verdeelsleutels_percentage!$A:$AB,MATCH(max_demand!$C99,Verdeelsleutels_percentage!$C:$C,0),MATCH(INDEX(Overzicht!$B$1:$F$35,MATCH(max_demand!U$1,Overzicht!$B:$B,0),5),Verdeelsleutels_percentage!$1:$1,0)))</f>
        <v>4.9896902372694903E-2</v>
      </c>
      <c r="V99">
        <f>PRODUCT(INDEX(Overzicht!$B$1:$D$35,MATCH(max_demand!V$1,Overzicht!$B$1:$B$35,0),3),INDEX(Verdeelsleutels_percentage!$A:$AB,MATCH(max_demand!$C99,Verdeelsleutels_percentage!$C:$C,0),MATCH(INDEX(Overzicht!$B$1:$F$35,MATCH(max_demand!V$1,Overzicht!$B:$B,0),5),Verdeelsleutels_percentage!$1:$1,0)))</f>
        <v>5.8078378267812881E-3</v>
      </c>
      <c r="W99">
        <f>PRODUCT(INDEX(Overzicht!$B$1:$D$35,MATCH(max_demand!W$1,Overzicht!$B$1:$B$35,0),3),INDEX(Verdeelsleutels_percentage!$A:$AB,MATCH(max_demand!$C99,Verdeelsleutels_percentage!$C:$C,0),MATCH(INDEX(Overzicht!$B$1:$F$35,MATCH(max_demand!W$1,Overzicht!$B:$B,0),5),Verdeelsleutels_percentage!$1:$1,0)))</f>
        <v>3.0301762574511074E-2</v>
      </c>
      <c r="X99">
        <f>PRODUCT(INDEX(Overzicht!$B$1:$D$35,MATCH(max_demand!X$1,Overzicht!$B$1:$B$35,0),3),INDEX(Verdeelsleutels_percentage!$A:$AB,MATCH(max_demand!$C99,Verdeelsleutels_percentage!$C:$C,0),MATCH(INDEX(Overzicht!$B$1:$F$35,MATCH(max_demand!X$1,Overzicht!$B:$B,0),5),Verdeelsleutels_percentage!$1:$1,0)))</f>
        <v>3.169338060772995E-2</v>
      </c>
      <c r="Y99">
        <f>PRODUCT(INDEX(Overzicht!$B$1:$D$35,MATCH(max_demand!Y$1,Overzicht!$B$1:$B$35,0),3),INDEX(Verdeelsleutels_percentage!$A:$AB,MATCH(max_demand!$C99,Verdeelsleutels_percentage!$C:$C,0),MATCH(INDEX(Overzicht!$B$1:$F$35,MATCH(max_demand!Y$1,Overzicht!$B:$B,0),5),Verdeelsleutels_percentage!$1:$1,0)))</f>
        <v>9.5581261511672997E-7</v>
      </c>
      <c r="Z99">
        <f>PRODUCT(INDEX(Overzicht!$B$1:$D$35,MATCH(max_demand!Z$1,Overzicht!$B$1:$B$35,0),3),INDEX(Verdeelsleutels_percentage!$A:$AB,MATCH(max_demand!$C99,Verdeelsleutels_percentage!$C:$C,0),MATCH(INDEX(Overzicht!$B$1:$F$35,MATCH(max_demand!Z$1,Overzicht!$B:$B,0),5),Verdeelsleutels_percentage!$1:$1,0)))</f>
        <v>4.2480560671854666E-4</v>
      </c>
      <c r="AA99">
        <f>PRODUCT(INDEX(Overzicht!$B$1:$D$35,MATCH(max_demand!AA$1,Overzicht!$B$1:$B$35,0),3),INDEX(Verdeelsleutels_percentage!$A:$AB,MATCH(max_demand!$C99,Verdeelsleutels_percentage!$C:$C,0),MATCH(INDEX(Overzicht!$B$1:$F$35,MATCH(max_demand!AA$1,Overzicht!$B:$B,0),5),Verdeelsleutels_percentage!$1:$1,0)))</f>
        <v>4.4269215858038017E-4</v>
      </c>
      <c r="AB99">
        <f>PRODUCT(INDEX(Overzicht!$B$1:$D$35,MATCH(max_demand!AB$1,Overzicht!$B$1:$B$35,0),3),INDEX(Verdeelsleutels_percentage!$A:$AB,MATCH(max_demand!$C99,Verdeelsleutels_percentage!$C:$C,0),MATCH(INDEX(Overzicht!$B$1:$F$35,MATCH(max_demand!AB$1,Overzicht!$B:$B,0),5),Verdeelsleutels_percentage!$1:$1,0)))</f>
        <v>1.0763563411360548E-2</v>
      </c>
      <c r="AC99">
        <f>PRODUCT(INDEX(Overzicht!$B$1:$D$35,MATCH(max_demand!AC$1,Overzicht!$B$1:$B$35,0),3),INDEX(Verdeelsleutels_percentage!$A:$AB,MATCH(max_demand!$C99,Verdeelsleutels_percentage!$C:$C,0),MATCH(INDEX(Overzicht!$B$1:$F$35,MATCH(max_demand!AC$1,Overzicht!$B:$B,0),5),Verdeelsleutels_percentage!$1:$1,0)))</f>
        <v>3.4242663600622475E-2</v>
      </c>
      <c r="AD99">
        <f>PRODUCT(INDEX(Overzicht!$B$1:$D$35,MATCH(max_demand!AD$1,Overzicht!$B$1:$B$35,0),3),INDEX(Verdeelsleutels_percentage!$A:$AB,MATCH(max_demand!$C99,Verdeelsleutels_percentage!$C:$C,0),MATCH(INDEX(Overzicht!$B$1:$F$35,MATCH(max_demand!AD$1,Overzicht!$B:$B,0),5),Verdeelsleutels_percentage!$1:$1,0)))</f>
        <v>1.7976040187260008E-4</v>
      </c>
      <c r="AE99">
        <f>PRODUCT(INDEX(Overzicht!$B$1:$D$35,MATCH(max_demand!AE$1,Overzicht!$B$1:$B$35,0),3),INDEX(Verdeelsleutels_percentage!$A:$AB,MATCH(max_demand!$C99,Verdeelsleutels_percentage!$C:$C,0),MATCH(INDEX(Overzicht!$B$1:$F$35,MATCH(max_demand!AE$1,Overzicht!$B:$B,0),5),Verdeelsleutels_percentage!$1:$1,0)))</f>
        <v>2.0465436152276157E-2</v>
      </c>
      <c r="AF99">
        <f>PRODUCT(INDEX(Overzicht!$B$1:$D$35,MATCH(max_demand!AF$1,Overzicht!$B$1:$B$35,0),3),INDEX(Verdeelsleutels_percentage!$A:$AB,MATCH(max_demand!$C99,Verdeelsleutels_percentage!$C:$C,0),MATCH(INDEX(Overzicht!$B$1:$F$35,MATCH(max_demand!AF$1,Overzicht!$B:$B,0),5),Verdeelsleutels_percentage!$1:$1,0)))</f>
        <v>1.6768642370468946E-3</v>
      </c>
      <c r="AG99">
        <f>PRODUCT(INDEX(Overzicht!$B$1:$D$35,MATCH(max_demand!AG$1,Overzicht!$B$1:$B$35,0),3),INDEX(Verdeelsleutels_percentage!$A:$AB,MATCH(max_demand!$C99,Verdeelsleutels_percentage!$C:$C,0),MATCH(INDEX(Overzicht!$B$1:$F$35,MATCH(max_demand!AG$1,Overzicht!$B:$B,0),5),Verdeelsleutels_percentage!$1:$1,0)))</f>
        <v>3.0301762574511074E-2</v>
      </c>
      <c r="AH99">
        <f>PRODUCT(INDEX(Overzicht!$B$1:$D$35,MATCH(max_demand!AH$1,Overzicht!$B$1:$B$35,0),3),INDEX(Verdeelsleutels_percentage!$A:$AB,MATCH(max_demand!$C99,Verdeelsleutels_percentage!$C:$C,0),MATCH(INDEX(Overzicht!$B$1:$F$35,MATCH(max_demand!AH$1,Overzicht!$B:$B,0),5),Verdeelsleutels_percentage!$1:$1,0)))</f>
        <v>3.9126832197760872E-3</v>
      </c>
      <c r="AI99">
        <f>PRODUCT(INDEX(Overzicht!$B$1:$D$35,MATCH(max_demand!AI$1,Overzicht!$B$1:$B$35,0),3),INDEX(Verdeelsleutels_percentage!$A:$AB,MATCH(max_demand!$C99,Verdeelsleutels_percentage!$C:$C,0),MATCH(INDEX(Overzicht!$B$1:$F$35,MATCH(max_demand!AI$1,Overzicht!$B:$B,0),5),Verdeelsleutels_percentage!$1:$1,0)))</f>
        <v>1.3414913896375156E-3</v>
      </c>
      <c r="AJ99">
        <f>PRODUCT(INDEX(Overzicht!$B$1:$D$35,MATCH(max_demand!AJ$1,Overzicht!$B$1:$B$35,0),3),INDEX(Verdeelsleutels_percentage!$A:$AB,MATCH(max_demand!$C99,Verdeelsleutels_percentage!$C:$C,0),MATCH(INDEX(Overzicht!$B$1:$F$35,MATCH(max_demand!AJ$1,Overzicht!$B:$B,0),5),Verdeelsleutels_percentage!$1:$1,0)))</f>
        <v>0</v>
      </c>
      <c r="AK99">
        <f>PRODUCT(INDEX(Overzicht!$B$1:$D$35,MATCH(max_demand!AK$1,Overzicht!$B$1:$B$35,0),3),INDEX(Verdeelsleutels_percentage!$A:$AB,MATCH(max_demand!$C99,Verdeelsleutels_percentage!$C:$C,0),MATCH(INDEX(Overzicht!$B$1:$F$35,MATCH(max_demand!AK$1,Overzicht!$B:$B,0),5),Verdeelsleutels_percentage!$1:$1,0)))</f>
        <v>1.8383069295203386E-3</v>
      </c>
      <c r="AL99">
        <f>PRODUCT(INDEX(Overzicht!$B$1:$D$35,MATCH(max_demand!AL$1,Overzicht!$B$1:$B$35,0),3),INDEX(Verdeelsleutels_percentage!$A:$AB,MATCH(max_demand!$C99,Verdeelsleutels_percentage!$C:$C,0),MATCH(INDEX(Overzicht!$B$1:$F$35,MATCH(max_demand!AL$1,Overzicht!$B:$B,0),5),Verdeelsleutels_percentage!$1:$1,0)))</f>
        <v>5.050293762418512E-3</v>
      </c>
      <c r="AM99">
        <f>PRODUCT(INDEX(Overzicht!$B$1:$D$35,MATCH(max_demand!AM$1,Overzicht!$B$1:$B$35,0),3),INDEX(Verdeelsleutels_percentage!$A:$AB,MATCH(max_demand!$C99,Verdeelsleutels_percentage!$C:$C,0),MATCH(INDEX(Overzicht!$B$1:$F$35,MATCH(max_demand!AM$1,Overzicht!$B:$B,0),5),Verdeelsleutels_percentage!$1:$1,0)))</f>
        <v>1.0100587524837024E-2</v>
      </c>
      <c r="AN99">
        <f>PRODUCT(INDEX(Overzicht!$B$1:$D$35,MATCH(max_demand!AN$1,Overzicht!$B$1:$B$35,0),3),INDEX(Verdeelsleutels_percentage!$A:$AB,MATCH(max_demand!$C99,Verdeelsleutels_percentage!$C:$C,0),MATCH(INDEX(Overzicht!$B$1:$F$35,MATCH(max_demand!AN$1,Overzicht!$B:$B,0),5),Verdeelsleutels_percentage!$1:$1,0)))</f>
        <v>5.050293762418512E-3</v>
      </c>
      <c r="AO99">
        <f>PRODUCT(INDEX(Overzicht!$B$1:$D$35,MATCH(max_demand!AO$1,Overzicht!$B$1:$B$35,0),3),INDEX(Verdeelsleutels_percentage!$A:$AB,MATCH(max_demand!$C99,Verdeelsleutels_percentage!$C:$C,0),MATCH(INDEX(Overzicht!$B$1:$F$35,MATCH(max_demand!AO$1,Overzicht!$B:$B,0),5),Verdeelsleutels_percentage!$1:$1,0)))</f>
        <v>1.7676028168464791E-2</v>
      </c>
    </row>
    <row r="100" spans="2:41">
      <c r="B100" t="str">
        <f>INDEX('ETLocal datasets'!B:C,MATCH(C100,'ETLocal datasets'!C:C,0),1)</f>
        <v>GM0277</v>
      </c>
      <c r="C100" t="str">
        <f>'ETLocal datasets'!C83</f>
        <v>Rozendaal</v>
      </c>
      <c r="D100">
        <f t="shared" si="9"/>
        <v>1.9516379596077882E-2</v>
      </c>
      <c r="E100">
        <f t="shared" si="10"/>
        <v>2.2920241467397871E-2</v>
      </c>
      <c r="F100">
        <f t="shared" si="11"/>
        <v>1.0049089341420978E-3</v>
      </c>
      <c r="G100">
        <f t="shared" si="8"/>
        <v>2.0463448724560695E-3</v>
      </c>
      <c r="H100">
        <f>PRODUCT(INDEX(Overzicht!$B$1:$D$35,MATCH(max_demand!H$1,Overzicht!$B$1:$B$35,0),3),INDEX(Verdeelsleutels_percentage!$A:$AB,MATCH(max_demand!$C100,Verdeelsleutels_percentage!$C:$C,0),MATCH(INDEX(Overzicht!$B$1:$F$35,MATCH(max_demand!H$1,Overzicht!$B:$B,0),5),Verdeelsleutels_percentage!$1:$1,0)))</f>
        <v>1.0049089341420978E-3</v>
      </c>
      <c r="I100">
        <f>PRODUCT(INDEX(Overzicht!$B$1:$D$35,MATCH(max_demand!I$1,Overzicht!$B$1:$B$35,0),3),INDEX(Verdeelsleutels_percentage!$A:$AB,MATCH(max_demand!$C100,Verdeelsleutels_percentage!$C:$C,0),MATCH(INDEX(Overzicht!$B$1:$F$35,MATCH(max_demand!I$1,Overzicht!$B:$B,0),5),Verdeelsleutels_percentage!$1:$1,0)))</f>
        <v>0</v>
      </c>
      <c r="J100">
        <f>PRODUCT(INDEX(Overzicht!$B$1:$D$35,MATCH(max_demand!J$1,Overzicht!$B$1:$B$35,0),3),INDEX(Verdeelsleutels_percentage!$A:$AB,MATCH(max_demand!$C100,Verdeelsleutels_percentage!$C:$C,0),MATCH(INDEX(Overzicht!$B$1:$F$35,MATCH(max_demand!J$1,Overzicht!$B:$B,0),5),Verdeelsleutels_percentage!$1:$1,0)))</f>
        <v>3.3688375696954136E-4</v>
      </c>
      <c r="K100">
        <f>PRODUCT(INDEX(Overzicht!$B$1:$D$35,MATCH(max_demand!K$1,Overzicht!$B$1:$B$35,0),3),INDEX(Verdeelsleutels_percentage!$A:$AB,MATCH(max_demand!$C100,Verdeelsleutels_percentage!$C:$C,0),MATCH(INDEX(Overzicht!$B$1:$F$35,MATCH(max_demand!K$1,Overzicht!$B:$B,0),5),Verdeelsleutels_percentage!$1:$1,0)))</f>
        <v>0</v>
      </c>
      <c r="L100">
        <f>PRODUCT(INDEX(Overzicht!$B$1:$D$35,MATCH(max_demand!L$1,Overzicht!$B$1:$B$35,0),3),INDEX(Verdeelsleutels_percentage!$A:$AB,MATCH(max_demand!$C100,Verdeelsleutels_percentage!$C:$C,0),MATCH(INDEX(Overzicht!$B$1:$F$35,MATCH(max_demand!L$1,Overzicht!$B:$B,0),5),Verdeelsleutels_percentage!$1:$1,0)))</f>
        <v>3.2494543883193329E-4</v>
      </c>
      <c r="M100">
        <f>PRODUCT(INDEX(Overzicht!$B$1:$D$35,MATCH(max_demand!M$1,Overzicht!$B$1:$B$35,0),3),INDEX(Verdeelsleutels_percentage!$A:$AB,MATCH(max_demand!$C100,Verdeelsleutels_percentage!$C:$C,0),MATCH(INDEX(Overzicht!$B$1:$F$35,MATCH(max_demand!M$1,Overzicht!$B:$B,0),5),Verdeelsleutels_percentage!$1:$1,0)))</f>
        <v>0</v>
      </c>
      <c r="N100">
        <f>PRODUCT(INDEX(Overzicht!$B$1:$D$35,MATCH(max_demand!N$1,Overzicht!$B$1:$B$35,0),3),INDEX(Verdeelsleutels_percentage!$A:$AB,MATCH(max_demand!$C100,Verdeelsleutels_percentage!$C:$C,0),MATCH(INDEX(Overzicht!$B$1:$F$35,MATCH(max_demand!N$1,Overzicht!$B:$B,0),5),Verdeelsleutels_percentage!$1:$1,0)))</f>
        <v>0</v>
      </c>
      <c r="O100">
        <f>PRODUCT(INDEX(Overzicht!$B$1:$D$35,MATCH(max_demand!O$1,Overzicht!$B$1:$B$35,0),3),INDEX(Verdeelsleutels_percentage!$A:$AB,MATCH(max_demand!$C100,Verdeelsleutels_percentage!$C:$C,0),MATCH(INDEX(Overzicht!$B$1:$F$35,MATCH(max_demand!O$1,Overzicht!$B:$B,0),5),Verdeelsleutels_percentage!$1:$1,0)))</f>
        <v>0</v>
      </c>
      <c r="P100">
        <f>PRODUCT(INDEX(Overzicht!$B$1:$D$35,MATCH(max_demand!P$1,Overzicht!$B$1:$B$35,0),3),INDEX(Verdeelsleutels_percentage!$A:$AB,MATCH(max_demand!$C100,Verdeelsleutels_percentage!$C:$C,0),MATCH(INDEX(Overzicht!$B$1:$F$35,MATCH(max_demand!P$1,Overzicht!$B:$B,0),5),Verdeelsleutels_percentage!$1:$1,0)))</f>
        <v>0</v>
      </c>
      <c r="Q100">
        <f>PRODUCT(INDEX(Overzicht!$B$1:$D$35,MATCH(max_demand!Q$1,Overzicht!$B$1:$B$35,0),3),INDEX(Verdeelsleutels_percentage!$A:$AB,MATCH(max_demand!$C100,Verdeelsleutels_percentage!$C:$C,0),MATCH(INDEX(Overzicht!$B$1:$F$35,MATCH(max_demand!Q$1,Overzicht!$B:$B,0),5),Verdeelsleutels_percentage!$1:$1,0)))</f>
        <v>8.3263883114630957E-4</v>
      </c>
      <c r="R100">
        <f>PRODUCT(INDEX(Overzicht!$B$1:$D$35,MATCH(max_demand!R$1,Overzicht!$B$1:$B$35,0),3),INDEX(Verdeelsleutels_percentage!$A:$AB,MATCH(max_demand!$C100,Verdeelsleutels_percentage!$C:$C,0),MATCH(INDEX(Overzicht!$B$1:$F$35,MATCH(max_demand!R$1,Overzicht!$B:$B,0),5),Verdeelsleutels_percentage!$1:$1,0)))</f>
        <v>1.722701029957882E-4</v>
      </c>
      <c r="S100">
        <f>PRODUCT(INDEX(Overzicht!$B$1:$D$35,MATCH(max_demand!S$1,Overzicht!$B$1:$B$35,0),3),INDEX(Verdeelsleutels_percentage!$A:$AB,MATCH(max_demand!$C100,Verdeelsleutels_percentage!$C:$C,0),MATCH(INDEX(Overzicht!$B$1:$F$35,MATCH(max_demand!S$1,Overzicht!$B:$B,0),5),Verdeelsleutels_percentage!$1:$1,0)))</f>
        <v>3.5280917093537424E-4</v>
      </c>
      <c r="T100">
        <f>PRODUCT(INDEX(Overzicht!$B$1:$D$35,MATCH(max_demand!T$1,Overzicht!$B$1:$B$35,0),3),INDEX(Verdeelsleutels_percentage!$A:$AB,MATCH(max_demand!$C100,Verdeelsleutels_percentage!$C:$C,0),MATCH(INDEX(Overzicht!$B$1:$F$35,MATCH(max_demand!T$1,Overzicht!$B:$B,0),5),Verdeelsleutels_percentage!$1:$1,0)))</f>
        <v>5.0915385996532945E-4</v>
      </c>
      <c r="U100">
        <f>PRODUCT(INDEX(Overzicht!$B$1:$D$35,MATCH(max_demand!U$1,Overzicht!$B$1:$B$35,0),3),INDEX(Verdeelsleutels_percentage!$A:$AB,MATCH(max_demand!$C100,Verdeelsleutels_percentage!$C:$C,0),MATCH(INDEX(Overzicht!$B$1:$F$35,MATCH(max_demand!U$1,Overzicht!$B:$B,0),5),Verdeelsleutels_percentage!$1:$1,0)))</f>
        <v>1.8911429084426529E-3</v>
      </c>
      <c r="V100">
        <f>PRODUCT(INDEX(Overzicht!$B$1:$D$35,MATCH(max_demand!V$1,Overzicht!$B$1:$B$35,0),3),INDEX(Verdeelsleutels_percentage!$A:$AB,MATCH(max_demand!$C100,Verdeelsleutels_percentage!$C:$C,0),MATCH(INDEX(Overzicht!$B$1:$F$35,MATCH(max_demand!V$1,Overzicht!$B:$B,0),5),Verdeelsleutels_percentage!$1:$1,0)))</f>
        <v>2.2012290938350711E-4</v>
      </c>
      <c r="W100">
        <f>PRODUCT(INDEX(Overzicht!$B$1:$D$35,MATCH(max_demand!W$1,Overzicht!$B$1:$B$35,0),3),INDEX(Verdeelsleutels_percentage!$A:$AB,MATCH(max_demand!$C100,Verdeelsleutels_percentage!$C:$C,0),MATCH(INDEX(Overzicht!$B$1:$F$35,MATCH(max_demand!W$1,Overzicht!$B:$B,0),5),Verdeelsleutels_percentage!$1:$1,0)))</f>
        <v>1.1484673533052546E-3</v>
      </c>
      <c r="X100">
        <f>PRODUCT(INDEX(Overzicht!$B$1:$D$35,MATCH(max_demand!X$1,Overzicht!$B$1:$B$35,0),3),INDEX(Verdeelsleutels_percentage!$A:$AB,MATCH(max_demand!$C100,Verdeelsleutels_percentage!$C:$C,0),MATCH(INDEX(Overzicht!$B$1:$F$35,MATCH(max_demand!X$1,Overzicht!$B:$B,0),5),Verdeelsleutels_percentage!$1:$1,0)))</f>
        <v>1.7056289741260586E-2</v>
      </c>
      <c r="Y100">
        <f>PRODUCT(INDEX(Overzicht!$B$1:$D$35,MATCH(max_demand!Y$1,Overzicht!$B$1:$B$35,0),3),INDEX(Verdeelsleutels_percentage!$A:$AB,MATCH(max_demand!$C100,Verdeelsleutels_percentage!$C:$C,0),MATCH(INDEX(Overzicht!$B$1:$F$35,MATCH(max_demand!Y$1,Overzicht!$B:$B,0),5),Verdeelsleutels_percentage!$1:$1,0)))</f>
        <v>1.9498577348381288E-8</v>
      </c>
      <c r="Z100">
        <f>PRODUCT(INDEX(Overzicht!$B$1:$D$35,MATCH(max_demand!Z$1,Overzicht!$B$1:$B$35,0),3),INDEX(Verdeelsleutels_percentage!$A:$AB,MATCH(max_demand!$C100,Verdeelsleutels_percentage!$C:$C,0),MATCH(INDEX(Overzicht!$B$1:$F$35,MATCH(max_demand!Z$1,Overzicht!$B:$B,0),5),Verdeelsleutels_percentage!$1:$1,0)))</f>
        <v>8.6660343770583506E-6</v>
      </c>
      <c r="AA100">
        <f>PRODUCT(INDEX(Overzicht!$B$1:$D$35,MATCH(max_demand!AA$1,Overzicht!$B$1:$B$35,0),3),INDEX(Verdeelsleutels_percentage!$A:$AB,MATCH(max_demand!$C100,Verdeelsleutels_percentage!$C:$C,0),MATCH(INDEX(Overzicht!$B$1:$F$35,MATCH(max_demand!AA$1,Overzicht!$B:$B,0),5),Verdeelsleutels_percentage!$1:$1,0)))</f>
        <v>9.0309200350397556E-6</v>
      </c>
      <c r="AB100">
        <f>PRODUCT(INDEX(Overzicht!$B$1:$D$35,MATCH(max_demand!AB$1,Overzicht!$B$1:$B$35,0),3),INDEX(Verdeelsleutels_percentage!$A:$AB,MATCH(max_demand!$C100,Verdeelsleutels_percentage!$C:$C,0),MATCH(INDEX(Overzicht!$B$1:$F$35,MATCH(max_demand!AB$1,Overzicht!$B:$B,0),5),Verdeelsleutels_percentage!$1:$1,0)))</f>
        <v>1.7158482618880293E-3</v>
      </c>
      <c r="AC100">
        <f>PRODUCT(INDEX(Overzicht!$B$1:$D$35,MATCH(max_demand!AC$1,Overzicht!$B$1:$B$35,0),3),INDEX(Verdeelsleutels_percentage!$A:$AB,MATCH(max_demand!$C100,Verdeelsleutels_percentage!$C:$C,0),MATCH(INDEX(Overzicht!$B$1:$F$35,MATCH(max_demand!AC$1,Overzicht!$B:$B,0),5),Verdeelsleutels_percentage!$1:$1,0)))</f>
        <v>1.6712429991812282E-2</v>
      </c>
      <c r="AD100">
        <f>PRODUCT(INDEX(Overzicht!$B$1:$D$35,MATCH(max_demand!AD$1,Overzicht!$B$1:$B$35,0),3),INDEX(Verdeelsleutels_percentage!$A:$AB,MATCH(max_demand!$C100,Verdeelsleutels_percentage!$C:$C,0),MATCH(INDEX(Overzicht!$B$1:$F$35,MATCH(max_demand!AD$1,Overzicht!$B:$B,0),5),Verdeelsleutels_percentage!$1:$1,0)))</f>
        <v>1.9746594077113251E-4</v>
      </c>
      <c r="AE100">
        <f>PRODUCT(INDEX(Overzicht!$B$1:$D$35,MATCH(max_demand!AE$1,Overzicht!$B$1:$B$35,0),3),INDEX(Verdeelsleutels_percentage!$A:$AB,MATCH(max_demand!$C100,Verdeelsleutels_percentage!$C:$C,0),MATCH(INDEX(Overzicht!$B$1:$F$35,MATCH(max_demand!AE$1,Overzicht!$B:$B,0),5),Verdeelsleutels_percentage!$1:$1,0)))</f>
        <v>1.9966279172952347E-4</v>
      </c>
      <c r="AF100">
        <f>PRODUCT(INDEX(Overzicht!$B$1:$D$35,MATCH(max_demand!AF$1,Overzicht!$B$1:$B$35,0),3),INDEX(Verdeelsleutels_percentage!$A:$AB,MATCH(max_demand!$C100,Verdeelsleutels_percentage!$C:$C,0),MATCH(INDEX(Overzicht!$B$1:$F$35,MATCH(max_demand!AF$1,Overzicht!$B:$B,0),5),Verdeelsleutels_percentage!$1:$1,0)))</f>
        <v>3.4208030435756646E-5</v>
      </c>
      <c r="AG100">
        <f>PRODUCT(INDEX(Overzicht!$B$1:$D$35,MATCH(max_demand!AG$1,Overzicht!$B$1:$B$35,0),3),INDEX(Verdeelsleutels_percentage!$A:$AB,MATCH(max_demand!$C100,Verdeelsleutels_percentage!$C:$C,0),MATCH(INDEX(Overzicht!$B$1:$F$35,MATCH(max_demand!AG$1,Overzicht!$B:$B,0),5),Verdeelsleutels_percentage!$1:$1,0)))</f>
        <v>1.1484673533052546E-3</v>
      </c>
      <c r="AH100">
        <f>PRODUCT(INDEX(Overzicht!$B$1:$D$35,MATCH(max_demand!AH$1,Overzicht!$B$1:$B$35,0),3),INDEX(Verdeelsleutels_percentage!$A:$AB,MATCH(max_demand!$C100,Verdeelsleutels_percentage!$C:$C,0),MATCH(INDEX(Overzicht!$B$1:$F$35,MATCH(max_demand!AH$1,Overzicht!$B:$B,0),5),Verdeelsleutels_percentage!$1:$1,0)))</f>
        <v>7.9818737683432176E-5</v>
      </c>
      <c r="AI100">
        <f>PRODUCT(INDEX(Overzicht!$B$1:$D$35,MATCH(max_demand!AI$1,Overzicht!$B$1:$B$35,0),3),INDEX(Verdeelsleutels_percentage!$A:$AB,MATCH(max_demand!$C100,Verdeelsleutels_percentage!$C:$C,0),MATCH(INDEX(Overzicht!$B$1:$F$35,MATCH(max_demand!AI$1,Overzicht!$B:$B,0),5),Verdeelsleutels_percentage!$1:$1,0)))</f>
        <v>2.7366424348605319E-5</v>
      </c>
      <c r="AJ100">
        <f>PRODUCT(INDEX(Overzicht!$B$1:$D$35,MATCH(max_demand!AJ$1,Overzicht!$B$1:$B$35,0),3),INDEX(Verdeelsleutels_percentage!$A:$AB,MATCH(max_demand!$C100,Verdeelsleutels_percentage!$C:$C,0),MATCH(INDEX(Overzicht!$B$1:$F$35,MATCH(max_demand!AJ$1,Overzicht!$B:$B,0),5),Verdeelsleutels_percentage!$1:$1,0)))</f>
        <v>0</v>
      </c>
      <c r="AK100">
        <f>PRODUCT(INDEX(Overzicht!$B$1:$D$35,MATCH(max_demand!AK$1,Overzicht!$B$1:$B$35,0),3),INDEX(Verdeelsleutels_percentage!$A:$AB,MATCH(max_demand!$C100,Verdeelsleutels_percentage!$C:$C,0),MATCH(INDEX(Overzicht!$B$1:$F$35,MATCH(max_demand!AK$1,Overzicht!$B:$B,0),5),Verdeelsleutels_percentage!$1:$1,0)))</f>
        <v>6.9673686100518787E-5</v>
      </c>
      <c r="AL100">
        <f>PRODUCT(INDEX(Overzicht!$B$1:$D$35,MATCH(max_demand!AL$1,Overzicht!$B$1:$B$35,0),3),INDEX(Verdeelsleutels_percentage!$A:$AB,MATCH(max_demand!$C100,Verdeelsleutels_percentage!$C:$C,0),MATCH(INDEX(Overzicht!$B$1:$F$35,MATCH(max_demand!AL$1,Overzicht!$B:$B,0),5),Verdeelsleutels_percentage!$1:$1,0)))</f>
        <v>1.9141122555087577E-4</v>
      </c>
      <c r="AM100">
        <f>PRODUCT(INDEX(Overzicht!$B$1:$D$35,MATCH(max_demand!AM$1,Overzicht!$B$1:$B$35,0),3),INDEX(Verdeelsleutels_percentage!$A:$AB,MATCH(max_demand!$C100,Verdeelsleutels_percentage!$C:$C,0),MATCH(INDEX(Overzicht!$B$1:$F$35,MATCH(max_demand!AM$1,Overzicht!$B:$B,0),5),Verdeelsleutels_percentage!$1:$1,0)))</f>
        <v>3.8282245110175155E-4</v>
      </c>
      <c r="AN100">
        <f>PRODUCT(INDEX(Overzicht!$B$1:$D$35,MATCH(max_demand!AN$1,Overzicht!$B$1:$B$35,0),3),INDEX(Verdeelsleutels_percentage!$A:$AB,MATCH(max_demand!$C100,Verdeelsleutels_percentage!$C:$C,0),MATCH(INDEX(Overzicht!$B$1:$F$35,MATCH(max_demand!AN$1,Overzicht!$B:$B,0),5),Verdeelsleutels_percentage!$1:$1,0)))</f>
        <v>1.9141122555087577E-4</v>
      </c>
      <c r="AO100">
        <f>PRODUCT(INDEX(Overzicht!$B$1:$D$35,MATCH(max_demand!AO$1,Overzicht!$B$1:$B$35,0),3),INDEX(Verdeelsleutels_percentage!$A:$AB,MATCH(max_demand!$C100,Verdeelsleutels_percentage!$C:$C,0),MATCH(INDEX(Overzicht!$B$1:$F$35,MATCH(max_demand!AO$1,Overzicht!$B:$B,0),5),Verdeelsleutels_percentage!$1:$1,0)))</f>
        <v>6.6993928942806521E-4</v>
      </c>
    </row>
    <row r="101" spans="2:41">
      <c r="B101" t="str">
        <f>INDEX('ETLocal datasets'!B:C,MATCH(C101,'ETLocal datasets'!C:C,0),1)</f>
        <v>GM0279</v>
      </c>
      <c r="C101" t="str">
        <f>'ETLocal datasets'!C84</f>
        <v>Scherpenzeel</v>
      </c>
      <c r="D101">
        <f t="shared" si="9"/>
        <v>3.6142904464474643E-2</v>
      </c>
      <c r="E101">
        <f t="shared" si="10"/>
        <v>6.8900424273411379E-2</v>
      </c>
      <c r="F101">
        <f t="shared" si="11"/>
        <v>5.9984679001118093E-3</v>
      </c>
      <c r="G101">
        <f t="shared" si="8"/>
        <v>1.2214971539152825E-2</v>
      </c>
      <c r="H101">
        <f>PRODUCT(INDEX(Overzicht!$B$1:$D$35,MATCH(max_demand!H$1,Overzicht!$B$1:$B$35,0),3),INDEX(Verdeelsleutels_percentage!$A:$AB,MATCH(max_demand!$C101,Verdeelsleutels_percentage!$C:$C,0),MATCH(INDEX(Overzicht!$B$1:$F$35,MATCH(max_demand!H$1,Overzicht!$B:$B,0),5),Verdeelsleutels_percentage!$1:$1,0)))</f>
        <v>5.9984679001118093E-3</v>
      </c>
      <c r="I101">
        <f>PRODUCT(INDEX(Overzicht!$B$1:$D$35,MATCH(max_demand!I$1,Overzicht!$B$1:$B$35,0),3),INDEX(Verdeelsleutels_percentage!$A:$AB,MATCH(max_demand!$C101,Verdeelsleutels_percentage!$C:$C,0),MATCH(INDEX(Overzicht!$B$1:$F$35,MATCH(max_demand!I$1,Overzicht!$B:$B,0),5),Verdeelsleutels_percentage!$1:$1,0)))</f>
        <v>1.1566743006288488E-3</v>
      </c>
      <c r="J101">
        <f>PRODUCT(INDEX(Overzicht!$B$1:$D$35,MATCH(max_demand!J$1,Overzicht!$B$1:$B$35,0),3),INDEX(Verdeelsleutels_percentage!$A:$AB,MATCH(max_demand!$C101,Verdeelsleutels_percentage!$C:$C,0),MATCH(INDEX(Overzicht!$B$1:$F$35,MATCH(max_demand!J$1,Overzicht!$B:$B,0),5),Verdeelsleutels_percentage!$1:$1,0)))</f>
        <v>2.0109149531803397E-3</v>
      </c>
      <c r="K101">
        <f>PRODUCT(INDEX(Overzicht!$B$1:$D$35,MATCH(max_demand!K$1,Overzicht!$B$1:$B$35,0),3),INDEX(Verdeelsleutels_percentage!$A:$AB,MATCH(max_demand!$C101,Verdeelsleutels_percentage!$C:$C,0),MATCH(INDEX(Overzicht!$B$1:$F$35,MATCH(max_demand!K$1,Overzicht!$B:$B,0),5),Verdeelsleutels_percentage!$1:$1,0)))</f>
        <v>2.4076620442320499E-4</v>
      </c>
      <c r="L101">
        <f>PRODUCT(INDEX(Overzicht!$B$1:$D$35,MATCH(max_demand!L$1,Overzicht!$B$1:$B$35,0),3),INDEX(Verdeelsleutels_percentage!$A:$AB,MATCH(max_demand!$C101,Verdeelsleutels_percentage!$C:$C,0),MATCH(INDEX(Overzicht!$B$1:$F$35,MATCH(max_demand!L$1,Overzicht!$B:$B,0),5),Verdeelsleutels_percentage!$1:$1,0)))</f>
        <v>1.9396531545270118E-3</v>
      </c>
      <c r="M101">
        <f>PRODUCT(INDEX(Overzicht!$B$1:$D$35,MATCH(max_demand!M$1,Overzicht!$B$1:$B$35,0),3),INDEX(Verdeelsleutels_percentage!$A:$AB,MATCH(max_demand!$C101,Verdeelsleutels_percentage!$C:$C,0),MATCH(INDEX(Overzicht!$B$1:$F$35,MATCH(max_demand!M$1,Overzicht!$B:$B,0),5),Verdeelsleutels_percentage!$1:$1,0)))</f>
        <v>1.5400827559165097E-2</v>
      </c>
      <c r="N101">
        <f>PRODUCT(INDEX(Overzicht!$B$1:$D$35,MATCH(max_demand!N$1,Overzicht!$B$1:$B$35,0),3),INDEX(Verdeelsleutels_percentage!$A:$AB,MATCH(max_demand!$C101,Verdeelsleutels_percentage!$C:$C,0),MATCH(INDEX(Overzicht!$B$1:$F$35,MATCH(max_demand!N$1,Overzicht!$B:$B,0),5),Verdeelsleutels_percentage!$1:$1,0)))</f>
        <v>4.1547965965229666E-2</v>
      </c>
      <c r="O101">
        <f>PRODUCT(INDEX(Overzicht!$B$1:$D$35,MATCH(max_demand!O$1,Overzicht!$B$1:$B$35,0),3),INDEX(Verdeelsleutels_percentage!$A:$AB,MATCH(max_demand!$C101,Verdeelsleutels_percentage!$C:$C,0),MATCH(INDEX(Overzicht!$B$1:$F$35,MATCH(max_demand!O$1,Overzicht!$B:$B,0),5),Verdeelsleutels_percentage!$1:$1,0)))</f>
        <v>9.5424710380931379E-5</v>
      </c>
      <c r="P101">
        <f>PRODUCT(INDEX(Overzicht!$B$1:$D$35,MATCH(max_demand!P$1,Overzicht!$B$1:$B$35,0),3),INDEX(Verdeelsleutels_percentage!$A:$AB,MATCH(max_demand!$C101,Verdeelsleutels_percentage!$C:$C,0),MATCH(INDEX(Overzicht!$B$1:$F$35,MATCH(max_demand!P$1,Overzicht!$B:$B,0),5),Verdeelsleutels_percentage!$1:$1,0)))</f>
        <v>0</v>
      </c>
      <c r="Q101">
        <f>PRODUCT(INDEX(Overzicht!$B$1:$D$35,MATCH(max_demand!Q$1,Overzicht!$B$1:$B$35,0),3),INDEX(Verdeelsleutels_percentage!$A:$AB,MATCH(max_demand!$C101,Verdeelsleutels_percentage!$C:$C,0),MATCH(INDEX(Overzicht!$B$1:$F$35,MATCH(max_demand!Q$1,Overzicht!$B:$B,0),5),Verdeelsleutels_percentage!$1:$1,0)))</f>
        <v>4.9701591172354991E-3</v>
      </c>
      <c r="R101">
        <f>PRODUCT(INDEX(Overzicht!$B$1:$D$35,MATCH(max_demand!R$1,Overzicht!$B$1:$B$35,0),3),INDEX(Verdeelsleutels_percentage!$A:$AB,MATCH(max_demand!$C101,Verdeelsleutels_percentage!$C:$C,0),MATCH(INDEX(Overzicht!$B$1:$F$35,MATCH(max_demand!R$1,Overzicht!$B:$B,0),5),Verdeelsleutels_percentage!$1:$1,0)))</f>
        <v>1.0283087828763101E-3</v>
      </c>
      <c r="S101">
        <f>PRODUCT(INDEX(Overzicht!$B$1:$D$35,MATCH(max_demand!S$1,Overzicht!$B$1:$B$35,0),3),INDEX(Verdeelsleutels_percentage!$A:$AB,MATCH(max_demand!$C101,Verdeelsleutels_percentage!$C:$C,0),MATCH(INDEX(Overzicht!$B$1:$F$35,MATCH(max_demand!S$1,Overzicht!$B:$B,0),5),Verdeelsleutels_percentage!$1:$1,0)))</f>
        <v>2.105976387330683E-3</v>
      </c>
      <c r="T101">
        <f>PRODUCT(INDEX(Overzicht!$B$1:$D$35,MATCH(max_demand!T$1,Overzicht!$B$1:$B$35,0),3),INDEX(Verdeelsleutels_percentage!$A:$AB,MATCH(max_demand!$C101,Verdeelsleutels_percentage!$C:$C,0),MATCH(INDEX(Overzicht!$B$1:$F$35,MATCH(max_demand!T$1,Overzicht!$B:$B,0),5),Verdeelsleutels_percentage!$1:$1,0)))</f>
        <v>3.0392237360566498E-3</v>
      </c>
      <c r="U101">
        <f>PRODUCT(INDEX(Overzicht!$B$1:$D$35,MATCH(max_demand!U$1,Overzicht!$B$1:$B$35,0),3),INDEX(Verdeelsleutels_percentage!$A:$AB,MATCH(max_demand!$C101,Verdeelsleutels_percentage!$C:$C,0),MATCH(INDEX(Overzicht!$B$1:$F$35,MATCH(max_demand!U$1,Overzicht!$B:$B,0),5),Verdeelsleutels_percentage!$1:$1,0)))</f>
        <v>1.1288545305353273E-2</v>
      </c>
      <c r="V101">
        <f>PRODUCT(INDEX(Overzicht!$B$1:$D$35,MATCH(max_demand!V$1,Overzicht!$B$1:$B$35,0),3),INDEX(Verdeelsleutels_percentage!$A:$AB,MATCH(max_demand!$C101,Verdeelsleutels_percentage!$C:$C,0),MATCH(INDEX(Overzicht!$B$1:$F$35,MATCH(max_demand!V$1,Overzicht!$B:$B,0),5),Verdeelsleutels_percentage!$1:$1,0)))</f>
        <v>1.3139501114530629E-3</v>
      </c>
      <c r="W101">
        <f>PRODUCT(INDEX(Overzicht!$B$1:$D$35,MATCH(max_demand!W$1,Overzicht!$B$1:$B$35,0),3),INDEX(Verdeelsleutels_percentage!$A:$AB,MATCH(max_demand!$C101,Verdeelsleutels_percentage!$C:$C,0),MATCH(INDEX(Overzicht!$B$1:$F$35,MATCH(max_demand!W$1,Overzicht!$B:$B,0),5),Verdeelsleutels_percentage!$1:$1,0)))</f>
        <v>6.8553918858420678E-3</v>
      </c>
      <c r="X101">
        <f>PRODUCT(INDEX(Overzicht!$B$1:$D$35,MATCH(max_demand!X$1,Overzicht!$B$1:$B$35,0),3),INDEX(Verdeelsleutels_percentage!$A:$AB,MATCH(max_demand!$C101,Verdeelsleutels_percentage!$C:$C,0),MATCH(INDEX(Overzicht!$B$1:$F$35,MATCH(max_demand!X$1,Overzicht!$B:$B,0),5),Verdeelsleutels_percentage!$1:$1,0)))</f>
        <v>1.5096551117883203E-3</v>
      </c>
      <c r="Y101">
        <f>PRODUCT(INDEX(Overzicht!$B$1:$D$35,MATCH(max_demand!Y$1,Overzicht!$B$1:$B$35,0),3),INDEX(Verdeelsleutels_percentage!$A:$AB,MATCH(max_demand!$C101,Verdeelsleutels_percentage!$C:$C,0),MATCH(INDEX(Overzicht!$B$1:$F$35,MATCH(max_demand!Y$1,Overzicht!$B:$B,0),5),Verdeelsleutels_percentage!$1:$1,0)))</f>
        <v>3.5709159300761031E-7</v>
      </c>
      <c r="Z101">
        <f>PRODUCT(INDEX(Overzicht!$B$1:$D$35,MATCH(max_demand!Z$1,Overzicht!$B$1:$B$35,0),3),INDEX(Verdeelsleutels_percentage!$A:$AB,MATCH(max_demand!$C101,Verdeelsleutels_percentage!$C:$C,0),MATCH(INDEX(Overzicht!$B$1:$F$35,MATCH(max_demand!Z$1,Overzicht!$B:$B,0),5),Verdeelsleutels_percentage!$1:$1,0)))</f>
        <v>1.5870737467004901E-4</v>
      </c>
      <c r="AA101">
        <f>PRODUCT(INDEX(Overzicht!$B$1:$D$35,MATCH(max_demand!AA$1,Overzicht!$B$1:$B$35,0),3),INDEX(Verdeelsleutels_percentage!$A:$AB,MATCH(max_demand!$C101,Verdeelsleutels_percentage!$C:$C,0),MATCH(INDEX(Overzicht!$B$1:$F$35,MATCH(max_demand!AA$1,Overzicht!$B:$B,0),5),Verdeelsleutels_percentage!$1:$1,0)))</f>
        <v>1.6538979044563004E-4</v>
      </c>
      <c r="AB101">
        <f>PRODUCT(INDEX(Overzicht!$B$1:$D$35,MATCH(max_demand!AB$1,Overzicht!$B$1:$B$35,0),3),INDEX(Verdeelsleutels_percentage!$A:$AB,MATCH(max_demand!$C101,Verdeelsleutels_percentage!$C:$C,0),MATCH(INDEX(Overzicht!$B$1:$F$35,MATCH(max_demand!AB$1,Overzicht!$B:$B,0),5),Verdeelsleutels_percentage!$1:$1,0)))</f>
        <v>1.6081026422275031E-3</v>
      </c>
      <c r="AC101">
        <f>PRODUCT(INDEX(Overzicht!$B$1:$D$35,MATCH(max_demand!AC$1,Overzicht!$B$1:$B$35,0),3),INDEX(Verdeelsleutels_percentage!$A:$AB,MATCH(max_demand!$C101,Verdeelsleutels_percentage!$C:$C,0),MATCH(INDEX(Overzicht!$B$1:$F$35,MATCH(max_demand!AC$1,Overzicht!$B:$B,0),5),Verdeelsleutels_percentage!$1:$1,0)))</f>
        <v>2.0921125436599267E-3</v>
      </c>
      <c r="AD101">
        <f>PRODUCT(INDEX(Overzicht!$B$1:$D$35,MATCH(max_demand!AD$1,Overzicht!$B$1:$B$35,0),3),INDEX(Verdeelsleutels_percentage!$A:$AB,MATCH(max_demand!$C101,Verdeelsleutels_percentage!$C:$C,0),MATCH(INDEX(Overzicht!$B$1:$F$35,MATCH(max_demand!AD$1,Overzicht!$B:$B,0),5),Verdeelsleutels_percentage!$1:$1,0)))</f>
        <v>7.3773078743885129E-7</v>
      </c>
      <c r="AE101">
        <f>PRODUCT(INDEX(Overzicht!$B$1:$D$35,MATCH(max_demand!AE$1,Overzicht!$B$1:$B$35,0),3),INDEX(Verdeelsleutels_percentage!$A:$AB,MATCH(max_demand!$C101,Verdeelsleutels_percentage!$C:$C,0),MATCH(INDEX(Overzicht!$B$1:$F$35,MATCH(max_demand!AE$1,Overzicht!$B:$B,0),5),Verdeelsleutels_percentage!$1:$1,0)))</f>
        <v>2.9949418759428519E-4</v>
      </c>
      <c r="AF101">
        <f>PRODUCT(INDEX(Overzicht!$B$1:$D$35,MATCH(max_demand!AF$1,Overzicht!$B$1:$B$35,0),3),INDEX(Verdeelsleutels_percentage!$A:$AB,MATCH(max_demand!$C101,Verdeelsleutels_percentage!$C:$C,0),MATCH(INDEX(Overzicht!$B$1:$F$35,MATCH(max_demand!AF$1,Overzicht!$B:$B,0),5),Verdeelsleutels_percentage!$1:$1,0)))</f>
        <v>6.2647647896071977E-4</v>
      </c>
      <c r="AG101">
        <f>PRODUCT(INDEX(Overzicht!$B$1:$D$35,MATCH(max_demand!AG$1,Overzicht!$B$1:$B$35,0),3),INDEX(Verdeelsleutels_percentage!$A:$AB,MATCH(max_demand!$C101,Verdeelsleutels_percentage!$C:$C,0),MATCH(INDEX(Overzicht!$B$1:$F$35,MATCH(max_demand!AG$1,Overzicht!$B:$B,0),5),Verdeelsleutels_percentage!$1:$1,0)))</f>
        <v>6.8553918858420678E-3</v>
      </c>
      <c r="AH101">
        <f>PRODUCT(INDEX(Overzicht!$B$1:$D$35,MATCH(max_demand!AH$1,Overzicht!$B$1:$B$35,0),3),INDEX(Verdeelsleutels_percentage!$A:$AB,MATCH(max_demand!$C101,Verdeelsleutels_percentage!$C:$C,0),MATCH(INDEX(Overzicht!$B$1:$F$35,MATCH(max_demand!AH$1,Overzicht!$B:$B,0),5),Verdeelsleutels_percentage!$1:$1,0)))</f>
        <v>1.4617784509083462E-3</v>
      </c>
      <c r="AI101">
        <f>PRODUCT(INDEX(Overzicht!$B$1:$D$35,MATCH(max_demand!AI$1,Overzicht!$B$1:$B$35,0),3),INDEX(Verdeelsleutels_percentage!$A:$AB,MATCH(max_demand!$C101,Verdeelsleutels_percentage!$C:$C,0),MATCH(INDEX(Overzicht!$B$1:$F$35,MATCH(max_demand!AI$1,Overzicht!$B:$B,0),5),Verdeelsleutels_percentage!$1:$1,0)))</f>
        <v>5.0118118316857586E-4</v>
      </c>
      <c r="AJ101">
        <f>PRODUCT(INDEX(Overzicht!$B$1:$D$35,MATCH(max_demand!AJ$1,Overzicht!$B$1:$B$35,0),3),INDEX(Verdeelsleutels_percentage!$A:$AB,MATCH(max_demand!$C101,Verdeelsleutels_percentage!$C:$C,0),MATCH(INDEX(Overzicht!$B$1:$F$35,MATCH(max_demand!AJ$1,Overzicht!$B:$B,0),5),Verdeelsleutels_percentage!$1:$1,0)))</f>
        <v>0</v>
      </c>
      <c r="AK101">
        <f>PRODUCT(INDEX(Overzicht!$B$1:$D$35,MATCH(max_demand!AK$1,Overzicht!$B$1:$B$35,0),3),INDEX(Verdeelsleutels_percentage!$A:$AB,MATCH(max_demand!$C101,Verdeelsleutels_percentage!$C:$C,0),MATCH(INDEX(Overzicht!$B$1:$F$35,MATCH(max_demand!AK$1,Overzicht!$B:$B,0),5),Verdeelsleutels_percentage!$1:$1,0)))</f>
        <v>4.1589377440775214E-4</v>
      </c>
      <c r="AL101">
        <f>PRODUCT(INDEX(Overzicht!$B$1:$D$35,MATCH(max_demand!AL$1,Overzicht!$B$1:$B$35,0),3),INDEX(Verdeelsleutels_percentage!$A:$AB,MATCH(max_demand!$C101,Verdeelsleutels_percentage!$C:$C,0),MATCH(INDEX(Overzicht!$B$1:$F$35,MATCH(max_demand!AL$1,Overzicht!$B:$B,0),5),Verdeelsleutels_percentage!$1:$1,0)))</f>
        <v>1.1425653143070113E-3</v>
      </c>
      <c r="AM101">
        <f>PRODUCT(INDEX(Overzicht!$B$1:$D$35,MATCH(max_demand!AM$1,Overzicht!$B$1:$B$35,0),3),INDEX(Verdeelsleutels_percentage!$A:$AB,MATCH(max_demand!$C101,Verdeelsleutels_percentage!$C:$C,0),MATCH(INDEX(Overzicht!$B$1:$F$35,MATCH(max_demand!AM$1,Overzicht!$B:$B,0),5),Verdeelsleutels_percentage!$1:$1,0)))</f>
        <v>2.2851306286140226E-3</v>
      </c>
      <c r="AN101">
        <f>PRODUCT(INDEX(Overzicht!$B$1:$D$35,MATCH(max_demand!AN$1,Overzicht!$B$1:$B$35,0),3),INDEX(Verdeelsleutels_percentage!$A:$AB,MATCH(max_demand!$C101,Verdeelsleutels_percentage!$C:$C,0),MATCH(INDEX(Overzicht!$B$1:$F$35,MATCH(max_demand!AN$1,Overzicht!$B:$B,0),5),Verdeelsleutels_percentage!$1:$1,0)))</f>
        <v>1.1425653143070113E-3</v>
      </c>
      <c r="AO101">
        <f>PRODUCT(INDEX(Overzicht!$B$1:$D$35,MATCH(max_demand!AO$1,Overzicht!$B$1:$B$35,0),3),INDEX(Verdeelsleutels_percentage!$A:$AB,MATCH(max_demand!$C101,Verdeelsleutels_percentage!$C:$C,0),MATCH(INDEX(Overzicht!$B$1:$F$35,MATCH(max_demand!AO$1,Overzicht!$B:$B,0),5),Verdeelsleutels_percentage!$1:$1,0)))</f>
        <v>3.9989786000745398E-3</v>
      </c>
    </row>
    <row r="102" spans="2:41">
      <c r="B102" t="str">
        <f>INDEX('ETLocal datasets'!B:C,MATCH(C102,'ETLocal datasets'!C:C,0),1)</f>
        <v>GM0281</v>
      </c>
      <c r="C102" t="str">
        <f>'ETLocal datasets'!C85</f>
        <v>Tiel</v>
      </c>
      <c r="D102">
        <f t="shared" si="9"/>
        <v>0.10925886677752064</v>
      </c>
      <c r="E102">
        <f t="shared" si="10"/>
        <v>0.11692893425214192</v>
      </c>
      <c r="F102">
        <f t="shared" si="11"/>
        <v>2.5504272815850656E-2</v>
      </c>
      <c r="G102">
        <f t="shared" si="8"/>
        <v>5.1935589513882038E-2</v>
      </c>
      <c r="H102">
        <f>PRODUCT(INDEX(Overzicht!$B$1:$D$35,MATCH(max_demand!H$1,Overzicht!$B$1:$B$35,0),3),INDEX(Verdeelsleutels_percentage!$A:$AB,MATCH(max_demand!$C102,Verdeelsleutels_percentage!$C:$C,0),MATCH(INDEX(Overzicht!$B$1:$F$35,MATCH(max_demand!H$1,Overzicht!$B:$B,0),5),Verdeelsleutels_percentage!$1:$1,0)))</f>
        <v>2.5504272815850656E-2</v>
      </c>
      <c r="I102">
        <f>PRODUCT(INDEX(Overzicht!$B$1:$D$35,MATCH(max_demand!I$1,Overzicht!$B$1:$B$35,0),3),INDEX(Verdeelsleutels_percentage!$A:$AB,MATCH(max_demand!$C102,Verdeelsleutels_percentage!$C:$C,0),MATCH(INDEX(Overzicht!$B$1:$F$35,MATCH(max_demand!I$1,Overzicht!$B:$B,0),5),Verdeelsleutels_percentage!$1:$1,0)))</f>
        <v>6.5447593581512142E-3</v>
      </c>
      <c r="J102">
        <f>PRODUCT(INDEX(Overzicht!$B$1:$D$35,MATCH(max_demand!J$1,Overzicht!$B$1:$B$35,0),3),INDEX(Verdeelsleutels_percentage!$A:$AB,MATCH(max_demand!$C102,Verdeelsleutels_percentage!$C:$C,0),MATCH(INDEX(Overzicht!$B$1:$F$35,MATCH(max_demand!J$1,Overzicht!$B:$B,0),5),Verdeelsleutels_percentage!$1:$1,0)))</f>
        <v>8.5500038392185059E-3</v>
      </c>
      <c r="K102">
        <f>PRODUCT(INDEX(Overzicht!$B$1:$D$35,MATCH(max_demand!K$1,Overzicht!$B$1:$B$35,0),3),INDEX(Verdeelsleutels_percentage!$A:$AB,MATCH(max_demand!$C102,Verdeelsleutels_percentage!$C:$C,0),MATCH(INDEX(Overzicht!$B$1:$F$35,MATCH(max_demand!K$1,Overzicht!$B:$B,0),5),Verdeelsleutels_percentage!$1:$1,0)))</f>
        <v>1.3623168325505527E-3</v>
      </c>
      <c r="L102">
        <f>PRODUCT(INDEX(Overzicht!$B$1:$D$35,MATCH(max_demand!L$1,Overzicht!$B$1:$B$35,0),3),INDEX(Verdeelsleutels_percentage!$A:$AB,MATCH(max_demand!$C102,Verdeelsleutels_percentage!$C:$C,0),MATCH(INDEX(Overzicht!$B$1:$F$35,MATCH(max_demand!L$1,Overzicht!$B:$B,0),5),Verdeelsleutels_percentage!$1:$1,0)))</f>
        <v>8.2470130781662002E-3</v>
      </c>
      <c r="M102">
        <f>PRODUCT(INDEX(Overzicht!$B$1:$D$35,MATCH(max_demand!M$1,Overzicht!$B$1:$B$35,0),3),INDEX(Verdeelsleutels_percentage!$A:$AB,MATCH(max_demand!$C102,Verdeelsleutels_percentage!$C:$C,0),MATCH(INDEX(Overzicht!$B$1:$F$35,MATCH(max_demand!M$1,Overzicht!$B:$B,0),5),Verdeelsleutels_percentage!$1:$1,0)))</f>
        <v>1.0150969780148639E-2</v>
      </c>
      <c r="N102">
        <f>PRODUCT(INDEX(Overzicht!$B$1:$D$35,MATCH(max_demand!N$1,Overzicht!$B$1:$B$35,0),3),INDEX(Verdeelsleutels_percentage!$A:$AB,MATCH(max_demand!$C102,Verdeelsleutels_percentage!$C:$C,0),MATCH(INDEX(Overzicht!$B$1:$F$35,MATCH(max_demand!N$1,Overzicht!$B:$B,0),5),Verdeelsleutels_percentage!$1:$1,0)))</f>
        <v>1.1059723265228613E-3</v>
      </c>
      <c r="O102">
        <f>PRODUCT(INDEX(Overzicht!$B$1:$D$35,MATCH(max_demand!O$1,Overzicht!$B$1:$B$35,0),3),INDEX(Verdeelsleutels_percentage!$A:$AB,MATCH(max_demand!$C102,Verdeelsleutels_percentage!$C:$C,0),MATCH(INDEX(Overzicht!$B$1:$F$35,MATCH(max_demand!O$1,Overzicht!$B:$B,0),5),Verdeelsleutels_percentage!$1:$1,0)))</f>
        <v>3.6231909139920792E-3</v>
      </c>
      <c r="P102">
        <f>PRODUCT(INDEX(Overzicht!$B$1:$D$35,MATCH(max_demand!P$1,Overzicht!$B$1:$B$35,0),3),INDEX(Verdeelsleutels_percentage!$A:$AB,MATCH(max_demand!$C102,Verdeelsleutels_percentage!$C:$C,0),MATCH(INDEX(Overzicht!$B$1:$F$35,MATCH(max_demand!P$1,Overzicht!$B:$B,0),5),Verdeelsleutels_percentage!$1:$1,0)))</f>
        <v>3.1273943622649662E-3</v>
      </c>
      <c r="Q102">
        <f>PRODUCT(INDEX(Overzicht!$B$1:$D$35,MATCH(max_demand!Q$1,Overzicht!$B$1:$B$35,0),3),INDEX(Verdeelsleutels_percentage!$A:$AB,MATCH(max_demand!$C102,Verdeelsleutels_percentage!$C:$C,0),MATCH(INDEX(Overzicht!$B$1:$F$35,MATCH(max_demand!Q$1,Overzicht!$B:$B,0),5),Verdeelsleutels_percentage!$1:$1,0)))</f>
        <v>2.1132111761704826E-2</v>
      </c>
      <c r="R102">
        <f>PRODUCT(INDEX(Overzicht!$B$1:$D$35,MATCH(max_demand!R$1,Overzicht!$B$1:$B$35,0),3),INDEX(Verdeelsleutels_percentage!$A:$AB,MATCH(max_demand!$C102,Verdeelsleutels_percentage!$C:$C,0),MATCH(INDEX(Overzicht!$B$1:$F$35,MATCH(max_demand!R$1,Overzicht!$B:$B,0),5),Verdeelsleutels_percentage!$1:$1,0)))</f>
        <v>4.372161054145827E-3</v>
      </c>
      <c r="S102">
        <f>PRODUCT(INDEX(Overzicht!$B$1:$D$35,MATCH(max_demand!S$1,Overzicht!$B$1:$B$35,0),3),INDEX(Verdeelsleutels_percentage!$A:$AB,MATCH(max_demand!$C102,Verdeelsleutels_percentage!$C:$C,0),MATCH(INDEX(Overzicht!$B$1:$F$35,MATCH(max_demand!S$1,Overzicht!$B:$B,0),5),Verdeelsleutels_percentage!$1:$1,0)))</f>
        <v>8.954185838890653E-3</v>
      </c>
      <c r="T102">
        <f>PRODUCT(INDEX(Overzicht!$B$1:$D$35,MATCH(max_demand!T$1,Overzicht!$B$1:$B$35,0),3),INDEX(Verdeelsleutels_percentage!$A:$AB,MATCH(max_demand!$C102,Verdeelsleutels_percentage!$C:$C,0),MATCH(INDEX(Overzicht!$B$1:$F$35,MATCH(max_demand!T$1,Overzicht!$B:$B,0),5),Verdeelsleutels_percentage!$1:$1,0)))</f>
        <v>1.292216489336433E-2</v>
      </c>
      <c r="U102">
        <f>PRODUCT(INDEX(Overzicht!$B$1:$D$35,MATCH(max_demand!U$1,Overzicht!$B$1:$B$35,0),3),INDEX(Verdeelsleutels_percentage!$A:$AB,MATCH(max_demand!$C102,Verdeelsleutels_percentage!$C:$C,0),MATCH(INDEX(Overzicht!$B$1:$F$35,MATCH(max_demand!U$1,Overzicht!$B:$B,0),5),Verdeelsleutels_percentage!$1:$1,0)))</f>
        <v>4.7996612461067525E-2</v>
      </c>
      <c r="V102">
        <f>PRODUCT(INDEX(Overzicht!$B$1:$D$35,MATCH(max_demand!V$1,Overzicht!$B$1:$B$35,0),3),INDEX(Verdeelsleutels_percentage!$A:$AB,MATCH(max_demand!$C102,Verdeelsleutels_percentage!$C:$C,0),MATCH(INDEX(Overzicht!$B$1:$F$35,MATCH(max_demand!V$1,Overzicht!$B:$B,0),5),Verdeelsleutels_percentage!$1:$1,0)))</f>
        <v>5.5866502358530006E-3</v>
      </c>
      <c r="W102">
        <f>PRODUCT(INDEX(Overzicht!$B$1:$D$35,MATCH(max_demand!W$1,Overzicht!$B$1:$B$35,0),3),INDEX(Verdeelsleutels_percentage!$A:$AB,MATCH(max_demand!$C102,Verdeelsleutels_percentage!$C:$C,0),MATCH(INDEX(Overzicht!$B$1:$F$35,MATCH(max_demand!W$1,Overzicht!$B:$B,0),5),Verdeelsleutels_percentage!$1:$1,0)))</f>
        <v>2.9147740360972178E-2</v>
      </c>
      <c r="X102">
        <f>PRODUCT(INDEX(Overzicht!$B$1:$D$35,MATCH(max_demand!X$1,Overzicht!$B$1:$B$35,0),3),INDEX(Verdeelsleutels_percentage!$A:$AB,MATCH(max_demand!$C102,Verdeelsleutels_percentage!$C:$C,0),MATCH(INDEX(Overzicht!$B$1:$F$35,MATCH(max_demand!X$1,Overzicht!$B:$B,0),5),Verdeelsleutels_percentage!$1:$1,0)))</f>
        <v>2.0628827614498785E-4</v>
      </c>
      <c r="Y102">
        <f>PRODUCT(INDEX(Overzicht!$B$1:$D$35,MATCH(max_demand!Y$1,Overzicht!$B$1:$B$35,0),3),INDEX(Verdeelsleutels_percentage!$A:$AB,MATCH(max_demand!$C102,Verdeelsleutels_percentage!$C:$C,0),MATCH(INDEX(Overzicht!$B$1:$F$35,MATCH(max_demand!Y$1,Overzicht!$B:$B,0),5),Verdeelsleutels_percentage!$1:$1,0)))</f>
        <v>6.7442138122636459E-7</v>
      </c>
      <c r="Z102">
        <f>PRODUCT(INDEX(Overzicht!$B$1:$D$35,MATCH(max_demand!Z$1,Overzicht!$B$1:$B$35,0),3),INDEX(Verdeelsleutels_percentage!$A:$AB,MATCH(max_demand!$C102,Verdeelsleutels_percentage!$C:$C,0),MATCH(INDEX(Overzicht!$B$1:$F$35,MATCH(max_demand!Z$1,Overzicht!$B:$B,0),5),Verdeelsleutels_percentage!$1:$1,0)))</f>
        <v>2.9974283610060648E-4</v>
      </c>
      <c r="AA102">
        <f>PRODUCT(INDEX(Overzicht!$B$1:$D$35,MATCH(max_demand!AA$1,Overzicht!$B$1:$B$35,0),3),INDEX(Verdeelsleutels_percentage!$A:$AB,MATCH(max_demand!$C102,Verdeelsleutels_percentage!$C:$C,0),MATCH(INDEX(Overzicht!$B$1:$F$35,MATCH(max_demand!AA$1,Overzicht!$B:$B,0),5),Verdeelsleutels_percentage!$1:$1,0)))</f>
        <v>3.1236358709431621E-4</v>
      </c>
      <c r="AB102">
        <f>PRODUCT(INDEX(Overzicht!$B$1:$D$35,MATCH(max_demand!AB$1,Overzicht!$B$1:$B$35,0),3),INDEX(Verdeelsleutels_percentage!$A:$AB,MATCH(max_demand!$C102,Verdeelsleutels_percentage!$C:$C,0),MATCH(INDEX(Overzicht!$B$1:$F$35,MATCH(max_demand!AB$1,Overzicht!$B:$B,0),5),Verdeelsleutels_percentage!$1:$1,0)))</f>
        <v>1.1312150601902398E-2</v>
      </c>
      <c r="AC102">
        <f>PRODUCT(INDEX(Overzicht!$B$1:$D$35,MATCH(max_demand!AC$1,Overzicht!$B$1:$B$35,0),3),INDEX(Verdeelsleutels_percentage!$A:$AB,MATCH(max_demand!$C102,Verdeelsleutels_percentage!$C:$C,0),MATCH(INDEX(Overzicht!$B$1:$F$35,MATCH(max_demand!AC$1,Overzicht!$B:$B,0),5),Verdeelsleutels_percentage!$1:$1,0)))</f>
        <v>4.9544014044677447E-3</v>
      </c>
      <c r="AD102">
        <f>PRODUCT(INDEX(Overzicht!$B$1:$D$35,MATCH(max_demand!AD$1,Overzicht!$B$1:$B$35,0),3),INDEX(Verdeelsleutels_percentage!$A:$AB,MATCH(max_demand!$C102,Verdeelsleutels_percentage!$C:$C,0),MATCH(INDEX(Overzicht!$B$1:$F$35,MATCH(max_demand!AD$1,Overzicht!$B:$B,0),5),Verdeelsleutels_percentage!$1:$1,0)))</f>
        <v>2.4591026247961706E-7</v>
      </c>
      <c r="AE102">
        <f>PRODUCT(INDEX(Overzicht!$B$1:$D$35,MATCH(max_demand!AE$1,Overzicht!$B$1:$B$35,0),3),INDEX(Verdeelsleutels_percentage!$A:$AB,MATCH(max_demand!$C102,Verdeelsleutels_percentage!$C:$C,0),MATCH(INDEX(Overzicht!$B$1:$F$35,MATCH(max_demand!AE$1,Overzicht!$B:$B,0),5),Verdeelsleutels_percentage!$1:$1,0)))</f>
        <v>1.5973023338361876E-2</v>
      </c>
      <c r="AF102">
        <f>PRODUCT(INDEX(Overzicht!$B$1:$D$35,MATCH(max_demand!AF$1,Overzicht!$B$1:$B$35,0),3),INDEX(Verdeelsleutels_percentage!$A:$AB,MATCH(max_demand!$C102,Verdeelsleutels_percentage!$C:$C,0),MATCH(INDEX(Overzicht!$B$1:$F$35,MATCH(max_demand!AF$1,Overzicht!$B:$B,0),5),Verdeelsleutels_percentage!$1:$1,0)))</f>
        <v>1.1831954056602887E-3</v>
      </c>
      <c r="AG102">
        <f>PRODUCT(INDEX(Overzicht!$B$1:$D$35,MATCH(max_demand!AG$1,Overzicht!$B$1:$B$35,0),3),INDEX(Verdeelsleutels_percentage!$A:$AB,MATCH(max_demand!$C102,Verdeelsleutels_percentage!$C:$C,0),MATCH(INDEX(Overzicht!$B$1:$F$35,MATCH(max_demand!AG$1,Overzicht!$B:$B,0),5),Verdeelsleutels_percentage!$1:$1,0)))</f>
        <v>2.9147740360972178E-2</v>
      </c>
      <c r="AH102">
        <f>PRODUCT(INDEX(Overzicht!$B$1:$D$35,MATCH(max_demand!AH$1,Overzicht!$B$1:$B$35,0),3),INDEX(Verdeelsleutels_percentage!$A:$AB,MATCH(max_demand!$C102,Verdeelsleutels_percentage!$C:$C,0),MATCH(INDEX(Overzicht!$B$1:$F$35,MATCH(max_demand!AH$1,Overzicht!$B:$B,0),5),Verdeelsleutels_percentage!$1:$1,0)))</f>
        <v>2.7607892798740073E-3</v>
      </c>
      <c r="AI102">
        <f>PRODUCT(INDEX(Overzicht!$B$1:$D$35,MATCH(max_demand!AI$1,Overzicht!$B$1:$B$35,0),3),INDEX(Verdeelsleutels_percentage!$A:$AB,MATCH(max_demand!$C102,Verdeelsleutels_percentage!$C:$C,0),MATCH(INDEX(Overzicht!$B$1:$F$35,MATCH(max_demand!AI$1,Overzicht!$B:$B,0),5),Verdeelsleutels_percentage!$1:$1,0)))</f>
        <v>9.4655632452823098E-4</v>
      </c>
      <c r="AJ102">
        <f>PRODUCT(INDEX(Overzicht!$B$1:$D$35,MATCH(max_demand!AJ$1,Overzicht!$B$1:$B$35,0),3),INDEX(Verdeelsleutels_percentage!$A:$AB,MATCH(max_demand!$C102,Verdeelsleutels_percentage!$C:$C,0),MATCH(INDEX(Overzicht!$B$1:$F$35,MATCH(max_demand!AJ$1,Overzicht!$B:$B,0),5),Verdeelsleutels_percentage!$1:$1,0)))</f>
        <v>0</v>
      </c>
      <c r="AK102">
        <f>PRODUCT(INDEX(Overzicht!$B$1:$D$35,MATCH(max_demand!AK$1,Overzicht!$B$1:$B$35,0),3),INDEX(Verdeelsleutels_percentage!$A:$AB,MATCH(max_demand!$C102,Verdeelsleutels_percentage!$C:$C,0),MATCH(INDEX(Overzicht!$B$1:$F$35,MATCH(max_demand!AK$1,Overzicht!$B:$B,0),5),Verdeelsleutels_percentage!$1:$1,0)))</f>
        <v>1.7682962485656456E-3</v>
      </c>
      <c r="AL102">
        <f>PRODUCT(INDEX(Overzicht!$B$1:$D$35,MATCH(max_demand!AL$1,Overzicht!$B$1:$B$35,0),3),INDEX(Verdeelsleutels_percentage!$A:$AB,MATCH(max_demand!$C102,Verdeelsleutels_percentage!$C:$C,0),MATCH(INDEX(Overzicht!$B$1:$F$35,MATCH(max_demand!AL$1,Overzicht!$B:$B,0),5),Verdeelsleutels_percentage!$1:$1,0)))</f>
        <v>4.8579567268286963E-3</v>
      </c>
      <c r="AM102">
        <f>PRODUCT(INDEX(Overzicht!$B$1:$D$35,MATCH(max_demand!AM$1,Overzicht!$B$1:$B$35,0),3),INDEX(Verdeelsleutels_percentage!$A:$AB,MATCH(max_demand!$C102,Verdeelsleutels_percentage!$C:$C,0),MATCH(INDEX(Overzicht!$B$1:$F$35,MATCH(max_demand!AM$1,Overzicht!$B:$B,0),5),Verdeelsleutels_percentage!$1:$1,0)))</f>
        <v>9.7159134536573925E-3</v>
      </c>
      <c r="AN102">
        <f>PRODUCT(INDEX(Overzicht!$B$1:$D$35,MATCH(max_demand!AN$1,Overzicht!$B$1:$B$35,0),3),INDEX(Verdeelsleutels_percentage!$A:$AB,MATCH(max_demand!$C102,Verdeelsleutels_percentage!$C:$C,0),MATCH(INDEX(Overzicht!$B$1:$F$35,MATCH(max_demand!AN$1,Overzicht!$B:$B,0),5),Verdeelsleutels_percentage!$1:$1,0)))</f>
        <v>4.8579567268286963E-3</v>
      </c>
      <c r="AO102">
        <f>PRODUCT(INDEX(Overzicht!$B$1:$D$35,MATCH(max_demand!AO$1,Overzicht!$B$1:$B$35,0),3),INDEX(Verdeelsleutels_percentage!$A:$AB,MATCH(max_demand!$C102,Verdeelsleutels_percentage!$C:$C,0),MATCH(INDEX(Overzicht!$B$1:$F$35,MATCH(max_demand!AO$1,Overzicht!$B:$B,0),5),Verdeelsleutels_percentage!$1:$1,0)))</f>
        <v>1.7002848543900436E-2</v>
      </c>
    </row>
    <row r="103" spans="2:41">
      <c r="B103" t="str">
        <f>INDEX('ETLocal datasets'!B:C,MATCH(C103,'ETLocal datasets'!C:C,0),1)</f>
        <v>GM0285</v>
      </c>
      <c r="C103" t="str">
        <f>'ETLocal datasets'!C86</f>
        <v>Voorst</v>
      </c>
      <c r="D103">
        <f t="shared" si="9"/>
        <v>0.26126547028846631</v>
      </c>
      <c r="E103">
        <f t="shared" si="10"/>
        <v>0.114665241295696</v>
      </c>
      <c r="F103">
        <f t="shared" si="11"/>
        <v>1.483486181677606E-2</v>
      </c>
      <c r="G103">
        <f t="shared" si="8"/>
        <v>3.0208949667932194E-2</v>
      </c>
      <c r="H103">
        <f>PRODUCT(INDEX(Overzicht!$B$1:$D$35,MATCH(max_demand!H$1,Overzicht!$B$1:$B$35,0),3),INDEX(Verdeelsleutels_percentage!$A:$AB,MATCH(max_demand!$C103,Verdeelsleutels_percentage!$C:$C,0),MATCH(INDEX(Overzicht!$B$1:$F$35,MATCH(max_demand!H$1,Overzicht!$B:$B,0),5),Verdeelsleutels_percentage!$1:$1,0)))</f>
        <v>1.483486181677606E-2</v>
      </c>
      <c r="I103">
        <f>PRODUCT(INDEX(Overzicht!$B$1:$D$35,MATCH(max_demand!I$1,Overzicht!$B$1:$B$35,0),3),INDEX(Verdeelsleutels_percentage!$A:$AB,MATCH(max_demand!$C103,Verdeelsleutels_percentage!$C:$C,0),MATCH(INDEX(Overzicht!$B$1:$F$35,MATCH(max_demand!I$1,Overzicht!$B:$B,0),5),Verdeelsleutels_percentage!$1:$1,0)))</f>
        <v>1.6313776046100539E-2</v>
      </c>
      <c r="J103">
        <f>PRODUCT(INDEX(Overzicht!$B$1:$D$35,MATCH(max_demand!J$1,Overzicht!$B$1:$B$35,0),3),INDEX(Verdeelsleutels_percentage!$A:$AB,MATCH(max_demand!$C103,Verdeelsleutels_percentage!$C:$C,0),MATCH(INDEX(Overzicht!$B$1:$F$35,MATCH(max_demand!J$1,Overzicht!$B:$B,0),5),Verdeelsleutels_percentage!$1:$1,0)))</f>
        <v>4.9732108185763556E-3</v>
      </c>
      <c r="K103">
        <f>PRODUCT(INDEX(Overzicht!$B$1:$D$35,MATCH(max_demand!K$1,Overzicht!$B$1:$B$35,0),3),INDEX(Verdeelsleutels_percentage!$A:$AB,MATCH(max_demand!$C103,Verdeelsleutels_percentage!$C:$C,0),MATCH(INDEX(Overzicht!$B$1:$F$35,MATCH(max_demand!K$1,Overzicht!$B:$B,0),5),Verdeelsleutels_percentage!$1:$1,0)))</f>
        <v>3.395775229288312E-3</v>
      </c>
      <c r="L103">
        <f>PRODUCT(INDEX(Overzicht!$B$1:$D$35,MATCH(max_demand!L$1,Overzicht!$B$1:$B$35,0),3),INDEX(Verdeelsleutels_percentage!$A:$AB,MATCH(max_demand!$C103,Verdeelsleutels_percentage!$C:$C,0),MATCH(INDEX(Overzicht!$B$1:$F$35,MATCH(max_demand!L$1,Overzicht!$B:$B,0),5),Verdeelsleutels_percentage!$1:$1,0)))</f>
        <v>4.7969726601930565E-3</v>
      </c>
      <c r="M103">
        <f>PRODUCT(INDEX(Overzicht!$B$1:$D$35,MATCH(max_demand!M$1,Overzicht!$B$1:$B$35,0),3),INDEX(Verdeelsleutels_percentage!$A:$AB,MATCH(max_demand!$C103,Verdeelsleutels_percentage!$C:$C,0),MATCH(INDEX(Overzicht!$B$1:$F$35,MATCH(max_demand!M$1,Overzicht!$B:$B,0),5),Verdeelsleutels_percentage!$1:$1,0)))</f>
        <v>0.14416004215651229</v>
      </c>
      <c r="N103">
        <f>PRODUCT(INDEX(Overzicht!$B$1:$D$35,MATCH(max_demand!N$1,Overzicht!$B$1:$B$35,0),3),INDEX(Verdeelsleutels_percentage!$A:$AB,MATCH(max_demand!$C103,Verdeelsleutels_percentage!$C:$C,0),MATCH(INDEX(Overzicht!$B$1:$F$35,MATCH(max_demand!N$1,Overzicht!$B:$B,0),5),Verdeelsleutels_percentage!$1:$1,0)))</f>
        <v>2.5240729413796122E-2</v>
      </c>
      <c r="O103">
        <f>PRODUCT(INDEX(Overzicht!$B$1:$D$35,MATCH(max_demand!O$1,Overzicht!$B$1:$B$35,0),3),INDEX(Verdeelsleutels_percentage!$A:$AB,MATCH(max_demand!$C103,Verdeelsleutels_percentage!$C:$C,0),MATCH(INDEX(Overzicht!$B$1:$F$35,MATCH(max_demand!O$1,Overzicht!$B:$B,0),5),Verdeelsleutels_percentage!$1:$1,0)))</f>
        <v>4.3220411506680392E-3</v>
      </c>
      <c r="P103">
        <f>PRODUCT(INDEX(Overzicht!$B$1:$D$35,MATCH(max_demand!P$1,Overzicht!$B$1:$B$35,0),3),INDEX(Verdeelsleutels_percentage!$A:$AB,MATCH(max_demand!$C103,Verdeelsleutels_percentage!$C:$C,0),MATCH(INDEX(Overzicht!$B$1:$F$35,MATCH(max_demand!P$1,Overzicht!$B:$B,0),5),Verdeelsleutels_percentage!$1:$1,0)))</f>
        <v>1.090317616129564E-4</v>
      </c>
      <c r="Q103">
        <f>PRODUCT(INDEX(Overzicht!$B$1:$D$35,MATCH(max_demand!Q$1,Overzicht!$B$1:$B$35,0),3),INDEX(Verdeelsleutels_percentage!$A:$AB,MATCH(max_demand!$C103,Verdeelsleutels_percentage!$C:$C,0),MATCH(INDEX(Overzicht!$B$1:$F$35,MATCH(max_demand!Q$1,Overzicht!$B:$B,0),5),Verdeelsleutels_percentage!$1:$1,0)))</f>
        <v>1.2291742648185878E-2</v>
      </c>
      <c r="R103">
        <f>PRODUCT(INDEX(Overzicht!$B$1:$D$35,MATCH(max_demand!R$1,Overzicht!$B$1:$B$35,0),3),INDEX(Verdeelsleutels_percentage!$A:$AB,MATCH(max_demand!$C103,Verdeelsleutels_percentage!$C:$C,0),MATCH(INDEX(Overzicht!$B$1:$F$35,MATCH(max_demand!R$1,Overzicht!$B:$B,0),5),Verdeelsleutels_percentage!$1:$1,0)))</f>
        <v>2.5431191685901817E-3</v>
      </c>
      <c r="S103">
        <f>PRODUCT(INDEX(Overzicht!$B$1:$D$35,MATCH(max_demand!S$1,Overzicht!$B$1:$B$35,0),3),INDEX(Verdeelsleutels_percentage!$A:$AB,MATCH(max_demand!$C103,Verdeelsleutels_percentage!$C:$C,0),MATCH(INDEX(Overzicht!$B$1:$F$35,MATCH(max_demand!S$1,Overzicht!$B:$B,0),5),Verdeelsleutels_percentage!$1:$1,0)))</f>
        <v>5.2083080572726918E-3</v>
      </c>
      <c r="T103">
        <f>PRODUCT(INDEX(Overzicht!$B$1:$D$35,MATCH(max_demand!T$1,Overzicht!$B$1:$B$35,0),3),INDEX(Verdeelsleutels_percentage!$A:$AB,MATCH(max_demand!$C103,Verdeelsleutels_percentage!$C:$C,0),MATCH(INDEX(Overzicht!$B$1:$F$35,MATCH(max_demand!T$1,Overzicht!$B:$B,0),5),Verdeelsleutels_percentage!$1:$1,0)))</f>
        <v>7.5163299871665364E-3</v>
      </c>
      <c r="U103">
        <f>PRODUCT(INDEX(Overzicht!$B$1:$D$35,MATCH(max_demand!U$1,Overzicht!$B$1:$B$35,0),3),INDEX(Verdeelsleutels_percentage!$A:$AB,MATCH(max_demand!$C103,Verdeelsleutels_percentage!$C:$C,0),MATCH(INDEX(Overzicht!$B$1:$F$35,MATCH(max_demand!U$1,Overzicht!$B:$B,0),5),Verdeelsleutels_percentage!$1:$1,0)))</f>
        <v>2.7917797095189996E-2</v>
      </c>
      <c r="V103">
        <f>PRODUCT(INDEX(Overzicht!$B$1:$D$35,MATCH(max_demand!V$1,Overzicht!$B$1:$B$35,0),3),INDEX(Verdeelsleutels_percentage!$A:$AB,MATCH(max_demand!$C103,Verdeelsleutels_percentage!$C:$C,0),MATCH(INDEX(Overzicht!$B$1:$F$35,MATCH(max_demand!V$1,Overzicht!$B:$B,0),5),Verdeelsleutels_percentage!$1:$1,0)))</f>
        <v>3.2495411598652321E-3</v>
      </c>
      <c r="W103">
        <f>PRODUCT(INDEX(Overzicht!$B$1:$D$35,MATCH(max_demand!W$1,Overzicht!$B$1:$B$35,0),3),INDEX(Verdeelsleutels_percentage!$A:$AB,MATCH(max_demand!$C103,Verdeelsleutels_percentage!$C:$C,0),MATCH(INDEX(Overzicht!$B$1:$F$35,MATCH(max_demand!W$1,Overzicht!$B:$B,0),5),Verdeelsleutels_percentage!$1:$1,0)))</f>
        <v>1.6954127790601212E-2</v>
      </c>
      <c r="X103">
        <f>PRODUCT(INDEX(Overzicht!$B$1:$D$35,MATCH(max_demand!X$1,Overzicht!$B$1:$B$35,0),3),INDEX(Verdeelsleutels_percentage!$A:$AB,MATCH(max_demand!$C103,Verdeelsleutels_percentage!$C:$C,0),MATCH(INDEX(Overzicht!$B$1:$F$35,MATCH(max_demand!X$1,Overzicht!$B:$B,0),5),Verdeelsleutels_percentage!$1:$1,0)))</f>
        <v>8.3077914847481463E-3</v>
      </c>
      <c r="Y103">
        <f>PRODUCT(INDEX(Overzicht!$B$1:$D$35,MATCH(max_demand!Y$1,Overzicht!$B$1:$B$35,0),3),INDEX(Verdeelsleutels_percentage!$A:$AB,MATCH(max_demand!$C103,Verdeelsleutels_percentage!$C:$C,0),MATCH(INDEX(Overzicht!$B$1:$F$35,MATCH(max_demand!Y$1,Overzicht!$B:$B,0),5),Verdeelsleutels_percentage!$1:$1,0)))</f>
        <v>3.8003109577041174E-6</v>
      </c>
      <c r="Z103">
        <f>PRODUCT(INDEX(Overzicht!$B$1:$D$35,MATCH(max_demand!Z$1,Overzicht!$B$1:$B$35,0),3),INDEX(Verdeelsleutels_percentage!$A:$AB,MATCH(max_demand!$C103,Verdeelsleutels_percentage!$C:$C,0),MATCH(INDEX(Overzicht!$B$1:$F$35,MATCH(max_demand!Z$1,Overzicht!$B:$B,0),5),Verdeelsleutels_percentage!$1:$1,0)))</f>
        <v>1.6890270923129412E-3</v>
      </c>
      <c r="AA103">
        <f>PRODUCT(INDEX(Overzicht!$B$1:$D$35,MATCH(max_demand!AA$1,Overzicht!$B$1:$B$35,0),3),INDEX(Verdeelsleutels_percentage!$A:$AB,MATCH(max_demand!$C103,Verdeelsleutels_percentage!$C:$C,0),MATCH(INDEX(Overzicht!$B$1:$F$35,MATCH(max_demand!AA$1,Overzicht!$B:$B,0),5),Verdeelsleutels_percentage!$1:$1,0)))</f>
        <v>1.7601440225155913E-3</v>
      </c>
      <c r="AB103">
        <f>PRODUCT(INDEX(Overzicht!$B$1:$D$35,MATCH(max_demand!AB$1,Overzicht!$B$1:$B$35,0),3),INDEX(Verdeelsleutels_percentage!$A:$AB,MATCH(max_demand!$C103,Verdeelsleutels_percentage!$C:$C,0),MATCH(INDEX(Overzicht!$B$1:$F$35,MATCH(max_demand!AB$1,Overzicht!$B:$B,0),5),Verdeelsleutels_percentage!$1:$1,0)))</f>
        <v>1.0350387623231835E-2</v>
      </c>
      <c r="AC103">
        <f>PRODUCT(INDEX(Overzicht!$B$1:$D$35,MATCH(max_demand!AC$1,Overzicht!$B$1:$B$35,0),3),INDEX(Verdeelsleutels_percentage!$A:$AB,MATCH(max_demand!$C103,Verdeelsleutels_percentage!$C:$C,0),MATCH(INDEX(Overzicht!$B$1:$F$35,MATCH(max_demand!AC$1,Overzicht!$B:$B,0),5),Verdeelsleutels_percentage!$1:$1,0)))</f>
        <v>1.2144778264102834E-2</v>
      </c>
      <c r="AD103">
        <f>PRODUCT(INDEX(Overzicht!$B$1:$D$35,MATCH(max_demand!AD$1,Overzicht!$B$1:$B$35,0),3),INDEX(Verdeelsleutels_percentage!$A:$AB,MATCH(max_demand!$C103,Verdeelsleutels_percentage!$C:$C,0),MATCH(INDEX(Overzicht!$B$1:$F$35,MATCH(max_demand!AD$1,Overzicht!$B:$B,0),5),Verdeelsleutels_percentage!$1:$1,0)))</f>
        <v>2.2131923623165534E-6</v>
      </c>
      <c r="AE103">
        <f>PRODUCT(INDEX(Overzicht!$B$1:$D$35,MATCH(max_demand!AE$1,Overzicht!$B$1:$B$35,0),3),INDEX(Verdeelsleutels_percentage!$A:$AB,MATCH(max_demand!$C103,Verdeelsleutels_percentage!$C:$C,0),MATCH(INDEX(Overzicht!$B$1:$F$35,MATCH(max_demand!AE$1,Overzicht!$B:$B,0),5),Verdeelsleutels_percentage!$1:$1,0)))</f>
        <v>2.6155825716567573E-2</v>
      </c>
      <c r="AF103">
        <f>PRODUCT(INDEX(Overzicht!$B$1:$D$35,MATCH(max_demand!AF$1,Overzicht!$B$1:$B$35,0),3),INDEX(Verdeelsleutels_percentage!$A:$AB,MATCH(max_demand!$C103,Verdeelsleutels_percentage!$C:$C,0),MATCH(INDEX(Overzicht!$B$1:$F$35,MATCH(max_demand!AF$1,Overzicht!$B:$B,0),5),Verdeelsleutels_percentage!$1:$1,0)))</f>
        <v>6.6672122064984525E-3</v>
      </c>
      <c r="AG103">
        <f>PRODUCT(INDEX(Overzicht!$B$1:$D$35,MATCH(max_demand!AG$1,Overzicht!$B$1:$B$35,0),3),INDEX(Verdeelsleutels_percentage!$A:$AB,MATCH(max_demand!$C103,Verdeelsleutels_percentage!$C:$C,0),MATCH(INDEX(Overzicht!$B$1:$F$35,MATCH(max_demand!AG$1,Overzicht!$B:$B,0),5),Verdeelsleutels_percentage!$1:$1,0)))</f>
        <v>1.6954127790601212E-2</v>
      </c>
      <c r="AH103">
        <f>PRODUCT(INDEX(Overzicht!$B$1:$D$35,MATCH(max_demand!AH$1,Overzicht!$B$1:$B$35,0),3),INDEX(Verdeelsleutels_percentage!$A:$AB,MATCH(max_demand!$C103,Verdeelsleutels_percentage!$C:$C,0),MATCH(INDEX(Overzicht!$B$1:$F$35,MATCH(max_demand!AH$1,Overzicht!$B:$B,0),5),Verdeelsleutels_percentage!$1:$1,0)))</f>
        <v>1.5556828481829722E-2</v>
      </c>
      <c r="AI103">
        <f>PRODUCT(INDEX(Overzicht!$B$1:$D$35,MATCH(max_demand!AI$1,Overzicht!$B$1:$B$35,0),3),INDEX(Verdeelsleutels_percentage!$A:$AB,MATCH(max_demand!$C103,Verdeelsleutels_percentage!$C:$C,0),MATCH(INDEX(Overzicht!$B$1:$F$35,MATCH(max_demand!AI$1,Overzicht!$B:$B,0),5),Verdeelsleutels_percentage!$1:$1,0)))</f>
        <v>5.3337697651987615E-3</v>
      </c>
      <c r="AJ103">
        <f>PRODUCT(INDEX(Overzicht!$B$1:$D$35,MATCH(max_demand!AJ$1,Overzicht!$B$1:$B$35,0),3),INDEX(Verdeelsleutels_percentage!$A:$AB,MATCH(max_demand!$C103,Verdeelsleutels_percentage!$C:$C,0),MATCH(INDEX(Overzicht!$B$1:$F$35,MATCH(max_demand!AJ$1,Overzicht!$B:$B,0),5),Verdeelsleutels_percentage!$1:$1,0)))</f>
        <v>0</v>
      </c>
      <c r="AK103">
        <f>PRODUCT(INDEX(Overzicht!$B$1:$D$35,MATCH(max_demand!AK$1,Overzicht!$B$1:$B$35,0),3),INDEX(Verdeelsleutels_percentage!$A:$AB,MATCH(max_demand!$C103,Verdeelsleutels_percentage!$C:$C,0),MATCH(INDEX(Overzicht!$B$1:$F$35,MATCH(max_demand!AK$1,Overzicht!$B:$B,0),5),Verdeelsleutels_percentage!$1:$1,0)))</f>
        <v>1.0285504192964737E-3</v>
      </c>
      <c r="AL103">
        <f>PRODUCT(INDEX(Overzicht!$B$1:$D$35,MATCH(max_demand!AL$1,Overzicht!$B$1:$B$35,0),3),INDEX(Verdeelsleutels_percentage!$A:$AB,MATCH(max_demand!$C103,Verdeelsleutels_percentage!$C:$C,0),MATCH(INDEX(Overzicht!$B$1:$F$35,MATCH(max_demand!AL$1,Overzicht!$B:$B,0),5),Verdeelsleutels_percentage!$1:$1,0)))</f>
        <v>2.8256879651002019E-3</v>
      </c>
      <c r="AM103">
        <f>PRODUCT(INDEX(Overzicht!$B$1:$D$35,MATCH(max_demand!AM$1,Overzicht!$B$1:$B$35,0),3),INDEX(Verdeelsleutels_percentage!$A:$AB,MATCH(max_demand!$C103,Verdeelsleutels_percentage!$C:$C,0),MATCH(INDEX(Overzicht!$B$1:$F$35,MATCH(max_demand!AM$1,Overzicht!$B:$B,0),5),Verdeelsleutels_percentage!$1:$1,0)))</f>
        <v>5.6513759302004038E-3</v>
      </c>
      <c r="AN103">
        <f>PRODUCT(INDEX(Overzicht!$B$1:$D$35,MATCH(max_demand!AN$1,Overzicht!$B$1:$B$35,0),3),INDEX(Verdeelsleutels_percentage!$A:$AB,MATCH(max_demand!$C103,Verdeelsleutels_percentage!$C:$C,0),MATCH(INDEX(Overzicht!$B$1:$F$35,MATCH(max_demand!AN$1,Overzicht!$B:$B,0),5),Verdeelsleutels_percentage!$1:$1,0)))</f>
        <v>2.8256879651002019E-3</v>
      </c>
      <c r="AO103">
        <f>PRODUCT(INDEX(Overzicht!$B$1:$D$35,MATCH(max_demand!AO$1,Overzicht!$B$1:$B$35,0),3),INDEX(Verdeelsleutels_percentage!$A:$AB,MATCH(max_demand!$C103,Verdeelsleutels_percentage!$C:$C,0),MATCH(INDEX(Overzicht!$B$1:$F$35,MATCH(max_demand!AO$1,Overzicht!$B:$B,0),5),Verdeelsleutels_percentage!$1:$1,0)))</f>
        <v>9.8899078778507069E-3</v>
      </c>
    </row>
    <row r="104" spans="2:41">
      <c r="B104" t="str">
        <f>INDEX('ETLocal datasets'!B:C,MATCH(C104,'ETLocal datasets'!C:C,0),1)</f>
        <v>GM0289</v>
      </c>
      <c r="C104" t="str">
        <f>'ETLocal datasets'!C87</f>
        <v>Wageningen</v>
      </c>
      <c r="D104">
        <f t="shared" si="9"/>
        <v>9.0706338125732658E-2</v>
      </c>
      <c r="E104">
        <f t="shared" si="10"/>
        <v>0.10966257876227245</v>
      </c>
      <c r="F104">
        <f t="shared" si="11"/>
        <v>2.3557641482724122E-2</v>
      </c>
      <c r="G104">
        <f t="shared" si="8"/>
        <v>4.7971569579571716E-2</v>
      </c>
      <c r="H104">
        <f>PRODUCT(INDEX(Overzicht!$B$1:$D$35,MATCH(max_demand!H$1,Overzicht!$B$1:$B$35,0),3),INDEX(Verdeelsleutels_percentage!$A:$AB,MATCH(max_demand!$C104,Verdeelsleutels_percentage!$C:$C,0),MATCH(INDEX(Overzicht!$B$1:$F$35,MATCH(max_demand!H$1,Overzicht!$B:$B,0),5),Verdeelsleutels_percentage!$1:$1,0)))</f>
        <v>2.3557641482724122E-2</v>
      </c>
      <c r="I104">
        <f>PRODUCT(INDEX(Overzicht!$B$1:$D$35,MATCH(max_demand!I$1,Overzicht!$B$1:$B$35,0),3),INDEX(Verdeelsleutels_percentage!$A:$AB,MATCH(max_demand!$C104,Verdeelsleutels_percentage!$C:$C,0),MATCH(INDEX(Overzicht!$B$1:$F$35,MATCH(max_demand!I$1,Overzicht!$B:$B,0),5),Verdeelsleutels_percentage!$1:$1,0)))</f>
        <v>2.8691227820789992E-3</v>
      </c>
      <c r="J104">
        <f>PRODUCT(INDEX(Overzicht!$B$1:$D$35,MATCH(max_demand!J$1,Overzicht!$B$1:$B$35,0),3),INDEX(Verdeelsleutels_percentage!$A:$AB,MATCH(max_demand!$C104,Verdeelsleutels_percentage!$C:$C,0),MATCH(INDEX(Overzicht!$B$1:$F$35,MATCH(max_demand!J$1,Overzicht!$B:$B,0),5),Verdeelsleutels_percentage!$1:$1,0)))</f>
        <v>7.8974188589703721E-3</v>
      </c>
      <c r="K104">
        <f>PRODUCT(INDEX(Overzicht!$B$1:$D$35,MATCH(max_demand!K$1,Overzicht!$B$1:$B$35,0),3),INDEX(Verdeelsleutels_percentage!$A:$AB,MATCH(max_demand!$C104,Verdeelsleutels_percentage!$C:$C,0),MATCH(INDEX(Overzicht!$B$1:$F$35,MATCH(max_demand!K$1,Overzicht!$B:$B,0),5),Verdeelsleutels_percentage!$1:$1,0)))</f>
        <v>5.972189421773671E-4</v>
      </c>
      <c r="L104">
        <f>PRODUCT(INDEX(Overzicht!$B$1:$D$35,MATCH(max_demand!L$1,Overzicht!$B$1:$B$35,0),3),INDEX(Verdeelsleutels_percentage!$A:$AB,MATCH(max_demand!$C104,Verdeelsleutels_percentage!$C:$C,0),MATCH(INDEX(Overzicht!$B$1:$F$35,MATCH(max_demand!L$1,Overzicht!$B:$B,0),5),Verdeelsleutels_percentage!$1:$1,0)))</f>
        <v>7.6175540781556108E-3</v>
      </c>
      <c r="M104">
        <f>PRODUCT(INDEX(Overzicht!$B$1:$D$35,MATCH(max_demand!M$1,Overzicht!$B$1:$B$35,0),3),INDEX(Verdeelsleutels_percentage!$A:$AB,MATCH(max_demand!$C104,Verdeelsleutels_percentage!$C:$C,0),MATCH(INDEX(Overzicht!$B$1:$F$35,MATCH(max_demand!M$1,Overzicht!$B:$B,0),5),Verdeelsleutels_percentage!$1:$1,0)))</f>
        <v>3.9182687734081924E-3</v>
      </c>
      <c r="N104">
        <f>PRODUCT(INDEX(Overzicht!$B$1:$D$35,MATCH(max_demand!N$1,Overzicht!$B$1:$B$35,0),3),INDEX(Verdeelsleutels_percentage!$A:$AB,MATCH(max_demand!$C104,Verdeelsleutels_percentage!$C:$C,0),MATCH(INDEX(Overzicht!$B$1:$F$35,MATCH(max_demand!N$1,Overzicht!$B:$B,0),5),Verdeelsleutels_percentage!$1:$1,0)))</f>
        <v>3.6555064331922084E-3</v>
      </c>
      <c r="O104">
        <f>PRODUCT(INDEX(Overzicht!$B$1:$D$35,MATCH(max_demand!O$1,Overzicht!$B$1:$B$35,0),3),INDEX(Verdeelsleutels_percentage!$A:$AB,MATCH(max_demand!$C104,Verdeelsleutels_percentage!$C:$C,0),MATCH(INDEX(Overzicht!$B$1:$F$35,MATCH(max_demand!O$1,Overzicht!$B:$B,0),5),Verdeelsleutels_percentage!$1:$1,0)))</f>
        <v>1.6487528008256537E-3</v>
      </c>
      <c r="P104">
        <f>PRODUCT(INDEX(Overzicht!$B$1:$D$35,MATCH(max_demand!P$1,Overzicht!$B$1:$B$35,0),3),INDEX(Verdeelsleutels_percentage!$A:$AB,MATCH(max_demand!$C104,Verdeelsleutels_percentage!$C:$C,0),MATCH(INDEX(Overzicht!$B$1:$F$35,MATCH(max_demand!P$1,Overzicht!$B:$B,0),5),Verdeelsleutels_percentage!$1:$1,0)))</f>
        <v>5.0772456991100036E-3</v>
      </c>
      <c r="Q104">
        <f>PRODUCT(INDEX(Overzicht!$B$1:$D$35,MATCH(max_demand!Q$1,Overzicht!$B$1:$B$35,0),3),INDEX(Verdeelsleutels_percentage!$A:$AB,MATCH(max_demand!$C104,Verdeelsleutels_percentage!$C:$C,0),MATCH(INDEX(Overzicht!$B$1:$F$35,MATCH(max_demand!Q$1,Overzicht!$B:$B,0),5),Verdeelsleutels_percentage!$1:$1,0)))</f>
        <v>1.9519188657114273E-2</v>
      </c>
      <c r="R104">
        <f>PRODUCT(INDEX(Overzicht!$B$1:$D$35,MATCH(max_demand!R$1,Overzicht!$B$1:$B$35,0),3),INDEX(Verdeelsleutels_percentage!$A:$AB,MATCH(max_demand!$C104,Verdeelsleutels_percentage!$C:$C,0),MATCH(INDEX(Overzicht!$B$1:$F$35,MATCH(max_demand!R$1,Overzicht!$B:$B,0),5),Verdeelsleutels_percentage!$1:$1,0)))</f>
        <v>4.0384528256098501E-3</v>
      </c>
      <c r="S104">
        <f>PRODUCT(INDEX(Overzicht!$B$1:$D$35,MATCH(max_demand!S$1,Overzicht!$B$1:$B$35,0),3),INDEX(Verdeelsleutels_percentage!$A:$AB,MATCH(max_demand!$C104,Verdeelsleutels_percentage!$C:$C,0),MATCH(INDEX(Overzicht!$B$1:$F$35,MATCH(max_demand!S$1,Overzicht!$B:$B,0),5),Verdeelsleutels_percentage!$1:$1,0)))</f>
        <v>8.2707513868489711E-3</v>
      </c>
      <c r="T104">
        <f>PRODUCT(INDEX(Overzicht!$B$1:$D$35,MATCH(max_demand!T$1,Overzicht!$B$1:$B$35,0),3),INDEX(Verdeelsleutels_percentage!$A:$AB,MATCH(max_demand!$C104,Verdeelsleutels_percentage!$C:$C,0),MATCH(INDEX(Overzicht!$B$1:$F$35,MATCH(max_demand!T$1,Overzicht!$B:$B,0),5),Verdeelsleutels_percentage!$1:$1,0)))</f>
        <v>1.1935871684580221E-2</v>
      </c>
      <c r="U104">
        <f>PRODUCT(INDEX(Overzicht!$B$1:$D$35,MATCH(max_demand!U$1,Overzicht!$B$1:$B$35,0),3),INDEX(Verdeelsleutels_percentage!$A:$AB,MATCH(max_demand!$C104,Verdeelsleutels_percentage!$C:$C,0),MATCH(INDEX(Overzicht!$B$1:$F$35,MATCH(max_demand!U$1,Overzicht!$B:$B,0),5),Verdeelsleutels_percentage!$1:$1,0)))</f>
        <v>4.4333237685583685E-2</v>
      </c>
      <c r="V104">
        <f>PRODUCT(INDEX(Overzicht!$B$1:$D$35,MATCH(max_demand!V$1,Overzicht!$B$1:$B$35,0),3),INDEX(Verdeelsleutels_percentage!$A:$AB,MATCH(max_demand!$C104,Verdeelsleutels_percentage!$C:$C,0),MATCH(INDEX(Overzicht!$B$1:$F$35,MATCH(max_demand!V$1,Overzicht!$B:$B,0),5),Verdeelsleutels_percentage!$1:$1,0)))</f>
        <v>5.1602452771681408E-3</v>
      </c>
      <c r="W104">
        <f>PRODUCT(INDEX(Overzicht!$B$1:$D$35,MATCH(max_demand!W$1,Overzicht!$B$1:$B$35,0),3),INDEX(Verdeelsleutels_percentage!$A:$AB,MATCH(max_demand!$C104,Verdeelsleutels_percentage!$C:$C,0),MATCH(INDEX(Overzicht!$B$1:$F$35,MATCH(max_demand!W$1,Overzicht!$B:$B,0),5),Verdeelsleutels_percentage!$1:$1,0)))</f>
        <v>2.6923018837398997E-2</v>
      </c>
      <c r="X104">
        <f>PRODUCT(INDEX(Overzicht!$B$1:$D$35,MATCH(max_demand!X$1,Overzicht!$B$1:$B$35,0),3),INDEX(Verdeelsleutels_percentage!$A:$AB,MATCH(max_demand!$C104,Verdeelsleutels_percentage!$C:$C,0),MATCH(INDEX(Overzicht!$B$1:$F$35,MATCH(max_demand!X$1,Overzicht!$B:$B,0),5),Verdeelsleutels_percentage!$1:$1,0)))</f>
        <v>4.5946025141383661E-3</v>
      </c>
      <c r="Y104">
        <f>PRODUCT(INDEX(Overzicht!$B$1:$D$35,MATCH(max_demand!Y$1,Overzicht!$B$1:$B$35,0),3),INDEX(Verdeelsleutels_percentage!$A:$AB,MATCH(max_demand!$C104,Verdeelsleutels_percentage!$C:$C,0),MATCH(INDEX(Overzicht!$B$1:$F$35,MATCH(max_demand!Y$1,Overzicht!$B:$B,0),5),Verdeelsleutels_percentage!$1:$1,0)))</f>
        <v>5.7922244476073828E-7</v>
      </c>
      <c r="Z104">
        <f>PRODUCT(INDEX(Overzicht!$B$1:$D$35,MATCH(max_demand!Z$1,Overzicht!$B$1:$B$35,0),3),INDEX(Verdeelsleutels_percentage!$A:$AB,MATCH(max_demand!$C104,Verdeelsleutels_percentage!$C:$C,0),MATCH(INDEX(Overzicht!$B$1:$F$35,MATCH(max_demand!Z$1,Overzicht!$B:$B,0),5),Verdeelsleutels_percentage!$1:$1,0)))</f>
        <v>2.5743219767143926E-4</v>
      </c>
      <c r="AA104">
        <f>PRODUCT(INDEX(Overzicht!$B$1:$D$35,MATCH(max_demand!AA$1,Overzicht!$B$1:$B$35,0),3),INDEX(Verdeelsleutels_percentage!$A:$AB,MATCH(max_demand!$C104,Verdeelsleutels_percentage!$C:$C,0),MATCH(INDEX(Overzicht!$B$1:$F$35,MATCH(max_demand!AA$1,Overzicht!$B:$B,0),5),Verdeelsleutels_percentage!$1:$1,0)))</f>
        <v>2.6827144809971038E-4</v>
      </c>
      <c r="AB104">
        <f>PRODUCT(INDEX(Overzicht!$B$1:$D$35,MATCH(max_demand!AB$1,Overzicht!$B$1:$B$35,0),3),INDEX(Verdeelsleutels_percentage!$A:$AB,MATCH(max_demand!$C104,Verdeelsleutels_percentage!$C:$C,0),MATCH(INDEX(Overzicht!$B$1:$F$35,MATCH(max_demand!AB$1,Overzicht!$B:$B,0),5),Verdeelsleutels_percentage!$1:$1,0)))</f>
        <v>6.8604085089991078E-3</v>
      </c>
      <c r="AC104">
        <f>PRODUCT(INDEX(Overzicht!$B$1:$D$35,MATCH(max_demand!AC$1,Overzicht!$B$1:$B$35,0),3),INDEX(Verdeelsleutels_percentage!$A:$AB,MATCH(max_demand!$C104,Verdeelsleutels_percentage!$C:$C,0),MATCH(INDEX(Overzicht!$B$1:$F$35,MATCH(max_demand!AC$1,Overzicht!$B:$B,0),5),Verdeelsleutels_percentage!$1:$1,0)))</f>
        <v>7.1948171756070359E-3</v>
      </c>
      <c r="AD104">
        <f>PRODUCT(INDEX(Overzicht!$B$1:$D$35,MATCH(max_demand!AD$1,Overzicht!$B$1:$B$35,0),3),INDEX(Verdeelsleutels_percentage!$A:$AB,MATCH(max_demand!$C104,Verdeelsleutels_percentage!$C:$C,0),MATCH(INDEX(Overzicht!$B$1:$F$35,MATCH(max_demand!AD$1,Overzicht!$B:$B,0),5),Verdeelsleutels_percentage!$1:$1,0)))</f>
        <v>7.869128399347746E-6</v>
      </c>
      <c r="AE104">
        <f>PRODUCT(INDEX(Overzicht!$B$1:$D$35,MATCH(max_demand!AE$1,Overzicht!$B$1:$B$35,0),3),INDEX(Verdeelsleutels_percentage!$A:$AB,MATCH(max_demand!$C104,Verdeelsleutels_percentage!$C:$C,0),MATCH(INDEX(Overzicht!$B$1:$F$35,MATCH(max_demand!AE$1,Overzicht!$B:$B,0),5),Verdeelsleutels_percentage!$1:$1,0)))</f>
        <v>9.2843198154228413E-3</v>
      </c>
      <c r="AF104">
        <f>PRODUCT(INDEX(Overzicht!$B$1:$D$35,MATCH(max_demand!AF$1,Overzicht!$B$1:$B$35,0),3),INDEX(Verdeelsleutels_percentage!$A:$AB,MATCH(max_demand!$C104,Verdeelsleutels_percentage!$C:$C,0),MATCH(INDEX(Overzicht!$B$1:$F$35,MATCH(max_demand!AF$1,Overzicht!$B:$B,0),5),Verdeelsleutels_percentage!$1:$1,0)))</f>
        <v>1.0161797276504181E-3</v>
      </c>
      <c r="AG104">
        <f>PRODUCT(INDEX(Overzicht!$B$1:$D$35,MATCH(max_demand!AG$1,Overzicht!$B$1:$B$35,0),3),INDEX(Verdeelsleutels_percentage!$A:$AB,MATCH(max_demand!$C104,Verdeelsleutels_percentage!$C:$C,0),MATCH(INDEX(Overzicht!$B$1:$F$35,MATCH(max_demand!AG$1,Overzicht!$B:$B,0),5),Verdeelsleutels_percentage!$1:$1,0)))</f>
        <v>2.6923018837398997E-2</v>
      </c>
      <c r="AH104">
        <f>PRODUCT(INDEX(Overzicht!$B$1:$D$35,MATCH(max_demand!AH$1,Overzicht!$B$1:$B$35,0),3),INDEX(Verdeelsleutels_percentage!$A:$AB,MATCH(max_demand!$C104,Verdeelsleutels_percentage!$C:$C,0),MATCH(INDEX(Overzicht!$B$1:$F$35,MATCH(max_demand!AH$1,Overzicht!$B:$B,0),5),Verdeelsleutels_percentage!$1:$1,0)))</f>
        <v>2.3710860311843092E-3</v>
      </c>
      <c r="AI104">
        <f>PRODUCT(INDEX(Overzicht!$B$1:$D$35,MATCH(max_demand!AI$1,Overzicht!$B$1:$B$35,0),3),INDEX(Verdeelsleutels_percentage!$A:$AB,MATCH(max_demand!$C104,Verdeelsleutels_percentage!$C:$C,0),MATCH(INDEX(Overzicht!$B$1:$F$35,MATCH(max_demand!AI$1,Overzicht!$B:$B,0),5),Verdeelsleutels_percentage!$1:$1,0)))</f>
        <v>8.1294378212033453E-4</v>
      </c>
      <c r="AJ104">
        <f>PRODUCT(INDEX(Overzicht!$B$1:$D$35,MATCH(max_demand!AJ$1,Overzicht!$B$1:$B$35,0),3),INDEX(Verdeelsleutels_percentage!$A:$AB,MATCH(max_demand!$C104,Verdeelsleutels_percentage!$C:$C,0),MATCH(INDEX(Overzicht!$B$1:$F$35,MATCH(max_demand!AJ$1,Overzicht!$B:$B,0),5),Verdeelsleutels_percentage!$1:$1,0)))</f>
        <v>0</v>
      </c>
      <c r="AK104">
        <f>PRODUCT(INDEX(Overzicht!$B$1:$D$35,MATCH(max_demand!AK$1,Overzicht!$B$1:$B$35,0),3),INDEX(Verdeelsleutels_percentage!$A:$AB,MATCH(max_demand!$C104,Verdeelsleutels_percentage!$C:$C,0),MATCH(INDEX(Overzicht!$B$1:$F$35,MATCH(max_demand!AK$1,Overzicht!$B:$B,0),5),Verdeelsleutels_percentage!$1:$1,0)))</f>
        <v>1.6333298094688728E-3</v>
      </c>
      <c r="AL104">
        <f>PRODUCT(INDEX(Overzicht!$B$1:$D$35,MATCH(max_demand!AL$1,Overzicht!$B$1:$B$35,0),3),INDEX(Verdeelsleutels_percentage!$A:$AB,MATCH(max_demand!$C104,Verdeelsleutels_percentage!$C:$C,0),MATCH(INDEX(Overzicht!$B$1:$F$35,MATCH(max_demand!AL$1,Overzicht!$B:$B,0),5),Verdeelsleutels_percentage!$1:$1,0)))</f>
        <v>4.4871698062331662E-3</v>
      </c>
      <c r="AM104">
        <f>PRODUCT(INDEX(Overzicht!$B$1:$D$35,MATCH(max_demand!AM$1,Overzicht!$B$1:$B$35,0),3),INDEX(Verdeelsleutels_percentage!$A:$AB,MATCH(max_demand!$C104,Verdeelsleutels_percentage!$C:$C,0),MATCH(INDEX(Overzicht!$B$1:$F$35,MATCH(max_demand!AM$1,Overzicht!$B:$B,0),5),Verdeelsleutels_percentage!$1:$1,0)))</f>
        <v>8.9743396124663324E-3</v>
      </c>
      <c r="AN104">
        <f>PRODUCT(INDEX(Overzicht!$B$1:$D$35,MATCH(max_demand!AN$1,Overzicht!$B$1:$B$35,0),3),INDEX(Verdeelsleutels_percentage!$A:$AB,MATCH(max_demand!$C104,Verdeelsleutels_percentage!$C:$C,0),MATCH(INDEX(Overzicht!$B$1:$F$35,MATCH(max_demand!AN$1,Overzicht!$B:$B,0),5),Verdeelsleutels_percentage!$1:$1,0)))</f>
        <v>4.4871698062331662E-3</v>
      </c>
      <c r="AO104">
        <f>PRODUCT(INDEX(Overzicht!$B$1:$D$35,MATCH(max_demand!AO$1,Overzicht!$B$1:$B$35,0),3),INDEX(Verdeelsleutels_percentage!$A:$AB,MATCH(max_demand!$C104,Verdeelsleutels_percentage!$C:$C,0),MATCH(INDEX(Overzicht!$B$1:$F$35,MATCH(max_demand!AO$1,Overzicht!$B:$B,0),5),Verdeelsleutels_percentage!$1:$1,0)))</f>
        <v>1.5705094321816084E-2</v>
      </c>
    </row>
    <row r="105" spans="2:41">
      <c r="B105" t="str">
        <f>INDEX('ETLocal datasets'!B:C,MATCH(C105,'ETLocal datasets'!C:C,0),1)</f>
        <v>GM0293</v>
      </c>
      <c r="C105" t="str">
        <f>'ETLocal datasets'!C88</f>
        <v>Westervoort</v>
      </c>
      <c r="D105">
        <f t="shared" si="9"/>
        <v>2.8562120498488681E-2</v>
      </c>
      <c r="E105">
        <f t="shared" si="10"/>
        <v>3.8970670531176872E-2</v>
      </c>
      <c r="F105">
        <f t="shared" si="11"/>
        <v>9.0794190518860389E-3</v>
      </c>
      <c r="G105">
        <f t="shared" si="8"/>
        <v>1.8488862015709491E-2</v>
      </c>
      <c r="H105">
        <f>PRODUCT(INDEX(Overzicht!$B$1:$D$35,MATCH(max_demand!H$1,Overzicht!$B$1:$B$35,0),3),INDEX(Verdeelsleutels_percentage!$A:$AB,MATCH(max_demand!$C105,Verdeelsleutels_percentage!$C:$C,0),MATCH(INDEX(Overzicht!$B$1:$F$35,MATCH(max_demand!H$1,Overzicht!$B:$B,0),5),Verdeelsleutels_percentage!$1:$1,0)))</f>
        <v>9.0794190518860389E-3</v>
      </c>
      <c r="I105">
        <f>PRODUCT(INDEX(Overzicht!$B$1:$D$35,MATCH(max_demand!I$1,Overzicht!$B$1:$B$35,0),3),INDEX(Verdeelsleutels_percentage!$A:$AB,MATCH(max_demand!$C105,Verdeelsleutels_percentage!$C:$C,0),MATCH(INDEX(Overzicht!$B$1:$F$35,MATCH(max_demand!I$1,Overzicht!$B:$B,0),5),Verdeelsleutels_percentage!$1:$1,0)))</f>
        <v>1.5779096593729645E-4</v>
      </c>
      <c r="J105">
        <f>PRODUCT(INDEX(Overzicht!$B$1:$D$35,MATCH(max_demand!J$1,Overzicht!$B$1:$B$35,0),3),INDEX(Verdeelsleutels_percentage!$A:$AB,MATCH(max_demand!$C105,Verdeelsleutels_percentage!$C:$C,0),MATCH(INDEX(Overzicht!$B$1:$F$35,MATCH(max_demand!J$1,Overzicht!$B:$B,0),5),Verdeelsleutels_percentage!$1:$1,0)))</f>
        <v>3.0437671488227486E-3</v>
      </c>
      <c r="K105">
        <f>PRODUCT(INDEX(Overzicht!$B$1:$D$35,MATCH(max_demand!K$1,Overzicht!$B$1:$B$35,0),3),INDEX(Verdeelsleutels_percentage!$A:$AB,MATCH(max_demand!$C105,Verdeelsleutels_percentage!$C:$C,0),MATCH(INDEX(Overzicht!$B$1:$F$35,MATCH(max_demand!K$1,Overzicht!$B:$B,0),5),Verdeelsleutels_percentage!$1:$1,0)))</f>
        <v>3.2844796448178783E-5</v>
      </c>
      <c r="L105">
        <f>PRODUCT(INDEX(Overzicht!$B$1:$D$35,MATCH(max_demand!L$1,Overzicht!$B$1:$B$35,0),3),INDEX(Verdeelsleutels_percentage!$A:$AB,MATCH(max_demand!$C105,Verdeelsleutels_percentage!$C:$C,0),MATCH(INDEX(Overzicht!$B$1:$F$35,MATCH(max_demand!L$1,Overzicht!$B:$B,0),5),Verdeelsleutels_percentage!$1:$1,0)))</f>
        <v>2.9359036504863429E-3</v>
      </c>
      <c r="M105">
        <f>PRODUCT(INDEX(Overzicht!$B$1:$D$35,MATCH(max_demand!M$1,Overzicht!$B$1:$B$35,0),3),INDEX(Verdeelsleutels_percentage!$A:$AB,MATCH(max_demand!$C105,Verdeelsleutels_percentage!$C:$C,0),MATCH(INDEX(Overzicht!$B$1:$F$35,MATCH(max_demand!M$1,Overzicht!$B:$B,0),5),Verdeelsleutels_percentage!$1:$1,0)))</f>
        <v>0</v>
      </c>
      <c r="N105">
        <f>PRODUCT(INDEX(Overzicht!$B$1:$D$35,MATCH(max_demand!N$1,Overzicht!$B$1:$B$35,0),3),INDEX(Verdeelsleutels_percentage!$A:$AB,MATCH(max_demand!$C105,Verdeelsleutels_percentage!$C:$C,0),MATCH(INDEX(Overzicht!$B$1:$F$35,MATCH(max_demand!N$1,Overzicht!$B:$B,0),5),Verdeelsleutels_percentage!$1:$1,0)))</f>
        <v>0</v>
      </c>
      <c r="O105">
        <f>PRODUCT(INDEX(Overzicht!$B$1:$D$35,MATCH(max_demand!O$1,Overzicht!$B$1:$B$35,0),3),INDEX(Verdeelsleutels_percentage!$A:$AB,MATCH(max_demand!$C105,Verdeelsleutels_percentage!$C:$C,0),MATCH(INDEX(Overzicht!$B$1:$F$35,MATCH(max_demand!O$1,Overzicht!$B:$B,0),5),Verdeelsleutels_percentage!$1:$1,0)))</f>
        <v>1.3188781109559622E-4</v>
      </c>
      <c r="P105">
        <f>PRODUCT(INDEX(Overzicht!$B$1:$D$35,MATCH(max_demand!P$1,Overzicht!$B$1:$B$35,0),3),INDEX(Verdeelsleutels_percentage!$A:$AB,MATCH(max_demand!$C105,Verdeelsleutels_percentage!$C:$C,0),MATCH(INDEX(Overzicht!$B$1:$F$35,MATCH(max_demand!P$1,Overzicht!$B:$B,0),5),Verdeelsleutels_percentage!$1:$1,0)))</f>
        <v>0</v>
      </c>
      <c r="Q105">
        <f>PRODUCT(INDEX(Overzicht!$B$1:$D$35,MATCH(max_demand!Q$1,Overzicht!$B$1:$B$35,0),3),INDEX(Verdeelsleutels_percentage!$A:$AB,MATCH(max_demand!$C105,Verdeelsleutels_percentage!$C:$C,0),MATCH(INDEX(Overzicht!$B$1:$F$35,MATCH(max_demand!Q$1,Overzicht!$B:$B,0),5),Verdeelsleutels_percentage!$1:$1,0)))</f>
        <v>7.5229472144198607E-3</v>
      </c>
      <c r="R105">
        <f>PRODUCT(INDEX(Overzicht!$B$1:$D$35,MATCH(max_demand!R$1,Overzicht!$B$1:$B$35,0),3),INDEX(Verdeelsleutels_percentage!$A:$AB,MATCH(max_demand!$C105,Verdeelsleutels_percentage!$C:$C,0),MATCH(INDEX(Overzicht!$B$1:$F$35,MATCH(max_demand!R$1,Overzicht!$B:$B,0),5),Verdeelsleutels_percentage!$1:$1,0)))</f>
        <v>1.5564718374661782E-3</v>
      </c>
      <c r="S105">
        <f>PRODUCT(INDEX(Overzicht!$B$1:$D$35,MATCH(max_demand!S$1,Overzicht!$B$1:$B$35,0),3),INDEX(Verdeelsleutels_percentage!$A:$AB,MATCH(max_demand!$C105,Verdeelsleutels_percentage!$C:$C,0),MATCH(INDEX(Overzicht!$B$1:$F$35,MATCH(max_demand!S$1,Overzicht!$B:$B,0),5),Verdeelsleutels_percentage!$1:$1,0)))</f>
        <v>3.1876543231307329E-3</v>
      </c>
      <c r="T105">
        <f>PRODUCT(INDEX(Overzicht!$B$1:$D$35,MATCH(max_demand!T$1,Overzicht!$B$1:$B$35,0),3),INDEX(Verdeelsleutels_percentage!$A:$AB,MATCH(max_demand!$C105,Verdeelsleutels_percentage!$C:$C,0),MATCH(INDEX(Overzicht!$B$1:$F$35,MATCH(max_demand!T$1,Overzicht!$B:$B,0),5),Verdeelsleutels_percentage!$1:$1,0)))</f>
        <v>4.6002389862889259E-3</v>
      </c>
      <c r="U105">
        <f>PRODUCT(INDEX(Overzicht!$B$1:$D$35,MATCH(max_demand!U$1,Overzicht!$B$1:$B$35,0),3),INDEX(Verdeelsleutels_percentage!$A:$AB,MATCH(max_demand!$C105,Verdeelsleutels_percentage!$C:$C,0),MATCH(INDEX(Overzicht!$B$1:$F$35,MATCH(max_demand!U$1,Overzicht!$B:$B,0),5),Verdeelsleutels_percentage!$1:$1,0)))</f>
        <v>1.7086601949073157E-2</v>
      </c>
      <c r="V105">
        <f>PRODUCT(INDEX(Overzicht!$B$1:$D$35,MATCH(max_demand!V$1,Overzicht!$B$1:$B$35,0),3),INDEX(Verdeelsleutels_percentage!$A:$AB,MATCH(max_demand!$C105,Verdeelsleutels_percentage!$C:$C,0),MATCH(INDEX(Overzicht!$B$1:$F$35,MATCH(max_demand!V$1,Overzicht!$B:$B,0),5),Verdeelsleutels_percentage!$1:$1,0)))</f>
        <v>1.9888251256512278E-3</v>
      </c>
      <c r="W105">
        <f>PRODUCT(INDEX(Overzicht!$B$1:$D$35,MATCH(max_demand!W$1,Overzicht!$B$1:$B$35,0),3),INDEX(Verdeelsleutels_percentage!$A:$AB,MATCH(max_demand!$C105,Verdeelsleutels_percentage!$C:$C,0),MATCH(INDEX(Overzicht!$B$1:$F$35,MATCH(max_demand!W$1,Overzicht!$B:$B,0),5),Verdeelsleutels_percentage!$1:$1,0)))</f>
        <v>1.0376478916441188E-2</v>
      </c>
      <c r="X105">
        <f>PRODUCT(INDEX(Overzicht!$B$1:$D$35,MATCH(max_demand!X$1,Overzicht!$B$1:$B$35,0),3),INDEX(Verdeelsleutels_percentage!$A:$AB,MATCH(max_demand!$C105,Verdeelsleutels_percentage!$C:$C,0),MATCH(INDEX(Overzicht!$B$1:$F$35,MATCH(max_demand!X$1,Overzicht!$B:$B,0),5),Verdeelsleutels_percentage!$1:$1,0)))</f>
        <v>9.3767398247721745E-5</v>
      </c>
      <c r="Y105">
        <f>PRODUCT(INDEX(Overzicht!$B$1:$D$35,MATCH(max_demand!Y$1,Overzicht!$B$1:$B$35,0),3),INDEX(Verdeelsleutels_percentage!$A:$AB,MATCH(max_demand!$C105,Verdeelsleutels_percentage!$C:$C,0),MATCH(INDEX(Overzicht!$B$1:$F$35,MATCH(max_demand!Y$1,Overzicht!$B:$B,0),5),Verdeelsleutels_percentage!$1:$1,0)))</f>
        <v>1.097272882154006E-7</v>
      </c>
      <c r="Z105">
        <f>PRODUCT(INDEX(Overzicht!$B$1:$D$35,MATCH(max_demand!Z$1,Overzicht!$B$1:$B$35,0),3),INDEX(Verdeelsleutels_percentage!$A:$AB,MATCH(max_demand!$C105,Verdeelsleutels_percentage!$C:$C,0),MATCH(INDEX(Overzicht!$B$1:$F$35,MATCH(max_demand!Z$1,Overzicht!$B:$B,0),5),Verdeelsleutels_percentage!$1:$1,0)))</f>
        <v>4.8767683651289153E-5</v>
      </c>
      <c r="AA105">
        <f>PRODUCT(INDEX(Overzicht!$B$1:$D$35,MATCH(max_demand!AA$1,Overzicht!$B$1:$B$35,0),3),INDEX(Verdeelsleutels_percentage!$A:$AB,MATCH(max_demand!$C105,Verdeelsleutels_percentage!$C:$C,0),MATCH(INDEX(Overzicht!$B$1:$F$35,MATCH(max_demand!AA$1,Overzicht!$B:$B,0),5),Verdeelsleutels_percentage!$1:$1,0)))</f>
        <v>5.082105980502765E-5</v>
      </c>
      <c r="AB105">
        <f>PRODUCT(INDEX(Overzicht!$B$1:$D$35,MATCH(max_demand!AB$1,Overzicht!$B$1:$B$35,0),3),INDEX(Verdeelsleutels_percentage!$A:$AB,MATCH(max_demand!$C105,Verdeelsleutels_percentage!$C:$C,0),MATCH(INDEX(Overzicht!$B$1:$F$35,MATCH(max_demand!AB$1,Overzicht!$B:$B,0),5),Verdeelsleutels_percentage!$1:$1,0)))</f>
        <v>3.2043676710476346E-3</v>
      </c>
      <c r="AC105">
        <f>PRODUCT(INDEX(Overzicht!$B$1:$D$35,MATCH(max_demand!AC$1,Overzicht!$B$1:$B$35,0),3),INDEX(Verdeelsleutels_percentage!$A:$AB,MATCH(max_demand!$C105,Verdeelsleutels_percentage!$C:$C,0),MATCH(INDEX(Overzicht!$B$1:$F$35,MATCH(max_demand!AC$1,Overzicht!$B:$B,0),5),Verdeelsleutels_percentage!$1:$1,0)))</f>
        <v>1.4365465280490044E-3</v>
      </c>
      <c r="AD105">
        <f>PRODUCT(INDEX(Overzicht!$B$1:$D$35,MATCH(max_demand!AD$1,Overzicht!$B$1:$B$35,0),3),INDEX(Verdeelsleutels_percentage!$A:$AB,MATCH(max_demand!$C105,Verdeelsleutels_percentage!$C:$C,0),MATCH(INDEX(Overzicht!$B$1:$F$35,MATCH(max_demand!AD$1,Overzicht!$B:$B,0),5),Verdeelsleutels_percentage!$1:$1,0)))</f>
        <v>0</v>
      </c>
      <c r="AE105">
        <f>PRODUCT(INDEX(Overzicht!$B$1:$D$35,MATCH(max_demand!AE$1,Overzicht!$B$1:$B$35,0),3),INDEX(Verdeelsleutels_percentage!$A:$AB,MATCH(max_demand!$C105,Verdeelsleutels_percentage!$C:$C,0),MATCH(INDEX(Overzicht!$B$1:$F$35,MATCH(max_demand!AE$1,Overzicht!$B:$B,0),5),Verdeelsleutels_percentage!$1:$1,0)))</f>
        <v>3.7935930428609462E-3</v>
      </c>
      <c r="AF105">
        <f>PRODUCT(INDEX(Overzicht!$B$1:$D$35,MATCH(max_demand!AF$1,Overzicht!$B$1:$B$35,0),3),INDEX(Verdeelsleutels_percentage!$A:$AB,MATCH(max_demand!$C105,Verdeelsleutels_percentage!$C:$C,0),MATCH(INDEX(Overzicht!$B$1:$F$35,MATCH(max_demand!AF$1,Overzicht!$B:$B,0),5),Verdeelsleutels_percentage!$1:$1,0)))</f>
        <v>1.925040144129835E-4</v>
      </c>
      <c r="AG105">
        <f>PRODUCT(INDEX(Overzicht!$B$1:$D$35,MATCH(max_demand!AG$1,Overzicht!$B$1:$B$35,0),3),INDEX(Verdeelsleutels_percentage!$A:$AB,MATCH(max_demand!$C105,Verdeelsleutels_percentage!$C:$C,0),MATCH(INDEX(Overzicht!$B$1:$F$35,MATCH(max_demand!AG$1,Overzicht!$B:$B,0),5),Verdeelsleutels_percentage!$1:$1,0)))</f>
        <v>1.0376478916441188E-2</v>
      </c>
      <c r="AH105">
        <f>PRODUCT(INDEX(Overzicht!$B$1:$D$35,MATCH(max_demand!AH$1,Overzicht!$B$1:$B$35,0),3),INDEX(Verdeelsleutels_percentage!$A:$AB,MATCH(max_demand!$C105,Verdeelsleutels_percentage!$C:$C,0),MATCH(INDEX(Overzicht!$B$1:$F$35,MATCH(max_demand!AH$1,Overzicht!$B:$B,0),5),Verdeelsleutels_percentage!$1:$1,0)))</f>
        <v>4.4917603363029486E-4</v>
      </c>
      <c r="AI105">
        <f>PRODUCT(INDEX(Overzicht!$B$1:$D$35,MATCH(max_demand!AI$1,Overzicht!$B$1:$B$35,0),3),INDEX(Verdeelsleutels_percentage!$A:$AB,MATCH(max_demand!$C105,Verdeelsleutels_percentage!$C:$C,0),MATCH(INDEX(Overzicht!$B$1:$F$35,MATCH(max_demand!AI$1,Overzicht!$B:$B,0),5),Verdeelsleutels_percentage!$1:$1,0)))</f>
        <v>1.5400321153038679E-4</v>
      </c>
      <c r="AJ105">
        <f>PRODUCT(INDEX(Overzicht!$B$1:$D$35,MATCH(max_demand!AJ$1,Overzicht!$B$1:$B$35,0),3),INDEX(Verdeelsleutels_percentage!$A:$AB,MATCH(max_demand!$C105,Verdeelsleutels_percentage!$C:$C,0),MATCH(INDEX(Overzicht!$B$1:$F$35,MATCH(max_demand!AJ$1,Overzicht!$B:$B,0),5),Verdeelsleutels_percentage!$1:$1,0)))</f>
        <v>0</v>
      </c>
      <c r="AK105">
        <f>PRODUCT(INDEX(Overzicht!$B$1:$D$35,MATCH(max_demand!AK$1,Overzicht!$B$1:$B$35,0),3),INDEX(Verdeelsleutels_percentage!$A:$AB,MATCH(max_demand!$C105,Verdeelsleutels_percentage!$C:$C,0),MATCH(INDEX(Overzicht!$B$1:$F$35,MATCH(max_demand!AK$1,Overzicht!$B:$B,0),5),Verdeelsleutels_percentage!$1:$1,0)))</f>
        <v>6.2950638759743218E-4</v>
      </c>
      <c r="AL105">
        <f>PRODUCT(INDEX(Overzicht!$B$1:$D$35,MATCH(max_demand!AL$1,Overzicht!$B$1:$B$35,0),3),INDEX(Verdeelsleutels_percentage!$A:$AB,MATCH(max_demand!$C105,Verdeelsleutels_percentage!$C:$C,0),MATCH(INDEX(Overzicht!$B$1:$F$35,MATCH(max_demand!AL$1,Overzicht!$B:$B,0),5),Verdeelsleutels_percentage!$1:$1,0)))</f>
        <v>1.7294131527401981E-3</v>
      </c>
      <c r="AM105">
        <f>PRODUCT(INDEX(Overzicht!$B$1:$D$35,MATCH(max_demand!AM$1,Overzicht!$B$1:$B$35,0),3),INDEX(Verdeelsleutels_percentage!$A:$AB,MATCH(max_demand!$C105,Verdeelsleutels_percentage!$C:$C,0),MATCH(INDEX(Overzicht!$B$1:$F$35,MATCH(max_demand!AM$1,Overzicht!$B:$B,0),5),Verdeelsleutels_percentage!$1:$1,0)))</f>
        <v>3.4588263054803961E-3</v>
      </c>
      <c r="AN105">
        <f>PRODUCT(INDEX(Overzicht!$B$1:$D$35,MATCH(max_demand!AN$1,Overzicht!$B$1:$B$35,0),3),INDEX(Verdeelsleutels_percentage!$A:$AB,MATCH(max_demand!$C105,Verdeelsleutels_percentage!$C:$C,0),MATCH(INDEX(Overzicht!$B$1:$F$35,MATCH(max_demand!AN$1,Overzicht!$B:$B,0),5),Verdeelsleutels_percentage!$1:$1,0)))</f>
        <v>1.7294131527401981E-3</v>
      </c>
      <c r="AO105">
        <f>PRODUCT(INDEX(Overzicht!$B$1:$D$35,MATCH(max_demand!AO$1,Overzicht!$B$1:$B$35,0),3),INDEX(Verdeelsleutels_percentage!$A:$AB,MATCH(max_demand!$C105,Verdeelsleutels_percentage!$C:$C,0),MATCH(INDEX(Overzicht!$B$1:$F$35,MATCH(max_demand!AO$1,Overzicht!$B:$B,0),5),Verdeelsleutels_percentage!$1:$1,0)))</f>
        <v>6.0529460345906932E-3</v>
      </c>
    </row>
    <row r="106" spans="2:41">
      <c r="B106" t="str">
        <f>INDEX('ETLocal datasets'!B:C,MATCH(C106,'ETLocal datasets'!C:C,0),1)</f>
        <v>GM0294</v>
      </c>
      <c r="C106" t="str">
        <f>'ETLocal datasets'!C89</f>
        <v>Winterswijk</v>
      </c>
      <c r="D106">
        <f t="shared" si="9"/>
        <v>0.25165378608274658</v>
      </c>
      <c r="E106">
        <f t="shared" si="10"/>
        <v>0.13127805046336855</v>
      </c>
      <c r="F106">
        <f t="shared" si="11"/>
        <v>1.7560388708288424E-2</v>
      </c>
      <c r="G106">
        <f t="shared" si="8"/>
        <v>3.5759072459853547E-2</v>
      </c>
      <c r="H106">
        <f>PRODUCT(INDEX(Overzicht!$B$1:$D$35,MATCH(max_demand!H$1,Overzicht!$B$1:$B$35,0),3),INDEX(Verdeelsleutels_percentage!$A:$AB,MATCH(max_demand!$C106,Verdeelsleutels_percentage!$C:$C,0),MATCH(INDEX(Overzicht!$B$1:$F$35,MATCH(max_demand!H$1,Overzicht!$B:$B,0),5),Verdeelsleutels_percentage!$1:$1,0)))</f>
        <v>1.7560388708288424E-2</v>
      </c>
      <c r="I106">
        <f>PRODUCT(INDEX(Overzicht!$B$1:$D$35,MATCH(max_demand!I$1,Overzicht!$B$1:$B$35,0),3),INDEX(Verdeelsleutels_percentage!$A:$AB,MATCH(max_demand!$C106,Verdeelsleutels_percentage!$C:$C,0),MATCH(INDEX(Overzicht!$B$1:$F$35,MATCH(max_demand!I$1,Overzicht!$B:$B,0),5),Verdeelsleutels_percentage!$1:$1,0)))</f>
        <v>2.4195293963384809E-2</v>
      </c>
      <c r="J106">
        <f>PRODUCT(INDEX(Overzicht!$B$1:$D$35,MATCH(max_demand!J$1,Overzicht!$B$1:$B$35,0),3),INDEX(Verdeelsleutels_percentage!$A:$AB,MATCH(max_demand!$C106,Verdeelsleutels_percentage!$C:$C,0),MATCH(INDEX(Overzicht!$B$1:$F$35,MATCH(max_demand!J$1,Overzicht!$B:$B,0),5),Verdeelsleutels_percentage!$1:$1,0)))</f>
        <v>5.8869112622071664E-3</v>
      </c>
      <c r="K106">
        <f>PRODUCT(INDEX(Overzicht!$B$1:$D$35,MATCH(max_demand!K$1,Overzicht!$B$1:$B$35,0),3),INDEX(Verdeelsleutels_percentage!$A:$AB,MATCH(max_demand!$C106,Verdeelsleutels_percentage!$C:$C,0),MATCH(INDEX(Overzicht!$B$1:$F$35,MATCH(max_demand!K$1,Overzicht!$B:$B,0),5),Verdeelsleutels_percentage!$1:$1,0)))</f>
        <v>5.0363434973014834E-3</v>
      </c>
      <c r="L106">
        <f>PRODUCT(INDEX(Overzicht!$B$1:$D$35,MATCH(max_demand!L$1,Overzicht!$B$1:$B$35,0),3),INDEX(Verdeelsleutels_percentage!$A:$AB,MATCH(max_demand!$C106,Verdeelsleutels_percentage!$C:$C,0),MATCH(INDEX(Overzicht!$B$1:$F$35,MATCH(max_demand!L$1,Overzicht!$B:$B,0),5),Verdeelsleutels_percentage!$1:$1,0)))</f>
        <v>5.6782938443527007E-3</v>
      </c>
      <c r="M106">
        <f>PRODUCT(INDEX(Overzicht!$B$1:$D$35,MATCH(max_demand!M$1,Overzicht!$B$1:$B$35,0),3),INDEX(Verdeelsleutels_percentage!$A:$AB,MATCH(max_demand!$C106,Verdeelsleutels_percentage!$C:$C,0),MATCH(INDEX(Overzicht!$B$1:$F$35,MATCH(max_demand!M$1,Overzicht!$B:$B,0),5),Verdeelsleutels_percentage!$1:$1,0)))</f>
        <v>0.1235599040693021</v>
      </c>
      <c r="N106">
        <f>PRODUCT(INDEX(Overzicht!$B$1:$D$35,MATCH(max_demand!N$1,Overzicht!$B$1:$B$35,0),3),INDEX(Verdeelsleutels_percentage!$A:$AB,MATCH(max_demand!$C106,Verdeelsleutels_percentage!$C:$C,0),MATCH(INDEX(Overzicht!$B$1:$F$35,MATCH(max_demand!N$1,Overzicht!$B:$B,0),5),Verdeelsleutels_percentage!$1:$1,0)))</f>
        <v>2.0394527703901908E-2</v>
      </c>
      <c r="O106">
        <f>PRODUCT(INDEX(Overzicht!$B$1:$D$35,MATCH(max_demand!O$1,Overzicht!$B$1:$B$35,0),3),INDEX(Verdeelsleutels_percentage!$A:$AB,MATCH(max_demand!$C106,Verdeelsleutels_percentage!$C:$C,0),MATCH(INDEX(Overzicht!$B$1:$F$35,MATCH(max_demand!O$1,Overzicht!$B:$B,0),5),Verdeelsleutels_percentage!$1:$1,0)))</f>
        <v>3.9583411163055943E-3</v>
      </c>
      <c r="P106">
        <f>PRODUCT(INDEX(Overzicht!$B$1:$D$35,MATCH(max_demand!P$1,Overzicht!$B$1:$B$35,0),3),INDEX(Verdeelsleutels_percentage!$A:$AB,MATCH(max_demand!$C106,Verdeelsleutels_percentage!$C:$C,0),MATCH(INDEX(Overzicht!$B$1:$F$35,MATCH(max_demand!P$1,Overzicht!$B:$B,0),5),Verdeelsleutels_percentage!$1:$1,0)))</f>
        <v>0</v>
      </c>
      <c r="Q106">
        <f>PRODUCT(INDEX(Overzicht!$B$1:$D$35,MATCH(max_demand!Q$1,Overzicht!$B$1:$B$35,0),3),INDEX(Verdeelsleutels_percentage!$A:$AB,MATCH(max_demand!$C106,Verdeelsleutels_percentage!$C:$C,0),MATCH(INDEX(Overzicht!$B$1:$F$35,MATCH(max_demand!Q$1,Overzicht!$B:$B,0),5),Verdeelsleutels_percentage!$1:$1,0)))</f>
        <v>1.4550036358296121E-2</v>
      </c>
      <c r="R106">
        <f>PRODUCT(INDEX(Overzicht!$B$1:$D$35,MATCH(max_demand!R$1,Overzicht!$B$1:$B$35,0),3),INDEX(Verdeelsleutels_percentage!$A:$AB,MATCH(max_demand!$C106,Verdeelsleutels_percentage!$C:$C,0),MATCH(INDEX(Overzicht!$B$1:$F$35,MATCH(max_demand!R$1,Overzicht!$B:$B,0),5),Verdeelsleutels_percentage!$1:$1,0)))</f>
        <v>3.0103523499923012E-3</v>
      </c>
      <c r="S106">
        <f>PRODUCT(INDEX(Overzicht!$B$1:$D$35,MATCH(max_demand!S$1,Overzicht!$B$1:$B$35,0),3),INDEX(Verdeelsleutels_percentage!$A:$AB,MATCH(max_demand!$C106,Verdeelsleutels_percentage!$C:$C,0),MATCH(INDEX(Overzicht!$B$1:$F$35,MATCH(max_demand!S$1,Overzicht!$B:$B,0),5),Verdeelsleutels_percentage!$1:$1,0)))</f>
        <v>6.1652016127842326E-3</v>
      </c>
      <c r="T106">
        <f>PRODUCT(INDEX(Overzicht!$B$1:$D$35,MATCH(max_demand!T$1,Overzicht!$B$1:$B$35,0),3),INDEX(Verdeelsleutels_percentage!$A:$AB,MATCH(max_demand!$C106,Verdeelsleutels_percentage!$C:$C,0),MATCH(INDEX(Overzicht!$B$1:$F$35,MATCH(max_demand!T$1,Overzicht!$B:$B,0),5),Verdeelsleutels_percentage!$1:$1,0)))</f>
        <v>8.8972636121994672E-3</v>
      </c>
      <c r="U106">
        <f>PRODUCT(INDEX(Overzicht!$B$1:$D$35,MATCH(max_demand!U$1,Overzicht!$B$1:$B$35,0),3),INDEX(Verdeelsleutels_percentage!$A:$AB,MATCH(max_demand!$C106,Verdeelsleutels_percentage!$C:$C,0),MATCH(INDEX(Overzicht!$B$1:$F$35,MATCH(max_demand!U$1,Overzicht!$B:$B,0),5),Verdeelsleutels_percentage!$1:$1,0)))</f>
        <v>3.3046979131026596E-2</v>
      </c>
      <c r="V106">
        <f>PRODUCT(INDEX(Overzicht!$B$1:$D$35,MATCH(max_demand!V$1,Overzicht!$B$1:$B$35,0),3),INDEX(Verdeelsleutels_percentage!$A:$AB,MATCH(max_demand!$C106,Verdeelsleutels_percentage!$C:$C,0),MATCH(INDEX(Overzicht!$B$1:$F$35,MATCH(max_demand!V$1,Overzicht!$B:$B,0),5),Verdeelsleutels_percentage!$1:$1,0)))</f>
        <v>3.8465613361012732E-3</v>
      </c>
      <c r="W106">
        <f>PRODUCT(INDEX(Overzicht!$B$1:$D$35,MATCH(max_demand!W$1,Overzicht!$B$1:$B$35,0),3),INDEX(Verdeelsleutels_percentage!$A:$AB,MATCH(max_demand!$C106,Verdeelsleutels_percentage!$C:$C,0),MATCH(INDEX(Overzicht!$B$1:$F$35,MATCH(max_demand!W$1,Overzicht!$B:$B,0),5),Verdeelsleutels_percentage!$1:$1,0)))</f>
        <v>2.0069015666615342E-2</v>
      </c>
      <c r="X106">
        <f>PRODUCT(INDEX(Overzicht!$B$1:$D$35,MATCH(max_demand!X$1,Overzicht!$B$1:$B$35,0),3),INDEX(Verdeelsleutels_percentage!$A:$AB,MATCH(max_demand!$C106,Verdeelsleutels_percentage!$C:$C,0),MATCH(INDEX(Overzicht!$B$1:$F$35,MATCH(max_demand!X$1,Overzicht!$B:$B,0),5),Verdeelsleutels_percentage!$1:$1,0)))</f>
        <v>1.7815805667067131E-2</v>
      </c>
      <c r="Y106">
        <f>PRODUCT(INDEX(Overzicht!$B$1:$D$35,MATCH(max_demand!Y$1,Overzicht!$B$1:$B$35,0),3),INDEX(Verdeelsleutels_percentage!$A:$AB,MATCH(max_demand!$C106,Verdeelsleutels_percentage!$C:$C,0),MATCH(INDEX(Overzicht!$B$1:$F$35,MATCH(max_demand!Y$1,Overzicht!$B:$B,0),5),Verdeelsleutels_percentage!$1:$1,0)))</f>
        <v>3.9765628039316423E-6</v>
      </c>
      <c r="Z106">
        <f>PRODUCT(INDEX(Overzicht!$B$1:$D$35,MATCH(max_demand!Z$1,Overzicht!$B$1:$B$35,0),3),INDEX(Verdeelsleutels_percentage!$A:$AB,MATCH(max_demand!$C106,Verdeelsleutels_percentage!$C:$C,0),MATCH(INDEX(Overzicht!$B$1:$F$35,MATCH(max_demand!Z$1,Overzicht!$B:$B,0),5),Verdeelsleutels_percentage!$1:$1,0)))</f>
        <v>1.7673612461918413E-3</v>
      </c>
      <c r="AA106">
        <f>PRODUCT(INDEX(Overzicht!$B$1:$D$35,MATCH(max_demand!AA$1,Overzicht!$B$1:$B$35,0),3),INDEX(Verdeelsleutels_percentage!$A:$AB,MATCH(max_demand!$C106,Verdeelsleutels_percentage!$C:$C,0),MATCH(INDEX(Overzicht!$B$1:$F$35,MATCH(max_demand!AA$1,Overzicht!$B:$B,0),5),Verdeelsleutels_percentage!$1:$1,0)))</f>
        <v>1.8417764565578135E-3</v>
      </c>
      <c r="AB106">
        <f>PRODUCT(INDEX(Overzicht!$B$1:$D$35,MATCH(max_demand!AB$1,Overzicht!$B$1:$B$35,0),3),INDEX(Verdeelsleutels_percentage!$A:$AB,MATCH(max_demand!$C106,Verdeelsleutels_percentage!$C:$C,0),MATCH(INDEX(Overzicht!$B$1:$F$35,MATCH(max_demand!AB$1,Overzicht!$B:$B,0),5),Verdeelsleutels_percentage!$1:$1,0)))</f>
        <v>1.1657989643110754E-2</v>
      </c>
      <c r="AC106">
        <f>PRODUCT(INDEX(Overzicht!$B$1:$D$35,MATCH(max_demand!AC$1,Overzicht!$B$1:$B$35,0),3),INDEX(Verdeelsleutels_percentage!$A:$AB,MATCH(max_demand!$C106,Verdeelsleutels_percentage!$C:$C,0),MATCH(INDEX(Overzicht!$B$1:$F$35,MATCH(max_demand!AC$1,Overzicht!$B:$B,0),5),Verdeelsleutels_percentage!$1:$1,0)))</f>
        <v>2.1608879110480969E-2</v>
      </c>
      <c r="AD106">
        <f>PRODUCT(INDEX(Overzicht!$B$1:$D$35,MATCH(max_demand!AD$1,Overzicht!$B$1:$B$35,0),3),INDEX(Verdeelsleutels_percentage!$A:$AB,MATCH(max_demand!$C106,Verdeelsleutels_percentage!$C:$C,0),MATCH(INDEX(Overzicht!$B$1:$F$35,MATCH(max_demand!AD$1,Overzicht!$B:$B,0),5),Verdeelsleutels_percentage!$1:$1,0)))</f>
        <v>9.0986797117458316E-6</v>
      </c>
      <c r="AE106">
        <f>PRODUCT(INDEX(Overzicht!$B$1:$D$35,MATCH(max_demand!AE$1,Overzicht!$B$1:$B$35,0),3),INDEX(Verdeelsleutels_percentage!$A:$AB,MATCH(max_demand!$C106,Verdeelsleutels_percentage!$C:$C,0),MATCH(INDEX(Overzicht!$B$1:$F$35,MATCH(max_demand!AE$1,Overzicht!$B:$B,0),5),Verdeelsleutels_percentage!$1:$1,0)))</f>
        <v>1.0482296565799982E-2</v>
      </c>
      <c r="AF106">
        <f>PRODUCT(INDEX(Overzicht!$B$1:$D$35,MATCH(max_demand!AF$1,Overzicht!$B$1:$B$35,0),3),INDEX(Verdeelsleutels_percentage!$A:$AB,MATCH(max_demand!$C106,Verdeelsleutels_percentage!$C:$C,0),MATCH(INDEX(Overzicht!$B$1:$F$35,MATCH(max_demand!AF$1,Overzicht!$B:$B,0),5),Verdeelsleutels_percentage!$1:$1,0)))</f>
        <v>6.9764259718098996E-3</v>
      </c>
      <c r="AG106">
        <f>PRODUCT(INDEX(Overzicht!$B$1:$D$35,MATCH(max_demand!AG$1,Overzicht!$B$1:$B$35,0),3),INDEX(Verdeelsleutels_percentage!$A:$AB,MATCH(max_demand!$C106,Verdeelsleutels_percentage!$C:$C,0),MATCH(INDEX(Overzicht!$B$1:$F$35,MATCH(max_demand!AG$1,Overzicht!$B:$B,0),5),Verdeelsleutels_percentage!$1:$1,0)))</f>
        <v>2.0069015666615342E-2</v>
      </c>
      <c r="AH106">
        <f>PRODUCT(INDEX(Overzicht!$B$1:$D$35,MATCH(max_demand!AH$1,Overzicht!$B$1:$B$35,0),3),INDEX(Verdeelsleutels_percentage!$A:$AB,MATCH(max_demand!$C106,Verdeelsleutels_percentage!$C:$C,0),MATCH(INDEX(Overzicht!$B$1:$F$35,MATCH(max_demand!AH$1,Overzicht!$B:$B,0),5),Verdeelsleutels_percentage!$1:$1,0)))</f>
        <v>1.6278327267556431E-2</v>
      </c>
      <c r="AI106">
        <f>PRODUCT(INDEX(Overzicht!$B$1:$D$35,MATCH(max_demand!AI$1,Overzicht!$B$1:$B$35,0),3),INDEX(Verdeelsleutels_percentage!$A:$AB,MATCH(max_demand!$C106,Verdeelsleutels_percentage!$C:$C,0),MATCH(INDEX(Overzicht!$B$1:$F$35,MATCH(max_demand!AI$1,Overzicht!$B:$B,0),5),Verdeelsleutels_percentage!$1:$1,0)))</f>
        <v>5.5811407774479195E-3</v>
      </c>
      <c r="AJ106">
        <f>PRODUCT(INDEX(Overzicht!$B$1:$D$35,MATCH(max_demand!AJ$1,Overzicht!$B$1:$B$35,0),3),INDEX(Verdeelsleutels_percentage!$A:$AB,MATCH(max_demand!$C106,Verdeelsleutels_percentage!$C:$C,0),MATCH(INDEX(Overzicht!$B$1:$F$35,MATCH(max_demand!AJ$1,Overzicht!$B:$B,0),5),Verdeelsleutels_percentage!$1:$1,0)))</f>
        <v>0</v>
      </c>
      <c r="AK106">
        <f>PRODUCT(INDEX(Overzicht!$B$1:$D$35,MATCH(max_demand!AK$1,Overzicht!$B$1:$B$35,0),3),INDEX(Verdeelsleutels_percentage!$A:$AB,MATCH(max_demand!$C106,Verdeelsleutels_percentage!$C:$C,0),MATCH(INDEX(Overzicht!$B$1:$F$35,MATCH(max_demand!AK$1,Overzicht!$B:$B,0),5),Verdeelsleutels_percentage!$1:$1,0)))</f>
        <v>1.2175202837746641E-3</v>
      </c>
      <c r="AL106">
        <f>PRODUCT(INDEX(Overzicht!$B$1:$D$35,MATCH(max_demand!AL$1,Overzicht!$B$1:$B$35,0),3),INDEX(Verdeelsleutels_percentage!$A:$AB,MATCH(max_demand!$C106,Verdeelsleutels_percentage!$C:$C,0),MATCH(INDEX(Overzicht!$B$1:$F$35,MATCH(max_demand!AL$1,Overzicht!$B:$B,0),5),Verdeelsleutels_percentage!$1:$1,0)))</f>
        <v>3.3448359444358902E-3</v>
      </c>
      <c r="AM106">
        <f>PRODUCT(INDEX(Overzicht!$B$1:$D$35,MATCH(max_demand!AM$1,Overzicht!$B$1:$B$35,0),3),INDEX(Verdeelsleutels_percentage!$A:$AB,MATCH(max_demand!$C106,Verdeelsleutels_percentage!$C:$C,0),MATCH(INDEX(Overzicht!$B$1:$F$35,MATCH(max_demand!AM$1,Overzicht!$B:$B,0),5),Verdeelsleutels_percentage!$1:$1,0)))</f>
        <v>6.6896718888717803E-3</v>
      </c>
      <c r="AN106">
        <f>PRODUCT(INDEX(Overzicht!$B$1:$D$35,MATCH(max_demand!AN$1,Overzicht!$B$1:$B$35,0),3),INDEX(Verdeelsleutels_percentage!$A:$AB,MATCH(max_demand!$C106,Verdeelsleutels_percentage!$C:$C,0),MATCH(INDEX(Overzicht!$B$1:$F$35,MATCH(max_demand!AN$1,Overzicht!$B:$B,0),5),Verdeelsleutels_percentage!$1:$1,0)))</f>
        <v>3.3448359444358902E-3</v>
      </c>
      <c r="AO106">
        <f>PRODUCT(INDEX(Overzicht!$B$1:$D$35,MATCH(max_demand!AO$1,Overzicht!$B$1:$B$35,0),3),INDEX(Verdeelsleutels_percentage!$A:$AB,MATCH(max_demand!$C106,Verdeelsleutels_percentage!$C:$C,0),MATCH(INDEX(Overzicht!$B$1:$F$35,MATCH(max_demand!AO$1,Overzicht!$B:$B,0),5),Verdeelsleutels_percentage!$1:$1,0)))</f>
        <v>1.1706925805525615E-2</v>
      </c>
    </row>
    <row r="107" spans="2:41">
      <c r="B107" t="str">
        <f>INDEX('ETLocal datasets'!B:C,MATCH(C107,'ETLocal datasets'!C:C,0),1)</f>
        <v>GM0296</v>
      </c>
      <c r="C107" t="str">
        <f>'ETLocal datasets'!C90</f>
        <v>Wijchen</v>
      </c>
      <c r="D107">
        <f t="shared" si="9"/>
        <v>0.19068211375312696</v>
      </c>
      <c r="E107">
        <f t="shared" si="10"/>
        <v>0.12884968798338695</v>
      </c>
      <c r="F107">
        <f t="shared" si="11"/>
        <v>2.4880305781168711E-2</v>
      </c>
      <c r="G107">
        <f t="shared" si="8"/>
        <v>5.0664975134188939E-2</v>
      </c>
      <c r="H107">
        <f>PRODUCT(INDEX(Overzicht!$B$1:$D$35,MATCH(max_demand!H$1,Overzicht!$B$1:$B$35,0),3),INDEX(Verdeelsleutels_percentage!$A:$AB,MATCH(max_demand!$C107,Verdeelsleutels_percentage!$C:$C,0),MATCH(INDEX(Overzicht!$B$1:$F$35,MATCH(max_demand!H$1,Overzicht!$B:$B,0),5),Verdeelsleutels_percentage!$1:$1,0)))</f>
        <v>2.4880305781168711E-2</v>
      </c>
      <c r="I107">
        <f>PRODUCT(INDEX(Overzicht!$B$1:$D$35,MATCH(max_demand!I$1,Overzicht!$B$1:$B$35,0),3),INDEX(Verdeelsleutels_percentage!$A:$AB,MATCH(max_demand!$C107,Verdeelsleutels_percentage!$C:$C,0),MATCH(INDEX(Overzicht!$B$1:$F$35,MATCH(max_demand!I$1,Overzicht!$B:$B,0),5),Verdeelsleutels_percentage!$1:$1,0)))</f>
        <v>1.428796297639132E-2</v>
      </c>
      <c r="J107">
        <f>PRODUCT(INDEX(Overzicht!$B$1:$D$35,MATCH(max_demand!J$1,Overzicht!$B$1:$B$35,0),3),INDEX(Verdeelsleutels_percentage!$A:$AB,MATCH(max_demand!$C107,Verdeelsleutels_percentage!$C:$C,0),MATCH(INDEX(Overzicht!$B$1:$F$35,MATCH(max_demand!J$1,Overzicht!$B:$B,0),5),Verdeelsleutels_percentage!$1:$1,0)))</f>
        <v>8.3408263190203683E-3</v>
      </c>
      <c r="K107">
        <f>PRODUCT(INDEX(Overzicht!$B$1:$D$35,MATCH(max_demand!K$1,Overzicht!$B$1:$B$35,0),3),INDEX(Verdeelsleutels_percentage!$A:$AB,MATCH(max_demand!$C107,Verdeelsleutels_percentage!$C:$C,0),MATCH(INDEX(Overzicht!$B$1:$F$35,MATCH(max_demand!K$1,Overzicht!$B:$B,0),5),Verdeelsleutels_percentage!$1:$1,0)))</f>
        <v>2.9740944472396082E-3</v>
      </c>
      <c r="L107">
        <f>PRODUCT(INDEX(Overzicht!$B$1:$D$35,MATCH(max_demand!L$1,Overzicht!$B$1:$B$35,0),3),INDEX(Verdeelsleutels_percentage!$A:$AB,MATCH(max_demand!$C107,Verdeelsleutels_percentage!$C:$C,0),MATCH(INDEX(Overzicht!$B$1:$F$35,MATCH(max_demand!L$1,Overzicht!$B:$B,0),5),Verdeelsleutels_percentage!$1:$1,0)))</f>
        <v>8.045248286340085E-3</v>
      </c>
      <c r="M107">
        <f>PRODUCT(INDEX(Overzicht!$B$1:$D$35,MATCH(max_demand!M$1,Overzicht!$B$1:$B$35,0),3),INDEX(Verdeelsleutels_percentage!$A:$AB,MATCH(max_demand!$C107,Verdeelsleutels_percentage!$C:$C,0),MATCH(INDEX(Overzicht!$B$1:$F$35,MATCH(max_demand!M$1,Overzicht!$B:$B,0),5),Verdeelsleutels_percentage!$1:$1,0)))</f>
        <v>4.4979849816851748E-2</v>
      </c>
      <c r="N107">
        <f>PRODUCT(INDEX(Overzicht!$B$1:$D$35,MATCH(max_demand!N$1,Overzicht!$B$1:$B$35,0),3),INDEX(Verdeelsleutels_percentage!$A:$AB,MATCH(max_demand!$C107,Verdeelsleutels_percentage!$C:$C,0),MATCH(INDEX(Overzicht!$B$1:$F$35,MATCH(max_demand!N$1,Overzicht!$B:$B,0),5),Verdeelsleutels_percentage!$1:$1,0)))</f>
        <v>7.2622394815335858E-3</v>
      </c>
      <c r="O107">
        <f>PRODUCT(INDEX(Overzicht!$B$1:$D$35,MATCH(max_demand!O$1,Overzicht!$B$1:$B$35,0),3),INDEX(Verdeelsleutels_percentage!$A:$AB,MATCH(max_demand!$C107,Verdeelsleutels_percentage!$C:$C,0),MATCH(INDEX(Overzicht!$B$1:$F$35,MATCH(max_demand!O$1,Overzicht!$B:$B,0),5),Verdeelsleutels_percentage!$1:$1,0)))</f>
        <v>4.2078418224723224E-3</v>
      </c>
      <c r="P107">
        <f>PRODUCT(INDEX(Overzicht!$B$1:$D$35,MATCH(max_demand!P$1,Overzicht!$B$1:$B$35,0),3),INDEX(Verdeelsleutels_percentage!$A:$AB,MATCH(max_demand!$C107,Verdeelsleutels_percentage!$C:$C,0),MATCH(INDEX(Overzicht!$B$1:$F$35,MATCH(max_demand!P$1,Overzicht!$B:$B,0),5),Verdeelsleutels_percentage!$1:$1,0)))</f>
        <v>2.2791272569161657E-2</v>
      </c>
      <c r="Q107">
        <f>PRODUCT(INDEX(Overzicht!$B$1:$D$35,MATCH(max_demand!Q$1,Overzicht!$B$1:$B$35,0),3),INDEX(Verdeelsleutels_percentage!$A:$AB,MATCH(max_demand!$C107,Verdeelsleutels_percentage!$C:$C,0),MATCH(INDEX(Overzicht!$B$1:$F$35,MATCH(max_demand!Q$1,Overzicht!$B:$B,0),5),Verdeelsleutels_percentage!$1:$1,0)))</f>
        <v>2.0615110504396933E-2</v>
      </c>
      <c r="R107">
        <f>PRODUCT(INDEX(Overzicht!$B$1:$D$35,MATCH(max_demand!R$1,Overzicht!$B$1:$B$35,0),3),INDEX(Verdeelsleutels_percentage!$A:$AB,MATCH(max_demand!$C107,Verdeelsleutels_percentage!$C:$C,0),MATCH(INDEX(Overzicht!$B$1:$F$35,MATCH(max_demand!R$1,Overzicht!$B:$B,0),5),Verdeelsleutels_percentage!$1:$1,0)))</f>
        <v>4.2651952767717794E-3</v>
      </c>
      <c r="S107">
        <f>PRODUCT(INDEX(Overzicht!$B$1:$D$35,MATCH(max_demand!S$1,Overzicht!$B$1:$B$35,0),3),INDEX(Verdeelsleutels_percentage!$A:$AB,MATCH(max_demand!$C107,Verdeelsleutels_percentage!$C:$C,0),MATCH(INDEX(Overzicht!$B$1:$F$35,MATCH(max_demand!S$1,Overzicht!$B:$B,0),5),Verdeelsleutels_percentage!$1:$1,0)))</f>
        <v>8.735119926828603E-3</v>
      </c>
      <c r="T107">
        <f>PRODUCT(INDEX(Overzicht!$B$1:$D$35,MATCH(max_demand!T$1,Overzicht!$B$1:$B$35,0),3),INDEX(Verdeelsleutels_percentage!$A:$AB,MATCH(max_demand!$C107,Verdeelsleutels_percentage!$C:$C,0),MATCH(INDEX(Overzicht!$B$1:$F$35,MATCH(max_demand!T$1,Overzicht!$B:$B,0),5),Verdeelsleutels_percentage!$1:$1,0)))</f>
        <v>1.2606021595792147E-2</v>
      </c>
      <c r="U107">
        <f>PRODUCT(INDEX(Overzicht!$B$1:$D$35,MATCH(max_demand!U$1,Overzicht!$B$1:$B$35,0),3),INDEX(Verdeelsleutels_percentage!$A:$AB,MATCH(max_demand!$C107,Verdeelsleutels_percentage!$C:$C,0),MATCH(INDEX(Overzicht!$B$1:$F$35,MATCH(max_demand!U$1,Overzicht!$B:$B,0),5),Verdeelsleutels_percentage!$1:$1,0)))</f>
        <v>4.682236592722798E-2</v>
      </c>
      <c r="V107">
        <f>PRODUCT(INDEX(Overzicht!$B$1:$D$35,MATCH(max_demand!V$1,Overzicht!$B$1:$B$35,0),3),INDEX(Verdeelsleutels_percentage!$A:$AB,MATCH(max_demand!$C107,Verdeelsleutels_percentage!$C:$C,0),MATCH(INDEX(Overzicht!$B$1:$F$35,MATCH(max_demand!V$1,Overzicht!$B:$B,0),5),Verdeelsleutels_percentage!$1:$1,0)))</f>
        <v>5.4499717425417179E-3</v>
      </c>
      <c r="W107">
        <f>PRODUCT(INDEX(Overzicht!$B$1:$D$35,MATCH(max_demand!W$1,Overzicht!$B$1:$B$35,0),3),INDEX(Verdeelsleutels_percentage!$A:$AB,MATCH(max_demand!$C107,Verdeelsleutels_percentage!$C:$C,0),MATCH(INDEX(Overzicht!$B$1:$F$35,MATCH(max_demand!W$1,Overzicht!$B:$B,0),5),Verdeelsleutels_percentage!$1:$1,0)))</f>
        <v>2.843463517847853E-2</v>
      </c>
      <c r="X107">
        <f>PRODUCT(INDEX(Overzicht!$B$1:$D$35,MATCH(max_demand!X$1,Overzicht!$B$1:$B$35,0),3),INDEX(Verdeelsleutels_percentage!$A:$AB,MATCH(max_demand!$C107,Verdeelsleutels_percentage!$C:$C,0),MATCH(INDEX(Overzicht!$B$1:$F$35,MATCH(max_demand!X$1,Overzicht!$B:$B,0),5),Verdeelsleutels_percentage!$1:$1,0)))</f>
        <v>4.4351979371172389E-3</v>
      </c>
      <c r="Y107">
        <f>PRODUCT(INDEX(Overzicht!$B$1:$D$35,MATCH(max_demand!Y$1,Overzicht!$B$1:$B$35,0),3),INDEX(Verdeelsleutels_percentage!$A:$AB,MATCH(max_demand!$C107,Verdeelsleutels_percentage!$C:$C,0),MATCH(INDEX(Overzicht!$B$1:$F$35,MATCH(max_demand!Y$1,Overzicht!$B:$B,0),5),Verdeelsleutels_percentage!$1:$1,0)))</f>
        <v>1.6699958011319504E-6</v>
      </c>
      <c r="Z107">
        <f>PRODUCT(INDEX(Overzicht!$B$1:$D$35,MATCH(max_demand!Z$1,Overzicht!$B$1:$B$35,0),3),INDEX(Verdeelsleutels_percentage!$A:$AB,MATCH(max_demand!$C107,Verdeelsleutels_percentage!$C:$C,0),MATCH(INDEX(Overzicht!$B$1:$F$35,MATCH(max_demand!Z$1,Overzicht!$B:$B,0),5),Verdeelsleutels_percentage!$1:$1,0)))</f>
        <v>7.4222035605864462E-4</v>
      </c>
      <c r="AA107">
        <f>PRODUCT(INDEX(Overzicht!$B$1:$D$35,MATCH(max_demand!AA$1,Overzicht!$B$1:$B$35,0),3),INDEX(Verdeelsleutels_percentage!$A:$AB,MATCH(max_demand!$C107,Verdeelsleutels_percentage!$C:$C,0),MATCH(INDEX(Overzicht!$B$1:$F$35,MATCH(max_demand!AA$1,Overzicht!$B:$B,0),5),Verdeelsleutels_percentage!$1:$1,0)))</f>
        <v>7.7347173947164025E-4</v>
      </c>
      <c r="AB107">
        <f>PRODUCT(INDEX(Overzicht!$B$1:$D$35,MATCH(max_demand!AB$1,Overzicht!$B$1:$B$35,0),3),INDEX(Verdeelsleutels_percentage!$A:$AB,MATCH(max_demand!$C107,Verdeelsleutels_percentage!$C:$C,0),MATCH(INDEX(Overzicht!$B$1:$F$35,MATCH(max_demand!AB$1,Overzicht!$B:$B,0),5),Verdeelsleutels_percentage!$1:$1,0)))</f>
        <v>1.2381558659428823E-2</v>
      </c>
      <c r="AC107">
        <f>PRODUCT(INDEX(Overzicht!$B$1:$D$35,MATCH(max_demand!AC$1,Overzicht!$B$1:$B$35,0),3),INDEX(Verdeelsleutels_percentage!$A:$AB,MATCH(max_demand!$C107,Verdeelsleutels_percentage!$C:$C,0),MATCH(INDEX(Overzicht!$B$1:$F$35,MATCH(max_demand!AC$1,Overzicht!$B:$B,0),5),Verdeelsleutels_percentage!$1:$1,0)))</f>
        <v>9.3690917779282283E-3</v>
      </c>
      <c r="AD107">
        <f>PRODUCT(INDEX(Overzicht!$B$1:$D$35,MATCH(max_demand!AD$1,Overzicht!$B$1:$B$35,0),3),INDEX(Verdeelsleutels_percentage!$A:$AB,MATCH(max_demand!$C107,Verdeelsleutels_percentage!$C:$C,0),MATCH(INDEX(Overzicht!$B$1:$F$35,MATCH(max_demand!AD$1,Overzicht!$B:$B,0),5),Verdeelsleutels_percentage!$1:$1,0)))</f>
        <v>4.9182052495923416E-6</v>
      </c>
      <c r="AE107">
        <f>PRODUCT(INDEX(Overzicht!$B$1:$D$35,MATCH(max_demand!AE$1,Overzicht!$B$1:$B$35,0),3),INDEX(Verdeelsleutels_percentage!$A:$AB,MATCH(max_demand!$C107,Verdeelsleutels_percentage!$C:$C,0),MATCH(INDEX(Overzicht!$B$1:$F$35,MATCH(max_demand!AE$1,Overzicht!$B:$B,0),5),Verdeelsleutels_percentage!$1:$1,0)))</f>
        <v>2.4858017570325672E-2</v>
      </c>
      <c r="AF107">
        <f>PRODUCT(INDEX(Overzicht!$B$1:$D$35,MATCH(max_demand!AF$1,Overzicht!$B$1:$B$35,0),3),INDEX(Verdeelsleutels_percentage!$A:$AB,MATCH(max_demand!$C107,Verdeelsleutels_percentage!$C:$C,0),MATCH(INDEX(Overzicht!$B$1:$F$35,MATCH(max_demand!AF$1,Overzicht!$B:$B,0),5),Verdeelsleutels_percentage!$1:$1,0)))</f>
        <v>2.9298171949683339E-3</v>
      </c>
      <c r="AG107">
        <f>PRODUCT(INDEX(Overzicht!$B$1:$D$35,MATCH(max_demand!AG$1,Overzicht!$B$1:$B$35,0),3),INDEX(Verdeelsleutels_percentage!$A:$AB,MATCH(max_demand!$C107,Verdeelsleutels_percentage!$C:$C,0),MATCH(INDEX(Overzicht!$B$1:$F$35,MATCH(max_demand!AG$1,Overzicht!$B:$B,0),5),Verdeelsleutels_percentage!$1:$1,0)))</f>
        <v>2.843463517847853E-2</v>
      </c>
      <c r="AH107">
        <f>PRODUCT(INDEX(Overzicht!$B$1:$D$35,MATCH(max_demand!AH$1,Overzicht!$B$1:$B$35,0),3),INDEX(Verdeelsleutels_percentage!$A:$AB,MATCH(max_demand!$C107,Verdeelsleutels_percentage!$C:$C,0),MATCH(INDEX(Overzicht!$B$1:$F$35,MATCH(max_demand!AH$1,Overzicht!$B:$B,0),5),Verdeelsleutels_percentage!$1:$1,0)))</f>
        <v>6.8362401215927796E-3</v>
      </c>
      <c r="AI107">
        <f>PRODUCT(INDEX(Overzicht!$B$1:$D$35,MATCH(max_demand!AI$1,Overzicht!$B$1:$B$35,0),3),INDEX(Verdeelsleutels_percentage!$A:$AB,MATCH(max_demand!$C107,Verdeelsleutels_percentage!$C:$C,0),MATCH(INDEX(Overzicht!$B$1:$F$35,MATCH(max_demand!AI$1,Overzicht!$B:$B,0),5),Verdeelsleutels_percentage!$1:$1,0)))</f>
        <v>2.3438537559746669E-3</v>
      </c>
      <c r="AJ107">
        <f>PRODUCT(INDEX(Overzicht!$B$1:$D$35,MATCH(max_demand!AJ$1,Overzicht!$B$1:$B$35,0),3),INDEX(Verdeelsleutels_percentage!$A:$AB,MATCH(max_demand!$C107,Verdeelsleutels_percentage!$C:$C,0),MATCH(INDEX(Overzicht!$B$1:$F$35,MATCH(max_demand!AJ$1,Overzicht!$B:$B,0),5),Verdeelsleutels_percentage!$1:$1,0)))</f>
        <v>0</v>
      </c>
      <c r="AK107">
        <f>PRODUCT(INDEX(Overzicht!$B$1:$D$35,MATCH(max_demand!AK$1,Overzicht!$B$1:$B$35,0),3),INDEX(Verdeelsleutels_percentage!$A:$AB,MATCH(max_demand!$C107,Verdeelsleutels_percentage!$C:$C,0),MATCH(INDEX(Overzicht!$B$1:$F$35,MATCH(max_demand!AK$1,Overzicht!$B:$B,0),5),Verdeelsleutels_percentage!$1:$1,0)))</f>
        <v>1.725034534161031E-3</v>
      </c>
      <c r="AL107">
        <f>PRODUCT(INDEX(Overzicht!$B$1:$D$35,MATCH(max_demand!AL$1,Overzicht!$B$1:$B$35,0),3),INDEX(Verdeelsleutels_percentage!$A:$AB,MATCH(max_demand!$C107,Verdeelsleutels_percentage!$C:$C,0),MATCH(INDEX(Overzicht!$B$1:$F$35,MATCH(max_demand!AL$1,Overzicht!$B:$B,0),5),Verdeelsleutels_percentage!$1:$1,0)))</f>
        <v>4.7391058630797548E-3</v>
      </c>
      <c r="AM107">
        <f>PRODUCT(INDEX(Overzicht!$B$1:$D$35,MATCH(max_demand!AM$1,Overzicht!$B$1:$B$35,0),3),INDEX(Verdeelsleutels_percentage!$A:$AB,MATCH(max_demand!$C107,Verdeelsleutels_percentage!$C:$C,0),MATCH(INDEX(Overzicht!$B$1:$F$35,MATCH(max_demand!AM$1,Overzicht!$B:$B,0),5),Verdeelsleutels_percentage!$1:$1,0)))</f>
        <v>9.4782117261595095E-3</v>
      </c>
      <c r="AN107">
        <f>PRODUCT(INDEX(Overzicht!$B$1:$D$35,MATCH(max_demand!AN$1,Overzicht!$B$1:$B$35,0),3),INDEX(Verdeelsleutels_percentage!$A:$AB,MATCH(max_demand!$C107,Verdeelsleutels_percentage!$C:$C,0),MATCH(INDEX(Overzicht!$B$1:$F$35,MATCH(max_demand!AN$1,Overzicht!$B:$B,0),5),Verdeelsleutels_percentage!$1:$1,0)))</f>
        <v>4.7391058630797548E-3</v>
      </c>
      <c r="AO107">
        <f>PRODUCT(INDEX(Overzicht!$B$1:$D$35,MATCH(max_demand!AO$1,Overzicht!$B$1:$B$35,0),3),INDEX(Verdeelsleutels_percentage!$A:$AB,MATCH(max_demand!$C107,Verdeelsleutels_percentage!$C:$C,0),MATCH(INDEX(Overzicht!$B$1:$F$35,MATCH(max_demand!AO$1,Overzicht!$B:$B,0),5),Verdeelsleutels_percentage!$1:$1,0)))</f>
        <v>1.6586870520779142E-2</v>
      </c>
    </row>
    <row r="108" spans="2:41">
      <c r="B108" t="str">
        <f>INDEX('ETLocal datasets'!B:C,MATCH(C108,'ETLocal datasets'!C:C,0),1)</f>
        <v>GM0297</v>
      </c>
      <c r="C108" t="str">
        <f>'ETLocal datasets'!C91</f>
        <v>Zaltbommel</v>
      </c>
      <c r="D108">
        <f t="shared" si="9"/>
        <v>0.1922717761494673</v>
      </c>
      <c r="E108">
        <f t="shared" si="10"/>
        <v>0.10976380978110845</v>
      </c>
      <c r="F108">
        <f t="shared" si="11"/>
        <v>1.7285770305487801E-2</v>
      </c>
      <c r="G108">
        <f t="shared" si="8"/>
        <v>3.5199853667622509E-2</v>
      </c>
      <c r="H108">
        <f>PRODUCT(INDEX(Overzicht!$B$1:$D$35,MATCH(max_demand!H$1,Overzicht!$B$1:$B$35,0),3),INDEX(Verdeelsleutels_percentage!$A:$AB,MATCH(max_demand!$C108,Verdeelsleutels_percentage!$C:$C,0),MATCH(INDEX(Overzicht!$B$1:$F$35,MATCH(max_demand!H$1,Overzicht!$B:$B,0),5),Verdeelsleutels_percentage!$1:$1,0)))</f>
        <v>1.7285770305487801E-2</v>
      </c>
      <c r="I108">
        <f>PRODUCT(INDEX(Overzicht!$B$1:$D$35,MATCH(max_demand!I$1,Overzicht!$B$1:$B$35,0),3),INDEX(Verdeelsleutels_percentage!$A:$AB,MATCH(max_demand!$C108,Verdeelsleutels_percentage!$C:$C,0),MATCH(INDEX(Overzicht!$B$1:$F$35,MATCH(max_demand!I$1,Overzicht!$B:$B,0),5),Verdeelsleutels_percentage!$1:$1,0)))</f>
        <v>9.1078887212876249E-3</v>
      </c>
      <c r="J108">
        <f>PRODUCT(INDEX(Overzicht!$B$1:$D$35,MATCH(max_demand!J$1,Overzicht!$B$1:$B$35,0),3),INDEX(Verdeelsleutels_percentage!$A:$AB,MATCH(max_demand!$C108,Verdeelsleutels_percentage!$C:$C,0),MATCH(INDEX(Overzicht!$B$1:$F$35,MATCH(max_demand!J$1,Overzicht!$B:$B,0),5),Verdeelsleutels_percentage!$1:$1,0)))</f>
        <v>5.794848711934958E-3</v>
      </c>
      <c r="K108">
        <f>PRODUCT(INDEX(Overzicht!$B$1:$D$35,MATCH(max_demand!K$1,Overzicht!$B$1:$B$35,0),3),INDEX(Verdeelsleutels_percentage!$A:$AB,MATCH(max_demand!$C108,Verdeelsleutels_percentage!$C:$C,0),MATCH(INDEX(Overzicht!$B$1:$F$35,MATCH(max_demand!K$1,Overzicht!$B:$B,0),5),Verdeelsleutels_percentage!$1:$1,0)))</f>
        <v>1.8958420676772549E-3</v>
      </c>
      <c r="L108">
        <f>PRODUCT(INDEX(Overzicht!$B$1:$D$35,MATCH(max_demand!L$1,Overzicht!$B$1:$B$35,0),3),INDEX(Verdeelsleutels_percentage!$A:$AB,MATCH(max_demand!$C108,Verdeelsleutels_percentage!$C:$C,0),MATCH(INDEX(Overzicht!$B$1:$F$35,MATCH(max_demand!L$1,Overzicht!$B:$B,0),5),Verdeelsleutels_percentage!$1:$1,0)))</f>
        <v>5.5894937607057641E-3</v>
      </c>
      <c r="M108">
        <f>PRODUCT(INDEX(Overzicht!$B$1:$D$35,MATCH(max_demand!M$1,Overzicht!$B$1:$B$35,0),3),INDEX(Verdeelsleutels_percentage!$A:$AB,MATCH(max_demand!$C108,Verdeelsleutels_percentage!$C:$C,0),MATCH(INDEX(Overzicht!$B$1:$F$35,MATCH(max_demand!M$1,Overzicht!$B:$B,0),5),Verdeelsleutels_percentage!$1:$1,0)))</f>
        <v>4.8097210590429686E-2</v>
      </c>
      <c r="N108">
        <f>PRODUCT(INDEX(Overzicht!$B$1:$D$35,MATCH(max_demand!N$1,Overzicht!$B$1:$B$35,0),3),INDEX(Verdeelsleutels_percentage!$A:$AB,MATCH(max_demand!$C108,Verdeelsleutels_percentage!$C:$C,0),MATCH(INDEX(Overzicht!$B$1:$F$35,MATCH(max_demand!N$1,Overzicht!$B:$B,0),5),Verdeelsleutels_percentage!$1:$1,0)))</f>
        <v>2.4416023206345824E-2</v>
      </c>
      <c r="O108">
        <f>PRODUCT(INDEX(Overzicht!$B$1:$D$35,MATCH(max_demand!O$1,Overzicht!$B$1:$B$35,0),3),INDEX(Verdeelsleutels_percentage!$A:$AB,MATCH(max_demand!$C108,Verdeelsleutels_percentage!$C:$C,0),MATCH(INDEX(Overzicht!$B$1:$F$35,MATCH(max_demand!O$1,Overzicht!$B:$B,0),5),Verdeelsleutels_percentage!$1:$1,0)))</f>
        <v>1.5108136666327299E-3</v>
      </c>
      <c r="P108">
        <f>PRODUCT(INDEX(Overzicht!$B$1:$D$35,MATCH(max_demand!P$1,Overzicht!$B$1:$B$35,0),3),INDEX(Verdeelsleutels_percentage!$A:$AB,MATCH(max_demand!$C108,Verdeelsleutels_percentage!$C:$C,0),MATCH(INDEX(Overzicht!$B$1:$F$35,MATCH(max_demand!P$1,Overzicht!$B:$B,0),5),Verdeelsleutels_percentage!$1:$1,0)))</f>
        <v>3.2564152801736316E-3</v>
      </c>
      <c r="Q108">
        <f>PRODUCT(INDEX(Overzicht!$B$1:$D$35,MATCH(max_demand!Q$1,Overzicht!$B$1:$B$35,0),3),INDEX(Verdeelsleutels_percentage!$A:$AB,MATCH(max_demand!$C108,Verdeelsleutels_percentage!$C:$C,0),MATCH(INDEX(Overzicht!$B$1:$F$35,MATCH(max_demand!Q$1,Overzicht!$B:$B,0),5),Verdeelsleutels_percentage!$1:$1,0)))</f>
        <v>1.4322495395975606E-2</v>
      </c>
      <c r="R108">
        <f>PRODUCT(INDEX(Overzicht!$B$1:$D$35,MATCH(max_demand!R$1,Overzicht!$B$1:$B$35,0),3),INDEX(Verdeelsleutels_percentage!$A:$AB,MATCH(max_demand!$C108,Verdeelsleutels_percentage!$C:$C,0),MATCH(INDEX(Overzicht!$B$1:$F$35,MATCH(max_demand!R$1,Overzicht!$B:$B,0),5),Verdeelsleutels_percentage!$1:$1,0)))</f>
        <v>2.9632749095121948E-3</v>
      </c>
      <c r="S108">
        <f>PRODUCT(INDEX(Overzicht!$B$1:$D$35,MATCH(max_demand!S$1,Overzicht!$B$1:$B$35,0),3),INDEX(Verdeelsleutels_percentage!$A:$AB,MATCH(max_demand!$C108,Verdeelsleutels_percentage!$C:$C,0),MATCH(INDEX(Overzicht!$B$1:$F$35,MATCH(max_demand!S$1,Overzicht!$B:$B,0),5),Verdeelsleutels_percentage!$1:$1,0)))</f>
        <v>6.0687870146809743E-3</v>
      </c>
      <c r="T108">
        <f>PRODUCT(INDEX(Overzicht!$B$1:$D$35,MATCH(max_demand!T$1,Overzicht!$B$1:$B$35,0),3),INDEX(Verdeelsleutels_percentage!$A:$AB,MATCH(max_demand!$C108,Verdeelsleutels_percentage!$C:$C,0),MATCH(INDEX(Overzicht!$B$1:$F$35,MATCH(max_demand!T$1,Overzicht!$B:$B,0),5),Verdeelsleutels_percentage!$1:$1,0)))</f>
        <v>8.758123621447152E-3</v>
      </c>
      <c r="U108">
        <f>PRODUCT(INDEX(Overzicht!$B$1:$D$35,MATCH(max_demand!U$1,Overzicht!$B$1:$B$35,0),3),INDEX(Verdeelsleutels_percentage!$A:$AB,MATCH(max_demand!$C108,Verdeelsleutels_percentage!$C:$C,0),MATCH(INDEX(Overzicht!$B$1:$F$35,MATCH(max_demand!U$1,Overzicht!$B:$B,0),5),Verdeelsleutels_percentage!$1:$1,0)))</f>
        <v>3.2530173451089425E-2</v>
      </c>
      <c r="V108">
        <f>PRODUCT(INDEX(Overzicht!$B$1:$D$35,MATCH(max_demand!V$1,Overzicht!$B$1:$B$35,0),3),INDEX(Verdeelsleutels_percentage!$A:$AB,MATCH(max_demand!$C108,Verdeelsleutels_percentage!$C:$C,0),MATCH(INDEX(Overzicht!$B$1:$F$35,MATCH(max_demand!V$1,Overzicht!$B:$B,0),5),Verdeelsleutels_percentage!$1:$1,0)))</f>
        <v>3.7864068288211371E-3</v>
      </c>
      <c r="W108">
        <f>PRODUCT(INDEX(Overzicht!$B$1:$D$35,MATCH(max_demand!W$1,Overzicht!$B$1:$B$35,0),3),INDEX(Verdeelsleutels_percentage!$A:$AB,MATCH(max_demand!$C108,Verdeelsleutels_percentage!$C:$C,0),MATCH(INDEX(Overzicht!$B$1:$F$35,MATCH(max_demand!W$1,Overzicht!$B:$B,0),5),Verdeelsleutels_percentage!$1:$1,0)))</f>
        <v>1.9755166063414632E-2</v>
      </c>
      <c r="X108">
        <f>PRODUCT(INDEX(Overzicht!$B$1:$D$35,MATCH(max_demand!X$1,Overzicht!$B$1:$B$35,0),3),INDEX(Verdeelsleutels_percentage!$A:$AB,MATCH(max_demand!$C108,Verdeelsleutels_percentage!$C:$C,0),MATCH(INDEX(Overzicht!$B$1:$F$35,MATCH(max_demand!X$1,Overzicht!$B:$B,0),5),Verdeelsleutels_percentage!$1:$1,0)))</f>
        <v>2.0910129809241953E-3</v>
      </c>
      <c r="Y108">
        <f>PRODUCT(INDEX(Overzicht!$B$1:$D$35,MATCH(max_demand!Y$1,Overzicht!$B$1:$B$35,0),3),INDEX(Verdeelsleutels_percentage!$A:$AB,MATCH(max_demand!$C108,Verdeelsleutels_percentage!$C:$C,0),MATCH(INDEX(Overzicht!$B$1:$F$35,MATCH(max_demand!Y$1,Overzicht!$B:$B,0),5),Verdeelsleutels_percentage!$1:$1,0)))</f>
        <v>2.2778926243461906E-6</v>
      </c>
      <c r="Z108">
        <f>PRODUCT(INDEX(Overzicht!$B$1:$D$35,MATCH(max_demand!Z$1,Overzicht!$B$1:$B$35,0),3),INDEX(Verdeelsleutels_percentage!$A:$AB,MATCH(max_demand!$C108,Verdeelsleutels_percentage!$C:$C,0),MATCH(INDEX(Overzicht!$B$1:$F$35,MATCH(max_demand!Z$1,Overzicht!$B:$B,0),5),Verdeelsleutels_percentage!$1:$1,0)))</f>
        <v>1.0123967219316404E-3</v>
      </c>
      <c r="AA108">
        <f>PRODUCT(INDEX(Overzicht!$B$1:$D$35,MATCH(max_demand!AA$1,Overzicht!$B$1:$B$35,0),3),INDEX(Verdeelsleutels_percentage!$A:$AB,MATCH(max_demand!$C108,Verdeelsleutels_percentage!$C:$C,0),MATCH(INDEX(Overzicht!$B$1:$F$35,MATCH(max_demand!AA$1,Overzicht!$B:$B,0),5),Verdeelsleutels_percentage!$1:$1,0)))</f>
        <v>1.0550239523287621E-3</v>
      </c>
      <c r="AB108">
        <f>PRODUCT(INDEX(Overzicht!$B$1:$D$35,MATCH(max_demand!AB$1,Overzicht!$B$1:$B$35,0),3),INDEX(Verdeelsleutels_percentage!$A:$AB,MATCH(max_demand!$C108,Verdeelsleutels_percentage!$C:$C,0),MATCH(INDEX(Overzicht!$B$1:$F$35,MATCH(max_demand!AB$1,Overzicht!$B:$B,0),5),Verdeelsleutels_percentage!$1:$1,0)))</f>
        <v>9.2947957002809337E-3</v>
      </c>
      <c r="AC108">
        <f>PRODUCT(INDEX(Overzicht!$B$1:$D$35,MATCH(max_demand!AC$1,Overzicht!$B$1:$B$35,0),3),INDEX(Verdeelsleutels_percentage!$A:$AB,MATCH(max_demand!$C108,Verdeelsleutels_percentage!$C:$C,0),MATCH(INDEX(Overzicht!$B$1:$F$35,MATCH(max_demand!AC$1,Overzicht!$B:$B,0),5),Verdeelsleutels_percentage!$1:$1,0)))</f>
        <v>5.8722757219232232E-3</v>
      </c>
      <c r="AD108">
        <f>PRODUCT(INDEX(Overzicht!$B$1:$D$35,MATCH(max_demand!AD$1,Overzicht!$B$1:$B$35,0),3),INDEX(Verdeelsleutels_percentage!$A:$AB,MATCH(max_demand!$C108,Verdeelsleutels_percentage!$C:$C,0),MATCH(INDEX(Overzicht!$B$1:$F$35,MATCH(max_demand!AD$1,Overzicht!$B:$B,0),5),Verdeelsleutels_percentage!$1:$1,0)))</f>
        <v>3.6886539371942556E-6</v>
      </c>
      <c r="AE108">
        <f>PRODUCT(INDEX(Overzicht!$B$1:$D$35,MATCH(max_demand!AE$1,Overzicht!$B$1:$B$35,0),3),INDEX(Verdeelsleutels_percentage!$A:$AB,MATCH(max_demand!$C108,Verdeelsleutels_percentage!$C:$C,0),MATCH(INDEX(Overzicht!$B$1:$F$35,MATCH(max_demand!AE$1,Overzicht!$B:$B,0),5),Verdeelsleutels_percentage!$1:$1,0)))</f>
        <v>6.7885349188037986E-2</v>
      </c>
      <c r="AF108">
        <f>PRODUCT(INDEX(Overzicht!$B$1:$D$35,MATCH(max_demand!AF$1,Overzicht!$B$1:$B$35,0),3),INDEX(Verdeelsleutels_percentage!$A:$AB,MATCH(max_demand!$C108,Verdeelsleutels_percentage!$C:$C,0),MATCH(INDEX(Overzicht!$B$1:$F$35,MATCH(max_demand!AF$1,Overzicht!$B:$B,0),5),Verdeelsleutels_percentage!$1:$1,0)))</f>
        <v>3.9963028497301597E-3</v>
      </c>
      <c r="AG108">
        <f>PRODUCT(INDEX(Overzicht!$B$1:$D$35,MATCH(max_demand!AG$1,Overzicht!$B$1:$B$35,0),3),INDEX(Verdeelsleutels_percentage!$A:$AB,MATCH(max_demand!$C108,Verdeelsleutels_percentage!$C:$C,0),MATCH(INDEX(Overzicht!$B$1:$F$35,MATCH(max_demand!AG$1,Overzicht!$B:$B,0),5),Verdeelsleutels_percentage!$1:$1,0)))</f>
        <v>1.9755166063414632E-2</v>
      </c>
      <c r="AH108">
        <f>PRODUCT(INDEX(Overzicht!$B$1:$D$35,MATCH(max_demand!AH$1,Overzicht!$B$1:$B$35,0),3),INDEX(Verdeelsleutels_percentage!$A:$AB,MATCH(max_demand!$C108,Verdeelsleutels_percentage!$C:$C,0),MATCH(INDEX(Overzicht!$B$1:$F$35,MATCH(max_demand!AH$1,Overzicht!$B:$B,0),5),Verdeelsleutels_percentage!$1:$1,0)))</f>
        <v>9.324706649370372E-3</v>
      </c>
      <c r="AI108">
        <f>PRODUCT(INDEX(Overzicht!$B$1:$D$35,MATCH(max_demand!AI$1,Overzicht!$B$1:$B$35,0),3),INDEX(Verdeelsleutels_percentage!$A:$AB,MATCH(max_demand!$C108,Verdeelsleutels_percentage!$C:$C,0),MATCH(INDEX(Overzicht!$B$1:$F$35,MATCH(max_demand!AI$1,Overzicht!$B:$B,0),5),Verdeelsleutels_percentage!$1:$1,0)))</f>
        <v>3.1970422797841275E-3</v>
      </c>
      <c r="AJ108">
        <f>PRODUCT(INDEX(Overzicht!$B$1:$D$35,MATCH(max_demand!AJ$1,Overzicht!$B$1:$B$35,0),3),INDEX(Verdeelsleutels_percentage!$A:$AB,MATCH(max_demand!$C108,Verdeelsleutels_percentage!$C:$C,0),MATCH(INDEX(Overzicht!$B$1:$F$35,MATCH(max_demand!AJ$1,Overzicht!$B:$B,0),5),Verdeelsleutels_percentage!$1:$1,0)))</f>
        <v>0</v>
      </c>
      <c r="AK108">
        <f>PRODUCT(INDEX(Overzicht!$B$1:$D$35,MATCH(max_demand!AK$1,Overzicht!$B$1:$B$35,0),3),INDEX(Verdeelsleutels_percentage!$A:$AB,MATCH(max_demand!$C108,Verdeelsleutels_percentage!$C:$C,0),MATCH(INDEX(Overzicht!$B$1:$F$35,MATCH(max_demand!AK$1,Overzicht!$B:$B,0),5),Verdeelsleutels_percentage!$1:$1,0)))</f>
        <v>1.1984800745138211E-3</v>
      </c>
      <c r="AL108">
        <f>PRODUCT(INDEX(Overzicht!$B$1:$D$35,MATCH(max_demand!AL$1,Overzicht!$B$1:$B$35,0),3),INDEX(Verdeelsleutels_percentage!$A:$AB,MATCH(max_demand!$C108,Verdeelsleutels_percentage!$C:$C,0),MATCH(INDEX(Overzicht!$B$1:$F$35,MATCH(max_demand!AL$1,Overzicht!$B:$B,0),5),Verdeelsleutels_percentage!$1:$1,0)))</f>
        <v>3.2925276772357718E-3</v>
      </c>
      <c r="AM108">
        <f>PRODUCT(INDEX(Overzicht!$B$1:$D$35,MATCH(max_demand!AM$1,Overzicht!$B$1:$B$35,0),3),INDEX(Verdeelsleutels_percentage!$A:$AB,MATCH(max_demand!$C108,Verdeelsleutels_percentage!$C:$C,0),MATCH(INDEX(Overzicht!$B$1:$F$35,MATCH(max_demand!AM$1,Overzicht!$B:$B,0),5),Verdeelsleutels_percentage!$1:$1,0)))</f>
        <v>6.5850553544715435E-3</v>
      </c>
      <c r="AN108">
        <f>PRODUCT(INDEX(Overzicht!$B$1:$D$35,MATCH(max_demand!AN$1,Overzicht!$B$1:$B$35,0),3),INDEX(Verdeelsleutels_percentage!$A:$AB,MATCH(max_demand!$C108,Verdeelsleutels_percentage!$C:$C,0),MATCH(INDEX(Overzicht!$B$1:$F$35,MATCH(max_demand!AN$1,Overzicht!$B:$B,0),5),Verdeelsleutels_percentage!$1:$1,0)))</f>
        <v>3.2925276772357718E-3</v>
      </c>
      <c r="AO108">
        <f>PRODUCT(INDEX(Overzicht!$B$1:$D$35,MATCH(max_demand!AO$1,Overzicht!$B$1:$B$35,0),3),INDEX(Verdeelsleutels_percentage!$A:$AB,MATCH(max_demand!$C108,Verdeelsleutels_percentage!$C:$C,0),MATCH(INDEX(Overzicht!$B$1:$F$35,MATCH(max_demand!AO$1,Overzicht!$B:$B,0),5),Verdeelsleutels_percentage!$1:$1,0)))</f>
        <v>1.1523846870325202E-2</v>
      </c>
    </row>
    <row r="109" spans="2:41">
      <c r="B109" t="str">
        <f>INDEX('ETLocal datasets'!B:C,MATCH(C109,'ETLocal datasets'!C:C,0),1)</f>
        <v>GM0299</v>
      </c>
      <c r="C109" t="str">
        <f>'ETLocal datasets'!C92</f>
        <v>Zevenaar</v>
      </c>
      <c r="D109">
        <f t="shared" si="9"/>
        <v>0.23590442136792483</v>
      </c>
      <c r="E109">
        <f t="shared" si="10"/>
        <v>0.13792457106197997</v>
      </c>
      <c r="F109">
        <f t="shared" si="11"/>
        <v>2.6421692701312907E-2</v>
      </c>
      <c r="G109">
        <f t="shared" si="8"/>
        <v>5.3803776187043253E-2</v>
      </c>
      <c r="H109">
        <f>PRODUCT(INDEX(Overzicht!$B$1:$D$35,MATCH(max_demand!H$1,Overzicht!$B$1:$B$35,0),3),INDEX(Verdeelsleutels_percentage!$A:$AB,MATCH(max_demand!$C109,Verdeelsleutels_percentage!$C:$C,0),MATCH(INDEX(Overzicht!$B$1:$F$35,MATCH(max_demand!H$1,Overzicht!$B:$B,0),5),Verdeelsleutels_percentage!$1:$1,0)))</f>
        <v>2.6421692701312907E-2</v>
      </c>
      <c r="I109">
        <f>PRODUCT(INDEX(Overzicht!$B$1:$D$35,MATCH(max_demand!I$1,Overzicht!$B$1:$B$35,0),3),INDEX(Verdeelsleutels_percentage!$A:$AB,MATCH(max_demand!$C109,Verdeelsleutels_percentage!$C:$C,0),MATCH(INDEX(Overzicht!$B$1:$F$35,MATCH(max_demand!I$1,Overzicht!$B:$B,0),5),Verdeelsleutels_percentage!$1:$1,0)))</f>
        <v>1.5247773120884956E-2</v>
      </c>
      <c r="J109">
        <f>PRODUCT(INDEX(Overzicht!$B$1:$D$35,MATCH(max_demand!J$1,Overzicht!$B$1:$B$35,0),3),INDEX(Verdeelsleutels_percentage!$A:$AB,MATCH(max_demand!$C109,Verdeelsleutels_percentage!$C:$C,0),MATCH(INDEX(Overzicht!$B$1:$F$35,MATCH(max_demand!J$1,Overzicht!$B:$B,0),5),Verdeelsleutels_percentage!$1:$1,0)))</f>
        <v>8.8575579341544225E-3</v>
      </c>
      <c r="K109">
        <f>PRODUCT(INDEX(Overzicht!$B$1:$D$35,MATCH(max_demand!K$1,Overzicht!$B$1:$B$35,0),3),INDEX(Verdeelsleutels_percentage!$A:$AB,MATCH(max_demand!$C109,Verdeelsleutels_percentage!$C:$C,0),MATCH(INDEX(Overzicht!$B$1:$F$35,MATCH(max_demand!K$1,Overzicht!$B:$B,0),5),Verdeelsleutels_percentage!$1:$1,0)))</f>
        <v>3.1738826203934374E-3</v>
      </c>
      <c r="L109">
        <f>PRODUCT(INDEX(Overzicht!$B$1:$D$35,MATCH(max_demand!L$1,Overzicht!$B$1:$B$35,0),3),INDEX(Verdeelsleutels_percentage!$A:$AB,MATCH(max_demand!$C109,Verdeelsleutels_percentage!$C:$C,0),MATCH(INDEX(Overzicht!$B$1:$F$35,MATCH(max_demand!L$1,Overzicht!$B:$B,0),5),Verdeelsleutels_percentage!$1:$1,0)))</f>
        <v>8.5436682248628253E-3</v>
      </c>
      <c r="M109">
        <f>PRODUCT(INDEX(Overzicht!$B$1:$D$35,MATCH(max_demand!M$1,Overzicht!$B$1:$B$35,0),3),INDEX(Verdeelsleutels_percentage!$A:$AB,MATCH(max_demand!$C109,Verdeelsleutels_percentage!$C:$C,0),MATCH(INDEX(Overzicht!$B$1:$F$35,MATCH(max_demand!M$1,Overzicht!$B:$B,0),5),Verdeelsleutels_percentage!$1:$1,0)))</f>
        <v>8.8305949099313094E-2</v>
      </c>
      <c r="N109">
        <f>PRODUCT(INDEX(Overzicht!$B$1:$D$35,MATCH(max_demand!N$1,Overzicht!$B$1:$B$35,0),3),INDEX(Verdeelsleutels_percentage!$A:$AB,MATCH(max_demand!$C109,Verdeelsleutels_percentage!$C:$C,0),MATCH(INDEX(Overzicht!$B$1:$F$35,MATCH(max_demand!N$1,Overzicht!$B:$B,0),5),Verdeelsleutels_percentage!$1:$1,0)))</f>
        <v>1.495026817496588E-2</v>
      </c>
      <c r="O109">
        <f>PRODUCT(INDEX(Overzicht!$B$1:$D$35,MATCH(max_demand!O$1,Overzicht!$B$1:$B$35,0),3),INDEX(Verdeelsleutels_percentage!$A:$AB,MATCH(max_demand!$C109,Verdeelsleutels_percentage!$C:$C,0),MATCH(INDEX(Overzicht!$B$1:$F$35,MATCH(max_demand!O$1,Overzicht!$B:$B,0),5),Verdeelsleutels_percentage!$1:$1,0)))</f>
        <v>4.8859003336343878E-3</v>
      </c>
      <c r="P109">
        <f>PRODUCT(INDEX(Overzicht!$B$1:$D$35,MATCH(max_demand!P$1,Overzicht!$B$1:$B$35,0),3),INDEX(Verdeelsleutels_percentage!$A:$AB,MATCH(max_demand!$C109,Verdeelsleutels_percentage!$C:$C,0),MATCH(INDEX(Overzicht!$B$1:$F$35,MATCH(max_demand!P$1,Overzicht!$B:$B,0),5),Verdeelsleutels_percentage!$1:$1,0)))</f>
        <v>7.9484154215845228E-3</v>
      </c>
      <c r="Q109">
        <f>PRODUCT(INDEX(Overzicht!$B$1:$D$35,MATCH(max_demand!Q$1,Overzicht!$B$1:$B$35,0),3),INDEX(Verdeelsleutels_percentage!$A:$AB,MATCH(max_demand!$C109,Verdeelsleutels_percentage!$C:$C,0),MATCH(INDEX(Overzicht!$B$1:$F$35,MATCH(max_demand!Q$1,Overzicht!$B:$B,0),5),Verdeelsleutels_percentage!$1:$1,0)))</f>
        <v>2.1892259666802121E-2</v>
      </c>
      <c r="R109">
        <f>PRODUCT(INDEX(Overzicht!$B$1:$D$35,MATCH(max_demand!R$1,Overzicht!$B$1:$B$35,0),3),INDEX(Verdeelsleutels_percentage!$A:$AB,MATCH(max_demand!$C109,Verdeelsleutels_percentage!$C:$C,0),MATCH(INDEX(Overzicht!$B$1:$F$35,MATCH(max_demand!R$1,Overzicht!$B:$B,0),5),Verdeelsleutels_percentage!$1:$1,0)))</f>
        <v>4.5294330345107842E-3</v>
      </c>
      <c r="S109">
        <f>PRODUCT(INDEX(Overzicht!$B$1:$D$35,MATCH(max_demand!S$1,Overzicht!$B$1:$B$35,0),3),INDEX(Verdeelsleutels_percentage!$A:$AB,MATCH(max_demand!$C109,Verdeelsleutels_percentage!$C:$C,0),MATCH(INDEX(Overzicht!$B$1:$F$35,MATCH(max_demand!S$1,Overzicht!$B:$B,0),5),Verdeelsleutels_percentage!$1:$1,0)))</f>
        <v>9.2762788546780859E-3</v>
      </c>
      <c r="T109">
        <f>PRODUCT(INDEX(Overzicht!$B$1:$D$35,MATCH(max_demand!T$1,Overzicht!$B$1:$B$35,0),3),INDEX(Verdeelsleutels_percentage!$A:$AB,MATCH(max_demand!$C109,Verdeelsleutels_percentage!$C:$C,0),MATCH(INDEX(Overzicht!$B$1:$F$35,MATCH(max_demand!T$1,Overzicht!$B:$B,0),5),Verdeelsleutels_percentage!$1:$1,0)))</f>
        <v>1.3386990968665205E-2</v>
      </c>
      <c r="U109">
        <f>PRODUCT(INDEX(Overzicht!$B$1:$D$35,MATCH(max_demand!U$1,Overzicht!$B$1:$B$35,0),3),INDEX(Verdeelsleutels_percentage!$A:$AB,MATCH(max_demand!$C109,Verdeelsleutels_percentage!$C:$C,0),MATCH(INDEX(Overzicht!$B$1:$F$35,MATCH(max_demand!U$1,Overzicht!$B:$B,0),5),Verdeelsleutels_percentage!$1:$1,0)))</f>
        <v>4.9723109312185057E-2</v>
      </c>
      <c r="V109">
        <f>PRODUCT(INDEX(Overzicht!$B$1:$D$35,MATCH(max_demand!V$1,Overzicht!$B$1:$B$35,0),3),INDEX(Verdeelsleutels_percentage!$A:$AB,MATCH(max_demand!$C109,Verdeelsleutels_percentage!$C:$C,0),MATCH(INDEX(Overzicht!$B$1:$F$35,MATCH(max_demand!V$1,Overzicht!$B:$B,0),5),Verdeelsleutels_percentage!$1:$1,0)))</f>
        <v>5.7876088774304457E-3</v>
      </c>
      <c r="W109">
        <f>PRODUCT(INDEX(Overzicht!$B$1:$D$35,MATCH(max_demand!W$1,Overzicht!$B$1:$B$35,0),3),INDEX(Verdeelsleutels_percentage!$A:$AB,MATCH(max_demand!$C109,Verdeelsleutels_percentage!$C:$C,0),MATCH(INDEX(Overzicht!$B$1:$F$35,MATCH(max_demand!W$1,Overzicht!$B:$B,0),5),Verdeelsleutels_percentage!$1:$1,0)))</f>
        <v>3.0196220230071895E-2</v>
      </c>
      <c r="X109">
        <f>PRODUCT(INDEX(Overzicht!$B$1:$D$35,MATCH(max_demand!X$1,Overzicht!$B$1:$B$35,0),3),INDEX(Verdeelsleutels_percentage!$A:$AB,MATCH(max_demand!$C109,Verdeelsleutels_percentage!$C:$C,0),MATCH(INDEX(Overzicht!$B$1:$F$35,MATCH(max_demand!X$1,Overzicht!$B:$B,0),5),Verdeelsleutels_percentage!$1:$1,0)))</f>
        <v>8.7203680370381224E-4</v>
      </c>
      <c r="Y109">
        <f>PRODUCT(INDEX(Overzicht!$B$1:$D$35,MATCH(max_demand!Y$1,Overzicht!$B$1:$B$35,0),3),INDEX(Verdeelsleutels_percentage!$A:$AB,MATCH(max_demand!$C109,Verdeelsleutels_percentage!$C:$C,0),MATCH(INDEX(Overzicht!$B$1:$F$35,MATCH(max_demand!Y$1,Overzicht!$B:$B,0),5),Verdeelsleutels_percentage!$1:$1,0)))</f>
        <v>1.4547468002076628E-6</v>
      </c>
      <c r="Z109">
        <f>PRODUCT(INDEX(Overzicht!$B$1:$D$35,MATCH(max_demand!Z$1,Overzicht!$B$1:$B$35,0),3),INDEX(Verdeelsleutels_percentage!$A:$AB,MATCH(max_demand!$C109,Verdeelsleutels_percentage!$C:$C,0),MATCH(INDEX(Overzicht!$B$1:$F$35,MATCH(max_demand!Z$1,Overzicht!$B:$B,0),5),Verdeelsleutels_percentage!$1:$1,0)))</f>
        <v>6.46554133425628E-4</v>
      </c>
      <c r="AA109">
        <f>PRODUCT(INDEX(Overzicht!$B$1:$D$35,MATCH(max_demand!AA$1,Overzicht!$B$1:$B$35,0),3),INDEX(Verdeelsleutels_percentage!$A:$AB,MATCH(max_demand!$C109,Verdeelsleutels_percentage!$C:$C,0),MATCH(INDEX(Overzicht!$B$1:$F$35,MATCH(max_demand!AA$1,Overzicht!$B:$B,0),5),Verdeelsleutels_percentage!$1:$1,0)))</f>
        <v>6.737774653593386E-4</v>
      </c>
      <c r="AB109">
        <f>PRODUCT(INDEX(Overzicht!$B$1:$D$35,MATCH(max_demand!AB$1,Overzicht!$B$1:$B$35,0),3),INDEX(Verdeelsleutels_percentage!$A:$AB,MATCH(max_demand!$C109,Verdeelsleutels_percentage!$C:$C,0),MATCH(INDEX(Overzicht!$B$1:$F$35,MATCH(max_demand!AB$1,Overzicht!$B:$B,0),5),Verdeelsleutels_percentage!$1:$1,0)))</f>
        <v>1.116382854149393E-2</v>
      </c>
      <c r="AC109">
        <f>PRODUCT(INDEX(Overzicht!$B$1:$D$35,MATCH(max_demand!AC$1,Overzicht!$B$1:$B$35,0),3),INDEX(Verdeelsleutels_percentage!$A:$AB,MATCH(max_demand!$C109,Verdeelsleutels_percentage!$C:$C,0),MATCH(INDEX(Overzicht!$B$1:$F$35,MATCH(max_demand!AC$1,Overzicht!$B:$B,0),5),Verdeelsleutels_percentage!$1:$1,0)))</f>
        <v>5.5161155394546184E-3</v>
      </c>
      <c r="AD109">
        <f>PRODUCT(INDEX(Overzicht!$B$1:$D$35,MATCH(max_demand!AD$1,Overzicht!$B$1:$B$35,0),3),INDEX(Verdeelsleutels_percentage!$A:$AB,MATCH(max_demand!$C109,Verdeelsleutels_percentage!$C:$C,0),MATCH(INDEX(Overzicht!$B$1:$F$35,MATCH(max_demand!AD$1,Overzicht!$B:$B,0),5),Verdeelsleutels_percentage!$1:$1,0)))</f>
        <v>1.7213718373573195E-6</v>
      </c>
      <c r="AE109">
        <f>PRODUCT(INDEX(Overzicht!$B$1:$D$35,MATCH(max_demand!AE$1,Overzicht!$B$1:$B$35,0),3),INDEX(Verdeelsleutels_percentage!$A:$AB,MATCH(max_demand!$C109,Verdeelsleutels_percentage!$C:$C,0),MATCH(INDEX(Overzicht!$B$1:$F$35,MATCH(max_demand!AE$1,Overzicht!$B:$B,0),5),Verdeelsleutels_percentage!$1:$1,0)))</f>
        <v>4.1729523471470402E-2</v>
      </c>
      <c r="AF109">
        <f>PRODUCT(INDEX(Overzicht!$B$1:$D$35,MATCH(max_demand!AF$1,Overzicht!$B$1:$B$35,0),3),INDEX(Verdeelsleutels_percentage!$A:$AB,MATCH(max_demand!$C109,Verdeelsleutels_percentage!$C:$C,0),MATCH(INDEX(Overzicht!$B$1:$F$35,MATCH(max_demand!AF$1,Overzicht!$B:$B,0),5),Verdeelsleutels_percentage!$1:$1,0)))</f>
        <v>2.5521873687853734E-3</v>
      </c>
      <c r="AG109">
        <f>PRODUCT(INDEX(Overzicht!$B$1:$D$35,MATCH(max_demand!AG$1,Overzicht!$B$1:$B$35,0),3),INDEX(Verdeelsleutels_percentage!$A:$AB,MATCH(max_demand!$C109,Verdeelsleutels_percentage!$C:$C,0),MATCH(INDEX(Overzicht!$B$1:$F$35,MATCH(max_demand!AG$1,Overzicht!$B:$B,0),5),Verdeelsleutels_percentage!$1:$1,0)))</f>
        <v>3.0196220230071895E-2</v>
      </c>
      <c r="AH109">
        <f>PRODUCT(INDEX(Overzicht!$B$1:$D$35,MATCH(max_demand!AH$1,Overzicht!$B$1:$B$35,0),3),INDEX(Verdeelsleutels_percentage!$A:$AB,MATCH(max_demand!$C109,Verdeelsleutels_percentage!$C:$C,0),MATCH(INDEX(Overzicht!$B$1:$F$35,MATCH(max_demand!AH$1,Overzicht!$B:$B,0),5),Verdeelsleutels_percentage!$1:$1,0)))</f>
        <v>5.9551038604992047E-3</v>
      </c>
      <c r="AI109">
        <f>PRODUCT(INDEX(Overzicht!$B$1:$D$35,MATCH(max_demand!AI$1,Overzicht!$B$1:$B$35,0),3),INDEX(Verdeelsleutels_percentage!$A:$AB,MATCH(max_demand!$C109,Verdeelsleutels_percentage!$C:$C,0),MATCH(INDEX(Overzicht!$B$1:$F$35,MATCH(max_demand!AI$1,Overzicht!$B:$B,0),5),Verdeelsleutels_percentage!$1:$1,0)))</f>
        <v>2.0417498950282987E-3</v>
      </c>
      <c r="AJ109">
        <f>PRODUCT(INDEX(Overzicht!$B$1:$D$35,MATCH(max_demand!AJ$1,Overzicht!$B$1:$B$35,0),3),INDEX(Verdeelsleutels_percentage!$A:$AB,MATCH(max_demand!$C109,Verdeelsleutels_percentage!$C:$C,0),MATCH(INDEX(Overzicht!$B$1:$F$35,MATCH(max_demand!AJ$1,Overzicht!$B:$B,0),5),Verdeelsleutels_percentage!$1:$1,0)))</f>
        <v>0</v>
      </c>
      <c r="AK109">
        <f>PRODUCT(INDEX(Overzicht!$B$1:$D$35,MATCH(max_demand!AK$1,Overzicht!$B$1:$B$35,0),3),INDEX(Verdeelsleutels_percentage!$A:$AB,MATCH(max_demand!$C109,Verdeelsleutels_percentage!$C:$C,0),MATCH(INDEX(Overzicht!$B$1:$F$35,MATCH(max_demand!AK$1,Overzicht!$B:$B,0),5),Verdeelsleutels_percentage!$1:$1,0)))</f>
        <v>1.8319040272910285E-3</v>
      </c>
      <c r="AL109">
        <f>PRODUCT(INDEX(Overzicht!$B$1:$D$35,MATCH(max_demand!AL$1,Overzicht!$B$1:$B$35,0),3),INDEX(Verdeelsleutels_percentage!$A:$AB,MATCH(max_demand!$C109,Verdeelsleutels_percentage!$C:$C,0),MATCH(INDEX(Overzicht!$B$1:$F$35,MATCH(max_demand!AL$1,Overzicht!$B:$B,0),5),Verdeelsleutels_percentage!$1:$1,0)))</f>
        <v>5.0327033716786491E-3</v>
      </c>
      <c r="AM109">
        <f>PRODUCT(INDEX(Overzicht!$B$1:$D$35,MATCH(max_demand!AM$1,Overzicht!$B$1:$B$35,0),3),INDEX(Verdeelsleutels_percentage!$A:$AB,MATCH(max_demand!$C109,Verdeelsleutels_percentage!$C:$C,0),MATCH(INDEX(Overzicht!$B$1:$F$35,MATCH(max_demand!AM$1,Overzicht!$B:$B,0),5),Verdeelsleutels_percentage!$1:$1,0)))</f>
        <v>1.0065406743357298E-2</v>
      </c>
      <c r="AN109">
        <f>PRODUCT(INDEX(Overzicht!$B$1:$D$35,MATCH(max_demand!AN$1,Overzicht!$B$1:$B$35,0),3),INDEX(Verdeelsleutels_percentage!$A:$AB,MATCH(max_demand!$C109,Verdeelsleutels_percentage!$C:$C,0),MATCH(INDEX(Overzicht!$B$1:$F$35,MATCH(max_demand!AN$1,Overzicht!$B:$B,0),5),Verdeelsleutels_percentage!$1:$1,0)))</f>
        <v>5.0327033716786491E-3</v>
      </c>
      <c r="AO109">
        <f>PRODUCT(INDEX(Overzicht!$B$1:$D$35,MATCH(max_demand!AO$1,Overzicht!$B$1:$B$35,0),3),INDEX(Verdeelsleutels_percentage!$A:$AB,MATCH(max_demand!$C109,Verdeelsleutels_percentage!$C:$C,0),MATCH(INDEX(Overzicht!$B$1:$F$35,MATCH(max_demand!AO$1,Overzicht!$B:$B,0),5),Verdeelsleutels_percentage!$1:$1,0)))</f>
        <v>1.7614461800875274E-2</v>
      </c>
    </row>
    <row r="110" spans="2:41">
      <c r="B110" t="str">
        <f>INDEX('ETLocal datasets'!B:C,MATCH(C110,'ETLocal datasets'!C:C,0),1)</f>
        <v>GM0301</v>
      </c>
      <c r="C110" t="str">
        <f>'ETLocal datasets'!C93</f>
        <v>Zutphen</v>
      </c>
      <c r="D110">
        <f t="shared" si="9"/>
        <v>0.13272493655736162</v>
      </c>
      <c r="E110">
        <f t="shared" si="10"/>
        <v>0.13912882808032292</v>
      </c>
      <c r="F110">
        <f t="shared" si="11"/>
        <v>2.8925459156935392E-2</v>
      </c>
      <c r="G110">
        <f t="shared" si="8"/>
        <v>5.8902317432140888E-2</v>
      </c>
      <c r="H110">
        <f>PRODUCT(INDEX(Overzicht!$B$1:$D$35,MATCH(max_demand!H$1,Overzicht!$B$1:$B$35,0),3),INDEX(Verdeelsleutels_percentage!$A:$AB,MATCH(max_demand!$C110,Verdeelsleutels_percentage!$C:$C,0),MATCH(INDEX(Overzicht!$B$1:$F$35,MATCH(max_demand!H$1,Overzicht!$B:$B,0),5),Verdeelsleutels_percentage!$1:$1,0)))</f>
        <v>2.8925459156935392E-2</v>
      </c>
      <c r="I110">
        <f>PRODUCT(INDEX(Overzicht!$B$1:$D$35,MATCH(max_demand!I$1,Overzicht!$B$1:$B$35,0),3),INDEX(Verdeelsleutels_percentage!$A:$AB,MATCH(max_demand!$C110,Verdeelsleutels_percentage!$C:$C,0),MATCH(INDEX(Overzicht!$B$1:$F$35,MATCH(max_demand!I$1,Overzicht!$B:$B,0),5),Verdeelsleutels_percentage!$1:$1,0)))</f>
        <v>3.655380842503355E-3</v>
      </c>
      <c r="J110">
        <f>PRODUCT(INDEX(Overzicht!$B$1:$D$35,MATCH(max_demand!J$1,Overzicht!$B$1:$B$35,0),3),INDEX(Verdeelsleutels_percentage!$A:$AB,MATCH(max_demand!$C110,Verdeelsleutels_percentage!$C:$C,0),MATCH(INDEX(Overzicht!$B$1:$F$35,MATCH(max_demand!J$1,Overzicht!$B:$B,0),5),Verdeelsleutels_percentage!$1:$1,0)))</f>
        <v>9.6969158316583415E-3</v>
      </c>
      <c r="K110">
        <f>PRODUCT(INDEX(Overzicht!$B$1:$D$35,MATCH(max_demand!K$1,Overzicht!$B$1:$B$35,0),3),INDEX(Verdeelsleutels_percentage!$A:$AB,MATCH(max_demand!$C110,Verdeelsleutels_percentage!$C:$C,0),MATCH(INDEX(Overzicht!$B$1:$F$35,MATCH(max_demand!K$1,Overzicht!$B:$B,0),5),Verdeelsleutels_percentage!$1:$1,0)))</f>
        <v>7.6088158152415992E-4</v>
      </c>
      <c r="L110">
        <f>PRODUCT(INDEX(Overzicht!$B$1:$D$35,MATCH(max_demand!L$1,Overzicht!$B$1:$B$35,0),3),INDEX(Verdeelsleutels_percentage!$A:$AB,MATCH(max_demand!$C110,Verdeelsleutels_percentage!$C:$C,0),MATCH(INDEX(Overzicht!$B$1:$F$35,MATCH(max_demand!L$1,Overzicht!$B:$B,0),5),Verdeelsleutels_percentage!$1:$1,0)))</f>
        <v>9.3532813768739502E-3</v>
      </c>
      <c r="M110">
        <f>PRODUCT(INDEX(Overzicht!$B$1:$D$35,MATCH(max_demand!M$1,Overzicht!$B$1:$B$35,0),3),INDEX(Verdeelsleutels_percentage!$A:$AB,MATCH(max_demand!$C110,Verdeelsleutels_percentage!$C:$C,0),MATCH(INDEX(Overzicht!$B$1:$F$35,MATCH(max_demand!M$1,Overzicht!$B:$B,0),5),Verdeelsleutels_percentage!$1:$1,0)))</f>
        <v>2.5051674459895111E-2</v>
      </c>
      <c r="N110">
        <f>PRODUCT(INDEX(Overzicht!$B$1:$D$35,MATCH(max_demand!N$1,Overzicht!$B$1:$B$35,0),3),INDEX(Verdeelsleutels_percentage!$A:$AB,MATCH(max_demand!$C110,Verdeelsleutels_percentage!$C:$C,0),MATCH(INDEX(Overzicht!$B$1:$F$35,MATCH(max_demand!N$1,Overzicht!$B:$B,0),5),Verdeelsleutels_percentage!$1:$1,0)))</f>
        <v>6.2543543978258107E-3</v>
      </c>
      <c r="O110">
        <f>PRODUCT(INDEX(Overzicht!$B$1:$D$35,MATCH(max_demand!O$1,Overzicht!$B$1:$B$35,0),3),INDEX(Verdeelsleutels_percentage!$A:$AB,MATCH(max_demand!$C110,Verdeelsleutels_percentage!$C:$C,0),MATCH(INDEX(Overzicht!$B$1:$F$35,MATCH(max_demand!O$1,Overzicht!$B:$B,0),5),Verdeelsleutels_percentage!$1:$1,0)))</f>
        <v>3.8092303087022204E-4</v>
      </c>
      <c r="P110">
        <f>PRODUCT(INDEX(Overzicht!$B$1:$D$35,MATCH(max_demand!P$1,Overzicht!$B$1:$B$35,0),3),INDEX(Verdeelsleutels_percentage!$A:$AB,MATCH(max_demand!$C110,Verdeelsleutels_percentage!$C:$C,0),MATCH(INDEX(Overzicht!$B$1:$F$35,MATCH(max_demand!P$1,Overzicht!$B:$B,0),5),Verdeelsleutels_percentage!$1:$1,0)))</f>
        <v>0</v>
      </c>
      <c r="Q110">
        <f>PRODUCT(INDEX(Overzicht!$B$1:$D$35,MATCH(max_demand!Q$1,Overzicht!$B$1:$B$35,0),3),INDEX(Verdeelsleutels_percentage!$A:$AB,MATCH(max_demand!$C110,Verdeelsleutels_percentage!$C:$C,0),MATCH(INDEX(Overzicht!$B$1:$F$35,MATCH(max_demand!Q$1,Overzicht!$B:$B,0),5),Verdeelsleutels_percentage!$1:$1,0)))</f>
        <v>2.3966809015746465E-2</v>
      </c>
      <c r="R110">
        <f>PRODUCT(INDEX(Overzicht!$B$1:$D$35,MATCH(max_demand!R$1,Overzicht!$B$1:$B$35,0),3),INDEX(Verdeelsleutels_percentage!$A:$AB,MATCH(max_demand!$C110,Verdeelsleutels_percentage!$C:$C,0),MATCH(INDEX(Overzicht!$B$1:$F$35,MATCH(max_demand!R$1,Overzicht!$B:$B,0),5),Verdeelsleutels_percentage!$1:$1,0)))</f>
        <v>4.9586501411889245E-3</v>
      </c>
      <c r="S110">
        <f>PRODUCT(INDEX(Overzicht!$B$1:$D$35,MATCH(max_demand!S$1,Overzicht!$B$1:$B$35,0),3),INDEX(Verdeelsleutels_percentage!$A:$AB,MATCH(max_demand!$C110,Verdeelsleutels_percentage!$C:$C,0),MATCH(INDEX(Overzicht!$B$1:$F$35,MATCH(max_demand!S$1,Overzicht!$B:$B,0),5),Verdeelsleutels_percentage!$1:$1,0)))</f>
        <v>1.0155315489154918E-2</v>
      </c>
      <c r="T110">
        <f>PRODUCT(INDEX(Overzicht!$B$1:$D$35,MATCH(max_demand!T$1,Overzicht!$B$1:$B$35,0),3),INDEX(Verdeelsleutels_percentage!$A:$AB,MATCH(max_demand!$C110,Verdeelsleutels_percentage!$C:$C,0),MATCH(INDEX(Overzicht!$B$1:$F$35,MATCH(max_demand!T$1,Overzicht!$B:$B,0),5),Verdeelsleutels_percentage!$1:$1,0)))</f>
        <v>1.4655565972847263E-2</v>
      </c>
      <c r="U110">
        <f>PRODUCT(INDEX(Overzicht!$B$1:$D$35,MATCH(max_demand!U$1,Overzicht!$B$1:$B$35,0),3),INDEX(Verdeelsleutels_percentage!$A:$AB,MATCH(max_demand!$C110,Verdeelsleutels_percentage!$C:$C,0),MATCH(INDEX(Overzicht!$B$1:$F$35,MATCH(max_demand!U$1,Overzicht!$B:$B,0),5),Verdeelsleutels_percentage!$1:$1,0)))</f>
        <v>5.443495932771842E-2</v>
      </c>
      <c r="V110">
        <f>PRODUCT(INDEX(Overzicht!$B$1:$D$35,MATCH(max_demand!V$1,Overzicht!$B$1:$B$35,0),3),INDEX(Verdeelsleutels_percentage!$A:$AB,MATCH(max_demand!$C110,Verdeelsleutels_percentage!$C:$C,0),MATCH(INDEX(Overzicht!$B$1:$F$35,MATCH(max_demand!V$1,Overzicht!$B:$B,0),5),Verdeelsleutels_percentage!$1:$1,0)))</f>
        <v>6.3360529581858475E-3</v>
      </c>
      <c r="W110">
        <f>PRODUCT(INDEX(Overzicht!$B$1:$D$35,MATCH(max_demand!W$1,Overzicht!$B$1:$B$35,0),3),INDEX(Verdeelsleutels_percentage!$A:$AB,MATCH(max_demand!$C110,Verdeelsleutels_percentage!$C:$C,0),MATCH(INDEX(Overzicht!$B$1:$F$35,MATCH(max_demand!W$1,Overzicht!$B:$B,0),5),Verdeelsleutels_percentage!$1:$1,0)))</f>
        <v>3.3057667607926167E-2</v>
      </c>
      <c r="X110">
        <f>PRODUCT(INDEX(Overzicht!$B$1:$D$35,MATCH(max_demand!X$1,Overzicht!$B$1:$B$35,0),3),INDEX(Verdeelsleutels_percentage!$A:$AB,MATCH(max_demand!$C110,Verdeelsleutels_percentage!$C:$C,0),MATCH(INDEX(Overzicht!$B$1:$F$35,MATCH(max_demand!X$1,Overzicht!$B:$B,0),5),Verdeelsleutels_percentage!$1:$1,0)))</f>
        <v>5.4291323585430899E-3</v>
      </c>
      <c r="Y110">
        <f>PRODUCT(INDEX(Overzicht!$B$1:$D$35,MATCH(max_demand!Y$1,Overzicht!$B$1:$B$35,0),3),INDEX(Verdeelsleutels_percentage!$A:$AB,MATCH(max_demand!$C110,Verdeelsleutels_percentage!$C:$C,0),MATCH(INDEX(Overzicht!$B$1:$F$35,MATCH(max_demand!Y$1,Overzicht!$B:$B,0),5),Verdeelsleutels_percentage!$1:$1,0)))</f>
        <v>7.4897476520546954E-7</v>
      </c>
      <c r="Z110">
        <f>PRODUCT(INDEX(Overzicht!$B$1:$D$35,MATCH(max_demand!Z$1,Overzicht!$B$1:$B$35,0),3),INDEX(Verdeelsleutels_percentage!$A:$AB,MATCH(max_demand!$C110,Verdeelsleutels_percentage!$C:$C,0),MATCH(INDEX(Overzicht!$B$1:$F$35,MATCH(max_demand!Z$1,Overzicht!$B:$B,0),5),Verdeelsleutels_percentage!$1:$1,0)))</f>
        <v>3.3287767342465315E-4</v>
      </c>
      <c r="AA110">
        <f>PRODUCT(INDEX(Overzicht!$B$1:$D$35,MATCH(max_demand!AA$1,Overzicht!$B$1:$B$35,0),3),INDEX(Verdeelsleutels_percentage!$A:$AB,MATCH(max_demand!$C110,Verdeelsleutels_percentage!$C:$C,0),MATCH(INDEX(Overzicht!$B$1:$F$35,MATCH(max_demand!AA$1,Overzicht!$B:$B,0),5),Verdeelsleutels_percentage!$1:$1,0)))</f>
        <v>3.4689357546358594E-4</v>
      </c>
      <c r="AB110">
        <f>PRODUCT(INDEX(Overzicht!$B$1:$D$35,MATCH(max_demand!AB$1,Overzicht!$B$1:$B$35,0),3),INDEX(Verdeelsleutels_percentage!$A:$AB,MATCH(max_demand!$C110,Verdeelsleutels_percentage!$C:$C,0),MATCH(INDEX(Overzicht!$B$1:$F$35,MATCH(max_demand!AB$1,Overzicht!$B:$B,0),5),Verdeelsleutels_percentage!$1:$1,0)))</f>
        <v>1.2914351194226991E-2</v>
      </c>
      <c r="AC110">
        <f>PRODUCT(INDEX(Overzicht!$B$1:$D$35,MATCH(max_demand!AC$1,Overzicht!$B$1:$B$35,0),3),INDEX(Verdeelsleutels_percentage!$A:$AB,MATCH(max_demand!$C110,Verdeelsleutels_percentage!$C:$C,0),MATCH(INDEX(Overzicht!$B$1:$F$35,MATCH(max_demand!AC$1,Overzicht!$B:$B,0),5),Verdeelsleutels_percentage!$1:$1,0)))</f>
        <v>1.0525144580337424E-2</v>
      </c>
      <c r="AD110">
        <f>PRODUCT(INDEX(Overzicht!$B$1:$D$35,MATCH(max_demand!AD$1,Overzicht!$B$1:$B$35,0),3),INDEX(Verdeelsleutels_percentage!$A:$AB,MATCH(max_demand!$C110,Verdeelsleutels_percentage!$C:$C,0),MATCH(INDEX(Overzicht!$B$1:$F$35,MATCH(max_demand!AD$1,Overzicht!$B:$B,0),5),Verdeelsleutels_percentage!$1:$1,0)))</f>
        <v>2.4591026247961706E-7</v>
      </c>
      <c r="AE110">
        <f>PRODUCT(INDEX(Overzicht!$B$1:$D$35,MATCH(max_demand!AE$1,Overzicht!$B$1:$B$35,0),3),INDEX(Verdeelsleutels_percentage!$A:$AB,MATCH(max_demand!$C110,Verdeelsleutels_percentage!$C:$C,0),MATCH(INDEX(Overzicht!$B$1:$F$35,MATCH(max_demand!AE$1,Overzicht!$B:$B,0),5),Verdeelsleutels_percentage!$1:$1,0)))</f>
        <v>1.6671843109415208E-2</v>
      </c>
      <c r="AF110">
        <f>PRODUCT(INDEX(Overzicht!$B$1:$D$35,MATCH(max_demand!AF$1,Overzicht!$B$1:$B$35,0),3),INDEX(Verdeelsleutels_percentage!$A:$AB,MATCH(max_demand!$C110,Verdeelsleutels_percentage!$C:$C,0),MATCH(INDEX(Overzicht!$B$1:$F$35,MATCH(max_demand!AF$1,Overzicht!$B:$B,0),5),Verdeelsleutels_percentage!$1:$1,0)))</f>
        <v>1.3139908161499466E-3</v>
      </c>
      <c r="AG110">
        <f>PRODUCT(INDEX(Overzicht!$B$1:$D$35,MATCH(max_demand!AG$1,Overzicht!$B$1:$B$35,0),3),INDEX(Verdeelsleutels_percentage!$A:$AB,MATCH(max_demand!$C110,Verdeelsleutels_percentage!$C:$C,0),MATCH(INDEX(Overzicht!$B$1:$F$35,MATCH(max_demand!AG$1,Overzicht!$B:$B,0),5),Verdeelsleutels_percentage!$1:$1,0)))</f>
        <v>3.3057667607926167E-2</v>
      </c>
      <c r="AH110">
        <f>PRODUCT(INDEX(Overzicht!$B$1:$D$35,MATCH(max_demand!AH$1,Overzicht!$B$1:$B$35,0),3),INDEX(Verdeelsleutels_percentage!$A:$AB,MATCH(max_demand!$C110,Verdeelsleutels_percentage!$C:$C,0),MATCH(INDEX(Overzicht!$B$1:$F$35,MATCH(max_demand!AH$1,Overzicht!$B:$B,0),5),Verdeelsleutels_percentage!$1:$1,0)))</f>
        <v>3.0659785710165418E-3</v>
      </c>
      <c r="AI110">
        <f>PRODUCT(INDEX(Overzicht!$B$1:$D$35,MATCH(max_demand!AI$1,Overzicht!$B$1:$B$35,0),3),INDEX(Verdeelsleutels_percentage!$A:$AB,MATCH(max_demand!$C110,Verdeelsleutels_percentage!$C:$C,0),MATCH(INDEX(Overzicht!$B$1:$F$35,MATCH(max_demand!AI$1,Overzicht!$B:$B,0),5),Verdeelsleutels_percentage!$1:$1,0)))</f>
        <v>1.0511926529199573E-3</v>
      </c>
      <c r="AJ110">
        <f>PRODUCT(INDEX(Overzicht!$B$1:$D$35,MATCH(max_demand!AJ$1,Overzicht!$B$1:$B$35,0),3),INDEX(Verdeelsleutels_percentage!$A:$AB,MATCH(max_demand!$C110,Verdeelsleutels_percentage!$C:$C,0),MATCH(INDEX(Overzicht!$B$1:$F$35,MATCH(max_demand!AJ$1,Overzicht!$B:$B,0),5),Verdeelsleutels_percentage!$1:$1,0)))</f>
        <v>0</v>
      </c>
      <c r="AK110">
        <f>PRODUCT(INDEX(Overzicht!$B$1:$D$35,MATCH(max_demand!AK$1,Overzicht!$B$1:$B$35,0),3),INDEX(Verdeelsleutels_percentage!$A:$AB,MATCH(max_demand!$C110,Verdeelsleutels_percentage!$C:$C,0),MATCH(INDEX(Overzicht!$B$1:$F$35,MATCH(max_demand!AK$1,Overzicht!$B:$B,0),5),Verdeelsleutels_percentage!$1:$1,0)))</f>
        <v>2.0054985015475206E-3</v>
      </c>
      <c r="AL110">
        <f>PRODUCT(INDEX(Overzicht!$B$1:$D$35,MATCH(max_demand!AL$1,Overzicht!$B$1:$B$35,0),3),INDEX(Verdeelsleutels_percentage!$A:$AB,MATCH(max_demand!$C110,Verdeelsleutels_percentage!$C:$C,0),MATCH(INDEX(Overzicht!$B$1:$F$35,MATCH(max_demand!AL$1,Overzicht!$B:$B,0),5),Verdeelsleutels_percentage!$1:$1,0)))</f>
        <v>5.5096112679876939E-3</v>
      </c>
      <c r="AM110">
        <f>PRODUCT(INDEX(Overzicht!$B$1:$D$35,MATCH(max_demand!AM$1,Overzicht!$B$1:$B$35,0),3),INDEX(Verdeelsleutels_percentage!$A:$AB,MATCH(max_demand!$C110,Verdeelsleutels_percentage!$C:$C,0),MATCH(INDEX(Overzicht!$B$1:$F$35,MATCH(max_demand!AM$1,Overzicht!$B:$B,0),5),Verdeelsleutels_percentage!$1:$1,0)))</f>
        <v>1.1019222535975388E-2</v>
      </c>
      <c r="AN110">
        <f>PRODUCT(INDEX(Overzicht!$B$1:$D$35,MATCH(max_demand!AN$1,Overzicht!$B$1:$B$35,0),3),INDEX(Verdeelsleutels_percentage!$A:$AB,MATCH(max_demand!$C110,Verdeelsleutels_percentage!$C:$C,0),MATCH(INDEX(Overzicht!$B$1:$F$35,MATCH(max_demand!AN$1,Overzicht!$B:$B,0),5),Verdeelsleutels_percentage!$1:$1,0)))</f>
        <v>5.5096112679876939E-3</v>
      </c>
      <c r="AO110">
        <f>PRODUCT(INDEX(Overzicht!$B$1:$D$35,MATCH(max_demand!AO$1,Overzicht!$B$1:$B$35,0),3),INDEX(Verdeelsleutels_percentage!$A:$AB,MATCH(max_demand!$C110,Verdeelsleutels_percentage!$C:$C,0),MATCH(INDEX(Overzicht!$B$1:$F$35,MATCH(max_demand!AO$1,Overzicht!$B:$B,0),5),Verdeelsleutels_percentage!$1:$1,0)))</f>
        <v>1.9283639437956929E-2</v>
      </c>
    </row>
    <row r="111" spans="2:41">
      <c r="B111" t="str">
        <f>INDEX('ETLocal datasets'!B:C,MATCH(C111,'ETLocal datasets'!C:C,0),1)</f>
        <v>GM0302</v>
      </c>
      <c r="C111" t="str">
        <f>'ETLocal datasets'!C94</f>
        <v>Nunspeet</v>
      </c>
      <c r="D111">
        <f t="shared" si="9"/>
        <v>0.14562150004597343</v>
      </c>
      <c r="E111">
        <f t="shared" si="10"/>
        <v>0.14004277348973898</v>
      </c>
      <c r="F111">
        <f t="shared" si="11"/>
        <v>1.6696434352574965E-2</v>
      </c>
      <c r="G111">
        <f t="shared" si="8"/>
        <v>3.3999760241816952E-2</v>
      </c>
      <c r="H111">
        <f>PRODUCT(INDEX(Overzicht!$B$1:$D$35,MATCH(max_demand!H$1,Overzicht!$B$1:$B$35,0),3),INDEX(Verdeelsleutels_percentage!$A:$AB,MATCH(max_demand!$C111,Verdeelsleutels_percentage!$C:$C,0),MATCH(INDEX(Overzicht!$B$1:$F$35,MATCH(max_demand!H$1,Overzicht!$B:$B,0),5),Verdeelsleutels_percentage!$1:$1,0)))</f>
        <v>1.6696434352574965E-2</v>
      </c>
      <c r="I111">
        <f>PRODUCT(INDEX(Overzicht!$B$1:$D$35,MATCH(max_demand!I$1,Overzicht!$B$1:$B$35,0),3),INDEX(Verdeelsleutels_percentage!$A:$AB,MATCH(max_demand!$C111,Verdeelsleutels_percentage!$C:$C,0),MATCH(INDEX(Overzicht!$B$1:$F$35,MATCH(max_demand!I$1,Overzicht!$B:$B,0),5),Verdeelsleutels_percentage!$1:$1,0)))</f>
        <v>4.0013463747312367E-3</v>
      </c>
      <c r="J111">
        <f>PRODUCT(INDEX(Overzicht!$B$1:$D$35,MATCH(max_demand!J$1,Overzicht!$B$1:$B$35,0),3),INDEX(Verdeelsleutels_percentage!$A:$AB,MATCH(max_demand!$C111,Verdeelsleutels_percentage!$C:$C,0),MATCH(INDEX(Overzicht!$B$1:$F$35,MATCH(max_demand!J$1,Overzicht!$B:$B,0),5),Verdeelsleutels_percentage!$1:$1,0)))</f>
        <v>5.5972808496251312E-3</v>
      </c>
      <c r="K111">
        <f>PRODUCT(INDEX(Overzicht!$B$1:$D$35,MATCH(max_demand!K$1,Overzicht!$B$1:$B$35,0),3),INDEX(Verdeelsleutels_percentage!$A:$AB,MATCH(max_demand!$C111,Verdeelsleutels_percentage!$C:$C,0),MATCH(INDEX(Overzicht!$B$1:$F$35,MATCH(max_demand!K$1,Overzicht!$B:$B,0),5),Verdeelsleutels_percentage!$1:$1,0)))</f>
        <v>8.3289563769405582E-4</v>
      </c>
      <c r="L111">
        <f>PRODUCT(INDEX(Overzicht!$B$1:$D$35,MATCH(max_demand!L$1,Overzicht!$B$1:$B$35,0),3),INDEX(Verdeelsleutels_percentage!$A:$AB,MATCH(max_demand!$C111,Verdeelsleutels_percentage!$C:$C,0),MATCH(INDEX(Overzicht!$B$1:$F$35,MATCH(max_demand!L$1,Overzicht!$B:$B,0),5),Verdeelsleutels_percentage!$1:$1,0)))</f>
        <v>5.3989272095165408E-3</v>
      </c>
      <c r="M111">
        <f>PRODUCT(INDEX(Overzicht!$B$1:$D$35,MATCH(max_demand!M$1,Overzicht!$B$1:$B$35,0),3),INDEX(Verdeelsleutels_percentage!$A:$AB,MATCH(max_demand!$C111,Verdeelsleutels_percentage!$C:$C,0),MATCH(INDEX(Overzicht!$B$1:$F$35,MATCH(max_demand!M$1,Overzicht!$B:$B,0),5),Verdeelsleutels_percentage!$1:$1,0)))</f>
        <v>2.5604314724889537E-2</v>
      </c>
      <c r="N111">
        <f>PRODUCT(INDEX(Overzicht!$B$1:$D$35,MATCH(max_demand!N$1,Overzicht!$B$1:$B$35,0),3),INDEX(Verdeelsleutels_percentage!$A:$AB,MATCH(max_demand!$C111,Verdeelsleutels_percentage!$C:$C,0),MATCH(INDEX(Overzicht!$B$1:$F$35,MATCH(max_demand!N$1,Overzicht!$B:$B,0),5),Verdeelsleutels_percentage!$1:$1,0)))</f>
        <v>2.6831114350082683E-3</v>
      </c>
      <c r="O111">
        <f>PRODUCT(INDEX(Overzicht!$B$1:$D$35,MATCH(max_demand!O$1,Overzicht!$B$1:$B$35,0),3),INDEX(Verdeelsleutels_percentage!$A:$AB,MATCH(max_demand!$C111,Verdeelsleutels_percentage!$C:$C,0),MATCH(INDEX(Overzicht!$B$1:$F$35,MATCH(max_demand!O$1,Overzicht!$B:$B,0),5),Verdeelsleutels_percentage!$1:$1,0)))</f>
        <v>8.886135225229172E-4</v>
      </c>
      <c r="P111">
        <f>PRODUCT(INDEX(Overzicht!$B$1:$D$35,MATCH(max_demand!P$1,Overzicht!$B$1:$B$35,0),3),INDEX(Verdeelsleutels_percentage!$A:$AB,MATCH(max_demand!$C111,Verdeelsleutels_percentage!$C:$C,0),MATCH(INDEX(Overzicht!$B$1:$F$35,MATCH(max_demand!P$1,Overzicht!$B:$B,0),5),Verdeelsleutels_percentage!$1:$1,0)))</f>
        <v>2.0625174905117586E-3</v>
      </c>
      <c r="Q111">
        <f>PRODUCT(INDEX(Overzicht!$B$1:$D$35,MATCH(max_demand!Q$1,Overzicht!$B$1:$B$35,0),3),INDEX(Verdeelsleutels_percentage!$A:$AB,MATCH(max_demand!$C111,Verdeelsleutels_percentage!$C:$C,0),MATCH(INDEX(Overzicht!$B$1:$F$35,MATCH(max_demand!Q$1,Overzicht!$B:$B,0),5),Verdeelsleutels_percentage!$1:$1,0)))</f>
        <v>1.3834188463562113E-2</v>
      </c>
      <c r="R111">
        <f>PRODUCT(INDEX(Overzicht!$B$1:$D$35,MATCH(max_demand!R$1,Overzicht!$B$1:$B$35,0),3),INDEX(Verdeelsleutels_percentage!$A:$AB,MATCH(max_demand!$C111,Verdeelsleutels_percentage!$C:$C,0),MATCH(INDEX(Overzicht!$B$1:$F$35,MATCH(max_demand!R$1,Overzicht!$B:$B,0),5),Verdeelsleutels_percentage!$1:$1,0)))</f>
        <v>2.862245889012851E-3</v>
      </c>
      <c r="S111">
        <f>PRODUCT(INDEX(Overzicht!$B$1:$D$35,MATCH(max_demand!S$1,Overzicht!$B$1:$B$35,0),3),INDEX(Verdeelsleutels_percentage!$A:$AB,MATCH(max_demand!$C111,Verdeelsleutels_percentage!$C:$C,0),MATCH(INDEX(Overzicht!$B$1:$F$35,MATCH(max_demand!S$1,Overzicht!$B:$B,0),5),Verdeelsleutels_percentage!$1:$1,0)))</f>
        <v>5.8618795806983188E-3</v>
      </c>
      <c r="T111">
        <f>PRODUCT(INDEX(Overzicht!$B$1:$D$35,MATCH(max_demand!T$1,Overzicht!$B$1:$B$35,0),3),INDEX(Verdeelsleutels_percentage!$A:$AB,MATCH(max_demand!$C111,Verdeelsleutels_percentage!$C:$C,0),MATCH(INDEX(Overzicht!$B$1:$F$35,MATCH(max_demand!T$1,Overzicht!$B:$B,0),5),Verdeelsleutels_percentage!$1:$1,0)))</f>
        <v>8.4595267386379808E-3</v>
      </c>
      <c r="U111">
        <f>PRODUCT(INDEX(Overzicht!$B$1:$D$35,MATCH(max_demand!U$1,Overzicht!$B$1:$B$35,0),3),INDEX(Verdeelsleutels_percentage!$A:$AB,MATCH(max_demand!$C111,Verdeelsleutels_percentage!$C:$C,0),MATCH(INDEX(Overzicht!$B$1:$F$35,MATCH(max_demand!U$1,Overzicht!$B:$B,0),5),Verdeelsleutels_percentage!$1:$1,0)))</f>
        <v>3.1421099314941081E-2</v>
      </c>
      <c r="V111">
        <f>PRODUCT(INDEX(Overzicht!$B$1:$D$35,MATCH(max_demand!V$1,Overzicht!$B$1:$B$35,0),3),INDEX(Verdeelsleutels_percentage!$A:$AB,MATCH(max_demand!$C111,Verdeelsleutels_percentage!$C:$C,0),MATCH(INDEX(Overzicht!$B$1:$F$35,MATCH(max_demand!V$1,Overzicht!$B:$B,0),5),Verdeelsleutels_percentage!$1:$1,0)))</f>
        <v>3.6573141915164204E-3</v>
      </c>
      <c r="W111">
        <f>PRODUCT(INDEX(Overzicht!$B$1:$D$35,MATCH(max_demand!W$1,Overzicht!$B$1:$B$35,0),3),INDEX(Verdeelsleutels_percentage!$A:$AB,MATCH(max_demand!$C111,Verdeelsleutels_percentage!$C:$C,0),MATCH(INDEX(Overzicht!$B$1:$F$35,MATCH(max_demand!W$1,Overzicht!$B:$B,0),5),Verdeelsleutels_percentage!$1:$1,0)))</f>
        <v>1.9081639260085673E-2</v>
      </c>
      <c r="X111">
        <f>PRODUCT(INDEX(Overzicht!$B$1:$D$35,MATCH(max_demand!X$1,Overzicht!$B$1:$B$35,0),3),INDEX(Verdeelsleutels_percentage!$A:$AB,MATCH(max_demand!$C111,Verdeelsleutels_percentage!$C:$C,0),MATCH(INDEX(Overzicht!$B$1:$F$35,MATCH(max_demand!X$1,Overzicht!$B:$B,0),5),Verdeelsleutels_percentage!$1:$1,0)))</f>
        <v>6.2852287045447888E-2</v>
      </c>
      <c r="Y111">
        <f>PRODUCT(INDEX(Overzicht!$B$1:$D$35,MATCH(max_demand!Y$1,Overzicht!$B$1:$B$35,0),3),INDEX(Verdeelsleutels_percentage!$A:$AB,MATCH(max_demand!$C111,Verdeelsleutels_percentage!$C:$C,0),MATCH(INDEX(Overzicht!$B$1:$F$35,MATCH(max_demand!Y$1,Overzicht!$B:$B,0),5),Verdeelsleutels_percentage!$1:$1,0)))</f>
        <v>1.1572979143833366E-6</v>
      </c>
      <c r="Z111">
        <f>PRODUCT(INDEX(Overzicht!$B$1:$D$35,MATCH(max_demand!Z$1,Overzicht!$B$1:$B$35,0),3),INDEX(Verdeelsleutels_percentage!$A:$AB,MATCH(max_demand!$C111,Verdeelsleutels_percentage!$C:$C,0),MATCH(INDEX(Overzicht!$B$1:$F$35,MATCH(max_demand!Z$1,Overzicht!$B:$B,0),5),Verdeelsleutels_percentage!$1:$1,0)))</f>
        <v>5.143546286148163E-4</v>
      </c>
      <c r="AA111">
        <f>PRODUCT(INDEX(Overzicht!$B$1:$D$35,MATCH(max_demand!AA$1,Overzicht!$B$1:$B$35,0),3),INDEX(Verdeelsleutels_percentage!$A:$AB,MATCH(max_demand!$C111,Verdeelsleutels_percentage!$C:$C,0),MATCH(INDEX(Overzicht!$B$1:$F$35,MATCH(max_demand!AA$1,Overzicht!$B:$B,0),5),Verdeelsleutels_percentage!$1:$1,0)))</f>
        <v>5.3601166560912432E-4</v>
      </c>
      <c r="AB111">
        <f>PRODUCT(INDEX(Overzicht!$B$1:$D$35,MATCH(max_demand!AB$1,Overzicht!$B$1:$B$35,0),3),INDEX(Verdeelsleutels_percentage!$A:$AB,MATCH(max_demand!$C111,Verdeelsleutels_percentage!$C:$C,0),MATCH(INDEX(Overzicht!$B$1:$F$35,MATCH(max_demand!AB$1,Overzicht!$B:$B,0),5),Verdeelsleutels_percentage!$1:$1,0)))</f>
        <v>5.6060925062541341E-3</v>
      </c>
      <c r="AC111">
        <f>PRODUCT(INDEX(Overzicht!$B$1:$D$35,MATCH(max_demand!AC$1,Overzicht!$B$1:$B$35,0),3),INDEX(Verdeelsleutels_percentage!$A:$AB,MATCH(max_demand!$C111,Verdeelsleutels_percentage!$C:$C,0),MATCH(INDEX(Overzicht!$B$1:$F$35,MATCH(max_demand!AC$1,Overzicht!$B:$B,0),5),Verdeelsleutels_percentage!$1:$1,0)))</f>
        <v>6.1283485648143642E-2</v>
      </c>
      <c r="AD111">
        <f>PRODUCT(INDEX(Overzicht!$B$1:$D$35,MATCH(max_demand!AD$1,Overzicht!$B$1:$B$35,0),3),INDEX(Verdeelsleutels_percentage!$A:$AB,MATCH(max_demand!$C111,Verdeelsleutels_percentage!$C:$C,0),MATCH(INDEX(Overzicht!$B$1:$F$35,MATCH(max_demand!AD$1,Overzicht!$B:$B,0),5),Verdeelsleutels_percentage!$1:$1,0)))</f>
        <v>4.4657303666298457E-4</v>
      </c>
      <c r="AE111">
        <f>PRODUCT(INDEX(Overzicht!$B$1:$D$35,MATCH(max_demand!AE$1,Overzicht!$B$1:$B$35,0),3),INDEX(Verdeelsleutels_percentage!$A:$AB,MATCH(max_demand!$C111,Verdeelsleutels_percentage!$C:$C,0),MATCH(INDEX(Overzicht!$B$1:$F$35,MATCH(max_demand!AE$1,Overzicht!$B:$B,0),5),Verdeelsleutels_percentage!$1:$1,0)))</f>
        <v>3.6937616469961839E-3</v>
      </c>
      <c r="AF111">
        <f>PRODUCT(INDEX(Overzicht!$B$1:$D$35,MATCH(max_demand!AF$1,Overzicht!$B$1:$B$35,0),3),INDEX(Verdeelsleutels_percentage!$A:$AB,MATCH(max_demand!$C111,Verdeelsleutels_percentage!$C:$C,0),MATCH(INDEX(Overzicht!$B$1:$F$35,MATCH(max_demand!AF$1,Overzicht!$B:$B,0),5),Verdeelsleutels_percentage!$1:$1,0)))</f>
        <v>2.0303472182163799E-3</v>
      </c>
      <c r="AG111">
        <f>PRODUCT(INDEX(Overzicht!$B$1:$D$35,MATCH(max_demand!AG$1,Overzicht!$B$1:$B$35,0),3),INDEX(Verdeelsleutels_percentage!$A:$AB,MATCH(max_demand!$C111,Verdeelsleutels_percentage!$C:$C,0),MATCH(INDEX(Overzicht!$B$1:$F$35,MATCH(max_demand!AG$1,Overzicht!$B:$B,0),5),Verdeelsleutels_percentage!$1:$1,0)))</f>
        <v>1.9081639260085673E-2</v>
      </c>
      <c r="AH111">
        <f>PRODUCT(INDEX(Overzicht!$B$1:$D$35,MATCH(max_demand!AH$1,Overzicht!$B$1:$B$35,0),3),INDEX(Verdeelsleutels_percentage!$A:$AB,MATCH(max_demand!$C111,Verdeelsleutels_percentage!$C:$C,0),MATCH(INDEX(Overzicht!$B$1:$F$35,MATCH(max_demand!AH$1,Overzicht!$B:$B,0),5),Verdeelsleutels_percentage!$1:$1,0)))</f>
        <v>4.737476842504887E-3</v>
      </c>
      <c r="AI111">
        <f>PRODUCT(INDEX(Overzicht!$B$1:$D$35,MATCH(max_demand!AI$1,Overzicht!$B$1:$B$35,0),3),INDEX(Verdeelsleutels_percentage!$A:$AB,MATCH(max_demand!$C111,Verdeelsleutels_percentage!$C:$C,0),MATCH(INDEX(Overzicht!$B$1:$F$35,MATCH(max_demand!AI$1,Overzicht!$B:$B,0),5),Verdeelsleutels_percentage!$1:$1,0)))</f>
        <v>1.6242777745731039E-3</v>
      </c>
      <c r="AJ111">
        <f>PRODUCT(INDEX(Overzicht!$B$1:$D$35,MATCH(max_demand!AJ$1,Overzicht!$B$1:$B$35,0),3),INDEX(Verdeelsleutels_percentage!$A:$AB,MATCH(max_demand!$C111,Verdeelsleutels_percentage!$C:$C,0),MATCH(INDEX(Overzicht!$B$1:$F$35,MATCH(max_demand!AJ$1,Overzicht!$B:$B,0),5),Verdeelsleutels_percentage!$1:$1,0)))</f>
        <v>0</v>
      </c>
      <c r="AK111">
        <f>PRODUCT(INDEX(Overzicht!$B$1:$D$35,MATCH(max_demand!AK$1,Overzicht!$B$1:$B$35,0),3),INDEX(Verdeelsleutels_percentage!$A:$AB,MATCH(max_demand!$C111,Verdeelsleutels_percentage!$C:$C,0),MATCH(INDEX(Overzicht!$B$1:$F$35,MATCH(max_demand!AK$1,Overzicht!$B:$B,0),5),Verdeelsleutels_percentage!$1:$1,0)))</f>
        <v>1.1576194484451978E-3</v>
      </c>
      <c r="AL111">
        <f>PRODUCT(INDEX(Overzicht!$B$1:$D$35,MATCH(max_demand!AL$1,Overzicht!$B$1:$B$35,0),3),INDEX(Verdeelsleutels_percentage!$A:$AB,MATCH(max_demand!$C111,Verdeelsleutels_percentage!$C:$C,0),MATCH(INDEX(Overzicht!$B$1:$F$35,MATCH(max_demand!AL$1,Overzicht!$B:$B,0),5),Verdeelsleutels_percentage!$1:$1,0)))</f>
        <v>3.1802732100142789E-3</v>
      </c>
      <c r="AM111">
        <f>PRODUCT(INDEX(Overzicht!$B$1:$D$35,MATCH(max_demand!AM$1,Overzicht!$B$1:$B$35,0),3),INDEX(Verdeelsleutels_percentage!$A:$AB,MATCH(max_demand!$C111,Verdeelsleutels_percentage!$C:$C,0),MATCH(INDEX(Overzicht!$B$1:$F$35,MATCH(max_demand!AM$1,Overzicht!$B:$B,0),5),Verdeelsleutels_percentage!$1:$1,0)))</f>
        <v>6.3605464200285578E-3</v>
      </c>
      <c r="AN111">
        <f>PRODUCT(INDEX(Overzicht!$B$1:$D$35,MATCH(max_demand!AN$1,Overzicht!$B$1:$B$35,0),3),INDEX(Verdeelsleutels_percentage!$A:$AB,MATCH(max_demand!$C111,Verdeelsleutels_percentage!$C:$C,0),MATCH(INDEX(Overzicht!$B$1:$F$35,MATCH(max_demand!AN$1,Overzicht!$B:$B,0),5),Verdeelsleutels_percentage!$1:$1,0)))</f>
        <v>3.1802732100142789E-3</v>
      </c>
      <c r="AO111">
        <f>PRODUCT(INDEX(Overzicht!$B$1:$D$35,MATCH(max_demand!AO$1,Overzicht!$B$1:$B$35,0),3),INDEX(Verdeelsleutels_percentage!$A:$AB,MATCH(max_demand!$C111,Verdeelsleutels_percentage!$C:$C,0),MATCH(INDEX(Overzicht!$B$1:$F$35,MATCH(max_demand!AO$1,Overzicht!$B:$B,0),5),Verdeelsleutels_percentage!$1:$1,0)))</f>
        <v>1.1130956235049977E-2</v>
      </c>
    </row>
    <row r="112" spans="2:41">
      <c r="B112" t="str">
        <f>INDEX('ETLocal datasets'!B:C,MATCH(C112,'ETLocal datasets'!C:C,0),1)</f>
        <v>GM0303</v>
      </c>
      <c r="C112" t="str">
        <f>'ETLocal datasets'!C95</f>
        <v>Dronten</v>
      </c>
      <c r="D112">
        <f t="shared" si="9"/>
        <v>1.4119880031970555</v>
      </c>
      <c r="E112">
        <f t="shared" si="10"/>
        <v>0.30369120138497396</v>
      </c>
      <c r="F112">
        <f t="shared" si="11"/>
        <v>2.4797677235193303E-2</v>
      </c>
      <c r="G112">
        <f t="shared" si="8"/>
        <v>5.0496714612632693E-2</v>
      </c>
      <c r="H112">
        <f>PRODUCT(INDEX(Overzicht!$B$1:$D$35,MATCH(max_demand!H$1,Overzicht!$B$1:$B$35,0),3),INDEX(Verdeelsleutels_percentage!$A:$AB,MATCH(max_demand!$C112,Verdeelsleutels_percentage!$C:$C,0),MATCH(INDEX(Overzicht!$B$1:$F$35,MATCH(max_demand!H$1,Overzicht!$B:$B,0),5),Verdeelsleutels_percentage!$1:$1,0)))</f>
        <v>2.4797677235193303E-2</v>
      </c>
      <c r="I112">
        <f>PRODUCT(INDEX(Overzicht!$B$1:$D$35,MATCH(max_demand!I$1,Overzicht!$B$1:$B$35,0),3),INDEX(Verdeelsleutels_percentage!$A:$AB,MATCH(max_demand!$C112,Verdeelsleutels_percentage!$C:$C,0),MATCH(INDEX(Overzicht!$B$1:$F$35,MATCH(max_demand!I$1,Overzicht!$B:$B,0),5),Verdeelsleutels_percentage!$1:$1,0)))</f>
        <v>0.13570184876763222</v>
      </c>
      <c r="J112">
        <f>PRODUCT(INDEX(Overzicht!$B$1:$D$35,MATCH(max_demand!J$1,Overzicht!$B$1:$B$35,0),3),INDEX(Verdeelsleutels_percentage!$A:$AB,MATCH(max_demand!$C112,Verdeelsleutels_percentage!$C:$C,0),MATCH(INDEX(Overzicht!$B$1:$F$35,MATCH(max_demand!J$1,Overzicht!$B:$B,0),5),Verdeelsleutels_percentage!$1:$1,0)))</f>
        <v>8.313126082655279E-3</v>
      </c>
      <c r="K112">
        <f>PRODUCT(INDEX(Overzicht!$B$1:$D$35,MATCH(max_demand!K$1,Overzicht!$B$1:$B$35,0),3),INDEX(Verdeelsleutels_percentage!$A:$AB,MATCH(max_demand!$C112,Verdeelsleutels_percentage!$C:$C,0),MATCH(INDEX(Overzicht!$B$1:$F$35,MATCH(max_demand!K$1,Overzicht!$B:$B,0),5),Verdeelsleutels_percentage!$1:$1,0)))</f>
        <v>2.8246861751170218E-2</v>
      </c>
      <c r="L112">
        <f>PRODUCT(INDEX(Overzicht!$B$1:$D$35,MATCH(max_demand!L$1,Overzicht!$B$1:$B$35,0),3),INDEX(Verdeelsleutels_percentage!$A:$AB,MATCH(max_demand!$C112,Verdeelsleutels_percentage!$C:$C,0),MATCH(INDEX(Overzicht!$B$1:$F$35,MATCH(max_demand!L$1,Overzicht!$B:$B,0),5),Verdeelsleutels_percentage!$1:$1,0)))</f>
        <v>8.0185296771011841E-3</v>
      </c>
      <c r="M112">
        <f>PRODUCT(INDEX(Overzicht!$B$1:$D$35,MATCH(max_demand!M$1,Overzicht!$B$1:$B$35,0),3),INDEX(Verdeelsleutels_percentage!$A:$AB,MATCH(max_demand!$C112,Verdeelsleutels_percentage!$C:$C,0),MATCH(INDEX(Overzicht!$B$1:$F$35,MATCH(max_demand!M$1,Overzicht!$B:$B,0),5),Verdeelsleutels_percentage!$1:$1,0)))</f>
        <v>0.11402056104446831</v>
      </c>
      <c r="N112">
        <f>PRODUCT(INDEX(Overzicht!$B$1:$D$35,MATCH(max_demand!N$1,Overzicht!$B$1:$B$35,0),3),INDEX(Verdeelsleutels_percentage!$A:$AB,MATCH(max_demand!$C112,Verdeelsleutels_percentage!$C:$C,0),MATCH(INDEX(Overzicht!$B$1:$F$35,MATCH(max_demand!N$1,Overzicht!$B:$B,0),5),Verdeelsleutels_percentage!$1:$1,0)))</f>
        <v>5.6585904939177097E-2</v>
      </c>
      <c r="O112">
        <f>PRODUCT(INDEX(Overzicht!$B$1:$D$35,MATCH(max_demand!O$1,Overzicht!$B$1:$B$35,0),3),INDEX(Verdeelsleutels_percentage!$A:$AB,MATCH(max_demand!$C112,Verdeelsleutels_percentage!$C:$C,0),MATCH(INDEX(Overzicht!$B$1:$F$35,MATCH(max_demand!O$1,Overzicht!$B:$B,0),5),Verdeelsleutels_percentage!$1:$1,0)))</f>
        <v>7.3753525910225826E-2</v>
      </c>
      <c r="P112">
        <f>PRODUCT(INDEX(Overzicht!$B$1:$D$35,MATCH(max_demand!P$1,Overzicht!$B$1:$B$35,0),3),INDEX(Verdeelsleutels_percentage!$A:$AB,MATCH(max_demand!$C112,Verdeelsleutels_percentage!$C:$C,0),MATCH(INDEX(Overzicht!$B$1:$F$35,MATCH(max_demand!P$1,Overzicht!$B:$B,0),5),Verdeelsleutels_percentage!$1:$1,0)))</f>
        <v>0.90649188324614649</v>
      </c>
      <c r="Q112">
        <f>PRODUCT(INDEX(Overzicht!$B$1:$D$35,MATCH(max_demand!Q$1,Overzicht!$B$1:$B$35,0),3),INDEX(Verdeelsleutels_percentage!$A:$AB,MATCH(max_demand!$C112,Verdeelsleutels_percentage!$C:$C,0),MATCH(INDEX(Overzicht!$B$1:$F$35,MATCH(max_demand!Q$1,Overzicht!$B:$B,0),5),Verdeelsleutels_percentage!$1:$1,0)))</f>
        <v>2.0546646852017309E-2</v>
      </c>
      <c r="R112">
        <f>PRODUCT(INDEX(Overzicht!$B$1:$D$35,MATCH(max_demand!R$1,Overzicht!$B$1:$B$35,0),3),INDEX(Verdeelsleutels_percentage!$A:$AB,MATCH(max_demand!$C112,Verdeelsleutels_percentage!$C:$C,0),MATCH(INDEX(Overzicht!$B$1:$F$35,MATCH(max_demand!R$1,Overzicht!$B:$B,0),5),Verdeelsleutels_percentage!$1:$1,0)))</f>
        <v>4.2510303831759955E-3</v>
      </c>
      <c r="S112">
        <f>PRODUCT(INDEX(Overzicht!$B$1:$D$35,MATCH(max_demand!S$1,Overzicht!$B$1:$B$35,0),3),INDEX(Verdeelsleutels_percentage!$A:$AB,MATCH(max_demand!$C112,Verdeelsleutels_percentage!$C:$C,0),MATCH(INDEX(Overzicht!$B$1:$F$35,MATCH(max_demand!S$1,Overzicht!$B:$B,0),5),Verdeelsleutels_percentage!$1:$1,0)))</f>
        <v>8.7061102247444379E-3</v>
      </c>
      <c r="T112">
        <f>PRODUCT(INDEX(Overzicht!$B$1:$D$35,MATCH(max_demand!T$1,Overzicht!$B$1:$B$35,0),3),INDEX(Verdeelsleutels_percentage!$A:$AB,MATCH(max_demand!$C112,Verdeelsleutels_percentage!$C:$C,0),MATCH(INDEX(Overzicht!$B$1:$F$35,MATCH(max_demand!T$1,Overzicht!$B:$B,0),5),Verdeelsleutels_percentage!$1:$1,0)))</f>
        <v>1.2564156465831273E-2</v>
      </c>
      <c r="U112">
        <f>PRODUCT(INDEX(Overzicht!$B$1:$D$35,MATCH(max_demand!U$1,Overzicht!$B$1:$B$35,0),3),INDEX(Verdeelsleutels_percentage!$A:$AB,MATCH(max_demand!$C112,Verdeelsleutels_percentage!$C:$C,0),MATCH(INDEX(Overzicht!$B$1:$F$35,MATCH(max_demand!U$1,Overzicht!$B:$B,0),5),Verdeelsleutels_percentage!$1:$1,0)))</f>
        <v>4.6666866873087597E-2</v>
      </c>
      <c r="V112">
        <f>PRODUCT(INDEX(Overzicht!$B$1:$D$35,MATCH(max_demand!V$1,Overzicht!$B$1:$B$35,0),3),INDEX(Verdeelsleutels_percentage!$A:$AB,MATCH(max_demand!$C112,Verdeelsleutels_percentage!$C:$C,0),MATCH(INDEX(Overzicht!$B$1:$F$35,MATCH(max_demand!V$1,Overzicht!$B:$B,0),5),Verdeelsleutels_percentage!$1:$1,0)))</f>
        <v>5.4318721562804373E-3</v>
      </c>
      <c r="W112">
        <f>PRODUCT(INDEX(Overzicht!$B$1:$D$35,MATCH(max_demand!W$1,Overzicht!$B$1:$B$35,0),3),INDEX(Verdeelsleutels_percentage!$A:$AB,MATCH(max_demand!$C112,Verdeelsleutels_percentage!$C:$C,0),MATCH(INDEX(Overzicht!$B$1:$F$35,MATCH(max_demand!W$1,Overzicht!$B:$B,0),5),Verdeelsleutels_percentage!$1:$1,0)))</f>
        <v>2.8340202554506633E-2</v>
      </c>
      <c r="X112">
        <f>PRODUCT(INDEX(Overzicht!$B$1:$D$35,MATCH(max_demand!X$1,Overzicht!$B$1:$B$35,0),3),INDEX(Verdeelsleutels_percentage!$A:$AB,MATCH(max_demand!$C112,Verdeelsleutels_percentage!$C:$C,0),MATCH(INDEX(Overzicht!$B$1:$F$35,MATCH(max_demand!X$1,Overzicht!$B:$B,0),5),Verdeelsleutels_percentage!$1:$1,0)))</f>
        <v>3.1580859729832683E-2</v>
      </c>
      <c r="Y112">
        <f>PRODUCT(INDEX(Overzicht!$B$1:$D$35,MATCH(max_demand!Y$1,Overzicht!$B$1:$B$35,0),3),INDEX(Verdeelsleutels_percentage!$A:$AB,MATCH(max_demand!$C112,Verdeelsleutels_percentage!$C:$C,0),MATCH(INDEX(Overzicht!$B$1:$F$35,MATCH(max_demand!Y$1,Overzicht!$B:$B,0),5),Verdeelsleutels_percentage!$1:$1,0)))</f>
        <v>1.0112879792981048E-5</v>
      </c>
      <c r="Z112">
        <f>PRODUCT(INDEX(Overzicht!$B$1:$D$35,MATCH(max_demand!Z$1,Overzicht!$B$1:$B$35,0),3),INDEX(Verdeelsleutels_percentage!$A:$AB,MATCH(max_demand!$C112,Verdeelsleutels_percentage!$C:$C,0),MATCH(INDEX(Overzicht!$B$1:$F$35,MATCH(max_demand!Z$1,Overzicht!$B:$B,0),5),Verdeelsleutels_percentage!$1:$1,0)))</f>
        <v>4.4946132413249103E-3</v>
      </c>
      <c r="AA112">
        <f>PRODUCT(INDEX(Overzicht!$B$1:$D$35,MATCH(max_demand!AA$1,Overzicht!$B$1:$B$35,0),3),INDEX(Verdeelsleutels_percentage!$A:$AB,MATCH(max_demand!$C112,Verdeelsleutels_percentage!$C:$C,0),MATCH(INDEX(Overzicht!$B$1:$F$35,MATCH(max_demand!AA$1,Overzicht!$B:$B,0),5),Verdeelsleutels_percentage!$1:$1,0)))</f>
        <v>4.6838601146438541E-3</v>
      </c>
      <c r="AB112">
        <f>PRODUCT(INDEX(Overzicht!$B$1:$D$35,MATCH(max_demand!AB$1,Overzicht!$B$1:$B$35,0),3),INDEX(Verdeelsleutels_percentage!$A:$AB,MATCH(max_demand!$C112,Verdeelsleutels_percentage!$C:$C,0),MATCH(INDEX(Overzicht!$B$1:$F$35,MATCH(max_demand!AB$1,Overzicht!$B:$B,0),5),Verdeelsleutels_percentage!$1:$1,0)))</f>
        <v>2.1964044864867669E-2</v>
      </c>
      <c r="AC112">
        <f>PRODUCT(INDEX(Overzicht!$B$1:$D$35,MATCH(max_demand!AC$1,Overzicht!$B$1:$B$35,0),3),INDEX(Verdeelsleutels_percentage!$A:$AB,MATCH(max_demand!$C112,Verdeelsleutels_percentage!$C:$C,0),MATCH(INDEX(Overzicht!$B$1:$F$35,MATCH(max_demand!AC$1,Overzicht!$B:$B,0),5),Verdeelsleutels_percentage!$1:$1,0)))</f>
        <v>3.8851182623345949E-2</v>
      </c>
      <c r="AD112">
        <f>PRODUCT(INDEX(Overzicht!$B$1:$D$35,MATCH(max_demand!AD$1,Overzicht!$B$1:$B$35,0),3),INDEX(Verdeelsleutels_percentage!$A:$AB,MATCH(max_demand!$C112,Verdeelsleutels_percentage!$C:$C,0),MATCH(INDEX(Overzicht!$B$1:$F$35,MATCH(max_demand!AD$1,Overzicht!$B:$B,0),5),Verdeelsleutels_percentage!$1:$1,0)))</f>
        <v>4.9182052495923411E-5</v>
      </c>
      <c r="AE112">
        <f>PRODUCT(INDEX(Overzicht!$B$1:$D$35,MATCH(max_demand!AE$1,Overzicht!$B$1:$B$35,0),3),INDEX(Verdeelsleutels_percentage!$A:$AB,MATCH(max_demand!$C112,Verdeelsleutels_percentage!$C:$C,0),MATCH(INDEX(Overzicht!$B$1:$F$35,MATCH(max_demand!AE$1,Overzicht!$B:$B,0),5),Verdeelsleutels_percentage!$1:$1,0)))</f>
        <v>6.8085011979767504E-2</v>
      </c>
      <c r="AF112">
        <f>PRODUCT(INDEX(Overzicht!$B$1:$D$35,MATCH(max_demand!AF$1,Overzicht!$B$1:$B$35,0),3),INDEX(Verdeelsleutels_percentage!$A:$AB,MATCH(max_demand!$C112,Verdeelsleutels_percentage!$C:$C,0),MATCH(INDEX(Overzicht!$B$1:$F$35,MATCH(max_demand!AF$1,Overzicht!$B:$B,0),5),Verdeelsleutels_percentage!$1:$1,0)))</f>
        <v>1.7741894373650962E-2</v>
      </c>
      <c r="AG112">
        <f>PRODUCT(INDEX(Overzicht!$B$1:$D$35,MATCH(max_demand!AG$1,Overzicht!$B$1:$B$35,0),3),INDEX(Verdeelsleutels_percentage!$A:$AB,MATCH(max_demand!$C112,Verdeelsleutels_percentage!$C:$C,0),MATCH(INDEX(Overzicht!$B$1:$F$35,MATCH(max_demand!AG$1,Overzicht!$B:$B,0),5),Verdeelsleutels_percentage!$1:$1,0)))</f>
        <v>2.8340202554506633E-2</v>
      </c>
      <c r="AH112">
        <f>PRODUCT(INDEX(Overzicht!$B$1:$D$35,MATCH(max_demand!AH$1,Overzicht!$B$1:$B$35,0),3),INDEX(Verdeelsleutels_percentage!$A:$AB,MATCH(max_demand!$C112,Verdeelsleutels_percentage!$C:$C,0),MATCH(INDEX(Overzicht!$B$1:$F$35,MATCH(max_demand!AH$1,Overzicht!$B:$B,0),5),Verdeelsleutels_percentage!$1:$1,0)))</f>
        <v>4.1397753538518912E-2</v>
      </c>
      <c r="AI112">
        <f>PRODUCT(INDEX(Overzicht!$B$1:$D$35,MATCH(max_demand!AI$1,Overzicht!$B$1:$B$35,0),3),INDEX(Verdeelsleutels_percentage!$A:$AB,MATCH(max_demand!$C112,Verdeelsleutels_percentage!$C:$C,0),MATCH(INDEX(Overzicht!$B$1:$F$35,MATCH(max_demand!AI$1,Overzicht!$B:$B,0),5),Verdeelsleutels_percentage!$1:$1,0)))</f>
        <v>1.419351549892077E-2</v>
      </c>
      <c r="AJ112">
        <f>PRODUCT(INDEX(Overzicht!$B$1:$D$35,MATCH(max_demand!AJ$1,Overzicht!$B$1:$B$35,0),3),INDEX(Verdeelsleutels_percentage!$A:$AB,MATCH(max_demand!$C112,Verdeelsleutels_percentage!$C:$C,0),MATCH(INDEX(Overzicht!$B$1:$F$35,MATCH(max_demand!AJ$1,Overzicht!$B:$B,0),5),Verdeelsleutels_percentage!$1:$1,0)))</f>
        <v>0</v>
      </c>
      <c r="AK112">
        <f>PRODUCT(INDEX(Overzicht!$B$1:$D$35,MATCH(max_demand!AK$1,Overzicht!$B$1:$B$35,0),3),INDEX(Verdeelsleutels_percentage!$A:$AB,MATCH(max_demand!$C112,Verdeelsleutels_percentage!$C:$C,0),MATCH(INDEX(Overzicht!$B$1:$F$35,MATCH(max_demand!AK$1,Overzicht!$B:$B,0),5),Verdeelsleutels_percentage!$1:$1,0)))</f>
        <v>1.7193056216400692E-3</v>
      </c>
      <c r="AL112">
        <f>PRODUCT(INDEX(Overzicht!$B$1:$D$35,MATCH(max_demand!AL$1,Overzicht!$B$1:$B$35,0),3),INDEX(Verdeelsleutels_percentage!$A:$AB,MATCH(max_demand!$C112,Verdeelsleutels_percentage!$C:$C,0),MATCH(INDEX(Overzicht!$B$1:$F$35,MATCH(max_demand!AL$1,Overzicht!$B:$B,0),5),Verdeelsleutels_percentage!$1:$1,0)))</f>
        <v>4.7233670924177722E-3</v>
      </c>
      <c r="AM112">
        <f>PRODUCT(INDEX(Overzicht!$B$1:$D$35,MATCH(max_demand!AM$1,Overzicht!$B$1:$B$35,0),3),INDEX(Verdeelsleutels_percentage!$A:$AB,MATCH(max_demand!$C112,Verdeelsleutels_percentage!$C:$C,0),MATCH(INDEX(Overzicht!$B$1:$F$35,MATCH(max_demand!AM$1,Overzicht!$B:$B,0),5),Verdeelsleutels_percentage!$1:$1,0)))</f>
        <v>9.4467341848355445E-3</v>
      </c>
      <c r="AN112">
        <f>PRODUCT(INDEX(Overzicht!$B$1:$D$35,MATCH(max_demand!AN$1,Overzicht!$B$1:$B$35,0),3),INDEX(Verdeelsleutels_percentage!$A:$AB,MATCH(max_demand!$C112,Verdeelsleutels_percentage!$C:$C,0),MATCH(INDEX(Overzicht!$B$1:$F$35,MATCH(max_demand!AN$1,Overzicht!$B:$B,0),5),Verdeelsleutels_percentage!$1:$1,0)))</f>
        <v>4.7233670924177722E-3</v>
      </c>
      <c r="AO112">
        <f>PRODUCT(INDEX(Overzicht!$B$1:$D$35,MATCH(max_demand!AO$1,Overzicht!$B$1:$B$35,0),3),INDEX(Verdeelsleutels_percentage!$A:$AB,MATCH(max_demand!$C112,Verdeelsleutels_percentage!$C:$C,0),MATCH(INDEX(Overzicht!$B$1:$F$35,MATCH(max_demand!AO$1,Overzicht!$B:$B,0),5),Verdeelsleutels_percentage!$1:$1,0)))</f>
        <v>1.6531784823462202E-2</v>
      </c>
    </row>
    <row r="113" spans="2:41">
      <c r="B113" t="str">
        <f>INDEX('ETLocal datasets'!B:C,MATCH(C113,'ETLocal datasets'!C:C,0),1)</f>
        <v>GM0307</v>
      </c>
      <c r="C113" t="str">
        <f>'ETLocal datasets'!C96</f>
        <v>Amersfoort</v>
      </c>
      <c r="D113">
        <f t="shared" si="9"/>
        <v>0.30180075938322232</v>
      </c>
      <c r="E113">
        <f t="shared" si="10"/>
        <v>0.41215335406790343</v>
      </c>
      <c r="F113">
        <f t="shared" si="11"/>
        <v>9.4953565708181323E-2</v>
      </c>
      <c r="G113">
        <f t="shared" si="8"/>
        <v>0.19335855788190404</v>
      </c>
      <c r="H113">
        <f>PRODUCT(INDEX(Overzicht!$B$1:$D$35,MATCH(max_demand!H$1,Overzicht!$B$1:$B$35,0),3),INDEX(Verdeelsleutels_percentage!$A:$AB,MATCH(max_demand!$C113,Verdeelsleutels_percentage!$C:$C,0),MATCH(INDEX(Overzicht!$B$1:$F$35,MATCH(max_demand!H$1,Overzicht!$B:$B,0),5),Verdeelsleutels_percentage!$1:$1,0)))</f>
        <v>9.4953565708181323E-2</v>
      </c>
      <c r="I113">
        <f>PRODUCT(INDEX(Overzicht!$B$1:$D$35,MATCH(max_demand!I$1,Overzicht!$B$1:$B$35,0),3),INDEX(Verdeelsleutels_percentage!$A:$AB,MATCH(max_demand!$C113,Verdeelsleutels_percentage!$C:$C,0),MATCH(INDEX(Overzicht!$B$1:$F$35,MATCH(max_demand!I$1,Overzicht!$B:$B,0),5),Verdeelsleutels_percentage!$1:$1,0)))</f>
        <v>2.0685418804624617E-3</v>
      </c>
      <c r="J113">
        <f>PRODUCT(INDEX(Overzicht!$B$1:$D$35,MATCH(max_demand!J$1,Overzicht!$B$1:$B$35,0),3),INDEX(Verdeelsleutels_percentage!$A:$AB,MATCH(max_demand!$C113,Verdeelsleutels_percentage!$C:$C,0),MATCH(INDEX(Overzicht!$B$1:$F$35,MATCH(max_demand!J$1,Overzicht!$B:$B,0),5),Verdeelsleutels_percentage!$1:$1,0)))</f>
        <v>3.1832052504076024E-2</v>
      </c>
      <c r="K113">
        <f>PRODUCT(INDEX(Overzicht!$B$1:$D$35,MATCH(max_demand!K$1,Overzicht!$B$1:$B$35,0),3),INDEX(Verdeelsleutels_percentage!$A:$AB,MATCH(max_demand!$C113,Verdeelsleutels_percentage!$C:$C,0),MATCH(INDEX(Overzicht!$B$1:$F$35,MATCH(max_demand!K$1,Overzicht!$B:$B,0),5),Verdeelsleutels_percentage!$1:$1,0)))</f>
        <v>4.3057494834857093E-4</v>
      </c>
      <c r="L113">
        <f>PRODUCT(INDEX(Overzicht!$B$1:$D$35,MATCH(max_demand!L$1,Overzicht!$B$1:$B$35,0),3),INDEX(Verdeelsleutels_percentage!$A:$AB,MATCH(max_demand!$C113,Verdeelsleutels_percentage!$C:$C,0),MATCH(INDEX(Overzicht!$B$1:$F$35,MATCH(max_demand!L$1,Overzicht!$B:$B,0),5),Verdeelsleutels_percentage!$1:$1,0)))</f>
        <v>3.0704004143462832E-2</v>
      </c>
      <c r="M113">
        <f>PRODUCT(INDEX(Overzicht!$B$1:$D$35,MATCH(max_demand!M$1,Overzicht!$B$1:$B$35,0),3),INDEX(Verdeelsleutels_percentage!$A:$AB,MATCH(max_demand!$C113,Verdeelsleutels_percentage!$C:$C,0),MATCH(INDEX(Overzicht!$B$1:$F$35,MATCH(max_demand!M$1,Overzicht!$B:$B,0),5),Verdeelsleutels_percentage!$1:$1,0)))</f>
        <v>3.021121888456467E-2</v>
      </c>
      <c r="N113">
        <f>PRODUCT(INDEX(Overzicht!$B$1:$D$35,MATCH(max_demand!N$1,Overzicht!$B$1:$B$35,0),3),INDEX(Verdeelsleutels_percentage!$A:$AB,MATCH(max_demand!$C113,Verdeelsleutels_percentage!$C:$C,0),MATCH(INDEX(Overzicht!$B$1:$F$35,MATCH(max_demand!N$1,Overzicht!$B:$B,0),5),Verdeelsleutels_percentage!$1:$1,0)))</f>
        <v>8.2295035176224614E-3</v>
      </c>
      <c r="O113">
        <f>PRODUCT(INDEX(Overzicht!$B$1:$D$35,MATCH(max_demand!O$1,Overzicht!$B$1:$B$35,0),3),INDEX(Verdeelsleutels_percentage!$A:$AB,MATCH(max_demand!$C113,Verdeelsleutels_percentage!$C:$C,0),MATCH(INDEX(Overzicht!$B$1:$F$35,MATCH(max_demand!O$1,Overzicht!$B:$B,0),5),Verdeelsleutels_percentage!$1:$1,0)))</f>
        <v>1.2475035308336398E-4</v>
      </c>
      <c r="P113">
        <f>PRODUCT(INDEX(Overzicht!$B$1:$D$35,MATCH(max_demand!P$1,Overzicht!$B$1:$B$35,0),3),INDEX(Verdeelsleutels_percentage!$A:$AB,MATCH(max_demand!$C113,Verdeelsleutels_percentage!$C:$C,0),MATCH(INDEX(Overzicht!$B$1:$F$35,MATCH(max_demand!P$1,Overzicht!$B:$B,0),5),Verdeelsleutels_percentage!$1:$1,0)))</f>
        <v>4.1250349810235173E-4</v>
      </c>
      <c r="Q113">
        <f>PRODUCT(INDEX(Overzicht!$B$1:$D$35,MATCH(max_demand!Q$1,Overzicht!$B$1:$B$35,0),3),INDEX(Verdeelsleutels_percentage!$A:$AB,MATCH(max_demand!$C113,Verdeelsleutels_percentage!$C:$C,0),MATCH(INDEX(Overzicht!$B$1:$F$35,MATCH(max_demand!Q$1,Overzicht!$B:$B,0),5),Verdeelsleutels_percentage!$1:$1,0)))</f>
        <v>7.8675811586778804E-2</v>
      </c>
      <c r="R113">
        <f>PRODUCT(INDEX(Overzicht!$B$1:$D$35,MATCH(max_demand!R$1,Overzicht!$B$1:$B$35,0),3),INDEX(Verdeelsleutels_percentage!$A:$AB,MATCH(max_demand!$C113,Verdeelsleutels_percentage!$C:$C,0),MATCH(INDEX(Overzicht!$B$1:$F$35,MATCH(max_demand!R$1,Overzicht!$B:$B,0),5),Verdeelsleutels_percentage!$1:$1,0)))</f>
        <v>1.6277754121402511E-2</v>
      </c>
      <c r="S113">
        <f>PRODUCT(INDEX(Overzicht!$B$1:$D$35,MATCH(max_demand!S$1,Overzicht!$B$1:$B$35,0),3),INDEX(Verdeelsleutels_percentage!$A:$AB,MATCH(max_demand!$C113,Verdeelsleutels_percentage!$C:$C,0),MATCH(INDEX(Overzicht!$B$1:$F$35,MATCH(max_demand!S$1,Overzicht!$B:$B,0),5),Verdeelsleutels_percentage!$1:$1,0)))</f>
        <v>3.3336840440632343E-2</v>
      </c>
      <c r="T113">
        <f>PRODUCT(INDEX(Overzicht!$B$1:$D$35,MATCH(max_demand!T$1,Overzicht!$B$1:$B$35,0),3),INDEX(Verdeelsleutels_percentage!$A:$AB,MATCH(max_demand!$C113,Verdeelsleutels_percentage!$C:$C,0),MATCH(INDEX(Overzicht!$B$1:$F$35,MATCH(max_demand!T$1,Overzicht!$B:$B,0),5),Verdeelsleutels_percentage!$1:$1,0)))</f>
        <v>4.8109806625478528E-2</v>
      </c>
      <c r="U113">
        <f>PRODUCT(INDEX(Overzicht!$B$1:$D$35,MATCH(max_demand!U$1,Overzicht!$B$1:$B$35,0),3),INDEX(Verdeelsleutels_percentage!$A:$AB,MATCH(max_demand!$C113,Verdeelsleutels_percentage!$C:$C,0),MATCH(INDEX(Overzicht!$B$1:$F$35,MATCH(max_demand!U$1,Overzicht!$B:$B,0),5),Verdeelsleutels_percentage!$1:$1,0)))</f>
        <v>0.17869356746606316</v>
      </c>
      <c r="V113">
        <f>PRODUCT(INDEX(Overzicht!$B$1:$D$35,MATCH(max_demand!V$1,Overzicht!$B$1:$B$35,0),3),INDEX(Verdeelsleutels_percentage!$A:$AB,MATCH(max_demand!$C113,Verdeelsleutels_percentage!$C:$C,0),MATCH(INDEX(Overzicht!$B$1:$F$35,MATCH(max_demand!V$1,Overzicht!$B:$B,0),5),Verdeelsleutels_percentage!$1:$1,0)))</f>
        <v>2.0799352488458763E-2</v>
      </c>
      <c r="W113">
        <f>PRODUCT(INDEX(Overzicht!$B$1:$D$35,MATCH(max_demand!W$1,Overzicht!$B$1:$B$35,0),3),INDEX(Verdeelsleutels_percentage!$A:$AB,MATCH(max_demand!$C113,Verdeelsleutels_percentage!$C:$C,0),MATCH(INDEX(Overzicht!$B$1:$F$35,MATCH(max_demand!W$1,Overzicht!$B:$B,0),5),Verdeelsleutels_percentage!$1:$1,0)))</f>
        <v>0.10851836080935008</v>
      </c>
      <c r="X113">
        <f>PRODUCT(INDEX(Overzicht!$B$1:$D$35,MATCH(max_demand!X$1,Overzicht!$B$1:$B$35,0),3),INDEX(Verdeelsleutels_percentage!$A:$AB,MATCH(max_demand!$C113,Verdeelsleutels_percentage!$C:$C,0),MATCH(INDEX(Overzicht!$B$1:$F$35,MATCH(max_demand!X$1,Overzicht!$B:$B,0),5),Verdeelsleutels_percentage!$1:$1,0)))</f>
        <v>4.5383420751897328E-3</v>
      </c>
      <c r="Y113">
        <f>PRODUCT(INDEX(Overzicht!$B$1:$D$35,MATCH(max_demand!Y$1,Overzicht!$B$1:$B$35,0),3),INDEX(Verdeelsleutels_percentage!$A:$AB,MATCH(max_demand!$C113,Verdeelsleutels_percentage!$C:$C,0),MATCH(INDEX(Overzicht!$B$1:$F$35,MATCH(max_demand!Y$1,Overzicht!$B:$B,0),5),Verdeelsleutels_percentage!$1:$1,0)))</f>
        <v>7.4362221456081582E-7</v>
      </c>
      <c r="Z113">
        <f>PRODUCT(INDEX(Overzicht!$B$1:$D$35,MATCH(max_demand!Z$1,Overzicht!$B$1:$B$35,0),3),INDEX(Verdeelsleutels_percentage!$A:$AB,MATCH(max_demand!$C113,Verdeelsleutels_percentage!$C:$C,0),MATCH(INDEX(Overzicht!$B$1:$F$35,MATCH(max_demand!Z$1,Overzicht!$B:$B,0),5),Verdeelsleutels_percentage!$1:$1,0)))</f>
        <v>3.3049876202702929E-4</v>
      </c>
      <c r="AA113">
        <f>PRODUCT(INDEX(Overzicht!$B$1:$D$35,MATCH(max_demand!AA$1,Overzicht!$B$1:$B$35,0),3),INDEX(Verdeelsleutels_percentage!$A:$AB,MATCH(max_demand!$C113,Verdeelsleutels_percentage!$C:$C,0),MATCH(INDEX(Overzicht!$B$1:$F$35,MATCH(max_demand!AA$1,Overzicht!$B:$B,0),5),Verdeelsleutels_percentage!$1:$1,0)))</f>
        <v>3.444144993755358E-4</v>
      </c>
      <c r="AB113">
        <f>PRODUCT(INDEX(Overzicht!$B$1:$D$35,MATCH(max_demand!AB$1,Overzicht!$B$1:$B$35,0),3),INDEX(Verdeelsleutels_percentage!$A:$AB,MATCH(max_demand!$C113,Verdeelsleutels_percentage!$C:$C,0),MATCH(INDEX(Overzicht!$B$1:$F$35,MATCH(max_demand!AB$1,Overzicht!$B:$B,0),5),Verdeelsleutels_percentage!$1:$1,0)))</f>
        <v>2.849336945741569E-2</v>
      </c>
      <c r="AC113">
        <f>PRODUCT(INDEX(Overzicht!$B$1:$D$35,MATCH(max_demand!AC$1,Overzicht!$B$1:$B$35,0),3),INDEX(Verdeelsleutels_percentage!$A:$AB,MATCH(max_demand!$C113,Verdeelsleutels_percentage!$C:$C,0),MATCH(INDEX(Overzicht!$B$1:$F$35,MATCH(max_demand!AC$1,Overzicht!$B:$B,0),5),Verdeelsleutels_percentage!$1:$1,0)))</f>
        <v>1.6246854558039064E-2</v>
      </c>
      <c r="AD113">
        <f>PRODUCT(INDEX(Overzicht!$B$1:$D$35,MATCH(max_demand!AD$1,Overzicht!$B$1:$B$35,0),3),INDEX(Verdeelsleutels_percentage!$A:$AB,MATCH(max_demand!$C113,Verdeelsleutels_percentage!$C:$C,0),MATCH(INDEX(Overzicht!$B$1:$F$35,MATCH(max_demand!AD$1,Overzicht!$B:$B,0),5),Verdeelsleutels_percentage!$1:$1,0)))</f>
        <v>1.3279154173899322E-5</v>
      </c>
      <c r="AE113">
        <f>PRODUCT(INDEX(Overzicht!$B$1:$D$35,MATCH(max_demand!AE$1,Overzicht!$B$1:$B$35,0),3),INDEX(Verdeelsleutels_percentage!$A:$AB,MATCH(max_demand!$C113,Verdeelsleutels_percentage!$C:$C,0),MATCH(INDEX(Overzicht!$B$1:$F$35,MATCH(max_demand!AE$1,Overzicht!$B:$B,0),5),Verdeelsleutels_percentage!$1:$1,0)))</f>
        <v>1.2778418670689502E-2</v>
      </c>
      <c r="AF113">
        <f>PRODUCT(INDEX(Overzicht!$B$1:$D$35,MATCH(max_demand!AF$1,Overzicht!$B$1:$B$35,0),3),INDEX(Verdeelsleutels_percentage!$A:$AB,MATCH(max_demand!$C113,Verdeelsleutels_percentage!$C:$C,0),MATCH(INDEX(Overzicht!$B$1:$F$35,MATCH(max_demand!AF$1,Overzicht!$B:$B,0),5),Verdeelsleutels_percentage!$1:$1,0)))</f>
        <v>1.3046003764224838E-3</v>
      </c>
      <c r="AG113">
        <f>PRODUCT(INDEX(Overzicht!$B$1:$D$35,MATCH(max_demand!AG$1,Overzicht!$B$1:$B$35,0),3),INDEX(Verdeelsleutels_percentage!$A:$AB,MATCH(max_demand!$C113,Verdeelsleutels_percentage!$C:$C,0),MATCH(INDEX(Overzicht!$B$1:$F$35,MATCH(max_demand!AG$1,Overzicht!$B:$B,0),5),Verdeelsleutels_percentage!$1:$1,0)))</f>
        <v>0.10851836080935008</v>
      </c>
      <c r="AH113">
        <f>PRODUCT(INDEX(Overzicht!$B$1:$D$35,MATCH(max_demand!AH$1,Overzicht!$B$1:$B$35,0),3),INDEX(Verdeelsleutels_percentage!$A:$AB,MATCH(max_demand!$C113,Verdeelsleutels_percentage!$C:$C,0),MATCH(INDEX(Overzicht!$B$1:$F$35,MATCH(max_demand!AH$1,Overzicht!$B:$B,0),5),Verdeelsleutels_percentage!$1:$1,0)))</f>
        <v>3.0440675449857958E-3</v>
      </c>
      <c r="AI113">
        <f>PRODUCT(INDEX(Overzicht!$B$1:$D$35,MATCH(max_demand!AI$1,Overzicht!$B$1:$B$35,0),3),INDEX(Verdeelsleutels_percentage!$A:$AB,MATCH(max_demand!$C113,Verdeelsleutels_percentage!$C:$C,0),MATCH(INDEX(Overzicht!$B$1:$F$35,MATCH(max_demand!AI$1,Overzicht!$B:$B,0),5),Verdeelsleutels_percentage!$1:$1,0)))</f>
        <v>1.0436803011379871E-3</v>
      </c>
      <c r="AJ113">
        <f>PRODUCT(INDEX(Overzicht!$B$1:$D$35,MATCH(max_demand!AJ$1,Overzicht!$B$1:$B$35,0),3),INDEX(Verdeelsleutels_percentage!$A:$AB,MATCH(max_demand!$C113,Verdeelsleutels_percentage!$C:$C,0),MATCH(INDEX(Overzicht!$B$1:$F$35,MATCH(max_demand!AJ$1,Overzicht!$B:$B,0),5),Verdeelsleutels_percentage!$1:$1,0)))</f>
        <v>0</v>
      </c>
      <c r="AK113">
        <f>PRODUCT(INDEX(Overzicht!$B$1:$D$35,MATCH(max_demand!AK$1,Overzicht!$B$1:$B$35,0),3),INDEX(Verdeelsleutels_percentage!$A:$AB,MATCH(max_demand!$C113,Verdeelsleutels_percentage!$C:$C,0),MATCH(INDEX(Overzicht!$B$1:$F$35,MATCH(max_demand!AK$1,Overzicht!$B:$B,0),5),Verdeelsleutels_percentage!$1:$1,0)))</f>
        <v>6.5834472224339056E-3</v>
      </c>
      <c r="AL113">
        <f>PRODUCT(INDEX(Overzicht!$B$1:$D$35,MATCH(max_demand!AL$1,Overzicht!$B$1:$B$35,0),3),INDEX(Verdeelsleutels_percentage!$A:$AB,MATCH(max_demand!$C113,Verdeelsleutels_percentage!$C:$C,0),MATCH(INDEX(Overzicht!$B$1:$F$35,MATCH(max_demand!AL$1,Overzicht!$B:$B,0),5),Verdeelsleutels_percentage!$1:$1,0)))</f>
        <v>1.8086393468225014E-2</v>
      </c>
      <c r="AM113">
        <f>PRODUCT(INDEX(Overzicht!$B$1:$D$35,MATCH(max_demand!AM$1,Overzicht!$B$1:$B$35,0),3),INDEX(Verdeelsleutels_percentage!$A:$AB,MATCH(max_demand!$C113,Verdeelsleutels_percentage!$C:$C,0),MATCH(INDEX(Overzicht!$B$1:$F$35,MATCH(max_demand!AM$1,Overzicht!$B:$B,0),5),Verdeelsleutels_percentage!$1:$1,0)))</f>
        <v>3.6172786936450027E-2</v>
      </c>
      <c r="AN113">
        <f>PRODUCT(INDEX(Overzicht!$B$1:$D$35,MATCH(max_demand!AN$1,Overzicht!$B$1:$B$35,0),3),INDEX(Verdeelsleutels_percentage!$A:$AB,MATCH(max_demand!$C113,Verdeelsleutels_percentage!$C:$C,0),MATCH(INDEX(Overzicht!$B$1:$F$35,MATCH(max_demand!AN$1,Overzicht!$B:$B,0),5),Verdeelsleutels_percentage!$1:$1,0)))</f>
        <v>1.8086393468225014E-2</v>
      </c>
      <c r="AO113">
        <f>PRODUCT(INDEX(Overzicht!$B$1:$D$35,MATCH(max_demand!AO$1,Overzicht!$B$1:$B$35,0),3),INDEX(Verdeelsleutels_percentage!$A:$AB,MATCH(max_demand!$C113,Verdeelsleutels_percentage!$C:$C,0),MATCH(INDEX(Overzicht!$B$1:$F$35,MATCH(max_demand!AO$1,Overzicht!$B:$B,0),5),Verdeelsleutels_percentage!$1:$1,0)))</f>
        <v>6.3302377138787544E-2</v>
      </c>
    </row>
    <row r="114" spans="2:41">
      <c r="B114" t="str">
        <f>INDEX('ETLocal datasets'!B:C,MATCH(C114,'ETLocal datasets'!C:C,0),1)</f>
        <v>GM0308</v>
      </c>
      <c r="C114" t="str">
        <f>'ETLocal datasets'!C97</f>
        <v>Baarn</v>
      </c>
      <c r="D114">
        <f t="shared" si="9"/>
        <v>7.250232798423524E-2</v>
      </c>
      <c r="E114">
        <f t="shared" si="10"/>
        <v>8.163535697695061E-2</v>
      </c>
      <c r="F114">
        <f t="shared" si="11"/>
        <v>1.5047508810095124E-2</v>
      </c>
      <c r="G114">
        <f t="shared" si="8"/>
        <v>3.0641973068996048E-2</v>
      </c>
      <c r="H114">
        <f>PRODUCT(INDEX(Overzicht!$B$1:$D$35,MATCH(max_demand!H$1,Overzicht!$B$1:$B$35,0),3),INDEX(Verdeelsleutels_percentage!$A:$AB,MATCH(max_demand!$C114,Verdeelsleutels_percentage!$C:$C,0),MATCH(INDEX(Overzicht!$B$1:$F$35,MATCH(max_demand!H$1,Overzicht!$B:$B,0),5),Verdeelsleutels_percentage!$1:$1,0)))</f>
        <v>1.5047508810095124E-2</v>
      </c>
      <c r="I114">
        <f>PRODUCT(INDEX(Overzicht!$B$1:$D$35,MATCH(max_demand!I$1,Overzicht!$B$1:$B$35,0),3),INDEX(Verdeelsleutels_percentage!$A:$AB,MATCH(max_demand!$C114,Verdeelsleutels_percentage!$C:$C,0),MATCH(INDEX(Overzicht!$B$1:$F$35,MATCH(max_demand!I$1,Overzicht!$B:$B,0),5),Verdeelsleutels_percentage!$1:$1,0)))</f>
        <v>3.352383833852018E-4</v>
      </c>
      <c r="J114">
        <f>PRODUCT(INDEX(Overzicht!$B$1:$D$35,MATCH(max_demand!J$1,Overzicht!$B$1:$B$35,0),3),INDEX(Verdeelsleutels_percentage!$A:$AB,MATCH(max_demand!$C114,Verdeelsleutels_percentage!$C:$C,0),MATCH(INDEX(Overzicht!$B$1:$F$35,MATCH(max_demand!J$1,Overzicht!$B:$B,0),5),Verdeelsleutels_percentage!$1:$1,0)))</f>
        <v>5.0444981915747462E-3</v>
      </c>
      <c r="K114">
        <f>PRODUCT(INDEX(Overzicht!$B$1:$D$35,MATCH(max_demand!K$1,Overzicht!$B$1:$B$35,0),3),INDEX(Verdeelsleutels_percentage!$A:$AB,MATCH(max_demand!$C114,Verdeelsleutels_percentage!$C:$C,0),MATCH(INDEX(Overzicht!$B$1:$F$35,MATCH(max_demand!K$1,Overzicht!$B:$B,0),5),Verdeelsleutels_percentage!$1:$1,0)))</f>
        <v>6.9781158880027395E-5</v>
      </c>
      <c r="L114">
        <f>PRODUCT(INDEX(Overzicht!$B$1:$D$35,MATCH(max_demand!L$1,Overzicht!$B$1:$B$35,0),3),INDEX(Verdeelsleutels_percentage!$A:$AB,MATCH(max_demand!$C114,Verdeelsleutels_percentage!$C:$C,0),MATCH(INDEX(Overzicht!$B$1:$F$35,MATCH(max_demand!L$1,Overzicht!$B:$B,0),5),Verdeelsleutels_percentage!$1:$1,0)))</f>
        <v>4.8657337869108166E-3</v>
      </c>
      <c r="M114">
        <f>PRODUCT(INDEX(Overzicht!$B$1:$D$35,MATCH(max_demand!M$1,Overzicht!$B$1:$B$35,0),3),INDEX(Verdeelsleutels_percentage!$A:$AB,MATCH(max_demand!$C114,Verdeelsleutels_percentage!$C:$C,0),MATCH(INDEX(Overzicht!$B$1:$F$35,MATCH(max_demand!M$1,Overzicht!$B:$B,0),5),Verdeelsleutels_percentage!$1:$1,0)))</f>
        <v>1.1044358702126007E-2</v>
      </c>
      <c r="N114">
        <f>PRODUCT(INDEX(Overzicht!$B$1:$D$35,MATCH(max_demand!N$1,Overzicht!$B$1:$B$35,0),3),INDEX(Verdeelsleutels_percentage!$A:$AB,MATCH(max_demand!$C114,Verdeelsleutels_percentage!$C:$C,0),MATCH(INDEX(Overzicht!$B$1:$F$35,MATCH(max_demand!N$1,Overzicht!$B:$B,0),5),Verdeelsleutels_percentage!$1:$1,0)))</f>
        <v>1.2033091766887767E-3</v>
      </c>
      <c r="O114">
        <f>PRODUCT(INDEX(Overzicht!$B$1:$D$35,MATCH(max_demand!O$1,Overzicht!$B$1:$B$35,0),3),INDEX(Verdeelsleutels_percentage!$A:$AB,MATCH(max_demand!$C114,Verdeelsleutels_percentage!$C:$C,0),MATCH(INDEX(Overzicht!$B$1:$F$35,MATCH(max_demand!O$1,Overzicht!$B:$B,0),5),Verdeelsleutels_percentage!$1:$1,0)))</f>
        <v>0</v>
      </c>
      <c r="P114">
        <f>PRODUCT(INDEX(Overzicht!$B$1:$D$35,MATCH(max_demand!P$1,Overzicht!$B$1:$B$35,0),3),INDEX(Verdeelsleutels_percentage!$A:$AB,MATCH(max_demand!$C114,Verdeelsleutels_percentage!$C:$C,0),MATCH(INDEX(Overzicht!$B$1:$F$35,MATCH(max_demand!P$1,Overzicht!$B:$B,0),5),Verdeelsleutels_percentage!$1:$1,0)))</f>
        <v>1.6354764241943462E-5</v>
      </c>
      <c r="Q114">
        <f>PRODUCT(INDEX(Overzicht!$B$1:$D$35,MATCH(max_demand!Q$1,Overzicht!$B$1:$B$35,0),3),INDEX(Verdeelsleutels_percentage!$A:$AB,MATCH(max_demand!$C114,Verdeelsleutels_percentage!$C:$C,0),MATCH(INDEX(Overzicht!$B$1:$F$35,MATCH(max_demand!Q$1,Overzicht!$B:$B,0),5),Verdeelsleutels_percentage!$1:$1,0)))</f>
        <v>1.2467935871221674E-2</v>
      </c>
      <c r="R114">
        <f>PRODUCT(INDEX(Overzicht!$B$1:$D$35,MATCH(max_demand!R$1,Overzicht!$B$1:$B$35,0),3),INDEX(Verdeelsleutels_percentage!$A:$AB,MATCH(max_demand!$C114,Verdeelsleutels_percentage!$C:$C,0),MATCH(INDEX(Overzicht!$B$1:$F$35,MATCH(max_demand!R$1,Overzicht!$B:$B,0),5),Verdeelsleutels_percentage!$1:$1,0)))</f>
        <v>2.5795729388734499E-3</v>
      </c>
      <c r="S114">
        <f>PRODUCT(INDEX(Overzicht!$B$1:$D$35,MATCH(max_demand!S$1,Overzicht!$B$1:$B$35,0),3),INDEX(Verdeelsleutels_percentage!$A:$AB,MATCH(max_demand!$C114,Verdeelsleutels_percentage!$C:$C,0),MATCH(INDEX(Overzicht!$B$1:$F$35,MATCH(max_demand!S$1,Overzicht!$B:$B,0),5),Verdeelsleutels_percentage!$1:$1,0)))</f>
        <v>5.2829653788128254E-3</v>
      </c>
      <c r="T114">
        <f>PRODUCT(INDEX(Overzicht!$B$1:$D$35,MATCH(max_demand!T$1,Overzicht!$B$1:$B$35,0),3),INDEX(Verdeelsleutels_percentage!$A:$AB,MATCH(max_demand!$C114,Verdeelsleutels_percentage!$C:$C,0),MATCH(INDEX(Overzicht!$B$1:$F$35,MATCH(max_demand!T$1,Overzicht!$B:$B,0),5),Verdeelsleutels_percentage!$1:$1,0)))</f>
        <v>7.6240711304481953E-3</v>
      </c>
      <c r="U114">
        <f>PRODUCT(INDEX(Overzicht!$B$1:$D$35,MATCH(max_demand!U$1,Overzicht!$B$1:$B$35,0),3),INDEX(Verdeelsleutels_percentage!$A:$AB,MATCH(max_demand!$C114,Verdeelsleutels_percentage!$C:$C,0),MATCH(INDEX(Overzicht!$B$1:$F$35,MATCH(max_demand!U$1,Overzicht!$B:$B,0),5),Verdeelsleutels_percentage!$1:$1,0)))</f>
        <v>2.8317978484521875E-2</v>
      </c>
      <c r="V114">
        <f>PRODUCT(INDEX(Overzicht!$B$1:$D$35,MATCH(max_demand!V$1,Overzicht!$B$1:$B$35,0),3),INDEX(Verdeelsleutels_percentage!$A:$AB,MATCH(max_demand!$C114,Verdeelsleutels_percentage!$C:$C,0),MATCH(INDEX(Overzicht!$B$1:$F$35,MATCH(max_demand!V$1,Overzicht!$B:$B,0),5),Verdeelsleutels_percentage!$1:$1,0)))</f>
        <v>3.2961209774494079E-3</v>
      </c>
      <c r="W114">
        <f>PRODUCT(INDEX(Overzicht!$B$1:$D$35,MATCH(max_demand!W$1,Overzicht!$B$1:$B$35,0),3),INDEX(Verdeelsleutels_percentage!$A:$AB,MATCH(max_demand!$C114,Verdeelsleutels_percentage!$C:$C,0),MATCH(INDEX(Overzicht!$B$1:$F$35,MATCH(max_demand!W$1,Overzicht!$B:$B,0),5),Verdeelsleutels_percentage!$1:$1,0)))</f>
        <v>1.7197152925822998E-2</v>
      </c>
      <c r="X114">
        <f>PRODUCT(INDEX(Overzicht!$B$1:$D$35,MATCH(max_demand!X$1,Overzicht!$B$1:$B$35,0),3),INDEX(Verdeelsleutels_percentage!$A:$AB,MATCH(max_demand!$C114,Verdeelsleutels_percentage!$C:$C,0),MATCH(INDEX(Overzicht!$B$1:$F$35,MATCH(max_demand!X$1,Overzicht!$B:$B,0),5),Verdeelsleutels_percentage!$1:$1,0)))</f>
        <v>1.4909016321387759E-2</v>
      </c>
      <c r="Y114">
        <f>PRODUCT(INDEX(Overzicht!$B$1:$D$35,MATCH(max_demand!Y$1,Overzicht!$B$1:$B$35,0),3),INDEX(Verdeelsleutels_percentage!$A:$AB,MATCH(max_demand!$C114,Verdeelsleutels_percentage!$C:$C,0),MATCH(INDEX(Overzicht!$B$1:$F$35,MATCH(max_demand!Y$1,Overzicht!$B:$B,0),5),Verdeelsleutels_percentage!$1:$1,0)))</f>
        <v>2.9133168508757926E-7</v>
      </c>
      <c r="Z114">
        <f>PRODUCT(INDEX(Overzicht!$B$1:$D$35,MATCH(max_demand!Z$1,Overzicht!$B$1:$B$35,0),3),INDEX(Verdeelsleutels_percentage!$A:$AB,MATCH(max_demand!$C114,Verdeelsleutels_percentage!$C:$C,0),MATCH(INDEX(Overzicht!$B$1:$F$35,MATCH(max_demand!Z$1,Overzicht!$B:$B,0),5),Verdeelsleutels_percentage!$1:$1,0)))</f>
        <v>1.2948074892781301E-4</v>
      </c>
      <c r="AA114">
        <f>PRODUCT(INDEX(Overzicht!$B$1:$D$35,MATCH(max_demand!AA$1,Overzicht!$B$1:$B$35,0),3),INDEX(Verdeelsleutels_percentage!$A:$AB,MATCH(max_demand!$C114,Verdeelsleutels_percentage!$C:$C,0),MATCH(INDEX(Overzicht!$B$1:$F$35,MATCH(max_demand!AA$1,Overzicht!$B:$B,0),5),Verdeelsleutels_percentage!$1:$1,0)))</f>
        <v>1.3493256993529987E-4</v>
      </c>
      <c r="AB114">
        <f>PRODUCT(INDEX(Overzicht!$B$1:$D$35,MATCH(max_demand!AB$1,Overzicht!$B$1:$B$35,0),3),INDEX(Verdeelsleutels_percentage!$A:$AB,MATCH(max_demand!$C114,Verdeelsleutels_percentage!$C:$C,0),MATCH(INDEX(Overzicht!$B$1:$F$35,MATCH(max_demand!AB$1,Overzicht!$B:$B,0),5),Verdeelsleutels_percentage!$1:$1,0)))</f>
        <v>6.35732730532481E-3</v>
      </c>
      <c r="AC114">
        <f>PRODUCT(INDEX(Overzicht!$B$1:$D$35,MATCH(max_demand!AC$1,Overzicht!$B$1:$B$35,0),3),INDEX(Verdeelsleutels_percentage!$A:$AB,MATCH(max_demand!$C114,Verdeelsleutels_percentage!$C:$C,0),MATCH(INDEX(Overzicht!$B$1:$F$35,MATCH(max_demand!AC$1,Overzicht!$B:$B,0),5),Verdeelsleutels_percentage!$1:$1,0)))</f>
        <v>1.665284560657241E-2</v>
      </c>
      <c r="AD114">
        <f>PRODUCT(INDEX(Overzicht!$B$1:$D$35,MATCH(max_demand!AD$1,Overzicht!$B$1:$B$35,0),3),INDEX(Verdeelsleutels_percentage!$A:$AB,MATCH(max_demand!$C114,Verdeelsleutels_percentage!$C:$C,0),MATCH(INDEX(Overzicht!$B$1:$F$35,MATCH(max_demand!AD$1,Overzicht!$B:$B,0),5),Verdeelsleutels_percentage!$1:$1,0)))</f>
        <v>1.0328231024143917E-5</v>
      </c>
      <c r="AE114">
        <f>PRODUCT(INDEX(Overzicht!$B$1:$D$35,MATCH(max_demand!AE$1,Overzicht!$B$1:$B$35,0),3),INDEX(Verdeelsleutels_percentage!$A:$AB,MATCH(max_demand!$C114,Verdeelsleutels_percentage!$C:$C,0),MATCH(INDEX(Overzicht!$B$1:$F$35,MATCH(max_demand!AE$1,Overzicht!$B:$B,0),5),Verdeelsleutels_percentage!$1:$1,0)))</f>
        <v>5.3908953766971333E-3</v>
      </c>
      <c r="AF114">
        <f>PRODUCT(INDEX(Overzicht!$B$1:$D$35,MATCH(max_demand!AF$1,Overzicht!$B$1:$B$35,0),3),INDEX(Verdeelsleutels_percentage!$A:$AB,MATCH(max_demand!$C114,Verdeelsleutels_percentage!$C:$C,0),MATCH(INDEX(Overzicht!$B$1:$F$35,MATCH(max_demand!AF$1,Overzicht!$B:$B,0),5),Verdeelsleutels_percentage!$1:$1,0)))</f>
        <v>5.1110821945189342E-4</v>
      </c>
      <c r="AG114">
        <f>PRODUCT(INDEX(Overzicht!$B$1:$D$35,MATCH(max_demand!AG$1,Overzicht!$B$1:$B$35,0),3),INDEX(Verdeelsleutels_percentage!$A:$AB,MATCH(max_demand!$C114,Verdeelsleutels_percentage!$C:$C,0),MATCH(INDEX(Overzicht!$B$1:$F$35,MATCH(max_demand!AG$1,Overzicht!$B:$B,0),5),Verdeelsleutels_percentage!$1:$1,0)))</f>
        <v>1.7197152925822998E-2</v>
      </c>
      <c r="AH114">
        <f>PRODUCT(INDEX(Overzicht!$B$1:$D$35,MATCH(max_demand!AH$1,Overzicht!$B$1:$B$35,0),3),INDEX(Verdeelsleutels_percentage!$A:$AB,MATCH(max_demand!$C114,Verdeelsleutels_percentage!$C:$C,0),MATCH(INDEX(Overzicht!$B$1:$F$35,MATCH(max_demand!AH$1,Overzicht!$B:$B,0),5),Verdeelsleutels_percentage!$1:$1,0)))</f>
        <v>1.1925858453877515E-3</v>
      </c>
      <c r="AI114">
        <f>PRODUCT(INDEX(Overzicht!$B$1:$D$35,MATCH(max_demand!AI$1,Overzicht!$B$1:$B$35,0),3),INDEX(Verdeelsleutels_percentage!$A:$AB,MATCH(max_demand!$C114,Verdeelsleutels_percentage!$C:$C,0),MATCH(INDEX(Overzicht!$B$1:$F$35,MATCH(max_demand!AI$1,Overzicht!$B:$B,0),5),Verdeelsleutels_percentage!$1:$1,0)))</f>
        <v>4.0888657556151475E-4</v>
      </c>
      <c r="AJ114">
        <f>PRODUCT(INDEX(Overzicht!$B$1:$D$35,MATCH(max_demand!AJ$1,Overzicht!$B$1:$B$35,0),3),INDEX(Verdeelsleutels_percentage!$A:$AB,MATCH(max_demand!$C114,Verdeelsleutels_percentage!$C:$C,0),MATCH(INDEX(Overzicht!$B$1:$F$35,MATCH(max_demand!AJ$1,Overzicht!$B:$B,0),5),Verdeelsleutels_percentage!$1:$1,0)))</f>
        <v>0</v>
      </c>
      <c r="AK114">
        <f>PRODUCT(INDEX(Overzicht!$B$1:$D$35,MATCH(max_demand!AK$1,Overzicht!$B$1:$B$35,0),3),INDEX(Verdeelsleutels_percentage!$A:$AB,MATCH(max_demand!$C114,Verdeelsleutels_percentage!$C:$C,0),MATCH(INDEX(Overzicht!$B$1:$F$35,MATCH(max_demand!AK$1,Overzicht!$B:$B,0),5),Verdeelsleutels_percentage!$1:$1,0)))</f>
        <v>1.0432939441665954E-3</v>
      </c>
      <c r="AL114">
        <f>PRODUCT(INDEX(Overzicht!$B$1:$D$35,MATCH(max_demand!AL$1,Overzicht!$B$1:$B$35,0),3),INDEX(Verdeelsleutels_percentage!$A:$AB,MATCH(max_demand!$C114,Verdeelsleutels_percentage!$C:$C,0),MATCH(INDEX(Overzicht!$B$1:$F$35,MATCH(max_demand!AL$1,Overzicht!$B:$B,0),5),Verdeelsleutels_percentage!$1:$1,0)))</f>
        <v>2.8661921543038332E-3</v>
      </c>
      <c r="AM114">
        <f>PRODUCT(INDEX(Overzicht!$B$1:$D$35,MATCH(max_demand!AM$1,Overzicht!$B$1:$B$35,0),3),INDEX(Verdeelsleutels_percentage!$A:$AB,MATCH(max_demand!$C114,Verdeelsleutels_percentage!$C:$C,0),MATCH(INDEX(Overzicht!$B$1:$F$35,MATCH(max_demand!AM$1,Overzicht!$B:$B,0),5),Verdeelsleutels_percentage!$1:$1,0)))</f>
        <v>5.7323843086076664E-3</v>
      </c>
      <c r="AN114">
        <f>PRODUCT(INDEX(Overzicht!$B$1:$D$35,MATCH(max_demand!AN$1,Overzicht!$B$1:$B$35,0),3),INDEX(Verdeelsleutels_percentage!$A:$AB,MATCH(max_demand!$C114,Verdeelsleutels_percentage!$C:$C,0),MATCH(INDEX(Overzicht!$B$1:$F$35,MATCH(max_demand!AN$1,Overzicht!$B:$B,0),5),Verdeelsleutels_percentage!$1:$1,0)))</f>
        <v>2.8661921543038332E-3</v>
      </c>
      <c r="AO114">
        <f>PRODUCT(INDEX(Overzicht!$B$1:$D$35,MATCH(max_demand!AO$1,Overzicht!$B$1:$B$35,0),3),INDEX(Verdeelsleutels_percentage!$A:$AB,MATCH(max_demand!$C114,Verdeelsleutels_percentage!$C:$C,0),MATCH(INDEX(Overzicht!$B$1:$F$35,MATCH(max_demand!AO$1,Overzicht!$B:$B,0),5),Verdeelsleutels_percentage!$1:$1,0)))</f>
        <v>1.0031672540063416E-2</v>
      </c>
    </row>
    <row r="115" spans="2:41">
      <c r="B115" t="str">
        <f>INDEX('ETLocal datasets'!B:C,MATCH(C115,'ETLocal datasets'!C:C,0),1)</f>
        <v>GM0310</v>
      </c>
      <c r="C115" t="str">
        <f>'ETLocal datasets'!C98</f>
        <v>De Bilt</v>
      </c>
      <c r="D115">
        <f t="shared" si="9"/>
        <v>0.14749327938748388</v>
      </c>
      <c r="E115">
        <f t="shared" si="10"/>
        <v>0.13808796898506065</v>
      </c>
      <c r="F115">
        <f t="shared" si="11"/>
        <v>2.6018270976844737E-2</v>
      </c>
      <c r="G115">
        <f t="shared" si="8"/>
        <v>5.2982268934739243E-2</v>
      </c>
      <c r="H115">
        <f>PRODUCT(INDEX(Overzicht!$B$1:$D$35,MATCH(max_demand!H$1,Overzicht!$B$1:$B$35,0),3),INDEX(Verdeelsleutels_percentage!$A:$AB,MATCH(max_demand!$C115,Verdeelsleutels_percentage!$C:$C,0),MATCH(INDEX(Overzicht!$B$1:$F$35,MATCH(max_demand!H$1,Overzicht!$B:$B,0),5),Verdeelsleutels_percentage!$1:$1,0)))</f>
        <v>2.6018270976844737E-2</v>
      </c>
      <c r="I115">
        <f>PRODUCT(INDEX(Overzicht!$B$1:$D$35,MATCH(max_demand!I$1,Overzicht!$B$1:$B$35,0),3),INDEX(Verdeelsleutels_percentage!$A:$AB,MATCH(max_demand!$C115,Verdeelsleutels_percentage!$C:$C,0),MATCH(INDEX(Overzicht!$B$1:$F$35,MATCH(max_demand!I$1,Overzicht!$B:$B,0),5),Verdeelsleutels_percentage!$1:$1,0)))</f>
        <v>5.2176492401559875E-3</v>
      </c>
      <c r="J115">
        <f>PRODUCT(INDEX(Overzicht!$B$1:$D$35,MATCH(max_demand!J$1,Overzicht!$B$1:$B$35,0),3),INDEX(Verdeelsleutels_percentage!$A:$AB,MATCH(max_demand!$C115,Verdeelsleutels_percentage!$C:$C,0),MATCH(INDEX(Overzicht!$B$1:$F$35,MATCH(max_demand!J$1,Overzicht!$B:$B,0),5),Verdeelsleutels_percentage!$1:$1,0)))</f>
        <v>8.7223156036660456E-3</v>
      </c>
      <c r="K115">
        <f>PRODUCT(INDEX(Overzicht!$B$1:$D$35,MATCH(max_demand!K$1,Overzicht!$B$1:$B$35,0),3),INDEX(Verdeelsleutels_percentage!$A:$AB,MATCH(max_demand!$C115,Verdeelsleutels_percentage!$C:$C,0),MATCH(INDEX(Overzicht!$B$1:$F$35,MATCH(max_demand!K$1,Overzicht!$B:$B,0),5),Verdeelsleutels_percentage!$1:$1,0)))</f>
        <v>1.0860737572201617E-3</v>
      </c>
      <c r="L115">
        <f>PRODUCT(INDEX(Overzicht!$B$1:$D$35,MATCH(max_demand!L$1,Overzicht!$B$1:$B$35,0),3),INDEX(Verdeelsleutels_percentage!$A:$AB,MATCH(max_demand!$C115,Verdeelsleutels_percentage!$C:$C,0),MATCH(INDEX(Overzicht!$B$1:$F$35,MATCH(max_demand!L$1,Overzicht!$B:$B,0),5),Verdeelsleutels_percentage!$1:$1,0)))</f>
        <v>8.4132185444611308E-3</v>
      </c>
      <c r="M115">
        <f>PRODUCT(INDEX(Overzicht!$B$1:$D$35,MATCH(max_demand!M$1,Overzicht!$B$1:$B$35,0),3),INDEX(Verdeelsleutels_percentage!$A:$AB,MATCH(max_demand!$C115,Verdeelsleutels_percentage!$C:$C,0),MATCH(INDEX(Overzicht!$B$1:$F$35,MATCH(max_demand!M$1,Overzicht!$B:$B,0),5),Verdeelsleutels_percentage!$1:$1,0)))</f>
        <v>3.2518917364903303E-2</v>
      </c>
      <c r="N115">
        <f>PRODUCT(INDEX(Overzicht!$B$1:$D$35,MATCH(max_demand!N$1,Overzicht!$B$1:$B$35,0),3),INDEX(Verdeelsleutels_percentage!$A:$AB,MATCH(max_demand!$C115,Verdeelsleutels_percentage!$C:$C,0),MATCH(INDEX(Overzicht!$B$1:$F$35,MATCH(max_demand!N$1,Overzicht!$B:$B,0),5),Verdeelsleutels_percentage!$1:$1,0)))</f>
        <v>9.7885192781581795E-3</v>
      </c>
      <c r="O115">
        <f>PRODUCT(INDEX(Overzicht!$B$1:$D$35,MATCH(max_demand!O$1,Overzicht!$B$1:$B$35,0),3),INDEX(Verdeelsleutels_percentage!$A:$AB,MATCH(max_demand!$C115,Verdeelsleutels_percentage!$C:$C,0),MATCH(INDEX(Overzicht!$B$1:$F$35,MATCH(max_demand!O$1,Overzicht!$B:$B,0),5),Verdeelsleutels_percentage!$1:$1,0)))</f>
        <v>1.79615682499132E-3</v>
      </c>
      <c r="P115">
        <f>PRODUCT(INDEX(Overzicht!$B$1:$D$35,MATCH(max_demand!P$1,Overzicht!$B$1:$B$35,0),3),INDEX(Verdeelsleutels_percentage!$A:$AB,MATCH(max_demand!$C115,Verdeelsleutels_percentage!$C:$C,0),MATCH(INDEX(Overzicht!$B$1:$F$35,MATCH(max_demand!P$1,Overzicht!$B:$B,0),5),Verdeelsleutels_percentage!$1:$1,0)))</f>
        <v>2.1988071925279544E-4</v>
      </c>
      <c r="Q115">
        <f>PRODUCT(INDEX(Overzicht!$B$1:$D$35,MATCH(max_demand!Q$1,Overzicht!$B$1:$B$35,0),3),INDEX(Verdeelsleutels_percentage!$A:$AB,MATCH(max_demand!$C115,Verdeelsleutels_percentage!$C:$C,0),MATCH(INDEX(Overzicht!$B$1:$F$35,MATCH(max_demand!Q$1,Overzicht!$B:$B,0),5),Verdeelsleutels_percentage!$1:$1,0)))</f>
        <v>2.1557995952242781E-2</v>
      </c>
      <c r="R115">
        <f>PRODUCT(INDEX(Overzicht!$B$1:$D$35,MATCH(max_demand!R$1,Overzicht!$B$1:$B$35,0),3),INDEX(Verdeelsleutels_percentage!$A:$AB,MATCH(max_demand!$C115,Verdeelsleutels_percentage!$C:$C,0),MATCH(INDEX(Overzicht!$B$1:$F$35,MATCH(max_demand!R$1,Overzicht!$B:$B,0),5),Verdeelsleutels_percentage!$1:$1,0)))</f>
        <v>4.4602750246019555E-3</v>
      </c>
      <c r="S115">
        <f>PRODUCT(INDEX(Overzicht!$B$1:$D$35,MATCH(max_demand!S$1,Overzicht!$B$1:$B$35,0),3),INDEX(Verdeelsleutels_percentage!$A:$AB,MATCH(max_demand!$C115,Verdeelsleutels_percentage!$C:$C,0),MATCH(INDEX(Overzicht!$B$1:$F$35,MATCH(max_demand!S$1,Overzicht!$B:$B,0),5),Verdeelsleutels_percentage!$1:$1,0)))</f>
        <v>9.1346432503848045E-3</v>
      </c>
      <c r="T115">
        <f>PRODUCT(INDEX(Overzicht!$B$1:$D$35,MATCH(max_demand!T$1,Overzicht!$B$1:$B$35,0),3),INDEX(Verdeelsleutels_percentage!$A:$AB,MATCH(max_demand!$C115,Verdeelsleutels_percentage!$C:$C,0),MATCH(INDEX(Overzicht!$B$1:$F$35,MATCH(max_demand!T$1,Overzicht!$B:$B,0),5),Verdeelsleutels_percentage!$1:$1,0)))</f>
        <v>1.3182590628267999E-2</v>
      </c>
      <c r="U115">
        <f>PRODUCT(INDEX(Overzicht!$B$1:$D$35,MATCH(max_demand!U$1,Overzicht!$B$1:$B$35,0),3),INDEX(Verdeelsleutels_percentage!$A:$AB,MATCH(max_demand!$C115,Verdeelsleutels_percentage!$C:$C,0),MATCH(INDEX(Overzicht!$B$1:$F$35,MATCH(max_demand!U$1,Overzicht!$B:$B,0),5),Verdeelsleutels_percentage!$1:$1,0)))</f>
        <v>4.8963908047852576E-2</v>
      </c>
      <c r="V115">
        <f>PRODUCT(INDEX(Overzicht!$B$1:$D$35,MATCH(max_demand!V$1,Overzicht!$B$1:$B$35,0),3),INDEX(Verdeelsleutels_percentage!$A:$AB,MATCH(max_demand!$C115,Verdeelsleutels_percentage!$C:$C,0),MATCH(INDEX(Overzicht!$B$1:$F$35,MATCH(max_demand!V$1,Overzicht!$B:$B,0),5),Verdeelsleutels_percentage!$1:$1,0)))</f>
        <v>5.6992403092136091E-3</v>
      </c>
      <c r="W115">
        <f>PRODUCT(INDEX(Overzicht!$B$1:$D$35,MATCH(max_demand!W$1,Overzicht!$B$1:$B$35,0),3),INDEX(Verdeelsleutels_percentage!$A:$AB,MATCH(max_demand!$C115,Verdeelsleutels_percentage!$C:$C,0),MATCH(INDEX(Overzicht!$B$1:$F$35,MATCH(max_demand!W$1,Overzicht!$B:$B,0),5),Verdeelsleutels_percentage!$1:$1,0)))</f>
        <v>2.9735166830679699E-2</v>
      </c>
      <c r="X115">
        <f>PRODUCT(INDEX(Overzicht!$B$1:$D$35,MATCH(max_demand!X$1,Overzicht!$B$1:$B$35,0),3),INDEX(Verdeelsleutels_percentage!$A:$AB,MATCH(max_demand!$C115,Verdeelsleutels_percentage!$C:$C,0),MATCH(INDEX(Overzicht!$B$1:$F$35,MATCH(max_demand!X$1,Overzicht!$B:$B,0),5),Verdeelsleutels_percentage!$1:$1,0)))</f>
        <v>1.4018226038034402E-2</v>
      </c>
      <c r="Y115">
        <f>PRODUCT(INDEX(Overzicht!$B$1:$D$35,MATCH(max_demand!Y$1,Overzicht!$B$1:$B$35,0),3),INDEX(Verdeelsleutels_percentage!$A:$AB,MATCH(max_demand!$C115,Verdeelsleutels_percentage!$C:$C,0),MATCH(INDEX(Overzicht!$B$1:$F$35,MATCH(max_demand!Y$1,Overzicht!$B:$B,0),5),Verdeelsleutels_percentage!$1:$1,0)))</f>
        <v>1.3094632827099198E-6</v>
      </c>
      <c r="Z115">
        <f>PRODUCT(INDEX(Overzicht!$B$1:$D$35,MATCH(max_demand!Z$1,Overzicht!$B$1:$B$35,0),3),INDEX(Verdeelsleutels_percentage!$A:$AB,MATCH(max_demand!$C115,Verdeelsleutels_percentage!$C:$C,0),MATCH(INDEX(Overzicht!$B$1:$F$35,MATCH(max_demand!Z$1,Overzicht!$B:$B,0),5),Verdeelsleutels_percentage!$1:$1,0)))</f>
        <v>5.8198368120440885E-4</v>
      </c>
      <c r="AA115">
        <f>PRODUCT(INDEX(Overzicht!$B$1:$D$35,MATCH(max_demand!AA$1,Overzicht!$B$1:$B$35,0),3),INDEX(Verdeelsleutels_percentage!$A:$AB,MATCH(max_demand!$C115,Verdeelsleutels_percentage!$C:$C,0),MATCH(INDEX(Overzicht!$B$1:$F$35,MATCH(max_demand!AA$1,Overzicht!$B:$B,0),5),Verdeelsleutels_percentage!$1:$1,0)))</f>
        <v>6.0648825725512082E-4</v>
      </c>
      <c r="AB115">
        <f>PRODUCT(INDEX(Overzicht!$B$1:$D$35,MATCH(max_demand!AB$1,Overzicht!$B$1:$B$35,0),3),INDEX(Verdeelsleutels_percentage!$A:$AB,MATCH(max_demand!$C115,Verdeelsleutels_percentage!$C:$C,0),MATCH(INDEX(Overzicht!$B$1:$F$35,MATCH(max_demand!AB$1,Overzicht!$B:$B,0),5),Verdeelsleutels_percentage!$1:$1,0)))</f>
        <v>8.3360842873664871E-3</v>
      </c>
      <c r="AC115">
        <f>PRODUCT(INDEX(Overzicht!$B$1:$D$35,MATCH(max_demand!AC$1,Overzicht!$B$1:$B$35,0),3),INDEX(Verdeelsleutels_percentage!$A:$AB,MATCH(max_demand!$C115,Verdeelsleutels_percentage!$C:$C,0),MATCH(INDEX(Overzicht!$B$1:$F$35,MATCH(max_demand!AC$1,Overzicht!$B:$B,0),5),Verdeelsleutels_percentage!$1:$1,0)))</f>
        <v>1.6650539893555603E-2</v>
      </c>
      <c r="AD115">
        <f>PRODUCT(INDEX(Overzicht!$B$1:$D$35,MATCH(max_demand!AD$1,Overzicht!$B$1:$B$35,0),3),INDEX(Verdeelsleutels_percentage!$A:$AB,MATCH(max_demand!$C115,Verdeelsleutels_percentage!$C:$C,0),MATCH(INDEX(Overzicht!$B$1:$F$35,MATCH(max_demand!AD$1,Overzicht!$B:$B,0),5),Verdeelsleutels_percentage!$1:$1,0)))</f>
        <v>1.9672820998369365E-6</v>
      </c>
      <c r="AE115">
        <f>PRODUCT(INDEX(Overzicht!$B$1:$D$35,MATCH(max_demand!AE$1,Overzicht!$B$1:$B$35,0),3),INDEX(Verdeelsleutels_percentage!$A:$AB,MATCH(max_demand!$C115,Verdeelsleutels_percentage!$C:$C,0),MATCH(INDEX(Overzicht!$B$1:$F$35,MATCH(max_demand!AE$1,Overzicht!$B:$B,0),5),Verdeelsleutels_percentage!$1:$1,0)))</f>
        <v>1.9666784985358059E-2</v>
      </c>
      <c r="AF115">
        <f>PRODUCT(INDEX(Overzicht!$B$1:$D$35,MATCH(max_demand!AF$1,Overzicht!$B$1:$B$35,0),3),INDEX(Verdeelsleutels_percentage!$A:$AB,MATCH(max_demand!$C115,Verdeelsleutels_percentage!$C:$C,0),MATCH(INDEX(Overzicht!$B$1:$F$35,MATCH(max_demand!AF$1,Overzicht!$B:$B,0),5),Verdeelsleutels_percentage!$1:$1,0)))</f>
        <v>2.2973040047542456E-3</v>
      </c>
      <c r="AG115">
        <f>PRODUCT(INDEX(Overzicht!$B$1:$D$35,MATCH(max_demand!AG$1,Overzicht!$B$1:$B$35,0),3),INDEX(Verdeelsleutels_percentage!$A:$AB,MATCH(max_demand!$C115,Verdeelsleutels_percentage!$C:$C,0),MATCH(INDEX(Overzicht!$B$1:$F$35,MATCH(max_demand!AG$1,Overzicht!$B:$B,0),5),Verdeelsleutels_percentage!$1:$1,0)))</f>
        <v>2.9735166830679699E-2</v>
      </c>
      <c r="AH115">
        <f>PRODUCT(INDEX(Overzicht!$B$1:$D$35,MATCH(max_demand!AH$1,Overzicht!$B$1:$B$35,0),3),INDEX(Verdeelsleutels_percentage!$A:$AB,MATCH(max_demand!$C115,Verdeelsleutels_percentage!$C:$C,0),MATCH(INDEX(Overzicht!$B$1:$F$35,MATCH(max_demand!AH$1,Overzicht!$B:$B,0),5),Verdeelsleutels_percentage!$1:$1,0)))</f>
        <v>5.3603760110932392E-3</v>
      </c>
      <c r="AI115">
        <f>PRODUCT(INDEX(Overzicht!$B$1:$D$35,MATCH(max_demand!AI$1,Overzicht!$B$1:$B$35,0),3),INDEX(Verdeelsleutels_percentage!$A:$AB,MATCH(max_demand!$C115,Verdeelsleutels_percentage!$C:$C,0),MATCH(INDEX(Overzicht!$B$1:$F$35,MATCH(max_demand!AI$1,Overzicht!$B:$B,0),5),Verdeelsleutels_percentage!$1:$1,0)))</f>
        <v>1.8378432038033963E-3</v>
      </c>
      <c r="AJ115">
        <f>PRODUCT(INDEX(Overzicht!$B$1:$D$35,MATCH(max_demand!AJ$1,Overzicht!$B$1:$B$35,0),3),INDEX(Verdeelsleutels_percentage!$A:$AB,MATCH(max_demand!$C115,Verdeelsleutels_percentage!$C:$C,0),MATCH(INDEX(Overzicht!$B$1:$F$35,MATCH(max_demand!AJ$1,Overzicht!$B:$B,0),5),Verdeelsleutels_percentage!$1:$1,0)))</f>
        <v>0</v>
      </c>
      <c r="AK115">
        <f>PRODUCT(INDEX(Overzicht!$B$1:$D$35,MATCH(max_demand!AK$1,Overzicht!$B$1:$B$35,0),3),INDEX(Verdeelsleutels_percentage!$A:$AB,MATCH(max_demand!$C115,Verdeelsleutels_percentage!$C:$C,0),MATCH(INDEX(Overzicht!$B$1:$F$35,MATCH(max_demand!AK$1,Overzicht!$B:$B,0),5),Verdeelsleutels_percentage!$1:$1,0)))</f>
        <v>1.8039334543945688E-3</v>
      </c>
      <c r="AL115">
        <f>PRODUCT(INDEX(Overzicht!$B$1:$D$35,MATCH(max_demand!AL$1,Overzicht!$B$1:$B$35,0),3),INDEX(Verdeelsleutels_percentage!$A:$AB,MATCH(max_demand!$C115,Verdeelsleutels_percentage!$C:$C,0),MATCH(INDEX(Overzicht!$B$1:$F$35,MATCH(max_demand!AL$1,Overzicht!$B:$B,0),5),Verdeelsleutels_percentage!$1:$1,0)))</f>
        <v>4.9558611384466168E-3</v>
      </c>
      <c r="AM115">
        <f>PRODUCT(INDEX(Overzicht!$B$1:$D$35,MATCH(max_demand!AM$1,Overzicht!$B$1:$B$35,0),3),INDEX(Verdeelsleutels_percentage!$A:$AB,MATCH(max_demand!$C115,Verdeelsleutels_percentage!$C:$C,0),MATCH(INDEX(Overzicht!$B$1:$F$35,MATCH(max_demand!AM$1,Overzicht!$B:$B,0),5),Verdeelsleutels_percentage!$1:$1,0)))</f>
        <v>9.9117222768932336E-3</v>
      </c>
      <c r="AN115">
        <f>PRODUCT(INDEX(Overzicht!$B$1:$D$35,MATCH(max_demand!AN$1,Overzicht!$B$1:$B$35,0),3),INDEX(Verdeelsleutels_percentage!$A:$AB,MATCH(max_demand!$C115,Verdeelsleutels_percentage!$C:$C,0),MATCH(INDEX(Overzicht!$B$1:$F$35,MATCH(max_demand!AN$1,Overzicht!$B:$B,0),5),Verdeelsleutels_percentage!$1:$1,0)))</f>
        <v>4.9558611384466168E-3</v>
      </c>
      <c r="AO115">
        <f>PRODUCT(INDEX(Overzicht!$B$1:$D$35,MATCH(max_demand!AO$1,Overzicht!$B$1:$B$35,0),3),INDEX(Verdeelsleutels_percentage!$A:$AB,MATCH(max_demand!$C115,Verdeelsleutels_percentage!$C:$C,0),MATCH(INDEX(Overzicht!$B$1:$F$35,MATCH(max_demand!AO$1,Overzicht!$B:$B,0),5),Verdeelsleutels_percentage!$1:$1,0)))</f>
        <v>1.734551398456316E-2</v>
      </c>
    </row>
    <row r="116" spans="2:41">
      <c r="B116" t="str">
        <f>INDEX('ETLocal datasets'!B:C,MATCH(C116,'ETLocal datasets'!C:C,0),1)</f>
        <v>GM0312</v>
      </c>
      <c r="C116" t="str">
        <f>'ETLocal datasets'!C99</f>
        <v>Bunnik</v>
      </c>
      <c r="D116">
        <f t="shared" si="9"/>
        <v>9.2314968013810395E-2</v>
      </c>
      <c r="E116">
        <f t="shared" si="10"/>
        <v>5.1672101423697964E-2</v>
      </c>
      <c r="F116">
        <f t="shared" si="11"/>
        <v>9.2300946357235496E-3</v>
      </c>
      <c r="G116">
        <f t="shared" si="8"/>
        <v>1.8795690025606167E-2</v>
      </c>
      <c r="H116">
        <f>PRODUCT(INDEX(Overzicht!$B$1:$D$35,MATCH(max_demand!H$1,Overzicht!$B$1:$B$35,0),3),INDEX(Verdeelsleutels_percentage!$A:$AB,MATCH(max_demand!$C116,Verdeelsleutels_percentage!$C:$C,0),MATCH(INDEX(Overzicht!$B$1:$F$35,MATCH(max_demand!H$1,Overzicht!$B:$B,0),5),Verdeelsleutels_percentage!$1:$1,0)))</f>
        <v>9.2300946357235496E-3</v>
      </c>
      <c r="I116">
        <f>PRODUCT(INDEX(Overzicht!$B$1:$D$35,MATCH(max_demand!I$1,Overzicht!$B$1:$B$35,0),3),INDEX(Verdeelsleutels_percentage!$A:$AB,MATCH(max_demand!$C116,Verdeelsleutels_percentage!$C:$C,0),MATCH(INDEX(Overzicht!$B$1:$F$35,MATCH(max_demand!I$1,Overzicht!$B:$B,0),5),Verdeelsleutels_percentage!$1:$1,0)))</f>
        <v>5.9296562535631359E-3</v>
      </c>
      <c r="J116">
        <f>PRODUCT(INDEX(Overzicht!$B$1:$D$35,MATCH(max_demand!J$1,Overzicht!$B$1:$B$35,0),3),INDEX(Verdeelsleutels_percentage!$A:$AB,MATCH(max_demand!$C116,Verdeelsleutels_percentage!$C:$C,0),MATCH(INDEX(Overzicht!$B$1:$F$35,MATCH(max_demand!J$1,Overzicht!$B:$B,0),5),Verdeelsleutels_percentage!$1:$1,0)))</f>
        <v>3.0942793445473231E-3</v>
      </c>
      <c r="K116">
        <f>PRODUCT(INDEX(Overzicht!$B$1:$D$35,MATCH(max_demand!K$1,Overzicht!$B$1:$B$35,0),3),INDEX(Verdeelsleutels_percentage!$A:$AB,MATCH(max_demand!$C116,Verdeelsleutels_percentage!$C:$C,0),MATCH(INDEX(Overzicht!$B$1:$F$35,MATCH(max_demand!K$1,Overzicht!$B:$B,0),5),Verdeelsleutels_percentage!$1:$1,0)))</f>
        <v>1.2342807555493726E-3</v>
      </c>
      <c r="L116">
        <f>PRODUCT(INDEX(Overzicht!$B$1:$D$35,MATCH(max_demand!L$1,Overzicht!$B$1:$B$35,0),3),INDEX(Verdeelsleutels_percentage!$A:$AB,MATCH(max_demand!$C116,Verdeelsleutels_percentage!$C:$C,0),MATCH(INDEX(Overzicht!$B$1:$F$35,MATCH(max_demand!L$1,Overzicht!$B:$B,0),5),Verdeelsleutels_percentage!$1:$1,0)))</f>
        <v>2.9846258202749277E-3</v>
      </c>
      <c r="M116">
        <f>PRODUCT(INDEX(Overzicht!$B$1:$D$35,MATCH(max_demand!M$1,Overzicht!$B$1:$B$35,0),3),INDEX(Verdeelsleutels_percentage!$A:$AB,MATCH(max_demand!$C116,Verdeelsleutels_percentage!$C:$C,0),MATCH(INDEX(Overzicht!$B$1:$F$35,MATCH(max_demand!M$1,Overzicht!$B:$B,0),5),Verdeelsleutels_percentage!$1:$1,0)))</f>
        <v>4.6225784061872839E-2</v>
      </c>
      <c r="N116">
        <f>PRODUCT(INDEX(Overzicht!$B$1:$D$35,MATCH(max_demand!N$1,Overzicht!$B$1:$B$35,0),3),INDEX(Verdeelsleutels_percentage!$A:$AB,MATCH(max_demand!$C116,Verdeelsleutels_percentage!$C:$C,0),MATCH(INDEX(Overzicht!$B$1:$F$35,MATCH(max_demand!N$1,Overzicht!$B:$B,0),5),Verdeelsleutels_percentage!$1:$1,0)))</f>
        <v>7.2861805931757461E-3</v>
      </c>
      <c r="O116">
        <f>PRODUCT(INDEX(Overzicht!$B$1:$D$35,MATCH(max_demand!O$1,Overzicht!$B$1:$B$35,0),3),INDEX(Verdeelsleutels_percentage!$A:$AB,MATCH(max_demand!$C116,Verdeelsleutels_percentage!$C:$C,0),MATCH(INDEX(Overzicht!$B$1:$F$35,MATCH(max_demand!O$1,Overzicht!$B:$B,0),5),Verdeelsleutels_percentage!$1:$1,0)))</f>
        <v>7.2724490659418757E-4</v>
      </c>
      <c r="P116">
        <f>PRODUCT(INDEX(Overzicht!$B$1:$D$35,MATCH(max_demand!P$1,Overzicht!$B$1:$B$35,0),3),INDEX(Verdeelsleutels_percentage!$A:$AB,MATCH(max_demand!$C116,Verdeelsleutels_percentage!$C:$C,0),MATCH(INDEX(Overzicht!$B$1:$F$35,MATCH(max_demand!P$1,Overzicht!$B:$B,0),5),Verdeelsleutels_percentage!$1:$1,0)))</f>
        <v>2.0716034706461719E-4</v>
      </c>
      <c r="Q116">
        <f>PRODUCT(INDEX(Overzicht!$B$1:$D$35,MATCH(max_demand!Q$1,Overzicht!$B$1:$B$35,0),3),INDEX(Verdeelsleutels_percentage!$A:$AB,MATCH(max_demand!$C116,Verdeelsleutels_percentage!$C:$C,0),MATCH(INDEX(Overzicht!$B$1:$F$35,MATCH(max_demand!Q$1,Overzicht!$B:$B,0),5),Verdeelsleutels_percentage!$1:$1,0)))</f>
        <v>7.6477926981709399E-3</v>
      </c>
      <c r="R116">
        <f>PRODUCT(INDEX(Overzicht!$B$1:$D$35,MATCH(max_demand!R$1,Overzicht!$B$1:$B$35,0),3),INDEX(Verdeelsleutels_percentage!$A:$AB,MATCH(max_demand!$C116,Verdeelsleutels_percentage!$C:$C,0),MATCH(INDEX(Overzicht!$B$1:$F$35,MATCH(max_demand!R$1,Overzicht!$B:$B,0),5),Verdeelsleutels_percentage!$1:$1,0)))</f>
        <v>1.5823019375526084E-3</v>
      </c>
      <c r="S116">
        <f>PRODUCT(INDEX(Overzicht!$B$1:$D$35,MATCH(max_demand!S$1,Overzicht!$B$1:$B$35,0),3),INDEX(Verdeelsleutels_percentage!$A:$AB,MATCH(max_demand!$C116,Verdeelsleutels_percentage!$C:$C,0),MATCH(INDEX(Overzicht!$B$1:$F$35,MATCH(max_demand!S$1,Overzicht!$B:$B,0),5),Verdeelsleutels_percentage!$1:$1,0)))</f>
        <v>3.2405543681077419E-3</v>
      </c>
      <c r="T116">
        <f>PRODUCT(INDEX(Overzicht!$B$1:$D$35,MATCH(max_demand!T$1,Overzicht!$B$1:$B$35,0),3),INDEX(Verdeelsleutels_percentage!$A:$AB,MATCH(max_demand!$C116,Verdeelsleutels_percentage!$C:$C,0),MATCH(INDEX(Overzicht!$B$1:$F$35,MATCH(max_demand!T$1,Overzicht!$B:$B,0),5),Verdeelsleutels_percentage!$1:$1,0)))</f>
        <v>4.6765812820999311E-3</v>
      </c>
      <c r="U116">
        <f>PRODUCT(INDEX(Overzicht!$B$1:$D$35,MATCH(max_demand!U$1,Overzicht!$B$1:$B$35,0),3),INDEX(Verdeelsleutels_percentage!$A:$AB,MATCH(max_demand!$C116,Verdeelsleutels_percentage!$C:$C,0),MATCH(INDEX(Overzicht!$B$1:$F$35,MATCH(max_demand!U$1,Overzicht!$B:$B,0),5),Verdeelsleutels_percentage!$1:$1,0)))</f>
        <v>1.7370159047799746E-2</v>
      </c>
      <c r="V116">
        <f>PRODUCT(INDEX(Overzicht!$B$1:$D$35,MATCH(max_demand!V$1,Overzicht!$B$1:$B$35,0),3),INDEX(Verdeelsleutels_percentage!$A:$AB,MATCH(max_demand!$C116,Verdeelsleutels_percentage!$C:$C,0),MATCH(INDEX(Overzicht!$B$1:$F$35,MATCH(max_demand!V$1,Overzicht!$B:$B,0),5),Verdeelsleutels_percentage!$1:$1,0)))</f>
        <v>2.0218302535394438E-3</v>
      </c>
      <c r="W116">
        <f>PRODUCT(INDEX(Overzicht!$B$1:$D$35,MATCH(max_demand!W$1,Overzicht!$B$1:$B$35,0),3),INDEX(Verdeelsleutels_percentage!$A:$AB,MATCH(max_demand!$C116,Verdeelsleutels_percentage!$C:$C,0),MATCH(INDEX(Overzicht!$B$1:$F$35,MATCH(max_demand!W$1,Overzicht!$B:$B,0),5),Verdeelsleutels_percentage!$1:$1,0)))</f>
        <v>1.0548679583684056E-2</v>
      </c>
      <c r="X116">
        <f>PRODUCT(INDEX(Overzicht!$B$1:$D$35,MATCH(max_demand!X$1,Overzicht!$B$1:$B$35,0),3),INDEX(Verdeelsleutels_percentage!$A:$AB,MATCH(max_demand!$C116,Verdeelsleutels_percentage!$C:$C,0),MATCH(INDEX(Overzicht!$B$1:$F$35,MATCH(max_demand!X$1,Overzicht!$B:$B,0),5),Verdeelsleutels_percentage!$1:$1,0)))</f>
        <v>1.8659712251296629E-3</v>
      </c>
      <c r="Y116">
        <f>PRODUCT(INDEX(Overzicht!$B$1:$D$35,MATCH(max_demand!Y$1,Overzicht!$B$1:$B$35,0),3),INDEX(Verdeelsleutels_percentage!$A:$AB,MATCH(max_demand!$C116,Verdeelsleutels_percentage!$C:$C,0),MATCH(INDEX(Overzicht!$B$1:$F$35,MATCH(max_demand!Y$1,Overzicht!$B:$B,0),5),Verdeelsleutels_percentage!$1:$1,0)))</f>
        <v>1.0903910313251655E-6</v>
      </c>
      <c r="Z116">
        <f>PRODUCT(INDEX(Overzicht!$B$1:$D$35,MATCH(max_demand!Z$1,Overzicht!$B$1:$B$35,0),3),INDEX(Verdeelsleutels_percentage!$A:$AB,MATCH(max_demand!$C116,Verdeelsleutels_percentage!$C:$C,0),MATCH(INDEX(Overzicht!$B$1:$F$35,MATCH(max_demand!Z$1,Overzicht!$B:$B,0),5),Verdeelsleutels_percentage!$1:$1,0)))</f>
        <v>4.8461823614451798E-4</v>
      </c>
      <c r="AA116">
        <f>PRODUCT(INDEX(Overzicht!$B$1:$D$35,MATCH(max_demand!AA$1,Overzicht!$B$1:$B$35,0),3),INDEX(Verdeelsleutels_percentage!$A:$AB,MATCH(max_demand!$C116,Verdeelsleutels_percentage!$C:$C,0),MATCH(INDEX(Overzicht!$B$1:$F$35,MATCH(max_demand!AA$1,Overzicht!$B:$B,0),5),Verdeelsleutels_percentage!$1:$1,0)))</f>
        <v>5.0502321450849772E-4</v>
      </c>
      <c r="AB116">
        <f>PRODUCT(INDEX(Overzicht!$B$1:$D$35,MATCH(max_demand!AB$1,Overzicht!$B$1:$B$35,0),3),INDEX(Verdeelsleutels_percentage!$A:$AB,MATCH(max_demand!$C116,Verdeelsleutels_percentage!$C:$C,0),MATCH(INDEX(Overzicht!$B$1:$F$35,MATCH(max_demand!AB$1,Overzicht!$B:$B,0),5),Verdeelsleutels_percentage!$1:$1,0)))</f>
        <v>3.3970891601341341E-3</v>
      </c>
      <c r="AC116">
        <f>PRODUCT(INDEX(Overzicht!$B$1:$D$35,MATCH(max_demand!AC$1,Overzicht!$B$1:$B$35,0),3),INDEX(Verdeelsleutels_percentage!$A:$AB,MATCH(max_demand!$C116,Verdeelsleutels_percentage!$C:$C,0),MATCH(INDEX(Overzicht!$B$1:$F$35,MATCH(max_demand!AC$1,Overzicht!$B:$B,0),5),Verdeelsleutels_percentage!$1:$1,0)))</f>
        <v>3.1790993535818425E-3</v>
      </c>
      <c r="AD116">
        <f>PRODUCT(INDEX(Overzicht!$B$1:$D$35,MATCH(max_demand!AD$1,Overzicht!$B$1:$B$35,0),3),INDEX(Verdeelsleutels_percentage!$A:$AB,MATCH(max_demand!$C116,Verdeelsleutels_percentage!$C:$C,0),MATCH(INDEX(Overzicht!$B$1:$F$35,MATCH(max_demand!AD$1,Overzicht!$B:$B,0),5),Verdeelsleutels_percentage!$1:$1,0)))</f>
        <v>1.9672820998369365E-6</v>
      </c>
      <c r="AE116">
        <f>PRODUCT(INDEX(Overzicht!$B$1:$D$35,MATCH(max_demand!AE$1,Overzicht!$B$1:$B$35,0),3),INDEX(Verdeelsleutels_percentage!$A:$AB,MATCH(max_demand!$C116,Verdeelsleutels_percentage!$C:$C,0),MATCH(INDEX(Overzicht!$B$1:$F$35,MATCH(max_demand!AE$1,Overzicht!$B:$B,0),5),Verdeelsleutels_percentage!$1:$1,0)))</f>
        <v>6.2893779394799891E-3</v>
      </c>
      <c r="AF116">
        <f>PRODUCT(INDEX(Overzicht!$B$1:$D$35,MATCH(max_demand!AF$1,Overzicht!$B$1:$B$35,0),3),INDEX(Verdeelsleutels_percentage!$A:$AB,MATCH(max_demand!$C116,Verdeelsleutels_percentage!$C:$C,0),MATCH(INDEX(Overzicht!$B$1:$F$35,MATCH(max_demand!AF$1,Overzicht!$B:$B,0),5),Verdeelsleutels_percentage!$1:$1,0)))</f>
        <v>1.9129667216230973E-3</v>
      </c>
      <c r="AG116">
        <f>PRODUCT(INDEX(Overzicht!$B$1:$D$35,MATCH(max_demand!AG$1,Overzicht!$B$1:$B$35,0),3),INDEX(Verdeelsleutels_percentage!$A:$AB,MATCH(max_demand!$C116,Verdeelsleutels_percentage!$C:$C,0),MATCH(INDEX(Overzicht!$B$1:$F$35,MATCH(max_demand!AG$1,Overzicht!$B:$B,0),5),Verdeelsleutels_percentage!$1:$1,0)))</f>
        <v>1.0548679583684056E-2</v>
      </c>
      <c r="AH116">
        <f>PRODUCT(INDEX(Overzicht!$B$1:$D$35,MATCH(max_demand!AH$1,Overzicht!$B$1:$B$35,0),3),INDEX(Verdeelsleutels_percentage!$A:$AB,MATCH(max_demand!$C116,Verdeelsleutels_percentage!$C:$C,0),MATCH(INDEX(Overzicht!$B$1:$F$35,MATCH(max_demand!AH$1,Overzicht!$B:$B,0),5),Verdeelsleutels_percentage!$1:$1,0)))</f>
        <v>4.4635890171205606E-3</v>
      </c>
      <c r="AI116">
        <f>PRODUCT(INDEX(Overzicht!$B$1:$D$35,MATCH(max_demand!AI$1,Overzicht!$B$1:$B$35,0),3),INDEX(Verdeelsleutels_percentage!$A:$AB,MATCH(max_demand!$C116,Verdeelsleutels_percentage!$C:$C,0),MATCH(INDEX(Overzicht!$B$1:$F$35,MATCH(max_demand!AI$1,Overzicht!$B:$B,0),5),Verdeelsleutels_percentage!$1:$1,0)))</f>
        <v>1.5303733772984779E-3</v>
      </c>
      <c r="AJ116">
        <f>PRODUCT(INDEX(Overzicht!$B$1:$D$35,MATCH(max_demand!AJ$1,Overzicht!$B$1:$B$35,0),3),INDEX(Verdeelsleutels_percentage!$A:$AB,MATCH(max_demand!$C116,Verdeelsleutels_percentage!$C:$C,0),MATCH(INDEX(Overzicht!$B$1:$F$35,MATCH(max_demand!AJ$1,Overzicht!$B:$B,0),5),Verdeelsleutels_percentage!$1:$1,0)))</f>
        <v>0</v>
      </c>
      <c r="AK116">
        <f>PRODUCT(INDEX(Overzicht!$B$1:$D$35,MATCH(max_demand!AK$1,Overzicht!$B$1:$B$35,0),3),INDEX(Verdeelsleutels_percentage!$A:$AB,MATCH(max_demand!$C116,Verdeelsleutels_percentage!$C:$C,0),MATCH(INDEX(Overzicht!$B$1:$F$35,MATCH(max_demand!AK$1,Overzicht!$B:$B,0),5),Verdeelsleutels_percentage!$1:$1,0)))</f>
        <v>6.3995322807683277E-4</v>
      </c>
      <c r="AL116">
        <f>PRODUCT(INDEX(Overzicht!$B$1:$D$35,MATCH(max_demand!AL$1,Overzicht!$B$1:$B$35,0),3),INDEX(Verdeelsleutels_percentage!$A:$AB,MATCH(max_demand!$C116,Verdeelsleutels_percentage!$C:$C,0),MATCH(INDEX(Overzicht!$B$1:$F$35,MATCH(max_demand!AL$1,Overzicht!$B:$B,0),5),Verdeelsleutels_percentage!$1:$1,0)))</f>
        <v>1.7581132639473427E-3</v>
      </c>
      <c r="AM116">
        <f>PRODUCT(INDEX(Overzicht!$B$1:$D$35,MATCH(max_demand!AM$1,Overzicht!$B$1:$B$35,0),3),INDEX(Verdeelsleutels_percentage!$A:$AB,MATCH(max_demand!$C116,Verdeelsleutels_percentage!$C:$C,0),MATCH(INDEX(Overzicht!$B$1:$F$35,MATCH(max_demand!AM$1,Overzicht!$B:$B,0),5),Verdeelsleutels_percentage!$1:$1,0)))</f>
        <v>3.5162265278946853E-3</v>
      </c>
      <c r="AN116">
        <f>PRODUCT(INDEX(Overzicht!$B$1:$D$35,MATCH(max_demand!AN$1,Overzicht!$B$1:$B$35,0),3),INDEX(Verdeelsleutels_percentage!$A:$AB,MATCH(max_demand!$C116,Verdeelsleutels_percentage!$C:$C,0),MATCH(INDEX(Overzicht!$B$1:$F$35,MATCH(max_demand!AN$1,Overzicht!$B:$B,0),5),Verdeelsleutels_percentage!$1:$1,0)))</f>
        <v>1.7581132639473427E-3</v>
      </c>
      <c r="AO116">
        <f>PRODUCT(INDEX(Overzicht!$B$1:$D$35,MATCH(max_demand!AO$1,Overzicht!$B$1:$B$35,0),3),INDEX(Verdeelsleutels_percentage!$A:$AB,MATCH(max_demand!$C116,Verdeelsleutels_percentage!$C:$C,0),MATCH(INDEX(Overzicht!$B$1:$F$35,MATCH(max_demand!AO$1,Overzicht!$B:$B,0),5),Verdeelsleutels_percentage!$1:$1,0)))</f>
        <v>6.1533964238156998E-3</v>
      </c>
    </row>
    <row r="117" spans="2:41">
      <c r="B117" t="str">
        <f>INDEX('ETLocal datasets'!B:C,MATCH(C117,'ETLocal datasets'!C:C,0),1)</f>
        <v>GM0313</v>
      </c>
      <c r="C117" t="str">
        <f>'ETLocal datasets'!C100</f>
        <v>Bunschoten</v>
      </c>
      <c r="D117">
        <f t="shared" si="9"/>
        <v>9.6149907002621882E-2</v>
      </c>
      <c r="E117">
        <f t="shared" si="10"/>
        <v>6.1420414028197652E-2</v>
      </c>
      <c r="F117">
        <f t="shared" si="11"/>
        <v>1.3108775793863303E-2</v>
      </c>
      <c r="G117">
        <f t="shared" si="8"/>
        <v>2.6694036861010975E-2</v>
      </c>
      <c r="H117">
        <f>PRODUCT(INDEX(Overzicht!$B$1:$D$35,MATCH(max_demand!H$1,Overzicht!$B$1:$B$35,0),3),INDEX(Verdeelsleutels_percentage!$A:$AB,MATCH(max_demand!$C117,Verdeelsleutels_percentage!$C:$C,0),MATCH(INDEX(Overzicht!$B$1:$F$35,MATCH(max_demand!H$1,Overzicht!$B:$B,0),5),Verdeelsleutels_percentage!$1:$1,0)))</f>
        <v>1.3108775793863303E-2</v>
      </c>
      <c r="I117">
        <f>PRODUCT(INDEX(Overzicht!$B$1:$D$35,MATCH(max_demand!I$1,Overzicht!$B$1:$B$35,0),3),INDEX(Verdeelsleutels_percentage!$A:$AB,MATCH(max_demand!$C117,Verdeelsleutels_percentage!$C:$C,0),MATCH(INDEX(Overzicht!$B$1:$F$35,MATCH(max_demand!I$1,Overzicht!$B:$B,0),5),Verdeelsleutels_percentage!$1:$1,0)))</f>
        <v>1.771178123158677E-3</v>
      </c>
      <c r="J117">
        <f>PRODUCT(INDEX(Overzicht!$B$1:$D$35,MATCH(max_demand!J$1,Overzicht!$B$1:$B$35,0),3),INDEX(Verdeelsleutels_percentage!$A:$AB,MATCH(max_demand!$C117,Verdeelsleutels_percentage!$C:$C,0),MATCH(INDEX(Overzicht!$B$1:$F$35,MATCH(max_demand!J$1,Overzicht!$B:$B,0),5),Verdeelsleutels_percentage!$1:$1,0)))</f>
        <v>4.3945610280379833E-3</v>
      </c>
      <c r="K117">
        <f>PRODUCT(INDEX(Overzicht!$B$1:$D$35,MATCH(max_demand!K$1,Overzicht!$B$1:$B$35,0),3),INDEX(Verdeelsleutels_percentage!$A:$AB,MATCH(max_demand!$C117,Verdeelsleutels_percentage!$C:$C,0),MATCH(INDEX(Overzicht!$B$1:$F$35,MATCH(max_demand!K$1,Overzicht!$B:$B,0),5),Verdeelsleutels_percentage!$1:$1,0)))</f>
        <v>3.6867753855902922E-4</v>
      </c>
      <c r="L117">
        <f>PRODUCT(INDEX(Overzicht!$B$1:$D$35,MATCH(max_demand!L$1,Overzicht!$B$1:$B$35,0),3),INDEX(Verdeelsleutels_percentage!$A:$AB,MATCH(max_demand!$C117,Verdeelsleutels_percentage!$C:$C,0),MATCH(INDEX(Overzicht!$B$1:$F$35,MATCH(max_demand!L$1,Overzicht!$B:$B,0),5),Verdeelsleutels_percentage!$1:$1,0)))</f>
        <v>4.2388287716068878E-3</v>
      </c>
      <c r="M117">
        <f>PRODUCT(INDEX(Overzicht!$B$1:$D$35,MATCH(max_demand!M$1,Overzicht!$B$1:$B$35,0),3),INDEX(Verdeelsleutels_percentage!$A:$AB,MATCH(max_demand!$C117,Verdeelsleutels_percentage!$C:$C,0),MATCH(INDEX(Overzicht!$B$1:$F$35,MATCH(max_demand!M$1,Overzicht!$B:$B,0),5),Verdeelsleutels_percentage!$1:$1,0)))</f>
        <v>4.8783071401874364E-2</v>
      </c>
      <c r="N117">
        <f>PRODUCT(INDEX(Overzicht!$B$1:$D$35,MATCH(max_demand!N$1,Overzicht!$B$1:$B$35,0),3),INDEX(Verdeelsleutels_percentage!$A:$AB,MATCH(max_demand!$C117,Verdeelsleutels_percentage!$C:$C,0),MATCH(INDEX(Overzicht!$B$1:$F$35,MATCH(max_demand!N$1,Overzicht!$B:$B,0),5),Verdeelsleutels_percentage!$1:$1,0)))</f>
        <v>5.2585275416862391E-3</v>
      </c>
      <c r="O117">
        <f>PRODUCT(INDEX(Overzicht!$B$1:$D$35,MATCH(max_demand!O$1,Overzicht!$B$1:$B$35,0),3),INDEX(Verdeelsleutels_percentage!$A:$AB,MATCH(max_demand!$C117,Verdeelsleutels_percentage!$C:$C,0),MATCH(INDEX(Overzicht!$B$1:$F$35,MATCH(max_demand!O$1,Overzicht!$B:$B,0),5),Verdeelsleutels_percentage!$1:$1,0)))</f>
        <v>0</v>
      </c>
      <c r="P117">
        <f>PRODUCT(INDEX(Overzicht!$B$1:$D$35,MATCH(max_demand!P$1,Overzicht!$B$1:$B$35,0),3),INDEX(Verdeelsleutels_percentage!$A:$AB,MATCH(max_demand!$C117,Verdeelsleutels_percentage!$C:$C,0),MATCH(INDEX(Overzicht!$B$1:$F$35,MATCH(max_demand!P$1,Overzicht!$B:$B,0),5),Verdeelsleutels_percentage!$1:$1,0)))</f>
        <v>0</v>
      </c>
      <c r="Q117">
        <f>PRODUCT(INDEX(Overzicht!$B$1:$D$35,MATCH(max_demand!Q$1,Overzicht!$B$1:$B$35,0),3),INDEX(Verdeelsleutels_percentage!$A:$AB,MATCH(max_demand!$C117,Verdeelsleutels_percentage!$C:$C,0),MATCH(INDEX(Overzicht!$B$1:$F$35,MATCH(max_demand!Q$1,Overzicht!$B:$B,0),5),Verdeelsleutels_percentage!$1:$1,0)))</f>
        <v>1.0861557086343879E-2</v>
      </c>
      <c r="R117">
        <f>PRODUCT(INDEX(Overzicht!$B$1:$D$35,MATCH(max_demand!R$1,Overzicht!$B$1:$B$35,0),3),INDEX(Verdeelsleutels_percentage!$A:$AB,MATCH(max_demand!$C117,Verdeelsleutels_percentage!$C:$C,0),MATCH(INDEX(Overzicht!$B$1:$F$35,MATCH(max_demand!R$1,Overzicht!$B:$B,0),5),Verdeelsleutels_percentage!$1:$1,0)))</f>
        <v>2.2472187075194233E-3</v>
      </c>
      <c r="S117">
        <f>PRODUCT(INDEX(Overzicht!$B$1:$D$35,MATCH(max_demand!S$1,Overzicht!$B$1:$B$35,0),3),INDEX(Verdeelsleutels_percentage!$A:$AB,MATCH(max_demand!$C117,Verdeelsleutels_percentage!$C:$C,0),MATCH(INDEX(Overzicht!$B$1:$F$35,MATCH(max_demand!S$1,Overzicht!$B:$B,0),5),Verdeelsleutels_percentage!$1:$1,0)))</f>
        <v>4.6023039129997785E-3</v>
      </c>
      <c r="T117">
        <f>PRODUCT(INDEX(Overzicht!$B$1:$D$35,MATCH(max_demand!T$1,Overzicht!$B$1:$B$35,0),3),INDEX(Verdeelsleutels_percentage!$A:$AB,MATCH(max_demand!$C117,Verdeelsleutels_percentage!$C:$C,0),MATCH(INDEX(Overzicht!$B$1:$F$35,MATCH(max_demand!T$1,Overzicht!$B:$B,0),5),Verdeelsleutels_percentage!$1:$1,0)))</f>
        <v>6.6417797355574062E-3</v>
      </c>
      <c r="U117">
        <f>PRODUCT(INDEX(Overzicht!$B$1:$D$35,MATCH(max_demand!U$1,Overzicht!$B$1:$B$35,0),3),INDEX(Verdeelsleutels_percentage!$A:$AB,MATCH(max_demand!$C117,Verdeelsleutels_percentage!$C:$C,0),MATCH(INDEX(Overzicht!$B$1:$F$35,MATCH(max_demand!U$1,Overzicht!$B:$B,0),5),Verdeelsleutels_percentage!$1:$1,0)))</f>
        <v>2.4669467589213227E-2</v>
      </c>
      <c r="V117">
        <f>PRODUCT(INDEX(Overzicht!$B$1:$D$35,MATCH(max_demand!V$1,Overzicht!$B$1:$B$35,0),3),INDEX(Verdeelsleutels_percentage!$A:$AB,MATCH(max_demand!$C117,Verdeelsleutels_percentage!$C:$C,0),MATCH(INDEX(Overzicht!$B$1:$F$35,MATCH(max_demand!V$1,Overzicht!$B:$B,0),5),Verdeelsleutels_percentage!$1:$1,0)))</f>
        <v>2.8714461262748184E-3</v>
      </c>
      <c r="W117">
        <f>PRODUCT(INDEX(Overzicht!$B$1:$D$35,MATCH(max_demand!W$1,Overzicht!$B$1:$B$35,0),3),INDEX(Verdeelsleutels_percentage!$A:$AB,MATCH(max_demand!$C117,Verdeelsleutels_percentage!$C:$C,0),MATCH(INDEX(Overzicht!$B$1:$F$35,MATCH(max_demand!W$1,Overzicht!$B:$B,0),5),Verdeelsleutels_percentage!$1:$1,0)))</f>
        <v>1.4981458050129489E-2</v>
      </c>
      <c r="X117">
        <f>PRODUCT(INDEX(Overzicht!$B$1:$D$35,MATCH(max_demand!X$1,Overzicht!$B$1:$B$35,0),3),INDEX(Verdeelsleutels_percentage!$A:$AB,MATCH(max_demand!$C117,Verdeelsleutels_percentage!$C:$C,0),MATCH(INDEX(Overzicht!$B$1:$F$35,MATCH(max_demand!X$1,Overzicht!$B:$B,0),5),Verdeelsleutels_percentage!$1:$1,0)))</f>
        <v>3.7506959299088702E-5</v>
      </c>
      <c r="Y117">
        <f>PRODUCT(INDEX(Overzicht!$B$1:$D$35,MATCH(max_demand!Y$1,Overzicht!$B$1:$B$35,0),3),INDEX(Verdeelsleutels_percentage!$A:$AB,MATCH(max_demand!$C117,Verdeelsleutels_percentage!$C:$C,0),MATCH(INDEX(Overzicht!$B$1:$F$35,MATCH(max_demand!Y$1,Overzicht!$B:$B,0),5),Verdeelsleutels_percentage!$1:$1,0)))</f>
        <v>9.3096148712369488E-7</v>
      </c>
      <c r="Z117">
        <f>PRODUCT(INDEX(Overzicht!$B$1:$D$35,MATCH(max_demand!Z$1,Overzicht!$B$1:$B$35,0),3),INDEX(Verdeelsleutels_percentage!$A:$AB,MATCH(max_demand!$C117,Verdeelsleutels_percentage!$C:$C,0),MATCH(INDEX(Overzicht!$B$1:$F$35,MATCH(max_demand!Z$1,Overzicht!$B:$B,0),5),Verdeelsleutels_percentage!$1:$1,0)))</f>
        <v>4.1376066094386441E-4</v>
      </c>
      <c r="AA117">
        <f>PRODUCT(INDEX(Overzicht!$B$1:$D$35,MATCH(max_demand!AA$1,Overzicht!$B$1:$B$35,0),3),INDEX(Verdeelsleutels_percentage!$A:$AB,MATCH(max_demand!$C117,Verdeelsleutels_percentage!$C:$C,0),MATCH(INDEX(Overzicht!$B$1:$F$35,MATCH(max_demand!AA$1,Overzicht!$B:$B,0),5),Verdeelsleutels_percentage!$1:$1,0)))</f>
        <v>4.311821624572903E-4</v>
      </c>
      <c r="AB117">
        <f>PRODUCT(INDEX(Overzicht!$B$1:$D$35,MATCH(max_demand!AB$1,Overzicht!$B$1:$B$35,0),3),INDEX(Verdeelsleutels_percentage!$A:$AB,MATCH(max_demand!$C117,Verdeelsleutels_percentage!$C:$C,0),MATCH(INDEX(Overzicht!$B$1:$F$35,MATCH(max_demand!AB$1,Overzicht!$B:$B,0),5),Verdeelsleutels_percentage!$1:$1,0)))</f>
        <v>3.0244562991518058E-3</v>
      </c>
      <c r="AC117">
        <f>PRODUCT(INDEX(Overzicht!$B$1:$D$35,MATCH(max_demand!AC$1,Overzicht!$B$1:$B$35,0),3),INDEX(Verdeelsleutels_percentage!$A:$AB,MATCH(max_demand!$C117,Verdeelsleutels_percentage!$C:$C,0),MATCH(INDEX(Overzicht!$B$1:$F$35,MATCH(max_demand!AC$1,Overzicht!$B:$B,0),5),Verdeelsleutels_percentage!$1:$1,0)))</f>
        <v>1.3080820921677297E-3</v>
      </c>
      <c r="AD117">
        <f>PRODUCT(INDEX(Overzicht!$B$1:$D$35,MATCH(max_demand!AD$1,Overzicht!$B$1:$B$35,0),3),INDEX(Verdeelsleutels_percentage!$A:$AB,MATCH(max_demand!$C117,Verdeelsleutels_percentage!$C:$C,0),MATCH(INDEX(Overzicht!$B$1:$F$35,MATCH(max_demand!AD$1,Overzicht!$B:$B,0),5),Verdeelsleutels_percentage!$1:$1,0)))</f>
        <v>4.9182052495923412E-7</v>
      </c>
      <c r="AE117">
        <f>PRODUCT(INDEX(Overzicht!$B$1:$D$35,MATCH(max_demand!AE$1,Overzicht!$B$1:$B$35,0),3),INDEX(Verdeelsleutels_percentage!$A:$AB,MATCH(max_demand!$C117,Verdeelsleutels_percentage!$C:$C,0),MATCH(INDEX(Overzicht!$B$1:$F$35,MATCH(max_demand!AE$1,Overzicht!$B:$B,0),5),Verdeelsleutels_percentage!$1:$1,0)))</f>
        <v>5.9898837518857035E-3</v>
      </c>
      <c r="AF117">
        <f>PRODUCT(INDEX(Overzicht!$B$1:$D$35,MATCH(max_demand!AF$1,Overzicht!$B$1:$B$35,0),3),INDEX(Verdeelsleutels_percentage!$A:$AB,MATCH(max_demand!$C117,Verdeelsleutels_percentage!$C:$C,0),MATCH(INDEX(Overzicht!$B$1:$F$35,MATCH(max_demand!AF$1,Overzicht!$B:$B,0),5),Verdeelsleutels_percentage!$1:$1,0)))</f>
        <v>1.6332657668836753E-3</v>
      </c>
      <c r="AG117">
        <f>PRODUCT(INDEX(Overzicht!$B$1:$D$35,MATCH(max_demand!AG$1,Overzicht!$B$1:$B$35,0),3),INDEX(Verdeelsleutels_percentage!$A:$AB,MATCH(max_demand!$C117,Verdeelsleutels_percentage!$C:$C,0),MATCH(INDEX(Overzicht!$B$1:$F$35,MATCH(max_demand!AG$1,Overzicht!$B:$B,0),5),Verdeelsleutels_percentage!$1:$1,0)))</f>
        <v>1.4981458050129489E-2</v>
      </c>
      <c r="AH117">
        <f>PRODUCT(INDEX(Overzicht!$B$1:$D$35,MATCH(max_demand!AH$1,Overzicht!$B$1:$B$35,0),3),INDEX(Verdeelsleutels_percentage!$A:$AB,MATCH(max_demand!$C117,Verdeelsleutels_percentage!$C:$C,0),MATCH(INDEX(Overzicht!$B$1:$F$35,MATCH(max_demand!AH$1,Overzicht!$B:$B,0),5),Verdeelsleutels_percentage!$1:$1,0)))</f>
        <v>3.8109534560619093E-3</v>
      </c>
      <c r="AI117">
        <f>PRODUCT(INDEX(Overzicht!$B$1:$D$35,MATCH(max_demand!AI$1,Overzicht!$B$1:$B$35,0),3),INDEX(Verdeelsleutels_percentage!$A:$AB,MATCH(max_demand!$C117,Verdeelsleutels_percentage!$C:$C,0),MATCH(INDEX(Overzicht!$B$1:$F$35,MATCH(max_demand!AI$1,Overzicht!$B:$B,0),5),Verdeelsleutels_percentage!$1:$1,0)))</f>
        <v>1.3066126135069403E-3</v>
      </c>
      <c r="AJ117">
        <f>PRODUCT(INDEX(Overzicht!$B$1:$D$35,MATCH(max_demand!AJ$1,Overzicht!$B$1:$B$35,0),3),INDEX(Verdeelsleutels_percentage!$A:$AB,MATCH(max_demand!$C117,Verdeelsleutels_percentage!$C:$C,0),MATCH(INDEX(Overzicht!$B$1:$F$35,MATCH(max_demand!AJ$1,Overzicht!$B:$B,0),5),Verdeelsleutels_percentage!$1:$1,0)))</f>
        <v>0</v>
      </c>
      <c r="AK117">
        <f>PRODUCT(INDEX(Overzicht!$B$1:$D$35,MATCH(max_demand!AK$1,Overzicht!$B$1:$B$35,0),3),INDEX(Verdeelsleutels_percentage!$A:$AB,MATCH(max_demand!$C117,Verdeelsleutels_percentage!$C:$C,0),MATCH(INDEX(Overzicht!$B$1:$F$35,MATCH(max_demand!AK$1,Overzicht!$B:$B,0),5),Verdeelsleutels_percentage!$1:$1,0)))</f>
        <v>9.0887512170785578E-4</v>
      </c>
      <c r="AL117">
        <f>PRODUCT(INDEX(Overzicht!$B$1:$D$35,MATCH(max_demand!AL$1,Overzicht!$B$1:$B$35,0),3),INDEX(Verdeelsleutels_percentage!$A:$AB,MATCH(max_demand!$C117,Verdeelsleutels_percentage!$C:$C,0),MATCH(INDEX(Overzicht!$B$1:$F$35,MATCH(max_demand!AL$1,Overzicht!$B:$B,0),5),Verdeelsleutels_percentage!$1:$1,0)))</f>
        <v>2.4969096750215814E-3</v>
      </c>
      <c r="AM117">
        <f>PRODUCT(INDEX(Overzicht!$B$1:$D$35,MATCH(max_demand!AM$1,Overzicht!$B$1:$B$35,0),3),INDEX(Verdeelsleutels_percentage!$A:$AB,MATCH(max_demand!$C117,Verdeelsleutels_percentage!$C:$C,0),MATCH(INDEX(Overzicht!$B$1:$F$35,MATCH(max_demand!AM$1,Overzicht!$B:$B,0),5),Verdeelsleutels_percentage!$1:$1,0)))</f>
        <v>4.9938193500431629E-3</v>
      </c>
      <c r="AN117">
        <f>PRODUCT(INDEX(Overzicht!$B$1:$D$35,MATCH(max_demand!AN$1,Overzicht!$B$1:$B$35,0),3),INDEX(Verdeelsleutels_percentage!$A:$AB,MATCH(max_demand!$C117,Verdeelsleutels_percentage!$C:$C,0),MATCH(INDEX(Overzicht!$B$1:$F$35,MATCH(max_demand!AN$1,Overzicht!$B:$B,0),5),Verdeelsleutels_percentage!$1:$1,0)))</f>
        <v>2.4969096750215814E-3</v>
      </c>
      <c r="AO117">
        <f>PRODUCT(INDEX(Overzicht!$B$1:$D$35,MATCH(max_demand!AO$1,Overzicht!$B$1:$B$35,0),3),INDEX(Verdeelsleutels_percentage!$A:$AB,MATCH(max_demand!$C117,Verdeelsleutels_percentage!$C:$C,0),MATCH(INDEX(Overzicht!$B$1:$F$35,MATCH(max_demand!AO$1,Overzicht!$B:$B,0),5),Verdeelsleutels_percentage!$1:$1,0)))</f>
        <v>8.7391838625755346E-3</v>
      </c>
    </row>
    <row r="118" spans="2:41">
      <c r="B118" t="str">
        <f>INDEX('ETLocal datasets'!B:C,MATCH(C118,'ETLocal datasets'!C:C,0),1)</f>
        <v>GM0317</v>
      </c>
      <c r="C118" t="str">
        <f>'ETLocal datasets'!C101</f>
        <v>Eemnes</v>
      </c>
      <c r="D118">
        <f t="shared" si="9"/>
        <v>4.8351380230761638E-2</v>
      </c>
      <c r="E118">
        <f t="shared" si="10"/>
        <v>2.9115338606624179E-2</v>
      </c>
      <c r="F118">
        <f t="shared" si="11"/>
        <v>5.5367201431904102E-3</v>
      </c>
      <c r="G118">
        <f t="shared" si="8"/>
        <v>1.1274692153985588E-2</v>
      </c>
      <c r="H118">
        <f>PRODUCT(INDEX(Overzicht!$B$1:$D$35,MATCH(max_demand!H$1,Overzicht!$B$1:$B$35,0),3),INDEX(Verdeelsleutels_percentage!$A:$AB,MATCH(max_demand!$C118,Verdeelsleutels_percentage!$C:$C,0),MATCH(INDEX(Overzicht!$B$1:$F$35,MATCH(max_demand!H$1,Overzicht!$B:$B,0),5),Verdeelsleutels_percentage!$1:$1,0)))</f>
        <v>5.5367201431904102E-3</v>
      </c>
      <c r="I118">
        <f>PRODUCT(INDEX(Overzicht!$B$1:$D$35,MATCH(max_demand!I$1,Overzicht!$B$1:$B$35,0),3),INDEX(Verdeelsleutels_percentage!$A:$AB,MATCH(max_demand!$C118,Verdeelsleutels_percentage!$C:$C,0),MATCH(INDEX(Overzicht!$B$1:$F$35,MATCH(max_demand!I$1,Overzicht!$B:$B,0),5),Verdeelsleutels_percentage!$1:$1,0)))</f>
        <v>1.4205381908764434E-3</v>
      </c>
      <c r="J118">
        <f>PRODUCT(INDEX(Overzicht!$B$1:$D$35,MATCH(max_demand!J$1,Overzicht!$B$1:$B$35,0),3),INDEX(Verdeelsleutels_percentage!$A:$AB,MATCH(max_demand!$C118,Verdeelsleutels_percentage!$C:$C,0),MATCH(INDEX(Overzicht!$B$1:$F$35,MATCH(max_demand!J$1,Overzicht!$B:$B,0),5),Verdeelsleutels_percentage!$1:$1,0)))</f>
        <v>1.856119514669547E-3</v>
      </c>
      <c r="K118">
        <f>PRODUCT(INDEX(Overzicht!$B$1:$D$35,MATCH(max_demand!K$1,Overzicht!$B$1:$B$35,0),3),INDEX(Verdeelsleutels_percentage!$A:$AB,MATCH(max_demand!$C118,Verdeelsleutels_percentage!$C:$C,0),MATCH(INDEX(Overzicht!$B$1:$F$35,MATCH(max_demand!K$1,Overzicht!$B:$B,0),5),Verdeelsleutels_percentage!$1:$1,0)))</f>
        <v>2.9569048803935815E-4</v>
      </c>
      <c r="L118">
        <f>PRODUCT(INDEX(Overzicht!$B$1:$D$35,MATCH(max_demand!L$1,Overzicht!$B$1:$B$35,0),3),INDEX(Verdeelsleutels_percentage!$A:$AB,MATCH(max_demand!$C118,Verdeelsleutels_percentage!$C:$C,0),MATCH(INDEX(Overzicht!$B$1:$F$35,MATCH(max_demand!L$1,Overzicht!$B:$B,0),5),Verdeelsleutels_percentage!$1:$1,0)))</f>
        <v>1.7903432793684451E-3</v>
      </c>
      <c r="M118">
        <f>PRODUCT(INDEX(Overzicht!$B$1:$D$35,MATCH(max_demand!M$1,Overzicht!$B$1:$B$35,0),3),INDEX(Verdeelsleutels_percentage!$A:$AB,MATCH(max_demand!$C118,Verdeelsleutels_percentage!$C:$C,0),MATCH(INDEX(Overzicht!$B$1:$F$35,MATCH(max_demand!M$1,Overzicht!$B:$B,0),5),Verdeelsleutels_percentage!$1:$1,0)))</f>
        <v>2.0187022596315881E-2</v>
      </c>
      <c r="N118">
        <f>PRODUCT(INDEX(Overzicht!$B$1:$D$35,MATCH(max_demand!N$1,Overzicht!$B$1:$B$35,0),3),INDEX(Verdeelsleutels_percentage!$A:$AB,MATCH(max_demand!$C118,Verdeelsleutels_percentage!$C:$C,0),MATCH(INDEX(Overzicht!$B$1:$F$35,MATCH(max_demand!N$1,Overzicht!$B:$B,0),5),Verdeelsleutels_percentage!$1:$1,0)))</f>
        <v>2.1992485421545162E-3</v>
      </c>
      <c r="O118">
        <f>PRODUCT(INDEX(Overzicht!$B$1:$D$35,MATCH(max_demand!O$1,Overzicht!$B$1:$B$35,0),3),INDEX(Verdeelsleutels_percentage!$A:$AB,MATCH(max_demand!$C118,Verdeelsleutels_percentage!$C:$C,0),MATCH(INDEX(Overzicht!$B$1:$F$35,MATCH(max_demand!O$1,Overzicht!$B:$B,0),5),Verdeelsleutels_percentage!$1:$1,0)))</f>
        <v>4.2126518485240447E-4</v>
      </c>
      <c r="P118">
        <f>PRODUCT(INDEX(Overzicht!$B$1:$D$35,MATCH(max_demand!P$1,Overzicht!$B$1:$B$35,0),3),INDEX(Verdeelsleutels_percentage!$A:$AB,MATCH(max_demand!$C118,Verdeelsleutels_percentage!$C:$C,0),MATCH(INDEX(Overzicht!$B$1:$F$35,MATCH(max_demand!P$1,Overzicht!$B:$B,0),5),Verdeelsleutels_percentage!$1:$1,0)))</f>
        <v>0</v>
      </c>
      <c r="Q118">
        <f>PRODUCT(INDEX(Overzicht!$B$1:$D$35,MATCH(max_demand!Q$1,Overzicht!$B$1:$B$35,0),3),INDEX(Verdeelsleutels_percentage!$A:$AB,MATCH(max_demand!$C118,Verdeelsleutels_percentage!$C:$C,0),MATCH(INDEX(Overzicht!$B$1:$F$35,MATCH(max_demand!Q$1,Overzicht!$B:$B,0),5),Verdeelsleutels_percentage!$1:$1,0)))</f>
        <v>4.5875681186434824E-3</v>
      </c>
      <c r="R118">
        <f>PRODUCT(INDEX(Overzicht!$B$1:$D$35,MATCH(max_demand!R$1,Overzicht!$B$1:$B$35,0),3),INDEX(Verdeelsleutels_percentage!$A:$AB,MATCH(max_demand!$C118,Verdeelsleutels_percentage!$C:$C,0),MATCH(INDEX(Overzicht!$B$1:$F$35,MATCH(max_demand!R$1,Overzicht!$B:$B,0),5),Verdeelsleutels_percentage!$1:$1,0)))</f>
        <v>9.4915202454692751E-4</v>
      </c>
      <c r="S118">
        <f>PRODUCT(INDEX(Overzicht!$B$1:$D$35,MATCH(max_demand!S$1,Overzicht!$B$1:$B$35,0),3),INDEX(Verdeelsleutels_percentage!$A:$AB,MATCH(max_demand!$C118,Verdeelsleutels_percentage!$C:$C,0),MATCH(INDEX(Overzicht!$B$1:$F$35,MATCH(max_demand!S$1,Overzicht!$B:$B,0),5),Verdeelsleutels_percentage!$1:$1,0)))</f>
        <v>1.9438633462721074E-3</v>
      </c>
      <c r="T118">
        <f>PRODUCT(INDEX(Overzicht!$B$1:$D$35,MATCH(max_demand!T$1,Overzicht!$B$1:$B$35,0),3),INDEX(Verdeelsleutels_percentage!$A:$AB,MATCH(max_demand!$C118,Verdeelsleutels_percentage!$C:$C,0),MATCH(INDEX(Overzicht!$B$1:$F$35,MATCH(max_demand!T$1,Overzicht!$B:$B,0),5),Verdeelsleutels_percentage!$1:$1,0)))</f>
        <v>2.8052715392164742E-3</v>
      </c>
      <c r="U118">
        <f>PRODUCT(INDEX(Overzicht!$B$1:$D$35,MATCH(max_demand!U$1,Overzicht!$B$1:$B$35,0),3),INDEX(Verdeelsleutels_percentage!$A:$AB,MATCH(max_demand!$C118,Verdeelsleutels_percentage!$C:$C,0),MATCH(INDEX(Overzicht!$B$1:$F$35,MATCH(max_demand!U$1,Overzicht!$B:$B,0),5),Verdeelsleutels_percentage!$1:$1,0)))</f>
        <v>1.0419580002804048E-2</v>
      </c>
      <c r="V118">
        <f>PRODUCT(INDEX(Overzicht!$B$1:$D$35,MATCH(max_demand!V$1,Overzicht!$B$1:$B$35,0),3),INDEX(Verdeelsleutels_percentage!$A:$AB,MATCH(max_demand!$C118,Verdeelsleutels_percentage!$C:$C,0),MATCH(INDEX(Overzicht!$B$1:$F$35,MATCH(max_demand!V$1,Overzicht!$B:$B,0),5),Verdeelsleutels_percentage!$1:$1,0)))</f>
        <v>1.2128053646988516E-3</v>
      </c>
      <c r="W118">
        <f>PRODUCT(INDEX(Overzicht!$B$1:$D$35,MATCH(max_demand!W$1,Overzicht!$B$1:$B$35,0),3),INDEX(Verdeelsleutels_percentage!$A:$AB,MATCH(max_demand!$C118,Verdeelsleutels_percentage!$C:$C,0),MATCH(INDEX(Overzicht!$B$1:$F$35,MATCH(max_demand!W$1,Overzicht!$B:$B,0),5),Verdeelsleutels_percentage!$1:$1,0)))</f>
        <v>6.327680163646183E-3</v>
      </c>
      <c r="X118">
        <f>PRODUCT(INDEX(Overzicht!$B$1:$D$35,MATCH(max_demand!X$1,Overzicht!$B$1:$B$35,0),3),INDEX(Verdeelsleutels_percentage!$A:$AB,MATCH(max_demand!$C118,Verdeelsleutels_percentage!$C:$C,0),MATCH(INDEX(Overzicht!$B$1:$F$35,MATCH(max_demand!X$1,Overzicht!$B:$B,0),5),Verdeelsleutels_percentage!$1:$1,0)))</f>
        <v>7.6889266563131837E-4</v>
      </c>
      <c r="Y118">
        <f>PRODUCT(INDEX(Overzicht!$B$1:$D$35,MATCH(max_demand!Y$1,Overzicht!$B$1:$B$35,0),3),INDEX(Verdeelsleutels_percentage!$A:$AB,MATCH(max_demand!$C118,Verdeelsleutels_percentage!$C:$C,0),MATCH(INDEX(Overzicht!$B$1:$F$35,MATCH(max_demand!Y$1,Overzicht!$B:$B,0),5),Verdeelsleutels_percentage!$1:$1,0)))</f>
        <v>9.7339956723487767E-7</v>
      </c>
      <c r="Z118">
        <f>PRODUCT(INDEX(Overzicht!$B$1:$D$35,MATCH(max_demand!Z$1,Overzicht!$B$1:$B$35,0),3),INDEX(Verdeelsleutels_percentage!$A:$AB,MATCH(max_demand!$C118,Verdeelsleutels_percentage!$C:$C,0),MATCH(INDEX(Overzicht!$B$1:$F$35,MATCH(max_demand!Z$1,Overzicht!$B:$B,0),5),Verdeelsleutels_percentage!$1:$1,0)))</f>
        <v>4.3262202988216789E-4</v>
      </c>
      <c r="AA118">
        <f>PRODUCT(INDEX(Overzicht!$B$1:$D$35,MATCH(max_demand!AA$1,Overzicht!$B$1:$B$35,0),3),INDEX(Verdeelsleutels_percentage!$A:$AB,MATCH(max_demand!$C118,Verdeelsleutels_percentage!$C:$C,0),MATCH(INDEX(Overzicht!$B$1:$F$35,MATCH(max_demand!AA$1,Overzicht!$B:$B,0),5),Verdeelsleutels_percentage!$1:$1,0)))</f>
        <v>4.5083769429825918E-4</v>
      </c>
      <c r="AB118">
        <f>PRODUCT(INDEX(Overzicht!$B$1:$D$35,MATCH(max_demand!AB$1,Overzicht!$B$1:$B$35,0),3),INDEX(Verdeelsleutels_percentage!$A:$AB,MATCH(max_demand!$C118,Verdeelsleutels_percentage!$C:$C,0),MATCH(INDEX(Overzicht!$B$1:$F$35,MATCH(max_demand!AB$1,Overzicht!$B:$B,0),5),Verdeelsleutels_percentage!$1:$1,0)))</f>
        <v>1.9569932491919793E-3</v>
      </c>
      <c r="AC118">
        <f>PRODUCT(INDEX(Overzicht!$B$1:$D$35,MATCH(max_demand!AC$1,Overzicht!$B$1:$B$35,0),3),INDEX(Verdeelsleutels_percentage!$A:$AB,MATCH(max_demand!$C118,Verdeelsleutels_percentage!$C:$C,0),MATCH(INDEX(Overzicht!$B$1:$F$35,MATCH(max_demand!AC$1,Overzicht!$B:$B,0),5),Verdeelsleutels_percentage!$1:$1,0)))</f>
        <v>1.5444872314333926E-3</v>
      </c>
      <c r="AD118">
        <f>PRODUCT(INDEX(Overzicht!$B$1:$D$35,MATCH(max_demand!AD$1,Overzicht!$B$1:$B$35,0),3),INDEX(Verdeelsleutels_percentage!$A:$AB,MATCH(max_demand!$C118,Verdeelsleutels_percentage!$C:$C,0),MATCH(INDEX(Overzicht!$B$1:$F$35,MATCH(max_demand!AD$1,Overzicht!$B:$B,0),5),Verdeelsleutels_percentage!$1:$1,0)))</f>
        <v>0</v>
      </c>
      <c r="AE118">
        <f>PRODUCT(INDEX(Overzicht!$B$1:$D$35,MATCH(max_demand!AE$1,Overzicht!$B$1:$B$35,0),3),INDEX(Verdeelsleutels_percentage!$A:$AB,MATCH(max_demand!$C118,Verdeelsleutels_percentage!$C:$C,0),MATCH(INDEX(Overzicht!$B$1:$F$35,MATCH(max_demand!AE$1,Overzicht!$B:$B,0),5),Verdeelsleutels_percentage!$1:$1,0)))</f>
        <v>5.4907267725618951E-3</v>
      </c>
      <c r="AF118">
        <f>PRODUCT(INDEX(Overzicht!$B$1:$D$35,MATCH(max_demand!AF$1,Overzicht!$B$1:$B$35,0),3),INDEX(Verdeelsleutels_percentage!$A:$AB,MATCH(max_demand!$C118,Verdeelsleutels_percentage!$C:$C,0),MATCH(INDEX(Overzicht!$B$1:$F$35,MATCH(max_demand!AF$1,Overzicht!$B:$B,0),5),Verdeelsleutels_percentage!$1:$1,0)))</f>
        <v>1.7077185390085574E-3</v>
      </c>
      <c r="AG118">
        <f>PRODUCT(INDEX(Overzicht!$B$1:$D$35,MATCH(max_demand!AG$1,Overzicht!$B$1:$B$35,0),3),INDEX(Verdeelsleutels_percentage!$A:$AB,MATCH(max_demand!$C118,Verdeelsleutels_percentage!$C:$C,0),MATCH(INDEX(Overzicht!$B$1:$F$35,MATCH(max_demand!AG$1,Overzicht!$B:$B,0),5),Verdeelsleutels_percentage!$1:$1,0)))</f>
        <v>6.327680163646183E-3</v>
      </c>
      <c r="AH118">
        <f>PRODUCT(INDEX(Overzicht!$B$1:$D$35,MATCH(max_demand!AH$1,Overzicht!$B$1:$B$35,0),3),INDEX(Verdeelsleutels_percentage!$A:$AB,MATCH(max_demand!$C118,Verdeelsleutels_percentage!$C:$C,0),MATCH(INDEX(Overzicht!$B$1:$F$35,MATCH(max_demand!AH$1,Overzicht!$B:$B,0),5),Verdeelsleutels_percentage!$1:$1,0)))</f>
        <v>3.9846765910199668E-3</v>
      </c>
      <c r="AI118">
        <f>PRODUCT(INDEX(Overzicht!$B$1:$D$35,MATCH(max_demand!AI$1,Overzicht!$B$1:$B$35,0),3),INDEX(Verdeelsleutels_percentage!$A:$AB,MATCH(max_demand!$C118,Verdeelsleutels_percentage!$C:$C,0),MATCH(INDEX(Overzicht!$B$1:$F$35,MATCH(max_demand!AI$1,Overzicht!$B:$B,0),5),Verdeelsleutels_percentage!$1:$1,0)))</f>
        <v>1.3661748312068459E-3</v>
      </c>
      <c r="AJ118">
        <f>PRODUCT(INDEX(Overzicht!$B$1:$D$35,MATCH(max_demand!AJ$1,Overzicht!$B$1:$B$35,0),3),INDEX(Verdeelsleutels_percentage!$A:$AB,MATCH(max_demand!$C118,Verdeelsleutels_percentage!$C:$C,0),MATCH(INDEX(Overzicht!$B$1:$F$35,MATCH(max_demand!AJ$1,Overzicht!$B:$B,0),5),Verdeelsleutels_percentage!$1:$1,0)))</f>
        <v>0</v>
      </c>
      <c r="AK118">
        <f>PRODUCT(INDEX(Overzicht!$B$1:$D$35,MATCH(max_demand!AK$1,Overzicht!$B$1:$B$35,0),3),INDEX(Verdeelsleutels_percentage!$A:$AB,MATCH(max_demand!$C118,Verdeelsleutels_percentage!$C:$C,0),MATCH(INDEX(Overzicht!$B$1:$F$35,MATCH(max_demand!AK$1,Overzicht!$B:$B,0),5),Verdeelsleutels_percentage!$1:$1,0)))</f>
        <v>3.8387926326120179E-4</v>
      </c>
      <c r="AL118">
        <f>PRODUCT(INDEX(Overzicht!$B$1:$D$35,MATCH(max_demand!AL$1,Overzicht!$B$1:$B$35,0),3),INDEX(Verdeelsleutels_percentage!$A:$AB,MATCH(max_demand!$C118,Verdeelsleutels_percentage!$C:$C,0),MATCH(INDEX(Overzicht!$B$1:$F$35,MATCH(max_demand!AL$1,Overzicht!$B:$B,0),5),Verdeelsleutels_percentage!$1:$1,0)))</f>
        <v>1.0546133606076972E-3</v>
      </c>
      <c r="AM118">
        <f>PRODUCT(INDEX(Overzicht!$B$1:$D$35,MATCH(max_demand!AM$1,Overzicht!$B$1:$B$35,0),3),INDEX(Verdeelsleutels_percentage!$A:$AB,MATCH(max_demand!$C118,Verdeelsleutels_percentage!$C:$C,0),MATCH(INDEX(Overzicht!$B$1:$F$35,MATCH(max_demand!AM$1,Overzicht!$B:$B,0),5),Verdeelsleutels_percentage!$1:$1,0)))</f>
        <v>2.1092267212153943E-3</v>
      </c>
      <c r="AN118">
        <f>PRODUCT(INDEX(Overzicht!$B$1:$D$35,MATCH(max_demand!AN$1,Overzicht!$B$1:$B$35,0),3),INDEX(Verdeelsleutels_percentage!$A:$AB,MATCH(max_demand!$C118,Verdeelsleutels_percentage!$C:$C,0),MATCH(INDEX(Overzicht!$B$1:$F$35,MATCH(max_demand!AN$1,Overzicht!$B:$B,0),5),Verdeelsleutels_percentage!$1:$1,0)))</f>
        <v>1.0546133606076972E-3</v>
      </c>
      <c r="AO118">
        <f>PRODUCT(INDEX(Overzicht!$B$1:$D$35,MATCH(max_demand!AO$1,Overzicht!$B$1:$B$35,0),3),INDEX(Verdeelsleutels_percentage!$A:$AB,MATCH(max_demand!$C118,Verdeelsleutels_percentage!$C:$C,0),MATCH(INDEX(Overzicht!$B$1:$F$35,MATCH(max_demand!AO$1,Overzicht!$B:$B,0),5),Verdeelsleutels_percentage!$1:$1,0)))</f>
        <v>3.6911467621269399E-3</v>
      </c>
    </row>
    <row r="119" spans="2:41">
      <c r="B119" t="str">
        <f>INDEX('ETLocal datasets'!B:C,MATCH(C119,'ETLocal datasets'!C:C,0),1)</f>
        <v>GM0321</v>
      </c>
      <c r="C119" t="str">
        <f>'ETLocal datasets'!C102</f>
        <v>Houten</v>
      </c>
      <c r="D119">
        <f t="shared" si="9"/>
        <v>0.17722554206986446</v>
      </c>
      <c r="E119">
        <f t="shared" si="10"/>
        <v>0.14955834877192598</v>
      </c>
      <c r="F119">
        <f t="shared" si="11"/>
        <v>3.0324068810136787E-2</v>
      </c>
      <c r="G119">
        <f t="shared" si="8"/>
        <v>6.1750374201423749E-2</v>
      </c>
      <c r="H119">
        <f>PRODUCT(INDEX(Overzicht!$B$1:$D$35,MATCH(max_demand!H$1,Overzicht!$B$1:$B$35,0),3),INDEX(Verdeelsleutels_percentage!$A:$AB,MATCH(max_demand!$C119,Verdeelsleutels_percentage!$C:$C,0),MATCH(INDEX(Overzicht!$B$1:$F$35,MATCH(max_demand!H$1,Overzicht!$B:$B,0),5),Verdeelsleutels_percentage!$1:$1,0)))</f>
        <v>3.0324068810136787E-2</v>
      </c>
      <c r="I119">
        <f>PRODUCT(INDEX(Overzicht!$B$1:$D$35,MATCH(max_demand!I$1,Overzicht!$B$1:$B$35,0),3),INDEX(Verdeelsleutels_percentage!$A:$AB,MATCH(max_demand!$C119,Verdeelsleutels_percentage!$C:$C,0),MATCH(INDEX(Overzicht!$B$1:$F$35,MATCH(max_demand!I$1,Overzicht!$B:$B,0),5),Verdeelsleutels_percentage!$1:$1,0)))</f>
        <v>7.216494617243943E-3</v>
      </c>
      <c r="J119">
        <f>PRODUCT(INDEX(Overzicht!$B$1:$D$35,MATCH(max_demand!J$1,Overzicht!$B$1:$B$35,0),3),INDEX(Verdeelsleutels_percentage!$A:$AB,MATCH(max_demand!$C119,Verdeelsleutels_percentage!$C:$C,0),MATCH(INDEX(Overzicht!$B$1:$F$35,MATCH(max_demand!J$1,Overzicht!$B:$B,0),5),Verdeelsleutels_percentage!$1:$1,0)))</f>
        <v>1.016578306777919E-2</v>
      </c>
      <c r="K119">
        <f>PRODUCT(INDEX(Overzicht!$B$1:$D$35,MATCH(max_demand!K$1,Overzicht!$B$1:$B$35,0),3),INDEX(Verdeelsleutels_percentage!$A:$AB,MATCH(max_demand!$C119,Verdeelsleutels_percentage!$C:$C,0),MATCH(INDEX(Overzicht!$B$1:$F$35,MATCH(max_demand!K$1,Overzicht!$B:$B,0),5),Verdeelsleutels_percentage!$1:$1,0)))</f>
        <v>1.5021411103278545E-3</v>
      </c>
      <c r="L119">
        <f>PRODUCT(INDEX(Overzicht!$B$1:$D$35,MATCH(max_demand!L$1,Overzicht!$B$1:$B$35,0),3),INDEX(Verdeelsleutels_percentage!$A:$AB,MATCH(max_demand!$C119,Verdeelsleutels_percentage!$C:$C,0),MATCH(INDEX(Overzicht!$B$1:$F$35,MATCH(max_demand!L$1,Overzicht!$B:$B,0),5),Verdeelsleutels_percentage!$1:$1,0)))</f>
        <v>9.8055331303147659E-3</v>
      </c>
      <c r="M119">
        <f>PRODUCT(INDEX(Overzicht!$B$1:$D$35,MATCH(max_demand!M$1,Overzicht!$B$1:$B$35,0),3),INDEX(Verdeelsleutels_percentage!$A:$AB,MATCH(max_demand!$C119,Verdeelsleutels_percentage!$C:$C,0),MATCH(INDEX(Overzicht!$B$1:$F$35,MATCH(max_demand!M$1,Overzicht!$B:$B,0),5),Verdeelsleutels_percentage!$1:$1,0)))</f>
        <v>4.4410903408705911E-2</v>
      </c>
      <c r="N119">
        <f>PRODUCT(INDEX(Overzicht!$B$1:$D$35,MATCH(max_demand!N$1,Overzicht!$B$1:$B$35,0),3),INDEX(Verdeelsleutels_percentage!$A:$AB,MATCH(max_demand!$C119,Verdeelsleutels_percentage!$C:$C,0),MATCH(INDEX(Overzicht!$B$1:$F$35,MATCH(max_demand!N$1,Overzicht!$B:$B,0),5),Verdeelsleutels_percentage!$1:$1,0)))</f>
        <v>1.5697144353907618E-2</v>
      </c>
      <c r="O119">
        <f>PRODUCT(INDEX(Overzicht!$B$1:$D$35,MATCH(max_demand!O$1,Overzicht!$B$1:$B$35,0),3),INDEX(Verdeelsleutels_percentage!$A:$AB,MATCH(max_demand!$C119,Verdeelsleutels_percentage!$C:$C,0),MATCH(INDEX(Overzicht!$B$1:$F$35,MATCH(max_demand!O$1,Overzicht!$B:$B,0),5),Verdeelsleutels_percentage!$1:$1,0)))</f>
        <v>2.1831311789588691E-4</v>
      </c>
      <c r="P119">
        <f>PRODUCT(INDEX(Overzicht!$B$1:$D$35,MATCH(max_demand!P$1,Overzicht!$B$1:$B$35,0),3),INDEX(Verdeelsleutels_percentage!$A:$AB,MATCH(max_demand!$C119,Verdeelsleutels_percentage!$C:$C,0),MATCH(INDEX(Overzicht!$B$1:$F$35,MATCH(max_demand!P$1,Overzicht!$B:$B,0),5),Verdeelsleutels_percentage!$1:$1,0)))</f>
        <v>6.9962047034980367E-4</v>
      </c>
      <c r="Q119">
        <f>PRODUCT(INDEX(Overzicht!$B$1:$D$35,MATCH(max_demand!Q$1,Overzicht!$B$1:$B$35,0),3),INDEX(Verdeelsleutels_percentage!$A:$AB,MATCH(max_demand!$C119,Verdeelsleutels_percentage!$C:$C,0),MATCH(INDEX(Overzicht!$B$1:$F$35,MATCH(max_demand!Q$1,Overzicht!$B:$B,0),5),Verdeelsleutels_percentage!$1:$1,0)))</f>
        <v>2.5125657014113335E-2</v>
      </c>
      <c r="R119">
        <f>PRODUCT(INDEX(Overzicht!$B$1:$D$35,MATCH(max_demand!R$1,Overzicht!$B$1:$B$35,0),3),INDEX(Verdeelsleutels_percentage!$A:$AB,MATCH(max_demand!$C119,Verdeelsleutels_percentage!$C:$C,0),MATCH(INDEX(Overzicht!$B$1:$F$35,MATCH(max_demand!R$1,Overzicht!$B:$B,0),5),Verdeelsleutels_percentage!$1:$1,0)))</f>
        <v>5.1984117960234494E-3</v>
      </c>
      <c r="S119">
        <f>PRODUCT(INDEX(Overzicht!$B$1:$D$35,MATCH(max_demand!S$1,Overzicht!$B$1:$B$35,0),3),INDEX(Verdeelsleutels_percentage!$A:$AB,MATCH(max_demand!$C119,Verdeelsleutels_percentage!$C:$C,0),MATCH(INDEX(Overzicht!$B$1:$F$35,MATCH(max_demand!S$1,Overzicht!$B:$B,0),5),Verdeelsleutels_percentage!$1:$1,0)))</f>
        <v>1.0646347358256024E-2</v>
      </c>
      <c r="T119">
        <f>PRODUCT(INDEX(Overzicht!$B$1:$D$35,MATCH(max_demand!T$1,Overzicht!$B$1:$B$35,0),3),INDEX(Verdeelsleutels_percentage!$A:$AB,MATCH(max_demand!$C119,Verdeelsleutels_percentage!$C:$C,0),MATCH(INDEX(Overzicht!$B$1:$F$35,MATCH(max_demand!T$1,Overzicht!$B:$B,0),5),Verdeelsleutels_percentage!$1:$1,0)))</f>
        <v>1.5364194863802638E-2</v>
      </c>
      <c r="U119">
        <f>PRODUCT(INDEX(Overzicht!$B$1:$D$35,MATCH(max_demand!U$1,Overzicht!$B$1:$B$35,0),3),INDEX(Verdeelsleutels_percentage!$A:$AB,MATCH(max_demand!$C119,Verdeelsleutels_percentage!$C:$C,0),MATCH(INDEX(Overzicht!$B$1:$F$35,MATCH(max_demand!U$1,Overzicht!$B:$B,0),5),Verdeelsleutels_percentage!$1:$1,0)))</f>
        <v>5.7067009494124091E-2</v>
      </c>
      <c r="V119">
        <f>PRODUCT(INDEX(Overzicht!$B$1:$D$35,MATCH(max_demand!V$1,Overzicht!$B$1:$B$35,0),3),INDEX(Verdeelsleutels_percentage!$A:$AB,MATCH(max_demand!$C119,Verdeelsleutels_percentage!$C:$C,0),MATCH(INDEX(Overzicht!$B$1:$F$35,MATCH(max_demand!V$1,Overzicht!$B:$B,0),5),Verdeelsleutels_percentage!$1:$1,0)))</f>
        <v>6.6424150726966296E-3</v>
      </c>
      <c r="W119">
        <f>PRODUCT(INDEX(Overzicht!$B$1:$D$35,MATCH(max_demand!W$1,Overzicht!$B$1:$B$35,0),3),INDEX(Verdeelsleutels_percentage!$A:$AB,MATCH(max_demand!$C119,Verdeelsleutels_percentage!$C:$C,0),MATCH(INDEX(Overzicht!$B$1:$F$35,MATCH(max_demand!W$1,Overzicht!$B:$B,0),5),Verdeelsleutels_percentage!$1:$1,0)))</f>
        <v>3.4656078640156331E-2</v>
      </c>
      <c r="X119">
        <f>PRODUCT(INDEX(Overzicht!$B$1:$D$35,MATCH(max_demand!X$1,Overzicht!$B$1:$B$35,0),3),INDEX(Verdeelsleutels_percentage!$A:$AB,MATCH(max_demand!$C119,Verdeelsleutels_percentage!$C:$C,0),MATCH(INDEX(Overzicht!$B$1:$F$35,MATCH(max_demand!X$1,Overzicht!$B:$B,0),5),Verdeelsleutels_percentage!$1:$1,0)))</f>
        <v>8.1577636475517923E-4</v>
      </c>
      <c r="Y119">
        <f>PRODUCT(INDEX(Overzicht!$B$1:$D$35,MATCH(max_demand!Y$1,Overzicht!$B$1:$B$35,0),3),INDEX(Verdeelsleutels_percentage!$A:$AB,MATCH(max_demand!$C119,Verdeelsleutels_percentage!$C:$C,0),MATCH(INDEX(Overzicht!$B$1:$F$35,MATCH(max_demand!Y$1,Overzicht!$B:$B,0),5),Verdeelsleutels_percentage!$1:$1,0)))</f>
        <v>1.4857151289374447E-6</v>
      </c>
      <c r="Z119">
        <f>PRODUCT(INDEX(Overzicht!$B$1:$D$35,MATCH(max_demand!Z$1,Overzicht!$B$1:$B$35,0),3),INDEX(Verdeelsleutels_percentage!$A:$AB,MATCH(max_demand!$C119,Verdeelsleutels_percentage!$C:$C,0),MATCH(INDEX(Overzicht!$B$1:$F$35,MATCH(max_demand!Z$1,Overzicht!$B:$B,0),5),Verdeelsleutels_percentage!$1:$1,0)))</f>
        <v>6.6031783508330882E-4</v>
      </c>
      <c r="AA119">
        <f>PRODUCT(INDEX(Overzicht!$B$1:$D$35,MATCH(max_demand!AA$1,Overzicht!$B$1:$B$35,0),3),INDEX(Verdeelsleutels_percentage!$A:$AB,MATCH(max_demand!$C119,Verdeelsleutels_percentage!$C:$C,0),MATCH(INDEX(Overzicht!$B$1:$F$35,MATCH(max_demand!AA$1,Overzicht!$B:$B,0),5),Verdeelsleutels_percentage!$1:$1,0)))</f>
        <v>6.881206912973429E-4</v>
      </c>
      <c r="AB119">
        <f>PRODUCT(INDEX(Overzicht!$B$1:$D$35,MATCH(max_demand!AB$1,Overzicht!$B$1:$B$35,0),3),INDEX(Verdeelsleutels_percentage!$A:$AB,MATCH(max_demand!$C119,Verdeelsleutels_percentage!$C:$C,0),MATCH(INDEX(Overzicht!$B$1:$F$35,MATCH(max_demand!AB$1,Overzicht!$B:$B,0),5),Verdeelsleutels_percentage!$1:$1,0)))</f>
        <v>1.1534516394909659E-2</v>
      </c>
      <c r="AC119">
        <f>PRODUCT(INDEX(Overzicht!$B$1:$D$35,MATCH(max_demand!AC$1,Overzicht!$B$1:$B$35,0),3),INDEX(Verdeelsleutels_percentage!$A:$AB,MATCH(max_demand!$C119,Verdeelsleutels_percentage!$C:$C,0),MATCH(INDEX(Overzicht!$B$1:$F$35,MATCH(max_demand!AC$1,Overzicht!$B:$B,0),5),Verdeelsleutels_percentage!$1:$1,0)))</f>
        <v>5.6193847842600257E-3</v>
      </c>
      <c r="AD119">
        <f>PRODUCT(INDEX(Overzicht!$B$1:$D$35,MATCH(max_demand!AD$1,Overzicht!$B$1:$B$35,0),3),INDEX(Verdeelsleutels_percentage!$A:$AB,MATCH(max_demand!$C119,Verdeelsleutels_percentage!$C:$C,0),MATCH(INDEX(Overzicht!$B$1:$F$35,MATCH(max_demand!AD$1,Overzicht!$B:$B,0),5),Verdeelsleutels_percentage!$1:$1,0)))</f>
        <v>3.6886539371942556E-6</v>
      </c>
      <c r="AE119">
        <f>PRODUCT(INDEX(Overzicht!$B$1:$D$35,MATCH(max_demand!AE$1,Overzicht!$B$1:$B$35,0),3),INDEX(Verdeelsleutels_percentage!$A:$AB,MATCH(max_demand!$C119,Verdeelsleutels_percentage!$C:$C,0),MATCH(INDEX(Overzicht!$B$1:$F$35,MATCH(max_demand!AE$1,Overzicht!$B:$B,0),5),Verdeelsleutels_percentage!$1:$1,0)))</f>
        <v>3.3942674594018993E-2</v>
      </c>
      <c r="AF119">
        <f>PRODUCT(INDEX(Overzicht!$B$1:$D$35,MATCH(max_demand!AF$1,Overzicht!$B$1:$B$35,0),3),INDEX(Verdeelsleutels_percentage!$A:$AB,MATCH(max_demand!$C119,Verdeelsleutels_percentage!$C:$C,0),MATCH(INDEX(Overzicht!$B$1:$F$35,MATCH(max_demand!AF$1,Overzicht!$B:$B,0),5),Verdeelsleutels_percentage!$1:$1,0)))</f>
        <v>2.6065177700656927E-3</v>
      </c>
      <c r="AG119">
        <f>PRODUCT(INDEX(Overzicht!$B$1:$D$35,MATCH(max_demand!AG$1,Overzicht!$B$1:$B$35,0),3),INDEX(Verdeelsleutels_percentage!$A:$AB,MATCH(max_demand!$C119,Verdeelsleutels_percentage!$C:$C,0),MATCH(INDEX(Overzicht!$B$1:$F$35,MATCH(max_demand!AG$1,Overzicht!$B:$B,0),5),Verdeelsleutels_percentage!$1:$1,0)))</f>
        <v>3.4656078640156331E-2</v>
      </c>
      <c r="AH119">
        <f>PRODUCT(INDEX(Overzicht!$B$1:$D$35,MATCH(max_demand!AH$1,Overzicht!$B$1:$B$35,0),3),INDEX(Verdeelsleutels_percentage!$A:$AB,MATCH(max_demand!$C119,Verdeelsleutels_percentage!$C:$C,0),MATCH(INDEX(Overzicht!$B$1:$F$35,MATCH(max_demand!AH$1,Overzicht!$B:$B,0),5),Verdeelsleutels_percentage!$1:$1,0)))</f>
        <v>6.0818747968199496E-3</v>
      </c>
      <c r="AI119">
        <f>PRODUCT(INDEX(Overzicht!$B$1:$D$35,MATCH(max_demand!AI$1,Overzicht!$B$1:$B$35,0),3),INDEX(Verdeelsleutels_percentage!$A:$AB,MATCH(max_demand!$C119,Verdeelsleutels_percentage!$C:$C,0),MATCH(INDEX(Overzicht!$B$1:$F$35,MATCH(max_demand!AI$1,Overzicht!$B:$B,0),5),Verdeelsleutels_percentage!$1:$1,0)))</f>
        <v>2.0852142160525541E-3</v>
      </c>
      <c r="AJ119">
        <f>PRODUCT(INDEX(Overzicht!$B$1:$D$35,MATCH(max_demand!AJ$1,Overzicht!$B$1:$B$35,0),3),INDEX(Verdeelsleutels_percentage!$A:$AB,MATCH(max_demand!$C119,Verdeelsleutels_percentage!$C:$C,0),MATCH(INDEX(Overzicht!$B$1:$F$35,MATCH(max_demand!AJ$1,Overzicht!$B:$B,0),5),Verdeelsleutels_percentage!$1:$1,0)))</f>
        <v>0</v>
      </c>
      <c r="AK119">
        <f>PRODUCT(INDEX(Overzicht!$B$1:$D$35,MATCH(max_demand!AK$1,Overzicht!$B$1:$B$35,0),3),INDEX(Verdeelsleutels_percentage!$A:$AB,MATCH(max_demand!$C119,Verdeelsleutels_percentage!$C:$C,0),MATCH(INDEX(Overzicht!$B$1:$F$35,MATCH(max_demand!AK$1,Overzicht!$B:$B,0),5),Verdeelsleutels_percentage!$1:$1,0)))</f>
        <v>2.1024687708361507E-3</v>
      </c>
      <c r="AL119">
        <f>PRODUCT(INDEX(Overzicht!$B$1:$D$35,MATCH(max_demand!AL$1,Overzicht!$B$1:$B$35,0),3),INDEX(Verdeelsleutels_percentage!$A:$AB,MATCH(max_demand!$C119,Verdeelsleutels_percentage!$C:$C,0),MATCH(INDEX(Overzicht!$B$1:$F$35,MATCH(max_demand!AL$1,Overzicht!$B:$B,0),5),Verdeelsleutels_percentage!$1:$1,0)))</f>
        <v>5.7760131066927215E-3</v>
      </c>
      <c r="AM119">
        <f>PRODUCT(INDEX(Overzicht!$B$1:$D$35,MATCH(max_demand!AM$1,Overzicht!$B$1:$B$35,0),3),INDEX(Verdeelsleutels_percentage!$A:$AB,MATCH(max_demand!$C119,Verdeelsleutels_percentage!$C:$C,0),MATCH(INDEX(Overzicht!$B$1:$F$35,MATCH(max_demand!AM$1,Overzicht!$B:$B,0),5),Verdeelsleutels_percentage!$1:$1,0)))</f>
        <v>1.1552026213385443E-2</v>
      </c>
      <c r="AN119">
        <f>PRODUCT(INDEX(Overzicht!$B$1:$D$35,MATCH(max_demand!AN$1,Overzicht!$B$1:$B$35,0),3),INDEX(Verdeelsleutels_percentage!$A:$AB,MATCH(max_demand!$C119,Verdeelsleutels_percentage!$C:$C,0),MATCH(INDEX(Overzicht!$B$1:$F$35,MATCH(max_demand!AN$1,Overzicht!$B:$B,0),5),Verdeelsleutels_percentage!$1:$1,0)))</f>
        <v>5.7760131066927215E-3</v>
      </c>
      <c r="AO119">
        <f>PRODUCT(INDEX(Overzicht!$B$1:$D$35,MATCH(max_demand!AO$1,Overzicht!$B$1:$B$35,0),3),INDEX(Verdeelsleutels_percentage!$A:$AB,MATCH(max_demand!$C119,Verdeelsleutels_percentage!$C:$C,0),MATCH(INDEX(Overzicht!$B$1:$F$35,MATCH(max_demand!AO$1,Overzicht!$B:$B,0),5),Verdeelsleutels_percentage!$1:$1,0)))</f>
        <v>2.0216045873424526E-2</v>
      </c>
    </row>
    <row r="120" spans="2:41">
      <c r="B120" t="str">
        <f>INDEX('ETLocal datasets'!B:C,MATCH(C120,'ETLocal datasets'!C:C,0),1)</f>
        <v>GM0327</v>
      </c>
      <c r="C120" t="str">
        <f>'ETLocal datasets'!C103</f>
        <v>Leusden</v>
      </c>
      <c r="D120">
        <f t="shared" si="9"/>
        <v>0.11709328424300272</v>
      </c>
      <c r="E120">
        <f t="shared" si="10"/>
        <v>0.10409760805639384</v>
      </c>
      <c r="F120">
        <f t="shared" si="11"/>
        <v>1.8245112026775815E-2</v>
      </c>
      <c r="G120">
        <f t="shared" si="8"/>
        <v>3.7153407811279182E-2</v>
      </c>
      <c r="H120">
        <f>PRODUCT(INDEX(Overzicht!$B$1:$D$35,MATCH(max_demand!H$1,Overzicht!$B$1:$B$35,0),3),INDEX(Verdeelsleutels_percentage!$A:$AB,MATCH(max_demand!$C120,Verdeelsleutels_percentage!$C:$C,0),MATCH(INDEX(Overzicht!$B$1:$F$35,MATCH(max_demand!H$1,Overzicht!$B:$B,0),5),Verdeelsleutels_percentage!$1:$1,0)))</f>
        <v>1.8245112026775815E-2</v>
      </c>
      <c r="I120">
        <f>PRODUCT(INDEX(Overzicht!$B$1:$D$35,MATCH(max_demand!I$1,Overzicht!$B$1:$B$35,0),3),INDEX(Verdeelsleutels_percentage!$A:$AB,MATCH(max_demand!$C120,Verdeelsleutels_percentage!$C:$C,0),MATCH(INDEX(Overzicht!$B$1:$F$35,MATCH(max_demand!I$1,Overzicht!$B:$B,0),5),Verdeelsleutels_percentage!$1:$1,0)))</f>
        <v>3.3601145724034462E-3</v>
      </c>
      <c r="J120">
        <f>PRODUCT(INDEX(Overzicht!$B$1:$D$35,MATCH(max_demand!J$1,Overzicht!$B$1:$B$35,0),3),INDEX(Verdeelsleutels_percentage!$A:$AB,MATCH(max_demand!$C120,Verdeelsleutels_percentage!$C:$C,0),MATCH(INDEX(Overzicht!$B$1:$F$35,MATCH(max_demand!J$1,Overzicht!$B:$B,0),5),Verdeelsleutels_percentage!$1:$1,0)))</f>
        <v>6.1164566032619874E-3</v>
      </c>
      <c r="K120">
        <f>PRODUCT(INDEX(Overzicht!$B$1:$D$35,MATCH(max_demand!K$1,Overzicht!$B$1:$B$35,0),3),INDEX(Verdeelsleutels_percentage!$A:$AB,MATCH(max_demand!$C120,Verdeelsleutels_percentage!$C:$C,0),MATCH(INDEX(Overzicht!$B$1:$F$35,MATCH(max_demand!K$1,Overzicht!$B:$B,0),5),Verdeelsleutels_percentage!$1:$1,0)))</f>
        <v>6.9942077176336358E-4</v>
      </c>
      <c r="L120">
        <f>PRODUCT(INDEX(Overzicht!$B$1:$D$35,MATCH(max_demand!L$1,Overzicht!$B$1:$B$35,0),3),INDEX(Verdeelsleutels_percentage!$A:$AB,MATCH(max_demand!$C120,Verdeelsleutels_percentage!$C:$C,0),MATCH(INDEX(Overzicht!$B$1:$F$35,MATCH(max_demand!L$1,Overzicht!$B:$B,0),5),Verdeelsleutels_percentage!$1:$1,0)))</f>
        <v>5.899704672383892E-3</v>
      </c>
      <c r="M120">
        <f>PRODUCT(INDEX(Overzicht!$B$1:$D$35,MATCH(max_demand!M$1,Overzicht!$B$1:$B$35,0),3),INDEX(Verdeelsleutels_percentage!$A:$AB,MATCH(max_demand!$C120,Verdeelsleutels_percentage!$C:$C,0),MATCH(INDEX(Overzicht!$B$1:$F$35,MATCH(max_demand!M$1,Overzicht!$B:$B,0),5),Verdeelsleutels_percentage!$1:$1,0)))</f>
        <v>4.2298715832283798E-2</v>
      </c>
      <c r="N120">
        <f>PRODUCT(INDEX(Overzicht!$B$1:$D$35,MATCH(max_demand!N$1,Overzicht!$B$1:$B$35,0),3),INDEX(Verdeelsleutels_percentage!$A:$AB,MATCH(max_demand!$C120,Verdeelsleutels_percentage!$C:$C,0),MATCH(INDEX(Overzicht!$B$1:$F$35,MATCH(max_demand!N$1,Overzicht!$B:$B,0),5),Verdeelsleutels_percentage!$1:$1,0)))</f>
        <v>1.1002487912561436E-2</v>
      </c>
      <c r="O120">
        <f>PRODUCT(INDEX(Overzicht!$B$1:$D$35,MATCH(max_demand!O$1,Overzicht!$B$1:$B$35,0),3),INDEX(Verdeelsleutels_percentage!$A:$AB,MATCH(max_demand!$C120,Verdeelsleutels_percentage!$C:$C,0),MATCH(INDEX(Overzicht!$B$1:$F$35,MATCH(max_demand!O$1,Overzicht!$B:$B,0),5),Verdeelsleutels_percentage!$1:$1,0)))</f>
        <v>1.733160999926835E-4</v>
      </c>
      <c r="P120">
        <f>PRODUCT(INDEX(Overzicht!$B$1:$D$35,MATCH(max_demand!P$1,Overzicht!$B$1:$B$35,0),3),INDEX(Verdeelsleutels_percentage!$A:$AB,MATCH(max_demand!$C120,Verdeelsleutels_percentage!$C:$C,0),MATCH(INDEX(Overzicht!$B$1:$F$35,MATCH(max_demand!P$1,Overzicht!$B:$B,0),5),Verdeelsleutels_percentage!$1:$1,0)))</f>
        <v>2.6712781595174322E-4</v>
      </c>
      <c r="Q120">
        <f>PRODUCT(INDEX(Overzicht!$B$1:$D$35,MATCH(max_demand!Q$1,Overzicht!$B$1:$B$35,0),3),INDEX(Verdeelsleutels_percentage!$A:$AB,MATCH(max_demand!$C120,Verdeelsleutels_percentage!$C:$C,0),MATCH(INDEX(Overzicht!$B$1:$F$35,MATCH(max_demand!Q$1,Overzicht!$B:$B,0),5),Verdeelsleutels_percentage!$1:$1,0)))</f>
        <v>1.5117378536471389E-2</v>
      </c>
      <c r="R120">
        <f>PRODUCT(INDEX(Overzicht!$B$1:$D$35,MATCH(max_demand!R$1,Overzicht!$B$1:$B$35,0),3),INDEX(Verdeelsleutels_percentage!$A:$AB,MATCH(max_demand!$C120,Verdeelsleutels_percentage!$C:$C,0),MATCH(INDEX(Overzicht!$B$1:$F$35,MATCH(max_demand!R$1,Overzicht!$B:$B,0),5),Verdeelsleutels_percentage!$1:$1,0)))</f>
        <v>3.1277334903044257E-3</v>
      </c>
      <c r="S120">
        <f>PRODUCT(INDEX(Overzicht!$B$1:$D$35,MATCH(max_demand!S$1,Overzicht!$B$1:$B$35,0),3),INDEX(Verdeelsleutels_percentage!$A:$AB,MATCH(max_demand!$C120,Verdeelsleutels_percentage!$C:$C,0),MATCH(INDEX(Overzicht!$B$1:$F$35,MATCH(max_demand!S$1,Overzicht!$B:$B,0),5),Verdeelsleutels_percentage!$1:$1,0)))</f>
        <v>6.4055981881434637E-3</v>
      </c>
      <c r="T120">
        <f>PRODUCT(INDEX(Overzicht!$B$1:$D$35,MATCH(max_demand!T$1,Overzicht!$B$1:$B$35,0),3),INDEX(Verdeelsleutels_percentage!$A:$AB,MATCH(max_demand!$C120,Verdeelsleutels_percentage!$C:$C,0),MATCH(INDEX(Overzicht!$B$1:$F$35,MATCH(max_demand!T$1,Overzicht!$B:$B,0),5),Verdeelsleutels_percentage!$1:$1,0)))</f>
        <v>9.2441900935664126E-3</v>
      </c>
      <c r="U120">
        <f>PRODUCT(INDEX(Overzicht!$B$1:$D$35,MATCH(max_demand!U$1,Overzicht!$B$1:$B$35,0),3),INDEX(Verdeelsleutels_percentage!$A:$AB,MATCH(max_demand!$C120,Verdeelsleutels_percentage!$C:$C,0),MATCH(INDEX(Overzicht!$B$1:$F$35,MATCH(max_demand!U$1,Overzicht!$B:$B,0),5),Verdeelsleutels_percentage!$1:$1,0)))</f>
        <v>3.4335563204675255E-2</v>
      </c>
      <c r="V120">
        <f>PRODUCT(INDEX(Overzicht!$B$1:$D$35,MATCH(max_demand!V$1,Overzicht!$B$1:$B$35,0),3),INDEX(Verdeelsleutels_percentage!$A:$AB,MATCH(max_demand!$C120,Verdeelsleutels_percentage!$C:$C,0),MATCH(INDEX(Overzicht!$B$1:$F$35,MATCH(max_demand!V$1,Overzicht!$B:$B,0),5),Verdeelsleutels_percentage!$1:$1,0)))</f>
        <v>3.9965483487223209E-3</v>
      </c>
      <c r="W120">
        <f>PRODUCT(INDEX(Overzicht!$B$1:$D$35,MATCH(max_demand!W$1,Overzicht!$B$1:$B$35,0),3),INDEX(Verdeelsleutels_percentage!$A:$AB,MATCH(max_demand!$C120,Verdeelsleutels_percentage!$C:$C,0),MATCH(INDEX(Overzicht!$B$1:$F$35,MATCH(max_demand!W$1,Overzicht!$B:$B,0),5),Verdeelsleutels_percentage!$1:$1,0)))</f>
        <v>2.0851556602029503E-2</v>
      </c>
      <c r="X120">
        <f>PRODUCT(INDEX(Overzicht!$B$1:$D$35,MATCH(max_demand!X$1,Overzicht!$B$1:$B$35,0),3),INDEX(Verdeelsleutels_percentage!$A:$AB,MATCH(max_demand!$C120,Verdeelsleutels_percentage!$C:$C,0),MATCH(INDEX(Overzicht!$B$1:$F$35,MATCH(max_demand!X$1,Overzicht!$B:$B,0),5),Verdeelsleutels_percentage!$1:$1,0)))</f>
        <v>1.1936589796934979E-2</v>
      </c>
      <c r="Y120">
        <f>PRODUCT(INDEX(Overzicht!$B$1:$D$35,MATCH(max_demand!Y$1,Overzicht!$B$1:$B$35,0),3),INDEX(Verdeelsleutels_percentage!$A:$AB,MATCH(max_demand!$C120,Verdeelsleutels_percentage!$C:$C,0),MATCH(INDEX(Overzicht!$B$1:$F$35,MATCH(max_demand!Y$1,Overzicht!$B:$B,0),5),Verdeelsleutels_percentage!$1:$1,0)))</f>
        <v>1.0884794060949319E-6</v>
      </c>
      <c r="Z120">
        <f>PRODUCT(INDEX(Overzicht!$B$1:$D$35,MATCH(max_demand!Z$1,Overzicht!$B$1:$B$35,0),3),INDEX(Verdeelsleutels_percentage!$A:$AB,MATCH(max_demand!$C120,Verdeelsleutels_percentage!$C:$C,0),MATCH(INDEX(Overzicht!$B$1:$F$35,MATCH(max_demand!Z$1,Overzicht!$B:$B,0),5),Verdeelsleutels_percentage!$1:$1,0)))</f>
        <v>4.8376862493108088E-4</v>
      </c>
      <c r="AA120">
        <f>PRODUCT(INDEX(Overzicht!$B$1:$D$35,MATCH(max_demand!AA$1,Overzicht!$B$1:$B$35,0),3),INDEX(Verdeelsleutels_percentage!$A:$AB,MATCH(max_demand!$C120,Verdeelsleutels_percentage!$C:$C,0),MATCH(INDEX(Overzicht!$B$1:$F$35,MATCH(max_demand!AA$1,Overzicht!$B:$B,0),5),Verdeelsleutels_percentage!$1:$1,0)))</f>
        <v>5.0413783019133689E-4</v>
      </c>
      <c r="AB120">
        <f>PRODUCT(INDEX(Overzicht!$B$1:$D$35,MATCH(max_demand!AB$1,Overzicht!$B$1:$B$35,0),3),INDEX(Verdeelsleutels_percentage!$A:$AB,MATCH(max_demand!$C120,Verdeelsleutels_percentage!$C:$C,0),MATCH(INDEX(Overzicht!$B$1:$F$35,MATCH(max_demand!AB$1,Overzicht!$B:$B,0),5),Verdeelsleutels_percentage!$1:$1,0)))</f>
        <v>7.3812964031867963E-3</v>
      </c>
      <c r="AC120">
        <f>PRODUCT(INDEX(Overzicht!$B$1:$D$35,MATCH(max_demand!AC$1,Overzicht!$B$1:$B$35,0),3),INDEX(Verdeelsleutels_percentage!$A:$AB,MATCH(max_demand!$C120,Verdeelsleutels_percentage!$C:$C,0),MATCH(INDEX(Overzicht!$B$1:$F$35,MATCH(max_demand!AC$1,Overzicht!$B:$B,0),5),Verdeelsleutels_percentage!$1:$1,0)))</f>
        <v>1.4297159164924016E-2</v>
      </c>
      <c r="AD120">
        <f>PRODUCT(INDEX(Overzicht!$B$1:$D$35,MATCH(max_demand!AD$1,Overzicht!$B$1:$B$35,0),3),INDEX(Verdeelsleutels_percentage!$A:$AB,MATCH(max_demand!$C120,Verdeelsleutels_percentage!$C:$C,0),MATCH(INDEX(Overzicht!$B$1:$F$35,MATCH(max_demand!AD$1,Overzicht!$B:$B,0),5),Verdeelsleutels_percentage!$1:$1,0)))</f>
        <v>1.7803903003524275E-4</v>
      </c>
      <c r="AE120">
        <f>PRODUCT(INDEX(Overzicht!$B$1:$D$35,MATCH(max_demand!AE$1,Overzicht!$B$1:$B$35,0),3),INDEX(Verdeelsleutels_percentage!$A:$AB,MATCH(max_demand!$C120,Verdeelsleutels_percentage!$C:$C,0),MATCH(INDEX(Overzicht!$B$1:$F$35,MATCH(max_demand!AE$1,Overzicht!$B:$B,0),5),Verdeelsleutels_percentage!$1:$1,0)))</f>
        <v>4.5922442097790402E-3</v>
      </c>
      <c r="AF120">
        <f>PRODUCT(INDEX(Overzicht!$B$1:$D$35,MATCH(max_demand!AF$1,Overzicht!$B$1:$B$35,0),3),INDEX(Verdeelsleutels_percentage!$A:$AB,MATCH(max_demand!$C120,Verdeelsleutels_percentage!$C:$C,0),MATCH(INDEX(Overzicht!$B$1:$F$35,MATCH(max_demand!AF$1,Overzicht!$B:$B,0),5),Verdeelsleutels_percentage!$1:$1,0)))</f>
        <v>1.9096129931490033E-3</v>
      </c>
      <c r="AG120">
        <f>PRODUCT(INDEX(Overzicht!$B$1:$D$35,MATCH(max_demand!AG$1,Overzicht!$B$1:$B$35,0),3),INDEX(Verdeelsleutels_percentage!$A:$AB,MATCH(max_demand!$C120,Verdeelsleutels_percentage!$C:$C,0),MATCH(INDEX(Overzicht!$B$1:$F$35,MATCH(max_demand!AG$1,Overzicht!$B:$B,0),5),Verdeelsleutels_percentage!$1:$1,0)))</f>
        <v>2.0851556602029503E-2</v>
      </c>
      <c r="AH120">
        <f>PRODUCT(INDEX(Overzicht!$B$1:$D$35,MATCH(max_demand!AH$1,Overzicht!$B$1:$B$35,0),3),INDEX(Verdeelsleutels_percentage!$A:$AB,MATCH(max_demand!$C120,Verdeelsleutels_percentage!$C:$C,0),MATCH(INDEX(Overzicht!$B$1:$F$35,MATCH(max_demand!AH$1,Overzicht!$B:$B,0),5),Verdeelsleutels_percentage!$1:$1,0)))</f>
        <v>4.4557636506810079E-3</v>
      </c>
      <c r="AI120">
        <f>PRODUCT(INDEX(Overzicht!$B$1:$D$35,MATCH(max_demand!AI$1,Overzicht!$B$1:$B$35,0),3),INDEX(Verdeelsleutels_percentage!$A:$AB,MATCH(max_demand!$C120,Verdeelsleutels_percentage!$C:$C,0),MATCH(INDEX(Overzicht!$B$1:$F$35,MATCH(max_demand!AI$1,Overzicht!$B:$B,0),5),Verdeelsleutels_percentage!$1:$1,0)))</f>
        <v>1.5276903945192026E-3</v>
      </c>
      <c r="AJ120">
        <f>PRODUCT(INDEX(Overzicht!$B$1:$D$35,MATCH(max_demand!AJ$1,Overzicht!$B$1:$B$35,0),3),INDEX(Verdeelsleutels_percentage!$A:$AB,MATCH(max_demand!$C120,Verdeelsleutels_percentage!$C:$C,0),MATCH(INDEX(Overzicht!$B$1:$F$35,MATCH(max_demand!AJ$1,Overzicht!$B:$B,0),5),Verdeelsleutels_percentage!$1:$1,0)))</f>
        <v>0</v>
      </c>
      <c r="AK120">
        <f>PRODUCT(INDEX(Overzicht!$B$1:$D$35,MATCH(max_demand!AK$1,Overzicht!$B$1:$B$35,0),3),INDEX(Verdeelsleutels_percentage!$A:$AB,MATCH(max_demand!$C120,Verdeelsleutels_percentage!$C:$C,0),MATCH(INDEX(Overzicht!$B$1:$F$35,MATCH(max_demand!AK$1,Overzicht!$B:$B,0),5),Verdeelsleutels_percentage!$1:$1,0)))</f>
        <v>1.2649944338564568E-3</v>
      </c>
      <c r="AL120">
        <f>PRODUCT(INDEX(Overzicht!$B$1:$D$35,MATCH(max_demand!AL$1,Overzicht!$B$1:$B$35,0),3),INDEX(Verdeelsleutels_percentage!$A:$AB,MATCH(max_demand!$C120,Verdeelsleutels_percentage!$C:$C,0),MATCH(INDEX(Overzicht!$B$1:$F$35,MATCH(max_demand!AL$1,Overzicht!$B:$B,0),5),Verdeelsleutels_percentage!$1:$1,0)))</f>
        <v>3.475259433671584E-3</v>
      </c>
      <c r="AM120">
        <f>PRODUCT(INDEX(Overzicht!$B$1:$D$35,MATCH(max_demand!AM$1,Overzicht!$B$1:$B$35,0),3),INDEX(Verdeelsleutels_percentage!$A:$AB,MATCH(max_demand!$C120,Verdeelsleutels_percentage!$C:$C,0),MATCH(INDEX(Overzicht!$B$1:$F$35,MATCH(max_demand!AM$1,Overzicht!$B:$B,0),5),Verdeelsleutels_percentage!$1:$1,0)))</f>
        <v>6.9505188673431679E-3</v>
      </c>
      <c r="AN120">
        <f>PRODUCT(INDEX(Overzicht!$B$1:$D$35,MATCH(max_demand!AN$1,Overzicht!$B$1:$B$35,0),3),INDEX(Verdeelsleutels_percentage!$A:$AB,MATCH(max_demand!$C120,Verdeelsleutels_percentage!$C:$C,0),MATCH(INDEX(Overzicht!$B$1:$F$35,MATCH(max_demand!AN$1,Overzicht!$B:$B,0),5),Verdeelsleutels_percentage!$1:$1,0)))</f>
        <v>3.475259433671584E-3</v>
      </c>
      <c r="AO120">
        <f>PRODUCT(INDEX(Overzicht!$B$1:$D$35,MATCH(max_demand!AO$1,Overzicht!$B$1:$B$35,0),3),INDEX(Verdeelsleutels_percentage!$A:$AB,MATCH(max_demand!$C120,Verdeelsleutels_percentage!$C:$C,0),MATCH(INDEX(Overzicht!$B$1:$F$35,MATCH(max_demand!AO$1,Overzicht!$B:$B,0),5),Verdeelsleutels_percentage!$1:$1,0)))</f>
        <v>1.2163408017850545E-2</v>
      </c>
    </row>
    <row r="121" spans="2:41">
      <c r="B121" t="str">
        <f>INDEX('ETLocal datasets'!B:C,MATCH(C121,'ETLocal datasets'!C:C,0),1)</f>
        <v>GM0331</v>
      </c>
      <c r="C121" t="str">
        <f>'ETLocal datasets'!C104</f>
        <v>Lopik</v>
      </c>
      <c r="D121">
        <f t="shared" si="9"/>
        <v>0.17714743086482487</v>
      </c>
      <c r="E121">
        <f t="shared" si="10"/>
        <v>6.755415319758086E-2</v>
      </c>
      <c r="F121">
        <f t="shared" si="11"/>
        <v>8.7932569551623842E-3</v>
      </c>
      <c r="G121">
        <f t="shared" si="8"/>
        <v>1.790613623884927E-2</v>
      </c>
      <c r="H121">
        <f>PRODUCT(INDEX(Overzicht!$B$1:$D$35,MATCH(max_demand!H$1,Overzicht!$B$1:$B$35,0),3),INDEX(Verdeelsleutels_percentage!$A:$AB,MATCH(max_demand!$C121,Verdeelsleutels_percentage!$C:$C,0),MATCH(INDEX(Overzicht!$B$1:$F$35,MATCH(max_demand!H$1,Overzicht!$B:$B,0),5),Verdeelsleutels_percentage!$1:$1,0)))</f>
        <v>8.7932569551623842E-3</v>
      </c>
      <c r="I121">
        <f>PRODUCT(INDEX(Overzicht!$B$1:$D$35,MATCH(max_demand!I$1,Overzicht!$B$1:$B$35,0),3),INDEX(Verdeelsleutels_percentage!$A:$AB,MATCH(max_demand!$C121,Verdeelsleutels_percentage!$C:$C,0),MATCH(INDEX(Overzicht!$B$1:$F$35,MATCH(max_demand!I$1,Overzicht!$B:$B,0),5),Verdeelsleutels_percentage!$1:$1,0)))</f>
        <v>7.525724159301082E-3</v>
      </c>
      <c r="J121">
        <f>PRODUCT(INDEX(Overzicht!$B$1:$D$35,MATCH(max_demand!J$1,Overzicht!$B$1:$B$35,0),3),INDEX(Verdeelsleutels_percentage!$A:$AB,MATCH(max_demand!$C121,Verdeelsleutels_percentage!$C:$C,0),MATCH(INDEX(Overzicht!$B$1:$F$35,MATCH(max_demand!J$1,Overzicht!$B:$B,0),5),Verdeelsleutels_percentage!$1:$1,0)))</f>
        <v>2.9478347125877703E-3</v>
      </c>
      <c r="K121">
        <f>PRODUCT(INDEX(Overzicht!$B$1:$D$35,MATCH(max_demand!K$1,Overzicht!$B$1:$B$35,0),3),INDEX(Verdeelsleutels_percentage!$A:$AB,MATCH(max_demand!$C121,Verdeelsleutels_percentage!$C:$C,0),MATCH(INDEX(Overzicht!$B$1:$F$35,MATCH(max_demand!K$1,Overzicht!$B:$B,0),5),Verdeelsleutels_percentage!$1:$1,0)))</f>
        <v>1.5665084288514408E-3</v>
      </c>
      <c r="L121">
        <f>PRODUCT(INDEX(Overzicht!$B$1:$D$35,MATCH(max_demand!L$1,Overzicht!$B$1:$B$35,0),3),INDEX(Verdeelsleutels_percentage!$A:$AB,MATCH(max_demand!$C121,Verdeelsleutels_percentage!$C:$C,0),MATCH(INDEX(Overzicht!$B$1:$F$35,MATCH(max_demand!L$1,Overzicht!$B:$B,0),5),Verdeelsleutels_percentage!$1:$1,0)))</f>
        <v>2.8433708199604416E-3</v>
      </c>
      <c r="M121">
        <f>PRODUCT(INDEX(Overzicht!$B$1:$D$35,MATCH(max_demand!M$1,Overzicht!$B$1:$B$35,0),3),INDEX(Verdeelsleutels_percentage!$A:$AB,MATCH(max_demand!$C121,Verdeelsleutels_percentage!$C:$C,0),MATCH(INDEX(Overzicht!$B$1:$F$35,MATCH(max_demand!M$1,Overzicht!$B:$B,0),5),Verdeelsleutels_percentage!$1:$1,0)))</f>
        <v>0.10656234758493778</v>
      </c>
      <c r="N121">
        <f>PRODUCT(INDEX(Overzicht!$B$1:$D$35,MATCH(max_demand!N$1,Overzicht!$B$1:$B$35,0),3),INDEX(Verdeelsleutels_percentage!$A:$AB,MATCH(max_demand!$C121,Verdeelsleutels_percentage!$C:$C,0),MATCH(INDEX(Overzicht!$B$1:$F$35,MATCH(max_demand!N$1,Overzicht!$B:$B,0),5),Verdeelsleutels_percentage!$1:$1,0)))</f>
        <v>2.340032936698952E-2</v>
      </c>
      <c r="O121">
        <f>PRODUCT(INDEX(Overzicht!$B$1:$D$35,MATCH(max_demand!O$1,Overzicht!$B$1:$B$35,0),3),INDEX(Verdeelsleutels_percentage!$A:$AB,MATCH(max_demand!$C121,Verdeelsleutels_percentage!$C:$C,0),MATCH(INDEX(Overzicht!$B$1:$F$35,MATCH(max_demand!O$1,Overzicht!$B:$B,0),5),Verdeelsleutels_percentage!$1:$1,0)))</f>
        <v>6.979192638917551E-4</v>
      </c>
      <c r="P121">
        <f>PRODUCT(INDEX(Overzicht!$B$1:$D$35,MATCH(max_demand!P$1,Overzicht!$B$1:$B$35,0),3),INDEX(Verdeelsleutels_percentage!$A:$AB,MATCH(max_demand!$C121,Verdeelsleutels_percentage!$C:$C,0),MATCH(INDEX(Overzicht!$B$1:$F$35,MATCH(max_demand!P$1,Overzicht!$B:$B,0),5),Verdeelsleutels_percentage!$1:$1,0)))</f>
        <v>0</v>
      </c>
      <c r="Q121">
        <f>PRODUCT(INDEX(Overzicht!$B$1:$D$35,MATCH(max_demand!Q$1,Overzicht!$B$1:$B$35,0),3),INDEX(Verdeelsleutels_percentage!$A:$AB,MATCH(max_demand!$C121,Verdeelsleutels_percentage!$C:$C,0),MATCH(INDEX(Overzicht!$B$1:$F$35,MATCH(max_demand!Q$1,Overzicht!$B:$B,0),5),Verdeelsleutels_percentage!$1:$1,0)))</f>
        <v>7.2858414771345458E-3</v>
      </c>
      <c r="R121">
        <f>PRODUCT(INDEX(Overzicht!$B$1:$D$35,MATCH(max_demand!R$1,Overzicht!$B$1:$B$35,0),3),INDEX(Verdeelsleutels_percentage!$A:$AB,MATCH(max_demand!$C121,Verdeelsleutels_percentage!$C:$C,0),MATCH(INDEX(Overzicht!$B$1:$F$35,MATCH(max_demand!R$1,Overzicht!$B:$B,0),5),Verdeelsleutels_percentage!$1:$1,0)))</f>
        <v>1.5074154780278372E-3</v>
      </c>
      <c r="S121">
        <f>PRODUCT(INDEX(Overzicht!$B$1:$D$35,MATCH(max_demand!S$1,Overzicht!$B$1:$B$35,0),3),INDEX(Verdeelsleutels_percentage!$A:$AB,MATCH(max_demand!$C121,Verdeelsleutels_percentage!$C:$C,0),MATCH(INDEX(Overzicht!$B$1:$F$35,MATCH(max_demand!S$1,Overzicht!$B:$B,0),5),Verdeelsleutels_percentage!$1:$1,0)))</f>
        <v>3.0871868990010104E-3</v>
      </c>
      <c r="T121">
        <f>PRODUCT(INDEX(Overzicht!$B$1:$D$35,MATCH(max_demand!T$1,Overzicht!$B$1:$B$35,0),3),INDEX(Verdeelsleutels_percentage!$A:$AB,MATCH(max_demand!$C121,Verdeelsleutels_percentage!$C:$C,0),MATCH(INDEX(Overzicht!$B$1:$F$35,MATCH(max_demand!T$1,Overzicht!$B:$B,0),5),Verdeelsleutels_percentage!$1:$1,0)))</f>
        <v>4.4552501906156075E-3</v>
      </c>
      <c r="U121">
        <f>PRODUCT(INDEX(Overzicht!$B$1:$D$35,MATCH(max_demand!U$1,Overzicht!$B$1:$B$35,0),3),INDEX(Verdeelsleutels_percentage!$A:$AB,MATCH(max_demand!$C121,Verdeelsleutels_percentage!$C:$C,0),MATCH(INDEX(Overzicht!$B$1:$F$35,MATCH(max_demand!U$1,Overzicht!$B:$B,0),5),Verdeelsleutels_percentage!$1:$1,0)))</f>
        <v>1.6548072136572257E-2</v>
      </c>
      <c r="V121">
        <f>PRODUCT(INDEX(Overzicht!$B$1:$D$35,MATCH(max_demand!V$1,Overzicht!$B$1:$B$35,0),3),INDEX(Verdeelsleutels_percentage!$A:$AB,MATCH(max_demand!$C121,Verdeelsleutels_percentage!$C:$C,0),MATCH(INDEX(Overzicht!$B$1:$F$35,MATCH(max_demand!V$1,Overzicht!$B:$B,0),5),Verdeelsleutels_percentage!$1:$1,0)))</f>
        <v>1.9261419997022363E-3</v>
      </c>
      <c r="W121">
        <f>PRODUCT(INDEX(Overzicht!$B$1:$D$35,MATCH(max_demand!W$1,Overzicht!$B$1:$B$35,0),3),INDEX(Verdeelsleutels_percentage!$A:$AB,MATCH(max_demand!$C121,Verdeelsleutels_percentage!$C:$C,0),MATCH(INDEX(Overzicht!$B$1:$F$35,MATCH(max_demand!W$1,Overzicht!$B:$B,0),5),Verdeelsleutels_percentage!$1:$1,0)))</f>
        <v>1.0049436520185581E-2</v>
      </c>
      <c r="X121">
        <f>PRODUCT(INDEX(Overzicht!$B$1:$D$35,MATCH(max_demand!X$1,Overzicht!$B$1:$B$35,0),3),INDEX(Verdeelsleutels_percentage!$A:$AB,MATCH(max_demand!$C121,Verdeelsleutels_percentage!$C:$C,0),MATCH(INDEX(Overzicht!$B$1:$F$35,MATCH(max_demand!X$1,Overzicht!$B:$B,0),5),Verdeelsleutels_percentage!$1:$1,0)))</f>
        <v>3.1880915404225397E-4</v>
      </c>
      <c r="Y121">
        <f>PRODUCT(INDEX(Overzicht!$B$1:$D$35,MATCH(max_demand!Y$1,Overzicht!$B$1:$B$35,0),3),INDEX(Verdeelsleutels_percentage!$A:$AB,MATCH(max_demand!$C121,Verdeelsleutels_percentage!$C:$C,0),MATCH(INDEX(Overzicht!$B$1:$F$35,MATCH(max_demand!Y$1,Overzicht!$B:$B,0),5),Verdeelsleutels_percentage!$1:$1,0)))</f>
        <v>2.6605999954389292E-6</v>
      </c>
      <c r="Z121">
        <f>PRODUCT(INDEX(Overzicht!$B$1:$D$35,MATCH(max_demand!Z$1,Overzicht!$B$1:$B$35,0),3),INDEX(Verdeelsleutels_percentage!$A:$AB,MATCH(max_demand!$C121,Verdeelsleutels_percentage!$C:$C,0),MATCH(INDEX(Overzicht!$B$1:$F$35,MATCH(max_demand!Z$1,Overzicht!$B:$B,0),5),Verdeelsleutels_percentage!$1:$1,0)))</f>
        <v>1.1824888868617464E-3</v>
      </c>
      <c r="AA121">
        <f>PRODUCT(INDEX(Overzicht!$B$1:$D$35,MATCH(max_demand!AA$1,Overzicht!$B$1:$B$35,0),3),INDEX(Verdeelsleutels_percentage!$A:$AB,MATCH(max_demand!$C121,Verdeelsleutels_percentage!$C:$C,0),MATCH(INDEX(Overzicht!$B$1:$F$35,MATCH(max_demand!AA$1,Overzicht!$B:$B,0),5),Verdeelsleutels_percentage!$1:$1,0)))</f>
        <v>1.2322778926243463E-3</v>
      </c>
      <c r="AB121">
        <f>PRODUCT(INDEX(Overzicht!$B$1:$D$35,MATCH(max_demand!AB$1,Overzicht!$B$1:$B$35,0),3),INDEX(Verdeelsleutels_percentage!$A:$AB,MATCH(max_demand!$C121,Verdeelsleutels_percentage!$C:$C,0),MATCH(INDEX(Overzicht!$B$1:$F$35,MATCH(max_demand!AB$1,Overzicht!$B:$B,0),5),Verdeelsleutels_percentage!$1:$1,0)))</f>
        <v>2.8099710772156077E-3</v>
      </c>
      <c r="AC121">
        <f>PRODUCT(INDEX(Overzicht!$B$1:$D$35,MATCH(max_demand!AC$1,Overzicht!$B$1:$B$35,0),3),INDEX(Verdeelsleutels_percentage!$A:$AB,MATCH(max_demand!$C121,Verdeelsleutels_percentage!$C:$C,0),MATCH(INDEX(Overzicht!$B$1:$F$35,MATCH(max_demand!AC$1,Overzicht!$B:$B,0),5),Verdeelsleutels_percentage!$1:$1,0)))</f>
        <v>1.4815313416854919E-3</v>
      </c>
      <c r="AD121">
        <f>PRODUCT(INDEX(Overzicht!$B$1:$D$35,MATCH(max_demand!AD$1,Overzicht!$B$1:$B$35,0),3),INDEX(Verdeelsleutels_percentage!$A:$AB,MATCH(max_demand!$C121,Verdeelsleutels_percentage!$C:$C,0),MATCH(INDEX(Overzicht!$B$1:$F$35,MATCH(max_demand!AD$1,Overzicht!$B:$B,0),5),Verdeelsleutels_percentage!$1:$1,0)))</f>
        <v>7.3773078743885129E-7</v>
      </c>
      <c r="AE121">
        <f>PRODUCT(INDEX(Overzicht!$B$1:$D$35,MATCH(max_demand!AE$1,Overzicht!$B$1:$B$35,0),3),INDEX(Verdeelsleutels_percentage!$A:$AB,MATCH(max_demand!$C121,Verdeelsleutels_percentage!$C:$C,0),MATCH(INDEX(Overzicht!$B$1:$F$35,MATCH(max_demand!AE$1,Overzicht!$B:$B,0),5),Verdeelsleutels_percentage!$1:$1,0)))</f>
        <v>2.2661726861300913E-2</v>
      </c>
      <c r="AF121">
        <f>PRODUCT(INDEX(Overzicht!$B$1:$D$35,MATCH(max_demand!AF$1,Overzicht!$B$1:$B$35,0),3),INDEX(Verdeelsleutels_percentage!$A:$AB,MATCH(max_demand!$C121,Verdeelsleutels_percentage!$C:$C,0),MATCH(INDEX(Overzicht!$B$1:$F$35,MATCH(max_demand!AF$1,Overzicht!$B:$B,0),5),Verdeelsleutels_percentage!$1:$1,0)))</f>
        <v>4.667719290243736E-3</v>
      </c>
      <c r="AG121">
        <f>PRODUCT(INDEX(Overzicht!$B$1:$D$35,MATCH(max_demand!AG$1,Overzicht!$B$1:$B$35,0),3),INDEX(Verdeelsleutels_percentage!$A:$AB,MATCH(max_demand!$C121,Verdeelsleutels_percentage!$C:$C,0),MATCH(INDEX(Overzicht!$B$1:$F$35,MATCH(max_demand!AG$1,Overzicht!$B:$B,0),5),Verdeelsleutels_percentage!$1:$1,0)))</f>
        <v>1.0049436520185581E-2</v>
      </c>
      <c r="AH121">
        <f>PRODUCT(INDEX(Overzicht!$B$1:$D$35,MATCH(max_demand!AH$1,Overzicht!$B$1:$B$35,0),3),INDEX(Verdeelsleutels_percentage!$A:$AB,MATCH(max_demand!$C121,Verdeelsleutels_percentage!$C:$C,0),MATCH(INDEX(Overzicht!$B$1:$F$35,MATCH(max_demand!AH$1,Overzicht!$B:$B,0),5),Verdeelsleutels_percentage!$1:$1,0)))</f>
        <v>1.0891345010568716E-2</v>
      </c>
      <c r="AI121">
        <f>PRODUCT(INDEX(Overzicht!$B$1:$D$35,MATCH(max_demand!AI$1,Overzicht!$B$1:$B$35,0),3),INDEX(Verdeelsleutels_percentage!$A:$AB,MATCH(max_demand!$C121,Verdeelsleutels_percentage!$C:$C,0),MATCH(INDEX(Overzicht!$B$1:$F$35,MATCH(max_demand!AI$1,Overzicht!$B:$B,0),5),Verdeelsleutels_percentage!$1:$1,0)))</f>
        <v>3.7341754321949883E-3</v>
      </c>
      <c r="AJ121">
        <f>PRODUCT(INDEX(Overzicht!$B$1:$D$35,MATCH(max_demand!AJ$1,Overzicht!$B$1:$B$35,0),3),INDEX(Verdeelsleutels_percentage!$A:$AB,MATCH(max_demand!$C121,Verdeelsleutels_percentage!$C:$C,0),MATCH(INDEX(Overzicht!$B$1:$F$35,MATCH(max_demand!AJ$1,Overzicht!$B:$B,0),5),Verdeelsleutels_percentage!$1:$1,0)))</f>
        <v>0</v>
      </c>
      <c r="AK121">
        <f>PRODUCT(INDEX(Overzicht!$B$1:$D$35,MATCH(max_demand!AK$1,Overzicht!$B$1:$B$35,0),3),INDEX(Verdeelsleutels_percentage!$A:$AB,MATCH(max_demand!$C121,Verdeelsleutels_percentage!$C:$C,0),MATCH(INDEX(Overzicht!$B$1:$F$35,MATCH(max_demand!AK$1,Overzicht!$B:$B,0),5),Verdeelsleutels_percentage!$1:$1,0)))</f>
        <v>6.0966581555792535E-4</v>
      </c>
      <c r="AL121">
        <f>PRODUCT(INDEX(Overzicht!$B$1:$D$35,MATCH(max_demand!AL$1,Overzicht!$B$1:$B$35,0),3),INDEX(Verdeelsleutels_percentage!$A:$AB,MATCH(max_demand!$C121,Verdeelsleutels_percentage!$C:$C,0),MATCH(INDEX(Overzicht!$B$1:$F$35,MATCH(max_demand!AL$1,Overzicht!$B:$B,0),5),Verdeelsleutels_percentage!$1:$1,0)))</f>
        <v>1.6749060866975969E-3</v>
      </c>
      <c r="AM121">
        <f>PRODUCT(INDEX(Overzicht!$B$1:$D$35,MATCH(max_demand!AM$1,Overzicht!$B$1:$B$35,0),3),INDEX(Verdeelsleutels_percentage!$A:$AB,MATCH(max_demand!$C121,Verdeelsleutels_percentage!$C:$C,0),MATCH(INDEX(Overzicht!$B$1:$F$35,MATCH(max_demand!AM$1,Overzicht!$B:$B,0),5),Verdeelsleutels_percentage!$1:$1,0)))</f>
        <v>3.3498121733951938E-3</v>
      </c>
      <c r="AN121">
        <f>PRODUCT(INDEX(Overzicht!$B$1:$D$35,MATCH(max_demand!AN$1,Overzicht!$B$1:$B$35,0),3),INDEX(Verdeelsleutels_percentage!$A:$AB,MATCH(max_demand!$C121,Verdeelsleutels_percentage!$C:$C,0),MATCH(INDEX(Overzicht!$B$1:$F$35,MATCH(max_demand!AN$1,Overzicht!$B:$B,0),5),Verdeelsleutels_percentage!$1:$1,0)))</f>
        <v>1.6749060866975969E-3</v>
      </c>
      <c r="AO121">
        <f>PRODUCT(INDEX(Overzicht!$B$1:$D$35,MATCH(max_demand!AO$1,Overzicht!$B$1:$B$35,0),3),INDEX(Verdeelsleutels_percentage!$A:$AB,MATCH(max_demand!$C121,Verdeelsleutels_percentage!$C:$C,0),MATCH(INDEX(Overzicht!$B$1:$F$35,MATCH(max_demand!AO$1,Overzicht!$B:$B,0),5),Verdeelsleutels_percentage!$1:$1,0)))</f>
        <v>5.8621713034415889E-3</v>
      </c>
    </row>
    <row r="122" spans="2:41">
      <c r="B122" t="str">
        <f>INDEX('ETLocal datasets'!B:C,MATCH(C122,'ETLocal datasets'!C:C,0),1)</f>
        <v>GM0335</v>
      </c>
      <c r="C122" t="str">
        <f>'ETLocal datasets'!C105</f>
        <v>Montfoort</v>
      </c>
      <c r="D122">
        <f t="shared" si="9"/>
        <v>0.11877862773619755</v>
      </c>
      <c r="E122">
        <f t="shared" si="10"/>
        <v>4.5522023031124903E-2</v>
      </c>
      <c r="F122">
        <f t="shared" si="11"/>
        <v>8.5034494814103991E-3</v>
      </c>
      <c r="G122">
        <f t="shared" si="8"/>
        <v>1.7315987203685095E-2</v>
      </c>
      <c r="H122">
        <f>PRODUCT(INDEX(Overzicht!$B$1:$D$35,MATCH(max_demand!H$1,Overzicht!$B$1:$B$35,0),3),INDEX(Verdeelsleutels_percentage!$A:$AB,MATCH(max_demand!$C122,Verdeelsleutels_percentage!$C:$C,0),MATCH(INDEX(Overzicht!$B$1:$F$35,MATCH(max_demand!H$1,Overzicht!$B:$B,0),5),Verdeelsleutels_percentage!$1:$1,0)))</f>
        <v>8.5034494814103991E-3</v>
      </c>
      <c r="I122">
        <f>PRODUCT(INDEX(Overzicht!$B$1:$D$35,MATCH(max_demand!I$1,Overzicht!$B$1:$B$35,0),3),INDEX(Verdeelsleutels_percentage!$A:$AB,MATCH(max_demand!$C122,Verdeelsleutels_percentage!$C:$C,0),MATCH(INDEX(Overzicht!$B$1:$F$35,MATCH(max_demand!I$1,Overzicht!$B:$B,0),5),Verdeelsleutels_percentage!$1:$1,0)))</f>
        <v>4.4501487081548656E-3</v>
      </c>
      <c r="J122">
        <f>PRODUCT(INDEX(Overzicht!$B$1:$D$35,MATCH(max_demand!J$1,Overzicht!$B$1:$B$35,0),3),INDEX(Verdeelsleutels_percentage!$A:$AB,MATCH(max_demand!$C122,Verdeelsleutels_percentage!$C:$C,0),MATCH(INDEX(Overzicht!$B$1:$F$35,MATCH(max_demand!J$1,Overzicht!$B:$B,0),5),Verdeelsleutels_percentage!$1:$1,0)))</f>
        <v>2.8506802071013911E-3</v>
      </c>
      <c r="K122">
        <f>PRODUCT(INDEX(Overzicht!$B$1:$D$35,MATCH(max_demand!K$1,Overzicht!$B$1:$B$35,0),3),INDEX(Verdeelsleutels_percentage!$A:$AB,MATCH(max_demand!$C122,Verdeelsleutels_percentage!$C:$C,0),MATCH(INDEX(Overzicht!$B$1:$F$35,MATCH(max_demand!K$1,Overzicht!$B:$B,0),5),Verdeelsleutels_percentage!$1:$1,0)))</f>
        <v>9.2631556955900503E-4</v>
      </c>
      <c r="L122">
        <f>PRODUCT(INDEX(Overzicht!$B$1:$D$35,MATCH(max_demand!L$1,Overzicht!$B$1:$B$35,0),3),INDEX(Verdeelsleutels_percentage!$A:$AB,MATCH(max_demand!$C122,Verdeelsleutels_percentage!$C:$C,0),MATCH(INDEX(Overzicht!$B$1:$F$35,MATCH(max_demand!L$1,Overzicht!$B:$B,0),5),Verdeelsleutels_percentage!$1:$1,0)))</f>
        <v>2.7496592272622357E-3</v>
      </c>
      <c r="M122">
        <f>PRODUCT(INDEX(Overzicht!$B$1:$D$35,MATCH(max_demand!M$1,Overzicht!$B$1:$B$35,0),3),INDEX(Verdeelsleutels_percentage!$A:$AB,MATCH(max_demand!$C122,Verdeelsleutels_percentage!$C:$C,0),MATCH(INDEX(Overzicht!$B$1:$F$35,MATCH(max_demand!M$1,Overzicht!$B:$B,0),5),Verdeelsleutels_percentage!$1:$1,0)))</f>
        <v>7.5304296975761395E-2</v>
      </c>
      <c r="N122">
        <f>PRODUCT(INDEX(Overzicht!$B$1:$D$35,MATCH(max_demand!N$1,Overzicht!$B$1:$B$35,0),3),INDEX(Verdeelsleutels_percentage!$A:$AB,MATCH(max_demand!$C122,Verdeelsleutels_percentage!$C:$C,0),MATCH(INDEX(Overzicht!$B$1:$F$35,MATCH(max_demand!N$1,Overzicht!$B:$B,0),5),Verdeelsleutels_percentage!$1:$1,0)))</f>
        <v>6.7204746984118767E-3</v>
      </c>
      <c r="O122">
        <f>PRODUCT(INDEX(Overzicht!$B$1:$D$35,MATCH(max_demand!O$1,Overzicht!$B$1:$B$35,0),3),INDEX(Verdeelsleutels_percentage!$A:$AB,MATCH(max_demand!$C122,Verdeelsleutels_percentage!$C:$C,0),MATCH(INDEX(Overzicht!$B$1:$F$35,MATCH(max_demand!O$1,Overzicht!$B:$B,0),5),Verdeelsleutels_percentage!$1:$1,0)))</f>
        <v>0</v>
      </c>
      <c r="P122">
        <f>PRODUCT(INDEX(Overzicht!$B$1:$D$35,MATCH(max_demand!P$1,Overzicht!$B$1:$B$35,0),3),INDEX(Verdeelsleutels_percentage!$A:$AB,MATCH(max_demand!$C122,Verdeelsleutels_percentage!$C:$C,0),MATCH(INDEX(Overzicht!$B$1:$F$35,MATCH(max_demand!P$1,Overzicht!$B:$B,0),5),Verdeelsleutels_percentage!$1:$1,0)))</f>
        <v>0</v>
      </c>
      <c r="Q122">
        <f>PRODUCT(INDEX(Overzicht!$B$1:$D$35,MATCH(max_demand!Q$1,Overzicht!$B$1:$B$35,0),3),INDEX(Verdeelsleutels_percentage!$A:$AB,MATCH(max_demand!$C122,Verdeelsleutels_percentage!$C:$C,0),MATCH(INDEX(Overzicht!$B$1:$F$35,MATCH(max_demand!Q$1,Overzicht!$B:$B,0),5),Verdeelsleutels_percentage!$1:$1,0)))</f>
        <v>7.045715284597188E-3</v>
      </c>
      <c r="R122">
        <f>PRODUCT(INDEX(Overzicht!$B$1:$D$35,MATCH(max_demand!R$1,Overzicht!$B$1:$B$35,0),3),INDEX(Verdeelsleutels_percentage!$A:$AB,MATCH(max_demand!$C122,Verdeelsleutels_percentage!$C:$C,0),MATCH(INDEX(Overzicht!$B$1:$F$35,MATCH(max_demand!R$1,Overzicht!$B:$B,0),5),Verdeelsleutels_percentage!$1:$1,0)))</f>
        <v>1.4577341968132114E-3</v>
      </c>
      <c r="S122">
        <f>PRODUCT(INDEX(Overzicht!$B$1:$D$35,MATCH(max_demand!S$1,Overzicht!$B$1:$B$35,0),3),INDEX(Verdeelsleutels_percentage!$A:$AB,MATCH(max_demand!$C122,Verdeelsleutels_percentage!$C:$C,0),MATCH(INDEX(Overzicht!$B$1:$F$35,MATCH(max_demand!S$1,Overzicht!$B:$B,0),5),Verdeelsleutels_percentage!$1:$1,0)))</f>
        <v>2.9854396350734568E-3</v>
      </c>
      <c r="T122">
        <f>PRODUCT(INDEX(Overzicht!$B$1:$D$35,MATCH(max_demand!T$1,Overzicht!$B$1:$B$35,0),3),INDEX(Verdeelsleutels_percentage!$A:$AB,MATCH(max_demand!$C122,Verdeelsleutels_percentage!$C:$C,0),MATCH(INDEX(Overzicht!$B$1:$F$35,MATCH(max_demand!T$1,Overzicht!$B:$B,0),5),Verdeelsleutels_percentage!$1:$1,0)))</f>
        <v>4.3084144039146023E-3</v>
      </c>
      <c r="U122">
        <f>PRODUCT(INDEX(Overzicht!$B$1:$D$35,MATCH(max_demand!U$1,Overzicht!$B$1:$B$35,0),3),INDEX(Verdeelsleutels_percentage!$A:$AB,MATCH(max_demand!$C122,Verdeelsleutels_percentage!$C:$C,0),MATCH(INDEX(Overzicht!$B$1:$F$35,MATCH(max_demand!U$1,Overzicht!$B:$B,0),5),Verdeelsleutels_percentage!$1:$1,0)))</f>
        <v>1.600268207168281E-2</v>
      </c>
      <c r="V122">
        <f>PRODUCT(INDEX(Overzicht!$B$1:$D$35,MATCH(max_demand!V$1,Overzicht!$B$1:$B$35,0),3),INDEX(Verdeelsleutels_percentage!$A:$AB,MATCH(max_demand!$C122,Verdeelsleutels_percentage!$C:$C,0),MATCH(INDEX(Overzicht!$B$1:$F$35,MATCH(max_demand!V$1,Overzicht!$B:$B,0),5),Verdeelsleutels_percentage!$1:$1,0)))</f>
        <v>1.8626603625946589E-3</v>
      </c>
      <c r="W122">
        <f>PRODUCT(INDEX(Overzicht!$B$1:$D$35,MATCH(max_demand!W$1,Overzicht!$B$1:$B$35,0),3),INDEX(Verdeelsleutels_percentage!$A:$AB,MATCH(max_demand!$C122,Verdeelsleutels_percentage!$C:$C,0),MATCH(INDEX(Overzicht!$B$1:$F$35,MATCH(max_demand!W$1,Overzicht!$B:$B,0),5),Verdeelsleutels_percentage!$1:$1,0)))</f>
        <v>9.7182279787547433E-3</v>
      </c>
      <c r="X122">
        <f>PRODUCT(INDEX(Overzicht!$B$1:$D$35,MATCH(max_demand!X$1,Overzicht!$B$1:$B$35,0),3),INDEX(Verdeelsleutels_percentage!$A:$AB,MATCH(max_demand!$C122,Verdeelsleutels_percentage!$C:$C,0),MATCH(INDEX(Overzicht!$B$1:$F$35,MATCH(max_demand!X$1,Overzicht!$B:$B,0),5),Verdeelsleutels_percentage!$1:$1,0)))</f>
        <v>5.7198112931110268E-4</v>
      </c>
      <c r="Y122">
        <f>PRODUCT(INDEX(Overzicht!$B$1:$D$35,MATCH(max_demand!Y$1,Overzicht!$B$1:$B$35,0),3),INDEX(Verdeelsleutels_percentage!$A:$AB,MATCH(max_demand!$C122,Verdeelsleutels_percentage!$C:$C,0),MATCH(INDEX(Overzicht!$B$1:$F$35,MATCH(max_demand!Y$1,Overzicht!$B:$B,0),5),Verdeelsleutels_percentage!$1:$1,0)))</f>
        <v>1.2559377762633831E-6</v>
      </c>
      <c r="Z122">
        <f>PRODUCT(INDEX(Overzicht!$B$1:$D$35,MATCH(max_demand!Z$1,Overzicht!$B$1:$B$35,0),3),INDEX(Verdeelsleutels_percentage!$A:$AB,MATCH(max_demand!$C122,Verdeelsleutels_percentage!$C:$C,0),MATCH(INDEX(Overzicht!$B$1:$F$35,MATCH(max_demand!Z$1,Overzicht!$B:$B,0),5),Verdeelsleutels_percentage!$1:$1,0)))</f>
        <v>5.5819456722817028E-4</v>
      </c>
      <c r="AA122">
        <f>PRODUCT(INDEX(Overzicht!$B$1:$D$35,MATCH(max_demand!AA$1,Overzicht!$B$1:$B$35,0),3),INDEX(Verdeelsleutels_percentage!$A:$AB,MATCH(max_demand!$C122,Verdeelsleutels_percentage!$C:$C,0),MATCH(INDEX(Overzicht!$B$1:$F$35,MATCH(max_demand!AA$1,Overzicht!$B:$B,0),5),Verdeelsleutels_percentage!$1:$1,0)))</f>
        <v>5.8169749637461963E-4</v>
      </c>
      <c r="AB122">
        <f>PRODUCT(INDEX(Overzicht!$B$1:$D$35,MATCH(max_demand!AB$1,Overzicht!$B$1:$B$35,0),3),INDEX(Verdeelsleutels_percentage!$A:$AB,MATCH(max_demand!$C122,Verdeelsleutels_percentage!$C:$C,0),MATCH(INDEX(Overzicht!$B$1:$F$35,MATCH(max_demand!AB$1,Overzicht!$B:$B,0),5),Verdeelsleutels_percentage!$1:$1,0)))</f>
        <v>2.2772455696205489E-3</v>
      </c>
      <c r="AC122">
        <f>PRODUCT(INDEX(Overzicht!$B$1:$D$35,MATCH(max_demand!AC$1,Overzicht!$B$1:$B$35,0),3),INDEX(Verdeelsleutels_percentage!$A:$AB,MATCH(max_demand!$C122,Verdeelsleutels_percentage!$C:$C,0),MATCH(INDEX(Overzicht!$B$1:$F$35,MATCH(max_demand!AC$1,Overzicht!$B:$B,0),5),Verdeelsleutels_percentage!$1:$1,0)))</f>
        <v>1.4946689962798952E-3</v>
      </c>
      <c r="AD122">
        <f>PRODUCT(INDEX(Overzicht!$B$1:$D$35,MATCH(max_demand!AD$1,Overzicht!$B$1:$B$35,0),3),INDEX(Verdeelsleutels_percentage!$A:$AB,MATCH(max_demand!$C122,Verdeelsleutels_percentage!$C:$C,0),MATCH(INDEX(Overzicht!$B$1:$F$35,MATCH(max_demand!AD$1,Overzicht!$B:$B,0),5),Verdeelsleutels_percentage!$1:$1,0)))</f>
        <v>0</v>
      </c>
      <c r="AE122">
        <f>PRODUCT(INDEX(Overzicht!$B$1:$D$35,MATCH(max_demand!AE$1,Overzicht!$B$1:$B$35,0),3),INDEX(Verdeelsleutels_percentage!$A:$AB,MATCH(max_demand!$C122,Verdeelsleutels_percentage!$C:$C,0),MATCH(INDEX(Overzicht!$B$1:$F$35,MATCH(max_demand!AE$1,Overzicht!$B:$B,0),5),Verdeelsleutels_percentage!$1:$1,0)))</f>
        <v>8.1861744609104635E-3</v>
      </c>
      <c r="AF122">
        <f>PRODUCT(INDEX(Overzicht!$B$1:$D$35,MATCH(max_demand!AF$1,Overzicht!$B$1:$B$35,0),3),INDEX(Verdeelsleutels_percentage!$A:$AB,MATCH(max_demand!$C122,Verdeelsleutels_percentage!$C:$C,0),MATCH(INDEX(Overzicht!$B$1:$F$35,MATCH(max_demand!AF$1,Overzicht!$B:$B,0),5),Verdeelsleutels_percentage!$1:$1,0)))</f>
        <v>2.2033996074796195E-3</v>
      </c>
      <c r="AG122">
        <f>PRODUCT(INDEX(Overzicht!$B$1:$D$35,MATCH(max_demand!AG$1,Overzicht!$B$1:$B$35,0),3),INDEX(Verdeelsleutels_percentage!$A:$AB,MATCH(max_demand!$C122,Verdeelsleutels_percentage!$C:$C,0),MATCH(INDEX(Overzicht!$B$1:$F$35,MATCH(max_demand!AG$1,Overzicht!$B:$B,0),5),Verdeelsleutels_percentage!$1:$1,0)))</f>
        <v>9.7182279787547433E-3</v>
      </c>
      <c r="AH122">
        <f>PRODUCT(INDEX(Overzicht!$B$1:$D$35,MATCH(max_demand!AH$1,Overzicht!$B$1:$B$35,0),3),INDEX(Verdeelsleutels_percentage!$A:$AB,MATCH(max_demand!$C122,Verdeelsleutels_percentage!$C:$C,0),MATCH(INDEX(Overzicht!$B$1:$F$35,MATCH(max_demand!AH$1,Overzicht!$B:$B,0),5),Verdeelsleutels_percentage!$1:$1,0)))</f>
        <v>5.1412657507857789E-3</v>
      </c>
      <c r="AI122">
        <f>PRODUCT(INDEX(Overzicht!$B$1:$D$35,MATCH(max_demand!AI$1,Overzicht!$B$1:$B$35,0),3),INDEX(Verdeelsleutels_percentage!$A:$AB,MATCH(max_demand!$C122,Verdeelsleutels_percentage!$C:$C,0),MATCH(INDEX(Overzicht!$B$1:$F$35,MATCH(max_demand!AI$1,Overzicht!$B:$B,0),5),Verdeelsleutels_percentage!$1:$1,0)))</f>
        <v>1.7627196859836955E-3</v>
      </c>
      <c r="AJ122">
        <f>PRODUCT(INDEX(Overzicht!$B$1:$D$35,MATCH(max_demand!AJ$1,Overzicht!$B$1:$B$35,0),3),INDEX(Verdeelsleutels_percentage!$A:$AB,MATCH(max_demand!$C122,Verdeelsleutels_percentage!$C:$C,0),MATCH(INDEX(Overzicht!$B$1:$F$35,MATCH(max_demand!AJ$1,Overzicht!$B:$B,0),5),Verdeelsleutels_percentage!$1:$1,0)))</f>
        <v>0</v>
      </c>
      <c r="AK122">
        <f>PRODUCT(INDEX(Overzicht!$B$1:$D$35,MATCH(max_demand!AK$1,Overzicht!$B$1:$B$35,0),3),INDEX(Verdeelsleutels_percentage!$A:$AB,MATCH(max_demand!$C122,Verdeelsleutels_percentage!$C:$C,0),MATCH(INDEX(Overzicht!$B$1:$F$35,MATCH(max_demand!AK$1,Overzicht!$B:$B,0),5),Verdeelsleutels_percentage!$1:$1,0)))</f>
        <v>5.8957249737778773E-4</v>
      </c>
      <c r="AL122">
        <f>PRODUCT(INDEX(Overzicht!$B$1:$D$35,MATCH(max_demand!AL$1,Overzicht!$B$1:$B$35,0),3),INDEX(Verdeelsleutels_percentage!$A:$AB,MATCH(max_demand!$C122,Verdeelsleutels_percentage!$C:$C,0),MATCH(INDEX(Overzicht!$B$1:$F$35,MATCH(max_demand!AL$1,Overzicht!$B:$B,0),5),Verdeelsleutels_percentage!$1:$1,0)))</f>
        <v>1.6197046631257904E-3</v>
      </c>
      <c r="AM122">
        <f>PRODUCT(INDEX(Overzicht!$B$1:$D$35,MATCH(max_demand!AM$1,Overzicht!$B$1:$B$35,0),3),INDEX(Verdeelsleutels_percentage!$A:$AB,MATCH(max_demand!$C122,Verdeelsleutels_percentage!$C:$C,0),MATCH(INDEX(Overzicht!$B$1:$F$35,MATCH(max_demand!AM$1,Overzicht!$B:$B,0),5),Verdeelsleutels_percentage!$1:$1,0)))</f>
        <v>3.2394093262515808E-3</v>
      </c>
      <c r="AN122">
        <f>PRODUCT(INDEX(Overzicht!$B$1:$D$35,MATCH(max_demand!AN$1,Overzicht!$B$1:$B$35,0),3),INDEX(Verdeelsleutels_percentage!$A:$AB,MATCH(max_demand!$C122,Verdeelsleutels_percentage!$C:$C,0),MATCH(INDEX(Overzicht!$B$1:$F$35,MATCH(max_demand!AN$1,Overzicht!$B:$B,0),5),Verdeelsleutels_percentage!$1:$1,0)))</f>
        <v>1.6197046631257904E-3</v>
      </c>
      <c r="AO122">
        <f>PRODUCT(INDEX(Overzicht!$B$1:$D$35,MATCH(max_demand!AO$1,Overzicht!$B$1:$B$35,0),3),INDEX(Verdeelsleutels_percentage!$A:$AB,MATCH(max_demand!$C122,Verdeelsleutels_percentage!$C:$C,0),MATCH(INDEX(Overzicht!$B$1:$F$35,MATCH(max_demand!AO$1,Overzicht!$B:$B,0),5),Verdeelsleutels_percentage!$1:$1,0)))</f>
        <v>5.6689663209402667E-3</v>
      </c>
    </row>
    <row r="123" spans="2:41">
      <c r="B123" t="str">
        <f>INDEX('ETLocal datasets'!B:C,MATCH(C123,'ETLocal datasets'!C:C,0),1)</f>
        <v>GM0339</v>
      </c>
      <c r="C123" t="str">
        <f>'ETLocal datasets'!C106</f>
        <v>Renswoude</v>
      </c>
      <c r="D123">
        <f t="shared" si="9"/>
        <v>5.4023222565341041E-2</v>
      </c>
      <c r="E123">
        <f t="shared" si="10"/>
        <v>7.2506991254192021E-2</v>
      </c>
      <c r="F123">
        <f t="shared" si="11"/>
        <v>3.1951729653284717E-3</v>
      </c>
      <c r="G123">
        <f t="shared" si="8"/>
        <v>6.5064859034138257E-3</v>
      </c>
      <c r="H123">
        <f>PRODUCT(INDEX(Overzicht!$B$1:$D$35,MATCH(max_demand!H$1,Overzicht!$B$1:$B$35,0),3),INDEX(Verdeelsleutels_percentage!$A:$AB,MATCH(max_demand!$C123,Verdeelsleutels_percentage!$C:$C,0),MATCH(INDEX(Overzicht!$B$1:$F$35,MATCH(max_demand!H$1,Overzicht!$B:$B,0),5),Verdeelsleutels_percentage!$1:$1,0)))</f>
        <v>3.1951729653284717E-3</v>
      </c>
      <c r="I123">
        <f>PRODUCT(INDEX(Overzicht!$B$1:$D$35,MATCH(max_demand!I$1,Overzicht!$B$1:$B$35,0),3),INDEX(Verdeelsleutels_percentage!$A:$AB,MATCH(max_demand!$C123,Verdeelsleutels_percentage!$C:$C,0),MATCH(INDEX(Overzicht!$B$1:$F$35,MATCH(max_demand!I$1,Overzicht!$B:$B,0),5),Verdeelsleutels_percentage!$1:$1,0)))</f>
        <v>2.9623111421369164E-3</v>
      </c>
      <c r="J123">
        <f>PRODUCT(INDEX(Overzicht!$B$1:$D$35,MATCH(max_demand!J$1,Overzicht!$B$1:$B$35,0),3),INDEX(Verdeelsleutels_percentage!$A:$AB,MATCH(max_demand!$C123,Verdeelsleutels_percentage!$C:$C,0),MATCH(INDEX(Overzicht!$B$1:$F$35,MATCH(max_demand!J$1,Overzicht!$B:$B,0),5),Verdeelsleutels_percentage!$1:$1,0)))</f>
        <v>1.0711436988529734E-3</v>
      </c>
      <c r="K123">
        <f>PRODUCT(INDEX(Overzicht!$B$1:$D$35,MATCH(max_demand!K$1,Overzicht!$B$1:$B$35,0),3),INDEX(Verdeelsleutels_percentage!$A:$AB,MATCH(max_demand!$C123,Verdeelsleutels_percentage!$C:$C,0),MATCH(INDEX(Overzicht!$B$1:$F$35,MATCH(max_demand!K$1,Overzicht!$B:$B,0),5),Verdeelsleutels_percentage!$1:$1,0)))</f>
        <v>6.1661645774019195E-4</v>
      </c>
      <c r="L123">
        <f>PRODUCT(INDEX(Overzicht!$B$1:$D$35,MATCH(max_demand!L$1,Overzicht!$B$1:$B$35,0),3),INDEX(Verdeelsleutels_percentage!$A:$AB,MATCH(max_demand!$C123,Verdeelsleutels_percentage!$C:$C,0),MATCH(INDEX(Overzicht!$B$1:$F$35,MATCH(max_demand!L$1,Overzicht!$B:$B,0),5),Verdeelsleutels_percentage!$1:$1,0)))</f>
        <v>1.0331850440248713E-3</v>
      </c>
      <c r="M123">
        <f>PRODUCT(INDEX(Overzicht!$B$1:$D$35,MATCH(max_demand!M$1,Overzicht!$B$1:$B$35,0),3),INDEX(Verdeelsleutels_percentage!$A:$AB,MATCH(max_demand!$C123,Verdeelsleutels_percentage!$C:$C,0),MATCH(INDEX(Overzicht!$B$1:$F$35,MATCH(max_demand!M$1,Overzicht!$B:$B,0),5),Verdeelsleutels_percentage!$1:$1,0)))</f>
        <v>3.6716640009993598E-2</v>
      </c>
      <c r="N123">
        <f>PRODUCT(INDEX(Overzicht!$B$1:$D$35,MATCH(max_demand!N$1,Overzicht!$B$1:$B$35,0),3),INDEX(Verdeelsleutels_percentage!$A:$AB,MATCH(max_demand!$C123,Verdeelsleutels_percentage!$C:$C,0),MATCH(INDEX(Overzicht!$B$1:$F$35,MATCH(max_demand!N$1,Overzicht!$B:$B,0),5),Verdeelsleutels_percentage!$1:$1,0)))</f>
        <v>5.6411094143145511E-2</v>
      </c>
      <c r="O123">
        <f>PRODUCT(INDEX(Overzicht!$B$1:$D$35,MATCH(max_demand!O$1,Overzicht!$B$1:$B$35,0),3),INDEX(Verdeelsleutels_percentage!$A:$AB,MATCH(max_demand!$C123,Verdeelsleutels_percentage!$C:$C,0),MATCH(INDEX(Overzicht!$B$1:$F$35,MATCH(max_demand!O$1,Overzicht!$B:$B,0),5),Verdeelsleutels_percentage!$1:$1,0)))</f>
        <v>4.2638553516552761E-4</v>
      </c>
      <c r="P123">
        <f>PRODUCT(INDEX(Overzicht!$B$1:$D$35,MATCH(max_demand!P$1,Overzicht!$B$1:$B$35,0),3),INDEX(Verdeelsleutels_percentage!$A:$AB,MATCH(max_demand!$C123,Verdeelsleutels_percentage!$C:$C,0),MATCH(INDEX(Overzicht!$B$1:$F$35,MATCH(max_demand!P$1,Overzicht!$B:$B,0),5),Verdeelsleutels_percentage!$1:$1,0)))</f>
        <v>0</v>
      </c>
      <c r="Q123">
        <f>PRODUCT(INDEX(Overzicht!$B$1:$D$35,MATCH(max_demand!Q$1,Overzicht!$B$1:$B$35,0),3),INDEX(Verdeelsleutels_percentage!$A:$AB,MATCH(max_demand!$C123,Verdeelsleutels_percentage!$C:$C,0),MATCH(INDEX(Overzicht!$B$1:$F$35,MATCH(max_demand!Q$1,Overzicht!$B:$B,0),5),Verdeelsleutels_percentage!$1:$1,0)))</f>
        <v>2.6474290284150192E-3</v>
      </c>
      <c r="R123">
        <f>PRODUCT(INDEX(Overzicht!$B$1:$D$35,MATCH(max_demand!R$1,Overzicht!$B$1:$B$35,0),3),INDEX(Verdeelsleutels_percentage!$A:$AB,MATCH(max_demand!$C123,Verdeelsleutels_percentage!$C:$C,0),MATCH(INDEX(Overzicht!$B$1:$F$35,MATCH(max_demand!R$1,Overzicht!$B:$B,0),5),Verdeelsleutels_percentage!$1:$1,0)))</f>
        <v>5.4774393691345237E-4</v>
      </c>
      <c r="S123">
        <f>PRODUCT(INDEX(Overzicht!$B$1:$D$35,MATCH(max_demand!S$1,Overzicht!$B$1:$B$35,0),3),INDEX(Verdeelsleutels_percentage!$A:$AB,MATCH(max_demand!$C123,Verdeelsleutels_percentage!$C:$C,0),MATCH(INDEX(Overzicht!$B$1:$F$35,MATCH(max_demand!S$1,Overzicht!$B:$B,0),5),Verdeelsleutels_percentage!$1:$1,0)))</f>
        <v>1.1217795827987503E-3</v>
      </c>
      <c r="T123">
        <f>PRODUCT(INDEX(Overzicht!$B$1:$D$35,MATCH(max_demand!T$1,Overzicht!$B$1:$B$35,0),3),INDEX(Verdeelsleutels_percentage!$A:$AB,MATCH(max_demand!$C123,Verdeelsleutels_percentage!$C:$C,0),MATCH(INDEX(Overzicht!$B$1:$F$35,MATCH(max_demand!T$1,Overzicht!$B:$B,0),5),Verdeelsleutels_percentage!$1:$1,0)))</f>
        <v>1.6188876357664255E-3</v>
      </c>
      <c r="U123">
        <f>PRODUCT(INDEX(Overzicht!$B$1:$D$35,MATCH(max_demand!U$1,Overzicht!$B$1:$B$35,0),3),INDEX(Verdeelsleutels_percentage!$A:$AB,MATCH(max_demand!$C123,Verdeelsleutels_percentage!$C:$C,0),MATCH(INDEX(Overzicht!$B$1:$F$35,MATCH(max_demand!U$1,Overzicht!$B:$B,0),5),Verdeelsleutels_percentage!$1:$1,0)))</f>
        <v>6.01301121856101E-3</v>
      </c>
      <c r="V123">
        <f>PRODUCT(INDEX(Overzicht!$B$1:$D$35,MATCH(max_demand!V$1,Overzicht!$B$1:$B$35,0),3),INDEX(Verdeelsleutels_percentage!$A:$AB,MATCH(max_demand!$C123,Verdeelsleutels_percentage!$C:$C,0),MATCH(INDEX(Overzicht!$B$1:$F$35,MATCH(max_demand!V$1,Overzicht!$B:$B,0),5),Verdeelsleutels_percentage!$1:$1,0)))</f>
        <v>6.9989503050052232E-4</v>
      </c>
      <c r="W123">
        <f>PRODUCT(INDEX(Overzicht!$B$1:$D$35,MATCH(max_demand!W$1,Overzicht!$B$1:$B$35,0),3),INDEX(Verdeelsleutels_percentage!$A:$AB,MATCH(max_demand!$C123,Verdeelsleutels_percentage!$C:$C,0),MATCH(INDEX(Overzicht!$B$1:$F$35,MATCH(max_demand!W$1,Overzicht!$B:$B,0),5),Verdeelsleutels_percentage!$1:$1,0)))</f>
        <v>3.6516262460896823E-3</v>
      </c>
      <c r="X123">
        <f>PRODUCT(INDEX(Overzicht!$B$1:$D$35,MATCH(max_demand!X$1,Overzicht!$B$1:$B$35,0),3),INDEX(Verdeelsleutels_percentage!$A:$AB,MATCH(max_demand!$C123,Verdeelsleutels_percentage!$C:$C,0),MATCH(INDEX(Overzicht!$B$1:$F$35,MATCH(max_demand!X$1,Overzicht!$B:$B,0),5),Verdeelsleutels_percentage!$1:$1,0)))</f>
        <v>1.0126879010753948E-3</v>
      </c>
      <c r="Y123">
        <f>PRODUCT(INDEX(Overzicht!$B$1:$D$35,MATCH(max_demand!Y$1,Overzicht!$B$1:$B$35,0),3),INDEX(Verdeelsleutels_percentage!$A:$AB,MATCH(max_demand!$C123,Verdeelsleutels_percentage!$C:$C,0),MATCH(INDEX(Overzicht!$B$1:$F$35,MATCH(max_demand!Y$1,Overzicht!$B:$B,0),5),Verdeelsleutels_percentage!$1:$1,0)))</f>
        <v>5.7845779466864489E-7</v>
      </c>
      <c r="Z123">
        <f>PRODUCT(INDEX(Overzicht!$B$1:$D$35,MATCH(max_demand!Z$1,Overzicht!$B$1:$B$35,0),3),INDEX(Verdeelsleutels_percentage!$A:$AB,MATCH(max_demand!$C123,Verdeelsleutels_percentage!$C:$C,0),MATCH(INDEX(Overzicht!$B$1:$F$35,MATCH(max_demand!Z$1,Overzicht!$B:$B,0),5),Verdeelsleutels_percentage!$1:$1,0)))</f>
        <v>2.5709235318606438E-4</v>
      </c>
      <c r="AA123">
        <f>PRODUCT(INDEX(Overzicht!$B$1:$D$35,MATCH(max_demand!AA$1,Overzicht!$B$1:$B$35,0),3),INDEX(Verdeelsleutels_percentage!$A:$AB,MATCH(max_demand!$C123,Verdeelsleutels_percentage!$C:$C,0),MATCH(INDEX(Overzicht!$B$1:$F$35,MATCH(max_demand!AA$1,Overzicht!$B:$B,0),5),Verdeelsleutels_percentage!$1:$1,0)))</f>
        <v>2.6791729437284609E-4</v>
      </c>
      <c r="AB123">
        <f>PRODUCT(INDEX(Overzicht!$B$1:$D$35,MATCH(max_demand!AB$1,Overzicht!$B$1:$B$35,0),3),INDEX(Verdeelsleutels_percentage!$A:$AB,MATCH(max_demand!$C123,Verdeelsleutels_percentage!$C:$C,0),MATCH(INDEX(Overzicht!$B$1:$F$35,MATCH(max_demand!AB$1,Overzicht!$B:$B,0),5),Verdeelsleutels_percentage!$1:$1,0)))</f>
        <v>9.0140132624107866E-4</v>
      </c>
      <c r="AC123">
        <f>PRODUCT(INDEX(Overzicht!$B$1:$D$35,MATCH(max_demand!AC$1,Overzicht!$B$1:$B$35,0),3),INDEX(Verdeelsleutels_percentage!$A:$AB,MATCH(max_demand!$C123,Verdeelsleutels_percentage!$C:$C,0),MATCH(INDEX(Overzicht!$B$1:$F$35,MATCH(max_demand!AC$1,Overzicht!$B:$B,0),5),Verdeelsleutels_percentage!$1:$1,0)))</f>
        <v>1.3287725698175592E-3</v>
      </c>
      <c r="AD123">
        <f>PRODUCT(INDEX(Overzicht!$B$1:$D$35,MATCH(max_demand!AD$1,Overzicht!$B$1:$B$35,0),3),INDEX(Verdeelsleutels_percentage!$A:$AB,MATCH(max_demand!$C123,Verdeelsleutels_percentage!$C:$C,0),MATCH(INDEX(Overzicht!$B$1:$F$35,MATCH(max_demand!AD$1,Overzicht!$B:$B,0),5),Verdeelsleutels_percentage!$1:$1,0)))</f>
        <v>0</v>
      </c>
      <c r="AE123">
        <f>PRODUCT(INDEX(Overzicht!$B$1:$D$35,MATCH(max_demand!AE$1,Overzicht!$B$1:$B$35,0),3),INDEX(Verdeelsleutels_percentage!$A:$AB,MATCH(max_demand!$C123,Verdeelsleutels_percentage!$C:$C,0),MATCH(INDEX(Overzicht!$B$1:$F$35,MATCH(max_demand!AE$1,Overzicht!$B:$B,0),5),Verdeelsleutels_percentage!$1:$1,0)))</f>
        <v>1.0981453545123791E-3</v>
      </c>
      <c r="AF123">
        <f>PRODUCT(INDEX(Overzicht!$B$1:$D$35,MATCH(max_demand!AF$1,Overzicht!$B$1:$B$35,0),3),INDEX(Verdeelsleutels_percentage!$A:$AB,MATCH(max_demand!$C123,Verdeelsleutels_percentage!$C:$C,0),MATCH(INDEX(Overzicht!$B$1:$F$35,MATCH(max_demand!AF$1,Overzicht!$B:$B,0),5),Verdeelsleutels_percentage!$1:$1,0)))</f>
        <v>1.0148382362607806E-3</v>
      </c>
      <c r="AG123">
        <f>PRODUCT(INDEX(Overzicht!$B$1:$D$35,MATCH(max_demand!AG$1,Overzicht!$B$1:$B$35,0),3),INDEX(Verdeelsleutels_percentage!$A:$AB,MATCH(max_demand!$C123,Verdeelsleutels_percentage!$C:$C,0),MATCH(INDEX(Overzicht!$B$1:$F$35,MATCH(max_demand!AG$1,Overzicht!$B:$B,0),5),Verdeelsleutels_percentage!$1:$1,0)))</f>
        <v>3.6516262460896823E-3</v>
      </c>
      <c r="AH123">
        <f>PRODUCT(INDEX(Overzicht!$B$1:$D$35,MATCH(max_demand!AH$1,Overzicht!$B$1:$B$35,0),3),INDEX(Verdeelsleutels_percentage!$A:$AB,MATCH(max_demand!$C123,Verdeelsleutels_percentage!$C:$C,0),MATCH(INDEX(Overzicht!$B$1:$F$35,MATCH(max_demand!AH$1,Overzicht!$B:$B,0),5),Verdeelsleutels_percentage!$1:$1,0)))</f>
        <v>2.3679558846084877E-3</v>
      </c>
      <c r="AI123">
        <f>PRODUCT(INDEX(Overzicht!$B$1:$D$35,MATCH(max_demand!AI$1,Overzicht!$B$1:$B$35,0),3),INDEX(Verdeelsleutels_percentage!$A:$AB,MATCH(max_demand!$C123,Verdeelsleutels_percentage!$C:$C,0),MATCH(INDEX(Overzicht!$B$1:$F$35,MATCH(max_demand!AI$1,Overzicht!$B:$B,0),5),Verdeelsleutels_percentage!$1:$1,0)))</f>
        <v>8.1187058900862444E-4</v>
      </c>
      <c r="AJ123">
        <f>PRODUCT(INDEX(Overzicht!$B$1:$D$35,MATCH(max_demand!AJ$1,Overzicht!$B$1:$B$35,0),3),INDEX(Verdeelsleutels_percentage!$A:$AB,MATCH(max_demand!$C123,Verdeelsleutels_percentage!$C:$C,0),MATCH(INDEX(Overzicht!$B$1:$F$35,MATCH(max_demand!AJ$1,Overzicht!$B:$B,0),5),Verdeelsleutels_percentage!$1:$1,0)))</f>
        <v>0</v>
      </c>
      <c r="AK123">
        <f>PRODUCT(INDEX(Overzicht!$B$1:$D$35,MATCH(max_demand!AK$1,Overzicht!$B$1:$B$35,0),3),INDEX(Verdeelsleutels_percentage!$A:$AB,MATCH(max_demand!$C123,Verdeelsleutels_percentage!$C:$C,0),MATCH(INDEX(Overzicht!$B$1:$F$35,MATCH(max_demand!AK$1,Overzicht!$B:$B,0),5),Verdeelsleutels_percentage!$1:$1,0)))</f>
        <v>2.2153199226277408E-4</v>
      </c>
      <c r="AL123">
        <f>PRODUCT(INDEX(Overzicht!$B$1:$D$35,MATCH(max_demand!AL$1,Overzicht!$B$1:$B$35,0),3),INDEX(Verdeelsleutels_percentage!$A:$AB,MATCH(max_demand!$C123,Verdeelsleutels_percentage!$C:$C,0),MATCH(INDEX(Overzicht!$B$1:$F$35,MATCH(max_demand!AL$1,Overzicht!$B:$B,0),5),Verdeelsleutels_percentage!$1:$1,0)))</f>
        <v>6.0860437434828035E-4</v>
      </c>
      <c r="AM123">
        <f>PRODUCT(INDEX(Overzicht!$B$1:$D$35,MATCH(max_demand!AM$1,Overzicht!$B$1:$B$35,0),3),INDEX(Verdeelsleutels_percentage!$A:$AB,MATCH(max_demand!$C123,Verdeelsleutels_percentage!$C:$C,0),MATCH(INDEX(Overzicht!$B$1:$F$35,MATCH(max_demand!AM$1,Overzicht!$B:$B,0),5),Verdeelsleutels_percentage!$1:$1,0)))</f>
        <v>1.2172087486965607E-3</v>
      </c>
      <c r="AN123">
        <f>PRODUCT(INDEX(Overzicht!$B$1:$D$35,MATCH(max_demand!AN$1,Overzicht!$B$1:$B$35,0),3),INDEX(Verdeelsleutels_percentage!$A:$AB,MATCH(max_demand!$C123,Verdeelsleutels_percentage!$C:$C,0),MATCH(INDEX(Overzicht!$B$1:$F$35,MATCH(max_demand!AN$1,Overzicht!$B:$B,0),5),Verdeelsleutels_percentage!$1:$1,0)))</f>
        <v>6.0860437434828035E-4</v>
      </c>
      <c r="AO123">
        <f>PRODUCT(INDEX(Overzicht!$B$1:$D$35,MATCH(max_demand!AO$1,Overzicht!$B$1:$B$35,0),3),INDEX(Verdeelsleutels_percentage!$A:$AB,MATCH(max_demand!$C123,Verdeelsleutels_percentage!$C:$C,0),MATCH(INDEX(Overzicht!$B$1:$F$35,MATCH(max_demand!AO$1,Overzicht!$B:$B,0),5),Verdeelsleutels_percentage!$1:$1,0)))</f>
        <v>2.1301153102189813E-3</v>
      </c>
    </row>
    <row r="124" spans="2:41">
      <c r="B124" t="str">
        <f>INDEX('ETLocal datasets'!B:C,MATCH(C124,'ETLocal datasets'!C:C,0),1)</f>
        <v>GM0340</v>
      </c>
      <c r="C124" t="str">
        <f>'ETLocal datasets'!C107</f>
        <v>Rhenen</v>
      </c>
      <c r="D124">
        <f t="shared" si="9"/>
        <v>9.028315266771357E-2</v>
      </c>
      <c r="E124">
        <f t="shared" si="10"/>
        <v>7.5890671339412019E-2</v>
      </c>
      <c r="F124">
        <f t="shared" si="11"/>
        <v>1.2153687012441671E-2</v>
      </c>
      <c r="G124">
        <f t="shared" si="8"/>
        <v>2.4749143185375581E-2</v>
      </c>
      <c r="H124">
        <f>PRODUCT(INDEX(Overzicht!$B$1:$D$35,MATCH(max_demand!H$1,Overzicht!$B$1:$B$35,0),3),INDEX(Verdeelsleutels_percentage!$A:$AB,MATCH(max_demand!$C124,Verdeelsleutels_percentage!$C:$C,0),MATCH(INDEX(Overzicht!$B$1:$F$35,MATCH(max_demand!H$1,Overzicht!$B:$B,0),5),Verdeelsleutels_percentage!$1:$1,0)))</f>
        <v>1.2153687012441671E-2</v>
      </c>
      <c r="I124">
        <f>PRODUCT(INDEX(Overzicht!$B$1:$D$35,MATCH(max_demand!I$1,Overzicht!$B$1:$B$35,0),3),INDEX(Verdeelsleutels_percentage!$A:$AB,MATCH(max_demand!$C124,Verdeelsleutels_percentage!$C:$C,0),MATCH(INDEX(Overzicht!$B$1:$F$35,MATCH(max_demand!I$1,Overzicht!$B:$B,0),5),Verdeelsleutels_percentage!$1:$1,0)))</f>
        <v>3.1757154830798378E-3</v>
      </c>
      <c r="J124">
        <f>PRODUCT(INDEX(Overzicht!$B$1:$D$35,MATCH(max_demand!J$1,Overzicht!$B$1:$B$35,0),3),INDEX(Verdeelsleutels_percentage!$A:$AB,MATCH(max_demand!$C124,Verdeelsleutels_percentage!$C:$C,0),MATCH(INDEX(Overzicht!$B$1:$F$35,MATCH(max_demand!J$1,Overzicht!$B:$B,0),5),Verdeelsleutels_percentage!$1:$1,0)))</f>
        <v>4.0743788841709223E-3</v>
      </c>
      <c r="K124">
        <f>PRODUCT(INDEX(Overzicht!$B$1:$D$35,MATCH(max_demand!K$1,Overzicht!$B$1:$B$35,0),3),INDEX(Verdeelsleutels_percentage!$A:$AB,MATCH(max_demand!$C124,Verdeelsleutels_percentage!$C:$C,0),MATCH(INDEX(Overzicht!$B$1:$F$35,MATCH(max_demand!K$1,Overzicht!$B:$B,0),5),Verdeelsleutels_percentage!$1:$1,0)))</f>
        <v>6.6103739209338777E-4</v>
      </c>
      <c r="L124">
        <f>PRODUCT(INDEX(Overzicht!$B$1:$D$35,MATCH(max_demand!L$1,Overzicht!$B$1:$B$35,0),3),INDEX(Verdeelsleutels_percentage!$A:$AB,MATCH(max_demand!$C124,Verdeelsleutels_percentage!$C:$C,0),MATCH(INDEX(Overzicht!$B$1:$F$35,MATCH(max_demand!L$1,Overzicht!$B:$B,0),5),Verdeelsleutels_percentage!$1:$1,0)))</f>
        <v>3.9299930824631159E-3</v>
      </c>
      <c r="M124">
        <f>PRODUCT(INDEX(Overzicht!$B$1:$D$35,MATCH(max_demand!M$1,Overzicht!$B$1:$B$35,0),3),INDEX(Verdeelsleutels_percentage!$A:$AB,MATCH(max_demand!$C124,Verdeelsleutels_percentage!$C:$C,0),MATCH(INDEX(Overzicht!$B$1:$F$35,MATCH(max_demand!M$1,Overzicht!$B:$B,0),5),Verdeelsleutels_percentage!$1:$1,0)))</f>
        <v>3.1953179260538499E-2</v>
      </c>
      <c r="N124">
        <f>PRODUCT(INDEX(Overzicht!$B$1:$D$35,MATCH(max_demand!N$1,Overzicht!$B$1:$B$35,0),3),INDEX(Verdeelsleutels_percentage!$A:$AB,MATCH(max_demand!$C124,Verdeelsleutels_percentage!$C:$C,0),MATCH(INDEX(Overzicht!$B$1:$F$35,MATCH(max_demand!N$1,Overzicht!$B:$B,0),5),Verdeelsleutels_percentage!$1:$1,0)))</f>
        <v>1.2017531005547401E-2</v>
      </c>
      <c r="O124">
        <f>PRODUCT(INDEX(Overzicht!$B$1:$D$35,MATCH(max_demand!O$1,Overzicht!$B$1:$B$35,0),3),INDEX(Verdeelsleutels_percentage!$A:$AB,MATCH(max_demand!$C124,Verdeelsleutels_percentage!$C:$C,0),MATCH(INDEX(Overzicht!$B$1:$F$35,MATCH(max_demand!O$1,Overzicht!$B:$B,0),5),Verdeelsleutels_percentage!$1:$1,0)))</f>
        <v>4.2157550911380579E-4</v>
      </c>
      <c r="P124">
        <f>PRODUCT(INDEX(Overzicht!$B$1:$D$35,MATCH(max_demand!P$1,Overzicht!$B$1:$B$35,0),3),INDEX(Verdeelsleutels_percentage!$A:$AB,MATCH(max_demand!$C124,Verdeelsleutels_percentage!$C:$C,0),MATCH(INDEX(Overzicht!$B$1:$F$35,MATCH(max_demand!P$1,Overzicht!$B:$B,0),5),Verdeelsleutels_percentage!$1:$1,0)))</f>
        <v>0</v>
      </c>
      <c r="Q124">
        <f>PRODUCT(INDEX(Overzicht!$B$1:$D$35,MATCH(max_demand!Q$1,Overzicht!$B$1:$B$35,0),3),INDEX(Verdeelsleutels_percentage!$A:$AB,MATCH(max_demand!$C124,Verdeelsleutels_percentage!$C:$C,0),MATCH(INDEX(Overzicht!$B$1:$F$35,MATCH(max_demand!Q$1,Overzicht!$B:$B,0),5),Verdeelsleutels_percentage!$1:$1,0)))</f>
        <v>1.0070197810308813E-2</v>
      </c>
      <c r="R124">
        <f>PRODUCT(INDEX(Overzicht!$B$1:$D$35,MATCH(max_demand!R$1,Overzicht!$B$1:$B$35,0),3),INDEX(Verdeelsleutels_percentage!$A:$AB,MATCH(max_demand!$C124,Verdeelsleutels_percentage!$C:$C,0),MATCH(INDEX(Overzicht!$B$1:$F$35,MATCH(max_demand!R$1,Overzicht!$B:$B,0),5),Verdeelsleutels_percentage!$1:$1,0)))</f>
        <v>2.0834892021328582E-3</v>
      </c>
      <c r="S124">
        <f>PRODUCT(INDEX(Overzicht!$B$1:$D$35,MATCH(max_demand!S$1,Overzicht!$B$1:$B$35,0),3),INDEX(Verdeelsleutels_percentage!$A:$AB,MATCH(max_demand!$C124,Verdeelsleutels_percentage!$C:$C,0),MATCH(INDEX(Overzicht!$B$1:$F$35,MATCH(max_demand!S$1,Overzicht!$B:$B,0),5),Verdeelsleutels_percentage!$1:$1,0)))</f>
        <v>4.2669858859680932E-3</v>
      </c>
      <c r="T124">
        <f>PRODUCT(INDEX(Overzicht!$B$1:$D$35,MATCH(max_demand!T$1,Overzicht!$B$1:$B$35,0),3),INDEX(Verdeelsleutels_percentage!$A:$AB,MATCH(max_demand!$C124,Verdeelsleutels_percentage!$C:$C,0),MATCH(INDEX(Overzicht!$B$1:$F$35,MATCH(max_demand!T$1,Overzicht!$B:$B,0),5),Verdeelsleutels_percentage!$1:$1,0)))</f>
        <v>6.1578680863037796E-3</v>
      </c>
      <c r="U124">
        <f>PRODUCT(INDEX(Overzicht!$B$1:$D$35,MATCH(max_demand!U$1,Overzicht!$B$1:$B$35,0),3),INDEX(Verdeelsleutels_percentage!$A:$AB,MATCH(max_demand!$C124,Verdeelsleutels_percentage!$C:$C,0),MATCH(INDEX(Overzicht!$B$1:$F$35,MATCH(max_demand!U$1,Overzicht!$B:$B,0),5),Verdeelsleutels_percentage!$1:$1,0)))</f>
        <v>2.2872081463414042E-2</v>
      </c>
      <c r="V124">
        <f>PRODUCT(INDEX(Overzicht!$B$1:$D$35,MATCH(max_demand!V$1,Overzicht!$B$1:$B$35,0),3),INDEX(Verdeelsleutels_percentage!$A:$AB,MATCH(max_demand!$C124,Verdeelsleutels_percentage!$C:$C,0),MATCH(INDEX(Overzicht!$B$1:$F$35,MATCH(max_demand!V$1,Overzicht!$B:$B,0),5),Verdeelsleutels_percentage!$1:$1,0)))</f>
        <v>2.6622362027253184E-3</v>
      </c>
      <c r="W124">
        <f>PRODUCT(INDEX(Overzicht!$B$1:$D$35,MATCH(max_demand!W$1,Overzicht!$B$1:$B$35,0),3),INDEX(Verdeelsleutels_percentage!$A:$AB,MATCH(max_demand!$C124,Verdeelsleutels_percentage!$C:$C,0),MATCH(INDEX(Overzicht!$B$1:$F$35,MATCH(max_demand!W$1,Overzicht!$B:$B,0),5),Verdeelsleutels_percentage!$1:$1,0)))</f>
        <v>1.3889928014219052E-2</v>
      </c>
      <c r="X124">
        <f>PRODUCT(INDEX(Overzicht!$B$1:$D$35,MATCH(max_demand!X$1,Overzicht!$B$1:$B$35,0),3),INDEX(Verdeelsleutels_percentage!$A:$AB,MATCH(max_demand!$C124,Verdeelsleutels_percentage!$C:$C,0),MATCH(INDEX(Overzicht!$B$1:$F$35,MATCH(max_demand!X$1,Overzicht!$B:$B,0),5),Verdeelsleutels_percentage!$1:$1,0)))</f>
        <v>1.1767808480089079E-2</v>
      </c>
      <c r="Y124">
        <f>PRODUCT(INDEX(Overzicht!$B$1:$D$35,MATCH(max_demand!Y$1,Overzicht!$B$1:$B$35,0),3),INDEX(Verdeelsleutels_percentage!$A:$AB,MATCH(max_demand!$C124,Verdeelsleutels_percentage!$C:$C,0),MATCH(INDEX(Overzicht!$B$1:$F$35,MATCH(max_demand!Y$1,Overzicht!$B:$B,0),5),Verdeelsleutels_percentage!$1:$1,0)))</f>
        <v>8.3996812616458221E-7</v>
      </c>
      <c r="Z124">
        <f>PRODUCT(INDEX(Overzicht!$B$1:$D$35,MATCH(max_demand!Z$1,Overzicht!$B$1:$B$35,0),3),INDEX(Verdeelsleutels_percentage!$A:$AB,MATCH(max_demand!$C124,Verdeelsleutels_percentage!$C:$C,0),MATCH(INDEX(Overzicht!$B$1:$F$35,MATCH(max_demand!Z$1,Overzicht!$B:$B,0),5),Verdeelsleutels_percentage!$1:$1,0)))</f>
        <v>3.7331916718425878E-4</v>
      </c>
      <c r="AA124">
        <f>PRODUCT(INDEX(Overzicht!$B$1:$D$35,MATCH(max_demand!AA$1,Overzicht!$B$1:$B$35,0),3),INDEX(Verdeelsleutels_percentage!$A:$AB,MATCH(max_demand!$C124,Verdeelsleutels_percentage!$C:$C,0),MATCH(INDEX(Overzicht!$B$1:$F$35,MATCH(max_demand!AA$1,Overzicht!$B:$B,0),5),Verdeelsleutels_percentage!$1:$1,0)))</f>
        <v>3.8903786896043812E-4</v>
      </c>
      <c r="AB124">
        <f>PRODUCT(INDEX(Overzicht!$B$1:$D$35,MATCH(max_demand!AB$1,Overzicht!$B$1:$B$35,0),3),INDEX(Verdeelsleutels_percentage!$A:$AB,MATCH(max_demand!$C124,Verdeelsleutels_percentage!$C:$C,0),MATCH(INDEX(Overzicht!$B$1:$F$35,MATCH(max_demand!AB$1,Overzicht!$B:$B,0),5),Verdeelsleutels_percentage!$1:$1,0)))</f>
        <v>2.4788536471629665E-3</v>
      </c>
      <c r="AC124">
        <f>PRODUCT(INDEX(Overzicht!$B$1:$D$35,MATCH(max_demand!AC$1,Overzicht!$B$1:$B$35,0),3),INDEX(Verdeelsleutels_percentage!$A:$AB,MATCH(max_demand!$C124,Verdeelsleutels_percentage!$C:$C,0),MATCH(INDEX(Overzicht!$B$1:$F$35,MATCH(max_demand!AC$1,Overzicht!$B:$B,0),5),Verdeelsleutels_percentage!$1:$1,0)))</f>
        <v>1.2075609022121797E-2</v>
      </c>
      <c r="AD124">
        <f>PRODUCT(INDEX(Overzicht!$B$1:$D$35,MATCH(max_demand!AD$1,Overzicht!$B$1:$B$35,0),3),INDEX(Verdeelsleutels_percentage!$A:$AB,MATCH(max_demand!$C124,Verdeelsleutels_percentage!$C:$C,0),MATCH(INDEX(Overzicht!$B$1:$F$35,MATCH(max_demand!AD$1,Overzicht!$B:$B,0),5),Verdeelsleutels_percentage!$1:$1,0)))</f>
        <v>2.7787859660196727E-5</v>
      </c>
      <c r="AE124">
        <f>PRODUCT(INDEX(Overzicht!$B$1:$D$35,MATCH(max_demand!AE$1,Overzicht!$B$1:$B$35,0),3),INDEX(Verdeelsleutels_percentage!$A:$AB,MATCH(max_demand!$C124,Verdeelsleutels_percentage!$C:$C,0),MATCH(INDEX(Overzicht!$B$1:$F$35,MATCH(max_demand!AE$1,Overzicht!$B:$B,0),5),Verdeelsleutels_percentage!$1:$1,0)))</f>
        <v>7.3875232939923678E-3</v>
      </c>
      <c r="AF124">
        <f>PRODUCT(INDEX(Overzicht!$B$1:$D$35,MATCH(max_demand!AF$1,Overzicht!$B$1:$B$35,0),3),INDEX(Verdeelsleutels_percentage!$A:$AB,MATCH(max_demand!$C124,Verdeelsleutels_percentage!$C:$C,0),MATCH(INDEX(Overzicht!$B$1:$F$35,MATCH(max_demand!AF$1,Overzicht!$B:$B,0),5),Verdeelsleutels_percentage!$1:$1,0)))</f>
        <v>1.473628291516811E-3</v>
      </c>
      <c r="AG124">
        <f>PRODUCT(INDEX(Overzicht!$B$1:$D$35,MATCH(max_demand!AG$1,Overzicht!$B$1:$B$35,0),3),INDEX(Verdeelsleutels_percentage!$A:$AB,MATCH(max_demand!$C124,Verdeelsleutels_percentage!$C:$C,0),MATCH(INDEX(Overzicht!$B$1:$F$35,MATCH(max_demand!AG$1,Overzicht!$B:$B,0),5),Verdeelsleutels_percentage!$1:$1,0)))</f>
        <v>1.3889928014219052E-2</v>
      </c>
      <c r="AH124">
        <f>PRODUCT(INDEX(Overzicht!$B$1:$D$35,MATCH(max_demand!AH$1,Overzicht!$B$1:$B$35,0),3),INDEX(Verdeelsleutels_percentage!$A:$AB,MATCH(max_demand!$C124,Verdeelsleutels_percentage!$C:$C,0),MATCH(INDEX(Overzicht!$B$1:$F$35,MATCH(max_demand!AH$1,Overzicht!$B:$B,0),5),Verdeelsleutels_percentage!$1:$1,0)))</f>
        <v>3.4384660135392256E-3</v>
      </c>
      <c r="AI124">
        <f>PRODUCT(INDEX(Overzicht!$B$1:$D$35,MATCH(max_demand!AI$1,Overzicht!$B$1:$B$35,0),3),INDEX(Verdeelsleutels_percentage!$A:$AB,MATCH(max_demand!$C124,Verdeelsleutels_percentage!$C:$C,0),MATCH(INDEX(Overzicht!$B$1:$F$35,MATCH(max_demand!AI$1,Overzicht!$B:$B,0),5),Verdeelsleutels_percentage!$1:$1,0)))</f>
        <v>1.1789026332134488E-3</v>
      </c>
      <c r="AJ124">
        <f>PRODUCT(INDEX(Overzicht!$B$1:$D$35,MATCH(max_demand!AJ$1,Overzicht!$B$1:$B$35,0),3),INDEX(Verdeelsleutels_percentage!$A:$AB,MATCH(max_demand!$C124,Verdeelsleutels_percentage!$C:$C,0),MATCH(INDEX(Overzicht!$B$1:$F$35,MATCH(max_demand!AJ$1,Overzicht!$B:$B,0),5),Verdeelsleutels_percentage!$1:$1,0)))</f>
        <v>0</v>
      </c>
      <c r="AK124">
        <f>PRODUCT(INDEX(Overzicht!$B$1:$D$35,MATCH(max_demand!AK$1,Overzicht!$B$1:$B$35,0),3),INDEX(Verdeelsleutels_percentage!$A:$AB,MATCH(max_demand!$C124,Verdeelsleutels_percentage!$C:$C,0),MATCH(INDEX(Overzicht!$B$1:$F$35,MATCH(max_demand!AK$1,Overzicht!$B:$B,0),5),Verdeelsleutels_percentage!$1:$1,0)))</f>
        <v>8.4265563286262265E-4</v>
      </c>
      <c r="AL124">
        <f>PRODUCT(INDEX(Overzicht!$B$1:$D$35,MATCH(max_demand!AL$1,Overzicht!$B$1:$B$35,0),3),INDEX(Verdeelsleutels_percentage!$A:$AB,MATCH(max_demand!$C124,Verdeelsleutels_percentage!$C:$C,0),MATCH(INDEX(Overzicht!$B$1:$F$35,MATCH(max_demand!AL$1,Overzicht!$B:$B,0),5),Verdeelsleutels_percentage!$1:$1,0)))</f>
        <v>2.3149880023698422E-3</v>
      </c>
      <c r="AM124">
        <f>PRODUCT(INDEX(Overzicht!$B$1:$D$35,MATCH(max_demand!AM$1,Overzicht!$B$1:$B$35,0),3),INDEX(Verdeelsleutels_percentage!$A:$AB,MATCH(max_demand!$C124,Verdeelsleutels_percentage!$C:$C,0),MATCH(INDEX(Overzicht!$B$1:$F$35,MATCH(max_demand!AM$1,Overzicht!$B:$B,0),5),Verdeelsleutels_percentage!$1:$1,0)))</f>
        <v>4.6299760047396844E-3</v>
      </c>
      <c r="AN124">
        <f>PRODUCT(INDEX(Overzicht!$B$1:$D$35,MATCH(max_demand!AN$1,Overzicht!$B$1:$B$35,0),3),INDEX(Verdeelsleutels_percentage!$A:$AB,MATCH(max_demand!$C124,Verdeelsleutels_percentage!$C:$C,0),MATCH(INDEX(Overzicht!$B$1:$F$35,MATCH(max_demand!AN$1,Overzicht!$B:$B,0),5),Verdeelsleutels_percentage!$1:$1,0)))</f>
        <v>2.3149880023698422E-3</v>
      </c>
      <c r="AO124">
        <f>PRODUCT(INDEX(Overzicht!$B$1:$D$35,MATCH(max_demand!AO$1,Overzicht!$B$1:$B$35,0),3),INDEX(Verdeelsleutels_percentage!$A:$AB,MATCH(max_demand!$C124,Verdeelsleutels_percentage!$C:$C,0),MATCH(INDEX(Overzicht!$B$1:$F$35,MATCH(max_demand!AO$1,Overzicht!$B:$B,0),5),Verdeelsleutels_percentage!$1:$1,0)))</f>
        <v>8.1024580082944483E-3</v>
      </c>
    </row>
    <row r="125" spans="2:41">
      <c r="B125" t="str">
        <f>INDEX('ETLocal datasets'!B:C,MATCH(C125,'ETLocal datasets'!C:C,0),1)</f>
        <v>GM0342</v>
      </c>
      <c r="C125" t="str">
        <f>'ETLocal datasets'!C108</f>
        <v>Soest</v>
      </c>
      <c r="D125">
        <f t="shared" si="9"/>
        <v>0.10287153094977394</v>
      </c>
      <c r="E125">
        <f t="shared" si="10"/>
        <v>0.13242882053606464</v>
      </c>
      <c r="F125">
        <f t="shared" si="11"/>
        <v>2.8065757741088312E-2</v>
      </c>
      <c r="G125">
        <f t="shared" si="8"/>
        <v>5.7151665682125555E-2</v>
      </c>
      <c r="H125">
        <f>PRODUCT(INDEX(Overzicht!$B$1:$D$35,MATCH(max_demand!H$1,Overzicht!$B$1:$B$35,0),3),INDEX(Verdeelsleutels_percentage!$A:$AB,MATCH(max_demand!$C125,Verdeelsleutels_percentage!$C:$C,0),MATCH(INDEX(Overzicht!$B$1:$F$35,MATCH(max_demand!H$1,Overzicht!$B:$B,0),5),Verdeelsleutels_percentage!$1:$1,0)))</f>
        <v>2.8065757741088312E-2</v>
      </c>
      <c r="I125">
        <f>PRODUCT(INDEX(Overzicht!$B$1:$D$35,MATCH(max_demand!I$1,Overzicht!$B$1:$B$35,0),3),INDEX(Verdeelsleutels_percentage!$A:$AB,MATCH(max_demand!$C125,Verdeelsleutels_percentage!$C:$C,0),MATCH(INDEX(Overzicht!$B$1:$F$35,MATCH(max_demand!I$1,Overzicht!$B:$B,0),5),Verdeelsleutels_percentage!$1:$1,0)))</f>
        <v>7.5125998822254015E-4</v>
      </c>
      <c r="J125">
        <f>PRODUCT(INDEX(Overzicht!$B$1:$D$35,MATCH(max_demand!J$1,Overzicht!$B$1:$B$35,0),3),INDEX(Verdeelsleutels_percentage!$A:$AB,MATCH(max_demand!$C125,Verdeelsleutels_percentage!$C:$C,0),MATCH(INDEX(Overzicht!$B$1:$F$35,MATCH(max_demand!J$1,Overzicht!$B:$B,0),5),Verdeelsleutels_percentage!$1:$1,0)))</f>
        <v>9.4087111665362728E-3</v>
      </c>
      <c r="K125">
        <f>PRODUCT(INDEX(Overzicht!$B$1:$D$35,MATCH(max_demand!K$1,Overzicht!$B$1:$B$35,0),3),INDEX(Verdeelsleutels_percentage!$A:$AB,MATCH(max_demand!$C125,Verdeelsleutels_percentage!$C:$C,0),MATCH(INDEX(Overzicht!$B$1:$F$35,MATCH(max_demand!K$1,Overzicht!$B:$B,0),5),Verdeelsleutels_percentage!$1:$1,0)))</f>
        <v>1.5637765601001489E-4</v>
      </c>
      <c r="L125">
        <f>PRODUCT(INDEX(Overzicht!$B$1:$D$35,MATCH(max_demand!L$1,Overzicht!$B$1:$B$35,0),3),INDEX(Verdeelsleutels_percentage!$A:$AB,MATCH(max_demand!$C125,Verdeelsleutels_percentage!$C:$C,0),MATCH(INDEX(Overzicht!$B$1:$F$35,MATCH(max_demand!L$1,Overzicht!$B:$B,0),5),Verdeelsleutels_percentage!$1:$1,0)))</f>
        <v>9.0752899645721447E-3</v>
      </c>
      <c r="M125">
        <f>PRODUCT(INDEX(Overzicht!$B$1:$D$35,MATCH(max_demand!M$1,Overzicht!$B$1:$B$35,0),3),INDEX(Verdeelsleutels_percentage!$A:$AB,MATCH(max_demand!$C125,Verdeelsleutels_percentage!$C:$C,0),MATCH(INDEX(Overzicht!$B$1:$F$35,MATCH(max_demand!M$1,Overzicht!$B:$B,0),5),Verdeelsleutels_percentage!$1:$1,0)))</f>
        <v>1.0999934000816353E-2</v>
      </c>
      <c r="N125">
        <f>PRODUCT(INDEX(Overzicht!$B$1:$D$35,MATCH(max_demand!N$1,Overzicht!$B$1:$B$35,0),3),INDEX(Verdeelsleutels_percentage!$A:$AB,MATCH(max_demand!$C125,Verdeelsleutels_percentage!$C:$C,0),MATCH(INDEX(Overzicht!$B$1:$F$35,MATCH(max_demand!N$1,Overzicht!$B:$B,0),5),Verdeelsleutels_percentage!$1:$1,0)))</f>
        <v>1.2766829724901463E-3</v>
      </c>
      <c r="O125">
        <f>PRODUCT(INDEX(Overzicht!$B$1:$D$35,MATCH(max_demand!O$1,Overzicht!$B$1:$B$35,0),3),INDEX(Verdeelsleutels_percentage!$A:$AB,MATCH(max_demand!$C125,Verdeelsleutels_percentage!$C:$C,0),MATCH(INDEX(Overzicht!$B$1:$F$35,MATCH(max_demand!O$1,Overzicht!$B:$B,0),5),Verdeelsleutels_percentage!$1:$1,0)))</f>
        <v>3.0148001995146292E-4</v>
      </c>
      <c r="P125">
        <f>PRODUCT(INDEX(Overzicht!$B$1:$D$35,MATCH(max_demand!P$1,Overzicht!$B$1:$B$35,0),3),INDEX(Verdeelsleutels_percentage!$A:$AB,MATCH(max_demand!$C125,Verdeelsleutels_percentage!$C:$C,0),MATCH(INDEX(Overzicht!$B$1:$F$35,MATCH(max_demand!P$1,Overzicht!$B:$B,0),5),Verdeelsleutels_percentage!$1:$1,0)))</f>
        <v>0</v>
      </c>
      <c r="Q125">
        <f>PRODUCT(INDEX(Overzicht!$B$1:$D$35,MATCH(max_demand!Q$1,Overzicht!$B$1:$B$35,0),3),INDEX(Verdeelsleutels_percentage!$A:$AB,MATCH(max_demand!$C125,Verdeelsleutels_percentage!$C:$C,0),MATCH(INDEX(Overzicht!$B$1:$F$35,MATCH(max_demand!Q$1,Overzicht!$B:$B,0),5),Verdeelsleutels_percentage!$1:$1,0)))</f>
        <v>2.3254484985473171E-2</v>
      </c>
      <c r="R125">
        <f>PRODUCT(INDEX(Overzicht!$B$1:$D$35,MATCH(max_demand!R$1,Overzicht!$B$1:$B$35,0),3),INDEX(Verdeelsleutels_percentage!$A:$AB,MATCH(max_demand!$C125,Verdeelsleutels_percentage!$C:$C,0),MATCH(INDEX(Overzicht!$B$1:$F$35,MATCH(max_demand!R$1,Overzicht!$B:$B,0),5),Verdeelsleutels_percentage!$1:$1,0)))</f>
        <v>4.8112727556151392E-3</v>
      </c>
      <c r="S125">
        <f>PRODUCT(INDEX(Overzicht!$B$1:$D$35,MATCH(max_demand!S$1,Overzicht!$B$1:$B$35,0),3),INDEX(Verdeelsleutels_percentage!$A:$AB,MATCH(max_demand!$C125,Verdeelsleutels_percentage!$C:$C,0),MATCH(INDEX(Overzicht!$B$1:$F$35,MATCH(max_demand!S$1,Overzicht!$B:$B,0),5),Verdeelsleutels_percentage!$1:$1,0)))</f>
        <v>9.8534866034998055E-3</v>
      </c>
      <c r="T125">
        <f>PRODUCT(INDEX(Overzicht!$B$1:$D$35,MATCH(max_demand!T$1,Overzicht!$B$1:$B$35,0),3),INDEX(Verdeelsleutels_percentage!$A:$AB,MATCH(max_demand!$C125,Verdeelsleutels_percentage!$C:$C,0),MATCH(INDEX(Overzicht!$B$1:$F$35,MATCH(max_demand!T$1,Overzicht!$B:$B,0),5),Verdeelsleutels_percentage!$1:$1,0)))</f>
        <v>1.4219983922151409E-2</v>
      </c>
      <c r="U125">
        <f>PRODUCT(INDEX(Overzicht!$B$1:$D$35,MATCH(max_demand!U$1,Overzicht!$B$1:$B$35,0),3),INDEX(Verdeelsleutels_percentage!$A:$AB,MATCH(max_demand!$C125,Verdeelsleutels_percentage!$C:$C,0),MATCH(INDEX(Overzicht!$B$1:$F$35,MATCH(max_demand!U$1,Overzicht!$B:$B,0),5),Verdeelsleutels_percentage!$1:$1,0)))</f>
        <v>5.2817083139419532E-2</v>
      </c>
      <c r="V125">
        <f>PRODUCT(INDEX(Overzicht!$B$1:$D$35,MATCH(max_demand!V$1,Overzicht!$B$1:$B$35,0),3),INDEX(Verdeelsleutels_percentage!$A:$AB,MATCH(max_demand!$C125,Verdeelsleutels_percentage!$C:$C,0),MATCH(INDEX(Overzicht!$B$1:$F$35,MATCH(max_demand!V$1,Overzicht!$B:$B,0),5),Verdeelsleutels_percentage!$1:$1,0)))</f>
        <v>6.1477374099526772E-3</v>
      </c>
      <c r="W125">
        <f>PRODUCT(INDEX(Overzicht!$B$1:$D$35,MATCH(max_demand!W$1,Overzicht!$B$1:$B$35,0),3),INDEX(Verdeelsleutels_percentage!$A:$AB,MATCH(max_demand!$C125,Verdeelsleutels_percentage!$C:$C,0),MATCH(INDEX(Overzicht!$B$1:$F$35,MATCH(max_demand!W$1,Overzicht!$B:$B,0),5),Verdeelsleutels_percentage!$1:$1,0)))</f>
        <v>3.2075151704100927E-2</v>
      </c>
      <c r="X125">
        <f>PRODUCT(INDEX(Overzicht!$B$1:$D$35,MATCH(max_demand!X$1,Overzicht!$B$1:$B$35,0),3),INDEX(Verdeelsleutels_percentage!$A:$AB,MATCH(max_demand!$C125,Verdeelsleutels_percentage!$C:$C,0),MATCH(INDEX(Overzicht!$B$1:$F$35,MATCH(max_demand!X$1,Overzicht!$B:$B,0),5),Verdeelsleutels_percentage!$1:$1,0)))</f>
        <v>1.3577519266270108E-2</v>
      </c>
      <c r="Y125">
        <f>PRODUCT(INDEX(Overzicht!$B$1:$D$35,MATCH(max_demand!Y$1,Overzicht!$B$1:$B$35,0),3),INDEX(Verdeelsleutels_percentage!$A:$AB,MATCH(max_demand!$C125,Verdeelsleutels_percentage!$C:$C,0),MATCH(INDEX(Overzicht!$B$1:$F$35,MATCH(max_demand!Y$1,Overzicht!$B:$B,0),5),Verdeelsleutels_percentage!$1:$1,0)))</f>
        <v>4.8708210866348553E-7</v>
      </c>
      <c r="Z125">
        <f>PRODUCT(INDEX(Overzicht!$B$1:$D$35,MATCH(max_demand!Z$1,Overzicht!$B$1:$B$35,0),3),INDEX(Verdeelsleutels_percentage!$A:$AB,MATCH(max_demand!$C125,Verdeelsleutels_percentage!$C:$C,0),MATCH(INDEX(Overzicht!$B$1:$F$35,MATCH(max_demand!Z$1,Overzicht!$B:$B,0),5),Verdeelsleutels_percentage!$1:$1,0)))</f>
        <v>2.1648093718377136E-4</v>
      </c>
      <c r="AA125">
        <f>PRODUCT(INDEX(Overzicht!$B$1:$D$35,MATCH(max_demand!AA$1,Overzicht!$B$1:$B$35,0),3),INDEX(Verdeelsleutels_percentage!$A:$AB,MATCH(max_demand!$C125,Verdeelsleutels_percentage!$C:$C,0),MATCH(INDEX(Overzicht!$B$1:$F$35,MATCH(max_demand!AA$1,Overzicht!$B:$B,0),5),Verdeelsleutels_percentage!$1:$1,0)))</f>
        <v>2.2559592401256176E-4</v>
      </c>
      <c r="AB125">
        <f>PRODUCT(INDEX(Overzicht!$B$1:$D$35,MATCH(max_demand!AB$1,Overzicht!$B$1:$B$35,0),3),INDEX(Verdeelsleutels_percentage!$A:$AB,MATCH(max_demand!$C125,Verdeelsleutels_percentage!$C:$C,0),MATCH(INDEX(Overzicht!$B$1:$F$35,MATCH(max_demand!AB$1,Overzicht!$B:$B,0),5),Verdeelsleutels_percentage!$1:$1,0)))</f>
        <v>6.9898843479077781E-3</v>
      </c>
      <c r="AC125">
        <f>PRODUCT(INDEX(Overzicht!$B$1:$D$35,MATCH(max_demand!AC$1,Overzicht!$B$1:$B$35,0),3),INDEX(Verdeelsleutels_percentage!$A:$AB,MATCH(max_demand!$C125,Verdeelsleutels_percentage!$C:$C,0),MATCH(INDEX(Overzicht!$B$1:$F$35,MATCH(max_demand!AC$1,Overzicht!$B:$B,0),5),Verdeelsleutels_percentage!$1:$1,0)))</f>
        <v>1.5670794828924431E-2</v>
      </c>
      <c r="AD125">
        <f>PRODUCT(INDEX(Overzicht!$B$1:$D$35,MATCH(max_demand!AD$1,Overzicht!$B$1:$B$35,0),3),INDEX(Verdeelsleutels_percentage!$A:$AB,MATCH(max_demand!$C125,Verdeelsleutels_percentage!$C:$C,0),MATCH(INDEX(Overzicht!$B$1:$F$35,MATCH(max_demand!AD$1,Overzicht!$B:$B,0),5),Verdeelsleutels_percentage!$1:$1,0)))</f>
        <v>8.016674556835516E-5</v>
      </c>
      <c r="AE125">
        <f>PRODUCT(INDEX(Overzicht!$B$1:$D$35,MATCH(max_demand!AE$1,Overzicht!$B$1:$B$35,0),3),INDEX(Verdeelsleutels_percentage!$A:$AB,MATCH(max_demand!$C125,Verdeelsleutels_percentage!$C:$C,0),MATCH(INDEX(Overzicht!$B$1:$F$35,MATCH(max_demand!AE$1,Overzicht!$B:$B,0),5),Verdeelsleutels_percentage!$1:$1,0)))</f>
        <v>2.8951104800780903E-3</v>
      </c>
      <c r="AF125">
        <f>PRODUCT(INDEX(Overzicht!$B$1:$D$35,MATCH(max_demand!AF$1,Overzicht!$B$1:$B$35,0),3),INDEX(Verdeelsleutels_percentage!$A:$AB,MATCH(max_demand!$C125,Verdeelsleutels_percentage!$C:$C,0),MATCH(INDEX(Overzicht!$B$1:$F$35,MATCH(max_demand!AF$1,Overzicht!$B:$B,0),5),Verdeelsleutels_percentage!$1:$1,0)))</f>
        <v>8.5453001519909745E-4</v>
      </c>
      <c r="AG125">
        <f>PRODUCT(INDEX(Overzicht!$B$1:$D$35,MATCH(max_demand!AG$1,Overzicht!$B$1:$B$35,0),3),INDEX(Verdeelsleutels_percentage!$A:$AB,MATCH(max_demand!$C125,Verdeelsleutels_percentage!$C:$C,0),MATCH(INDEX(Overzicht!$B$1:$F$35,MATCH(max_demand!AG$1,Overzicht!$B:$B,0),5),Verdeelsleutels_percentage!$1:$1,0)))</f>
        <v>3.2075151704100927E-2</v>
      </c>
      <c r="AH125">
        <f>PRODUCT(INDEX(Overzicht!$B$1:$D$35,MATCH(max_demand!AH$1,Overzicht!$B$1:$B$35,0),3),INDEX(Verdeelsleutels_percentage!$A:$AB,MATCH(max_demand!$C125,Verdeelsleutels_percentage!$C:$C,0),MATCH(INDEX(Overzicht!$B$1:$F$35,MATCH(max_demand!AH$1,Overzicht!$B:$B,0),5),Verdeelsleutels_percentage!$1:$1,0)))</f>
        <v>1.9939033687978941E-3</v>
      </c>
      <c r="AI125">
        <f>PRODUCT(INDEX(Overzicht!$B$1:$D$35,MATCH(max_demand!AI$1,Overzicht!$B$1:$B$35,0),3),INDEX(Verdeelsleutels_percentage!$A:$AB,MATCH(max_demand!$C125,Verdeelsleutels_percentage!$C:$C,0),MATCH(INDEX(Overzicht!$B$1:$F$35,MATCH(max_demand!AI$1,Overzicht!$B:$B,0),5),Verdeelsleutels_percentage!$1:$1,0)))</f>
        <v>6.8362401215927801E-4</v>
      </c>
      <c r="AJ125">
        <f>PRODUCT(INDEX(Overzicht!$B$1:$D$35,MATCH(max_demand!AJ$1,Overzicht!$B$1:$B$35,0),3),INDEX(Verdeelsleutels_percentage!$A:$AB,MATCH(max_demand!$C125,Verdeelsleutels_percentage!$C:$C,0),MATCH(INDEX(Overzicht!$B$1:$F$35,MATCH(max_demand!AJ$1,Overzicht!$B:$B,0),5),Verdeelsleutels_percentage!$1:$1,0)))</f>
        <v>0</v>
      </c>
      <c r="AK125">
        <f>PRODUCT(INDEX(Overzicht!$B$1:$D$35,MATCH(max_demand!AK$1,Overzicht!$B$1:$B$35,0),3),INDEX(Verdeelsleutels_percentage!$A:$AB,MATCH(max_demand!$C125,Verdeelsleutels_percentage!$C:$C,0),MATCH(INDEX(Overzicht!$B$1:$F$35,MATCH(max_demand!AK$1,Overzicht!$B:$B,0),5),Verdeelsleutels_percentage!$1:$1,0)))</f>
        <v>1.9458925367154566E-3</v>
      </c>
      <c r="AL125">
        <f>PRODUCT(INDEX(Overzicht!$B$1:$D$35,MATCH(max_demand!AL$1,Overzicht!$B$1:$B$35,0),3),INDEX(Verdeelsleutels_percentage!$A:$AB,MATCH(max_demand!$C125,Verdeelsleutels_percentage!$C:$C,0),MATCH(INDEX(Overzicht!$B$1:$F$35,MATCH(max_demand!AL$1,Overzicht!$B:$B,0),5),Verdeelsleutels_percentage!$1:$1,0)))</f>
        <v>5.3458586173501547E-3</v>
      </c>
      <c r="AM125">
        <f>PRODUCT(INDEX(Overzicht!$B$1:$D$35,MATCH(max_demand!AM$1,Overzicht!$B$1:$B$35,0),3),INDEX(Verdeelsleutels_percentage!$A:$AB,MATCH(max_demand!$C125,Verdeelsleutels_percentage!$C:$C,0),MATCH(INDEX(Overzicht!$B$1:$F$35,MATCH(max_demand!AM$1,Overzicht!$B:$B,0),5),Verdeelsleutels_percentage!$1:$1,0)))</f>
        <v>1.0691717234700309E-2</v>
      </c>
      <c r="AN125">
        <f>PRODUCT(INDEX(Overzicht!$B$1:$D$35,MATCH(max_demand!AN$1,Overzicht!$B$1:$B$35,0),3),INDEX(Verdeelsleutels_percentage!$A:$AB,MATCH(max_demand!$C125,Verdeelsleutels_percentage!$C:$C,0),MATCH(INDEX(Overzicht!$B$1:$F$35,MATCH(max_demand!AN$1,Overzicht!$B:$B,0),5),Verdeelsleutels_percentage!$1:$1,0)))</f>
        <v>5.3458586173501547E-3</v>
      </c>
      <c r="AO125">
        <f>PRODUCT(INDEX(Overzicht!$B$1:$D$35,MATCH(max_demand!AO$1,Overzicht!$B$1:$B$35,0),3),INDEX(Verdeelsleutels_percentage!$A:$AB,MATCH(max_demand!$C125,Verdeelsleutels_percentage!$C:$C,0),MATCH(INDEX(Overzicht!$B$1:$F$35,MATCH(max_demand!AO$1,Overzicht!$B:$B,0),5),Verdeelsleutels_percentage!$1:$1,0)))</f>
        <v>1.8710505160725543E-2</v>
      </c>
    </row>
    <row r="126" spans="2:41">
      <c r="B126" t="str">
        <f>INDEX('ETLocal datasets'!B:C,MATCH(C126,'ETLocal datasets'!C:C,0),1)</f>
        <v>GM0344</v>
      </c>
      <c r="C126" t="str">
        <f>'ETLocal datasets'!C109</f>
        <v>Utrecht</v>
      </c>
      <c r="D126">
        <f t="shared" si="9"/>
        <v>0.63118380337024715</v>
      </c>
      <c r="E126">
        <f t="shared" si="10"/>
        <v>0.90189762628264158</v>
      </c>
      <c r="F126">
        <f t="shared" si="11"/>
        <v>0.21438826841292957</v>
      </c>
      <c r="G126">
        <f t="shared" si="8"/>
        <v>0.43656924411371423</v>
      </c>
      <c r="H126">
        <f>PRODUCT(INDEX(Overzicht!$B$1:$D$35,MATCH(max_demand!H$1,Overzicht!$B$1:$B$35,0),3),INDEX(Verdeelsleutels_percentage!$A:$AB,MATCH(max_demand!$C126,Verdeelsleutels_percentage!$C:$C,0),MATCH(INDEX(Overzicht!$B$1:$F$35,MATCH(max_demand!H$1,Overzicht!$B:$B,0),5),Verdeelsleutels_percentage!$1:$1,0)))</f>
        <v>0.21438826841292957</v>
      </c>
      <c r="I126">
        <f>PRODUCT(INDEX(Overzicht!$B$1:$D$35,MATCH(max_demand!I$1,Overzicht!$B$1:$B$35,0),3),INDEX(Verdeelsleutels_percentage!$A:$AB,MATCH(max_demand!$C126,Verdeelsleutels_percentage!$C:$C,0),MATCH(INDEX(Overzicht!$B$1:$F$35,MATCH(max_demand!I$1,Overzicht!$B:$B,0),5),Verdeelsleutels_percentage!$1:$1,0)))</f>
        <v>2.19762723580957E-3</v>
      </c>
      <c r="J126">
        <f>PRODUCT(INDEX(Overzicht!$B$1:$D$35,MATCH(max_demand!J$1,Overzicht!$B$1:$B$35,0),3),INDEX(Verdeelsleutels_percentage!$A:$AB,MATCH(max_demand!$C126,Verdeelsleutels_percentage!$C:$C,0),MATCH(INDEX(Overzicht!$B$1:$F$35,MATCH(max_demand!J$1,Overzicht!$B:$B,0),5),Verdeelsleutels_percentage!$1:$1,0)))</f>
        <v>7.187111474414401E-2</v>
      </c>
      <c r="K126">
        <f>PRODUCT(INDEX(Overzicht!$B$1:$D$35,MATCH(max_demand!K$1,Overzicht!$B$1:$B$35,0),3),INDEX(Verdeelsleutels_percentage!$A:$AB,MATCH(max_demand!$C126,Verdeelsleutels_percentage!$C:$C,0),MATCH(INDEX(Overzicht!$B$1:$F$35,MATCH(max_demand!K$1,Overzicht!$B:$B,0),5),Verdeelsleutels_percentage!$1:$1,0)))</f>
        <v>4.5744456154620742E-4</v>
      </c>
      <c r="L126">
        <f>PRODUCT(INDEX(Overzicht!$B$1:$D$35,MATCH(max_demand!L$1,Overzicht!$B$1:$B$35,0),3),INDEX(Verdeelsleutels_percentage!$A:$AB,MATCH(max_demand!$C126,Verdeelsleutels_percentage!$C:$C,0),MATCH(INDEX(Overzicht!$B$1:$F$35,MATCH(max_demand!L$1,Overzicht!$B:$B,0),5),Verdeelsleutels_percentage!$1:$1,0)))</f>
        <v>6.9324182115398411E-2</v>
      </c>
      <c r="M126">
        <f>PRODUCT(INDEX(Overzicht!$B$1:$D$35,MATCH(max_demand!M$1,Overzicht!$B$1:$B$35,0),3),INDEX(Verdeelsleutels_percentage!$A:$AB,MATCH(max_demand!$C126,Verdeelsleutels_percentage!$C:$C,0),MATCH(INDEX(Overzicht!$B$1:$F$35,MATCH(max_demand!M$1,Overzicht!$B:$B,0),5),Verdeelsleutels_percentage!$1:$1,0)))</f>
        <v>1.2405145852960965E-2</v>
      </c>
      <c r="N126">
        <f>PRODUCT(INDEX(Overzicht!$B$1:$D$35,MATCH(max_demand!N$1,Overzicht!$B$1:$B$35,0),3),INDEX(Verdeelsleutels_percentage!$A:$AB,MATCH(max_demand!$C126,Verdeelsleutels_percentage!$C:$C,0),MATCH(INDEX(Overzicht!$B$1:$F$35,MATCH(max_demand!N$1,Overzicht!$B:$B,0),5),Verdeelsleutels_percentage!$1:$1,0)))</f>
        <v>1.289360594951397E-3</v>
      </c>
      <c r="O126">
        <f>PRODUCT(INDEX(Overzicht!$B$1:$D$35,MATCH(max_demand!O$1,Overzicht!$B$1:$B$35,0),3),INDEX(Verdeelsleutels_percentage!$A:$AB,MATCH(max_demand!$C126,Verdeelsleutels_percentage!$C:$C,0),MATCH(INDEX(Overzicht!$B$1:$F$35,MATCH(max_demand!O$1,Overzicht!$B:$B,0),5),Verdeelsleutels_percentage!$1:$1,0)))</f>
        <v>0</v>
      </c>
      <c r="P126">
        <f>PRODUCT(INDEX(Overzicht!$B$1:$D$35,MATCH(max_demand!P$1,Overzicht!$B$1:$B$35,0),3),INDEX(Verdeelsleutels_percentage!$A:$AB,MATCH(max_demand!$C126,Verdeelsleutels_percentage!$C:$C,0),MATCH(INDEX(Overzicht!$B$1:$F$35,MATCH(max_demand!P$1,Overzicht!$B:$B,0),5),Verdeelsleutels_percentage!$1:$1,0)))</f>
        <v>1.7299706175922416E-3</v>
      </c>
      <c r="Q126">
        <f>PRODUCT(INDEX(Overzicht!$B$1:$D$35,MATCH(max_demand!Q$1,Overzicht!$B$1:$B$35,0),3),INDEX(Verdeelsleutels_percentage!$A:$AB,MATCH(max_demand!$C126,Verdeelsleutels_percentage!$C:$C,0),MATCH(INDEX(Overzicht!$B$1:$F$35,MATCH(max_demand!Q$1,Overzicht!$B:$B,0),5),Verdeelsleutels_percentage!$1:$1,0)))</f>
        <v>0.17763599382785591</v>
      </c>
      <c r="R126">
        <f>PRODUCT(INDEX(Overzicht!$B$1:$D$35,MATCH(max_demand!R$1,Overzicht!$B$1:$B$35,0),3),INDEX(Verdeelsleutels_percentage!$A:$AB,MATCH(max_demand!$C126,Verdeelsleutels_percentage!$C:$C,0),MATCH(INDEX(Overzicht!$B$1:$F$35,MATCH(max_demand!R$1,Overzicht!$B:$B,0),5),Verdeelsleutels_percentage!$1:$1,0)))</f>
        <v>3.6752274585073644E-2</v>
      </c>
      <c r="S126">
        <f>PRODUCT(INDEX(Overzicht!$B$1:$D$35,MATCH(max_demand!S$1,Overzicht!$B$1:$B$35,0),3),INDEX(Verdeelsleutels_percentage!$A:$AB,MATCH(max_demand!$C126,Verdeelsleutels_percentage!$C:$C,0),MATCH(INDEX(Overzicht!$B$1:$F$35,MATCH(max_demand!S$1,Overzicht!$B:$B,0),5),Verdeelsleutels_percentage!$1:$1,0)))</f>
        <v>7.5268658350230819E-2</v>
      </c>
      <c r="T126">
        <f>PRODUCT(INDEX(Overzicht!$B$1:$D$35,MATCH(max_demand!T$1,Overzicht!$B$1:$B$35,0),3),INDEX(Verdeelsleutels_percentage!$A:$AB,MATCH(max_demand!$C126,Verdeelsleutels_percentage!$C:$C,0),MATCH(INDEX(Overzicht!$B$1:$F$35,MATCH(max_demand!T$1,Overzicht!$B:$B,0),5),Verdeelsleutels_percentage!$1:$1,0)))</f>
        <v>0.10862338932921764</v>
      </c>
      <c r="U126">
        <f>PRODUCT(INDEX(Overzicht!$B$1:$D$35,MATCH(max_demand!U$1,Overzicht!$B$1:$B$35,0),3),INDEX(Verdeelsleutels_percentage!$A:$AB,MATCH(max_demand!$C126,Verdeelsleutels_percentage!$C:$C,0),MATCH(INDEX(Overzicht!$B$1:$F$35,MATCH(max_demand!U$1,Overzicht!$B:$B,0),5),Verdeelsleutels_percentage!$1:$1,0)))</f>
        <v>0.40345830322280846</v>
      </c>
      <c r="V126">
        <f>PRODUCT(INDEX(Overzicht!$B$1:$D$35,MATCH(max_demand!V$1,Overzicht!$B$1:$B$35,0),3),INDEX(Verdeelsleutels_percentage!$A:$AB,MATCH(max_demand!$C126,Verdeelsleutels_percentage!$C:$C,0),MATCH(INDEX(Overzicht!$B$1:$F$35,MATCH(max_demand!V$1,Overzicht!$B:$B,0),5),Verdeelsleutels_percentage!$1:$1,0)))</f>
        <v>4.6961239747594093E-2</v>
      </c>
      <c r="W126">
        <f>PRODUCT(INDEX(Overzicht!$B$1:$D$35,MATCH(max_demand!W$1,Overzicht!$B$1:$B$35,0),3),INDEX(Verdeelsleutels_percentage!$A:$AB,MATCH(max_demand!$C126,Verdeelsleutels_percentage!$C:$C,0),MATCH(INDEX(Overzicht!$B$1:$F$35,MATCH(max_demand!W$1,Overzicht!$B:$B,0),5),Verdeelsleutels_percentage!$1:$1,0)))</f>
        <v>0.24501516390049094</v>
      </c>
      <c r="X126">
        <f>PRODUCT(INDEX(Overzicht!$B$1:$D$35,MATCH(max_demand!X$1,Overzicht!$B$1:$B$35,0),3),INDEX(Verdeelsleutels_percentage!$A:$AB,MATCH(max_demand!$C126,Verdeelsleutels_percentage!$C:$C,0),MATCH(INDEX(Overzicht!$B$1:$F$35,MATCH(max_demand!X$1,Overzicht!$B:$B,0),5),Verdeelsleutels_percentage!$1:$1,0)))</f>
        <v>1.6784364286342194E-3</v>
      </c>
      <c r="Y126">
        <f>PRODUCT(INDEX(Overzicht!$B$1:$D$35,MATCH(max_demand!Y$1,Overzicht!$B$1:$B$35,0),3),INDEX(Verdeelsleutels_percentage!$A:$AB,MATCH(max_demand!$C126,Verdeelsleutels_percentage!$C:$C,0),MATCH(INDEX(Overzicht!$B$1:$F$35,MATCH(max_demand!Y$1,Overzicht!$B:$B,0),5),Verdeelsleutels_percentage!$1:$1,0)))</f>
        <v>9.1719778546601391E-7</v>
      </c>
      <c r="Z126">
        <f>PRODUCT(INDEX(Overzicht!$B$1:$D$35,MATCH(max_demand!Z$1,Overzicht!$B$1:$B$35,0),3),INDEX(Verdeelsleutels_percentage!$A:$AB,MATCH(max_demand!$C126,Verdeelsleutels_percentage!$C:$C,0),MATCH(INDEX(Overzicht!$B$1:$F$35,MATCH(max_demand!Z$1,Overzicht!$B:$B,0),5),Verdeelsleutels_percentage!$1:$1,0)))</f>
        <v>4.0764346020711733E-4</v>
      </c>
      <c r="AA126">
        <f>PRODUCT(INDEX(Overzicht!$B$1:$D$35,MATCH(max_demand!AA$1,Overzicht!$B$1:$B$35,0),3),INDEX(Verdeelsleutels_percentage!$A:$AB,MATCH(max_demand!$C126,Verdeelsleutels_percentage!$C:$C,0),MATCH(INDEX(Overzicht!$B$1:$F$35,MATCH(max_demand!AA$1,Overzicht!$B:$B,0),5),Verdeelsleutels_percentage!$1:$1,0)))</f>
        <v>4.248073953737328E-4</v>
      </c>
      <c r="AB126">
        <f>PRODUCT(INDEX(Overzicht!$B$1:$D$35,MATCH(max_demand!AB$1,Overzicht!$B$1:$B$35,0),3),INDEX(Verdeelsleutels_percentage!$A:$AB,MATCH(max_demand!$C126,Verdeelsleutels_percentage!$C:$C,0),MATCH(INDEX(Overzicht!$B$1:$F$35,MATCH(max_demand!AB$1,Overzicht!$B:$B,0),5),Verdeelsleutels_percentage!$1:$1,0)))</f>
        <v>6.3594265363923833E-2</v>
      </c>
      <c r="AC126">
        <f>PRODUCT(INDEX(Overzicht!$B$1:$D$35,MATCH(max_demand!AC$1,Overzicht!$B$1:$B$35,0),3),INDEX(Verdeelsleutels_percentage!$A:$AB,MATCH(max_demand!$C126,Verdeelsleutels_percentage!$C:$C,0),MATCH(INDEX(Overzicht!$B$1:$F$35,MATCH(max_demand!AC$1,Overzicht!$B:$B,0),5),Verdeelsleutels_percentage!$1:$1,0)))</f>
        <v>2.8338797352149229E-2</v>
      </c>
      <c r="AD126">
        <f>PRODUCT(INDEX(Overzicht!$B$1:$D$35,MATCH(max_demand!AD$1,Overzicht!$B$1:$B$35,0),3),INDEX(Verdeelsleutels_percentage!$A:$AB,MATCH(max_demand!$C126,Verdeelsleutels_percentage!$C:$C,0),MATCH(INDEX(Overzicht!$B$1:$F$35,MATCH(max_demand!AD$1,Overzicht!$B:$B,0),5),Verdeelsleutels_percentage!$1:$1,0)))</f>
        <v>0</v>
      </c>
      <c r="AE126">
        <f>PRODUCT(INDEX(Overzicht!$B$1:$D$35,MATCH(max_demand!AE$1,Overzicht!$B$1:$B$35,0),3),INDEX(Verdeelsleutels_percentage!$A:$AB,MATCH(max_demand!$C126,Verdeelsleutels_percentage!$C:$C,0),MATCH(INDEX(Overzicht!$B$1:$F$35,MATCH(max_demand!AE$1,Overzicht!$B:$B,0),5),Verdeelsleutels_percentage!$1:$1,0)))</f>
        <v>4.9416540953057059E-2</v>
      </c>
      <c r="AF126">
        <f>PRODUCT(INDEX(Overzicht!$B$1:$D$35,MATCH(max_demand!AF$1,Overzicht!$B$1:$B$35,0),3),INDEX(Verdeelsleutels_percentage!$A:$AB,MATCH(max_demand!$C126,Verdeelsleutels_percentage!$C:$C,0),MATCH(INDEX(Overzicht!$B$1:$F$35,MATCH(max_demand!AF$1,Overzicht!$B:$B,0),5),Verdeelsleutels_percentage!$1:$1,0)))</f>
        <v>1.6091189218702001E-3</v>
      </c>
      <c r="AG126">
        <f>PRODUCT(INDEX(Overzicht!$B$1:$D$35,MATCH(max_demand!AG$1,Overzicht!$B$1:$B$35,0),3),INDEX(Verdeelsleutels_percentage!$A:$AB,MATCH(max_demand!$C126,Verdeelsleutels_percentage!$C:$C,0),MATCH(INDEX(Overzicht!$B$1:$F$35,MATCH(max_demand!AG$1,Overzicht!$B:$B,0),5),Verdeelsleutels_percentage!$1:$1,0)))</f>
        <v>0.24501516390049094</v>
      </c>
      <c r="AH126">
        <f>PRODUCT(INDEX(Overzicht!$B$1:$D$35,MATCH(max_demand!AH$1,Overzicht!$B$1:$B$35,0),3),INDEX(Verdeelsleutels_percentage!$A:$AB,MATCH(max_demand!$C126,Verdeelsleutels_percentage!$C:$C,0),MATCH(INDEX(Overzicht!$B$1:$F$35,MATCH(max_demand!AH$1,Overzicht!$B:$B,0),5),Verdeelsleutels_percentage!$1:$1,0)))</f>
        <v>3.7546108176971333E-3</v>
      </c>
      <c r="AI126">
        <f>PRODUCT(INDEX(Overzicht!$B$1:$D$35,MATCH(max_demand!AI$1,Overzicht!$B$1:$B$35,0),3),INDEX(Verdeelsleutels_percentage!$A:$AB,MATCH(max_demand!$C126,Verdeelsleutels_percentage!$C:$C,0),MATCH(INDEX(Overzicht!$B$1:$F$35,MATCH(max_demand!AI$1,Overzicht!$B:$B,0),5),Verdeelsleutels_percentage!$1:$1,0)))</f>
        <v>1.28729513749616E-3</v>
      </c>
      <c r="AJ126">
        <f>PRODUCT(INDEX(Overzicht!$B$1:$D$35,MATCH(max_demand!AJ$1,Overzicht!$B$1:$B$35,0),3),INDEX(Verdeelsleutels_percentage!$A:$AB,MATCH(max_demand!$C126,Verdeelsleutels_percentage!$C:$C,0),MATCH(INDEX(Overzicht!$B$1:$F$35,MATCH(max_demand!AJ$1,Overzicht!$B:$B,0),5),Verdeelsleutels_percentage!$1:$1,0)))</f>
        <v>0</v>
      </c>
      <c r="AK126">
        <f>PRODUCT(INDEX(Overzicht!$B$1:$D$35,MATCH(max_demand!AK$1,Overzicht!$B$1:$B$35,0),3),INDEX(Verdeelsleutels_percentage!$A:$AB,MATCH(max_demand!$C126,Verdeelsleutels_percentage!$C:$C,0),MATCH(INDEX(Overzicht!$B$1:$F$35,MATCH(max_demand!AK$1,Overzicht!$B:$B,0),5),Verdeelsleutels_percentage!$1:$1,0)))</f>
        <v>1.4864253276629786E-2</v>
      </c>
      <c r="AL126">
        <f>PRODUCT(INDEX(Overzicht!$B$1:$D$35,MATCH(max_demand!AL$1,Overzicht!$B$1:$B$35,0),3),INDEX(Verdeelsleutels_percentage!$A:$AB,MATCH(max_demand!$C126,Verdeelsleutels_percentage!$C:$C,0),MATCH(INDEX(Overzicht!$B$1:$F$35,MATCH(max_demand!AL$1,Overzicht!$B:$B,0),5),Verdeelsleutels_percentage!$1:$1,0)))</f>
        <v>4.0835860650081823E-2</v>
      </c>
      <c r="AM126">
        <f>PRODUCT(INDEX(Overzicht!$B$1:$D$35,MATCH(max_demand!AM$1,Overzicht!$B$1:$B$35,0),3),INDEX(Verdeelsleutels_percentage!$A:$AB,MATCH(max_demand!$C126,Verdeelsleutels_percentage!$C:$C,0),MATCH(INDEX(Overzicht!$B$1:$F$35,MATCH(max_demand!AM$1,Overzicht!$B:$B,0),5),Verdeelsleutels_percentage!$1:$1,0)))</f>
        <v>8.1671721300163647E-2</v>
      </c>
      <c r="AN126">
        <f>PRODUCT(INDEX(Overzicht!$B$1:$D$35,MATCH(max_demand!AN$1,Overzicht!$B$1:$B$35,0),3),INDEX(Verdeelsleutels_percentage!$A:$AB,MATCH(max_demand!$C126,Verdeelsleutels_percentage!$C:$C,0),MATCH(INDEX(Overzicht!$B$1:$F$35,MATCH(max_demand!AN$1,Overzicht!$B:$B,0),5),Verdeelsleutels_percentage!$1:$1,0)))</f>
        <v>4.0835860650081823E-2</v>
      </c>
      <c r="AO126">
        <f>PRODUCT(INDEX(Overzicht!$B$1:$D$35,MATCH(max_demand!AO$1,Overzicht!$B$1:$B$35,0),3),INDEX(Verdeelsleutels_percentage!$A:$AB,MATCH(max_demand!$C126,Verdeelsleutels_percentage!$C:$C,0),MATCH(INDEX(Overzicht!$B$1:$F$35,MATCH(max_demand!AO$1,Overzicht!$B:$B,0),5),Verdeelsleutels_percentage!$1:$1,0)))</f>
        <v>0.14292551227528638</v>
      </c>
    </row>
    <row r="127" spans="2:41">
      <c r="B127" t="str">
        <f>INDEX('ETLocal datasets'!B:C,MATCH(C127,'ETLocal datasets'!C:C,0),1)</f>
        <v>GM0345</v>
      </c>
      <c r="C127" t="str">
        <f>'ETLocal datasets'!C110</f>
        <v>Veenendaal</v>
      </c>
      <c r="D127">
        <f t="shared" si="9"/>
        <v>0.11361796394427727</v>
      </c>
      <c r="E127">
        <f t="shared" si="10"/>
        <v>0.16595123044756813</v>
      </c>
      <c r="F127">
        <f t="shared" si="11"/>
        <v>3.9849438985154806E-2</v>
      </c>
      <c r="G127">
        <f t="shared" si="8"/>
        <v>8.1147348149650023E-2</v>
      </c>
      <c r="H127">
        <f>PRODUCT(INDEX(Overzicht!$B$1:$D$35,MATCH(max_demand!H$1,Overzicht!$B$1:$B$35,0),3),INDEX(Verdeelsleutels_percentage!$A:$AB,MATCH(max_demand!$C127,Verdeelsleutels_percentage!$C:$C,0),MATCH(INDEX(Overzicht!$B$1:$F$35,MATCH(max_demand!H$1,Overzicht!$B:$B,0),5),Verdeelsleutels_percentage!$1:$1,0)))</f>
        <v>3.9849438985154806E-2</v>
      </c>
      <c r="I127">
        <f>PRODUCT(INDEX(Overzicht!$B$1:$D$35,MATCH(max_demand!I$1,Overzicht!$B$1:$B$35,0),3),INDEX(Verdeelsleutels_percentage!$A:$AB,MATCH(max_demand!$C127,Verdeelsleutels_percentage!$C:$C,0),MATCH(INDEX(Overzicht!$B$1:$F$35,MATCH(max_demand!I$1,Overzicht!$B:$B,0),5),Verdeelsleutels_percentage!$1:$1,0)))</f>
        <v>2.029169049235419E-4</v>
      </c>
      <c r="J127">
        <f>PRODUCT(INDEX(Overzicht!$B$1:$D$35,MATCH(max_demand!J$1,Overzicht!$B$1:$B$35,0),3),INDEX(Verdeelsleutels_percentage!$A:$AB,MATCH(max_demand!$C127,Verdeelsleutels_percentage!$C:$C,0),MATCH(INDEX(Overzicht!$B$1:$F$35,MATCH(max_demand!J$1,Overzicht!$B:$B,0),5),Verdeelsleutels_percentage!$1:$1,0)))</f>
        <v>1.3359050021689993E-2</v>
      </c>
      <c r="K127">
        <f>PRODUCT(INDEX(Overzicht!$B$1:$D$35,MATCH(max_demand!K$1,Overzicht!$B$1:$B$35,0),3),INDEX(Verdeelsleutels_percentage!$A:$AB,MATCH(max_demand!$C127,Verdeelsleutels_percentage!$C:$C,0),MATCH(INDEX(Overzicht!$B$1:$F$35,MATCH(max_demand!K$1,Overzicht!$B:$B,0),5),Verdeelsleutels_percentage!$1:$1,0)))</f>
        <v>4.2237934209469565E-5</v>
      </c>
      <c r="L127">
        <f>PRODUCT(INDEX(Overzicht!$B$1:$D$35,MATCH(max_demand!L$1,Overzicht!$B$1:$B$35,0),3),INDEX(Verdeelsleutels_percentage!$A:$AB,MATCH(max_demand!$C127,Verdeelsleutels_percentage!$C:$C,0),MATCH(INDEX(Overzicht!$B$1:$F$35,MATCH(max_demand!L$1,Overzicht!$B:$B,0),5),Verdeelsleutels_percentage!$1:$1,0)))</f>
        <v>1.2885638686546356E-2</v>
      </c>
      <c r="M127">
        <f>PRODUCT(INDEX(Overzicht!$B$1:$D$35,MATCH(max_demand!M$1,Overzicht!$B$1:$B$35,0),3),INDEX(Verdeelsleutels_percentage!$A:$AB,MATCH(max_demand!$C127,Verdeelsleutels_percentage!$C:$C,0),MATCH(INDEX(Overzicht!$B$1:$F$35,MATCH(max_demand!M$1,Overzicht!$B:$B,0),5),Verdeelsleutels_percentage!$1:$1,0)))</f>
        <v>2.7029777195096659E-3</v>
      </c>
      <c r="N127">
        <f>PRODUCT(INDEX(Overzicht!$B$1:$D$35,MATCH(max_demand!N$1,Overzicht!$B$1:$B$35,0),3),INDEX(Verdeelsleutels_percentage!$A:$AB,MATCH(max_demand!$C127,Verdeelsleutels_percentage!$C:$C,0),MATCH(INDEX(Overzicht!$B$1:$F$35,MATCH(max_demand!N$1,Overzicht!$B:$B,0),5),Verdeelsleutels_percentage!$1:$1,0)))</f>
        <v>7.319496481378951E-4</v>
      </c>
      <c r="O127">
        <f>PRODUCT(INDEX(Overzicht!$B$1:$D$35,MATCH(max_demand!O$1,Overzicht!$B$1:$B$35,0),3),INDEX(Verdeelsleutels_percentage!$A:$AB,MATCH(max_demand!$C127,Verdeelsleutels_percentage!$C:$C,0),MATCH(INDEX(Overzicht!$B$1:$F$35,MATCH(max_demand!O$1,Overzicht!$B:$B,0),5),Verdeelsleutels_percentage!$1:$1,0)))</f>
        <v>0</v>
      </c>
      <c r="P127">
        <f>PRODUCT(INDEX(Overzicht!$B$1:$D$35,MATCH(max_demand!P$1,Overzicht!$B$1:$B$35,0),3),INDEX(Verdeelsleutels_percentage!$A:$AB,MATCH(max_demand!$C127,Verdeelsleutels_percentage!$C:$C,0),MATCH(INDEX(Overzicht!$B$1:$F$35,MATCH(max_demand!P$1,Overzicht!$B:$B,0),5),Verdeelsleutels_percentage!$1:$1,0)))</f>
        <v>0</v>
      </c>
      <c r="Q127">
        <f>PRODUCT(INDEX(Overzicht!$B$1:$D$35,MATCH(max_demand!Q$1,Overzicht!$B$1:$B$35,0),3),INDEX(Verdeelsleutels_percentage!$A:$AB,MATCH(max_demand!$C127,Verdeelsleutels_percentage!$C:$C,0),MATCH(INDEX(Overzicht!$B$1:$F$35,MATCH(max_demand!Q$1,Overzicht!$B:$B,0),5),Verdeelsleutels_percentage!$1:$1,0)))</f>
        <v>3.30181065876997E-2</v>
      </c>
      <c r="R127">
        <f>PRODUCT(INDEX(Overzicht!$B$1:$D$35,MATCH(max_demand!R$1,Overzicht!$B$1:$B$35,0),3),INDEX(Verdeelsleutels_percentage!$A:$AB,MATCH(max_demand!$C127,Verdeelsleutels_percentage!$C:$C,0),MATCH(INDEX(Overzicht!$B$1:$F$35,MATCH(max_demand!R$1,Overzicht!$B:$B,0),5),Verdeelsleutels_percentage!$1:$1,0)))</f>
        <v>6.8313323974551103E-3</v>
      </c>
      <c r="S127">
        <f>PRODUCT(INDEX(Overzicht!$B$1:$D$35,MATCH(max_demand!S$1,Overzicht!$B$1:$B$35,0),3),INDEX(Verdeelsleutels_percentage!$A:$AB,MATCH(max_demand!$C127,Verdeelsleutels_percentage!$C:$C,0),MATCH(INDEX(Overzicht!$B$1:$F$35,MATCH(max_demand!S$1,Overzicht!$B:$B,0),5),Verdeelsleutels_percentage!$1:$1,0)))</f>
        <v>1.3990568749988065E-2</v>
      </c>
      <c r="T127">
        <f>PRODUCT(INDEX(Overzicht!$B$1:$D$35,MATCH(max_demand!T$1,Overzicht!$B$1:$B$35,0),3),INDEX(Verdeelsleutels_percentage!$A:$AB,MATCH(max_demand!$C127,Verdeelsleutels_percentage!$C:$C,0),MATCH(INDEX(Overzicht!$B$1:$F$35,MATCH(max_demand!T$1,Overzicht!$B:$B,0),5),Verdeelsleutels_percentage!$1:$1,0)))</f>
        <v>2.01903824191451E-2</v>
      </c>
      <c r="U127">
        <f>PRODUCT(INDEX(Overzicht!$B$1:$D$35,MATCH(max_demand!U$1,Overzicht!$B$1:$B$35,0),3),INDEX(Verdeelsleutels_percentage!$A:$AB,MATCH(max_demand!$C127,Verdeelsleutels_percentage!$C:$C,0),MATCH(INDEX(Overzicht!$B$1:$F$35,MATCH(max_demand!U$1,Overzicht!$B:$B,0),5),Verdeelsleutels_percentage!$1:$1,0)))</f>
        <v>7.4992848985396099E-2</v>
      </c>
      <c r="V127">
        <f>PRODUCT(INDEX(Overzicht!$B$1:$D$35,MATCH(max_demand!V$1,Overzicht!$B$1:$B$35,0),3),INDEX(Verdeelsleutels_percentage!$A:$AB,MATCH(max_demand!$C127,Verdeelsleutels_percentage!$C:$C,0),MATCH(INDEX(Overzicht!$B$1:$F$35,MATCH(max_demand!V$1,Overzicht!$B:$B,0),5),Verdeelsleutels_percentage!$1:$1,0)))</f>
        <v>8.728924730081529E-3</v>
      </c>
      <c r="W127">
        <f>PRODUCT(INDEX(Overzicht!$B$1:$D$35,MATCH(max_demand!W$1,Overzicht!$B$1:$B$35,0),3),INDEX(Verdeelsleutels_percentage!$A:$AB,MATCH(max_demand!$C127,Verdeelsleutels_percentage!$C:$C,0),MATCH(INDEX(Overzicht!$B$1:$F$35,MATCH(max_demand!W$1,Overzicht!$B:$B,0),5),Verdeelsleutels_percentage!$1:$1,0)))</f>
        <v>4.5542215983034068E-2</v>
      </c>
      <c r="X127">
        <f>PRODUCT(INDEX(Overzicht!$B$1:$D$35,MATCH(max_demand!X$1,Overzicht!$B$1:$B$35,0),3),INDEX(Verdeelsleutels_percentage!$A:$AB,MATCH(max_demand!$C127,Verdeelsleutels_percentage!$C:$C,0),MATCH(INDEX(Overzicht!$B$1:$F$35,MATCH(max_demand!X$1,Overzicht!$B:$B,0),5),Verdeelsleutels_percentage!$1:$1,0)))</f>
        <v>2.531719752688487E-4</v>
      </c>
      <c r="Y127">
        <f>PRODUCT(INDEX(Overzicht!$B$1:$D$35,MATCH(max_demand!Y$1,Overzicht!$B$1:$B$35,0),3),INDEX(Verdeelsleutels_percentage!$A:$AB,MATCH(max_demand!$C127,Verdeelsleutels_percentage!$C:$C,0),MATCH(INDEX(Overzicht!$B$1:$F$35,MATCH(max_demand!Y$1,Overzicht!$B:$B,0),5),Verdeelsleutels_percentage!$1:$1,0)))</f>
        <v>1.5293001841867678E-7</v>
      </c>
      <c r="Z127">
        <f>PRODUCT(INDEX(Overzicht!$B$1:$D$35,MATCH(max_demand!Z$1,Overzicht!$B$1:$B$35,0),3),INDEX(Verdeelsleutels_percentage!$A:$AB,MATCH(max_demand!$C127,Verdeelsleutels_percentage!$C:$C,0),MATCH(INDEX(Overzicht!$B$1:$F$35,MATCH(max_demand!Z$1,Overzicht!$B:$B,0),5),Verdeelsleutels_percentage!$1:$1,0)))</f>
        <v>6.7968897074967462E-5</v>
      </c>
      <c r="AA127">
        <f>PRODUCT(INDEX(Overzicht!$B$1:$D$35,MATCH(max_demand!AA$1,Overzicht!$B$1:$B$35,0),3),INDEX(Verdeelsleutels_percentage!$A:$AB,MATCH(max_demand!$C127,Verdeelsleutels_percentage!$C:$C,0),MATCH(INDEX(Overzicht!$B$1:$F$35,MATCH(max_demand!AA$1,Overzicht!$B:$B,0),5),Verdeelsleutels_percentage!$1:$1,0)))</f>
        <v>7.0830745372860829E-5</v>
      </c>
      <c r="AB127">
        <f>PRODUCT(INDEX(Overzicht!$B$1:$D$35,MATCH(max_demand!AB$1,Overzicht!$B$1:$B$35,0),3),INDEX(Verdeelsleutels_percentage!$A:$AB,MATCH(max_demand!$C127,Verdeelsleutels_percentage!$C:$C,0),MATCH(INDEX(Overzicht!$B$1:$F$35,MATCH(max_demand!AB$1,Overzicht!$B:$B,0),5),Verdeelsleutels_percentage!$1:$1,0)))</f>
        <v>9.7386218097152647E-3</v>
      </c>
      <c r="AC127">
        <f>PRODUCT(INDEX(Overzicht!$B$1:$D$35,MATCH(max_demand!AC$1,Overzicht!$B$1:$B$35,0),3),INDEX(Verdeelsleutels_percentage!$A:$AB,MATCH(max_demand!$C127,Verdeelsleutels_percentage!$C:$C,0),MATCH(INDEX(Overzicht!$B$1:$F$35,MATCH(max_demand!AC$1,Overzicht!$B:$B,0),5),Verdeelsleutels_percentage!$1:$1,0)))</f>
        <v>4.3360952797250113E-3</v>
      </c>
      <c r="AD127">
        <f>PRODUCT(INDEX(Overzicht!$B$1:$D$35,MATCH(max_demand!AD$1,Overzicht!$B$1:$B$35,0),3),INDEX(Verdeelsleutels_percentage!$A:$AB,MATCH(max_demand!$C127,Verdeelsleutels_percentage!$C:$C,0),MATCH(INDEX(Overzicht!$B$1:$F$35,MATCH(max_demand!AD$1,Overzicht!$B:$B,0),5),Verdeelsleutels_percentage!$1:$1,0)))</f>
        <v>0</v>
      </c>
      <c r="AE127">
        <f>PRODUCT(INDEX(Overzicht!$B$1:$D$35,MATCH(max_demand!AE$1,Overzicht!$B$1:$B$35,0),3),INDEX(Verdeelsleutels_percentage!$A:$AB,MATCH(max_demand!$C127,Verdeelsleutels_percentage!$C:$C,0),MATCH(INDEX(Overzicht!$B$1:$F$35,MATCH(max_demand!AE$1,Overzicht!$B:$B,0),5),Verdeelsleutels_percentage!$1:$1,0)))</f>
        <v>6.6887035229390365E-3</v>
      </c>
      <c r="AF127">
        <f>PRODUCT(INDEX(Overzicht!$B$1:$D$35,MATCH(max_demand!AF$1,Overzicht!$B$1:$B$35,0),3),INDEX(Verdeelsleutels_percentage!$A:$AB,MATCH(max_demand!$C127,Verdeelsleutels_percentage!$C:$C,0),MATCH(INDEX(Overzicht!$B$1:$F$35,MATCH(max_demand!AF$1,Overzicht!$B:$B,0),5),Verdeelsleutels_percentage!$1:$1,0)))</f>
        <v>2.6829827792750315E-4</v>
      </c>
      <c r="AG127">
        <f>PRODUCT(INDEX(Overzicht!$B$1:$D$35,MATCH(max_demand!AG$1,Overzicht!$B$1:$B$35,0),3),INDEX(Verdeelsleutels_percentage!$A:$AB,MATCH(max_demand!$C127,Verdeelsleutels_percentage!$C:$C,0),MATCH(INDEX(Overzicht!$B$1:$F$35,MATCH(max_demand!AG$1,Overzicht!$B:$B,0),5),Verdeelsleutels_percentage!$1:$1,0)))</f>
        <v>4.5542215983034068E-2</v>
      </c>
      <c r="AH127">
        <f>PRODUCT(INDEX(Overzicht!$B$1:$D$35,MATCH(max_demand!AH$1,Overzicht!$B$1:$B$35,0),3),INDEX(Verdeelsleutels_percentage!$A:$AB,MATCH(max_demand!$C127,Verdeelsleutels_percentage!$C:$C,0),MATCH(INDEX(Overzicht!$B$1:$F$35,MATCH(max_demand!AH$1,Overzicht!$B:$B,0),5),Verdeelsleutels_percentage!$1:$1,0)))</f>
        <v>6.2602931516417401E-4</v>
      </c>
      <c r="AI127">
        <f>PRODUCT(INDEX(Overzicht!$B$1:$D$35,MATCH(max_demand!AI$1,Overzicht!$B$1:$B$35,0),3),INDEX(Verdeelsleutels_percentage!$A:$AB,MATCH(max_demand!$C127,Verdeelsleutels_percentage!$C:$C,0),MATCH(INDEX(Overzicht!$B$1:$F$35,MATCH(max_demand!AI$1,Overzicht!$B:$B,0),5),Verdeelsleutels_percentage!$1:$1,0)))</f>
        <v>2.1463862234200252E-4</v>
      </c>
      <c r="AJ127">
        <f>PRODUCT(INDEX(Overzicht!$B$1:$D$35,MATCH(max_demand!AJ$1,Overzicht!$B$1:$B$35,0),3),INDEX(Verdeelsleutels_percentage!$A:$AB,MATCH(max_demand!$C127,Verdeelsleutels_percentage!$C:$C,0),MATCH(INDEX(Overzicht!$B$1:$F$35,MATCH(max_demand!AJ$1,Overzicht!$B:$B,0),5),Verdeelsleutels_percentage!$1:$1,0)))</f>
        <v>0</v>
      </c>
      <c r="AK127">
        <f>PRODUCT(INDEX(Overzicht!$B$1:$D$35,MATCH(max_demand!AK$1,Overzicht!$B$1:$B$35,0),3),INDEX(Verdeelsleutels_percentage!$A:$AB,MATCH(max_demand!$C127,Verdeelsleutels_percentage!$C:$C,0),MATCH(INDEX(Overzicht!$B$1:$F$35,MATCH(max_demand!AK$1,Overzicht!$B:$B,0),5),Verdeelsleutels_percentage!$1:$1,0)))</f>
        <v>2.7628944363040672E-3</v>
      </c>
      <c r="AL127">
        <f>PRODUCT(INDEX(Overzicht!$B$1:$D$35,MATCH(max_demand!AL$1,Overzicht!$B$1:$B$35,0),3),INDEX(Verdeelsleutels_percentage!$A:$AB,MATCH(max_demand!$C127,Verdeelsleutels_percentage!$C:$C,0),MATCH(INDEX(Overzicht!$B$1:$F$35,MATCH(max_demand!AL$1,Overzicht!$B:$B,0),5),Verdeelsleutels_percentage!$1:$1,0)))</f>
        <v>7.590369330505678E-3</v>
      </c>
      <c r="AM127">
        <f>PRODUCT(INDEX(Overzicht!$B$1:$D$35,MATCH(max_demand!AM$1,Overzicht!$B$1:$B$35,0),3),INDEX(Verdeelsleutels_percentage!$A:$AB,MATCH(max_demand!$C127,Verdeelsleutels_percentage!$C:$C,0),MATCH(INDEX(Overzicht!$B$1:$F$35,MATCH(max_demand!AM$1,Overzicht!$B:$B,0),5),Verdeelsleutels_percentage!$1:$1,0)))</f>
        <v>1.5180738661011356E-2</v>
      </c>
      <c r="AN127">
        <f>PRODUCT(INDEX(Overzicht!$B$1:$D$35,MATCH(max_demand!AN$1,Overzicht!$B$1:$B$35,0),3),INDEX(Verdeelsleutels_percentage!$A:$AB,MATCH(max_demand!$C127,Verdeelsleutels_percentage!$C:$C,0),MATCH(INDEX(Overzicht!$B$1:$F$35,MATCH(max_demand!AN$1,Overzicht!$B:$B,0),5),Verdeelsleutels_percentage!$1:$1,0)))</f>
        <v>7.590369330505678E-3</v>
      </c>
      <c r="AO127">
        <f>PRODUCT(INDEX(Overzicht!$B$1:$D$35,MATCH(max_demand!AO$1,Overzicht!$B$1:$B$35,0),3),INDEX(Verdeelsleutels_percentage!$A:$AB,MATCH(max_demand!$C127,Verdeelsleutels_percentage!$C:$C,0),MATCH(INDEX(Overzicht!$B$1:$F$35,MATCH(max_demand!AO$1,Overzicht!$B:$B,0),5),Verdeelsleutels_percentage!$1:$1,0)))</f>
        <v>2.6566292656769873E-2</v>
      </c>
    </row>
    <row r="128" spans="2:41">
      <c r="B128" t="str">
        <f>INDEX('ETLocal datasets'!B:C,MATCH(C128,'ETLocal datasets'!C:C,0),1)</f>
        <v>GM0351</v>
      </c>
      <c r="C128" t="str">
        <f>'ETLocal datasets'!C111</f>
        <v>Woudenberg</v>
      </c>
      <c r="D128">
        <f t="shared" si="9"/>
        <v>9.2237971860069559E-2</v>
      </c>
      <c r="E128">
        <f t="shared" si="10"/>
        <v>7.8550005349290186E-2</v>
      </c>
      <c r="F128">
        <f t="shared" si="11"/>
        <v>7.9991723258251868E-3</v>
      </c>
      <c r="G128">
        <f t="shared" si="8"/>
        <v>1.6289103138305082E-2</v>
      </c>
      <c r="H128">
        <f>PRODUCT(INDEX(Overzicht!$B$1:$D$35,MATCH(max_demand!H$1,Overzicht!$B$1:$B$35,0),3),INDEX(Verdeelsleutels_percentage!$A:$AB,MATCH(max_demand!$C128,Verdeelsleutels_percentage!$C:$C,0),MATCH(INDEX(Overzicht!$B$1:$F$35,MATCH(max_demand!H$1,Overzicht!$B:$B,0),5),Verdeelsleutels_percentage!$1:$1,0)))</f>
        <v>7.9991723258251868E-3</v>
      </c>
      <c r="I128">
        <f>PRODUCT(INDEX(Overzicht!$B$1:$D$35,MATCH(max_demand!I$1,Overzicht!$B$1:$B$35,0),3),INDEX(Verdeelsleutels_percentage!$A:$AB,MATCH(max_demand!$C128,Verdeelsleutels_percentage!$C:$C,0),MATCH(INDEX(Overzicht!$B$1:$F$35,MATCH(max_demand!I$1,Overzicht!$B:$B,0),5),Verdeelsleutels_percentage!$1:$1,0)))</f>
        <v>4.9624749397530216E-3</v>
      </c>
      <c r="J128">
        <f>PRODUCT(INDEX(Overzicht!$B$1:$D$35,MATCH(max_demand!J$1,Overzicht!$B$1:$B$35,0),3),INDEX(Verdeelsleutels_percentage!$A:$AB,MATCH(max_demand!$C128,Verdeelsleutels_percentage!$C:$C,0),MATCH(INDEX(Overzicht!$B$1:$F$35,MATCH(max_demand!J$1,Overzicht!$B:$B,0),5),Verdeelsleutels_percentage!$1:$1,0)))</f>
        <v>2.6816272939909199E-3</v>
      </c>
      <c r="K128">
        <f>PRODUCT(INDEX(Overzicht!$B$1:$D$35,MATCH(max_demand!K$1,Overzicht!$B$1:$B$35,0),3),INDEX(Verdeelsleutels_percentage!$A:$AB,MATCH(max_demand!$C128,Verdeelsleutels_percentage!$C:$C,0),MATCH(INDEX(Overzicht!$B$1:$F$35,MATCH(max_demand!K$1,Overzicht!$B:$B,0),5),Verdeelsleutels_percentage!$1:$1,0)))</f>
        <v>1.0329582451516675E-3</v>
      </c>
      <c r="L128">
        <f>PRODUCT(INDEX(Overzicht!$B$1:$D$35,MATCH(max_demand!L$1,Overzicht!$B$1:$B$35,0),3),INDEX(Verdeelsleutels_percentage!$A:$AB,MATCH(max_demand!$C128,Verdeelsleutels_percentage!$C:$C,0),MATCH(INDEX(Overzicht!$B$1:$F$35,MATCH(max_demand!L$1,Overzicht!$B:$B,0),5),Verdeelsleutels_percentage!$1:$1,0)))</f>
        <v>2.5865971267601171E-3</v>
      </c>
      <c r="M128">
        <f>PRODUCT(INDEX(Overzicht!$B$1:$D$35,MATCH(max_demand!M$1,Overzicht!$B$1:$B$35,0),3),INDEX(Verdeelsleutels_percentage!$A:$AB,MATCH(max_demand!$C128,Verdeelsleutels_percentage!$C:$C,0),MATCH(INDEX(Overzicht!$B$1:$F$35,MATCH(max_demand!M$1,Overzicht!$B:$B,0),5),Verdeelsleutels_percentage!$1:$1,0)))</f>
        <v>4.9240038196148292E-2</v>
      </c>
      <c r="N128">
        <f>PRODUCT(INDEX(Overzicht!$B$1:$D$35,MATCH(max_demand!N$1,Overzicht!$B$1:$B$35,0),3),INDEX(Verdeelsleutels_percentage!$A:$AB,MATCH(max_demand!$C128,Verdeelsleutels_percentage!$C:$C,0),MATCH(INDEX(Overzicht!$B$1:$F$35,MATCH(max_demand!N$1,Overzicht!$B:$B,0),5),Verdeelsleutels_percentage!$1:$1,0)))</f>
        <v>3.3988968128231364E-2</v>
      </c>
      <c r="O128">
        <f>PRODUCT(INDEX(Overzicht!$B$1:$D$35,MATCH(max_demand!O$1,Overzicht!$B$1:$B$35,0),3),INDEX(Verdeelsleutels_percentage!$A:$AB,MATCH(max_demand!$C128,Verdeelsleutels_percentage!$C:$C,0),MATCH(INDEX(Overzicht!$B$1:$F$35,MATCH(max_demand!O$1,Overzicht!$B:$B,0),5),Verdeelsleutels_percentage!$1:$1,0)))</f>
        <v>1.6493734493484564E-4</v>
      </c>
      <c r="P128">
        <f>PRODUCT(INDEX(Overzicht!$B$1:$D$35,MATCH(max_demand!P$1,Overzicht!$B$1:$B$35,0),3),INDEX(Verdeelsleutels_percentage!$A:$AB,MATCH(max_demand!$C128,Verdeelsleutels_percentage!$C:$C,0),MATCH(INDEX(Overzicht!$B$1:$F$35,MATCH(max_demand!P$1,Overzicht!$B:$B,0),5),Verdeelsleutels_percentage!$1:$1,0)))</f>
        <v>0</v>
      </c>
      <c r="Q128">
        <f>PRODUCT(INDEX(Overzicht!$B$1:$D$35,MATCH(max_demand!Q$1,Overzicht!$B$1:$B$35,0),3),INDEX(Verdeelsleutels_percentage!$A:$AB,MATCH(max_demand!$C128,Verdeelsleutels_percentage!$C:$C,0),MATCH(INDEX(Overzicht!$B$1:$F$35,MATCH(max_demand!Q$1,Overzicht!$B:$B,0),5),Verdeelsleutels_percentage!$1:$1,0)))</f>
        <v>6.627885641398012E-3</v>
      </c>
      <c r="R128">
        <f>PRODUCT(INDEX(Overzicht!$B$1:$D$35,MATCH(max_demand!R$1,Overzicht!$B$1:$B$35,0),3),INDEX(Verdeelsleutels_percentage!$A:$AB,MATCH(max_demand!$C128,Verdeelsleutels_percentage!$C:$C,0),MATCH(INDEX(Overzicht!$B$1:$F$35,MATCH(max_demand!R$1,Overzicht!$B:$B,0),5),Verdeelsleutels_percentage!$1:$1,0)))</f>
        <v>1.3712866844271751E-3</v>
      </c>
      <c r="S128">
        <f>PRODUCT(INDEX(Overzicht!$B$1:$D$35,MATCH(max_demand!S$1,Overzicht!$B$1:$B$35,0),3),INDEX(Verdeelsleutels_percentage!$A:$AB,MATCH(max_demand!$C128,Verdeelsleutels_percentage!$C:$C,0),MATCH(INDEX(Overzicht!$B$1:$F$35,MATCH(max_demand!S$1,Overzicht!$B:$B,0),5),Verdeelsleutels_percentage!$1:$1,0)))</f>
        <v>2.8083951297068542E-3</v>
      </c>
      <c r="T128">
        <f>PRODUCT(INDEX(Overzicht!$B$1:$D$35,MATCH(max_demand!T$1,Overzicht!$B$1:$B$35,0),3),INDEX(Verdeelsleutels_percentage!$A:$AB,MATCH(max_demand!$C128,Verdeelsleutels_percentage!$C:$C,0),MATCH(INDEX(Overzicht!$B$1:$F$35,MATCH(max_demand!T$1,Overzicht!$B:$B,0),5),Verdeelsleutels_percentage!$1:$1,0)))</f>
        <v>4.0529139784180948E-3</v>
      </c>
      <c r="U128">
        <f>PRODUCT(INDEX(Overzicht!$B$1:$D$35,MATCH(max_demand!U$1,Overzicht!$B$1:$B$35,0),3),INDEX(Verdeelsleutels_percentage!$A:$AB,MATCH(max_demand!$C128,Verdeelsleutels_percentage!$C:$C,0),MATCH(INDEX(Overzicht!$B$1:$F$35,MATCH(max_demand!U$1,Overzicht!$B:$B,0),5),Verdeelsleutels_percentage!$1:$1,0)))</f>
        <v>1.5053680491267211E-2</v>
      </c>
      <c r="V128">
        <f>PRODUCT(INDEX(Overzicht!$B$1:$D$35,MATCH(max_demand!V$1,Overzicht!$B$1:$B$35,0),3),INDEX(Verdeelsleutels_percentage!$A:$AB,MATCH(max_demand!$C128,Verdeelsleutels_percentage!$C:$C,0),MATCH(INDEX(Overzicht!$B$1:$F$35,MATCH(max_demand!V$1,Overzicht!$B:$B,0),5),Verdeelsleutels_percentage!$1:$1,0)))</f>
        <v>1.7521996523236123E-3</v>
      </c>
      <c r="W128">
        <f>PRODUCT(INDEX(Overzicht!$B$1:$D$35,MATCH(max_demand!W$1,Overzicht!$B$1:$B$35,0),3),INDEX(Verdeelsleutels_percentage!$A:$AB,MATCH(max_demand!$C128,Verdeelsleutels_percentage!$C:$C,0),MATCH(INDEX(Overzicht!$B$1:$F$35,MATCH(max_demand!W$1,Overzicht!$B:$B,0),5),Verdeelsleutels_percentage!$1:$1,0)))</f>
        <v>9.1419112295145002E-3</v>
      </c>
      <c r="X128">
        <f>PRODUCT(INDEX(Overzicht!$B$1:$D$35,MATCH(max_demand!X$1,Overzicht!$B$1:$B$35,0),3),INDEX(Verdeelsleutels_percentage!$A:$AB,MATCH(max_demand!$C128,Verdeelsleutels_percentage!$C:$C,0),MATCH(INDEX(Overzicht!$B$1:$F$35,MATCH(max_demand!X$1,Overzicht!$B:$B,0),5),Verdeelsleutels_percentage!$1:$1,0)))</f>
        <v>8.3640519236967813E-3</v>
      </c>
      <c r="Y128">
        <f>PRODUCT(INDEX(Overzicht!$B$1:$D$35,MATCH(max_demand!Y$1,Overzicht!$B$1:$B$35,0),3),INDEX(Verdeelsleutels_percentage!$A:$AB,MATCH(max_demand!$C128,Verdeelsleutels_percentage!$C:$C,0),MATCH(INDEX(Overzicht!$B$1:$F$35,MATCH(max_demand!Y$1,Overzicht!$B:$B,0),5),Verdeelsleutels_percentage!$1:$1,0)))</f>
        <v>8.7475970535483112E-7</v>
      </c>
      <c r="Z128">
        <f>PRODUCT(INDEX(Overzicht!$B$1:$D$35,MATCH(max_demand!Z$1,Overzicht!$B$1:$B$35,0),3),INDEX(Verdeelsleutels_percentage!$A:$AB,MATCH(max_demand!$C128,Verdeelsleutels_percentage!$C:$C,0),MATCH(INDEX(Overzicht!$B$1:$F$35,MATCH(max_demand!Z$1,Overzicht!$B:$B,0),5),Verdeelsleutels_percentage!$1:$1,0)))</f>
        <v>3.8878209126881386E-4</v>
      </c>
      <c r="AA128">
        <f>PRODUCT(INDEX(Overzicht!$B$1:$D$35,MATCH(max_demand!AA$1,Overzicht!$B$1:$B$35,0),3),INDEX(Verdeelsleutels_percentage!$A:$AB,MATCH(max_demand!$C128,Verdeelsleutels_percentage!$C:$C,0),MATCH(INDEX(Overzicht!$B$1:$F$35,MATCH(max_demand!AA$1,Overzicht!$B:$B,0),5),Verdeelsleutels_percentage!$1:$1,0)))</f>
        <v>4.0515186353276393E-4</v>
      </c>
      <c r="AB128">
        <f>PRODUCT(INDEX(Overzicht!$B$1:$D$35,MATCH(max_demand!AB$1,Overzicht!$B$1:$B$35,0),3),INDEX(Verdeelsleutels_percentage!$A:$AB,MATCH(max_demand!$C128,Verdeelsleutels_percentage!$C:$C,0),MATCH(INDEX(Overzicht!$B$1:$F$35,MATCH(max_demand!AB$1,Overzicht!$B:$B,0),5),Verdeelsleutels_percentage!$1:$1,0)))</f>
        <v>2.9177166968761339E-3</v>
      </c>
      <c r="AC128">
        <f>PRODUCT(INDEX(Overzicht!$B$1:$D$35,MATCH(max_demand!AC$1,Overzicht!$B$1:$B$35,0),3),INDEX(Verdeelsleutels_percentage!$A:$AB,MATCH(max_demand!$C128,Verdeelsleutels_percentage!$C:$C,0),MATCH(INDEX(Overzicht!$B$1:$F$35,MATCH(max_demand!AC$1,Overzicht!$B:$B,0),5),Verdeelsleutels_percentage!$1:$1,0)))</f>
        <v>9.0692939212587177E-3</v>
      </c>
      <c r="AD128">
        <f>PRODUCT(INDEX(Overzicht!$B$1:$D$35,MATCH(max_demand!AD$1,Overzicht!$B$1:$B$35,0),3),INDEX(Verdeelsleutels_percentage!$A:$AB,MATCH(max_demand!$C128,Verdeelsleutels_percentage!$C:$C,0),MATCH(INDEX(Overzicht!$B$1:$F$35,MATCH(max_demand!AD$1,Overzicht!$B:$B,0),5),Verdeelsleutels_percentage!$1:$1,0)))</f>
        <v>3.1968334122350217E-6</v>
      </c>
      <c r="AE128">
        <f>PRODUCT(INDEX(Overzicht!$B$1:$D$35,MATCH(max_demand!AE$1,Overzicht!$B$1:$B$35,0),3),INDEX(Verdeelsleutels_percentage!$A:$AB,MATCH(max_demand!$C128,Verdeelsleutels_percentage!$C:$C,0),MATCH(INDEX(Overzicht!$B$1:$F$35,MATCH(max_demand!AE$1,Overzicht!$B:$B,0),5),Verdeelsleutels_percentage!$1:$1,0)))</f>
        <v>2.9949418759428518E-3</v>
      </c>
      <c r="AF128">
        <f>PRODUCT(INDEX(Overzicht!$B$1:$D$35,MATCH(max_demand!AF$1,Overzicht!$B$1:$B$35,0),3),INDEX(Verdeelsleutels_percentage!$A:$AB,MATCH(max_demand!$C128,Verdeelsleutels_percentage!$C:$C,0),MATCH(INDEX(Overzicht!$B$1:$F$35,MATCH(max_demand!AF$1,Overzicht!$B:$B,0),5),Verdeelsleutels_percentage!$1:$1,0)))</f>
        <v>1.5346661497453178E-3</v>
      </c>
      <c r="AG128">
        <f>PRODUCT(INDEX(Overzicht!$B$1:$D$35,MATCH(max_demand!AG$1,Overzicht!$B$1:$B$35,0),3),INDEX(Verdeelsleutels_percentage!$A:$AB,MATCH(max_demand!$C128,Verdeelsleutels_percentage!$C:$C,0),MATCH(INDEX(Overzicht!$B$1:$F$35,MATCH(max_demand!AG$1,Overzicht!$B:$B,0),5),Verdeelsleutels_percentage!$1:$1,0)))</f>
        <v>9.1419112295145002E-3</v>
      </c>
      <c r="AH128">
        <f>PRODUCT(INDEX(Overzicht!$B$1:$D$35,MATCH(max_demand!AH$1,Overzicht!$B$1:$B$35,0),3),INDEX(Verdeelsleutels_percentage!$A:$AB,MATCH(max_demand!$C128,Verdeelsleutels_percentage!$C:$C,0),MATCH(INDEX(Overzicht!$B$1:$F$35,MATCH(max_demand!AH$1,Overzicht!$B:$B,0),5),Verdeelsleutels_percentage!$1:$1,0)))</f>
        <v>3.580887682739075E-3</v>
      </c>
      <c r="AI128">
        <f>PRODUCT(INDEX(Overzicht!$B$1:$D$35,MATCH(max_demand!AI$1,Overzicht!$B$1:$B$35,0),3),INDEX(Verdeelsleutels_percentage!$A:$AB,MATCH(max_demand!$C128,Verdeelsleutels_percentage!$C:$C,0),MATCH(INDEX(Overzicht!$B$1:$F$35,MATCH(max_demand!AI$1,Overzicht!$B:$B,0),5),Verdeelsleutels_percentage!$1:$1,0)))</f>
        <v>1.2277329197962542E-3</v>
      </c>
      <c r="AJ128">
        <f>PRODUCT(INDEX(Overzicht!$B$1:$D$35,MATCH(max_demand!AJ$1,Overzicht!$B$1:$B$35,0),3),INDEX(Verdeelsleutels_percentage!$A:$AB,MATCH(max_demand!$C128,Verdeelsleutels_percentage!$C:$C,0),MATCH(INDEX(Overzicht!$B$1:$F$35,MATCH(max_demand!AJ$1,Overzicht!$B:$B,0),5),Verdeelsleutels_percentage!$1:$1,0)))</f>
        <v>0</v>
      </c>
      <c r="AK128">
        <f>PRODUCT(INDEX(Overzicht!$B$1:$D$35,MATCH(max_demand!AK$1,Overzicht!$B$1:$B$35,0),3),INDEX(Verdeelsleutels_percentage!$A:$AB,MATCH(max_demand!$C128,Verdeelsleutels_percentage!$C:$C,0),MATCH(INDEX(Overzicht!$B$1:$F$35,MATCH(max_demand!AK$1,Overzicht!$B:$B,0),5),Verdeelsleutels_percentage!$1:$1,0)))</f>
        <v>5.5460928125721301E-4</v>
      </c>
      <c r="AL128">
        <f>PRODUCT(INDEX(Overzicht!$B$1:$D$35,MATCH(max_demand!AL$1,Overzicht!$B$1:$B$35,0),3),INDEX(Verdeelsleutels_percentage!$A:$AB,MATCH(max_demand!$C128,Verdeelsleutels_percentage!$C:$C,0),MATCH(INDEX(Overzicht!$B$1:$F$35,MATCH(max_demand!AL$1,Overzicht!$B:$B,0),5),Verdeelsleutels_percentage!$1:$1,0)))</f>
        <v>1.52365187158575E-3</v>
      </c>
      <c r="AM128">
        <f>PRODUCT(INDEX(Overzicht!$B$1:$D$35,MATCH(max_demand!AM$1,Overzicht!$B$1:$B$35,0),3),INDEX(Verdeelsleutels_percentage!$A:$AB,MATCH(max_demand!$C128,Verdeelsleutels_percentage!$C:$C,0),MATCH(INDEX(Overzicht!$B$1:$F$35,MATCH(max_demand!AM$1,Overzicht!$B:$B,0),5),Verdeelsleutels_percentage!$1:$1,0)))</f>
        <v>3.0473037431714999E-3</v>
      </c>
      <c r="AN128">
        <f>PRODUCT(INDEX(Overzicht!$B$1:$D$35,MATCH(max_demand!AN$1,Overzicht!$B$1:$B$35,0),3),INDEX(Verdeelsleutels_percentage!$A:$AB,MATCH(max_demand!$C128,Verdeelsleutels_percentage!$C:$C,0),MATCH(INDEX(Overzicht!$B$1:$F$35,MATCH(max_demand!AN$1,Overzicht!$B:$B,0),5),Verdeelsleutels_percentage!$1:$1,0)))</f>
        <v>1.52365187158575E-3</v>
      </c>
      <c r="AO128">
        <f>PRODUCT(INDEX(Overzicht!$B$1:$D$35,MATCH(max_demand!AO$1,Overzicht!$B$1:$B$35,0),3),INDEX(Verdeelsleutels_percentage!$A:$AB,MATCH(max_demand!$C128,Verdeelsleutels_percentage!$C:$C,0),MATCH(INDEX(Overzicht!$B$1:$F$35,MATCH(max_demand!AO$1,Overzicht!$B:$B,0),5),Verdeelsleutels_percentage!$1:$1,0)))</f>
        <v>5.3327815505501246E-3</v>
      </c>
    </row>
    <row r="129" spans="2:41">
      <c r="B129" t="str">
        <f>INDEX('ETLocal datasets'!B:C,MATCH(C129,'ETLocal datasets'!C:C,0),1)</f>
        <v>GM0352</v>
      </c>
      <c r="C129" t="str">
        <f>'ETLocal datasets'!C112</f>
        <v>Wijk bij Duurstede</v>
      </c>
      <c r="D129">
        <f t="shared" si="9"/>
        <v>0.12545852141347566</v>
      </c>
      <c r="E129">
        <f t="shared" si="10"/>
        <v>7.9812653376902215E-2</v>
      </c>
      <c r="F129">
        <f t="shared" si="11"/>
        <v>1.443690815785038E-2</v>
      </c>
      <c r="G129">
        <f t="shared" si="8"/>
        <v>2.9398577303084109E-2</v>
      </c>
      <c r="H129">
        <f>PRODUCT(INDEX(Overzicht!$B$1:$D$35,MATCH(max_demand!H$1,Overzicht!$B$1:$B$35,0),3),INDEX(Verdeelsleutels_percentage!$A:$AB,MATCH(max_demand!$C129,Verdeelsleutels_percentage!$C:$C,0),MATCH(INDEX(Overzicht!$B$1:$F$35,MATCH(max_demand!H$1,Overzicht!$B:$B,0),5),Verdeelsleutels_percentage!$1:$1,0)))</f>
        <v>1.443690815785038E-2</v>
      </c>
      <c r="I129">
        <f>PRODUCT(INDEX(Overzicht!$B$1:$D$35,MATCH(max_demand!I$1,Overzicht!$B$1:$B$35,0),3),INDEX(Verdeelsleutels_percentage!$A:$AB,MATCH(max_demand!$C129,Verdeelsleutels_percentage!$C:$C,0),MATCH(INDEX(Overzicht!$B$1:$F$35,MATCH(max_demand!I$1,Overzicht!$B:$B,0),5),Verdeelsleutels_percentage!$1:$1,0)))</f>
        <v>7.3051284336591582E-3</v>
      </c>
      <c r="J129">
        <f>PRODUCT(INDEX(Overzicht!$B$1:$D$35,MATCH(max_demand!J$1,Overzicht!$B$1:$B$35,0),3),INDEX(Verdeelsleutels_percentage!$A:$AB,MATCH(max_demand!$C129,Verdeelsleutels_percentage!$C:$C,0),MATCH(INDEX(Overzicht!$B$1:$F$35,MATCH(max_demand!J$1,Overzicht!$B:$B,0),5),Verdeelsleutels_percentage!$1:$1,0)))</f>
        <v>4.8398015919650797E-3</v>
      </c>
      <c r="K129">
        <f>PRODUCT(INDEX(Overzicht!$B$1:$D$35,MATCH(max_demand!K$1,Overzicht!$B$1:$B$35,0),3),INDEX(Verdeelsleutels_percentage!$A:$AB,MATCH(max_demand!$C129,Verdeelsleutels_percentage!$C:$C,0),MATCH(INDEX(Overzicht!$B$1:$F$35,MATCH(max_demand!K$1,Overzicht!$B:$B,0),5),Verdeelsleutels_percentage!$1:$1,0)))</f>
        <v>1.5205905801139756E-3</v>
      </c>
      <c r="L129">
        <f>PRODUCT(INDEX(Overzicht!$B$1:$D$35,MATCH(max_demand!L$1,Overzicht!$B$1:$B$35,0),3),INDEX(Verdeelsleutels_percentage!$A:$AB,MATCH(max_demand!$C129,Verdeelsleutels_percentage!$C:$C,0),MATCH(INDEX(Overzicht!$B$1:$F$35,MATCH(max_demand!L$1,Overzicht!$B:$B,0),5),Verdeelsleutels_percentage!$1:$1,0)))</f>
        <v>4.6682911230498184E-3</v>
      </c>
      <c r="M129">
        <f>PRODUCT(INDEX(Overzicht!$B$1:$D$35,MATCH(max_demand!M$1,Overzicht!$B$1:$B$35,0),3),INDEX(Verdeelsleutels_percentage!$A:$AB,MATCH(max_demand!$C129,Verdeelsleutels_percentage!$C:$C,0),MATCH(INDEX(Overzicht!$B$1:$F$35,MATCH(max_demand!M$1,Overzicht!$B:$B,0),5),Verdeelsleutels_percentage!$1:$1,0)))</f>
        <v>4.6744580185159208E-2</v>
      </c>
      <c r="N129">
        <f>PRODUCT(INDEX(Overzicht!$B$1:$D$35,MATCH(max_demand!N$1,Overzicht!$B$1:$B$35,0),3),INDEX(Verdeelsleutels_percentage!$A:$AB,MATCH(max_demand!$C129,Verdeelsleutels_percentage!$C:$C,0),MATCH(INDEX(Overzicht!$B$1:$F$35,MATCH(max_demand!N$1,Overzicht!$B:$B,0),5),Verdeelsleutels_percentage!$1:$1,0)))</f>
        <v>8.3266029461728265E-3</v>
      </c>
      <c r="O129">
        <f>PRODUCT(INDEX(Overzicht!$B$1:$D$35,MATCH(max_demand!O$1,Overzicht!$B$1:$B$35,0),3),INDEX(Verdeelsleutels_percentage!$A:$AB,MATCH(max_demand!$C129,Verdeelsleutels_percentage!$C:$C,0),MATCH(INDEX(Overzicht!$B$1:$F$35,MATCH(max_demand!O$1,Overzicht!$B:$B,0),5),Verdeelsleutels_percentage!$1:$1,0)))</f>
        <v>6.3197535834395705E-4</v>
      </c>
      <c r="P129">
        <f>PRODUCT(INDEX(Overzicht!$B$1:$D$35,MATCH(max_demand!P$1,Overzicht!$B$1:$B$35,0),3),INDEX(Verdeelsleutels_percentage!$A:$AB,MATCH(max_demand!$C129,Verdeelsleutels_percentage!$C:$C,0),MATCH(INDEX(Overzicht!$B$1:$F$35,MATCH(max_demand!P$1,Overzicht!$B:$B,0),5),Verdeelsleutels_percentage!$1:$1,0)))</f>
        <v>0</v>
      </c>
      <c r="Q129">
        <f>PRODUCT(INDEX(Overzicht!$B$1:$D$35,MATCH(max_demand!Q$1,Overzicht!$B$1:$B$35,0),3),INDEX(Verdeelsleutels_percentage!$A:$AB,MATCH(max_demand!$C129,Verdeelsleutels_percentage!$C:$C,0),MATCH(INDEX(Overzicht!$B$1:$F$35,MATCH(max_demand!Q$1,Overzicht!$B:$B,0),5),Verdeelsleutels_percentage!$1:$1,0)))</f>
        <v>1.19620096165046E-2</v>
      </c>
      <c r="R129">
        <f>PRODUCT(INDEX(Overzicht!$B$1:$D$35,MATCH(max_demand!R$1,Overzicht!$B$1:$B$35,0),3),INDEX(Verdeelsleutels_percentage!$A:$AB,MATCH(max_demand!$C129,Verdeelsleutels_percentage!$C:$C,0),MATCH(INDEX(Overzicht!$B$1:$F$35,MATCH(max_demand!R$1,Overzicht!$B:$B,0),5),Verdeelsleutels_percentage!$1:$1,0)))</f>
        <v>2.4748985413457795E-3</v>
      </c>
      <c r="S129">
        <f>PRODUCT(INDEX(Overzicht!$B$1:$D$35,MATCH(max_demand!S$1,Overzicht!$B$1:$B$35,0),3),INDEX(Verdeelsleutels_percentage!$A:$AB,MATCH(max_demand!$C129,Verdeelsleutels_percentage!$C:$C,0),MATCH(INDEX(Overzicht!$B$1:$F$35,MATCH(max_demand!S$1,Overzicht!$B:$B,0),5),Verdeelsleutels_percentage!$1:$1,0)))</f>
        <v>5.0685922126761564E-3</v>
      </c>
      <c r="T129">
        <f>PRODUCT(INDEX(Overzicht!$B$1:$D$35,MATCH(max_demand!T$1,Overzicht!$B$1:$B$35,0),3),INDEX(Verdeelsleutels_percentage!$A:$AB,MATCH(max_demand!$C129,Verdeelsleutels_percentage!$C:$C,0),MATCH(INDEX(Overzicht!$B$1:$F$35,MATCH(max_demand!T$1,Overzicht!$B:$B,0),5),Verdeelsleutels_percentage!$1:$1,0)))</f>
        <v>7.3147001333108592E-3</v>
      </c>
      <c r="U129">
        <f>PRODUCT(INDEX(Overzicht!$B$1:$D$35,MATCH(max_demand!U$1,Overzicht!$B$1:$B$35,0),3),INDEX(Verdeelsleutels_percentage!$A:$AB,MATCH(max_demand!$C129,Verdeelsleutels_percentage!$C:$C,0),MATCH(INDEX(Overzicht!$B$1:$F$35,MATCH(max_demand!U$1,Overzicht!$B:$B,0),5),Verdeelsleutels_percentage!$1:$1,0)))</f>
        <v>2.716888620944034E-2</v>
      </c>
      <c r="V129">
        <f>PRODUCT(INDEX(Overzicht!$B$1:$D$35,MATCH(max_demand!V$1,Overzicht!$B$1:$B$35,0),3),INDEX(Verdeelsleutels_percentage!$A:$AB,MATCH(max_demand!$C129,Verdeelsleutels_percentage!$C:$C,0),MATCH(INDEX(Overzicht!$B$1:$F$35,MATCH(max_demand!V$1,Overzicht!$B:$B,0),5),Verdeelsleutels_percentage!$1:$1,0)))</f>
        <v>3.1623703583862736E-3</v>
      </c>
      <c r="W129">
        <f>PRODUCT(INDEX(Overzicht!$B$1:$D$35,MATCH(max_demand!W$1,Overzicht!$B$1:$B$35,0),3),INDEX(Verdeelsleutels_percentage!$A:$AB,MATCH(max_demand!$C129,Verdeelsleutels_percentage!$C:$C,0),MATCH(INDEX(Overzicht!$B$1:$F$35,MATCH(max_demand!W$1,Overzicht!$B:$B,0),5),Verdeelsleutels_percentage!$1:$1,0)))</f>
        <v>1.6499323608971862E-2</v>
      </c>
      <c r="X129">
        <f>PRODUCT(INDEX(Overzicht!$B$1:$D$35,MATCH(max_demand!X$1,Overzicht!$B$1:$B$35,0),3),INDEX(Verdeelsleutels_percentage!$A:$AB,MATCH(max_demand!$C129,Verdeelsleutels_percentage!$C:$C,0),MATCH(INDEX(Overzicht!$B$1:$F$35,MATCH(max_demand!X$1,Overzicht!$B:$B,0),5),Verdeelsleutels_percentage!$1:$1,0)))</f>
        <v>4.0507516043015793E-3</v>
      </c>
      <c r="Y129">
        <f>PRODUCT(INDEX(Overzicht!$B$1:$D$35,MATCH(max_demand!Y$1,Overzicht!$B$1:$B$35,0),3),INDEX(Verdeelsleutels_percentage!$A:$AB,MATCH(max_demand!$C129,Verdeelsleutels_percentage!$C:$C,0),MATCH(INDEX(Overzicht!$B$1:$F$35,MATCH(max_demand!Y$1,Overzicht!$B:$B,0),5),Verdeelsleutels_percentage!$1:$1,0)))</f>
        <v>1.4042798941294994E-6</v>
      </c>
      <c r="Z129">
        <f>PRODUCT(INDEX(Overzicht!$B$1:$D$35,MATCH(max_demand!Z$1,Overzicht!$B$1:$B$35,0),3),INDEX(Verdeelsleutels_percentage!$A:$AB,MATCH(max_demand!$C129,Verdeelsleutels_percentage!$C:$C,0),MATCH(INDEX(Overzicht!$B$1:$F$35,MATCH(max_demand!Z$1,Overzicht!$B:$B,0),5),Verdeelsleutels_percentage!$1:$1,0)))</f>
        <v>6.2412439739088863E-4</v>
      </c>
      <c r="AA129">
        <f>PRODUCT(INDEX(Overzicht!$B$1:$D$35,MATCH(max_demand!AA$1,Overzicht!$B$1:$B$35,0),3),INDEX(Verdeelsleutels_percentage!$A:$AB,MATCH(max_demand!$C129,Verdeelsleutels_percentage!$C:$C,0),MATCH(INDEX(Overzicht!$B$1:$F$35,MATCH(max_demand!AA$1,Overzicht!$B:$B,0),5),Verdeelsleutels_percentage!$1:$1,0)))</f>
        <v>6.5040331938629457E-4</v>
      </c>
      <c r="AB129">
        <f>PRODUCT(INDEX(Overzicht!$B$1:$D$35,MATCH(max_demand!AB$1,Overzicht!$B$1:$B$35,0),3),INDEX(Verdeelsleutels_percentage!$A:$AB,MATCH(max_demand!$C129,Verdeelsleutels_percentage!$C:$C,0),MATCH(INDEX(Overzicht!$B$1:$F$35,MATCH(max_demand!AB$1,Overzicht!$B:$B,0),5),Verdeelsleutels_percentage!$1:$1,0)))</f>
        <v>7.4475265919176359E-3</v>
      </c>
      <c r="AC129">
        <f>PRODUCT(INDEX(Overzicht!$B$1:$D$35,MATCH(max_demand!AC$1,Overzicht!$B$1:$B$35,0),3),INDEX(Verdeelsleutels_percentage!$A:$AB,MATCH(max_demand!$C129,Verdeelsleutels_percentage!$C:$C,0),MATCH(INDEX(Overzicht!$B$1:$F$35,MATCH(max_demand!AC$1,Overzicht!$B:$B,0),5),Verdeelsleutels_percentage!$1:$1,0)))</f>
        <v>6.9320605178869558E-3</v>
      </c>
      <c r="AD129">
        <f>PRODUCT(INDEX(Overzicht!$B$1:$D$35,MATCH(max_demand!AD$1,Overzicht!$B$1:$B$35,0),3),INDEX(Verdeelsleutels_percentage!$A:$AB,MATCH(max_demand!$C129,Verdeelsleutels_percentage!$C:$C,0),MATCH(INDEX(Overzicht!$B$1:$F$35,MATCH(max_demand!AD$1,Overzicht!$B:$B,0),5),Verdeelsleutels_percentage!$1:$1,0)))</f>
        <v>2.4591026247961706E-7</v>
      </c>
      <c r="AE129">
        <f>PRODUCT(INDEX(Overzicht!$B$1:$D$35,MATCH(max_demand!AE$1,Overzicht!$B$1:$B$35,0),3),INDEX(Verdeelsleutels_percentage!$A:$AB,MATCH(max_demand!$C129,Verdeelsleutels_percentage!$C:$C,0),MATCH(INDEX(Overzicht!$B$1:$F$35,MATCH(max_demand!AE$1,Overzicht!$B:$B,0),5),Verdeelsleutels_percentage!$1:$1,0)))</f>
        <v>1.896796521430473E-2</v>
      </c>
      <c r="AF129">
        <f>PRODUCT(INDEX(Overzicht!$B$1:$D$35,MATCH(max_demand!AF$1,Overzicht!$B$1:$B$35,0),3),INDEX(Verdeelsleutels_percentage!$A:$AB,MATCH(max_demand!$C129,Verdeelsleutels_percentage!$C:$C,0),MATCH(INDEX(Overzicht!$B$1:$F$35,MATCH(max_demand!AF$1,Overzicht!$B:$B,0),5),Verdeelsleutels_percentage!$1:$1,0)))</f>
        <v>2.4636489370692973E-3</v>
      </c>
      <c r="AG129">
        <f>PRODUCT(INDEX(Overzicht!$B$1:$D$35,MATCH(max_demand!AG$1,Overzicht!$B$1:$B$35,0),3),INDEX(Verdeelsleutels_percentage!$A:$AB,MATCH(max_demand!$C129,Verdeelsleutels_percentage!$C:$C,0),MATCH(INDEX(Overzicht!$B$1:$F$35,MATCH(max_demand!AG$1,Overzicht!$B:$B,0),5),Verdeelsleutels_percentage!$1:$1,0)))</f>
        <v>1.6499323608971862E-2</v>
      </c>
      <c r="AH129">
        <f>PRODUCT(INDEX(Overzicht!$B$1:$D$35,MATCH(max_demand!AH$1,Overzicht!$B$1:$B$35,0),3),INDEX(Verdeelsleutels_percentage!$A:$AB,MATCH(max_demand!$C129,Verdeelsleutels_percentage!$C:$C,0),MATCH(INDEX(Overzicht!$B$1:$F$35,MATCH(max_demand!AH$1,Overzicht!$B:$B,0),5),Verdeelsleutels_percentage!$1:$1,0)))</f>
        <v>5.7485141864950275E-3</v>
      </c>
      <c r="AI129">
        <f>PRODUCT(INDEX(Overzicht!$B$1:$D$35,MATCH(max_demand!AI$1,Overzicht!$B$1:$B$35,0),3),INDEX(Verdeelsleutels_percentage!$A:$AB,MATCH(max_demand!$C129,Verdeelsleutels_percentage!$C:$C,0),MATCH(INDEX(Overzicht!$B$1:$F$35,MATCH(max_demand!AI$1,Overzicht!$B:$B,0),5),Verdeelsleutels_percentage!$1:$1,0)))</f>
        <v>1.9709191496554376E-3</v>
      </c>
      <c r="AJ129">
        <f>PRODUCT(INDEX(Overzicht!$B$1:$D$35,MATCH(max_demand!AJ$1,Overzicht!$B$1:$B$35,0),3),INDEX(Verdeelsleutels_percentage!$A:$AB,MATCH(max_demand!$C129,Verdeelsleutels_percentage!$C:$C,0),MATCH(INDEX(Overzicht!$B$1:$F$35,MATCH(max_demand!AJ$1,Overzicht!$B:$B,0),5),Verdeelsleutels_percentage!$1:$1,0)))</f>
        <v>0</v>
      </c>
      <c r="AK129">
        <f>PRODUCT(INDEX(Overzicht!$B$1:$D$35,MATCH(max_demand!AK$1,Overzicht!$B$1:$B$35,0),3),INDEX(Verdeelsleutels_percentage!$A:$AB,MATCH(max_demand!$C129,Verdeelsleutels_percentage!$C:$C,0),MATCH(INDEX(Overzicht!$B$1:$F$35,MATCH(max_demand!AK$1,Overzicht!$B:$B,0),5),Verdeelsleutels_percentage!$1:$1,0)))</f>
        <v>1.0009589656109598E-3</v>
      </c>
      <c r="AL129">
        <f>PRODUCT(INDEX(Overzicht!$B$1:$D$35,MATCH(max_demand!AL$1,Overzicht!$B$1:$B$35,0),3),INDEX(Verdeelsleutels_percentage!$A:$AB,MATCH(max_demand!$C129,Verdeelsleutels_percentage!$C:$C,0),MATCH(INDEX(Overzicht!$B$1:$F$35,MATCH(max_demand!AL$1,Overzicht!$B:$B,0),5),Verdeelsleutels_percentage!$1:$1,0)))</f>
        <v>2.7498872681619773E-3</v>
      </c>
      <c r="AM129">
        <f>PRODUCT(INDEX(Overzicht!$B$1:$D$35,MATCH(max_demand!AM$1,Overzicht!$B$1:$B$35,0),3),INDEX(Verdeelsleutels_percentage!$A:$AB,MATCH(max_demand!$C129,Verdeelsleutels_percentage!$C:$C,0),MATCH(INDEX(Overzicht!$B$1:$F$35,MATCH(max_demand!AM$1,Overzicht!$B:$B,0),5),Verdeelsleutels_percentage!$1:$1,0)))</f>
        <v>5.4997745363239547E-3</v>
      </c>
      <c r="AN129">
        <f>PRODUCT(INDEX(Overzicht!$B$1:$D$35,MATCH(max_demand!AN$1,Overzicht!$B$1:$B$35,0),3),INDEX(Verdeelsleutels_percentage!$A:$AB,MATCH(max_demand!$C129,Verdeelsleutels_percentage!$C:$C,0),MATCH(INDEX(Overzicht!$B$1:$F$35,MATCH(max_demand!AN$1,Overzicht!$B:$B,0),5),Verdeelsleutels_percentage!$1:$1,0)))</f>
        <v>2.7498872681619773E-3</v>
      </c>
      <c r="AO129">
        <f>PRODUCT(INDEX(Overzicht!$B$1:$D$35,MATCH(max_demand!AO$1,Overzicht!$B$1:$B$35,0),3),INDEX(Verdeelsleutels_percentage!$A:$AB,MATCH(max_demand!$C129,Verdeelsleutels_percentage!$C:$C,0),MATCH(INDEX(Overzicht!$B$1:$F$35,MATCH(max_demand!AO$1,Overzicht!$B:$B,0),5),Verdeelsleutels_percentage!$1:$1,0)))</f>
        <v>9.6246054385669202E-3</v>
      </c>
    </row>
    <row r="130" spans="2:41">
      <c r="B130" t="str">
        <f>INDEX('ETLocal datasets'!B:C,MATCH(C130,'ETLocal datasets'!C:C,0),1)</f>
        <v>GM0353</v>
      </c>
      <c r="C130" t="str">
        <f>'ETLocal datasets'!C113</f>
        <v>IJsselstein</v>
      </c>
      <c r="D130">
        <f t="shared" si="9"/>
        <v>8.5100249158424068E-2</v>
      </c>
      <c r="E130">
        <f t="shared" si="10"/>
        <v>9.0055593736202338E-2</v>
      </c>
      <c r="F130">
        <f t="shared" si="11"/>
        <v>2.0754346547940786E-2</v>
      </c>
      <c r="G130">
        <f t="shared" si="8"/>
        <v>4.2263083943832727E-2</v>
      </c>
      <c r="H130">
        <f>PRODUCT(INDEX(Overzicht!$B$1:$D$35,MATCH(max_demand!H$1,Overzicht!$B$1:$B$35,0),3),INDEX(Verdeelsleutels_percentage!$A:$AB,MATCH(max_demand!$C130,Verdeelsleutels_percentage!$C:$C,0),MATCH(INDEX(Overzicht!$B$1:$F$35,MATCH(max_demand!H$1,Overzicht!$B:$B,0),5),Verdeelsleutels_percentage!$1:$1,0)))</f>
        <v>2.0754346547940786E-2</v>
      </c>
      <c r="I130">
        <f>PRODUCT(INDEX(Overzicht!$B$1:$D$35,MATCH(max_demand!I$1,Overzicht!$B$1:$B$35,0),3),INDEX(Verdeelsleutels_percentage!$A:$AB,MATCH(max_demand!$C130,Verdeelsleutels_percentage!$C:$C,0),MATCH(INDEX(Overzicht!$B$1:$F$35,MATCH(max_demand!I$1,Overzicht!$B:$B,0),5),Verdeelsleutels_percentage!$1:$1,0)))</f>
        <v>1.3709775646591458E-3</v>
      </c>
      <c r="J130">
        <f>PRODUCT(INDEX(Overzicht!$B$1:$D$35,MATCH(max_demand!J$1,Overzicht!$B$1:$B$35,0),3),INDEX(Verdeelsleutels_percentage!$A:$AB,MATCH(max_demand!$C130,Verdeelsleutels_percentage!$C:$C,0),MATCH(INDEX(Overzicht!$B$1:$F$35,MATCH(max_demand!J$1,Overzicht!$B:$B,0),5),Verdeelsleutels_percentage!$1:$1,0)))</f>
        <v>6.9576476046430066E-3</v>
      </c>
      <c r="K130">
        <f>PRODUCT(INDEX(Overzicht!$B$1:$D$35,MATCH(max_demand!K$1,Overzicht!$B$1:$B$35,0),3),INDEX(Verdeelsleutels_percentage!$A:$AB,MATCH(max_demand!$C130,Verdeelsleutels_percentage!$C:$C,0),MATCH(INDEX(Overzicht!$B$1:$F$35,MATCH(max_demand!K$1,Overzicht!$B:$B,0),5),Verdeelsleutels_percentage!$1:$1,0)))</f>
        <v>2.8537425307443453E-4</v>
      </c>
      <c r="L130">
        <f>PRODUCT(INDEX(Overzicht!$B$1:$D$35,MATCH(max_demand!L$1,Overzicht!$B$1:$B$35,0),3),INDEX(Verdeelsleutels_percentage!$A:$AB,MATCH(max_demand!$C130,Verdeelsleutels_percentage!$C:$C,0),MATCH(INDEX(Overzicht!$B$1:$F$35,MATCH(max_demand!L$1,Overzicht!$B:$B,0),5),Verdeelsleutels_percentage!$1:$1,0)))</f>
        <v>6.7110859676534707E-3</v>
      </c>
      <c r="M130">
        <f>PRODUCT(INDEX(Overzicht!$B$1:$D$35,MATCH(max_demand!M$1,Overzicht!$B$1:$B$35,0),3),INDEX(Verdeelsleutels_percentage!$A:$AB,MATCH(max_demand!$C130,Verdeelsleutels_percentage!$C:$C,0),MATCH(INDEX(Overzicht!$B$1:$F$35,MATCH(max_demand!M$1,Overzicht!$B:$B,0),5),Verdeelsleutels_percentage!$1:$1,0)))</f>
        <v>2.1731439969059969E-2</v>
      </c>
      <c r="N130">
        <f>PRODUCT(INDEX(Overzicht!$B$1:$D$35,MATCH(max_demand!N$1,Overzicht!$B$1:$B$35,0),3),INDEX(Verdeelsleutels_percentage!$A:$AB,MATCH(max_demand!$C130,Verdeelsleutels_percentage!$C:$C,0),MATCH(INDEX(Overzicht!$B$1:$F$35,MATCH(max_demand!N$1,Overzicht!$B:$B,0),5),Verdeelsleutels_percentage!$1:$1,0)))</f>
        <v>2.2726038495259307E-3</v>
      </c>
      <c r="O130">
        <f>PRODUCT(INDEX(Overzicht!$B$1:$D$35,MATCH(max_demand!O$1,Overzicht!$B$1:$B$35,0),3),INDEX(Verdeelsleutels_percentage!$A:$AB,MATCH(max_demand!$C130,Verdeelsleutels_percentage!$C:$C,0),MATCH(INDEX(Overzicht!$B$1:$F$35,MATCH(max_demand!O$1,Overzicht!$B:$B,0),5),Verdeelsleutels_percentage!$1:$1,0)))</f>
        <v>3.8945694805876063E-5</v>
      </c>
      <c r="P130">
        <f>PRODUCT(INDEX(Overzicht!$B$1:$D$35,MATCH(max_demand!P$1,Overzicht!$B$1:$B$35,0),3),INDEX(Verdeelsleutels_percentage!$A:$AB,MATCH(max_demand!$C130,Verdeelsleutels_percentage!$C:$C,0),MATCH(INDEX(Overzicht!$B$1:$F$35,MATCH(max_demand!P$1,Overzicht!$B:$B,0),5),Verdeelsleutels_percentage!$1:$1,0)))</f>
        <v>0</v>
      </c>
      <c r="Q130">
        <f>PRODUCT(INDEX(Overzicht!$B$1:$D$35,MATCH(max_demand!Q$1,Overzicht!$B$1:$B$35,0),3),INDEX(Verdeelsleutels_percentage!$A:$AB,MATCH(max_demand!$C130,Verdeelsleutels_percentage!$C:$C,0),MATCH(INDEX(Overzicht!$B$1:$F$35,MATCH(max_demand!Q$1,Overzicht!$B:$B,0),5),Verdeelsleutels_percentage!$1:$1,0)))</f>
        <v>1.7196458568293792E-2</v>
      </c>
      <c r="R130">
        <f>PRODUCT(INDEX(Overzicht!$B$1:$D$35,MATCH(max_demand!R$1,Overzicht!$B$1:$B$35,0),3),INDEX(Verdeelsleutels_percentage!$A:$AB,MATCH(max_demand!$C130,Verdeelsleutels_percentage!$C:$C,0),MATCH(INDEX(Overzicht!$B$1:$F$35,MATCH(max_demand!R$1,Overzicht!$B:$B,0),5),Verdeelsleutels_percentage!$1:$1,0)))</f>
        <v>3.557887979646992E-3</v>
      </c>
      <c r="S130">
        <f>PRODUCT(INDEX(Overzicht!$B$1:$D$35,MATCH(max_demand!S$1,Overzicht!$B$1:$B$35,0),3),INDEX(Verdeelsleutels_percentage!$A:$AB,MATCH(max_demand!$C130,Verdeelsleutels_percentage!$C:$C,0),MATCH(INDEX(Overzicht!$B$1:$F$35,MATCH(max_demand!S$1,Overzicht!$B:$B,0),5),Verdeelsleutels_percentage!$1:$1,0)))</f>
        <v>7.2865545823170398E-3</v>
      </c>
      <c r="T130">
        <f>PRODUCT(INDEX(Overzicht!$B$1:$D$35,MATCH(max_demand!T$1,Overzicht!$B$1:$B$35,0),3),INDEX(Verdeelsleutels_percentage!$A:$AB,MATCH(max_demand!$C130,Verdeelsleutels_percentage!$C:$C,0),MATCH(INDEX(Overzicht!$B$1:$F$35,MATCH(max_demand!T$1,Overzicht!$B:$B,0),5),Verdeelsleutels_percentage!$1:$1,0)))</f>
        <v>1.0515535584289998E-2</v>
      </c>
      <c r="U130">
        <f>PRODUCT(INDEX(Overzicht!$B$1:$D$35,MATCH(max_demand!U$1,Overzicht!$B$1:$B$35,0),3),INDEX(Verdeelsleutels_percentage!$A:$AB,MATCH(max_demand!$C130,Verdeelsleutels_percentage!$C:$C,0),MATCH(INDEX(Overzicht!$B$1:$F$35,MATCH(max_demand!U$1,Overzicht!$B:$B,0),5),Verdeelsleutels_percentage!$1:$1,0)))</f>
        <v>3.9057703598791425E-2</v>
      </c>
      <c r="V130">
        <f>PRODUCT(INDEX(Overzicht!$B$1:$D$35,MATCH(max_demand!V$1,Overzicht!$B$1:$B$35,0),3),INDEX(Verdeelsleutels_percentage!$A:$AB,MATCH(max_demand!$C130,Verdeelsleutels_percentage!$C:$C,0),MATCH(INDEX(Overzicht!$B$1:$F$35,MATCH(max_demand!V$1,Overzicht!$B:$B,0),5),Verdeelsleutels_percentage!$1:$1,0)))</f>
        <v>4.5461901962156005E-3</v>
      </c>
      <c r="W130">
        <f>PRODUCT(INDEX(Overzicht!$B$1:$D$35,MATCH(max_demand!W$1,Overzicht!$B$1:$B$35,0),3),INDEX(Verdeelsleutels_percentage!$A:$AB,MATCH(max_demand!$C130,Verdeelsleutels_percentage!$C:$C,0),MATCH(INDEX(Overzicht!$B$1:$F$35,MATCH(max_demand!W$1,Overzicht!$B:$B,0),5),Verdeelsleutels_percentage!$1:$1,0)))</f>
        <v>2.3719253197646614E-2</v>
      </c>
      <c r="X130">
        <f>PRODUCT(INDEX(Overzicht!$B$1:$D$35,MATCH(max_demand!X$1,Overzicht!$B$1:$B$35,0),3),INDEX(Verdeelsleutels_percentage!$A:$AB,MATCH(max_demand!$C130,Verdeelsleutels_percentage!$C:$C,0),MATCH(INDEX(Overzicht!$B$1:$F$35,MATCH(max_demand!X$1,Overzicht!$B:$B,0),5),Verdeelsleutels_percentage!$1:$1,0)))</f>
        <v>3.7506959299088698E-4</v>
      </c>
      <c r="Y130">
        <f>PRODUCT(INDEX(Overzicht!$B$1:$D$35,MATCH(max_demand!Y$1,Overzicht!$B$1:$B$35,0),3),INDEX(Verdeelsleutels_percentage!$A:$AB,MATCH(max_demand!$C130,Verdeelsleutels_percentage!$C:$C,0),MATCH(INDEX(Overzicht!$B$1:$F$35,MATCH(max_demand!Y$1,Overzicht!$B:$B,0),5),Verdeelsleutels_percentage!$1:$1,0)))</f>
        <v>5.1575648711698745E-7</v>
      </c>
      <c r="Z130">
        <f>PRODUCT(INDEX(Overzicht!$B$1:$D$35,MATCH(max_demand!Z$1,Overzicht!$B$1:$B$35,0),3),INDEX(Verdeelsleutels_percentage!$A:$AB,MATCH(max_demand!$C130,Verdeelsleutels_percentage!$C:$C,0),MATCH(INDEX(Overzicht!$B$1:$F$35,MATCH(max_demand!Z$1,Overzicht!$B:$B,0),5),Verdeelsleutels_percentage!$1:$1,0)))</f>
        <v>2.2922510538532777E-4</v>
      </c>
      <c r="AA130">
        <f>PRODUCT(INDEX(Overzicht!$B$1:$D$35,MATCH(max_demand!AA$1,Overzicht!$B$1:$B$35,0),3),INDEX(Verdeelsleutels_percentage!$A:$AB,MATCH(max_demand!$C130,Verdeelsleutels_percentage!$C:$C,0),MATCH(INDEX(Overzicht!$B$1:$F$35,MATCH(max_demand!AA$1,Overzicht!$B:$B,0),5),Verdeelsleutels_percentage!$1:$1,0)))</f>
        <v>2.3887668876997317E-4</v>
      </c>
      <c r="AB130">
        <f>PRODUCT(INDEX(Overzicht!$B$1:$D$35,MATCH(max_demand!AB$1,Overzicht!$B$1:$B$35,0),3),INDEX(Verdeelsleutels_percentage!$A:$AB,MATCH(max_demand!$C130,Verdeelsleutels_percentage!$C:$C,0),MATCH(INDEX(Overzicht!$B$1:$F$35,MATCH(max_demand!AB$1,Overzicht!$B:$B,0),5),Verdeelsleutels_percentage!$1:$1,0)))</f>
        <v>5.5152145869252541E-3</v>
      </c>
      <c r="AC130">
        <f>PRODUCT(INDEX(Overzicht!$B$1:$D$35,MATCH(max_demand!AC$1,Overzicht!$B$1:$B$35,0),3),INDEX(Verdeelsleutels_percentage!$A:$AB,MATCH(max_demand!$C130,Verdeelsleutels_percentage!$C:$C,0),MATCH(INDEX(Overzicht!$B$1:$F$35,MATCH(max_demand!AC$1,Overzicht!$B:$B,0),5),Verdeelsleutels_percentage!$1:$1,0)))</f>
        <v>2.6728460039193839E-3</v>
      </c>
      <c r="AD130">
        <f>PRODUCT(INDEX(Overzicht!$B$1:$D$35,MATCH(max_demand!AD$1,Overzicht!$B$1:$B$35,0),3),INDEX(Verdeelsleutels_percentage!$A:$AB,MATCH(max_demand!$C130,Verdeelsleutels_percentage!$C:$C,0),MATCH(INDEX(Overzicht!$B$1:$F$35,MATCH(max_demand!AD$1,Overzicht!$B:$B,0),5),Verdeelsleutels_percentage!$1:$1,0)))</f>
        <v>0</v>
      </c>
      <c r="AE130">
        <f>PRODUCT(INDEX(Overzicht!$B$1:$D$35,MATCH(max_demand!AE$1,Overzicht!$B$1:$B$35,0),3),INDEX(Verdeelsleutels_percentage!$A:$AB,MATCH(max_demand!$C130,Verdeelsleutels_percentage!$C:$C,0),MATCH(INDEX(Overzicht!$B$1:$F$35,MATCH(max_demand!AE$1,Overzicht!$B:$B,0),5),Verdeelsleutels_percentage!$1:$1,0)))</f>
        <v>4.5922442097790402E-3</v>
      </c>
      <c r="AF130">
        <f>PRODUCT(INDEX(Overzicht!$B$1:$D$35,MATCH(max_demand!AF$1,Overzicht!$B$1:$B$35,0),3),INDEX(Verdeelsleutels_percentage!$A:$AB,MATCH(max_demand!$C130,Verdeelsleutels_percentage!$C:$C,0),MATCH(INDEX(Overzicht!$B$1:$F$35,MATCH(max_demand!AF$1,Overzicht!$B:$B,0),5),Verdeelsleutels_percentage!$1:$1,0)))</f>
        <v>9.0483594231050436E-4</v>
      </c>
      <c r="AG130">
        <f>PRODUCT(INDEX(Overzicht!$B$1:$D$35,MATCH(max_demand!AG$1,Overzicht!$B$1:$B$35,0),3),INDEX(Verdeelsleutels_percentage!$A:$AB,MATCH(max_demand!$C130,Verdeelsleutels_percentage!$C:$C,0),MATCH(INDEX(Overzicht!$B$1:$F$35,MATCH(max_demand!AG$1,Overzicht!$B:$B,0),5),Verdeelsleutels_percentage!$1:$1,0)))</f>
        <v>2.3719253197646614E-2</v>
      </c>
      <c r="AH130">
        <f>PRODUCT(INDEX(Overzicht!$B$1:$D$35,MATCH(max_demand!AH$1,Overzicht!$B$1:$B$35,0),3),INDEX(Verdeelsleutels_percentage!$A:$AB,MATCH(max_demand!$C130,Verdeelsleutels_percentage!$C:$C,0),MATCH(INDEX(Overzicht!$B$1:$F$35,MATCH(max_demand!AH$1,Overzicht!$B:$B,0),5),Verdeelsleutels_percentage!$1:$1,0)))</f>
        <v>2.1112838653911769E-3</v>
      </c>
      <c r="AI130">
        <f>PRODUCT(INDEX(Overzicht!$B$1:$D$35,MATCH(max_demand!AI$1,Overzicht!$B$1:$B$35,0),3),INDEX(Verdeelsleutels_percentage!$A:$AB,MATCH(max_demand!$C130,Verdeelsleutels_percentage!$C:$C,0),MATCH(INDEX(Overzicht!$B$1:$F$35,MATCH(max_demand!AI$1,Overzicht!$B:$B,0),5),Verdeelsleutels_percentage!$1:$1,0)))</f>
        <v>7.2386875384840342E-4</v>
      </c>
      <c r="AJ130">
        <f>PRODUCT(INDEX(Overzicht!$B$1:$D$35,MATCH(max_demand!AJ$1,Overzicht!$B$1:$B$35,0),3),INDEX(Verdeelsleutels_percentage!$A:$AB,MATCH(max_demand!$C130,Verdeelsleutels_percentage!$C:$C,0),MATCH(INDEX(Overzicht!$B$1:$F$35,MATCH(max_demand!AJ$1,Overzicht!$B:$B,0),5),Verdeelsleutels_percentage!$1:$1,0)))</f>
        <v>0</v>
      </c>
      <c r="AK130">
        <f>PRODUCT(INDEX(Overzicht!$B$1:$D$35,MATCH(max_demand!AK$1,Overzicht!$B$1:$B$35,0),3),INDEX(Verdeelsleutels_percentage!$A:$AB,MATCH(max_demand!$C130,Verdeelsleutels_percentage!$C:$C,0),MATCH(INDEX(Overzicht!$B$1:$F$35,MATCH(max_demand!AK$1,Overzicht!$B:$B,0),5),Verdeelsleutels_percentage!$1:$1,0)))</f>
        <v>1.4389680273238948E-3</v>
      </c>
      <c r="AL130">
        <f>PRODUCT(INDEX(Overzicht!$B$1:$D$35,MATCH(max_demand!AL$1,Overzicht!$B$1:$B$35,0),3),INDEX(Verdeelsleutels_percentage!$A:$AB,MATCH(max_demand!$C130,Verdeelsleutels_percentage!$C:$C,0),MATCH(INDEX(Overzicht!$B$1:$F$35,MATCH(max_demand!AL$1,Overzicht!$B:$B,0),5),Verdeelsleutels_percentage!$1:$1,0)))</f>
        <v>3.9532088662744356E-3</v>
      </c>
      <c r="AM130">
        <f>PRODUCT(INDEX(Overzicht!$B$1:$D$35,MATCH(max_demand!AM$1,Overzicht!$B$1:$B$35,0),3),INDEX(Verdeelsleutels_percentage!$A:$AB,MATCH(max_demand!$C130,Verdeelsleutels_percentage!$C:$C,0),MATCH(INDEX(Overzicht!$B$1:$F$35,MATCH(max_demand!AM$1,Overzicht!$B:$B,0),5),Verdeelsleutels_percentage!$1:$1,0)))</f>
        <v>7.9064177325488712E-3</v>
      </c>
      <c r="AN130">
        <f>PRODUCT(INDEX(Overzicht!$B$1:$D$35,MATCH(max_demand!AN$1,Overzicht!$B$1:$B$35,0),3),INDEX(Verdeelsleutels_percentage!$A:$AB,MATCH(max_demand!$C130,Verdeelsleutels_percentage!$C:$C,0),MATCH(INDEX(Overzicht!$B$1:$F$35,MATCH(max_demand!AN$1,Overzicht!$B:$B,0),5),Verdeelsleutels_percentage!$1:$1,0)))</f>
        <v>3.9532088662744356E-3</v>
      </c>
      <c r="AO130">
        <f>PRODUCT(INDEX(Overzicht!$B$1:$D$35,MATCH(max_demand!AO$1,Overzicht!$B$1:$B$35,0),3),INDEX(Verdeelsleutels_percentage!$A:$AB,MATCH(max_demand!$C130,Verdeelsleutels_percentage!$C:$C,0),MATCH(INDEX(Overzicht!$B$1:$F$35,MATCH(max_demand!AO$1,Overzicht!$B:$B,0),5),Verdeelsleutels_percentage!$1:$1,0)))</f>
        <v>1.3836231031960525E-2</v>
      </c>
    </row>
    <row r="131" spans="2:41">
      <c r="B131" t="str">
        <f>INDEX('ETLocal datasets'!B:C,MATCH(C131,'ETLocal datasets'!C:C,0),1)</f>
        <v>GM0355</v>
      </c>
      <c r="C131" t="str">
        <f>'ETLocal datasets'!C114</f>
        <v>Zeist</v>
      </c>
      <c r="D131">
        <f t="shared" si="9"/>
        <v>0.13034040206490957</v>
      </c>
      <c r="E131">
        <f t="shared" si="10"/>
        <v>0.18526710394707041</v>
      </c>
      <c r="F131">
        <f t="shared" si="11"/>
        <v>3.8843922488174656E-2</v>
      </c>
      <c r="G131">
        <f t="shared" si="8"/>
        <v>7.9099766067476623E-2</v>
      </c>
      <c r="H131">
        <f>PRODUCT(INDEX(Overzicht!$B$1:$D$35,MATCH(max_demand!H$1,Overzicht!$B$1:$B$35,0),3),INDEX(Verdeelsleutels_percentage!$A:$AB,MATCH(max_demand!$C131,Verdeelsleutels_percentage!$C:$C,0),MATCH(INDEX(Overzicht!$B$1:$F$35,MATCH(max_demand!H$1,Overzicht!$B:$B,0),5),Verdeelsleutels_percentage!$1:$1,0)))</f>
        <v>3.8843922488174656E-2</v>
      </c>
      <c r="I131">
        <f>PRODUCT(INDEX(Overzicht!$B$1:$D$35,MATCH(max_demand!I$1,Overzicht!$B$1:$B$35,0),3),INDEX(Verdeelsleutels_percentage!$A:$AB,MATCH(max_demand!$C131,Verdeelsleutels_percentage!$C:$C,0),MATCH(INDEX(Overzicht!$B$1:$F$35,MATCH(max_demand!I$1,Overzicht!$B:$B,0),5),Verdeelsleutels_percentage!$1:$1,0)))</f>
        <v>3.1234580876004142E-4</v>
      </c>
      <c r="J131">
        <f>PRODUCT(INDEX(Overzicht!$B$1:$D$35,MATCH(max_demand!J$1,Overzicht!$B$1:$B$35,0),3),INDEX(Verdeelsleutels_percentage!$A:$AB,MATCH(max_demand!$C131,Verdeelsleutels_percentage!$C:$C,0),MATCH(INDEX(Overzicht!$B$1:$F$35,MATCH(max_demand!J$1,Overzicht!$B:$B,0),5),Verdeelsleutels_percentage!$1:$1,0)))</f>
        <v>1.3021962586511884E-2</v>
      </c>
      <c r="K131">
        <f>PRODUCT(INDEX(Overzicht!$B$1:$D$35,MATCH(max_demand!K$1,Overzicht!$B$1:$B$35,0),3),INDEX(Verdeelsleutels_percentage!$A:$AB,MATCH(max_demand!$C131,Verdeelsleutels_percentage!$C:$C,0),MATCH(INDEX(Overzicht!$B$1:$F$35,MATCH(max_demand!K$1,Overzicht!$B:$B,0),5),Verdeelsleutels_percentage!$1:$1,0)))</f>
        <v>6.5015981423436321E-5</v>
      </c>
      <c r="L131">
        <f>PRODUCT(INDEX(Overzicht!$B$1:$D$35,MATCH(max_demand!L$1,Overzicht!$B$1:$B$35,0),3),INDEX(Verdeelsleutels_percentage!$A:$AB,MATCH(max_demand!$C131,Verdeelsleutels_percentage!$C:$C,0),MATCH(INDEX(Overzicht!$B$1:$F$35,MATCH(max_demand!L$1,Overzicht!$B:$B,0),5),Verdeelsleutels_percentage!$1:$1,0)))</f>
        <v>1.2560496787352372E-2</v>
      </c>
      <c r="M131">
        <f>PRODUCT(INDEX(Overzicht!$B$1:$D$35,MATCH(max_demand!M$1,Overzicht!$B$1:$B$35,0),3),INDEX(Verdeelsleutels_percentage!$A:$AB,MATCH(max_demand!$C131,Verdeelsleutels_percentage!$C:$C,0),MATCH(INDEX(Overzicht!$B$1:$F$35,MATCH(max_demand!M$1,Overzicht!$B:$B,0),5),Verdeelsleutels_percentage!$1:$1,0)))</f>
        <v>6.4207041769570455E-3</v>
      </c>
      <c r="N131">
        <f>PRODUCT(INDEX(Overzicht!$B$1:$D$35,MATCH(max_demand!N$1,Overzicht!$B$1:$B$35,0),3),INDEX(Verdeelsleutels_percentage!$A:$AB,MATCH(max_demand!$C131,Verdeelsleutels_percentage!$C:$C,0),MATCH(INDEX(Overzicht!$B$1:$F$35,MATCH(max_demand!N$1,Overzicht!$B:$B,0),5),Verdeelsleutels_percentage!$1:$1,0)))</f>
        <v>6.6301912431855213E-4</v>
      </c>
      <c r="O131">
        <f>PRODUCT(INDEX(Overzicht!$B$1:$D$35,MATCH(max_demand!O$1,Overzicht!$B$1:$B$35,0),3),INDEX(Verdeelsleutels_percentage!$A:$AB,MATCH(max_demand!$C131,Verdeelsleutels_percentage!$C:$C,0),MATCH(INDEX(Overzicht!$B$1:$F$35,MATCH(max_demand!O$1,Overzicht!$B:$B,0),5),Verdeelsleutels_percentage!$1:$1,0)))</f>
        <v>0</v>
      </c>
      <c r="P131">
        <f>PRODUCT(INDEX(Overzicht!$B$1:$D$35,MATCH(max_demand!P$1,Overzicht!$B$1:$B$35,0),3),INDEX(Verdeelsleutels_percentage!$A:$AB,MATCH(max_demand!$C131,Verdeelsleutels_percentage!$C:$C,0),MATCH(INDEX(Overzicht!$B$1:$F$35,MATCH(max_demand!P$1,Overzicht!$B:$B,0),5),Verdeelsleutels_percentage!$1:$1,0)))</f>
        <v>0</v>
      </c>
      <c r="Q131">
        <f>PRODUCT(INDEX(Overzicht!$B$1:$D$35,MATCH(max_demand!Q$1,Overzicht!$B$1:$B$35,0),3),INDEX(Verdeelsleutels_percentage!$A:$AB,MATCH(max_demand!$C131,Verdeelsleutels_percentage!$C:$C,0),MATCH(INDEX(Overzicht!$B$1:$F$35,MATCH(max_demand!Q$1,Overzicht!$B:$B,0),5),Verdeelsleutels_percentage!$1:$1,0)))</f>
        <v>3.2184964347344712E-2</v>
      </c>
      <c r="R131">
        <f>PRODUCT(INDEX(Overzicht!$B$1:$D$35,MATCH(max_demand!R$1,Overzicht!$B$1:$B$35,0),3),INDEX(Verdeelsleutels_percentage!$A:$AB,MATCH(max_demand!$C131,Verdeelsleutels_percentage!$C:$C,0),MATCH(INDEX(Overzicht!$B$1:$F$35,MATCH(max_demand!R$1,Overzicht!$B:$B,0),5),Verdeelsleutels_percentage!$1:$1,0)))</f>
        <v>6.658958140829941E-3</v>
      </c>
      <c r="S131">
        <f>PRODUCT(INDEX(Overzicht!$B$1:$D$35,MATCH(max_demand!S$1,Overzicht!$B$1:$B$35,0),3),INDEX(Verdeelsleutels_percentage!$A:$AB,MATCH(max_demand!$C131,Verdeelsleutels_percentage!$C:$C,0),MATCH(INDEX(Overzicht!$B$1:$F$35,MATCH(max_demand!S$1,Overzicht!$B:$B,0),5),Verdeelsleutels_percentage!$1:$1,0)))</f>
        <v>1.3637546272419719E-2</v>
      </c>
      <c r="T131">
        <f>PRODUCT(INDEX(Overzicht!$B$1:$D$35,MATCH(max_demand!T$1,Overzicht!$B$1:$B$35,0),3),INDEX(Verdeelsleutels_percentage!$A:$AB,MATCH(max_demand!$C131,Verdeelsleutels_percentage!$C:$C,0),MATCH(INDEX(Overzicht!$B$1:$F$35,MATCH(max_demand!T$1,Overzicht!$B:$B,0),5),Verdeelsleutels_percentage!$1:$1,0)))</f>
        <v>1.9680920727341823E-2</v>
      </c>
      <c r="U131">
        <f>PRODUCT(INDEX(Overzicht!$B$1:$D$35,MATCH(max_demand!U$1,Overzicht!$B$1:$B$35,0),3),INDEX(Verdeelsleutels_percentage!$A:$AB,MATCH(max_demand!$C131,Verdeelsleutels_percentage!$C:$C,0),MATCH(INDEX(Overzicht!$B$1:$F$35,MATCH(max_demand!U$1,Overzicht!$B:$B,0),5),Verdeelsleutels_percentage!$1:$1,0)))</f>
        <v>7.3100562701555363E-2</v>
      </c>
      <c r="V131">
        <f>PRODUCT(INDEX(Overzicht!$B$1:$D$35,MATCH(max_demand!V$1,Overzicht!$B$1:$B$35,0),3),INDEX(Verdeelsleutels_percentage!$A:$AB,MATCH(max_demand!$C131,Verdeelsleutels_percentage!$C:$C,0),MATCH(INDEX(Overzicht!$B$1:$F$35,MATCH(max_demand!V$1,Overzicht!$B:$B,0),5),Verdeelsleutels_percentage!$1:$1,0)))</f>
        <v>8.5086687355049231E-3</v>
      </c>
      <c r="W131">
        <f>PRODUCT(INDEX(Overzicht!$B$1:$D$35,MATCH(max_demand!W$1,Overzicht!$B$1:$B$35,0),3),INDEX(Verdeelsleutels_percentage!$A:$AB,MATCH(max_demand!$C131,Verdeelsleutels_percentage!$C:$C,0),MATCH(INDEX(Overzicht!$B$1:$F$35,MATCH(max_demand!W$1,Overzicht!$B:$B,0),5),Verdeelsleutels_percentage!$1:$1,0)))</f>
        <v>4.4393054272199604E-2</v>
      </c>
      <c r="X131">
        <f>PRODUCT(INDEX(Overzicht!$B$1:$D$35,MATCH(max_demand!X$1,Overzicht!$B$1:$B$35,0),3),INDEX(Verdeelsleutels_percentage!$A:$AB,MATCH(max_demand!$C131,Verdeelsleutels_percentage!$C:$C,0),MATCH(INDEX(Overzicht!$B$1:$F$35,MATCH(max_demand!X$1,Overzicht!$B:$B,0),5),Verdeelsleutels_percentage!$1:$1,0)))</f>
        <v>1.9784921030269291E-2</v>
      </c>
      <c r="Y131">
        <f>PRODUCT(INDEX(Overzicht!$B$1:$D$35,MATCH(max_demand!Y$1,Overzicht!$B$1:$B$35,0),3),INDEX(Verdeelsleutels_percentage!$A:$AB,MATCH(max_demand!$C131,Verdeelsleutels_percentage!$C:$C,0),MATCH(INDEX(Overzicht!$B$1:$F$35,MATCH(max_demand!Y$1,Overzicht!$B:$B,0),5),Verdeelsleutels_percentage!$1:$1,0)))</f>
        <v>2.2901270258196846E-7</v>
      </c>
      <c r="Z131">
        <f>PRODUCT(INDEX(Overzicht!$B$1:$D$35,MATCH(max_demand!Z$1,Overzicht!$B$1:$B$35,0),3),INDEX(Verdeelsleutels_percentage!$A:$AB,MATCH(max_demand!$C131,Verdeelsleutels_percentage!$C:$C,0),MATCH(INDEX(Overzicht!$B$1:$F$35,MATCH(max_demand!Z$1,Overzicht!$B:$B,0),5),Verdeelsleutels_percentage!$1:$1,0)))</f>
        <v>1.0178342336976376E-4</v>
      </c>
      <c r="AA131">
        <f>PRODUCT(INDEX(Overzicht!$B$1:$D$35,MATCH(max_demand!AA$1,Overzicht!$B$1:$B$35,0),3),INDEX(Verdeelsleutels_percentage!$A:$AB,MATCH(max_demand!$C131,Verdeelsleutels_percentage!$C:$C,0),MATCH(INDEX(Overzicht!$B$1:$F$35,MATCH(max_demand!AA$1,Overzicht!$B:$B,0),5),Verdeelsleutels_percentage!$1:$1,0)))</f>
        <v>1.0606904119585909E-4</v>
      </c>
      <c r="AB131">
        <f>PRODUCT(INDEX(Overzicht!$B$1:$D$35,MATCH(max_demand!AB$1,Overzicht!$B$1:$B$35,0),3),INDEX(Verdeelsleutels_percentage!$A:$AB,MATCH(max_demand!$C131,Verdeelsleutels_percentage!$C:$C,0),MATCH(INDEX(Overzicht!$B$1:$F$35,MATCH(max_demand!AB$1,Overzicht!$B:$B,0),5),Verdeelsleutels_percentage!$1:$1,0)))</f>
        <v>1.3302778710953003E-2</v>
      </c>
      <c r="AC131">
        <f>PRODUCT(INDEX(Overzicht!$B$1:$D$35,MATCH(max_demand!AC$1,Overzicht!$B$1:$B$35,0),3),INDEX(Verdeelsleutels_percentage!$A:$AB,MATCH(max_demand!$C131,Verdeelsleutels_percentage!$C:$C,0),MATCH(INDEX(Overzicht!$B$1:$F$35,MATCH(max_demand!AC$1,Overzicht!$B:$B,0),5),Verdeelsleutels_percentage!$1:$1,0)))</f>
        <v>2.4147176054662392E-2</v>
      </c>
      <c r="AD131">
        <f>PRODUCT(INDEX(Overzicht!$B$1:$D$35,MATCH(max_demand!AD$1,Overzicht!$B$1:$B$35,0),3),INDEX(Verdeelsleutels_percentage!$A:$AB,MATCH(max_demand!$C131,Verdeelsleutels_percentage!$C:$C,0),MATCH(INDEX(Overzicht!$B$1:$F$35,MATCH(max_demand!AD$1,Overzicht!$B:$B,0),5),Verdeelsleutels_percentage!$1:$1,0)))</f>
        <v>2.0902372310767449E-5</v>
      </c>
      <c r="AE131">
        <f>PRODUCT(INDEX(Overzicht!$B$1:$D$35,MATCH(max_demand!AE$1,Overzicht!$B$1:$B$35,0),3),INDEX(Verdeelsleutels_percentage!$A:$AB,MATCH(max_demand!$C131,Verdeelsleutels_percentage!$C:$C,0),MATCH(INDEX(Overzicht!$B$1:$F$35,MATCH(max_demand!AE$1,Overzicht!$B:$B,0),5),Verdeelsleutels_percentage!$1:$1,0)))</f>
        <v>1.7969651255657112E-3</v>
      </c>
      <c r="AF131">
        <f>PRODUCT(INDEX(Overzicht!$B$1:$D$35,MATCH(max_demand!AF$1,Overzicht!$B$1:$B$35,0),3),INDEX(Verdeelsleutels_percentage!$A:$AB,MATCH(max_demand!$C131,Verdeelsleutels_percentage!$C:$C,0),MATCH(INDEX(Overzicht!$B$1:$F$35,MATCH(max_demand!AF$1,Overzicht!$B:$B,0),5),Verdeelsleutels_percentage!$1:$1,0)))</f>
        <v>4.0177667119643595E-4</v>
      </c>
      <c r="AG131">
        <f>PRODUCT(INDEX(Overzicht!$B$1:$D$35,MATCH(max_demand!AG$1,Overzicht!$B$1:$B$35,0),3),INDEX(Verdeelsleutels_percentage!$A:$AB,MATCH(max_demand!$C131,Verdeelsleutels_percentage!$C:$C,0),MATCH(INDEX(Overzicht!$B$1:$F$35,MATCH(max_demand!AG$1,Overzicht!$B:$B,0),5),Verdeelsleutels_percentage!$1:$1,0)))</f>
        <v>4.4393054272199604E-2</v>
      </c>
      <c r="AH131">
        <f>PRODUCT(INDEX(Overzicht!$B$1:$D$35,MATCH(max_demand!AH$1,Overzicht!$B$1:$B$35,0),3),INDEX(Verdeelsleutels_percentage!$A:$AB,MATCH(max_demand!$C131,Verdeelsleutels_percentage!$C:$C,0),MATCH(INDEX(Overzicht!$B$1:$F$35,MATCH(max_demand!AH$1,Overzicht!$B:$B,0),5),Verdeelsleutels_percentage!$1:$1,0)))</f>
        <v>9.3747889945835052E-4</v>
      </c>
      <c r="AI131">
        <f>PRODUCT(INDEX(Overzicht!$B$1:$D$35,MATCH(max_demand!AI$1,Overzicht!$B$1:$B$35,0),3),INDEX(Verdeelsleutels_percentage!$A:$AB,MATCH(max_demand!$C131,Verdeelsleutels_percentage!$C:$C,0),MATCH(INDEX(Overzicht!$B$1:$F$35,MATCH(max_demand!AI$1,Overzicht!$B:$B,0),5),Verdeelsleutels_percentage!$1:$1,0)))</f>
        <v>3.2142133695714872E-4</v>
      </c>
      <c r="AJ131">
        <f>PRODUCT(INDEX(Overzicht!$B$1:$D$35,MATCH(max_demand!AJ$1,Overzicht!$B$1:$B$35,0),3),INDEX(Verdeelsleutels_percentage!$A:$AB,MATCH(max_demand!$C131,Verdeelsleutels_percentage!$C:$C,0),MATCH(INDEX(Overzicht!$B$1:$F$35,MATCH(max_demand!AJ$1,Overzicht!$B:$B,0),5),Verdeelsleutels_percentage!$1:$1,0)))</f>
        <v>0</v>
      </c>
      <c r="AK131">
        <f>PRODUCT(INDEX(Overzicht!$B$1:$D$35,MATCH(max_demand!AK$1,Overzicht!$B$1:$B$35,0),3),INDEX(Verdeelsleutels_percentage!$A:$AB,MATCH(max_demand!$C131,Verdeelsleutels_percentage!$C:$C,0),MATCH(INDEX(Overzicht!$B$1:$F$35,MATCH(max_demand!AK$1,Overzicht!$B:$B,0),5),Verdeelsleutels_percentage!$1:$1,0)))</f>
        <v>2.6931786258467764E-3</v>
      </c>
      <c r="AL131">
        <f>PRODUCT(INDEX(Overzicht!$B$1:$D$35,MATCH(max_demand!AL$1,Overzicht!$B$1:$B$35,0),3),INDEX(Verdeelsleutels_percentage!$A:$AB,MATCH(max_demand!$C131,Verdeelsleutels_percentage!$C:$C,0),MATCH(INDEX(Overzicht!$B$1:$F$35,MATCH(max_demand!AL$1,Overzicht!$B:$B,0),5),Verdeelsleutels_percentage!$1:$1,0)))</f>
        <v>7.3988423786999344E-3</v>
      </c>
      <c r="AM131">
        <f>PRODUCT(INDEX(Overzicht!$B$1:$D$35,MATCH(max_demand!AM$1,Overzicht!$B$1:$B$35,0),3),INDEX(Verdeelsleutels_percentage!$A:$AB,MATCH(max_demand!$C131,Verdeelsleutels_percentage!$C:$C,0),MATCH(INDEX(Overzicht!$B$1:$F$35,MATCH(max_demand!AM$1,Overzicht!$B:$B,0),5),Verdeelsleutels_percentage!$1:$1,0)))</f>
        <v>1.4797684757399869E-2</v>
      </c>
      <c r="AN131">
        <f>PRODUCT(INDEX(Overzicht!$B$1:$D$35,MATCH(max_demand!AN$1,Overzicht!$B$1:$B$35,0),3),INDEX(Verdeelsleutels_percentage!$A:$AB,MATCH(max_demand!$C131,Verdeelsleutels_percentage!$C:$C,0),MATCH(INDEX(Overzicht!$B$1:$F$35,MATCH(max_demand!AN$1,Overzicht!$B:$B,0),5),Verdeelsleutels_percentage!$1:$1,0)))</f>
        <v>7.3988423786999344E-3</v>
      </c>
      <c r="AO131">
        <f>PRODUCT(INDEX(Overzicht!$B$1:$D$35,MATCH(max_demand!AO$1,Overzicht!$B$1:$B$35,0),3),INDEX(Verdeelsleutels_percentage!$A:$AB,MATCH(max_demand!$C131,Verdeelsleutels_percentage!$C:$C,0),MATCH(INDEX(Overzicht!$B$1:$F$35,MATCH(max_demand!AO$1,Overzicht!$B:$B,0),5),Verdeelsleutels_percentage!$1:$1,0)))</f>
        <v>2.589594832544977E-2</v>
      </c>
    </row>
    <row r="132" spans="2:41">
      <c r="B132" t="str">
        <f>INDEX('ETLocal datasets'!B:C,MATCH(C132,'ETLocal datasets'!C:C,0),1)</f>
        <v>GM0356</v>
      </c>
      <c r="C132" t="str">
        <f>'ETLocal datasets'!C115</f>
        <v>Nieuwegein</v>
      </c>
      <c r="D132">
        <f t="shared" si="9"/>
        <v>0.12672807433688296</v>
      </c>
      <c r="E132">
        <f t="shared" si="10"/>
        <v>0.17468278886863059</v>
      </c>
      <c r="F132">
        <f t="shared" si="11"/>
        <v>3.8298331059601745E-2</v>
      </c>
      <c r="G132">
        <f t="shared" si="8"/>
        <v>7.7988751741318502E-2</v>
      </c>
      <c r="H132">
        <f>PRODUCT(INDEX(Overzicht!$B$1:$D$35,MATCH(max_demand!H$1,Overzicht!$B$1:$B$35,0),3),INDEX(Verdeelsleutels_percentage!$A:$AB,MATCH(max_demand!$C132,Verdeelsleutels_percentage!$C:$C,0),MATCH(INDEX(Overzicht!$B$1:$F$35,MATCH(max_demand!H$1,Overzicht!$B:$B,0),5),Verdeelsleutels_percentage!$1:$1,0)))</f>
        <v>3.8298331059601745E-2</v>
      </c>
      <c r="I132">
        <f>PRODUCT(INDEX(Overzicht!$B$1:$D$35,MATCH(max_demand!I$1,Overzicht!$B$1:$B$35,0),3),INDEX(Verdeelsleutels_percentage!$A:$AB,MATCH(max_demand!$C132,Verdeelsleutels_percentage!$C:$C,0),MATCH(INDEX(Overzicht!$B$1:$F$35,MATCH(max_demand!I$1,Overzicht!$B:$B,0),5),Verdeelsleutels_percentage!$1:$1,0)))</f>
        <v>7.455068804633376E-4</v>
      </c>
      <c r="J132">
        <f>PRODUCT(INDEX(Overzicht!$B$1:$D$35,MATCH(max_demand!J$1,Overzicht!$B$1:$B$35,0),3),INDEX(Verdeelsleutels_percentage!$A:$AB,MATCH(max_demand!$C132,Verdeelsleutels_percentage!$C:$C,0),MATCH(INDEX(Overzicht!$B$1:$F$35,MATCH(max_demand!J$1,Overzicht!$B:$B,0),5),Verdeelsleutels_percentage!$1:$1,0)))</f>
        <v>1.2839059555218869E-2</v>
      </c>
      <c r="K132">
        <f>PRODUCT(INDEX(Overzicht!$B$1:$D$35,MATCH(max_demand!K$1,Overzicht!$B$1:$B$35,0),3),INDEX(Verdeelsleutels_percentage!$A:$AB,MATCH(max_demand!$C132,Verdeelsleutels_percentage!$C:$C,0),MATCH(INDEX(Overzicht!$B$1:$F$35,MATCH(max_demand!K$1,Overzicht!$B:$B,0),5),Verdeelsleutels_percentage!$1:$1,0)))</f>
        <v>1.5518012450259935E-4</v>
      </c>
      <c r="L132">
        <f>PRODUCT(INDEX(Overzicht!$B$1:$D$35,MATCH(max_demand!L$1,Overzicht!$B$1:$B$35,0),3),INDEX(Verdeelsleutels_percentage!$A:$AB,MATCH(max_demand!$C132,Verdeelsleutels_percentage!$C:$C,0),MATCH(INDEX(Overzicht!$B$1:$F$35,MATCH(max_demand!L$1,Overzicht!$B:$B,0),5),Verdeelsleutels_percentage!$1:$1,0)))</f>
        <v>1.2384075382230802E-2</v>
      </c>
      <c r="M132">
        <f>PRODUCT(INDEX(Overzicht!$B$1:$D$35,MATCH(max_demand!M$1,Overzicht!$B$1:$B$35,0),3),INDEX(Verdeelsleutels_percentage!$A:$AB,MATCH(max_demand!$C132,Verdeelsleutels_percentage!$C:$C,0),MATCH(INDEX(Overzicht!$B$1:$F$35,MATCH(max_demand!M$1,Overzicht!$B:$B,0),5),Verdeelsleutels_percentage!$1:$1,0)))</f>
        <v>3.9810212112756504E-5</v>
      </c>
      <c r="N132">
        <f>PRODUCT(INDEX(Overzicht!$B$1:$D$35,MATCH(max_demand!N$1,Overzicht!$B$1:$B$35,0),3),INDEX(Verdeelsleutels_percentage!$A:$AB,MATCH(max_demand!$C132,Verdeelsleutels_percentage!$C:$C,0),MATCH(INDEX(Overzicht!$B$1:$F$35,MATCH(max_demand!N$1,Overzicht!$B:$B,0),5),Verdeelsleutels_percentage!$1:$1,0)))</f>
        <v>4.2320369637354387E-6</v>
      </c>
      <c r="O132">
        <f>PRODUCT(INDEX(Overzicht!$B$1:$D$35,MATCH(max_demand!O$1,Overzicht!$B$1:$B$35,0),3),INDEX(Verdeelsleutels_percentage!$A:$AB,MATCH(max_demand!$C132,Verdeelsleutels_percentage!$C:$C,0),MATCH(INDEX(Overzicht!$B$1:$F$35,MATCH(max_demand!O$1,Overzicht!$B:$B,0),5),Verdeelsleutels_percentage!$1:$1,0)))</f>
        <v>0</v>
      </c>
      <c r="P132">
        <f>PRODUCT(INDEX(Overzicht!$B$1:$D$35,MATCH(max_demand!P$1,Overzicht!$B$1:$B$35,0),3),INDEX(Verdeelsleutels_percentage!$A:$AB,MATCH(max_demand!$C132,Verdeelsleutels_percentage!$C:$C,0),MATCH(INDEX(Overzicht!$B$1:$F$35,MATCH(max_demand!P$1,Overzicht!$B:$B,0),5),Verdeelsleutels_percentage!$1:$1,0)))</f>
        <v>0</v>
      </c>
      <c r="Q132">
        <f>PRODUCT(INDEX(Overzicht!$B$1:$D$35,MATCH(max_demand!Q$1,Overzicht!$B$1:$B$35,0),3),INDEX(Verdeelsleutels_percentage!$A:$AB,MATCH(max_demand!$C132,Verdeelsleutels_percentage!$C:$C,0),MATCH(INDEX(Overzicht!$B$1:$F$35,MATCH(max_demand!Q$1,Overzicht!$B:$B,0),5),Verdeelsleutels_percentage!$1:$1,0)))</f>
        <v>3.1732902877955729E-2</v>
      </c>
      <c r="R132">
        <f>PRODUCT(INDEX(Overzicht!$B$1:$D$35,MATCH(max_demand!R$1,Overzicht!$B$1:$B$35,0),3),INDEX(Verdeelsleutels_percentage!$A:$AB,MATCH(max_demand!$C132,Verdeelsleutels_percentage!$C:$C,0),MATCH(INDEX(Overzicht!$B$1:$F$35,MATCH(max_demand!R$1,Overzicht!$B:$B,0),5),Verdeelsleutels_percentage!$1:$1,0)))</f>
        <v>6.5654281816460132E-3</v>
      </c>
      <c r="S132">
        <f>PRODUCT(INDEX(Overzicht!$B$1:$D$35,MATCH(max_demand!S$1,Overzicht!$B$1:$B$35,0),3),INDEX(Verdeelsleutels_percentage!$A:$AB,MATCH(max_demand!$C132,Verdeelsleutels_percentage!$C:$C,0),MATCH(INDEX(Overzicht!$B$1:$F$35,MATCH(max_demand!S$1,Overzicht!$B:$B,0),5),Verdeelsleutels_percentage!$1:$1,0)))</f>
        <v>1.3445996916011034E-2</v>
      </c>
      <c r="T132">
        <f>PRODUCT(INDEX(Overzicht!$B$1:$D$35,MATCH(max_demand!T$1,Overzicht!$B$1:$B$35,0),3),INDEX(Verdeelsleutels_percentage!$A:$AB,MATCH(max_demand!$C132,Verdeelsleutels_percentage!$C:$C,0),MATCH(INDEX(Overzicht!$B$1:$F$35,MATCH(max_demand!T$1,Overzicht!$B:$B,0),5),Verdeelsleutels_percentage!$1:$1,0)))</f>
        <v>1.940448773686488E-2</v>
      </c>
      <c r="U132">
        <f>PRODUCT(INDEX(Overzicht!$B$1:$D$35,MATCH(max_demand!U$1,Overzicht!$B$1:$B$35,0),3),INDEX(Verdeelsleutels_percentage!$A:$AB,MATCH(max_demand!$C132,Verdeelsleutels_percentage!$C:$C,0),MATCH(INDEX(Overzicht!$B$1:$F$35,MATCH(max_demand!U$1,Overzicht!$B:$B,0),5),Verdeelsleutels_percentage!$1:$1,0)))</f>
        <v>7.2073811594069573E-2</v>
      </c>
      <c r="V132">
        <f>PRODUCT(INDEX(Overzicht!$B$1:$D$35,MATCH(max_demand!V$1,Overzicht!$B$1:$B$35,0),3),INDEX(Verdeelsleutels_percentage!$A:$AB,MATCH(max_demand!$C132,Verdeelsleutels_percentage!$C:$C,0),MATCH(INDEX(Overzicht!$B$1:$F$35,MATCH(max_demand!V$1,Overzicht!$B:$B,0),5),Verdeelsleutels_percentage!$1:$1,0)))</f>
        <v>8.3891582321032384E-3</v>
      </c>
      <c r="W132">
        <f>PRODUCT(INDEX(Overzicht!$B$1:$D$35,MATCH(max_demand!W$1,Overzicht!$B$1:$B$35,0),3),INDEX(Verdeelsleutels_percentage!$A:$AB,MATCH(max_demand!$C132,Verdeelsleutels_percentage!$C:$C,0),MATCH(INDEX(Overzicht!$B$1:$F$35,MATCH(max_demand!W$1,Overzicht!$B:$B,0),5),Verdeelsleutels_percentage!$1:$1,0)))</f>
        <v>4.3769521210973418E-2</v>
      </c>
      <c r="X132">
        <f>PRODUCT(INDEX(Overzicht!$B$1:$D$35,MATCH(max_demand!X$1,Overzicht!$B$1:$B$35,0),3),INDEX(Verdeelsleutels_percentage!$A:$AB,MATCH(max_demand!$C132,Verdeelsleutels_percentage!$C:$C,0),MATCH(INDEX(Overzicht!$B$1:$F$35,MATCH(max_demand!X$1,Overzicht!$B:$B,0),5),Verdeelsleutels_percentage!$1:$1,0)))</f>
        <v>8.1577636475517923E-4</v>
      </c>
      <c r="Y132">
        <f>PRODUCT(INDEX(Overzicht!$B$1:$D$35,MATCH(max_demand!Y$1,Overzicht!$B$1:$B$35,0),3),INDEX(Verdeelsleutels_percentage!$A:$AB,MATCH(max_demand!$C132,Verdeelsleutels_percentage!$C:$C,0),MATCH(INDEX(Overzicht!$B$1:$F$35,MATCH(max_demand!Y$1,Overzicht!$B:$B,0),5),Verdeelsleutels_percentage!$1:$1,0)))</f>
        <v>1.2693191528750172E-7</v>
      </c>
      <c r="Z132">
        <f>PRODUCT(INDEX(Overzicht!$B$1:$D$35,MATCH(max_demand!Z$1,Overzicht!$B$1:$B$35,0),3),INDEX(Verdeelsleutels_percentage!$A:$AB,MATCH(max_demand!$C132,Verdeelsleutels_percentage!$C:$C,0),MATCH(INDEX(Overzicht!$B$1:$F$35,MATCH(max_demand!Z$1,Overzicht!$B:$B,0),5),Verdeelsleutels_percentage!$1:$1,0)))</f>
        <v>5.6414184572222996E-5</v>
      </c>
      <c r="AA132">
        <f>PRODUCT(INDEX(Overzicht!$B$1:$D$35,MATCH(max_demand!AA$1,Overzicht!$B$1:$B$35,0),3),INDEX(Verdeelsleutels_percentage!$A:$AB,MATCH(max_demand!$C132,Verdeelsleutels_percentage!$C:$C,0),MATCH(INDEX(Overzicht!$B$1:$F$35,MATCH(max_demand!AA$1,Overzicht!$B:$B,0),5),Verdeelsleutels_percentage!$1:$1,0)))</f>
        <v>5.8789518659474489E-5</v>
      </c>
      <c r="AB132">
        <f>PRODUCT(INDEX(Overzicht!$B$1:$D$35,MATCH(max_demand!AB$1,Overzicht!$B$1:$B$35,0),3),INDEX(Verdeelsleutels_percentage!$A:$AB,MATCH(max_demand!$C132,Verdeelsleutels_percentage!$C:$C,0),MATCH(INDEX(Overzicht!$B$1:$F$35,MATCH(max_demand!AB$1,Overzicht!$B:$B,0),5),Verdeelsleutels_percentage!$1:$1,0)))</f>
        <v>2.4723747977103892E-2</v>
      </c>
      <c r="AC132">
        <f>PRODUCT(INDEX(Overzicht!$B$1:$D$35,MATCH(max_demand!AC$1,Overzicht!$B$1:$B$35,0),3),INDEX(Verdeelsleutels_percentage!$A:$AB,MATCH(max_demand!$C132,Verdeelsleutels_percentage!$C:$C,0),MATCH(INDEX(Overzicht!$B$1:$F$35,MATCH(max_demand!AC$1,Overzicht!$B:$B,0),5),Verdeelsleutels_percentage!$1:$1,0)))</f>
        <v>1.1170408177439417E-2</v>
      </c>
      <c r="AD132">
        <f>PRODUCT(INDEX(Overzicht!$B$1:$D$35,MATCH(max_demand!AD$1,Overzicht!$B$1:$B$35,0),3),INDEX(Verdeelsleutels_percentage!$A:$AB,MATCH(max_demand!$C132,Verdeelsleutels_percentage!$C:$C,0),MATCH(INDEX(Overzicht!$B$1:$F$35,MATCH(max_demand!AD$1,Overzicht!$B:$B,0),5),Verdeelsleutels_percentage!$1:$1,0)))</f>
        <v>0</v>
      </c>
      <c r="AE132">
        <f>PRODUCT(INDEX(Overzicht!$B$1:$D$35,MATCH(max_demand!AE$1,Overzicht!$B$1:$B$35,0),3),INDEX(Verdeelsleutels_percentage!$A:$AB,MATCH(max_demand!$C132,Verdeelsleutels_percentage!$C:$C,0),MATCH(INDEX(Overzicht!$B$1:$F$35,MATCH(max_demand!AE$1,Overzicht!$B:$B,0),5),Verdeelsleutels_percentage!$1:$1,0)))</f>
        <v>1.896796521430473E-2</v>
      </c>
      <c r="AF132">
        <f>PRODUCT(INDEX(Overzicht!$B$1:$D$35,MATCH(max_demand!AF$1,Overzicht!$B$1:$B$35,0),3),INDEX(Verdeelsleutels_percentage!$A:$AB,MATCH(max_demand!$C132,Verdeelsleutels_percentage!$C:$C,0),MATCH(INDEX(Overzicht!$B$1:$F$35,MATCH(max_demand!AF$1,Overzicht!$B:$B,0),5),Verdeelsleutels_percentage!$1:$1,0)))</f>
        <v>2.2268757067982762E-4</v>
      </c>
      <c r="AG132">
        <f>PRODUCT(INDEX(Overzicht!$B$1:$D$35,MATCH(max_demand!AG$1,Overzicht!$B$1:$B$35,0),3),INDEX(Verdeelsleutels_percentage!$A:$AB,MATCH(max_demand!$C132,Verdeelsleutels_percentage!$C:$C,0),MATCH(INDEX(Overzicht!$B$1:$F$35,MATCH(max_demand!AG$1,Overzicht!$B:$B,0),5),Verdeelsleutels_percentage!$1:$1,0)))</f>
        <v>4.3769521210973418E-2</v>
      </c>
      <c r="AH132">
        <f>PRODUCT(INDEX(Overzicht!$B$1:$D$35,MATCH(max_demand!AH$1,Overzicht!$B$1:$B$35,0),3),INDEX(Verdeelsleutels_percentage!$A:$AB,MATCH(max_demand!$C132,Verdeelsleutels_percentage!$C:$C,0),MATCH(INDEX(Overzicht!$B$1:$F$35,MATCH(max_demand!AH$1,Overzicht!$B:$B,0),5),Verdeelsleutels_percentage!$1:$1,0)))</f>
        <v>5.1960433158626442E-4</v>
      </c>
      <c r="AI132">
        <f>PRODUCT(INDEX(Overzicht!$B$1:$D$35,MATCH(max_demand!AI$1,Overzicht!$B$1:$B$35,0),3),INDEX(Verdeelsleutels_percentage!$A:$AB,MATCH(max_demand!$C132,Verdeelsleutels_percentage!$C:$C,0),MATCH(INDEX(Overzicht!$B$1:$F$35,MATCH(max_demand!AI$1,Overzicht!$B:$B,0),5),Verdeelsleutels_percentage!$1:$1,0)))</f>
        <v>1.7815005654386209E-4</v>
      </c>
      <c r="AJ132">
        <f>PRODUCT(INDEX(Overzicht!$B$1:$D$35,MATCH(max_demand!AJ$1,Overzicht!$B$1:$B$35,0),3),INDEX(Verdeelsleutels_percentage!$A:$AB,MATCH(max_demand!$C132,Verdeelsleutels_percentage!$C:$C,0),MATCH(INDEX(Overzicht!$B$1:$F$35,MATCH(max_demand!AJ$1,Overzicht!$B:$B,0),5),Verdeelsleutels_percentage!$1:$1,0)))</f>
        <v>0</v>
      </c>
      <c r="AK132">
        <f>PRODUCT(INDEX(Overzicht!$B$1:$D$35,MATCH(max_demand!AK$1,Overzicht!$B$1:$B$35,0),3),INDEX(Verdeelsleutels_percentage!$A:$AB,MATCH(max_demand!$C132,Verdeelsleutels_percentage!$C:$C,0),MATCH(INDEX(Overzicht!$B$1:$F$35,MATCH(max_demand!AK$1,Overzicht!$B:$B,0),5),Verdeelsleutels_percentage!$1:$1,0)))</f>
        <v>2.6553509534657212E-3</v>
      </c>
      <c r="AL132">
        <f>PRODUCT(INDEX(Overzicht!$B$1:$D$35,MATCH(max_demand!AL$1,Overzicht!$B$1:$B$35,0),3),INDEX(Verdeelsleutels_percentage!$A:$AB,MATCH(max_demand!$C132,Verdeelsleutels_percentage!$C:$C,0),MATCH(INDEX(Overzicht!$B$1:$F$35,MATCH(max_demand!AL$1,Overzicht!$B:$B,0),5),Verdeelsleutels_percentage!$1:$1,0)))</f>
        <v>7.2949202018289033E-3</v>
      </c>
      <c r="AM132">
        <f>PRODUCT(INDEX(Overzicht!$B$1:$D$35,MATCH(max_demand!AM$1,Overzicht!$B$1:$B$35,0),3),INDEX(Verdeelsleutels_percentage!$A:$AB,MATCH(max_demand!$C132,Verdeelsleutels_percentage!$C:$C,0),MATCH(INDEX(Overzicht!$B$1:$F$35,MATCH(max_demand!AM$1,Overzicht!$B:$B,0),5),Verdeelsleutels_percentage!$1:$1,0)))</f>
        <v>1.4589840403657807E-2</v>
      </c>
      <c r="AN132">
        <f>PRODUCT(INDEX(Overzicht!$B$1:$D$35,MATCH(max_demand!AN$1,Overzicht!$B$1:$B$35,0),3),INDEX(Verdeelsleutels_percentage!$A:$AB,MATCH(max_demand!$C132,Verdeelsleutels_percentage!$C:$C,0),MATCH(INDEX(Overzicht!$B$1:$F$35,MATCH(max_demand!AN$1,Overzicht!$B:$B,0),5),Verdeelsleutels_percentage!$1:$1,0)))</f>
        <v>7.2949202018289033E-3</v>
      </c>
      <c r="AO132">
        <f>PRODUCT(INDEX(Overzicht!$B$1:$D$35,MATCH(max_demand!AO$1,Overzicht!$B$1:$B$35,0),3),INDEX(Verdeelsleutels_percentage!$A:$AB,MATCH(max_demand!$C132,Verdeelsleutels_percentage!$C:$C,0),MATCH(INDEX(Overzicht!$B$1:$F$35,MATCH(max_demand!AO$1,Overzicht!$B:$B,0),5),Verdeelsleutels_percentage!$1:$1,0)))</f>
        <v>2.5532220706401161E-2</v>
      </c>
    </row>
    <row r="133" spans="2:41">
      <c r="B133" t="str">
        <f>INDEX('ETLocal datasets'!B:C,MATCH(C133,'ETLocal datasets'!C:C,0),1)</f>
        <v>GM0358</v>
      </c>
      <c r="C133" t="str">
        <f>'ETLocal datasets'!C116</f>
        <v>Aalsmeer</v>
      </c>
      <c r="D133">
        <f t="shared" si="9"/>
        <v>0.19287007074076068</v>
      </c>
      <c r="E133">
        <f t="shared" si="10"/>
        <v>8.3722820821381605E-2</v>
      </c>
      <c r="F133">
        <f t="shared" si="11"/>
        <v>1.9276753725792309E-2</v>
      </c>
      <c r="G133">
        <f t="shared" si="8"/>
        <v>3.925418991129756E-2</v>
      </c>
      <c r="H133">
        <f>PRODUCT(INDEX(Overzicht!$B$1:$D$35,MATCH(max_demand!H$1,Overzicht!$B$1:$B$35,0),3),INDEX(Verdeelsleutels_percentage!$A:$AB,MATCH(max_demand!$C133,Verdeelsleutels_percentage!$C:$C,0),MATCH(INDEX(Overzicht!$B$1:$F$35,MATCH(max_demand!H$1,Overzicht!$B:$B,0),5),Verdeelsleutels_percentage!$1:$1,0)))</f>
        <v>1.9276753725792309E-2</v>
      </c>
      <c r="I133">
        <f>PRODUCT(INDEX(Overzicht!$B$1:$D$35,MATCH(max_demand!I$1,Overzicht!$B$1:$B$35,0),3),INDEX(Verdeelsleutels_percentage!$A:$AB,MATCH(max_demand!$C133,Verdeelsleutels_percentage!$C:$C,0),MATCH(INDEX(Overzicht!$B$1:$F$35,MATCH(max_demand!I$1,Overzicht!$B:$B,0),5),Verdeelsleutels_percentage!$1:$1,0)))</f>
        <v>2.3461293298439874E-3</v>
      </c>
      <c r="J133">
        <f>PRODUCT(INDEX(Overzicht!$B$1:$D$35,MATCH(max_demand!J$1,Overzicht!$B$1:$B$35,0),3),INDEX(Verdeelsleutels_percentage!$A:$AB,MATCH(max_demand!$C133,Verdeelsleutels_percentage!$C:$C,0),MATCH(INDEX(Overzicht!$B$1:$F$35,MATCH(max_demand!J$1,Overzicht!$B:$B,0),5),Verdeelsleutels_percentage!$1:$1,0)))</f>
        <v>6.4623022014084694E-3</v>
      </c>
      <c r="K133">
        <f>PRODUCT(INDEX(Overzicht!$B$1:$D$35,MATCH(max_demand!K$1,Overzicht!$B$1:$B$35,0),3),INDEX(Verdeelsleutels_percentage!$A:$AB,MATCH(max_demand!$C133,Verdeelsleutels_percentage!$C:$C,0),MATCH(INDEX(Overzicht!$B$1:$F$35,MATCH(max_demand!K$1,Overzicht!$B:$B,0),5),Verdeelsleutels_percentage!$1:$1,0)))</f>
        <v>4.8835584358137153E-4</v>
      </c>
      <c r="L133">
        <f>PRODUCT(INDEX(Overzicht!$B$1:$D$35,MATCH(max_demand!L$1,Overzicht!$B$1:$B$35,0),3),INDEX(Verdeelsleutels_percentage!$A:$AB,MATCH(max_demand!$C133,Verdeelsleutels_percentage!$C:$C,0),MATCH(INDEX(Overzicht!$B$1:$F$35,MATCH(max_demand!L$1,Overzicht!$B:$B,0),5),Verdeelsleutels_percentage!$1:$1,0)))</f>
        <v>6.2332943671460578E-3</v>
      </c>
      <c r="M133">
        <f>PRODUCT(INDEX(Overzicht!$B$1:$D$35,MATCH(max_demand!M$1,Overzicht!$B$1:$B$35,0),3),INDEX(Verdeelsleutels_percentage!$A:$AB,MATCH(max_demand!$C133,Verdeelsleutels_percentage!$C:$C,0),MATCH(INDEX(Overzicht!$B$1:$F$35,MATCH(max_demand!M$1,Overzicht!$B:$B,0),5),Verdeelsleutels_percentage!$1:$1,0)))</f>
        <v>2.201103141103659E-4</v>
      </c>
      <c r="N133">
        <f>PRODUCT(INDEX(Overzicht!$B$1:$D$35,MATCH(max_demand!N$1,Overzicht!$B$1:$B$35,0),3),INDEX(Verdeelsleutels_percentage!$A:$AB,MATCH(max_demand!$C133,Verdeelsleutels_percentage!$C:$C,0),MATCH(INDEX(Overzicht!$B$1:$F$35,MATCH(max_demand!N$1,Overzicht!$B:$B,0),5),Verdeelsleutels_percentage!$1:$1,0)))</f>
        <v>2.3981542794500823E-5</v>
      </c>
      <c r="O133">
        <f>PRODUCT(INDEX(Overzicht!$B$1:$D$35,MATCH(max_demand!O$1,Overzicht!$B$1:$B$35,0),3),INDEX(Verdeelsleutels_percentage!$A:$AB,MATCH(max_demand!$C133,Verdeelsleutels_percentage!$C:$C,0),MATCH(INDEX(Overzicht!$B$1:$F$35,MATCH(max_demand!O$1,Overzicht!$B:$B,0),5),Verdeelsleutels_percentage!$1:$1,0)))</f>
        <v>1.4181818746044112E-3</v>
      </c>
      <c r="P133">
        <f>PRODUCT(INDEX(Overzicht!$B$1:$D$35,MATCH(max_demand!P$1,Overzicht!$B$1:$B$35,0),3),INDEX(Verdeelsleutels_percentage!$A:$AB,MATCH(max_demand!$C133,Verdeelsleutels_percentage!$C:$C,0),MATCH(INDEX(Overzicht!$B$1:$F$35,MATCH(max_demand!P$1,Overzicht!$B:$B,0),5),Verdeelsleutels_percentage!$1:$1,0)))</f>
        <v>6.7508832398688844E-3</v>
      </c>
      <c r="Q133">
        <f>PRODUCT(INDEX(Overzicht!$B$1:$D$35,MATCH(max_demand!Q$1,Overzicht!$B$1:$B$35,0),3),INDEX(Verdeelsleutels_percentage!$A:$AB,MATCH(max_demand!$C133,Verdeelsleutels_percentage!$C:$C,0),MATCH(INDEX(Overzicht!$B$1:$F$35,MATCH(max_demand!Q$1,Overzicht!$B:$B,0),5),Verdeelsleutels_percentage!$1:$1,0)))</f>
        <v>1.5972167372799339E-2</v>
      </c>
      <c r="R133">
        <f>PRODUCT(INDEX(Overzicht!$B$1:$D$35,MATCH(max_demand!R$1,Overzicht!$B$1:$B$35,0),3),INDEX(Verdeelsleutels_percentage!$A:$AB,MATCH(max_demand!$C133,Verdeelsleutels_percentage!$C:$C,0),MATCH(INDEX(Overzicht!$B$1:$F$35,MATCH(max_demand!R$1,Overzicht!$B:$B,0),5),Verdeelsleutels_percentage!$1:$1,0)))</f>
        <v>3.3045863529929673E-3</v>
      </c>
      <c r="S133">
        <f>PRODUCT(INDEX(Overzicht!$B$1:$D$35,MATCH(max_demand!S$1,Overzicht!$B$1:$B$35,0),3),INDEX(Verdeelsleutels_percentage!$A:$AB,MATCH(max_demand!$C133,Verdeelsleutels_percentage!$C:$C,0),MATCH(INDEX(Overzicht!$B$1:$F$35,MATCH(max_demand!S$1,Overzicht!$B:$B,0),5),Verdeelsleutels_percentage!$1:$1,0)))</f>
        <v>6.7677928509295967E-3</v>
      </c>
      <c r="T133">
        <f>PRODUCT(INDEX(Overzicht!$B$1:$D$35,MATCH(max_demand!T$1,Overzicht!$B$1:$B$35,0),3),INDEX(Verdeelsleutels_percentage!$A:$AB,MATCH(max_demand!$C133,Verdeelsleutels_percentage!$C:$C,0),MATCH(INDEX(Overzicht!$B$1:$F$35,MATCH(max_demand!T$1,Overzicht!$B:$B,0),5),Verdeelsleutels_percentage!$1:$1,0)))</f>
        <v>9.7668885544014358E-3</v>
      </c>
      <c r="U133">
        <f>PRODUCT(INDEX(Overzicht!$B$1:$D$35,MATCH(max_demand!U$1,Overzicht!$B$1:$B$35,0),3),INDEX(Verdeelsleutels_percentage!$A:$AB,MATCH(max_demand!$C133,Verdeelsleutels_percentage!$C:$C,0),MATCH(INDEX(Overzicht!$B$1:$F$35,MATCH(max_demand!U$1,Overzicht!$B:$B,0),5),Verdeelsleutels_percentage!$1:$1,0)))</f>
        <v>3.6277014630633909E-2</v>
      </c>
      <c r="V133">
        <f>PRODUCT(INDEX(Overzicht!$B$1:$D$35,MATCH(max_demand!V$1,Overzicht!$B$1:$B$35,0),3),INDEX(Verdeelsleutels_percentage!$A:$AB,MATCH(max_demand!$C133,Verdeelsleutels_percentage!$C:$C,0),MATCH(INDEX(Overzicht!$B$1:$F$35,MATCH(max_demand!V$1,Overzicht!$B:$B,0),5),Verdeelsleutels_percentage!$1:$1,0)))</f>
        <v>4.2225270066021245E-3</v>
      </c>
      <c r="W133">
        <f>PRODUCT(INDEX(Overzicht!$B$1:$D$35,MATCH(max_demand!W$1,Overzicht!$B$1:$B$35,0),3),INDEX(Verdeelsleutels_percentage!$A:$AB,MATCH(max_demand!$C133,Verdeelsleutels_percentage!$C:$C,0),MATCH(INDEX(Overzicht!$B$1:$F$35,MATCH(max_demand!W$1,Overzicht!$B:$B,0),5),Verdeelsleutels_percentage!$1:$1,0)))</f>
        <v>2.2030575686619782E-2</v>
      </c>
      <c r="X133">
        <f>PRODUCT(INDEX(Overzicht!$B$1:$D$35,MATCH(max_demand!X$1,Overzicht!$B$1:$B$35,0),3),INDEX(Verdeelsleutels_percentage!$A:$AB,MATCH(max_demand!$C133,Verdeelsleutels_percentage!$C:$C,0),MATCH(INDEX(Overzicht!$B$1:$F$35,MATCH(max_demand!X$1,Overzicht!$B:$B,0),5),Verdeelsleutels_percentage!$1:$1,0)))</f>
        <v>4.4070677176429225E-4</v>
      </c>
      <c r="Y133">
        <f>PRODUCT(INDEX(Overzicht!$B$1:$D$35,MATCH(max_demand!Y$1,Overzicht!$B$1:$B$35,0),3),INDEX(Verdeelsleutels_percentage!$A:$AB,MATCH(max_demand!$C133,Verdeelsleutels_percentage!$C:$C,0),MATCH(INDEX(Overzicht!$B$1:$F$35,MATCH(max_demand!Y$1,Overzicht!$B:$B,0),5),Verdeelsleutels_percentage!$1:$1,0)))</f>
        <v>3.0547771179130682E-7</v>
      </c>
      <c r="Z133">
        <f>PRODUCT(INDEX(Overzicht!$B$1:$D$35,MATCH(max_demand!Z$1,Overzicht!$B$1:$B$35,0),3),INDEX(Verdeelsleutels_percentage!$A:$AB,MATCH(max_demand!$C133,Verdeelsleutels_percentage!$C:$C,0),MATCH(INDEX(Overzicht!$B$1:$F$35,MATCH(max_demand!Z$1,Overzicht!$B:$B,0),5),Verdeelsleutels_percentage!$1:$1,0)))</f>
        <v>1.3576787190724748E-4</v>
      </c>
      <c r="AA133">
        <f>PRODUCT(INDEX(Overzicht!$B$1:$D$35,MATCH(max_demand!AA$1,Overzicht!$B$1:$B$35,0),3),INDEX(Verdeelsleutels_percentage!$A:$AB,MATCH(max_demand!$C133,Verdeelsleutels_percentage!$C:$C,0),MATCH(INDEX(Overzicht!$B$1:$F$35,MATCH(max_demand!AA$1,Overzicht!$B:$B,0),5),Verdeelsleutels_percentage!$1:$1,0)))</f>
        <v>1.4148441388228949E-4</v>
      </c>
      <c r="AB133">
        <f>PRODUCT(INDEX(Overzicht!$B$1:$D$35,MATCH(max_demand!AB$1,Overzicht!$B$1:$B$35,0),3),INDEX(Verdeelsleutels_percentage!$A:$AB,MATCH(max_demand!$C133,Verdeelsleutels_percentage!$C:$C,0),MATCH(INDEX(Overzicht!$B$1:$F$35,MATCH(max_demand!AB$1,Overzicht!$B:$B,0),5),Verdeelsleutels_percentage!$1:$1,0)))</f>
        <v>6.2150078356239145E-3</v>
      </c>
      <c r="AC133">
        <f>PRODUCT(INDEX(Overzicht!$B$1:$D$35,MATCH(max_demand!AC$1,Overzicht!$B$1:$B$35,0),3),INDEX(Verdeelsleutels_percentage!$A:$AB,MATCH(max_demand!$C133,Verdeelsleutels_percentage!$C:$C,0),MATCH(INDEX(Overzicht!$B$1:$F$35,MATCH(max_demand!AC$1,Overzicht!$B:$B,0),5),Verdeelsleutels_percentage!$1:$1,0)))</f>
        <v>3.0289066370912778E-3</v>
      </c>
      <c r="AD133">
        <f>PRODUCT(INDEX(Overzicht!$B$1:$D$35,MATCH(max_demand!AD$1,Overzicht!$B$1:$B$35,0),3),INDEX(Verdeelsleutels_percentage!$A:$AB,MATCH(max_demand!$C133,Verdeelsleutels_percentage!$C:$C,0),MATCH(INDEX(Overzicht!$B$1:$F$35,MATCH(max_demand!AD$1,Overzicht!$B:$B,0),5),Verdeelsleutels_percentage!$1:$1,0)))</f>
        <v>0</v>
      </c>
      <c r="AE133">
        <f>PRODUCT(INDEX(Overzicht!$B$1:$D$35,MATCH(max_demand!AE$1,Overzicht!$B$1:$B$35,0),3),INDEX(Verdeelsleutels_percentage!$A:$AB,MATCH(max_demand!$C133,Verdeelsleutels_percentage!$C:$C,0),MATCH(INDEX(Overzicht!$B$1:$F$35,MATCH(max_demand!AE$1,Overzicht!$B:$B,0),5),Verdeelsleutels_percentage!$1:$1,0)))</f>
        <v>0.1304796343952436</v>
      </c>
      <c r="AF133">
        <f>PRODUCT(INDEX(Overzicht!$B$1:$D$35,MATCH(max_demand!AF$1,Overzicht!$B$1:$B$35,0),3),INDEX(Verdeelsleutels_percentage!$A:$AB,MATCH(max_demand!$C133,Verdeelsleutels_percentage!$C:$C,0),MATCH(INDEX(Overzicht!$B$1:$F$35,MATCH(max_demand!AF$1,Overzicht!$B:$B,0),5),Verdeelsleutels_percentage!$1:$1,0)))</f>
        <v>5.3592581016018745E-4</v>
      </c>
      <c r="AG133">
        <f>PRODUCT(INDEX(Overzicht!$B$1:$D$35,MATCH(max_demand!AG$1,Overzicht!$B$1:$B$35,0),3),INDEX(Verdeelsleutels_percentage!$A:$AB,MATCH(max_demand!$C133,Verdeelsleutels_percentage!$C:$C,0),MATCH(INDEX(Overzicht!$B$1:$F$35,MATCH(max_demand!AG$1,Overzicht!$B:$B,0),5),Verdeelsleutels_percentage!$1:$1,0)))</f>
        <v>2.2030575686619782E-2</v>
      </c>
      <c r="AH133">
        <f>PRODUCT(INDEX(Overzicht!$B$1:$D$35,MATCH(max_demand!AH$1,Overzicht!$B$1:$B$35,0),3),INDEX(Verdeelsleutels_percentage!$A:$AB,MATCH(max_demand!$C133,Verdeelsleutels_percentage!$C:$C,0),MATCH(INDEX(Overzicht!$B$1:$F$35,MATCH(max_demand!AH$1,Overzicht!$B:$B,0),5),Verdeelsleutels_percentage!$1:$1,0)))</f>
        <v>1.2504935570404375E-3</v>
      </c>
      <c r="AI133">
        <f>PRODUCT(INDEX(Overzicht!$B$1:$D$35,MATCH(max_demand!AI$1,Overzicht!$B$1:$B$35,0),3),INDEX(Verdeelsleutels_percentage!$A:$AB,MATCH(max_demand!$C133,Verdeelsleutels_percentage!$C:$C,0),MATCH(INDEX(Overzicht!$B$1:$F$35,MATCH(max_demand!AI$1,Overzicht!$B:$B,0),5),Verdeelsleutels_percentage!$1:$1,0)))</f>
        <v>4.2874064812814999E-4</v>
      </c>
      <c r="AJ133">
        <f>PRODUCT(INDEX(Overzicht!$B$1:$D$35,MATCH(max_demand!AJ$1,Overzicht!$B$1:$B$35,0),3),INDEX(Verdeelsleutels_percentage!$A:$AB,MATCH(max_demand!$C133,Verdeelsleutels_percentage!$C:$C,0),MATCH(INDEX(Overzicht!$B$1:$F$35,MATCH(max_demand!AJ$1,Overzicht!$B:$B,0),5),Verdeelsleutels_percentage!$1:$1,0)))</f>
        <v>0</v>
      </c>
      <c r="AK133">
        <f>PRODUCT(INDEX(Overzicht!$B$1:$D$35,MATCH(max_demand!AK$1,Overzicht!$B$1:$B$35,0),3),INDEX(Verdeelsleutels_percentage!$A:$AB,MATCH(max_demand!$C133,Verdeelsleutels_percentage!$C:$C,0),MATCH(INDEX(Overzicht!$B$1:$F$35,MATCH(max_demand!AK$1,Overzicht!$B:$B,0),5),Verdeelsleutels_percentage!$1:$1,0)))</f>
        <v>1.3365215916549336E-3</v>
      </c>
      <c r="AL133">
        <f>PRODUCT(INDEX(Overzicht!$B$1:$D$35,MATCH(max_demand!AL$1,Overzicht!$B$1:$B$35,0),3),INDEX(Verdeelsleutels_percentage!$A:$AB,MATCH(max_demand!$C133,Verdeelsleutels_percentage!$C:$C,0),MATCH(INDEX(Overzicht!$B$1:$F$35,MATCH(max_demand!AL$1,Overzicht!$B:$B,0),5),Verdeelsleutels_percentage!$1:$1,0)))</f>
        <v>3.6717626144366303E-3</v>
      </c>
      <c r="AM133">
        <f>PRODUCT(INDEX(Overzicht!$B$1:$D$35,MATCH(max_demand!AM$1,Overzicht!$B$1:$B$35,0),3),INDEX(Verdeelsleutels_percentage!$A:$AB,MATCH(max_demand!$C133,Verdeelsleutels_percentage!$C:$C,0),MATCH(INDEX(Overzicht!$B$1:$F$35,MATCH(max_demand!AM$1,Overzicht!$B:$B,0),5),Verdeelsleutels_percentage!$1:$1,0)))</f>
        <v>7.3435252288732607E-3</v>
      </c>
      <c r="AN133">
        <f>PRODUCT(INDEX(Overzicht!$B$1:$D$35,MATCH(max_demand!AN$1,Overzicht!$B$1:$B$35,0),3),INDEX(Verdeelsleutels_percentage!$A:$AB,MATCH(max_demand!$C133,Verdeelsleutels_percentage!$C:$C,0),MATCH(INDEX(Overzicht!$B$1:$F$35,MATCH(max_demand!AN$1,Overzicht!$B:$B,0),5),Verdeelsleutels_percentage!$1:$1,0)))</f>
        <v>3.6717626144366303E-3</v>
      </c>
      <c r="AO133">
        <f>PRODUCT(INDEX(Overzicht!$B$1:$D$35,MATCH(max_demand!AO$1,Overzicht!$B$1:$B$35,0),3),INDEX(Verdeelsleutels_percentage!$A:$AB,MATCH(max_demand!$C133,Verdeelsleutels_percentage!$C:$C,0),MATCH(INDEX(Overzicht!$B$1:$F$35,MATCH(max_demand!AO$1,Overzicht!$B:$B,0),5),Verdeelsleutels_percentage!$1:$1,0)))</f>
        <v>1.2851169150528207E-2</v>
      </c>
    </row>
    <row r="134" spans="2:41">
      <c r="B134" t="str">
        <f>INDEX('ETLocal datasets'!B:C,MATCH(C134,'ETLocal datasets'!C:C,0),1)</f>
        <v>GM0361</v>
      </c>
      <c r="C134" t="str">
        <f>'ETLocal datasets'!C117</f>
        <v>Alkmaar</v>
      </c>
      <c r="D134">
        <f t="shared" si="9"/>
        <v>0.40545865731968744</v>
      </c>
      <c r="E134">
        <f t="shared" si="10"/>
        <v>0.3170422070606318</v>
      </c>
      <c r="F134">
        <f t="shared" si="11"/>
        <v>6.5955806573517448E-2</v>
      </c>
      <c r="G134">
        <f t="shared" si="8"/>
        <v>0.13430901249340144</v>
      </c>
      <c r="H134">
        <f>PRODUCT(INDEX(Overzicht!$B$1:$D$35,MATCH(max_demand!H$1,Overzicht!$B$1:$B$35,0),3),INDEX(Verdeelsleutels_percentage!$A:$AB,MATCH(max_demand!$C134,Verdeelsleutels_percentage!$C:$C,0),MATCH(INDEX(Overzicht!$B$1:$F$35,MATCH(max_demand!H$1,Overzicht!$B:$B,0),5),Verdeelsleutels_percentage!$1:$1,0)))</f>
        <v>6.5955806573517448E-2</v>
      </c>
      <c r="I134">
        <f>PRODUCT(INDEX(Overzicht!$B$1:$D$35,MATCH(max_demand!I$1,Overzicht!$B$1:$B$35,0),3),INDEX(Verdeelsleutels_percentage!$A:$AB,MATCH(max_demand!$C134,Verdeelsleutels_percentage!$C:$C,0),MATCH(INDEX(Overzicht!$B$1:$F$35,MATCH(max_demand!I$1,Overzicht!$B:$B,0),5),Verdeelsleutels_percentage!$1:$1,0)))</f>
        <v>1.5828477435329467E-2</v>
      </c>
      <c r="J134">
        <f>PRODUCT(INDEX(Overzicht!$B$1:$D$35,MATCH(max_demand!J$1,Overzicht!$B$1:$B$35,0),3),INDEX(Verdeelsleutels_percentage!$A:$AB,MATCH(max_demand!$C134,Verdeelsleutels_percentage!$C:$C,0),MATCH(INDEX(Overzicht!$B$1:$F$35,MATCH(max_demand!J$1,Overzicht!$B:$B,0),5),Verdeelsleutels_percentage!$1:$1,0)))</f>
        <v>2.211089896559823E-2</v>
      </c>
      <c r="K134">
        <f>PRODUCT(INDEX(Overzicht!$B$1:$D$35,MATCH(max_demand!K$1,Overzicht!$B$1:$B$35,0),3),INDEX(Verdeelsleutels_percentage!$A:$AB,MATCH(max_demand!$C134,Verdeelsleutels_percentage!$C:$C,0),MATCH(INDEX(Overzicht!$B$1:$F$35,MATCH(max_demand!K$1,Overzicht!$B:$B,0),5),Verdeelsleutels_percentage!$1:$1,0)))</f>
        <v>3.2947584569231955E-3</v>
      </c>
      <c r="L134">
        <f>PRODUCT(INDEX(Overzicht!$B$1:$D$35,MATCH(max_demand!L$1,Overzicht!$B$1:$B$35,0),3),INDEX(Verdeelsleutels_percentage!$A:$AB,MATCH(max_demand!$C134,Verdeelsleutels_percentage!$C:$C,0),MATCH(INDEX(Overzicht!$B$1:$F$35,MATCH(max_demand!L$1,Overzicht!$B:$B,0),5),Verdeelsleutels_percentage!$1:$1,0)))</f>
        <v>2.1327343983504846E-2</v>
      </c>
      <c r="M134">
        <f>PRODUCT(INDEX(Overzicht!$B$1:$D$35,MATCH(max_demand!M$1,Overzicht!$B$1:$B$35,0),3),INDEX(Verdeelsleutels_percentage!$A:$AB,MATCH(max_demand!$C134,Verdeelsleutels_percentage!$C:$C,0),MATCH(INDEX(Overzicht!$B$1:$F$35,MATCH(max_demand!M$1,Overzicht!$B:$B,0),5),Verdeelsleutels_percentage!$1:$1,0)))</f>
        <v>8.1259871308501069E-2</v>
      </c>
      <c r="N134">
        <f>PRODUCT(INDEX(Overzicht!$B$1:$D$35,MATCH(max_demand!N$1,Overzicht!$B$1:$B$35,0),3),INDEX(Verdeelsleutels_percentage!$A:$AB,MATCH(max_demand!$C134,Verdeelsleutels_percentage!$C:$C,0),MATCH(INDEX(Overzicht!$B$1:$F$35,MATCH(max_demand!N$1,Overzicht!$B:$B,0),5),Verdeelsleutels_percentage!$1:$1,0)))</f>
        <v>2.0457693034461981E-2</v>
      </c>
      <c r="O134">
        <f>PRODUCT(INDEX(Overzicht!$B$1:$D$35,MATCH(max_demand!O$1,Overzicht!$B$1:$B$35,0),3),INDEX(Verdeelsleutels_percentage!$A:$AB,MATCH(max_demand!$C134,Verdeelsleutels_percentage!$C:$C,0),MATCH(INDEX(Overzicht!$B$1:$F$35,MATCH(max_demand!O$1,Overzicht!$B:$B,0),5),Verdeelsleutels_percentage!$1:$1,0)))</f>
        <v>5.7501534016372946E-3</v>
      </c>
      <c r="P134">
        <f>PRODUCT(INDEX(Overzicht!$B$1:$D$35,MATCH(max_demand!P$1,Overzicht!$B$1:$B$35,0),3),INDEX(Verdeelsleutels_percentage!$A:$AB,MATCH(max_demand!$C134,Verdeelsleutels_percentage!$C:$C,0),MATCH(INDEX(Overzicht!$B$1:$F$35,MATCH(max_demand!P$1,Overzicht!$B:$B,0),5),Verdeelsleutels_percentage!$1:$1,0)))</f>
        <v>2.7619562412588741E-2</v>
      </c>
      <c r="Q134">
        <f>PRODUCT(INDEX(Overzicht!$B$1:$D$35,MATCH(max_demand!Q$1,Overzicht!$B$1:$B$35,0),3),INDEX(Verdeelsleutels_percentage!$A:$AB,MATCH(max_demand!$C134,Verdeelsleutels_percentage!$C:$C,0),MATCH(INDEX(Overzicht!$B$1:$F$35,MATCH(max_demand!Q$1,Overzicht!$B:$B,0),5),Verdeelsleutels_percentage!$1:$1,0)))</f>
        <v>5.464909687520017E-2</v>
      </c>
      <c r="R134">
        <f>PRODUCT(INDEX(Overzicht!$B$1:$D$35,MATCH(max_demand!R$1,Overzicht!$B$1:$B$35,0),3),INDEX(Verdeelsleutels_percentage!$A:$AB,MATCH(max_demand!$C134,Verdeelsleutels_percentage!$C:$C,0),MATCH(INDEX(Overzicht!$B$1:$F$35,MATCH(max_demand!R$1,Overzicht!$B:$B,0),5),Verdeelsleutels_percentage!$1:$1,0)))</f>
        <v>1.1306709698317277E-2</v>
      </c>
      <c r="S134">
        <f>PRODUCT(INDEX(Overzicht!$B$1:$D$35,MATCH(max_demand!S$1,Overzicht!$B$1:$B$35,0),3),INDEX(Verdeelsleutels_percentage!$A:$AB,MATCH(max_demand!$C134,Verdeelsleutels_percentage!$C:$C,0),MATCH(INDEX(Overzicht!$B$1:$F$35,MATCH(max_demand!S$1,Overzicht!$B:$B,0),5),Verdeelsleutels_percentage!$1:$1,0)))</f>
        <v>2.3156141462153782E-2</v>
      </c>
      <c r="T134">
        <f>PRODUCT(INDEX(Overzicht!$B$1:$D$35,MATCH(max_demand!T$1,Overzicht!$B$1:$B$35,0),3),INDEX(Verdeelsleutels_percentage!$A:$AB,MATCH(max_demand!$C134,Verdeelsleutels_percentage!$C:$C,0),MATCH(INDEX(Overzicht!$B$1:$F$35,MATCH(max_demand!T$1,Overzicht!$B:$B,0),5),Verdeelsleutels_percentage!$1:$1,0)))</f>
        <v>3.34176086639155E-2</v>
      </c>
      <c r="U134">
        <f>PRODUCT(INDEX(Overzicht!$B$1:$D$35,MATCH(max_demand!U$1,Overzicht!$B$1:$B$35,0),3),INDEX(Verdeelsleutels_percentage!$A:$AB,MATCH(max_demand!$C134,Verdeelsleutels_percentage!$C:$C,0),MATCH(INDEX(Overzicht!$B$1:$F$35,MATCH(max_demand!U$1,Overzicht!$B:$B,0),5),Verdeelsleutels_percentage!$1:$1,0)))</f>
        <v>0.1241225464659719</v>
      </c>
      <c r="V134">
        <f>PRODUCT(INDEX(Overzicht!$B$1:$D$35,MATCH(max_demand!V$1,Overzicht!$B$1:$B$35,0),3),INDEX(Verdeelsleutels_percentage!$A:$AB,MATCH(max_demand!$C134,Verdeelsleutels_percentage!$C:$C,0),MATCH(INDEX(Overzicht!$B$1:$F$35,MATCH(max_demand!V$1,Overzicht!$B:$B,0),5),Verdeelsleutels_percentage!$1:$1,0)))</f>
        <v>1.4447462392294297E-2</v>
      </c>
      <c r="W134">
        <f>PRODUCT(INDEX(Overzicht!$B$1:$D$35,MATCH(max_demand!W$1,Overzicht!$B$1:$B$35,0),3),INDEX(Verdeelsleutels_percentage!$A:$AB,MATCH(max_demand!$C134,Verdeelsleutels_percentage!$C:$C,0),MATCH(INDEX(Overzicht!$B$1:$F$35,MATCH(max_demand!W$1,Overzicht!$B:$B,0),5),Verdeelsleutels_percentage!$1:$1,0)))</f>
        <v>7.537806465544851E-2</v>
      </c>
      <c r="X134">
        <f>PRODUCT(INDEX(Overzicht!$B$1:$D$35,MATCH(max_demand!X$1,Overzicht!$B$1:$B$35,0),3),INDEX(Verdeelsleutels_percentage!$A:$AB,MATCH(max_demand!$C134,Verdeelsleutels_percentage!$C:$C,0),MATCH(INDEX(Overzicht!$B$1:$F$35,MATCH(max_demand!X$1,Overzicht!$B:$B,0),5),Verdeelsleutels_percentage!$1:$1,0)))</f>
        <v>8.4390658422949568E-5</v>
      </c>
      <c r="Y134">
        <f>PRODUCT(INDEX(Overzicht!$B$1:$D$35,MATCH(max_demand!Y$1,Overzicht!$B$1:$B$35,0),3),INDEX(Verdeelsleutels_percentage!$A:$AB,MATCH(max_demand!$C134,Verdeelsleutels_percentage!$C:$C,0),MATCH(INDEX(Overzicht!$B$1:$F$35,MATCH(max_demand!Y$1,Overzicht!$B:$B,0),5),Verdeelsleutels_percentage!$1:$1,0)))</f>
        <v>2.9932227854995512E-6</v>
      </c>
      <c r="Z134">
        <f>PRODUCT(INDEX(Overzicht!$B$1:$D$35,MATCH(max_demand!Z$1,Overzicht!$B$1:$B$35,0),3),INDEX(Verdeelsleutels_percentage!$A:$AB,MATCH(max_demand!$C134,Verdeelsleutels_percentage!$C:$C,0),MATCH(INDEX(Overzicht!$B$1:$F$35,MATCH(max_demand!Z$1,Overzicht!$B:$B,0),5),Verdeelsleutels_percentage!$1:$1,0)))</f>
        <v>1.3303212379998006E-3</v>
      </c>
      <c r="AA134">
        <f>PRODUCT(INDEX(Overzicht!$B$1:$D$35,MATCH(max_demand!AA$1,Overzicht!$B$1:$B$35,0),3),INDEX(Verdeelsleutels_percentage!$A:$AB,MATCH(max_demand!$C134,Verdeelsleutels_percentage!$C:$C,0),MATCH(INDEX(Overzicht!$B$1:$F$35,MATCH(max_demand!AA$1,Overzicht!$B:$B,0),5),Verdeelsleutels_percentage!$1:$1,0)))</f>
        <v>1.3863347638103185E-3</v>
      </c>
      <c r="AB134">
        <f>PRODUCT(INDEX(Overzicht!$B$1:$D$35,MATCH(max_demand!AB$1,Overzicht!$B$1:$B$35,0),3),INDEX(Verdeelsleutels_percentage!$A:$AB,MATCH(max_demand!$C134,Verdeelsleutels_percentage!$C:$C,0),MATCH(INDEX(Overzicht!$B$1:$F$35,MATCH(max_demand!AB$1,Overzicht!$B:$B,0),5),Verdeelsleutels_percentage!$1:$1,0)))</f>
        <v>2.7493142613571556E-2</v>
      </c>
      <c r="AC134">
        <f>PRODUCT(INDEX(Overzicht!$B$1:$D$35,MATCH(max_demand!AC$1,Overzicht!$B$1:$B$35,0),3),INDEX(Verdeelsleutels_percentage!$A:$AB,MATCH(max_demand!$C134,Verdeelsleutels_percentage!$C:$C,0),MATCH(INDEX(Overzicht!$B$1:$F$35,MATCH(max_demand!AC$1,Overzicht!$B:$B,0),5),Verdeelsleutels_percentage!$1:$1,0)))</f>
        <v>1.1650304210946412E-2</v>
      </c>
      <c r="AD134">
        <f>PRODUCT(INDEX(Overzicht!$B$1:$D$35,MATCH(max_demand!AD$1,Overzicht!$B$1:$B$35,0),3),INDEX(Verdeelsleutels_percentage!$A:$AB,MATCH(max_demand!$C134,Verdeelsleutels_percentage!$C:$C,0),MATCH(INDEX(Overzicht!$B$1:$F$35,MATCH(max_demand!AD$1,Overzicht!$B:$B,0),5),Verdeelsleutels_percentage!$1:$1,0)))</f>
        <v>4.9182052495923412E-7</v>
      </c>
      <c r="AE134">
        <f>PRODUCT(INDEX(Overzicht!$B$1:$D$35,MATCH(max_demand!AE$1,Overzicht!$B$1:$B$35,0),3),INDEX(Verdeelsleutels_percentage!$A:$AB,MATCH(max_demand!$C134,Verdeelsleutels_percentage!$C:$C,0),MATCH(INDEX(Overzicht!$B$1:$F$35,MATCH(max_demand!AE$1,Overzicht!$B:$B,0),5),Verdeelsleutels_percentage!$1:$1,0)))</f>
        <v>8.4856686485047475E-2</v>
      </c>
      <c r="AF134">
        <f>PRODUCT(INDEX(Overzicht!$B$1:$D$35,MATCH(max_demand!AF$1,Overzicht!$B$1:$B$35,0),3),INDEX(Verdeelsleutels_percentage!$A:$AB,MATCH(max_demand!$C134,Verdeelsleutels_percentage!$C:$C,0),MATCH(INDEX(Overzicht!$B$1:$F$35,MATCH(max_demand!AF$1,Overzicht!$B:$B,0),5),Verdeelsleutels_percentage!$1:$1,0)))</f>
        <v>5.251268044736055E-3</v>
      </c>
      <c r="AG134">
        <f>PRODUCT(INDEX(Overzicht!$B$1:$D$35,MATCH(max_demand!AG$1,Overzicht!$B$1:$B$35,0),3),INDEX(Verdeelsleutels_percentage!$A:$AB,MATCH(max_demand!$C134,Verdeelsleutels_percentage!$C:$C,0),MATCH(INDEX(Overzicht!$B$1:$F$35,MATCH(max_demand!AG$1,Overzicht!$B:$B,0),5),Verdeelsleutels_percentage!$1:$1,0)))</f>
        <v>7.537806465544851E-2</v>
      </c>
      <c r="AH134">
        <f>PRODUCT(INDEX(Overzicht!$B$1:$D$35,MATCH(max_demand!AH$1,Overzicht!$B$1:$B$35,0),3),INDEX(Verdeelsleutels_percentage!$A:$AB,MATCH(max_demand!$C134,Verdeelsleutels_percentage!$C:$C,0),MATCH(INDEX(Overzicht!$B$1:$F$35,MATCH(max_demand!AH$1,Overzicht!$B:$B,0),5),Verdeelsleutels_percentage!$1:$1,0)))</f>
        <v>1.2252958771050794E-2</v>
      </c>
      <c r="AI134">
        <f>PRODUCT(INDEX(Overzicht!$B$1:$D$35,MATCH(max_demand!AI$1,Overzicht!$B$1:$B$35,0),3),INDEX(Verdeelsleutels_percentage!$A:$AB,MATCH(max_demand!$C134,Verdeelsleutels_percentage!$C:$C,0),MATCH(INDEX(Overzicht!$B$1:$F$35,MATCH(max_demand!AI$1,Overzicht!$B:$B,0),5),Verdeelsleutels_percentage!$1:$1,0)))</f>
        <v>4.2010144357888437E-3</v>
      </c>
      <c r="AJ134">
        <f>PRODUCT(INDEX(Overzicht!$B$1:$D$35,MATCH(max_demand!AJ$1,Overzicht!$B$1:$B$35,0),3),INDEX(Verdeelsleutels_percentage!$A:$AB,MATCH(max_demand!$C134,Verdeelsleutels_percentage!$C:$C,0),MATCH(INDEX(Overzicht!$B$1:$F$35,MATCH(max_demand!AJ$1,Overzicht!$B:$B,0),5),Verdeelsleutels_percentage!$1:$1,0)))</f>
        <v>0</v>
      </c>
      <c r="AK134">
        <f>PRODUCT(INDEX(Overzicht!$B$1:$D$35,MATCH(max_demand!AK$1,Overzicht!$B$1:$B$35,0),3),INDEX(Verdeelsleutels_percentage!$A:$AB,MATCH(max_demand!$C134,Verdeelsleutels_percentage!$C:$C,0),MATCH(INDEX(Overzicht!$B$1:$F$35,MATCH(max_demand!AK$1,Overzicht!$B:$B,0),5),Verdeelsleutels_percentage!$1:$1,0)))</f>
        <v>4.5729359224305436E-3</v>
      </c>
      <c r="AL134">
        <f>PRODUCT(INDEX(Overzicht!$B$1:$D$35,MATCH(max_demand!AL$1,Overzicht!$B$1:$B$35,0),3),INDEX(Verdeelsleutels_percentage!$A:$AB,MATCH(max_demand!$C134,Verdeelsleutels_percentage!$C:$C,0),MATCH(INDEX(Overzicht!$B$1:$F$35,MATCH(max_demand!AL$1,Overzicht!$B:$B,0),5),Verdeelsleutels_percentage!$1:$1,0)))</f>
        <v>1.2563010775908086E-2</v>
      </c>
      <c r="AM134">
        <f>PRODUCT(INDEX(Overzicht!$B$1:$D$35,MATCH(max_demand!AM$1,Overzicht!$B$1:$B$35,0),3),INDEX(Verdeelsleutels_percentage!$A:$AB,MATCH(max_demand!$C134,Verdeelsleutels_percentage!$C:$C,0),MATCH(INDEX(Overzicht!$B$1:$F$35,MATCH(max_demand!AM$1,Overzicht!$B:$B,0),5),Verdeelsleutels_percentage!$1:$1,0)))</f>
        <v>2.5126021551816171E-2</v>
      </c>
      <c r="AN134">
        <f>PRODUCT(INDEX(Overzicht!$B$1:$D$35,MATCH(max_demand!AN$1,Overzicht!$B$1:$B$35,0),3),INDEX(Verdeelsleutels_percentage!$A:$AB,MATCH(max_demand!$C134,Verdeelsleutels_percentage!$C:$C,0),MATCH(INDEX(Overzicht!$B$1:$F$35,MATCH(max_demand!AN$1,Overzicht!$B:$B,0),5),Verdeelsleutels_percentage!$1:$1,0)))</f>
        <v>1.2563010775908086E-2</v>
      </c>
      <c r="AO134">
        <f>PRODUCT(INDEX(Overzicht!$B$1:$D$35,MATCH(max_demand!AO$1,Overzicht!$B$1:$B$35,0),3),INDEX(Verdeelsleutels_percentage!$A:$AB,MATCH(max_demand!$C134,Verdeelsleutels_percentage!$C:$C,0),MATCH(INDEX(Overzicht!$B$1:$F$35,MATCH(max_demand!AO$1,Overzicht!$B:$B,0),5),Verdeelsleutels_percentage!$1:$1,0)))</f>
        <v>4.3970537715678298E-2</v>
      </c>
    </row>
    <row r="135" spans="2:41">
      <c r="B135" t="str">
        <f>INDEX('ETLocal datasets'!B:C,MATCH(C135,'ETLocal datasets'!C:C,0),1)</f>
        <v>GM0362</v>
      </c>
      <c r="C135" t="str">
        <f>'ETLocal datasets'!C118</f>
        <v>Amstelveen</v>
      </c>
      <c r="D135">
        <f t="shared" si="9"/>
        <v>0.19983988374014353</v>
      </c>
      <c r="E135">
        <f t="shared" si="10"/>
        <v>0.24417787021031734</v>
      </c>
      <c r="F135">
        <f t="shared" si="11"/>
        <v>5.518979308319219E-2</v>
      </c>
      <c r="G135">
        <f t="shared" ref="G135:G198" si="12">SUMIF(H$2:AJ$2,"AFVAL",H135:AJ135)</f>
        <v>0.11238565630239686</v>
      </c>
      <c r="H135">
        <f>PRODUCT(INDEX(Overzicht!$B$1:$D$35,MATCH(max_demand!H$1,Overzicht!$B$1:$B$35,0),3),INDEX(Verdeelsleutels_percentage!$A:$AB,MATCH(max_demand!$C135,Verdeelsleutels_percentage!$C:$C,0),MATCH(INDEX(Overzicht!$B$1:$F$35,MATCH(max_demand!H$1,Overzicht!$B:$B,0),5),Verdeelsleutels_percentage!$1:$1,0)))</f>
        <v>5.518979308319219E-2</v>
      </c>
      <c r="I135">
        <f>PRODUCT(INDEX(Overzicht!$B$1:$D$35,MATCH(max_demand!I$1,Overzicht!$B$1:$B$35,0),3),INDEX(Verdeelsleutels_percentage!$A:$AB,MATCH(max_demand!$C135,Verdeelsleutels_percentage!$C:$C,0),MATCH(INDEX(Overzicht!$B$1:$F$35,MATCH(max_demand!I$1,Overzicht!$B:$B,0),5),Verdeelsleutels_percentage!$1:$1,0)))</f>
        <v>2.1191812143846094E-3</v>
      </c>
      <c r="J135">
        <f>PRODUCT(INDEX(Overzicht!$B$1:$D$35,MATCH(max_demand!J$1,Overzicht!$B$1:$B$35,0),3),INDEX(Verdeelsleutels_percentage!$A:$AB,MATCH(max_demand!$C135,Verdeelsleutels_percentage!$C:$C,0),MATCH(INDEX(Overzicht!$B$1:$F$35,MATCH(max_demand!J$1,Overzicht!$B:$B,0),5),Verdeelsleutels_percentage!$1:$1,0)))</f>
        <v>1.8501721109793954E-2</v>
      </c>
      <c r="K135">
        <f>PRODUCT(INDEX(Overzicht!$B$1:$D$35,MATCH(max_demand!K$1,Overzicht!$B$1:$B$35,0),3),INDEX(Verdeelsleutels_percentage!$A:$AB,MATCH(max_demand!$C135,Verdeelsleutels_percentage!$C:$C,0),MATCH(INDEX(Overzicht!$B$1:$F$35,MATCH(max_demand!K$1,Overzicht!$B:$B,0),5),Verdeelsleutels_percentage!$1:$1,0)))</f>
        <v>4.4111572047113491E-4</v>
      </c>
      <c r="L135">
        <f>PRODUCT(INDEX(Overzicht!$B$1:$D$35,MATCH(max_demand!L$1,Overzicht!$B$1:$B$35,0),3),INDEX(Verdeelsleutels_percentage!$A:$AB,MATCH(max_demand!$C135,Verdeelsleutels_percentage!$C:$C,0),MATCH(INDEX(Overzicht!$B$1:$F$35,MATCH(max_demand!L$1,Overzicht!$B:$B,0),5),Verdeelsleutels_percentage!$1:$1,0)))</f>
        <v>1.7846066367965631E-2</v>
      </c>
      <c r="M135">
        <f>PRODUCT(INDEX(Overzicht!$B$1:$D$35,MATCH(max_demand!M$1,Overzicht!$B$1:$B$35,0),3),INDEX(Verdeelsleutels_percentage!$A:$AB,MATCH(max_demand!$C135,Verdeelsleutels_percentage!$C:$C,0),MATCH(INDEX(Overzicht!$B$1:$F$35,MATCH(max_demand!M$1,Overzicht!$B:$B,0),5),Verdeelsleutels_percentage!$1:$1,0)))</f>
        <v>1.1410117388814797E-2</v>
      </c>
      <c r="N135">
        <f>PRODUCT(INDEX(Overzicht!$B$1:$D$35,MATCH(max_demand!N$1,Overzicht!$B$1:$B$35,0),3),INDEX(Verdeelsleutels_percentage!$A:$AB,MATCH(max_demand!$C135,Verdeelsleutels_percentage!$C:$C,0),MATCH(INDEX(Overzicht!$B$1:$F$35,MATCH(max_demand!N$1,Overzicht!$B:$B,0),5),Verdeelsleutels_percentage!$1:$1,0)))</f>
        <v>1.2428081883503073E-3</v>
      </c>
      <c r="O135">
        <f>PRODUCT(INDEX(Overzicht!$B$1:$D$35,MATCH(max_demand!O$1,Overzicht!$B$1:$B$35,0),3),INDEX(Verdeelsleutels_percentage!$A:$AB,MATCH(max_demand!$C135,Verdeelsleutels_percentage!$C:$C,0),MATCH(INDEX(Overzicht!$B$1:$F$35,MATCH(max_demand!O$1,Overzicht!$B:$B,0),5),Verdeelsleutels_percentage!$1:$1,0)))</f>
        <v>1.1283390144555009E-3</v>
      </c>
      <c r="P135">
        <f>PRODUCT(INDEX(Overzicht!$B$1:$D$35,MATCH(max_demand!P$1,Overzicht!$B$1:$B$35,0),3),INDEX(Verdeelsleutels_percentage!$A:$AB,MATCH(max_demand!$C135,Verdeelsleutels_percentage!$C:$C,0),MATCH(INDEX(Overzicht!$B$1:$F$35,MATCH(max_demand!P$1,Overzicht!$B:$B,0),5),Verdeelsleutels_percentage!$1:$1,0)))</f>
        <v>0</v>
      </c>
      <c r="Q135">
        <f>PRODUCT(INDEX(Overzicht!$B$1:$D$35,MATCH(max_demand!Q$1,Overzicht!$B$1:$B$35,0),3),INDEX(Verdeelsleutels_percentage!$A:$AB,MATCH(max_demand!$C135,Verdeelsleutels_percentage!$C:$C,0),MATCH(INDEX(Overzicht!$B$1:$F$35,MATCH(max_demand!Q$1,Overzicht!$B:$B,0),5),Verdeelsleutels_percentage!$1:$1,0)))</f>
        <v>4.5728685697502096E-2</v>
      </c>
      <c r="R135">
        <f>PRODUCT(INDEX(Overzicht!$B$1:$D$35,MATCH(max_demand!R$1,Overzicht!$B$1:$B$35,0),3),INDEX(Verdeelsleutels_percentage!$A:$AB,MATCH(max_demand!$C135,Verdeelsleutels_percentage!$C:$C,0),MATCH(INDEX(Overzicht!$B$1:$F$35,MATCH(max_demand!R$1,Overzicht!$B:$B,0),5),Verdeelsleutels_percentage!$1:$1,0)))</f>
        <v>9.4611073856900891E-3</v>
      </c>
      <c r="S135">
        <f>PRODUCT(INDEX(Overzicht!$B$1:$D$35,MATCH(max_demand!S$1,Overzicht!$B$1:$B$35,0),3),INDEX(Verdeelsleutels_percentage!$A:$AB,MATCH(max_demand!$C135,Verdeelsleutels_percentage!$C:$C,0),MATCH(INDEX(Overzicht!$B$1:$F$35,MATCH(max_demand!S$1,Overzicht!$B:$B,0),5),Verdeelsleutels_percentage!$1:$1,0)))</f>
        <v>1.9376347925893302E-2</v>
      </c>
      <c r="T135">
        <f>PRODUCT(INDEX(Overzicht!$B$1:$D$35,MATCH(max_demand!T$1,Overzicht!$B$1:$B$35,0),3),INDEX(Verdeelsleutels_percentage!$A:$AB,MATCH(max_demand!$C135,Verdeelsleutels_percentage!$C:$C,0),MATCH(INDEX(Overzicht!$B$1:$F$35,MATCH(max_demand!T$1,Overzicht!$B:$B,0),5),Verdeelsleutels_percentage!$1:$1,0)))</f>
        <v>2.7962828495484038E-2</v>
      </c>
      <c r="U135">
        <f>PRODUCT(INDEX(Overzicht!$B$1:$D$35,MATCH(max_demand!U$1,Overzicht!$B$1:$B$35,0),3),INDEX(Verdeelsleutels_percentage!$A:$AB,MATCH(max_demand!$C135,Verdeelsleutels_percentage!$C:$C,0),MATCH(INDEX(Overzicht!$B$1:$F$35,MATCH(max_demand!U$1,Overzicht!$B:$B,0),5),Verdeelsleutels_percentage!$1:$1,0)))</f>
        <v>0.10386193441179788</v>
      </c>
      <c r="V135">
        <f>PRODUCT(INDEX(Overzicht!$B$1:$D$35,MATCH(max_demand!V$1,Overzicht!$B$1:$B$35,0),3),INDEX(Verdeelsleutels_percentage!$A:$AB,MATCH(max_demand!$C135,Verdeelsleutels_percentage!$C:$C,0),MATCH(INDEX(Overzicht!$B$1:$F$35,MATCH(max_demand!V$1,Overzicht!$B:$B,0),5),Verdeelsleutels_percentage!$1:$1,0)))</f>
        <v>1.2089192770604003E-2</v>
      </c>
      <c r="W135">
        <f>PRODUCT(INDEX(Overzicht!$B$1:$D$35,MATCH(max_demand!W$1,Overzicht!$B$1:$B$35,0),3),INDEX(Verdeelsleutels_percentage!$A:$AB,MATCH(max_demand!$C135,Verdeelsleutels_percentage!$C:$C,0),MATCH(INDEX(Overzicht!$B$1:$F$35,MATCH(max_demand!W$1,Overzicht!$B:$B,0),5),Verdeelsleutels_percentage!$1:$1,0)))</f>
        <v>6.307404923793393E-2</v>
      </c>
      <c r="X135">
        <f>PRODUCT(INDEX(Overzicht!$B$1:$D$35,MATCH(max_demand!X$1,Overzicht!$B$1:$B$35,0),3),INDEX(Verdeelsleutels_percentage!$A:$AB,MATCH(max_demand!$C135,Verdeelsleutels_percentage!$C:$C,0),MATCH(INDEX(Overzicht!$B$1:$F$35,MATCH(max_demand!X$1,Overzicht!$B:$B,0),5),Verdeelsleutels_percentage!$1:$1,0)))</f>
        <v>3.8538400679813639E-3</v>
      </c>
      <c r="Y135">
        <f>PRODUCT(INDEX(Overzicht!$B$1:$D$35,MATCH(max_demand!Y$1,Overzicht!$B$1:$B$35,0),3),INDEX(Verdeelsleutels_percentage!$A:$AB,MATCH(max_demand!$C135,Verdeelsleutels_percentage!$C:$C,0),MATCH(INDEX(Overzicht!$B$1:$F$35,MATCH(max_demand!Y$1,Overzicht!$B:$B,0),5),Verdeelsleutels_percentage!$1:$1,0)))</f>
        <v>6.0980844844447367E-7</v>
      </c>
      <c r="Z135">
        <f>PRODUCT(INDEX(Overzicht!$B$1:$D$35,MATCH(max_demand!Z$1,Overzicht!$B$1:$B$35,0),3),INDEX(Verdeelsleutels_percentage!$A:$AB,MATCH(max_demand!$C135,Verdeelsleutels_percentage!$C:$C,0),MATCH(INDEX(Overzicht!$B$1:$F$35,MATCH(max_demand!Z$1,Overzicht!$B:$B,0),5),Verdeelsleutels_percentage!$1:$1,0)))</f>
        <v>2.7102597708643275E-4</v>
      </c>
      <c r="AA135">
        <f>PRODUCT(INDEX(Overzicht!$B$1:$D$35,MATCH(max_demand!AA$1,Overzicht!$B$1:$B$35,0),3),INDEX(Verdeelsleutels_percentage!$A:$AB,MATCH(max_demand!$C135,Verdeelsleutels_percentage!$C:$C,0),MATCH(INDEX(Overzicht!$B$1:$F$35,MATCH(max_demand!AA$1,Overzicht!$B:$B,0),5),Verdeelsleutels_percentage!$1:$1,0)))</f>
        <v>2.8243759717428254E-4</v>
      </c>
      <c r="AB135">
        <f>PRODUCT(INDEX(Overzicht!$B$1:$D$35,MATCH(max_demand!AB$1,Overzicht!$B$1:$B$35,0),3),INDEX(Verdeelsleutels_percentage!$A:$AB,MATCH(max_demand!$C135,Verdeelsleutels_percentage!$C:$C,0),MATCH(INDEX(Overzicht!$B$1:$F$35,MATCH(max_demand!AB$1,Overzicht!$B:$B,0),5),Verdeelsleutels_percentage!$1:$1,0)))</f>
        <v>2.2049121275098307E-2</v>
      </c>
      <c r="AC135">
        <f>PRODUCT(INDEX(Overzicht!$B$1:$D$35,MATCH(max_demand!AC$1,Overzicht!$B$1:$B$35,0),3),INDEX(Verdeelsleutels_percentage!$A:$AB,MATCH(max_demand!$C135,Verdeelsleutels_percentage!$C:$C,0),MATCH(INDEX(Overzicht!$B$1:$F$35,MATCH(max_demand!AC$1,Overzicht!$B:$B,0),5),Verdeelsleutels_percentage!$1:$1,0)))</f>
        <v>1.2892908260322725E-2</v>
      </c>
      <c r="AD135">
        <f>PRODUCT(INDEX(Overzicht!$B$1:$D$35,MATCH(max_demand!AD$1,Overzicht!$B$1:$B$35,0),3),INDEX(Verdeelsleutels_percentage!$A:$AB,MATCH(max_demand!$C135,Verdeelsleutels_percentage!$C:$C,0),MATCH(INDEX(Overzicht!$B$1:$F$35,MATCH(max_demand!AD$1,Overzicht!$B:$B,0),5),Verdeelsleutels_percentage!$1:$1,0)))</f>
        <v>0</v>
      </c>
      <c r="AE135">
        <f>PRODUCT(INDEX(Overzicht!$B$1:$D$35,MATCH(max_demand!AE$1,Overzicht!$B$1:$B$35,0),3),INDEX(Verdeelsleutels_percentage!$A:$AB,MATCH(max_demand!$C135,Verdeelsleutels_percentage!$C:$C,0),MATCH(INDEX(Overzicht!$B$1:$F$35,MATCH(max_demand!AE$1,Overzicht!$B:$B,0),5),Verdeelsleutels_percentage!$1:$1,0)))</f>
        <v>3.2644866447777088E-2</v>
      </c>
      <c r="AF135">
        <f>PRODUCT(INDEX(Overzicht!$B$1:$D$35,MATCH(max_demand!AF$1,Overzicht!$B$1:$B$35,0),3),INDEX(Verdeelsleutels_percentage!$A:$AB,MATCH(max_demand!$C135,Verdeelsleutels_percentage!$C:$C,0),MATCH(INDEX(Overzicht!$B$1:$F$35,MATCH(max_demand!AF$1,Overzicht!$B:$B,0),5),Verdeelsleutels_percentage!$1:$1,0)))</f>
        <v>1.0698393832359186E-3</v>
      </c>
      <c r="AG135">
        <f>PRODUCT(INDEX(Overzicht!$B$1:$D$35,MATCH(max_demand!AG$1,Overzicht!$B$1:$B$35,0),3),INDEX(Verdeelsleutels_percentage!$A:$AB,MATCH(max_demand!$C135,Verdeelsleutels_percentage!$C:$C,0),MATCH(INDEX(Overzicht!$B$1:$F$35,MATCH(max_demand!AG$1,Overzicht!$B:$B,0),5),Verdeelsleutels_percentage!$1:$1,0)))</f>
        <v>6.307404923793393E-2</v>
      </c>
      <c r="AH135">
        <f>PRODUCT(INDEX(Overzicht!$B$1:$D$35,MATCH(max_demand!AH$1,Overzicht!$B$1:$B$35,0),3),INDEX(Verdeelsleutels_percentage!$A:$AB,MATCH(max_demand!$C135,Verdeelsleutels_percentage!$C:$C,0),MATCH(INDEX(Overzicht!$B$1:$F$35,MATCH(max_demand!AH$1,Overzicht!$B:$B,0),5),Verdeelsleutels_percentage!$1:$1,0)))</f>
        <v>2.4962918942171438E-3</v>
      </c>
      <c r="AI135">
        <f>PRODUCT(INDEX(Overzicht!$B$1:$D$35,MATCH(max_demand!AI$1,Overzicht!$B$1:$B$35,0),3),INDEX(Verdeelsleutels_percentage!$A:$AB,MATCH(max_demand!$C135,Verdeelsleutels_percentage!$C:$C,0),MATCH(INDEX(Overzicht!$B$1:$F$35,MATCH(max_demand!AI$1,Overzicht!$B:$B,0),5),Verdeelsleutels_percentage!$1:$1,0)))</f>
        <v>8.5587150658873496E-4</v>
      </c>
      <c r="AJ135">
        <f>PRODUCT(INDEX(Overzicht!$B$1:$D$35,MATCH(max_demand!AJ$1,Overzicht!$B$1:$B$35,0),3),INDEX(Verdeelsleutels_percentage!$A:$AB,MATCH(max_demand!$C135,Verdeelsleutels_percentage!$C:$C,0),MATCH(INDEX(Overzicht!$B$1:$F$35,MATCH(max_demand!AJ$1,Overzicht!$B:$B,0),5),Verdeelsleutels_percentage!$1:$1,0)))</f>
        <v>0</v>
      </c>
      <c r="AK135">
        <f>PRODUCT(INDEX(Overzicht!$B$1:$D$35,MATCH(max_demand!AK$1,Overzicht!$B$1:$B$35,0),3),INDEX(Verdeelsleutels_percentage!$A:$AB,MATCH(max_demand!$C135,Verdeelsleutels_percentage!$C:$C,0),MATCH(INDEX(Overzicht!$B$1:$F$35,MATCH(max_demand!AK$1,Overzicht!$B:$B,0),5),Verdeelsleutels_percentage!$1:$1,0)))</f>
        <v>3.8264923204346588E-3</v>
      </c>
      <c r="AL135">
        <f>PRODUCT(INDEX(Overzicht!$B$1:$D$35,MATCH(max_demand!AL$1,Overzicht!$B$1:$B$35,0),3),INDEX(Verdeelsleutels_percentage!$A:$AB,MATCH(max_demand!$C135,Verdeelsleutels_percentage!$C:$C,0),MATCH(INDEX(Overzicht!$B$1:$F$35,MATCH(max_demand!AL$1,Overzicht!$B:$B,0),5),Verdeelsleutels_percentage!$1:$1,0)))</f>
        <v>1.0512341539655655E-2</v>
      </c>
      <c r="AM135">
        <f>PRODUCT(INDEX(Overzicht!$B$1:$D$35,MATCH(max_demand!AM$1,Overzicht!$B$1:$B$35,0),3),INDEX(Verdeelsleutels_percentage!$A:$AB,MATCH(max_demand!$C135,Verdeelsleutels_percentage!$C:$C,0),MATCH(INDEX(Overzicht!$B$1:$F$35,MATCH(max_demand!AM$1,Overzicht!$B:$B,0),5),Verdeelsleutels_percentage!$1:$1,0)))</f>
        <v>2.102468307931131E-2</v>
      </c>
      <c r="AN135">
        <f>PRODUCT(INDEX(Overzicht!$B$1:$D$35,MATCH(max_demand!AN$1,Overzicht!$B$1:$B$35,0),3),INDEX(Verdeelsleutels_percentage!$A:$AB,MATCH(max_demand!$C135,Verdeelsleutels_percentage!$C:$C,0),MATCH(INDEX(Overzicht!$B$1:$F$35,MATCH(max_demand!AN$1,Overzicht!$B:$B,0),5),Verdeelsleutels_percentage!$1:$1,0)))</f>
        <v>1.0512341539655655E-2</v>
      </c>
      <c r="AO135">
        <f>PRODUCT(INDEX(Overzicht!$B$1:$D$35,MATCH(max_demand!AO$1,Overzicht!$B$1:$B$35,0),3),INDEX(Verdeelsleutels_percentage!$A:$AB,MATCH(max_demand!$C135,Verdeelsleutels_percentage!$C:$C,0),MATCH(INDEX(Overzicht!$B$1:$F$35,MATCH(max_demand!AO$1,Overzicht!$B:$B,0),5),Verdeelsleutels_percentage!$1:$1,0)))</f>
        <v>3.6793195388794789E-2</v>
      </c>
    </row>
    <row r="136" spans="2:41">
      <c r="B136" t="str">
        <f>INDEX('ETLocal datasets'!B:C,MATCH(C136,'ETLocal datasets'!C:C,0),1)</f>
        <v>GM0363</v>
      </c>
      <c r="C136" t="str">
        <f>'ETLocal datasets'!C119</f>
        <v>Amsterdam</v>
      </c>
      <c r="D136">
        <f t="shared" ref="D136:D199" si="13">SUMIF(H$2:AJ$2,"NAT",H136:AP136)</f>
        <v>1.7264929622671312</v>
      </c>
      <c r="E136">
        <f t="shared" ref="E136:E199" si="14">SUMIF(H$2:AP$2,"DROOG",H136:AP136)</f>
        <v>2.1943388574166653</v>
      </c>
      <c r="F136">
        <f t="shared" ref="F136:F199" si="15">SUMIF(H$2:AP$2,"VET",H136:AP136)</f>
        <v>0.52430546454167803</v>
      </c>
      <c r="G136">
        <f t="shared" si="12"/>
        <v>1.0676686837116396</v>
      </c>
      <c r="H136">
        <f>PRODUCT(INDEX(Overzicht!$B$1:$D$35,MATCH(max_demand!H$1,Overzicht!$B$1:$B$35,0),3),INDEX(Verdeelsleutels_percentage!$A:$AB,MATCH(max_demand!$C136,Verdeelsleutels_percentage!$C:$C,0),MATCH(INDEX(Overzicht!$B$1:$F$35,MATCH(max_demand!H$1,Overzicht!$B:$B,0),5),Verdeelsleutels_percentage!$1:$1,0)))</f>
        <v>0.52430546454167803</v>
      </c>
      <c r="I136">
        <f>PRODUCT(INDEX(Overzicht!$B$1:$D$35,MATCH(max_demand!I$1,Overzicht!$B$1:$B$35,0),3),INDEX(Verdeelsleutels_percentage!$A:$AB,MATCH(max_demand!$C136,Verdeelsleutels_percentage!$C:$C,0),MATCH(INDEX(Overzicht!$B$1:$F$35,MATCH(max_demand!I$1,Overzicht!$B:$B,0),5),Verdeelsleutels_percentage!$1:$1,0)))</f>
        <v>9.8114458576734434E-4</v>
      </c>
      <c r="J136">
        <f>PRODUCT(INDEX(Overzicht!$B$1:$D$35,MATCH(max_demand!J$1,Overzicht!$B$1:$B$35,0),3),INDEX(Verdeelsleutels_percentage!$A:$AB,MATCH(max_demand!$C136,Verdeelsleutels_percentage!$C:$C,0),MATCH(INDEX(Overzicht!$B$1:$F$35,MATCH(max_demand!J$1,Overzicht!$B:$B,0),5),Verdeelsleutels_percentage!$1:$1,0)))</f>
        <v>0.17576716525587682</v>
      </c>
      <c r="K136">
        <f>PRODUCT(INDEX(Overzicht!$B$1:$D$35,MATCH(max_demand!K$1,Overzicht!$B$1:$B$35,0),3),INDEX(Verdeelsleutels_percentage!$A:$AB,MATCH(max_demand!$C136,Verdeelsleutels_percentage!$C:$C,0),MATCH(INDEX(Overzicht!$B$1:$F$35,MATCH(max_demand!K$1,Overzicht!$B:$B,0),5),Verdeelsleutels_percentage!$1:$1,0)))</f>
        <v>2.0422901916049491E-4</v>
      </c>
      <c r="L136">
        <f>PRODUCT(INDEX(Overzicht!$B$1:$D$35,MATCH(max_demand!L$1,Overzicht!$B$1:$B$35,0),3),INDEX(Verdeelsleutels_percentage!$A:$AB,MATCH(max_demand!$C136,Verdeelsleutels_percentage!$C:$C,0),MATCH(INDEX(Overzicht!$B$1:$F$35,MATCH(max_demand!L$1,Overzicht!$B:$B,0),5),Verdeelsleutels_percentage!$1:$1,0)))</f>
        <v>0.16953841633712172</v>
      </c>
      <c r="M136">
        <f>PRODUCT(INDEX(Overzicht!$B$1:$D$35,MATCH(max_demand!M$1,Overzicht!$B$1:$B$35,0),3),INDEX(Verdeelsleutels_percentage!$A:$AB,MATCH(max_demand!$C136,Verdeelsleutels_percentage!$C:$C,0),MATCH(INDEX(Overzicht!$B$1:$F$35,MATCH(max_demand!M$1,Overzicht!$B:$B,0),5),Verdeelsleutels_percentage!$1:$1,0)))</f>
        <v>1.7310030100801156E-2</v>
      </c>
      <c r="N136">
        <f>PRODUCT(INDEX(Overzicht!$B$1:$D$35,MATCH(max_demand!N$1,Overzicht!$B$1:$B$35,0),3),INDEX(Verdeelsleutels_percentage!$A:$AB,MATCH(max_demand!$C136,Verdeelsleutels_percentage!$C:$C,0),MATCH(INDEX(Overzicht!$B$1:$F$35,MATCH(max_demand!N$1,Overzicht!$B:$B,0),5),Verdeelsleutels_percentage!$1:$1,0)))</f>
        <v>1.8056691045271207E-3</v>
      </c>
      <c r="O136">
        <f>PRODUCT(INDEX(Overzicht!$B$1:$D$35,MATCH(max_demand!O$1,Overzicht!$B$1:$B$35,0),3),INDEX(Verdeelsleutels_percentage!$A:$AB,MATCH(max_demand!$C136,Verdeelsleutels_percentage!$C:$C,0),MATCH(INDEX(Overzicht!$B$1:$F$35,MATCH(max_demand!O$1,Overzicht!$B:$B,0),5),Verdeelsleutels_percentage!$1:$1,0)))</f>
        <v>3.7750946399480665E-4</v>
      </c>
      <c r="P136">
        <f>PRODUCT(INDEX(Overzicht!$B$1:$D$35,MATCH(max_demand!P$1,Overzicht!$B$1:$B$35,0),3),INDEX(Verdeelsleutels_percentage!$A:$AB,MATCH(max_demand!$C136,Verdeelsleutels_percentage!$C:$C,0),MATCH(INDEX(Overzicht!$B$1:$F$35,MATCH(max_demand!P$1,Overzicht!$B:$B,0),5),Verdeelsleutels_percentage!$1:$1,0)))</f>
        <v>0</v>
      </c>
      <c r="Q136">
        <f>PRODUCT(INDEX(Overzicht!$B$1:$D$35,MATCH(max_demand!Q$1,Overzicht!$B$1:$B$35,0),3),INDEX(Verdeelsleutels_percentage!$A:$AB,MATCH(max_demand!$C136,Verdeelsleutels_percentage!$C:$C,0),MATCH(INDEX(Overzicht!$B$1:$F$35,MATCH(max_demand!Q$1,Overzicht!$B:$B,0),5),Verdeelsleutels_percentage!$1:$1,0)))</f>
        <v>0.43442452776310464</v>
      </c>
      <c r="R136">
        <f>PRODUCT(INDEX(Overzicht!$B$1:$D$35,MATCH(max_demand!R$1,Overzicht!$B$1:$B$35,0),3),INDEX(Verdeelsleutels_percentage!$A:$AB,MATCH(max_demand!$C136,Verdeelsleutels_percentage!$C:$C,0),MATCH(INDEX(Overzicht!$B$1:$F$35,MATCH(max_demand!R$1,Overzicht!$B:$B,0),5),Verdeelsleutels_percentage!$1:$1,0)))</f>
        <v>8.9880936778573381E-2</v>
      </c>
      <c r="S136">
        <f>PRODUCT(INDEX(Overzicht!$B$1:$D$35,MATCH(max_demand!S$1,Overzicht!$B$1:$B$35,0),3),INDEX(Verdeelsleutels_percentage!$A:$AB,MATCH(max_demand!$C136,Verdeelsleutels_percentage!$C:$C,0),MATCH(INDEX(Overzicht!$B$1:$F$35,MATCH(max_demand!S$1,Overzicht!$B:$B,0),5),Verdeelsleutels_percentage!$1:$1,0)))</f>
        <v>0.18407615852251827</v>
      </c>
      <c r="T136">
        <f>PRODUCT(INDEX(Overzicht!$B$1:$D$35,MATCH(max_demand!T$1,Overzicht!$B$1:$B$35,0),3),INDEX(Verdeelsleutels_percentage!$A:$AB,MATCH(max_demand!$C136,Verdeelsleutels_percentage!$C:$C,0),MATCH(INDEX(Overzicht!$B$1:$F$35,MATCH(max_demand!T$1,Overzicht!$B:$B,0),5),Verdeelsleutels_percentage!$1:$1,0)))</f>
        <v>0.26564810203445016</v>
      </c>
      <c r="U136">
        <f>PRODUCT(INDEX(Overzicht!$B$1:$D$35,MATCH(max_demand!U$1,Overzicht!$B$1:$B$35,0),3),INDEX(Verdeelsleutels_percentage!$A:$AB,MATCH(max_demand!$C136,Verdeelsleutels_percentage!$C:$C,0),MATCH(INDEX(Overzicht!$B$1:$F$35,MATCH(max_demand!U$1,Overzicht!$B:$B,0),5),Verdeelsleutels_percentage!$1:$1,0)))</f>
        <v>0.98669295041367233</v>
      </c>
      <c r="V136">
        <f>PRODUCT(INDEX(Overzicht!$B$1:$D$35,MATCH(max_demand!V$1,Overzicht!$B$1:$B$35,0),3),INDEX(Verdeelsleutels_percentage!$A:$AB,MATCH(max_demand!$C136,Verdeelsleutels_percentage!$C:$C,0),MATCH(INDEX(Overzicht!$B$1:$F$35,MATCH(max_demand!V$1,Overzicht!$B:$B,0),5),Verdeelsleutels_percentage!$1:$1,0)))</f>
        <v>0.11484786366151042</v>
      </c>
      <c r="W136">
        <f>PRODUCT(INDEX(Overzicht!$B$1:$D$35,MATCH(max_demand!W$1,Overzicht!$B$1:$B$35,0),3),INDEX(Verdeelsleutels_percentage!$A:$AB,MATCH(max_demand!$C136,Verdeelsleutels_percentage!$C:$C,0),MATCH(INDEX(Overzicht!$B$1:$F$35,MATCH(max_demand!W$1,Overzicht!$B:$B,0),5),Verdeelsleutels_percentage!$1:$1,0)))</f>
        <v>0.59920624519048915</v>
      </c>
      <c r="X136">
        <f>PRODUCT(INDEX(Overzicht!$B$1:$D$35,MATCH(max_demand!X$1,Overzicht!$B$1:$B$35,0),3),INDEX(Verdeelsleutels_percentage!$A:$AB,MATCH(max_demand!$C136,Verdeelsleutels_percentage!$C:$C,0),MATCH(INDEX(Overzicht!$B$1:$F$35,MATCH(max_demand!X$1,Overzicht!$B:$B,0),5),Verdeelsleutels_percentage!$1:$1,0)))</f>
        <v>1.80971078618103E-3</v>
      </c>
      <c r="Y136">
        <f>PRODUCT(INDEX(Overzicht!$B$1:$D$35,MATCH(max_demand!Y$1,Overzicht!$B$1:$B$35,0),3),INDEX(Verdeelsleutels_percentage!$A:$AB,MATCH(max_demand!$C136,Verdeelsleutels_percentage!$C:$C,0),MATCH(INDEX(Overzicht!$B$1:$F$35,MATCH(max_demand!Y$1,Overzicht!$B:$B,0),5),Verdeelsleutels_percentage!$1:$1,0)))</f>
        <v>1.0364831998325818E-6</v>
      </c>
      <c r="Z136">
        <f>PRODUCT(INDEX(Overzicht!$B$1:$D$35,MATCH(max_demand!Z$1,Overzicht!$B$1:$B$35,0),3),INDEX(Verdeelsleutels_percentage!$A:$AB,MATCH(max_demand!$C136,Verdeelsleutels_percentage!$C:$C,0),MATCH(INDEX(Overzicht!$B$1:$F$35,MATCH(max_demand!Z$1,Overzicht!$B:$B,0),5),Verdeelsleutels_percentage!$1:$1,0)))</f>
        <v>4.6065919992559196E-4</v>
      </c>
      <c r="AA136">
        <f>PRODUCT(INDEX(Overzicht!$B$1:$D$35,MATCH(max_demand!AA$1,Overzicht!$B$1:$B$35,0),3),INDEX(Verdeelsleutels_percentage!$A:$AB,MATCH(max_demand!$C136,Verdeelsleutels_percentage!$C:$C,0),MATCH(INDEX(Overzicht!$B$1:$F$35,MATCH(max_demand!AA$1,Overzicht!$B:$B,0),5),Verdeelsleutels_percentage!$1:$1,0)))</f>
        <v>4.8005537676456427E-4</v>
      </c>
      <c r="AB136">
        <f>PRODUCT(INDEX(Overzicht!$B$1:$D$35,MATCH(max_demand!AB$1,Overzicht!$B$1:$B$35,0),3),INDEX(Verdeelsleutels_percentage!$A:$AB,MATCH(max_demand!$C136,Verdeelsleutels_percentage!$C:$C,0),MATCH(INDEX(Overzicht!$B$1:$F$35,MATCH(max_demand!AB$1,Overzicht!$B:$B,0),5),Verdeelsleutels_percentage!$1:$1,0)))</f>
        <v>0.15023724147902237</v>
      </c>
      <c r="AC136">
        <f>PRODUCT(INDEX(Overzicht!$B$1:$D$35,MATCH(max_demand!AC$1,Overzicht!$B$1:$B$35,0),3),INDEX(Verdeelsleutels_percentage!$A:$AB,MATCH(max_demand!$C136,Verdeelsleutels_percentage!$C:$C,0),MATCH(INDEX(Overzicht!$B$1:$F$35,MATCH(max_demand!AC$1,Overzicht!$B:$B,0),5),Verdeelsleutels_percentage!$1:$1,0)))</f>
        <v>6.4927766100690495E-2</v>
      </c>
      <c r="AD136">
        <f>PRODUCT(INDEX(Overzicht!$B$1:$D$35,MATCH(max_demand!AD$1,Overzicht!$B$1:$B$35,0),3),INDEX(Verdeelsleutels_percentage!$A:$AB,MATCH(max_demand!$C136,Verdeelsleutels_percentage!$C:$C,0),MATCH(INDEX(Overzicht!$B$1:$F$35,MATCH(max_demand!AD$1,Overzicht!$B:$B,0),5),Verdeelsleutels_percentage!$1:$1,0)))</f>
        <v>1.1557782336542003E-5</v>
      </c>
      <c r="AE136">
        <f>PRODUCT(INDEX(Overzicht!$B$1:$D$35,MATCH(max_demand!AE$1,Overzicht!$B$1:$B$35,0),3),INDEX(Verdeelsleutels_percentage!$A:$AB,MATCH(max_demand!$C136,Verdeelsleutels_percentage!$C:$C,0),MATCH(INDEX(Overzicht!$B$1:$F$35,MATCH(max_demand!AE$1,Overzicht!$B:$B,0),5),Verdeelsleutels_percentage!$1:$1,0)))</f>
        <v>0.33772961221048892</v>
      </c>
      <c r="AF136">
        <f>PRODUCT(INDEX(Overzicht!$B$1:$D$35,MATCH(max_demand!AF$1,Overzicht!$B$1:$B$35,0),3),INDEX(Verdeelsleutels_percentage!$A:$AB,MATCH(max_demand!$C136,Verdeelsleutels_percentage!$C:$C,0),MATCH(INDEX(Overzicht!$B$1:$F$35,MATCH(max_demand!AF$1,Overzicht!$B:$B,0),5),Verdeelsleutels_percentage!$1:$1,0)))</f>
        <v>1.8183915786536523E-3</v>
      </c>
      <c r="AG136">
        <f>PRODUCT(INDEX(Overzicht!$B$1:$D$35,MATCH(max_demand!AG$1,Overzicht!$B$1:$B$35,0),3),INDEX(Verdeelsleutels_percentage!$A:$AB,MATCH(max_demand!$C136,Verdeelsleutels_percentage!$C:$C,0),MATCH(INDEX(Overzicht!$B$1:$F$35,MATCH(max_demand!AG$1,Overzicht!$B:$B,0),5),Verdeelsleutels_percentage!$1:$1,0)))</f>
        <v>0.59920624519048915</v>
      </c>
      <c r="AH136">
        <f>PRODUCT(INDEX(Overzicht!$B$1:$D$35,MATCH(max_demand!AH$1,Overzicht!$B$1:$B$35,0),3),INDEX(Verdeelsleutels_percentage!$A:$AB,MATCH(max_demand!$C136,Verdeelsleutels_percentage!$C:$C,0),MATCH(INDEX(Overzicht!$B$1:$F$35,MATCH(max_demand!AH$1,Overzicht!$B:$B,0),5),Verdeelsleutels_percentage!$1:$1,0)))</f>
        <v>4.2429136835251888E-3</v>
      </c>
      <c r="AI136">
        <f>PRODUCT(INDEX(Overzicht!$B$1:$D$35,MATCH(max_demand!AI$1,Overzicht!$B$1:$B$35,0),3),INDEX(Verdeelsleutels_percentage!$A:$AB,MATCH(max_demand!$C136,Verdeelsleutels_percentage!$C:$C,0),MATCH(INDEX(Overzicht!$B$1:$F$35,MATCH(max_demand!AI$1,Overzicht!$B:$B,0),5),Verdeelsleutels_percentage!$1:$1,0)))</f>
        <v>1.4547132629229218E-3</v>
      </c>
      <c r="AJ136">
        <f>PRODUCT(INDEX(Overzicht!$B$1:$D$35,MATCH(max_demand!AJ$1,Overzicht!$B$1:$B$35,0),3),INDEX(Verdeelsleutels_percentage!$A:$AB,MATCH(max_demand!$C136,Verdeelsleutels_percentage!$C:$C,0),MATCH(INDEX(Overzicht!$B$1:$F$35,MATCH(max_demand!AJ$1,Overzicht!$B:$B,0),5),Verdeelsleutels_percentage!$1:$1,0)))</f>
        <v>0</v>
      </c>
      <c r="AK136">
        <f>PRODUCT(INDEX(Overzicht!$B$1:$D$35,MATCH(max_demand!AK$1,Overzicht!$B$1:$B$35,0),3),INDEX(Verdeelsleutels_percentage!$A:$AB,MATCH(max_demand!$C136,Verdeelsleutels_percentage!$C:$C,0),MATCH(INDEX(Overzicht!$B$1:$F$35,MATCH(max_demand!AK$1,Overzicht!$B:$B,0),5),Verdeelsleutels_percentage!$1:$1,0)))</f>
        <v>3.6351845541556349E-2</v>
      </c>
      <c r="AL136">
        <f>PRODUCT(INDEX(Overzicht!$B$1:$D$35,MATCH(max_demand!AL$1,Overzicht!$B$1:$B$35,0),3),INDEX(Verdeelsleutels_percentage!$A:$AB,MATCH(max_demand!$C136,Verdeelsleutels_percentage!$C:$C,0),MATCH(INDEX(Overzicht!$B$1:$F$35,MATCH(max_demand!AL$1,Overzicht!$B:$B,0),5),Verdeelsleutels_percentage!$1:$1,0)))</f>
        <v>9.9867707531748201E-2</v>
      </c>
      <c r="AM136">
        <f>PRODUCT(INDEX(Overzicht!$B$1:$D$35,MATCH(max_demand!AM$1,Overzicht!$B$1:$B$35,0),3),INDEX(Verdeelsleutels_percentage!$A:$AB,MATCH(max_demand!$C136,Verdeelsleutels_percentage!$C:$C,0),MATCH(INDEX(Overzicht!$B$1:$F$35,MATCH(max_demand!AM$1,Overzicht!$B:$B,0),5),Verdeelsleutels_percentage!$1:$1,0)))</f>
        <v>0.1997354150634964</v>
      </c>
      <c r="AN136">
        <f>PRODUCT(INDEX(Overzicht!$B$1:$D$35,MATCH(max_demand!AN$1,Overzicht!$B$1:$B$35,0),3),INDEX(Verdeelsleutels_percentage!$A:$AB,MATCH(max_demand!$C136,Verdeelsleutels_percentage!$C:$C,0),MATCH(INDEX(Overzicht!$B$1:$F$35,MATCH(max_demand!AN$1,Overzicht!$B:$B,0),5),Verdeelsleutels_percentage!$1:$1,0)))</f>
        <v>9.9867707531748201E-2</v>
      </c>
      <c r="AO136">
        <f>PRODUCT(INDEX(Overzicht!$B$1:$D$35,MATCH(max_demand!AO$1,Overzicht!$B$1:$B$35,0),3),INDEX(Verdeelsleutels_percentage!$A:$AB,MATCH(max_demand!$C136,Verdeelsleutels_percentage!$C:$C,0),MATCH(INDEX(Overzicht!$B$1:$F$35,MATCH(max_demand!AO$1,Overzicht!$B:$B,0),5),Verdeelsleutels_percentage!$1:$1,0)))</f>
        <v>0.34953697636111869</v>
      </c>
    </row>
    <row r="137" spans="2:41">
      <c r="B137" t="str">
        <f>INDEX('ETLocal datasets'!B:C,MATCH(C137,'ETLocal datasets'!C:C,0),1)</f>
        <v>GM0370</v>
      </c>
      <c r="C137" t="str">
        <f>'ETLocal datasets'!C120</f>
        <v>Beemster</v>
      </c>
      <c r="D137">
        <f t="shared" si="13"/>
        <v>0.16017573207744457</v>
      </c>
      <c r="E137">
        <f t="shared" si="14"/>
        <v>4.6918144257266821E-2</v>
      </c>
      <c r="F137">
        <f t="shared" si="15"/>
        <v>5.9225225453549994E-3</v>
      </c>
      <c r="G137">
        <f t="shared" si="12"/>
        <v>1.2060320324487159E-2</v>
      </c>
      <c r="H137">
        <f>PRODUCT(INDEX(Overzicht!$B$1:$D$35,MATCH(max_demand!H$1,Overzicht!$B$1:$B$35,0),3),INDEX(Verdeelsleutels_percentage!$A:$AB,MATCH(max_demand!$C137,Verdeelsleutels_percentage!$C:$C,0),MATCH(INDEX(Overzicht!$B$1:$F$35,MATCH(max_demand!H$1,Overzicht!$B:$B,0),5),Verdeelsleutels_percentage!$1:$1,0)))</f>
        <v>5.9225225453549994E-3</v>
      </c>
      <c r="I137">
        <f>PRODUCT(INDEX(Overzicht!$B$1:$D$35,MATCH(max_demand!I$1,Overzicht!$B$1:$B$35,0),3),INDEX(Verdeelsleutels_percentage!$A:$AB,MATCH(max_demand!$C137,Verdeelsleutels_percentage!$C:$C,0),MATCH(INDEX(Overzicht!$B$1:$F$35,MATCH(max_demand!I$1,Overzicht!$B:$B,0),5),Verdeelsleutels_percentage!$1:$1,0)))</f>
        <v>1.9847922128219862E-2</v>
      </c>
      <c r="J137">
        <f>PRODUCT(INDEX(Overzicht!$B$1:$D$35,MATCH(max_demand!J$1,Overzicht!$B$1:$B$35,0),3),INDEX(Verdeelsleutels_percentage!$A:$AB,MATCH(max_demand!$C137,Verdeelsleutels_percentage!$C:$C,0),MATCH(INDEX(Overzicht!$B$1:$F$35,MATCH(max_demand!J$1,Overzicht!$B:$B,0),5),Verdeelsleutels_percentage!$1:$1,0)))</f>
        <v>1.9854551771094856E-3</v>
      </c>
      <c r="K137">
        <f>PRODUCT(INDEX(Overzicht!$B$1:$D$35,MATCH(max_demand!K$1,Overzicht!$B$1:$B$35,0),3),INDEX(Verdeelsleutels_percentage!$A:$AB,MATCH(max_demand!$C137,Verdeelsleutels_percentage!$C:$C,0),MATCH(INDEX(Overzicht!$B$1:$F$35,MATCH(max_demand!K$1,Overzicht!$B:$B,0),5),Verdeelsleutels_percentage!$1:$1,0)))</f>
        <v>4.1314213291509961E-3</v>
      </c>
      <c r="L137">
        <f>PRODUCT(INDEX(Overzicht!$B$1:$D$35,MATCH(max_demand!L$1,Overzicht!$B$1:$B$35,0),3),INDEX(Verdeelsleutels_percentage!$A:$AB,MATCH(max_demand!$C137,Verdeelsleutels_percentage!$C:$C,0),MATCH(INDEX(Overzicht!$B$1:$F$35,MATCH(max_demand!L$1,Overzicht!$B:$B,0),5),Verdeelsleutels_percentage!$1:$1,0)))</f>
        <v>1.9150956092706685E-3</v>
      </c>
      <c r="M137">
        <f>PRODUCT(INDEX(Overzicht!$B$1:$D$35,MATCH(max_demand!M$1,Overzicht!$B$1:$B$35,0),3),INDEX(Verdeelsleutels_percentage!$A:$AB,MATCH(max_demand!$C137,Verdeelsleutels_percentage!$C:$C,0),MATCH(INDEX(Overzicht!$B$1:$F$35,MATCH(max_demand!M$1,Overzicht!$B:$B,0),5),Verdeelsleutels_percentage!$1:$1,0)))</f>
        <v>7.9942840945453883E-2</v>
      </c>
      <c r="N137">
        <f>PRODUCT(INDEX(Overzicht!$B$1:$D$35,MATCH(max_demand!N$1,Overzicht!$B$1:$B$35,0),3),INDEX(Verdeelsleutels_percentage!$A:$AB,MATCH(max_demand!$C137,Verdeelsleutels_percentage!$C:$C,0),MATCH(INDEX(Overzicht!$B$1:$F$35,MATCH(max_demand!N$1,Overzicht!$B:$B,0),5),Verdeelsleutels_percentage!$1:$1,0)))</f>
        <v>8.6234806531049132E-3</v>
      </c>
      <c r="O137">
        <f>PRODUCT(INDEX(Overzicht!$B$1:$D$35,MATCH(max_demand!O$1,Overzicht!$B$1:$B$35,0),3),INDEX(Verdeelsleutels_percentage!$A:$AB,MATCH(max_demand!$C137,Verdeelsleutels_percentage!$C:$C,0),MATCH(INDEX(Overzicht!$B$1:$F$35,MATCH(max_demand!O$1,Overzicht!$B:$B,0),5),Verdeelsleutels_percentage!$1:$1,0)))</f>
        <v>6.4857770632893198E-3</v>
      </c>
      <c r="P137">
        <f>PRODUCT(INDEX(Overzicht!$B$1:$D$35,MATCH(max_demand!P$1,Overzicht!$B$1:$B$35,0),3),INDEX(Verdeelsleutels_percentage!$A:$AB,MATCH(max_demand!$C137,Verdeelsleutels_percentage!$C:$C,0),MATCH(INDEX(Overzicht!$B$1:$F$35,MATCH(max_demand!P$1,Overzicht!$B:$B,0),5),Verdeelsleutels_percentage!$1:$1,0)))</f>
        <v>1.0841391496381633E-2</v>
      </c>
      <c r="Q137">
        <f>PRODUCT(INDEX(Overzicht!$B$1:$D$35,MATCH(max_demand!Q$1,Overzicht!$B$1:$B$35,0),3),INDEX(Verdeelsleutels_percentage!$A:$AB,MATCH(max_demand!$C137,Verdeelsleutels_percentage!$C:$C,0),MATCH(INDEX(Overzicht!$B$1:$F$35,MATCH(max_demand!Q$1,Overzicht!$B:$B,0),5),Verdeelsleutels_percentage!$1:$1,0)))</f>
        <v>4.9072329661512849E-3</v>
      </c>
      <c r="R137">
        <f>PRODUCT(INDEX(Overzicht!$B$1:$D$35,MATCH(max_demand!R$1,Overzicht!$B$1:$B$35,0),3),INDEX(Verdeelsleutels_percentage!$A:$AB,MATCH(max_demand!$C137,Verdeelsleutels_percentage!$C:$C,0),MATCH(INDEX(Overzicht!$B$1:$F$35,MATCH(max_demand!R$1,Overzicht!$B:$B,0),5),Verdeelsleutels_percentage!$1:$1,0)))</f>
        <v>1.0152895792037142E-3</v>
      </c>
      <c r="S137">
        <f>PRODUCT(INDEX(Overzicht!$B$1:$D$35,MATCH(max_demand!S$1,Overzicht!$B$1:$B$35,0),3),INDEX(Verdeelsleutels_percentage!$A:$AB,MATCH(max_demand!$C137,Verdeelsleutels_percentage!$C:$C,0),MATCH(INDEX(Overzicht!$B$1:$F$35,MATCH(max_demand!S$1,Overzicht!$B:$B,0),5),Verdeelsleutels_percentage!$1:$1,0)))</f>
        <v>2.0793130582092067E-3</v>
      </c>
      <c r="T137">
        <f>PRODUCT(INDEX(Overzicht!$B$1:$D$35,MATCH(max_demand!T$1,Overzicht!$B$1:$B$35,0),3),INDEX(Verdeelsleutels_percentage!$A:$AB,MATCH(max_demand!$C137,Verdeelsleutels_percentage!$C:$C,0),MATCH(INDEX(Overzicht!$B$1:$F$35,MATCH(max_demand!T$1,Overzicht!$B:$B,0),5),Verdeelsleutels_percentage!$1:$1,0)))</f>
        <v>3.0007447563131996E-3</v>
      </c>
      <c r="U137">
        <f>PRODUCT(INDEX(Overzicht!$B$1:$D$35,MATCH(max_demand!U$1,Overzicht!$B$1:$B$35,0),3),INDEX(Verdeelsleutels_percentage!$A:$AB,MATCH(max_demand!$C137,Verdeelsleutels_percentage!$C:$C,0),MATCH(INDEX(Overzicht!$B$1:$F$35,MATCH(max_demand!U$1,Overzicht!$B:$B,0),5),Verdeelsleutels_percentage!$1:$1,0)))</f>
        <v>1.1145623380591886E-2</v>
      </c>
      <c r="V137">
        <f>PRODUCT(INDEX(Overzicht!$B$1:$D$35,MATCH(max_demand!V$1,Overzicht!$B$1:$B$35,0),3),INDEX(Verdeelsleutels_percentage!$A:$AB,MATCH(max_demand!$C137,Verdeelsleutels_percentage!$C:$C,0),MATCH(INDEX(Overzicht!$B$1:$F$35,MATCH(max_demand!V$1,Overzicht!$B:$B,0),5),Verdeelsleutels_percentage!$1:$1,0)))</f>
        <v>1.297314462315857E-3</v>
      </c>
      <c r="W137">
        <f>PRODUCT(INDEX(Overzicht!$B$1:$D$35,MATCH(max_demand!W$1,Overzicht!$B$1:$B$35,0),3),INDEX(Verdeelsleutels_percentage!$A:$AB,MATCH(max_demand!$C137,Verdeelsleutels_percentage!$C:$C,0),MATCH(INDEX(Overzicht!$B$1:$F$35,MATCH(max_demand!W$1,Overzicht!$B:$B,0),5),Verdeelsleutels_percentage!$1:$1,0)))</f>
        <v>6.7685971946914282E-3</v>
      </c>
      <c r="X137">
        <f>PRODUCT(INDEX(Overzicht!$B$1:$D$35,MATCH(max_demand!X$1,Overzicht!$B$1:$B$35,0),3),INDEX(Verdeelsleutels_percentage!$A:$AB,MATCH(max_demand!$C137,Verdeelsleutels_percentage!$C:$C,0),MATCH(INDEX(Overzicht!$B$1:$F$35,MATCH(max_demand!X$1,Overzicht!$B:$B,0),5),Verdeelsleutels_percentage!$1:$1,0)))</f>
        <v>1.6878131684589914E-4</v>
      </c>
      <c r="Y137">
        <f>PRODUCT(INDEX(Overzicht!$B$1:$D$35,MATCH(max_demand!Y$1,Overzicht!$B$1:$B$35,0),3),INDEX(Verdeelsleutels_percentage!$A:$AB,MATCH(max_demand!$C137,Verdeelsleutels_percentage!$C:$C,0),MATCH(INDEX(Overzicht!$B$1:$F$35,MATCH(max_demand!Y$1,Overzicht!$B:$B,0),5),Verdeelsleutels_percentage!$1:$1,0)))</f>
        <v>2.47670164829047E-6</v>
      </c>
      <c r="Z137">
        <f>PRODUCT(INDEX(Overzicht!$B$1:$D$35,MATCH(max_demand!Z$1,Overzicht!$B$1:$B$35,0),3),INDEX(Verdeelsleutels_percentage!$A:$AB,MATCH(max_demand!$C137,Verdeelsleutels_percentage!$C:$C,0),MATCH(INDEX(Overzicht!$B$1:$F$35,MATCH(max_demand!Z$1,Overzicht!$B:$B,0),5),Verdeelsleutels_percentage!$1:$1,0)))</f>
        <v>1.1007562881290979E-3</v>
      </c>
      <c r="AA137">
        <f>PRODUCT(INDEX(Overzicht!$B$1:$D$35,MATCH(max_demand!AA$1,Overzicht!$B$1:$B$35,0),3),INDEX(Verdeelsleutels_percentage!$A:$AB,MATCH(max_demand!$C137,Verdeelsleutels_percentage!$C:$C,0),MATCH(INDEX(Overzicht!$B$1:$F$35,MATCH(max_demand!AA$1,Overzicht!$B:$B,0),5),Verdeelsleutels_percentage!$1:$1,0)))</f>
        <v>1.147103921313481E-3</v>
      </c>
      <c r="AB137">
        <f>PRODUCT(INDEX(Overzicht!$B$1:$D$35,MATCH(max_demand!AB$1,Overzicht!$B$1:$B$35,0),3),INDEX(Verdeelsleutels_percentage!$A:$AB,MATCH(max_demand!$C137,Verdeelsleutels_percentage!$C:$C,0),MATCH(INDEX(Overzicht!$B$1:$F$35,MATCH(max_demand!AB$1,Overzicht!$B:$B,0),5),Verdeelsleutels_percentage!$1:$1,0)))</f>
        <v>2.8959529640264362E-3</v>
      </c>
      <c r="AC137">
        <f>PRODUCT(INDEX(Overzicht!$B$1:$D$35,MATCH(max_demand!AC$1,Overzicht!$B$1:$B$35,0),3),INDEX(Verdeelsleutels_percentage!$A:$AB,MATCH(max_demand!$C137,Verdeelsleutels_percentage!$C:$C,0),MATCH(INDEX(Overzicht!$B$1:$F$35,MATCH(max_demand!AC$1,Overzicht!$B:$B,0),5),Verdeelsleutels_percentage!$1:$1,0)))</f>
        <v>1.3770679071130796E-3</v>
      </c>
      <c r="AD137">
        <f>PRODUCT(INDEX(Overzicht!$B$1:$D$35,MATCH(max_demand!AD$1,Overzicht!$B$1:$B$35,0),3),INDEX(Verdeelsleutels_percentage!$A:$AB,MATCH(max_demand!$C137,Verdeelsleutels_percentage!$C:$C,0),MATCH(INDEX(Overzicht!$B$1:$F$35,MATCH(max_demand!AD$1,Overzicht!$B:$B,0),5),Verdeelsleutels_percentage!$1:$1,0)))</f>
        <v>0</v>
      </c>
      <c r="AE137">
        <f>PRODUCT(INDEX(Overzicht!$B$1:$D$35,MATCH(max_demand!AE$1,Overzicht!$B$1:$B$35,0),3),INDEX(Verdeelsleutels_percentage!$A:$AB,MATCH(max_demand!$C137,Verdeelsleutels_percentage!$C:$C,0),MATCH(INDEX(Overzicht!$B$1:$F$35,MATCH(max_demand!AE$1,Overzicht!$B:$B,0),5),Verdeelsleutels_percentage!$1:$1,0)))</f>
        <v>1.4874877983849498E-2</v>
      </c>
      <c r="AF137">
        <f>PRODUCT(INDEX(Overzicht!$B$1:$D$35,MATCH(max_demand!AF$1,Overzicht!$B$1:$B$35,0),3),INDEX(Verdeelsleutels_percentage!$A:$AB,MATCH(max_demand!$C137,Verdeelsleutels_percentage!$C:$C,0),MATCH(INDEX(Overzicht!$B$1:$F$35,MATCH(max_demand!AF$1,Overzicht!$B:$B,0),5),Verdeelsleutels_percentage!$1:$1,0)))</f>
        <v>4.3450906110359131E-3</v>
      </c>
      <c r="AG137">
        <f>PRODUCT(INDEX(Overzicht!$B$1:$D$35,MATCH(max_demand!AG$1,Overzicht!$B$1:$B$35,0),3),INDEX(Verdeelsleutels_percentage!$A:$AB,MATCH(max_demand!$C137,Verdeelsleutels_percentage!$C:$C,0),MATCH(INDEX(Overzicht!$B$1:$F$35,MATCH(max_demand!AG$1,Overzicht!$B:$B,0),5),Verdeelsleutels_percentage!$1:$1,0)))</f>
        <v>6.7685971946914282E-3</v>
      </c>
      <c r="AH137">
        <f>PRODUCT(INDEX(Overzicht!$B$1:$D$35,MATCH(max_demand!AH$1,Overzicht!$B$1:$B$35,0),3),INDEX(Verdeelsleutels_percentage!$A:$AB,MATCH(max_demand!$C137,Verdeelsleutels_percentage!$C:$C,0),MATCH(INDEX(Overzicht!$B$1:$F$35,MATCH(max_demand!AH$1,Overzicht!$B:$B,0),5),Verdeelsleutels_percentage!$1:$1,0)))</f>
        <v>1.0138544759083797E-2</v>
      </c>
      <c r="AI137">
        <f>PRODUCT(INDEX(Overzicht!$B$1:$D$35,MATCH(max_demand!AI$1,Overzicht!$B$1:$B$35,0),3),INDEX(Verdeelsleutels_percentage!$A:$AB,MATCH(max_demand!$C137,Verdeelsleutels_percentage!$C:$C,0),MATCH(INDEX(Overzicht!$B$1:$F$35,MATCH(max_demand!AI$1,Overzicht!$B:$B,0),5),Verdeelsleutels_percentage!$1:$1,0)))</f>
        <v>3.4760724888287303E-3</v>
      </c>
      <c r="AJ137">
        <f>PRODUCT(INDEX(Overzicht!$B$1:$D$35,MATCH(max_demand!AJ$1,Overzicht!$B$1:$B$35,0),3),INDEX(Verdeelsleutels_percentage!$A:$AB,MATCH(max_demand!$C137,Verdeelsleutels_percentage!$C:$C,0),MATCH(INDEX(Overzicht!$B$1:$F$35,MATCH(max_demand!AJ$1,Overzicht!$B:$B,0),5),Verdeelsleutels_percentage!$1:$1,0)))</f>
        <v>0</v>
      </c>
      <c r="AK137">
        <f>PRODUCT(INDEX(Overzicht!$B$1:$D$35,MATCH(max_demand!AK$1,Overzicht!$B$1:$B$35,0),3),INDEX(Verdeelsleutels_percentage!$A:$AB,MATCH(max_demand!$C137,Verdeelsleutels_percentage!$C:$C,0),MATCH(INDEX(Overzicht!$B$1:$F$35,MATCH(max_demand!AK$1,Overzicht!$B:$B,0),5),Verdeelsleutels_percentage!$1:$1,0)))</f>
        <v>4.1062822981128004E-4</v>
      </c>
      <c r="AL137">
        <f>PRODUCT(INDEX(Overzicht!$B$1:$D$35,MATCH(max_demand!AL$1,Overzicht!$B$1:$B$35,0),3),INDEX(Verdeelsleutels_percentage!$A:$AB,MATCH(max_demand!$C137,Verdeelsleutels_percentage!$C:$C,0),MATCH(INDEX(Overzicht!$B$1:$F$35,MATCH(max_demand!AL$1,Overzicht!$B:$B,0),5),Verdeelsleutels_percentage!$1:$1,0)))</f>
        <v>1.1280995324485714E-3</v>
      </c>
      <c r="AM137">
        <f>PRODUCT(INDEX(Overzicht!$B$1:$D$35,MATCH(max_demand!AM$1,Overzicht!$B$1:$B$35,0),3),INDEX(Verdeelsleutels_percentage!$A:$AB,MATCH(max_demand!$C137,Verdeelsleutels_percentage!$C:$C,0),MATCH(INDEX(Overzicht!$B$1:$F$35,MATCH(max_demand!AM$1,Overzicht!$B:$B,0),5),Verdeelsleutels_percentage!$1:$1,0)))</f>
        <v>2.2561990648971427E-3</v>
      </c>
      <c r="AN137">
        <f>PRODUCT(INDEX(Overzicht!$B$1:$D$35,MATCH(max_demand!AN$1,Overzicht!$B$1:$B$35,0),3),INDEX(Verdeelsleutels_percentage!$A:$AB,MATCH(max_demand!$C137,Verdeelsleutels_percentage!$C:$C,0),MATCH(INDEX(Overzicht!$B$1:$F$35,MATCH(max_demand!AN$1,Overzicht!$B:$B,0),5),Verdeelsleutels_percentage!$1:$1,0)))</f>
        <v>1.1280995324485714E-3</v>
      </c>
      <c r="AO137">
        <f>PRODUCT(INDEX(Overzicht!$B$1:$D$35,MATCH(max_demand!AO$1,Overzicht!$B$1:$B$35,0),3),INDEX(Verdeelsleutels_percentage!$A:$AB,MATCH(max_demand!$C137,Verdeelsleutels_percentage!$C:$C,0),MATCH(INDEX(Overzicht!$B$1:$F$35,MATCH(max_demand!AO$1,Overzicht!$B:$B,0),5),Verdeelsleutels_percentage!$1:$1,0)))</f>
        <v>3.9483483635699996E-3</v>
      </c>
    </row>
    <row r="138" spans="2:41">
      <c r="B138" t="str">
        <f>INDEX('ETLocal datasets'!B:C,MATCH(C138,'ETLocal datasets'!C:C,0),1)</f>
        <v>GM0373</v>
      </c>
      <c r="C138" t="str">
        <f>'ETLocal datasets'!C121</f>
        <v>Bergen (NH.)</v>
      </c>
      <c r="D138">
        <f t="shared" si="13"/>
        <v>0.11733836007123571</v>
      </c>
      <c r="E138">
        <f t="shared" si="14"/>
        <v>0.10225069169009413</v>
      </c>
      <c r="F138">
        <f t="shared" si="15"/>
        <v>1.8211088507844767E-2</v>
      </c>
      <c r="G138">
        <f t="shared" si="12"/>
        <v>3.7084124067108967E-2</v>
      </c>
      <c r="H138">
        <f>PRODUCT(INDEX(Overzicht!$B$1:$D$35,MATCH(max_demand!H$1,Overzicht!$B$1:$B$35,0),3),INDEX(Verdeelsleutels_percentage!$A:$AB,MATCH(max_demand!$C138,Verdeelsleutels_percentage!$C:$C,0),MATCH(INDEX(Overzicht!$B$1:$F$35,MATCH(max_demand!H$1,Overzicht!$B:$B,0),5),Verdeelsleutels_percentage!$1:$1,0)))</f>
        <v>1.8211088507844767E-2</v>
      </c>
      <c r="I138">
        <f>PRODUCT(INDEX(Overzicht!$B$1:$D$35,MATCH(max_demand!I$1,Overzicht!$B$1:$B$35,0),3),INDEX(Verdeelsleutels_percentage!$A:$AB,MATCH(max_demand!$C138,Verdeelsleutels_percentage!$C:$C,0),MATCH(INDEX(Overzicht!$B$1:$F$35,MATCH(max_demand!I$1,Overzicht!$B:$B,0),5),Verdeelsleutels_percentage!$1:$1,0)))</f>
        <v>5.6306744347020751E-3</v>
      </c>
      <c r="J138">
        <f>PRODUCT(INDEX(Overzicht!$B$1:$D$35,MATCH(max_demand!J$1,Overzicht!$B$1:$B$35,0),3),INDEX(Verdeelsleutels_percentage!$A:$AB,MATCH(max_demand!$C138,Verdeelsleutels_percentage!$C:$C,0),MATCH(INDEX(Overzicht!$B$1:$F$35,MATCH(max_demand!J$1,Overzicht!$B:$B,0),5),Verdeelsleutels_percentage!$1:$1,0)))</f>
        <v>6.1050506235822448E-3</v>
      </c>
      <c r="K138">
        <f>PRODUCT(INDEX(Overzicht!$B$1:$D$35,MATCH(max_demand!K$1,Overzicht!$B$1:$B$35,0),3),INDEX(Verdeelsleutels_percentage!$A:$AB,MATCH(max_demand!$C138,Verdeelsleutels_percentage!$C:$C,0),MATCH(INDEX(Overzicht!$B$1:$F$35,MATCH(max_demand!K$1,Overzicht!$B:$B,0),5),Verdeelsleutels_percentage!$1:$1,0)))</f>
        <v>1.1720465400233704E-3</v>
      </c>
      <c r="L138">
        <f>PRODUCT(INDEX(Overzicht!$B$1:$D$35,MATCH(max_demand!L$1,Overzicht!$B$1:$B$35,0),3),INDEX(Verdeelsleutels_percentage!$A:$AB,MATCH(max_demand!$C138,Verdeelsleutels_percentage!$C:$C,0),MATCH(INDEX(Overzicht!$B$1:$F$35,MATCH(max_demand!L$1,Overzicht!$B:$B,0),5),Verdeelsleutels_percentage!$1:$1,0)))</f>
        <v>5.8887028921090498E-3</v>
      </c>
      <c r="M138">
        <f>PRODUCT(INDEX(Overzicht!$B$1:$D$35,MATCH(max_demand!M$1,Overzicht!$B$1:$B$35,0),3),INDEX(Verdeelsleutels_percentage!$A:$AB,MATCH(max_demand!$C138,Verdeelsleutels_percentage!$C:$C,0),MATCH(INDEX(Overzicht!$B$1:$F$35,MATCH(max_demand!M$1,Overzicht!$B:$B,0),5),Verdeelsleutels_percentage!$1:$1,0)))</f>
        <v>2.3918529512002986E-2</v>
      </c>
      <c r="N138">
        <f>PRODUCT(INDEX(Overzicht!$B$1:$D$35,MATCH(max_demand!N$1,Overzicht!$B$1:$B$35,0),3),INDEX(Verdeelsleutels_percentage!$A:$AB,MATCH(max_demand!$C138,Verdeelsleutels_percentage!$C:$C,0),MATCH(INDEX(Overzicht!$B$1:$F$35,MATCH(max_demand!N$1,Overzicht!$B:$B,0),5),Verdeelsleutels_percentage!$1:$1,0)))</f>
        <v>2.6055240906731189E-3</v>
      </c>
      <c r="O138">
        <f>PRODUCT(INDEX(Overzicht!$B$1:$D$35,MATCH(max_demand!O$1,Overzicht!$B$1:$B$35,0),3),INDEX(Verdeelsleutels_percentage!$A:$AB,MATCH(max_demand!$C138,Verdeelsleutels_percentage!$C:$C,0),MATCH(INDEX(Overzicht!$B$1:$F$35,MATCH(max_demand!O$1,Overzicht!$B:$B,0),5),Verdeelsleutels_percentage!$1:$1,0)))</f>
        <v>8.5696044785997408E-4</v>
      </c>
      <c r="P138">
        <f>PRODUCT(INDEX(Overzicht!$B$1:$D$35,MATCH(max_demand!P$1,Overzicht!$B$1:$B$35,0),3),INDEX(Verdeelsleutels_percentage!$A:$AB,MATCH(max_demand!$C138,Verdeelsleutels_percentage!$C:$C,0),MATCH(INDEX(Overzicht!$B$1:$F$35,MATCH(max_demand!P$1,Overzicht!$B:$B,0),5),Verdeelsleutels_percentage!$1:$1,0)))</f>
        <v>7.0870645048421664E-5</v>
      </c>
      <c r="Q138">
        <f>PRODUCT(INDEX(Overzicht!$B$1:$D$35,MATCH(max_demand!Q$1,Overzicht!$B$1:$B$35,0),3),INDEX(Verdeelsleutels_percentage!$A:$AB,MATCH(max_demand!$C138,Verdeelsleutels_percentage!$C:$C,0),MATCH(INDEX(Overzicht!$B$1:$F$35,MATCH(max_demand!Q$1,Overzicht!$B:$B,0),5),Verdeelsleutels_percentage!$1:$1,0)))</f>
        <v>1.5089187620785661E-2</v>
      </c>
      <c r="R138">
        <f>PRODUCT(INDEX(Overzicht!$B$1:$D$35,MATCH(max_demand!R$1,Overzicht!$B$1:$B$35,0),3),INDEX(Verdeelsleutels_percentage!$A:$AB,MATCH(max_demand!$C138,Verdeelsleutels_percentage!$C:$C,0),MATCH(INDEX(Overzicht!$B$1:$F$35,MATCH(max_demand!R$1,Overzicht!$B:$B,0),5),Verdeelsleutels_percentage!$1:$1,0)))</f>
        <v>3.1219008870591028E-3</v>
      </c>
      <c r="S138">
        <f>PRODUCT(INDEX(Overzicht!$B$1:$D$35,MATCH(max_demand!S$1,Overzicht!$B$1:$B$35,0),3),INDEX(Verdeelsleutels_percentage!$A:$AB,MATCH(max_demand!$C138,Verdeelsleutels_percentage!$C:$C,0),MATCH(INDEX(Overzicht!$B$1:$F$35,MATCH(max_demand!S$1,Overzicht!$B:$B,0),5),Verdeelsleutels_percentage!$1:$1,0)))</f>
        <v>6.3936530166970422E-3</v>
      </c>
      <c r="T138">
        <f>PRODUCT(INDEX(Overzicht!$B$1:$D$35,MATCH(max_demand!T$1,Overzicht!$B$1:$B$35,0),3),INDEX(Verdeelsleutels_percentage!$A:$AB,MATCH(max_demand!$C138,Verdeelsleutels_percentage!$C:$C,0),MATCH(INDEX(Overzicht!$B$1:$F$35,MATCH(max_demand!T$1,Overzicht!$B:$B,0),5),Verdeelsleutels_percentage!$1:$1,0)))</f>
        <v>9.2269515106413475E-3</v>
      </c>
      <c r="U138">
        <f>PRODUCT(INDEX(Overzicht!$B$1:$D$35,MATCH(max_demand!U$1,Overzicht!$B$1:$B$35,0),3),INDEX(Verdeelsleutels_percentage!$A:$AB,MATCH(max_demand!$C138,Verdeelsleutels_percentage!$C:$C,0),MATCH(INDEX(Overzicht!$B$1:$F$35,MATCH(max_demand!U$1,Overzicht!$B:$B,0),5),Verdeelsleutels_percentage!$1:$1,0)))</f>
        <v>3.427153418238215E-2</v>
      </c>
      <c r="V138">
        <f>PRODUCT(INDEX(Overzicht!$B$1:$D$35,MATCH(max_demand!V$1,Overzicht!$B$1:$B$35,0),3),INDEX(Verdeelsleutels_percentage!$A:$AB,MATCH(max_demand!$C138,Verdeelsleutels_percentage!$C:$C,0),MATCH(INDEX(Overzicht!$B$1:$F$35,MATCH(max_demand!V$1,Overzicht!$B:$B,0),5),Verdeelsleutels_percentage!$1:$1,0)))</f>
        <v>3.9890955779088534E-3</v>
      </c>
      <c r="W138">
        <f>PRODUCT(INDEX(Overzicht!$B$1:$D$35,MATCH(max_demand!W$1,Overzicht!$B$1:$B$35,0),3),INDEX(Verdeelsleutels_percentage!$A:$AB,MATCH(max_demand!$C138,Verdeelsleutels_percentage!$C:$C,0),MATCH(INDEX(Overzicht!$B$1:$F$35,MATCH(max_demand!W$1,Overzicht!$B:$B,0),5),Verdeelsleutels_percentage!$1:$1,0)))</f>
        <v>2.0812672580394018E-2</v>
      </c>
      <c r="X138">
        <f>PRODUCT(INDEX(Overzicht!$B$1:$D$35,MATCH(max_demand!X$1,Overzicht!$B$1:$B$35,0),3),INDEX(Verdeelsleutels_percentage!$A:$AB,MATCH(max_demand!$C138,Verdeelsleutels_percentage!$C:$C,0),MATCH(INDEX(Overzicht!$B$1:$F$35,MATCH(max_demand!X$1,Overzicht!$B:$B,0),5),Verdeelsleutels_percentage!$1:$1,0)))</f>
        <v>1.5996718141061333E-2</v>
      </c>
      <c r="Y138">
        <f>PRODUCT(INDEX(Overzicht!$B$1:$D$35,MATCH(max_demand!Y$1,Overzicht!$B$1:$B$35,0),3),INDEX(Verdeelsleutels_percentage!$A:$AB,MATCH(max_demand!$C138,Verdeelsleutels_percentage!$C:$C,0),MATCH(INDEX(Overzicht!$B$1:$F$35,MATCH(max_demand!Y$1,Overzicht!$B:$B,0),5),Verdeelsleutels_percentage!$1:$1,0)))</f>
        <v>1.5942954420147055E-6</v>
      </c>
      <c r="Z138">
        <f>PRODUCT(INDEX(Overzicht!$B$1:$D$35,MATCH(max_demand!Z$1,Overzicht!$B$1:$B$35,0),3),INDEX(Verdeelsleutels_percentage!$A:$AB,MATCH(max_demand!$C138,Verdeelsleutels_percentage!$C:$C,0),MATCH(INDEX(Overzicht!$B$1:$F$35,MATCH(max_demand!Z$1,Overzicht!$B:$B,0),5),Verdeelsleutels_percentage!$1:$1,0)))</f>
        <v>7.0857575200653574E-4</v>
      </c>
      <c r="AA138">
        <f>PRODUCT(INDEX(Overzicht!$B$1:$D$35,MATCH(max_demand!AA$1,Overzicht!$B$1:$B$35,0),3),INDEX(Verdeelsleutels_percentage!$A:$AB,MATCH(max_demand!$C138,Verdeelsleutels_percentage!$C:$C,0),MATCH(INDEX(Overzicht!$B$1:$F$35,MATCH(max_demand!AA$1,Overzicht!$B:$B,0),5),Verdeelsleutels_percentage!$1:$1,0)))</f>
        <v>7.384105205120742E-4</v>
      </c>
      <c r="AB138">
        <f>PRODUCT(INDEX(Overzicht!$B$1:$D$35,MATCH(max_demand!AB$1,Overzicht!$B$1:$B$35,0),3),INDEX(Verdeelsleutels_percentage!$A:$AB,MATCH(max_demand!$C138,Verdeelsleutels_percentage!$C:$C,0),MATCH(INDEX(Overzicht!$B$1:$F$35,MATCH(max_demand!AB$1,Overzicht!$B:$B,0),5),Verdeelsleutels_percentage!$1:$1,0)))</f>
        <v>7.652085694411506E-3</v>
      </c>
      <c r="AC138">
        <f>PRODUCT(INDEX(Overzicht!$B$1:$D$35,MATCH(max_demand!AC$1,Overzicht!$B$1:$B$35,0),3),INDEX(Verdeelsleutels_percentage!$A:$AB,MATCH(max_demand!$C138,Verdeelsleutels_percentage!$C:$C,0),MATCH(INDEX(Overzicht!$B$1:$F$35,MATCH(max_demand!AC$1,Overzicht!$B:$B,0),5),Verdeelsleutels_percentage!$1:$1,0)))</f>
        <v>1.8217498044455226E-2</v>
      </c>
      <c r="AD138">
        <f>PRODUCT(INDEX(Overzicht!$B$1:$D$35,MATCH(max_demand!AD$1,Overzicht!$B$1:$B$35,0),3),INDEX(Verdeelsleutels_percentage!$A:$AB,MATCH(max_demand!$C138,Verdeelsleutels_percentage!$C:$C,0),MATCH(INDEX(Overzicht!$B$1:$F$35,MATCH(max_demand!AD$1,Overzicht!$B:$B,0),5),Verdeelsleutels_percentage!$1:$1,0)))</f>
        <v>6.7625322181894692E-4</v>
      </c>
      <c r="AE138">
        <f>PRODUCT(INDEX(Overzicht!$B$1:$D$35,MATCH(max_demand!AE$1,Overzicht!$B$1:$B$35,0),3),INDEX(Verdeelsleutels_percentage!$A:$AB,MATCH(max_demand!$C138,Verdeelsleutels_percentage!$C:$C,0),MATCH(INDEX(Overzicht!$B$1:$F$35,MATCH(max_demand!AE$1,Overzicht!$B:$B,0),5),Verdeelsleutels_percentage!$1:$1,0)))</f>
        <v>1.3876564025201881E-2</v>
      </c>
      <c r="AF138">
        <f>PRODUCT(INDEX(Overzicht!$B$1:$D$35,MATCH(max_demand!AF$1,Overzicht!$B$1:$B$35,0),3),INDEX(Verdeelsleutels_percentage!$A:$AB,MATCH(max_demand!$C138,Verdeelsleutels_percentage!$C:$C,0),MATCH(INDEX(Overzicht!$B$1:$F$35,MATCH(max_demand!AF$1,Overzicht!$B:$B,0),5),Verdeelsleutels_percentage!$1:$1,0)))</f>
        <v>2.7970095473942203E-3</v>
      </c>
      <c r="AG138">
        <f>PRODUCT(INDEX(Overzicht!$B$1:$D$35,MATCH(max_demand!AG$1,Overzicht!$B$1:$B$35,0),3),INDEX(Verdeelsleutels_percentage!$A:$AB,MATCH(max_demand!$C138,Verdeelsleutels_percentage!$C:$C,0),MATCH(INDEX(Overzicht!$B$1:$F$35,MATCH(max_demand!AG$1,Overzicht!$B:$B,0),5),Verdeelsleutels_percentage!$1:$1,0)))</f>
        <v>2.0812672580394018E-2</v>
      </c>
      <c r="AH138">
        <f>PRODUCT(INDEX(Overzicht!$B$1:$D$35,MATCH(max_demand!AH$1,Overzicht!$B$1:$B$35,0),3),INDEX(Verdeelsleutels_percentage!$A:$AB,MATCH(max_demand!$C138,Verdeelsleutels_percentage!$C:$C,0),MATCH(INDEX(Overzicht!$B$1:$F$35,MATCH(max_demand!AH$1,Overzicht!$B:$B,0),5),Verdeelsleutels_percentage!$1:$1,0)))</f>
        <v>6.5263556105865138E-3</v>
      </c>
      <c r="AI138">
        <f>PRODUCT(INDEX(Overzicht!$B$1:$D$35,MATCH(max_demand!AI$1,Overzicht!$B$1:$B$35,0),3),INDEX(Verdeelsleutels_percentage!$A:$AB,MATCH(max_demand!$C138,Verdeelsleutels_percentage!$C:$C,0),MATCH(INDEX(Overzicht!$B$1:$F$35,MATCH(max_demand!AI$1,Overzicht!$B:$B,0),5),Verdeelsleutels_percentage!$1:$1,0)))</f>
        <v>2.2376076379153759E-3</v>
      </c>
      <c r="AJ138">
        <f>PRODUCT(INDEX(Overzicht!$B$1:$D$35,MATCH(max_demand!AJ$1,Overzicht!$B$1:$B$35,0),3),INDEX(Verdeelsleutels_percentage!$A:$AB,MATCH(max_demand!$C138,Verdeelsleutels_percentage!$C:$C,0),MATCH(INDEX(Overzicht!$B$1:$F$35,MATCH(max_demand!AJ$1,Overzicht!$B:$B,0),5),Verdeelsleutels_percentage!$1:$1,0)))</f>
        <v>0</v>
      </c>
      <c r="AK138">
        <f>PRODUCT(INDEX(Overzicht!$B$1:$D$35,MATCH(max_demand!AK$1,Overzicht!$B$1:$B$35,0),3),INDEX(Verdeelsleutels_percentage!$A:$AB,MATCH(max_demand!$C138,Verdeelsleutels_percentage!$C:$C,0),MATCH(INDEX(Overzicht!$B$1:$F$35,MATCH(max_demand!AK$1,Overzicht!$B:$B,0),5),Verdeelsleutels_percentage!$1:$1,0)))</f>
        <v>1.2626354698772372E-3</v>
      </c>
      <c r="AL138">
        <f>PRODUCT(INDEX(Overzicht!$B$1:$D$35,MATCH(max_demand!AL$1,Overzicht!$B$1:$B$35,0),3),INDEX(Verdeelsleutels_percentage!$A:$AB,MATCH(max_demand!$C138,Verdeelsleutels_percentage!$C:$C,0),MATCH(INDEX(Overzicht!$B$1:$F$35,MATCH(max_demand!AL$1,Overzicht!$B:$B,0),5),Verdeelsleutels_percentage!$1:$1,0)))</f>
        <v>3.4687787633990029E-3</v>
      </c>
      <c r="AM138">
        <f>PRODUCT(INDEX(Overzicht!$B$1:$D$35,MATCH(max_demand!AM$1,Overzicht!$B$1:$B$35,0),3),INDEX(Verdeelsleutels_percentage!$A:$AB,MATCH(max_demand!$C138,Verdeelsleutels_percentage!$C:$C,0),MATCH(INDEX(Overzicht!$B$1:$F$35,MATCH(max_demand!AM$1,Overzicht!$B:$B,0),5),Verdeelsleutels_percentage!$1:$1,0)))</f>
        <v>6.9375575267980058E-3</v>
      </c>
      <c r="AN138">
        <f>PRODUCT(INDEX(Overzicht!$B$1:$D$35,MATCH(max_demand!AN$1,Overzicht!$B$1:$B$35,0),3),INDEX(Verdeelsleutels_percentage!$A:$AB,MATCH(max_demand!$C138,Verdeelsleutels_percentage!$C:$C,0),MATCH(INDEX(Overzicht!$B$1:$F$35,MATCH(max_demand!AN$1,Overzicht!$B:$B,0),5),Verdeelsleutels_percentage!$1:$1,0)))</f>
        <v>3.4687787633990029E-3</v>
      </c>
      <c r="AO138">
        <f>PRODUCT(INDEX(Overzicht!$B$1:$D$35,MATCH(max_demand!AO$1,Overzicht!$B$1:$B$35,0),3),INDEX(Verdeelsleutels_percentage!$A:$AB,MATCH(max_demand!$C138,Verdeelsleutels_percentage!$C:$C,0),MATCH(INDEX(Overzicht!$B$1:$F$35,MATCH(max_demand!AO$1,Overzicht!$B:$B,0),5),Verdeelsleutels_percentage!$1:$1,0)))</f>
        <v>1.214072567189651E-2</v>
      </c>
    </row>
    <row r="139" spans="2:41">
      <c r="B139" t="str">
        <f>INDEX('ETLocal datasets'!B:C,MATCH(C139,'ETLocal datasets'!C:C,0),1)</f>
        <v>GM0375</v>
      </c>
      <c r="C139" t="str">
        <f>'ETLocal datasets'!C122</f>
        <v>Beverwijk</v>
      </c>
      <c r="D139">
        <f t="shared" si="13"/>
        <v>7.6219069765715075E-2</v>
      </c>
      <c r="E139">
        <f t="shared" si="14"/>
        <v>0.10782937919082346</v>
      </c>
      <c r="F139">
        <f t="shared" si="15"/>
        <v>2.5017007419730966E-2</v>
      </c>
      <c r="G139">
        <f t="shared" si="12"/>
        <v>5.0943347320587126E-2</v>
      </c>
      <c r="H139">
        <f>PRODUCT(INDEX(Overzicht!$B$1:$D$35,MATCH(max_demand!H$1,Overzicht!$B$1:$B$35,0),3),INDEX(Verdeelsleutels_percentage!$A:$AB,MATCH(max_demand!$C139,Verdeelsleutels_percentage!$C:$C,0),MATCH(INDEX(Overzicht!$B$1:$F$35,MATCH(max_demand!H$1,Overzicht!$B:$B,0),5),Verdeelsleutels_percentage!$1:$1,0)))</f>
        <v>2.5017007419730966E-2</v>
      </c>
      <c r="I139">
        <f>PRODUCT(INDEX(Overzicht!$B$1:$D$35,MATCH(max_demand!I$1,Overzicht!$B$1:$B$35,0),3),INDEX(Verdeelsleutels_percentage!$A:$AB,MATCH(max_demand!$C139,Verdeelsleutels_percentage!$C:$C,0),MATCH(INDEX(Overzicht!$B$1:$F$35,MATCH(max_demand!I$1,Overzicht!$B:$B,0),5),Verdeelsleutels_percentage!$1:$1,0)))</f>
        <v>4.39393605109099E-4</v>
      </c>
      <c r="J139">
        <f>PRODUCT(INDEX(Overzicht!$B$1:$D$35,MATCH(max_demand!J$1,Overzicht!$B$1:$B$35,0),3),INDEX(Verdeelsleutels_percentage!$A:$AB,MATCH(max_demand!$C139,Verdeelsleutels_percentage!$C:$C,0),MATCH(INDEX(Overzicht!$B$1:$F$35,MATCH(max_demand!J$1,Overzicht!$B:$B,0),5),Verdeelsleutels_percentage!$1:$1,0)))</f>
        <v>8.3866539159479052E-3</v>
      </c>
      <c r="K139">
        <f>PRODUCT(INDEX(Overzicht!$B$1:$D$35,MATCH(max_demand!K$1,Overzicht!$B$1:$B$35,0),3),INDEX(Verdeelsleutels_percentage!$A:$AB,MATCH(max_demand!$C139,Verdeelsleutels_percentage!$C:$C,0),MATCH(INDEX(Overzicht!$B$1:$F$35,MATCH(max_demand!K$1,Overzicht!$B:$B,0),5),Verdeelsleutels_percentage!$1:$1,0)))</f>
        <v>9.1461468878863223E-5</v>
      </c>
      <c r="L139">
        <f>PRODUCT(INDEX(Overzicht!$B$1:$D$35,MATCH(max_demand!L$1,Overzicht!$B$1:$B$35,0),3),INDEX(Verdeelsleutels_percentage!$A:$AB,MATCH(max_demand!$C139,Verdeelsleutels_percentage!$C:$C,0),MATCH(INDEX(Overzicht!$B$1:$F$35,MATCH(max_demand!L$1,Overzicht!$B:$B,0),5),Verdeelsleutels_percentage!$1:$1,0)))</f>
        <v>8.0894518678015018E-3</v>
      </c>
      <c r="M139">
        <f>PRODUCT(INDEX(Overzicht!$B$1:$D$35,MATCH(max_demand!M$1,Overzicht!$B$1:$B$35,0),3),INDEX(Verdeelsleutels_percentage!$A:$AB,MATCH(max_demand!$C139,Verdeelsleutels_percentage!$C:$C,0),MATCH(INDEX(Overzicht!$B$1:$F$35,MATCH(max_demand!M$1,Overzicht!$B:$B,0),5),Verdeelsleutels_percentage!$1:$1,0)))</f>
        <v>3.3146023771913917E-3</v>
      </c>
      <c r="N139">
        <f>PRODUCT(INDEX(Overzicht!$B$1:$D$35,MATCH(max_demand!N$1,Overzicht!$B$1:$B$35,0),3),INDEX(Verdeelsleutels_percentage!$A:$AB,MATCH(max_demand!$C139,Verdeelsleutels_percentage!$C:$C,0),MATCH(INDEX(Overzicht!$B$1:$F$35,MATCH(max_demand!N$1,Overzicht!$B:$B,0),5),Verdeelsleutels_percentage!$1:$1,0)))</f>
        <v>3.6113382090542412E-4</v>
      </c>
      <c r="O139">
        <f>PRODUCT(INDEX(Overzicht!$B$1:$D$35,MATCH(max_demand!O$1,Overzicht!$B$1:$B$35,0),3),INDEX(Verdeelsleutels_percentage!$A:$AB,MATCH(max_demand!$C139,Verdeelsleutels_percentage!$C:$C,0),MATCH(INDEX(Overzicht!$B$1:$F$35,MATCH(max_demand!O$1,Overzicht!$B:$B,0),5),Verdeelsleutels_percentage!$1:$1,0)))</f>
        <v>4.9620849398084315E-4</v>
      </c>
      <c r="P139">
        <f>PRODUCT(INDEX(Overzicht!$B$1:$D$35,MATCH(max_demand!P$1,Overzicht!$B$1:$B$35,0),3),INDEX(Verdeelsleutels_percentage!$A:$AB,MATCH(max_demand!$C139,Verdeelsleutels_percentage!$C:$C,0),MATCH(INDEX(Overzicht!$B$1:$F$35,MATCH(max_demand!P$1,Overzicht!$B:$B,0),5),Verdeelsleutels_percentage!$1:$1,0)))</f>
        <v>0</v>
      </c>
      <c r="Q139">
        <f>PRODUCT(INDEX(Overzicht!$B$1:$D$35,MATCH(max_demand!Q$1,Overzicht!$B$1:$B$35,0),3),INDEX(Verdeelsleutels_percentage!$A:$AB,MATCH(max_demand!$C139,Verdeelsleutels_percentage!$C:$C,0),MATCH(INDEX(Overzicht!$B$1:$F$35,MATCH(max_demand!Q$1,Overzicht!$B:$B,0),5),Verdeelsleutels_percentage!$1:$1,0)))</f>
        <v>2.0728377576348513E-2</v>
      </c>
      <c r="R139">
        <f>PRODUCT(INDEX(Overzicht!$B$1:$D$35,MATCH(max_demand!R$1,Overzicht!$B$1:$B$35,0),3),INDEX(Verdeelsleutels_percentage!$A:$AB,MATCH(max_demand!$C139,Verdeelsleutels_percentage!$C:$C,0),MATCH(INDEX(Overzicht!$B$1:$F$35,MATCH(max_demand!R$1,Overzicht!$B:$B,0),5),Verdeelsleutels_percentage!$1:$1,0)))</f>
        <v>4.2886298433824519E-3</v>
      </c>
      <c r="S139">
        <f>PRODUCT(INDEX(Overzicht!$B$1:$D$35,MATCH(max_demand!S$1,Overzicht!$B$1:$B$35,0),3),INDEX(Verdeelsleutels_percentage!$A:$AB,MATCH(max_demand!$C139,Verdeelsleutels_percentage!$C:$C,0),MATCH(INDEX(Overzicht!$B$1:$F$35,MATCH(max_demand!S$1,Overzicht!$B:$B,0),5),Verdeelsleutels_percentage!$1:$1,0)))</f>
        <v>8.7831139192472603E-3</v>
      </c>
      <c r="T139">
        <f>PRODUCT(INDEX(Overzicht!$B$1:$D$35,MATCH(max_demand!T$1,Overzicht!$B$1:$B$35,0),3),INDEX(Verdeelsleutels_percentage!$A:$AB,MATCH(max_demand!$C139,Verdeelsleutels_percentage!$C:$C,0),MATCH(INDEX(Overzicht!$B$1:$F$35,MATCH(max_demand!T$1,Overzicht!$B:$B,0),5),Verdeelsleutels_percentage!$1:$1,0)))</f>
        <v>1.2675283759330355E-2</v>
      </c>
      <c r="U139">
        <f>PRODUCT(INDEX(Overzicht!$B$1:$D$35,MATCH(max_demand!U$1,Overzicht!$B$1:$B$35,0),3),INDEX(Verdeelsleutels_percentage!$A:$AB,MATCH(max_demand!$C139,Verdeelsleutels_percentage!$C:$C,0),MATCH(INDEX(Overzicht!$B$1:$F$35,MATCH(max_demand!U$1,Overzicht!$B:$B,0),5),Verdeelsleutels_percentage!$1:$1,0)))</f>
        <v>4.7079625391798469E-2</v>
      </c>
      <c r="V139">
        <f>PRODUCT(INDEX(Overzicht!$B$1:$D$35,MATCH(max_demand!V$1,Overzicht!$B$1:$B$35,0),3),INDEX(Verdeelsleutels_percentage!$A:$AB,MATCH(max_demand!$C139,Verdeelsleutels_percentage!$C:$C,0),MATCH(INDEX(Overzicht!$B$1:$F$35,MATCH(max_demand!V$1,Overzicht!$B:$B,0),5),Verdeelsleutels_percentage!$1:$1,0)))</f>
        <v>5.4799159109886874E-3</v>
      </c>
      <c r="W139">
        <f>PRODUCT(INDEX(Overzicht!$B$1:$D$35,MATCH(max_demand!W$1,Overzicht!$B$1:$B$35,0),3),INDEX(Verdeelsleutels_percentage!$A:$AB,MATCH(max_demand!$C139,Verdeelsleutels_percentage!$C:$C,0),MATCH(INDEX(Overzicht!$B$1:$F$35,MATCH(max_demand!W$1,Overzicht!$B:$B,0),5),Verdeelsleutels_percentage!$1:$1,0)))</f>
        <v>2.8590865622549679E-2</v>
      </c>
      <c r="X139">
        <f>PRODUCT(INDEX(Overzicht!$B$1:$D$35,MATCH(max_demand!X$1,Overzicht!$B$1:$B$35,0),3),INDEX(Verdeelsleutels_percentage!$A:$AB,MATCH(max_demand!$C139,Verdeelsleutels_percentage!$C:$C,0),MATCH(INDEX(Overzicht!$B$1:$F$35,MATCH(max_demand!X$1,Overzicht!$B:$B,0),5),Verdeelsleutels_percentage!$1:$1,0)))</f>
        <v>9.3767398247721751E-4</v>
      </c>
      <c r="Y139">
        <f>PRODUCT(INDEX(Overzicht!$B$1:$D$35,MATCH(max_demand!Y$1,Overzicht!$B$1:$B$35,0),3),INDEX(Verdeelsleutels_percentage!$A:$AB,MATCH(max_demand!$C139,Verdeelsleutels_percentage!$C:$C,0),MATCH(INDEX(Overzicht!$B$1:$F$35,MATCH(max_demand!Y$1,Overzicht!$B:$B,0),5),Verdeelsleutels_percentage!$1:$1,0)))</f>
        <v>1.4681281768192969E-7</v>
      </c>
      <c r="Z139">
        <f>PRODUCT(INDEX(Overzicht!$B$1:$D$35,MATCH(max_demand!Z$1,Overzicht!$B$1:$B$35,0),3),INDEX(Verdeelsleutels_percentage!$A:$AB,MATCH(max_demand!$C139,Verdeelsleutels_percentage!$C:$C,0),MATCH(INDEX(Overzicht!$B$1:$F$35,MATCH(max_demand!Z$1,Overzicht!$B:$B,0),5),Verdeelsleutels_percentage!$1:$1,0)))</f>
        <v>6.5250141191968762E-5</v>
      </c>
      <c r="AA139">
        <f>PRODUCT(INDEX(Overzicht!$B$1:$D$35,MATCH(max_demand!AA$1,Overzicht!$B$1:$B$35,0),3),INDEX(Verdeelsleutels_percentage!$A:$AB,MATCH(max_demand!$C139,Verdeelsleutels_percentage!$C:$C,0),MATCH(INDEX(Overzicht!$B$1:$F$35,MATCH(max_demand!AA$1,Overzicht!$B:$B,0),5),Verdeelsleutels_percentage!$1:$1,0)))</f>
        <v>6.7997515557946384E-5</v>
      </c>
      <c r="AB139">
        <f>PRODUCT(INDEX(Overzicht!$B$1:$D$35,MATCH(max_demand!AB$1,Overzicht!$B$1:$B$35,0),3),INDEX(Verdeelsleutels_percentage!$A:$AB,MATCH(max_demand!$C139,Verdeelsleutels_percentage!$C:$C,0),MATCH(INDEX(Overzicht!$B$1:$F$35,MATCH(max_demand!AB$1,Overzicht!$B:$B,0),5),Verdeelsleutels_percentage!$1:$1,0)))</f>
        <v>8.4349433185710952E-3</v>
      </c>
      <c r="AC139">
        <f>PRODUCT(INDEX(Overzicht!$B$1:$D$35,MATCH(max_demand!AC$1,Overzicht!$B$1:$B$35,0),3),INDEX(Verdeelsleutels_percentage!$A:$AB,MATCH(max_demand!$C139,Verdeelsleutels_percentage!$C:$C,0),MATCH(INDEX(Overzicht!$B$1:$F$35,MATCH(max_demand!AC$1,Overzicht!$B:$B,0),5),Verdeelsleutels_percentage!$1:$1,0)))</f>
        <v>4.4291296778363213E-3</v>
      </c>
      <c r="AD139">
        <f>PRODUCT(INDEX(Overzicht!$B$1:$D$35,MATCH(max_demand!AD$1,Overzicht!$B$1:$B$35,0),3),INDEX(Verdeelsleutels_percentage!$A:$AB,MATCH(max_demand!$C139,Verdeelsleutels_percentage!$C:$C,0),MATCH(INDEX(Overzicht!$B$1:$F$35,MATCH(max_demand!AD$1,Overzicht!$B:$B,0),5),Verdeelsleutels_percentage!$1:$1,0)))</f>
        <v>3.1968334122350219E-5</v>
      </c>
      <c r="AE139">
        <f>PRODUCT(INDEX(Overzicht!$B$1:$D$35,MATCH(max_demand!AE$1,Overzicht!$B$1:$B$35,0),3),INDEX(Verdeelsleutels_percentage!$A:$AB,MATCH(max_demand!$C139,Verdeelsleutels_percentage!$C:$C,0),MATCH(INDEX(Overzicht!$B$1:$F$35,MATCH(max_demand!AE$1,Overzicht!$B:$B,0),5),Verdeelsleutels_percentage!$1:$1,0)))</f>
        <v>5.0914011891028486E-3</v>
      </c>
      <c r="AF139">
        <f>PRODUCT(INDEX(Overzicht!$B$1:$D$35,MATCH(max_demand!AF$1,Overzicht!$B$1:$B$35,0),3),INDEX(Verdeelsleutels_percentage!$A:$AB,MATCH(max_demand!$C139,Verdeelsleutels_percentage!$C:$C,0),MATCH(INDEX(Overzicht!$B$1:$F$35,MATCH(max_demand!AF$1,Overzicht!$B:$B,0),5),Verdeelsleutels_percentage!$1:$1,0)))</f>
        <v>2.5756634681040297E-4</v>
      </c>
      <c r="AG139">
        <f>PRODUCT(INDEX(Overzicht!$B$1:$D$35,MATCH(max_demand!AG$1,Overzicht!$B$1:$B$35,0),3),INDEX(Verdeelsleutels_percentage!$A:$AB,MATCH(max_demand!$C139,Verdeelsleutels_percentage!$C:$C,0),MATCH(INDEX(Overzicht!$B$1:$F$35,MATCH(max_demand!AG$1,Overzicht!$B:$B,0),5),Verdeelsleutels_percentage!$1:$1,0)))</f>
        <v>2.8590865622549679E-2</v>
      </c>
      <c r="AH139">
        <f>PRODUCT(INDEX(Overzicht!$B$1:$D$35,MATCH(max_demand!AH$1,Overzicht!$B$1:$B$35,0),3),INDEX(Verdeelsleutels_percentage!$A:$AB,MATCH(max_demand!$C139,Verdeelsleutels_percentage!$C:$C,0),MATCH(INDEX(Overzicht!$B$1:$F$35,MATCH(max_demand!AH$1,Overzicht!$B:$B,0),5),Verdeelsleutels_percentage!$1:$1,0)))</f>
        <v>6.0098814255760699E-4</v>
      </c>
      <c r="AI139">
        <f>PRODUCT(INDEX(Overzicht!$B$1:$D$35,MATCH(max_demand!AI$1,Overzicht!$B$1:$B$35,0),3),INDEX(Verdeelsleutels_percentage!$A:$AB,MATCH(max_demand!$C139,Verdeelsleutels_percentage!$C:$C,0),MATCH(INDEX(Overzicht!$B$1:$F$35,MATCH(max_demand!AI$1,Overzicht!$B:$B,0),5),Verdeelsleutels_percentage!$1:$1,0)))</f>
        <v>2.0605307744832237E-4</v>
      </c>
      <c r="AJ139">
        <f>PRODUCT(INDEX(Overzicht!$B$1:$D$35,MATCH(max_demand!AJ$1,Overzicht!$B$1:$B$35,0),3),INDEX(Verdeelsleutels_percentage!$A:$AB,MATCH(max_demand!$C139,Verdeelsleutels_percentage!$C:$C,0),MATCH(INDEX(Overzicht!$B$1:$F$35,MATCH(max_demand!AJ$1,Overzicht!$B:$B,0),5),Verdeelsleutels_percentage!$1:$1,0)))</f>
        <v>0</v>
      </c>
      <c r="AK139">
        <f>PRODUCT(INDEX(Overzicht!$B$1:$D$35,MATCH(max_demand!AK$1,Overzicht!$B$1:$B$35,0),3),INDEX(Verdeelsleutels_percentage!$A:$AB,MATCH(max_demand!$C139,Verdeelsleutels_percentage!$C:$C,0),MATCH(INDEX(Overzicht!$B$1:$F$35,MATCH(max_demand!AK$1,Overzicht!$B:$B,0),5),Verdeelsleutels_percentage!$1:$1,0)))</f>
        <v>1.7345125144346805E-3</v>
      </c>
      <c r="AL139">
        <f>PRODUCT(INDEX(Overzicht!$B$1:$D$35,MATCH(max_demand!AL$1,Overzicht!$B$1:$B$35,0),3),INDEX(Verdeelsleutels_percentage!$A:$AB,MATCH(max_demand!$C139,Verdeelsleutels_percentage!$C:$C,0),MATCH(INDEX(Overzicht!$B$1:$F$35,MATCH(max_demand!AL$1,Overzicht!$B:$B,0),5),Verdeelsleutels_percentage!$1:$1,0)))</f>
        <v>4.7651442704249461E-3</v>
      </c>
      <c r="AM139">
        <f>PRODUCT(INDEX(Overzicht!$B$1:$D$35,MATCH(max_demand!AM$1,Overzicht!$B$1:$B$35,0),3),INDEX(Verdeelsleutels_percentage!$A:$AB,MATCH(max_demand!$C139,Verdeelsleutels_percentage!$C:$C,0),MATCH(INDEX(Overzicht!$B$1:$F$35,MATCH(max_demand!AM$1,Overzicht!$B:$B,0),5),Verdeelsleutels_percentage!$1:$1,0)))</f>
        <v>9.5302885408498923E-3</v>
      </c>
      <c r="AN139">
        <f>PRODUCT(INDEX(Overzicht!$B$1:$D$35,MATCH(max_demand!AN$1,Overzicht!$B$1:$B$35,0),3),INDEX(Verdeelsleutels_percentage!$A:$AB,MATCH(max_demand!$C139,Verdeelsleutels_percentage!$C:$C,0),MATCH(INDEX(Overzicht!$B$1:$F$35,MATCH(max_demand!AN$1,Overzicht!$B:$B,0),5),Verdeelsleutels_percentage!$1:$1,0)))</f>
        <v>4.7651442704249461E-3</v>
      </c>
      <c r="AO139">
        <f>PRODUCT(INDEX(Overzicht!$B$1:$D$35,MATCH(max_demand!AO$1,Overzicht!$B$1:$B$35,0),3),INDEX(Verdeelsleutels_percentage!$A:$AB,MATCH(max_demand!$C139,Verdeelsleutels_percentage!$C:$C,0),MATCH(INDEX(Overzicht!$B$1:$F$35,MATCH(max_demand!AO$1,Overzicht!$B:$B,0),5),Verdeelsleutels_percentage!$1:$1,0)))</f>
        <v>1.6678004946487312E-2</v>
      </c>
    </row>
    <row r="140" spans="2:41">
      <c r="B140" t="str">
        <f>INDEX('ETLocal datasets'!B:C,MATCH(C140,'ETLocal datasets'!C:C,0),1)</f>
        <v>GM0376</v>
      </c>
      <c r="C140" t="str">
        <f>'ETLocal datasets'!C123</f>
        <v>Blaricum</v>
      </c>
      <c r="D140">
        <f t="shared" si="13"/>
        <v>2.3003790555344895E-2</v>
      </c>
      <c r="E140">
        <f t="shared" si="14"/>
        <v>3.2137314118653004E-2</v>
      </c>
      <c r="F140">
        <f t="shared" si="15"/>
        <v>6.805918911886203E-3</v>
      </c>
      <c r="G140">
        <f t="shared" si="12"/>
        <v>1.3859223253478166E-2</v>
      </c>
      <c r="H140">
        <f>PRODUCT(INDEX(Overzicht!$B$1:$D$35,MATCH(max_demand!H$1,Overzicht!$B$1:$B$35,0),3),INDEX(Verdeelsleutels_percentage!$A:$AB,MATCH(max_demand!$C140,Verdeelsleutels_percentage!$C:$C,0),MATCH(INDEX(Overzicht!$B$1:$F$35,MATCH(max_demand!H$1,Overzicht!$B:$B,0),5),Verdeelsleutels_percentage!$1:$1,0)))</f>
        <v>6.805918911886203E-3</v>
      </c>
      <c r="I140">
        <f>PRODUCT(INDEX(Overzicht!$B$1:$D$35,MATCH(max_demand!I$1,Overzicht!$B$1:$B$35,0),3),INDEX(Verdeelsleutels_percentage!$A:$AB,MATCH(max_demand!$C140,Verdeelsleutels_percentage!$C:$C,0),MATCH(INDEX(Overzicht!$B$1:$F$35,MATCH(max_demand!I$1,Overzicht!$B:$B,0),5),Verdeelsleutels_percentage!$1:$1,0)))</f>
        <v>1.2644851429080727E-4</v>
      </c>
      <c r="J140">
        <f>PRODUCT(INDEX(Overzicht!$B$1:$D$35,MATCH(max_demand!J$1,Overzicht!$B$1:$B$35,0),3),INDEX(Verdeelsleutels_percentage!$A:$AB,MATCH(max_demand!$C140,Verdeelsleutels_percentage!$C:$C,0),MATCH(INDEX(Overzicht!$B$1:$F$35,MATCH(max_demand!J$1,Overzicht!$B:$B,0),5),Verdeelsleutels_percentage!$1:$1,0)))</f>
        <v>2.2816032923656604E-3</v>
      </c>
      <c r="K140">
        <f>PRODUCT(INDEX(Overzicht!$B$1:$D$35,MATCH(max_demand!K$1,Overzicht!$B$1:$B$35,0),3),INDEX(Verdeelsleutels_percentage!$A:$AB,MATCH(max_demand!$C140,Verdeelsleutels_percentage!$C:$C,0),MATCH(INDEX(Overzicht!$B$1:$F$35,MATCH(max_demand!K$1,Overzicht!$B:$B,0),5),Verdeelsleutels_percentage!$1:$1,0)))</f>
        <v>2.6320744590071111E-5</v>
      </c>
      <c r="L140">
        <f>PRODUCT(INDEX(Overzicht!$B$1:$D$35,MATCH(max_demand!L$1,Overzicht!$B$1:$B$35,0),3),INDEX(Verdeelsleutels_percentage!$A:$AB,MATCH(max_demand!$C140,Verdeelsleutels_percentage!$C:$C,0),MATCH(INDEX(Overzicht!$B$1:$F$35,MATCH(max_demand!L$1,Overzicht!$B:$B,0),5),Verdeelsleutels_percentage!$1:$1,0)))</f>
        <v>2.2007489756924524E-3</v>
      </c>
      <c r="M140">
        <f>PRODUCT(INDEX(Overzicht!$B$1:$D$35,MATCH(max_demand!M$1,Overzicht!$B$1:$B$35,0),3),INDEX(Verdeelsleutels_percentage!$A:$AB,MATCH(max_demand!$C140,Verdeelsleutels_percentage!$C:$C,0),MATCH(INDEX(Overzicht!$B$1:$F$35,MATCH(max_demand!M$1,Overzicht!$B:$B,0),5),Verdeelsleutels_percentage!$1:$1,0)))</f>
        <v>3.8842996607711631E-5</v>
      </c>
      <c r="N140">
        <f>PRODUCT(INDEX(Overzicht!$B$1:$D$35,MATCH(max_demand!N$1,Overzicht!$B$1:$B$35,0),3),INDEX(Verdeelsleutels_percentage!$A:$AB,MATCH(max_demand!$C140,Verdeelsleutels_percentage!$C:$C,0),MATCH(INDEX(Overzicht!$B$1:$F$35,MATCH(max_demand!N$1,Overzicht!$B:$B,0),5),Verdeelsleutels_percentage!$1:$1,0)))</f>
        <v>4.2320369637354387E-6</v>
      </c>
      <c r="O140">
        <f>PRODUCT(INDEX(Overzicht!$B$1:$D$35,MATCH(max_demand!O$1,Overzicht!$B$1:$B$35,0),3),INDEX(Verdeelsleutels_percentage!$A:$AB,MATCH(max_demand!$C140,Verdeelsleutels_percentage!$C:$C,0),MATCH(INDEX(Overzicht!$B$1:$F$35,MATCH(max_demand!O$1,Overzicht!$B:$B,0),5),Verdeelsleutels_percentage!$1:$1,0)))</f>
        <v>1.6912672246376456E-4</v>
      </c>
      <c r="P140">
        <f>PRODUCT(INDEX(Overzicht!$B$1:$D$35,MATCH(max_demand!P$1,Overzicht!$B$1:$B$35,0),3),INDEX(Verdeelsleutels_percentage!$A:$AB,MATCH(max_demand!$C140,Verdeelsleutels_percentage!$C:$C,0),MATCH(INDEX(Overzicht!$B$1:$F$35,MATCH(max_demand!P$1,Overzicht!$B:$B,0),5),Verdeelsleutels_percentage!$1:$1,0)))</f>
        <v>0</v>
      </c>
      <c r="Q140">
        <f>PRODUCT(INDEX(Overzicht!$B$1:$D$35,MATCH(max_demand!Q$1,Overzicht!$B$1:$B$35,0),3),INDEX(Verdeelsleutels_percentage!$A:$AB,MATCH(max_demand!$C140,Verdeelsleutels_percentage!$C:$C,0),MATCH(INDEX(Overzicht!$B$1:$F$35,MATCH(max_demand!Q$1,Overzicht!$B:$B,0),5),Verdeelsleutels_percentage!$1:$1,0)))</f>
        <v>5.6391899555628539E-3</v>
      </c>
      <c r="R140">
        <f>PRODUCT(INDEX(Overzicht!$B$1:$D$35,MATCH(max_demand!R$1,Overzicht!$B$1:$B$35,0),3),INDEX(Verdeelsleutels_percentage!$A:$AB,MATCH(max_demand!$C140,Verdeelsleutels_percentage!$C:$C,0),MATCH(INDEX(Overzicht!$B$1:$F$35,MATCH(max_demand!R$1,Overzicht!$B:$B,0),5),Verdeelsleutels_percentage!$1:$1,0)))</f>
        <v>1.1667289563233492E-3</v>
      </c>
      <c r="S140">
        <f>PRODUCT(INDEX(Overzicht!$B$1:$D$35,MATCH(max_demand!S$1,Overzicht!$B$1:$B$35,0),3),INDEX(Verdeelsleutels_percentage!$A:$AB,MATCH(max_demand!$C140,Verdeelsleutels_percentage!$C:$C,0),MATCH(INDEX(Overzicht!$B$1:$F$35,MATCH(max_demand!S$1,Overzicht!$B:$B,0),5),Verdeelsleutels_percentage!$1:$1,0)))</f>
        <v>2.389460902550219E-3</v>
      </c>
      <c r="T140">
        <f>PRODUCT(INDEX(Overzicht!$B$1:$D$35,MATCH(max_demand!T$1,Overzicht!$B$1:$B$35,0),3),INDEX(Verdeelsleutels_percentage!$A:$AB,MATCH(max_demand!$C140,Verdeelsleutels_percentage!$C:$C,0),MATCH(INDEX(Overzicht!$B$1:$F$35,MATCH(max_demand!T$1,Overzicht!$B:$B,0),5),Verdeelsleutels_percentage!$1:$1,0)))</f>
        <v>3.4483322486890092E-3</v>
      </c>
      <c r="U140">
        <f>PRODUCT(INDEX(Overzicht!$B$1:$D$35,MATCH(max_demand!U$1,Overzicht!$B$1:$B$35,0),3),INDEX(Verdeelsleutels_percentage!$A:$AB,MATCH(max_demand!$C140,Verdeelsleutels_percentage!$C:$C,0),MATCH(INDEX(Overzicht!$B$1:$F$35,MATCH(max_demand!U$1,Overzicht!$B:$B,0),5),Verdeelsleutels_percentage!$1:$1,0)))</f>
        <v>1.2808091209416322E-2</v>
      </c>
      <c r="V140">
        <f>PRODUCT(INDEX(Overzicht!$B$1:$D$35,MATCH(max_demand!V$1,Overzicht!$B$1:$B$35,0),3),INDEX(Verdeelsleutels_percentage!$A:$AB,MATCH(max_demand!$C140,Verdeelsleutels_percentage!$C:$C,0),MATCH(INDEX(Overzicht!$B$1:$F$35,MATCH(max_demand!V$1,Overzicht!$B:$B,0),5),Verdeelsleutels_percentage!$1:$1,0)))</f>
        <v>1.4908203330798349E-3</v>
      </c>
      <c r="W140">
        <f>PRODUCT(INDEX(Overzicht!$B$1:$D$35,MATCH(max_demand!W$1,Overzicht!$B$1:$B$35,0),3),INDEX(Verdeelsleutels_percentage!$A:$AB,MATCH(max_demand!$C140,Verdeelsleutels_percentage!$C:$C,0),MATCH(INDEX(Overzicht!$B$1:$F$35,MATCH(max_demand!W$1,Overzicht!$B:$B,0),5),Verdeelsleutels_percentage!$1:$1,0)))</f>
        <v>7.7781930421556601E-3</v>
      </c>
      <c r="X140">
        <f>PRODUCT(INDEX(Overzicht!$B$1:$D$35,MATCH(max_demand!X$1,Overzicht!$B$1:$B$35,0),3),INDEX(Verdeelsleutels_percentage!$A:$AB,MATCH(max_demand!$C140,Verdeelsleutels_percentage!$C:$C,0),MATCH(INDEX(Overzicht!$B$1:$F$35,MATCH(max_demand!X$1,Overzicht!$B:$B,0),5),Verdeelsleutels_percentage!$1:$1,0)))</f>
        <v>1.4065109737158264E-3</v>
      </c>
      <c r="Y140">
        <f>PRODUCT(INDEX(Overzicht!$B$1:$D$35,MATCH(max_demand!Y$1,Overzicht!$B$1:$B$35,0),3),INDEX(Verdeelsleutels_percentage!$A:$AB,MATCH(max_demand!$C140,Verdeelsleutels_percentage!$C:$C,0),MATCH(INDEX(Overzicht!$B$1:$F$35,MATCH(max_demand!Y$1,Overzicht!$B:$B,0),5),Verdeelsleutels_percentage!$1:$1,0)))</f>
        <v>1.2578494014936164E-7</v>
      </c>
      <c r="Z140">
        <f>PRODUCT(INDEX(Overzicht!$B$1:$D$35,MATCH(max_demand!Z$1,Overzicht!$B$1:$B$35,0),3),INDEX(Verdeelsleutels_percentage!$A:$AB,MATCH(max_demand!$C140,Verdeelsleutels_percentage!$C:$C,0),MATCH(INDEX(Overzicht!$B$1:$F$35,MATCH(max_demand!Z$1,Overzicht!$B:$B,0),5),Verdeelsleutels_percentage!$1:$1,0)))</f>
        <v>5.5904417844160733E-5</v>
      </c>
      <c r="AA140">
        <f>PRODUCT(INDEX(Overzicht!$B$1:$D$35,MATCH(max_demand!AA$1,Overzicht!$B$1:$B$35,0),3),INDEX(Verdeelsleutels_percentage!$A:$AB,MATCH(max_demand!$C140,Verdeelsleutels_percentage!$C:$C,0),MATCH(INDEX(Overzicht!$B$1:$F$35,MATCH(max_demand!AA$1,Overzicht!$B:$B,0),5),Verdeelsleutels_percentage!$1:$1,0)))</f>
        <v>5.8258288069178026E-5</v>
      </c>
      <c r="AB140">
        <f>PRODUCT(INDEX(Overzicht!$B$1:$D$35,MATCH(max_demand!AB$1,Overzicht!$B$1:$B$35,0),3),INDEX(Verdeelsleutels_percentage!$A:$AB,MATCH(max_demand!$C140,Verdeelsleutels_percentage!$C:$C,0),MATCH(INDEX(Overzicht!$B$1:$F$35,MATCH(max_demand!AB$1,Overzicht!$B:$B,0),5),Verdeelsleutels_percentage!$1:$1,0)))</f>
        <v>3.792458257749461E-3</v>
      </c>
      <c r="AC140">
        <f>PRODUCT(INDEX(Overzicht!$B$1:$D$35,MATCH(max_demand!AC$1,Overzicht!$B$1:$B$35,0),3),INDEX(Verdeelsleutels_percentage!$A:$AB,MATCH(max_demand!$C140,Verdeelsleutels_percentage!$C:$C,0),MATCH(INDEX(Overzicht!$B$1:$F$35,MATCH(max_demand!AC$1,Overzicht!$B:$B,0),5),Verdeelsleutels_percentage!$1:$1,0)))</f>
        <v>2.9147565032413571E-3</v>
      </c>
      <c r="AD140">
        <f>PRODUCT(INDEX(Overzicht!$B$1:$D$35,MATCH(max_demand!AD$1,Overzicht!$B$1:$B$35,0),3),INDEX(Verdeelsleutels_percentage!$A:$AB,MATCH(max_demand!$C140,Verdeelsleutels_percentage!$C:$C,0),MATCH(INDEX(Overzicht!$B$1:$F$35,MATCH(max_demand!AD$1,Overzicht!$B:$B,0),5),Verdeelsleutels_percentage!$1:$1,0)))</f>
        <v>2.3115564673084006E-5</v>
      </c>
      <c r="AE140">
        <f>PRODUCT(INDEX(Overzicht!$B$1:$D$35,MATCH(max_demand!AE$1,Overzicht!$B$1:$B$35,0),3),INDEX(Verdeelsleutels_percentage!$A:$AB,MATCH(max_demand!$C140,Verdeelsleutels_percentage!$C:$C,0),MATCH(INDEX(Overzicht!$B$1:$F$35,MATCH(max_demand!AE$1,Overzicht!$B:$B,0),5),Verdeelsleutels_percentage!$1:$1,0)))</f>
        <v>2.2961221048895201E-3</v>
      </c>
      <c r="AF140">
        <f>PRODUCT(INDEX(Overzicht!$B$1:$D$35,MATCH(max_demand!AF$1,Overzicht!$B$1:$B$35,0),3),INDEX(Verdeelsleutels_percentage!$A:$AB,MATCH(max_demand!$C140,Verdeelsleutels_percentage!$C:$C,0),MATCH(INDEX(Overzicht!$B$1:$F$35,MATCH(max_demand!AF$1,Overzicht!$B:$B,0),5),Verdeelsleutels_percentage!$1:$1,0)))</f>
        <v>2.2067533359537131E-4</v>
      </c>
      <c r="AG140">
        <f>PRODUCT(INDEX(Overzicht!$B$1:$D$35,MATCH(max_demand!AG$1,Overzicht!$B$1:$B$35,0),3),INDEX(Verdeelsleutels_percentage!$A:$AB,MATCH(max_demand!$C140,Verdeelsleutels_percentage!$C:$C,0),MATCH(INDEX(Overzicht!$B$1:$F$35,MATCH(max_demand!AG$1,Overzicht!$B:$B,0),5),Verdeelsleutels_percentage!$1:$1,0)))</f>
        <v>7.7781930421556601E-3</v>
      </c>
      <c r="AH140">
        <f>PRODUCT(INDEX(Overzicht!$B$1:$D$35,MATCH(max_demand!AH$1,Overzicht!$B$1:$B$35,0),3),INDEX(Verdeelsleutels_percentage!$A:$AB,MATCH(max_demand!$C140,Verdeelsleutels_percentage!$C:$C,0),MATCH(INDEX(Overzicht!$B$1:$F$35,MATCH(max_demand!AH$1,Overzicht!$B:$B,0),5),Verdeelsleutels_percentage!$1:$1,0)))</f>
        <v>5.1490911172253305E-4</v>
      </c>
      <c r="AI140">
        <f>PRODUCT(INDEX(Overzicht!$B$1:$D$35,MATCH(max_demand!AI$1,Overzicht!$B$1:$B$35,0),3),INDEX(Verdeelsleutels_percentage!$A:$AB,MATCH(max_demand!$C140,Verdeelsleutels_percentage!$C:$C,0),MATCH(INDEX(Overzicht!$B$1:$F$35,MATCH(max_demand!AI$1,Overzicht!$B:$B,0),5),Verdeelsleutels_percentage!$1:$1,0)))</f>
        <v>1.7654026687629704E-4</v>
      </c>
      <c r="AJ140">
        <f>PRODUCT(INDEX(Overzicht!$B$1:$D$35,MATCH(max_demand!AJ$1,Overzicht!$B$1:$B$35,0),3),INDEX(Verdeelsleutels_percentage!$A:$AB,MATCH(max_demand!$C140,Verdeelsleutels_percentage!$C:$C,0),MATCH(INDEX(Overzicht!$B$1:$F$35,MATCH(max_demand!AJ$1,Overzicht!$B:$B,0),5),Verdeelsleutels_percentage!$1:$1,0)))</f>
        <v>0</v>
      </c>
      <c r="AK140">
        <f>PRODUCT(INDEX(Overzicht!$B$1:$D$35,MATCH(max_demand!AK$1,Overzicht!$B$1:$B$35,0),3),INDEX(Verdeelsleutels_percentage!$A:$AB,MATCH(max_demand!$C140,Verdeelsleutels_percentage!$C:$C,0),MATCH(INDEX(Overzicht!$B$1:$F$35,MATCH(max_demand!AK$1,Overzicht!$B:$B,0),5),Verdeelsleutels_percentage!$1:$1,0)))</f>
        <v>4.7187704455744345E-4</v>
      </c>
      <c r="AL140">
        <f>PRODUCT(INDEX(Overzicht!$B$1:$D$35,MATCH(max_demand!AL$1,Overzicht!$B$1:$B$35,0),3),INDEX(Verdeelsleutels_percentage!$A:$AB,MATCH(max_demand!$C140,Verdeelsleutels_percentage!$C:$C,0),MATCH(INDEX(Overzicht!$B$1:$F$35,MATCH(max_demand!AL$1,Overzicht!$B:$B,0),5),Verdeelsleutels_percentage!$1:$1,0)))</f>
        <v>1.2963655070259434E-3</v>
      </c>
      <c r="AM140">
        <f>PRODUCT(INDEX(Overzicht!$B$1:$D$35,MATCH(max_demand!AM$1,Overzicht!$B$1:$B$35,0),3),INDEX(Verdeelsleutels_percentage!$A:$AB,MATCH(max_demand!$C140,Verdeelsleutels_percentage!$C:$C,0),MATCH(INDEX(Overzicht!$B$1:$F$35,MATCH(max_demand!AM$1,Overzicht!$B:$B,0),5),Verdeelsleutels_percentage!$1:$1,0)))</f>
        <v>2.5927310140518869E-3</v>
      </c>
      <c r="AN140">
        <f>PRODUCT(INDEX(Overzicht!$B$1:$D$35,MATCH(max_demand!AN$1,Overzicht!$B$1:$B$35,0),3),INDEX(Verdeelsleutels_percentage!$A:$AB,MATCH(max_demand!$C140,Verdeelsleutels_percentage!$C:$C,0),MATCH(INDEX(Overzicht!$B$1:$F$35,MATCH(max_demand!AN$1,Overzicht!$B:$B,0),5),Verdeelsleutels_percentage!$1:$1,0)))</f>
        <v>1.2963655070259434E-3</v>
      </c>
      <c r="AO140">
        <f>PRODUCT(INDEX(Overzicht!$B$1:$D$35,MATCH(max_demand!AO$1,Overzicht!$B$1:$B$35,0),3),INDEX(Verdeelsleutels_percentage!$A:$AB,MATCH(max_demand!$C140,Verdeelsleutels_percentage!$C:$C,0),MATCH(INDEX(Overzicht!$B$1:$F$35,MATCH(max_demand!AO$1,Overzicht!$B:$B,0),5),Verdeelsleutels_percentage!$1:$1,0)))</f>
        <v>4.5372792745908023E-3</v>
      </c>
    </row>
    <row r="141" spans="2:41">
      <c r="B141" t="str">
        <f>INDEX('ETLocal datasets'!B:C,MATCH(C141,'ETLocal datasets'!C:C,0),1)</f>
        <v>GM0377</v>
      </c>
      <c r="C141" t="str">
        <f>'ETLocal datasets'!C124</f>
        <v>Bloemendaal</v>
      </c>
      <c r="D141">
        <f t="shared" si="13"/>
        <v>5.8499526330365308E-2</v>
      </c>
      <c r="E141">
        <f t="shared" si="14"/>
        <v>7.0611707874379301E-2</v>
      </c>
      <c r="F141">
        <f t="shared" si="15"/>
        <v>1.4223046038855207E-2</v>
      </c>
      <c r="G141">
        <f t="shared" si="12"/>
        <v>2.8963079482585599E-2</v>
      </c>
      <c r="H141">
        <f>PRODUCT(INDEX(Overzicht!$B$1:$D$35,MATCH(max_demand!H$1,Overzicht!$B$1:$B$35,0),3),INDEX(Verdeelsleutels_percentage!$A:$AB,MATCH(max_demand!$C141,Verdeelsleutels_percentage!$C:$C,0),MATCH(INDEX(Overzicht!$B$1:$F$35,MATCH(max_demand!H$1,Overzicht!$B:$B,0),5),Verdeelsleutels_percentage!$1:$1,0)))</f>
        <v>1.4223046038855207E-2</v>
      </c>
      <c r="I141">
        <f>PRODUCT(INDEX(Overzicht!$B$1:$D$35,MATCH(max_demand!I$1,Overzicht!$B$1:$B$35,0),3),INDEX(Verdeelsleutels_percentage!$A:$AB,MATCH(max_demand!$C141,Verdeelsleutels_percentage!$C:$C,0),MATCH(INDEX(Overzicht!$B$1:$F$35,MATCH(max_demand!I$1,Overzicht!$B:$B,0),5),Verdeelsleutels_percentage!$1:$1,0)))</f>
        <v>2.4834248493891246E-4</v>
      </c>
      <c r="J141">
        <f>PRODUCT(INDEX(Overzicht!$B$1:$D$35,MATCH(max_demand!J$1,Overzicht!$B$1:$B$35,0),3),INDEX(Verdeelsleutels_percentage!$A:$AB,MATCH(max_demand!$C141,Verdeelsleutels_percentage!$C:$C,0),MATCH(INDEX(Overzicht!$B$1:$F$35,MATCH(max_demand!J$1,Overzicht!$B:$B,0),5),Verdeelsleutels_percentage!$1:$1,0)))</f>
        <v>4.7681068625495546E-3</v>
      </c>
      <c r="K141">
        <f>PRODUCT(INDEX(Overzicht!$B$1:$D$35,MATCH(max_demand!K$1,Overzicht!$B$1:$B$35,0),3),INDEX(Verdeelsleutels_percentage!$A:$AB,MATCH(max_demand!$C141,Verdeelsleutels_percentage!$C:$C,0),MATCH(INDEX(Overzicht!$B$1:$F$35,MATCH(max_demand!K$1,Overzicht!$B:$B,0),5),Verdeelsleutels_percentage!$1:$1,0)))</f>
        <v>5.1693443403438242E-5</v>
      </c>
      <c r="L141">
        <f>PRODUCT(INDEX(Overzicht!$B$1:$D$35,MATCH(max_demand!L$1,Overzicht!$B$1:$B$35,0),3),INDEX(Verdeelsleutels_percentage!$A:$AB,MATCH(max_demand!$C141,Verdeelsleutels_percentage!$C:$C,0),MATCH(INDEX(Overzicht!$B$1:$F$35,MATCH(max_demand!L$1,Overzicht!$B:$B,0),5),Verdeelsleutels_percentage!$1:$1,0)))</f>
        <v>4.5991370756079553E-3</v>
      </c>
      <c r="M141">
        <f>PRODUCT(INDEX(Overzicht!$B$1:$D$35,MATCH(max_demand!M$1,Overzicht!$B$1:$B$35,0),3),INDEX(Verdeelsleutels_percentage!$A:$AB,MATCH(max_demand!$C141,Verdeelsleutels_percentage!$C:$C,0),MATCH(INDEX(Overzicht!$B$1:$F$35,MATCH(max_demand!M$1,Overzicht!$B:$B,0),5),Verdeelsleutels_percentage!$1:$1,0)))</f>
        <v>1.4630862055571379E-3</v>
      </c>
      <c r="N141">
        <f>PRODUCT(INDEX(Overzicht!$B$1:$D$35,MATCH(max_demand!N$1,Overzicht!$B$1:$B$35,0),3),INDEX(Verdeelsleutels_percentage!$A:$AB,MATCH(max_demand!$C141,Verdeelsleutels_percentage!$C:$C,0),MATCH(INDEX(Overzicht!$B$1:$F$35,MATCH(max_demand!N$1,Overzicht!$B:$B,0),5),Verdeelsleutels_percentage!$1:$1,0)))</f>
        <v>1.5940672563403486E-4</v>
      </c>
      <c r="O141">
        <f>PRODUCT(INDEX(Overzicht!$B$1:$D$35,MATCH(max_demand!O$1,Overzicht!$B$1:$B$35,0),3),INDEX(Verdeelsleutels_percentage!$A:$AB,MATCH(max_demand!$C141,Verdeelsleutels_percentage!$C:$C,0),MATCH(INDEX(Overzicht!$B$1:$F$35,MATCH(max_demand!O$1,Overzicht!$B:$B,0),5),Verdeelsleutels_percentage!$1:$1,0)))</f>
        <v>0</v>
      </c>
      <c r="P141">
        <f>PRODUCT(INDEX(Overzicht!$B$1:$D$35,MATCH(max_demand!P$1,Overzicht!$B$1:$B$35,0),3),INDEX(Verdeelsleutels_percentage!$A:$AB,MATCH(max_demand!$C141,Verdeelsleutels_percentage!$C:$C,0),MATCH(INDEX(Overzicht!$B$1:$F$35,MATCH(max_demand!P$1,Overzicht!$B:$B,0),5),Verdeelsleutels_percentage!$1:$1,0)))</f>
        <v>0</v>
      </c>
      <c r="Q141">
        <f>PRODUCT(INDEX(Overzicht!$B$1:$D$35,MATCH(max_demand!Q$1,Overzicht!$B$1:$B$35,0),3),INDEX(Verdeelsleutels_percentage!$A:$AB,MATCH(max_demand!$C141,Verdeelsleutels_percentage!$C:$C,0),MATCH(INDEX(Overzicht!$B$1:$F$35,MATCH(max_demand!Q$1,Overzicht!$B:$B,0),5),Verdeelsleutels_percentage!$1:$1,0)))</f>
        <v>1.1784809575051456E-2</v>
      </c>
      <c r="R141">
        <f>PRODUCT(INDEX(Overzicht!$B$1:$D$35,MATCH(max_demand!R$1,Overzicht!$B$1:$B$35,0),3),INDEX(Verdeelsleutels_percentage!$A:$AB,MATCH(max_demand!$C141,Verdeelsleutels_percentage!$C:$C,0),MATCH(INDEX(Overzicht!$B$1:$F$35,MATCH(max_demand!R$1,Overzicht!$B:$B,0),5),Verdeelsleutels_percentage!$1:$1,0)))</f>
        <v>2.4382364638037496E-3</v>
      </c>
      <c r="S141">
        <f>PRODUCT(INDEX(Overzicht!$B$1:$D$35,MATCH(max_demand!S$1,Overzicht!$B$1:$B$35,0),3),INDEX(Verdeelsleutels_percentage!$A:$AB,MATCH(max_demand!$C141,Verdeelsleutels_percentage!$C:$C,0),MATCH(INDEX(Overzicht!$B$1:$F$35,MATCH(max_demand!S$1,Overzicht!$B:$B,0),5),Verdeelsleutels_percentage!$1:$1,0)))</f>
        <v>4.9935082778700792E-3</v>
      </c>
      <c r="T141">
        <f>PRODUCT(INDEX(Overzicht!$B$1:$D$35,MATCH(max_demand!T$1,Overzicht!$B$1:$B$35,0),3),INDEX(Verdeelsleutels_percentage!$A:$AB,MATCH(max_demand!$C141,Verdeelsleutels_percentage!$C:$C,0),MATCH(INDEX(Overzicht!$B$1:$F$35,MATCH(max_demand!T$1,Overzicht!$B:$B,0),5),Verdeelsleutels_percentage!$1:$1,0)))</f>
        <v>7.2063433263533042E-3</v>
      </c>
      <c r="U141">
        <f>PRODUCT(INDEX(Overzicht!$B$1:$D$35,MATCH(max_demand!U$1,Overzicht!$B$1:$B$35,0),3),INDEX(Verdeelsleutels_percentage!$A:$AB,MATCH(max_demand!$C141,Verdeelsleutels_percentage!$C:$C,0),MATCH(INDEX(Overzicht!$B$1:$F$35,MATCH(max_demand!U$1,Overzicht!$B:$B,0),5),Verdeelsleutels_percentage!$1:$1,0)))</f>
        <v>2.6766418069312278E-2</v>
      </c>
      <c r="V141">
        <f>PRODUCT(INDEX(Overzicht!$B$1:$D$35,MATCH(max_demand!V$1,Overzicht!$B$1:$B$35,0),3),INDEX(Verdeelsleutels_percentage!$A:$AB,MATCH(max_demand!$C141,Verdeelsleutels_percentage!$C:$C,0),MATCH(INDEX(Overzicht!$B$1:$F$35,MATCH(max_demand!V$1,Overzicht!$B:$B,0),5),Verdeelsleutels_percentage!$1:$1,0)))</f>
        <v>3.1155243704159021E-3</v>
      </c>
      <c r="W141">
        <f>PRODUCT(INDEX(Overzicht!$B$1:$D$35,MATCH(max_demand!W$1,Overzicht!$B$1:$B$35,0),3),INDEX(Verdeelsleutels_percentage!$A:$AB,MATCH(max_demand!$C141,Verdeelsleutels_percentage!$C:$C,0),MATCH(INDEX(Overzicht!$B$1:$F$35,MATCH(max_demand!W$1,Overzicht!$B:$B,0),5),Verdeelsleutels_percentage!$1:$1,0)))</f>
        <v>1.6254909758691663E-2</v>
      </c>
      <c r="X141">
        <f>PRODUCT(INDEX(Overzicht!$B$1:$D$35,MATCH(max_demand!X$1,Overzicht!$B$1:$B$35,0),3),INDEX(Verdeelsleutels_percentage!$A:$AB,MATCH(max_demand!$C141,Verdeelsleutels_percentage!$C:$C,0),MATCH(INDEX(Overzicht!$B$1:$F$35,MATCH(max_demand!X$1,Overzicht!$B:$B,0),5),Verdeelsleutels_percentage!$1:$1,0)))</f>
        <v>1.0220646409001671E-2</v>
      </c>
      <c r="Y141">
        <f>PRODUCT(INDEX(Overzicht!$B$1:$D$35,MATCH(max_demand!Y$1,Overzicht!$B$1:$B$35,0),3),INDEX(Verdeelsleutels_percentage!$A:$AB,MATCH(max_demand!$C141,Verdeelsleutels_percentage!$C:$C,0),MATCH(INDEX(Overzicht!$B$1:$F$35,MATCH(max_demand!Y$1,Overzicht!$B:$B,0),5),Verdeelsleutels_percentage!$1:$1,0)))</f>
        <v>1.6248814456984407E-7</v>
      </c>
      <c r="Z141">
        <f>PRODUCT(INDEX(Overzicht!$B$1:$D$35,MATCH(max_demand!Z$1,Overzicht!$B$1:$B$35,0),3),INDEX(Verdeelsleutels_percentage!$A:$AB,MATCH(max_demand!$C141,Verdeelsleutels_percentage!$C:$C,0),MATCH(INDEX(Overzicht!$B$1:$F$35,MATCH(max_demand!Z$1,Overzicht!$B:$B,0),5),Verdeelsleutels_percentage!$1:$1,0)))</f>
        <v>7.2216953142152919E-5</v>
      </c>
      <c r="AA141">
        <f>PRODUCT(INDEX(Overzicht!$B$1:$D$35,MATCH(max_demand!AA$1,Overzicht!$B$1:$B$35,0),3),INDEX(Verdeelsleutels_percentage!$A:$AB,MATCH(max_demand!$C141,Verdeelsleutels_percentage!$C:$C,0),MATCH(INDEX(Overzicht!$B$1:$F$35,MATCH(max_demand!AA$1,Overzicht!$B:$B,0),5),Verdeelsleutels_percentage!$1:$1,0)))</f>
        <v>7.5257666958664622E-5</v>
      </c>
      <c r="AB141">
        <f>PRODUCT(INDEX(Overzicht!$B$1:$D$35,MATCH(max_demand!AB$1,Overzicht!$B$1:$B$35,0),3),INDEX(Verdeelsleutels_percentage!$A:$AB,MATCH(max_demand!$C141,Verdeelsleutels_percentage!$C:$C,0),MATCH(INDEX(Overzicht!$B$1:$F$35,MATCH(max_demand!AB$1,Overzicht!$B:$B,0),5),Verdeelsleutels_percentage!$1:$1,0)))</f>
        <v>4.2144871207325397E-3</v>
      </c>
      <c r="AC141">
        <f>PRODUCT(INDEX(Overzicht!$B$1:$D$35,MATCH(max_demand!AC$1,Overzicht!$B$1:$B$35,0),3),INDEX(Verdeelsleutels_percentage!$A:$AB,MATCH(max_demand!$C141,Verdeelsleutels_percentage!$C:$C,0),MATCH(INDEX(Overzicht!$B$1:$F$35,MATCH(max_demand!AC$1,Overzicht!$B:$B,0),5),Verdeelsleutels_percentage!$1:$1,0)))</f>
        <v>1.1355630049151412E-2</v>
      </c>
      <c r="AD141">
        <f>PRODUCT(INDEX(Overzicht!$B$1:$D$35,MATCH(max_demand!AD$1,Overzicht!$B$1:$B$35,0),3),INDEX(Verdeelsleutels_percentage!$A:$AB,MATCH(max_demand!$C141,Verdeelsleutels_percentage!$C:$C,0),MATCH(INDEX(Overzicht!$B$1:$F$35,MATCH(max_demand!AD$1,Overzicht!$B:$B,0),5),Verdeelsleutels_percentage!$1:$1,0)))</f>
        <v>3.6394718846983326E-4</v>
      </c>
      <c r="AE141">
        <f>PRODUCT(INDEX(Overzicht!$B$1:$D$35,MATCH(max_demand!AE$1,Overzicht!$B$1:$B$35,0),3),INDEX(Verdeelsleutels_percentage!$A:$AB,MATCH(max_demand!$C141,Verdeelsleutels_percentage!$C:$C,0),MATCH(INDEX(Overzicht!$B$1:$F$35,MATCH(max_demand!AE$1,Overzicht!$B:$B,0),5),Verdeelsleutels_percentage!$1:$1,0)))</f>
        <v>9.1844884195580803E-3</v>
      </c>
      <c r="AF141">
        <f>PRODUCT(INDEX(Overzicht!$B$1:$D$35,MATCH(max_demand!AF$1,Overzicht!$B$1:$B$35,0),3),INDEX(Verdeelsleutels_percentage!$A:$AB,MATCH(max_demand!$C141,Verdeelsleutels_percentage!$C:$C,0),MATCH(INDEX(Overzicht!$B$1:$F$35,MATCH(max_demand!AF$1,Overzicht!$B:$B,0),5),Verdeelsleutels_percentage!$1:$1,0)))</f>
        <v>2.8506692029797205E-4</v>
      </c>
      <c r="AG141">
        <f>PRODUCT(INDEX(Overzicht!$B$1:$D$35,MATCH(max_demand!AG$1,Overzicht!$B$1:$B$35,0),3),INDEX(Verdeelsleutels_percentage!$A:$AB,MATCH(max_demand!$C141,Verdeelsleutels_percentage!$C:$C,0),MATCH(INDEX(Overzicht!$B$1:$F$35,MATCH(max_demand!AG$1,Overzicht!$B:$B,0),5),Verdeelsleutels_percentage!$1:$1,0)))</f>
        <v>1.6254909758691663E-2</v>
      </c>
      <c r="AH141">
        <f>PRODUCT(INDEX(Overzicht!$B$1:$D$35,MATCH(max_demand!AH$1,Overzicht!$B$1:$B$35,0),3),INDEX(Verdeelsleutels_percentage!$A:$AB,MATCH(max_demand!$C141,Verdeelsleutels_percentage!$C:$C,0),MATCH(INDEX(Overzicht!$B$1:$F$35,MATCH(max_demand!AH$1,Overzicht!$B:$B,0),5),Verdeelsleutels_percentage!$1:$1,0)))</f>
        <v>6.651561473619348E-4</v>
      </c>
      <c r="AI141">
        <f>PRODUCT(INDEX(Overzicht!$B$1:$D$35,MATCH(max_demand!AI$1,Overzicht!$B$1:$B$35,0),3),INDEX(Verdeelsleutels_percentage!$A:$AB,MATCH(max_demand!$C141,Verdeelsleutels_percentage!$C:$C,0),MATCH(INDEX(Overzicht!$B$1:$F$35,MATCH(max_demand!AI$1,Overzicht!$B:$B,0),5),Verdeelsleutels_percentage!$1:$1,0)))</f>
        <v>2.2805353623837763E-4</v>
      </c>
      <c r="AJ141">
        <f>PRODUCT(INDEX(Overzicht!$B$1:$D$35,MATCH(max_demand!AJ$1,Overzicht!$B$1:$B$35,0),3),INDEX(Verdeelsleutels_percentage!$A:$AB,MATCH(max_demand!$C141,Verdeelsleutels_percentage!$C:$C,0),MATCH(INDEX(Overzicht!$B$1:$F$35,MATCH(max_demand!AJ$1,Overzicht!$B:$B,0),5),Verdeelsleutels_percentage!$1:$1,0)))</f>
        <v>0</v>
      </c>
      <c r="AK141">
        <f>PRODUCT(INDEX(Overzicht!$B$1:$D$35,MATCH(max_demand!AK$1,Overzicht!$B$1:$B$35,0),3),INDEX(Verdeelsleutels_percentage!$A:$AB,MATCH(max_demand!$C141,Verdeelsleutels_percentage!$C:$C,0),MATCH(INDEX(Overzicht!$B$1:$F$35,MATCH(max_demand!AK$1,Overzicht!$B:$B,0),5),Verdeelsleutels_percentage!$1:$1,0)))</f>
        <v>9.8613119202729436E-4</v>
      </c>
      <c r="AL141">
        <f>PRODUCT(INDEX(Overzicht!$B$1:$D$35,MATCH(max_demand!AL$1,Overzicht!$B$1:$B$35,0),3),INDEX(Verdeelsleutels_percentage!$A:$AB,MATCH(max_demand!$C141,Verdeelsleutels_percentage!$C:$C,0),MATCH(INDEX(Overzicht!$B$1:$F$35,MATCH(max_demand!AL$1,Overzicht!$B:$B,0),5),Verdeelsleutels_percentage!$1:$1,0)))</f>
        <v>2.7091516264486108E-3</v>
      </c>
      <c r="AM141">
        <f>PRODUCT(INDEX(Overzicht!$B$1:$D$35,MATCH(max_demand!AM$1,Overzicht!$B$1:$B$35,0),3),INDEX(Verdeelsleutels_percentage!$A:$AB,MATCH(max_demand!$C141,Verdeelsleutels_percentage!$C:$C,0),MATCH(INDEX(Overzicht!$B$1:$F$35,MATCH(max_demand!AM$1,Overzicht!$B:$B,0),5),Verdeelsleutels_percentage!$1:$1,0)))</f>
        <v>5.4183032528972216E-3</v>
      </c>
      <c r="AN141">
        <f>PRODUCT(INDEX(Overzicht!$B$1:$D$35,MATCH(max_demand!AN$1,Overzicht!$B$1:$B$35,0),3),INDEX(Verdeelsleutels_percentage!$A:$AB,MATCH(max_demand!$C141,Verdeelsleutels_percentage!$C:$C,0),MATCH(INDEX(Overzicht!$B$1:$F$35,MATCH(max_demand!AN$1,Overzicht!$B:$B,0),5),Verdeelsleutels_percentage!$1:$1,0)))</f>
        <v>2.7091516264486108E-3</v>
      </c>
      <c r="AO141">
        <f>PRODUCT(INDEX(Overzicht!$B$1:$D$35,MATCH(max_demand!AO$1,Overzicht!$B$1:$B$35,0),3),INDEX(Verdeelsleutels_percentage!$A:$AB,MATCH(max_demand!$C141,Verdeelsleutels_percentage!$C:$C,0),MATCH(INDEX(Overzicht!$B$1:$F$35,MATCH(max_demand!AO$1,Overzicht!$B:$B,0),5),Verdeelsleutels_percentage!$1:$1,0)))</f>
        <v>9.4820306925701373E-3</v>
      </c>
    </row>
    <row r="142" spans="2:41">
      <c r="B142" t="str">
        <f>INDEX('ETLocal datasets'!B:C,MATCH(C142,'ETLocal datasets'!C:C,0),1)</f>
        <v>GM0383</v>
      </c>
      <c r="C142" t="str">
        <f>'ETLocal datasets'!C125</f>
        <v>Castricum</v>
      </c>
      <c r="D142">
        <f t="shared" si="13"/>
        <v>0.15150205607099668</v>
      </c>
      <c r="E142">
        <f t="shared" si="14"/>
        <v>0.10433644712164297</v>
      </c>
      <c r="F142">
        <f t="shared" si="15"/>
        <v>2.1733737842884598E-2</v>
      </c>
      <c r="G142">
        <f t="shared" si="12"/>
        <v>4.4257466008161134E-2</v>
      </c>
      <c r="H142">
        <f>PRODUCT(INDEX(Overzicht!$B$1:$D$35,MATCH(max_demand!H$1,Overzicht!$B$1:$B$35,0),3),INDEX(Verdeelsleutels_percentage!$A:$AB,MATCH(max_demand!$C142,Verdeelsleutels_percentage!$C:$C,0),MATCH(INDEX(Overzicht!$B$1:$F$35,MATCH(max_demand!H$1,Overzicht!$B:$B,0),5),Verdeelsleutels_percentage!$1:$1,0)))</f>
        <v>2.1733737842884598E-2</v>
      </c>
      <c r="I142">
        <f>PRODUCT(INDEX(Overzicht!$B$1:$D$35,MATCH(max_demand!I$1,Overzicht!$B$1:$B$35,0),3),INDEX(Verdeelsleutels_percentage!$A:$AB,MATCH(max_demand!$C142,Verdeelsleutels_percentage!$C:$C,0),MATCH(INDEX(Overzicht!$B$1:$F$35,MATCH(max_demand!I$1,Overzicht!$B:$B,0),5),Verdeelsleutels_percentage!$1:$1,0)))</f>
        <v>2.4752146851910956E-3</v>
      </c>
      <c r="J142">
        <f>PRODUCT(INDEX(Overzicht!$B$1:$D$35,MATCH(max_demand!J$1,Overzicht!$B$1:$B$35,0),3),INDEX(Verdeelsleutels_percentage!$A:$AB,MATCH(max_demand!$C142,Verdeelsleutels_percentage!$C:$C,0),MATCH(INDEX(Overzicht!$B$1:$F$35,MATCH(max_demand!J$1,Overzicht!$B:$B,0),5),Verdeelsleutels_percentage!$1:$1,0)))</f>
        <v>7.2859768768527419E-3</v>
      </c>
      <c r="K142">
        <f>PRODUCT(INDEX(Overzicht!$B$1:$D$35,MATCH(max_demand!K$1,Overzicht!$B$1:$B$35,0),3),INDEX(Verdeelsleutels_percentage!$A:$AB,MATCH(max_demand!$C142,Verdeelsleutels_percentage!$C:$C,0),MATCH(INDEX(Overzicht!$B$1:$F$35,MATCH(max_demand!K$1,Overzicht!$B:$B,0),5),Verdeelsleutels_percentage!$1:$1,0)))</f>
        <v>5.1522545677900808E-4</v>
      </c>
      <c r="L142">
        <f>PRODUCT(INDEX(Overzicht!$B$1:$D$35,MATCH(max_demand!L$1,Overzicht!$B$1:$B$35,0),3),INDEX(Verdeelsleutels_percentage!$A:$AB,MATCH(max_demand!$C142,Verdeelsleutels_percentage!$C:$C,0),MATCH(INDEX(Overzicht!$B$1:$F$35,MATCH(max_demand!L$1,Overzicht!$B:$B,0),5),Verdeelsleutels_percentage!$1:$1,0)))</f>
        <v>7.0277800712792732E-3</v>
      </c>
      <c r="M142">
        <f>PRODUCT(INDEX(Overzicht!$B$1:$D$35,MATCH(max_demand!M$1,Overzicht!$B$1:$B$35,0),3),INDEX(Verdeelsleutels_percentage!$A:$AB,MATCH(max_demand!$C142,Verdeelsleutels_percentage!$C:$C,0),MATCH(INDEX(Overzicht!$B$1:$F$35,MATCH(max_demand!M$1,Overzicht!$B:$B,0),5),Verdeelsleutels_percentage!$1:$1,0)))</f>
        <v>2.120827614781055E-2</v>
      </c>
      <c r="N142">
        <f>PRODUCT(INDEX(Overzicht!$B$1:$D$35,MATCH(max_demand!N$1,Overzicht!$B$1:$B$35,0),3),INDEX(Verdeelsleutels_percentage!$A:$AB,MATCH(max_demand!$C142,Verdeelsleutels_percentage!$C:$C,0),MATCH(INDEX(Overzicht!$B$1:$F$35,MATCH(max_demand!N$1,Overzicht!$B:$B,0),5),Verdeelsleutels_percentage!$1:$1,0)))</f>
        <v>2.3106921821995502E-3</v>
      </c>
      <c r="O142">
        <f>PRODUCT(INDEX(Overzicht!$B$1:$D$35,MATCH(max_demand!O$1,Overzicht!$B$1:$B$35,0),3),INDEX(Verdeelsleutels_percentage!$A:$AB,MATCH(max_demand!$C142,Verdeelsleutels_percentage!$C:$C,0),MATCH(INDEX(Overzicht!$B$1:$F$35,MATCH(max_demand!O$1,Overzicht!$B:$B,0),5),Verdeelsleutels_percentage!$1:$1,0)))</f>
        <v>0</v>
      </c>
      <c r="P142">
        <f>PRODUCT(INDEX(Overzicht!$B$1:$D$35,MATCH(max_demand!P$1,Overzicht!$B$1:$B$35,0),3),INDEX(Verdeelsleutels_percentage!$A:$AB,MATCH(max_demand!$C142,Verdeelsleutels_percentage!$C:$C,0),MATCH(INDEX(Overzicht!$B$1:$F$35,MATCH(max_demand!P$1,Overzicht!$B:$B,0),5),Verdeelsleutels_percentage!$1:$1,0)))</f>
        <v>0</v>
      </c>
      <c r="Q142">
        <f>PRODUCT(INDEX(Overzicht!$B$1:$D$35,MATCH(max_demand!Q$1,Overzicht!$B$1:$B$35,0),3),INDEX(Verdeelsleutels_percentage!$A:$AB,MATCH(max_demand!$C142,Verdeelsleutels_percentage!$C:$C,0),MATCH(INDEX(Overzicht!$B$1:$F$35,MATCH(max_demand!Q$1,Overzicht!$B:$B,0),5),Verdeelsleutels_percentage!$1:$1,0)))</f>
        <v>1.8007954212675811E-2</v>
      </c>
      <c r="R142">
        <f>PRODUCT(INDEX(Overzicht!$B$1:$D$35,MATCH(max_demand!R$1,Overzicht!$B$1:$B$35,0),3),INDEX(Verdeelsleutels_percentage!$A:$AB,MATCH(max_demand!$C142,Verdeelsleutels_percentage!$C:$C,0),MATCH(INDEX(Overzicht!$B$1:$F$35,MATCH(max_demand!R$1,Overzicht!$B:$B,0),5),Verdeelsleutels_percentage!$1:$1,0)))</f>
        <v>3.7257836302087887E-3</v>
      </c>
      <c r="S142">
        <f>PRODUCT(INDEX(Overzicht!$B$1:$D$35,MATCH(max_demand!S$1,Overzicht!$B$1:$B$35,0),3),INDEX(Verdeelsleutels_percentage!$A:$AB,MATCH(max_demand!$C142,Verdeelsleutels_percentage!$C:$C,0),MATCH(INDEX(Overzicht!$B$1:$F$35,MATCH(max_demand!S$1,Overzicht!$B:$B,0),5),Verdeelsleutels_percentage!$1:$1,0)))</f>
        <v>7.6304048746675983E-3</v>
      </c>
      <c r="T142">
        <f>PRODUCT(INDEX(Overzicht!$B$1:$D$35,MATCH(max_demand!T$1,Overzicht!$B$1:$B$35,0),3),INDEX(Verdeelsleutels_percentage!$A:$AB,MATCH(max_demand!$C142,Verdeelsleutels_percentage!$C:$C,0),MATCH(INDEX(Overzicht!$B$1:$F$35,MATCH(max_demand!T$1,Overzicht!$B:$B,0),5),Verdeelsleutels_percentage!$1:$1,0)))</f>
        <v>1.1011760507061529E-2</v>
      </c>
      <c r="U142">
        <f>PRODUCT(INDEX(Overzicht!$B$1:$D$35,MATCH(max_demand!U$1,Overzicht!$B$1:$B$35,0),3),INDEX(Verdeelsleutels_percentage!$A:$AB,MATCH(max_demand!$C142,Verdeelsleutels_percentage!$C:$C,0),MATCH(INDEX(Overzicht!$B$1:$F$35,MATCH(max_demand!U$1,Overzicht!$B:$B,0),5),Verdeelsleutels_percentage!$1:$1,0)))</f>
        <v>4.0900824740514256E-2</v>
      </c>
      <c r="V142">
        <f>PRODUCT(INDEX(Overzicht!$B$1:$D$35,MATCH(max_demand!V$1,Overzicht!$B$1:$B$35,0),3),INDEX(Verdeelsleutels_percentage!$A:$AB,MATCH(max_demand!$C142,Verdeelsleutels_percentage!$C:$C,0),MATCH(INDEX(Overzicht!$B$1:$F$35,MATCH(max_demand!V$1,Overzicht!$B:$B,0),5),Verdeelsleutels_percentage!$1:$1,0)))</f>
        <v>4.760723527489007E-3</v>
      </c>
      <c r="W142">
        <f>PRODUCT(INDEX(Overzicht!$B$1:$D$35,MATCH(max_demand!W$1,Overzicht!$B$1:$B$35,0),3),INDEX(Verdeelsleutels_percentage!$A:$AB,MATCH(max_demand!$C142,Verdeelsleutels_percentage!$C:$C,0),MATCH(INDEX(Overzicht!$B$1:$F$35,MATCH(max_demand!W$1,Overzicht!$B:$B,0),5),Verdeelsleutels_percentage!$1:$1,0)))</f>
        <v>2.4838557534725254E-2</v>
      </c>
      <c r="X142">
        <f>PRODUCT(INDEX(Overzicht!$B$1:$D$35,MATCH(max_demand!X$1,Overzicht!$B$1:$B$35,0),3),INDEX(Verdeelsleutels_percentage!$A:$AB,MATCH(max_demand!$C142,Verdeelsleutels_percentage!$C:$C,0),MATCH(INDEX(Overzicht!$B$1:$F$35,MATCH(max_demand!X$1,Overzicht!$B:$B,0),5),Verdeelsleutels_percentage!$1:$1,0)))</f>
        <v>6.798136372959826E-3</v>
      </c>
      <c r="Y142">
        <f>PRODUCT(INDEX(Overzicht!$B$1:$D$35,MATCH(max_demand!Y$1,Overzicht!$B$1:$B$35,0),3),INDEX(Verdeelsleutels_percentage!$A:$AB,MATCH(max_demand!$C142,Verdeelsleutels_percentage!$C:$C,0),MATCH(INDEX(Overzicht!$B$1:$F$35,MATCH(max_demand!Y$1,Overzicht!$B:$B,0),5),Verdeelsleutels_percentage!$1:$1,0)))</f>
        <v>8.8661178178227863E-7</v>
      </c>
      <c r="Z142">
        <f>PRODUCT(INDEX(Overzicht!$B$1:$D$35,MATCH(max_demand!Z$1,Overzicht!$B$1:$B$35,0),3),INDEX(Verdeelsleutels_percentage!$A:$AB,MATCH(max_demand!$C142,Verdeelsleutels_percentage!$C:$C,0),MATCH(INDEX(Overzicht!$B$1:$F$35,MATCH(max_demand!Z$1,Overzicht!$B:$B,0),5),Verdeelsleutels_percentage!$1:$1,0)))</f>
        <v>3.9404968079212384E-4</v>
      </c>
      <c r="AA142">
        <f>PRODUCT(INDEX(Overzicht!$B$1:$D$35,MATCH(max_demand!AA$1,Overzicht!$B$1:$B$35,0),3),INDEX(Verdeelsleutels_percentage!$A:$AB,MATCH(max_demand!$C142,Verdeelsleutels_percentage!$C:$C,0),MATCH(INDEX(Overzicht!$B$1:$F$35,MATCH(max_demand!AA$1,Overzicht!$B:$B,0),5),Verdeelsleutels_percentage!$1:$1,0)))</f>
        <v>4.1064124629916065E-4</v>
      </c>
      <c r="AB142">
        <f>PRODUCT(INDEX(Overzicht!$B$1:$D$35,MATCH(max_demand!AB$1,Overzicht!$B$1:$B$35,0),3),INDEX(Verdeelsleutels_percentage!$A:$AB,MATCH(max_demand!$C142,Verdeelsleutels_percentage!$C:$C,0),MATCH(INDEX(Overzicht!$B$1:$F$35,MATCH(max_demand!AB$1,Overzicht!$B:$B,0),5),Verdeelsleutels_percentage!$1:$1,0)))</f>
        <v>8.5189466842137702E-3</v>
      </c>
      <c r="AC142">
        <f>PRODUCT(INDEX(Overzicht!$B$1:$D$35,MATCH(max_demand!AC$1,Overzicht!$B$1:$B$35,0),3),INDEX(Verdeelsleutels_percentage!$A:$AB,MATCH(max_demand!$C142,Verdeelsleutels_percentage!$C:$C,0),MATCH(INDEX(Overzicht!$B$1:$F$35,MATCH(max_demand!AC$1,Overzicht!$B:$B,0),5),Verdeelsleutels_percentage!$1:$1,0)))</f>
        <v>9.958668120783578E-3</v>
      </c>
      <c r="AD142">
        <f>PRODUCT(INDEX(Overzicht!$B$1:$D$35,MATCH(max_demand!AD$1,Overzicht!$B$1:$B$35,0),3),INDEX(Verdeelsleutels_percentage!$A:$AB,MATCH(max_demand!$C142,Verdeelsleutels_percentage!$C:$C,0),MATCH(INDEX(Overzicht!$B$1:$F$35,MATCH(max_demand!AD$1,Overzicht!$B:$B,0),5),Verdeelsleutels_percentage!$1:$1,0)))</f>
        <v>1.9107227394666248E-4</v>
      </c>
      <c r="AE142">
        <f>PRODUCT(INDEX(Overzicht!$B$1:$D$35,MATCH(max_demand!AE$1,Overzicht!$B$1:$B$35,0),3),INDEX(Verdeelsleutels_percentage!$A:$AB,MATCH(max_demand!$C142,Verdeelsleutels_percentage!$C:$C,0),MATCH(INDEX(Overzicht!$B$1:$F$35,MATCH(max_demand!AE$1,Overzicht!$B:$B,0),5),Verdeelsleutels_percentage!$1:$1,0)))</f>
        <v>5.8301535185020854E-2</v>
      </c>
      <c r="AF142">
        <f>PRODUCT(INDEX(Overzicht!$B$1:$D$35,MATCH(max_demand!AF$1,Overzicht!$B$1:$B$35,0),3),INDEX(Verdeelsleutels_percentage!$A:$AB,MATCH(max_demand!$C142,Verdeelsleutels_percentage!$C:$C,0),MATCH(INDEX(Overzicht!$B$1:$F$35,MATCH(max_demand!AF$1,Overzicht!$B:$B,0),5),Verdeelsleutels_percentage!$1:$1,0)))</f>
        <v>1.5554592662846995E-3</v>
      </c>
      <c r="AG142">
        <f>PRODUCT(INDEX(Overzicht!$B$1:$D$35,MATCH(max_demand!AG$1,Overzicht!$B$1:$B$35,0),3),INDEX(Verdeelsleutels_percentage!$A:$AB,MATCH(max_demand!$C142,Verdeelsleutels_percentage!$C:$C,0),MATCH(INDEX(Overzicht!$B$1:$F$35,MATCH(max_demand!AG$1,Overzicht!$B:$B,0),5),Verdeelsleutels_percentage!$1:$1,0)))</f>
        <v>2.4838557534725254E-2</v>
      </c>
      <c r="AH142">
        <f>PRODUCT(INDEX(Overzicht!$B$1:$D$35,MATCH(max_demand!AH$1,Overzicht!$B$1:$B$35,0),3),INDEX(Verdeelsleutels_percentage!$A:$AB,MATCH(max_demand!$C142,Verdeelsleutels_percentage!$C:$C,0),MATCH(INDEX(Overzicht!$B$1:$F$35,MATCH(max_demand!AH$1,Overzicht!$B:$B,0),5),Verdeelsleutels_percentage!$1:$1,0)))</f>
        <v>3.6294049546642987E-3</v>
      </c>
      <c r="AI142">
        <f>PRODUCT(INDEX(Overzicht!$B$1:$D$35,MATCH(max_demand!AI$1,Overzicht!$B$1:$B$35,0),3),INDEX(Verdeelsleutels_percentage!$A:$AB,MATCH(max_demand!$C142,Verdeelsleutels_percentage!$C:$C,0),MATCH(INDEX(Overzicht!$B$1:$F$35,MATCH(max_demand!AI$1,Overzicht!$B:$B,0),5),Verdeelsleutels_percentage!$1:$1,0)))</f>
        <v>1.2443674130277595E-3</v>
      </c>
      <c r="AJ142">
        <f>PRODUCT(INDEX(Overzicht!$B$1:$D$35,MATCH(max_demand!AJ$1,Overzicht!$B$1:$B$35,0),3),INDEX(Verdeelsleutels_percentage!$A:$AB,MATCH(max_demand!$C142,Verdeelsleutels_percentage!$C:$C,0),MATCH(INDEX(Overzicht!$B$1:$F$35,MATCH(max_demand!AJ$1,Overzicht!$B:$B,0),5),Verdeelsleutels_percentage!$1:$1,0)))</f>
        <v>0</v>
      </c>
      <c r="AK142">
        <f>PRODUCT(INDEX(Overzicht!$B$1:$D$35,MATCH(max_demand!AK$1,Overzicht!$B$1:$B$35,0),3),INDEX(Verdeelsleutels_percentage!$A:$AB,MATCH(max_demand!$C142,Verdeelsleutels_percentage!$C:$C,0),MATCH(INDEX(Overzicht!$B$1:$F$35,MATCH(max_demand!AK$1,Overzicht!$B:$B,0),5),Verdeelsleutels_percentage!$1:$1,0)))</f>
        <v>1.506872490439999E-3</v>
      </c>
      <c r="AL142">
        <f>PRODUCT(INDEX(Overzicht!$B$1:$D$35,MATCH(max_demand!AL$1,Overzicht!$B$1:$B$35,0),3),INDEX(Verdeelsleutels_percentage!$A:$AB,MATCH(max_demand!$C142,Verdeelsleutels_percentage!$C:$C,0),MATCH(INDEX(Overzicht!$B$1:$F$35,MATCH(max_demand!AL$1,Overzicht!$B:$B,0),5),Verdeelsleutels_percentage!$1:$1,0)))</f>
        <v>4.139759589120876E-3</v>
      </c>
      <c r="AM142">
        <f>PRODUCT(INDEX(Overzicht!$B$1:$D$35,MATCH(max_demand!AM$1,Overzicht!$B$1:$B$35,0),3),INDEX(Verdeelsleutels_percentage!$A:$AB,MATCH(max_demand!$C142,Verdeelsleutels_percentage!$C:$C,0),MATCH(INDEX(Overzicht!$B$1:$F$35,MATCH(max_demand!AM$1,Overzicht!$B:$B,0),5),Verdeelsleutels_percentage!$1:$1,0)))</f>
        <v>8.279519178241752E-3</v>
      </c>
      <c r="AN142">
        <f>PRODUCT(INDEX(Overzicht!$B$1:$D$35,MATCH(max_demand!AN$1,Overzicht!$B$1:$B$35,0),3),INDEX(Verdeelsleutels_percentage!$A:$AB,MATCH(max_demand!$C142,Verdeelsleutels_percentage!$C:$C,0),MATCH(INDEX(Overzicht!$B$1:$F$35,MATCH(max_demand!AN$1,Overzicht!$B:$B,0),5),Verdeelsleutels_percentage!$1:$1,0)))</f>
        <v>4.139759589120876E-3</v>
      </c>
      <c r="AO142">
        <f>PRODUCT(INDEX(Overzicht!$B$1:$D$35,MATCH(max_demand!AO$1,Overzicht!$B$1:$B$35,0),3),INDEX(Verdeelsleutels_percentage!$A:$AB,MATCH(max_demand!$C142,Verdeelsleutels_percentage!$C:$C,0),MATCH(INDEX(Overzicht!$B$1:$F$35,MATCH(max_demand!AO$1,Overzicht!$B:$B,0),5),Verdeelsleutels_percentage!$1:$1,0)))</f>
        <v>1.4489158561923066E-2</v>
      </c>
    </row>
    <row r="143" spans="2:41">
      <c r="B143" t="str">
        <f>INDEX('ETLocal datasets'!B:C,MATCH(C143,'ETLocal datasets'!C:C,0),1)</f>
        <v>GM0384</v>
      </c>
      <c r="C143" t="str">
        <f>'ETLocal datasets'!C126</f>
        <v>Diemen</v>
      </c>
      <c r="D143">
        <f t="shared" si="13"/>
        <v>6.2426028761651882E-2</v>
      </c>
      <c r="E143">
        <f t="shared" si="14"/>
        <v>7.8655133858550608E-2</v>
      </c>
      <c r="F143">
        <f t="shared" si="15"/>
        <v>1.7738404619838385E-2</v>
      </c>
      <c r="G143">
        <f t="shared" si="12"/>
        <v>3.6121574907029871E-2</v>
      </c>
      <c r="H143">
        <f>PRODUCT(INDEX(Overzicht!$B$1:$D$35,MATCH(max_demand!H$1,Overzicht!$B$1:$B$35,0),3),INDEX(Verdeelsleutels_percentage!$A:$AB,MATCH(max_demand!$C143,Verdeelsleutels_percentage!$C:$C,0),MATCH(INDEX(Overzicht!$B$1:$F$35,MATCH(max_demand!H$1,Overzicht!$B:$B,0),5),Verdeelsleutels_percentage!$1:$1,0)))</f>
        <v>1.7738404619838385E-2</v>
      </c>
      <c r="I143">
        <f>PRODUCT(INDEX(Overzicht!$B$1:$D$35,MATCH(max_demand!I$1,Overzicht!$B$1:$B$35,0),3),INDEX(Verdeelsleutels_percentage!$A:$AB,MATCH(max_demand!$C143,Verdeelsleutels_percentage!$C:$C,0),MATCH(INDEX(Overzicht!$B$1:$F$35,MATCH(max_demand!I$1,Overzicht!$B:$B,0),5),Verdeelsleutels_percentage!$1:$1,0)))</f>
        <v>5.3935385242524428E-7</v>
      </c>
      <c r="J143">
        <f>PRODUCT(INDEX(Overzicht!$B$1:$D$35,MATCH(max_demand!J$1,Overzicht!$B$1:$B$35,0),3),INDEX(Verdeelsleutels_percentage!$A:$AB,MATCH(max_demand!$C143,Verdeelsleutels_percentage!$C:$C,0),MATCH(INDEX(Overzicht!$B$1:$F$35,MATCH(max_demand!J$1,Overzicht!$B:$B,0),5),Verdeelsleutels_percentage!$1:$1,0)))</f>
        <v>5.9465889773172489E-3</v>
      </c>
      <c r="K143">
        <f>PRODUCT(INDEX(Overzicht!$B$1:$D$35,MATCH(max_demand!K$1,Overzicht!$B$1:$B$35,0),3),INDEX(Verdeelsleutels_percentage!$A:$AB,MATCH(max_demand!$C143,Verdeelsleutels_percentage!$C:$C,0),MATCH(INDEX(Overzicht!$B$1:$F$35,MATCH(max_demand!K$1,Overzicht!$B:$B,0),5),Verdeelsleutels_percentage!$1:$1,0)))</f>
        <v>1.1226857882020853E-7</v>
      </c>
      <c r="L143">
        <f>PRODUCT(INDEX(Overzicht!$B$1:$D$35,MATCH(max_demand!L$1,Overzicht!$B$1:$B$35,0),3),INDEX(Verdeelsleutels_percentage!$A:$AB,MATCH(max_demand!$C143,Verdeelsleutels_percentage!$C:$C,0),MATCH(INDEX(Overzicht!$B$1:$F$35,MATCH(max_demand!L$1,Overzicht!$B:$B,0),5),Verdeelsleutels_percentage!$1:$1,0)))</f>
        <v>5.7358567304335696E-3</v>
      </c>
      <c r="M143">
        <f>PRODUCT(INDEX(Overzicht!$B$1:$D$35,MATCH(max_demand!M$1,Overzicht!$B$1:$B$35,0),3),INDEX(Verdeelsleutels_percentage!$A:$AB,MATCH(max_demand!$C143,Verdeelsleutels_percentage!$C:$C,0),MATCH(INDEX(Overzicht!$B$1:$F$35,MATCH(max_demand!M$1,Overzicht!$B:$B,0),5),Verdeelsleutels_percentage!$1:$1,0)))</f>
        <v>2.4600564518217362E-4</v>
      </c>
      <c r="N143">
        <f>PRODUCT(INDEX(Overzicht!$B$1:$D$35,MATCH(max_demand!N$1,Overzicht!$B$1:$B$35,0),3),INDEX(Verdeelsleutels_percentage!$A:$AB,MATCH(max_demand!$C143,Verdeelsleutels_percentage!$C:$C,0),MATCH(INDEX(Overzicht!$B$1:$F$35,MATCH(max_demand!N$1,Overzicht!$B:$B,0),5),Verdeelsleutels_percentage!$1:$1,0)))</f>
        <v>2.6802900770324448E-5</v>
      </c>
      <c r="O143">
        <f>PRODUCT(INDEX(Overzicht!$B$1:$D$35,MATCH(max_demand!O$1,Overzicht!$B$1:$B$35,0),3),INDEX(Verdeelsleutels_percentage!$A:$AB,MATCH(max_demand!$C143,Verdeelsleutels_percentage!$C:$C,0),MATCH(INDEX(Overzicht!$B$1:$F$35,MATCH(max_demand!O$1,Overzicht!$B:$B,0),5),Verdeelsleutels_percentage!$1:$1,0)))</f>
        <v>0</v>
      </c>
      <c r="P143">
        <f>PRODUCT(INDEX(Overzicht!$B$1:$D$35,MATCH(max_demand!P$1,Overzicht!$B$1:$B$35,0),3),INDEX(Verdeelsleutels_percentage!$A:$AB,MATCH(max_demand!$C143,Verdeelsleutels_percentage!$C:$C,0),MATCH(INDEX(Overzicht!$B$1:$F$35,MATCH(max_demand!P$1,Overzicht!$B:$B,0),5),Verdeelsleutels_percentage!$1:$1,0)))</f>
        <v>0</v>
      </c>
      <c r="Q143">
        <f>PRODUCT(INDEX(Overzicht!$B$1:$D$35,MATCH(max_demand!Q$1,Overzicht!$B$1:$B$35,0),3),INDEX(Verdeelsleutels_percentage!$A:$AB,MATCH(max_demand!$C143,Verdeelsleutels_percentage!$C:$C,0),MATCH(INDEX(Overzicht!$B$1:$F$35,MATCH(max_demand!Q$1,Overzicht!$B:$B,0),5),Verdeelsleutels_percentage!$1:$1,0)))</f>
        <v>1.4697535256437516E-2</v>
      </c>
      <c r="R143">
        <f>PRODUCT(INDEX(Overzicht!$B$1:$D$35,MATCH(max_demand!R$1,Overzicht!$B$1:$B$35,0),3),INDEX(Verdeelsleutels_percentage!$A:$AB,MATCH(max_demand!$C143,Verdeelsleutels_percentage!$C:$C,0),MATCH(INDEX(Overzicht!$B$1:$F$35,MATCH(max_demand!R$1,Overzicht!$B:$B,0),5),Verdeelsleutels_percentage!$1:$1,0)))</f>
        <v>3.0408693634008661E-3</v>
      </c>
      <c r="S143">
        <f>PRODUCT(INDEX(Overzicht!$B$1:$D$35,MATCH(max_demand!S$1,Overzicht!$B$1:$B$35,0),3),INDEX(Verdeelsleutels_percentage!$A:$AB,MATCH(max_demand!$C143,Verdeelsleutels_percentage!$C:$C,0),MATCH(INDEX(Overzicht!$B$1:$F$35,MATCH(max_demand!S$1,Overzicht!$B:$B,0),5),Verdeelsleutels_percentage!$1:$1,0)))</f>
        <v>6.2277004562449733E-3</v>
      </c>
      <c r="T143">
        <f>PRODUCT(INDEX(Overzicht!$B$1:$D$35,MATCH(max_demand!T$1,Overzicht!$B$1:$B$35,0),3),INDEX(Verdeelsleutels_percentage!$A:$AB,MATCH(max_demand!$C143,Verdeelsleutels_percentage!$C:$C,0),MATCH(INDEX(Overzicht!$B$1:$F$35,MATCH(max_demand!T$1,Overzicht!$B:$B,0),5),Verdeelsleutels_percentage!$1:$1,0)))</f>
        <v>8.9874583407181137E-3</v>
      </c>
      <c r="U143">
        <f>PRODUCT(INDEX(Overzicht!$B$1:$D$35,MATCH(max_demand!U$1,Overzicht!$B$1:$B$35,0),3),INDEX(Verdeelsleutels_percentage!$A:$AB,MATCH(max_demand!$C143,Verdeelsleutels_percentage!$C:$C,0),MATCH(INDEX(Overzicht!$B$1:$F$35,MATCH(max_demand!U$1,Overzicht!$B:$B,0),5),Verdeelsleutels_percentage!$1:$1,0)))</f>
        <v>3.3381988122667287E-2</v>
      </c>
      <c r="V143">
        <f>PRODUCT(INDEX(Overzicht!$B$1:$D$35,MATCH(max_demand!V$1,Overzicht!$B$1:$B$35,0),3),INDEX(Verdeelsleutels_percentage!$A:$AB,MATCH(max_demand!$C143,Verdeelsleutels_percentage!$C:$C,0),MATCH(INDEX(Overzicht!$B$1:$F$35,MATCH(max_demand!V$1,Overzicht!$B:$B,0),5),Verdeelsleutels_percentage!$1:$1,0)))</f>
        <v>3.8855552976788839E-3</v>
      </c>
      <c r="W143">
        <f>PRODUCT(INDEX(Overzicht!$B$1:$D$35,MATCH(max_demand!W$1,Overzicht!$B$1:$B$35,0),3),INDEX(Verdeelsleutels_percentage!$A:$AB,MATCH(max_demand!$C143,Verdeelsleutels_percentage!$C:$C,0),MATCH(INDEX(Overzicht!$B$1:$F$35,MATCH(max_demand!W$1,Overzicht!$B:$B,0),5),Verdeelsleutels_percentage!$1:$1,0)))</f>
        <v>2.027246242267244E-2</v>
      </c>
      <c r="X143">
        <f>PRODUCT(INDEX(Overzicht!$B$1:$D$35,MATCH(max_demand!X$1,Overzicht!$B$1:$B$35,0),3),INDEX(Verdeelsleutels_percentage!$A:$AB,MATCH(max_demand!$C143,Verdeelsleutels_percentage!$C:$C,0),MATCH(INDEX(Overzicht!$B$1:$F$35,MATCH(max_demand!X$1,Overzicht!$B:$B,0),5),Verdeelsleutels_percentage!$1:$1,0)))</f>
        <v>2.0722595012746506E-3</v>
      </c>
      <c r="Y143">
        <f>PRODUCT(INDEX(Overzicht!$B$1:$D$35,MATCH(max_demand!Y$1,Overzicht!$B$1:$B$35,0),3),INDEX(Verdeelsleutels_percentage!$A:$AB,MATCH(max_demand!$C143,Verdeelsleutels_percentage!$C:$C,0),MATCH(INDEX(Overzicht!$B$1:$F$35,MATCH(max_demand!Y$1,Overzicht!$B:$B,0),5),Verdeelsleutels_percentage!$1:$1,0)))</f>
        <v>8.105290976189869E-8</v>
      </c>
      <c r="Z143">
        <f>PRODUCT(INDEX(Overzicht!$B$1:$D$35,MATCH(max_demand!Z$1,Overzicht!$B$1:$B$35,0),3),INDEX(Verdeelsleutels_percentage!$A:$AB,MATCH(max_demand!$C143,Verdeelsleutels_percentage!$C:$C,0),MATCH(INDEX(Overzicht!$B$1:$F$35,MATCH(max_demand!Z$1,Overzicht!$B:$B,0),5),Verdeelsleutels_percentage!$1:$1,0)))</f>
        <v>3.6023515449732752E-5</v>
      </c>
      <c r="AA143">
        <f>PRODUCT(INDEX(Overzicht!$B$1:$D$35,MATCH(max_demand!AA$1,Overzicht!$B$1:$B$35,0),3),INDEX(Verdeelsleutels_percentage!$A:$AB,MATCH(max_demand!$C143,Verdeelsleutels_percentage!$C:$C,0),MATCH(INDEX(Overzicht!$B$1:$F$35,MATCH(max_demand!AA$1,Overzicht!$B:$B,0),5),Verdeelsleutels_percentage!$1:$1,0)))</f>
        <v>3.7540295047616238E-5</v>
      </c>
      <c r="AB143">
        <f>PRODUCT(INDEX(Overzicht!$B$1:$D$35,MATCH(max_demand!AB$1,Overzicht!$B$1:$B$35,0),3),INDEX(Verdeelsleutels_percentage!$A:$AB,MATCH(max_demand!$C143,Verdeelsleutels_percentage!$C:$C,0),MATCH(INDEX(Overzicht!$B$1:$F$35,MATCH(max_demand!AB$1,Overzicht!$B:$B,0),5),Verdeelsleutels_percentage!$1:$1,0)))</f>
        <v>7.4287809112225005E-3</v>
      </c>
      <c r="AC143">
        <f>PRODUCT(INDEX(Overzicht!$B$1:$D$35,MATCH(max_demand!AC$1,Overzicht!$B$1:$B$35,0),3),INDEX(Verdeelsleutels_percentage!$A:$AB,MATCH(max_demand!$C143,Verdeelsleutels_percentage!$C:$C,0),MATCH(INDEX(Overzicht!$B$1:$F$35,MATCH(max_demand!AC$1,Overzicht!$B:$B,0),5),Verdeelsleutels_percentage!$1:$1,0)))</f>
        <v>5.0693345750470482E-3</v>
      </c>
      <c r="AD143">
        <f>PRODUCT(INDEX(Overzicht!$B$1:$D$35,MATCH(max_demand!AD$1,Overzicht!$B$1:$B$35,0),3),INDEX(Verdeelsleutels_percentage!$A:$AB,MATCH(max_demand!$C143,Verdeelsleutels_percentage!$C:$C,0),MATCH(INDEX(Overzicht!$B$1:$F$35,MATCH(max_demand!AD$1,Overzicht!$B:$B,0),5),Verdeelsleutels_percentage!$1:$1,0)))</f>
        <v>0</v>
      </c>
      <c r="AE143">
        <f>PRODUCT(INDEX(Overzicht!$B$1:$D$35,MATCH(max_demand!AE$1,Overzicht!$B$1:$B$35,0),3),INDEX(Verdeelsleutels_percentage!$A:$AB,MATCH(max_demand!$C143,Verdeelsleutels_percentage!$C:$C,0),MATCH(INDEX(Overzicht!$B$1:$F$35,MATCH(max_demand!AE$1,Overzicht!$B:$B,0),5),Verdeelsleutels_percentage!$1:$1,0)))</f>
        <v>1.2678587274824741E-2</v>
      </c>
      <c r="AF143">
        <f>PRODUCT(INDEX(Overzicht!$B$1:$D$35,MATCH(max_demand!AF$1,Overzicht!$B$1:$B$35,0),3),INDEX(Verdeelsleutels_percentage!$A:$AB,MATCH(max_demand!$C143,Verdeelsleutels_percentage!$C:$C,0),MATCH(INDEX(Overzicht!$B$1:$F$35,MATCH(max_demand!AF$1,Overzicht!$B:$B,0),5),Verdeelsleutels_percentage!$1:$1,0)))</f>
        <v>1.4219808730157665E-4</v>
      </c>
      <c r="AG143">
        <f>PRODUCT(INDEX(Overzicht!$B$1:$D$35,MATCH(max_demand!AG$1,Overzicht!$B$1:$B$35,0),3),INDEX(Verdeelsleutels_percentage!$A:$AB,MATCH(max_demand!$C143,Verdeelsleutels_percentage!$C:$C,0),MATCH(INDEX(Overzicht!$B$1:$F$35,MATCH(max_demand!AG$1,Overzicht!$B:$B,0),5),Verdeelsleutels_percentage!$1:$1,0)))</f>
        <v>2.027246242267244E-2</v>
      </c>
      <c r="AH143">
        <f>PRODUCT(INDEX(Overzicht!$B$1:$D$35,MATCH(max_demand!AH$1,Overzicht!$B$1:$B$35,0),3),INDEX(Verdeelsleutels_percentage!$A:$AB,MATCH(max_demand!$C143,Verdeelsleutels_percentage!$C:$C,0),MATCH(INDEX(Overzicht!$B$1:$F$35,MATCH(max_demand!AH$1,Overzicht!$B:$B,0),5),Verdeelsleutels_percentage!$1:$1,0)))</f>
        <v>3.3179553703701215E-4</v>
      </c>
      <c r="AI143">
        <f>PRODUCT(INDEX(Overzicht!$B$1:$D$35,MATCH(max_demand!AI$1,Overzicht!$B$1:$B$35,0),3),INDEX(Verdeelsleutels_percentage!$A:$AB,MATCH(max_demand!$C143,Verdeelsleutels_percentage!$C:$C,0),MATCH(INDEX(Overzicht!$B$1:$F$35,MATCH(max_demand!AI$1,Overzicht!$B:$B,0),5),Verdeelsleutels_percentage!$1:$1,0)))</f>
        <v>1.1375846984126132E-4</v>
      </c>
      <c r="AJ143">
        <f>PRODUCT(INDEX(Overzicht!$B$1:$D$35,MATCH(max_demand!AJ$1,Overzicht!$B$1:$B$35,0),3),INDEX(Verdeelsleutels_percentage!$A:$AB,MATCH(max_demand!$C143,Verdeelsleutels_percentage!$C:$C,0),MATCH(INDEX(Overzicht!$B$1:$F$35,MATCH(max_demand!AJ$1,Overzicht!$B:$B,0),5),Verdeelsleutels_percentage!$1:$1,0)))</f>
        <v>0</v>
      </c>
      <c r="AK143">
        <f>PRODUCT(INDEX(Overzicht!$B$1:$D$35,MATCH(max_demand!AK$1,Overzicht!$B$1:$B$35,0),3),INDEX(Verdeelsleutels_percentage!$A:$AB,MATCH(max_demand!$C143,Verdeelsleutels_percentage!$C:$C,0),MATCH(INDEX(Overzicht!$B$1:$F$35,MATCH(max_demand!AK$1,Overzicht!$B:$B,0),5),Verdeelsleutels_percentage!$1:$1,0)))</f>
        <v>1.2298627203087948E-3</v>
      </c>
      <c r="AL143">
        <f>PRODUCT(INDEX(Overzicht!$B$1:$D$35,MATCH(max_demand!AL$1,Overzicht!$B$1:$B$35,0),3),INDEX(Verdeelsleutels_percentage!$A:$AB,MATCH(max_demand!$C143,Verdeelsleutels_percentage!$C:$C,0),MATCH(INDEX(Overzicht!$B$1:$F$35,MATCH(max_demand!AL$1,Overzicht!$B:$B,0),5),Verdeelsleutels_percentage!$1:$1,0)))</f>
        <v>3.3787437371120732E-3</v>
      </c>
      <c r="AM143">
        <f>PRODUCT(INDEX(Overzicht!$B$1:$D$35,MATCH(max_demand!AM$1,Overzicht!$B$1:$B$35,0),3),INDEX(Verdeelsleutels_percentage!$A:$AB,MATCH(max_demand!$C143,Verdeelsleutels_percentage!$C:$C,0),MATCH(INDEX(Overzicht!$B$1:$F$35,MATCH(max_demand!AM$1,Overzicht!$B:$B,0),5),Verdeelsleutels_percentage!$1:$1,0)))</f>
        <v>6.7574874742241465E-3</v>
      </c>
      <c r="AN143">
        <f>PRODUCT(INDEX(Overzicht!$B$1:$D$35,MATCH(max_demand!AN$1,Overzicht!$B$1:$B$35,0),3),INDEX(Verdeelsleutels_percentage!$A:$AB,MATCH(max_demand!$C143,Verdeelsleutels_percentage!$C:$C,0),MATCH(INDEX(Overzicht!$B$1:$F$35,MATCH(max_demand!AN$1,Overzicht!$B:$B,0),5),Verdeelsleutels_percentage!$1:$1,0)))</f>
        <v>3.3787437371120732E-3</v>
      </c>
      <c r="AO143">
        <f>PRODUCT(INDEX(Overzicht!$B$1:$D$35,MATCH(max_demand!AO$1,Overzicht!$B$1:$B$35,0),3),INDEX(Verdeelsleutels_percentage!$A:$AB,MATCH(max_demand!$C143,Verdeelsleutels_percentage!$C:$C,0),MATCH(INDEX(Overzicht!$B$1:$F$35,MATCH(max_demand!AO$1,Overzicht!$B:$B,0),5),Verdeelsleutels_percentage!$1:$1,0)))</f>
        <v>1.1825603079892257E-2</v>
      </c>
    </row>
    <row r="144" spans="2:41">
      <c r="B144" t="str">
        <f>INDEX('ETLocal datasets'!B:C,MATCH(C144,'ETLocal datasets'!C:C,0),1)</f>
        <v>GM0385</v>
      </c>
      <c r="C144" t="str">
        <f>'ETLocal datasets'!C127</f>
        <v>Edam-Volendam</v>
      </c>
      <c r="D144">
        <f t="shared" si="13"/>
        <v>0.12089201513267291</v>
      </c>
      <c r="E144">
        <f t="shared" si="14"/>
        <v>9.9381128225103366E-2</v>
      </c>
      <c r="F144">
        <f t="shared" si="15"/>
        <v>2.193241089092841E-2</v>
      </c>
      <c r="G144">
        <f t="shared" si="12"/>
        <v>4.4662033585726513E-2</v>
      </c>
      <c r="H144">
        <f>PRODUCT(INDEX(Overzicht!$B$1:$D$35,MATCH(max_demand!H$1,Overzicht!$B$1:$B$35,0),3),INDEX(Verdeelsleutels_percentage!$A:$AB,MATCH(max_demand!$C144,Verdeelsleutels_percentage!$C:$C,0),MATCH(INDEX(Overzicht!$B$1:$F$35,MATCH(max_demand!H$1,Overzicht!$B:$B,0),5),Verdeelsleutels_percentage!$1:$1,0)))</f>
        <v>2.193241089092841E-2</v>
      </c>
      <c r="I144">
        <f>PRODUCT(INDEX(Overzicht!$B$1:$D$35,MATCH(max_demand!I$1,Overzicht!$B$1:$B$35,0),3),INDEX(Verdeelsleutels_percentage!$A:$AB,MATCH(max_demand!$C144,Verdeelsleutels_percentage!$C:$C,0),MATCH(INDEX(Overzicht!$B$1:$F$35,MATCH(max_demand!I$1,Overzicht!$B:$B,0),5),Verdeelsleutels_percentage!$1:$1,0)))</f>
        <v>3.6511858680956036E-3</v>
      </c>
      <c r="J144">
        <f>PRODUCT(INDEX(Overzicht!$B$1:$D$35,MATCH(max_demand!J$1,Overzicht!$B$1:$B$35,0),3),INDEX(Verdeelsleutels_percentage!$A:$AB,MATCH(max_demand!$C144,Verdeelsleutels_percentage!$C:$C,0),MATCH(INDEX(Overzicht!$B$1:$F$35,MATCH(max_demand!J$1,Overzicht!$B:$B,0),5),Verdeelsleutels_percentage!$1:$1,0)))</f>
        <v>7.3525796510540949E-3</v>
      </c>
      <c r="K144">
        <f>PRODUCT(INDEX(Overzicht!$B$1:$D$35,MATCH(max_demand!K$1,Overzicht!$B$1:$B$35,0),3),INDEX(Verdeelsleutels_percentage!$A:$AB,MATCH(max_demand!$C144,Verdeelsleutels_percentage!$C:$C,0),MATCH(INDEX(Overzicht!$B$1:$F$35,MATCH(max_demand!K$1,Overzicht!$B:$B,0),5),Verdeelsleutels_percentage!$1:$1,0)))</f>
        <v>7.6000838146666951E-4</v>
      </c>
      <c r="L144">
        <f>PRODUCT(INDEX(Overzicht!$B$1:$D$35,MATCH(max_demand!L$1,Overzicht!$B$1:$B$35,0),3),INDEX(Verdeelsleutels_percentage!$A:$AB,MATCH(max_demand!$C144,Verdeelsleutels_percentage!$C:$C,0),MATCH(INDEX(Overzicht!$B$1:$F$35,MATCH(max_demand!L$1,Overzicht!$B:$B,0),5),Verdeelsleutels_percentage!$1:$1,0)))</f>
        <v>7.0920226096698666E-3</v>
      </c>
      <c r="M144">
        <f>PRODUCT(INDEX(Overzicht!$B$1:$D$35,MATCH(max_demand!M$1,Overzicht!$B$1:$B$35,0),3),INDEX(Verdeelsleutels_percentage!$A:$AB,MATCH(max_demand!$C144,Verdeelsleutels_percentage!$C:$C,0),MATCH(INDEX(Overzicht!$B$1:$F$35,MATCH(max_demand!M$1,Overzicht!$B:$B,0),5),Verdeelsleutels_percentage!$1:$1,0)))</f>
        <v>4.834320468297567E-2</v>
      </c>
      <c r="N144">
        <f>PRODUCT(INDEX(Overzicht!$B$1:$D$35,MATCH(max_demand!N$1,Overzicht!$B$1:$B$35,0),3),INDEX(Verdeelsleutels_percentage!$A:$AB,MATCH(max_demand!$C144,Verdeelsleutels_percentage!$C:$C,0),MATCH(INDEX(Overzicht!$B$1:$F$35,MATCH(max_demand!N$1,Overzicht!$B:$B,0),5),Verdeelsleutels_percentage!$1:$1,0)))</f>
        <v>5.2632433038989745E-3</v>
      </c>
      <c r="O144">
        <f>PRODUCT(INDEX(Overzicht!$B$1:$D$35,MATCH(max_demand!O$1,Overzicht!$B$1:$B$35,0),3),INDEX(Verdeelsleutels_percentage!$A:$AB,MATCH(max_demand!$C144,Verdeelsleutels_percentage!$C:$C,0),MATCH(INDEX(Overzicht!$B$1:$F$35,MATCH(max_demand!O$1,Overzicht!$B:$B,0),5),Verdeelsleutels_percentage!$1:$1,0)))</f>
        <v>6.9078180587952285E-4</v>
      </c>
      <c r="P144">
        <f>PRODUCT(INDEX(Overzicht!$B$1:$D$35,MATCH(max_demand!P$1,Overzicht!$B$1:$B$35,0),3),INDEX(Verdeelsleutels_percentage!$A:$AB,MATCH(max_demand!$C144,Verdeelsleutels_percentage!$C:$C,0),MATCH(INDEX(Overzicht!$B$1:$F$35,MATCH(max_demand!P$1,Overzicht!$B:$B,0),5),Verdeelsleutels_percentage!$1:$1,0)))</f>
        <v>0</v>
      </c>
      <c r="Q144">
        <f>PRODUCT(INDEX(Overzicht!$B$1:$D$35,MATCH(max_demand!Q$1,Overzicht!$B$1:$B$35,0),3),INDEX(Verdeelsleutels_percentage!$A:$AB,MATCH(max_demand!$C144,Verdeelsleutels_percentage!$C:$C,0),MATCH(INDEX(Overzicht!$B$1:$F$35,MATCH(max_demand!Q$1,Overzicht!$B:$B,0),5),Verdeelsleutels_percentage!$1:$1,0)))</f>
        <v>1.8172569023912108E-2</v>
      </c>
      <c r="R144">
        <f>PRODUCT(INDEX(Overzicht!$B$1:$D$35,MATCH(max_demand!R$1,Overzicht!$B$1:$B$35,0),3),INDEX(Verdeelsleutels_percentage!$A:$AB,MATCH(max_demand!$C144,Verdeelsleutels_percentage!$C:$C,0),MATCH(INDEX(Overzicht!$B$1:$F$35,MATCH(max_demand!R$1,Overzicht!$B:$B,0),5),Verdeelsleutels_percentage!$1:$1,0)))</f>
        <v>3.7598418670162989E-3</v>
      </c>
      <c r="S144">
        <f>PRODUCT(INDEX(Overzicht!$B$1:$D$35,MATCH(max_demand!S$1,Overzicht!$B$1:$B$35,0),3),INDEX(Verdeelsleutels_percentage!$A:$AB,MATCH(max_demand!$C144,Verdeelsleutels_percentage!$C:$C,0),MATCH(INDEX(Overzicht!$B$1:$F$35,MATCH(max_demand!S$1,Overzicht!$B:$B,0),5),Verdeelsleutels_percentage!$1:$1,0)))</f>
        <v>7.7001561436493794E-3</v>
      </c>
      <c r="T144">
        <f>PRODUCT(INDEX(Overzicht!$B$1:$D$35,MATCH(max_demand!T$1,Overzicht!$B$1:$B$35,0),3),INDEX(Verdeelsleutels_percentage!$A:$AB,MATCH(max_demand!$C144,Verdeelsleutels_percentage!$C:$C,0),MATCH(INDEX(Overzicht!$B$1:$F$35,MATCH(max_demand!T$1,Overzicht!$B:$B,0),5),Verdeelsleutels_percentage!$1:$1,0)))</f>
        <v>1.1112421518070393E-2</v>
      </c>
      <c r="U144">
        <f>PRODUCT(INDEX(Overzicht!$B$1:$D$35,MATCH(max_demand!U$1,Overzicht!$B$1:$B$35,0),3),INDEX(Verdeelsleutels_percentage!$A:$AB,MATCH(max_demand!$C144,Verdeelsleutels_percentage!$C:$C,0),MATCH(INDEX(Overzicht!$B$1:$F$35,MATCH(max_demand!U$1,Overzicht!$B:$B,0),5),Verdeelsleutels_percentage!$1:$1,0)))</f>
        <v>4.1274708495690038E-2</v>
      </c>
      <c r="V144">
        <f>PRODUCT(INDEX(Overzicht!$B$1:$D$35,MATCH(max_demand!V$1,Overzicht!$B$1:$B$35,0),3),INDEX(Verdeelsleutels_percentage!$A:$AB,MATCH(max_demand!$C144,Verdeelsleutels_percentage!$C:$C,0),MATCH(INDEX(Overzicht!$B$1:$F$35,MATCH(max_demand!V$1,Overzicht!$B:$B,0),5),Verdeelsleutels_percentage!$1:$1,0)))</f>
        <v>4.8042423856319372E-3</v>
      </c>
      <c r="W144">
        <f>PRODUCT(INDEX(Overzicht!$B$1:$D$35,MATCH(max_demand!W$1,Overzicht!$B$1:$B$35,0),3),INDEX(Verdeelsleutels_percentage!$A:$AB,MATCH(max_demand!$C144,Verdeelsleutels_percentage!$C:$C,0),MATCH(INDEX(Overzicht!$B$1:$F$35,MATCH(max_demand!W$1,Overzicht!$B:$B,0),5),Verdeelsleutels_percentage!$1:$1,0)))</f>
        <v>2.5065612446775326E-2</v>
      </c>
      <c r="X144">
        <f>PRODUCT(INDEX(Overzicht!$B$1:$D$35,MATCH(max_demand!X$1,Overzicht!$B$1:$B$35,0),3),INDEX(Verdeelsleutels_percentage!$A:$AB,MATCH(max_demand!$C144,Verdeelsleutels_percentage!$C:$C,0),MATCH(INDEX(Overzicht!$B$1:$F$35,MATCH(max_demand!X$1,Overzicht!$B:$B,0),5),Verdeelsleutels_percentage!$1:$1,0)))</f>
        <v>0</v>
      </c>
      <c r="Y144">
        <f>PRODUCT(INDEX(Overzicht!$B$1:$D$35,MATCH(max_demand!Y$1,Overzicht!$B$1:$B$35,0),3),INDEX(Verdeelsleutels_percentage!$A:$AB,MATCH(max_demand!$C144,Verdeelsleutels_percentage!$C:$C,0),MATCH(INDEX(Overzicht!$B$1:$F$35,MATCH(max_demand!Y$1,Overzicht!$B:$B,0),5),Verdeelsleutels_percentage!$1:$1,0)))</f>
        <v>3.6015019337598381E-7</v>
      </c>
      <c r="Z144">
        <f>PRODUCT(INDEX(Overzicht!$B$1:$D$35,MATCH(max_demand!Z$1,Overzicht!$B$1:$B$35,0),3),INDEX(Verdeelsleutels_percentage!$A:$AB,MATCH(max_demand!$C144,Verdeelsleutels_percentage!$C:$C,0),MATCH(INDEX(Overzicht!$B$1:$F$35,MATCH(max_demand!Z$1,Overzicht!$B:$B,0),5),Verdeelsleutels_percentage!$1:$1,0)))</f>
        <v>1.6006675261154835E-4</v>
      </c>
      <c r="AA144">
        <f>PRODUCT(INDEX(Overzicht!$B$1:$D$35,MATCH(max_demand!AA$1,Overzicht!$B$1:$B$35,0),3),INDEX(Verdeelsleutels_percentage!$A:$AB,MATCH(max_demand!$C144,Verdeelsleutels_percentage!$C:$C,0),MATCH(INDEX(Overzicht!$B$1:$F$35,MATCH(max_demand!AA$1,Overzicht!$B:$B,0),5),Verdeelsleutels_percentage!$1:$1,0)))</f>
        <v>1.6680640535308725E-4</v>
      </c>
      <c r="AB144">
        <f>PRODUCT(INDEX(Overzicht!$B$1:$D$35,MATCH(max_demand!AB$1,Overzicht!$B$1:$B$35,0),3),INDEX(Verdeelsleutels_percentage!$A:$AB,MATCH(max_demand!$C144,Verdeelsleutels_percentage!$C:$C,0),MATCH(INDEX(Overzicht!$B$1:$F$35,MATCH(max_demand!AB$1,Overzicht!$B:$B,0),5),Verdeelsleutels_percentage!$1:$1,0)))</f>
        <v>7.3546031242174891E-3</v>
      </c>
      <c r="AC144">
        <f>PRODUCT(INDEX(Overzicht!$B$1:$D$35,MATCH(max_demand!AC$1,Overzicht!$B$1:$B$35,0),3),INDEX(Verdeelsleutels_percentage!$A:$AB,MATCH(max_demand!$C144,Verdeelsleutels_percentage!$C:$C,0),MATCH(INDEX(Overzicht!$B$1:$F$35,MATCH(max_demand!AC$1,Overzicht!$B:$B,0),5),Verdeelsleutels_percentage!$1:$1,0)))</f>
        <v>3.0953716852767216E-3</v>
      </c>
      <c r="AD144">
        <f>PRODUCT(INDEX(Overzicht!$B$1:$D$35,MATCH(max_demand!AD$1,Overzicht!$B$1:$B$35,0),3),INDEX(Verdeelsleutels_percentage!$A:$AB,MATCH(max_demand!$C144,Verdeelsleutels_percentage!$C:$C,0),MATCH(INDEX(Overzicht!$B$1:$F$35,MATCH(max_demand!AD$1,Overzicht!$B:$B,0),5),Verdeelsleutels_percentage!$1:$1,0)))</f>
        <v>0</v>
      </c>
      <c r="AE144">
        <f>PRODUCT(INDEX(Overzicht!$B$1:$D$35,MATCH(max_demand!AE$1,Overzicht!$B$1:$B$35,0),3),INDEX(Verdeelsleutels_percentage!$A:$AB,MATCH(max_demand!$C144,Verdeelsleutels_percentage!$C:$C,0),MATCH(INDEX(Overzicht!$B$1:$F$35,MATCH(max_demand!AE$1,Overzicht!$B:$B,0),5),Verdeelsleutels_percentage!$1:$1,0)))</f>
        <v>8.5855000443695092E-3</v>
      </c>
      <c r="AF144">
        <f>PRODUCT(INDEX(Overzicht!$B$1:$D$35,MATCH(max_demand!AF$1,Overzicht!$B$1:$B$35,0),3),INDEX(Verdeelsleutels_percentage!$A:$AB,MATCH(max_demand!$C144,Verdeelsleutels_percentage!$C:$C,0),MATCH(INDEX(Overzicht!$B$1:$F$35,MATCH(max_demand!AF$1,Overzicht!$B:$B,0),5),Verdeelsleutels_percentage!$1:$1,0)))</f>
        <v>6.3184244451926989E-4</v>
      </c>
      <c r="AG144">
        <f>PRODUCT(INDEX(Overzicht!$B$1:$D$35,MATCH(max_demand!AG$1,Overzicht!$B$1:$B$35,0),3),INDEX(Verdeelsleutels_percentage!$A:$AB,MATCH(max_demand!$C144,Verdeelsleutels_percentage!$C:$C,0),MATCH(INDEX(Overzicht!$B$1:$F$35,MATCH(max_demand!AG$1,Overzicht!$B:$B,0),5),Verdeelsleutels_percentage!$1:$1,0)))</f>
        <v>2.5065612446775326E-2</v>
      </c>
      <c r="AH144">
        <f>PRODUCT(INDEX(Overzicht!$B$1:$D$35,MATCH(max_demand!AH$1,Overzicht!$B$1:$B$35,0),3),INDEX(Verdeelsleutels_percentage!$A:$AB,MATCH(max_demand!$C144,Verdeelsleutels_percentage!$C:$C,0),MATCH(INDEX(Overzicht!$B$1:$F$35,MATCH(max_demand!AH$1,Overzicht!$B:$B,0),5),Verdeelsleutels_percentage!$1:$1,0)))</f>
        <v>1.4742990372116297E-3</v>
      </c>
      <c r="AI144">
        <f>PRODUCT(INDEX(Overzicht!$B$1:$D$35,MATCH(max_demand!AI$1,Overzicht!$B$1:$B$35,0),3),INDEX(Verdeelsleutels_percentage!$A:$AB,MATCH(max_demand!$C144,Verdeelsleutels_percentage!$C:$C,0),MATCH(INDEX(Overzicht!$B$1:$F$35,MATCH(max_demand!AI$1,Overzicht!$B:$B,0),5),Verdeelsleutels_percentage!$1:$1,0)))</f>
        <v>5.0547395561541589E-4</v>
      </c>
      <c r="AJ144">
        <f>PRODUCT(INDEX(Overzicht!$B$1:$D$35,MATCH(max_demand!AJ$1,Overzicht!$B$1:$B$35,0),3),INDEX(Verdeelsleutels_percentage!$A:$AB,MATCH(max_demand!$C144,Verdeelsleutels_percentage!$C:$C,0),MATCH(INDEX(Overzicht!$B$1:$F$35,MATCH(max_demand!AJ$1,Overzicht!$B:$B,0),5),Verdeelsleutels_percentage!$1:$1,0)))</f>
        <v>0</v>
      </c>
      <c r="AK144">
        <f>PRODUCT(INDEX(Overzicht!$B$1:$D$35,MATCH(max_demand!AK$1,Overzicht!$B$1:$B$35,0),3),INDEX(Verdeelsleutels_percentage!$A:$AB,MATCH(max_demand!$C144,Verdeelsleutels_percentage!$C:$C,0),MATCH(INDEX(Overzicht!$B$1:$F$35,MATCH(max_demand!AK$1,Overzicht!$B:$B,0),5),Verdeelsleutels_percentage!$1:$1,0)))</f>
        <v>1.5206471551043699E-3</v>
      </c>
      <c r="AL144">
        <f>PRODUCT(INDEX(Overzicht!$B$1:$D$35,MATCH(max_demand!AL$1,Overzicht!$B$1:$B$35,0),3),INDEX(Verdeelsleutels_percentage!$A:$AB,MATCH(max_demand!$C144,Verdeelsleutels_percentage!$C:$C,0),MATCH(INDEX(Overzicht!$B$1:$F$35,MATCH(max_demand!AL$1,Overzicht!$B:$B,0),5),Verdeelsleutels_percentage!$1:$1,0)))</f>
        <v>4.1776020744625541E-3</v>
      </c>
      <c r="AM144">
        <f>PRODUCT(INDEX(Overzicht!$B$1:$D$35,MATCH(max_demand!AM$1,Overzicht!$B$1:$B$35,0),3),INDEX(Verdeelsleutels_percentage!$A:$AB,MATCH(max_demand!$C144,Verdeelsleutels_percentage!$C:$C,0),MATCH(INDEX(Overzicht!$B$1:$F$35,MATCH(max_demand!AM$1,Overzicht!$B:$B,0),5),Verdeelsleutels_percentage!$1:$1,0)))</f>
        <v>8.3552041489251081E-3</v>
      </c>
      <c r="AN144">
        <f>PRODUCT(INDEX(Overzicht!$B$1:$D$35,MATCH(max_demand!AN$1,Overzicht!$B$1:$B$35,0),3),INDEX(Verdeelsleutels_percentage!$A:$AB,MATCH(max_demand!$C144,Verdeelsleutels_percentage!$C:$C,0),MATCH(INDEX(Overzicht!$B$1:$F$35,MATCH(max_demand!AN$1,Overzicht!$B:$B,0),5),Verdeelsleutels_percentage!$1:$1,0)))</f>
        <v>4.1776020744625541E-3</v>
      </c>
      <c r="AO144">
        <f>PRODUCT(INDEX(Overzicht!$B$1:$D$35,MATCH(max_demand!AO$1,Overzicht!$B$1:$B$35,0),3),INDEX(Verdeelsleutels_percentage!$A:$AB,MATCH(max_demand!$C144,Verdeelsleutels_percentage!$C:$C,0),MATCH(INDEX(Overzicht!$B$1:$F$35,MATCH(max_demand!AO$1,Overzicht!$B:$B,0),5),Verdeelsleutels_percentage!$1:$1,0)))</f>
        <v>1.462160726061894E-2</v>
      </c>
    </row>
    <row r="145" spans="2:41">
      <c r="B145" t="str">
        <f>INDEX('ETLocal datasets'!B:C,MATCH(C145,'ETLocal datasets'!C:C,0),1)</f>
        <v>GM0388</v>
      </c>
      <c r="C145" t="str">
        <f>'ETLocal datasets'!C128</f>
        <v>Enkhuizen</v>
      </c>
      <c r="D145">
        <f t="shared" si="13"/>
        <v>4.6223851577717412E-2</v>
      </c>
      <c r="E145">
        <f t="shared" si="14"/>
        <v>5.10560476878444E-2</v>
      </c>
      <c r="F145">
        <f t="shared" si="15"/>
        <v>1.1244165443874125E-2</v>
      </c>
      <c r="G145">
        <f t="shared" si="12"/>
        <v>2.2897040238539584E-2</v>
      </c>
      <c r="H145">
        <f>PRODUCT(INDEX(Overzicht!$B$1:$D$35,MATCH(max_demand!H$1,Overzicht!$B$1:$B$35,0),3),INDEX(Verdeelsleutels_percentage!$A:$AB,MATCH(max_demand!$C145,Verdeelsleutels_percentage!$C:$C,0),MATCH(INDEX(Overzicht!$B$1:$F$35,MATCH(max_demand!H$1,Overzicht!$B:$B,0),5),Verdeelsleutels_percentage!$1:$1,0)))</f>
        <v>1.1244165443874125E-2</v>
      </c>
      <c r="I145">
        <f>PRODUCT(INDEX(Overzicht!$B$1:$D$35,MATCH(max_demand!I$1,Overzicht!$B$1:$B$35,0),3),INDEX(Verdeelsleutels_percentage!$A:$AB,MATCH(max_demand!$C145,Verdeelsleutels_percentage!$C:$C,0),MATCH(INDEX(Overzicht!$B$1:$F$35,MATCH(max_demand!I$1,Overzicht!$B:$B,0),5),Verdeelsleutels_percentage!$1:$1,0)))</f>
        <v>2.0068757566685091E-3</v>
      </c>
      <c r="J145">
        <f>PRODUCT(INDEX(Overzicht!$B$1:$D$35,MATCH(max_demand!J$1,Overzicht!$B$1:$B$35,0),3),INDEX(Verdeelsleutels_percentage!$A:$AB,MATCH(max_demand!$C145,Verdeelsleutels_percentage!$C:$C,0),MATCH(INDEX(Overzicht!$B$1:$F$35,MATCH(max_demand!J$1,Overzicht!$B:$B,0),5),Verdeelsleutels_percentage!$1:$1,0)))</f>
        <v>3.7694726059463736E-3</v>
      </c>
      <c r="K145">
        <f>PRODUCT(INDEX(Overzicht!$B$1:$D$35,MATCH(max_demand!K$1,Overzicht!$B$1:$B$35,0),3),INDEX(Verdeelsleutels_percentage!$A:$AB,MATCH(max_demand!$C145,Verdeelsleutels_percentage!$C:$C,0),MATCH(INDEX(Overzicht!$B$1:$F$35,MATCH(max_demand!K$1,Overzicht!$B:$B,0),5),Verdeelsleutels_percentage!$1:$1,0)))</f>
        <v>4.1773890750346042E-4</v>
      </c>
      <c r="L145">
        <f>PRODUCT(INDEX(Overzicht!$B$1:$D$35,MATCH(max_demand!L$1,Overzicht!$B$1:$B$35,0),3),INDEX(Verdeelsleutels_percentage!$A:$AB,MATCH(max_demand!$C145,Verdeelsleutels_percentage!$C:$C,0),MATCH(INDEX(Overzicht!$B$1:$F$35,MATCH(max_demand!L$1,Overzicht!$B:$B,0),5),Verdeelsleutels_percentage!$1:$1,0)))</f>
        <v>3.6358919204731491E-3</v>
      </c>
      <c r="M145">
        <f>PRODUCT(INDEX(Overzicht!$B$1:$D$35,MATCH(max_demand!M$1,Overzicht!$B$1:$B$35,0),3),INDEX(Verdeelsleutels_percentage!$A:$AB,MATCH(max_demand!$C145,Verdeelsleutels_percentage!$C:$C,0),MATCH(INDEX(Overzicht!$B$1:$F$35,MATCH(max_demand!M$1,Overzicht!$B:$B,0),5),Verdeelsleutels_percentage!$1:$1,0)))</f>
        <v>3.40523603594272E-3</v>
      </c>
      <c r="N145">
        <f>PRODUCT(INDEX(Overzicht!$B$1:$D$35,MATCH(max_demand!N$1,Overzicht!$B$1:$B$35,0),3),INDEX(Verdeelsleutels_percentage!$A:$AB,MATCH(max_demand!$C145,Verdeelsleutels_percentage!$C:$C,0),MATCH(INDEX(Overzicht!$B$1:$F$35,MATCH(max_demand!N$1,Overzicht!$B:$B,0),5),Verdeelsleutels_percentage!$1:$1,0)))</f>
        <v>1.9556036444366696E-3</v>
      </c>
      <c r="O145">
        <f>PRODUCT(INDEX(Overzicht!$B$1:$D$35,MATCH(max_demand!O$1,Overzicht!$B$1:$B$35,0),3),INDEX(Verdeelsleutels_percentage!$A:$AB,MATCH(max_demand!$C145,Verdeelsleutels_percentage!$C:$C,0),MATCH(INDEX(Overzicht!$B$1:$F$35,MATCH(max_demand!O$1,Overzicht!$B:$B,0),5),Verdeelsleutels_percentage!$1:$1,0)))</f>
        <v>8.3632388447678078E-5</v>
      </c>
      <c r="P145">
        <f>PRODUCT(INDEX(Overzicht!$B$1:$D$35,MATCH(max_demand!P$1,Overzicht!$B$1:$B$35,0),3),INDEX(Verdeelsleutels_percentage!$A:$AB,MATCH(max_demand!$C145,Verdeelsleutels_percentage!$C:$C,0),MATCH(INDEX(Overzicht!$B$1:$F$35,MATCH(max_demand!P$1,Overzicht!$B:$B,0),5),Verdeelsleutels_percentage!$1:$1,0)))</f>
        <v>0</v>
      </c>
      <c r="Q145">
        <f>PRODUCT(INDEX(Overzicht!$B$1:$D$35,MATCH(max_demand!Q$1,Overzicht!$B$1:$B$35,0),3),INDEX(Verdeelsleutels_percentage!$A:$AB,MATCH(max_demand!$C145,Verdeelsleutels_percentage!$C:$C,0),MATCH(INDEX(Overzicht!$B$1:$F$35,MATCH(max_demand!Q$1,Overzicht!$B:$B,0),5),Verdeelsleutels_percentage!$1:$1,0)))</f>
        <v>9.3165942249242746E-3</v>
      </c>
      <c r="R145">
        <f>PRODUCT(INDEX(Overzicht!$B$1:$D$35,MATCH(max_demand!R$1,Overzicht!$B$1:$B$35,0),3),INDEX(Verdeelsleutels_percentage!$A:$AB,MATCH(max_demand!$C145,Verdeelsleutels_percentage!$C:$C,0),MATCH(INDEX(Overzicht!$B$1:$F$35,MATCH(max_demand!R$1,Overzicht!$B:$B,0),5),Verdeelsleutels_percentage!$1:$1,0)))</f>
        <v>1.9275712189498501E-3</v>
      </c>
      <c r="S145">
        <f>PRODUCT(INDEX(Overzicht!$B$1:$D$35,MATCH(max_demand!S$1,Overzicht!$B$1:$B$35,0),3),INDEX(Verdeelsleutels_percentage!$A:$AB,MATCH(max_demand!$C145,Verdeelsleutels_percentage!$C:$C,0),MATCH(INDEX(Overzicht!$B$1:$F$35,MATCH(max_demand!S$1,Overzicht!$B:$B,0),5),Verdeelsleutels_percentage!$1:$1,0)))</f>
        <v>3.9476658564092928E-3</v>
      </c>
      <c r="T145">
        <f>PRODUCT(INDEX(Overzicht!$B$1:$D$35,MATCH(max_demand!T$1,Overzicht!$B$1:$B$35,0),3),INDEX(Verdeelsleutels_percentage!$A:$AB,MATCH(max_demand!$C145,Verdeelsleutels_percentage!$C:$C,0),MATCH(INDEX(Overzicht!$B$1:$F$35,MATCH(max_demand!T$1,Overzicht!$B:$B,0),5),Verdeelsleutels_percentage!$1:$1,0)))</f>
        <v>5.6970438248962231E-3</v>
      </c>
      <c r="U145">
        <f>PRODUCT(INDEX(Overzicht!$B$1:$D$35,MATCH(max_demand!U$1,Overzicht!$B$1:$B$35,0),3),INDEX(Verdeelsleutels_percentage!$A:$AB,MATCH(max_demand!$C145,Verdeelsleutels_percentage!$C:$C,0),MATCH(INDEX(Overzicht!$B$1:$F$35,MATCH(max_demand!U$1,Overzicht!$B:$B,0),5),Verdeelsleutels_percentage!$1:$1,0)))</f>
        <v>2.116044849247169E-2</v>
      </c>
      <c r="V145">
        <f>PRODUCT(INDEX(Overzicht!$B$1:$D$35,MATCH(max_demand!V$1,Overzicht!$B$1:$B$35,0),3),INDEX(Verdeelsleutels_percentage!$A:$AB,MATCH(max_demand!$C145,Verdeelsleutels_percentage!$C:$C,0),MATCH(INDEX(Overzicht!$B$1:$F$35,MATCH(max_demand!V$1,Overzicht!$B:$B,0),5),Verdeelsleutels_percentage!$1:$1,0)))</f>
        <v>2.4630076686581416E-3</v>
      </c>
      <c r="W145">
        <f>PRODUCT(INDEX(Overzicht!$B$1:$D$35,MATCH(max_demand!W$1,Overzicht!$B$1:$B$35,0),3),INDEX(Verdeelsleutels_percentage!$A:$AB,MATCH(max_demand!$C145,Verdeelsleutels_percentage!$C:$C,0),MATCH(INDEX(Overzicht!$B$1:$F$35,MATCH(max_demand!W$1,Overzicht!$B:$B,0),5),Verdeelsleutels_percentage!$1:$1,0)))</f>
        <v>1.2850474792999E-2</v>
      </c>
      <c r="X145">
        <f>PRODUCT(INDEX(Overzicht!$B$1:$D$35,MATCH(max_demand!X$1,Overzicht!$B$1:$B$35,0),3),INDEX(Verdeelsleutels_percentage!$A:$AB,MATCH(max_demand!$C145,Verdeelsleutels_percentage!$C:$C,0),MATCH(INDEX(Overzicht!$B$1:$F$35,MATCH(max_demand!X$1,Overzicht!$B:$B,0),5),Verdeelsleutels_percentage!$1:$1,0)))</f>
        <v>9.3767398247721745E-5</v>
      </c>
      <c r="Y145">
        <f>PRODUCT(INDEX(Overzicht!$B$1:$D$35,MATCH(max_demand!Y$1,Overzicht!$B$1:$B$35,0),3),INDEX(Verdeelsleutels_percentage!$A:$AB,MATCH(max_demand!$C145,Verdeelsleutels_percentage!$C:$C,0),MATCH(INDEX(Overzicht!$B$1:$F$35,MATCH(max_demand!Y$1,Overzicht!$B:$B,0),5),Verdeelsleutels_percentage!$1:$1,0)))</f>
        <v>2.5883405617361046E-7</v>
      </c>
      <c r="Z145">
        <f>PRODUCT(INDEX(Overzicht!$B$1:$D$35,MATCH(max_demand!Z$1,Overzicht!$B$1:$B$35,0),3),INDEX(Verdeelsleutels_percentage!$A:$AB,MATCH(max_demand!$C145,Verdeelsleutels_percentage!$C:$C,0),MATCH(INDEX(Overzicht!$B$1:$F$35,MATCH(max_demand!Z$1,Overzicht!$B:$B,0),5),Verdeelsleutels_percentage!$1:$1,0)))</f>
        <v>1.1503735829938242E-4</v>
      </c>
      <c r="AA145">
        <f>PRODUCT(INDEX(Overzicht!$B$1:$D$35,MATCH(max_demand!AA$1,Overzicht!$B$1:$B$35,0),3),INDEX(Verdeelsleutels_percentage!$A:$AB,MATCH(max_demand!$C145,Verdeelsleutels_percentage!$C:$C,0),MATCH(INDEX(Overzicht!$B$1:$F$35,MATCH(max_demand!AA$1,Overzicht!$B:$B,0),5),Verdeelsleutels_percentage!$1:$1,0)))</f>
        <v>1.1988103654356695E-4</v>
      </c>
      <c r="AB145">
        <f>PRODUCT(INDEX(Overzicht!$B$1:$D$35,MATCH(max_demand!AB$1,Overzicht!$B$1:$B$35,0),3),INDEX(Verdeelsleutels_percentage!$A:$AB,MATCH(max_demand!$C145,Verdeelsleutels_percentage!$C:$C,0),MATCH(INDEX(Overzicht!$B$1:$F$35,MATCH(max_demand!AB$1,Overzicht!$B:$B,0),5),Verdeelsleutels_percentage!$1:$1,0)))</f>
        <v>4.617770303020483E-3</v>
      </c>
      <c r="AC145">
        <f>PRODUCT(INDEX(Overzicht!$B$1:$D$35,MATCH(max_demand!AC$1,Overzicht!$B$1:$B$35,0),3),INDEX(Verdeelsleutels_percentage!$A:$AB,MATCH(max_demand!$C145,Verdeelsleutels_percentage!$C:$C,0),MATCH(INDEX(Overzicht!$B$1:$F$35,MATCH(max_demand!AC$1,Overzicht!$B:$B,0),5),Verdeelsleutels_percentage!$1:$1,0)))</f>
        <v>2.0314129556470049E-3</v>
      </c>
      <c r="AD145">
        <f>PRODUCT(INDEX(Overzicht!$B$1:$D$35,MATCH(max_demand!AD$1,Overzicht!$B$1:$B$35,0),3),INDEX(Verdeelsleutels_percentage!$A:$AB,MATCH(max_demand!$C145,Verdeelsleutels_percentage!$C:$C,0),MATCH(INDEX(Overzicht!$B$1:$F$35,MATCH(max_demand!AD$1,Overzicht!$B:$B,0),5),Verdeelsleutels_percentage!$1:$1,0)))</f>
        <v>6.6395770869496612E-6</v>
      </c>
      <c r="AE145">
        <f>PRODUCT(INDEX(Overzicht!$B$1:$D$35,MATCH(max_demand!AE$1,Overzicht!$B$1:$B$35,0),3),INDEX(Verdeelsleutels_percentage!$A:$AB,MATCH(max_demand!$C145,Verdeelsleutels_percentage!$C:$C,0),MATCH(INDEX(Overzicht!$B$1:$F$35,MATCH(max_demand!AE$1,Overzicht!$B:$B,0),5),Verdeelsleutels_percentage!$1:$1,0)))</f>
        <v>8.9848256278285549E-3</v>
      </c>
      <c r="AF145">
        <f>PRODUCT(INDEX(Overzicht!$B$1:$D$35,MATCH(max_demand!AF$1,Overzicht!$B$1:$B$35,0),3),INDEX(Verdeelsleutels_percentage!$A:$AB,MATCH(max_demand!$C145,Verdeelsleutels_percentage!$C:$C,0),MATCH(INDEX(Overzicht!$B$1:$F$35,MATCH(max_demand!AF$1,Overzicht!$B:$B,0),5),Verdeelsleutels_percentage!$1:$1,0)))</f>
        <v>4.54094835392299E-4</v>
      </c>
      <c r="AG145">
        <f>PRODUCT(INDEX(Overzicht!$B$1:$D$35,MATCH(max_demand!AG$1,Overzicht!$B$1:$B$35,0),3),INDEX(Verdeelsleutels_percentage!$A:$AB,MATCH(max_demand!$C145,Verdeelsleutels_percentage!$C:$C,0),MATCH(INDEX(Overzicht!$B$1:$F$35,MATCH(max_demand!AG$1,Overzicht!$B:$B,0),5),Verdeelsleutels_percentage!$1:$1,0)))</f>
        <v>1.2850474792999E-2</v>
      </c>
      <c r="AH145">
        <f>PRODUCT(INDEX(Overzicht!$B$1:$D$35,MATCH(max_demand!AH$1,Overzicht!$B$1:$B$35,0),3),INDEX(Verdeelsleutels_percentage!$A:$AB,MATCH(max_demand!$C145,Verdeelsleutels_percentage!$C:$C,0),MATCH(INDEX(Overzicht!$B$1:$F$35,MATCH(max_demand!AH$1,Overzicht!$B:$B,0),5),Verdeelsleutels_percentage!$1:$1,0)))</f>
        <v>1.0595546159153644E-3</v>
      </c>
      <c r="AI145">
        <f>PRODUCT(INDEX(Overzicht!$B$1:$D$35,MATCH(max_demand!AI$1,Overzicht!$B$1:$B$35,0),3),INDEX(Verdeelsleutels_percentage!$A:$AB,MATCH(max_demand!$C145,Verdeelsleutels_percentage!$C:$C,0),MATCH(INDEX(Overzicht!$B$1:$F$35,MATCH(max_demand!AI$1,Overzicht!$B:$B,0),5),Verdeelsleutels_percentage!$1:$1,0)))</f>
        <v>3.6327586831383921E-4</v>
      </c>
      <c r="AJ145">
        <f>PRODUCT(INDEX(Overzicht!$B$1:$D$35,MATCH(max_demand!AJ$1,Overzicht!$B$1:$B$35,0),3),INDEX(Verdeelsleutels_percentage!$A:$AB,MATCH(max_demand!$C145,Verdeelsleutels_percentage!$C:$C,0),MATCH(INDEX(Overzicht!$B$1:$F$35,MATCH(max_demand!AJ$1,Overzicht!$B:$B,0),5),Verdeelsleutels_percentage!$1:$1,0)))</f>
        <v>0</v>
      </c>
      <c r="AK145">
        <f>PRODUCT(INDEX(Overzicht!$B$1:$D$35,MATCH(max_demand!AK$1,Overzicht!$B$1:$B$35,0),3),INDEX(Verdeelsleutels_percentage!$A:$AB,MATCH(max_demand!$C145,Verdeelsleutels_percentage!$C:$C,0),MATCH(INDEX(Overzicht!$B$1:$F$35,MATCH(max_demand!AK$1,Overzicht!$B:$B,0),5),Verdeelsleutels_percentage!$1:$1,0)))</f>
        <v>7.7959547077527283E-4</v>
      </c>
      <c r="AL145">
        <f>PRODUCT(INDEX(Overzicht!$B$1:$D$35,MATCH(max_demand!AL$1,Overzicht!$B$1:$B$35,0),3),INDEX(Verdeelsleutels_percentage!$A:$AB,MATCH(max_demand!$C145,Verdeelsleutels_percentage!$C:$C,0),MATCH(INDEX(Overzicht!$B$1:$F$35,MATCH(max_demand!AL$1,Overzicht!$B:$B,0),5),Verdeelsleutels_percentage!$1:$1,0)))</f>
        <v>2.1417457988331667E-3</v>
      </c>
      <c r="AM145">
        <f>PRODUCT(INDEX(Overzicht!$B$1:$D$35,MATCH(max_demand!AM$1,Overzicht!$B$1:$B$35,0),3),INDEX(Verdeelsleutels_percentage!$A:$AB,MATCH(max_demand!$C145,Verdeelsleutels_percentage!$C:$C,0),MATCH(INDEX(Overzicht!$B$1:$F$35,MATCH(max_demand!AM$1,Overzicht!$B:$B,0),5),Verdeelsleutels_percentage!$1:$1,0)))</f>
        <v>4.2834915976663335E-3</v>
      </c>
      <c r="AN145">
        <f>PRODUCT(INDEX(Overzicht!$B$1:$D$35,MATCH(max_demand!AN$1,Overzicht!$B$1:$B$35,0),3),INDEX(Verdeelsleutels_percentage!$A:$AB,MATCH(max_demand!$C145,Verdeelsleutels_percentage!$C:$C,0),MATCH(INDEX(Overzicht!$B$1:$F$35,MATCH(max_demand!AN$1,Overzicht!$B:$B,0),5),Verdeelsleutels_percentage!$1:$1,0)))</f>
        <v>2.1417457988331667E-3</v>
      </c>
      <c r="AO145">
        <f>PRODUCT(INDEX(Overzicht!$B$1:$D$35,MATCH(max_demand!AO$1,Overzicht!$B$1:$B$35,0),3),INDEX(Verdeelsleutels_percentage!$A:$AB,MATCH(max_demand!$C145,Verdeelsleutels_percentage!$C:$C,0),MATCH(INDEX(Overzicht!$B$1:$F$35,MATCH(max_demand!AO$1,Overzicht!$B:$B,0),5),Verdeelsleutels_percentage!$1:$1,0)))</f>
        <v>7.4961102959160836E-3</v>
      </c>
    </row>
    <row r="146" spans="2:41">
      <c r="B146" t="str">
        <f>INDEX('ETLocal datasets'!B:C,MATCH(C146,'ETLocal datasets'!C:C,0),1)</f>
        <v>GM0392</v>
      </c>
      <c r="C146" t="str">
        <f>'ETLocal datasets'!C129</f>
        <v>Haarlem</v>
      </c>
      <c r="D146">
        <f t="shared" si="13"/>
        <v>0.28908084732178047</v>
      </c>
      <c r="E146">
        <f t="shared" si="14"/>
        <v>0.4075014187684789</v>
      </c>
      <c r="F146">
        <f t="shared" si="15"/>
        <v>9.797862107885455E-2</v>
      </c>
      <c r="G146">
        <f t="shared" si="12"/>
        <v>0.19951862506446677</v>
      </c>
      <c r="H146">
        <f>PRODUCT(INDEX(Overzicht!$B$1:$D$35,MATCH(max_demand!H$1,Overzicht!$B$1:$B$35,0),3),INDEX(Verdeelsleutels_percentage!$A:$AB,MATCH(max_demand!$C146,Verdeelsleutels_percentage!$C:$C,0),MATCH(INDEX(Overzicht!$B$1:$F$35,MATCH(max_demand!H$1,Overzicht!$B:$B,0),5),Verdeelsleutels_percentage!$1:$1,0)))</f>
        <v>9.797862107885455E-2</v>
      </c>
      <c r="I146">
        <f>PRODUCT(INDEX(Overzicht!$B$1:$D$35,MATCH(max_demand!I$1,Overzicht!$B$1:$B$35,0),3),INDEX(Verdeelsleutels_percentage!$A:$AB,MATCH(max_demand!$C146,Verdeelsleutels_percentage!$C:$C,0),MATCH(INDEX(Overzicht!$B$1:$F$35,MATCH(max_demand!I$1,Overzicht!$B:$B,0),5),Verdeelsleutels_percentage!$1:$1,0)))</f>
        <v>8.581719074143886E-5</v>
      </c>
      <c r="J146">
        <f>PRODUCT(INDEX(Overzicht!$B$1:$D$35,MATCH(max_demand!J$1,Overzicht!$B$1:$B$35,0),3),INDEX(Verdeelsleutels_percentage!$A:$AB,MATCH(max_demand!$C146,Verdeelsleutels_percentage!$C:$C,0),MATCH(INDEX(Overzicht!$B$1:$F$35,MATCH(max_demand!J$1,Overzicht!$B:$B,0),5),Verdeelsleutels_percentage!$1:$1,0)))</f>
        <v>3.2846166304530286E-2</v>
      </c>
      <c r="K146">
        <f>PRODUCT(INDEX(Overzicht!$B$1:$D$35,MATCH(max_demand!K$1,Overzicht!$B$1:$B$35,0),3),INDEX(Verdeelsleutels_percentage!$A:$AB,MATCH(max_demand!$C146,Verdeelsleutels_percentage!$C:$C,0),MATCH(INDEX(Overzicht!$B$1:$F$35,MATCH(max_demand!K$1,Overzicht!$B:$B,0),5),Verdeelsleutels_percentage!$1:$1,0)))</f>
        <v>1.7863178318948737E-5</v>
      </c>
      <c r="L146">
        <f>PRODUCT(INDEX(Overzicht!$B$1:$D$35,MATCH(max_demand!L$1,Overzicht!$B$1:$B$35,0),3),INDEX(Verdeelsleutels_percentage!$A:$AB,MATCH(max_demand!$C146,Verdeelsleutels_percentage!$C:$C,0),MATCH(INDEX(Overzicht!$B$1:$F$35,MATCH(max_demand!L$1,Overzicht!$B:$B,0),5),Verdeelsleutels_percentage!$1:$1,0)))</f>
        <v>3.1682180286113498E-2</v>
      </c>
      <c r="M146">
        <f>PRODUCT(INDEX(Overzicht!$B$1:$D$35,MATCH(max_demand!M$1,Overzicht!$B$1:$B$35,0),3),INDEX(Verdeelsleutels_percentage!$A:$AB,MATCH(max_demand!$C146,Verdeelsleutels_percentage!$C:$C,0),MATCH(INDEX(Overzicht!$B$1:$F$35,MATCH(max_demand!M$1,Overzicht!$B:$B,0),5),Verdeelsleutels_percentage!$1:$1,0)))</f>
        <v>1.5019292021648495E-3</v>
      </c>
      <c r="N146">
        <f>PRODUCT(INDEX(Overzicht!$B$1:$D$35,MATCH(max_demand!N$1,Overzicht!$B$1:$B$35,0),3),INDEX(Verdeelsleutels_percentage!$A:$AB,MATCH(max_demand!$C146,Verdeelsleutels_percentage!$C:$C,0),MATCH(INDEX(Overzicht!$B$1:$F$35,MATCH(max_demand!N$1,Overzicht!$B:$B,0),5),Verdeelsleutels_percentage!$1:$1,0)))</f>
        <v>1.636387625977703E-4</v>
      </c>
      <c r="O146">
        <f>PRODUCT(INDEX(Overzicht!$B$1:$D$35,MATCH(max_demand!O$1,Overzicht!$B$1:$B$35,0),3),INDEX(Verdeelsleutels_percentage!$A:$AB,MATCH(max_demand!$C146,Verdeelsleutels_percentage!$C:$C,0),MATCH(INDEX(Overzicht!$B$1:$F$35,MATCH(max_demand!O$1,Overzicht!$B:$B,0),5),Verdeelsleutels_percentage!$1:$1,0)))</f>
        <v>0</v>
      </c>
      <c r="P146">
        <f>PRODUCT(INDEX(Overzicht!$B$1:$D$35,MATCH(max_demand!P$1,Overzicht!$B$1:$B$35,0),3),INDEX(Verdeelsleutels_percentage!$A:$AB,MATCH(max_demand!$C146,Verdeelsleutels_percentage!$C:$C,0),MATCH(INDEX(Overzicht!$B$1:$F$35,MATCH(max_demand!P$1,Overzicht!$B:$B,0),5),Verdeelsleutels_percentage!$1:$1,0)))</f>
        <v>1.1811774174736945E-4</v>
      </c>
      <c r="Q146">
        <f>PRODUCT(INDEX(Overzicht!$B$1:$D$35,MATCH(max_demand!Q$1,Overzicht!$B$1:$B$35,0),3),INDEX(Verdeelsleutels_percentage!$A:$AB,MATCH(max_demand!$C146,Verdeelsleutels_percentage!$C:$C,0),MATCH(INDEX(Overzicht!$B$1:$F$35,MATCH(max_demand!Q$1,Overzicht!$B:$B,0),5),Verdeelsleutels_percentage!$1:$1,0)))</f>
        <v>8.1182286036765181E-2</v>
      </c>
      <c r="R146">
        <f>PRODUCT(INDEX(Overzicht!$B$1:$D$35,MATCH(max_demand!R$1,Overzicht!$B$1:$B$35,0),3),INDEX(Verdeelsleutels_percentage!$A:$AB,MATCH(max_demand!$C146,Verdeelsleutels_percentage!$C:$C,0),MATCH(INDEX(Overzicht!$B$1:$F$35,MATCH(max_demand!R$1,Overzicht!$B:$B,0),5),Verdeelsleutels_percentage!$1:$1,0)))</f>
        <v>1.6796335042089352E-2</v>
      </c>
      <c r="S146">
        <f>PRODUCT(INDEX(Overzicht!$B$1:$D$35,MATCH(max_demand!S$1,Overzicht!$B$1:$B$35,0),3),INDEX(Verdeelsleutels_percentage!$A:$AB,MATCH(max_demand!$C146,Verdeelsleutels_percentage!$C:$C,0),MATCH(INDEX(Overzicht!$B$1:$F$35,MATCH(max_demand!S$1,Overzicht!$B:$B,0),5),Verdeelsleutels_percentage!$1:$1,0)))</f>
        <v>3.4398894166198991E-2</v>
      </c>
      <c r="T146">
        <f>PRODUCT(INDEX(Overzicht!$B$1:$D$35,MATCH(max_demand!T$1,Overzicht!$B$1:$B$35,0),3),INDEX(Verdeelsleutels_percentage!$A:$AB,MATCH(max_demand!$C146,Verdeelsleutels_percentage!$C:$C,0),MATCH(INDEX(Overzicht!$B$1:$F$35,MATCH(max_demand!T$1,Overzicht!$B:$B,0),5),Verdeelsleutels_percentage!$1:$1,0)))</f>
        <v>4.9642501346619627E-2</v>
      </c>
      <c r="U146">
        <f>PRODUCT(INDEX(Overzicht!$B$1:$D$35,MATCH(max_demand!U$1,Overzicht!$B$1:$B$35,0),3),INDEX(Verdeelsleutels_percentage!$A:$AB,MATCH(max_demand!$C146,Verdeelsleutels_percentage!$C:$C,0),MATCH(INDEX(Overzicht!$B$1:$F$35,MATCH(max_demand!U$1,Overzicht!$B:$B,0),5),Verdeelsleutels_percentage!$1:$1,0)))</f>
        <v>0.18438643357315868</v>
      </c>
      <c r="V146">
        <f>PRODUCT(INDEX(Overzicht!$B$1:$D$35,MATCH(max_demand!V$1,Overzicht!$B$1:$B$35,0),3),INDEX(Verdeelsleutels_percentage!$A:$AB,MATCH(max_demand!$C146,Verdeelsleutels_percentage!$C:$C,0),MATCH(INDEX(Overzicht!$B$1:$F$35,MATCH(max_demand!V$1,Overzicht!$B:$B,0),5),Verdeelsleutels_percentage!$1:$1,0)))</f>
        <v>2.1461983664891948E-2</v>
      </c>
      <c r="W146">
        <f>PRODUCT(INDEX(Overzicht!$B$1:$D$35,MATCH(max_demand!W$1,Overzicht!$B$1:$B$35,0),3),INDEX(Verdeelsleutels_percentage!$A:$AB,MATCH(max_demand!$C146,Verdeelsleutels_percentage!$C:$C,0),MATCH(INDEX(Overzicht!$B$1:$F$35,MATCH(max_demand!W$1,Overzicht!$B:$B,0),5),Verdeelsleutels_percentage!$1:$1,0)))</f>
        <v>0.11197556694726234</v>
      </c>
      <c r="X146">
        <f>PRODUCT(INDEX(Overzicht!$B$1:$D$35,MATCH(max_demand!X$1,Overzicht!$B$1:$B$35,0),3),INDEX(Verdeelsleutels_percentage!$A:$AB,MATCH(max_demand!$C146,Verdeelsleutels_percentage!$C:$C,0),MATCH(INDEX(Overzicht!$B$1:$F$35,MATCH(max_demand!X$1,Overzicht!$B:$B,0),5),Verdeelsleutels_percentage!$1:$1,0)))</f>
        <v>3.0943241421748182E-4</v>
      </c>
      <c r="Y146">
        <f>PRODUCT(INDEX(Overzicht!$B$1:$D$35,MATCH(max_demand!Y$1,Overzicht!$B$1:$B$35,0),3),INDEX(Verdeelsleutels_percentage!$A:$AB,MATCH(max_demand!$C146,Verdeelsleutels_percentage!$C:$C,0),MATCH(INDEX(Overzicht!$B$1:$F$35,MATCH(max_demand!Y$1,Overzicht!$B:$B,0),5),Verdeelsleutels_percentage!$1:$1,0)))</f>
        <v>1.5981186924751722E-7</v>
      </c>
      <c r="Z146">
        <f>PRODUCT(INDEX(Overzicht!$B$1:$D$35,MATCH(max_demand!Z$1,Overzicht!$B$1:$B$35,0),3),INDEX(Verdeelsleutels_percentage!$A:$AB,MATCH(max_demand!$C146,Verdeelsleutels_percentage!$C:$C,0),MATCH(INDEX(Overzicht!$B$1:$F$35,MATCH(max_demand!Z$1,Overzicht!$B:$B,0),5),Verdeelsleutels_percentage!$1:$1,0)))</f>
        <v>7.1027497443340991E-5</v>
      </c>
      <c r="AA146">
        <f>PRODUCT(INDEX(Overzicht!$B$1:$D$35,MATCH(max_demand!AA$1,Overzicht!$B$1:$B$35,0),3),INDEX(Verdeelsleutels_percentage!$A:$AB,MATCH(max_demand!$C146,Verdeelsleutels_percentage!$C:$C,0),MATCH(INDEX(Overzicht!$B$1:$F$35,MATCH(max_demand!AA$1,Overzicht!$B:$B,0),5),Verdeelsleutels_percentage!$1:$1,0)))</f>
        <v>7.4018128914639565E-5</v>
      </c>
      <c r="AB146">
        <f>PRODUCT(INDEX(Overzicht!$B$1:$D$35,MATCH(max_demand!AB$1,Overzicht!$B$1:$B$35,0),3),INDEX(Verdeelsleutels_percentage!$A:$AB,MATCH(max_demand!$C146,Verdeelsleutels_percentage!$C:$C,0),MATCH(INDEX(Overzicht!$B$1:$F$35,MATCH(max_demand!AB$1,Overzicht!$B:$B,0),5),Verdeelsleutels_percentage!$1:$1,0)))</f>
        <v>2.5867266794432218E-2</v>
      </c>
      <c r="AC146">
        <f>PRODUCT(INDEX(Overzicht!$B$1:$D$35,MATCH(max_demand!AC$1,Overzicht!$B$1:$B$35,0),3),INDEX(Verdeelsleutels_percentage!$A:$AB,MATCH(max_demand!$C146,Verdeelsleutels_percentage!$C:$C,0),MATCH(INDEX(Overzicht!$B$1:$F$35,MATCH(max_demand!AC$1,Overzicht!$B:$B,0),5),Verdeelsleutels_percentage!$1:$1,0)))</f>
        <v>1.1176989687332349E-2</v>
      </c>
      <c r="AD146">
        <f>PRODUCT(INDEX(Overzicht!$B$1:$D$35,MATCH(max_demand!AD$1,Overzicht!$B$1:$B$35,0),3),INDEX(Verdeelsleutels_percentage!$A:$AB,MATCH(max_demand!$C146,Verdeelsleutels_percentage!$C:$C,0),MATCH(INDEX(Overzicht!$B$1:$F$35,MATCH(max_demand!AD$1,Overzicht!$B:$B,0),5),Verdeelsleutels_percentage!$1:$1,0)))</f>
        <v>0</v>
      </c>
      <c r="AE146">
        <f>PRODUCT(INDEX(Overzicht!$B$1:$D$35,MATCH(max_demand!AE$1,Overzicht!$B$1:$B$35,0),3),INDEX(Verdeelsleutels_percentage!$A:$AB,MATCH(max_demand!$C146,Verdeelsleutels_percentage!$C:$C,0),MATCH(INDEX(Overzicht!$B$1:$F$35,MATCH(max_demand!AE$1,Overzicht!$B:$B,0),5),Verdeelsleutels_percentage!$1:$1,0)))</f>
        <v>3.2445203656047562E-2</v>
      </c>
      <c r="AF146">
        <f>PRODUCT(INDEX(Overzicht!$B$1:$D$35,MATCH(max_demand!AF$1,Overzicht!$B$1:$B$35,0),3),INDEX(Verdeelsleutels_percentage!$A:$AB,MATCH(max_demand!$C146,Verdeelsleutels_percentage!$C:$C,0),MATCH(INDEX(Overzicht!$B$1:$F$35,MATCH(max_demand!AF$1,Overzicht!$B:$B,0),5),Verdeelsleutels_percentage!$1:$1,0)))</f>
        <v>2.8037170043424074E-4</v>
      </c>
      <c r="AG146">
        <f>PRODUCT(INDEX(Overzicht!$B$1:$D$35,MATCH(max_demand!AG$1,Overzicht!$B$1:$B$35,0),3),INDEX(Verdeelsleutels_percentage!$A:$AB,MATCH(max_demand!$C146,Verdeelsleutels_percentage!$C:$C,0),MATCH(INDEX(Overzicht!$B$1:$F$35,MATCH(max_demand!AG$1,Overzicht!$B:$B,0),5),Verdeelsleutels_percentage!$1:$1,0)))</f>
        <v>0.11197556694726234</v>
      </c>
      <c r="AH146">
        <f>PRODUCT(INDEX(Overzicht!$B$1:$D$35,MATCH(max_demand!AH$1,Overzicht!$B$1:$B$35,0),3),INDEX(Verdeelsleutels_percentage!$A:$AB,MATCH(max_demand!$C146,Verdeelsleutels_percentage!$C:$C,0),MATCH(INDEX(Overzicht!$B$1:$F$35,MATCH(max_demand!AH$1,Overzicht!$B:$B,0),5),Verdeelsleutels_percentage!$1:$1,0)))</f>
        <v>6.5420063434656179E-4</v>
      </c>
      <c r="AI146">
        <f>PRODUCT(INDEX(Overzicht!$B$1:$D$35,MATCH(max_demand!AI$1,Overzicht!$B$1:$B$35,0),3),INDEX(Verdeelsleutels_percentage!$A:$AB,MATCH(max_demand!$C146,Verdeelsleutels_percentage!$C:$C,0),MATCH(INDEX(Overzicht!$B$1:$F$35,MATCH(max_demand!AI$1,Overzicht!$B:$B,0),5),Verdeelsleutels_percentage!$1:$1,0)))</f>
        <v>2.2429736034739259E-4</v>
      </c>
      <c r="AJ146">
        <f>PRODUCT(INDEX(Overzicht!$B$1:$D$35,MATCH(max_demand!AJ$1,Overzicht!$B$1:$B$35,0),3),INDEX(Verdeelsleutels_percentage!$A:$AB,MATCH(max_demand!$C146,Verdeelsleutels_percentage!$C:$C,0),MATCH(INDEX(Overzicht!$B$1:$F$35,MATCH(max_demand!AJ$1,Overzicht!$B:$B,0),5),Verdeelsleutels_percentage!$1:$1,0)))</f>
        <v>0</v>
      </c>
      <c r="AK146">
        <f>PRODUCT(INDEX(Overzicht!$B$1:$D$35,MATCH(max_demand!AK$1,Overzicht!$B$1:$B$35,0),3),INDEX(Verdeelsleutels_percentage!$A:$AB,MATCH(max_demand!$C146,Verdeelsleutels_percentage!$C:$C,0),MATCH(INDEX(Overzicht!$B$1:$F$35,MATCH(max_demand!AK$1,Overzicht!$B:$B,0),5),Verdeelsleutels_percentage!$1:$1,0)))</f>
        <v>6.7931843948005827E-3</v>
      </c>
      <c r="AL146">
        <f>PRODUCT(INDEX(Overzicht!$B$1:$D$35,MATCH(max_demand!AL$1,Overzicht!$B$1:$B$35,0),3),INDEX(Verdeelsleutels_percentage!$A:$AB,MATCH(max_demand!$C146,Verdeelsleutels_percentage!$C:$C,0),MATCH(INDEX(Overzicht!$B$1:$F$35,MATCH(max_demand!AL$1,Overzicht!$B:$B,0),5),Verdeelsleutels_percentage!$1:$1,0)))</f>
        <v>1.8662594491210389E-2</v>
      </c>
      <c r="AM146">
        <f>PRODUCT(INDEX(Overzicht!$B$1:$D$35,MATCH(max_demand!AM$1,Overzicht!$B$1:$B$35,0),3),INDEX(Verdeelsleutels_percentage!$A:$AB,MATCH(max_demand!$C146,Verdeelsleutels_percentage!$C:$C,0),MATCH(INDEX(Overzicht!$B$1:$F$35,MATCH(max_demand!AM$1,Overzicht!$B:$B,0),5),Verdeelsleutels_percentage!$1:$1,0)))</f>
        <v>3.7325188982420779E-2</v>
      </c>
      <c r="AN146">
        <f>PRODUCT(INDEX(Overzicht!$B$1:$D$35,MATCH(max_demand!AN$1,Overzicht!$B$1:$B$35,0),3),INDEX(Verdeelsleutels_percentage!$A:$AB,MATCH(max_demand!$C146,Verdeelsleutels_percentage!$C:$C,0),MATCH(INDEX(Overzicht!$B$1:$F$35,MATCH(max_demand!AN$1,Overzicht!$B:$B,0),5),Verdeelsleutels_percentage!$1:$1,0)))</f>
        <v>1.8662594491210389E-2</v>
      </c>
      <c r="AO146">
        <f>PRODUCT(INDEX(Overzicht!$B$1:$D$35,MATCH(max_demand!AO$1,Overzicht!$B$1:$B$35,0),3),INDEX(Verdeelsleutels_percentage!$A:$AB,MATCH(max_demand!$C146,Verdeelsleutels_percentage!$C:$C,0),MATCH(INDEX(Overzicht!$B$1:$F$35,MATCH(max_demand!AO$1,Overzicht!$B:$B,0),5),Verdeelsleutels_percentage!$1:$1,0)))</f>
        <v>6.5319080719236366E-2</v>
      </c>
    </row>
    <row r="147" spans="2:41">
      <c r="B147" t="str">
        <f>INDEX('ETLocal datasets'!B:C,MATCH(C147,'ETLocal datasets'!C:C,0),1)</f>
        <v>GM0394</v>
      </c>
      <c r="C147" t="str">
        <f>'ETLocal datasets'!C130</f>
        <v>Haarlemmermeer</v>
      </c>
      <c r="D147">
        <f t="shared" si="13"/>
        <v>0.46114545038713317</v>
      </c>
      <c r="E147">
        <f t="shared" si="14"/>
        <v>0.47316694513442431</v>
      </c>
      <c r="F147">
        <f t="shared" si="15"/>
        <v>8.996061430504966E-2</v>
      </c>
      <c r="G147">
        <f t="shared" si="12"/>
        <v>0.18319116842492458</v>
      </c>
      <c r="H147">
        <f>PRODUCT(INDEX(Overzicht!$B$1:$D$35,MATCH(max_demand!H$1,Overzicht!$B$1:$B$35,0),3),INDEX(Verdeelsleutels_percentage!$A:$AB,MATCH(max_demand!$C147,Verdeelsleutels_percentage!$C:$C,0),MATCH(INDEX(Overzicht!$B$1:$F$35,MATCH(max_demand!H$1,Overzicht!$B:$B,0),5),Verdeelsleutels_percentage!$1:$1,0)))</f>
        <v>8.996061430504966E-2</v>
      </c>
      <c r="I147">
        <f>PRODUCT(INDEX(Overzicht!$B$1:$D$35,MATCH(max_demand!I$1,Overzicht!$B$1:$B$35,0),3),INDEX(Verdeelsleutels_percentage!$A:$AB,MATCH(max_demand!$C147,Verdeelsleutels_percentage!$C:$C,0),MATCH(INDEX(Overzicht!$B$1:$F$35,MATCH(max_demand!I$1,Overzicht!$B:$B,0),5),Verdeelsleutels_percentage!$1:$1,0)))</f>
        <v>4.0482342029687382E-2</v>
      </c>
      <c r="J147">
        <f>PRODUCT(INDEX(Overzicht!$B$1:$D$35,MATCH(max_demand!J$1,Overzicht!$B$1:$B$35,0),3),INDEX(Verdeelsleutels_percentage!$A:$AB,MATCH(max_demand!$C147,Verdeelsleutels_percentage!$C:$C,0),MATCH(INDEX(Overzicht!$B$1:$F$35,MATCH(max_demand!J$1,Overzicht!$B:$B,0),5),Verdeelsleutels_percentage!$1:$1,0)))</f>
        <v>3.0158224986073789E-2</v>
      </c>
      <c r="K147">
        <f>PRODUCT(INDEX(Overzicht!$B$1:$D$35,MATCH(max_demand!K$1,Overzicht!$B$1:$B$35,0),3),INDEX(Verdeelsleutels_percentage!$A:$AB,MATCH(max_demand!$C147,Verdeelsleutels_percentage!$C:$C,0),MATCH(INDEX(Overzicht!$B$1:$F$35,MATCH(max_demand!K$1,Overzicht!$B:$B,0),5),Verdeelsleutels_percentage!$1:$1,0)))</f>
        <v>8.4265551947949272E-3</v>
      </c>
      <c r="L147">
        <f>PRODUCT(INDEX(Overzicht!$B$1:$D$35,MATCH(max_demand!L$1,Overzicht!$B$1:$B$35,0),3),INDEX(Verdeelsleutels_percentage!$A:$AB,MATCH(max_demand!$C147,Verdeelsleutels_percentage!$C:$C,0),MATCH(INDEX(Overzicht!$B$1:$F$35,MATCH(max_demand!L$1,Overzicht!$B:$B,0),5),Verdeelsleutels_percentage!$1:$1,0)))</f>
        <v>2.9089492888129804E-2</v>
      </c>
      <c r="M147">
        <f>PRODUCT(INDEX(Overzicht!$B$1:$D$35,MATCH(max_demand!M$1,Overzicht!$B$1:$B$35,0),3),INDEX(Verdeelsleutels_percentage!$A:$AB,MATCH(max_demand!$C147,Verdeelsleutels_percentage!$C:$C,0),MATCH(INDEX(Overzicht!$B$1:$F$35,MATCH(max_demand!M$1,Overzicht!$B:$B,0),5),Verdeelsleutels_percentage!$1:$1,0)))</f>
        <v>7.7427039904705182E-3</v>
      </c>
      <c r="N147">
        <f>PRODUCT(INDEX(Overzicht!$B$1:$D$35,MATCH(max_demand!N$1,Overzicht!$B$1:$B$35,0),3),INDEX(Verdeelsleutels_percentage!$A:$AB,MATCH(max_demand!$C147,Verdeelsleutels_percentage!$C:$C,0),MATCH(INDEX(Overzicht!$B$1:$F$35,MATCH(max_demand!N$1,Overzicht!$B:$B,0),5),Verdeelsleutels_percentage!$1:$1,0)))</f>
        <v>2.3761665113719195E-2</v>
      </c>
      <c r="O147">
        <f>PRODUCT(INDEX(Overzicht!$B$1:$D$35,MATCH(max_demand!O$1,Overzicht!$B$1:$B$35,0),3),INDEX(Verdeelsleutels_percentage!$A:$AB,MATCH(max_demand!$C147,Verdeelsleutels_percentage!$C:$C,0),MATCH(INDEX(Overzicht!$B$1:$F$35,MATCH(max_demand!O$1,Overzicht!$B:$B,0),5),Verdeelsleutels_percentage!$1:$1,0)))</f>
        <v>4.3783494878993238E-2</v>
      </c>
      <c r="P147">
        <f>PRODUCT(INDEX(Overzicht!$B$1:$D$35,MATCH(max_demand!P$1,Overzicht!$B$1:$B$35,0),3),INDEX(Verdeelsleutels_percentage!$A:$AB,MATCH(max_demand!$C147,Verdeelsleutels_percentage!$C:$C,0),MATCH(INDEX(Overzicht!$B$1:$F$35,MATCH(max_demand!P$1,Overzicht!$B:$B,0),5),Verdeelsleutels_percentage!$1:$1,0)))</f>
        <v>6.8542816937985043E-2</v>
      </c>
      <c r="Q147">
        <f>PRODUCT(INDEX(Overzicht!$B$1:$D$35,MATCH(max_demand!Q$1,Overzicht!$B$1:$B$35,0),3),INDEX(Verdeelsleutels_percentage!$A:$AB,MATCH(max_demand!$C147,Verdeelsleutels_percentage!$C:$C,0),MATCH(INDEX(Overzicht!$B$1:$F$35,MATCH(max_demand!Q$1,Overzicht!$B:$B,0),5),Verdeelsleutels_percentage!$1:$1,0)))</f>
        <v>7.4538794709898284E-2</v>
      </c>
      <c r="R147">
        <f>PRODUCT(INDEX(Overzicht!$B$1:$D$35,MATCH(max_demand!R$1,Overzicht!$B$1:$B$35,0),3),INDEX(Verdeelsleutels_percentage!$A:$AB,MATCH(max_demand!$C147,Verdeelsleutels_percentage!$C:$C,0),MATCH(INDEX(Overzicht!$B$1:$F$35,MATCH(max_demand!R$1,Overzicht!$B:$B,0),5),Verdeelsleutels_percentage!$1:$1,0)))</f>
        <v>1.5421819595151369E-2</v>
      </c>
      <c r="S147">
        <f>PRODUCT(INDEX(Overzicht!$B$1:$D$35,MATCH(max_demand!S$1,Overzicht!$B$1:$B$35,0),3),INDEX(Verdeelsleutels_percentage!$A:$AB,MATCH(max_demand!$C147,Verdeelsleutels_percentage!$C:$C,0),MATCH(INDEX(Overzicht!$B$1:$F$35,MATCH(max_demand!S$1,Overzicht!$B:$B,0),5),Verdeelsleutels_percentage!$1:$1,0)))</f>
        <v>3.1583886530870006E-2</v>
      </c>
      <c r="T147">
        <f>PRODUCT(INDEX(Overzicht!$B$1:$D$35,MATCH(max_demand!T$1,Overzicht!$B$1:$B$35,0),3),INDEX(Verdeelsleutels_percentage!$A:$AB,MATCH(max_demand!$C147,Verdeelsleutels_percentage!$C:$C,0),MATCH(INDEX(Overzicht!$B$1:$F$35,MATCH(max_demand!T$1,Overzicht!$B:$B,0),5),Verdeelsleutels_percentage!$1:$1,0)))</f>
        <v>4.5580044581225151E-2</v>
      </c>
      <c r="U147">
        <f>PRODUCT(INDEX(Overzicht!$B$1:$D$35,MATCH(max_demand!U$1,Overzicht!$B$1:$B$35,0),3),INDEX(Verdeelsleutels_percentage!$A:$AB,MATCH(max_demand!$C147,Verdeelsleutels_percentage!$C:$C,0),MATCH(INDEX(Overzicht!$B$1:$F$35,MATCH(max_demand!U$1,Overzicht!$B:$B,0),5),Verdeelsleutels_percentage!$1:$1,0)))</f>
        <v>0.1692973084445506</v>
      </c>
      <c r="V147">
        <f>PRODUCT(INDEX(Overzicht!$B$1:$D$35,MATCH(max_demand!V$1,Overzicht!$B$1:$B$35,0),3),INDEX(Verdeelsleutels_percentage!$A:$AB,MATCH(max_demand!$C147,Verdeelsleutels_percentage!$C:$C,0),MATCH(INDEX(Overzicht!$B$1:$F$35,MATCH(max_demand!V$1,Overzicht!$B:$B,0),5),Verdeelsleutels_percentage!$1:$1,0)))</f>
        <v>1.9705658371582304E-2</v>
      </c>
      <c r="W147">
        <f>PRODUCT(INDEX(Overzicht!$B$1:$D$35,MATCH(max_demand!W$1,Overzicht!$B$1:$B$35,0),3),INDEX(Verdeelsleutels_percentage!$A:$AB,MATCH(max_demand!$C147,Verdeelsleutels_percentage!$C:$C,0),MATCH(INDEX(Overzicht!$B$1:$F$35,MATCH(max_demand!W$1,Overzicht!$B:$B,0),5),Verdeelsleutels_percentage!$1:$1,0)))</f>
        <v>0.10281213063434247</v>
      </c>
      <c r="X147">
        <f>PRODUCT(INDEX(Overzicht!$B$1:$D$35,MATCH(max_demand!X$1,Overzicht!$B$1:$B$35,0),3),INDEX(Verdeelsleutels_percentage!$A:$AB,MATCH(max_demand!$C147,Verdeelsleutels_percentage!$C:$C,0),MATCH(INDEX(Overzicht!$B$1:$F$35,MATCH(max_demand!X$1,Overzicht!$B:$B,0),5),Verdeelsleutels_percentage!$1:$1,0)))</f>
        <v>1.4346411931901429E-3</v>
      </c>
      <c r="Y147">
        <f>PRODUCT(INDEX(Overzicht!$B$1:$D$35,MATCH(max_demand!Y$1,Overzicht!$B$1:$B$35,0),3),INDEX(Verdeelsleutels_percentage!$A:$AB,MATCH(max_demand!$C147,Verdeelsleutels_percentage!$C:$C,0),MATCH(INDEX(Overzicht!$B$1:$F$35,MATCH(max_demand!Y$1,Overzicht!$B:$B,0),5),Verdeelsleutels_percentage!$1:$1,0)))</f>
        <v>4.0063841575232854E-6</v>
      </c>
      <c r="Z147">
        <f>PRODUCT(INDEX(Overzicht!$B$1:$D$35,MATCH(max_demand!Z$1,Overzicht!$B$1:$B$35,0),3),INDEX(Verdeelsleutels_percentage!$A:$AB,MATCH(max_demand!$C147,Verdeelsleutels_percentage!$C:$C,0),MATCH(INDEX(Overzicht!$B$1:$F$35,MATCH(max_demand!Z$1,Overzicht!$B:$B,0),5),Verdeelsleutels_percentage!$1:$1,0)))</f>
        <v>1.78061518112146E-3</v>
      </c>
      <c r="AA147">
        <f>PRODUCT(INDEX(Overzicht!$B$1:$D$35,MATCH(max_demand!AA$1,Overzicht!$B$1:$B$35,0),3),INDEX(Verdeelsleutels_percentage!$A:$AB,MATCH(max_demand!$C147,Verdeelsleutels_percentage!$C:$C,0),MATCH(INDEX(Overzicht!$B$1:$F$35,MATCH(max_demand!AA$1,Overzicht!$B:$B,0),5),Verdeelsleutels_percentage!$1:$1,0)))</f>
        <v>1.8555884519055217E-3</v>
      </c>
      <c r="AB147">
        <f>PRODUCT(INDEX(Overzicht!$B$1:$D$35,MATCH(max_demand!AB$1,Overzicht!$B$1:$B$35,0),3),INDEX(Verdeelsleutels_percentage!$A:$AB,MATCH(max_demand!$C147,Verdeelsleutels_percentage!$C:$C,0),MATCH(INDEX(Overzicht!$B$1:$F$35,MATCH(max_demand!AB$1,Overzicht!$B:$B,0),5),Verdeelsleutels_percentage!$1:$1,0)))</f>
        <v>4.5293169404295397E-2</v>
      </c>
      <c r="AC147">
        <f>PRODUCT(INDEX(Overzicht!$B$1:$D$35,MATCH(max_demand!AC$1,Overzicht!$B$1:$B$35,0),3),INDEX(Verdeelsleutels_percentage!$A:$AB,MATCH(max_demand!$C147,Verdeelsleutels_percentage!$C:$C,0),MATCH(INDEX(Overzicht!$B$1:$F$35,MATCH(max_demand!AC$1,Overzicht!$B:$B,0),5),Verdeelsleutels_percentage!$1:$1,0)))</f>
        <v>2.0407757854430324E-2</v>
      </c>
      <c r="AD147">
        <f>PRODUCT(INDEX(Overzicht!$B$1:$D$35,MATCH(max_demand!AD$1,Overzicht!$B$1:$B$35,0),3),INDEX(Verdeelsleutels_percentage!$A:$AB,MATCH(max_demand!$C147,Verdeelsleutels_percentage!$C:$C,0),MATCH(INDEX(Overzicht!$B$1:$F$35,MATCH(max_demand!AD$1,Overzicht!$B:$B,0),5),Verdeelsleutels_percentage!$1:$1,0)))</f>
        <v>9.8364104991846824E-7</v>
      </c>
      <c r="AE147">
        <f>PRODUCT(INDEX(Overzicht!$B$1:$D$35,MATCH(max_demand!AE$1,Overzicht!$B$1:$B$35,0),3),INDEX(Verdeelsleutels_percentage!$A:$AB,MATCH(max_demand!$C147,Verdeelsleutels_percentage!$C:$C,0),MATCH(INDEX(Overzicht!$B$1:$F$35,MATCH(max_demand!AE$1,Overzicht!$B:$B,0),5),Verdeelsleutels_percentage!$1:$1,0)))</f>
        <v>6.9183157334279877E-2</v>
      </c>
      <c r="AF147">
        <f>PRODUCT(INDEX(Overzicht!$B$1:$D$35,MATCH(max_demand!AF$1,Overzicht!$B$1:$B$35,0),3),INDEX(Verdeelsleutels_percentage!$A:$AB,MATCH(max_demand!$C147,Verdeelsleutels_percentage!$C:$C,0),MATCH(INDEX(Overzicht!$B$1:$F$35,MATCH(max_demand!AF$1,Overzicht!$B:$B,0),5),Verdeelsleutels_percentage!$1:$1,0)))</f>
        <v>7.0287441360057639E-3</v>
      </c>
      <c r="AG147">
        <f>PRODUCT(INDEX(Overzicht!$B$1:$D$35,MATCH(max_demand!AG$1,Overzicht!$B$1:$B$35,0),3),INDEX(Verdeelsleutels_percentage!$A:$AB,MATCH(max_demand!$C147,Verdeelsleutels_percentage!$C:$C,0),MATCH(INDEX(Overzicht!$B$1:$F$35,MATCH(max_demand!AG$1,Overzicht!$B:$B,0),5),Verdeelsleutels_percentage!$1:$1,0)))</f>
        <v>0.10281213063434247</v>
      </c>
      <c r="AH147">
        <f>PRODUCT(INDEX(Overzicht!$B$1:$D$35,MATCH(max_demand!AH$1,Overzicht!$B$1:$B$35,0),3),INDEX(Verdeelsleutels_percentage!$A:$AB,MATCH(max_demand!$C147,Verdeelsleutels_percentage!$C:$C,0),MATCH(INDEX(Overzicht!$B$1:$F$35,MATCH(max_demand!AH$1,Overzicht!$B:$B,0),5),Verdeelsleutels_percentage!$1:$1,0)))</f>
        <v>1.6400402984013449E-2</v>
      </c>
      <c r="AI147">
        <f>PRODUCT(INDEX(Overzicht!$B$1:$D$35,MATCH(max_demand!AI$1,Overzicht!$B$1:$B$35,0),3),INDEX(Verdeelsleutels_percentage!$A:$AB,MATCH(max_demand!$C147,Verdeelsleutels_percentage!$C:$C,0),MATCH(INDEX(Overzicht!$B$1:$F$35,MATCH(max_demand!AI$1,Overzicht!$B:$B,0),5),Verdeelsleutels_percentage!$1:$1,0)))</f>
        <v>5.6229953088046108E-3</v>
      </c>
      <c r="AJ147">
        <f>PRODUCT(INDEX(Overzicht!$B$1:$D$35,MATCH(max_demand!AJ$1,Overzicht!$B$1:$B$35,0),3),INDEX(Verdeelsleutels_percentage!$A:$AB,MATCH(max_demand!$C147,Verdeelsleutels_percentage!$C:$C,0),MATCH(INDEX(Overzicht!$B$1:$F$35,MATCH(max_demand!AJ$1,Overzicht!$B:$B,0),5),Verdeelsleutels_percentage!$1:$1,0)))</f>
        <v>0</v>
      </c>
      <c r="AK147">
        <f>PRODUCT(INDEX(Overzicht!$B$1:$D$35,MATCH(max_demand!AK$1,Overzicht!$B$1:$B$35,0),3),INDEX(Verdeelsleutels_percentage!$A:$AB,MATCH(max_demand!$C147,Verdeelsleutels_percentage!$C:$C,0),MATCH(INDEX(Overzicht!$B$1:$F$35,MATCH(max_demand!AK$1,Overzicht!$B:$B,0),5),Verdeelsleutels_percentage!$1:$1,0)))</f>
        <v>6.2372692584834431E-3</v>
      </c>
      <c r="AL147">
        <f>PRODUCT(INDEX(Overzicht!$B$1:$D$35,MATCH(max_demand!AL$1,Overzicht!$B$1:$B$35,0),3),INDEX(Verdeelsleutels_percentage!$A:$AB,MATCH(max_demand!$C147,Verdeelsleutels_percentage!$C:$C,0),MATCH(INDEX(Overzicht!$B$1:$F$35,MATCH(max_demand!AL$1,Overzicht!$B:$B,0),5),Verdeelsleutels_percentage!$1:$1,0)))</f>
        <v>1.7135355105723744E-2</v>
      </c>
      <c r="AM147">
        <f>PRODUCT(INDEX(Overzicht!$B$1:$D$35,MATCH(max_demand!AM$1,Overzicht!$B$1:$B$35,0),3),INDEX(Verdeelsleutels_percentage!$A:$AB,MATCH(max_demand!$C147,Verdeelsleutels_percentage!$C:$C,0),MATCH(INDEX(Overzicht!$B$1:$F$35,MATCH(max_demand!AM$1,Overzicht!$B:$B,0),5),Verdeelsleutels_percentage!$1:$1,0)))</f>
        <v>3.4270710211447487E-2</v>
      </c>
      <c r="AN147">
        <f>PRODUCT(INDEX(Overzicht!$B$1:$D$35,MATCH(max_demand!AN$1,Overzicht!$B$1:$B$35,0),3),INDEX(Verdeelsleutels_percentage!$A:$AB,MATCH(max_demand!$C147,Verdeelsleutels_percentage!$C:$C,0),MATCH(INDEX(Overzicht!$B$1:$F$35,MATCH(max_demand!AN$1,Overzicht!$B:$B,0),5),Verdeelsleutels_percentage!$1:$1,0)))</f>
        <v>1.7135355105723744E-2</v>
      </c>
      <c r="AO147">
        <f>PRODUCT(INDEX(Overzicht!$B$1:$D$35,MATCH(max_demand!AO$1,Overzicht!$B$1:$B$35,0),3),INDEX(Verdeelsleutels_percentage!$A:$AB,MATCH(max_demand!$C147,Verdeelsleutels_percentage!$C:$C,0),MATCH(INDEX(Overzicht!$B$1:$F$35,MATCH(max_demand!AO$1,Overzicht!$B:$B,0),5),Verdeelsleutels_percentage!$1:$1,0)))</f>
        <v>5.9973742870033105E-2</v>
      </c>
    </row>
    <row r="148" spans="2:41">
      <c r="B148" t="str">
        <f>INDEX('ETLocal datasets'!B:C,MATCH(C148,'ETLocal datasets'!C:C,0),1)</f>
        <v>GM0396</v>
      </c>
      <c r="C148" t="str">
        <f>'ETLocal datasets'!C131</f>
        <v>Heemskerk</v>
      </c>
      <c r="D148">
        <f t="shared" si="13"/>
        <v>7.7706147117131003E-2</v>
      </c>
      <c r="E148">
        <f t="shared" si="14"/>
        <v>0.11034357347485098</v>
      </c>
      <c r="F148">
        <f t="shared" si="15"/>
        <v>2.3794590989565371E-2</v>
      </c>
      <c r="G148">
        <f t="shared" si="12"/>
        <v>4.8454081369328598E-2</v>
      </c>
      <c r="H148">
        <f>PRODUCT(INDEX(Overzicht!$B$1:$D$35,MATCH(max_demand!H$1,Overzicht!$B$1:$B$35,0),3),INDEX(Verdeelsleutels_percentage!$A:$AB,MATCH(max_demand!$C148,Verdeelsleutels_percentage!$C:$C,0),MATCH(INDEX(Overzicht!$B$1:$F$35,MATCH(max_demand!H$1,Overzicht!$B:$B,0),5),Verdeelsleutels_percentage!$1:$1,0)))</f>
        <v>2.3794590989565371E-2</v>
      </c>
      <c r="I148">
        <f>PRODUCT(INDEX(Overzicht!$B$1:$D$35,MATCH(max_demand!I$1,Overzicht!$B$1:$B$35,0),3),INDEX(Verdeelsleutels_percentage!$A:$AB,MATCH(max_demand!$C148,Verdeelsleutels_percentage!$C:$C,0),MATCH(INDEX(Overzicht!$B$1:$F$35,MATCH(max_demand!I$1,Overzicht!$B:$B,0),5),Verdeelsleutels_percentage!$1:$1,0)))</f>
        <v>1.0030183808934791E-3</v>
      </c>
      <c r="J148">
        <f>PRODUCT(INDEX(Overzicht!$B$1:$D$35,MATCH(max_demand!J$1,Overzicht!$B$1:$B$35,0),3),INDEX(Verdeelsleutels_percentage!$A:$AB,MATCH(max_demand!$C148,Verdeelsleutels_percentage!$C:$C,0),MATCH(INDEX(Overzicht!$B$1:$F$35,MATCH(max_demand!J$1,Overzicht!$B:$B,0),5),Verdeelsleutels_percentage!$1:$1,0)))</f>
        <v>7.9768533603114377E-3</v>
      </c>
      <c r="K148">
        <f>PRODUCT(INDEX(Overzicht!$B$1:$D$35,MATCH(max_demand!K$1,Overzicht!$B$1:$B$35,0),3),INDEX(Verdeelsleutels_percentage!$A:$AB,MATCH(max_demand!$C148,Verdeelsleutels_percentage!$C:$C,0),MATCH(INDEX(Overzicht!$B$1:$F$35,MATCH(max_demand!K$1,Overzicht!$B:$B,0),5),Verdeelsleutels_percentage!$1:$1,0)))</f>
        <v>2.0878213374598114E-4</v>
      </c>
      <c r="L148">
        <f>PRODUCT(INDEX(Overzicht!$B$1:$D$35,MATCH(max_demand!L$1,Overzicht!$B$1:$B$35,0),3),INDEX(Verdeelsleutels_percentage!$A:$AB,MATCH(max_demand!$C148,Verdeelsleutels_percentage!$C:$C,0),MATCH(INDEX(Overzicht!$B$1:$F$35,MATCH(max_demand!L$1,Overzicht!$B:$B,0),5),Verdeelsleutels_percentage!$1:$1,0)))</f>
        <v>7.6941736193554024E-3</v>
      </c>
      <c r="M148">
        <f>PRODUCT(INDEX(Overzicht!$B$1:$D$35,MATCH(max_demand!M$1,Overzicht!$B$1:$B$35,0),3),INDEX(Verdeelsleutels_percentage!$A:$AB,MATCH(max_demand!$C148,Verdeelsleutels_percentage!$C:$C,0),MATCH(INDEX(Overzicht!$B$1:$F$35,MATCH(max_demand!M$1,Overzicht!$B:$B,0),5),Verdeelsleutels_percentage!$1:$1,0)))</f>
        <v>1.8521609819709508E-3</v>
      </c>
      <c r="N148">
        <f>PRODUCT(INDEX(Overzicht!$B$1:$D$35,MATCH(max_demand!N$1,Overzicht!$B$1:$B$35,0),3),INDEX(Verdeelsleutels_percentage!$A:$AB,MATCH(max_demand!$C148,Verdeelsleutels_percentage!$C:$C,0),MATCH(INDEX(Overzicht!$B$1:$F$35,MATCH(max_demand!N$1,Overzicht!$B:$B,0),5),Verdeelsleutels_percentage!$1:$1,0)))</f>
        <v>2.0172709527138924E-4</v>
      </c>
      <c r="O148">
        <f>PRODUCT(INDEX(Overzicht!$B$1:$D$35,MATCH(max_demand!O$1,Overzicht!$B$1:$B$35,0),3),INDEX(Verdeelsleutels_percentage!$A:$AB,MATCH(max_demand!$C148,Verdeelsleutels_percentage!$C:$C,0),MATCH(INDEX(Overzicht!$B$1:$F$35,MATCH(max_demand!O$1,Overzicht!$B:$B,0),5),Verdeelsleutels_percentage!$1:$1,0)))</f>
        <v>4.1893775289189388E-5</v>
      </c>
      <c r="P148">
        <f>PRODUCT(INDEX(Overzicht!$B$1:$D$35,MATCH(max_demand!P$1,Overzicht!$B$1:$B$35,0),3),INDEX(Verdeelsleutels_percentage!$A:$AB,MATCH(max_demand!$C148,Verdeelsleutels_percentage!$C:$C,0),MATCH(INDEX(Overzicht!$B$1:$F$35,MATCH(max_demand!P$1,Overzicht!$B:$B,0),5),Verdeelsleutels_percentage!$1:$1,0)))</f>
        <v>0</v>
      </c>
      <c r="Q148">
        <f>PRODUCT(INDEX(Overzicht!$B$1:$D$35,MATCH(max_demand!Q$1,Overzicht!$B$1:$B$35,0),3),INDEX(Verdeelsleutels_percentage!$A:$AB,MATCH(max_demand!$C148,Verdeelsleutels_percentage!$C:$C,0),MATCH(INDEX(Overzicht!$B$1:$F$35,MATCH(max_demand!Q$1,Overzicht!$B:$B,0),5),Verdeelsleutels_percentage!$1:$1,0)))</f>
        <v>1.9715518248497019E-2</v>
      </c>
      <c r="R148">
        <f>PRODUCT(INDEX(Overzicht!$B$1:$D$35,MATCH(max_demand!R$1,Overzicht!$B$1:$B$35,0),3),INDEX(Verdeelsleutels_percentage!$A:$AB,MATCH(max_demand!$C148,Verdeelsleutels_percentage!$C:$C,0),MATCH(INDEX(Overzicht!$B$1:$F$35,MATCH(max_demand!R$1,Overzicht!$B:$B,0),5),Verdeelsleutels_percentage!$1:$1,0)))</f>
        <v>4.0790727410683495E-3</v>
      </c>
      <c r="S148">
        <f>PRODUCT(INDEX(Overzicht!$B$1:$D$35,MATCH(max_demand!S$1,Overzicht!$B$1:$B$35,0),3),INDEX(Verdeelsleutels_percentage!$A:$AB,MATCH(max_demand!$C148,Verdeelsleutels_percentage!$C:$C,0),MATCH(INDEX(Overzicht!$B$1:$F$35,MATCH(max_demand!S$1,Overzicht!$B:$B,0),5),Verdeelsleutels_percentage!$1:$1,0)))</f>
        <v>8.3539409737079795E-3</v>
      </c>
      <c r="T148">
        <f>PRODUCT(INDEX(Overzicht!$B$1:$D$35,MATCH(max_demand!T$1,Overzicht!$B$1:$B$35,0),3),INDEX(Verdeelsleutels_percentage!$A:$AB,MATCH(max_demand!$C148,Verdeelsleutels_percentage!$C:$C,0),MATCH(INDEX(Overzicht!$B$1:$F$35,MATCH(max_demand!T$1,Overzicht!$B:$B,0),5),Verdeelsleutels_percentage!$1:$1,0)))</f>
        <v>1.2055926101379786E-2</v>
      </c>
      <c r="U148">
        <f>PRODUCT(INDEX(Overzicht!$B$1:$D$35,MATCH(max_demand!U$1,Overzicht!$B$1:$B$35,0),3),INDEX(Verdeelsleutels_percentage!$A:$AB,MATCH(max_demand!$C148,Verdeelsleutels_percentage!$C:$C,0),MATCH(INDEX(Overzicht!$B$1:$F$35,MATCH(max_demand!U$1,Overzicht!$B:$B,0),5),Verdeelsleutels_percentage!$1:$1,0)))</f>
        <v>4.4779154090839213E-2</v>
      </c>
      <c r="V148">
        <f>PRODUCT(INDEX(Overzicht!$B$1:$D$35,MATCH(max_demand!V$1,Overzicht!$B$1:$B$35,0),3),INDEX(Verdeelsleutels_percentage!$A:$AB,MATCH(max_demand!$C148,Verdeelsleutels_percentage!$C:$C,0),MATCH(INDEX(Overzicht!$B$1:$F$35,MATCH(max_demand!V$1,Overzicht!$B:$B,0),5),Verdeelsleutels_percentage!$1:$1,0)))</f>
        <v>5.2121485024762236E-3</v>
      </c>
      <c r="W148">
        <f>PRODUCT(INDEX(Overzicht!$B$1:$D$35,MATCH(max_demand!W$1,Overzicht!$B$1:$B$35,0),3),INDEX(Verdeelsleutels_percentage!$A:$AB,MATCH(max_demand!$C148,Verdeelsleutels_percentage!$C:$C,0),MATCH(INDEX(Overzicht!$B$1:$F$35,MATCH(max_demand!W$1,Overzicht!$B:$B,0),5),Verdeelsleutels_percentage!$1:$1,0)))</f>
        <v>2.7193818273788993E-2</v>
      </c>
      <c r="X148">
        <f>PRODUCT(INDEX(Overzicht!$B$1:$D$35,MATCH(max_demand!X$1,Overzicht!$B$1:$B$35,0),3),INDEX(Verdeelsleutels_percentage!$A:$AB,MATCH(max_demand!$C148,Verdeelsleutels_percentage!$C:$C,0),MATCH(INDEX(Overzicht!$B$1:$F$35,MATCH(max_demand!X$1,Overzicht!$B:$B,0),5),Verdeelsleutels_percentage!$1:$1,0)))</f>
        <v>4.61335599378791E-3</v>
      </c>
      <c r="Y148">
        <f>PRODUCT(INDEX(Overzicht!$B$1:$D$35,MATCH(max_demand!Y$1,Overzicht!$B$1:$B$35,0),3),INDEX(Verdeelsleutels_percentage!$A:$AB,MATCH(max_demand!$C148,Verdeelsleutels_percentage!$C:$C,0),MATCH(INDEX(Overzicht!$B$1:$F$35,MATCH(max_demand!Y$1,Overzicht!$B:$B,0),5),Verdeelsleutels_percentage!$1:$1,0)))</f>
        <v>2.5462848066709683E-7</v>
      </c>
      <c r="Z148">
        <f>PRODUCT(INDEX(Overzicht!$B$1:$D$35,MATCH(max_demand!Z$1,Overzicht!$B$1:$B$35,0),3),INDEX(Verdeelsleutels_percentage!$A:$AB,MATCH(max_demand!$C148,Verdeelsleutels_percentage!$C:$C,0),MATCH(INDEX(Overzicht!$B$1:$F$35,MATCH(max_demand!Z$1,Overzicht!$B:$B,0),5),Verdeelsleutels_percentage!$1:$1,0)))</f>
        <v>1.1316821362982082E-4</v>
      </c>
      <c r="AA148">
        <f>PRODUCT(INDEX(Overzicht!$B$1:$D$35,MATCH(max_demand!AA$1,Overzicht!$B$1:$B$35,0),3),INDEX(Verdeelsleutels_percentage!$A:$AB,MATCH(max_demand!$C148,Verdeelsleutels_percentage!$C:$C,0),MATCH(INDEX(Overzicht!$B$1:$F$35,MATCH(max_demand!AA$1,Overzicht!$B:$B,0),5),Verdeelsleutels_percentage!$1:$1,0)))</f>
        <v>1.1793319104581329E-4</v>
      </c>
      <c r="AB148">
        <f>PRODUCT(INDEX(Overzicht!$B$1:$D$35,MATCH(max_demand!AB$1,Overzicht!$B$1:$B$35,0),3),INDEX(Verdeelsleutels_percentage!$A:$AB,MATCH(max_demand!$C148,Verdeelsleutels_percentage!$C:$C,0),MATCH(INDEX(Overzicht!$B$1:$F$35,MATCH(max_demand!AB$1,Overzicht!$B:$B,0),5),Verdeelsleutels_percentage!$1:$1,0)))</f>
        <v>1.2285751193980333E-2</v>
      </c>
      <c r="AC148">
        <f>PRODUCT(INDEX(Overzicht!$B$1:$D$35,MATCH(max_demand!AC$1,Overzicht!$B$1:$B$35,0),3),INDEX(Verdeelsleutels_percentage!$A:$AB,MATCH(max_demand!$C148,Verdeelsleutels_percentage!$C:$C,0),MATCH(INDEX(Overzicht!$B$1:$F$35,MATCH(max_demand!AC$1,Overzicht!$B:$B,0),5),Verdeelsleutels_percentage!$1:$1,0)))</f>
        <v>9.4957919487133422E-3</v>
      </c>
      <c r="AD148">
        <f>PRODUCT(INDEX(Overzicht!$B$1:$D$35,MATCH(max_demand!AD$1,Overzicht!$B$1:$B$35,0),3),INDEX(Verdeelsleutels_percentage!$A:$AB,MATCH(max_demand!$C148,Verdeelsleutels_percentage!$C:$C,0),MATCH(INDEX(Overzicht!$B$1:$F$35,MATCH(max_demand!AD$1,Overzicht!$B:$B,0),5),Verdeelsleutels_percentage!$1:$1,0)))</f>
        <v>1.3500473410130975E-4</v>
      </c>
      <c r="AE148">
        <f>PRODUCT(INDEX(Overzicht!$B$1:$D$35,MATCH(max_demand!AE$1,Overzicht!$B$1:$B$35,0),3),INDEX(Verdeelsleutels_percentage!$A:$AB,MATCH(max_demand!$C148,Verdeelsleutels_percentage!$C:$C,0),MATCH(INDEX(Overzicht!$B$1:$F$35,MATCH(max_demand!AE$1,Overzicht!$B:$B,0),5),Verdeelsleutels_percentage!$1:$1,0)))</f>
        <v>4.692075605643802E-3</v>
      </c>
      <c r="AF148">
        <f>PRODUCT(INDEX(Overzicht!$B$1:$D$35,MATCH(max_demand!AF$1,Overzicht!$B$1:$B$35,0),3),INDEX(Verdeelsleutels_percentage!$A:$AB,MATCH(max_demand!$C148,Verdeelsleutels_percentage!$C:$C,0),MATCH(INDEX(Overzicht!$B$1:$F$35,MATCH(max_demand!AF$1,Overzicht!$B:$B,0),5),Verdeelsleutels_percentage!$1:$1,0)))</f>
        <v>4.4671663274929274E-4</v>
      </c>
      <c r="AG148">
        <f>PRODUCT(INDEX(Overzicht!$B$1:$D$35,MATCH(max_demand!AG$1,Overzicht!$B$1:$B$35,0),3),INDEX(Verdeelsleutels_percentage!$A:$AB,MATCH(max_demand!$C148,Verdeelsleutels_percentage!$C:$C,0),MATCH(INDEX(Overzicht!$B$1:$F$35,MATCH(max_demand!AG$1,Overzicht!$B:$B,0),5),Verdeelsleutels_percentage!$1:$1,0)))</f>
        <v>2.7193818273788993E-2</v>
      </c>
      <c r="AH148">
        <f>PRODUCT(INDEX(Overzicht!$B$1:$D$35,MATCH(max_demand!AH$1,Overzicht!$B$1:$B$35,0),3),INDEX(Verdeelsleutels_percentage!$A:$AB,MATCH(max_demand!$C148,Verdeelsleutels_percentage!$C:$C,0),MATCH(INDEX(Overzicht!$B$1:$F$35,MATCH(max_demand!AH$1,Overzicht!$B:$B,0),5),Verdeelsleutels_percentage!$1:$1,0)))</f>
        <v>1.0423388097483498E-3</v>
      </c>
      <c r="AI148">
        <f>PRODUCT(INDEX(Overzicht!$B$1:$D$35,MATCH(max_demand!AI$1,Overzicht!$B$1:$B$35,0),3),INDEX(Verdeelsleutels_percentage!$A:$AB,MATCH(max_demand!$C148,Verdeelsleutels_percentage!$C:$C,0),MATCH(INDEX(Overzicht!$B$1:$F$35,MATCH(max_demand!AI$1,Overzicht!$B:$B,0),5),Verdeelsleutels_percentage!$1:$1,0)))</f>
        <v>3.5737330619943416E-4</v>
      </c>
      <c r="AJ148">
        <f>PRODUCT(INDEX(Overzicht!$B$1:$D$35,MATCH(max_demand!AJ$1,Overzicht!$B$1:$B$35,0),3),INDEX(Verdeelsleutels_percentage!$A:$AB,MATCH(max_demand!$C148,Verdeelsleutels_percentage!$C:$C,0),MATCH(INDEX(Overzicht!$B$1:$F$35,MATCH(max_demand!AJ$1,Overzicht!$B:$B,0),5),Verdeelsleutels_percentage!$1:$1,0)))</f>
        <v>0</v>
      </c>
      <c r="AK148">
        <f>PRODUCT(INDEX(Overzicht!$B$1:$D$35,MATCH(max_demand!AK$1,Overzicht!$B$1:$B$35,0),3),INDEX(Verdeelsleutels_percentage!$A:$AB,MATCH(max_demand!$C148,Verdeelsleutels_percentage!$C:$C,0),MATCH(INDEX(Overzicht!$B$1:$F$35,MATCH(max_demand!AK$1,Overzicht!$B:$B,0),5),Verdeelsleutels_percentage!$1:$1,0)))</f>
        <v>1.6497583086098658E-3</v>
      </c>
      <c r="AL148">
        <f>PRODUCT(INDEX(Overzicht!$B$1:$D$35,MATCH(max_demand!AL$1,Overzicht!$B$1:$B$35,0),3),INDEX(Verdeelsleutels_percentage!$A:$AB,MATCH(max_demand!$C148,Verdeelsleutels_percentage!$C:$C,0),MATCH(INDEX(Overzicht!$B$1:$F$35,MATCH(max_demand!AL$1,Overzicht!$B:$B,0),5),Verdeelsleutels_percentage!$1:$1,0)))</f>
        <v>4.5323030456314991E-3</v>
      </c>
      <c r="AM148">
        <f>PRODUCT(INDEX(Overzicht!$B$1:$D$35,MATCH(max_demand!AM$1,Overzicht!$B$1:$B$35,0),3),INDEX(Verdeelsleutels_percentage!$A:$AB,MATCH(max_demand!$C148,Verdeelsleutels_percentage!$C:$C,0),MATCH(INDEX(Overzicht!$B$1:$F$35,MATCH(max_demand!AM$1,Overzicht!$B:$B,0),5),Verdeelsleutels_percentage!$1:$1,0)))</f>
        <v>9.0646060912629983E-3</v>
      </c>
      <c r="AN148">
        <f>PRODUCT(INDEX(Overzicht!$B$1:$D$35,MATCH(max_demand!AN$1,Overzicht!$B$1:$B$35,0),3),INDEX(Verdeelsleutels_percentage!$A:$AB,MATCH(max_demand!$C148,Verdeelsleutels_percentage!$C:$C,0),MATCH(INDEX(Overzicht!$B$1:$F$35,MATCH(max_demand!AN$1,Overzicht!$B:$B,0),5),Verdeelsleutels_percentage!$1:$1,0)))</f>
        <v>4.5323030456314991E-3</v>
      </c>
      <c r="AO148">
        <f>PRODUCT(INDEX(Overzicht!$B$1:$D$35,MATCH(max_demand!AO$1,Overzicht!$B$1:$B$35,0),3),INDEX(Verdeelsleutels_percentage!$A:$AB,MATCH(max_demand!$C148,Verdeelsleutels_percentage!$C:$C,0),MATCH(INDEX(Overzicht!$B$1:$F$35,MATCH(max_demand!AO$1,Overzicht!$B:$B,0),5),Verdeelsleutels_percentage!$1:$1,0)))</f>
        <v>1.5863060659710247E-2</v>
      </c>
    </row>
    <row r="149" spans="2:41">
      <c r="B149" t="str">
        <f>INDEX('ETLocal datasets'!B:C,MATCH(C149,'ETLocal datasets'!C:C,0),1)</f>
        <v>GM0397</v>
      </c>
      <c r="C149" t="str">
        <f>'ETLocal datasets'!C132</f>
        <v>Heemstede</v>
      </c>
      <c r="D149">
        <f t="shared" si="13"/>
        <v>5.0883182992003853E-2</v>
      </c>
      <c r="E149">
        <f t="shared" si="14"/>
        <v>7.052604031488606E-2</v>
      </c>
      <c r="F149">
        <f t="shared" si="15"/>
        <v>1.6577959599154344E-2</v>
      </c>
      <c r="G149">
        <f t="shared" si="12"/>
        <v>3.3758504346938521E-2</v>
      </c>
      <c r="H149">
        <f>PRODUCT(INDEX(Overzicht!$B$1:$D$35,MATCH(max_demand!H$1,Overzicht!$B$1:$B$35,0),3),INDEX(Verdeelsleutels_percentage!$A:$AB,MATCH(max_demand!$C149,Verdeelsleutels_percentage!$C:$C,0),MATCH(INDEX(Overzicht!$B$1:$F$35,MATCH(max_demand!H$1,Overzicht!$B:$B,0),5),Verdeelsleutels_percentage!$1:$1,0)))</f>
        <v>1.6577959599154344E-2</v>
      </c>
      <c r="I149">
        <f>PRODUCT(INDEX(Overzicht!$B$1:$D$35,MATCH(max_demand!I$1,Overzicht!$B$1:$B$35,0),3),INDEX(Verdeelsleutels_percentage!$A:$AB,MATCH(max_demand!$C149,Verdeelsleutels_percentage!$C:$C,0),MATCH(INDEX(Overzicht!$B$1:$F$35,MATCH(max_demand!I$1,Overzicht!$B:$B,0),5),Verdeelsleutels_percentage!$1:$1,0)))</f>
        <v>2.5769128504761669E-6</v>
      </c>
      <c r="J149">
        <f>PRODUCT(INDEX(Overzicht!$B$1:$D$35,MATCH(max_demand!J$1,Overzicht!$B$1:$B$35,0),3),INDEX(Verdeelsleutels_percentage!$A:$AB,MATCH(max_demand!$C149,Verdeelsleutels_percentage!$C:$C,0),MATCH(INDEX(Overzicht!$B$1:$F$35,MATCH(max_demand!J$1,Overzicht!$B:$B,0),5),Verdeelsleutels_percentage!$1:$1,0)))</f>
        <v>5.5575635989545983E-3</v>
      </c>
      <c r="K149">
        <f>PRODUCT(INDEX(Overzicht!$B$1:$D$35,MATCH(max_demand!K$1,Overzicht!$B$1:$B$35,0),3),INDEX(Verdeelsleutels_percentage!$A:$AB,MATCH(max_demand!$C149,Verdeelsleutels_percentage!$C:$C,0),MATCH(INDEX(Overzicht!$B$1:$F$35,MATCH(max_demand!K$1,Overzicht!$B:$B,0),5),Verdeelsleutels_percentage!$1:$1,0)))</f>
        <v>5.3639432102988523E-7</v>
      </c>
      <c r="L149">
        <f>PRODUCT(INDEX(Overzicht!$B$1:$D$35,MATCH(max_demand!L$1,Overzicht!$B$1:$B$35,0),3),INDEX(Verdeelsleutels_percentage!$A:$AB,MATCH(max_demand!$C149,Verdeelsleutels_percentage!$C:$C,0),MATCH(INDEX(Overzicht!$B$1:$F$35,MATCH(max_demand!L$1,Overzicht!$B:$B,0),5),Verdeelsleutels_percentage!$1:$1,0)))</f>
        <v>5.3606174389166459E-3</v>
      </c>
      <c r="M149">
        <f>PRODUCT(INDEX(Overzicht!$B$1:$D$35,MATCH(max_demand!M$1,Overzicht!$B$1:$B$35,0),3),INDEX(Verdeelsleutels_percentage!$A:$AB,MATCH(max_demand!$C149,Verdeelsleutels_percentage!$C:$C,0),MATCH(INDEX(Overzicht!$B$1:$F$35,MATCH(max_demand!M$1,Overzicht!$B:$B,0),5),Verdeelsleutels_percentage!$1:$1,0)))</f>
        <v>9.0633658751327131E-4</v>
      </c>
      <c r="N149">
        <f>PRODUCT(INDEX(Overzicht!$B$1:$D$35,MATCH(max_demand!N$1,Overzicht!$B$1:$B$35,0),3),INDEX(Verdeelsleutels_percentage!$A:$AB,MATCH(max_demand!$C149,Verdeelsleutels_percentage!$C:$C,0),MATCH(INDEX(Overzicht!$B$1:$F$35,MATCH(max_demand!N$1,Overzicht!$B:$B,0),5),Verdeelsleutels_percentage!$1:$1,0)))</f>
        <v>2.2585085409771791E-4</v>
      </c>
      <c r="O149">
        <f>PRODUCT(INDEX(Overzicht!$B$1:$D$35,MATCH(max_demand!O$1,Overzicht!$B$1:$B$35,0),3),INDEX(Verdeelsleutels_percentage!$A:$AB,MATCH(max_demand!$C149,Verdeelsleutels_percentage!$C:$C,0),MATCH(INDEX(Overzicht!$B$1:$F$35,MATCH(max_demand!O$1,Overzicht!$B:$B,0),5),Verdeelsleutels_percentage!$1:$1,0)))</f>
        <v>0</v>
      </c>
      <c r="P149">
        <f>PRODUCT(INDEX(Overzicht!$B$1:$D$35,MATCH(max_demand!P$1,Overzicht!$B$1:$B$35,0),3),INDEX(Verdeelsleutels_percentage!$A:$AB,MATCH(max_demand!$C149,Verdeelsleutels_percentage!$C:$C,0),MATCH(INDEX(Overzicht!$B$1:$F$35,MATCH(max_demand!P$1,Overzicht!$B:$B,0),5),Verdeelsleutels_percentage!$1:$1,0)))</f>
        <v>0</v>
      </c>
      <c r="Q149">
        <f>PRODUCT(INDEX(Overzicht!$B$1:$D$35,MATCH(max_demand!Q$1,Overzicht!$B$1:$B$35,0),3),INDEX(Verdeelsleutels_percentage!$A:$AB,MATCH(max_demand!$C149,Verdeelsleutels_percentage!$C:$C,0),MATCH(INDEX(Overzicht!$B$1:$F$35,MATCH(max_demand!Q$1,Overzicht!$B:$B,0),5),Verdeelsleutels_percentage!$1:$1,0)))</f>
        <v>1.373602366787074E-2</v>
      </c>
      <c r="R149">
        <f>PRODUCT(INDEX(Overzicht!$B$1:$D$35,MATCH(max_demand!R$1,Overzicht!$B$1:$B$35,0),3),INDEX(Verdeelsleutels_percentage!$A:$AB,MATCH(max_demand!$C149,Verdeelsleutels_percentage!$C:$C,0),MATCH(INDEX(Overzicht!$B$1:$F$35,MATCH(max_demand!R$1,Overzicht!$B:$B,0),5),Verdeelsleutels_percentage!$1:$1,0)))</f>
        <v>2.8419359312836017E-3</v>
      </c>
      <c r="S149">
        <f>PRODUCT(INDEX(Overzicht!$B$1:$D$35,MATCH(max_demand!S$1,Overzicht!$B$1:$B$35,0),3),INDEX(Verdeelsleutels_percentage!$A:$AB,MATCH(max_demand!$C149,Verdeelsleutels_percentage!$C:$C,0),MATCH(INDEX(Overzicht!$B$1:$F$35,MATCH(max_demand!S$1,Overzicht!$B:$B,0),5),Verdeelsleutels_percentage!$1:$1,0)))</f>
        <v>5.8202847872688163E-3</v>
      </c>
      <c r="T149">
        <f>PRODUCT(INDEX(Overzicht!$B$1:$D$35,MATCH(max_demand!T$1,Overzicht!$B$1:$B$35,0),3),INDEX(Verdeelsleutels_percentage!$A:$AB,MATCH(max_demand!$C149,Verdeelsleutels_percentage!$C:$C,0),MATCH(INDEX(Overzicht!$B$1:$F$35,MATCH(max_demand!T$1,Overzicht!$B:$B,0),5),Verdeelsleutels_percentage!$1:$1,0)))</f>
        <v>8.3994995302382001E-3</v>
      </c>
      <c r="U149">
        <f>PRODUCT(INDEX(Overzicht!$B$1:$D$35,MATCH(max_demand!U$1,Overzicht!$B$1:$B$35,0),3),INDEX(Verdeelsleutels_percentage!$A:$AB,MATCH(max_demand!$C149,Verdeelsleutels_percentage!$C:$C,0),MATCH(INDEX(Overzicht!$B$1:$F$35,MATCH(max_demand!U$1,Overzicht!$B:$B,0),5),Verdeelsleutels_percentage!$1:$1,0)))</f>
        <v>3.1198141112313317E-2</v>
      </c>
      <c r="V149">
        <f>PRODUCT(INDEX(Overzicht!$B$1:$D$35,MATCH(max_demand!V$1,Overzicht!$B$1:$B$35,0),3),INDEX(Verdeelsleutels_percentage!$A:$AB,MATCH(max_demand!$C149,Verdeelsleutels_percentage!$C:$C,0),MATCH(INDEX(Overzicht!$B$1:$F$35,MATCH(max_demand!V$1,Overzicht!$B:$B,0),5),Verdeelsleutels_percentage!$1:$1,0)))</f>
        <v>3.6313625788623794E-3</v>
      </c>
      <c r="W149">
        <f>PRODUCT(INDEX(Overzicht!$B$1:$D$35,MATCH(max_demand!W$1,Overzicht!$B$1:$B$35,0),3),INDEX(Verdeelsleutels_percentage!$A:$AB,MATCH(max_demand!$C149,Verdeelsleutels_percentage!$C:$C,0),MATCH(INDEX(Overzicht!$B$1:$F$35,MATCH(max_demand!W$1,Overzicht!$B:$B,0),5),Verdeelsleutels_percentage!$1:$1,0)))</f>
        <v>1.8946239541890678E-2</v>
      </c>
      <c r="X149">
        <f>PRODUCT(INDEX(Overzicht!$B$1:$D$35,MATCH(max_demand!X$1,Overzicht!$B$1:$B$35,0),3),INDEX(Verdeelsleutels_percentage!$A:$AB,MATCH(max_demand!$C149,Verdeelsleutels_percentage!$C:$C,0),MATCH(INDEX(Overzicht!$B$1:$F$35,MATCH(max_demand!X$1,Overzicht!$B:$B,0),5),Verdeelsleutels_percentage!$1:$1,0)))</f>
        <v>1.2564831365194714E-3</v>
      </c>
      <c r="Y149">
        <f>PRODUCT(INDEX(Overzicht!$B$1:$D$35,MATCH(max_demand!Y$1,Overzicht!$B$1:$B$35,0),3),INDEX(Verdeelsleutels_percentage!$A:$AB,MATCH(max_demand!$C149,Verdeelsleutels_percentage!$C:$C,0),MATCH(INDEX(Overzicht!$B$1:$F$35,MATCH(max_demand!Y$1,Overzicht!$B:$B,0),5),Verdeelsleutels_percentage!$1:$1,0)))</f>
        <v>5.7731081953050481E-8</v>
      </c>
      <c r="Z149">
        <f>PRODUCT(INDEX(Overzicht!$B$1:$D$35,MATCH(max_demand!Z$1,Overzicht!$B$1:$B$35,0),3),INDEX(Verdeelsleutels_percentage!$A:$AB,MATCH(max_demand!$C149,Verdeelsleutels_percentage!$C:$C,0),MATCH(INDEX(Overzicht!$B$1:$F$35,MATCH(max_demand!Z$1,Overzicht!$B:$B,0),5),Verdeelsleutels_percentage!$1:$1,0)))</f>
        <v>2.5658258645800216E-5</v>
      </c>
      <c r="AA149">
        <f>PRODUCT(INDEX(Overzicht!$B$1:$D$35,MATCH(max_demand!AA$1,Overzicht!$B$1:$B$35,0),3),INDEX(Verdeelsleutels_percentage!$A:$AB,MATCH(max_demand!$C149,Verdeelsleutels_percentage!$C:$C,0),MATCH(INDEX(Overzicht!$B$1:$F$35,MATCH(max_demand!AA$1,Overzicht!$B:$B,0),5),Verdeelsleutels_percentage!$1:$1,0)))</f>
        <v>2.6738606378254961E-5</v>
      </c>
      <c r="AB149">
        <f>PRODUCT(INDEX(Overzicht!$B$1:$D$35,MATCH(max_demand!AB$1,Overzicht!$B$1:$B$35,0),3),INDEX(Verdeelsleutels_percentage!$A:$AB,MATCH(max_demand!$C149,Verdeelsleutels_percentage!$C:$C,0),MATCH(INDEX(Overzicht!$B$1:$F$35,MATCH(max_demand!AB$1,Overzicht!$B:$B,0),5),Verdeelsleutels_percentage!$1:$1,0)))</f>
        <v>4.4803803794391962E-3</v>
      </c>
      <c r="AC149">
        <f>PRODUCT(INDEX(Overzicht!$B$1:$D$35,MATCH(max_demand!AC$1,Overzicht!$B$1:$B$35,0),3),INDEX(Verdeelsleutels_percentage!$A:$AB,MATCH(max_demand!$C149,Verdeelsleutels_percentage!$C:$C,0),MATCH(INDEX(Overzicht!$B$1:$F$35,MATCH(max_demand!AC$1,Overzicht!$B:$B,0),5),Verdeelsleutels_percentage!$1:$1,0)))</f>
        <v>3.0636349183654544E-3</v>
      </c>
      <c r="AD149">
        <f>PRODUCT(INDEX(Overzicht!$B$1:$D$35,MATCH(max_demand!AD$1,Overzicht!$B$1:$B$35,0),3),INDEX(Verdeelsleutels_percentage!$A:$AB,MATCH(max_demand!$C149,Verdeelsleutels_percentage!$C:$C,0),MATCH(INDEX(Overzicht!$B$1:$F$35,MATCH(max_demand!AD$1,Overzicht!$B:$B,0),5),Verdeelsleutels_percentage!$1:$1,0)))</f>
        <v>0</v>
      </c>
      <c r="AE149">
        <f>PRODUCT(INDEX(Overzicht!$B$1:$D$35,MATCH(max_demand!AE$1,Overzicht!$B$1:$B$35,0),3),INDEX(Verdeelsleutels_percentage!$A:$AB,MATCH(max_demand!$C149,Verdeelsleutels_percentage!$C:$C,0),MATCH(INDEX(Overzicht!$B$1:$F$35,MATCH(max_demand!AE$1,Overzicht!$B:$B,0),5),Verdeelsleutels_percentage!$1:$1,0)))</f>
        <v>5.4907267725618951E-3</v>
      </c>
      <c r="AF149">
        <f>PRODUCT(INDEX(Overzicht!$B$1:$D$35,MATCH(max_demand!AF$1,Overzicht!$B$1:$B$35,0),3),INDEX(Verdeelsleutels_percentage!$A:$AB,MATCH(max_demand!$C149,Verdeelsleutels_percentage!$C:$C,0),MATCH(INDEX(Overzicht!$B$1:$F$35,MATCH(max_demand!AF$1,Overzicht!$B:$B,0),5),Verdeelsleutels_percentage!$1:$1,0)))</f>
        <v>1.0128259991763243E-4</v>
      </c>
      <c r="AG149">
        <f>PRODUCT(INDEX(Overzicht!$B$1:$D$35,MATCH(max_demand!AG$1,Overzicht!$B$1:$B$35,0),3),INDEX(Verdeelsleutels_percentage!$A:$AB,MATCH(max_demand!$C149,Verdeelsleutels_percentage!$C:$C,0),MATCH(INDEX(Overzicht!$B$1:$F$35,MATCH(max_demand!AG$1,Overzicht!$B:$B,0),5),Verdeelsleutels_percentage!$1:$1,0)))</f>
        <v>1.8946239541890678E-2</v>
      </c>
      <c r="AH149">
        <f>PRODUCT(INDEX(Overzicht!$B$1:$D$35,MATCH(max_demand!AH$1,Overzicht!$B$1:$B$35,0),3),INDEX(Verdeelsleutels_percentage!$A:$AB,MATCH(max_demand!$C149,Verdeelsleutels_percentage!$C:$C,0),MATCH(INDEX(Overzicht!$B$1:$F$35,MATCH(max_demand!AH$1,Overzicht!$B:$B,0),5),Verdeelsleutels_percentage!$1:$1,0)))</f>
        <v>2.3632606647447566E-4</v>
      </c>
      <c r="AI149">
        <f>PRODUCT(INDEX(Overzicht!$B$1:$D$35,MATCH(max_demand!AI$1,Overzicht!$B$1:$B$35,0),3),INDEX(Verdeelsleutels_percentage!$A:$AB,MATCH(max_demand!$C149,Verdeelsleutels_percentage!$C:$C,0),MATCH(INDEX(Overzicht!$B$1:$F$35,MATCH(max_demand!AI$1,Overzicht!$B:$B,0),5),Verdeelsleutels_percentage!$1:$1,0)))</f>
        <v>8.1026079934105945E-5</v>
      </c>
      <c r="AJ149">
        <f>PRODUCT(INDEX(Overzicht!$B$1:$D$35,MATCH(max_demand!AJ$1,Overzicht!$B$1:$B$35,0),3),INDEX(Verdeelsleutels_percentage!$A:$AB,MATCH(max_demand!$C149,Verdeelsleutels_percentage!$C:$C,0),MATCH(INDEX(Overzicht!$B$1:$F$35,MATCH(max_demand!AJ$1,Overzicht!$B:$B,0),5),Verdeelsleutels_percentage!$1:$1,0)))</f>
        <v>0</v>
      </c>
      <c r="AK149">
        <f>PRODUCT(INDEX(Overzicht!$B$1:$D$35,MATCH(max_demand!AK$1,Overzicht!$B$1:$B$35,0),3),INDEX(Verdeelsleutels_percentage!$A:$AB,MATCH(max_demand!$C149,Verdeelsleutels_percentage!$C:$C,0),MATCH(INDEX(Overzicht!$B$1:$F$35,MATCH(max_demand!AK$1,Overzicht!$B:$B,0),5),Verdeelsleutels_percentage!$1:$1,0)))</f>
        <v>1.1494051988747013E-3</v>
      </c>
      <c r="AL149">
        <f>PRODUCT(INDEX(Overzicht!$B$1:$D$35,MATCH(max_demand!AL$1,Overzicht!$B$1:$B$35,0),3),INDEX(Verdeelsleutels_percentage!$A:$AB,MATCH(max_demand!$C149,Verdeelsleutels_percentage!$C:$C,0),MATCH(INDEX(Overzicht!$B$1:$F$35,MATCH(max_demand!AL$1,Overzicht!$B:$B,0),5),Verdeelsleutels_percentage!$1:$1,0)))</f>
        <v>3.1577065903151129E-3</v>
      </c>
      <c r="AM149">
        <f>PRODUCT(INDEX(Overzicht!$B$1:$D$35,MATCH(max_demand!AM$1,Overzicht!$B$1:$B$35,0),3),INDEX(Verdeelsleutels_percentage!$A:$AB,MATCH(max_demand!$C149,Verdeelsleutels_percentage!$C:$C,0),MATCH(INDEX(Overzicht!$B$1:$F$35,MATCH(max_demand!AM$1,Overzicht!$B:$B,0),5),Verdeelsleutels_percentage!$1:$1,0)))</f>
        <v>6.3154131806302258E-3</v>
      </c>
      <c r="AN149">
        <f>PRODUCT(INDEX(Overzicht!$B$1:$D$35,MATCH(max_demand!AN$1,Overzicht!$B$1:$B$35,0),3),INDEX(Verdeelsleutels_percentage!$A:$AB,MATCH(max_demand!$C149,Verdeelsleutels_percentage!$C:$C,0),MATCH(INDEX(Overzicht!$B$1:$F$35,MATCH(max_demand!AN$1,Overzicht!$B:$B,0),5),Verdeelsleutels_percentage!$1:$1,0)))</f>
        <v>3.1577065903151129E-3</v>
      </c>
      <c r="AO149">
        <f>PRODUCT(INDEX(Overzicht!$B$1:$D$35,MATCH(max_demand!AO$1,Overzicht!$B$1:$B$35,0),3),INDEX(Verdeelsleutels_percentage!$A:$AB,MATCH(max_demand!$C149,Verdeelsleutels_percentage!$C:$C,0),MATCH(INDEX(Overzicht!$B$1:$F$35,MATCH(max_demand!AO$1,Overzicht!$B:$B,0),5),Verdeelsleutels_percentage!$1:$1,0)))</f>
        <v>1.1051973066102895E-2</v>
      </c>
    </row>
    <row r="150" spans="2:41">
      <c r="B150" t="str">
        <f>INDEX('ETLocal datasets'!B:C,MATCH(C150,'ETLocal datasets'!C:C,0),1)</f>
        <v>GM0398</v>
      </c>
      <c r="C150" t="str">
        <f>'ETLocal datasets'!C133</f>
        <v>Heerhugowaard</v>
      </c>
      <c r="D150">
        <f t="shared" si="13"/>
        <v>0.14906538666572741</v>
      </c>
      <c r="E150">
        <f t="shared" si="14"/>
        <v>0.16472113649243558</v>
      </c>
      <c r="F150">
        <f t="shared" si="15"/>
        <v>3.4474330556886888E-2</v>
      </c>
      <c r="G150">
        <f t="shared" si="12"/>
        <v>7.020175378047297E-2</v>
      </c>
      <c r="H150">
        <f>PRODUCT(INDEX(Overzicht!$B$1:$D$35,MATCH(max_demand!H$1,Overzicht!$B$1:$B$35,0),3),INDEX(Verdeelsleutels_percentage!$A:$AB,MATCH(max_demand!$C150,Verdeelsleutels_percentage!$C:$C,0),MATCH(INDEX(Overzicht!$B$1:$F$35,MATCH(max_demand!H$1,Overzicht!$B:$B,0),5),Verdeelsleutels_percentage!$1:$1,0)))</f>
        <v>3.4474330556886888E-2</v>
      </c>
      <c r="I150">
        <f>PRODUCT(INDEX(Overzicht!$B$1:$D$35,MATCH(max_demand!I$1,Overzicht!$B$1:$B$35,0),3),INDEX(Verdeelsleutels_percentage!$A:$AB,MATCH(max_demand!$C150,Verdeelsleutels_percentage!$C:$C,0),MATCH(INDEX(Overzicht!$B$1:$F$35,MATCH(max_demand!I$1,Overzicht!$B:$B,0),5),Verdeelsleutels_percentage!$1:$1,0)))</f>
        <v>8.565658314982778E-3</v>
      </c>
      <c r="J150">
        <f>PRODUCT(INDEX(Overzicht!$B$1:$D$35,MATCH(max_demand!J$1,Overzicht!$B$1:$B$35,0),3),INDEX(Verdeelsleutels_percentage!$A:$AB,MATCH(max_demand!$C150,Verdeelsleutels_percentage!$C:$C,0),MATCH(INDEX(Overzicht!$B$1:$F$35,MATCH(max_demand!J$1,Overzicht!$B:$B,0),5),Verdeelsleutels_percentage!$1:$1,0)))</f>
        <v>1.1557108910499223E-2</v>
      </c>
      <c r="K150">
        <f>PRODUCT(INDEX(Overzicht!$B$1:$D$35,MATCH(max_demand!K$1,Overzicht!$B$1:$B$35,0),3),INDEX(Verdeelsleutels_percentage!$A:$AB,MATCH(max_demand!$C150,Verdeelsleutels_percentage!$C:$C,0),MATCH(INDEX(Overzicht!$B$1:$F$35,MATCH(max_demand!K$1,Overzicht!$B:$B,0),5),Verdeelsleutels_percentage!$1:$1,0)))</f>
        <v>1.7829747231033384E-3</v>
      </c>
      <c r="L150">
        <f>PRODUCT(INDEX(Overzicht!$B$1:$D$35,MATCH(max_demand!L$1,Overzicht!$B$1:$B$35,0),3),INDEX(Verdeelsleutels_percentage!$A:$AB,MATCH(max_demand!$C150,Verdeelsleutels_percentage!$C:$C,0),MATCH(INDEX(Overzicht!$B$1:$F$35,MATCH(max_demand!L$1,Overzicht!$B:$B,0),5),Verdeelsleutels_percentage!$1:$1,0)))</f>
        <v>1.1147553863483409E-2</v>
      </c>
      <c r="M150">
        <f>PRODUCT(INDEX(Overzicht!$B$1:$D$35,MATCH(max_demand!M$1,Overzicht!$B$1:$B$35,0),3),INDEX(Verdeelsleutels_percentage!$A:$AB,MATCH(max_demand!$C150,Verdeelsleutels_percentage!$C:$C,0),MATCH(INDEX(Overzicht!$B$1:$F$35,MATCH(max_demand!M$1,Overzicht!$B:$B,0),5),Verdeelsleutels_percentage!$1:$1,0)))</f>
        <v>1.9640609897263853E-2</v>
      </c>
      <c r="N150">
        <f>PRODUCT(INDEX(Overzicht!$B$1:$D$35,MATCH(max_demand!N$1,Overzicht!$B$1:$B$35,0),3),INDEX(Verdeelsleutels_percentage!$A:$AB,MATCH(max_demand!$C150,Verdeelsleutels_percentage!$C:$C,0),MATCH(INDEX(Overzicht!$B$1:$F$35,MATCH(max_demand!N$1,Overzicht!$B:$B,0),5),Verdeelsleutels_percentage!$1:$1,0)))</f>
        <v>1.4077603487370851E-2</v>
      </c>
      <c r="O150">
        <f>PRODUCT(INDEX(Overzicht!$B$1:$D$35,MATCH(max_demand!O$1,Overzicht!$B$1:$B$35,0),3),INDEX(Verdeelsleutels_percentage!$A:$AB,MATCH(max_demand!$C150,Verdeelsleutels_percentage!$C:$C,0),MATCH(INDEX(Overzicht!$B$1:$F$35,MATCH(max_demand!O$1,Overzicht!$B:$B,0),5),Verdeelsleutels_percentage!$1:$1,0)))</f>
        <v>2.0248658056441538E-4</v>
      </c>
      <c r="P150">
        <f>PRODUCT(INDEX(Overzicht!$B$1:$D$35,MATCH(max_demand!P$1,Overzicht!$B$1:$B$35,0),3),INDEX(Verdeelsleutels_percentage!$A:$AB,MATCH(max_demand!$C150,Verdeelsleutels_percentage!$C:$C,0),MATCH(INDEX(Overzicht!$B$1:$F$35,MATCH(max_demand!P$1,Overzicht!$B:$B,0),5),Verdeelsleutels_percentage!$1:$1,0)))</f>
        <v>4.7047205135990686E-3</v>
      </c>
      <c r="Q150">
        <f>PRODUCT(INDEX(Overzicht!$B$1:$D$35,MATCH(max_demand!Q$1,Overzicht!$B$1:$B$35,0),3),INDEX(Verdeelsleutels_percentage!$A:$AB,MATCH(max_demand!$C150,Verdeelsleutels_percentage!$C:$C,0),MATCH(INDEX(Overzicht!$B$1:$F$35,MATCH(max_demand!Q$1,Overzicht!$B:$B,0),5),Verdeelsleutels_percentage!$1:$1,0)))</f>
        <v>2.856444531856342E-2</v>
      </c>
      <c r="R150">
        <f>PRODUCT(INDEX(Overzicht!$B$1:$D$35,MATCH(max_demand!R$1,Overzicht!$B$1:$B$35,0),3),INDEX(Verdeelsleutels_percentage!$A:$AB,MATCH(max_demand!$C150,Verdeelsleutels_percentage!$C:$C,0),MATCH(INDEX(Overzicht!$B$1:$F$35,MATCH(max_demand!R$1,Overzicht!$B:$B,0),5),Verdeelsleutels_percentage!$1:$1,0)))</f>
        <v>5.909885238323467E-3</v>
      </c>
      <c r="S150">
        <f>PRODUCT(INDEX(Overzicht!$B$1:$D$35,MATCH(max_demand!S$1,Overzicht!$B$1:$B$35,0),3),INDEX(Verdeelsleutels_percentage!$A:$AB,MATCH(max_demand!$C150,Verdeelsleutels_percentage!$C:$C,0),MATCH(INDEX(Overzicht!$B$1:$F$35,MATCH(max_demand!S$1,Overzicht!$B:$B,0),5),Verdeelsleutels_percentage!$1:$1,0)))</f>
        <v>1.210344496808646E-2</v>
      </c>
      <c r="T150">
        <f>PRODUCT(INDEX(Overzicht!$B$1:$D$35,MATCH(max_demand!T$1,Overzicht!$B$1:$B$35,0),3),INDEX(Verdeelsleutels_percentage!$A:$AB,MATCH(max_demand!$C150,Verdeelsleutels_percentage!$C:$C,0),MATCH(INDEX(Overzicht!$B$1:$F$35,MATCH(max_demand!T$1,Overzicht!$B:$B,0),5),Verdeelsleutels_percentage!$1:$1,0)))</f>
        <v>1.7466994148822686E-2</v>
      </c>
      <c r="U150">
        <f>PRODUCT(INDEX(Overzicht!$B$1:$D$35,MATCH(max_demand!U$1,Overzicht!$B$1:$B$35,0),3),INDEX(Verdeelsleutels_percentage!$A:$AB,MATCH(max_demand!$C150,Verdeelsleutels_percentage!$C:$C,0),MATCH(INDEX(Overzicht!$B$1:$F$35,MATCH(max_demand!U$1,Overzicht!$B:$B,0),5),Verdeelsleutels_percentage!$1:$1,0)))</f>
        <v>6.4877406838484281E-2</v>
      </c>
      <c r="V150">
        <f>PRODUCT(INDEX(Overzicht!$B$1:$D$35,MATCH(max_demand!V$1,Overzicht!$B$1:$B$35,0),3),INDEX(Verdeelsleutels_percentage!$A:$AB,MATCH(max_demand!$C150,Verdeelsleutels_percentage!$C:$C,0),MATCH(INDEX(Overzicht!$B$1:$F$35,MATCH(max_demand!V$1,Overzicht!$B:$B,0),5),Verdeelsleutels_percentage!$1:$1,0)))</f>
        <v>7.5515200267466508E-3</v>
      </c>
      <c r="W150">
        <f>PRODUCT(INDEX(Overzicht!$B$1:$D$35,MATCH(max_demand!W$1,Overzicht!$B$1:$B$35,0),3),INDEX(Verdeelsleutels_percentage!$A:$AB,MATCH(max_demand!$C150,Verdeelsleutels_percentage!$C:$C,0),MATCH(INDEX(Overzicht!$B$1:$F$35,MATCH(max_demand!W$1,Overzicht!$B:$B,0),5),Verdeelsleutels_percentage!$1:$1,0)))</f>
        <v>3.939923492215644E-2</v>
      </c>
      <c r="X150">
        <f>PRODUCT(INDEX(Overzicht!$B$1:$D$35,MATCH(max_demand!X$1,Overzicht!$B$1:$B$35,0),3),INDEX(Verdeelsleutels_percentage!$A:$AB,MATCH(max_demand!$C150,Verdeelsleutels_percentage!$C:$C,0),MATCH(INDEX(Overzicht!$B$1:$F$35,MATCH(max_demand!X$1,Overzicht!$B:$B,0),5),Verdeelsleutels_percentage!$1:$1,0)))</f>
        <v>6.0011134878541924E-4</v>
      </c>
      <c r="Y150">
        <f>PRODUCT(INDEX(Overzicht!$B$1:$D$35,MATCH(max_demand!Y$1,Overzicht!$B$1:$B$35,0),3),INDEX(Verdeelsleutels_percentage!$A:$AB,MATCH(max_demand!$C150,Verdeelsleutels_percentage!$C:$C,0),MATCH(INDEX(Overzicht!$B$1:$F$35,MATCH(max_demand!Y$1,Overzicht!$B:$B,0),5),Verdeelsleutels_percentage!$1:$1,0)))</f>
        <v>8.0708817220456666E-7</v>
      </c>
      <c r="Z150">
        <f>PRODUCT(INDEX(Overzicht!$B$1:$D$35,MATCH(max_demand!Z$1,Overzicht!$B$1:$B$35,0),3),INDEX(Verdeelsleutels_percentage!$A:$AB,MATCH(max_demand!$C150,Verdeelsleutels_percentage!$C:$C,0),MATCH(INDEX(Overzicht!$B$1:$F$35,MATCH(max_demand!Z$1,Overzicht!$B:$B,0),5),Verdeelsleutels_percentage!$1:$1,0)))</f>
        <v>3.5870585431314075E-4</v>
      </c>
      <c r="AA150">
        <f>PRODUCT(INDEX(Overzicht!$B$1:$D$35,MATCH(max_demand!AA$1,Overzicht!$B$1:$B$35,0),3),INDEX(Verdeelsleutels_percentage!$A:$AB,MATCH(max_demand!$C150,Verdeelsleutels_percentage!$C:$C,0),MATCH(INDEX(Overzicht!$B$1:$F$35,MATCH(max_demand!AA$1,Overzicht!$B:$B,0),5),Verdeelsleutels_percentage!$1:$1,0)))</f>
        <v>3.7380925870527304E-4</v>
      </c>
      <c r="AB150">
        <f>PRODUCT(INDEX(Overzicht!$B$1:$D$35,MATCH(max_demand!AB$1,Overzicht!$B$1:$B$35,0),3),INDEX(Verdeelsleutels_percentage!$A:$AB,MATCH(max_demand!$C150,Verdeelsleutels_percentage!$C:$C,0),MATCH(INDEX(Overzicht!$B$1:$F$35,MATCH(max_demand!AB$1,Overzicht!$B:$B,0),5),Verdeelsleutels_percentage!$1:$1,0)))</f>
        <v>1.3990700832642738E-2</v>
      </c>
      <c r="AC150">
        <f>PRODUCT(INDEX(Overzicht!$B$1:$D$35,MATCH(max_demand!AC$1,Overzicht!$B$1:$B$35,0),3),INDEX(Verdeelsleutels_percentage!$A:$AB,MATCH(max_demand!$C150,Verdeelsleutels_percentage!$C:$C,0),MATCH(INDEX(Overzicht!$B$1:$F$35,MATCH(max_demand!AC$1,Overzicht!$B:$B,0),5),Verdeelsleutels_percentage!$1:$1,0)))</f>
        <v>6.4509464907669444E-3</v>
      </c>
      <c r="AD150">
        <f>PRODUCT(INDEX(Overzicht!$B$1:$D$35,MATCH(max_demand!AD$1,Overzicht!$B$1:$B$35,0),3),INDEX(Verdeelsleutels_percentage!$A:$AB,MATCH(max_demand!$C150,Verdeelsleutels_percentage!$C:$C,0),MATCH(INDEX(Overzicht!$B$1:$F$35,MATCH(max_demand!AD$1,Overzicht!$B:$B,0),5),Verdeelsleutels_percentage!$1:$1,0)))</f>
        <v>4.9182052495923412E-7</v>
      </c>
      <c r="AE150">
        <f>PRODUCT(INDEX(Overzicht!$B$1:$D$35,MATCH(max_demand!AE$1,Overzicht!$B$1:$B$35,0),3),INDEX(Verdeelsleutels_percentage!$A:$AB,MATCH(max_demand!$C150,Verdeelsleutels_percentage!$C:$C,0),MATCH(INDEX(Overzicht!$B$1:$F$35,MATCH(max_demand!AE$1,Overzicht!$B:$B,0),5),Verdeelsleutels_percentage!$1:$1,0)))</f>
        <v>1.7769988463927591E-2</v>
      </c>
      <c r="AF150">
        <f>PRODUCT(INDEX(Overzicht!$B$1:$D$35,MATCH(max_demand!AF$1,Overzicht!$B$1:$B$35,0),3),INDEX(Verdeelsleutels_percentage!$A:$AB,MATCH(max_demand!$C150,Verdeelsleutels_percentage!$C:$C,0),MATCH(INDEX(Overzicht!$B$1:$F$35,MATCH(max_demand!AF$1,Overzicht!$B:$B,0),5),Verdeelsleutels_percentage!$1:$1,0)))</f>
        <v>1.4159441617623977E-3</v>
      </c>
      <c r="AG150">
        <f>PRODUCT(INDEX(Overzicht!$B$1:$D$35,MATCH(max_demand!AG$1,Overzicht!$B$1:$B$35,0),3),INDEX(Verdeelsleutels_percentage!$A:$AB,MATCH(max_demand!$C150,Verdeelsleutels_percentage!$C:$C,0),MATCH(INDEX(Overzicht!$B$1:$F$35,MATCH(max_demand!AG$1,Overzicht!$B:$B,0),5),Verdeelsleutels_percentage!$1:$1,0)))</f>
        <v>3.939923492215644E-2</v>
      </c>
      <c r="AH150">
        <f>PRODUCT(INDEX(Overzicht!$B$1:$D$35,MATCH(max_demand!AH$1,Overzicht!$B$1:$B$35,0),3),INDEX(Verdeelsleutels_percentage!$A:$AB,MATCH(max_demand!$C150,Verdeelsleutels_percentage!$C:$C,0),MATCH(INDEX(Overzicht!$B$1:$F$35,MATCH(max_demand!AH$1,Overzicht!$B:$B,0),5),Verdeelsleutels_percentage!$1:$1,0)))</f>
        <v>3.303869710778928E-3</v>
      </c>
      <c r="AI150">
        <f>PRODUCT(INDEX(Overzicht!$B$1:$D$35,MATCH(max_demand!AI$1,Overzicht!$B$1:$B$35,0),3),INDEX(Verdeelsleutels_percentage!$A:$AB,MATCH(max_demand!$C150,Verdeelsleutels_percentage!$C:$C,0),MATCH(INDEX(Overzicht!$B$1:$F$35,MATCH(max_demand!AI$1,Overzicht!$B:$B,0),5),Verdeelsleutels_percentage!$1:$1,0)))</f>
        <v>1.1327553294099182E-3</v>
      </c>
      <c r="AJ150">
        <f>PRODUCT(INDEX(Overzicht!$B$1:$D$35,MATCH(max_demand!AJ$1,Overzicht!$B$1:$B$35,0),3),INDEX(Verdeelsleutels_percentage!$A:$AB,MATCH(max_demand!$C150,Verdeelsleutels_percentage!$C:$C,0),MATCH(INDEX(Overzicht!$B$1:$F$35,MATCH(max_demand!AJ$1,Overzicht!$B:$B,0),5),Verdeelsleutels_percentage!$1:$1,0)))</f>
        <v>0</v>
      </c>
      <c r="AK150">
        <f>PRODUCT(INDEX(Overzicht!$B$1:$D$35,MATCH(max_demand!AK$1,Overzicht!$B$1:$B$35,0),3),INDEX(Verdeelsleutels_percentage!$A:$AB,MATCH(max_demand!$C150,Verdeelsleutels_percentage!$C:$C,0),MATCH(INDEX(Overzicht!$B$1:$F$35,MATCH(max_demand!AK$1,Overzicht!$B:$B,0),5),Verdeelsleutels_percentage!$1:$1,0)))</f>
        <v>2.390220251944158E-3</v>
      </c>
      <c r="AL150">
        <f>PRODUCT(INDEX(Overzicht!$B$1:$D$35,MATCH(max_demand!AL$1,Overzicht!$B$1:$B$35,0),3),INDEX(Verdeelsleutels_percentage!$A:$AB,MATCH(max_demand!$C150,Verdeelsleutels_percentage!$C:$C,0),MATCH(INDEX(Overzicht!$B$1:$F$35,MATCH(max_demand!AL$1,Overzicht!$B:$B,0),5),Verdeelsleutels_percentage!$1:$1,0)))</f>
        <v>6.5665391536927405E-3</v>
      </c>
      <c r="AM150">
        <f>PRODUCT(INDEX(Overzicht!$B$1:$D$35,MATCH(max_demand!AM$1,Overzicht!$B$1:$B$35,0),3),INDEX(Verdeelsleutels_percentage!$A:$AB,MATCH(max_demand!$C150,Verdeelsleutels_percentage!$C:$C,0),MATCH(INDEX(Overzicht!$B$1:$F$35,MATCH(max_demand!AM$1,Overzicht!$B:$B,0),5),Verdeelsleutels_percentage!$1:$1,0)))</f>
        <v>1.3133078307385481E-2</v>
      </c>
      <c r="AN150">
        <f>PRODUCT(INDEX(Overzicht!$B$1:$D$35,MATCH(max_demand!AN$1,Overzicht!$B$1:$B$35,0),3),INDEX(Verdeelsleutels_percentage!$A:$AB,MATCH(max_demand!$C150,Verdeelsleutels_percentage!$C:$C,0),MATCH(INDEX(Overzicht!$B$1:$F$35,MATCH(max_demand!AN$1,Overzicht!$B:$B,0),5),Verdeelsleutels_percentage!$1:$1,0)))</f>
        <v>6.5665391536927405E-3</v>
      </c>
      <c r="AO150">
        <f>PRODUCT(INDEX(Overzicht!$B$1:$D$35,MATCH(max_demand!AO$1,Overzicht!$B$1:$B$35,0),3),INDEX(Verdeelsleutels_percentage!$A:$AB,MATCH(max_demand!$C150,Verdeelsleutels_percentage!$C:$C,0),MATCH(INDEX(Overzicht!$B$1:$F$35,MATCH(max_demand!AO$1,Overzicht!$B:$B,0),5),Verdeelsleutels_percentage!$1:$1,0)))</f>
        <v>2.2982887037924591E-2</v>
      </c>
    </row>
    <row r="151" spans="2:41">
      <c r="B151" t="str">
        <f>INDEX('ETLocal datasets'!B:C,MATCH(C151,'ETLocal datasets'!C:C,0),1)</f>
        <v>GM0399</v>
      </c>
      <c r="C151" t="str">
        <f>'ETLocal datasets'!C134</f>
        <v>Heiloo</v>
      </c>
      <c r="D151">
        <f t="shared" si="13"/>
        <v>5.4586764786048153E-2</v>
      </c>
      <c r="E151">
        <f t="shared" si="14"/>
        <v>6.3384461591559388E-2</v>
      </c>
      <c r="F151">
        <f t="shared" si="15"/>
        <v>1.4255854432110146E-2</v>
      </c>
      <c r="G151">
        <f t="shared" si="12"/>
        <v>2.9029888807321165E-2</v>
      </c>
      <c r="H151">
        <f>PRODUCT(INDEX(Overzicht!$B$1:$D$35,MATCH(max_demand!H$1,Overzicht!$B$1:$B$35,0),3),INDEX(Verdeelsleutels_percentage!$A:$AB,MATCH(max_demand!$C151,Verdeelsleutels_percentage!$C:$C,0),MATCH(INDEX(Overzicht!$B$1:$F$35,MATCH(max_demand!H$1,Overzicht!$B:$B,0),5),Verdeelsleutels_percentage!$1:$1,0)))</f>
        <v>1.4255854432110146E-2</v>
      </c>
      <c r="I151">
        <f>PRODUCT(INDEX(Overzicht!$B$1:$D$35,MATCH(max_demand!I$1,Overzicht!$B$1:$B$35,0),3),INDEX(Verdeelsleutels_percentage!$A:$AB,MATCH(max_demand!$C151,Verdeelsleutels_percentage!$C:$C,0),MATCH(INDEX(Overzicht!$B$1:$F$35,MATCH(max_demand!I$1,Overzicht!$B:$B,0),5),Verdeelsleutels_percentage!$1:$1,0)))</f>
        <v>7.2483164945370316E-4</v>
      </c>
      <c r="J151">
        <f>PRODUCT(INDEX(Overzicht!$B$1:$D$35,MATCH(max_demand!J$1,Overzicht!$B$1:$B$35,0),3),INDEX(Verdeelsleutels_percentage!$A:$AB,MATCH(max_demand!$C151,Verdeelsleutels_percentage!$C:$C,0),MATCH(INDEX(Overzicht!$B$1:$F$35,MATCH(max_demand!J$1,Overzicht!$B:$B,0),5),Verdeelsleutels_percentage!$1:$1,0)))</f>
        <v>4.7791054858121636E-3</v>
      </c>
      <c r="K151">
        <f>PRODUCT(INDEX(Overzicht!$B$1:$D$35,MATCH(max_demand!K$1,Overzicht!$B$1:$B$35,0),3),INDEX(Verdeelsleutels_percentage!$A:$AB,MATCH(max_demand!$C151,Verdeelsleutels_percentage!$C:$C,0),MATCH(INDEX(Overzicht!$B$1:$F$35,MATCH(max_demand!K$1,Overzicht!$B:$B,0),5),Verdeelsleutels_percentage!$1:$1,0)))</f>
        <v>1.5087649564782469E-4</v>
      </c>
      <c r="L151">
        <f>PRODUCT(INDEX(Overzicht!$B$1:$D$35,MATCH(max_demand!L$1,Overzicht!$B$1:$B$35,0),3),INDEX(Verdeelsleutels_percentage!$A:$AB,MATCH(max_demand!$C151,Verdeelsleutels_percentage!$C:$C,0),MATCH(INDEX(Overzicht!$B$1:$F$35,MATCH(max_demand!L$1,Overzicht!$B:$B,0),5),Verdeelsleutels_percentage!$1:$1,0)))</f>
        <v>4.6097459351586954E-3</v>
      </c>
      <c r="M151">
        <f>PRODUCT(INDEX(Overzicht!$B$1:$D$35,MATCH(max_demand!M$1,Overzicht!$B$1:$B$35,0),3),INDEX(Verdeelsleutels_percentage!$A:$AB,MATCH(max_demand!$C151,Verdeelsleutels_percentage!$C:$C,0),MATCH(INDEX(Overzicht!$B$1:$F$35,MATCH(max_demand!M$1,Overzicht!$B:$B,0),5),Verdeelsleutels_percentage!$1:$1,0)))</f>
        <v>9.8402258072869449E-3</v>
      </c>
      <c r="N151">
        <f>PRODUCT(INDEX(Overzicht!$B$1:$D$35,MATCH(max_demand!N$1,Overzicht!$B$1:$B$35,0),3),INDEX(Verdeelsleutels_percentage!$A:$AB,MATCH(max_demand!$C151,Verdeelsleutels_percentage!$C:$C,0),MATCH(INDEX(Overzicht!$B$1:$F$35,MATCH(max_demand!N$1,Overzicht!$B:$B,0),5),Verdeelsleutels_percentage!$1:$1,0)))</f>
        <v>1.0721160308129777E-3</v>
      </c>
      <c r="O151">
        <f>PRODUCT(INDEX(Overzicht!$B$1:$D$35,MATCH(max_demand!O$1,Overzicht!$B$1:$B$35,0),3),INDEX(Verdeelsleutels_percentage!$A:$AB,MATCH(max_demand!$C151,Verdeelsleutels_percentage!$C:$C,0),MATCH(INDEX(Overzicht!$B$1:$F$35,MATCH(max_demand!O$1,Overzicht!$B:$B,0),5),Verdeelsleutels_percentage!$1:$1,0)))</f>
        <v>0</v>
      </c>
      <c r="P151">
        <f>PRODUCT(INDEX(Overzicht!$B$1:$D$35,MATCH(max_demand!P$1,Overzicht!$B$1:$B$35,0),3),INDEX(Verdeelsleutels_percentage!$A:$AB,MATCH(max_demand!$C151,Verdeelsleutels_percentage!$C:$C,0),MATCH(INDEX(Overzicht!$B$1:$F$35,MATCH(max_demand!P$1,Overzicht!$B:$B,0),5),Verdeelsleutels_percentage!$1:$1,0)))</f>
        <v>0</v>
      </c>
      <c r="Q151">
        <f>PRODUCT(INDEX(Overzicht!$B$1:$D$35,MATCH(max_demand!Q$1,Overzicht!$B$1:$B$35,0),3),INDEX(Verdeelsleutels_percentage!$A:$AB,MATCH(max_demand!$C151,Verdeelsleutels_percentage!$C:$C,0),MATCH(INDEX(Overzicht!$B$1:$F$35,MATCH(max_demand!Q$1,Overzicht!$B:$B,0),5),Verdeelsleutels_percentage!$1:$1,0)))</f>
        <v>1.1811993672319835E-2</v>
      </c>
      <c r="R151">
        <f>PRODUCT(INDEX(Overzicht!$B$1:$D$35,MATCH(max_demand!R$1,Overzicht!$B$1:$B$35,0),3),INDEX(Verdeelsleutels_percentage!$A:$AB,MATCH(max_demand!$C151,Verdeelsleutels_percentage!$C:$C,0),MATCH(INDEX(Overzicht!$B$1:$F$35,MATCH(max_demand!R$1,Overzicht!$B:$B,0),5),Verdeelsleutels_percentage!$1:$1,0)))</f>
        <v>2.4438607597903109E-3</v>
      </c>
      <c r="S151">
        <f>PRODUCT(INDEX(Overzicht!$B$1:$D$35,MATCH(max_demand!S$1,Overzicht!$B$1:$B$35,0),3),INDEX(Verdeelsleutels_percentage!$A:$AB,MATCH(max_demand!$C151,Verdeelsleutels_percentage!$C:$C,0),MATCH(INDEX(Overzicht!$B$1:$F$35,MATCH(max_demand!S$1,Overzicht!$B:$B,0),5),Verdeelsleutels_percentage!$1:$1,0)))</f>
        <v>5.005026836050557E-3</v>
      </c>
      <c r="T151">
        <f>PRODUCT(INDEX(Overzicht!$B$1:$D$35,MATCH(max_demand!T$1,Overzicht!$B$1:$B$35,0),3),INDEX(Verdeelsleutels_percentage!$A:$AB,MATCH(max_demand!$C151,Verdeelsleutels_percentage!$C:$C,0),MATCH(INDEX(Overzicht!$B$1:$F$35,MATCH(max_demand!T$1,Overzicht!$B:$B,0),5),Verdeelsleutels_percentage!$1:$1,0)))</f>
        <v>7.2229662456024741E-3</v>
      </c>
      <c r="U151">
        <f>PRODUCT(INDEX(Overzicht!$B$1:$D$35,MATCH(max_demand!U$1,Overzicht!$B$1:$B$35,0),3),INDEX(Verdeelsleutels_percentage!$A:$AB,MATCH(max_demand!$C151,Verdeelsleutels_percentage!$C:$C,0),MATCH(INDEX(Overzicht!$B$1:$F$35,MATCH(max_demand!U$1,Overzicht!$B:$B,0),5),Verdeelsleutels_percentage!$1:$1,0)))</f>
        <v>2.6828160340809194E-2</v>
      </c>
      <c r="V151">
        <f>PRODUCT(INDEX(Overzicht!$B$1:$D$35,MATCH(max_demand!V$1,Overzicht!$B$1:$B$35,0),3),INDEX(Verdeelsleutels_percentage!$A:$AB,MATCH(max_demand!$C151,Verdeelsleutels_percentage!$C:$C,0),MATCH(INDEX(Overzicht!$B$1:$F$35,MATCH(max_demand!V$1,Overzicht!$B:$B,0),5),Verdeelsleutels_percentage!$1:$1,0)))</f>
        <v>3.1227109708431748E-3</v>
      </c>
      <c r="W151">
        <f>PRODUCT(INDEX(Overzicht!$B$1:$D$35,MATCH(max_demand!W$1,Overzicht!$B$1:$B$35,0),3),INDEX(Verdeelsleutels_percentage!$A:$AB,MATCH(max_demand!$C151,Verdeelsleutels_percentage!$C:$C,0),MATCH(INDEX(Overzicht!$B$1:$F$35,MATCH(max_demand!W$1,Overzicht!$B:$B,0),5),Verdeelsleutels_percentage!$1:$1,0)))</f>
        <v>1.6292405065268738E-2</v>
      </c>
      <c r="X151">
        <f>PRODUCT(INDEX(Overzicht!$B$1:$D$35,MATCH(max_demand!X$1,Overzicht!$B$1:$B$35,0),3),INDEX(Verdeelsleutels_percentage!$A:$AB,MATCH(max_demand!$C151,Verdeelsleutels_percentage!$C:$C,0),MATCH(INDEX(Overzicht!$B$1:$F$35,MATCH(max_demand!X$1,Overzicht!$B:$B,0),5),Verdeelsleutels_percentage!$1:$1,0)))</f>
        <v>1.4346411931901429E-3</v>
      </c>
      <c r="Y151">
        <f>PRODUCT(INDEX(Overzicht!$B$1:$D$35,MATCH(max_demand!Y$1,Overzicht!$B$1:$B$35,0),3),INDEX(Verdeelsleutels_percentage!$A:$AB,MATCH(max_demand!$C151,Verdeelsleutels_percentage!$C:$C,0),MATCH(INDEX(Overzicht!$B$1:$F$35,MATCH(max_demand!Y$1,Overzicht!$B:$B,0),5),Verdeelsleutels_percentage!$1:$1,0)))</f>
        <v>3.693259944811044E-7</v>
      </c>
      <c r="Z151">
        <f>PRODUCT(INDEX(Overzicht!$B$1:$D$35,MATCH(max_demand!Z$1,Overzicht!$B$1:$B$35,0),3),INDEX(Verdeelsleutels_percentage!$A:$AB,MATCH(max_demand!$C151,Verdeelsleutels_percentage!$C:$C,0),MATCH(INDEX(Overzicht!$B$1:$F$35,MATCH(max_demand!Z$1,Overzicht!$B:$B,0),5),Verdeelsleutels_percentage!$1:$1,0)))</f>
        <v>1.6414488643604641E-4</v>
      </c>
      <c r="AA151">
        <f>PRODUCT(INDEX(Overzicht!$B$1:$D$35,MATCH(max_demand!AA$1,Overzicht!$B$1:$B$35,0),3),INDEX(Verdeelsleutels_percentage!$A:$AB,MATCH(max_demand!$C151,Verdeelsleutels_percentage!$C:$C,0),MATCH(INDEX(Overzicht!$B$1:$F$35,MATCH(max_demand!AA$1,Overzicht!$B:$B,0),5),Verdeelsleutels_percentage!$1:$1,0)))</f>
        <v>1.710562500754589E-4</v>
      </c>
      <c r="AB151">
        <f>PRODUCT(INDEX(Overzicht!$B$1:$D$35,MATCH(max_demand!AB$1,Overzicht!$B$1:$B$35,0),3),INDEX(Verdeelsleutels_percentage!$A:$AB,MATCH(max_demand!$C151,Verdeelsleutels_percentage!$C:$C,0),MATCH(INDEX(Overzicht!$B$1:$F$35,MATCH(max_demand!AB$1,Overzicht!$B:$B,0),5),Verdeelsleutels_percentage!$1:$1,0)))</f>
        <v>4.618742806803783E-3</v>
      </c>
      <c r="AC151">
        <f>PRODUCT(INDEX(Overzicht!$B$1:$D$35,MATCH(max_demand!AC$1,Overzicht!$B$1:$B$35,0),3),INDEX(Verdeelsleutels_percentage!$A:$AB,MATCH(max_demand!$C151,Verdeelsleutels_percentage!$C:$C,0),MATCH(INDEX(Overzicht!$B$1:$F$35,MATCH(max_demand!AC$1,Overzicht!$B:$B,0),5),Verdeelsleutels_percentage!$1:$1,0)))</f>
        <v>3.2888914413446236E-3</v>
      </c>
      <c r="AD151">
        <f>PRODUCT(INDEX(Overzicht!$B$1:$D$35,MATCH(max_demand!AD$1,Overzicht!$B$1:$B$35,0),3),INDEX(Verdeelsleutels_percentage!$A:$AB,MATCH(max_demand!$C151,Verdeelsleutels_percentage!$C:$C,0),MATCH(INDEX(Overzicht!$B$1:$F$35,MATCH(max_demand!AD$1,Overzicht!$B:$B,0),5),Verdeelsleutels_percentage!$1:$1,0)))</f>
        <v>0</v>
      </c>
      <c r="AE151">
        <f>PRODUCT(INDEX(Overzicht!$B$1:$D$35,MATCH(max_demand!AE$1,Overzicht!$B$1:$B$35,0),3),INDEX(Verdeelsleutels_percentage!$A:$AB,MATCH(max_demand!$C151,Verdeelsleutels_percentage!$C:$C,0),MATCH(INDEX(Overzicht!$B$1:$F$35,MATCH(max_demand!AE$1,Overzicht!$B:$B,0),5),Verdeelsleutels_percentage!$1:$1,0)))</f>
        <v>3.0947732718076141E-3</v>
      </c>
      <c r="AF151">
        <f>PRODUCT(INDEX(Overzicht!$B$1:$D$35,MATCH(max_demand!AF$1,Overzicht!$B$1:$B$35,0),3),INDEX(Verdeelsleutels_percentage!$A:$AB,MATCH(max_demand!$C151,Verdeelsleutels_percentage!$C:$C,0),MATCH(INDEX(Overzicht!$B$1:$F$35,MATCH(max_demand!AF$1,Overzicht!$B:$B,0),5),Verdeelsleutels_percentage!$1:$1,0)))</f>
        <v>6.4794034119492003E-4</v>
      </c>
      <c r="AG151">
        <f>PRODUCT(INDEX(Overzicht!$B$1:$D$35,MATCH(max_demand!AG$1,Overzicht!$B$1:$B$35,0),3),INDEX(Verdeelsleutels_percentage!$A:$AB,MATCH(max_demand!$C151,Verdeelsleutels_percentage!$C:$C,0),MATCH(INDEX(Overzicht!$B$1:$F$35,MATCH(max_demand!AG$1,Overzicht!$B:$B,0),5),Verdeelsleutels_percentage!$1:$1,0)))</f>
        <v>1.6292405065268738E-2</v>
      </c>
      <c r="AH151">
        <f>PRODUCT(INDEX(Overzicht!$B$1:$D$35,MATCH(max_demand!AH$1,Overzicht!$B$1:$B$35,0),3),INDEX(Verdeelsleutels_percentage!$A:$AB,MATCH(max_demand!$C151,Verdeelsleutels_percentage!$C:$C,0),MATCH(INDEX(Overzicht!$B$1:$F$35,MATCH(max_demand!AH$1,Overzicht!$B:$B,0),5),Verdeelsleutels_percentage!$1:$1,0)))</f>
        <v>1.5118607961214802E-3</v>
      </c>
      <c r="AI151">
        <f>PRODUCT(INDEX(Overzicht!$B$1:$D$35,MATCH(max_demand!AI$1,Overzicht!$B$1:$B$35,0),3),INDEX(Verdeelsleutels_percentage!$A:$AB,MATCH(max_demand!$C151,Verdeelsleutels_percentage!$C:$C,0),MATCH(INDEX(Overzicht!$B$1:$F$35,MATCH(max_demand!AI$1,Overzicht!$B:$B,0),5),Verdeelsleutels_percentage!$1:$1,0)))</f>
        <v>5.1835227295593598E-4</v>
      </c>
      <c r="AJ151">
        <f>PRODUCT(INDEX(Overzicht!$B$1:$D$35,MATCH(max_demand!AJ$1,Overzicht!$B$1:$B$35,0),3),INDEX(Verdeelsleutels_percentage!$A:$AB,MATCH(max_demand!$C151,Verdeelsleutels_percentage!$C:$C,0),MATCH(INDEX(Overzicht!$B$1:$F$35,MATCH(max_demand!AJ$1,Overzicht!$B:$B,0),5),Verdeelsleutels_percentage!$1:$1,0)))</f>
        <v>0</v>
      </c>
      <c r="AK151">
        <f>PRODUCT(INDEX(Overzicht!$B$1:$D$35,MATCH(max_demand!AK$1,Overzicht!$B$1:$B$35,0),3),INDEX(Verdeelsleutels_percentage!$A:$AB,MATCH(max_demand!$C151,Verdeelsleutels_percentage!$C:$C,0),MATCH(INDEX(Overzicht!$B$1:$F$35,MATCH(max_demand!AK$1,Overzicht!$B:$B,0),5),Verdeelsleutels_percentage!$1:$1,0)))</f>
        <v>9.8840590729297028E-4</v>
      </c>
      <c r="AL151">
        <f>PRODUCT(INDEX(Overzicht!$B$1:$D$35,MATCH(max_demand!AL$1,Overzicht!$B$1:$B$35,0),3),INDEX(Verdeelsleutels_percentage!$A:$AB,MATCH(max_demand!$C151,Verdeelsleutels_percentage!$C:$C,0),MATCH(INDEX(Overzicht!$B$1:$F$35,MATCH(max_demand!AL$1,Overzicht!$B:$B,0),5),Verdeelsleutels_percentage!$1:$1,0)))</f>
        <v>2.7154008442114566E-3</v>
      </c>
      <c r="AM151">
        <f>PRODUCT(INDEX(Overzicht!$B$1:$D$35,MATCH(max_demand!AM$1,Overzicht!$B$1:$B$35,0),3),INDEX(Verdeelsleutels_percentage!$A:$AB,MATCH(max_demand!$C151,Verdeelsleutels_percentage!$C:$C,0),MATCH(INDEX(Overzicht!$B$1:$F$35,MATCH(max_demand!AM$1,Overzicht!$B:$B,0),5),Verdeelsleutels_percentage!$1:$1,0)))</f>
        <v>5.4308016884229132E-3</v>
      </c>
      <c r="AN151">
        <f>PRODUCT(INDEX(Overzicht!$B$1:$D$35,MATCH(max_demand!AN$1,Overzicht!$B$1:$B$35,0),3),INDEX(Verdeelsleutels_percentage!$A:$AB,MATCH(max_demand!$C151,Verdeelsleutels_percentage!$C:$C,0),MATCH(INDEX(Overzicht!$B$1:$F$35,MATCH(max_demand!AN$1,Overzicht!$B:$B,0),5),Verdeelsleutels_percentage!$1:$1,0)))</f>
        <v>2.7154008442114566E-3</v>
      </c>
      <c r="AO151">
        <f>PRODUCT(INDEX(Overzicht!$B$1:$D$35,MATCH(max_demand!AO$1,Overzicht!$B$1:$B$35,0),3),INDEX(Verdeelsleutels_percentage!$A:$AB,MATCH(max_demand!$C151,Verdeelsleutels_percentage!$C:$C,0),MATCH(INDEX(Overzicht!$B$1:$F$35,MATCH(max_demand!AO$1,Overzicht!$B:$B,0),5),Verdeelsleutels_percentage!$1:$1,0)))</f>
        <v>9.5039029547400976E-3</v>
      </c>
    </row>
    <row r="152" spans="2:41">
      <c r="B152" t="str">
        <f>INDEX('ETLocal datasets'!B:C,MATCH(C152,'ETLocal datasets'!C:C,0),1)</f>
        <v>GM0400</v>
      </c>
      <c r="C152" t="str">
        <f>'ETLocal datasets'!C135</f>
        <v>Den Helder</v>
      </c>
      <c r="D152">
        <f t="shared" si="13"/>
        <v>0.13842781423878434</v>
      </c>
      <c r="E152">
        <f t="shared" si="14"/>
        <v>0.15448853912489946</v>
      </c>
      <c r="F152">
        <f t="shared" si="15"/>
        <v>3.3782924047180904E-2</v>
      </c>
      <c r="G152">
        <f t="shared" si="12"/>
        <v>6.8793809122156768E-2</v>
      </c>
      <c r="H152">
        <f>PRODUCT(INDEX(Overzicht!$B$1:$D$35,MATCH(max_demand!H$1,Overzicht!$B$1:$B$35,0),3),INDEX(Verdeelsleutels_percentage!$A:$AB,MATCH(max_demand!$C152,Verdeelsleutels_percentage!$C:$C,0),MATCH(INDEX(Overzicht!$B$1:$F$35,MATCH(max_demand!H$1,Overzicht!$B:$B,0),5),Verdeelsleutels_percentage!$1:$1,0)))</f>
        <v>3.3782924047180904E-2</v>
      </c>
      <c r="I152">
        <f>PRODUCT(INDEX(Overzicht!$B$1:$D$35,MATCH(max_demand!I$1,Overzicht!$B$1:$B$35,0),3),INDEX(Verdeelsleutels_percentage!$A:$AB,MATCH(max_demand!$C152,Verdeelsleutels_percentage!$C:$C,0),MATCH(INDEX(Overzicht!$B$1:$F$35,MATCH(max_demand!I$1,Overzicht!$B:$B,0),5),Verdeelsleutels_percentage!$1:$1,0)))</f>
        <v>8.989890084018147E-3</v>
      </c>
      <c r="J152">
        <f>PRODUCT(INDEX(Overzicht!$B$1:$D$35,MATCH(max_demand!J$1,Overzicht!$B$1:$B$35,0),3),INDEX(Verdeelsleutels_percentage!$A:$AB,MATCH(max_demand!$C152,Verdeelsleutels_percentage!$C:$C,0),MATCH(INDEX(Overzicht!$B$1:$F$35,MATCH(max_demand!J$1,Overzicht!$B:$B,0),5),Verdeelsleutels_percentage!$1:$1,0)))</f>
        <v>1.1325323109150168E-2</v>
      </c>
      <c r="K152">
        <f>PRODUCT(INDEX(Overzicht!$B$1:$D$35,MATCH(max_demand!K$1,Overzicht!$B$1:$B$35,0),3),INDEX(Verdeelsleutels_percentage!$A:$AB,MATCH(max_demand!$C152,Verdeelsleutels_percentage!$C:$C,0),MATCH(INDEX(Overzicht!$B$1:$F$35,MATCH(max_demand!K$1,Overzicht!$B:$B,0),5),Verdeelsleutels_percentage!$1:$1,0)))</f>
        <v>1.8712801974887002E-3</v>
      </c>
      <c r="L152">
        <f>PRODUCT(INDEX(Overzicht!$B$1:$D$35,MATCH(max_demand!L$1,Overzicht!$B$1:$B$35,0),3),INDEX(Verdeelsleutels_percentage!$A:$AB,MATCH(max_demand!$C152,Verdeelsleutels_percentage!$C:$C,0),MATCH(INDEX(Overzicht!$B$1:$F$35,MATCH(max_demand!L$1,Overzicht!$B:$B,0),5),Verdeelsleutels_percentage!$1:$1,0)))</f>
        <v>1.0923981971469661E-2</v>
      </c>
      <c r="M152">
        <f>PRODUCT(INDEX(Overzicht!$B$1:$D$35,MATCH(max_demand!M$1,Overzicht!$B$1:$B$35,0),3),INDEX(Verdeelsleutels_percentage!$A:$AB,MATCH(max_demand!$C152,Verdeelsleutels_percentage!$C:$C,0),MATCH(INDEX(Overzicht!$B$1:$F$35,MATCH(max_demand!M$1,Overzicht!$B:$B,0),5),Verdeelsleutels_percentage!$1:$1,0)))</f>
        <v>5.0495895590025122E-4</v>
      </c>
      <c r="N152">
        <f>PRODUCT(INDEX(Overzicht!$B$1:$D$35,MATCH(max_demand!N$1,Overzicht!$B$1:$B$35,0),3),INDEX(Verdeelsleutels_percentage!$A:$AB,MATCH(max_demand!$C152,Verdeelsleutels_percentage!$C:$C,0),MATCH(INDEX(Overzicht!$B$1:$F$35,MATCH(max_demand!N$1,Overzicht!$B:$B,0),5),Verdeelsleutels_percentage!$1:$1,0)))</f>
        <v>5.5016480528560712E-5</v>
      </c>
      <c r="O152">
        <f>PRODUCT(INDEX(Overzicht!$B$1:$D$35,MATCH(max_demand!O$1,Overzicht!$B$1:$B$35,0),3),INDEX(Verdeelsleutels_percentage!$A:$AB,MATCH(max_demand!$C152,Verdeelsleutels_percentage!$C:$C,0),MATCH(INDEX(Overzicht!$B$1:$F$35,MATCH(max_demand!O$1,Overzicht!$B:$B,0),5),Verdeelsleutels_percentage!$1:$1,0)))</f>
        <v>1.7921226095931017E-4</v>
      </c>
      <c r="P152">
        <f>PRODUCT(INDEX(Overzicht!$B$1:$D$35,MATCH(max_demand!P$1,Overzicht!$B$1:$B$35,0),3),INDEX(Verdeelsleutels_percentage!$A:$AB,MATCH(max_demand!$C152,Verdeelsleutels_percentage!$C:$C,0),MATCH(INDEX(Overzicht!$B$1:$F$35,MATCH(max_demand!P$1,Overzicht!$B:$B,0),5),Verdeelsleutels_percentage!$1:$1,0)))</f>
        <v>4.8246554513733213E-3</v>
      </c>
      <c r="Q152">
        <f>PRODUCT(INDEX(Overzicht!$B$1:$D$35,MATCH(max_demand!Q$1,Overzicht!$B$1:$B$35,0),3),INDEX(Verdeelsleutels_percentage!$A:$AB,MATCH(max_demand!$C152,Verdeelsleutels_percentage!$C:$C,0),MATCH(INDEX(Overzicht!$B$1:$F$35,MATCH(max_demand!Q$1,Overzicht!$B:$B,0),5),Verdeelsleutels_percentage!$1:$1,0)))</f>
        <v>2.7991565639092744E-2</v>
      </c>
      <c r="R152">
        <f>PRODUCT(INDEX(Overzicht!$B$1:$D$35,MATCH(max_demand!R$1,Overzicht!$B$1:$B$35,0),3),INDEX(Verdeelsleutels_percentage!$A:$AB,MATCH(max_demand!$C152,Verdeelsleutels_percentage!$C:$C,0),MATCH(INDEX(Overzicht!$B$1:$F$35,MATCH(max_demand!R$1,Overzicht!$B:$B,0),5),Verdeelsleutels_percentage!$1:$1,0)))</f>
        <v>5.7913584080881543E-3</v>
      </c>
      <c r="S152">
        <f>PRODUCT(INDEX(Overzicht!$B$1:$D$35,MATCH(max_demand!S$1,Overzicht!$B$1:$B$35,0),3),INDEX(Verdeelsleutels_percentage!$A:$AB,MATCH(max_demand!$C152,Verdeelsleutels_percentage!$C:$C,0),MATCH(INDEX(Overzicht!$B$1:$F$35,MATCH(max_demand!S$1,Overzicht!$B:$B,0),5),Verdeelsleutels_percentage!$1:$1,0)))</f>
        <v>1.186070201976454E-2</v>
      </c>
      <c r="T152">
        <f>PRODUCT(INDEX(Overzicht!$B$1:$D$35,MATCH(max_demand!T$1,Overzicht!$B$1:$B$35,0),3),INDEX(Verdeelsleutels_percentage!$A:$AB,MATCH(max_demand!$C152,Verdeelsleutels_percentage!$C:$C,0),MATCH(INDEX(Overzicht!$B$1:$F$35,MATCH(max_demand!T$1,Overzicht!$B:$B,0),5),Verdeelsleutels_percentage!$1:$1,0)))</f>
        <v>1.711668151723832E-2</v>
      </c>
      <c r="U152">
        <f>PRODUCT(INDEX(Overzicht!$B$1:$D$35,MATCH(max_demand!U$1,Overzicht!$B$1:$B$35,0),3),INDEX(Verdeelsleutels_percentage!$A:$AB,MATCH(max_demand!$C152,Verdeelsleutels_percentage!$C:$C,0),MATCH(INDEX(Overzicht!$B$1:$F$35,MATCH(max_demand!U$1,Overzicht!$B:$B,0),5),Verdeelsleutels_percentage!$1:$1,0)))</f>
        <v>6.3576245635456635E-2</v>
      </c>
      <c r="V152">
        <f>PRODUCT(INDEX(Overzicht!$B$1:$D$35,MATCH(max_demand!V$1,Overzicht!$B$1:$B$35,0),3),INDEX(Verdeelsleutels_percentage!$A:$AB,MATCH(max_demand!$C152,Verdeelsleutels_percentage!$C:$C,0),MATCH(INDEX(Overzicht!$B$1:$F$35,MATCH(max_demand!V$1,Overzicht!$B:$B,0),5),Verdeelsleutels_percentage!$1:$1,0)))</f>
        <v>7.4000690770015306E-3</v>
      </c>
      <c r="W152">
        <f>PRODUCT(INDEX(Overzicht!$B$1:$D$35,MATCH(max_demand!W$1,Overzicht!$B$1:$B$35,0),3),INDEX(Verdeelsleutels_percentage!$A:$AB,MATCH(max_demand!$C152,Verdeelsleutels_percentage!$C:$C,0),MATCH(INDEX(Overzicht!$B$1:$F$35,MATCH(max_demand!W$1,Overzicht!$B:$B,0),5),Verdeelsleutels_percentage!$1:$1,0)))</f>
        <v>3.860905605392103E-2</v>
      </c>
      <c r="X152">
        <f>PRODUCT(INDEX(Overzicht!$B$1:$D$35,MATCH(max_demand!X$1,Overzicht!$B$1:$B$35,0),3),INDEX(Verdeelsleutels_percentage!$A:$AB,MATCH(max_demand!$C152,Verdeelsleutels_percentage!$C:$C,0),MATCH(INDEX(Overzicht!$B$1:$F$35,MATCH(max_demand!X$1,Overzicht!$B:$B,0),5),Verdeelsleutels_percentage!$1:$1,0)))</f>
        <v>4.8759047088815311E-4</v>
      </c>
      <c r="Y152">
        <f>PRODUCT(INDEX(Overzicht!$B$1:$D$35,MATCH(max_demand!Y$1,Overzicht!$B$1:$B$35,0),3),INDEX(Verdeelsleutels_percentage!$A:$AB,MATCH(max_demand!$C152,Verdeelsleutels_percentage!$C:$C,0),MATCH(INDEX(Overzicht!$B$1:$F$35,MATCH(max_demand!Y$1,Overzicht!$B:$B,0),5),Verdeelsleutels_percentage!$1:$1,0)))</f>
        <v>6.556874539700767E-7</v>
      </c>
      <c r="Z152">
        <f>PRODUCT(INDEX(Overzicht!$B$1:$D$35,MATCH(max_demand!Z$1,Overzicht!$B$1:$B$35,0),3),INDEX(Verdeelsleutels_percentage!$A:$AB,MATCH(max_demand!$C152,Verdeelsleutels_percentage!$C:$C,0),MATCH(INDEX(Overzicht!$B$1:$F$35,MATCH(max_demand!Z$1,Overzicht!$B:$B,0),5),Verdeelsleutels_percentage!$1:$1,0)))</f>
        <v>2.9141664620892298E-4</v>
      </c>
      <c r="AA152">
        <f>PRODUCT(INDEX(Overzicht!$B$1:$D$35,MATCH(max_demand!AA$1,Overzicht!$B$1:$B$35,0),3),INDEX(Verdeelsleutels_percentage!$A:$AB,MATCH(max_demand!$C152,Verdeelsleutels_percentage!$C:$C,0),MATCH(INDEX(Overzicht!$B$1:$F$35,MATCH(max_demand!AA$1,Overzicht!$B:$B,0),5),Verdeelsleutels_percentage!$1:$1,0)))</f>
        <v>3.0368682078614083E-4</v>
      </c>
      <c r="AB152">
        <f>PRODUCT(INDEX(Overzicht!$B$1:$D$35,MATCH(max_demand!AB$1,Overzicht!$B$1:$B$35,0),3),INDEX(Verdeelsleutels_percentage!$A:$AB,MATCH(max_demand!$C152,Verdeelsleutels_percentage!$C:$C,0),MATCH(INDEX(Overzicht!$B$1:$F$35,MATCH(max_demand!AB$1,Overzicht!$B:$B,0),5),Verdeelsleutels_percentage!$1:$1,0)))</f>
        <v>2.0840311259220885E-2</v>
      </c>
      <c r="AC152">
        <f>PRODUCT(INDEX(Overzicht!$B$1:$D$35,MATCH(max_demand!AC$1,Overzicht!$B$1:$B$35,0),3),INDEX(Verdeelsleutels_percentage!$A:$AB,MATCH(max_demand!$C152,Verdeelsleutels_percentage!$C:$C,0),MATCH(INDEX(Overzicht!$B$1:$F$35,MATCH(max_demand!AC$1,Overzicht!$B:$B,0),5),Verdeelsleutels_percentage!$1:$1,0)))</f>
        <v>9.2282908388570065E-3</v>
      </c>
      <c r="AD152">
        <f>PRODUCT(INDEX(Overzicht!$B$1:$D$35,MATCH(max_demand!AD$1,Overzicht!$B$1:$B$35,0),3),INDEX(Verdeelsleutels_percentage!$A:$AB,MATCH(max_demand!$C152,Verdeelsleutels_percentage!$C:$C,0),MATCH(INDEX(Overzicht!$B$1:$F$35,MATCH(max_demand!AD$1,Overzicht!$B:$B,0),5),Verdeelsleutels_percentage!$1:$1,0)))</f>
        <v>1.1385645152806269E-4</v>
      </c>
      <c r="AE152">
        <f>PRODUCT(INDEX(Overzicht!$B$1:$D$35,MATCH(max_demand!AE$1,Overzicht!$B$1:$B$35,0),3),INDEX(Verdeelsleutels_percentage!$A:$AB,MATCH(max_demand!$C152,Verdeelsleutels_percentage!$C:$C,0),MATCH(INDEX(Overzicht!$B$1:$F$35,MATCH(max_demand!AE$1,Overzicht!$B:$B,0),5),Verdeelsleutels_percentage!$1:$1,0)))</f>
        <v>2.5457005945514241E-2</v>
      </c>
      <c r="AF152">
        <f>PRODUCT(INDEX(Overzicht!$B$1:$D$35,MATCH(max_demand!AF$1,Overzicht!$B$1:$B$35,0),3),INDEX(Verdeelsleutels_percentage!$A:$AB,MATCH(max_demand!$C152,Verdeelsleutels_percentage!$C:$C,0),MATCH(INDEX(Overzicht!$B$1:$F$35,MATCH(max_demand!AF$1,Overzicht!$B:$B,0),5),Verdeelsleutels_percentage!$1:$1,0)))</f>
        <v>1.1503288666141697E-3</v>
      </c>
      <c r="AG152">
        <f>PRODUCT(INDEX(Overzicht!$B$1:$D$35,MATCH(max_demand!AG$1,Overzicht!$B$1:$B$35,0),3),INDEX(Verdeelsleutels_percentage!$A:$AB,MATCH(max_demand!$C152,Verdeelsleutels_percentage!$C:$C,0),MATCH(INDEX(Overzicht!$B$1:$F$35,MATCH(max_demand!AG$1,Overzicht!$B:$B,0),5),Verdeelsleutels_percentage!$1:$1,0)))</f>
        <v>3.860905605392103E-2</v>
      </c>
      <c r="AH152">
        <f>PRODUCT(INDEX(Overzicht!$B$1:$D$35,MATCH(max_demand!AH$1,Overzicht!$B$1:$B$35,0),3),INDEX(Verdeelsleutels_percentage!$A:$AB,MATCH(max_demand!$C152,Verdeelsleutels_percentage!$C:$C,0),MATCH(INDEX(Overzicht!$B$1:$F$35,MATCH(max_demand!AH$1,Overzicht!$B:$B,0),5),Verdeelsleutels_percentage!$1:$1,0)))</f>
        <v>2.6841006887663959E-3</v>
      </c>
      <c r="AI152">
        <f>PRODUCT(INDEX(Overzicht!$B$1:$D$35,MATCH(max_demand!AI$1,Overzicht!$B$1:$B$35,0),3),INDEX(Verdeelsleutels_percentage!$A:$AB,MATCH(max_demand!$C152,Verdeelsleutels_percentage!$C:$C,0),MATCH(INDEX(Overzicht!$B$1:$F$35,MATCH(max_demand!AI$1,Overzicht!$B:$B,0),5),Verdeelsleutels_percentage!$1:$1,0)))</f>
        <v>9.2026309329133575E-4</v>
      </c>
      <c r="AJ152">
        <f>PRODUCT(INDEX(Overzicht!$B$1:$D$35,MATCH(max_demand!AJ$1,Overzicht!$B$1:$B$35,0),3),INDEX(Verdeelsleutels_percentage!$A:$AB,MATCH(max_demand!$C152,Verdeelsleutels_percentage!$C:$C,0),MATCH(INDEX(Overzicht!$B$1:$F$35,MATCH(max_demand!AJ$1,Overzicht!$B:$B,0),5),Verdeelsleutels_percentage!$1:$1,0)))</f>
        <v>0</v>
      </c>
      <c r="AK152">
        <f>PRODUCT(INDEX(Overzicht!$B$1:$D$35,MATCH(max_demand!AK$1,Overzicht!$B$1:$B$35,0),3),INDEX(Verdeelsleutels_percentage!$A:$AB,MATCH(max_demand!$C152,Verdeelsleutels_percentage!$C:$C,0),MATCH(INDEX(Overzicht!$B$1:$F$35,MATCH(max_demand!AK$1,Overzicht!$B:$B,0),5),Verdeelsleutels_percentage!$1:$1,0)))</f>
        <v>2.342282733937876E-3</v>
      </c>
      <c r="AL152">
        <f>PRODUCT(INDEX(Overzicht!$B$1:$D$35,MATCH(max_demand!AL$1,Overzicht!$B$1:$B$35,0),3),INDEX(Verdeelsleutels_percentage!$A:$AB,MATCH(max_demand!$C152,Verdeelsleutels_percentage!$C:$C,0),MATCH(INDEX(Overzicht!$B$1:$F$35,MATCH(max_demand!AL$1,Overzicht!$B:$B,0),5),Verdeelsleutels_percentage!$1:$1,0)))</f>
        <v>6.434842675653505E-3</v>
      </c>
      <c r="AM152">
        <f>PRODUCT(INDEX(Overzicht!$B$1:$D$35,MATCH(max_demand!AM$1,Overzicht!$B$1:$B$35,0),3),INDEX(Verdeelsleutels_percentage!$A:$AB,MATCH(max_demand!$C152,Verdeelsleutels_percentage!$C:$C,0),MATCH(INDEX(Overzicht!$B$1:$F$35,MATCH(max_demand!AM$1,Overzicht!$B:$B,0),5),Verdeelsleutels_percentage!$1:$1,0)))</f>
        <v>1.286968535130701E-2</v>
      </c>
      <c r="AN152">
        <f>PRODUCT(INDEX(Overzicht!$B$1:$D$35,MATCH(max_demand!AN$1,Overzicht!$B$1:$B$35,0),3),INDEX(Verdeelsleutels_percentage!$A:$AB,MATCH(max_demand!$C152,Verdeelsleutels_percentage!$C:$C,0),MATCH(INDEX(Overzicht!$B$1:$F$35,MATCH(max_demand!AN$1,Overzicht!$B:$B,0),5),Verdeelsleutels_percentage!$1:$1,0)))</f>
        <v>6.434842675653505E-3</v>
      </c>
      <c r="AO152">
        <f>PRODUCT(INDEX(Overzicht!$B$1:$D$35,MATCH(max_demand!AO$1,Overzicht!$B$1:$B$35,0),3),INDEX(Verdeelsleutels_percentage!$A:$AB,MATCH(max_demand!$C152,Verdeelsleutels_percentage!$C:$C,0),MATCH(INDEX(Overzicht!$B$1:$F$35,MATCH(max_demand!AO$1,Overzicht!$B:$B,0),5),Verdeelsleutels_percentage!$1:$1,0)))</f>
        <v>2.2521949364787269E-2</v>
      </c>
    </row>
    <row r="153" spans="2:41">
      <c r="B153" t="str">
        <f>INDEX('ETLocal datasets'!B:C,MATCH(C153,'ETLocal datasets'!C:C,0),1)</f>
        <v>GM0402</v>
      </c>
      <c r="C153" t="str">
        <f>'ETLocal datasets'!C136</f>
        <v>Hilversum</v>
      </c>
      <c r="D153">
        <f t="shared" si="13"/>
        <v>0.17343744867569669</v>
      </c>
      <c r="E153">
        <f t="shared" si="14"/>
        <v>0.23919425038438652</v>
      </c>
      <c r="F153">
        <f t="shared" si="15"/>
        <v>5.4825255380359511E-2</v>
      </c>
      <c r="G153">
        <f t="shared" si="12"/>
        <v>0.11164333047200169</v>
      </c>
      <c r="H153">
        <f>PRODUCT(INDEX(Overzicht!$B$1:$D$35,MATCH(max_demand!H$1,Overzicht!$B$1:$B$35,0),3),INDEX(Verdeelsleutels_percentage!$A:$AB,MATCH(max_demand!$C153,Verdeelsleutels_percentage!$C:$C,0),MATCH(INDEX(Overzicht!$B$1:$F$35,MATCH(max_demand!H$1,Overzicht!$B:$B,0),5),Verdeelsleutels_percentage!$1:$1,0)))</f>
        <v>5.4825255380359511E-2</v>
      </c>
      <c r="I153">
        <f>PRODUCT(INDEX(Overzicht!$B$1:$D$35,MATCH(max_demand!I$1,Overzicht!$B$1:$B$35,0),3),INDEX(Verdeelsleutels_percentage!$A:$AB,MATCH(max_demand!$C153,Verdeelsleutels_percentage!$C:$C,0),MATCH(INDEX(Overzicht!$B$1:$F$35,MATCH(max_demand!I$1,Overzicht!$B:$B,0),5),Verdeelsleutels_percentage!$1:$1,0)))</f>
        <v>3.5387605539678529E-4</v>
      </c>
      <c r="J153">
        <f>PRODUCT(INDEX(Overzicht!$B$1:$D$35,MATCH(max_demand!J$1,Overzicht!$B$1:$B$35,0),3),INDEX(Verdeelsleutels_percentage!$A:$AB,MATCH(max_demand!$C153,Verdeelsleutels_percentage!$C:$C,0),MATCH(INDEX(Overzicht!$B$1:$F$35,MATCH(max_demand!J$1,Overzicht!$B:$B,0),5),Verdeelsleutels_percentage!$1:$1,0)))</f>
        <v>1.8379514184653854E-2</v>
      </c>
      <c r="K153">
        <f>PRODUCT(INDEX(Overzicht!$B$1:$D$35,MATCH(max_demand!K$1,Overzicht!$B$1:$B$35,0),3),INDEX(Verdeelsleutels_percentage!$A:$AB,MATCH(max_demand!$C153,Verdeelsleutels_percentage!$C:$C,0),MATCH(INDEX(Overzicht!$B$1:$F$35,MATCH(max_demand!K$1,Overzicht!$B:$B,0),5),Verdeelsleutels_percentage!$1:$1,0)))</f>
        <v>7.3660661992592372E-5</v>
      </c>
      <c r="L153">
        <f>PRODUCT(INDEX(Overzicht!$B$1:$D$35,MATCH(max_demand!L$1,Overzicht!$B$1:$B$35,0),3),INDEX(Verdeelsleutels_percentage!$A:$AB,MATCH(max_demand!$C153,Verdeelsleutels_percentage!$C:$C,0),MATCH(INDEX(Overzicht!$B$1:$F$35,MATCH(max_demand!L$1,Overzicht!$B:$B,0),5),Verdeelsleutels_percentage!$1:$1,0)))</f>
        <v>1.7728190150735186E-2</v>
      </c>
      <c r="M153">
        <f>PRODUCT(INDEX(Overzicht!$B$1:$D$35,MATCH(max_demand!M$1,Overzicht!$B$1:$B$35,0),3),INDEX(Verdeelsleutels_percentage!$A:$AB,MATCH(max_demand!$C153,Verdeelsleutels_percentage!$C:$C,0),MATCH(INDEX(Overzicht!$B$1:$F$35,MATCH(max_demand!M$1,Overzicht!$B:$B,0),5),Verdeelsleutels_percentage!$1:$1,0)))</f>
        <v>3.9619856539865866E-3</v>
      </c>
      <c r="N153">
        <f>PRODUCT(INDEX(Overzicht!$B$1:$D$35,MATCH(max_demand!N$1,Overzicht!$B$1:$B$35,0),3),INDEX(Verdeelsleutels_percentage!$A:$AB,MATCH(max_demand!$C153,Verdeelsleutels_percentage!$C:$C,0),MATCH(INDEX(Overzicht!$B$1:$F$35,MATCH(max_demand!N$1,Overzicht!$B:$B,0),5),Verdeelsleutels_percentage!$1:$1,0)))</f>
        <v>4.3166777030101481E-4</v>
      </c>
      <c r="O153">
        <f>PRODUCT(INDEX(Overzicht!$B$1:$D$35,MATCH(max_demand!O$1,Overzicht!$B$1:$B$35,0),3),INDEX(Verdeelsleutels_percentage!$A:$AB,MATCH(max_demand!$C153,Verdeelsleutels_percentage!$C:$C,0),MATCH(INDEX(Overzicht!$B$1:$F$35,MATCH(max_demand!O$1,Overzicht!$B:$B,0),5),Verdeelsleutels_percentage!$1:$1,0)))</f>
        <v>4.3057491269444652E-4</v>
      </c>
      <c r="P153">
        <f>PRODUCT(INDEX(Overzicht!$B$1:$D$35,MATCH(max_demand!P$1,Overzicht!$B$1:$B$35,0),3),INDEX(Verdeelsleutels_percentage!$A:$AB,MATCH(max_demand!$C153,Verdeelsleutels_percentage!$C:$C,0),MATCH(INDEX(Overzicht!$B$1:$F$35,MATCH(max_demand!P$1,Overzicht!$B:$B,0),5),Verdeelsleutels_percentage!$1:$1,0)))</f>
        <v>0</v>
      </c>
      <c r="Q153">
        <f>PRODUCT(INDEX(Overzicht!$B$1:$D$35,MATCH(max_demand!Q$1,Overzicht!$B$1:$B$35,0),3),INDEX(Verdeelsleutels_percentage!$A:$AB,MATCH(max_demand!$C153,Verdeelsleutels_percentage!$C:$C,0),MATCH(INDEX(Overzicht!$B$1:$F$35,MATCH(max_demand!Q$1,Overzicht!$B:$B,0),5),Verdeelsleutels_percentage!$1:$1,0)))</f>
        <v>4.5426640172297875E-2</v>
      </c>
      <c r="R153">
        <f>PRODUCT(INDEX(Overzicht!$B$1:$D$35,MATCH(max_demand!R$1,Overzicht!$B$1:$B$35,0),3),INDEX(Verdeelsleutels_percentage!$A:$AB,MATCH(max_demand!$C153,Verdeelsleutels_percentage!$C:$C,0),MATCH(INDEX(Overzicht!$B$1:$F$35,MATCH(max_demand!R$1,Overzicht!$B:$B,0),5),Verdeelsleutels_percentage!$1:$1,0)))</f>
        <v>9.3986152080616312E-3</v>
      </c>
      <c r="S153">
        <f>PRODUCT(INDEX(Overzicht!$B$1:$D$35,MATCH(max_demand!S$1,Overzicht!$B$1:$B$35,0),3),INDEX(Verdeelsleutels_percentage!$A:$AB,MATCH(max_demand!$C153,Verdeelsleutels_percentage!$C:$C,0),MATCH(INDEX(Overzicht!$B$1:$F$35,MATCH(max_demand!S$1,Overzicht!$B:$B,0),5),Verdeelsleutels_percentage!$1:$1,0)))</f>
        <v>1.9248363946110219E-2</v>
      </c>
      <c r="T153">
        <f>PRODUCT(INDEX(Overzicht!$B$1:$D$35,MATCH(max_demand!T$1,Overzicht!$B$1:$B$35,0),3),INDEX(Verdeelsleutels_percentage!$A:$AB,MATCH(max_demand!$C153,Verdeelsleutels_percentage!$C:$C,0),MATCH(INDEX(Overzicht!$B$1:$F$35,MATCH(max_demand!T$1,Overzicht!$B:$B,0),5),Verdeelsleutels_percentage!$1:$1,0)))</f>
        <v>2.777812939271548E-2</v>
      </c>
      <c r="U153">
        <f>PRODUCT(INDEX(Overzicht!$B$1:$D$35,MATCH(max_demand!U$1,Overzicht!$B$1:$B$35,0),3),INDEX(Verdeelsleutels_percentage!$A:$AB,MATCH(max_demand!$C153,Verdeelsleutels_percentage!$C:$C,0),MATCH(INDEX(Overzicht!$B$1:$F$35,MATCH(max_demand!U$1,Overzicht!$B:$B,0),5),Verdeelsleutels_percentage!$1:$1,0)))</f>
        <v>0.10317590917294324</v>
      </c>
      <c r="V153">
        <f>PRODUCT(INDEX(Overzicht!$B$1:$D$35,MATCH(max_demand!V$1,Overzicht!$B$1:$B$35,0),3),INDEX(Verdeelsleutels_percentage!$A:$AB,MATCH(max_demand!$C153,Verdeelsleutels_percentage!$C:$C,0),MATCH(INDEX(Overzicht!$B$1:$F$35,MATCH(max_demand!V$1,Overzicht!$B:$B,0),5),Verdeelsleutels_percentage!$1:$1,0)))</f>
        <v>1.2009341654745416E-2</v>
      </c>
      <c r="W153">
        <f>PRODUCT(INDEX(Overzicht!$B$1:$D$35,MATCH(max_demand!W$1,Overzicht!$B$1:$B$35,0),3),INDEX(Verdeelsleutels_percentage!$A:$AB,MATCH(max_demand!$C153,Verdeelsleutels_percentage!$C:$C,0),MATCH(INDEX(Overzicht!$B$1:$F$35,MATCH(max_demand!W$1,Overzicht!$B:$B,0),5),Verdeelsleutels_percentage!$1:$1,0)))</f>
        <v>6.2657434720410868E-2</v>
      </c>
      <c r="X153">
        <f>PRODUCT(INDEX(Overzicht!$B$1:$D$35,MATCH(max_demand!X$1,Overzicht!$B$1:$B$35,0),3),INDEX(Verdeelsleutels_percentage!$A:$AB,MATCH(max_demand!$C153,Verdeelsleutels_percentage!$C:$C,0),MATCH(INDEX(Overzicht!$B$1:$F$35,MATCH(max_demand!X$1,Overzicht!$B:$B,0),5),Verdeelsleutels_percentage!$1:$1,0)))</f>
        <v>1.3961965599085769E-2</v>
      </c>
      <c r="Y153">
        <f>PRODUCT(INDEX(Overzicht!$B$1:$D$35,MATCH(max_demand!Y$1,Overzicht!$B$1:$B$35,0),3),INDEX(Verdeelsleutels_percentage!$A:$AB,MATCH(max_demand!$C153,Verdeelsleutels_percentage!$C:$C,0),MATCH(INDEX(Overzicht!$B$1:$F$35,MATCH(max_demand!Y$1,Overzicht!$B:$B,0),5),Verdeelsleutels_percentage!$1:$1,0)))</f>
        <v>2.2748340239778168E-7</v>
      </c>
      <c r="Z153">
        <f>PRODUCT(INDEX(Overzicht!$B$1:$D$35,MATCH(max_demand!Z$1,Overzicht!$B$1:$B$35,0),3),INDEX(Verdeelsleutels_percentage!$A:$AB,MATCH(max_demand!$C153,Verdeelsleutels_percentage!$C:$C,0),MATCH(INDEX(Overzicht!$B$1:$F$35,MATCH(max_demand!Z$1,Overzicht!$B:$B,0),5),Verdeelsleutels_percentage!$1:$1,0)))</f>
        <v>1.0110373439901409E-4</v>
      </c>
      <c r="AA153">
        <f>PRODUCT(INDEX(Overzicht!$B$1:$D$35,MATCH(max_demand!AA$1,Overzicht!$B$1:$B$35,0),3),INDEX(Verdeelsleutels_percentage!$A:$AB,MATCH(max_demand!$C153,Verdeelsleutels_percentage!$C:$C,0),MATCH(INDEX(Overzicht!$B$1:$F$35,MATCH(max_demand!AA$1,Overzicht!$B:$B,0),5),Verdeelsleutels_percentage!$1:$1,0)))</f>
        <v>1.0536073374213047E-4</v>
      </c>
      <c r="AB153">
        <f>PRODUCT(INDEX(Overzicht!$B$1:$D$35,MATCH(max_demand!AB$1,Overzicht!$B$1:$B$35,0),3),INDEX(Verdeelsleutels_percentage!$A:$AB,MATCH(max_demand!$C153,Verdeelsleutels_percentage!$C:$C,0),MATCH(INDEX(Overzicht!$B$1:$F$35,MATCH(max_demand!AB$1,Overzicht!$B:$B,0),5),Verdeelsleutels_percentage!$1:$1,0)))</f>
        <v>1.0668661422492249E-2</v>
      </c>
      <c r="AC153">
        <f>PRODUCT(INDEX(Overzicht!$B$1:$D$35,MATCH(max_demand!AC$1,Overzicht!$B$1:$B$35,0),3),INDEX(Verdeelsleutels_percentage!$A:$AB,MATCH(max_demand!$C153,Verdeelsleutels_percentage!$C:$C,0),MATCH(INDEX(Overzicht!$B$1:$F$35,MATCH(max_demand!AC$1,Overzicht!$B:$B,0),5),Verdeelsleutels_percentage!$1:$1,0)))</f>
        <v>1.7579520115511699E-2</v>
      </c>
      <c r="AD153">
        <f>PRODUCT(INDEX(Overzicht!$B$1:$D$35,MATCH(max_demand!AD$1,Overzicht!$B$1:$B$35,0),3),INDEX(Verdeelsleutels_percentage!$A:$AB,MATCH(max_demand!$C153,Verdeelsleutels_percentage!$C:$C,0),MATCH(INDEX(Overzicht!$B$1:$F$35,MATCH(max_demand!AD$1,Overzicht!$B:$B,0),5),Verdeelsleutels_percentage!$1:$1,0)))</f>
        <v>9.8364104991846823E-5</v>
      </c>
      <c r="AE153">
        <f>PRODUCT(INDEX(Overzicht!$B$1:$D$35,MATCH(max_demand!AE$1,Overzicht!$B$1:$B$35,0),3),INDEX(Verdeelsleutels_percentage!$A:$AB,MATCH(max_demand!$C153,Verdeelsleutels_percentage!$C:$C,0),MATCH(INDEX(Overzicht!$B$1:$F$35,MATCH(max_demand!AE$1,Overzicht!$B:$B,0),5),Verdeelsleutels_percentage!$1:$1,0)))</f>
        <v>1.4275889608660927E-2</v>
      </c>
      <c r="AF153">
        <f>PRODUCT(INDEX(Overzicht!$B$1:$D$35,MATCH(max_demand!AF$1,Overzicht!$B$1:$B$35,0),3),INDEX(Verdeelsleutels_percentage!$A:$AB,MATCH(max_demand!$C153,Verdeelsleutels_percentage!$C:$C,0),MATCH(INDEX(Overzicht!$B$1:$F$35,MATCH(max_demand!AF$1,Overzicht!$B:$B,0),5),Verdeelsleutels_percentage!$1:$1,0)))</f>
        <v>3.9909368841716084E-4</v>
      </c>
      <c r="AG153">
        <f>PRODUCT(INDEX(Overzicht!$B$1:$D$35,MATCH(max_demand!AG$1,Overzicht!$B$1:$B$35,0),3),INDEX(Verdeelsleutels_percentage!$A:$AB,MATCH(max_demand!$C153,Verdeelsleutels_percentage!$C:$C,0),MATCH(INDEX(Overzicht!$B$1:$F$35,MATCH(max_demand!AG$1,Overzicht!$B:$B,0),5),Verdeelsleutels_percentage!$1:$1,0)))</f>
        <v>6.2657434720410868E-2</v>
      </c>
      <c r="AH153">
        <f>PRODUCT(INDEX(Overzicht!$B$1:$D$35,MATCH(max_demand!AH$1,Overzicht!$B$1:$B$35,0),3),INDEX(Verdeelsleutels_percentage!$A:$AB,MATCH(max_demand!$C153,Verdeelsleutels_percentage!$C:$C,0),MATCH(INDEX(Overzicht!$B$1:$F$35,MATCH(max_demand!AH$1,Overzicht!$B:$B,0),5),Verdeelsleutels_percentage!$1:$1,0)))</f>
        <v>9.3121860630670866E-4</v>
      </c>
      <c r="AI153">
        <f>PRODUCT(INDEX(Overzicht!$B$1:$D$35,MATCH(max_demand!AI$1,Overzicht!$B$1:$B$35,0),3),INDEX(Verdeelsleutels_percentage!$A:$AB,MATCH(max_demand!$C153,Verdeelsleutels_percentage!$C:$C,0),MATCH(INDEX(Overzicht!$B$1:$F$35,MATCH(max_demand!AI$1,Overzicht!$B:$B,0),5),Verdeelsleutels_percentage!$1:$1,0)))</f>
        <v>3.192749507337287E-4</v>
      </c>
      <c r="AJ153">
        <f>PRODUCT(INDEX(Overzicht!$B$1:$D$35,MATCH(max_demand!AJ$1,Overzicht!$B$1:$B$35,0),3),INDEX(Verdeelsleutels_percentage!$A:$AB,MATCH(max_demand!$C153,Verdeelsleutels_percentage!$C:$C,0),MATCH(INDEX(Overzicht!$B$1:$F$35,MATCH(max_demand!AJ$1,Overzicht!$B:$B,0),5),Verdeelsleutels_percentage!$1:$1,0)))</f>
        <v>0</v>
      </c>
      <c r="AK153">
        <f>PRODUCT(INDEX(Overzicht!$B$1:$D$35,MATCH(max_demand!AK$1,Overzicht!$B$1:$B$35,0),3),INDEX(Verdeelsleutels_percentage!$A:$AB,MATCH(max_demand!$C153,Verdeelsleutels_percentage!$C:$C,0),MATCH(INDEX(Overzicht!$B$1:$F$35,MATCH(max_demand!AK$1,Overzicht!$B:$B,0),5),Verdeelsleutels_percentage!$1:$1,0)))</f>
        <v>3.8012177063715931E-3</v>
      </c>
      <c r="AL153">
        <f>PRODUCT(INDEX(Overzicht!$B$1:$D$35,MATCH(max_demand!AL$1,Overzicht!$B$1:$B$35,0),3),INDEX(Verdeelsleutels_percentage!$A:$AB,MATCH(max_demand!$C153,Verdeelsleutels_percentage!$C:$C,0),MATCH(INDEX(Overzicht!$B$1:$F$35,MATCH(max_demand!AL$1,Overzicht!$B:$B,0),5),Verdeelsleutels_percentage!$1:$1,0)))</f>
        <v>1.0442905786735145E-2</v>
      </c>
      <c r="AM153">
        <f>PRODUCT(INDEX(Overzicht!$B$1:$D$35,MATCH(max_demand!AM$1,Overzicht!$B$1:$B$35,0),3),INDEX(Verdeelsleutels_percentage!$A:$AB,MATCH(max_demand!$C153,Verdeelsleutels_percentage!$C:$C,0),MATCH(INDEX(Overzicht!$B$1:$F$35,MATCH(max_demand!AM$1,Overzicht!$B:$B,0),5),Verdeelsleutels_percentage!$1:$1,0)))</f>
        <v>2.0885811573470289E-2</v>
      </c>
      <c r="AN153">
        <f>PRODUCT(INDEX(Overzicht!$B$1:$D$35,MATCH(max_demand!AN$1,Overzicht!$B$1:$B$35,0),3),INDEX(Verdeelsleutels_percentage!$A:$AB,MATCH(max_demand!$C153,Verdeelsleutels_percentage!$C:$C,0),MATCH(INDEX(Overzicht!$B$1:$F$35,MATCH(max_demand!AN$1,Overzicht!$B:$B,0),5),Verdeelsleutels_percentage!$1:$1,0)))</f>
        <v>1.0442905786735145E-2</v>
      </c>
      <c r="AO153">
        <f>PRODUCT(INDEX(Overzicht!$B$1:$D$35,MATCH(max_demand!AO$1,Overzicht!$B$1:$B$35,0),3),INDEX(Verdeelsleutels_percentage!$A:$AB,MATCH(max_demand!$C153,Verdeelsleutels_percentage!$C:$C,0),MATCH(INDEX(Overzicht!$B$1:$F$35,MATCH(max_demand!AO$1,Overzicht!$B:$B,0),5),Verdeelsleutels_percentage!$1:$1,0)))</f>
        <v>3.6550170253573003E-2</v>
      </c>
    </row>
    <row r="154" spans="2:41">
      <c r="B154" t="str">
        <f>INDEX('ETLocal datasets'!B:C,MATCH(C154,'ETLocal datasets'!C:C,0),1)</f>
        <v>GM0405</v>
      </c>
      <c r="C154" t="str">
        <f>'ETLocal datasets'!C137</f>
        <v>Hoorn</v>
      </c>
      <c r="D154">
        <f t="shared" si="13"/>
        <v>0.12421933550391068</v>
      </c>
      <c r="E154">
        <f t="shared" si="14"/>
        <v>0.18766936492230685</v>
      </c>
      <c r="F154">
        <f t="shared" si="15"/>
        <v>4.4354517429328721E-2</v>
      </c>
      <c r="G154">
        <f t="shared" si="12"/>
        <v>9.0321258203617222E-2</v>
      </c>
      <c r="H154">
        <f>PRODUCT(INDEX(Overzicht!$B$1:$D$35,MATCH(max_demand!H$1,Overzicht!$B$1:$B$35,0),3),INDEX(Verdeelsleutels_percentage!$A:$AB,MATCH(max_demand!$C154,Verdeelsleutels_percentage!$C:$C,0),MATCH(INDEX(Overzicht!$B$1:$F$35,MATCH(max_demand!H$1,Overzicht!$B:$B,0),5),Verdeelsleutels_percentage!$1:$1,0)))</f>
        <v>4.4354517429328721E-2</v>
      </c>
      <c r="I154">
        <f>PRODUCT(INDEX(Overzicht!$B$1:$D$35,MATCH(max_demand!I$1,Overzicht!$B$1:$B$35,0),3),INDEX(Verdeelsleutels_percentage!$A:$AB,MATCH(max_demand!$C154,Verdeelsleutels_percentage!$C:$C,0),MATCH(INDEX(Overzicht!$B$1:$F$35,MATCH(max_demand!I$1,Overzicht!$B:$B,0),5),Verdeelsleutels_percentage!$1:$1,0)))</f>
        <v>2.086700126827445E-4</v>
      </c>
      <c r="J154">
        <f>PRODUCT(INDEX(Overzicht!$B$1:$D$35,MATCH(max_demand!J$1,Overzicht!$B$1:$B$35,0),3),INDEX(Verdeelsleutels_percentage!$A:$AB,MATCH(max_demand!$C154,Verdeelsleutels_percentage!$C:$C,0),MATCH(INDEX(Overzicht!$B$1:$F$35,MATCH(max_demand!J$1,Overzicht!$B:$B,0),5),Verdeelsleutels_percentage!$1:$1,0)))</f>
        <v>1.4869323938213058E-2</v>
      </c>
      <c r="K154">
        <f>PRODUCT(INDEX(Overzicht!$B$1:$D$35,MATCH(max_demand!K$1,Overzicht!$B$1:$B$35,0),3),INDEX(Verdeelsleutels_percentage!$A:$AB,MATCH(max_demand!$C154,Verdeelsleutels_percentage!$C:$C,0),MATCH(INDEX(Overzicht!$B$1:$F$35,MATCH(max_demand!K$1,Overzicht!$B:$B,0),5),Verdeelsleutels_percentage!$1:$1,0)))</f>
        <v>4.3435465716885121E-5</v>
      </c>
      <c r="L154">
        <f>PRODUCT(INDEX(Overzicht!$B$1:$D$35,MATCH(max_demand!L$1,Overzicht!$B$1:$B$35,0),3),INDEX(Verdeelsleutels_percentage!$A:$AB,MATCH(max_demand!$C154,Verdeelsleutels_percentage!$C:$C,0),MATCH(INDEX(Overzicht!$B$1:$F$35,MATCH(max_demand!L$1,Overzicht!$B:$B,0),5),Verdeelsleutels_percentage!$1:$1,0)))</f>
        <v>1.4342392271152634E-2</v>
      </c>
      <c r="M154">
        <f>PRODUCT(INDEX(Overzicht!$B$1:$D$35,MATCH(max_demand!M$1,Overzicht!$B$1:$B$35,0),3),INDEX(Verdeelsleutels_percentage!$A:$AB,MATCH(max_demand!$C154,Verdeelsleutels_percentage!$C:$C,0),MATCH(INDEX(Overzicht!$B$1:$F$35,MATCH(max_demand!M$1,Overzicht!$B:$B,0),5),Verdeelsleutels_percentage!$1:$1,0)))</f>
        <v>0</v>
      </c>
      <c r="N154">
        <f>PRODUCT(INDEX(Overzicht!$B$1:$D$35,MATCH(max_demand!N$1,Overzicht!$B$1:$B$35,0),3),INDEX(Verdeelsleutels_percentage!$A:$AB,MATCH(max_demand!$C154,Verdeelsleutels_percentage!$C:$C,0),MATCH(INDEX(Overzicht!$B$1:$F$35,MATCH(max_demand!N$1,Overzicht!$B:$B,0),5),Verdeelsleutels_percentage!$1:$1,0)))</f>
        <v>0</v>
      </c>
      <c r="O154">
        <f>PRODUCT(INDEX(Overzicht!$B$1:$D$35,MATCH(max_demand!O$1,Overzicht!$B$1:$B$35,0),3),INDEX(Verdeelsleutels_percentage!$A:$AB,MATCH(max_demand!$C154,Verdeelsleutels_percentage!$C:$C,0),MATCH(INDEX(Overzicht!$B$1:$F$35,MATCH(max_demand!O$1,Overzicht!$B:$B,0),5),Verdeelsleutels_percentage!$1:$1,0)))</f>
        <v>0</v>
      </c>
      <c r="P154">
        <f>PRODUCT(INDEX(Overzicht!$B$1:$D$35,MATCH(max_demand!P$1,Overzicht!$B$1:$B$35,0),3),INDEX(Verdeelsleutels_percentage!$A:$AB,MATCH(max_demand!$C154,Verdeelsleutels_percentage!$C:$C,0),MATCH(INDEX(Overzicht!$B$1:$F$35,MATCH(max_demand!P$1,Overzicht!$B:$B,0),5),Verdeelsleutels_percentage!$1:$1,0)))</f>
        <v>0</v>
      </c>
      <c r="Q154">
        <f>PRODUCT(INDEX(Overzicht!$B$1:$D$35,MATCH(max_demand!Q$1,Overzicht!$B$1:$B$35,0),3),INDEX(Verdeelsleutels_percentage!$A:$AB,MATCH(max_demand!$C154,Verdeelsleutels_percentage!$C:$C,0),MATCH(INDEX(Overzicht!$B$1:$F$35,MATCH(max_demand!Q$1,Overzicht!$B:$B,0),5),Verdeelsleutels_percentage!$1:$1,0)))</f>
        <v>3.6750885870015224E-2</v>
      </c>
      <c r="R154">
        <f>PRODUCT(INDEX(Overzicht!$B$1:$D$35,MATCH(max_demand!R$1,Overzicht!$B$1:$B$35,0),3),INDEX(Verdeelsleutels_percentage!$A:$AB,MATCH(max_demand!$C154,Verdeelsleutels_percentage!$C:$C,0),MATCH(INDEX(Overzicht!$B$1:$F$35,MATCH(max_demand!R$1,Overzicht!$B:$B,0),5),Verdeelsleutels_percentage!$1:$1,0)))</f>
        <v>7.6036315593134953E-3</v>
      </c>
      <c r="S154">
        <f>PRODUCT(INDEX(Overzicht!$B$1:$D$35,MATCH(max_demand!S$1,Overzicht!$B$1:$B$35,0),3),INDEX(Verdeelsleutels_percentage!$A:$AB,MATCH(max_demand!$C154,Verdeelsleutels_percentage!$C:$C,0),MATCH(INDEX(Overzicht!$B$1:$F$35,MATCH(max_demand!S$1,Overzicht!$B:$B,0),5),Verdeelsleutels_percentage!$1:$1,0)))</f>
        <v>1.5572237433474037E-2</v>
      </c>
      <c r="T154">
        <f>PRODUCT(INDEX(Overzicht!$B$1:$D$35,MATCH(max_demand!T$1,Overzicht!$B$1:$B$35,0),3),INDEX(Verdeelsleutels_percentage!$A:$AB,MATCH(max_demand!$C154,Verdeelsleutels_percentage!$C:$C,0),MATCH(INDEX(Overzicht!$B$1:$F$35,MATCH(max_demand!T$1,Overzicht!$B:$B,0),5),Verdeelsleutels_percentage!$1:$1,0)))</f>
        <v>2.2472955497526551E-2</v>
      </c>
      <c r="U154">
        <f>PRODUCT(INDEX(Overzicht!$B$1:$D$35,MATCH(max_demand!U$1,Overzicht!$B$1:$B$35,0),3),INDEX(Verdeelsleutels_percentage!$A:$AB,MATCH(max_demand!$C154,Verdeelsleutels_percentage!$C:$C,0),MATCH(INDEX(Overzicht!$B$1:$F$35,MATCH(max_demand!U$1,Overzicht!$B:$B,0),5),Verdeelsleutels_percentage!$1:$1,0)))</f>
        <v>8.3470977562241491E-2</v>
      </c>
      <c r="V154">
        <f>PRODUCT(INDEX(Overzicht!$B$1:$D$35,MATCH(max_demand!V$1,Overzicht!$B$1:$B$35,0),3),INDEX(Verdeelsleutels_percentage!$A:$AB,MATCH(max_demand!$C154,Verdeelsleutels_percentage!$C:$C,0),MATCH(INDEX(Overzicht!$B$1:$F$35,MATCH(max_demand!V$1,Overzicht!$B:$B,0),5),Verdeelsleutels_percentage!$1:$1,0)))</f>
        <v>9.7157514369005764E-3</v>
      </c>
      <c r="W154">
        <f>PRODUCT(INDEX(Overzicht!$B$1:$D$35,MATCH(max_demand!W$1,Overzicht!$B$1:$B$35,0),3),INDEX(Verdeelsleutels_percentage!$A:$AB,MATCH(max_demand!$C154,Verdeelsleutels_percentage!$C:$C,0),MATCH(INDEX(Overzicht!$B$1:$F$35,MATCH(max_demand!W$1,Overzicht!$B:$B,0),5),Verdeelsleutels_percentage!$1:$1,0)))</f>
        <v>5.0690877062089967E-2</v>
      </c>
      <c r="X154">
        <f>PRODUCT(INDEX(Overzicht!$B$1:$D$35,MATCH(max_demand!X$1,Overzicht!$B$1:$B$35,0),3),INDEX(Verdeelsleutels_percentage!$A:$AB,MATCH(max_demand!$C154,Verdeelsleutels_percentage!$C:$C,0),MATCH(INDEX(Overzicht!$B$1:$F$35,MATCH(max_demand!X$1,Overzicht!$B:$B,0),5),Verdeelsleutels_percentage!$1:$1,0)))</f>
        <v>1.8753479649544351E-5</v>
      </c>
      <c r="Y154">
        <f>PRODUCT(INDEX(Overzicht!$B$1:$D$35,MATCH(max_demand!Y$1,Overzicht!$B$1:$B$35,0),3),INDEX(Verdeelsleutels_percentage!$A:$AB,MATCH(max_demand!$C154,Verdeelsleutels_percentage!$C:$C,0),MATCH(INDEX(Overzicht!$B$1:$F$35,MATCH(max_demand!Y$1,Overzicht!$B:$B,0),5),Verdeelsleutels_percentage!$1:$1,0)))</f>
        <v>8.6405460406552375E-8</v>
      </c>
      <c r="Z154">
        <f>PRODUCT(INDEX(Overzicht!$B$1:$D$35,MATCH(max_demand!Z$1,Overzicht!$B$1:$B$35,0),3),INDEX(Verdeelsleutels_percentage!$A:$AB,MATCH(max_demand!$C154,Verdeelsleutels_percentage!$C:$C,0),MATCH(INDEX(Overzicht!$B$1:$F$35,MATCH(max_demand!Z$1,Overzicht!$B:$B,0),5),Verdeelsleutels_percentage!$1:$1,0)))</f>
        <v>3.840242684735661E-5</v>
      </c>
      <c r="AA154">
        <f>PRODUCT(INDEX(Overzicht!$B$1:$D$35,MATCH(max_demand!AA$1,Overzicht!$B$1:$B$35,0),3),INDEX(Verdeelsleutels_percentage!$A:$AB,MATCH(max_demand!$C154,Verdeelsleutels_percentage!$C:$C,0),MATCH(INDEX(Overzicht!$B$1:$F$35,MATCH(max_demand!AA$1,Overzicht!$B:$B,0),5),Verdeelsleutels_percentage!$1:$1,0)))</f>
        <v>4.0019371135666366E-5</v>
      </c>
      <c r="AB154">
        <f>PRODUCT(INDEX(Overzicht!$B$1:$D$35,MATCH(max_demand!AB$1,Overzicht!$B$1:$B$35,0),3),INDEX(Verdeelsleutels_percentage!$A:$AB,MATCH(max_demand!$C154,Verdeelsleutels_percentage!$C:$C,0),MATCH(INDEX(Overzicht!$B$1:$F$35,MATCH(max_demand!AB$1,Overzicht!$B:$B,0),5),Verdeelsleutels_percentage!$1:$1,0)))</f>
        <v>1.5068056488443336E-2</v>
      </c>
      <c r="AC154">
        <f>PRODUCT(INDEX(Overzicht!$B$1:$D$35,MATCH(max_demand!AC$1,Overzicht!$B$1:$B$35,0),3),INDEX(Verdeelsleutels_percentage!$A:$AB,MATCH(max_demand!$C154,Verdeelsleutels_percentage!$C:$C,0),MATCH(INDEX(Overzicht!$B$1:$F$35,MATCH(max_demand!AC$1,Overzicht!$B:$B,0),5),Verdeelsleutels_percentage!$1:$1,0)))</f>
        <v>6.3593560035196542E-3</v>
      </c>
      <c r="AD154">
        <f>PRODUCT(INDEX(Overzicht!$B$1:$D$35,MATCH(max_demand!AD$1,Overzicht!$B$1:$B$35,0),3),INDEX(Verdeelsleutels_percentage!$A:$AB,MATCH(max_demand!$C154,Verdeelsleutels_percentage!$C:$C,0),MATCH(INDEX(Overzicht!$B$1:$F$35,MATCH(max_demand!AD$1,Overzicht!$B:$B,0),5),Verdeelsleutels_percentage!$1:$1,0)))</f>
        <v>0</v>
      </c>
      <c r="AE154">
        <f>PRODUCT(INDEX(Overzicht!$B$1:$D$35,MATCH(max_demand!AE$1,Overzicht!$B$1:$B$35,0),3),INDEX(Verdeelsleutels_percentage!$A:$AB,MATCH(max_demand!$C154,Verdeelsleutels_percentage!$C:$C,0),MATCH(INDEX(Overzicht!$B$1:$F$35,MATCH(max_demand!AE$1,Overzicht!$B:$B,0),5),Verdeelsleutels_percentage!$1:$1,0)))</f>
        <v>7.1878605022628449E-3</v>
      </c>
      <c r="AF154">
        <f>PRODUCT(INDEX(Overzicht!$B$1:$D$35,MATCH(max_demand!AF$1,Overzicht!$B$1:$B$35,0),3),INDEX(Verdeelsleutels_percentage!$A:$AB,MATCH(max_demand!$C154,Verdeelsleutels_percentage!$C:$C,0),MATCH(INDEX(Overzicht!$B$1:$F$35,MATCH(max_demand!AF$1,Overzicht!$B:$B,0),5),Verdeelsleutels_percentage!$1:$1,0)))</f>
        <v>1.5158852702903925E-4</v>
      </c>
      <c r="AG154">
        <f>PRODUCT(INDEX(Overzicht!$B$1:$D$35,MATCH(max_demand!AG$1,Overzicht!$B$1:$B$35,0),3),INDEX(Verdeelsleutels_percentage!$A:$AB,MATCH(max_demand!$C154,Verdeelsleutels_percentage!$C:$C,0),MATCH(INDEX(Overzicht!$B$1:$F$35,MATCH(max_demand!AG$1,Overzicht!$B:$B,0),5),Verdeelsleutels_percentage!$1:$1,0)))</f>
        <v>5.0690877062089967E-2</v>
      </c>
      <c r="AH154">
        <f>PRODUCT(INDEX(Overzicht!$B$1:$D$35,MATCH(max_demand!AH$1,Overzicht!$B$1:$B$35,0),3),INDEX(Verdeelsleutels_percentage!$A:$AB,MATCH(max_demand!$C154,Verdeelsleutels_percentage!$C:$C,0),MATCH(INDEX(Overzicht!$B$1:$F$35,MATCH(max_demand!AH$1,Overzicht!$B:$B,0),5),Verdeelsleutels_percentage!$1:$1,0)))</f>
        <v>3.5370656306775829E-4</v>
      </c>
      <c r="AI154">
        <f>PRODUCT(INDEX(Overzicht!$B$1:$D$35,MATCH(max_demand!AI$1,Overzicht!$B$1:$B$35,0),3),INDEX(Verdeelsleutels_percentage!$A:$AB,MATCH(max_demand!$C154,Verdeelsleutels_percentage!$C:$C,0),MATCH(INDEX(Overzicht!$B$1:$F$35,MATCH(max_demand!AI$1,Overzicht!$B:$B,0),5),Verdeelsleutels_percentage!$1:$1,0)))</f>
        <v>1.212708216232314E-4</v>
      </c>
      <c r="AJ154">
        <f>PRODUCT(INDEX(Overzicht!$B$1:$D$35,MATCH(max_demand!AJ$1,Overzicht!$B$1:$B$35,0),3),INDEX(Verdeelsleutels_percentage!$A:$AB,MATCH(max_demand!$C154,Verdeelsleutels_percentage!$C:$C,0),MATCH(INDEX(Overzicht!$B$1:$F$35,MATCH(max_demand!AJ$1,Overzicht!$B:$B,0),5),Verdeelsleutels_percentage!$1:$1,0)))</f>
        <v>0</v>
      </c>
      <c r="AK154">
        <f>PRODUCT(INDEX(Overzicht!$B$1:$D$35,MATCH(max_demand!AK$1,Overzicht!$B$1:$B$35,0),3),INDEX(Verdeelsleutels_percentage!$A:$AB,MATCH(max_demand!$C154,Verdeelsleutels_percentage!$C:$C,0),MATCH(INDEX(Overzicht!$B$1:$F$35,MATCH(max_demand!AK$1,Overzicht!$B:$B,0),5),Verdeelsleutels_percentage!$1:$1,0)))</f>
        <v>3.0752465417667918E-3</v>
      </c>
      <c r="AL154">
        <f>PRODUCT(INDEX(Overzicht!$B$1:$D$35,MATCH(max_demand!AL$1,Overzicht!$B$1:$B$35,0),3),INDEX(Verdeelsleutels_percentage!$A:$AB,MATCH(max_demand!$C154,Verdeelsleutels_percentage!$C:$C,0),MATCH(INDEX(Overzicht!$B$1:$F$35,MATCH(max_demand!AL$1,Overzicht!$B:$B,0),5),Verdeelsleutels_percentage!$1:$1,0)))</f>
        <v>8.4484795103483279E-3</v>
      </c>
      <c r="AM154">
        <f>PRODUCT(INDEX(Overzicht!$B$1:$D$35,MATCH(max_demand!AM$1,Overzicht!$B$1:$B$35,0),3),INDEX(Verdeelsleutels_percentage!$A:$AB,MATCH(max_demand!$C154,Verdeelsleutels_percentage!$C:$C,0),MATCH(INDEX(Overzicht!$B$1:$F$35,MATCH(max_demand!AM$1,Overzicht!$B:$B,0),5),Verdeelsleutels_percentage!$1:$1,0)))</f>
        <v>1.6896959020696656E-2</v>
      </c>
      <c r="AN154">
        <f>PRODUCT(INDEX(Overzicht!$B$1:$D$35,MATCH(max_demand!AN$1,Overzicht!$B$1:$B$35,0),3),INDEX(Verdeelsleutels_percentage!$A:$AB,MATCH(max_demand!$C154,Verdeelsleutels_percentage!$C:$C,0),MATCH(INDEX(Overzicht!$B$1:$F$35,MATCH(max_demand!AN$1,Overzicht!$B:$B,0),5),Verdeelsleutels_percentage!$1:$1,0)))</f>
        <v>8.4484795103483279E-3</v>
      </c>
      <c r="AO154">
        <f>PRODUCT(INDEX(Overzicht!$B$1:$D$35,MATCH(max_demand!AO$1,Overzicht!$B$1:$B$35,0),3),INDEX(Verdeelsleutels_percentage!$A:$AB,MATCH(max_demand!$C154,Verdeelsleutels_percentage!$C:$C,0),MATCH(INDEX(Overzicht!$B$1:$F$35,MATCH(max_demand!AO$1,Overzicht!$B:$B,0),5),Verdeelsleutels_percentage!$1:$1,0)))</f>
        <v>2.9569678286219148E-2</v>
      </c>
    </row>
    <row r="155" spans="2:41">
      <c r="B155" t="str">
        <f>INDEX('ETLocal datasets'!B:C,MATCH(C155,'ETLocal datasets'!C:C,0),1)</f>
        <v>GM0406</v>
      </c>
      <c r="C155" t="str">
        <f>'ETLocal datasets'!C138</f>
        <v>Huizen</v>
      </c>
      <c r="D155">
        <f t="shared" si="13"/>
        <v>7.3081480129814413E-2</v>
      </c>
      <c r="E155">
        <f t="shared" si="14"/>
        <v>0.10952401201627633</v>
      </c>
      <c r="F155">
        <f t="shared" si="15"/>
        <v>2.5075941015022248E-2</v>
      </c>
      <c r="G155">
        <f t="shared" si="12"/>
        <v>5.1063356663167678E-2</v>
      </c>
      <c r="H155">
        <f>PRODUCT(INDEX(Overzicht!$B$1:$D$35,MATCH(max_demand!H$1,Overzicht!$B$1:$B$35,0),3),INDEX(Verdeelsleutels_percentage!$A:$AB,MATCH(max_demand!$C155,Verdeelsleutels_percentage!$C:$C,0),MATCH(INDEX(Overzicht!$B$1:$F$35,MATCH(max_demand!H$1,Overzicht!$B:$B,0),5),Verdeelsleutels_percentage!$1:$1,0)))</f>
        <v>2.5075941015022248E-2</v>
      </c>
      <c r="I155">
        <f>PRODUCT(INDEX(Overzicht!$B$1:$D$35,MATCH(max_demand!I$1,Overzicht!$B$1:$B$35,0),3),INDEX(Verdeelsleutels_percentage!$A:$AB,MATCH(max_demand!$C155,Verdeelsleutels_percentage!$C:$C,0),MATCH(INDEX(Overzicht!$B$1:$F$35,MATCH(max_demand!I$1,Overzicht!$B:$B,0),5),Verdeelsleutels_percentage!$1:$1,0)))</f>
        <v>3.8054410698892231E-5</v>
      </c>
      <c r="J155">
        <f>PRODUCT(INDEX(Overzicht!$B$1:$D$35,MATCH(max_demand!J$1,Overzicht!$B$1:$B$35,0),3),INDEX(Verdeelsleutels_percentage!$A:$AB,MATCH(max_demand!$C155,Verdeelsleutels_percentage!$C:$C,0),MATCH(INDEX(Overzicht!$B$1:$F$35,MATCH(max_demand!J$1,Overzicht!$B:$B,0),5),Verdeelsleutels_percentage!$1:$1,0)))</f>
        <v>8.4064107021788875E-3</v>
      </c>
      <c r="K155">
        <f>PRODUCT(INDEX(Overzicht!$B$1:$D$35,MATCH(max_demand!K$1,Overzicht!$B$1:$B$35,0),3),INDEX(Verdeelsleutels_percentage!$A:$AB,MATCH(max_demand!$C155,Verdeelsleutels_percentage!$C:$C,0),MATCH(INDEX(Overzicht!$B$1:$F$35,MATCH(max_demand!K$1,Overzicht!$B:$B,0),5),Verdeelsleutels_percentage!$1:$1,0)))</f>
        <v>7.9211719500924915E-6</v>
      </c>
      <c r="L155">
        <f>PRODUCT(INDEX(Overzicht!$B$1:$D$35,MATCH(max_demand!L$1,Overzicht!$B$1:$B$35,0),3),INDEX(Verdeelsleutels_percentage!$A:$AB,MATCH(max_demand!$C155,Verdeelsleutels_percentage!$C:$C,0),MATCH(INDEX(Overzicht!$B$1:$F$35,MATCH(max_demand!L$1,Overzicht!$B:$B,0),5),Verdeelsleutels_percentage!$1:$1,0)))</f>
        <v>8.1085085229204244E-3</v>
      </c>
      <c r="M155">
        <f>PRODUCT(INDEX(Overzicht!$B$1:$D$35,MATCH(max_demand!M$1,Overzicht!$B$1:$B$35,0),3),INDEX(Verdeelsleutels_percentage!$A:$AB,MATCH(max_demand!$C155,Verdeelsleutels_percentage!$C:$C,0),MATCH(INDEX(Overzicht!$B$1:$F$35,MATCH(max_demand!M$1,Overzicht!$B:$B,0),5),Verdeelsleutels_percentage!$1:$1,0)))</f>
        <v>0</v>
      </c>
      <c r="N155">
        <f>PRODUCT(INDEX(Overzicht!$B$1:$D$35,MATCH(max_demand!N$1,Overzicht!$B$1:$B$35,0),3),INDEX(Verdeelsleutels_percentage!$A:$AB,MATCH(max_demand!$C155,Verdeelsleutels_percentage!$C:$C,0),MATCH(INDEX(Overzicht!$B$1:$F$35,MATCH(max_demand!N$1,Overzicht!$B:$B,0),5),Verdeelsleutels_percentage!$1:$1,0)))</f>
        <v>0</v>
      </c>
      <c r="O155">
        <f>PRODUCT(INDEX(Overzicht!$B$1:$D$35,MATCH(max_demand!O$1,Overzicht!$B$1:$B$35,0),3),INDEX(Verdeelsleutels_percentage!$A:$AB,MATCH(max_demand!$C155,Verdeelsleutels_percentage!$C:$C,0),MATCH(INDEX(Overzicht!$B$1:$F$35,MATCH(max_demand!O$1,Overzicht!$B:$B,0),5),Verdeelsleutels_percentage!$1:$1,0)))</f>
        <v>0</v>
      </c>
      <c r="P155">
        <f>PRODUCT(INDEX(Overzicht!$B$1:$D$35,MATCH(max_demand!P$1,Overzicht!$B$1:$B$35,0),3),INDEX(Verdeelsleutels_percentage!$A:$AB,MATCH(max_demand!$C155,Verdeelsleutels_percentage!$C:$C,0),MATCH(INDEX(Overzicht!$B$1:$F$35,MATCH(max_demand!P$1,Overzicht!$B:$B,0),5),Verdeelsleutels_percentage!$1:$1,0)))</f>
        <v>0</v>
      </c>
      <c r="Q155">
        <f>PRODUCT(INDEX(Overzicht!$B$1:$D$35,MATCH(max_demand!Q$1,Overzicht!$B$1:$B$35,0),3),INDEX(Verdeelsleutels_percentage!$A:$AB,MATCH(max_demand!$C155,Verdeelsleutels_percentage!$C:$C,0),MATCH(INDEX(Overzicht!$B$1:$F$35,MATCH(max_demand!Q$1,Overzicht!$B:$B,0),5),Verdeelsleutels_percentage!$1:$1,0)))</f>
        <v>2.0777208269589863E-2</v>
      </c>
      <c r="R155">
        <f>PRODUCT(INDEX(Overzicht!$B$1:$D$35,MATCH(max_demand!R$1,Overzicht!$B$1:$B$35,0),3),INDEX(Verdeelsleutels_percentage!$A:$AB,MATCH(max_demand!$C155,Verdeelsleutels_percentage!$C:$C,0),MATCH(INDEX(Overzicht!$B$1:$F$35,MATCH(max_demand!R$1,Overzicht!$B:$B,0),5),Verdeelsleutels_percentage!$1:$1,0)))</f>
        <v>4.2987327454323855E-3</v>
      </c>
      <c r="S155">
        <f>PRODUCT(INDEX(Overzicht!$B$1:$D$35,MATCH(max_demand!S$1,Overzicht!$B$1:$B$35,0),3),INDEX(Verdeelsleutels_percentage!$A:$AB,MATCH(max_demand!$C155,Verdeelsleutels_percentage!$C:$C,0),MATCH(INDEX(Overzicht!$B$1:$F$35,MATCH(max_demand!S$1,Overzicht!$B:$B,0),5),Verdeelsleutels_percentage!$1:$1,0)))</f>
        <v>8.8038046626455254E-3</v>
      </c>
      <c r="T155">
        <f>PRODUCT(INDEX(Overzicht!$B$1:$D$35,MATCH(max_demand!T$1,Overzicht!$B$1:$B$35,0),3),INDEX(Verdeelsleutels_percentage!$A:$AB,MATCH(max_demand!$C155,Verdeelsleutels_percentage!$C:$C,0),MATCH(INDEX(Overzicht!$B$1:$F$35,MATCH(max_demand!T$1,Overzicht!$B:$B,0),5),Verdeelsleutels_percentage!$1:$1,0)))</f>
        <v>1.2705143447611271E-2</v>
      </c>
      <c r="U155">
        <f>PRODUCT(INDEX(Overzicht!$B$1:$D$35,MATCH(max_demand!U$1,Overzicht!$B$1:$B$35,0),3),INDEX(Verdeelsleutels_percentage!$A:$AB,MATCH(max_demand!$C155,Verdeelsleutels_percentage!$C:$C,0),MATCH(INDEX(Overzicht!$B$1:$F$35,MATCH(max_demand!U$1,Overzicht!$B:$B,0),5),Verdeelsleutels_percentage!$1:$1,0)))</f>
        <v>4.7190532805413306E-2</v>
      </c>
      <c r="V155">
        <f>PRODUCT(INDEX(Overzicht!$B$1:$D$35,MATCH(max_demand!V$1,Overzicht!$B$1:$B$35,0),3),INDEX(Verdeelsleutels_percentage!$A:$AB,MATCH(max_demand!$C155,Verdeelsleutels_percentage!$C:$C,0),MATCH(INDEX(Overzicht!$B$1:$F$35,MATCH(max_demand!V$1,Overzicht!$B:$B,0),5),Verdeelsleutels_percentage!$1:$1,0)))</f>
        <v>5.4928251747191591E-3</v>
      </c>
      <c r="W155">
        <f>PRODUCT(INDEX(Overzicht!$B$1:$D$35,MATCH(max_demand!W$1,Overzicht!$B$1:$B$35,0),3),INDEX(Verdeelsleutels_percentage!$A:$AB,MATCH(max_demand!$C155,Verdeelsleutels_percentage!$C:$C,0),MATCH(INDEX(Overzicht!$B$1:$F$35,MATCH(max_demand!W$1,Overzicht!$B:$B,0),5),Verdeelsleutels_percentage!$1:$1,0)))</f>
        <v>2.8658218302882572E-2</v>
      </c>
      <c r="X155">
        <f>PRODUCT(INDEX(Overzicht!$B$1:$D$35,MATCH(max_demand!X$1,Overzicht!$B$1:$B$35,0),3),INDEX(Verdeelsleutels_percentage!$A:$AB,MATCH(max_demand!$C155,Verdeelsleutels_percentage!$C:$C,0),MATCH(INDEX(Overzicht!$B$1:$F$35,MATCH(max_demand!X$1,Overzicht!$B:$B,0),5),Verdeelsleutels_percentage!$1:$1,0)))</f>
        <v>3.3474961174436665E-3</v>
      </c>
      <c r="Y155">
        <f>PRODUCT(INDEX(Overzicht!$B$1:$D$35,MATCH(max_demand!Y$1,Overzicht!$B$1:$B$35,0),3),INDEX(Verdeelsleutels_percentage!$A:$AB,MATCH(max_demand!$C155,Verdeelsleutels_percentage!$C:$C,0),MATCH(INDEX(Overzicht!$B$1:$F$35,MATCH(max_demand!Y$1,Overzicht!$B:$B,0),5),Verdeelsleutels_percentage!$1:$1,0)))</f>
        <v>4.1673430019089419E-8</v>
      </c>
      <c r="Z155">
        <f>PRODUCT(INDEX(Overzicht!$B$1:$D$35,MATCH(max_demand!Z$1,Overzicht!$B$1:$B$35,0),3),INDEX(Verdeelsleutels_percentage!$A:$AB,MATCH(max_demand!$C155,Verdeelsleutels_percentage!$C:$C,0),MATCH(INDEX(Overzicht!$B$1:$F$35,MATCH(max_demand!Z$1,Overzicht!$B:$B,0),5),Verdeelsleutels_percentage!$1:$1,0)))</f>
        <v>1.8521524452928633E-5</v>
      </c>
      <c r="AA155">
        <f>PRODUCT(INDEX(Overzicht!$B$1:$D$35,MATCH(max_demand!AA$1,Overzicht!$B$1:$B$35,0),3),INDEX(Verdeelsleutels_percentage!$A:$AB,MATCH(max_demand!$C155,Verdeelsleutels_percentage!$C:$C,0),MATCH(INDEX(Overzicht!$B$1:$F$35,MATCH(max_demand!AA$1,Overzicht!$B:$B,0),5),Verdeelsleutels_percentage!$1:$1,0)))</f>
        <v>1.9301378114104575E-5</v>
      </c>
      <c r="AB155">
        <f>PRODUCT(INDEX(Overzicht!$B$1:$D$35,MATCH(max_demand!AB$1,Overzicht!$B$1:$B$35,0),3),INDEX(Verdeelsleutels_percentage!$A:$AB,MATCH(max_demand!$C155,Verdeelsleutels_percentage!$C:$C,0),MATCH(INDEX(Overzicht!$B$1:$F$35,MATCH(max_demand!AB$1,Overzicht!$B:$B,0),5),Verdeelsleutels_percentage!$1:$1,0)))</f>
        <v>8.5999990249049901E-3</v>
      </c>
      <c r="AC155">
        <f>PRODUCT(INDEX(Overzicht!$B$1:$D$35,MATCH(max_demand!AC$1,Overzicht!$B$1:$B$35,0),3),INDEX(Verdeelsleutels_percentage!$A:$AB,MATCH(max_demand!$C155,Verdeelsleutels_percentage!$C:$C,0),MATCH(INDEX(Overzicht!$B$1:$F$35,MATCH(max_demand!AC$1,Overzicht!$B:$B,0),5),Verdeelsleutels_percentage!$1:$1,0)))</f>
        <v>6.7578058192385351E-3</v>
      </c>
      <c r="AD155">
        <f>PRODUCT(INDEX(Overzicht!$B$1:$D$35,MATCH(max_demand!AD$1,Overzicht!$B$1:$B$35,0),3),INDEX(Verdeelsleutels_percentage!$A:$AB,MATCH(max_demand!$C155,Verdeelsleutels_percentage!$C:$C,0),MATCH(INDEX(Overzicht!$B$1:$F$35,MATCH(max_demand!AD$1,Overzicht!$B:$B,0),5),Verdeelsleutels_percentage!$1:$1,0)))</f>
        <v>2.3115564673084006E-5</v>
      </c>
      <c r="AE155">
        <f>PRODUCT(INDEX(Overzicht!$B$1:$D$35,MATCH(max_demand!AE$1,Overzicht!$B$1:$B$35,0),3),INDEX(Verdeelsleutels_percentage!$A:$AB,MATCH(max_demand!$C155,Verdeelsleutels_percentage!$C:$C,0),MATCH(INDEX(Overzicht!$B$1:$F$35,MATCH(max_demand!AE$1,Overzicht!$B:$B,0),5),Verdeelsleutels_percentage!$1:$1,0)))</f>
        <v>3.8934244387257076E-3</v>
      </c>
      <c r="AF155">
        <f>PRODUCT(INDEX(Overzicht!$B$1:$D$35,MATCH(max_demand!AF$1,Overzicht!$B$1:$B$35,0),3),INDEX(Verdeelsleutels_percentage!$A:$AB,MATCH(max_demand!$C155,Verdeelsleutels_percentage!$C:$C,0),MATCH(INDEX(Overzicht!$B$1:$F$35,MATCH(max_demand!AF$1,Overzicht!$B:$B,0),5),Verdeelsleutels_percentage!$1:$1,0)))</f>
        <v>7.3111280735244593E-5</v>
      </c>
      <c r="AG155">
        <f>PRODUCT(INDEX(Overzicht!$B$1:$D$35,MATCH(max_demand!AG$1,Overzicht!$B$1:$B$35,0),3),INDEX(Verdeelsleutels_percentage!$A:$AB,MATCH(max_demand!$C155,Verdeelsleutels_percentage!$C:$C,0),MATCH(INDEX(Overzicht!$B$1:$F$35,MATCH(max_demand!AG$1,Overzicht!$B:$B,0),5),Verdeelsleutels_percentage!$1:$1,0)))</f>
        <v>2.8658218302882572E-2</v>
      </c>
      <c r="AH155">
        <f>PRODUCT(INDEX(Overzicht!$B$1:$D$35,MATCH(max_demand!AH$1,Overzicht!$B$1:$B$35,0),3),INDEX(Verdeelsleutels_percentage!$A:$AB,MATCH(max_demand!$C155,Verdeelsleutels_percentage!$C:$C,0),MATCH(INDEX(Overzicht!$B$1:$F$35,MATCH(max_demand!AH$1,Overzicht!$B:$B,0),5),Verdeelsleutels_percentage!$1:$1,0)))</f>
        <v>1.7059298838223739E-4</v>
      </c>
      <c r="AI155">
        <f>PRODUCT(INDEX(Overzicht!$B$1:$D$35,MATCH(max_demand!AI$1,Overzicht!$B$1:$B$35,0),3),INDEX(Verdeelsleutels_percentage!$A:$AB,MATCH(max_demand!$C155,Verdeelsleutels_percentage!$C:$C,0),MATCH(INDEX(Overzicht!$B$1:$F$35,MATCH(max_demand!AI$1,Overzicht!$B:$B,0),5),Verdeelsleutels_percentage!$1:$1,0)))</f>
        <v>5.8489024588195678E-5</v>
      </c>
      <c r="AJ155">
        <f>PRODUCT(INDEX(Overzicht!$B$1:$D$35,MATCH(max_demand!AJ$1,Overzicht!$B$1:$B$35,0),3),INDEX(Verdeelsleutels_percentage!$A:$AB,MATCH(max_demand!$C155,Verdeelsleutels_percentage!$C:$C,0),MATCH(INDEX(Overzicht!$B$1:$F$35,MATCH(max_demand!AJ$1,Overzicht!$B:$B,0),5),Verdeelsleutels_percentage!$1:$1,0)))</f>
        <v>0</v>
      </c>
      <c r="AK155">
        <f>PRODUCT(INDEX(Overzicht!$B$1:$D$35,MATCH(max_demand!AK$1,Overzicht!$B$1:$B$35,0),3),INDEX(Verdeelsleutels_percentage!$A:$AB,MATCH(max_demand!$C155,Verdeelsleutels_percentage!$C:$C,0),MATCH(INDEX(Overzicht!$B$1:$F$35,MATCH(max_demand!AK$1,Overzicht!$B:$B,0),5),Verdeelsleutels_percentage!$1:$1,0)))</f>
        <v>1.7385985770415429E-3</v>
      </c>
      <c r="AL155">
        <f>PRODUCT(INDEX(Overzicht!$B$1:$D$35,MATCH(max_demand!AL$1,Overzicht!$B$1:$B$35,0),3),INDEX(Verdeelsleutels_percentage!$A:$AB,MATCH(max_demand!$C155,Verdeelsleutels_percentage!$C:$C,0),MATCH(INDEX(Overzicht!$B$1:$F$35,MATCH(max_demand!AL$1,Overzicht!$B:$B,0),5),Verdeelsleutels_percentage!$1:$1,0)))</f>
        <v>4.7763697171470951E-3</v>
      </c>
      <c r="AM155">
        <f>PRODUCT(INDEX(Overzicht!$B$1:$D$35,MATCH(max_demand!AM$1,Overzicht!$B$1:$B$35,0),3),INDEX(Verdeelsleutels_percentage!$A:$AB,MATCH(max_demand!$C155,Verdeelsleutels_percentage!$C:$C,0),MATCH(INDEX(Overzicht!$B$1:$F$35,MATCH(max_demand!AM$1,Overzicht!$B:$B,0),5),Verdeelsleutels_percentage!$1:$1,0)))</f>
        <v>9.5527394342941902E-3</v>
      </c>
      <c r="AN155">
        <f>PRODUCT(INDEX(Overzicht!$B$1:$D$35,MATCH(max_demand!AN$1,Overzicht!$B$1:$B$35,0),3),INDEX(Verdeelsleutels_percentage!$A:$AB,MATCH(max_demand!$C155,Verdeelsleutels_percentage!$C:$C,0),MATCH(INDEX(Overzicht!$B$1:$F$35,MATCH(max_demand!AN$1,Overzicht!$B:$B,0),5),Verdeelsleutels_percentage!$1:$1,0)))</f>
        <v>4.7763697171470951E-3</v>
      </c>
      <c r="AO155">
        <f>PRODUCT(INDEX(Overzicht!$B$1:$D$35,MATCH(max_demand!AO$1,Overzicht!$B$1:$B$35,0),3),INDEX(Verdeelsleutels_percentage!$A:$AB,MATCH(max_demand!$C155,Verdeelsleutels_percentage!$C:$C,0),MATCH(INDEX(Overzicht!$B$1:$F$35,MATCH(max_demand!AO$1,Overzicht!$B:$B,0),5),Verdeelsleutels_percentage!$1:$1,0)))</f>
        <v>1.6717294010014833E-2</v>
      </c>
    </row>
    <row r="156" spans="2:41">
      <c r="B156" t="str">
        <f>INDEX('ETLocal datasets'!B:C,MATCH(C156,'ETLocal datasets'!C:C,0),1)</f>
        <v>GM0415</v>
      </c>
      <c r="C156" t="str">
        <f>'ETLocal datasets'!C139</f>
        <v>Landsmeer</v>
      </c>
      <c r="D156">
        <f t="shared" si="13"/>
        <v>0.10103783271513626</v>
      </c>
      <c r="E156">
        <f t="shared" si="14"/>
        <v>3.1844012610771841E-2</v>
      </c>
      <c r="F156">
        <f t="shared" si="15"/>
        <v>6.9796818835697822E-3</v>
      </c>
      <c r="G156">
        <f t="shared" si="12"/>
        <v>1.4213065232633207E-2</v>
      </c>
      <c r="H156">
        <f>PRODUCT(INDEX(Overzicht!$B$1:$D$35,MATCH(max_demand!H$1,Overzicht!$B$1:$B$35,0),3),INDEX(Verdeelsleutels_percentage!$A:$AB,MATCH(max_demand!$C156,Verdeelsleutels_percentage!$C:$C,0),MATCH(INDEX(Overzicht!$B$1:$F$35,MATCH(max_demand!H$1,Overzicht!$B:$B,0),5),Verdeelsleutels_percentage!$1:$1,0)))</f>
        <v>6.9796818835697822E-3</v>
      </c>
      <c r="I156">
        <f>PRODUCT(INDEX(Overzicht!$B$1:$D$35,MATCH(max_demand!I$1,Overzicht!$B$1:$B$35,0),3),INDEX(Verdeelsleutels_percentage!$A:$AB,MATCH(max_demand!$C156,Verdeelsleutels_percentage!$C:$C,0),MATCH(INDEX(Overzicht!$B$1:$F$35,MATCH(max_demand!I$1,Overzicht!$B:$B,0),5),Verdeelsleutels_percentage!$1:$1,0)))</f>
        <v>7.9782420414858631E-4</v>
      </c>
      <c r="J156">
        <f>PRODUCT(INDEX(Overzicht!$B$1:$D$35,MATCH(max_demand!J$1,Overzicht!$B$1:$B$35,0),3),INDEX(Verdeelsleutels_percentage!$A:$AB,MATCH(max_demand!$C156,Verdeelsleutels_percentage!$C:$C,0),MATCH(INDEX(Overzicht!$B$1:$F$35,MATCH(max_demand!J$1,Overzicht!$B:$B,0),5),Verdeelsleutels_percentage!$1:$1,0)))</f>
        <v>2.3398552600157746E-3</v>
      </c>
      <c r="K156">
        <f>PRODUCT(INDEX(Overzicht!$B$1:$D$35,MATCH(max_demand!K$1,Overzicht!$B$1:$B$35,0),3),INDEX(Verdeelsleutels_percentage!$A:$AB,MATCH(max_demand!$C156,Verdeelsleutels_percentage!$C:$C,0),MATCH(INDEX(Overzicht!$B$1:$F$35,MATCH(max_demand!K$1,Overzicht!$B:$B,0),5),Verdeelsleutels_percentage!$1:$1,0)))</f>
        <v>1.6607017664815957E-4</v>
      </c>
      <c r="L156">
        <f>PRODUCT(INDEX(Overzicht!$B$1:$D$35,MATCH(max_demand!L$1,Overzicht!$B$1:$B$35,0),3),INDEX(Verdeelsleutels_percentage!$A:$AB,MATCH(max_demand!$C156,Verdeelsleutels_percentage!$C:$C,0),MATCH(INDEX(Overzicht!$B$1:$F$35,MATCH(max_demand!L$1,Overzicht!$B:$B,0),5),Verdeelsleutels_percentage!$1:$1,0)))</f>
        <v>2.2569366392389658E-3</v>
      </c>
      <c r="M156">
        <f>PRODUCT(INDEX(Overzicht!$B$1:$D$35,MATCH(max_demand!M$1,Overzicht!$B$1:$B$35,0),3),INDEX(Verdeelsleutels_percentage!$A:$AB,MATCH(max_demand!$C156,Verdeelsleutels_percentage!$C:$C,0),MATCH(INDEX(Overzicht!$B$1:$F$35,MATCH(max_demand!M$1,Overzicht!$B:$B,0),5),Verdeelsleutels_percentage!$1:$1,0)))</f>
        <v>1.0409923090866715E-2</v>
      </c>
      <c r="N156">
        <f>PRODUCT(INDEX(Overzicht!$B$1:$D$35,MATCH(max_demand!N$1,Overzicht!$B$1:$B$35,0),3),INDEX(Verdeelsleutels_percentage!$A:$AB,MATCH(max_demand!$C156,Verdeelsleutels_percentage!$C:$C,0),MATCH(INDEX(Overzicht!$B$1:$F$35,MATCH(max_demand!N$1,Overzicht!$B:$B,0),5),Verdeelsleutels_percentage!$1:$1,0)))</f>
        <v>1.1341859062810977E-3</v>
      </c>
      <c r="O156">
        <f>PRODUCT(INDEX(Overzicht!$B$1:$D$35,MATCH(max_demand!O$1,Overzicht!$B$1:$B$35,0),3),INDEX(Verdeelsleutels_percentage!$A:$AB,MATCH(max_demand!$C156,Verdeelsleutels_percentage!$C:$C,0),MATCH(INDEX(Overzicht!$B$1:$F$35,MATCH(max_demand!O$1,Overzicht!$B:$B,0),5),Verdeelsleutels_percentage!$1:$1,0)))</f>
        <v>0</v>
      </c>
      <c r="P156">
        <f>PRODUCT(INDEX(Overzicht!$B$1:$D$35,MATCH(max_demand!P$1,Overzicht!$B$1:$B$35,0),3),INDEX(Verdeelsleutels_percentage!$A:$AB,MATCH(max_demand!$C156,Verdeelsleutels_percentage!$C:$C,0),MATCH(INDEX(Overzicht!$B$1:$F$35,MATCH(max_demand!P$1,Overzicht!$B:$B,0),5),Verdeelsleutels_percentage!$1:$1,0)))</f>
        <v>0</v>
      </c>
      <c r="Q156">
        <f>PRODUCT(INDEX(Overzicht!$B$1:$D$35,MATCH(max_demand!Q$1,Overzicht!$B$1:$B$35,0),3),INDEX(Verdeelsleutels_percentage!$A:$AB,MATCH(max_demand!$C156,Verdeelsleutels_percentage!$C:$C,0),MATCH(INDEX(Overzicht!$B$1:$F$35,MATCH(max_demand!Q$1,Overzicht!$B:$B,0),5),Verdeelsleutels_percentage!$1:$1,0)))</f>
        <v>5.7831649892435329E-3</v>
      </c>
      <c r="R156">
        <f>PRODUCT(INDEX(Overzicht!$B$1:$D$35,MATCH(max_demand!R$1,Overzicht!$B$1:$B$35,0),3),INDEX(Verdeelsleutels_percentage!$A:$AB,MATCH(max_demand!$C156,Verdeelsleutels_percentage!$C:$C,0),MATCH(INDEX(Overzicht!$B$1:$F$35,MATCH(max_demand!R$1,Overzicht!$B:$B,0),5),Verdeelsleutels_percentage!$1:$1,0)))</f>
        <v>1.1965168943262484E-3</v>
      </c>
      <c r="S156">
        <f>PRODUCT(INDEX(Overzicht!$B$1:$D$35,MATCH(max_demand!S$1,Overzicht!$B$1:$B$35,0),3),INDEX(Verdeelsleutels_percentage!$A:$AB,MATCH(max_demand!$C156,Verdeelsleutels_percentage!$C:$C,0),MATCH(INDEX(Overzicht!$B$1:$F$35,MATCH(max_demand!S$1,Overzicht!$B:$B,0),5),Verdeelsleutels_percentage!$1:$1,0)))</f>
        <v>2.4504665995801565E-3</v>
      </c>
      <c r="T156">
        <f>PRODUCT(INDEX(Overzicht!$B$1:$D$35,MATCH(max_demand!T$1,Overzicht!$B$1:$B$35,0),3),INDEX(Verdeelsleutels_percentage!$A:$AB,MATCH(max_demand!$C156,Verdeelsleutels_percentage!$C:$C,0),MATCH(INDEX(Overzicht!$B$1:$F$35,MATCH(max_demand!T$1,Overzicht!$B:$B,0),5),Verdeelsleutels_percentage!$1:$1,0)))</f>
        <v>3.5363721543420225E-3</v>
      </c>
      <c r="U156">
        <f>PRODUCT(INDEX(Overzicht!$B$1:$D$35,MATCH(max_demand!U$1,Overzicht!$B$1:$B$35,0),3),INDEX(Verdeelsleutels_percentage!$A:$AB,MATCH(max_demand!$C156,Verdeelsleutels_percentage!$C:$C,0),MATCH(INDEX(Overzicht!$B$1:$F$35,MATCH(max_demand!U$1,Overzicht!$B:$B,0),5),Verdeelsleutels_percentage!$1:$1,0)))</f>
        <v>1.3135096573270373E-2</v>
      </c>
      <c r="V156">
        <f>PRODUCT(INDEX(Overzicht!$B$1:$D$35,MATCH(max_demand!V$1,Overzicht!$B$1:$B$35,0),3),INDEX(Verdeelsleutels_percentage!$A:$AB,MATCH(max_demand!$C156,Verdeelsleutels_percentage!$C:$C,0),MATCH(INDEX(Overzicht!$B$1:$F$35,MATCH(max_demand!V$1,Overzicht!$B:$B,0),5),Verdeelsleutels_percentage!$1:$1,0)))</f>
        <v>1.5288826983057616E-3</v>
      </c>
      <c r="W156">
        <f>PRODUCT(INDEX(Overzicht!$B$1:$D$35,MATCH(max_demand!W$1,Overzicht!$B$1:$B$35,0),3),INDEX(Verdeelsleutels_percentage!$A:$AB,MATCH(max_demand!$C156,Verdeelsleutels_percentage!$C:$C,0),MATCH(INDEX(Overzicht!$B$1:$F$35,MATCH(max_demand!W$1,Overzicht!$B:$B,0),5),Verdeelsleutels_percentage!$1:$1,0)))</f>
        <v>7.9767792955083225E-3</v>
      </c>
      <c r="X156">
        <f>PRODUCT(INDEX(Overzicht!$B$1:$D$35,MATCH(max_demand!X$1,Overzicht!$B$1:$B$35,0),3),INDEX(Verdeelsleutels_percentage!$A:$AB,MATCH(max_demand!$C156,Verdeelsleutels_percentage!$C:$C,0),MATCH(INDEX(Overzicht!$B$1:$F$35,MATCH(max_demand!X$1,Overzicht!$B:$B,0),5),Verdeelsleutels_percentage!$1:$1,0)))</f>
        <v>3.0943241421748182E-4</v>
      </c>
      <c r="Y156">
        <f>PRODUCT(INDEX(Overzicht!$B$1:$D$35,MATCH(max_demand!Y$1,Overzicht!$B$1:$B$35,0),3),INDEX(Verdeelsleutels_percentage!$A:$AB,MATCH(max_demand!$C156,Verdeelsleutels_percentage!$C:$C,0),MATCH(INDEX(Overzicht!$B$1:$F$35,MATCH(max_demand!Y$1,Overzicht!$B:$B,0),5),Verdeelsleutels_percentage!$1:$1,0)))</f>
        <v>5.7731081953050481E-7</v>
      </c>
      <c r="Z156">
        <f>PRODUCT(INDEX(Overzicht!$B$1:$D$35,MATCH(max_demand!Z$1,Overzicht!$B$1:$B$35,0),3),INDEX(Verdeelsleutels_percentage!$A:$AB,MATCH(max_demand!$C156,Verdeelsleutels_percentage!$C:$C,0),MATCH(INDEX(Overzicht!$B$1:$F$35,MATCH(max_demand!Z$1,Overzicht!$B:$B,0),5),Verdeelsleutels_percentage!$1:$1,0)))</f>
        <v>2.5658258645800216E-4</v>
      </c>
      <c r="AA156">
        <f>PRODUCT(INDEX(Overzicht!$B$1:$D$35,MATCH(max_demand!AA$1,Overzicht!$B$1:$B$35,0),3),INDEX(Verdeelsleutels_percentage!$A:$AB,MATCH(max_demand!$C156,Verdeelsleutels_percentage!$C:$C,0),MATCH(INDEX(Overzicht!$B$1:$F$35,MATCH(max_demand!AA$1,Overzicht!$B:$B,0),5),Verdeelsleutels_percentage!$1:$1,0)))</f>
        <v>2.673860637825496E-4</v>
      </c>
      <c r="AB156">
        <f>PRODUCT(INDEX(Overzicht!$B$1:$D$35,MATCH(max_demand!AB$1,Overzicht!$B$1:$B$35,0),3),INDEX(Verdeelsleutels_percentage!$A:$AB,MATCH(max_demand!$C156,Verdeelsleutels_percentage!$C:$C,0),MATCH(INDEX(Overzicht!$B$1:$F$35,MATCH(max_demand!AB$1,Overzicht!$B:$B,0),5),Verdeelsleutels_percentage!$1:$1,0)))</f>
        <v>1.9392200722801447E-3</v>
      </c>
      <c r="AC156">
        <f>PRODUCT(INDEX(Overzicht!$B$1:$D$35,MATCH(max_demand!AC$1,Overzicht!$B$1:$B$35,0),3),INDEX(Verdeelsleutels_percentage!$A:$AB,MATCH(max_demand!$C156,Verdeelsleutels_percentage!$C:$C,0),MATCH(INDEX(Overzicht!$B$1:$F$35,MATCH(max_demand!AC$1,Overzicht!$B:$B,0),5),Verdeelsleutels_percentage!$1:$1,0)))</f>
        <v>1.1062629524198593E-3</v>
      </c>
      <c r="AD156">
        <f>PRODUCT(INDEX(Overzicht!$B$1:$D$35,MATCH(max_demand!AD$1,Overzicht!$B$1:$B$35,0),3),INDEX(Verdeelsleutels_percentage!$A:$AB,MATCH(max_demand!$C156,Verdeelsleutels_percentage!$C:$C,0),MATCH(INDEX(Overzicht!$B$1:$F$35,MATCH(max_demand!AD$1,Overzicht!$B:$B,0),5),Verdeelsleutels_percentage!$1:$1,0)))</f>
        <v>0</v>
      </c>
      <c r="AE156">
        <f>PRODUCT(INDEX(Overzicht!$B$1:$D$35,MATCH(max_demand!AE$1,Overzicht!$B$1:$B$35,0),3),INDEX(Verdeelsleutels_percentage!$A:$AB,MATCH(max_demand!$C156,Verdeelsleutels_percentage!$C:$C,0),MATCH(INDEX(Overzicht!$B$1:$F$35,MATCH(max_demand!AE$1,Overzicht!$B:$B,0),5),Verdeelsleutels_percentage!$1:$1,0)))</f>
        <v>6.7885349188037986E-2</v>
      </c>
      <c r="AF156">
        <f>PRODUCT(INDEX(Overzicht!$B$1:$D$35,MATCH(max_demand!AF$1,Overzicht!$B$1:$B$35,0),3),INDEX(Verdeelsleutels_percentage!$A:$AB,MATCH(max_demand!$C156,Verdeelsleutels_percentage!$C:$C,0),MATCH(INDEX(Overzicht!$B$1:$F$35,MATCH(max_demand!AF$1,Overzicht!$B:$B,0),5),Verdeelsleutels_percentage!$1:$1,0)))</f>
        <v>1.0128259991763243E-3</v>
      </c>
      <c r="AG156">
        <f>PRODUCT(INDEX(Overzicht!$B$1:$D$35,MATCH(max_demand!AG$1,Overzicht!$B$1:$B$35,0),3),INDEX(Verdeelsleutels_percentage!$A:$AB,MATCH(max_demand!$C156,Verdeelsleutels_percentage!$C:$C,0),MATCH(INDEX(Overzicht!$B$1:$F$35,MATCH(max_demand!AG$1,Overzicht!$B:$B,0),5),Verdeelsleutels_percentage!$1:$1,0)))</f>
        <v>7.9767792955083225E-3</v>
      </c>
      <c r="AH156">
        <f>PRODUCT(INDEX(Overzicht!$B$1:$D$35,MATCH(max_demand!AH$1,Overzicht!$B$1:$B$35,0),3),INDEX(Verdeelsleutels_percentage!$A:$AB,MATCH(max_demand!$C156,Verdeelsleutels_percentage!$C:$C,0),MATCH(INDEX(Overzicht!$B$1:$F$35,MATCH(max_demand!AH$1,Overzicht!$B:$B,0),5),Verdeelsleutels_percentage!$1:$1,0)))</f>
        <v>2.3632606647447565E-3</v>
      </c>
      <c r="AI156">
        <f>PRODUCT(INDEX(Overzicht!$B$1:$D$35,MATCH(max_demand!AI$1,Overzicht!$B$1:$B$35,0),3),INDEX(Verdeelsleutels_percentage!$A:$AB,MATCH(max_demand!$C156,Verdeelsleutels_percentage!$C:$C,0),MATCH(INDEX(Overzicht!$B$1:$F$35,MATCH(max_demand!AI$1,Overzicht!$B:$B,0),5),Verdeelsleutels_percentage!$1:$1,0)))</f>
        <v>8.1026079934105942E-4</v>
      </c>
      <c r="AJ156">
        <f>PRODUCT(INDEX(Overzicht!$B$1:$D$35,MATCH(max_demand!AJ$1,Overzicht!$B$1:$B$35,0),3),INDEX(Verdeelsleutels_percentage!$A:$AB,MATCH(max_demand!$C156,Verdeelsleutels_percentage!$C:$C,0),MATCH(INDEX(Overzicht!$B$1:$F$35,MATCH(max_demand!AJ$1,Overzicht!$B:$B,0),5),Verdeelsleutels_percentage!$1:$1,0)))</f>
        <v>0</v>
      </c>
      <c r="AK156">
        <f>PRODUCT(INDEX(Overzicht!$B$1:$D$35,MATCH(max_demand!AK$1,Overzicht!$B$1:$B$35,0),3),INDEX(Verdeelsleutels_percentage!$A:$AB,MATCH(max_demand!$C156,Verdeelsleutels_percentage!$C:$C,0),MATCH(INDEX(Overzicht!$B$1:$F$35,MATCH(max_demand!AK$1,Overzicht!$B:$B,0),5),Verdeelsleutels_percentage!$1:$1,0)))</f>
        <v>4.8392461059417163E-4</v>
      </c>
      <c r="AL156">
        <f>PRODUCT(INDEX(Overzicht!$B$1:$D$35,MATCH(max_demand!AL$1,Overzicht!$B$1:$B$35,0),3),INDEX(Verdeelsleutels_percentage!$A:$AB,MATCH(max_demand!$C156,Verdeelsleutels_percentage!$C:$C,0),MATCH(INDEX(Overzicht!$B$1:$F$35,MATCH(max_demand!AL$1,Overzicht!$B:$B,0),5),Verdeelsleutels_percentage!$1:$1,0)))</f>
        <v>1.3294632159180537E-3</v>
      </c>
      <c r="AM156">
        <f>PRODUCT(INDEX(Overzicht!$B$1:$D$35,MATCH(max_demand!AM$1,Overzicht!$B$1:$B$35,0),3),INDEX(Verdeelsleutels_percentage!$A:$AB,MATCH(max_demand!$C156,Verdeelsleutels_percentage!$C:$C,0),MATCH(INDEX(Overzicht!$B$1:$F$35,MATCH(max_demand!AM$1,Overzicht!$B:$B,0),5),Verdeelsleutels_percentage!$1:$1,0)))</f>
        <v>2.6589264318361075E-3</v>
      </c>
      <c r="AN156">
        <f>PRODUCT(INDEX(Overzicht!$B$1:$D$35,MATCH(max_demand!AN$1,Overzicht!$B$1:$B$35,0),3),INDEX(Verdeelsleutels_percentage!$A:$AB,MATCH(max_demand!$C156,Verdeelsleutels_percentage!$C:$C,0),MATCH(INDEX(Overzicht!$B$1:$F$35,MATCH(max_demand!AN$1,Overzicht!$B:$B,0),5),Verdeelsleutels_percentage!$1:$1,0)))</f>
        <v>1.3294632159180537E-3</v>
      </c>
      <c r="AO156">
        <f>PRODUCT(INDEX(Overzicht!$B$1:$D$35,MATCH(max_demand!AO$1,Overzicht!$B$1:$B$35,0),3),INDEX(Verdeelsleutels_percentage!$A:$AB,MATCH(max_demand!$C156,Verdeelsleutels_percentage!$C:$C,0),MATCH(INDEX(Overzicht!$B$1:$F$35,MATCH(max_demand!AO$1,Overzicht!$B:$B,0),5),Verdeelsleutels_percentage!$1:$1,0)))</f>
        <v>4.6531212557131881E-3</v>
      </c>
    </row>
    <row r="157" spans="2:41">
      <c r="B157" t="str">
        <f>INDEX('ETLocal datasets'!B:C,MATCH(C157,'ETLocal datasets'!C:C,0),1)</f>
        <v>GM0416</v>
      </c>
      <c r="C157" t="str">
        <f>'ETLocal datasets'!C140</f>
        <v>Langedijk</v>
      </c>
      <c r="D157">
        <f t="shared" si="13"/>
        <v>0.10156537706250481</v>
      </c>
      <c r="E157">
        <f t="shared" si="14"/>
        <v>7.4479585741124218E-2</v>
      </c>
      <c r="F157">
        <f t="shared" si="15"/>
        <v>1.7006898962820798E-2</v>
      </c>
      <c r="G157">
        <f t="shared" si="12"/>
        <v>3.4631974407370189E-2</v>
      </c>
      <c r="H157">
        <f>PRODUCT(INDEX(Overzicht!$B$1:$D$35,MATCH(max_demand!H$1,Overzicht!$B$1:$B$35,0),3),INDEX(Verdeelsleutels_percentage!$A:$AB,MATCH(max_demand!$C157,Verdeelsleutels_percentage!$C:$C,0),MATCH(INDEX(Overzicht!$B$1:$F$35,MATCH(max_demand!H$1,Overzicht!$B:$B,0),5),Verdeelsleutels_percentage!$1:$1,0)))</f>
        <v>1.7006898962820798E-2</v>
      </c>
      <c r="I157">
        <f>PRODUCT(INDEX(Overzicht!$B$1:$D$35,MATCH(max_demand!I$1,Overzicht!$B$1:$B$35,0),3),INDEX(Verdeelsleutels_percentage!$A:$AB,MATCH(max_demand!$C157,Verdeelsleutels_percentage!$C:$C,0),MATCH(INDEX(Overzicht!$B$1:$F$35,MATCH(max_demand!I$1,Overzicht!$B:$B,0),5),Verdeelsleutels_percentage!$1:$1,0)))</f>
        <v>5.7284173384026943E-3</v>
      </c>
      <c r="J157">
        <f>PRODUCT(INDEX(Overzicht!$B$1:$D$35,MATCH(max_demand!J$1,Overzicht!$B$1:$B$35,0),3),INDEX(Verdeelsleutels_percentage!$A:$AB,MATCH(max_demand!$C157,Verdeelsleutels_percentage!$C:$C,0),MATCH(INDEX(Overzicht!$B$1:$F$35,MATCH(max_demand!J$1,Overzicht!$B:$B,0),5),Verdeelsleutels_percentage!$1:$1,0)))</f>
        <v>5.7013604142027823E-3</v>
      </c>
      <c r="K157">
        <f>PRODUCT(INDEX(Overzicht!$B$1:$D$35,MATCH(max_demand!K$1,Overzicht!$B$1:$B$35,0),3),INDEX(Verdeelsleutels_percentage!$A:$AB,MATCH(max_demand!$C157,Verdeelsleutels_percentage!$C:$C,0),MATCH(INDEX(Overzicht!$B$1:$F$35,MATCH(max_demand!K$1,Overzicht!$B:$B,0),5),Verdeelsleutels_percentage!$1:$1,0)))</f>
        <v>1.1923921013628992E-3</v>
      </c>
      <c r="L157">
        <f>PRODUCT(INDEX(Overzicht!$B$1:$D$35,MATCH(max_demand!L$1,Overzicht!$B$1:$B$35,0),3),INDEX(Verdeelsleutels_percentage!$A:$AB,MATCH(max_demand!$C157,Verdeelsleutels_percentage!$C:$C,0),MATCH(INDEX(Overzicht!$B$1:$F$35,MATCH(max_demand!L$1,Overzicht!$B:$B,0),5),Verdeelsleutels_percentage!$1:$1,0)))</f>
        <v>5.4993184545244714E-3</v>
      </c>
      <c r="M157">
        <f>PRODUCT(INDEX(Overzicht!$B$1:$D$35,MATCH(max_demand!M$1,Overzicht!$B$1:$B$35,0),3),INDEX(Verdeelsleutels_percentage!$A:$AB,MATCH(max_demand!$C157,Verdeelsleutels_percentage!$C:$C,0),MATCH(INDEX(Overzicht!$B$1:$F$35,MATCH(max_demand!M$1,Overzicht!$B:$B,0),5),Verdeelsleutels_percentage!$1:$1,0)))</f>
        <v>7.0823730481394198E-3</v>
      </c>
      <c r="N157">
        <f>PRODUCT(INDEX(Overzicht!$B$1:$D$35,MATCH(max_demand!N$1,Overzicht!$B$1:$B$35,0),3),INDEX(Verdeelsleutels_percentage!$A:$AB,MATCH(max_demand!$C157,Verdeelsleutels_percentage!$C:$C,0),MATCH(INDEX(Overzicht!$B$1:$F$35,MATCH(max_demand!N$1,Overzicht!$B:$B,0),5),Verdeelsleutels_percentage!$1:$1,0)))</f>
        <v>7.7164140638776176E-4</v>
      </c>
      <c r="O157">
        <f>PRODUCT(INDEX(Overzicht!$B$1:$D$35,MATCH(max_demand!O$1,Overzicht!$B$1:$B$35,0),3),INDEX(Verdeelsleutels_percentage!$A:$AB,MATCH(max_demand!$C157,Verdeelsleutels_percentage!$C:$C,0),MATCH(INDEX(Overzicht!$B$1:$F$35,MATCH(max_demand!O$1,Overzicht!$B:$B,0),5),Verdeelsleutels_percentage!$1:$1,0)))</f>
        <v>8.4718523362582992E-5</v>
      </c>
      <c r="P157">
        <f>PRODUCT(INDEX(Overzicht!$B$1:$D$35,MATCH(max_demand!P$1,Overzicht!$B$1:$B$35,0),3),INDEX(Verdeelsleutels_percentage!$A:$AB,MATCH(max_demand!$C157,Verdeelsleutels_percentage!$C:$C,0),MATCH(INDEX(Overzicht!$B$1:$F$35,MATCH(max_demand!P$1,Overzicht!$B:$B,0),5),Verdeelsleutels_percentage!$1:$1,0)))</f>
        <v>4.472119422158095E-3</v>
      </c>
      <c r="Q157">
        <f>PRODUCT(INDEX(Overzicht!$B$1:$D$35,MATCH(max_demand!Q$1,Overzicht!$B$1:$B$35,0),3),INDEX(Verdeelsleutels_percentage!$A:$AB,MATCH(max_demand!$C157,Verdeelsleutels_percentage!$C:$C,0),MATCH(INDEX(Overzicht!$B$1:$F$35,MATCH(max_demand!Q$1,Overzicht!$B:$B,0),5),Verdeelsleutels_percentage!$1:$1,0)))</f>
        <v>1.4091430569194376E-2</v>
      </c>
      <c r="R157">
        <f>PRODUCT(INDEX(Overzicht!$B$1:$D$35,MATCH(max_demand!R$1,Overzicht!$B$1:$B$35,0),3),INDEX(Verdeelsleutels_percentage!$A:$AB,MATCH(max_demand!$C157,Verdeelsleutels_percentage!$C:$C,0),MATCH(INDEX(Overzicht!$B$1:$F$35,MATCH(max_demand!R$1,Overzicht!$B:$B,0),5),Verdeelsleutels_percentage!$1:$1,0)))</f>
        <v>2.9154683936264227E-3</v>
      </c>
      <c r="S157">
        <f>PRODUCT(INDEX(Overzicht!$B$1:$D$35,MATCH(max_demand!S$1,Overzicht!$B$1:$B$35,0),3),INDEX(Verdeelsleutels_percentage!$A:$AB,MATCH(max_demand!$C157,Verdeelsleutels_percentage!$C:$C,0),MATCH(INDEX(Overzicht!$B$1:$F$35,MATCH(max_demand!S$1,Overzicht!$B:$B,0),5),Verdeelsleutels_percentage!$1:$1,0)))</f>
        <v>5.9708792701469136E-3</v>
      </c>
      <c r="T157">
        <f>PRODUCT(INDEX(Overzicht!$B$1:$D$35,MATCH(max_demand!T$1,Overzicht!$B$1:$B$35,0),3),INDEX(Verdeelsleutels_percentage!$A:$AB,MATCH(max_demand!$C157,Verdeelsleutels_percentage!$C:$C,0),MATCH(INDEX(Overzicht!$B$1:$F$35,MATCH(max_demand!T$1,Overzicht!$B:$B,0),5),Verdeelsleutels_percentage!$1:$1,0)))</f>
        <v>8.6168288078292046E-3</v>
      </c>
      <c r="U157">
        <f>PRODUCT(INDEX(Overzicht!$B$1:$D$35,MATCH(max_demand!U$1,Overzicht!$B$1:$B$35,0),3),INDEX(Verdeelsleutels_percentage!$A:$AB,MATCH(max_demand!$C157,Verdeelsleutels_percentage!$C:$C,0),MATCH(INDEX(Overzicht!$B$1:$F$35,MATCH(max_demand!U$1,Overzicht!$B:$B,0),5),Verdeelsleutels_percentage!$1:$1,0)))</f>
        <v>3.2005364143365619E-2</v>
      </c>
      <c r="V157">
        <f>PRODUCT(INDEX(Overzicht!$B$1:$D$35,MATCH(max_demand!V$1,Overzicht!$B$1:$B$35,0),3),INDEX(Verdeelsleutels_percentage!$A:$AB,MATCH(max_demand!$C157,Verdeelsleutels_percentage!$C:$C,0),MATCH(INDEX(Overzicht!$B$1:$F$35,MATCH(max_demand!V$1,Overzicht!$B:$B,0),5),Verdeelsleutels_percentage!$1:$1,0)))</f>
        <v>3.7253207251893177E-3</v>
      </c>
      <c r="W157">
        <f>PRODUCT(INDEX(Overzicht!$B$1:$D$35,MATCH(max_demand!W$1,Overzicht!$B$1:$B$35,0),3),INDEX(Verdeelsleutels_percentage!$A:$AB,MATCH(max_demand!$C157,Verdeelsleutels_percentage!$C:$C,0),MATCH(INDEX(Overzicht!$B$1:$F$35,MATCH(max_demand!W$1,Overzicht!$B:$B,0),5),Verdeelsleutels_percentage!$1:$1,0)))</f>
        <v>1.9436455957509487E-2</v>
      </c>
      <c r="X157">
        <f>PRODUCT(INDEX(Overzicht!$B$1:$D$35,MATCH(max_demand!X$1,Overzicht!$B$1:$B$35,0),3),INDEX(Verdeelsleutels_percentage!$A:$AB,MATCH(max_demand!$C157,Verdeelsleutels_percentage!$C:$C,0),MATCH(INDEX(Overzicht!$B$1:$F$35,MATCH(max_demand!X$1,Overzicht!$B:$B,0),5),Verdeelsleutels_percentage!$1:$1,0)))</f>
        <v>6.4699504790928009E-4</v>
      </c>
      <c r="Y157">
        <f>PRODUCT(INDEX(Overzicht!$B$1:$D$35,MATCH(max_demand!Y$1,Overzicht!$B$1:$B$35,0),3),INDEX(Verdeelsleutels_percentage!$A:$AB,MATCH(max_demand!$C157,Verdeelsleutels_percentage!$C:$C,0),MATCH(INDEX(Overzicht!$B$1:$F$35,MATCH(max_demand!Y$1,Overzicht!$B:$B,0),5),Verdeelsleutels_percentage!$1:$1,0)))</f>
        <v>4.5190820442718987E-7</v>
      </c>
      <c r="Z157">
        <f>PRODUCT(INDEX(Overzicht!$B$1:$D$35,MATCH(max_demand!Z$1,Overzicht!$B$1:$B$35,0),3),INDEX(Verdeelsleutels_percentage!$A:$AB,MATCH(max_demand!$C157,Verdeelsleutels_percentage!$C:$C,0),MATCH(INDEX(Overzicht!$B$1:$F$35,MATCH(max_demand!Z$1,Overzicht!$B:$B,0),5),Verdeelsleutels_percentage!$1:$1,0)))</f>
        <v>2.0084809085652884E-4</v>
      </c>
      <c r="AA157">
        <f>PRODUCT(INDEX(Overzicht!$B$1:$D$35,MATCH(max_demand!AA$1,Overzicht!$B$1:$B$35,0),3),INDEX(Verdeelsleutels_percentage!$A:$AB,MATCH(max_demand!$C157,Verdeelsleutels_percentage!$C:$C,0),MATCH(INDEX(Overzicht!$B$1:$F$35,MATCH(max_demand!AA$1,Overzicht!$B:$B,0),5),Verdeelsleutels_percentage!$1:$1,0)))</f>
        <v>2.0930485257680375E-4</v>
      </c>
      <c r="AB157">
        <f>PRODUCT(INDEX(Overzicht!$B$1:$D$35,MATCH(max_demand!AB$1,Overzicht!$B$1:$B$35,0),3),INDEX(Verdeelsleutels_percentage!$A:$AB,MATCH(max_demand!$C157,Verdeelsleutels_percentage!$C:$C,0),MATCH(INDEX(Overzicht!$B$1:$F$35,MATCH(max_demand!AB$1,Overzicht!$B:$B,0),5),Verdeelsleutels_percentage!$1:$1,0)))</f>
        <v>5.8344608899689688E-3</v>
      </c>
      <c r="AC157">
        <f>PRODUCT(INDEX(Overzicht!$B$1:$D$35,MATCH(max_demand!AC$1,Overzicht!$B$1:$B$35,0),3),INDEX(Verdeelsleutels_percentage!$A:$AB,MATCH(max_demand!$C157,Verdeelsleutels_percentage!$C:$C,0),MATCH(INDEX(Overzicht!$B$1:$F$35,MATCH(max_demand!AC$1,Overzicht!$B:$B,0),5),Verdeelsleutels_percentage!$1:$1,0)))</f>
        <v>3.0621390400618225E-3</v>
      </c>
      <c r="AD157">
        <f>PRODUCT(INDEX(Overzicht!$B$1:$D$35,MATCH(max_demand!AD$1,Overzicht!$B$1:$B$35,0),3),INDEX(Verdeelsleutels_percentage!$A:$AB,MATCH(max_demand!$C157,Verdeelsleutels_percentage!$C:$C,0),MATCH(INDEX(Overzicht!$B$1:$F$35,MATCH(max_demand!AD$1,Overzicht!$B:$B,0),5),Verdeelsleutels_percentage!$1:$1,0)))</f>
        <v>0</v>
      </c>
      <c r="AE157">
        <f>PRODUCT(INDEX(Overzicht!$B$1:$D$35,MATCH(max_demand!AE$1,Overzicht!$B$1:$B$35,0),3),INDEX(Verdeelsleutels_percentage!$A:$AB,MATCH(max_demand!$C157,Verdeelsleutels_percentage!$C:$C,0),MATCH(INDEX(Overzicht!$B$1:$F$35,MATCH(max_demand!AE$1,Overzicht!$B:$B,0),5),Verdeelsleutels_percentage!$1:$1,0)))</f>
        <v>3.5240482740260891E-2</v>
      </c>
      <c r="AF157">
        <f>PRODUCT(INDEX(Overzicht!$B$1:$D$35,MATCH(max_demand!AF$1,Overzicht!$B$1:$B$35,0),3),INDEX(Verdeelsleutels_percentage!$A:$AB,MATCH(max_demand!$C157,Verdeelsleutels_percentage!$C:$C,0),MATCH(INDEX(Overzicht!$B$1:$F$35,MATCH(max_demand!AF$1,Overzicht!$B:$B,0),5),Verdeelsleutels_percentage!$1:$1,0)))</f>
        <v>7.9282141127577177E-4</v>
      </c>
      <c r="AG157">
        <f>PRODUCT(INDEX(Overzicht!$B$1:$D$35,MATCH(max_demand!AG$1,Overzicht!$B$1:$B$35,0),3),INDEX(Verdeelsleutels_percentage!$A:$AB,MATCH(max_demand!$C157,Verdeelsleutels_percentage!$C:$C,0),MATCH(INDEX(Overzicht!$B$1:$F$35,MATCH(max_demand!AG$1,Overzicht!$B:$B,0),5),Verdeelsleutels_percentage!$1:$1,0)))</f>
        <v>1.9436455957509487E-2</v>
      </c>
      <c r="AH157">
        <f>PRODUCT(INDEX(Overzicht!$B$1:$D$35,MATCH(max_demand!AH$1,Overzicht!$B$1:$B$35,0),3),INDEX(Verdeelsleutels_percentage!$A:$AB,MATCH(max_demand!$C157,Verdeelsleutels_percentage!$C:$C,0),MATCH(INDEX(Overzicht!$B$1:$F$35,MATCH(max_demand!AH$1,Overzicht!$B:$B,0),5),Verdeelsleutels_percentage!$1:$1,0)))</f>
        <v>1.849916626310134E-3</v>
      </c>
      <c r="AI157">
        <f>PRODUCT(INDEX(Overzicht!$B$1:$D$35,MATCH(max_demand!AI$1,Overzicht!$B$1:$B$35,0),3),INDEX(Verdeelsleutels_percentage!$A:$AB,MATCH(max_demand!$C157,Verdeelsleutels_percentage!$C:$C,0),MATCH(INDEX(Overzicht!$B$1:$F$35,MATCH(max_demand!AI$1,Overzicht!$B:$B,0),5),Verdeelsleutels_percentage!$1:$1,0)))</f>
        <v>6.3425712902061737E-4</v>
      </c>
      <c r="AJ157">
        <f>PRODUCT(INDEX(Overzicht!$B$1:$D$35,MATCH(max_demand!AJ$1,Overzicht!$B$1:$B$35,0),3),INDEX(Verdeelsleutels_percentage!$A:$AB,MATCH(max_demand!$C157,Verdeelsleutels_percentage!$C:$C,0),MATCH(INDEX(Overzicht!$B$1:$F$35,MATCH(max_demand!AJ$1,Overzicht!$B:$B,0),5),Verdeelsleutels_percentage!$1:$1,0)))</f>
        <v>0</v>
      </c>
      <c r="AK157">
        <f>PRODUCT(INDEX(Overzicht!$B$1:$D$35,MATCH(max_demand!AK$1,Overzicht!$B$1:$B$35,0),3),INDEX(Verdeelsleutels_percentage!$A:$AB,MATCH(max_demand!$C157,Verdeelsleutels_percentage!$C:$C,0),MATCH(INDEX(Overzicht!$B$1:$F$35,MATCH(max_demand!AK$1,Overzicht!$B:$B,0),5),Verdeelsleutels_percentage!$1:$1,0)))</f>
        <v>1.1791449947555755E-3</v>
      </c>
      <c r="AL157">
        <f>PRODUCT(INDEX(Overzicht!$B$1:$D$35,MATCH(max_demand!AL$1,Overzicht!$B$1:$B$35,0),3),INDEX(Verdeelsleutels_percentage!$A:$AB,MATCH(max_demand!$C157,Verdeelsleutels_percentage!$C:$C,0),MATCH(INDEX(Overzicht!$B$1:$F$35,MATCH(max_demand!AL$1,Overzicht!$B:$B,0),5),Verdeelsleutels_percentage!$1:$1,0)))</f>
        <v>3.2394093262515808E-3</v>
      </c>
      <c r="AM157">
        <f>PRODUCT(INDEX(Overzicht!$B$1:$D$35,MATCH(max_demand!AM$1,Overzicht!$B$1:$B$35,0),3),INDEX(Verdeelsleutels_percentage!$A:$AB,MATCH(max_demand!$C157,Verdeelsleutels_percentage!$C:$C,0),MATCH(INDEX(Overzicht!$B$1:$F$35,MATCH(max_demand!AM$1,Overzicht!$B:$B,0),5),Verdeelsleutels_percentage!$1:$1,0)))</f>
        <v>6.4788186525031616E-3</v>
      </c>
      <c r="AN157">
        <f>PRODUCT(INDEX(Overzicht!$B$1:$D$35,MATCH(max_demand!AN$1,Overzicht!$B$1:$B$35,0),3),INDEX(Verdeelsleutels_percentage!$A:$AB,MATCH(max_demand!$C157,Verdeelsleutels_percentage!$C:$C,0),MATCH(INDEX(Overzicht!$B$1:$F$35,MATCH(max_demand!AN$1,Overzicht!$B:$B,0),5),Verdeelsleutels_percentage!$1:$1,0)))</f>
        <v>3.2394093262515808E-3</v>
      </c>
      <c r="AO157">
        <f>PRODUCT(INDEX(Overzicht!$B$1:$D$35,MATCH(max_demand!AO$1,Overzicht!$B$1:$B$35,0),3),INDEX(Verdeelsleutels_percentage!$A:$AB,MATCH(max_demand!$C157,Verdeelsleutels_percentage!$C:$C,0),MATCH(INDEX(Overzicht!$B$1:$F$35,MATCH(max_demand!AO$1,Overzicht!$B:$B,0),5),Verdeelsleutels_percentage!$1:$1,0)))</f>
        <v>1.1337932641880533E-2</v>
      </c>
    </row>
    <row r="158" spans="2:41">
      <c r="B158" t="str">
        <f>INDEX('ETLocal datasets'!B:C,MATCH(C158,'ETLocal datasets'!C:C,0),1)</f>
        <v>GM0417</v>
      </c>
      <c r="C158" t="str">
        <f>'ETLocal datasets'!C141</f>
        <v>Laren</v>
      </c>
      <c r="D158">
        <f t="shared" si="13"/>
        <v>2.1415163133013018E-2</v>
      </c>
      <c r="E158">
        <f t="shared" si="14"/>
        <v>3.2030384319426522E-2</v>
      </c>
      <c r="F158">
        <f t="shared" si="15"/>
        <v>6.8016659720198224E-3</v>
      </c>
      <c r="G158">
        <f t="shared" si="12"/>
        <v>1.3850562785456891E-2</v>
      </c>
      <c r="H158">
        <f>PRODUCT(INDEX(Overzicht!$B$1:$D$35,MATCH(max_demand!H$1,Overzicht!$B$1:$B$35,0),3),INDEX(Verdeelsleutels_percentage!$A:$AB,MATCH(max_demand!$C158,Verdeelsleutels_percentage!$C:$C,0),MATCH(INDEX(Overzicht!$B$1:$F$35,MATCH(max_demand!H$1,Overzicht!$B:$B,0),5),Verdeelsleutels_percentage!$1:$1,0)))</f>
        <v>6.8016659720198224E-3</v>
      </c>
      <c r="I158">
        <f>PRODUCT(INDEX(Overzicht!$B$1:$D$35,MATCH(max_demand!I$1,Overzicht!$B$1:$B$35,0),3),INDEX(Verdeelsleutels_percentage!$A:$AB,MATCH(max_demand!$C158,Verdeelsleutels_percentage!$C:$C,0),MATCH(INDEX(Overzicht!$B$1:$F$35,MATCH(max_demand!I$1,Overzicht!$B:$B,0),5),Verdeelsleutels_percentage!$1:$1,0)))</f>
        <v>0</v>
      </c>
      <c r="J158">
        <f>PRODUCT(INDEX(Overzicht!$B$1:$D$35,MATCH(max_demand!J$1,Overzicht!$B$1:$B$35,0),3),INDEX(Verdeelsleutels_percentage!$A:$AB,MATCH(max_demand!$C158,Verdeelsleutels_percentage!$C:$C,0),MATCH(INDEX(Overzicht!$B$1:$F$35,MATCH(max_demand!J$1,Overzicht!$B:$B,0),5),Verdeelsleutels_percentage!$1:$1,0)))</f>
        <v>2.2801775449056926E-3</v>
      </c>
      <c r="K158">
        <f>PRODUCT(INDEX(Overzicht!$B$1:$D$35,MATCH(max_demand!K$1,Overzicht!$B$1:$B$35,0),3),INDEX(Verdeelsleutels_percentage!$A:$AB,MATCH(max_demand!$C158,Verdeelsleutels_percentage!$C:$C,0),MATCH(INDEX(Overzicht!$B$1:$F$35,MATCH(max_demand!K$1,Overzicht!$B:$B,0),5),Verdeelsleutels_percentage!$1:$1,0)))</f>
        <v>0</v>
      </c>
      <c r="L158">
        <f>PRODUCT(INDEX(Overzicht!$B$1:$D$35,MATCH(max_demand!L$1,Overzicht!$B$1:$B$35,0),3),INDEX(Verdeelsleutels_percentage!$A:$AB,MATCH(max_demand!$C158,Verdeelsleutels_percentage!$C:$C,0),MATCH(INDEX(Overzicht!$B$1:$F$35,MATCH(max_demand!L$1,Overzicht!$B:$B,0),5),Verdeelsleutels_percentage!$1:$1,0)))</f>
        <v>2.1993737531580976E-3</v>
      </c>
      <c r="M158">
        <f>PRODUCT(INDEX(Overzicht!$B$1:$D$35,MATCH(max_demand!M$1,Overzicht!$B$1:$B$35,0),3),INDEX(Verdeelsleutels_percentage!$A:$AB,MATCH(max_demand!$C158,Verdeelsleutels_percentage!$C:$C,0),MATCH(INDEX(Overzicht!$B$1:$F$35,MATCH(max_demand!M$1,Overzicht!$B:$B,0),5),Verdeelsleutels_percentage!$1:$1,0)))</f>
        <v>0</v>
      </c>
      <c r="N158">
        <f>PRODUCT(INDEX(Overzicht!$B$1:$D$35,MATCH(max_demand!N$1,Overzicht!$B$1:$B$35,0),3),INDEX(Verdeelsleutels_percentage!$A:$AB,MATCH(max_demand!$C158,Verdeelsleutels_percentage!$C:$C,0),MATCH(INDEX(Overzicht!$B$1:$F$35,MATCH(max_demand!N$1,Overzicht!$B:$B,0),5),Verdeelsleutels_percentage!$1:$1,0)))</f>
        <v>0</v>
      </c>
      <c r="O158">
        <f>PRODUCT(INDEX(Overzicht!$B$1:$D$35,MATCH(max_demand!O$1,Overzicht!$B$1:$B$35,0),3),INDEX(Verdeelsleutels_percentage!$A:$AB,MATCH(max_demand!$C158,Verdeelsleutels_percentage!$C:$C,0),MATCH(INDEX(Overzicht!$B$1:$F$35,MATCH(max_demand!O$1,Overzicht!$B:$B,0),5),Verdeelsleutels_percentage!$1:$1,0)))</f>
        <v>0</v>
      </c>
      <c r="P158">
        <f>PRODUCT(INDEX(Overzicht!$B$1:$D$35,MATCH(max_demand!P$1,Overzicht!$B$1:$B$35,0),3),INDEX(Verdeelsleutels_percentage!$A:$AB,MATCH(max_demand!$C158,Verdeelsleutels_percentage!$C:$C,0),MATCH(INDEX(Overzicht!$B$1:$F$35,MATCH(max_demand!P$1,Overzicht!$B:$B,0),5),Verdeelsleutels_percentage!$1:$1,0)))</f>
        <v>0</v>
      </c>
      <c r="Q158">
        <f>PRODUCT(INDEX(Overzicht!$B$1:$D$35,MATCH(max_demand!Q$1,Overzicht!$B$1:$B$35,0),3),INDEX(Verdeelsleutels_percentage!$A:$AB,MATCH(max_demand!$C158,Verdeelsleutels_percentage!$C:$C,0),MATCH(INDEX(Overzicht!$B$1:$F$35,MATCH(max_demand!Q$1,Overzicht!$B:$B,0),5),Verdeelsleutels_percentage!$1:$1,0)))</f>
        <v>5.6356660911021381E-3</v>
      </c>
      <c r="R158">
        <f>PRODUCT(INDEX(Overzicht!$B$1:$D$35,MATCH(max_demand!R$1,Overzicht!$B$1:$B$35,0),3),INDEX(Verdeelsleutels_percentage!$A:$AB,MATCH(max_demand!$C158,Verdeelsleutels_percentage!$C:$C,0),MATCH(INDEX(Overzicht!$B$1:$F$35,MATCH(max_demand!R$1,Overzicht!$B:$B,0),5),Verdeelsleutels_percentage!$1:$1,0)))</f>
        <v>1.1659998809176839E-3</v>
      </c>
      <c r="S158">
        <f>PRODUCT(INDEX(Overzicht!$B$1:$D$35,MATCH(max_demand!S$1,Overzicht!$B$1:$B$35,0),3),INDEX(Verdeelsleutels_percentage!$A:$AB,MATCH(max_demand!$C158,Verdeelsleutels_percentage!$C:$C,0),MATCH(INDEX(Overzicht!$B$1:$F$35,MATCH(max_demand!S$1,Overzicht!$B:$B,0),5),Verdeelsleutels_percentage!$1:$1,0)))</f>
        <v>2.3879677561194166E-3</v>
      </c>
      <c r="T158">
        <f>PRODUCT(INDEX(Overzicht!$B$1:$D$35,MATCH(max_demand!T$1,Overzicht!$B$1:$B$35,0),3),INDEX(Verdeelsleutels_percentage!$A:$AB,MATCH(max_demand!$C158,Verdeelsleutels_percentage!$C:$C,0),MATCH(INDEX(Overzicht!$B$1:$F$35,MATCH(max_demand!T$1,Overzicht!$B:$B,0),5),Verdeelsleutels_percentage!$1:$1,0)))</f>
        <v>3.446177425823376E-3</v>
      </c>
      <c r="U158">
        <f>PRODUCT(INDEX(Overzicht!$B$1:$D$35,MATCH(max_demand!U$1,Overzicht!$B$1:$B$35,0),3),INDEX(Verdeelsleutels_percentage!$A:$AB,MATCH(max_demand!$C158,Verdeelsleutels_percentage!$C:$C,0),MATCH(INDEX(Overzicht!$B$1:$F$35,MATCH(max_demand!U$1,Overzicht!$B:$B,0),5),Verdeelsleutels_percentage!$1:$1,0)))</f>
        <v>1.2800087581629685E-2</v>
      </c>
      <c r="V158">
        <f>PRODUCT(INDEX(Overzicht!$B$1:$D$35,MATCH(max_demand!V$1,Overzicht!$B$1:$B$35,0),3),INDEX(Verdeelsleutels_percentage!$A:$AB,MATCH(max_demand!$C158,Verdeelsleutels_percentage!$C:$C,0),MATCH(INDEX(Overzicht!$B$1:$F$35,MATCH(max_demand!V$1,Overzicht!$B:$B,0),5),Verdeelsleutels_percentage!$1:$1,0)))</f>
        <v>1.4898887367281513E-3</v>
      </c>
      <c r="W158">
        <f>PRODUCT(INDEX(Overzicht!$B$1:$D$35,MATCH(max_demand!W$1,Overzicht!$B$1:$B$35,0),3),INDEX(Verdeelsleutels_percentage!$A:$AB,MATCH(max_demand!$C158,Verdeelsleutels_percentage!$C:$C,0),MATCH(INDEX(Overzicht!$B$1:$F$35,MATCH(max_demand!W$1,Overzicht!$B:$B,0),5),Verdeelsleutels_percentage!$1:$1,0)))</f>
        <v>7.7733325394512259E-3</v>
      </c>
      <c r="X158">
        <f>PRODUCT(INDEX(Overzicht!$B$1:$D$35,MATCH(max_demand!X$1,Overzicht!$B$1:$B$35,0),3),INDEX(Verdeelsleutels_percentage!$A:$AB,MATCH(max_demand!$C158,Verdeelsleutels_percentage!$C:$C,0),MATCH(INDEX(Overzicht!$B$1:$F$35,MATCH(max_demand!X$1,Overzicht!$B:$B,0),5),Verdeelsleutels_percentage!$1:$1,0)))</f>
        <v>3.1880915404225393E-3</v>
      </c>
      <c r="Y158">
        <f>PRODUCT(INDEX(Overzicht!$B$1:$D$35,MATCH(max_demand!Y$1,Overzicht!$B$1:$B$35,0),3),INDEX(Verdeelsleutels_percentage!$A:$AB,MATCH(max_demand!$C158,Verdeelsleutels_percentage!$C:$C,0),MATCH(INDEX(Overzicht!$B$1:$F$35,MATCH(max_demand!Y$1,Overzicht!$B:$B,0),5),Verdeelsleutels_percentage!$1:$1,0)))</f>
        <v>1.8351602210241211E-8</v>
      </c>
      <c r="Z158">
        <f>PRODUCT(INDEX(Overzicht!$B$1:$D$35,MATCH(max_demand!Z$1,Overzicht!$B$1:$B$35,0),3),INDEX(Verdeelsleutels_percentage!$A:$AB,MATCH(max_demand!$C158,Verdeelsleutels_percentage!$C:$C,0),MATCH(INDEX(Overzicht!$B$1:$F$35,MATCH(max_demand!Z$1,Overzicht!$B:$B,0),5),Verdeelsleutels_percentage!$1:$1,0)))</f>
        <v>8.1562676489960952E-6</v>
      </c>
      <c r="AA158">
        <f>PRODUCT(INDEX(Overzicht!$B$1:$D$35,MATCH(max_demand!AA$1,Overzicht!$B$1:$B$35,0),3),INDEX(Verdeelsleutels_percentage!$A:$AB,MATCH(max_demand!$C158,Verdeelsleutels_percentage!$C:$C,0),MATCH(INDEX(Overzicht!$B$1:$F$35,MATCH(max_demand!AA$1,Overzicht!$B:$B,0),5),Verdeelsleutels_percentage!$1:$1,0)))</f>
        <v>8.499689444743298E-6</v>
      </c>
      <c r="AB158">
        <f>PRODUCT(INDEX(Overzicht!$B$1:$D$35,MATCH(max_demand!AB$1,Overzicht!$B$1:$B$35,0),3),INDEX(Verdeelsleutels_percentage!$A:$AB,MATCH(max_demand!$C158,Verdeelsleutels_percentage!$C:$C,0),MATCH(INDEX(Overzicht!$B$1:$F$35,MATCH(max_demand!AB$1,Overzicht!$B:$B,0),5),Verdeelsleutels_percentage!$1:$1,0)))</f>
        <v>2.2920677215809296E-3</v>
      </c>
      <c r="AC158">
        <f>PRODUCT(INDEX(Overzicht!$B$1:$D$35,MATCH(max_demand!AC$1,Overzicht!$B$1:$B$35,0),3),INDEX(Verdeelsleutels_percentage!$A:$AB,MATCH(max_demand!$C158,Verdeelsleutels_percentage!$C:$C,0),MATCH(INDEX(Overzicht!$B$1:$F$35,MATCH(max_demand!AC$1,Overzicht!$B:$B,0),5),Verdeelsleutels_percentage!$1:$1,0)))</f>
        <v>3.9535107861414709E-3</v>
      </c>
      <c r="AD158">
        <f>PRODUCT(INDEX(Overzicht!$B$1:$D$35,MATCH(max_demand!AD$1,Overzicht!$B$1:$B$35,0),3),INDEX(Verdeelsleutels_percentage!$A:$AB,MATCH(max_demand!$C158,Verdeelsleutels_percentage!$C:$C,0),MATCH(INDEX(Overzicht!$B$1:$F$35,MATCH(max_demand!AD$1,Overzicht!$B:$B,0),5),Verdeelsleutels_percentage!$1:$1,0)))</f>
        <v>7.3281258218925888E-5</v>
      </c>
      <c r="AE158">
        <f>PRODUCT(INDEX(Overzicht!$B$1:$D$35,MATCH(max_demand!AE$1,Overzicht!$B$1:$B$35,0),3),INDEX(Verdeelsleutels_percentage!$A:$AB,MATCH(max_demand!$C158,Verdeelsleutels_percentage!$C:$C,0),MATCH(INDEX(Overzicht!$B$1:$F$35,MATCH(max_demand!AE$1,Overzicht!$B:$B,0),5),Verdeelsleutels_percentage!$1:$1,0)))</f>
        <v>4.9915697932380863E-4</v>
      </c>
      <c r="AF158">
        <f>PRODUCT(INDEX(Overzicht!$B$1:$D$35,MATCH(max_demand!AF$1,Overzicht!$B$1:$B$35,0),3),INDEX(Verdeelsleutels_percentage!$A:$AB,MATCH(max_demand!$C158,Verdeelsleutels_percentage!$C:$C,0),MATCH(INDEX(Overzicht!$B$1:$F$35,MATCH(max_demand!AF$1,Overzicht!$B:$B,0),5),Verdeelsleutels_percentage!$1:$1,0)))</f>
        <v>3.2195793351300371E-5</v>
      </c>
      <c r="AG158">
        <f>PRODUCT(INDEX(Overzicht!$B$1:$D$35,MATCH(max_demand!AG$1,Overzicht!$B$1:$B$35,0),3),INDEX(Verdeelsleutels_percentage!$A:$AB,MATCH(max_demand!$C158,Verdeelsleutels_percentage!$C:$C,0),MATCH(INDEX(Overzicht!$B$1:$F$35,MATCH(max_demand!AG$1,Overzicht!$B:$B,0),5),Verdeelsleutels_percentage!$1:$1,0)))</f>
        <v>7.7733325394512259E-3</v>
      </c>
      <c r="AH158">
        <f>PRODUCT(INDEX(Overzicht!$B$1:$D$35,MATCH(max_demand!AH$1,Overzicht!$B$1:$B$35,0),3),INDEX(Verdeelsleutels_percentage!$A:$AB,MATCH(max_demand!$C158,Verdeelsleutels_percentage!$C:$C,0),MATCH(INDEX(Overzicht!$B$1:$F$35,MATCH(max_demand!AH$1,Overzicht!$B:$B,0),5),Verdeelsleutels_percentage!$1:$1,0)))</f>
        <v>7.5123517819700874E-5</v>
      </c>
      <c r="AI158">
        <f>PRODUCT(INDEX(Overzicht!$B$1:$D$35,MATCH(max_demand!AI$1,Overzicht!$B$1:$B$35,0),3),INDEX(Verdeelsleutels_percentage!$A:$AB,MATCH(max_demand!$C158,Verdeelsleutels_percentage!$C:$C,0),MATCH(INDEX(Overzicht!$B$1:$F$35,MATCH(max_demand!AI$1,Overzicht!$B:$B,0),5),Verdeelsleutels_percentage!$1:$1,0)))</f>
        <v>2.5756634681040297E-5</v>
      </c>
      <c r="AJ158">
        <f>PRODUCT(INDEX(Overzicht!$B$1:$D$35,MATCH(max_demand!AJ$1,Overzicht!$B$1:$B$35,0),3),INDEX(Verdeelsleutels_percentage!$A:$AB,MATCH(max_demand!$C158,Verdeelsleutels_percentage!$C:$C,0),MATCH(INDEX(Overzicht!$B$1:$F$35,MATCH(max_demand!AJ$1,Overzicht!$B:$B,0),5),Verdeelsleutels_percentage!$1:$1,0)))</f>
        <v>0</v>
      </c>
      <c r="AK158">
        <f>PRODUCT(INDEX(Overzicht!$B$1:$D$35,MATCH(max_demand!AK$1,Overzicht!$B$1:$B$35,0),3),INDEX(Verdeelsleutels_percentage!$A:$AB,MATCH(max_demand!$C158,Verdeelsleutels_percentage!$C:$C,0),MATCH(INDEX(Overzicht!$B$1:$F$35,MATCH(max_demand!AK$1,Overzicht!$B:$B,0),5),Verdeelsleutels_percentage!$1:$1,0)))</f>
        <v>4.7158217406004108E-4</v>
      </c>
      <c r="AL158">
        <f>PRODUCT(INDEX(Overzicht!$B$1:$D$35,MATCH(max_demand!AL$1,Overzicht!$B$1:$B$35,0),3),INDEX(Verdeelsleutels_percentage!$A:$AB,MATCH(max_demand!$C158,Verdeelsleutels_percentage!$C:$C,0),MATCH(INDEX(Overzicht!$B$1:$F$35,MATCH(max_demand!AL$1,Overzicht!$B:$B,0),5),Verdeelsleutels_percentage!$1:$1,0)))</f>
        <v>1.2955554232418709E-3</v>
      </c>
      <c r="AM158">
        <f>PRODUCT(INDEX(Overzicht!$B$1:$D$35,MATCH(max_demand!AM$1,Overzicht!$B$1:$B$35,0),3),INDEX(Verdeelsleutels_percentage!$A:$AB,MATCH(max_demand!$C158,Verdeelsleutels_percentage!$C:$C,0),MATCH(INDEX(Overzicht!$B$1:$F$35,MATCH(max_demand!AM$1,Overzicht!$B:$B,0),5),Verdeelsleutels_percentage!$1:$1,0)))</f>
        <v>2.5911108464837418E-3</v>
      </c>
      <c r="AN158">
        <f>PRODUCT(INDEX(Overzicht!$B$1:$D$35,MATCH(max_demand!AN$1,Overzicht!$B$1:$B$35,0),3),INDEX(Verdeelsleutels_percentage!$A:$AB,MATCH(max_demand!$C158,Verdeelsleutels_percentage!$C:$C,0),MATCH(INDEX(Overzicht!$B$1:$F$35,MATCH(max_demand!AN$1,Overzicht!$B:$B,0),5),Verdeelsleutels_percentage!$1:$1,0)))</f>
        <v>1.2955554232418709E-3</v>
      </c>
      <c r="AO158">
        <f>PRODUCT(INDEX(Overzicht!$B$1:$D$35,MATCH(max_demand!AO$1,Overzicht!$B$1:$B$35,0),3),INDEX(Verdeelsleutels_percentage!$A:$AB,MATCH(max_demand!$C158,Verdeelsleutels_percentage!$C:$C,0),MATCH(INDEX(Overzicht!$B$1:$F$35,MATCH(max_demand!AO$1,Overzicht!$B:$B,0),5),Verdeelsleutels_percentage!$1:$1,0)))</f>
        <v>4.5344439813465483E-3</v>
      </c>
    </row>
    <row r="159" spans="2:41">
      <c r="B159" t="str">
        <f>INDEX('ETLocal datasets'!B:C,MATCH(C159,'ETLocal datasets'!C:C,0),1)</f>
        <v>GM0420</v>
      </c>
      <c r="C159" t="str">
        <f>'ETLocal datasets'!C142</f>
        <v>Medemblik</v>
      </c>
      <c r="D159">
        <f t="shared" si="13"/>
        <v>0.28622761516587208</v>
      </c>
      <c r="E159">
        <f t="shared" si="14"/>
        <v>0.13909778973266909</v>
      </c>
      <c r="F159">
        <f t="shared" si="15"/>
        <v>2.7224283210382869E-2</v>
      </c>
      <c r="G159">
        <f t="shared" si="12"/>
        <v>5.5438130223630006E-2</v>
      </c>
      <c r="H159">
        <f>PRODUCT(INDEX(Overzicht!$B$1:$D$35,MATCH(max_demand!H$1,Overzicht!$B$1:$B$35,0),3),INDEX(Verdeelsleutels_percentage!$A:$AB,MATCH(max_demand!$C159,Verdeelsleutels_percentage!$C:$C,0),MATCH(INDEX(Overzicht!$B$1:$F$35,MATCH(max_demand!H$1,Overzicht!$B:$B,0),5),Verdeelsleutels_percentage!$1:$1,0)))</f>
        <v>2.7224283210382869E-2</v>
      </c>
      <c r="I159">
        <f>PRODUCT(INDEX(Overzicht!$B$1:$D$35,MATCH(max_demand!I$1,Overzicht!$B$1:$B$35,0),3),INDEX(Verdeelsleutels_percentage!$A:$AB,MATCH(max_demand!$C159,Verdeelsleutels_percentage!$C:$C,0),MATCH(INDEX(Overzicht!$B$1:$F$35,MATCH(max_demand!I$1,Overzicht!$B:$B,0),5),Verdeelsleutels_percentage!$1:$1,0)))</f>
        <v>3.9617218450397292E-2</v>
      </c>
      <c r="J159">
        <f>PRODUCT(INDEX(Overzicht!$B$1:$D$35,MATCH(max_demand!J$1,Overzicht!$B$1:$B$35,0),3),INDEX(Verdeelsleutels_percentage!$A:$AB,MATCH(max_demand!$C159,Verdeelsleutels_percentage!$C:$C,0),MATCH(INDEX(Overzicht!$B$1:$F$35,MATCH(max_demand!J$1,Overzicht!$B:$B,0),5),Verdeelsleutels_percentage!$1:$1,0)))</f>
        <v>9.1266168476712099E-3</v>
      </c>
      <c r="K159">
        <f>PRODUCT(INDEX(Overzicht!$B$1:$D$35,MATCH(max_demand!K$1,Overzicht!$B$1:$B$35,0),3),INDEX(Verdeelsleutels_percentage!$A:$AB,MATCH(max_demand!$C159,Verdeelsleutels_percentage!$C:$C,0),MATCH(INDEX(Overzicht!$B$1:$F$35,MATCH(max_demand!K$1,Overzicht!$B:$B,0),5),Verdeelsleutels_percentage!$1:$1,0)))</f>
        <v>8.2464763943673122E-3</v>
      </c>
      <c r="L159">
        <f>PRODUCT(INDEX(Overzicht!$B$1:$D$35,MATCH(max_demand!L$1,Overzicht!$B$1:$B$35,0),3),INDEX(Verdeelsleutels_percentage!$A:$AB,MATCH(max_demand!$C159,Verdeelsleutels_percentage!$C:$C,0),MATCH(INDEX(Overzicht!$B$1:$F$35,MATCH(max_demand!L$1,Overzicht!$B:$B,0),5),Verdeelsleutels_percentage!$1:$1,0)))</f>
        <v>8.8031923631318627E-3</v>
      </c>
      <c r="M159">
        <f>PRODUCT(INDEX(Overzicht!$B$1:$D$35,MATCH(max_demand!M$1,Overzicht!$B$1:$B$35,0),3),INDEX(Verdeelsleutels_percentage!$A:$AB,MATCH(max_demand!$C159,Verdeelsleutels_percentage!$C:$C,0),MATCH(INDEX(Overzicht!$B$1:$F$35,MATCH(max_demand!M$1,Overzicht!$B:$B,0),5),Verdeelsleutels_percentage!$1:$1,0)))</f>
        <v>8.1265705056868462E-2</v>
      </c>
      <c r="N159">
        <f>PRODUCT(INDEX(Overzicht!$B$1:$D$35,MATCH(max_demand!N$1,Overzicht!$B$1:$B$35,0),3),INDEX(Verdeelsleutels_percentage!$A:$AB,MATCH(max_demand!$C159,Verdeelsleutels_percentage!$C:$C,0),MATCH(INDEX(Overzicht!$B$1:$F$35,MATCH(max_demand!N$1,Overzicht!$B:$B,0),5),Verdeelsleutels_percentage!$1:$1,0)))</f>
        <v>8.8012262055818004E-3</v>
      </c>
      <c r="O159">
        <f>PRODUCT(INDEX(Overzicht!$B$1:$D$35,MATCH(max_demand!O$1,Overzicht!$B$1:$B$35,0),3),INDEX(Verdeelsleutels_percentage!$A:$AB,MATCH(max_demand!$C159,Verdeelsleutels_percentage!$C:$C,0),MATCH(INDEX(Overzicht!$B$1:$F$35,MATCH(max_demand!O$1,Overzicht!$B:$B,0),5),Verdeelsleutels_percentage!$1:$1,0)))</f>
        <v>2.4900418734848571E-3</v>
      </c>
      <c r="P159">
        <f>PRODUCT(INDEX(Overzicht!$B$1:$D$35,MATCH(max_demand!P$1,Overzicht!$B$1:$B$35,0),3),INDEX(Verdeelsleutels_percentage!$A:$AB,MATCH(max_demand!$C159,Verdeelsleutels_percentage!$C:$C,0),MATCH(INDEX(Overzicht!$B$1:$F$35,MATCH(max_demand!P$1,Overzicht!$B:$B,0),5),Verdeelsleutels_percentage!$1:$1,0)))</f>
        <v>1.461752484024369E-2</v>
      </c>
      <c r="Q159">
        <f>PRODUCT(INDEX(Overzicht!$B$1:$D$35,MATCH(max_demand!Q$1,Overzicht!$B$1:$B$35,0),3),INDEX(Verdeelsleutels_percentage!$A:$AB,MATCH(max_demand!$C159,Verdeelsleutels_percentage!$C:$C,0),MATCH(INDEX(Overzicht!$B$1:$F$35,MATCH(max_demand!Q$1,Overzicht!$B:$B,0),5),Verdeelsleutels_percentage!$1:$1,0)))</f>
        <v>2.2557263231460088E-2</v>
      </c>
      <c r="R159">
        <f>PRODUCT(INDEX(Overzicht!$B$1:$D$35,MATCH(max_demand!R$1,Overzicht!$B$1:$B$35,0),3),INDEX(Verdeelsleutels_percentage!$A:$AB,MATCH(max_demand!$C159,Verdeelsleutels_percentage!$C:$C,0),MATCH(INDEX(Overzicht!$B$1:$F$35,MATCH(max_demand!R$1,Overzicht!$B:$B,0),5),Verdeelsleutels_percentage!$1:$1,0)))</f>
        <v>4.6670199789227776E-3</v>
      </c>
      <c r="S159">
        <f>PRODUCT(INDEX(Overzicht!$B$1:$D$35,MATCH(max_demand!S$1,Overzicht!$B$1:$B$35,0),3),INDEX(Verdeelsleutels_percentage!$A:$AB,MATCH(max_demand!$C159,Verdeelsleutels_percentage!$C:$C,0),MATCH(INDEX(Overzicht!$B$1:$F$35,MATCH(max_demand!S$1,Overzicht!$B:$B,0),5),Verdeelsleutels_percentage!$1:$1,0)))</f>
        <v>9.558056916833849E-3</v>
      </c>
      <c r="T159">
        <f>PRODUCT(INDEX(Overzicht!$B$1:$D$35,MATCH(max_demand!T$1,Overzicht!$B$1:$B$35,0),3),INDEX(Verdeelsleutels_percentage!$A:$AB,MATCH(max_demand!$C159,Verdeelsleutels_percentage!$C:$C,0),MATCH(INDEX(Overzicht!$B$1:$F$35,MATCH(max_demand!T$1,Overzicht!$B:$B,0),5),Verdeelsleutels_percentage!$1:$1,0)))</f>
        <v>1.3793636826593986E-2</v>
      </c>
      <c r="U159">
        <f>PRODUCT(INDEX(Overzicht!$B$1:$D$35,MATCH(max_demand!U$1,Overzicht!$B$1:$B$35,0),3),INDEX(Verdeelsleutels_percentage!$A:$AB,MATCH(max_demand!$C159,Verdeelsleutels_percentage!$C:$C,0),MATCH(INDEX(Overzicht!$B$1:$F$35,MATCH(max_demand!U$1,Overzicht!$B:$B,0),5),Verdeelsleutels_percentage!$1:$1,0)))</f>
        <v>5.1233508213063383E-2</v>
      </c>
      <c r="V159">
        <f>PRODUCT(INDEX(Overzicht!$B$1:$D$35,MATCH(max_demand!V$1,Overzicht!$B$1:$B$35,0),3),INDEX(Verdeelsleutels_percentage!$A:$AB,MATCH(max_demand!$C159,Verdeelsleutels_percentage!$C:$C,0),MATCH(INDEX(Overzicht!$B$1:$F$35,MATCH(max_demand!V$1,Overzicht!$B:$B,0),5),Verdeelsleutels_percentage!$1:$1,0)))</f>
        <v>5.9634144175124372E-3</v>
      </c>
      <c r="W159">
        <f>PRODUCT(INDEX(Overzicht!$B$1:$D$35,MATCH(max_demand!W$1,Overzicht!$B$1:$B$35,0),3),INDEX(Verdeelsleutels_percentage!$A:$AB,MATCH(max_demand!$C159,Verdeelsleutels_percentage!$C:$C,0),MATCH(INDEX(Overzicht!$B$1:$F$35,MATCH(max_demand!W$1,Overzicht!$B:$B,0),5),Verdeelsleutels_percentage!$1:$1,0)))</f>
        <v>3.1113466526151851E-2</v>
      </c>
      <c r="X159">
        <f>PRODUCT(INDEX(Overzicht!$B$1:$D$35,MATCH(max_demand!X$1,Overzicht!$B$1:$B$35,0),3),INDEX(Verdeelsleutels_percentage!$A:$AB,MATCH(max_demand!$C159,Verdeelsleutels_percentage!$C:$C,0),MATCH(INDEX(Overzicht!$B$1:$F$35,MATCH(max_demand!X$1,Overzicht!$B:$B,0),5),Verdeelsleutels_percentage!$1:$1,0)))</f>
        <v>6.6574852755882439E-4</v>
      </c>
      <c r="Y159">
        <f>PRODUCT(INDEX(Overzicht!$B$1:$D$35,MATCH(max_demand!Y$1,Overzicht!$B$1:$B$35,0),3),INDEX(Verdeelsleutels_percentage!$A:$AB,MATCH(max_demand!$C159,Verdeelsleutels_percentage!$C:$C,0),MATCH(INDEX(Overzicht!$B$1:$F$35,MATCH(max_demand!Y$1,Overzicht!$B:$B,0),5),Verdeelsleutels_percentage!$1:$1,0)))</f>
        <v>3.7934291068752771E-6</v>
      </c>
      <c r="Z159">
        <f>PRODUCT(INDEX(Overzicht!$B$1:$D$35,MATCH(max_demand!Z$1,Overzicht!$B$1:$B$35,0),3),INDEX(Verdeelsleutels_percentage!$A:$AB,MATCH(max_demand!$C159,Verdeelsleutels_percentage!$C:$C,0),MATCH(INDEX(Overzicht!$B$1:$F$35,MATCH(max_demand!Z$1,Overzicht!$B:$B,0),5),Verdeelsleutels_percentage!$1:$1,0)))</f>
        <v>1.6859684919445677E-3</v>
      </c>
      <c r="AA159">
        <f>PRODUCT(INDEX(Overzicht!$B$1:$D$35,MATCH(max_demand!AA$1,Overzicht!$B$1:$B$35,0),3),INDEX(Verdeelsleutels_percentage!$A:$AB,MATCH(max_demand!$C159,Verdeelsleutels_percentage!$C:$C,0),MATCH(INDEX(Overzicht!$B$1:$F$35,MATCH(max_demand!AA$1,Overzicht!$B:$B,0),5),Verdeelsleutels_percentage!$1:$1,0)))</f>
        <v>1.7569566389738127E-3</v>
      </c>
      <c r="AB159">
        <f>PRODUCT(INDEX(Overzicht!$B$1:$D$35,MATCH(max_demand!AB$1,Overzicht!$B$1:$B$35,0),3),INDEX(Verdeelsleutels_percentage!$A:$AB,MATCH(max_demand!$C159,Verdeelsleutels_percentage!$C:$C,0),MATCH(INDEX(Overzicht!$B$1:$F$35,MATCH(max_demand!AB$1,Overzicht!$B:$B,0),5),Verdeelsleutels_percentage!$1:$1,0)))</f>
        <v>1.2563415038891253E-2</v>
      </c>
      <c r="AC159">
        <f>PRODUCT(INDEX(Overzicht!$B$1:$D$35,MATCH(max_demand!AC$1,Overzicht!$B$1:$B$35,0),3),INDEX(Verdeelsleutels_percentage!$A:$AB,MATCH(max_demand!$C159,Verdeelsleutels_percentage!$C:$C,0),MATCH(INDEX(Overzicht!$B$1:$F$35,MATCH(max_demand!AC$1,Overzicht!$B:$B,0),5),Verdeelsleutels_percentage!$1:$1,0)))</f>
        <v>5.9117718367123467E-3</v>
      </c>
      <c r="AD159">
        <f>PRODUCT(INDEX(Overzicht!$B$1:$D$35,MATCH(max_demand!AD$1,Overzicht!$B$1:$B$35,0),3),INDEX(Verdeelsleutels_percentage!$A:$AB,MATCH(max_demand!$C159,Verdeelsleutels_percentage!$C:$C,0),MATCH(INDEX(Overzicht!$B$1:$F$35,MATCH(max_demand!AD$1,Overzicht!$B:$B,0),5),Verdeelsleutels_percentage!$1:$1,0)))</f>
        <v>0</v>
      </c>
      <c r="AE159">
        <f>PRODUCT(INDEX(Overzicht!$B$1:$D$35,MATCH(max_demand!AE$1,Overzicht!$B$1:$B$35,0),3),INDEX(Verdeelsleutels_percentage!$A:$AB,MATCH(max_demand!$C159,Verdeelsleutels_percentage!$C:$C,0),MATCH(INDEX(Overzicht!$B$1:$F$35,MATCH(max_demand!AE$1,Overzicht!$B:$B,0),5),Verdeelsleutels_percentage!$1:$1,0)))</f>
        <v>4.6920756056438015E-2</v>
      </c>
      <c r="AF159">
        <f>PRODUCT(INDEX(Overzicht!$B$1:$D$35,MATCH(max_demand!AF$1,Overzicht!$B$1:$B$35,0),3),INDEX(Verdeelsleutels_percentage!$A:$AB,MATCH(max_demand!$C159,Verdeelsleutels_percentage!$C:$C,0),MATCH(INDEX(Overzicht!$B$1:$F$35,MATCH(max_demand!AF$1,Overzicht!$B:$B,0),5),Verdeelsleutels_percentage!$1:$1,0)))</f>
        <v>6.655138783991715E-3</v>
      </c>
      <c r="AG159">
        <f>PRODUCT(INDEX(Overzicht!$B$1:$D$35,MATCH(max_demand!AG$1,Overzicht!$B$1:$B$35,0),3),INDEX(Verdeelsleutels_percentage!$A:$AB,MATCH(max_demand!$C159,Verdeelsleutels_percentage!$C:$C,0),MATCH(INDEX(Overzicht!$B$1:$F$35,MATCH(max_demand!AG$1,Overzicht!$B:$B,0),5),Verdeelsleutels_percentage!$1:$1,0)))</f>
        <v>3.1113466526151851E-2</v>
      </c>
      <c r="AH159">
        <f>PRODUCT(INDEX(Overzicht!$B$1:$D$35,MATCH(max_demand!AH$1,Overzicht!$B$1:$B$35,0),3),INDEX(Verdeelsleutels_percentage!$A:$AB,MATCH(max_demand!$C159,Verdeelsleutels_percentage!$C:$C,0),MATCH(INDEX(Overzicht!$B$1:$F$35,MATCH(max_demand!AH$1,Overzicht!$B:$B,0),5),Verdeelsleutels_percentage!$1:$1,0)))</f>
        <v>1.5528657162647334E-2</v>
      </c>
      <c r="AI159">
        <f>PRODUCT(INDEX(Overzicht!$B$1:$D$35,MATCH(max_demand!AI$1,Overzicht!$B$1:$B$35,0),3),INDEX(Verdeelsleutels_percentage!$A:$AB,MATCH(max_demand!$C159,Verdeelsleutels_percentage!$C:$C,0),MATCH(INDEX(Overzicht!$B$1:$F$35,MATCH(max_demand!AI$1,Overzicht!$B:$B,0),5),Verdeelsleutels_percentage!$1:$1,0)))</f>
        <v>5.3241110271933711E-3</v>
      </c>
      <c r="AJ159">
        <f>PRODUCT(INDEX(Overzicht!$B$1:$D$35,MATCH(max_demand!AJ$1,Overzicht!$B$1:$B$35,0),3),INDEX(Verdeelsleutels_percentage!$A:$AB,MATCH(max_demand!$C159,Verdeelsleutels_percentage!$C:$C,0),MATCH(INDEX(Overzicht!$B$1:$F$35,MATCH(max_demand!AJ$1,Overzicht!$B:$B,0),5),Verdeelsleutels_percentage!$1:$1,0)))</f>
        <v>0</v>
      </c>
      <c r="AK159">
        <f>PRODUCT(INDEX(Overzicht!$B$1:$D$35,MATCH(max_demand!AK$1,Overzicht!$B$1:$B$35,0),3),INDEX(Verdeelsleutels_percentage!$A:$AB,MATCH(max_demand!$C159,Verdeelsleutels_percentage!$C:$C,0),MATCH(INDEX(Overzicht!$B$1:$F$35,MATCH(max_demand!AK$1,Overzicht!$B:$B,0),5),Verdeelsleutels_percentage!$1:$1,0)))</f>
        <v>1.8875503025865459E-3</v>
      </c>
      <c r="AL159">
        <f>PRODUCT(INDEX(Overzicht!$B$1:$D$35,MATCH(max_demand!AL$1,Overzicht!$B$1:$B$35,0),3),INDEX(Verdeelsleutels_percentage!$A:$AB,MATCH(max_demand!$C159,Verdeelsleutels_percentage!$C:$C,0),MATCH(INDEX(Overzicht!$B$1:$F$35,MATCH(max_demand!AL$1,Overzicht!$B:$B,0),5),Verdeelsleutels_percentage!$1:$1,0)))</f>
        <v>5.1855777543586418E-3</v>
      </c>
      <c r="AM159">
        <f>PRODUCT(INDEX(Overzicht!$B$1:$D$35,MATCH(max_demand!AM$1,Overzicht!$B$1:$B$35,0),3),INDEX(Verdeelsleutels_percentage!$A:$AB,MATCH(max_demand!$C159,Verdeelsleutels_percentage!$C:$C,0),MATCH(INDEX(Overzicht!$B$1:$F$35,MATCH(max_demand!AM$1,Overzicht!$B:$B,0),5),Verdeelsleutels_percentage!$1:$1,0)))</f>
        <v>1.0371155508717284E-2</v>
      </c>
      <c r="AN159">
        <f>PRODUCT(INDEX(Overzicht!$B$1:$D$35,MATCH(max_demand!AN$1,Overzicht!$B$1:$B$35,0),3),INDEX(Verdeelsleutels_percentage!$A:$AB,MATCH(max_demand!$C159,Verdeelsleutels_percentage!$C:$C,0),MATCH(INDEX(Overzicht!$B$1:$F$35,MATCH(max_demand!AN$1,Overzicht!$B:$B,0),5),Verdeelsleutels_percentage!$1:$1,0)))</f>
        <v>5.1855777543586418E-3</v>
      </c>
      <c r="AO159">
        <f>PRODUCT(INDEX(Overzicht!$B$1:$D$35,MATCH(max_demand!AO$1,Overzicht!$B$1:$B$35,0),3),INDEX(Verdeelsleutels_percentage!$A:$AB,MATCH(max_demand!$C159,Verdeelsleutels_percentage!$C:$C,0),MATCH(INDEX(Overzicht!$B$1:$F$35,MATCH(max_demand!AO$1,Overzicht!$B:$B,0),5),Verdeelsleutels_percentage!$1:$1,0)))</f>
        <v>1.8149522140255246E-2</v>
      </c>
    </row>
    <row r="160" spans="2:41">
      <c r="B160" t="str">
        <f>INDEX('ETLocal datasets'!B:C,MATCH(C160,'ETLocal datasets'!C:C,0),1)</f>
        <v>GM0431</v>
      </c>
      <c r="C160" t="str">
        <f>'ETLocal datasets'!C143</f>
        <v>Oostzaan</v>
      </c>
      <c r="D160">
        <f t="shared" si="13"/>
        <v>7.82774086924381E-2</v>
      </c>
      <c r="E160">
        <f t="shared" si="14"/>
        <v>2.5059125323079343E-2</v>
      </c>
      <c r="F160">
        <f t="shared" si="15"/>
        <v>5.9279906108974907E-3</v>
      </c>
      <c r="G160">
        <f t="shared" si="12"/>
        <v>1.207145521194309E-2</v>
      </c>
      <c r="H160">
        <f>PRODUCT(INDEX(Overzicht!$B$1:$D$35,MATCH(max_demand!H$1,Overzicht!$B$1:$B$35,0),3),INDEX(Verdeelsleutels_percentage!$A:$AB,MATCH(max_demand!$C160,Verdeelsleutels_percentage!$C:$C,0),MATCH(INDEX(Overzicht!$B$1:$F$35,MATCH(max_demand!H$1,Overzicht!$B:$B,0),5),Verdeelsleutels_percentage!$1:$1,0)))</f>
        <v>5.9279906108974907E-3</v>
      </c>
      <c r="I160">
        <f>PRODUCT(INDEX(Overzicht!$B$1:$D$35,MATCH(max_demand!I$1,Overzicht!$B$1:$B$35,0),3),INDEX(Verdeelsleutels_percentage!$A:$AB,MATCH(max_demand!$C160,Verdeelsleutels_percentage!$C:$C,0),MATCH(INDEX(Overzicht!$B$1:$F$35,MATCH(max_demand!I$1,Overzicht!$B:$B,0),5),Verdeelsleutels_percentage!$1:$1,0)))</f>
        <v>2.3971282330010853E-4</v>
      </c>
      <c r="J160">
        <f>PRODUCT(INDEX(Overzicht!$B$1:$D$35,MATCH(max_demand!J$1,Overzicht!$B$1:$B$35,0),3),INDEX(Verdeelsleutels_percentage!$A:$AB,MATCH(max_demand!$C160,Verdeelsleutels_percentage!$C:$C,0),MATCH(INDEX(Overzicht!$B$1:$F$35,MATCH(max_demand!J$1,Overzicht!$B:$B,0),5),Verdeelsleutels_percentage!$1:$1,0)))</f>
        <v>1.9872882809865871E-3</v>
      </c>
      <c r="K160">
        <f>PRODUCT(INDEX(Overzicht!$B$1:$D$35,MATCH(max_demand!K$1,Overzicht!$B$1:$B$35,0),3),INDEX(Verdeelsleutels_percentage!$A:$AB,MATCH(max_demand!$C160,Verdeelsleutels_percentage!$C:$C,0),MATCH(INDEX(Overzicht!$B$1:$F$35,MATCH(max_demand!K$1,Overzicht!$B:$B,0),5),Verdeelsleutels_percentage!$1:$1,0)))</f>
        <v>4.9897146142314904E-5</v>
      </c>
      <c r="L160">
        <f>PRODUCT(INDEX(Overzicht!$B$1:$D$35,MATCH(max_demand!L$1,Overzicht!$B$1:$B$35,0),3),INDEX(Verdeelsleutels_percentage!$A:$AB,MATCH(max_demand!$C160,Verdeelsleutels_percentage!$C:$C,0),MATCH(INDEX(Overzicht!$B$1:$F$35,MATCH(max_demand!L$1,Overzicht!$B:$B,0),5),Verdeelsleutels_percentage!$1:$1,0)))</f>
        <v>1.9168637525291254E-3</v>
      </c>
      <c r="M160">
        <f>PRODUCT(INDEX(Overzicht!$B$1:$D$35,MATCH(max_demand!M$1,Overzicht!$B$1:$B$35,0),3),INDEX(Verdeelsleutels_percentage!$A:$AB,MATCH(max_demand!$C160,Verdeelsleutels_percentage!$C:$C,0),MATCH(INDEX(Overzicht!$B$1:$F$35,MATCH(max_demand!M$1,Overzicht!$B:$B,0),5),Verdeelsleutels_percentage!$1:$1,0)))</f>
        <v>6.214879457233861E-4</v>
      </c>
      <c r="N160">
        <f>PRODUCT(INDEX(Overzicht!$B$1:$D$35,MATCH(max_demand!N$1,Overzicht!$B$1:$B$35,0),3),INDEX(Verdeelsleutels_percentage!$A:$AB,MATCH(max_demand!$C160,Verdeelsleutels_percentage!$C:$C,0),MATCH(INDEX(Overzicht!$B$1:$F$35,MATCH(max_demand!N$1,Overzicht!$B:$B,0),5),Verdeelsleutels_percentage!$1:$1,0)))</f>
        <v>6.7712591419767019E-5</v>
      </c>
      <c r="O160">
        <f>PRODUCT(INDEX(Overzicht!$B$1:$D$35,MATCH(max_demand!O$1,Overzicht!$B$1:$B$35,0),3),INDEX(Verdeelsleutels_percentage!$A:$AB,MATCH(max_demand!$C160,Verdeelsleutels_percentage!$C:$C,0),MATCH(INDEX(Overzicht!$B$1:$F$35,MATCH(max_demand!O$1,Overzicht!$B:$B,0),5),Verdeelsleutels_percentage!$1:$1,0)))</f>
        <v>0</v>
      </c>
      <c r="P160">
        <f>PRODUCT(INDEX(Overzicht!$B$1:$D$35,MATCH(max_demand!P$1,Overzicht!$B$1:$B$35,0),3),INDEX(Verdeelsleutels_percentage!$A:$AB,MATCH(max_demand!$C160,Verdeelsleutels_percentage!$C:$C,0),MATCH(INDEX(Overzicht!$B$1:$F$35,MATCH(max_demand!P$1,Overzicht!$B:$B,0),5),Verdeelsleutels_percentage!$1:$1,0)))</f>
        <v>0</v>
      </c>
      <c r="Q160">
        <f>PRODUCT(INDEX(Overzicht!$B$1:$D$35,MATCH(max_demand!Q$1,Overzicht!$B$1:$B$35,0),3),INDEX(Verdeelsleutels_percentage!$A:$AB,MATCH(max_demand!$C160,Verdeelsleutels_percentage!$C:$C,0),MATCH(INDEX(Overzicht!$B$1:$F$35,MATCH(max_demand!Q$1,Overzicht!$B:$B,0),5),Verdeelsleutels_percentage!$1:$1,0)))</f>
        <v>4.9117636490293489E-3</v>
      </c>
      <c r="R160">
        <f>PRODUCT(INDEX(Overzicht!$B$1:$D$35,MATCH(max_demand!R$1,Overzicht!$B$1:$B$35,0),3),INDEX(Verdeelsleutels_percentage!$A:$AB,MATCH(max_demand!$C160,Verdeelsleutels_percentage!$C:$C,0),MATCH(INDEX(Overzicht!$B$1:$F$35,MATCH(max_demand!R$1,Overzicht!$B:$B,0),5),Verdeelsleutels_percentage!$1:$1,0)))</f>
        <v>1.0162269618681412E-3</v>
      </c>
      <c r="S160">
        <f>PRODUCT(INDEX(Overzicht!$B$1:$D$35,MATCH(max_demand!S$1,Overzicht!$B$1:$B$35,0),3),INDEX(Verdeelsleutels_percentage!$A:$AB,MATCH(max_demand!$C160,Verdeelsleutels_percentage!$C:$C,0),MATCH(INDEX(Overzicht!$B$1:$F$35,MATCH(max_demand!S$1,Overzicht!$B:$B,0),5),Verdeelsleutels_percentage!$1:$1,0)))</f>
        <v>2.0812328179059532E-3</v>
      </c>
      <c r="T160">
        <f>PRODUCT(INDEX(Overzicht!$B$1:$D$35,MATCH(max_demand!T$1,Overzicht!$B$1:$B$35,0),3),INDEX(Verdeelsleutels_percentage!$A:$AB,MATCH(max_demand!$C160,Verdeelsleutels_percentage!$C:$C,0),MATCH(INDEX(Overzicht!$B$1:$F$35,MATCH(max_demand!T$1,Overzicht!$B:$B,0),5),Verdeelsleutels_percentage!$1:$1,0)))</f>
        <v>3.0035152428547281E-3</v>
      </c>
      <c r="U160">
        <f>PRODUCT(INDEX(Overzicht!$B$1:$D$35,MATCH(max_demand!U$1,Overzicht!$B$1:$B$35,0),3),INDEX(Verdeelsleutels_percentage!$A:$AB,MATCH(max_demand!$C160,Verdeelsleutels_percentage!$C:$C,0),MATCH(INDEX(Overzicht!$B$1:$F$35,MATCH(max_demand!U$1,Overzicht!$B:$B,0),5),Verdeelsleutels_percentage!$1:$1,0)))</f>
        <v>1.1155913759174707E-2</v>
      </c>
      <c r="V160">
        <f>PRODUCT(INDEX(Overzicht!$B$1:$D$35,MATCH(max_demand!V$1,Overzicht!$B$1:$B$35,0),3),INDEX(Verdeelsleutels_percentage!$A:$AB,MATCH(max_demand!$C160,Verdeelsleutels_percentage!$C:$C,0),MATCH(INDEX(Overzicht!$B$1:$F$35,MATCH(max_demand!V$1,Overzicht!$B:$B,0),5),Verdeelsleutels_percentage!$1:$1,0)))</f>
        <v>1.298512229053736E-3</v>
      </c>
      <c r="W160">
        <f>PRODUCT(INDEX(Overzicht!$B$1:$D$35,MATCH(max_demand!W$1,Overzicht!$B$1:$B$35,0),3),INDEX(Verdeelsleutels_percentage!$A:$AB,MATCH(max_demand!$C160,Verdeelsleutels_percentage!$C:$C,0),MATCH(INDEX(Overzicht!$B$1:$F$35,MATCH(max_demand!W$1,Overzicht!$B:$B,0),5),Verdeelsleutels_percentage!$1:$1,0)))</f>
        <v>6.7748464124542749E-3</v>
      </c>
      <c r="X160">
        <f>PRODUCT(INDEX(Overzicht!$B$1:$D$35,MATCH(max_demand!X$1,Overzicht!$B$1:$B$35,0),3),INDEX(Verdeelsleutels_percentage!$A:$AB,MATCH(max_demand!$C160,Verdeelsleutels_percentage!$C:$C,0),MATCH(INDEX(Overzicht!$B$1:$F$35,MATCH(max_demand!X$1,Overzicht!$B:$B,0),5),Verdeelsleutels_percentage!$1:$1,0)))</f>
        <v>3.5631611334134263E-4</v>
      </c>
      <c r="Y160">
        <f>PRODUCT(INDEX(Overzicht!$B$1:$D$35,MATCH(max_demand!Y$1,Overzicht!$B$1:$B$35,0),3),INDEX(Verdeelsleutels_percentage!$A:$AB,MATCH(max_demand!$C160,Verdeelsleutels_percentage!$C:$C,0),MATCH(INDEX(Overzicht!$B$1:$F$35,MATCH(max_demand!Y$1,Overzicht!$B:$B,0),5),Verdeelsleutels_percentage!$1:$1,0)))</f>
        <v>1.995736740363732E-7</v>
      </c>
      <c r="Z160">
        <f>PRODUCT(INDEX(Overzicht!$B$1:$D$35,MATCH(max_demand!Z$1,Overzicht!$B$1:$B$35,0),3),INDEX(Verdeelsleutels_percentage!$A:$AB,MATCH(max_demand!$C160,Verdeelsleutels_percentage!$C:$C,0),MATCH(INDEX(Overzicht!$B$1:$F$35,MATCH(max_demand!Z$1,Overzicht!$B:$B,0),5),Verdeelsleutels_percentage!$1:$1,0)))</f>
        <v>8.8699410682832535E-5</v>
      </c>
      <c r="AA160">
        <f>PRODUCT(INDEX(Overzicht!$B$1:$D$35,MATCH(max_demand!AA$1,Overzicht!$B$1:$B$35,0),3),INDEX(Verdeelsleutels_percentage!$A:$AB,MATCH(max_demand!$C160,Verdeelsleutels_percentage!$C:$C,0),MATCH(INDEX(Overzicht!$B$1:$F$35,MATCH(max_demand!AA$1,Overzicht!$B:$B,0),5),Verdeelsleutels_percentage!$1:$1,0)))</f>
        <v>9.2434122711583384E-5</v>
      </c>
      <c r="AB160">
        <f>PRODUCT(INDEX(Overzicht!$B$1:$D$35,MATCH(max_demand!AB$1,Overzicht!$B$1:$B$35,0),3),INDEX(Verdeelsleutels_percentage!$A:$AB,MATCH(max_demand!$C160,Verdeelsleutels_percentage!$C:$C,0),MATCH(INDEX(Overzicht!$B$1:$F$35,MATCH(max_demand!AB$1,Overzicht!$B:$B,0),5),Verdeelsleutels_percentage!$1:$1,0)))</f>
        <v>1.1346657424739658E-3</v>
      </c>
      <c r="AC160">
        <f>PRODUCT(INDEX(Overzicht!$B$1:$D$35,MATCH(max_demand!AC$1,Overzicht!$B$1:$B$35,0),3),INDEX(Verdeelsleutels_percentage!$A:$AB,MATCH(max_demand!$C160,Verdeelsleutels_percentage!$C:$C,0),MATCH(INDEX(Overzicht!$B$1:$F$35,MATCH(max_demand!AC$1,Overzicht!$B:$B,0),5),Verdeelsleutels_percentage!$1:$1,0)))</f>
        <v>8.1159927817416109E-4</v>
      </c>
      <c r="AD160">
        <f>PRODUCT(INDEX(Overzicht!$B$1:$D$35,MATCH(max_demand!AD$1,Overzicht!$B$1:$B$35,0),3),INDEX(Verdeelsleutels_percentage!$A:$AB,MATCH(max_demand!$C160,Verdeelsleutels_percentage!$C:$C,0),MATCH(INDEX(Overzicht!$B$1:$F$35,MATCH(max_demand!AD$1,Overzicht!$B:$B,0),5),Verdeelsleutels_percentage!$1:$1,0)))</f>
        <v>0</v>
      </c>
      <c r="AE160">
        <f>PRODUCT(INDEX(Overzicht!$B$1:$D$35,MATCH(max_demand!AE$1,Overzicht!$B$1:$B$35,0),3),INDEX(Verdeelsleutels_percentage!$A:$AB,MATCH(max_demand!$C160,Verdeelsleutels_percentage!$C:$C,0),MATCH(INDEX(Overzicht!$B$1:$F$35,MATCH(max_demand!AE$1,Overzicht!$B:$B,0),5),Verdeelsleutels_percentage!$1:$1,0)))</f>
        <v>6.0697488685775139E-2</v>
      </c>
      <c r="AF160">
        <f>PRODUCT(INDEX(Overzicht!$B$1:$D$35,MATCH(max_demand!AF$1,Overzicht!$B$1:$B$35,0),3),INDEX(Verdeelsleutels_percentage!$A:$AB,MATCH(max_demand!$C160,Verdeelsleutels_percentage!$C:$C,0),MATCH(INDEX(Overzicht!$B$1:$F$35,MATCH(max_demand!AF$1,Overzicht!$B:$B,0),5),Verdeelsleutels_percentage!$1:$1,0)))</f>
        <v>3.501292526953916E-4</v>
      </c>
      <c r="AG160">
        <f>PRODUCT(INDEX(Overzicht!$B$1:$D$35,MATCH(max_demand!AG$1,Overzicht!$B$1:$B$35,0),3),INDEX(Verdeelsleutels_percentage!$A:$AB,MATCH(max_demand!$C160,Verdeelsleutels_percentage!$C:$C,0),MATCH(INDEX(Overzicht!$B$1:$F$35,MATCH(max_demand!AG$1,Overzicht!$B:$B,0),5),Verdeelsleutels_percentage!$1:$1,0)))</f>
        <v>6.7748464124542749E-3</v>
      </c>
      <c r="AH160">
        <f>PRODUCT(INDEX(Overzicht!$B$1:$D$35,MATCH(max_demand!AH$1,Overzicht!$B$1:$B$35,0),3),INDEX(Verdeelsleutels_percentage!$A:$AB,MATCH(max_demand!$C160,Verdeelsleutels_percentage!$C:$C,0),MATCH(INDEX(Overzicht!$B$1:$F$35,MATCH(max_demand!AH$1,Overzicht!$B:$B,0),5),Verdeelsleutels_percentage!$1:$1,0)))</f>
        <v>8.1696825628924704E-4</v>
      </c>
      <c r="AI160">
        <f>PRODUCT(INDEX(Overzicht!$B$1:$D$35,MATCH(max_demand!AI$1,Overzicht!$B$1:$B$35,0),3),INDEX(Verdeelsleutels_percentage!$A:$AB,MATCH(max_demand!$C160,Verdeelsleutels_percentage!$C:$C,0),MATCH(INDEX(Overzicht!$B$1:$F$35,MATCH(max_demand!AI$1,Overzicht!$B:$B,0),5),Verdeelsleutels_percentage!$1:$1,0)))</f>
        <v>2.8010340215631327E-4</v>
      </c>
      <c r="AJ160">
        <f>PRODUCT(INDEX(Overzicht!$B$1:$D$35,MATCH(max_demand!AJ$1,Overzicht!$B$1:$B$35,0),3),INDEX(Verdeelsleutels_percentage!$A:$AB,MATCH(max_demand!$C160,Verdeelsleutels_percentage!$C:$C,0),MATCH(INDEX(Overzicht!$B$1:$F$35,MATCH(max_demand!AJ$1,Overzicht!$B:$B,0),5),Verdeelsleutels_percentage!$1:$1,0)))</f>
        <v>0</v>
      </c>
      <c r="AK160">
        <f>PRODUCT(INDEX(Overzicht!$B$1:$D$35,MATCH(max_demand!AK$1,Overzicht!$B$1:$B$35,0),3),INDEX(Verdeelsleutels_percentage!$A:$AB,MATCH(max_demand!$C160,Verdeelsleutels_percentage!$C:$C,0),MATCH(INDEX(Overzicht!$B$1:$F$35,MATCH(max_demand!AK$1,Overzicht!$B:$B,0),5),Verdeelsleutels_percentage!$1:$1,0)))</f>
        <v>4.1100734902222607E-4</v>
      </c>
      <c r="AL160">
        <f>PRODUCT(INDEX(Overzicht!$B$1:$D$35,MATCH(max_demand!AL$1,Overzicht!$B$1:$B$35,0),3),INDEX(Verdeelsleutels_percentage!$A:$AB,MATCH(max_demand!$C160,Verdeelsleutels_percentage!$C:$C,0),MATCH(INDEX(Overzicht!$B$1:$F$35,MATCH(max_demand!AL$1,Overzicht!$B:$B,0),5),Verdeelsleutels_percentage!$1:$1,0)))</f>
        <v>1.1291410687423791E-3</v>
      </c>
      <c r="AM160">
        <f>PRODUCT(INDEX(Overzicht!$B$1:$D$35,MATCH(max_demand!AM$1,Overzicht!$B$1:$B$35,0),3),INDEX(Verdeelsleutels_percentage!$A:$AB,MATCH(max_demand!$C160,Verdeelsleutels_percentage!$C:$C,0),MATCH(INDEX(Overzicht!$B$1:$F$35,MATCH(max_demand!AM$1,Overzicht!$B:$B,0),5),Verdeelsleutels_percentage!$1:$1,0)))</f>
        <v>2.2582821374847583E-3</v>
      </c>
      <c r="AN160">
        <f>PRODUCT(INDEX(Overzicht!$B$1:$D$35,MATCH(max_demand!AN$1,Overzicht!$B$1:$B$35,0),3),INDEX(Verdeelsleutels_percentage!$A:$AB,MATCH(max_demand!$C160,Verdeelsleutels_percentage!$C:$C,0),MATCH(INDEX(Overzicht!$B$1:$F$35,MATCH(max_demand!AN$1,Overzicht!$B:$B,0),5),Verdeelsleutels_percentage!$1:$1,0)))</f>
        <v>1.1291410687423791E-3</v>
      </c>
      <c r="AO160">
        <f>PRODUCT(INDEX(Overzicht!$B$1:$D$35,MATCH(max_demand!AO$1,Overzicht!$B$1:$B$35,0),3),INDEX(Verdeelsleutels_percentage!$A:$AB,MATCH(max_demand!$C160,Verdeelsleutels_percentage!$C:$C,0),MATCH(INDEX(Overzicht!$B$1:$F$35,MATCH(max_demand!AO$1,Overzicht!$B:$B,0),5),Verdeelsleutels_percentage!$1:$1,0)))</f>
        <v>3.9519937405983266E-3</v>
      </c>
    </row>
    <row r="161" spans="2:41">
      <c r="B161" t="str">
        <f>INDEX('ETLocal datasets'!B:C,MATCH(C161,'ETLocal datasets'!C:C,0),1)</f>
        <v>GM0432</v>
      </c>
      <c r="C161" t="str">
        <f>'ETLocal datasets'!C144</f>
        <v>Opmeer</v>
      </c>
      <c r="D161">
        <f t="shared" si="13"/>
        <v>0.10202169867175809</v>
      </c>
      <c r="E161">
        <f t="shared" si="14"/>
        <v>4.233787720276113E-2</v>
      </c>
      <c r="F161">
        <f t="shared" si="15"/>
        <v>7.1564826694436347E-3</v>
      </c>
      <c r="G161">
        <f t="shared" si="12"/>
        <v>1.4573093260374873E-2</v>
      </c>
      <c r="H161">
        <f>PRODUCT(INDEX(Overzicht!$B$1:$D$35,MATCH(max_demand!H$1,Overzicht!$B$1:$B$35,0),3),INDEX(Verdeelsleutels_percentage!$A:$AB,MATCH(max_demand!$C161,Verdeelsleutels_percentage!$C:$C,0),MATCH(INDEX(Overzicht!$B$1:$F$35,MATCH(max_demand!H$1,Overzicht!$B:$B,0),5),Verdeelsleutels_percentage!$1:$1,0)))</f>
        <v>7.1564826694436347E-3</v>
      </c>
      <c r="I161">
        <f>PRODUCT(INDEX(Overzicht!$B$1:$D$35,MATCH(max_demand!I$1,Overzicht!$B$1:$B$35,0),3),INDEX(Verdeelsleutels_percentage!$A:$AB,MATCH(max_demand!$C161,Verdeelsleutels_percentage!$C:$C,0),MATCH(INDEX(Overzicht!$B$1:$F$35,MATCH(max_demand!I$1,Overzicht!$B:$B,0),5),Verdeelsleutels_percentage!$1:$1,0)))</f>
        <v>1.0150100148790671E-2</v>
      </c>
      <c r="J161">
        <f>PRODUCT(INDEX(Overzicht!$B$1:$D$35,MATCH(max_demand!J$1,Overzicht!$B$1:$B$35,0),3),INDEX(Verdeelsleutels_percentage!$A:$AB,MATCH(max_demand!$C161,Verdeelsleutels_percentage!$C:$C,0),MATCH(INDEX(Overzicht!$B$1:$F$35,MATCH(max_demand!J$1,Overzicht!$B:$B,0),5),Verdeelsleutels_percentage!$1:$1,0)))</f>
        <v>2.3991256187087229E-3</v>
      </c>
      <c r="K161">
        <f>PRODUCT(INDEX(Overzicht!$B$1:$D$35,MATCH(max_demand!K$1,Overzicht!$B$1:$B$35,0),3),INDEX(Verdeelsleutels_percentage!$A:$AB,MATCH(max_demand!$C161,Verdeelsleutels_percentage!$C:$C,0),MATCH(INDEX(Overzicht!$B$1:$F$35,MATCH(max_demand!K$1,Overzicht!$B:$B,0),5),Verdeelsleutels_percentage!$1:$1,0)))</f>
        <v>2.1127823848175044E-3</v>
      </c>
      <c r="L161">
        <f>PRODUCT(INDEX(Overzicht!$B$1:$D$35,MATCH(max_demand!L$1,Overzicht!$B$1:$B$35,0),3),INDEX(Verdeelsleutels_percentage!$A:$AB,MATCH(max_demand!$C161,Verdeelsleutels_percentage!$C:$C,0),MATCH(INDEX(Overzicht!$B$1:$F$35,MATCH(max_demand!L$1,Overzicht!$B:$B,0),5),Verdeelsleutels_percentage!$1:$1,0)))</f>
        <v>2.3141066045957331E-3</v>
      </c>
      <c r="M161">
        <f>PRODUCT(INDEX(Overzicht!$B$1:$D$35,MATCH(max_demand!M$1,Overzicht!$B$1:$B$35,0),3),INDEX(Verdeelsleutels_percentage!$A:$AB,MATCH(max_demand!$C161,Verdeelsleutels_percentage!$C:$C,0),MATCH(INDEX(Overzicht!$B$1:$F$35,MATCH(max_demand!M$1,Overzicht!$B:$B,0),5),Verdeelsleutels_percentage!$1:$1,0)))</f>
        <v>5.6564999602987664E-2</v>
      </c>
      <c r="N161">
        <f>PRODUCT(INDEX(Overzicht!$B$1:$D$35,MATCH(max_demand!N$1,Overzicht!$B$1:$B$35,0),3),INDEX(Verdeelsleutels_percentage!$A:$AB,MATCH(max_demand!$C161,Verdeelsleutels_percentage!$C:$C,0),MATCH(INDEX(Overzicht!$B$1:$F$35,MATCH(max_demand!N$1,Overzicht!$B:$B,0),5),Verdeelsleutels_percentage!$1:$1,0)))</f>
        <v>8.2369847118093434E-3</v>
      </c>
      <c r="O161">
        <f>PRODUCT(INDEX(Overzicht!$B$1:$D$35,MATCH(max_demand!O$1,Overzicht!$B$1:$B$35,0),3),INDEX(Verdeelsleutels_percentage!$A:$AB,MATCH(max_demand!$C161,Verdeelsleutels_percentage!$C:$C,0),MATCH(INDEX(Overzicht!$B$1:$F$35,MATCH(max_demand!O$1,Overzicht!$B:$B,0),5),Verdeelsleutels_percentage!$1:$1,0)))</f>
        <v>0</v>
      </c>
      <c r="P161">
        <f>PRODUCT(INDEX(Overzicht!$B$1:$D$35,MATCH(max_demand!P$1,Overzicht!$B$1:$B$35,0),3),INDEX(Verdeelsleutels_percentage!$A:$AB,MATCH(max_demand!$C161,Verdeelsleutels_percentage!$C:$C,0),MATCH(INDEX(Overzicht!$B$1:$F$35,MATCH(max_demand!P$1,Overzicht!$B:$B,0),5),Verdeelsleutels_percentage!$1:$1,0)))</f>
        <v>0</v>
      </c>
      <c r="Q161">
        <f>PRODUCT(INDEX(Overzicht!$B$1:$D$35,MATCH(max_demand!Q$1,Overzicht!$B$1:$B$35,0),3),INDEX(Verdeelsleutels_percentage!$A:$AB,MATCH(max_demand!$C161,Verdeelsleutels_percentage!$C:$C,0),MATCH(INDEX(Overzicht!$B$1:$F$35,MATCH(max_demand!Q$1,Overzicht!$B:$B,0),5),Verdeelsleutels_percentage!$1:$1,0)))</f>
        <v>5.9296570689675821E-3</v>
      </c>
      <c r="R161">
        <f>PRODUCT(INDEX(Overzicht!$B$1:$D$35,MATCH(max_demand!R$1,Overzicht!$B$1:$B$35,0),3),INDEX(Verdeelsleutels_percentage!$A:$AB,MATCH(max_demand!$C161,Verdeelsleutels_percentage!$C:$C,0),MATCH(INDEX(Overzicht!$B$1:$F$35,MATCH(max_demand!R$1,Overzicht!$B:$B,0),5),Verdeelsleutels_percentage!$1:$1,0)))</f>
        <v>1.2268256004760517E-3</v>
      </c>
      <c r="S161">
        <f>PRODUCT(INDEX(Overzicht!$B$1:$D$35,MATCH(max_demand!S$1,Overzicht!$B$1:$B$35,0),3),INDEX(Verdeelsleutels_percentage!$A:$AB,MATCH(max_demand!$C161,Verdeelsleutels_percentage!$C:$C,0),MATCH(INDEX(Overzicht!$B$1:$F$35,MATCH(max_demand!S$1,Overzicht!$B:$B,0),5),Verdeelsleutels_percentage!$1:$1,0)))</f>
        <v>2.5125388297749535E-3</v>
      </c>
      <c r="T161">
        <f>PRODUCT(INDEX(Overzicht!$B$1:$D$35,MATCH(max_demand!T$1,Overzicht!$B$1:$B$35,0),3),INDEX(Verdeelsleutels_percentage!$A:$AB,MATCH(max_demand!$C161,Verdeelsleutels_percentage!$C:$C,0),MATCH(INDEX(Overzicht!$B$1:$F$35,MATCH(max_demand!T$1,Overzicht!$B:$B,0),5),Verdeelsleutels_percentage!$1:$1,0)))</f>
        <v>3.6259512191847742E-3</v>
      </c>
      <c r="U161">
        <f>PRODUCT(INDEX(Overzicht!$B$1:$D$35,MATCH(max_demand!U$1,Overzicht!$B$1:$B$35,0),3),INDEX(Verdeelsleutels_percentage!$A:$AB,MATCH(max_demand!$C161,Verdeelsleutels_percentage!$C:$C,0),MATCH(INDEX(Overzicht!$B$1:$F$35,MATCH(max_demand!U$1,Overzicht!$B:$B,0),5),Verdeelsleutels_percentage!$1:$1,0)))</f>
        <v>1.3467818814114879E-2</v>
      </c>
      <c r="V161">
        <f>PRODUCT(INDEX(Overzicht!$B$1:$D$35,MATCH(max_demand!V$1,Overzicht!$B$1:$B$35,0),3),INDEX(Verdeelsleutels_percentage!$A:$AB,MATCH(max_demand!$C161,Verdeelsleutels_percentage!$C:$C,0),MATCH(INDEX(Overzicht!$B$1:$F$35,MATCH(max_demand!V$1,Overzicht!$B:$B,0),5),Verdeelsleutels_percentage!$1:$1,0)))</f>
        <v>1.5676104894971768E-3</v>
      </c>
      <c r="W161">
        <f>PRODUCT(INDEX(Overzicht!$B$1:$D$35,MATCH(max_demand!W$1,Overzicht!$B$1:$B$35,0),3),INDEX(Verdeelsleutels_percentage!$A:$AB,MATCH(max_demand!$C161,Verdeelsleutels_percentage!$C:$C,0),MATCH(INDEX(Overzicht!$B$1:$F$35,MATCH(max_demand!W$1,Overzicht!$B:$B,0),5),Verdeelsleutels_percentage!$1:$1,0)))</f>
        <v>8.1788373365070111E-3</v>
      </c>
      <c r="X161">
        <f>PRODUCT(INDEX(Overzicht!$B$1:$D$35,MATCH(max_demand!X$1,Overzicht!$B$1:$B$35,0),3),INDEX(Verdeelsleutels_percentage!$A:$AB,MATCH(max_demand!$C161,Verdeelsleutels_percentage!$C:$C,0),MATCH(INDEX(Overzicht!$B$1:$F$35,MATCH(max_demand!X$1,Overzicht!$B:$B,0),5),Verdeelsleutels_percentage!$1:$1,0)))</f>
        <v>0</v>
      </c>
      <c r="Y161">
        <f>PRODUCT(INDEX(Overzicht!$B$1:$D$35,MATCH(max_demand!Y$1,Overzicht!$B$1:$B$35,0),3),INDEX(Verdeelsleutels_percentage!$A:$AB,MATCH(max_demand!$C161,Verdeelsleutels_percentage!$C:$C,0),MATCH(INDEX(Overzicht!$B$1:$F$35,MATCH(max_demand!Y$1,Overzicht!$B:$B,0),5),Verdeelsleutels_percentage!$1:$1,0)))</f>
        <v>1.3996919935769391E-6</v>
      </c>
      <c r="Z161">
        <f>PRODUCT(INDEX(Overzicht!$B$1:$D$35,MATCH(max_demand!Z$1,Overzicht!$B$1:$B$35,0),3),INDEX(Verdeelsleutels_percentage!$A:$AB,MATCH(max_demand!$C161,Verdeelsleutels_percentage!$C:$C,0),MATCH(INDEX(Overzicht!$B$1:$F$35,MATCH(max_demand!Z$1,Overzicht!$B:$B,0),5),Verdeelsleutels_percentage!$1:$1,0)))</f>
        <v>6.2208533047863966E-4</v>
      </c>
      <c r="AA161">
        <f>PRODUCT(INDEX(Overzicht!$B$1:$D$35,MATCH(max_demand!AA$1,Overzicht!$B$1:$B$35,0),3),INDEX(Verdeelsleutels_percentage!$A:$AB,MATCH(max_demand!$C161,Verdeelsleutels_percentage!$C:$C,0),MATCH(INDEX(Overzicht!$B$1:$F$35,MATCH(max_demand!AA$1,Overzicht!$B:$B,0),5),Verdeelsleutels_percentage!$1:$1,0)))</f>
        <v>6.4827839702510871E-4</v>
      </c>
      <c r="AB161">
        <f>PRODUCT(INDEX(Overzicht!$B$1:$D$35,MATCH(max_demand!AB$1,Overzicht!$B$1:$B$35,0),3),INDEX(Verdeelsleutels_percentage!$A:$AB,MATCH(max_demand!$C161,Verdeelsleutels_percentage!$C:$C,0),MATCH(INDEX(Overzicht!$B$1:$F$35,MATCH(max_demand!AB$1,Overzicht!$B:$B,0),5),Verdeelsleutels_percentage!$1:$1,0)))</f>
        <v>3.0511495781211126E-3</v>
      </c>
      <c r="AC161">
        <f>PRODUCT(INDEX(Overzicht!$B$1:$D$35,MATCH(max_demand!AC$1,Overzicht!$B$1:$B$35,0),3),INDEX(Verdeelsleutels_percentage!$A:$AB,MATCH(max_demand!$C161,Verdeelsleutels_percentage!$C:$C,0),MATCH(INDEX(Overzicht!$B$1:$F$35,MATCH(max_demand!AC$1,Overzicht!$B:$B,0),5),Verdeelsleutels_percentage!$1:$1,0)))</f>
        <v>1.2841538628455861E-3</v>
      </c>
      <c r="AD161">
        <f>PRODUCT(INDEX(Overzicht!$B$1:$D$35,MATCH(max_demand!AD$1,Overzicht!$B$1:$B$35,0),3),INDEX(Verdeelsleutels_percentage!$A:$AB,MATCH(max_demand!$C161,Verdeelsleutels_percentage!$C:$C,0),MATCH(INDEX(Overzicht!$B$1:$F$35,MATCH(max_demand!AD$1,Overzicht!$B:$B,0),5),Verdeelsleutels_percentage!$1:$1,0)))</f>
        <v>0</v>
      </c>
      <c r="AE161">
        <f>PRODUCT(INDEX(Overzicht!$B$1:$D$35,MATCH(max_demand!AE$1,Overzicht!$B$1:$B$35,0),3),INDEX(Verdeelsleutels_percentage!$A:$AB,MATCH(max_demand!$C161,Verdeelsleutels_percentage!$C:$C,0),MATCH(INDEX(Overzicht!$B$1:$F$35,MATCH(max_demand!AE$1,Overzicht!$B:$B,0),5),Verdeelsleutels_percentage!$1:$1,0)))</f>
        <v>5.9898837518857035E-3</v>
      </c>
      <c r="AF161">
        <f>PRODUCT(INDEX(Overzicht!$B$1:$D$35,MATCH(max_demand!AF$1,Overzicht!$B$1:$B$35,0),3),INDEX(Verdeelsleutels_percentage!$A:$AB,MATCH(max_demand!$C161,Verdeelsleutels_percentage!$C:$C,0),MATCH(INDEX(Overzicht!$B$1:$F$35,MATCH(max_demand!AF$1,Overzicht!$B:$B,0),5),Verdeelsleutels_percentage!$1:$1,0)))</f>
        <v>2.4555999887314723E-3</v>
      </c>
      <c r="AG161">
        <f>PRODUCT(INDEX(Overzicht!$B$1:$D$35,MATCH(max_demand!AG$1,Overzicht!$B$1:$B$35,0),3),INDEX(Verdeelsleutels_percentage!$A:$AB,MATCH(max_demand!$C161,Verdeelsleutels_percentage!$C:$C,0),MATCH(INDEX(Overzicht!$B$1:$F$35,MATCH(max_demand!AG$1,Overzicht!$B:$B,0),5),Verdeelsleutels_percentage!$1:$1,0)))</f>
        <v>8.1788373365070111E-3</v>
      </c>
      <c r="AH161">
        <f>PRODUCT(INDEX(Overzicht!$B$1:$D$35,MATCH(max_demand!AH$1,Overzicht!$B$1:$B$35,0),3),INDEX(Verdeelsleutels_percentage!$A:$AB,MATCH(max_demand!$C161,Verdeelsleutels_percentage!$C:$C,0),MATCH(INDEX(Overzicht!$B$1:$F$35,MATCH(max_demand!AH$1,Overzicht!$B:$B,0),5),Verdeelsleutels_percentage!$1:$1,0)))</f>
        <v>5.7297333070401024E-3</v>
      </c>
      <c r="AI161">
        <f>PRODUCT(INDEX(Overzicht!$B$1:$D$35,MATCH(max_demand!AI$1,Overzicht!$B$1:$B$35,0),3),INDEX(Verdeelsleutels_percentage!$A:$AB,MATCH(max_demand!$C161,Verdeelsleutels_percentage!$C:$C,0),MATCH(INDEX(Overzicht!$B$1:$F$35,MATCH(max_demand!AI$1,Overzicht!$B:$B,0),5),Verdeelsleutels_percentage!$1:$1,0)))</f>
        <v>1.9644799909851779E-3</v>
      </c>
      <c r="AJ161">
        <f>PRODUCT(INDEX(Overzicht!$B$1:$D$35,MATCH(max_demand!AJ$1,Overzicht!$B$1:$B$35,0),3),INDEX(Verdeelsleutels_percentage!$A:$AB,MATCH(max_demand!$C161,Verdeelsleutels_percentage!$C:$C,0),MATCH(INDEX(Overzicht!$B$1:$F$35,MATCH(max_demand!AJ$1,Overzicht!$B:$B,0),5),Verdeelsleutels_percentage!$1:$1,0)))</f>
        <v>0</v>
      </c>
      <c r="AK161">
        <f>PRODUCT(INDEX(Overzicht!$B$1:$D$35,MATCH(max_demand!AK$1,Overzicht!$B$1:$B$35,0),3),INDEX(Verdeelsleutels_percentage!$A:$AB,MATCH(max_demand!$C161,Verdeelsleutels_percentage!$C:$C,0),MATCH(INDEX(Overzicht!$B$1:$F$35,MATCH(max_demand!AK$1,Overzicht!$B:$B,0),5),Verdeelsleutels_percentage!$1:$1,0)))</f>
        <v>4.9618279841475875E-4</v>
      </c>
      <c r="AL161">
        <f>PRODUCT(INDEX(Overzicht!$B$1:$D$35,MATCH(max_demand!AL$1,Overzicht!$B$1:$B$35,0),3),INDEX(Verdeelsleutels_percentage!$A:$AB,MATCH(max_demand!$C161,Verdeelsleutels_percentage!$C:$C,0),MATCH(INDEX(Overzicht!$B$1:$F$35,MATCH(max_demand!AL$1,Overzicht!$B:$B,0),5),Verdeelsleutels_percentage!$1:$1,0)))</f>
        <v>1.3631395560845018E-3</v>
      </c>
      <c r="AM161">
        <f>PRODUCT(INDEX(Overzicht!$B$1:$D$35,MATCH(max_demand!AM$1,Overzicht!$B$1:$B$35,0),3),INDEX(Verdeelsleutels_percentage!$A:$AB,MATCH(max_demand!$C161,Verdeelsleutels_percentage!$C:$C,0),MATCH(INDEX(Overzicht!$B$1:$F$35,MATCH(max_demand!AM$1,Overzicht!$B:$B,0),5),Verdeelsleutels_percentage!$1:$1,0)))</f>
        <v>2.7262791121690035E-3</v>
      </c>
      <c r="AN161">
        <f>PRODUCT(INDEX(Overzicht!$B$1:$D$35,MATCH(max_demand!AN$1,Overzicht!$B$1:$B$35,0),3),INDEX(Verdeelsleutels_percentage!$A:$AB,MATCH(max_demand!$C161,Verdeelsleutels_percentage!$C:$C,0),MATCH(INDEX(Overzicht!$B$1:$F$35,MATCH(max_demand!AN$1,Overzicht!$B:$B,0),5),Verdeelsleutels_percentage!$1:$1,0)))</f>
        <v>1.3631395560845018E-3</v>
      </c>
      <c r="AO161">
        <f>PRODUCT(INDEX(Overzicht!$B$1:$D$35,MATCH(max_demand!AO$1,Overzicht!$B$1:$B$35,0),3),INDEX(Verdeelsleutels_percentage!$A:$AB,MATCH(max_demand!$C161,Verdeelsleutels_percentage!$C:$C,0),MATCH(INDEX(Overzicht!$B$1:$F$35,MATCH(max_demand!AO$1,Overzicht!$B:$B,0),5),Verdeelsleutels_percentage!$1:$1,0)))</f>
        <v>4.7709884462957559E-3</v>
      </c>
    </row>
    <row r="162" spans="2:41">
      <c r="B162" t="str">
        <f>INDEX('ETLocal datasets'!B:C,MATCH(C162,'ETLocal datasets'!C:C,0),1)</f>
        <v>GM0437</v>
      </c>
      <c r="C162" t="str">
        <f>'ETLocal datasets'!C145</f>
        <v>Ouder-Amstel</v>
      </c>
      <c r="D162">
        <f t="shared" si="13"/>
        <v>6.4002619644989392E-2</v>
      </c>
      <c r="E162">
        <f t="shared" si="14"/>
        <v>4.0773791978409787E-2</v>
      </c>
      <c r="F162">
        <f t="shared" si="15"/>
        <v>8.4548444543660426E-3</v>
      </c>
      <c r="G162">
        <f t="shared" si="12"/>
        <v>1.721701042629907E-2</v>
      </c>
      <c r="H162">
        <f>PRODUCT(INDEX(Overzicht!$B$1:$D$35,MATCH(max_demand!H$1,Overzicht!$B$1:$B$35,0),3),INDEX(Verdeelsleutels_percentage!$A:$AB,MATCH(max_demand!$C162,Verdeelsleutels_percentage!$C:$C,0),MATCH(INDEX(Overzicht!$B$1:$F$35,MATCH(max_demand!H$1,Overzicht!$B:$B,0),5),Verdeelsleutels_percentage!$1:$1,0)))</f>
        <v>8.4548444543660426E-3</v>
      </c>
      <c r="I162">
        <f>PRODUCT(INDEX(Overzicht!$B$1:$D$35,MATCH(max_demand!I$1,Overzicht!$B$1:$B$35,0),3),INDEX(Verdeelsleutels_percentage!$A:$AB,MATCH(max_demand!$C162,Verdeelsleutels_percentage!$C:$C,0),MATCH(INDEX(Overzicht!$B$1:$F$35,MATCH(max_demand!I$1,Overzicht!$B:$B,0),5),Verdeelsleutels_percentage!$1:$1,0)))</f>
        <v>1.5928917108292212E-4</v>
      </c>
      <c r="J162">
        <f>PRODUCT(INDEX(Overzicht!$B$1:$D$35,MATCH(max_demand!J$1,Overzicht!$B$1:$B$35,0),3),INDEX(Verdeelsleutels_percentage!$A:$AB,MATCH(max_demand!$C162,Verdeelsleutels_percentage!$C:$C,0),MATCH(INDEX(Overzicht!$B$1:$F$35,MATCH(max_demand!J$1,Overzicht!$B:$B,0),5),Verdeelsleutels_percentage!$1:$1,0)))</f>
        <v>2.8343859504160445E-3</v>
      </c>
      <c r="K162">
        <f>PRODUCT(INDEX(Overzicht!$B$1:$D$35,MATCH(max_demand!K$1,Overzicht!$B$1:$B$35,0),3),INDEX(Verdeelsleutels_percentage!$A:$AB,MATCH(max_demand!$C162,Verdeelsleutels_percentage!$C:$C,0),MATCH(INDEX(Overzicht!$B$1:$F$35,MATCH(max_demand!K$1,Overzicht!$B:$B,0),5),Verdeelsleutels_percentage!$1:$1,0)))</f>
        <v>3.3156653611568256E-5</v>
      </c>
      <c r="L162">
        <f>PRODUCT(INDEX(Overzicht!$B$1:$D$35,MATCH(max_demand!L$1,Overzicht!$B$1:$B$35,0),3),INDEX(Verdeelsleutels_percentage!$A:$AB,MATCH(max_demand!$C162,Verdeelsleutels_percentage!$C:$C,0),MATCH(INDEX(Overzicht!$B$1:$F$35,MATCH(max_demand!L$1,Overzicht!$B:$B,0),5),Verdeelsleutels_percentage!$1:$1,0)))</f>
        <v>2.7339423982981762E-3</v>
      </c>
      <c r="M162">
        <f>PRODUCT(INDEX(Overzicht!$B$1:$D$35,MATCH(max_demand!M$1,Overzicht!$B$1:$B$35,0),3),INDEX(Verdeelsleutels_percentage!$A:$AB,MATCH(max_demand!$C162,Verdeelsleutels_percentage!$C:$C,0),MATCH(INDEX(Overzicht!$B$1:$F$35,MATCH(max_demand!M$1,Overzicht!$B:$B,0),5),Verdeelsleutels_percentage!$1:$1,0)))</f>
        <v>1.9499184297071238E-2</v>
      </c>
      <c r="N162">
        <f>PRODUCT(INDEX(Overzicht!$B$1:$D$35,MATCH(max_demand!N$1,Overzicht!$B$1:$B$35,0),3),INDEX(Verdeelsleutels_percentage!$A:$AB,MATCH(max_demand!$C162,Verdeelsleutels_percentage!$C:$C,0),MATCH(INDEX(Overzicht!$B$1:$F$35,MATCH(max_demand!N$1,Overzicht!$B:$B,0),5),Verdeelsleutels_percentage!$1:$1,0)))</f>
        <v>2.1244825557951903E-3</v>
      </c>
      <c r="O162">
        <f>PRODUCT(INDEX(Overzicht!$B$1:$D$35,MATCH(max_demand!O$1,Overzicht!$B$1:$B$35,0),3),INDEX(Verdeelsleutels_percentage!$A:$AB,MATCH(max_demand!$C162,Verdeelsleutels_percentage!$C:$C,0),MATCH(INDEX(Overzicht!$B$1:$F$35,MATCH(max_demand!O$1,Overzicht!$B:$B,0),5),Verdeelsleutels_percentage!$1:$1,0)))</f>
        <v>1.2412970456056116E-5</v>
      </c>
      <c r="P162">
        <f>PRODUCT(INDEX(Overzicht!$B$1:$D$35,MATCH(max_demand!P$1,Overzicht!$B$1:$B$35,0),3),INDEX(Verdeelsleutels_percentage!$A:$AB,MATCH(max_demand!$C162,Verdeelsleutels_percentage!$C:$C,0),MATCH(INDEX(Overzicht!$B$1:$F$35,MATCH(max_demand!P$1,Overzicht!$B:$B,0),5),Verdeelsleutels_percentage!$1:$1,0)))</f>
        <v>0</v>
      </c>
      <c r="Q162">
        <f>PRODUCT(INDEX(Overzicht!$B$1:$D$35,MATCH(max_demand!Q$1,Overzicht!$B$1:$B$35,0),3),INDEX(Verdeelsleutels_percentage!$A:$AB,MATCH(max_demand!$C162,Verdeelsleutels_percentage!$C:$C,0),MATCH(INDEX(Overzicht!$B$1:$F$35,MATCH(max_demand!Q$1,Overzicht!$B:$B,0),5),Verdeelsleutels_percentage!$1:$1,0)))</f>
        <v>7.0054425479032911E-3</v>
      </c>
      <c r="R162">
        <f>PRODUCT(INDEX(Overzicht!$B$1:$D$35,MATCH(max_demand!R$1,Overzicht!$B$1:$B$35,0),3),INDEX(Verdeelsleutels_percentage!$A:$AB,MATCH(max_demand!$C162,Verdeelsleutels_percentage!$C:$C,0),MATCH(INDEX(Overzicht!$B$1:$F$35,MATCH(max_demand!R$1,Overzicht!$B:$B,0),5),Verdeelsleutels_percentage!$1:$1,0)))</f>
        <v>1.44940190646275E-3</v>
      </c>
      <c r="S162">
        <f>PRODUCT(INDEX(Overzicht!$B$1:$D$35,MATCH(max_demand!S$1,Overzicht!$B$1:$B$35,0),3),INDEX(Verdeelsleutels_percentage!$A:$AB,MATCH(max_demand!$C162,Verdeelsleutels_percentage!$C:$C,0),MATCH(INDEX(Overzicht!$B$1:$F$35,MATCH(max_demand!S$1,Overzicht!$B:$B,0),5),Verdeelsleutels_percentage!$1:$1,0)))</f>
        <v>2.9683751044357119E-3</v>
      </c>
      <c r="T162">
        <f>PRODUCT(INDEX(Overzicht!$B$1:$D$35,MATCH(max_demand!T$1,Overzicht!$B$1:$B$35,0),3),INDEX(Verdeelsleutels_percentage!$A:$AB,MATCH(max_demand!$C162,Verdeelsleutels_percentage!$C:$C,0),MATCH(INDEX(Overzicht!$B$1:$F$35,MATCH(max_demand!T$1,Overzicht!$B:$B,0),5),Verdeelsleutels_percentage!$1:$1,0)))</f>
        <v>4.2837878568787943E-3</v>
      </c>
      <c r="U162">
        <f>PRODUCT(INDEX(Overzicht!$B$1:$D$35,MATCH(max_demand!U$1,Overzicht!$B$1:$B$35,0),3),INDEX(Verdeelsleutels_percentage!$A:$AB,MATCH(max_demand!$C162,Verdeelsleutels_percentage!$C:$C,0),MATCH(INDEX(Overzicht!$B$1:$F$35,MATCH(max_demand!U$1,Overzicht!$B:$B,0),5),Verdeelsleutels_percentage!$1:$1,0)))</f>
        <v>1.5911212039835525E-2</v>
      </c>
      <c r="V162">
        <f>PRODUCT(INDEX(Overzicht!$B$1:$D$35,MATCH(max_demand!V$1,Overzicht!$B$1:$B$35,0),3),INDEX(Verdeelsleutels_percentage!$A:$AB,MATCH(max_demand!$C162,Verdeelsleutels_percentage!$C:$C,0),MATCH(INDEX(Overzicht!$B$1:$F$35,MATCH(max_demand!V$1,Overzicht!$B:$B,0),5),Verdeelsleutels_percentage!$1:$1,0)))</f>
        <v>1.8520135471468472E-3</v>
      </c>
      <c r="W162">
        <f>PRODUCT(INDEX(Overzicht!$B$1:$D$35,MATCH(max_demand!W$1,Overzicht!$B$1:$B$35,0),3),INDEX(Verdeelsleutels_percentage!$A:$AB,MATCH(max_demand!$C162,Verdeelsleutels_percentage!$C:$C,0),MATCH(INDEX(Overzicht!$B$1:$F$35,MATCH(max_demand!W$1,Overzicht!$B:$B,0),5),Verdeelsleutels_percentage!$1:$1,0)))</f>
        <v>9.6626793764183344E-3</v>
      </c>
      <c r="X162">
        <f>PRODUCT(INDEX(Overzicht!$B$1:$D$35,MATCH(max_demand!X$1,Overzicht!$B$1:$B$35,0),3),INDEX(Verdeelsleutels_percentage!$A:$AB,MATCH(max_demand!$C162,Verdeelsleutels_percentage!$C:$C,0),MATCH(INDEX(Overzicht!$B$1:$F$35,MATCH(max_demand!X$1,Overzicht!$B:$B,0),5),Verdeelsleutels_percentage!$1:$1,0)))</f>
        <v>3.4693937351657048E-4</v>
      </c>
      <c r="Y162">
        <f>PRODUCT(INDEX(Overzicht!$B$1:$D$35,MATCH(max_demand!Y$1,Overzicht!$B$1:$B$35,0),3),INDEX(Verdeelsleutels_percentage!$A:$AB,MATCH(max_demand!$C162,Verdeelsleutels_percentage!$C:$C,0),MATCH(INDEX(Overzicht!$B$1:$F$35,MATCH(max_demand!Y$1,Overzicht!$B:$B,0),5),Verdeelsleutels_percentage!$1:$1,0)))</f>
        <v>6.1095542358261365E-7</v>
      </c>
      <c r="Z162">
        <f>PRODUCT(INDEX(Overzicht!$B$1:$D$35,MATCH(max_demand!Z$1,Overzicht!$B$1:$B$35,0),3),INDEX(Verdeelsleutels_percentage!$A:$AB,MATCH(max_demand!$C162,Verdeelsleutels_percentage!$C:$C,0),MATCH(INDEX(Overzicht!$B$1:$F$35,MATCH(max_demand!Z$1,Overzicht!$B:$B,0),5),Verdeelsleutels_percentage!$1:$1,0)))</f>
        <v>2.7153574381449496E-4</v>
      </c>
      <c r="AA162">
        <f>PRODUCT(INDEX(Overzicht!$B$1:$D$35,MATCH(max_demand!AA$1,Overzicht!$B$1:$B$35,0),3),INDEX(Verdeelsleutels_percentage!$A:$AB,MATCH(max_demand!$C162,Verdeelsleutels_percentage!$C:$C,0),MATCH(INDEX(Overzicht!$B$1:$F$35,MATCH(max_demand!AA$1,Overzicht!$B:$B,0),5),Verdeelsleutels_percentage!$1:$1,0)))</f>
        <v>2.8296882776457897E-4</v>
      </c>
      <c r="AB162">
        <f>PRODUCT(INDEX(Overzicht!$B$1:$D$35,MATCH(max_demand!AB$1,Overzicht!$B$1:$B$35,0),3),INDEX(Verdeelsleutels_percentage!$A:$AB,MATCH(max_demand!$C162,Verdeelsleutels_percentage!$C:$C,0),MATCH(INDEX(Overzicht!$B$1:$F$35,MATCH(max_demand!AB$1,Overzicht!$B:$B,0),5),Verdeelsleutels_percentage!$1:$1,0)))</f>
        <v>4.0178085893097307E-3</v>
      </c>
      <c r="AC162">
        <f>PRODUCT(INDEX(Overzicht!$B$1:$D$35,MATCH(max_demand!AC$1,Overzicht!$B$1:$B$35,0),3),INDEX(Verdeelsleutels_percentage!$A:$AB,MATCH(max_demand!$C162,Verdeelsleutels_percentage!$C:$C,0),MATCH(INDEX(Overzicht!$B$1:$F$35,MATCH(max_demand!AC$1,Overzicht!$B:$B,0),5),Verdeelsleutels_percentage!$1:$1,0)))</f>
        <v>2.016252543694399E-3</v>
      </c>
      <c r="AD162">
        <f>PRODUCT(INDEX(Overzicht!$B$1:$D$35,MATCH(max_demand!AD$1,Overzicht!$B$1:$B$35,0),3),INDEX(Verdeelsleutels_percentage!$A:$AB,MATCH(max_demand!$C162,Verdeelsleutels_percentage!$C:$C,0),MATCH(INDEX(Overzicht!$B$1:$F$35,MATCH(max_demand!AD$1,Overzicht!$B:$B,0),5),Verdeelsleutels_percentage!$1:$1,0)))</f>
        <v>0</v>
      </c>
      <c r="AE162">
        <f>PRODUCT(INDEX(Overzicht!$B$1:$D$35,MATCH(max_demand!AE$1,Overzicht!$B$1:$B$35,0),3),INDEX(Verdeelsleutels_percentage!$A:$AB,MATCH(max_demand!$C162,Verdeelsleutels_percentage!$C:$C,0),MATCH(INDEX(Overzicht!$B$1:$F$35,MATCH(max_demand!AE$1,Overzicht!$B:$B,0),5),Verdeelsleutels_percentage!$1:$1,0)))</f>
        <v>1.7769988463927591E-2</v>
      </c>
      <c r="AF162">
        <f>PRODUCT(INDEX(Overzicht!$B$1:$D$35,MATCH(max_demand!AF$1,Overzicht!$B$1:$B$35,0),3),INDEX(Verdeelsleutels_percentage!$A:$AB,MATCH(max_demand!$C162,Verdeelsleutels_percentage!$C:$C,0),MATCH(INDEX(Overzicht!$B$1:$F$35,MATCH(max_demand!AF$1,Overzicht!$B:$B,0),5),Verdeelsleutels_percentage!$1:$1,0)))</f>
        <v>1.0718516203203749E-3</v>
      </c>
      <c r="AG162">
        <f>PRODUCT(INDEX(Overzicht!$B$1:$D$35,MATCH(max_demand!AG$1,Overzicht!$B$1:$B$35,0),3),INDEX(Verdeelsleutels_percentage!$A:$AB,MATCH(max_demand!$C162,Verdeelsleutels_percentage!$C:$C,0),MATCH(INDEX(Overzicht!$B$1:$F$35,MATCH(max_demand!AG$1,Overzicht!$B:$B,0),5),Verdeelsleutels_percentage!$1:$1,0)))</f>
        <v>9.6626793764183344E-3</v>
      </c>
      <c r="AH162">
        <f>PRODUCT(INDEX(Overzicht!$B$1:$D$35,MATCH(max_demand!AH$1,Overzicht!$B$1:$B$35,0),3),INDEX(Verdeelsleutels_percentage!$A:$AB,MATCH(max_demand!$C162,Verdeelsleutels_percentage!$C:$C,0),MATCH(INDEX(Overzicht!$B$1:$F$35,MATCH(max_demand!AH$1,Overzicht!$B:$B,0),5),Verdeelsleutels_percentage!$1:$1,0)))</f>
        <v>2.500987114080875E-3</v>
      </c>
      <c r="AI162">
        <f>PRODUCT(INDEX(Overzicht!$B$1:$D$35,MATCH(max_demand!AI$1,Overzicht!$B$1:$B$35,0),3),INDEX(Verdeelsleutels_percentage!$A:$AB,MATCH(max_demand!$C162,Verdeelsleutels_percentage!$C:$C,0),MATCH(INDEX(Overzicht!$B$1:$F$35,MATCH(max_demand!AI$1,Overzicht!$B:$B,0),5),Verdeelsleutels_percentage!$1:$1,0)))</f>
        <v>8.5748129625629998E-4</v>
      </c>
      <c r="AJ162">
        <f>PRODUCT(INDEX(Overzicht!$B$1:$D$35,MATCH(max_demand!AJ$1,Overzicht!$B$1:$B$35,0),3),INDEX(Verdeelsleutels_percentage!$A:$AB,MATCH(max_demand!$C162,Verdeelsleutels_percentage!$C:$C,0),MATCH(INDEX(Overzicht!$B$1:$F$35,MATCH(max_demand!AJ$1,Overzicht!$B:$B,0),5),Verdeelsleutels_percentage!$1:$1,0)))</f>
        <v>0</v>
      </c>
      <c r="AK162">
        <f>PRODUCT(INDEX(Overzicht!$B$1:$D$35,MATCH(max_demand!AK$1,Overzicht!$B$1:$B$35,0),3),INDEX(Verdeelsleutels_percentage!$A:$AB,MATCH(max_demand!$C162,Verdeelsleutels_percentage!$C:$C,0),MATCH(INDEX(Overzicht!$B$1:$F$35,MATCH(max_demand!AK$1,Overzicht!$B:$B,0),5),Verdeelsleutels_percentage!$1:$1,0)))</f>
        <v>5.8620254883604559E-4</v>
      </c>
      <c r="AL162">
        <f>PRODUCT(INDEX(Overzicht!$B$1:$D$35,MATCH(max_demand!AL$1,Overzicht!$B$1:$B$35,0),3),INDEX(Verdeelsleutels_percentage!$A:$AB,MATCH(max_demand!$C162,Verdeelsleutels_percentage!$C:$C,0),MATCH(INDEX(Overzicht!$B$1:$F$35,MATCH(max_demand!AL$1,Overzicht!$B:$B,0),5),Verdeelsleutels_percentage!$1:$1,0)))</f>
        <v>1.6104465627363889E-3</v>
      </c>
      <c r="AM162">
        <f>PRODUCT(INDEX(Overzicht!$B$1:$D$35,MATCH(max_demand!AM$1,Overzicht!$B$1:$B$35,0),3),INDEX(Verdeelsleutels_percentage!$A:$AB,MATCH(max_demand!$C162,Verdeelsleutels_percentage!$C:$C,0),MATCH(INDEX(Overzicht!$B$1:$F$35,MATCH(max_demand!AM$1,Overzicht!$B:$B,0),5),Verdeelsleutels_percentage!$1:$1,0)))</f>
        <v>3.2208931254727778E-3</v>
      </c>
      <c r="AN162">
        <f>PRODUCT(INDEX(Overzicht!$B$1:$D$35,MATCH(max_demand!AN$1,Overzicht!$B$1:$B$35,0),3),INDEX(Verdeelsleutels_percentage!$A:$AB,MATCH(max_demand!$C162,Verdeelsleutels_percentage!$C:$C,0),MATCH(INDEX(Overzicht!$B$1:$F$35,MATCH(max_demand!AN$1,Overzicht!$B:$B,0),5),Verdeelsleutels_percentage!$1:$1,0)))</f>
        <v>1.6104465627363889E-3</v>
      </c>
      <c r="AO162">
        <f>PRODUCT(INDEX(Overzicht!$B$1:$D$35,MATCH(max_demand!AO$1,Overzicht!$B$1:$B$35,0),3),INDEX(Verdeelsleutels_percentage!$A:$AB,MATCH(max_demand!$C162,Verdeelsleutels_percentage!$C:$C,0),MATCH(INDEX(Overzicht!$B$1:$F$35,MATCH(max_demand!AO$1,Overzicht!$B:$B,0),5),Verdeelsleutels_percentage!$1:$1,0)))</f>
        <v>5.6365629695773614E-3</v>
      </c>
    </row>
    <row r="163" spans="2:41">
      <c r="B163" t="str">
        <f>INDEX('ETLocal datasets'!B:C,MATCH(C163,'ETLocal datasets'!C:C,0),1)</f>
        <v>GM0439</v>
      </c>
      <c r="C163" t="str">
        <f>'ETLocal datasets'!C146</f>
        <v>Purmerend</v>
      </c>
      <c r="D163">
        <f t="shared" si="13"/>
        <v>0.1474525576264884</v>
      </c>
      <c r="E163">
        <f t="shared" si="14"/>
        <v>0.20834136837829481</v>
      </c>
      <c r="F163">
        <f t="shared" si="15"/>
        <v>4.867611189641019E-2</v>
      </c>
      <c r="G163">
        <f t="shared" si="12"/>
        <v>9.9121530922952172E-2</v>
      </c>
      <c r="H163">
        <f>PRODUCT(INDEX(Overzicht!$B$1:$D$35,MATCH(max_demand!H$1,Overzicht!$B$1:$B$35,0),3),INDEX(Verdeelsleutels_percentage!$A:$AB,MATCH(max_demand!$C163,Verdeelsleutels_percentage!$C:$C,0),MATCH(INDEX(Overzicht!$B$1:$F$35,MATCH(max_demand!H$1,Overzicht!$B:$B,0),5),Verdeelsleutels_percentage!$1:$1,0)))</f>
        <v>4.867611189641019E-2</v>
      </c>
      <c r="I163">
        <f>PRODUCT(INDEX(Overzicht!$B$1:$D$35,MATCH(max_demand!I$1,Overzicht!$B$1:$B$35,0),3),INDEX(Verdeelsleutels_percentage!$A:$AB,MATCH(max_demand!$C163,Verdeelsleutels_percentage!$C:$C,0),MATCH(INDEX(Overzicht!$B$1:$F$35,MATCH(max_demand!I$1,Overzicht!$B:$B,0),5),Verdeelsleutels_percentage!$1:$1,0)))</f>
        <v>1.4622482221306621E-5</v>
      </c>
      <c r="J163">
        <f>PRODUCT(INDEX(Overzicht!$B$1:$D$35,MATCH(max_demand!J$1,Overzicht!$B$1:$B$35,0),3),INDEX(Verdeelsleutels_percentage!$A:$AB,MATCH(max_demand!$C163,Verdeelsleutels_percentage!$C:$C,0),MATCH(INDEX(Overzicht!$B$1:$F$35,MATCH(max_demand!J$1,Overzicht!$B:$B,0),5),Verdeelsleutels_percentage!$1:$1,0)))</f>
        <v>1.631808703574894E-2</v>
      </c>
      <c r="K163">
        <f>PRODUCT(INDEX(Overzicht!$B$1:$D$35,MATCH(max_demand!K$1,Overzicht!$B$1:$B$35,0),3),INDEX(Verdeelsleutels_percentage!$A:$AB,MATCH(max_demand!$C163,Verdeelsleutels_percentage!$C:$C,0),MATCH(INDEX(Overzicht!$B$1:$F$35,MATCH(max_demand!K$1,Overzicht!$B:$B,0),5),Verdeelsleutels_percentage!$1:$1,0)))</f>
        <v>3.0437259146812088E-6</v>
      </c>
      <c r="L163">
        <f>PRODUCT(INDEX(Overzicht!$B$1:$D$35,MATCH(max_demand!L$1,Overzicht!$B$1:$B$35,0),3),INDEX(Verdeelsleutels_percentage!$A:$AB,MATCH(max_demand!$C163,Verdeelsleutels_percentage!$C:$C,0),MATCH(INDEX(Overzicht!$B$1:$F$35,MATCH(max_demand!L$1,Overzicht!$B:$B,0),5),Verdeelsleutels_percentage!$1:$1,0)))</f>
        <v>1.5739814826419587E-2</v>
      </c>
      <c r="M163">
        <f>PRODUCT(INDEX(Overzicht!$B$1:$D$35,MATCH(max_demand!M$1,Overzicht!$B$1:$B$35,0),3),INDEX(Verdeelsleutels_percentage!$A:$AB,MATCH(max_demand!$C163,Verdeelsleutels_percentage!$C:$C,0),MATCH(INDEX(Overzicht!$B$1:$F$35,MATCH(max_demand!M$1,Overzicht!$B:$B,0),5),Verdeelsleutels_percentage!$1:$1,0)))</f>
        <v>1.7479348473470233E-3</v>
      </c>
      <c r="N163">
        <f>PRODUCT(INDEX(Overzicht!$B$1:$D$35,MATCH(max_demand!N$1,Overzicht!$B$1:$B$35,0),3),INDEX(Verdeelsleutels_percentage!$A:$AB,MATCH(max_demand!$C163,Verdeelsleutels_percentage!$C:$C,0),MATCH(INDEX(Overzicht!$B$1:$F$35,MATCH(max_demand!N$1,Overzicht!$B:$B,0),5),Verdeelsleutels_percentage!$1:$1,0)))</f>
        <v>1.9044166336809474E-4</v>
      </c>
      <c r="O163">
        <f>PRODUCT(INDEX(Overzicht!$B$1:$D$35,MATCH(max_demand!O$1,Overzicht!$B$1:$B$35,0),3),INDEX(Verdeelsleutels_percentage!$A:$AB,MATCH(max_demand!$C163,Verdeelsleutels_percentage!$C:$C,0),MATCH(INDEX(Overzicht!$B$1:$F$35,MATCH(max_demand!O$1,Overzicht!$B:$B,0),5),Verdeelsleutels_percentage!$1:$1,0)))</f>
        <v>0</v>
      </c>
      <c r="P163">
        <f>PRODUCT(INDEX(Overzicht!$B$1:$D$35,MATCH(max_demand!P$1,Overzicht!$B$1:$B$35,0),3),INDEX(Verdeelsleutels_percentage!$A:$AB,MATCH(max_demand!$C163,Verdeelsleutels_percentage!$C:$C,0),MATCH(INDEX(Overzicht!$B$1:$F$35,MATCH(max_demand!P$1,Overzicht!$B:$B,0),5),Verdeelsleutels_percentage!$1:$1,0)))</f>
        <v>0</v>
      </c>
      <c r="Q163">
        <f>PRODUCT(INDEX(Overzicht!$B$1:$D$35,MATCH(max_demand!Q$1,Overzicht!$B$1:$B$35,0),3),INDEX(Verdeelsleutels_percentage!$A:$AB,MATCH(max_demand!$C163,Verdeelsleutels_percentage!$C:$C,0),MATCH(INDEX(Overzicht!$B$1:$F$35,MATCH(max_demand!Q$1,Overzicht!$B:$B,0),5),Verdeelsleutels_percentage!$1:$1,0)))</f>
        <v>4.0331635571311295E-2</v>
      </c>
      <c r="R163">
        <f>PRODUCT(INDEX(Overzicht!$B$1:$D$35,MATCH(max_demand!R$1,Overzicht!$B$1:$B$35,0),3),INDEX(Verdeelsleutels_percentage!$A:$AB,MATCH(max_demand!$C163,Verdeelsleutels_percentage!$C:$C,0),MATCH(INDEX(Overzicht!$B$1:$F$35,MATCH(max_demand!R$1,Overzicht!$B:$B,0),5),Verdeelsleutels_percentage!$1:$1,0)))</f>
        <v>8.3444763250988905E-3</v>
      </c>
      <c r="S163">
        <f>PRODUCT(INDEX(Overzicht!$B$1:$D$35,MATCH(max_demand!S$1,Overzicht!$B$1:$B$35,0),3),INDEX(Verdeelsleutels_percentage!$A:$AB,MATCH(max_demand!$C163,Verdeelsleutels_percentage!$C:$C,0),MATCH(INDEX(Overzicht!$B$1:$F$35,MATCH(max_demand!S$1,Overzicht!$B:$B,0),5),Verdeelsleutels_percentage!$1:$1,0)))</f>
        <v>1.7089487513802525E-2</v>
      </c>
      <c r="T163">
        <f>PRODUCT(INDEX(Overzicht!$B$1:$D$35,MATCH(max_demand!T$1,Overzicht!$B$1:$B$35,0),3),INDEX(Verdeelsleutels_percentage!$A:$AB,MATCH(max_demand!$C163,Verdeelsleutels_percentage!$C:$C,0),MATCH(INDEX(Overzicht!$B$1:$F$35,MATCH(max_demand!T$1,Overzicht!$B:$B,0),5),Verdeelsleutels_percentage!$1:$1,0)))</f>
        <v>2.4662563360847826E-2</v>
      </c>
      <c r="U163">
        <f>PRODUCT(INDEX(Overzicht!$B$1:$D$35,MATCH(max_demand!U$1,Overzicht!$B$1:$B$35,0),3),INDEX(Verdeelsleutels_percentage!$A:$AB,MATCH(max_demand!$C163,Verdeelsleutels_percentage!$C:$C,0),MATCH(INDEX(Overzicht!$B$1:$F$35,MATCH(max_demand!U$1,Overzicht!$B:$B,0),5),Verdeelsleutels_percentage!$1:$1,0)))</f>
        <v>9.1603806768863372E-2</v>
      </c>
      <c r="V163">
        <f>PRODUCT(INDEX(Overzicht!$B$1:$D$35,MATCH(max_demand!V$1,Overzicht!$B$1:$B$35,0),3),INDEX(Verdeelsleutels_percentage!$A:$AB,MATCH(max_demand!$C163,Verdeelsleutels_percentage!$C:$C,0),MATCH(INDEX(Overzicht!$B$1:$F$35,MATCH(max_demand!V$1,Overzicht!$B:$B,0),5),Verdeelsleutels_percentage!$1:$1,0)))</f>
        <v>1.0662386415404136E-2</v>
      </c>
      <c r="W163">
        <f>PRODUCT(INDEX(Overzicht!$B$1:$D$35,MATCH(max_demand!W$1,Overzicht!$B$1:$B$35,0),3),INDEX(Verdeelsleutels_percentage!$A:$AB,MATCH(max_demand!$C163,Verdeelsleutels_percentage!$C:$C,0),MATCH(INDEX(Overzicht!$B$1:$F$35,MATCH(max_demand!W$1,Overzicht!$B:$B,0),5),Verdeelsleutels_percentage!$1:$1,0)))</f>
        <v>5.562984216732593E-2</v>
      </c>
      <c r="X163">
        <f>PRODUCT(INDEX(Overzicht!$B$1:$D$35,MATCH(max_demand!X$1,Overzicht!$B$1:$B$35,0),3),INDEX(Verdeelsleutels_percentage!$A:$AB,MATCH(max_demand!$C163,Verdeelsleutels_percentage!$C:$C,0),MATCH(INDEX(Overzicht!$B$1:$F$35,MATCH(max_demand!X$1,Overzicht!$B:$B,0),5),Verdeelsleutels_percentage!$1:$1,0)))</f>
        <v>2.5786034518123484E-3</v>
      </c>
      <c r="Y163">
        <f>PRODUCT(INDEX(Overzicht!$B$1:$D$35,MATCH(max_demand!Y$1,Overzicht!$B$1:$B$35,0),3),INDEX(Verdeelsleutels_percentage!$A:$AB,MATCH(max_demand!$C163,Verdeelsleutels_percentage!$C:$C,0),MATCH(INDEX(Overzicht!$B$1:$F$35,MATCH(max_demand!Y$1,Overzicht!$B:$B,0),5),Verdeelsleutels_percentage!$1:$1,0)))</f>
        <v>9.6728236649813065E-8</v>
      </c>
      <c r="Z163">
        <f>PRODUCT(INDEX(Overzicht!$B$1:$D$35,MATCH(max_demand!Z$1,Overzicht!$B$1:$B$35,0),3),INDEX(Verdeelsleutels_percentage!$A:$AB,MATCH(max_demand!$C163,Verdeelsleutels_percentage!$C:$C,0),MATCH(INDEX(Overzicht!$B$1:$F$35,MATCH(max_demand!Z$1,Overzicht!$B:$B,0),5),Verdeelsleutels_percentage!$1:$1,0)))</f>
        <v>4.2990327399916917E-5</v>
      </c>
      <c r="AA163">
        <f>PRODUCT(INDEX(Overzicht!$B$1:$D$35,MATCH(max_demand!AA$1,Overzicht!$B$1:$B$35,0),3),INDEX(Verdeelsleutels_percentage!$A:$AB,MATCH(max_demand!$C163,Verdeelsleutels_percentage!$C:$C,0),MATCH(INDEX(Overzicht!$B$1:$F$35,MATCH(max_demand!AA$1,Overzicht!$B:$B,0),5),Verdeelsleutels_percentage!$1:$1,0)))</f>
        <v>4.4800446448334476E-5</v>
      </c>
      <c r="AB163">
        <f>PRODUCT(INDEX(Overzicht!$B$1:$D$35,MATCH(max_demand!AB$1,Overzicht!$B$1:$B$35,0),3),INDEX(Verdeelsleutels_percentage!$A:$AB,MATCH(max_demand!$C163,Verdeelsleutels_percentage!$C:$C,0),MATCH(INDEX(Overzicht!$B$1:$F$35,MATCH(max_demand!AB$1,Overzicht!$B:$B,0),5),Verdeelsleutels_percentage!$1:$1,0)))</f>
        <v>1.6170126902045088E-2</v>
      </c>
      <c r="AC163">
        <f>PRODUCT(INDEX(Overzicht!$B$1:$D$35,MATCH(max_demand!AC$1,Overzicht!$B$1:$B$35,0),3),INDEX(Verdeelsleutels_percentage!$A:$AB,MATCH(max_demand!$C163,Verdeelsleutels_percentage!$C:$C,0),MATCH(INDEX(Overzicht!$B$1:$F$35,MATCH(max_demand!AC$1,Overzicht!$B:$B,0),5),Verdeelsleutels_percentage!$1:$1,0)))</f>
        <v>9.2230497015812693E-3</v>
      </c>
      <c r="AD163">
        <f>PRODUCT(INDEX(Overzicht!$B$1:$D$35,MATCH(max_demand!AD$1,Overzicht!$B$1:$B$35,0),3),INDEX(Verdeelsleutels_percentage!$A:$AB,MATCH(max_demand!$C163,Verdeelsleutels_percentage!$C:$C,0),MATCH(INDEX(Overzicht!$B$1:$F$35,MATCH(max_demand!AD$1,Overzicht!$B:$B,0),5),Verdeelsleutels_percentage!$1:$1,0)))</f>
        <v>0</v>
      </c>
      <c r="AE163">
        <f>PRODUCT(INDEX(Overzicht!$B$1:$D$35,MATCH(max_demand!AE$1,Overzicht!$B$1:$B$35,0),3),INDEX(Verdeelsleutels_percentage!$A:$AB,MATCH(max_demand!$C163,Verdeelsleutels_percentage!$C:$C,0),MATCH(INDEX(Overzicht!$B$1:$F$35,MATCH(max_demand!AE$1,Overzicht!$B:$B,0),5),Verdeelsleutels_percentage!$1:$1,0)))</f>
        <v>1.5274203567308546E-2</v>
      </c>
      <c r="AF163">
        <f>PRODUCT(INDEX(Overzicht!$B$1:$D$35,MATCH(max_demand!AF$1,Overzicht!$B$1:$B$35,0),3),INDEX(Verdeelsleutels_percentage!$A:$AB,MATCH(max_demand!$C163,Verdeelsleutels_percentage!$C:$C,0),MATCH(INDEX(Overzicht!$B$1:$F$35,MATCH(max_demand!AF$1,Overzicht!$B:$B,0),5),Verdeelsleutels_percentage!$1:$1,0)))</f>
        <v>1.6969866078914573E-4</v>
      </c>
      <c r="AG163">
        <f>PRODUCT(INDEX(Overzicht!$B$1:$D$35,MATCH(max_demand!AG$1,Overzicht!$B$1:$B$35,0),3),INDEX(Verdeelsleutels_percentage!$A:$AB,MATCH(max_demand!$C163,Verdeelsleutels_percentage!$C:$C,0),MATCH(INDEX(Overzicht!$B$1:$F$35,MATCH(max_demand!AG$1,Overzicht!$B:$B,0),5),Verdeelsleutels_percentage!$1:$1,0)))</f>
        <v>5.562984216732593E-2</v>
      </c>
      <c r="AH163">
        <f>PRODUCT(INDEX(Overzicht!$B$1:$D$35,MATCH(max_demand!AH$1,Overzicht!$B$1:$B$35,0),3),INDEX(Verdeelsleutels_percentage!$A:$AB,MATCH(max_demand!$C163,Verdeelsleutels_percentage!$C:$C,0),MATCH(INDEX(Overzicht!$B$1:$F$35,MATCH(max_demand!AH$1,Overzicht!$B:$B,0),5),Verdeelsleutels_percentage!$1:$1,0)))</f>
        <v>3.9596354184134007E-4</v>
      </c>
      <c r="AI163">
        <f>PRODUCT(INDEX(Overzicht!$B$1:$D$35,MATCH(max_demand!AI$1,Overzicht!$B$1:$B$35,0),3),INDEX(Verdeelsleutels_percentage!$A:$AB,MATCH(max_demand!$C163,Verdeelsleutels_percentage!$C:$C,0),MATCH(INDEX(Overzicht!$B$1:$F$35,MATCH(max_demand!AI$1,Overzicht!$B:$B,0),5),Verdeelsleutels_percentage!$1:$1,0)))</f>
        <v>1.3575892863131658E-4</v>
      </c>
      <c r="AJ163">
        <f>PRODUCT(INDEX(Overzicht!$B$1:$D$35,MATCH(max_demand!AJ$1,Overzicht!$B$1:$B$35,0),3),INDEX(Verdeelsleutels_percentage!$A:$AB,MATCH(max_demand!$C163,Verdeelsleutels_percentage!$C:$C,0),MATCH(INDEX(Overzicht!$B$1:$F$35,MATCH(max_demand!AJ$1,Overzicht!$B:$B,0),5),Verdeelsleutels_percentage!$1:$1,0)))</f>
        <v>0</v>
      </c>
      <c r="AK163">
        <f>PRODUCT(INDEX(Overzicht!$B$1:$D$35,MATCH(max_demand!AK$1,Overzicht!$B$1:$B$35,0),3),INDEX(Verdeelsleutels_percentage!$A:$AB,MATCH(max_demand!$C163,Verdeelsleutels_percentage!$C:$C,0),MATCH(INDEX(Overzicht!$B$1:$F$35,MATCH(max_demand!AK$1,Overzicht!$B:$B,0),5),Verdeelsleutels_percentage!$1:$1,0)))</f>
        <v>3.3748770914844403E-3</v>
      </c>
      <c r="AL163">
        <f>PRODUCT(INDEX(Overzicht!$B$1:$D$35,MATCH(max_demand!AL$1,Overzicht!$B$1:$B$35,0),3),INDEX(Verdeelsleutels_percentage!$A:$AB,MATCH(max_demand!$C163,Verdeelsleutels_percentage!$C:$C,0),MATCH(INDEX(Overzicht!$B$1:$F$35,MATCH(max_demand!AL$1,Overzicht!$B:$B,0),5),Verdeelsleutels_percentage!$1:$1,0)))</f>
        <v>9.2716403612209883E-3</v>
      </c>
      <c r="AM163">
        <f>PRODUCT(INDEX(Overzicht!$B$1:$D$35,MATCH(max_demand!AM$1,Overzicht!$B$1:$B$35,0),3),INDEX(Verdeelsleutels_percentage!$A:$AB,MATCH(max_demand!$C163,Verdeelsleutels_percentage!$C:$C,0),MATCH(INDEX(Overzicht!$B$1:$F$35,MATCH(max_demand!AM$1,Overzicht!$B:$B,0),5),Verdeelsleutels_percentage!$1:$1,0)))</f>
        <v>1.8543280722441977E-2</v>
      </c>
      <c r="AN163">
        <f>PRODUCT(INDEX(Overzicht!$B$1:$D$35,MATCH(max_demand!AN$1,Overzicht!$B$1:$B$35,0),3),INDEX(Verdeelsleutels_percentage!$A:$AB,MATCH(max_demand!$C163,Verdeelsleutels_percentage!$C:$C,0),MATCH(INDEX(Overzicht!$B$1:$F$35,MATCH(max_demand!AN$1,Overzicht!$B:$B,0),5),Verdeelsleutels_percentage!$1:$1,0)))</f>
        <v>9.2716403612209883E-3</v>
      </c>
      <c r="AO163">
        <f>PRODUCT(INDEX(Overzicht!$B$1:$D$35,MATCH(max_demand!AO$1,Overzicht!$B$1:$B$35,0),3),INDEX(Verdeelsleutels_percentage!$A:$AB,MATCH(max_demand!$C163,Verdeelsleutels_percentage!$C:$C,0),MATCH(INDEX(Overzicht!$B$1:$F$35,MATCH(max_demand!AO$1,Overzicht!$B:$B,0),5),Verdeelsleutels_percentage!$1:$1,0)))</f>
        <v>3.2450741264273456E-2</v>
      </c>
    </row>
    <row r="164" spans="2:41">
      <c r="B164" t="str">
        <f>INDEX('ETLocal datasets'!B:C,MATCH(C164,'ETLocal datasets'!C:C,0),1)</f>
        <v>GM0441</v>
      </c>
      <c r="C164" t="str">
        <f>'ETLocal datasets'!C147</f>
        <v>Schagen</v>
      </c>
      <c r="D164">
        <f t="shared" si="13"/>
        <v>0.398657334110188</v>
      </c>
      <c r="E164">
        <f t="shared" si="14"/>
        <v>0.15223924611306333</v>
      </c>
      <c r="F164">
        <f t="shared" si="15"/>
        <v>2.8283872799949868E-2</v>
      </c>
      <c r="G164">
        <f t="shared" si="12"/>
        <v>5.7595823970645339E-2</v>
      </c>
      <c r="H164">
        <f>PRODUCT(INDEX(Overzicht!$B$1:$D$35,MATCH(max_demand!H$1,Overzicht!$B$1:$B$35,0),3),INDEX(Verdeelsleutels_percentage!$A:$AB,MATCH(max_demand!$C164,Verdeelsleutels_percentage!$C:$C,0),MATCH(INDEX(Overzicht!$B$1:$F$35,MATCH(max_demand!H$1,Overzicht!$B:$B,0),5),Verdeelsleutels_percentage!$1:$1,0)))</f>
        <v>2.8283872799949868E-2</v>
      </c>
      <c r="I164">
        <f>PRODUCT(INDEX(Overzicht!$B$1:$D$35,MATCH(max_demand!I$1,Overzicht!$B$1:$B$35,0),3),INDEX(Verdeelsleutels_percentage!$A:$AB,MATCH(max_demand!$C164,Verdeelsleutels_percentage!$C:$C,0),MATCH(INDEX(Overzicht!$B$1:$F$35,MATCH(max_demand!I$1,Overzicht!$B:$B,0),5),Verdeelsleutels_percentage!$1:$1,0)))</f>
        <v>4.9753355327230728E-2</v>
      </c>
      <c r="J164">
        <f>PRODUCT(INDEX(Overzicht!$B$1:$D$35,MATCH(max_demand!J$1,Overzicht!$B$1:$B$35,0),3),INDEX(Verdeelsleutels_percentage!$A:$AB,MATCH(max_demand!$C164,Verdeelsleutels_percentage!$C:$C,0),MATCH(INDEX(Overzicht!$B$1:$F$35,MATCH(max_demand!J$1,Overzicht!$B:$B,0),5),Verdeelsleutels_percentage!$1:$1,0)))</f>
        <v>9.4818316434117662E-3</v>
      </c>
      <c r="K164">
        <f>PRODUCT(INDEX(Overzicht!$B$1:$D$35,MATCH(max_demand!K$1,Overzicht!$B$1:$B$35,0),3),INDEX(Verdeelsleutels_percentage!$A:$AB,MATCH(max_demand!$C164,Verdeelsleutels_percentage!$C:$C,0),MATCH(INDEX(Overzicht!$B$1:$F$35,MATCH(max_demand!K$1,Overzicht!$B:$B,0),5),Verdeelsleutels_percentage!$1:$1,0)))</f>
        <v>1.0356352270422028E-2</v>
      </c>
      <c r="L164">
        <f>PRODUCT(INDEX(Overzicht!$B$1:$D$35,MATCH(max_demand!L$1,Overzicht!$B$1:$B$35,0),3),INDEX(Verdeelsleutels_percentage!$A:$AB,MATCH(max_demand!$C164,Verdeelsleutels_percentage!$C:$C,0),MATCH(INDEX(Overzicht!$B$1:$F$35,MATCH(max_demand!L$1,Overzicht!$B:$B,0),5),Verdeelsleutels_percentage!$1:$1,0)))</f>
        <v>9.1458192345483628E-3</v>
      </c>
      <c r="M164">
        <f>PRODUCT(INDEX(Overzicht!$B$1:$D$35,MATCH(max_demand!M$1,Overzicht!$B$1:$B$35,0),3),INDEX(Verdeelsleutels_percentage!$A:$AB,MATCH(max_demand!$C164,Verdeelsleutels_percentage!$C:$C,0),MATCH(INDEX(Overzicht!$B$1:$F$35,MATCH(max_demand!M$1,Overzicht!$B:$B,0),5),Verdeelsleutels_percentage!$1:$1,0)))</f>
        <v>8.845373773497868E-2</v>
      </c>
      <c r="N164">
        <f>PRODUCT(INDEX(Overzicht!$B$1:$D$35,MATCH(max_demand!N$1,Overzicht!$B$1:$B$35,0),3),INDEX(Verdeelsleutels_percentage!$A:$AB,MATCH(max_demand!$C164,Verdeelsleutels_percentage!$C:$C,0),MATCH(INDEX(Overzicht!$B$1:$F$35,MATCH(max_demand!N$1,Overzicht!$B:$B,0),5),Verdeelsleutels_percentage!$1:$1,0)))</f>
        <v>1.0203208895947844E-2</v>
      </c>
      <c r="O164">
        <f>PRODUCT(INDEX(Overzicht!$B$1:$D$35,MATCH(max_demand!O$1,Overzicht!$B$1:$B$35,0),3),INDEX(Verdeelsleutels_percentage!$A:$AB,MATCH(max_demand!$C164,Verdeelsleutels_percentage!$C:$C,0),MATCH(INDEX(Overzicht!$B$1:$F$35,MATCH(max_demand!O$1,Overzicht!$B:$B,0),5),Verdeelsleutels_percentage!$1:$1,0)))</f>
        <v>4.1921704472715517E-3</v>
      </c>
      <c r="P164">
        <f>PRODUCT(INDEX(Overzicht!$B$1:$D$35,MATCH(max_demand!P$1,Overzicht!$B$1:$B$35,0),3),INDEX(Verdeelsleutels_percentage!$A:$AB,MATCH(max_demand!$C164,Verdeelsleutels_percentage!$C:$C,0),MATCH(INDEX(Overzicht!$B$1:$F$35,MATCH(max_demand!P$1,Overzicht!$B:$B,0),5),Verdeelsleutels_percentage!$1:$1,0)))</f>
        <v>9.5671736423315473E-2</v>
      </c>
      <c r="Q164">
        <f>PRODUCT(INDEX(Overzicht!$B$1:$D$35,MATCH(max_demand!Q$1,Overzicht!$B$1:$B$35,0),3),INDEX(Verdeelsleutels_percentage!$A:$AB,MATCH(max_demand!$C164,Verdeelsleutels_percentage!$C:$C,0),MATCH(INDEX(Overzicht!$B$1:$F$35,MATCH(max_demand!Q$1,Overzicht!$B:$B,0),5),Verdeelsleutels_percentage!$1:$1,0)))</f>
        <v>2.3435208891387033E-2</v>
      </c>
      <c r="R164">
        <f>PRODUCT(INDEX(Overzicht!$B$1:$D$35,MATCH(max_demand!R$1,Overzicht!$B$1:$B$35,0),3),INDEX(Verdeelsleutels_percentage!$A:$AB,MATCH(max_demand!$C164,Verdeelsleutels_percentage!$C:$C,0),MATCH(INDEX(Overzicht!$B$1:$F$35,MATCH(max_demand!R$1,Overzicht!$B:$B,0),5),Verdeelsleutels_percentage!$1:$1,0)))</f>
        <v>4.8486639085628348E-3</v>
      </c>
      <c r="S164">
        <f>PRODUCT(INDEX(Overzicht!$B$1:$D$35,MATCH(max_demand!S$1,Overzicht!$B$1:$B$35,0),3),INDEX(Verdeelsleutels_percentage!$A:$AB,MATCH(max_demand!$C164,Verdeelsleutels_percentage!$C:$C,0),MATCH(INDEX(Overzicht!$B$1:$F$35,MATCH(max_demand!S$1,Overzicht!$B:$B,0),5),Verdeelsleutels_percentage!$1:$1,0)))</f>
        <v>9.9300636847366851E-3</v>
      </c>
      <c r="T164">
        <f>PRODUCT(INDEX(Overzicht!$B$1:$D$35,MATCH(max_demand!T$1,Overzicht!$B$1:$B$35,0),3),INDEX(Verdeelsleutels_percentage!$A:$AB,MATCH(max_demand!$C164,Verdeelsleutels_percentage!$C:$C,0),MATCH(INDEX(Overzicht!$B$1:$F$35,MATCH(max_demand!T$1,Overzicht!$B:$B,0),5),Verdeelsleutels_percentage!$1:$1,0)))</f>
        <v>1.4330495551974598E-2</v>
      </c>
      <c r="U164">
        <f>PRODUCT(INDEX(Overzicht!$B$1:$D$35,MATCH(max_demand!U$1,Overzicht!$B$1:$B$35,0),3),INDEX(Verdeelsleutels_percentage!$A:$AB,MATCH(max_demand!$C164,Verdeelsleutels_percentage!$C:$C,0),MATCH(INDEX(Overzicht!$B$1:$F$35,MATCH(max_demand!U$1,Overzicht!$B:$B,0),5),Verdeelsleutels_percentage!$1:$1,0)))</f>
        <v>5.3227554907334232E-2</v>
      </c>
      <c r="V164">
        <f>PRODUCT(INDEX(Overzicht!$B$1:$D$35,MATCH(max_demand!V$1,Overzicht!$B$1:$B$35,0),3),INDEX(Verdeelsleutels_percentage!$A:$AB,MATCH(max_demand!$C164,Verdeelsleutels_percentage!$C:$C,0),MATCH(INDEX(Overzicht!$B$1:$F$35,MATCH(max_demand!V$1,Overzicht!$B:$B,0),5),Verdeelsleutels_percentage!$1:$1,0)))</f>
        <v>6.1955149942747329E-3</v>
      </c>
      <c r="W164">
        <f>PRODUCT(INDEX(Overzicht!$B$1:$D$35,MATCH(max_demand!W$1,Overzicht!$B$1:$B$35,0),3),INDEX(Verdeelsleutels_percentage!$A:$AB,MATCH(max_demand!$C164,Verdeelsleutels_percentage!$C:$C,0),MATCH(INDEX(Overzicht!$B$1:$F$35,MATCH(max_demand!W$1,Overzicht!$B:$B,0),5),Verdeelsleutels_percentage!$1:$1,0)))</f>
        <v>3.2324426057085562E-2</v>
      </c>
      <c r="X164">
        <f>PRODUCT(INDEX(Overzicht!$B$1:$D$35,MATCH(max_demand!X$1,Overzicht!$B$1:$B$35,0),3),INDEX(Verdeelsleutels_percentage!$A:$AB,MATCH(max_demand!$C164,Verdeelsleutels_percentage!$C:$C,0),MATCH(INDEX(Overzicht!$B$1:$F$35,MATCH(max_demand!X$1,Overzicht!$B:$B,0),5),Verdeelsleutels_percentage!$1:$1,0)))</f>
        <v>1.828464265830574E-3</v>
      </c>
      <c r="Y164">
        <f>PRODUCT(INDEX(Overzicht!$B$1:$D$35,MATCH(max_demand!Y$1,Overzicht!$B$1:$B$35,0),3),INDEX(Verdeelsleutels_percentage!$A:$AB,MATCH(max_demand!$C164,Verdeelsleutels_percentage!$C:$C,0),MATCH(INDEX(Overzicht!$B$1:$F$35,MATCH(max_demand!Y$1,Overzicht!$B:$B,0),5),Verdeelsleutels_percentage!$1:$1,0)))</f>
        <v>5.0482199080005201E-6</v>
      </c>
      <c r="Z164">
        <f>PRODUCT(INDEX(Overzicht!$B$1:$D$35,MATCH(max_demand!Z$1,Overzicht!$B$1:$B$35,0),3),INDEX(Verdeelsleutels_percentage!$A:$AB,MATCH(max_demand!$C164,Verdeelsleutels_percentage!$C:$C,0),MATCH(INDEX(Overzicht!$B$1:$F$35,MATCH(max_demand!Z$1,Overzicht!$B:$B,0),5),Verdeelsleutels_percentage!$1:$1,0)))</f>
        <v>2.2436532924446756E-3</v>
      </c>
      <c r="AA164">
        <f>PRODUCT(INDEX(Overzicht!$B$1:$D$35,MATCH(max_demand!AA$1,Overzicht!$B$1:$B$35,0),3),INDEX(Verdeelsleutels_percentage!$A:$AB,MATCH(max_demand!$C164,Verdeelsleutels_percentage!$C:$C,0),MATCH(INDEX(Overzicht!$B$1:$F$35,MATCH(max_demand!AA$1,Overzicht!$B:$B,0),5),Verdeelsleutels_percentage!$1:$1,0)))</f>
        <v>2.3381229047581358E-3</v>
      </c>
      <c r="AB164">
        <f>PRODUCT(INDEX(Overzicht!$B$1:$D$35,MATCH(max_demand!AB$1,Overzicht!$B$1:$B$35,0),3),INDEX(Verdeelsleutels_percentage!$A:$AB,MATCH(max_demand!$C164,Verdeelsleutels_percentage!$C:$C,0),MATCH(INDEX(Overzicht!$B$1:$F$35,MATCH(max_demand!AB$1,Overzicht!$B:$B,0),5),Verdeelsleutels_percentage!$1:$1,0)))</f>
        <v>1.4198177446486507E-2</v>
      </c>
      <c r="AC164">
        <f>PRODUCT(INDEX(Overzicht!$B$1:$D$35,MATCH(max_demand!AC$1,Overzicht!$B$1:$B$35,0),3),INDEX(Verdeelsleutels_percentage!$A:$AB,MATCH(max_demand!$C164,Verdeelsleutels_percentage!$C:$C,0),MATCH(INDEX(Overzicht!$B$1:$F$35,MATCH(max_demand!AC$1,Overzicht!$B:$B,0),5),Verdeelsleutels_percentage!$1:$1,0)))</f>
        <v>7.6898491576700805E-3</v>
      </c>
      <c r="AD164">
        <f>PRODUCT(INDEX(Overzicht!$B$1:$D$35,MATCH(max_demand!AD$1,Overzicht!$B$1:$B$35,0),3),INDEX(Verdeelsleutels_percentage!$A:$AB,MATCH(max_demand!$C164,Verdeelsleutels_percentage!$C:$C,0),MATCH(INDEX(Overzicht!$B$1:$F$35,MATCH(max_demand!AD$1,Overzicht!$B:$B,0),5),Verdeelsleutels_percentage!$1:$1,0)))</f>
        <v>2.205815054442165E-4</v>
      </c>
      <c r="AE164">
        <f>PRODUCT(INDEX(Overzicht!$B$1:$D$35,MATCH(max_demand!AE$1,Overzicht!$B$1:$B$35,0),3),INDEX(Verdeelsleutels_percentage!$A:$AB,MATCH(max_demand!$C164,Verdeelsleutels_percentage!$C:$C,0),MATCH(INDEX(Overzicht!$B$1:$F$35,MATCH(max_demand!AE$1,Overzicht!$B:$B,0),5),Verdeelsleutels_percentage!$1:$1,0)))</f>
        <v>4.712041884816754E-2</v>
      </c>
      <c r="AF164">
        <f>PRODUCT(INDEX(Overzicht!$B$1:$D$35,MATCH(max_demand!AF$1,Overzicht!$B$1:$B$35,0),3),INDEX(Verdeelsleutels_percentage!$A:$AB,MATCH(max_demand!$C164,Verdeelsleutels_percentage!$C:$C,0),MATCH(INDEX(Overzicht!$B$1:$F$35,MATCH(max_demand!AF$1,Overzicht!$B:$B,0),5),Verdeelsleutels_percentage!$1:$1,0)))</f>
        <v>8.8565261543868783E-3</v>
      </c>
      <c r="AG164">
        <f>PRODUCT(INDEX(Overzicht!$B$1:$D$35,MATCH(max_demand!AG$1,Overzicht!$B$1:$B$35,0),3),INDEX(Verdeelsleutels_percentage!$A:$AB,MATCH(max_demand!$C164,Verdeelsleutels_percentage!$C:$C,0),MATCH(INDEX(Overzicht!$B$1:$F$35,MATCH(max_demand!AG$1,Overzicht!$B:$B,0),5),Verdeelsleutels_percentage!$1:$1,0)))</f>
        <v>3.2324426057085562E-2</v>
      </c>
      <c r="AH164">
        <f>PRODUCT(INDEX(Overzicht!$B$1:$D$35,MATCH(max_demand!AH$1,Overzicht!$B$1:$B$35,0),3),INDEX(Verdeelsleutels_percentage!$A:$AB,MATCH(max_demand!$C164,Verdeelsleutels_percentage!$C:$C,0),MATCH(INDEX(Overzicht!$B$1:$F$35,MATCH(max_demand!AH$1,Overzicht!$B:$B,0),5),Verdeelsleutels_percentage!$1:$1,0)))</f>
        <v>2.066522769356938E-2</v>
      </c>
      <c r="AI164">
        <f>PRODUCT(INDEX(Overzicht!$B$1:$D$35,MATCH(max_demand!AI$1,Overzicht!$B$1:$B$35,0),3),INDEX(Verdeelsleutels_percentage!$A:$AB,MATCH(max_demand!$C164,Verdeelsleutels_percentage!$C:$C,0),MATCH(INDEX(Overzicht!$B$1:$F$35,MATCH(max_demand!AI$1,Overzicht!$B:$B,0),5),Verdeelsleutels_percentage!$1:$1,0)))</f>
        <v>7.0852209235095021E-3</v>
      </c>
      <c r="AJ164">
        <f>PRODUCT(INDEX(Overzicht!$B$1:$D$35,MATCH(max_demand!AJ$1,Overzicht!$B$1:$B$35,0),3),INDEX(Verdeelsleutels_percentage!$A:$AB,MATCH(max_demand!$C164,Verdeelsleutels_percentage!$C:$C,0),MATCH(INDEX(Overzicht!$B$1:$F$35,MATCH(max_demand!AJ$1,Overzicht!$B:$B,0),5),Verdeelsleutels_percentage!$1:$1,0)))</f>
        <v>0</v>
      </c>
      <c r="AK164">
        <f>PRODUCT(INDEX(Overzicht!$B$1:$D$35,MATCH(max_demand!AK$1,Overzicht!$B$1:$B$35,0),3),INDEX(Verdeelsleutels_percentage!$A:$AB,MATCH(max_demand!$C164,Verdeelsleutels_percentage!$C:$C,0),MATCH(INDEX(Overzicht!$B$1:$F$35,MATCH(max_demand!AK$1,Overzicht!$B:$B,0),5),Verdeelsleutels_percentage!$1:$1,0)))</f>
        <v>1.9610151807965244E-3</v>
      </c>
      <c r="AL164">
        <f>PRODUCT(INDEX(Overzicht!$B$1:$D$35,MATCH(max_demand!AL$1,Overzicht!$B$1:$B$35,0),3),INDEX(Verdeelsleutels_percentage!$A:$AB,MATCH(max_demand!$C164,Verdeelsleutels_percentage!$C:$C,0),MATCH(INDEX(Overzicht!$B$1:$F$35,MATCH(max_demand!AL$1,Overzicht!$B:$B,0),5),Verdeelsleutels_percentage!$1:$1,0)))</f>
        <v>5.3874043428475942E-3</v>
      </c>
      <c r="AM164">
        <f>PRODUCT(INDEX(Overzicht!$B$1:$D$35,MATCH(max_demand!AM$1,Overzicht!$B$1:$B$35,0),3),INDEX(Verdeelsleutels_percentage!$A:$AB,MATCH(max_demand!$C164,Verdeelsleutels_percentage!$C:$C,0),MATCH(INDEX(Overzicht!$B$1:$F$35,MATCH(max_demand!AM$1,Overzicht!$B:$B,0),5),Verdeelsleutels_percentage!$1:$1,0)))</f>
        <v>1.0774808685695188E-2</v>
      </c>
      <c r="AN164">
        <f>PRODUCT(INDEX(Overzicht!$B$1:$D$35,MATCH(max_demand!AN$1,Overzicht!$B$1:$B$35,0),3),INDEX(Verdeelsleutels_percentage!$A:$AB,MATCH(max_demand!$C164,Verdeelsleutels_percentage!$C:$C,0),MATCH(INDEX(Overzicht!$B$1:$F$35,MATCH(max_demand!AN$1,Overzicht!$B:$B,0),5),Verdeelsleutels_percentage!$1:$1,0)))</f>
        <v>5.3874043428475942E-3</v>
      </c>
      <c r="AO164">
        <f>PRODUCT(INDEX(Overzicht!$B$1:$D$35,MATCH(max_demand!AO$1,Overzicht!$B$1:$B$35,0),3),INDEX(Verdeelsleutels_percentage!$A:$AB,MATCH(max_demand!$C164,Verdeelsleutels_percentage!$C:$C,0),MATCH(INDEX(Overzicht!$B$1:$F$35,MATCH(max_demand!AO$1,Overzicht!$B:$B,0),5),Verdeelsleutels_percentage!$1:$1,0)))</f>
        <v>1.8855915199966579E-2</v>
      </c>
    </row>
    <row r="165" spans="2:41">
      <c r="B165" t="str">
        <f>INDEX('ETLocal datasets'!B:C,MATCH(C165,'ETLocal datasets'!C:C,0),1)</f>
        <v>GM0448</v>
      </c>
      <c r="C165" t="str">
        <f>'ETLocal datasets'!C148</f>
        <v>Texel</v>
      </c>
      <c r="D165">
        <f t="shared" si="13"/>
        <v>1.4458627894541727</v>
      </c>
      <c r="E165">
        <f t="shared" si="14"/>
        <v>7.0931542605506714E-2</v>
      </c>
      <c r="F165">
        <f t="shared" si="15"/>
        <v>8.2306537671239417E-3</v>
      </c>
      <c r="G165">
        <f t="shared" si="12"/>
        <v>1.676048004060603E-2</v>
      </c>
      <c r="H165">
        <f>PRODUCT(INDEX(Overzicht!$B$1:$D$35,MATCH(max_demand!H$1,Overzicht!$B$1:$B$35,0),3),INDEX(Verdeelsleutels_percentage!$A:$AB,MATCH(max_demand!$C165,Verdeelsleutels_percentage!$C:$C,0),MATCH(INDEX(Overzicht!$B$1:$F$35,MATCH(max_demand!H$1,Overzicht!$B:$B,0),5),Verdeelsleutels_percentage!$1:$1,0)))</f>
        <v>8.2306537671239417E-3</v>
      </c>
      <c r="I165">
        <f>PRODUCT(INDEX(Overzicht!$B$1:$D$35,MATCH(max_demand!I$1,Overzicht!$B$1:$B$35,0),3),INDEX(Verdeelsleutels_percentage!$A:$AB,MATCH(max_demand!$C165,Verdeelsleutels_percentage!$C:$C,0),MATCH(INDEX(Overzicht!$B$1:$F$35,MATCH(max_demand!I$1,Overzicht!$B:$B,0),5),Verdeelsleutels_percentage!$1:$1,0)))</f>
        <v>3.5890223401933027E-2</v>
      </c>
      <c r="J165">
        <f>PRODUCT(INDEX(Overzicht!$B$1:$D$35,MATCH(max_demand!J$1,Overzicht!$B$1:$B$35,0),3),INDEX(Verdeelsleutels_percentage!$A:$AB,MATCH(max_demand!$C165,Verdeelsleutels_percentage!$C:$C,0),MATCH(INDEX(Overzicht!$B$1:$F$35,MATCH(max_demand!J$1,Overzicht!$B:$B,0),5),Verdeelsleutels_percentage!$1:$1,0)))</f>
        <v>2.7592286914548832E-3</v>
      </c>
      <c r="K165">
        <f>PRODUCT(INDEX(Overzicht!$B$1:$D$35,MATCH(max_demand!K$1,Overzicht!$B$1:$B$35,0),3),INDEX(Verdeelsleutels_percentage!$A:$AB,MATCH(max_demand!$C165,Verdeelsleutels_percentage!$C:$C,0),MATCH(INDEX(Overzicht!$B$1:$F$35,MATCH(max_demand!K$1,Overzicht!$B:$B,0),5),Verdeelsleutels_percentage!$1:$1,0)))</f>
        <v>7.4706880404331365E-3</v>
      </c>
      <c r="L165">
        <f>PRODUCT(INDEX(Overzicht!$B$1:$D$35,MATCH(max_demand!L$1,Overzicht!$B$1:$B$35,0),3),INDEX(Verdeelsleutels_percentage!$A:$AB,MATCH(max_demand!$C165,Verdeelsleutels_percentage!$C:$C,0),MATCH(INDEX(Overzicht!$B$1:$F$35,MATCH(max_demand!L$1,Overzicht!$B:$B,0),5),Verdeelsleutels_percentage!$1:$1,0)))</f>
        <v>2.6614485247014514E-3</v>
      </c>
      <c r="M165">
        <f>PRODUCT(INDEX(Overzicht!$B$1:$D$35,MATCH(max_demand!M$1,Overzicht!$B$1:$B$35,0),3),INDEX(Verdeelsleutels_percentage!$A:$AB,MATCH(max_demand!$C165,Verdeelsleutels_percentage!$C:$C,0),MATCH(INDEX(Overzicht!$B$1:$F$35,MATCH(max_demand!M$1,Overzicht!$B:$B,0),5),Verdeelsleutels_percentage!$1:$1,0)))</f>
        <v>4.7134612725205791E-2</v>
      </c>
      <c r="N165">
        <f>PRODUCT(INDEX(Overzicht!$B$1:$D$35,MATCH(max_demand!N$1,Overzicht!$B$1:$B$35,0),3),INDEX(Verdeelsleutels_percentage!$A:$AB,MATCH(max_demand!$C165,Verdeelsleutels_percentage!$C:$C,0),MATCH(INDEX(Overzicht!$B$1:$F$35,MATCH(max_demand!N$1,Overzicht!$B:$B,0),5),Verdeelsleutels_percentage!$1:$1,0)))</f>
        <v>5.0981938623132919E-3</v>
      </c>
      <c r="O165">
        <f>PRODUCT(INDEX(Overzicht!$B$1:$D$35,MATCH(max_demand!O$1,Overzicht!$B$1:$B$35,0),3),INDEX(Verdeelsleutels_percentage!$A:$AB,MATCH(max_demand!$C165,Verdeelsleutels_percentage!$C:$C,0),MATCH(INDEX(Overzicht!$B$1:$F$35,MATCH(max_demand!O$1,Overzicht!$B:$B,0),5),Verdeelsleutels_percentage!$1:$1,0)))</f>
        <v>1.1994963675948425E-2</v>
      </c>
      <c r="P165">
        <f>PRODUCT(INDEX(Overzicht!$B$1:$D$35,MATCH(max_demand!P$1,Overzicht!$B$1:$B$35,0),3),INDEX(Verdeelsleutels_percentage!$A:$AB,MATCH(max_demand!$C165,Verdeelsleutels_percentage!$C:$C,0),MATCH(INDEX(Overzicht!$B$1:$F$35,MATCH(max_demand!P$1,Overzicht!$B:$B,0),5),Verdeelsleutels_percentage!$1:$1,0)))</f>
        <v>1.8909741855740406E-2</v>
      </c>
      <c r="Q165">
        <f>PRODUCT(INDEX(Overzicht!$B$1:$D$35,MATCH(max_demand!Q$1,Overzicht!$B$1:$B$35,0),3),INDEX(Verdeelsleutels_percentage!$A:$AB,MATCH(max_demand!$C165,Verdeelsleutels_percentage!$C:$C,0),MATCH(INDEX(Overzicht!$B$1:$F$35,MATCH(max_demand!Q$1,Overzicht!$B:$B,0),5),Verdeelsleutels_percentage!$1:$1,0)))</f>
        <v>6.819684549902694E-3</v>
      </c>
      <c r="R165">
        <f>PRODUCT(INDEX(Overzicht!$B$1:$D$35,MATCH(max_demand!R$1,Overzicht!$B$1:$B$35,0),3),INDEX(Verdeelsleutels_percentage!$A:$AB,MATCH(max_demand!$C165,Verdeelsleutels_percentage!$C:$C,0),MATCH(INDEX(Overzicht!$B$1:$F$35,MATCH(max_demand!R$1,Overzicht!$B:$B,0),5),Verdeelsleutels_percentage!$1:$1,0)))</f>
        <v>1.4109692172212473E-3</v>
      </c>
      <c r="S165">
        <f>PRODUCT(INDEX(Overzicht!$B$1:$D$35,MATCH(max_demand!S$1,Overzicht!$B$1:$B$35,0),3),INDEX(Verdeelsleutels_percentage!$A:$AB,MATCH(max_demand!$C165,Verdeelsleutels_percentage!$C:$C,0),MATCH(INDEX(Overzicht!$B$1:$F$35,MATCH(max_demand!S$1,Overzicht!$B:$B,0),5),Verdeelsleutels_percentage!$1:$1,0)))</f>
        <v>2.889664956869114E-3</v>
      </c>
      <c r="T165">
        <f>PRODUCT(INDEX(Overzicht!$B$1:$D$35,MATCH(max_demand!T$1,Overzicht!$B$1:$B$35,0),3),INDEX(Verdeelsleutels_percentage!$A:$AB,MATCH(max_demand!$C165,Verdeelsleutels_percentage!$C:$C,0),MATCH(INDEX(Overzicht!$B$1:$F$35,MATCH(max_demand!T$1,Overzicht!$B:$B,0),5),Verdeelsleutels_percentage!$1:$1,0)))</f>
        <v>4.1701979086761305E-3</v>
      </c>
      <c r="U165">
        <f>PRODUCT(INDEX(Overzicht!$B$1:$D$35,MATCH(max_demand!U$1,Overzicht!$B$1:$B$35,0),3),INDEX(Verdeelsleutels_percentage!$A:$AB,MATCH(max_demand!$C165,Verdeelsleutels_percentage!$C:$C,0),MATCH(INDEX(Overzicht!$B$1:$F$35,MATCH(max_demand!U$1,Overzicht!$B:$B,0),5),Verdeelsleutels_percentage!$1:$1,0)))</f>
        <v>1.5489306517939914E-2</v>
      </c>
      <c r="V165">
        <f>PRODUCT(INDEX(Overzicht!$B$1:$D$35,MATCH(max_demand!V$1,Overzicht!$B$1:$B$35,0),3),INDEX(Verdeelsleutels_percentage!$A:$AB,MATCH(max_demand!$C165,Verdeelsleutels_percentage!$C:$C,0),MATCH(INDEX(Overzicht!$B$1:$F$35,MATCH(max_demand!V$1,Overzicht!$B:$B,0),5),Verdeelsleutels_percentage!$1:$1,0)))</f>
        <v>1.8029051108938157E-3</v>
      </c>
      <c r="W165">
        <f>PRODUCT(INDEX(Overzicht!$B$1:$D$35,MATCH(max_demand!W$1,Overzicht!$B$1:$B$35,0),3),INDEX(Verdeelsleutels_percentage!$A:$AB,MATCH(max_demand!$C165,Verdeelsleutels_percentage!$C:$C,0),MATCH(INDEX(Overzicht!$B$1:$F$35,MATCH(max_demand!W$1,Overzicht!$B:$B,0),5),Verdeelsleutels_percentage!$1:$1,0)))</f>
        <v>9.4064614481416484E-3</v>
      </c>
      <c r="X165">
        <f>PRODUCT(INDEX(Overzicht!$B$1:$D$35,MATCH(max_demand!X$1,Overzicht!$B$1:$B$35,0),3),INDEX(Verdeelsleutels_percentage!$A:$AB,MATCH(max_demand!$C165,Verdeelsleutels_percentage!$C:$C,0),MATCH(INDEX(Overzicht!$B$1:$F$35,MATCH(max_demand!X$1,Overzicht!$B:$B,0),5),Verdeelsleutels_percentage!$1:$1,0)))</f>
        <v>5.6916810736367101E-3</v>
      </c>
      <c r="Y165">
        <f>PRODUCT(INDEX(Overzicht!$B$1:$D$35,MATCH(max_demand!Y$1,Overzicht!$B$1:$B$35,0),3),INDEX(Verdeelsleutels_percentage!$A:$AB,MATCH(max_demand!$C165,Verdeelsleutels_percentage!$C:$C,0),MATCH(INDEX(Overzicht!$B$1:$F$35,MATCH(max_demand!Y$1,Overzicht!$B:$B,0),5),Verdeelsleutels_percentage!$1:$1,0)))</f>
        <v>3.8240151105590122E-6</v>
      </c>
      <c r="Z165">
        <f>PRODUCT(INDEX(Overzicht!$B$1:$D$35,MATCH(max_demand!Z$1,Overzicht!$B$1:$B$35,0),3),INDEX(Verdeelsleutels_percentage!$A:$AB,MATCH(max_demand!$C165,Verdeelsleutels_percentage!$C:$C,0),MATCH(INDEX(Overzicht!$B$1:$F$35,MATCH(max_demand!Z$1,Overzicht!$B:$B,0),5),Verdeelsleutels_percentage!$1:$1,0)))</f>
        <v>1.6995622713595611E-3</v>
      </c>
      <c r="AA165">
        <f>PRODUCT(INDEX(Overzicht!$B$1:$D$35,MATCH(max_demand!AA$1,Overzicht!$B$1:$B$35,0),3),INDEX(Verdeelsleutels_percentage!$A:$AB,MATCH(max_demand!$C165,Verdeelsleutels_percentage!$C:$C,0),MATCH(INDEX(Overzicht!$B$1:$F$35,MATCH(max_demand!AA$1,Overzicht!$B:$B,0),5),Verdeelsleutels_percentage!$1:$1,0)))</f>
        <v>1.7711227880483848E-3</v>
      </c>
      <c r="AB165">
        <f>PRODUCT(INDEX(Overzicht!$B$1:$D$35,MATCH(max_demand!AB$1,Overzicht!$B$1:$B$35,0),3),INDEX(Verdeelsleutels_percentage!$A:$AB,MATCH(max_demand!$C165,Verdeelsleutels_percentage!$C:$C,0),MATCH(INDEX(Overzicht!$B$1:$F$35,MATCH(max_demand!AB$1,Overzicht!$B:$B,0),5),Verdeelsleutels_percentage!$1:$1,0)))</f>
        <v>6.432377055308457E-3</v>
      </c>
      <c r="AC165">
        <f>PRODUCT(INDEX(Overzicht!$B$1:$D$35,MATCH(max_demand!AC$1,Overzicht!$B$1:$B$35,0),3),INDEX(Verdeelsleutels_percentage!$A:$AB,MATCH(max_demand!$C165,Verdeelsleutels_percentage!$C:$C,0),MATCH(INDEX(Overzicht!$B$1:$F$35,MATCH(max_demand!AC$1,Overzicht!$B:$B,0),5),Verdeelsleutels_percentage!$1:$1,0)))</f>
        <v>8.0431804069167612E-3</v>
      </c>
      <c r="AD165">
        <f>PRODUCT(INDEX(Overzicht!$B$1:$D$35,MATCH(max_demand!AD$1,Overzicht!$B$1:$B$35,0),3),INDEX(Verdeelsleutels_percentage!$A:$AB,MATCH(max_demand!$C165,Verdeelsleutels_percentage!$C:$C,0),MATCH(INDEX(Overzicht!$B$1:$F$35,MATCH(max_demand!AD$1,Overzicht!$B:$B,0),5),Verdeelsleutels_percentage!$1:$1,0)))</f>
        <v>8.8453921413918256E-4</v>
      </c>
      <c r="AE165">
        <f>PRODUCT(INDEX(Overzicht!$B$1:$D$35,MATCH(max_demand!AE$1,Overzicht!$B$1:$B$35,0),3),INDEX(Verdeelsleutels_percentage!$A:$AB,MATCH(max_demand!$C165,Verdeelsleutels_percentage!$C:$C,0),MATCH(INDEX(Overzicht!$B$1:$F$35,MATCH(max_demand!AE$1,Overzicht!$B:$B,0),5),Verdeelsleutels_percentage!$1:$1,0)))</f>
        <v>8.5655337651965577E-2</v>
      </c>
      <c r="AF165">
        <f>PRODUCT(INDEX(Overzicht!$B$1:$D$35,MATCH(max_demand!AF$1,Overzicht!$B$1:$B$35,0),3),INDEX(Verdeelsleutels_percentage!$A:$AB,MATCH(max_demand!$C165,Verdeelsleutels_percentage!$C:$C,0),MATCH(INDEX(Overzicht!$B$1:$F$35,MATCH(max_demand!AF$1,Overzicht!$B:$B,0),5),Verdeelsleutels_percentage!$1:$1,0)))</f>
        <v>6.7087984395772151E-3</v>
      </c>
      <c r="AG165">
        <f>PRODUCT(INDEX(Overzicht!$B$1:$D$35,MATCH(max_demand!AG$1,Overzicht!$B$1:$B$35,0),3),INDEX(Verdeelsleutels_percentage!$A:$AB,MATCH(max_demand!$C165,Verdeelsleutels_percentage!$C:$C,0),MATCH(INDEX(Overzicht!$B$1:$F$35,MATCH(max_demand!AG$1,Overzicht!$B:$B,0),5),Verdeelsleutels_percentage!$1:$1,0)))</f>
        <v>9.4064614481416484E-3</v>
      </c>
      <c r="AH165">
        <f>PRODUCT(INDEX(Overzicht!$B$1:$D$35,MATCH(max_demand!AH$1,Overzicht!$B$1:$B$35,0),3),INDEX(Verdeelsleutels_percentage!$A:$AB,MATCH(max_demand!$C165,Verdeelsleutels_percentage!$C:$C,0),MATCH(INDEX(Overzicht!$B$1:$F$35,MATCH(max_demand!AH$1,Overzicht!$B:$B,0),5),Verdeelsleutels_percentage!$1:$1,0)))</f>
        <v>1.565386302568017E-2</v>
      </c>
      <c r="AI165">
        <f>PRODUCT(INDEX(Overzicht!$B$1:$D$35,MATCH(max_demand!AI$1,Overzicht!$B$1:$B$35,0),3),INDEX(Verdeelsleutels_percentage!$A:$AB,MATCH(max_demand!$C165,Verdeelsleutels_percentage!$C:$C,0),MATCH(INDEX(Overzicht!$B$1:$F$35,MATCH(max_demand!AI$1,Overzicht!$B:$B,0),5),Verdeelsleutels_percentage!$1:$1,0)))</f>
        <v>5.3670387516617721E-3</v>
      </c>
      <c r="AJ165">
        <f>PRODUCT(INDEX(Overzicht!$B$1:$D$35,MATCH(max_demand!AJ$1,Overzicht!$B$1:$B$35,0),3),INDEX(Verdeelsleutels_percentage!$A:$AB,MATCH(max_demand!$C165,Verdeelsleutels_percentage!$C:$C,0),MATCH(INDEX(Overzicht!$B$1:$F$35,MATCH(max_demand!AJ$1,Overzicht!$B:$B,0),5),Verdeelsleutels_percentage!$1:$1,0)))</f>
        <v>1.2000000000000002</v>
      </c>
      <c r="AK165">
        <f>PRODUCT(INDEX(Overzicht!$B$1:$D$35,MATCH(max_demand!AK$1,Overzicht!$B$1:$B$35,0),3),INDEX(Verdeelsleutels_percentage!$A:$AB,MATCH(max_demand!$C165,Verdeelsleutels_percentage!$C:$C,0),MATCH(INDEX(Overzicht!$B$1:$F$35,MATCH(max_demand!AK$1,Overzicht!$B:$B,0),5),Verdeelsleutels_percentage!$1:$1,0)))</f>
        <v>5.7065866118726004E-4</v>
      </c>
      <c r="AL165">
        <f>PRODUCT(INDEX(Overzicht!$B$1:$D$35,MATCH(max_demand!AL$1,Overzicht!$B$1:$B$35,0),3),INDEX(Verdeelsleutels_percentage!$A:$AB,MATCH(max_demand!$C165,Verdeelsleutels_percentage!$C:$C,0),MATCH(INDEX(Overzicht!$B$1:$F$35,MATCH(max_demand!AL$1,Overzicht!$B:$B,0),5),Verdeelsleutels_percentage!$1:$1,0)))</f>
        <v>1.5677435746902747E-3</v>
      </c>
      <c r="AM165">
        <f>PRODUCT(INDEX(Overzicht!$B$1:$D$35,MATCH(max_demand!AM$1,Overzicht!$B$1:$B$35,0),3),INDEX(Verdeelsleutels_percentage!$A:$AB,MATCH(max_demand!$C165,Verdeelsleutels_percentage!$C:$C,0),MATCH(INDEX(Overzicht!$B$1:$F$35,MATCH(max_demand!AM$1,Overzicht!$B:$B,0),5),Verdeelsleutels_percentage!$1:$1,0)))</f>
        <v>3.1354871493805493E-3</v>
      </c>
      <c r="AN165">
        <f>PRODUCT(INDEX(Overzicht!$B$1:$D$35,MATCH(max_demand!AN$1,Overzicht!$B$1:$B$35,0),3),INDEX(Verdeelsleutels_percentage!$A:$AB,MATCH(max_demand!$C165,Verdeelsleutels_percentage!$C:$C,0),MATCH(INDEX(Overzicht!$B$1:$F$35,MATCH(max_demand!AN$1,Overzicht!$B:$B,0),5),Verdeelsleutels_percentage!$1:$1,0)))</f>
        <v>1.5677435746902747E-3</v>
      </c>
      <c r="AO165">
        <f>PRODUCT(INDEX(Overzicht!$B$1:$D$35,MATCH(max_demand!AO$1,Overzicht!$B$1:$B$35,0),3),INDEX(Verdeelsleutels_percentage!$A:$AB,MATCH(max_demand!$C165,Verdeelsleutels_percentage!$C:$C,0),MATCH(INDEX(Overzicht!$B$1:$F$35,MATCH(max_demand!AO$1,Overzicht!$B:$B,0),5),Verdeelsleutels_percentage!$1:$1,0)))</f>
        <v>5.4871025114159614E-3</v>
      </c>
    </row>
    <row r="166" spans="2:41">
      <c r="B166" t="str">
        <f>INDEX('ETLocal datasets'!B:C,MATCH(C166,'ETLocal datasets'!C:C,0),1)</f>
        <v>GM0450</v>
      </c>
      <c r="C166" t="str">
        <f>'ETLocal datasets'!C149</f>
        <v>Uitgeest</v>
      </c>
      <c r="D166">
        <f t="shared" si="13"/>
        <v>8.2642618067208365E-2</v>
      </c>
      <c r="E166">
        <f t="shared" si="14"/>
        <v>3.7893643165291674E-2</v>
      </c>
      <c r="F166">
        <f t="shared" si="15"/>
        <v>8.2191100732009071E-3</v>
      </c>
      <c r="G166">
        <f t="shared" si="12"/>
        <v>1.6736973055976847E-2</v>
      </c>
      <c r="H166">
        <f>PRODUCT(INDEX(Overzicht!$B$1:$D$35,MATCH(max_demand!H$1,Overzicht!$B$1:$B$35,0),3),INDEX(Verdeelsleutels_percentage!$A:$AB,MATCH(max_demand!$C166,Verdeelsleutels_percentage!$C:$C,0),MATCH(INDEX(Overzicht!$B$1:$F$35,MATCH(max_demand!H$1,Overzicht!$B:$B,0),5),Verdeelsleutels_percentage!$1:$1,0)))</f>
        <v>8.2191100732009071E-3</v>
      </c>
      <c r="I166">
        <f>PRODUCT(INDEX(Overzicht!$B$1:$D$35,MATCH(max_demand!I$1,Overzicht!$B$1:$B$35,0),3),INDEX(Verdeelsleutels_percentage!$A:$AB,MATCH(max_demand!$C166,Verdeelsleutels_percentage!$C:$C,0),MATCH(INDEX(Overzicht!$B$1:$F$35,MATCH(max_demand!I$1,Overzicht!$B:$B,0),5),Verdeelsleutels_percentage!$1:$1,0)))</f>
        <v>1.3411932463641074E-3</v>
      </c>
      <c r="J166">
        <f>PRODUCT(INDEX(Overzicht!$B$1:$D$35,MATCH(max_demand!J$1,Overzicht!$B$1:$B$35,0),3),INDEX(Verdeelsleutels_percentage!$A:$AB,MATCH(max_demand!$C166,Verdeelsleutels_percentage!$C:$C,0),MATCH(INDEX(Overzicht!$B$1:$F$35,MATCH(max_demand!J$1,Overzicht!$B:$B,0),5),Verdeelsleutels_percentage!$1:$1,0)))</f>
        <v>2.7553588054921134E-3</v>
      </c>
      <c r="K166">
        <f>PRODUCT(INDEX(Overzicht!$B$1:$D$35,MATCH(max_demand!K$1,Overzicht!$B$1:$B$35,0),3),INDEX(Verdeelsleutels_percentage!$A:$AB,MATCH(max_demand!$C166,Verdeelsleutels_percentage!$C:$C,0),MATCH(INDEX(Overzicht!$B$1:$F$35,MATCH(max_demand!K$1,Overzicht!$B:$B,0),5),Verdeelsleutels_percentage!$1:$1,0)))</f>
        <v>2.7917453266625185E-4</v>
      </c>
      <c r="L166">
        <f>PRODUCT(INDEX(Overzicht!$B$1:$D$35,MATCH(max_demand!L$1,Overzicht!$B$1:$B$35,0),3),INDEX(Verdeelsleutels_percentage!$A:$AB,MATCH(max_demand!$C166,Verdeelsleutels_percentage!$C:$C,0),MATCH(INDEX(Overzicht!$B$1:$F$35,MATCH(max_demand!L$1,Overzicht!$B:$B,0),5),Verdeelsleutels_percentage!$1:$1,0)))</f>
        <v>2.6577157778224871E-3</v>
      </c>
      <c r="M166">
        <f>PRODUCT(INDEX(Overzicht!$B$1:$D$35,MATCH(max_demand!M$1,Overzicht!$B$1:$B$35,0),3),INDEX(Verdeelsleutels_percentage!$A:$AB,MATCH(max_demand!$C166,Verdeelsleutels_percentage!$C:$C,0),MATCH(INDEX(Overzicht!$B$1:$F$35,MATCH(max_demand!M$1,Overzicht!$B:$B,0),5),Verdeelsleutels_percentage!$1:$1,0)))</f>
        <v>2.0366677887976796E-2</v>
      </c>
      <c r="N166">
        <f>PRODUCT(INDEX(Overzicht!$B$1:$D$35,MATCH(max_demand!N$1,Overzicht!$B$1:$B$35,0),3),INDEX(Verdeelsleutels_percentage!$A:$AB,MATCH(max_demand!$C166,Verdeelsleutels_percentage!$C:$C,0),MATCH(INDEX(Overzicht!$B$1:$F$35,MATCH(max_demand!N$1,Overzicht!$B:$B,0),5),Verdeelsleutels_percentage!$1:$1,0)))</f>
        <v>2.2189980479852818E-3</v>
      </c>
      <c r="O166">
        <f>PRODUCT(INDEX(Overzicht!$B$1:$D$35,MATCH(max_demand!O$1,Overzicht!$B$1:$B$35,0),3),INDEX(Verdeelsleutels_percentage!$A:$AB,MATCH(max_demand!$C166,Verdeelsleutels_percentage!$C:$C,0),MATCH(INDEX(Overzicht!$B$1:$F$35,MATCH(max_demand!O$1,Overzicht!$B:$B,0),5),Verdeelsleutels_percentage!$1:$1,0)))</f>
        <v>0</v>
      </c>
      <c r="P166">
        <f>PRODUCT(INDEX(Overzicht!$B$1:$D$35,MATCH(max_demand!P$1,Overzicht!$B$1:$B$35,0),3),INDEX(Verdeelsleutels_percentage!$A:$AB,MATCH(max_demand!$C166,Verdeelsleutels_percentage!$C:$C,0),MATCH(INDEX(Overzicht!$B$1:$F$35,MATCH(max_demand!P$1,Overzicht!$B:$B,0),5),Verdeelsleutels_percentage!$1:$1,0)))</f>
        <v>0</v>
      </c>
      <c r="Q166">
        <f>PRODUCT(INDEX(Overzicht!$B$1:$D$35,MATCH(max_demand!Q$1,Overzicht!$B$1:$B$35,0),3),INDEX(Verdeelsleutels_percentage!$A:$AB,MATCH(max_demand!$C166,Verdeelsleutels_percentage!$C:$C,0),MATCH(INDEX(Overzicht!$B$1:$F$35,MATCH(max_demand!Q$1,Overzicht!$B:$B,0),5),Verdeelsleutels_percentage!$1:$1,0)))</f>
        <v>6.8101197749378933E-3</v>
      </c>
      <c r="R166">
        <f>PRODUCT(INDEX(Overzicht!$B$1:$D$35,MATCH(max_demand!R$1,Overzicht!$B$1:$B$35,0),3),INDEX(Verdeelsleutels_percentage!$A:$AB,MATCH(max_demand!$C166,Verdeelsleutels_percentage!$C:$C,0),MATCH(INDEX(Overzicht!$B$1:$F$35,MATCH(max_demand!R$1,Overzicht!$B:$B,0),5),Verdeelsleutels_percentage!$1:$1,0)))</f>
        <v>1.4089902982630125E-3</v>
      </c>
      <c r="S166">
        <f>PRODUCT(INDEX(Overzicht!$B$1:$D$35,MATCH(max_demand!S$1,Overzicht!$B$1:$B$35,0),3),INDEX(Verdeelsleutels_percentage!$A:$AB,MATCH(max_demand!$C166,Verdeelsleutels_percentage!$C:$C,0),MATCH(INDEX(Overzicht!$B$1:$F$35,MATCH(max_demand!S$1,Overzicht!$B:$B,0),5),Verdeelsleutels_percentage!$1:$1,0)))</f>
        <v>2.8856121308426497E-3</v>
      </c>
      <c r="T166">
        <f>PRODUCT(INDEX(Overzicht!$B$1:$D$35,MATCH(max_demand!T$1,Overzicht!$B$1:$B$35,0),3),INDEX(Verdeelsleutels_percentage!$A:$AB,MATCH(max_demand!$C166,Verdeelsleutels_percentage!$C:$C,0),MATCH(INDEX(Overzicht!$B$1:$F$35,MATCH(max_demand!T$1,Overzicht!$B:$B,0),5),Verdeelsleutels_percentage!$1:$1,0)))</f>
        <v>4.1643491037551255E-3</v>
      </c>
      <c r="U166">
        <f>PRODUCT(INDEX(Overzicht!$B$1:$D$35,MATCH(max_demand!U$1,Overzicht!$B$1:$B$35,0),3),INDEX(Verdeelsleutels_percentage!$A:$AB,MATCH(max_demand!$C166,Verdeelsleutels_percentage!$C:$C,0),MATCH(INDEX(Overzicht!$B$1:$F$35,MATCH(max_demand!U$1,Overzicht!$B:$B,0),5),Verdeelsleutels_percentage!$1:$1,0)))</f>
        <v>1.5467582385376183E-2</v>
      </c>
      <c r="V166">
        <f>PRODUCT(INDEX(Overzicht!$B$1:$D$35,MATCH(max_demand!V$1,Overzicht!$B$1:$B$35,0),3),INDEX(Verdeelsleutels_percentage!$A:$AB,MATCH(max_demand!$C166,Verdeelsleutels_percentage!$C:$C,0),MATCH(INDEX(Overzicht!$B$1:$F$35,MATCH(max_demand!V$1,Overzicht!$B:$B,0),5),Verdeelsleutels_percentage!$1:$1,0)))</f>
        <v>1.8003764922249602E-3</v>
      </c>
      <c r="W166">
        <f>PRODUCT(INDEX(Overzicht!$B$1:$D$35,MATCH(max_demand!W$1,Overzicht!$B$1:$B$35,0),3),INDEX(Verdeelsleutels_percentage!$A:$AB,MATCH(max_demand!$C166,Verdeelsleutels_percentage!$C:$C,0),MATCH(INDEX(Overzicht!$B$1:$F$35,MATCH(max_demand!W$1,Overzicht!$B:$B,0),5),Verdeelsleutels_percentage!$1:$1,0)))</f>
        <v>9.3932686550867502E-3</v>
      </c>
      <c r="X166">
        <f>PRODUCT(INDEX(Overzicht!$B$1:$D$35,MATCH(max_demand!X$1,Overzicht!$B$1:$B$35,0),3),INDEX(Verdeelsleutels_percentage!$A:$AB,MATCH(max_demand!$C166,Verdeelsleutels_percentage!$C:$C,0),MATCH(INDEX(Overzicht!$B$1:$F$35,MATCH(max_demand!X$1,Overzicht!$B:$B,0),5),Verdeelsleutels_percentage!$1:$1,0)))</f>
        <v>5.6260438948633043E-5</v>
      </c>
      <c r="Y166">
        <f>PRODUCT(INDEX(Overzicht!$B$1:$D$35,MATCH(max_demand!Y$1,Overzicht!$B$1:$B$35,0),3),INDEX(Verdeelsleutels_percentage!$A:$AB,MATCH(max_demand!$C166,Verdeelsleutels_percentage!$C:$C,0),MATCH(INDEX(Overzicht!$B$1:$F$35,MATCH(max_demand!Y$1,Overzicht!$B:$B,0),5),Verdeelsleutels_percentage!$1:$1,0)))</f>
        <v>5.6392944291887053E-7</v>
      </c>
      <c r="Z166">
        <f>PRODUCT(INDEX(Overzicht!$B$1:$D$35,MATCH(max_demand!Z$1,Overzicht!$B$1:$B$35,0),3),INDEX(Verdeelsleutels_percentage!$A:$AB,MATCH(max_demand!$C166,Verdeelsleutels_percentage!$C:$C,0),MATCH(INDEX(Overzicht!$B$1:$F$35,MATCH(max_demand!Z$1,Overzicht!$B:$B,0),5),Verdeelsleutels_percentage!$1:$1,0)))</f>
        <v>2.5063530796394246E-4</v>
      </c>
      <c r="AA166">
        <f>PRODUCT(INDEX(Overzicht!$B$1:$D$35,MATCH(max_demand!AA$1,Overzicht!$B$1:$B$35,0),3),INDEX(Verdeelsleutels_percentage!$A:$AB,MATCH(max_demand!$C166,Verdeelsleutels_percentage!$C:$C,0),MATCH(INDEX(Overzicht!$B$1:$F$35,MATCH(max_demand!AA$1,Overzicht!$B:$B,0),5),Verdeelsleutels_percentage!$1:$1,0)))</f>
        <v>2.611883735624243E-4</v>
      </c>
      <c r="AB166">
        <f>PRODUCT(INDEX(Overzicht!$B$1:$D$35,MATCH(max_demand!AB$1,Overzicht!$B$1:$B$35,0),3),INDEX(Verdeelsleutels_percentage!$A:$AB,MATCH(max_demand!$C166,Verdeelsleutels_percentage!$C:$C,0),MATCH(INDEX(Overzicht!$B$1:$F$35,MATCH(max_demand!AB$1,Overzicht!$B:$B,0),5),Verdeelsleutels_percentage!$1:$1,0)))</f>
        <v>2.3711415411039947E-3</v>
      </c>
      <c r="AC166">
        <f>PRODUCT(INDEX(Overzicht!$B$1:$D$35,MATCH(max_demand!AC$1,Overzicht!$B$1:$B$35,0),3),INDEX(Verdeelsleutels_percentage!$A:$AB,MATCH(max_demand!$C166,Verdeelsleutels_percentage!$C:$C,0),MATCH(INDEX(Overzicht!$B$1:$F$35,MATCH(max_demand!AC$1,Overzicht!$B:$B,0),5),Verdeelsleutels_percentage!$1:$1,0)))</f>
        <v>1.0506993555816815E-3</v>
      </c>
      <c r="AD166">
        <f>PRODUCT(INDEX(Overzicht!$B$1:$D$35,MATCH(max_demand!AD$1,Overzicht!$B$1:$B$35,0),3),INDEX(Verdeelsleutels_percentage!$A:$AB,MATCH(max_demand!$C166,Verdeelsleutels_percentage!$C:$C,0),MATCH(INDEX(Overzicht!$B$1:$F$35,MATCH(max_demand!AD$1,Overzicht!$B:$B,0),5),Verdeelsleutels_percentage!$1:$1,0)))</f>
        <v>0</v>
      </c>
      <c r="AE166">
        <f>PRODUCT(INDEX(Overzicht!$B$1:$D$35,MATCH(max_demand!AE$1,Overzicht!$B$1:$B$35,0),3),INDEX(Verdeelsleutels_percentage!$A:$AB,MATCH(max_demand!$C166,Verdeelsleutels_percentage!$C:$C,0),MATCH(INDEX(Overzicht!$B$1:$F$35,MATCH(max_demand!AE$1,Overzicht!$B:$B,0),5),Verdeelsleutels_percentage!$1:$1,0)))</f>
        <v>3.5939302511314219E-2</v>
      </c>
      <c r="AF166">
        <f>PRODUCT(INDEX(Overzicht!$B$1:$D$35,MATCH(max_demand!AF$1,Overzicht!$B$1:$B$35,0),3),INDEX(Verdeelsleutels_percentage!$A:$AB,MATCH(max_demand!$C166,Verdeelsleutels_percentage!$C:$C,0),MATCH(INDEX(Overzicht!$B$1:$F$35,MATCH(max_demand!AF$1,Overzicht!$B:$B,0),5),Verdeelsleutels_percentage!$1:$1,0)))</f>
        <v>9.8934989985766759E-4</v>
      </c>
      <c r="AG166">
        <f>PRODUCT(INDEX(Overzicht!$B$1:$D$35,MATCH(max_demand!AG$1,Overzicht!$B$1:$B$35,0),3),INDEX(Verdeelsleutels_percentage!$A:$AB,MATCH(max_demand!$C166,Verdeelsleutels_percentage!$C:$C,0),MATCH(INDEX(Overzicht!$B$1:$F$35,MATCH(max_demand!AG$1,Overzicht!$B:$B,0),5),Verdeelsleutels_percentage!$1:$1,0)))</f>
        <v>9.3932686550867502E-3</v>
      </c>
      <c r="AH166">
        <f>PRODUCT(INDEX(Overzicht!$B$1:$D$35,MATCH(max_demand!AH$1,Overzicht!$B$1:$B$35,0),3),INDEX(Verdeelsleutels_percentage!$A:$AB,MATCH(max_demand!$C166,Verdeelsleutels_percentage!$C:$C,0),MATCH(INDEX(Overzicht!$B$1:$F$35,MATCH(max_demand!AH$1,Overzicht!$B:$B,0),5),Verdeelsleutels_percentage!$1:$1,0)))</f>
        <v>2.3084830996678912E-3</v>
      </c>
      <c r="AI166">
        <f>PRODUCT(INDEX(Overzicht!$B$1:$D$35,MATCH(max_demand!AI$1,Overzicht!$B$1:$B$35,0),3),INDEX(Verdeelsleutels_percentage!$A:$AB,MATCH(max_demand!$C166,Verdeelsleutels_percentage!$C:$C,0),MATCH(INDEX(Overzicht!$B$1:$F$35,MATCH(max_demand!AI$1,Overzicht!$B:$B,0),5),Verdeelsleutels_percentage!$1:$1,0)))</f>
        <v>7.9147991988613416E-4</v>
      </c>
      <c r="AJ166">
        <f>PRODUCT(INDEX(Overzicht!$B$1:$D$35,MATCH(max_demand!AJ$1,Overzicht!$B$1:$B$35,0),3),INDEX(Verdeelsleutels_percentage!$A:$AB,MATCH(max_demand!$C166,Verdeelsleutels_percentage!$C:$C,0),MATCH(INDEX(Overzicht!$B$1:$F$35,MATCH(max_demand!AJ$1,Overzicht!$B:$B,0),5),Verdeelsleutels_percentage!$1:$1,0)))</f>
        <v>0</v>
      </c>
      <c r="AK166">
        <f>PRODUCT(INDEX(Overzicht!$B$1:$D$35,MATCH(max_demand!AK$1,Overzicht!$B$1:$B$35,0),3),INDEX(Verdeelsleutels_percentage!$A:$AB,MATCH(max_demand!$C166,Verdeelsleutels_percentage!$C:$C,0),MATCH(INDEX(Overzicht!$B$1:$F$35,MATCH(max_demand!AK$1,Overzicht!$B:$B,0),5),Verdeelsleutels_percentage!$1:$1,0)))</f>
        <v>5.6985829840859625E-4</v>
      </c>
      <c r="AL166">
        <f>PRODUCT(INDEX(Overzicht!$B$1:$D$35,MATCH(max_demand!AL$1,Overzicht!$B$1:$B$35,0),3),INDEX(Verdeelsleutels_percentage!$A:$AB,MATCH(max_demand!$C166,Verdeelsleutels_percentage!$C:$C,0),MATCH(INDEX(Overzicht!$B$1:$F$35,MATCH(max_demand!AL$1,Overzicht!$B:$B,0),5),Verdeelsleutels_percentage!$1:$1,0)))</f>
        <v>1.5655447758477917E-3</v>
      </c>
      <c r="AM166">
        <f>PRODUCT(INDEX(Overzicht!$B$1:$D$35,MATCH(max_demand!AM$1,Overzicht!$B$1:$B$35,0),3),INDEX(Verdeelsleutels_percentage!$A:$AB,MATCH(max_demand!$C166,Verdeelsleutels_percentage!$C:$C,0),MATCH(INDEX(Overzicht!$B$1:$F$35,MATCH(max_demand!AM$1,Overzicht!$B:$B,0),5),Verdeelsleutels_percentage!$1:$1,0)))</f>
        <v>3.1310895516955834E-3</v>
      </c>
      <c r="AN166">
        <f>PRODUCT(INDEX(Overzicht!$B$1:$D$35,MATCH(max_demand!AN$1,Overzicht!$B$1:$B$35,0),3),INDEX(Verdeelsleutels_percentage!$A:$AB,MATCH(max_demand!$C166,Verdeelsleutels_percentage!$C:$C,0),MATCH(INDEX(Overzicht!$B$1:$F$35,MATCH(max_demand!AN$1,Overzicht!$B:$B,0),5),Verdeelsleutels_percentage!$1:$1,0)))</f>
        <v>1.5655447758477917E-3</v>
      </c>
      <c r="AO166">
        <f>PRODUCT(INDEX(Overzicht!$B$1:$D$35,MATCH(max_demand!AO$1,Overzicht!$B$1:$B$35,0),3),INDEX(Verdeelsleutels_percentage!$A:$AB,MATCH(max_demand!$C166,Verdeelsleutels_percentage!$C:$C,0),MATCH(INDEX(Overzicht!$B$1:$F$35,MATCH(max_demand!AO$1,Overzicht!$B:$B,0),5),Verdeelsleutels_percentage!$1:$1,0)))</f>
        <v>5.4794067154672714E-3</v>
      </c>
    </row>
    <row r="167" spans="2:41">
      <c r="B167" t="str">
        <f>INDEX('ETLocal datasets'!B:C,MATCH(C167,'ETLocal datasets'!C:C,0),1)</f>
        <v>GM0451</v>
      </c>
      <c r="C167" t="str">
        <f>'ETLocal datasets'!C150</f>
        <v>Uithoorn</v>
      </c>
      <c r="D167">
        <f t="shared" si="13"/>
        <v>6.7268062835534964E-2</v>
      </c>
      <c r="E167">
        <f t="shared" si="14"/>
        <v>7.940136309394813E-2</v>
      </c>
      <c r="F167">
        <f t="shared" si="15"/>
        <v>1.7876928946914804E-2</v>
      </c>
      <c r="G167">
        <f t="shared" si="12"/>
        <v>3.6403658722580036E-2</v>
      </c>
      <c r="H167">
        <f>PRODUCT(INDEX(Overzicht!$B$1:$D$35,MATCH(max_demand!H$1,Overzicht!$B$1:$B$35,0),3),INDEX(Verdeelsleutels_percentage!$A:$AB,MATCH(max_demand!$C167,Verdeelsleutels_percentage!$C:$C,0),MATCH(INDEX(Overzicht!$B$1:$F$35,MATCH(max_demand!H$1,Overzicht!$B:$B,0),5),Verdeelsleutels_percentage!$1:$1,0)))</f>
        <v>1.7876928946914804E-2</v>
      </c>
      <c r="I167">
        <f>PRODUCT(INDEX(Overzicht!$B$1:$D$35,MATCH(max_demand!I$1,Overzicht!$B$1:$B$35,0),3),INDEX(Verdeelsleutels_percentage!$A:$AB,MATCH(max_demand!$C167,Verdeelsleutels_percentage!$C:$C,0),MATCH(INDEX(Overzicht!$B$1:$F$35,MATCH(max_demand!I$1,Overzicht!$B:$B,0),5),Verdeelsleutels_percentage!$1:$1,0)))</f>
        <v>1.3274097590243511E-3</v>
      </c>
      <c r="J167">
        <f>PRODUCT(INDEX(Overzicht!$B$1:$D$35,MATCH(max_demand!J$1,Overzicht!$B$1:$B$35,0),3),INDEX(Verdeelsleutels_percentage!$A:$AB,MATCH(max_demand!$C167,Verdeelsleutels_percentage!$C:$C,0),MATCH(INDEX(Overzicht!$B$1:$F$35,MATCH(max_demand!J$1,Overzicht!$B:$B,0),5),Verdeelsleutels_percentage!$1:$1,0)))</f>
        <v>5.9930276088704867E-3</v>
      </c>
      <c r="K167">
        <f>PRODUCT(INDEX(Overzicht!$B$1:$D$35,MATCH(max_demand!K$1,Overzicht!$B$1:$B$35,0),3),INDEX(Verdeelsleutels_percentage!$A:$AB,MATCH(max_demand!$C167,Verdeelsleutels_percentage!$C:$C,0),MATCH(INDEX(Overzicht!$B$1:$F$35,MATCH(max_demand!K$1,Overzicht!$B:$B,0),5),Verdeelsleutels_percentage!$1:$1,0)))</f>
        <v>2.7630544676306878E-4</v>
      </c>
      <c r="L167">
        <f>PRODUCT(INDEX(Overzicht!$B$1:$D$35,MATCH(max_demand!L$1,Overzicht!$B$1:$B$35,0),3),INDEX(Verdeelsleutels_percentage!$A:$AB,MATCH(max_demand!$C167,Verdeelsleutels_percentage!$C:$C,0),MATCH(INDEX(Overzicht!$B$1:$F$35,MATCH(max_demand!L$1,Overzicht!$B:$B,0),5),Verdeelsleutels_percentage!$1:$1,0)))</f>
        <v>5.7806496929811392E-3</v>
      </c>
      <c r="M167">
        <f>PRODUCT(INDEX(Overzicht!$B$1:$D$35,MATCH(max_demand!M$1,Overzicht!$B$1:$B$35,0),3),INDEX(Verdeelsleutels_percentage!$A:$AB,MATCH(max_demand!$C167,Verdeelsleutels_percentage!$C:$C,0),MATCH(INDEX(Overzicht!$B$1:$F$35,MATCH(max_demand!M$1,Overzicht!$B:$B,0),5),Verdeelsleutels_percentage!$1:$1,0)))</f>
        <v>2.4988994484294478E-3</v>
      </c>
      <c r="N167">
        <f>PRODUCT(INDEX(Overzicht!$B$1:$D$35,MATCH(max_demand!N$1,Overzicht!$B$1:$B$35,0),3),INDEX(Verdeelsleutels_percentage!$A:$AB,MATCH(max_demand!$C167,Verdeelsleutels_percentage!$C:$C,0),MATCH(INDEX(Overzicht!$B$1:$F$35,MATCH(max_demand!N$1,Overzicht!$B:$B,0),5),Verdeelsleutels_percentage!$1:$1,0)))</f>
        <v>2.7226104466697995E-4</v>
      </c>
      <c r="O167">
        <f>PRODUCT(INDEX(Overzicht!$B$1:$D$35,MATCH(max_demand!O$1,Overzicht!$B$1:$B$35,0),3),INDEX(Verdeelsleutels_percentage!$A:$AB,MATCH(max_demand!$C167,Verdeelsleutels_percentage!$C:$C,0),MATCH(INDEX(Overzicht!$B$1:$F$35,MATCH(max_demand!O$1,Overzicht!$B:$B,0),5),Verdeelsleutels_percentage!$1:$1,0)))</f>
        <v>4.2374777894361564E-4</v>
      </c>
      <c r="P167">
        <f>PRODUCT(INDEX(Overzicht!$B$1:$D$35,MATCH(max_demand!P$1,Overzicht!$B$1:$B$35,0),3),INDEX(Verdeelsleutels_percentage!$A:$AB,MATCH(max_demand!$C167,Verdeelsleutels_percentage!$C:$C,0),MATCH(INDEX(Overzicht!$B$1:$F$35,MATCH(max_demand!P$1,Overzicht!$B:$B,0),5),Verdeelsleutels_percentage!$1:$1,0)))</f>
        <v>1.3083811393554769E-4</v>
      </c>
      <c r="Q167">
        <f>PRODUCT(INDEX(Overzicht!$B$1:$D$35,MATCH(max_demand!Q$1,Overzicht!$B$1:$B$35,0),3),INDEX(Verdeelsleutels_percentage!$A:$AB,MATCH(max_demand!$C167,Verdeelsleutels_percentage!$C:$C,0),MATCH(INDEX(Overzicht!$B$1:$F$35,MATCH(max_demand!Q$1,Overzicht!$B:$B,0),5),Verdeelsleutels_percentage!$1:$1,0)))</f>
        <v>1.4812312556015122E-2</v>
      </c>
      <c r="R167">
        <f>PRODUCT(INDEX(Overzicht!$B$1:$D$35,MATCH(max_demand!R$1,Overzicht!$B$1:$B$35,0),3),INDEX(Verdeelsleutels_percentage!$A:$AB,MATCH(max_demand!$C167,Verdeelsleutels_percentage!$C:$C,0),MATCH(INDEX(Overzicht!$B$1:$F$35,MATCH(max_demand!R$1,Overzicht!$B:$B,0),5),Verdeelsleutels_percentage!$1:$1,0)))</f>
        <v>3.0646163908996807E-3</v>
      </c>
      <c r="S167">
        <f>PRODUCT(INDEX(Overzicht!$B$1:$D$35,MATCH(max_demand!S$1,Overzicht!$B$1:$B$35,0),3),INDEX(Verdeelsleutels_percentage!$A:$AB,MATCH(max_demand!$C167,Verdeelsleutels_percentage!$C:$C,0),MATCH(INDEX(Overzicht!$B$1:$F$35,MATCH(max_demand!S$1,Overzicht!$B:$B,0),5),Verdeelsleutels_percentage!$1:$1,0)))</f>
        <v>6.2763343685625457E-3</v>
      </c>
      <c r="T167">
        <f>PRODUCT(INDEX(Overzicht!$B$1:$D$35,MATCH(max_demand!T$1,Overzicht!$B$1:$B$35,0),3),INDEX(Verdeelsleutels_percentage!$A:$AB,MATCH(max_demand!$C167,Verdeelsleutels_percentage!$C:$C,0),MATCH(INDEX(Overzicht!$B$1:$F$35,MATCH(max_demand!T$1,Overzicht!$B:$B,0),5),Verdeelsleutels_percentage!$1:$1,0)))</f>
        <v>9.0576439997701666E-3</v>
      </c>
      <c r="U167">
        <f>PRODUCT(INDEX(Overzicht!$B$1:$D$35,MATCH(max_demand!U$1,Overzicht!$B$1:$B$35,0),3),INDEX(Verdeelsleutels_percentage!$A:$AB,MATCH(max_demand!$C167,Verdeelsleutels_percentage!$C:$C,0),MATCH(INDEX(Overzicht!$B$1:$F$35,MATCH(max_demand!U$1,Overzicht!$B:$B,0),5),Verdeelsleutels_percentage!$1:$1,0)))</f>
        <v>3.3642677713432052E-2</v>
      </c>
      <c r="V167">
        <f>PRODUCT(INDEX(Overzicht!$B$1:$D$35,MATCH(max_demand!V$1,Overzicht!$B$1:$B$35,0),3),INDEX(Verdeelsleutels_percentage!$A:$AB,MATCH(max_demand!$C167,Verdeelsleutels_percentage!$C:$C,0),MATCH(INDEX(Overzicht!$B$1:$F$35,MATCH(max_demand!V$1,Overzicht!$B:$B,0),5),Verdeelsleutels_percentage!$1:$1,0)))</f>
        <v>3.9158987217051472E-3</v>
      </c>
      <c r="W167">
        <f>PRODUCT(INDEX(Overzicht!$B$1:$D$35,MATCH(max_demand!W$1,Overzicht!$B$1:$B$35,0),3),INDEX(Verdeelsleutels_percentage!$A:$AB,MATCH(max_demand!$C167,Verdeelsleutels_percentage!$C:$C,0),MATCH(INDEX(Overzicht!$B$1:$F$35,MATCH(max_demand!W$1,Overzicht!$B:$B,0),5),Verdeelsleutels_percentage!$1:$1,0)))</f>
        <v>2.0430775939331205E-2</v>
      </c>
      <c r="X167">
        <f>PRODUCT(INDEX(Overzicht!$B$1:$D$35,MATCH(max_demand!X$1,Overzicht!$B$1:$B$35,0),3),INDEX(Verdeelsleutels_percentage!$A:$AB,MATCH(max_demand!$C167,Verdeelsleutels_percentage!$C:$C,0),MATCH(INDEX(Overzicht!$B$1:$F$35,MATCH(max_demand!X$1,Overzicht!$B:$B,0),5),Verdeelsleutels_percentage!$1:$1,0)))</f>
        <v>5.6260438948633043E-5</v>
      </c>
      <c r="Y167">
        <f>PRODUCT(INDEX(Overzicht!$B$1:$D$35,MATCH(max_demand!Y$1,Overzicht!$B$1:$B$35,0),3),INDEX(Verdeelsleutels_percentage!$A:$AB,MATCH(max_demand!$C167,Verdeelsleutels_percentage!$C:$C,0),MATCH(INDEX(Overzicht!$B$1:$F$35,MATCH(max_demand!Y$1,Overzicht!$B:$B,0),5),Verdeelsleutels_percentage!$1:$1,0)))</f>
        <v>3.7811947054017831E-7</v>
      </c>
      <c r="Z167">
        <f>PRODUCT(INDEX(Overzicht!$B$1:$D$35,MATCH(max_demand!Z$1,Overzicht!$B$1:$B$35,0),3),INDEX(Verdeelsleutels_percentage!$A:$AB,MATCH(max_demand!$C167,Verdeelsleutels_percentage!$C:$C,0),MATCH(INDEX(Overzicht!$B$1:$F$35,MATCH(max_demand!Z$1,Overzicht!$B:$B,0),5),Verdeelsleutels_percentage!$1:$1,0)))</f>
        <v>1.6805309801785703E-4</v>
      </c>
      <c r="AA167">
        <f>PRODUCT(INDEX(Overzicht!$B$1:$D$35,MATCH(max_demand!AA$1,Overzicht!$B$1:$B$35,0),3),INDEX(Verdeelsleutels_percentage!$A:$AB,MATCH(max_demand!$C167,Verdeelsleutels_percentage!$C:$C,0),MATCH(INDEX(Overzicht!$B$1:$F$35,MATCH(max_demand!AA$1,Overzicht!$B:$B,0),5),Verdeelsleutels_percentage!$1:$1,0)))</f>
        <v>1.751290179343984E-4</v>
      </c>
      <c r="AB167">
        <f>PRODUCT(INDEX(Overzicht!$B$1:$D$35,MATCH(max_demand!AB$1,Overzicht!$B$1:$B$35,0),3),INDEX(Verdeelsleutels_percentage!$A:$AB,MATCH(max_demand!$C167,Verdeelsleutels_percentage!$C:$C,0),MATCH(INDEX(Overzicht!$B$1:$F$35,MATCH(max_demand!AB$1,Overzicht!$B:$B,0),5),Verdeelsleutels_percentage!$1:$1,0)))</f>
        <v>8.2965808912065092E-3</v>
      </c>
      <c r="AC167">
        <f>PRODUCT(INDEX(Overzicht!$B$1:$D$35,MATCH(max_demand!AC$1,Overzicht!$B$1:$B$35,0),3),INDEX(Verdeelsleutels_percentage!$A:$AB,MATCH(max_demand!$C167,Verdeelsleutels_percentage!$C:$C,0),MATCH(INDEX(Overzicht!$B$1:$F$35,MATCH(max_demand!AC$1,Overzicht!$B:$B,0),5),Verdeelsleutels_percentage!$1:$1,0)))</f>
        <v>3.5445711359278573E-3</v>
      </c>
      <c r="AD167">
        <f>PRODUCT(INDEX(Overzicht!$B$1:$D$35,MATCH(max_demand!AD$1,Overzicht!$B$1:$B$35,0),3),INDEX(Verdeelsleutels_percentage!$A:$AB,MATCH(max_demand!$C167,Verdeelsleutels_percentage!$C:$C,0),MATCH(INDEX(Overzicht!$B$1:$F$35,MATCH(max_demand!AD$1,Overzicht!$B:$B,0),5),Verdeelsleutels_percentage!$1:$1,0)))</f>
        <v>0</v>
      </c>
      <c r="AE167">
        <f>PRODUCT(INDEX(Overzicht!$B$1:$D$35,MATCH(max_demand!AE$1,Overzicht!$B$1:$B$35,0),3),INDEX(Verdeelsleutels_percentage!$A:$AB,MATCH(max_demand!$C167,Verdeelsleutels_percentage!$C:$C,0),MATCH(INDEX(Overzicht!$B$1:$F$35,MATCH(max_demand!AE$1,Overzicht!$B:$B,0),5),Verdeelsleutels_percentage!$1:$1,0)))</f>
        <v>1.2978081462419026E-2</v>
      </c>
      <c r="AF167">
        <f>PRODUCT(INDEX(Overzicht!$B$1:$D$35,MATCH(max_demand!AF$1,Overzicht!$B$1:$B$35,0),3),INDEX(Verdeelsleutels_percentage!$A:$AB,MATCH(max_demand!$C167,Verdeelsleutels_percentage!$C:$C,0),MATCH(INDEX(Overzicht!$B$1:$F$35,MATCH(max_demand!AF$1,Overzicht!$B:$B,0),5),Verdeelsleutels_percentage!$1:$1,0)))</f>
        <v>6.6336749217575143E-4</v>
      </c>
      <c r="AG167">
        <f>PRODUCT(INDEX(Overzicht!$B$1:$D$35,MATCH(max_demand!AG$1,Overzicht!$B$1:$B$35,0),3),INDEX(Verdeelsleutels_percentage!$A:$AB,MATCH(max_demand!$C167,Verdeelsleutels_percentage!$C:$C,0),MATCH(INDEX(Overzicht!$B$1:$F$35,MATCH(max_demand!AG$1,Overzicht!$B:$B,0),5),Verdeelsleutels_percentage!$1:$1,0)))</f>
        <v>2.0430775939331205E-2</v>
      </c>
      <c r="AH167">
        <f>PRODUCT(INDEX(Overzicht!$B$1:$D$35,MATCH(max_demand!AH$1,Overzicht!$B$1:$B$35,0),3),INDEX(Verdeelsleutels_percentage!$A:$AB,MATCH(max_demand!$C167,Verdeelsleutels_percentage!$C:$C,0),MATCH(INDEX(Overzicht!$B$1:$F$35,MATCH(max_demand!AH$1,Overzicht!$B:$B,0),5),Verdeelsleutels_percentage!$1:$1,0)))</f>
        <v>1.54785748174342E-3</v>
      </c>
      <c r="AI167">
        <f>PRODUCT(INDEX(Overzicht!$B$1:$D$35,MATCH(max_demand!AI$1,Overzicht!$B$1:$B$35,0),3),INDEX(Verdeelsleutels_percentage!$A:$AB,MATCH(max_demand!$C167,Verdeelsleutels_percentage!$C:$C,0),MATCH(INDEX(Overzicht!$B$1:$F$35,MATCH(max_demand!AI$1,Overzicht!$B:$B,0),5),Verdeelsleutels_percentage!$1:$1,0)))</f>
        <v>5.3069399374060114E-4</v>
      </c>
      <c r="AJ167">
        <f>PRODUCT(INDEX(Overzicht!$B$1:$D$35,MATCH(max_demand!AJ$1,Overzicht!$B$1:$B$35,0),3),INDEX(Verdeelsleutels_percentage!$A:$AB,MATCH(max_demand!$C167,Verdeelsleutels_percentage!$C:$C,0),MATCH(INDEX(Overzicht!$B$1:$F$35,MATCH(max_demand!AJ$1,Overzicht!$B:$B,0),5),Verdeelsleutels_percentage!$1:$1,0)))</f>
        <v>0</v>
      </c>
      <c r="AK167">
        <f>PRODUCT(INDEX(Overzicht!$B$1:$D$35,MATCH(max_demand!AK$1,Overzicht!$B$1:$B$35,0),3),INDEX(Verdeelsleutels_percentage!$A:$AB,MATCH(max_demand!$C167,Verdeelsleutels_percentage!$C:$C,0),MATCH(INDEX(Overzicht!$B$1:$F$35,MATCH(max_demand!AK$1,Overzicht!$B:$B,0),5),Verdeelsleutels_percentage!$1:$1,0)))</f>
        <v>1.2394670736527598E-3</v>
      </c>
      <c r="AL167">
        <f>PRODUCT(INDEX(Overzicht!$B$1:$D$35,MATCH(max_demand!AL$1,Overzicht!$B$1:$B$35,0),3),INDEX(Verdeelsleutels_percentage!$A:$AB,MATCH(max_demand!$C167,Verdeelsleutels_percentage!$C:$C,0),MATCH(INDEX(Overzicht!$B$1:$F$35,MATCH(max_demand!AL$1,Overzicht!$B:$B,0),5),Verdeelsleutels_percentage!$1:$1,0)))</f>
        <v>3.4051293232218675E-3</v>
      </c>
      <c r="AM167">
        <f>PRODUCT(INDEX(Overzicht!$B$1:$D$35,MATCH(max_demand!AM$1,Overzicht!$B$1:$B$35,0),3),INDEX(Verdeelsleutels_percentage!$A:$AB,MATCH(max_demand!$C167,Verdeelsleutels_percentage!$C:$C,0),MATCH(INDEX(Overzicht!$B$1:$F$35,MATCH(max_demand!AM$1,Overzicht!$B:$B,0),5),Verdeelsleutels_percentage!$1:$1,0)))</f>
        <v>6.8102586464437349E-3</v>
      </c>
      <c r="AN167">
        <f>PRODUCT(INDEX(Overzicht!$B$1:$D$35,MATCH(max_demand!AN$1,Overzicht!$B$1:$B$35,0),3),INDEX(Verdeelsleutels_percentage!$A:$AB,MATCH(max_demand!$C167,Verdeelsleutels_percentage!$C:$C,0),MATCH(INDEX(Overzicht!$B$1:$F$35,MATCH(max_demand!AN$1,Overzicht!$B:$B,0),5),Verdeelsleutels_percentage!$1:$1,0)))</f>
        <v>3.4051293232218675E-3</v>
      </c>
      <c r="AO167">
        <f>PRODUCT(INDEX(Overzicht!$B$1:$D$35,MATCH(max_demand!AO$1,Overzicht!$B$1:$B$35,0),3),INDEX(Verdeelsleutels_percentage!$A:$AB,MATCH(max_demand!$C167,Verdeelsleutels_percentage!$C:$C,0),MATCH(INDEX(Overzicht!$B$1:$F$35,MATCH(max_demand!AO$1,Overzicht!$B:$B,0),5),Verdeelsleutels_percentage!$1:$1,0)))</f>
        <v>1.1917952631276537E-2</v>
      </c>
    </row>
    <row r="168" spans="2:41">
      <c r="B168" t="str">
        <f>INDEX('ETLocal datasets'!B:C,MATCH(C168,'ETLocal datasets'!C:C,0),1)</f>
        <v>GM0453</v>
      </c>
      <c r="C168" t="str">
        <f>'ETLocal datasets'!C151</f>
        <v>Velsen</v>
      </c>
      <c r="D168">
        <f t="shared" si="13"/>
        <v>0.16293767700226836</v>
      </c>
      <c r="E168">
        <f t="shared" si="14"/>
        <v>0.1889495263898226</v>
      </c>
      <c r="F168">
        <f t="shared" si="15"/>
        <v>4.1525704855347095E-2</v>
      </c>
      <c r="G168">
        <f t="shared" si="12"/>
        <v>8.4560809759750555E-2</v>
      </c>
      <c r="H168">
        <f>PRODUCT(INDEX(Overzicht!$B$1:$D$35,MATCH(max_demand!H$1,Overzicht!$B$1:$B$35,0),3),INDEX(Verdeelsleutels_percentage!$A:$AB,MATCH(max_demand!$C168,Verdeelsleutels_percentage!$C:$C,0),MATCH(INDEX(Overzicht!$B$1:$F$35,MATCH(max_demand!H$1,Overzicht!$B:$B,0),5),Verdeelsleutels_percentage!$1:$1,0)))</f>
        <v>4.1525704855347095E-2</v>
      </c>
      <c r="I168">
        <f>PRODUCT(INDEX(Overzicht!$B$1:$D$35,MATCH(max_demand!I$1,Overzicht!$B$1:$B$35,0),3),INDEX(Verdeelsleutels_percentage!$A:$AB,MATCH(max_demand!$C168,Verdeelsleutels_percentage!$C:$C,0),MATCH(INDEX(Overzicht!$B$1:$F$35,MATCH(max_demand!I$1,Overzicht!$B:$B,0),5),Verdeelsleutels_percentage!$1:$1,0)))</f>
        <v>1.5719168387904619E-4</v>
      </c>
      <c r="J168">
        <f>PRODUCT(INDEX(Overzicht!$B$1:$D$35,MATCH(max_demand!J$1,Overzicht!$B$1:$B$35,0),3),INDEX(Verdeelsleutels_percentage!$A:$AB,MATCH(max_demand!$C168,Verdeelsleutels_percentage!$C:$C,0),MATCH(INDEX(Overzicht!$B$1:$F$35,MATCH(max_demand!J$1,Overzicht!$B:$B,0),5),Verdeelsleutels_percentage!$1:$1,0)))</f>
        <v>1.3920998199125885E-2</v>
      </c>
      <c r="K168">
        <f>PRODUCT(INDEX(Overzicht!$B$1:$D$35,MATCH(max_demand!K$1,Overzicht!$B$1:$B$35,0),3),INDEX(Verdeelsleutels_percentage!$A:$AB,MATCH(max_demand!$C168,Verdeelsleutels_percentage!$C:$C,0),MATCH(INDEX(Overzicht!$B$1:$F$35,MATCH(max_demand!K$1,Overzicht!$B:$B,0),5),Verdeelsleutels_percentage!$1:$1,0)))</f>
        <v>3.2720053582822998E-5</v>
      </c>
      <c r="L168">
        <f>PRODUCT(INDEX(Overzicht!$B$1:$D$35,MATCH(max_demand!L$1,Overzicht!$B$1:$B$35,0),3),INDEX(Verdeelsleutels_percentage!$A:$AB,MATCH(max_demand!$C168,Verdeelsleutels_percentage!$C:$C,0),MATCH(INDEX(Overzicht!$B$1:$F$35,MATCH(max_demand!L$1,Overzicht!$B:$B,0),5),Verdeelsleutels_percentage!$1:$1,0)))</f>
        <v>1.3427672825444362E-2</v>
      </c>
      <c r="M168">
        <f>PRODUCT(INDEX(Overzicht!$B$1:$D$35,MATCH(max_demand!M$1,Overzicht!$B$1:$B$35,0),3),INDEX(Verdeelsleutels_percentage!$A:$AB,MATCH(max_demand!$C168,Verdeelsleutels_percentage!$C:$C,0),MATCH(INDEX(Overzicht!$B$1:$F$35,MATCH(max_demand!M$1,Overzicht!$B:$B,0),5),Verdeelsleutels_percentage!$1:$1,0)))</f>
        <v>1.2067121361858469E-3</v>
      </c>
      <c r="N168">
        <f>PRODUCT(INDEX(Overzicht!$B$1:$D$35,MATCH(max_demand!N$1,Overzicht!$B$1:$B$35,0),3),INDEX(Verdeelsleutels_percentage!$A:$AB,MATCH(max_demand!$C168,Verdeelsleutels_percentage!$C:$C,0),MATCH(INDEX(Overzicht!$B$1:$F$35,MATCH(max_demand!N$1,Overzicht!$B:$B,0),5),Verdeelsleutels_percentage!$1:$1,0)))</f>
        <v>1.311931458757986E-4</v>
      </c>
      <c r="O168">
        <f>PRODUCT(INDEX(Overzicht!$B$1:$D$35,MATCH(max_demand!O$1,Overzicht!$B$1:$B$35,0),3),INDEX(Verdeelsleutels_percentage!$A:$AB,MATCH(max_demand!$C168,Verdeelsleutels_percentage!$C:$C,0),MATCH(INDEX(Overzicht!$B$1:$F$35,MATCH(max_demand!O$1,Overzicht!$B:$B,0),5),Verdeelsleutels_percentage!$1:$1,0)))</f>
        <v>0</v>
      </c>
      <c r="P168">
        <f>PRODUCT(INDEX(Overzicht!$B$1:$D$35,MATCH(max_demand!P$1,Overzicht!$B$1:$B$35,0),3),INDEX(Verdeelsleutels_percentage!$A:$AB,MATCH(max_demand!$C168,Verdeelsleutels_percentage!$C:$C,0),MATCH(INDEX(Overzicht!$B$1:$F$35,MATCH(max_demand!P$1,Overzicht!$B:$B,0),5),Verdeelsleutels_percentage!$1:$1,0)))</f>
        <v>0</v>
      </c>
      <c r="Q168">
        <f>PRODUCT(INDEX(Overzicht!$B$1:$D$35,MATCH(max_demand!Q$1,Overzicht!$B$1:$B$35,0),3),INDEX(Verdeelsleutels_percentage!$A:$AB,MATCH(max_demand!$C168,Verdeelsleutels_percentage!$C:$C,0),MATCH(INDEX(Overzicht!$B$1:$F$35,MATCH(max_demand!Q$1,Overzicht!$B:$B,0),5),Verdeelsleutels_percentage!$1:$1,0)))</f>
        <v>3.440701259443045E-2</v>
      </c>
      <c r="R168">
        <f>PRODUCT(INDEX(Overzicht!$B$1:$D$35,MATCH(max_demand!R$1,Overzicht!$B$1:$B$35,0),3),INDEX(Verdeelsleutels_percentage!$A:$AB,MATCH(max_demand!$C168,Verdeelsleutels_percentage!$C:$C,0),MATCH(INDEX(Overzicht!$B$1:$F$35,MATCH(max_demand!R$1,Overzicht!$B:$B,0),5),Verdeelsleutels_percentage!$1:$1,0)))</f>
        <v>7.1186922609166453E-3</v>
      </c>
      <c r="S168">
        <f>PRODUCT(INDEX(Overzicht!$B$1:$D$35,MATCH(max_demand!S$1,Overzicht!$B$1:$B$35,0),3),INDEX(Verdeelsleutels_percentage!$A:$AB,MATCH(max_demand!$C168,Verdeelsleutels_percentage!$C:$C,0),MATCH(INDEX(Overzicht!$B$1:$F$35,MATCH(max_demand!S$1,Overzicht!$B:$B,0),5),Verdeelsleutels_percentage!$1:$1,0)))</f>
        <v>1.4579081750357289E-2</v>
      </c>
      <c r="T168">
        <f>PRODUCT(INDEX(Overzicht!$B$1:$D$35,MATCH(max_demand!T$1,Overzicht!$B$1:$B$35,0),3),INDEX(Verdeelsleutels_percentage!$A:$AB,MATCH(max_demand!$C168,Verdeelsleutels_percentage!$C:$C,0),MATCH(INDEX(Overzicht!$B$1:$F$35,MATCH(max_demand!T$1,Overzicht!$B:$B,0),5),Verdeelsleutels_percentage!$1:$1,0)))</f>
        <v>2.1039690460042528E-2</v>
      </c>
      <c r="U168">
        <f>PRODUCT(INDEX(Overzicht!$B$1:$D$35,MATCH(max_demand!U$1,Overzicht!$B$1:$B$35,0),3),INDEX(Verdeelsleutels_percentage!$A:$AB,MATCH(max_demand!$C168,Verdeelsleutels_percentage!$C:$C,0),MATCH(INDEX(Overzicht!$B$1:$F$35,MATCH(max_demand!U$1,Overzicht!$B:$B,0),5),Verdeelsleutels_percentage!$1:$1,0)))</f>
        <v>7.8147421708729403E-2</v>
      </c>
      <c r="V168">
        <f>PRODUCT(INDEX(Overzicht!$B$1:$D$35,MATCH(max_demand!V$1,Overzicht!$B$1:$B$35,0),3),INDEX(Verdeelsleutels_percentage!$A:$AB,MATCH(max_demand!$C168,Verdeelsleutels_percentage!$C:$C,0),MATCH(INDEX(Overzicht!$B$1:$F$35,MATCH(max_demand!V$1,Overzicht!$B:$B,0),5),Verdeelsleutels_percentage!$1:$1,0)))</f>
        <v>9.0961067778379343E-3</v>
      </c>
      <c r="W168">
        <f>PRODUCT(INDEX(Overzicht!$B$1:$D$35,MATCH(max_demand!W$1,Overzicht!$B$1:$B$35,0),3),INDEX(Verdeelsleutels_percentage!$A:$AB,MATCH(max_demand!$C168,Verdeelsleutels_percentage!$C:$C,0),MATCH(INDEX(Overzicht!$B$1:$F$35,MATCH(max_demand!W$1,Overzicht!$B:$B,0),5),Verdeelsleutels_percentage!$1:$1,0)))</f>
        <v>4.7457948406110964E-2</v>
      </c>
      <c r="X168">
        <f>PRODUCT(INDEX(Overzicht!$B$1:$D$35,MATCH(max_demand!X$1,Overzicht!$B$1:$B$35,0),3),INDEX(Verdeelsleutels_percentage!$A:$AB,MATCH(max_demand!$C168,Verdeelsleutels_percentage!$C:$C,0),MATCH(INDEX(Overzicht!$B$1:$F$35,MATCH(max_demand!X$1,Overzicht!$B:$B,0),5),Verdeelsleutels_percentage!$1:$1,0)))</f>
        <v>6.2636622029478136E-3</v>
      </c>
      <c r="Y168">
        <f>PRODUCT(INDEX(Overzicht!$B$1:$D$35,MATCH(max_demand!Y$1,Overzicht!$B$1:$B$35,0),3),INDEX(Verdeelsleutels_percentage!$A:$AB,MATCH(max_demand!$C168,Verdeelsleutels_percentage!$C:$C,0),MATCH(INDEX(Overzicht!$B$1:$F$35,MATCH(max_demand!Y$1,Overzicht!$B:$B,0),5),Verdeelsleutels_percentage!$1:$1,0)))</f>
        <v>1.2502029005726828E-7</v>
      </c>
      <c r="Z168">
        <f>PRODUCT(INDEX(Overzicht!$B$1:$D$35,MATCH(max_demand!Z$1,Overzicht!$B$1:$B$35,0),3),INDEX(Verdeelsleutels_percentage!$A:$AB,MATCH(max_demand!$C168,Verdeelsleutels_percentage!$C:$C,0),MATCH(INDEX(Overzicht!$B$1:$F$35,MATCH(max_demand!Z$1,Overzicht!$B:$B,0),5),Verdeelsleutels_percentage!$1:$1,0)))</f>
        <v>5.5564573358785903E-5</v>
      </c>
      <c r="AA168">
        <f>PRODUCT(INDEX(Overzicht!$B$1:$D$35,MATCH(max_demand!AA$1,Overzicht!$B$1:$B$35,0),3),INDEX(Verdeelsleutels_percentage!$A:$AB,MATCH(max_demand!$C168,Verdeelsleutels_percentage!$C:$C,0),MATCH(INDEX(Overzicht!$B$1:$F$35,MATCH(max_demand!AA$1,Overzicht!$B:$B,0),5),Verdeelsleutels_percentage!$1:$1,0)))</f>
        <v>5.7904134342313729E-5</v>
      </c>
      <c r="AB168">
        <f>PRODUCT(INDEX(Overzicht!$B$1:$D$35,MATCH(max_demand!AB$1,Overzicht!$B$1:$B$35,0),3),INDEX(Verdeelsleutels_percentage!$A:$AB,MATCH(max_demand!$C168,Verdeelsleutels_percentage!$C:$C,0),MATCH(INDEX(Overzicht!$B$1:$F$35,MATCH(max_demand!AB$1,Overzicht!$B:$B,0),5),Verdeelsleutels_percentage!$1:$1,0)))</f>
        <v>2.0686120662511062E-2</v>
      </c>
      <c r="AC168">
        <f>PRODUCT(INDEX(Overzicht!$B$1:$D$35,MATCH(max_demand!AC$1,Overzicht!$B$1:$B$35,0),3),INDEX(Verdeelsleutels_percentage!$A:$AB,MATCH(max_demand!$C168,Verdeelsleutels_percentage!$C:$C,0),MATCH(INDEX(Overzicht!$B$1:$F$35,MATCH(max_demand!AC$1,Overzicht!$B:$B,0),5),Verdeelsleutels_percentage!$1:$1,0)))</f>
        <v>1.4578463055377659E-2</v>
      </c>
      <c r="AD168">
        <f>PRODUCT(INDEX(Overzicht!$B$1:$D$35,MATCH(max_demand!AD$1,Overzicht!$B$1:$B$35,0),3),INDEX(Verdeelsleutels_percentage!$A:$AB,MATCH(max_demand!$C168,Verdeelsleutels_percentage!$C:$C,0),MATCH(INDEX(Overzicht!$B$1:$F$35,MATCH(max_demand!AD$1,Overzicht!$B:$B,0),5),Verdeelsleutels_percentage!$1:$1,0)))</f>
        <v>1.9082636368418285E-4</v>
      </c>
      <c r="AE168">
        <f>PRODUCT(INDEX(Overzicht!$B$1:$D$35,MATCH(max_demand!AE$1,Overzicht!$B$1:$B$35,0),3),INDEX(Verdeelsleutels_percentage!$A:$AB,MATCH(max_demand!$C168,Verdeelsleutels_percentage!$C:$C,0),MATCH(INDEX(Overzicht!$B$1:$F$35,MATCH(max_demand!AE$1,Overzicht!$B:$B,0),5),Verdeelsleutels_percentage!$1:$1,0)))</f>
        <v>4.3326825805306599E-2</v>
      </c>
      <c r="AF168">
        <f>PRODUCT(INDEX(Overzicht!$B$1:$D$35,MATCH(max_demand!AF$1,Overzicht!$B$1:$B$35,0),3),INDEX(Verdeelsleutels_percentage!$A:$AB,MATCH(max_demand!$C168,Verdeelsleutels_percentage!$C:$C,0),MATCH(INDEX(Overzicht!$B$1:$F$35,MATCH(max_demand!AF$1,Overzicht!$B:$B,0),5),Verdeelsleutels_percentage!$1:$1,0)))</f>
        <v>2.1933384220573381E-4</v>
      </c>
      <c r="AG168">
        <f>PRODUCT(INDEX(Overzicht!$B$1:$D$35,MATCH(max_demand!AG$1,Overzicht!$B$1:$B$35,0),3),INDEX(Verdeelsleutels_percentage!$A:$AB,MATCH(max_demand!$C168,Verdeelsleutels_percentage!$C:$C,0),MATCH(INDEX(Overzicht!$B$1:$F$35,MATCH(max_demand!AG$1,Overzicht!$B:$B,0),5),Verdeelsleutels_percentage!$1:$1,0)))</f>
        <v>4.7457948406110964E-2</v>
      </c>
      <c r="AH168">
        <f>PRODUCT(INDEX(Overzicht!$B$1:$D$35,MATCH(max_demand!AH$1,Overzicht!$B$1:$B$35,0),3),INDEX(Verdeelsleutels_percentage!$A:$AB,MATCH(max_demand!$C168,Verdeelsleutels_percentage!$C:$C,0),MATCH(INDEX(Overzicht!$B$1:$F$35,MATCH(max_demand!AH$1,Overzicht!$B:$B,0),5),Verdeelsleutels_percentage!$1:$1,0)))</f>
        <v>5.1177896514671228E-4</v>
      </c>
      <c r="AI168">
        <f>PRODUCT(INDEX(Overzicht!$B$1:$D$35,MATCH(max_demand!AI$1,Overzicht!$B$1:$B$35,0),3),INDEX(Verdeelsleutels_percentage!$A:$AB,MATCH(max_demand!$C168,Verdeelsleutels_percentage!$C:$C,0),MATCH(INDEX(Overzicht!$B$1:$F$35,MATCH(max_demand!AI$1,Overzicht!$B:$B,0),5),Verdeelsleutels_percentage!$1:$1,0)))</f>
        <v>1.7546707376458706E-4</v>
      </c>
      <c r="AJ168">
        <f>PRODUCT(INDEX(Overzicht!$B$1:$D$35,MATCH(max_demand!AJ$1,Overzicht!$B$1:$B$35,0),3),INDEX(Verdeelsleutels_percentage!$A:$AB,MATCH(max_demand!$C168,Verdeelsleutels_percentage!$C:$C,0),MATCH(INDEX(Overzicht!$B$1:$F$35,MATCH(max_demand!AJ$1,Overzicht!$B:$B,0),5),Verdeelsleutels_percentage!$1:$1,0)))</f>
        <v>0</v>
      </c>
      <c r="AK168">
        <f>PRODUCT(INDEX(Overzicht!$B$1:$D$35,MATCH(max_demand!AK$1,Overzicht!$B$1:$B$35,0),3),INDEX(Verdeelsleutels_percentage!$A:$AB,MATCH(max_demand!$C168,Verdeelsleutels_percentage!$C:$C,0),MATCH(INDEX(Overzicht!$B$1:$F$35,MATCH(max_demand!AK$1,Overzicht!$B:$B,0),5),Verdeelsleutels_percentage!$1:$1,0)))</f>
        <v>2.8791155366373992E-3</v>
      </c>
      <c r="AL168">
        <f>PRODUCT(INDEX(Overzicht!$B$1:$D$35,MATCH(max_demand!AL$1,Overzicht!$B$1:$B$35,0),3),INDEX(Verdeelsleutels_percentage!$A:$AB,MATCH(max_demand!$C168,Verdeelsleutels_percentage!$C:$C,0),MATCH(INDEX(Overzicht!$B$1:$F$35,MATCH(max_demand!AL$1,Overzicht!$B:$B,0),5),Verdeelsleutels_percentage!$1:$1,0)))</f>
        <v>7.9096580676851613E-3</v>
      </c>
      <c r="AM168">
        <f>PRODUCT(INDEX(Overzicht!$B$1:$D$35,MATCH(max_demand!AM$1,Overzicht!$B$1:$B$35,0),3),INDEX(Verdeelsleutels_percentage!$A:$AB,MATCH(max_demand!$C168,Verdeelsleutels_percentage!$C:$C,0),MATCH(INDEX(Overzicht!$B$1:$F$35,MATCH(max_demand!AM$1,Overzicht!$B:$B,0),5),Verdeelsleutels_percentage!$1:$1,0)))</f>
        <v>1.5819316135370323E-2</v>
      </c>
      <c r="AN168">
        <f>PRODUCT(INDEX(Overzicht!$B$1:$D$35,MATCH(max_demand!AN$1,Overzicht!$B$1:$B$35,0),3),INDEX(Verdeelsleutels_percentage!$A:$AB,MATCH(max_demand!$C168,Verdeelsleutels_percentage!$C:$C,0),MATCH(INDEX(Overzicht!$B$1:$F$35,MATCH(max_demand!AN$1,Overzicht!$B:$B,0),5),Verdeelsleutels_percentage!$1:$1,0)))</f>
        <v>7.9096580676851613E-3</v>
      </c>
      <c r="AO168">
        <f>PRODUCT(INDEX(Overzicht!$B$1:$D$35,MATCH(max_demand!AO$1,Overzicht!$B$1:$B$35,0),3),INDEX(Verdeelsleutels_percentage!$A:$AB,MATCH(max_demand!$C168,Verdeelsleutels_percentage!$C:$C,0),MATCH(INDEX(Overzicht!$B$1:$F$35,MATCH(max_demand!AO$1,Overzicht!$B:$B,0),5),Verdeelsleutels_percentage!$1:$1,0)))</f>
        <v>2.7683803236898064E-2</v>
      </c>
    </row>
    <row r="169" spans="2:41">
      <c r="B169" t="str">
        <f>INDEX('ETLocal datasets'!B:C,MATCH(C169,'ETLocal datasets'!C:C,0),1)</f>
        <v>GM0457</v>
      </c>
      <c r="C169" t="str">
        <f>'ETLocal datasets'!C152</f>
        <v>Weesp</v>
      </c>
      <c r="D169">
        <f t="shared" si="13"/>
        <v>6.902378469536273E-2</v>
      </c>
      <c r="E169">
        <f t="shared" si="14"/>
        <v>5.2244356798991018E-2</v>
      </c>
      <c r="F169">
        <f t="shared" si="15"/>
        <v>1.1746619910945177E-2</v>
      </c>
      <c r="G169">
        <f t="shared" si="12"/>
        <v>2.3920212674767623E-2</v>
      </c>
      <c r="H169">
        <f>PRODUCT(INDEX(Overzicht!$B$1:$D$35,MATCH(max_demand!H$1,Overzicht!$B$1:$B$35,0),3),INDEX(Verdeelsleutels_percentage!$A:$AB,MATCH(max_demand!$C169,Verdeelsleutels_percentage!$C:$C,0),MATCH(INDEX(Overzicht!$B$1:$F$35,MATCH(max_demand!H$1,Overzicht!$B:$B,0),5),Verdeelsleutels_percentage!$1:$1,0)))</f>
        <v>1.1746619910945177E-2</v>
      </c>
      <c r="I169">
        <f>PRODUCT(INDEX(Overzicht!$B$1:$D$35,MATCH(max_demand!I$1,Overzicht!$B$1:$B$35,0),3),INDEX(Verdeelsleutels_percentage!$A:$AB,MATCH(max_demand!$C169,Verdeelsleutels_percentage!$C:$C,0),MATCH(INDEX(Overzicht!$B$1:$F$35,MATCH(max_demand!I$1,Overzicht!$B:$B,0),5),Verdeelsleutels_percentage!$1:$1,0)))</f>
        <v>6.4021302282876486E-4</v>
      </c>
      <c r="J169">
        <f>PRODUCT(INDEX(Overzicht!$B$1:$D$35,MATCH(max_demand!J$1,Overzicht!$B$1:$B$35,0),3),INDEX(Verdeelsleutels_percentage!$A:$AB,MATCH(max_demand!$C169,Verdeelsleutels_percentage!$C:$C,0),MATCH(INDEX(Overzicht!$B$1:$F$35,MATCH(max_demand!J$1,Overzicht!$B:$B,0),5),Verdeelsleutels_percentage!$1:$1,0)))</f>
        <v>3.9379144844311443E-3</v>
      </c>
      <c r="K169">
        <f>PRODUCT(INDEX(Overzicht!$B$1:$D$35,MATCH(max_demand!K$1,Overzicht!$B$1:$B$35,0),3),INDEX(Verdeelsleutels_percentage!$A:$AB,MATCH(max_demand!$C169,Verdeelsleutels_percentage!$C:$C,0),MATCH(INDEX(Overzicht!$B$1:$F$35,MATCH(max_demand!K$1,Overzicht!$B:$B,0),5),Verdeelsleutels_percentage!$1:$1,0)))</f>
        <v>1.3326280305958754E-4</v>
      </c>
      <c r="L169">
        <f>PRODUCT(INDEX(Overzicht!$B$1:$D$35,MATCH(max_demand!L$1,Overzicht!$B$1:$B$35,0),3),INDEX(Verdeelsleutels_percentage!$A:$AB,MATCH(max_demand!$C169,Verdeelsleutels_percentage!$C:$C,0),MATCH(INDEX(Overzicht!$B$1:$F$35,MATCH(max_demand!L$1,Overzicht!$B:$B,0),5),Verdeelsleutels_percentage!$1:$1,0)))</f>
        <v>3.7983646398891163E-3</v>
      </c>
      <c r="M169">
        <f>PRODUCT(INDEX(Overzicht!$B$1:$D$35,MATCH(max_demand!M$1,Overzicht!$B$1:$B$35,0),3),INDEX(Verdeelsleutels_percentage!$A:$AB,MATCH(max_demand!$C169,Verdeelsleutels_percentage!$C:$C,0),MATCH(INDEX(Overzicht!$B$1:$F$35,MATCH(max_demand!M$1,Overzicht!$B:$B,0),5),Verdeelsleutels_percentage!$1:$1,0)))</f>
        <v>1.5006344356112592E-2</v>
      </c>
      <c r="N169">
        <f>PRODUCT(INDEX(Overzicht!$B$1:$D$35,MATCH(max_demand!N$1,Overzicht!$B$1:$B$35,0),3),INDEX(Verdeelsleutels_percentage!$A:$AB,MATCH(max_demand!$C169,Verdeelsleutels_percentage!$C:$C,0),MATCH(INDEX(Overzicht!$B$1:$F$35,MATCH(max_demand!N$1,Overzicht!$B:$B,0),5),Verdeelsleutels_percentage!$1:$1,0)))</f>
        <v>1.6349769469897913E-3</v>
      </c>
      <c r="O169">
        <f>PRODUCT(INDEX(Overzicht!$B$1:$D$35,MATCH(max_demand!O$1,Overzicht!$B$1:$B$35,0),3),INDEX(Verdeelsleutels_percentage!$A:$AB,MATCH(max_demand!$C169,Verdeelsleutels_percentage!$C:$C,0),MATCH(INDEX(Overzicht!$B$1:$F$35,MATCH(max_demand!O$1,Overzicht!$B:$B,0),5),Verdeelsleutels_percentage!$1:$1,0)))</f>
        <v>2.791366731305619E-4</v>
      </c>
      <c r="P169">
        <f>PRODUCT(INDEX(Overzicht!$B$1:$D$35,MATCH(max_demand!P$1,Overzicht!$B$1:$B$35,0),3),INDEX(Verdeelsleutels_percentage!$A:$AB,MATCH(max_demand!$C169,Verdeelsleutels_percentage!$C:$C,0),MATCH(INDEX(Overzicht!$B$1:$F$35,MATCH(max_demand!P$1,Overzicht!$B:$B,0),5),Verdeelsleutels_percentage!$1:$1,0)))</f>
        <v>1.0957692042102118E-3</v>
      </c>
      <c r="Q169">
        <f>PRODUCT(INDEX(Overzicht!$B$1:$D$35,MATCH(max_demand!Q$1,Overzicht!$B$1:$B$35,0),3),INDEX(Verdeelsleutels_percentage!$A:$AB,MATCH(max_demand!$C169,Verdeelsleutels_percentage!$C:$C,0),MATCH(INDEX(Overzicht!$B$1:$F$35,MATCH(max_demand!Q$1,Overzicht!$B:$B,0),5),Verdeelsleutels_percentage!$1:$1,0)))</f>
        <v>9.7329136404974304E-3</v>
      </c>
      <c r="R169">
        <f>PRODUCT(INDEX(Overzicht!$B$1:$D$35,MATCH(max_demand!R$1,Overzicht!$B$1:$B$35,0),3),INDEX(Verdeelsleutels_percentage!$A:$AB,MATCH(max_demand!$C169,Verdeelsleutels_percentage!$C:$C,0),MATCH(INDEX(Overzicht!$B$1:$F$35,MATCH(max_demand!R$1,Overzicht!$B:$B,0),5),Verdeelsleutels_percentage!$1:$1,0)))</f>
        <v>2.0137062704477446E-3</v>
      </c>
      <c r="S169">
        <f>PRODUCT(INDEX(Overzicht!$B$1:$D$35,MATCH(max_demand!S$1,Overzicht!$B$1:$B$35,0),3),INDEX(Verdeelsleutels_percentage!$A:$AB,MATCH(max_demand!$C169,Verdeelsleutels_percentage!$C:$C,0),MATCH(INDEX(Overzicht!$B$1:$F$35,MATCH(max_demand!S$1,Overzicht!$B:$B,0),5),Verdeelsleutels_percentage!$1:$1,0)))</f>
        <v>4.1240704418769808E-3</v>
      </c>
      <c r="T169">
        <f>PRODUCT(INDEX(Overzicht!$B$1:$D$35,MATCH(max_demand!T$1,Overzicht!$B$1:$B$35,0),3),INDEX(Verdeelsleutels_percentage!$A:$AB,MATCH(max_demand!$C169,Verdeelsleutels_percentage!$C:$C,0),MATCH(INDEX(Overzicht!$B$1:$F$35,MATCH(max_demand!T$1,Overzicht!$B:$B,0),5),Verdeelsleutels_percentage!$1:$1,0)))</f>
        <v>5.9516207548788889E-3</v>
      </c>
      <c r="U169">
        <f>PRODUCT(INDEX(Overzicht!$B$1:$D$35,MATCH(max_demand!U$1,Overzicht!$B$1:$B$35,0),3),INDEX(Verdeelsleutels_percentage!$A:$AB,MATCH(max_demand!$C169,Verdeelsleutels_percentage!$C:$C,0),MATCH(INDEX(Overzicht!$B$1:$F$35,MATCH(max_demand!U$1,Overzicht!$B:$B,0),5),Verdeelsleutels_percentage!$1:$1,0)))</f>
        <v>2.210601994669302E-2</v>
      </c>
      <c r="V169">
        <f>PRODUCT(INDEX(Overzicht!$B$1:$D$35,MATCH(max_demand!V$1,Overzicht!$B$1:$B$35,0),3),INDEX(Verdeelsleutels_percentage!$A:$AB,MATCH(max_demand!$C169,Verdeelsleutels_percentage!$C:$C,0),MATCH(INDEX(Overzicht!$B$1:$F$35,MATCH(max_demand!V$1,Overzicht!$B:$B,0),5),Verdeelsleutels_percentage!$1:$1,0)))</f>
        <v>2.5730691233498953E-3</v>
      </c>
      <c r="W169">
        <f>PRODUCT(INDEX(Overzicht!$B$1:$D$35,MATCH(max_demand!W$1,Overzicht!$B$1:$B$35,0),3),INDEX(Verdeelsleutels_percentage!$A:$AB,MATCH(max_demand!$C169,Verdeelsleutels_percentage!$C:$C,0),MATCH(INDEX(Overzicht!$B$1:$F$35,MATCH(max_demand!W$1,Overzicht!$B:$B,0),5),Verdeelsleutels_percentage!$1:$1,0)))</f>
        <v>1.3424708469651631E-2</v>
      </c>
      <c r="X169">
        <f>PRODUCT(INDEX(Overzicht!$B$1:$D$35,MATCH(max_demand!X$1,Overzicht!$B$1:$B$35,0),3),INDEX(Verdeelsleutels_percentage!$A:$AB,MATCH(max_demand!$C169,Verdeelsleutels_percentage!$C:$C,0),MATCH(INDEX(Overzicht!$B$1:$F$35,MATCH(max_demand!X$1,Overzicht!$B:$B,0),5),Verdeelsleutels_percentage!$1:$1,0)))</f>
        <v>0</v>
      </c>
      <c r="Y169">
        <f>PRODUCT(INDEX(Overzicht!$B$1:$D$35,MATCH(max_demand!Y$1,Overzicht!$B$1:$B$35,0),3),INDEX(Verdeelsleutels_percentage!$A:$AB,MATCH(max_demand!$C169,Verdeelsleutels_percentage!$C:$C,0),MATCH(INDEX(Overzicht!$B$1:$F$35,MATCH(max_demand!Y$1,Overzicht!$B:$B,0),5),Verdeelsleutels_percentage!$1:$1,0)))</f>
        <v>5.7463454420817796E-7</v>
      </c>
      <c r="Z169">
        <f>PRODUCT(INDEX(Overzicht!$B$1:$D$35,MATCH(max_demand!Z$1,Overzicht!$B$1:$B$35,0),3),INDEX(Verdeelsleutels_percentage!$A:$AB,MATCH(max_demand!$C169,Verdeelsleutels_percentage!$C:$C,0),MATCH(INDEX(Overzicht!$B$1:$F$35,MATCH(max_demand!Z$1,Overzicht!$B:$B,0),5),Verdeelsleutels_percentage!$1:$1,0)))</f>
        <v>2.5539313075919023E-4</v>
      </c>
      <c r="AA169">
        <f>PRODUCT(INDEX(Overzicht!$B$1:$D$35,MATCH(max_demand!AA$1,Overzicht!$B$1:$B$35,0),3),INDEX(Verdeelsleutels_percentage!$A:$AB,MATCH(max_demand!$C169,Verdeelsleutels_percentage!$C:$C,0),MATCH(INDEX(Overzicht!$B$1:$F$35,MATCH(max_demand!AA$1,Overzicht!$B:$B,0),5),Verdeelsleutels_percentage!$1:$1,0)))</f>
        <v>2.6614652573852453E-4</v>
      </c>
      <c r="AB169">
        <f>PRODUCT(INDEX(Overzicht!$B$1:$D$35,MATCH(max_demand!AB$1,Overzicht!$B$1:$B$35,0),3),INDEX(Verdeelsleutels_percentage!$A:$AB,MATCH(max_demand!$C169,Verdeelsleutels_percentage!$C:$C,0),MATCH(INDEX(Overzicht!$B$1:$F$35,MATCH(max_demand!AB$1,Overzicht!$B:$B,0),5),Verdeelsleutels_percentage!$1:$1,0)))</f>
        <v>3.3486656619166845E-3</v>
      </c>
      <c r="AC169">
        <f>PRODUCT(INDEX(Overzicht!$B$1:$D$35,MATCH(max_demand!AC$1,Overzicht!$B$1:$B$35,0),3),INDEX(Verdeelsleutels_percentage!$A:$AB,MATCH(max_demand!$C169,Verdeelsleutels_percentage!$C:$C,0),MATCH(INDEX(Overzicht!$B$1:$F$35,MATCH(max_demand!AC$1,Overzicht!$B:$B,0),5),Verdeelsleutels_percentage!$1:$1,0)))</f>
        <v>1.4093710698302544E-3</v>
      </c>
      <c r="AD169">
        <f>PRODUCT(INDEX(Overzicht!$B$1:$D$35,MATCH(max_demand!AD$1,Overzicht!$B$1:$B$35,0),3),INDEX(Verdeelsleutels_percentage!$A:$AB,MATCH(max_demand!$C169,Verdeelsleutels_percentage!$C:$C,0),MATCH(INDEX(Overzicht!$B$1:$F$35,MATCH(max_demand!AD$1,Overzicht!$B:$B,0),5),Verdeelsleutels_percentage!$1:$1,0)))</f>
        <v>0</v>
      </c>
      <c r="AE169">
        <f>PRODUCT(INDEX(Overzicht!$B$1:$D$35,MATCH(max_demand!AE$1,Overzicht!$B$1:$B$35,0),3),INDEX(Verdeelsleutels_percentage!$A:$AB,MATCH(max_demand!$C169,Verdeelsleutels_percentage!$C:$C,0),MATCH(INDEX(Overzicht!$B$1:$F$35,MATCH(max_demand!AE$1,Overzicht!$B:$B,0),5),Verdeelsleutels_percentage!$1:$1,0)))</f>
        <v>1.8269145443251398E-2</v>
      </c>
      <c r="AF169">
        <f>PRODUCT(INDEX(Overzicht!$B$1:$D$35,MATCH(max_demand!AF$1,Overzicht!$B$1:$B$35,0),3),INDEX(Verdeelsleutels_percentage!$A:$AB,MATCH(max_demand!$C169,Verdeelsleutels_percentage!$C:$C,0),MATCH(INDEX(Overzicht!$B$1:$F$35,MATCH(max_demand!AF$1,Overzicht!$B:$B,0),5),Verdeelsleutels_percentage!$1:$1,0)))</f>
        <v>1.0081307793125931E-3</v>
      </c>
      <c r="AG169">
        <f>PRODUCT(INDEX(Overzicht!$B$1:$D$35,MATCH(max_demand!AG$1,Overzicht!$B$1:$B$35,0),3),INDEX(Verdeelsleutels_percentage!$A:$AB,MATCH(max_demand!$C169,Verdeelsleutels_percentage!$C:$C,0),MATCH(INDEX(Overzicht!$B$1:$F$35,MATCH(max_demand!AG$1,Overzicht!$B:$B,0),5),Verdeelsleutels_percentage!$1:$1,0)))</f>
        <v>1.3424708469651631E-2</v>
      </c>
      <c r="AH169">
        <f>PRODUCT(INDEX(Overzicht!$B$1:$D$35,MATCH(max_demand!AH$1,Overzicht!$B$1:$B$35,0),3),INDEX(Verdeelsleutels_percentage!$A:$AB,MATCH(max_demand!$C169,Verdeelsleutels_percentage!$C:$C,0),MATCH(INDEX(Overzicht!$B$1:$F$35,MATCH(max_demand!AH$1,Overzicht!$B:$B,0),5),Verdeelsleutels_percentage!$1:$1,0)))</f>
        <v>2.3523051517293837E-3</v>
      </c>
      <c r="AI169">
        <f>PRODUCT(INDEX(Overzicht!$B$1:$D$35,MATCH(max_demand!AI$1,Overzicht!$B$1:$B$35,0),3),INDEX(Verdeelsleutels_percentage!$A:$AB,MATCH(max_demand!$C169,Verdeelsleutels_percentage!$C:$C,0),MATCH(INDEX(Overzicht!$B$1:$F$35,MATCH(max_demand!AI$1,Overzicht!$B:$B,0),5),Verdeelsleutels_percentage!$1:$1,0)))</f>
        <v>8.0650462345007432E-4</v>
      </c>
      <c r="AJ169">
        <f>PRODUCT(INDEX(Overzicht!$B$1:$D$35,MATCH(max_demand!AJ$1,Overzicht!$B$1:$B$35,0),3),INDEX(Verdeelsleutels_percentage!$A:$AB,MATCH(max_demand!$C169,Verdeelsleutels_percentage!$C:$C,0),MATCH(INDEX(Overzicht!$B$1:$F$35,MATCH(max_demand!AJ$1,Overzicht!$B:$B,0),5),Verdeelsleutels_percentage!$1:$1,0)))</f>
        <v>0</v>
      </c>
      <c r="AK169">
        <f>PRODUCT(INDEX(Overzicht!$B$1:$D$35,MATCH(max_demand!AK$1,Overzicht!$B$1:$B$35,0),3),INDEX(Verdeelsleutels_percentage!$A:$AB,MATCH(max_demand!$C169,Verdeelsleutels_percentage!$C:$C,0),MATCH(INDEX(Overzicht!$B$1:$F$35,MATCH(max_demand!AK$1,Overzicht!$B:$B,0),5),Verdeelsleutels_percentage!$1:$1,0)))</f>
        <v>8.1443231382553232E-4</v>
      </c>
      <c r="AL169">
        <f>PRODUCT(INDEX(Overzicht!$B$1:$D$35,MATCH(max_demand!AL$1,Overzicht!$B$1:$B$35,0),3),INDEX(Verdeelsleutels_percentage!$A:$AB,MATCH(max_demand!$C169,Verdeelsleutels_percentage!$C:$C,0),MATCH(INDEX(Overzicht!$B$1:$F$35,MATCH(max_demand!AL$1,Overzicht!$B:$B,0),5),Verdeelsleutels_percentage!$1:$1,0)))</f>
        <v>2.2374514116086049E-3</v>
      </c>
      <c r="AM169">
        <f>PRODUCT(INDEX(Overzicht!$B$1:$D$35,MATCH(max_demand!AM$1,Overzicht!$B$1:$B$35,0),3),INDEX(Verdeelsleutels_percentage!$A:$AB,MATCH(max_demand!$C169,Verdeelsleutels_percentage!$C:$C,0),MATCH(INDEX(Overzicht!$B$1:$F$35,MATCH(max_demand!AM$1,Overzicht!$B:$B,0),5),Verdeelsleutels_percentage!$1:$1,0)))</f>
        <v>4.4749028232172099E-3</v>
      </c>
      <c r="AN169">
        <f>PRODUCT(INDEX(Overzicht!$B$1:$D$35,MATCH(max_demand!AN$1,Overzicht!$B$1:$B$35,0),3),INDEX(Verdeelsleutels_percentage!$A:$AB,MATCH(max_demand!$C169,Verdeelsleutels_percentage!$C:$C,0),MATCH(INDEX(Overzicht!$B$1:$F$35,MATCH(max_demand!AN$1,Overzicht!$B:$B,0),5),Verdeelsleutels_percentage!$1:$1,0)))</f>
        <v>2.2374514116086049E-3</v>
      </c>
      <c r="AO169">
        <f>PRODUCT(INDEX(Overzicht!$B$1:$D$35,MATCH(max_demand!AO$1,Overzicht!$B$1:$B$35,0),3),INDEX(Verdeelsleutels_percentage!$A:$AB,MATCH(max_demand!$C169,Verdeelsleutels_percentage!$C:$C,0),MATCH(INDEX(Overzicht!$B$1:$F$35,MATCH(max_demand!AO$1,Overzicht!$B:$B,0),5),Verdeelsleutels_percentage!$1:$1,0)))</f>
        <v>7.8310799406301167E-3</v>
      </c>
    </row>
    <row r="170" spans="2:41">
      <c r="B170" t="str">
        <f>INDEX('ETLocal datasets'!B:C,MATCH(C170,'ETLocal datasets'!C:C,0),1)</f>
        <v>GM0473</v>
      </c>
      <c r="C170" t="str">
        <f>'ETLocal datasets'!C153</f>
        <v>Zandvoort</v>
      </c>
      <c r="D170">
        <f t="shared" si="13"/>
        <v>4.8425032322908797E-2</v>
      </c>
      <c r="E170">
        <f t="shared" si="14"/>
        <v>4.5680433805227405E-2</v>
      </c>
      <c r="F170">
        <f t="shared" si="15"/>
        <v>1.0335251438144634E-2</v>
      </c>
      <c r="G170">
        <f t="shared" si="12"/>
        <v>2.1046174501420913E-2</v>
      </c>
      <c r="H170">
        <f>PRODUCT(INDEX(Overzicht!$B$1:$D$35,MATCH(max_demand!H$1,Overzicht!$B$1:$B$35,0),3),INDEX(Verdeelsleutels_percentage!$A:$AB,MATCH(max_demand!$C170,Verdeelsleutels_percentage!$C:$C,0),MATCH(INDEX(Overzicht!$B$1:$F$35,MATCH(max_demand!H$1,Overzicht!$B:$B,0),5),Verdeelsleutels_percentage!$1:$1,0)))</f>
        <v>1.0335251438144634E-2</v>
      </c>
      <c r="I170">
        <f>PRODUCT(INDEX(Overzicht!$B$1:$D$35,MATCH(max_demand!I$1,Overzicht!$B$1:$B$35,0),3),INDEX(Verdeelsleutels_percentage!$A:$AB,MATCH(max_demand!$C170,Verdeelsleutels_percentage!$C:$C,0),MATCH(INDEX(Overzicht!$B$1:$F$35,MATCH(max_demand!I$1,Overzicht!$B:$B,0),5),Verdeelsleutels_percentage!$1:$1,0)))</f>
        <v>0</v>
      </c>
      <c r="J170">
        <f>PRODUCT(INDEX(Overzicht!$B$1:$D$35,MATCH(max_demand!J$1,Overzicht!$B$1:$B$35,0),3),INDEX(Verdeelsleutels_percentage!$A:$AB,MATCH(max_demand!$C170,Verdeelsleutels_percentage!$C:$C,0),MATCH(INDEX(Overzicht!$B$1:$F$35,MATCH(max_demand!J$1,Overzicht!$B:$B,0),5),Verdeelsleutels_percentage!$1:$1,0)))</f>
        <v>3.4647700059303919E-3</v>
      </c>
      <c r="K170">
        <f>PRODUCT(INDEX(Overzicht!$B$1:$D$35,MATCH(max_demand!K$1,Overzicht!$B$1:$B$35,0),3),INDEX(Verdeelsleutels_percentage!$A:$AB,MATCH(max_demand!$C170,Verdeelsleutels_percentage!$C:$C,0),MATCH(INDEX(Overzicht!$B$1:$F$35,MATCH(max_demand!K$1,Overzicht!$B:$B,0),5),Verdeelsleutels_percentage!$1:$1,0)))</f>
        <v>0</v>
      </c>
      <c r="L170">
        <f>PRODUCT(INDEX(Overzicht!$B$1:$D$35,MATCH(max_demand!L$1,Overzicht!$B$1:$B$35,0),3),INDEX(Verdeelsleutels_percentage!$A:$AB,MATCH(max_demand!$C170,Verdeelsleutels_percentage!$C:$C,0),MATCH(INDEX(Overzicht!$B$1:$F$35,MATCH(max_demand!L$1,Overzicht!$B:$B,0),5),Verdeelsleutels_percentage!$1:$1,0)))</f>
        <v>3.3419872188452339E-3</v>
      </c>
      <c r="M170">
        <f>PRODUCT(INDEX(Overzicht!$B$1:$D$35,MATCH(max_demand!M$1,Overzicht!$B$1:$B$35,0),3),INDEX(Verdeelsleutels_percentage!$A:$AB,MATCH(max_demand!$C170,Verdeelsleutels_percentage!$C:$C,0),MATCH(INDEX(Overzicht!$B$1:$F$35,MATCH(max_demand!M$1,Overzicht!$B:$B,0),5),Verdeelsleutels_percentage!$1:$1,0)))</f>
        <v>0</v>
      </c>
      <c r="N170">
        <f>PRODUCT(INDEX(Overzicht!$B$1:$D$35,MATCH(max_demand!N$1,Overzicht!$B$1:$B$35,0),3),INDEX(Verdeelsleutels_percentage!$A:$AB,MATCH(max_demand!$C170,Verdeelsleutels_percentage!$C:$C,0),MATCH(INDEX(Overzicht!$B$1:$F$35,MATCH(max_demand!N$1,Overzicht!$B:$B,0),5),Verdeelsleutels_percentage!$1:$1,0)))</f>
        <v>0</v>
      </c>
      <c r="O170">
        <f>PRODUCT(INDEX(Overzicht!$B$1:$D$35,MATCH(max_demand!O$1,Overzicht!$B$1:$B$35,0),3),INDEX(Verdeelsleutels_percentage!$A:$AB,MATCH(max_demand!$C170,Verdeelsleutels_percentage!$C:$C,0),MATCH(INDEX(Overzicht!$B$1:$F$35,MATCH(max_demand!O$1,Overzicht!$B:$B,0),5),Verdeelsleutels_percentage!$1:$1,0)))</f>
        <v>0</v>
      </c>
      <c r="P170">
        <f>PRODUCT(INDEX(Overzicht!$B$1:$D$35,MATCH(max_demand!P$1,Overzicht!$B$1:$B$35,0),3),INDEX(Verdeelsleutels_percentage!$A:$AB,MATCH(max_demand!$C170,Verdeelsleutels_percentage!$C:$C,0),MATCH(INDEX(Overzicht!$B$1:$F$35,MATCH(max_demand!P$1,Overzicht!$B:$B,0),5),Verdeelsleutels_percentage!$1:$1,0)))</f>
        <v>0</v>
      </c>
      <c r="Q170">
        <f>PRODUCT(INDEX(Overzicht!$B$1:$D$35,MATCH(max_demand!Q$1,Overzicht!$B$1:$B$35,0),3),INDEX(Verdeelsleutels_percentage!$A:$AB,MATCH(max_demand!$C170,Verdeelsleutels_percentage!$C:$C,0),MATCH(INDEX(Overzicht!$B$1:$F$35,MATCH(max_demand!Q$1,Overzicht!$B:$B,0),5),Verdeelsleutels_percentage!$1:$1,0)))</f>
        <v>8.5634940487484112E-3</v>
      </c>
      <c r="R170">
        <f>PRODUCT(INDEX(Overzicht!$B$1:$D$35,MATCH(max_demand!R$1,Overzicht!$B$1:$B$35,0),3),INDEX(Verdeelsleutels_percentage!$A:$AB,MATCH(max_demand!$C170,Verdeelsleutels_percentage!$C:$C,0),MATCH(INDEX(Overzicht!$B$1:$F$35,MATCH(max_demand!R$1,Overzicht!$B:$B,0),5),Verdeelsleutels_percentage!$1:$1,0)))</f>
        <v>1.7717573893962231E-3</v>
      </c>
      <c r="S170">
        <f>PRODUCT(INDEX(Overzicht!$B$1:$D$35,MATCH(max_demand!S$1,Overzicht!$B$1:$B$35,0),3),INDEX(Verdeelsleutels_percentage!$A:$AB,MATCH(max_demand!$C170,Verdeelsleutels_percentage!$C:$C,0),MATCH(INDEX(Overzicht!$B$1:$F$35,MATCH(max_demand!S$1,Overzicht!$B:$B,0),5),Verdeelsleutels_percentage!$1:$1,0)))</f>
        <v>3.6285591334834647E-3</v>
      </c>
      <c r="T170">
        <f>PRODUCT(INDEX(Overzicht!$B$1:$D$35,MATCH(max_demand!T$1,Overzicht!$B$1:$B$35,0),3),INDEX(Verdeelsleutels_percentage!$A:$AB,MATCH(max_demand!$C170,Verdeelsleutels_percentage!$C:$C,0),MATCH(INDEX(Overzicht!$B$1:$F$35,MATCH(max_demand!T$1,Overzicht!$B:$B,0),5),Verdeelsleutels_percentage!$1:$1,0)))</f>
        <v>5.2365273953266138E-3</v>
      </c>
      <c r="U170">
        <f>PRODUCT(INDEX(Overzicht!$B$1:$D$35,MATCH(max_demand!U$1,Overzicht!$B$1:$B$35,0),3),INDEX(Verdeelsleutels_percentage!$A:$AB,MATCH(max_demand!$C170,Verdeelsleutels_percentage!$C:$C,0),MATCH(INDEX(Overzicht!$B$1:$F$35,MATCH(max_demand!U$1,Overzicht!$B:$B,0),5),Verdeelsleutels_percentage!$1:$1,0)))</f>
        <v>1.9449958896927428E-2</v>
      </c>
      <c r="V170">
        <f>PRODUCT(INDEX(Overzicht!$B$1:$D$35,MATCH(max_demand!V$1,Overzicht!$B$1:$B$35,0),3),INDEX(Verdeelsleutels_percentage!$A:$AB,MATCH(max_demand!$C170,Verdeelsleutels_percentage!$C:$C,0),MATCH(INDEX(Overzicht!$B$1:$F$35,MATCH(max_demand!V$1,Overzicht!$B:$B,0),5),Verdeelsleutels_percentage!$1:$1,0)))</f>
        <v>2.2639122197840623E-3</v>
      </c>
      <c r="W170">
        <f>PRODUCT(INDEX(Overzicht!$B$1:$D$35,MATCH(max_demand!W$1,Overzicht!$B$1:$B$35,0),3),INDEX(Verdeelsleutels_percentage!$A:$AB,MATCH(max_demand!$C170,Verdeelsleutels_percentage!$C:$C,0),MATCH(INDEX(Overzicht!$B$1:$F$35,MATCH(max_demand!W$1,Overzicht!$B:$B,0),5),Verdeelsleutels_percentage!$1:$1,0)))</f>
        <v>1.1811715929308153E-2</v>
      </c>
      <c r="X170">
        <f>PRODUCT(INDEX(Overzicht!$B$1:$D$35,MATCH(max_demand!X$1,Overzicht!$B$1:$B$35,0),3),INDEX(Verdeelsleutels_percentage!$A:$AB,MATCH(max_demand!$C170,Verdeelsleutels_percentage!$C:$C,0),MATCH(INDEX(Overzicht!$B$1:$F$35,MATCH(max_demand!X$1,Overzicht!$B:$B,0),5),Verdeelsleutels_percentage!$1:$1,0)))</f>
        <v>2.9911800041023239E-3</v>
      </c>
      <c r="Y170">
        <f>PRODUCT(INDEX(Overzicht!$B$1:$D$35,MATCH(max_demand!Y$1,Overzicht!$B$1:$B$35,0),3),INDEX(Verdeelsleutels_percentage!$A:$AB,MATCH(max_demand!$C170,Verdeelsleutels_percentage!$C:$C,0),MATCH(INDEX(Overzicht!$B$1:$F$35,MATCH(max_demand!Y$1,Overzicht!$B:$B,0),5),Verdeelsleutels_percentage!$1:$1,0)))</f>
        <v>3.8232504604669195E-9</v>
      </c>
      <c r="Z170">
        <f>PRODUCT(INDEX(Overzicht!$B$1:$D$35,MATCH(max_demand!Z$1,Overzicht!$B$1:$B$35,0),3),INDEX(Verdeelsleutels_percentage!$A:$AB,MATCH(max_demand!$C170,Verdeelsleutels_percentage!$C:$C,0),MATCH(INDEX(Overzicht!$B$1:$F$35,MATCH(max_demand!Z$1,Overzicht!$B:$B,0),5),Verdeelsleutels_percentage!$1:$1,0)))</f>
        <v>1.6992224268741865E-6</v>
      </c>
      <c r="AA170">
        <f>PRODUCT(INDEX(Overzicht!$B$1:$D$35,MATCH(max_demand!AA$1,Overzicht!$B$1:$B$35,0),3),INDEX(Verdeelsleutels_percentage!$A:$AB,MATCH(max_demand!$C170,Verdeelsleutels_percentage!$C:$C,0),MATCH(INDEX(Overzicht!$B$1:$F$35,MATCH(max_demand!AA$1,Overzicht!$B:$B,0),5),Verdeelsleutels_percentage!$1:$1,0)))</f>
        <v>1.7707686343215208E-6</v>
      </c>
      <c r="AB170">
        <f>PRODUCT(INDEX(Overzicht!$B$1:$D$35,MATCH(max_demand!AB$1,Overzicht!$B$1:$B$35,0),3),INDEX(Verdeelsleutels_percentage!$A:$AB,MATCH(max_demand!$C170,Verdeelsleutels_percentage!$C:$C,0),MATCH(INDEX(Overzicht!$B$1:$F$35,MATCH(max_demand!AB$1,Overzicht!$B:$B,0),5),Verdeelsleutels_percentage!$1:$1,0)))</f>
        <v>1.9461281395679075E-3</v>
      </c>
      <c r="AC170">
        <f>PRODUCT(INDEX(Overzicht!$B$1:$D$35,MATCH(max_demand!AC$1,Overzicht!$B$1:$B$35,0),3),INDEX(Verdeelsleutels_percentage!$A:$AB,MATCH(max_demand!$C170,Verdeelsleutels_percentage!$C:$C,0),MATCH(INDEX(Overzicht!$B$1:$F$35,MATCH(max_demand!AC$1,Overzicht!$B:$B,0),5),Verdeelsleutels_percentage!$1:$1,0)))</f>
        <v>3.6233087536640708E-3</v>
      </c>
      <c r="AD170">
        <f>PRODUCT(INDEX(Overzicht!$B$1:$D$35,MATCH(max_demand!AD$1,Overzicht!$B$1:$B$35,0),3),INDEX(Verdeelsleutels_percentage!$A:$AB,MATCH(max_demand!$C170,Verdeelsleutels_percentage!$C:$C,0),MATCH(INDEX(Overzicht!$B$1:$F$35,MATCH(max_demand!AD$1,Overzicht!$B:$B,0),5),Verdeelsleutels_percentage!$1:$1,0)))</f>
        <v>5.6657724475303768E-4</v>
      </c>
      <c r="AE170">
        <f>PRODUCT(INDEX(Overzicht!$B$1:$D$35,MATCH(max_demand!AE$1,Overzicht!$B$1:$B$35,0),3),INDEX(Verdeelsleutels_percentage!$A:$AB,MATCH(max_demand!$C170,Verdeelsleutels_percentage!$C:$C,0),MATCH(INDEX(Overzicht!$B$1:$F$35,MATCH(max_demand!AE$1,Overzicht!$B:$B,0),5),Verdeelsleutels_percentage!$1:$1,0)))</f>
        <v>1.9167628006034252E-2</v>
      </c>
      <c r="AF170">
        <f>PRODUCT(INDEX(Overzicht!$B$1:$D$35,MATCH(max_demand!AF$1,Overzicht!$B$1:$B$35,0),3),INDEX(Verdeelsleutels_percentage!$A:$AB,MATCH(max_demand!$C170,Verdeelsleutels_percentage!$C:$C,0),MATCH(INDEX(Overzicht!$B$1:$F$35,MATCH(max_demand!AF$1,Overzicht!$B:$B,0),5),Verdeelsleutels_percentage!$1:$1,0)))</f>
        <v>6.7074569481875778E-6</v>
      </c>
      <c r="AG170">
        <f>PRODUCT(INDEX(Overzicht!$B$1:$D$35,MATCH(max_demand!AG$1,Overzicht!$B$1:$B$35,0),3),INDEX(Verdeelsleutels_percentage!$A:$AB,MATCH(max_demand!$C170,Verdeelsleutels_percentage!$C:$C,0),MATCH(INDEX(Overzicht!$B$1:$F$35,MATCH(max_demand!AG$1,Overzicht!$B:$B,0),5),Verdeelsleutels_percentage!$1:$1,0)))</f>
        <v>1.1811715929308153E-2</v>
      </c>
      <c r="AH170">
        <f>PRODUCT(INDEX(Overzicht!$B$1:$D$35,MATCH(max_demand!AH$1,Overzicht!$B$1:$B$35,0),3),INDEX(Verdeelsleutels_percentage!$A:$AB,MATCH(max_demand!$C170,Verdeelsleutels_percentage!$C:$C,0),MATCH(INDEX(Overzicht!$B$1:$F$35,MATCH(max_demand!AH$1,Overzicht!$B:$B,0),5),Verdeelsleutels_percentage!$1:$1,0)))</f>
        <v>1.5650732879104349E-5</v>
      </c>
      <c r="AI170">
        <f>PRODUCT(INDEX(Overzicht!$B$1:$D$35,MATCH(max_demand!AI$1,Overzicht!$B$1:$B$35,0),3),INDEX(Verdeelsleutels_percentage!$A:$AB,MATCH(max_demand!$C170,Verdeelsleutels_percentage!$C:$C,0),MATCH(INDEX(Overzicht!$B$1:$F$35,MATCH(max_demand!AI$1,Overzicht!$B:$B,0),5),Verdeelsleutels_percentage!$1:$1,0)))</f>
        <v>5.3659655585500621E-6</v>
      </c>
      <c r="AJ170">
        <f>PRODUCT(INDEX(Overzicht!$B$1:$D$35,MATCH(max_demand!AJ$1,Overzicht!$B$1:$B$35,0),3),INDEX(Verdeelsleutels_percentage!$A:$AB,MATCH(max_demand!$C170,Verdeelsleutels_percentage!$C:$C,0),MATCH(INDEX(Overzicht!$B$1:$F$35,MATCH(max_demand!AJ$1,Overzicht!$B:$B,0),5),Verdeelsleutels_percentage!$1:$1,0)))</f>
        <v>0</v>
      </c>
      <c r="AK170">
        <f>PRODUCT(INDEX(Overzicht!$B$1:$D$35,MATCH(max_demand!AK$1,Overzicht!$B$1:$B$35,0),3),INDEX(Verdeelsleutels_percentage!$A:$AB,MATCH(max_demand!$C170,Verdeelsleutels_percentage!$C:$C,0),MATCH(INDEX(Overzicht!$B$1:$F$35,MATCH(max_demand!AK$1,Overzicht!$B:$B,0),5),Verdeelsleutels_percentage!$1:$1,0)))</f>
        <v>7.1657743304469476E-4</v>
      </c>
      <c r="AL170">
        <f>PRODUCT(INDEX(Overzicht!$B$1:$D$35,MATCH(max_demand!AL$1,Overzicht!$B$1:$B$35,0),3),INDEX(Verdeelsleutels_percentage!$A:$AB,MATCH(max_demand!$C170,Verdeelsleutels_percentage!$C:$C,0),MATCH(INDEX(Overzicht!$B$1:$F$35,MATCH(max_demand!AL$1,Overzicht!$B:$B,0),5),Verdeelsleutels_percentage!$1:$1,0)))</f>
        <v>1.9686193215513589E-3</v>
      </c>
      <c r="AM170">
        <f>PRODUCT(INDEX(Overzicht!$B$1:$D$35,MATCH(max_demand!AM$1,Overzicht!$B$1:$B$35,0),3),INDEX(Verdeelsleutels_percentage!$A:$AB,MATCH(max_demand!$C170,Verdeelsleutels_percentage!$C:$C,0),MATCH(INDEX(Overzicht!$B$1:$F$35,MATCH(max_demand!AM$1,Overzicht!$B:$B,0),5),Verdeelsleutels_percentage!$1:$1,0)))</f>
        <v>3.9372386431027178E-3</v>
      </c>
      <c r="AN170">
        <f>PRODUCT(INDEX(Overzicht!$B$1:$D$35,MATCH(max_demand!AN$1,Overzicht!$B$1:$B$35,0),3),INDEX(Verdeelsleutels_percentage!$A:$AB,MATCH(max_demand!$C170,Verdeelsleutels_percentage!$C:$C,0),MATCH(INDEX(Overzicht!$B$1:$F$35,MATCH(max_demand!AN$1,Overzicht!$B:$B,0),5),Verdeelsleutels_percentage!$1:$1,0)))</f>
        <v>1.9686193215513589E-3</v>
      </c>
      <c r="AO170">
        <f>PRODUCT(INDEX(Overzicht!$B$1:$D$35,MATCH(max_demand!AO$1,Overzicht!$B$1:$B$35,0),3),INDEX(Verdeelsleutels_percentage!$A:$AB,MATCH(max_demand!$C170,Verdeelsleutels_percentage!$C:$C,0),MATCH(INDEX(Overzicht!$B$1:$F$35,MATCH(max_demand!AO$1,Overzicht!$B:$B,0),5),Verdeelsleutels_percentage!$1:$1,0)))</f>
        <v>6.8901676254297557E-3</v>
      </c>
    </row>
    <row r="171" spans="2:41">
      <c r="B171" t="str">
        <f>INDEX('ETLocal datasets'!B:C,MATCH(C171,'ETLocal datasets'!C:C,0),1)</f>
        <v>GM0479</v>
      </c>
      <c r="C171" t="str">
        <f>'ETLocal datasets'!C154</f>
        <v>Zaanstad</v>
      </c>
      <c r="D171">
        <f t="shared" si="13"/>
        <v>0.41440154810121577</v>
      </c>
      <c r="E171">
        <f t="shared" si="14"/>
        <v>0.40291005875710656</v>
      </c>
      <c r="F171">
        <f t="shared" si="15"/>
        <v>9.4709933010121469E-2</v>
      </c>
      <c r="G171">
        <f t="shared" si="12"/>
        <v>0.19286243678525655</v>
      </c>
      <c r="H171">
        <f>PRODUCT(INDEX(Overzicht!$B$1:$D$35,MATCH(max_demand!H$1,Overzicht!$B$1:$B$35,0),3),INDEX(Verdeelsleutels_percentage!$A:$AB,MATCH(max_demand!$C171,Verdeelsleutels_percentage!$C:$C,0),MATCH(INDEX(Overzicht!$B$1:$F$35,MATCH(max_demand!H$1,Overzicht!$B:$B,0),5),Verdeelsleutels_percentage!$1:$1,0)))</f>
        <v>9.4709933010121469E-2</v>
      </c>
      <c r="I171">
        <f>PRODUCT(INDEX(Overzicht!$B$1:$D$35,MATCH(max_demand!I$1,Overzicht!$B$1:$B$35,0),3),INDEX(Verdeelsleutels_percentage!$A:$AB,MATCH(max_demand!$C171,Verdeelsleutels_percentage!$C:$C,0),MATCH(INDEX(Overzicht!$B$1:$F$35,MATCH(max_demand!I$1,Overzicht!$B:$B,0),5),Verdeelsleutels_percentage!$1:$1,0)))</f>
        <v>2.5192619164724908E-3</v>
      </c>
      <c r="J171">
        <f>PRODUCT(INDEX(Overzicht!$B$1:$D$35,MATCH(max_demand!J$1,Overzicht!$B$1:$B$35,0),3),INDEX(Verdeelsleutels_percentage!$A:$AB,MATCH(max_demand!$C171,Verdeelsleutels_percentage!$C:$C,0),MATCH(INDEX(Overzicht!$B$1:$F$35,MATCH(max_demand!J$1,Overzicht!$B:$B,0),5),Verdeelsleutels_percentage!$1:$1,0)))</f>
        <v>3.1750377542440721E-2</v>
      </c>
      <c r="K171">
        <f>PRODUCT(INDEX(Overzicht!$B$1:$D$35,MATCH(max_demand!K$1,Overzicht!$B$1:$B$35,0),3),INDEX(Verdeelsleutels_percentage!$A:$AB,MATCH(max_demand!$C171,Verdeelsleutels_percentage!$C:$C,0),MATCH(INDEX(Overzicht!$B$1:$F$35,MATCH(max_demand!K$1,Overzicht!$B:$B,0),5),Verdeelsleutels_percentage!$1:$1,0)))</f>
        <v>5.2439405738265849E-4</v>
      </c>
      <c r="L171">
        <f>PRODUCT(INDEX(Overzicht!$B$1:$D$35,MATCH(max_demand!L$1,Overzicht!$B$1:$B$35,0),3),INDEX(Verdeelsleutels_percentage!$A:$AB,MATCH(max_demand!$C171,Verdeelsleutels_percentage!$C:$C,0),MATCH(INDEX(Overzicht!$B$1:$F$35,MATCH(max_demand!L$1,Overzicht!$B:$B,0),5),Verdeelsleutels_percentage!$1:$1,0)))</f>
        <v>3.0625223538280483E-2</v>
      </c>
      <c r="M171">
        <f>PRODUCT(INDEX(Overzicht!$B$1:$D$35,MATCH(max_demand!M$1,Overzicht!$B$1:$B$35,0),3),INDEX(Verdeelsleutels_percentage!$A:$AB,MATCH(max_demand!$C171,Verdeelsleutels_percentage!$C:$C,0),MATCH(INDEX(Overzicht!$B$1:$F$35,MATCH(max_demand!M$1,Overzicht!$B:$B,0),5),Verdeelsleutels_percentage!$1:$1,0)))</f>
        <v>3.403941269389129E-2</v>
      </c>
      <c r="N171">
        <f>PRODUCT(INDEX(Overzicht!$B$1:$D$35,MATCH(max_demand!N$1,Overzicht!$B$1:$B$35,0),3),INDEX(Verdeelsleutels_percentage!$A:$AB,MATCH(max_demand!$C171,Verdeelsleutels_percentage!$C:$C,0),MATCH(INDEX(Overzicht!$B$1:$F$35,MATCH(max_demand!N$1,Overzicht!$B:$B,0),5),Verdeelsleutels_percentage!$1:$1,0)))</f>
        <v>3.7086750592201564E-3</v>
      </c>
      <c r="O171">
        <f>PRODUCT(INDEX(Overzicht!$B$1:$D$35,MATCH(max_demand!O$1,Overzicht!$B$1:$B$35,0),3),INDEX(Verdeelsleutels_percentage!$A:$AB,MATCH(max_demand!$C171,Verdeelsleutels_percentage!$C:$C,0),MATCH(INDEX(Overzicht!$B$1:$F$35,MATCH(max_demand!O$1,Overzicht!$B:$B,0),5),Verdeelsleutels_percentage!$1:$1,0)))</f>
        <v>1.3983211218747214E-3</v>
      </c>
      <c r="P171">
        <f>PRODUCT(INDEX(Overzicht!$B$1:$D$35,MATCH(max_demand!P$1,Overzicht!$B$1:$B$35,0),3),INDEX(Verdeelsleutels_percentage!$A:$AB,MATCH(max_demand!$C171,Verdeelsleutels_percentage!$C:$C,0),MATCH(INDEX(Overzicht!$B$1:$F$35,MATCH(max_demand!P$1,Overzicht!$B:$B,0),5),Verdeelsleutels_percentage!$1:$1,0)))</f>
        <v>1.293843571140416E-3</v>
      </c>
      <c r="Q171">
        <f>PRODUCT(INDEX(Overzicht!$B$1:$D$35,MATCH(max_demand!Q$1,Overzicht!$B$1:$B$35,0),3),INDEX(Verdeelsleutels_percentage!$A:$AB,MATCH(max_demand!$C171,Verdeelsleutels_percentage!$C:$C,0),MATCH(INDEX(Overzicht!$B$1:$F$35,MATCH(max_demand!Q$1,Overzicht!$B:$B,0),5),Verdeelsleutels_percentage!$1:$1,0)))</f>
        <v>7.8473944494100639E-2</v>
      </c>
      <c r="R171">
        <f>PRODUCT(INDEX(Overzicht!$B$1:$D$35,MATCH(max_demand!R$1,Overzicht!$B$1:$B$35,0),3),INDEX(Verdeelsleutels_percentage!$A:$AB,MATCH(max_demand!$C171,Verdeelsleutels_percentage!$C:$C,0),MATCH(INDEX(Overzicht!$B$1:$F$35,MATCH(max_demand!R$1,Overzicht!$B:$B,0),5),Verdeelsleutels_percentage!$1:$1,0)))</f>
        <v>1.6235988516020823E-2</v>
      </c>
      <c r="S171">
        <f>PRODUCT(INDEX(Overzicht!$B$1:$D$35,MATCH(max_demand!S$1,Overzicht!$B$1:$B$35,0),3),INDEX(Verdeelsleutels_percentage!$A:$AB,MATCH(max_demand!$C171,Verdeelsleutels_percentage!$C:$C,0),MATCH(INDEX(Overzicht!$B$1:$F$35,MATCH(max_demand!S$1,Overzicht!$B:$B,0),5),Verdeelsleutels_percentage!$1:$1,0)))</f>
        <v>3.3251304480810644E-2</v>
      </c>
      <c r="T171">
        <f>PRODUCT(INDEX(Overzicht!$B$1:$D$35,MATCH(max_demand!T$1,Overzicht!$B$1:$B$35,0),3),INDEX(Verdeelsleutels_percentage!$A:$AB,MATCH(max_demand!$C171,Verdeelsleutels_percentage!$C:$C,0),MATCH(INDEX(Overzicht!$B$1:$F$35,MATCH(max_demand!T$1,Overzicht!$B:$B,0),5),Verdeelsleutels_percentage!$1:$1,0)))</f>
        <v>4.7986366058461537E-2</v>
      </c>
      <c r="U171">
        <f>PRODUCT(INDEX(Overzicht!$B$1:$D$35,MATCH(max_demand!U$1,Overzicht!$B$1:$B$35,0),3),INDEX(Verdeelsleutels_percentage!$A:$AB,MATCH(max_demand!$C171,Verdeelsleutels_percentage!$C:$C,0),MATCH(INDEX(Overzicht!$B$1:$F$35,MATCH(max_demand!U$1,Overzicht!$B:$B,0),5),Verdeelsleutels_percentage!$1:$1,0)))</f>
        <v>0.17823507393142862</v>
      </c>
      <c r="V171">
        <f>PRODUCT(INDEX(Overzicht!$B$1:$D$35,MATCH(max_demand!V$1,Overzicht!$B$1:$B$35,0),3),INDEX(Verdeelsleutels_percentage!$A:$AB,MATCH(max_demand!$C171,Verdeelsleutels_percentage!$C:$C,0),MATCH(INDEX(Overzicht!$B$1:$F$35,MATCH(max_demand!V$1,Overzicht!$B:$B,0),5),Verdeelsleutels_percentage!$1:$1,0)))</f>
        <v>2.0745985326026607E-2</v>
      </c>
      <c r="W171">
        <f>PRODUCT(INDEX(Overzicht!$B$1:$D$35,MATCH(max_demand!W$1,Overzicht!$B$1:$B$35,0),3),INDEX(Verdeelsleutels_percentage!$A:$AB,MATCH(max_demand!$C171,Verdeelsleutels_percentage!$C:$C,0),MATCH(INDEX(Overzicht!$B$1:$F$35,MATCH(max_demand!W$1,Overzicht!$B:$B,0),5),Verdeelsleutels_percentage!$1:$1,0)))</f>
        <v>0.10823992344013883</v>
      </c>
      <c r="X171">
        <f>PRODUCT(INDEX(Overzicht!$B$1:$D$35,MATCH(max_demand!X$1,Overzicht!$B$1:$B$35,0),3),INDEX(Verdeelsleutels_percentage!$A:$AB,MATCH(max_demand!$C171,Verdeelsleutels_percentage!$C:$C,0),MATCH(INDEX(Overzicht!$B$1:$F$35,MATCH(max_demand!X$1,Overzicht!$B:$B,0),5),Verdeelsleutels_percentage!$1:$1,0)))</f>
        <v>6.1886482843496364E-4</v>
      </c>
      <c r="Y171">
        <f>PRODUCT(INDEX(Overzicht!$B$1:$D$35,MATCH(max_demand!Y$1,Overzicht!$B$1:$B$35,0),3),INDEX(Verdeelsleutels_percentage!$A:$AB,MATCH(max_demand!$C171,Verdeelsleutels_percentage!$C:$C,0),MATCH(INDEX(Overzicht!$B$1:$F$35,MATCH(max_demand!Y$1,Overzicht!$B:$B,0),5),Verdeelsleutels_percentage!$1:$1,0)))</f>
        <v>1.3752231906299509E-6</v>
      </c>
      <c r="Z171">
        <f>PRODUCT(INDEX(Overzicht!$B$1:$D$35,MATCH(max_demand!Z$1,Overzicht!$B$1:$B$35,0),3),INDEX(Verdeelsleutels_percentage!$A:$AB,MATCH(max_demand!$C171,Verdeelsleutels_percentage!$C:$C,0),MATCH(INDEX(Overzicht!$B$1:$F$35,MATCH(max_demand!Z$1,Overzicht!$B:$B,0),5),Verdeelsleutels_percentage!$1:$1,0)))</f>
        <v>6.1121030694664491E-4</v>
      </c>
      <c r="AA171">
        <f>PRODUCT(INDEX(Overzicht!$B$1:$D$35,MATCH(max_demand!AA$1,Overzicht!$B$1:$B$35,0),3),INDEX(Verdeelsleutels_percentage!$A:$AB,MATCH(max_demand!$C171,Verdeelsleutels_percentage!$C:$C,0),MATCH(INDEX(Overzicht!$B$1:$F$35,MATCH(max_demand!AA$1,Overzicht!$B:$B,0),5),Verdeelsleutels_percentage!$1:$1,0)))</f>
        <v>6.3694547776545099E-4</v>
      </c>
      <c r="AB171">
        <f>PRODUCT(INDEX(Overzicht!$B$1:$D$35,MATCH(max_demand!AB$1,Overzicht!$B$1:$B$35,0),3),INDEX(Verdeelsleutels_percentage!$A:$AB,MATCH(max_demand!$C171,Verdeelsleutels_percentage!$C:$C,0),MATCH(INDEX(Overzicht!$B$1:$F$35,MATCH(max_demand!AB$1,Overzicht!$B:$B,0),5),Verdeelsleutels_percentage!$1:$1,0)))</f>
        <v>2.5916629282831415E-2</v>
      </c>
      <c r="AC171">
        <f>PRODUCT(INDEX(Overzicht!$B$1:$D$35,MATCH(max_demand!AC$1,Overzicht!$B$1:$B$35,0),3),INDEX(Verdeelsleutels_percentage!$A:$AB,MATCH(max_demand!$C171,Verdeelsleutels_percentage!$C:$C,0),MATCH(INDEX(Overzicht!$B$1:$F$35,MATCH(max_demand!AC$1,Overzicht!$B:$B,0),5),Verdeelsleutels_percentage!$1:$1,0)))</f>
        <v>1.1487858033741707E-2</v>
      </c>
      <c r="AD171">
        <f>PRODUCT(INDEX(Overzicht!$B$1:$D$35,MATCH(max_demand!AD$1,Overzicht!$B$1:$B$35,0),3),INDEX(Verdeelsleutels_percentage!$A:$AB,MATCH(max_demand!$C171,Verdeelsleutels_percentage!$C:$C,0),MATCH(INDEX(Overzicht!$B$1:$F$35,MATCH(max_demand!AD$1,Overzicht!$B:$B,0),5),Verdeelsleutels_percentage!$1:$1,0)))</f>
        <v>0</v>
      </c>
      <c r="AE171">
        <f>PRODUCT(INDEX(Overzicht!$B$1:$D$35,MATCH(max_demand!AE$1,Overzicht!$B$1:$B$35,0),3),INDEX(Verdeelsleutels_percentage!$A:$AB,MATCH(max_demand!$C171,Verdeelsleutels_percentage!$C:$C,0),MATCH(INDEX(Overzicht!$B$1:$F$35,MATCH(max_demand!AE$1,Overzicht!$B:$B,0),5),Verdeelsleutels_percentage!$1:$1,0)))</f>
        <v>0.12179430295500931</v>
      </c>
      <c r="AF171">
        <f>PRODUCT(INDEX(Overzicht!$B$1:$D$35,MATCH(max_demand!AF$1,Overzicht!$B$1:$B$35,0),3),INDEX(Verdeelsleutels_percentage!$A:$AB,MATCH(max_demand!$C171,Verdeelsleutels_percentage!$C:$C,0),MATCH(INDEX(Overzicht!$B$1:$F$35,MATCH(max_demand!AF$1,Overzicht!$B:$B,0),5),Verdeelsleutels_percentage!$1:$1,0)))</f>
        <v>2.4126722642630717E-3</v>
      </c>
      <c r="AG171">
        <f>PRODUCT(INDEX(Overzicht!$B$1:$D$35,MATCH(max_demand!AG$1,Overzicht!$B$1:$B$35,0),3),INDEX(Verdeelsleutels_percentage!$A:$AB,MATCH(max_demand!$C171,Verdeelsleutels_percentage!$C:$C,0),MATCH(INDEX(Overzicht!$B$1:$F$35,MATCH(max_demand!AG$1,Overzicht!$B:$B,0),5),Verdeelsleutels_percentage!$1:$1,0)))</f>
        <v>0.10823992344013883</v>
      </c>
      <c r="AH171">
        <f>PRODUCT(INDEX(Overzicht!$B$1:$D$35,MATCH(max_demand!AH$1,Overzicht!$B$1:$B$35,0),3),INDEX(Verdeelsleutels_percentage!$A:$AB,MATCH(max_demand!$C171,Verdeelsleutels_percentage!$C:$C,0),MATCH(INDEX(Overzicht!$B$1:$F$35,MATCH(max_demand!AH$1,Overzicht!$B:$B,0),5),Verdeelsleutels_percentage!$1:$1,0)))</f>
        <v>5.6295686166138344E-3</v>
      </c>
      <c r="AI171">
        <f>PRODUCT(INDEX(Overzicht!$B$1:$D$35,MATCH(max_demand!AI$1,Overzicht!$B$1:$B$35,0),3),INDEX(Verdeelsleutels_percentage!$A:$AB,MATCH(max_demand!$C171,Verdeelsleutels_percentage!$C:$C,0),MATCH(INDEX(Overzicht!$B$1:$F$35,MATCH(max_demand!AI$1,Overzicht!$B:$B,0),5),Verdeelsleutels_percentage!$1:$1,0)))</f>
        <v>1.9301378114104574E-3</v>
      </c>
      <c r="AJ171">
        <f>PRODUCT(INDEX(Overzicht!$B$1:$D$35,MATCH(max_demand!AJ$1,Overzicht!$B$1:$B$35,0),3),INDEX(Verdeelsleutels_percentage!$A:$AB,MATCH(max_demand!$C171,Verdeelsleutels_percentage!$C:$C,0),MATCH(INDEX(Overzicht!$B$1:$F$35,MATCH(max_demand!AJ$1,Overzicht!$B:$B,0),5),Verdeelsleutels_percentage!$1:$1,0)))</f>
        <v>0</v>
      </c>
      <c r="AK171">
        <f>PRODUCT(INDEX(Overzicht!$B$1:$D$35,MATCH(max_demand!AK$1,Overzicht!$B$1:$B$35,0),3),INDEX(Verdeelsleutels_percentage!$A:$AB,MATCH(max_demand!$C171,Verdeelsleutels_percentage!$C:$C,0),MATCH(INDEX(Overzicht!$B$1:$F$35,MATCH(max_demand!AK$1,Overzicht!$B:$B,0),5),Verdeelsleutels_percentage!$1:$1,0)))</f>
        <v>6.566555355368423E-3</v>
      </c>
      <c r="AL171">
        <f>PRODUCT(INDEX(Overzicht!$B$1:$D$35,MATCH(max_demand!AL$1,Overzicht!$B$1:$B$35,0),3),INDEX(Verdeelsleutels_percentage!$A:$AB,MATCH(max_demand!$C171,Verdeelsleutels_percentage!$C:$C,0),MATCH(INDEX(Overzicht!$B$1:$F$35,MATCH(max_demand!AL$1,Overzicht!$B:$B,0),5),Verdeelsleutels_percentage!$1:$1,0)))</f>
        <v>1.8039987240023137E-2</v>
      </c>
      <c r="AM171">
        <f>PRODUCT(INDEX(Overzicht!$B$1:$D$35,MATCH(max_demand!AM$1,Overzicht!$B$1:$B$35,0),3),INDEX(Verdeelsleutels_percentage!$A:$AB,MATCH(max_demand!$C171,Verdeelsleutels_percentage!$C:$C,0),MATCH(INDEX(Overzicht!$B$1:$F$35,MATCH(max_demand!AM$1,Overzicht!$B:$B,0),5),Verdeelsleutels_percentage!$1:$1,0)))</f>
        <v>3.6079974480046274E-2</v>
      </c>
      <c r="AN171">
        <f>PRODUCT(INDEX(Overzicht!$B$1:$D$35,MATCH(max_demand!AN$1,Overzicht!$B$1:$B$35,0),3),INDEX(Verdeelsleutels_percentage!$A:$AB,MATCH(max_demand!$C171,Verdeelsleutels_percentage!$C:$C,0),MATCH(INDEX(Overzicht!$B$1:$F$35,MATCH(max_demand!AN$1,Overzicht!$B:$B,0),5),Verdeelsleutels_percentage!$1:$1,0)))</f>
        <v>1.8039987240023137E-2</v>
      </c>
      <c r="AO171">
        <f>PRODUCT(INDEX(Overzicht!$B$1:$D$35,MATCH(max_demand!AO$1,Overzicht!$B$1:$B$35,0),3),INDEX(Verdeelsleutels_percentage!$A:$AB,MATCH(max_demand!$C171,Verdeelsleutels_percentage!$C:$C,0),MATCH(INDEX(Overzicht!$B$1:$F$35,MATCH(max_demand!AO$1,Overzicht!$B:$B,0),5),Verdeelsleutels_percentage!$1:$1,0)))</f>
        <v>6.3139955340080975E-2</v>
      </c>
    </row>
    <row r="172" spans="2:41">
      <c r="B172" t="str">
        <f>INDEX('ETLocal datasets'!B:C,MATCH(C172,'ETLocal datasets'!C:C,0),1)</f>
        <v>GM0482</v>
      </c>
      <c r="C172" t="str">
        <f>'ETLocal datasets'!C155</f>
        <v>Alblasserdam</v>
      </c>
      <c r="D172">
        <f t="shared" si="13"/>
        <v>4.120192913894629E-2</v>
      </c>
      <c r="E172">
        <f t="shared" si="14"/>
        <v>5.1742699250553074E-2</v>
      </c>
      <c r="F172">
        <f t="shared" si="15"/>
        <v>1.2193178596915212E-2</v>
      </c>
      <c r="G172">
        <f t="shared" si="12"/>
        <v>2.4829561817001727E-2</v>
      </c>
      <c r="H172">
        <f>PRODUCT(INDEX(Overzicht!$B$1:$D$35,MATCH(max_demand!H$1,Overzicht!$B$1:$B$35,0),3),INDEX(Verdeelsleutels_percentage!$A:$AB,MATCH(max_demand!$C172,Verdeelsleutels_percentage!$C:$C,0),MATCH(INDEX(Overzicht!$B$1:$F$35,MATCH(max_demand!H$1,Overzicht!$B:$B,0),5),Verdeelsleutels_percentage!$1:$1,0)))</f>
        <v>1.2193178596915212E-2</v>
      </c>
      <c r="I172">
        <f>PRODUCT(INDEX(Overzicht!$B$1:$D$35,MATCH(max_demand!I$1,Overzicht!$B$1:$B$35,0),3),INDEX(Verdeelsleutels_percentage!$A:$AB,MATCH(max_demand!$C172,Verdeelsleutels_percentage!$C:$C,0),MATCH(INDEX(Overzicht!$B$1:$F$35,MATCH(max_demand!I$1,Overzicht!$B:$B,0),5),Verdeelsleutels_percentage!$1:$1,0)))</f>
        <v>6.9324948498391398E-4</v>
      </c>
      <c r="J172">
        <f>PRODUCT(INDEX(Overzicht!$B$1:$D$35,MATCH(max_demand!J$1,Overzicht!$B$1:$B$35,0),3),INDEX(Verdeelsleutels_percentage!$A:$AB,MATCH(max_demand!$C172,Verdeelsleutels_percentage!$C:$C,0),MATCH(INDEX(Overzicht!$B$1:$F$35,MATCH(max_demand!J$1,Overzicht!$B:$B,0),5),Verdeelsleutels_percentage!$1:$1,0)))</f>
        <v>4.0876179677277668E-3</v>
      </c>
      <c r="K172">
        <f>PRODUCT(INDEX(Overzicht!$B$1:$D$35,MATCH(max_demand!K$1,Overzicht!$B$1:$B$35,0),3),INDEX(Verdeelsleutels_percentage!$A:$AB,MATCH(max_demand!$C172,Verdeelsleutels_percentage!$C:$C,0),MATCH(INDEX(Overzicht!$B$1:$F$35,MATCH(max_demand!K$1,Overzicht!$B:$B,0),5),Verdeelsleutels_percentage!$1:$1,0)))</f>
        <v>1.4430254664357471E-4</v>
      </c>
      <c r="L172">
        <f>PRODUCT(INDEX(Overzicht!$B$1:$D$35,MATCH(max_demand!L$1,Overzicht!$B$1:$B$35,0),3),INDEX(Verdeelsleutels_percentage!$A:$AB,MATCH(max_demand!$C172,Verdeelsleutels_percentage!$C:$C,0),MATCH(INDEX(Overzicht!$B$1:$F$35,MATCH(max_demand!L$1,Overzicht!$B:$B,0),5),Verdeelsleutels_percentage!$1:$1,0)))</f>
        <v>3.9427630059964145E-3</v>
      </c>
      <c r="M172">
        <f>PRODUCT(INDEX(Overzicht!$B$1:$D$35,MATCH(max_demand!M$1,Overzicht!$B$1:$B$35,0),3),INDEX(Verdeelsleutels_percentage!$A:$AB,MATCH(max_demand!$C172,Verdeelsleutels_percentage!$C:$C,0),MATCH(INDEX(Overzicht!$B$1:$F$35,MATCH(max_demand!M$1,Overzicht!$B:$B,0),5),Verdeelsleutels_percentage!$1:$1,0)))</f>
        <v>8.6745893508419041E-4</v>
      </c>
      <c r="N172">
        <f>PRODUCT(INDEX(Overzicht!$B$1:$D$35,MATCH(max_demand!N$1,Overzicht!$B$1:$B$35,0),3),INDEX(Verdeelsleutels_percentage!$A:$AB,MATCH(max_demand!$C172,Verdeelsleutels_percentage!$C:$C,0),MATCH(INDEX(Overzicht!$B$1:$F$35,MATCH(max_demand!N$1,Overzicht!$B:$B,0),5),Verdeelsleutels_percentage!$1:$1,0)))</f>
        <v>4.9373764576913456E-5</v>
      </c>
      <c r="O172">
        <f>PRODUCT(INDEX(Overzicht!$B$1:$D$35,MATCH(max_demand!O$1,Overzicht!$B$1:$B$35,0),3),INDEX(Verdeelsleutels_percentage!$A:$AB,MATCH(max_demand!$C172,Verdeelsleutels_percentage!$C:$C,0),MATCH(INDEX(Overzicht!$B$1:$F$35,MATCH(max_demand!O$1,Overzicht!$B:$B,0),5),Verdeelsleutels_percentage!$1:$1,0)))</f>
        <v>5.4523972728226489E-4</v>
      </c>
      <c r="P172">
        <f>PRODUCT(INDEX(Overzicht!$B$1:$D$35,MATCH(max_demand!P$1,Overzicht!$B$1:$B$35,0),3),INDEX(Verdeelsleutels_percentage!$A:$AB,MATCH(max_demand!$C172,Verdeelsleutels_percentage!$C:$C,0),MATCH(INDEX(Overzicht!$B$1:$F$35,MATCH(max_demand!P$1,Overzicht!$B:$B,0),5),Verdeelsleutels_percentage!$1:$1,0)))</f>
        <v>1.1884462015812249E-3</v>
      </c>
      <c r="Q172">
        <f>PRODUCT(INDEX(Overzicht!$B$1:$D$35,MATCH(max_demand!Q$1,Overzicht!$B$1:$B$35,0),3),INDEX(Verdeelsleutels_percentage!$A:$AB,MATCH(max_demand!$C172,Verdeelsleutels_percentage!$C:$C,0),MATCH(INDEX(Overzicht!$B$1:$F$35,MATCH(max_demand!Q$1,Overzicht!$B:$B,0),5),Verdeelsleutels_percentage!$1:$1,0)))</f>
        <v>1.0102919408872604E-2</v>
      </c>
      <c r="R172">
        <f>PRODUCT(INDEX(Overzicht!$B$1:$D$35,MATCH(max_demand!R$1,Overzicht!$B$1:$B$35,0),3),INDEX(Verdeelsleutels_percentage!$A:$AB,MATCH(max_demand!$C172,Verdeelsleutels_percentage!$C:$C,0),MATCH(INDEX(Overzicht!$B$1:$F$35,MATCH(max_demand!R$1,Overzicht!$B:$B,0),5),Verdeelsleutels_percentage!$1:$1,0)))</f>
        <v>2.0902591880426081E-3</v>
      </c>
      <c r="S172">
        <f>PRODUCT(INDEX(Overzicht!$B$1:$D$35,MATCH(max_demand!S$1,Overzicht!$B$1:$B$35,0),3),INDEX(Verdeelsleutels_percentage!$A:$AB,MATCH(max_demand!$C172,Verdeelsleutels_percentage!$C:$C,0),MATCH(INDEX(Overzicht!$B$1:$F$35,MATCH(max_demand!S$1,Overzicht!$B:$B,0),5),Verdeelsleutels_percentage!$1:$1,0)))</f>
        <v>4.2808508171112607E-3</v>
      </c>
      <c r="T172">
        <f>PRODUCT(INDEX(Overzicht!$B$1:$D$35,MATCH(max_demand!T$1,Overzicht!$B$1:$B$35,0),3),INDEX(Verdeelsleutels_percentage!$A:$AB,MATCH(max_demand!$C172,Verdeelsleutels_percentage!$C:$C,0),MATCH(INDEX(Overzicht!$B$1:$F$35,MATCH(max_demand!T$1,Overzicht!$B:$B,0),5),Verdeelsleutels_percentage!$1:$1,0)))</f>
        <v>6.1778771557703741E-3</v>
      </c>
      <c r="U172">
        <f>PRODUCT(INDEX(Overzicht!$B$1:$D$35,MATCH(max_demand!U$1,Overzicht!$B$1:$B$35,0),3),INDEX(Verdeelsleutels_percentage!$A:$AB,MATCH(max_demand!$C172,Verdeelsleutels_percentage!$C:$C,0),MATCH(INDEX(Overzicht!$B$1:$F$35,MATCH(max_demand!U$1,Overzicht!$B:$B,0),5),Verdeelsleutels_percentage!$1:$1,0)))</f>
        <v>2.2946400864289965E-2</v>
      </c>
      <c r="V172">
        <f>PRODUCT(INDEX(Overzicht!$B$1:$D$35,MATCH(max_demand!V$1,Overzicht!$B$1:$B$35,0),3),INDEX(Verdeelsleutels_percentage!$A:$AB,MATCH(max_demand!$C172,Verdeelsleutels_percentage!$C:$C,0),MATCH(INDEX(Overzicht!$B$1:$F$35,MATCH(max_demand!V$1,Overzicht!$B:$B,0),5),Verdeelsleutels_percentage!$1:$1,0)))</f>
        <v>2.6708867402766654E-3</v>
      </c>
      <c r="W172">
        <f>PRODUCT(INDEX(Overzicht!$B$1:$D$35,MATCH(max_demand!W$1,Overzicht!$B$1:$B$35,0),3),INDEX(Verdeelsleutels_percentage!$A:$AB,MATCH(max_demand!$C172,Verdeelsleutels_percentage!$C:$C,0),MATCH(INDEX(Overzicht!$B$1:$F$35,MATCH(max_demand!W$1,Overzicht!$B:$B,0),5),Verdeelsleutels_percentage!$1:$1,0)))</f>
        <v>1.3935061253617386E-2</v>
      </c>
      <c r="X172">
        <f>PRODUCT(INDEX(Overzicht!$B$1:$D$35,MATCH(max_demand!X$1,Overzicht!$B$1:$B$35,0),3),INDEX(Verdeelsleutels_percentage!$A:$AB,MATCH(max_demand!$C172,Verdeelsleutels_percentage!$C:$C,0),MATCH(INDEX(Overzicht!$B$1:$F$35,MATCH(max_demand!X$1,Overzicht!$B:$B,0),5),Verdeelsleutels_percentage!$1:$1,0)))</f>
        <v>1.2189761772203828E-4</v>
      </c>
      <c r="Y172">
        <f>PRODUCT(INDEX(Overzicht!$B$1:$D$35,MATCH(max_demand!Y$1,Overzicht!$B$1:$B$35,0),3),INDEX(Verdeelsleutels_percentage!$A:$AB,MATCH(max_demand!$C172,Verdeelsleutels_percentage!$C:$C,0),MATCH(INDEX(Overzicht!$B$1:$F$35,MATCH(max_demand!Y$1,Overzicht!$B:$B,0),5),Verdeelsleutels_percentage!$1:$1,0)))</f>
        <v>1.1431518876796089E-7</v>
      </c>
      <c r="Z172">
        <f>PRODUCT(INDEX(Overzicht!$B$1:$D$35,MATCH(max_demand!Z$1,Overzicht!$B$1:$B$35,0),3),INDEX(Verdeelsleutels_percentage!$A:$AB,MATCH(max_demand!$C172,Verdeelsleutels_percentage!$C:$C,0),MATCH(INDEX(Overzicht!$B$1:$F$35,MATCH(max_demand!Z$1,Overzicht!$B:$B,0),5),Verdeelsleutels_percentage!$1:$1,0)))</f>
        <v>5.0806750563538182E-5</v>
      </c>
      <c r="AA172">
        <f>PRODUCT(INDEX(Overzicht!$B$1:$D$35,MATCH(max_demand!AA$1,Overzicht!$B$1:$B$35,0),3),INDEX(Verdeelsleutels_percentage!$A:$AB,MATCH(max_demand!$C172,Verdeelsleutels_percentage!$C:$C,0),MATCH(INDEX(Overzicht!$B$1:$F$35,MATCH(max_demand!AA$1,Overzicht!$B:$B,0),5),Verdeelsleutels_percentage!$1:$1,0)))</f>
        <v>5.2945982166213473E-5</v>
      </c>
      <c r="AB172">
        <f>PRODUCT(INDEX(Overzicht!$B$1:$D$35,MATCH(max_demand!AB$1,Overzicht!$B$1:$B$35,0),3),INDEX(Verdeelsleutels_percentage!$A:$AB,MATCH(max_demand!$C172,Verdeelsleutels_percentage!$C:$C,0),MATCH(INDEX(Overzicht!$B$1:$F$35,MATCH(max_demand!AB$1,Overzicht!$B:$B,0),5),Verdeelsleutels_percentage!$1:$1,0)))</f>
        <v>3.3733804197178369E-3</v>
      </c>
      <c r="AC172">
        <f>PRODUCT(INDEX(Overzicht!$B$1:$D$35,MATCH(max_demand!AC$1,Overzicht!$B$1:$B$35,0),3),INDEX(Verdeelsleutels_percentage!$A:$AB,MATCH(max_demand!$C172,Verdeelsleutels_percentage!$C:$C,0),MATCH(INDEX(Overzicht!$B$1:$F$35,MATCH(max_demand!AC$1,Overzicht!$B:$B,0),5),Verdeelsleutels_percentage!$1:$1,0)))</f>
        <v>1.5340519205360597E-3</v>
      </c>
      <c r="AD172">
        <f>PRODUCT(INDEX(Overzicht!$B$1:$D$35,MATCH(max_demand!AD$1,Overzicht!$B$1:$B$35,0),3),INDEX(Verdeelsleutels_percentage!$A:$AB,MATCH(max_demand!$C172,Verdeelsleutels_percentage!$C:$C,0),MATCH(INDEX(Overzicht!$B$1:$F$35,MATCH(max_demand!AD$1,Overzicht!$B:$B,0),5),Verdeelsleutels_percentage!$1:$1,0)))</f>
        <v>0</v>
      </c>
      <c r="AE172">
        <f>PRODUCT(INDEX(Overzicht!$B$1:$D$35,MATCH(max_demand!AE$1,Overzicht!$B$1:$B$35,0),3),INDEX(Verdeelsleutels_percentage!$A:$AB,MATCH(max_demand!$C172,Verdeelsleutels_percentage!$C:$C,0),MATCH(INDEX(Overzicht!$B$1:$F$35,MATCH(max_demand!AE$1,Overzicht!$B:$B,0),5),Verdeelsleutels_percentage!$1:$1,0)))</f>
        <v>5.8900523560209425E-3</v>
      </c>
      <c r="AF172">
        <f>PRODUCT(INDEX(Overzicht!$B$1:$D$35,MATCH(max_demand!AF$1,Overzicht!$B$1:$B$35,0),3),INDEX(Verdeelsleutels_percentage!$A:$AB,MATCH(max_demand!$C172,Verdeelsleutels_percentage!$C:$C,0),MATCH(INDEX(Overzicht!$B$1:$F$35,MATCH(max_demand!AF$1,Overzicht!$B:$B,0),5),Verdeelsleutels_percentage!$1:$1,0)))</f>
        <v>2.005529627508086E-4</v>
      </c>
      <c r="AG172">
        <f>PRODUCT(INDEX(Overzicht!$B$1:$D$35,MATCH(max_demand!AG$1,Overzicht!$B$1:$B$35,0),3),INDEX(Verdeelsleutels_percentage!$A:$AB,MATCH(max_demand!$C172,Verdeelsleutels_percentage!$C:$C,0),MATCH(INDEX(Overzicht!$B$1:$F$35,MATCH(max_demand!AG$1,Overzicht!$B:$B,0),5),Verdeelsleutels_percentage!$1:$1,0)))</f>
        <v>1.3935061253617386E-2</v>
      </c>
      <c r="AH172">
        <f>PRODUCT(INDEX(Overzicht!$B$1:$D$35,MATCH(max_demand!AH$1,Overzicht!$B$1:$B$35,0),3),INDEX(Verdeelsleutels_percentage!$A:$AB,MATCH(max_demand!$C172,Verdeelsleutels_percentage!$C:$C,0),MATCH(INDEX(Overzicht!$B$1:$F$35,MATCH(max_demand!AH$1,Overzicht!$B:$B,0),5),Verdeelsleutels_percentage!$1:$1,0)))</f>
        <v>4.6795691308522007E-4</v>
      </c>
      <c r="AI172">
        <f>PRODUCT(INDEX(Overzicht!$B$1:$D$35,MATCH(max_demand!AI$1,Overzicht!$B$1:$B$35,0),3),INDEX(Verdeelsleutels_percentage!$A:$AB,MATCH(max_demand!$C172,Verdeelsleutels_percentage!$C:$C,0),MATCH(INDEX(Overzicht!$B$1:$F$35,MATCH(max_demand!AI$1,Overzicht!$B:$B,0),5),Verdeelsleutels_percentage!$1:$1,0)))</f>
        <v>1.6044237020064686E-4</v>
      </c>
      <c r="AJ172">
        <f>PRODUCT(INDEX(Overzicht!$B$1:$D$35,MATCH(max_demand!AJ$1,Overzicht!$B$1:$B$35,0),3),INDEX(Verdeelsleutels_percentage!$A:$AB,MATCH(max_demand!$C172,Verdeelsleutels_percentage!$C:$C,0),MATCH(INDEX(Overzicht!$B$1:$F$35,MATCH(max_demand!AJ$1,Overzicht!$B:$B,0),5),Verdeelsleutels_percentage!$1:$1,0)))</f>
        <v>0</v>
      </c>
      <c r="AK172">
        <f>PRODUCT(INDEX(Overzicht!$B$1:$D$35,MATCH(max_demand!AK$1,Overzicht!$B$1:$B$35,0),3),INDEX(Verdeelsleutels_percentage!$A:$AB,MATCH(max_demand!$C172,Verdeelsleutels_percentage!$C:$C,0),MATCH(INDEX(Overzicht!$B$1:$F$35,MATCH(max_demand!AK$1,Overzicht!$B:$B,0),5),Verdeelsleutels_percentage!$1:$1,0)))</f>
        <v>8.4539371605278819E-4</v>
      </c>
      <c r="AL172">
        <f>PRODUCT(INDEX(Overzicht!$B$1:$D$35,MATCH(max_demand!AL$1,Overzicht!$B$1:$B$35,0),3),INDEX(Verdeelsleutels_percentage!$A:$AB,MATCH(max_demand!$C172,Verdeelsleutels_percentage!$C:$C,0),MATCH(INDEX(Overzicht!$B$1:$F$35,MATCH(max_demand!AL$1,Overzicht!$B:$B,0),5),Verdeelsleutels_percentage!$1:$1,0)))</f>
        <v>2.322510208936231E-3</v>
      </c>
      <c r="AM172">
        <f>PRODUCT(INDEX(Overzicht!$B$1:$D$35,MATCH(max_demand!AM$1,Overzicht!$B$1:$B$35,0),3),INDEX(Verdeelsleutels_percentage!$A:$AB,MATCH(max_demand!$C172,Verdeelsleutels_percentage!$C:$C,0),MATCH(INDEX(Overzicht!$B$1:$F$35,MATCH(max_demand!AM$1,Overzicht!$B:$B,0),5),Verdeelsleutels_percentage!$1:$1,0)))</f>
        <v>4.645020417872462E-3</v>
      </c>
      <c r="AN172">
        <f>PRODUCT(INDEX(Overzicht!$B$1:$D$35,MATCH(max_demand!AN$1,Overzicht!$B$1:$B$35,0),3),INDEX(Verdeelsleutels_percentage!$A:$AB,MATCH(max_demand!$C172,Verdeelsleutels_percentage!$C:$C,0),MATCH(INDEX(Overzicht!$B$1:$F$35,MATCH(max_demand!AN$1,Overzicht!$B:$B,0),5),Verdeelsleutels_percentage!$1:$1,0)))</f>
        <v>2.322510208936231E-3</v>
      </c>
      <c r="AO172">
        <f>PRODUCT(INDEX(Overzicht!$B$1:$D$35,MATCH(max_demand!AO$1,Overzicht!$B$1:$B$35,0),3),INDEX(Verdeelsleutels_percentage!$A:$AB,MATCH(max_demand!$C172,Verdeelsleutels_percentage!$C:$C,0),MATCH(INDEX(Overzicht!$B$1:$F$35,MATCH(max_demand!AO$1,Overzicht!$B:$B,0),5),Verdeelsleutels_percentage!$1:$1,0)))</f>
        <v>8.1287857312768094E-3</v>
      </c>
    </row>
    <row r="173" spans="2:41">
      <c r="B173" t="str">
        <f>INDEX('ETLocal datasets'!B:C,MATCH(C173,'ETLocal datasets'!C:C,0),1)</f>
        <v>GM0484</v>
      </c>
      <c r="C173" t="str">
        <f>'ETLocal datasets'!C156</f>
        <v>Alphen aan den Rijn</v>
      </c>
      <c r="D173">
        <f t="shared" si="13"/>
        <v>0.4060484683138888</v>
      </c>
      <c r="E173">
        <f t="shared" si="14"/>
        <v>0.31828343890162919</v>
      </c>
      <c r="F173">
        <f t="shared" si="15"/>
        <v>6.7430969144313707E-2</v>
      </c>
      <c r="G173">
        <f t="shared" si="12"/>
        <v>0.13731295768706728</v>
      </c>
      <c r="H173">
        <f>PRODUCT(INDEX(Overzicht!$B$1:$D$35,MATCH(max_demand!H$1,Overzicht!$B$1:$B$35,0),3),INDEX(Verdeelsleutels_percentage!$A:$AB,MATCH(max_demand!$C173,Verdeelsleutels_percentage!$C:$C,0),MATCH(INDEX(Overzicht!$B$1:$F$35,MATCH(max_demand!H$1,Overzicht!$B:$B,0),5),Verdeelsleutels_percentage!$1:$1,0)))</f>
        <v>6.7430969144313707E-2</v>
      </c>
      <c r="I173">
        <f>PRODUCT(INDEX(Overzicht!$B$1:$D$35,MATCH(max_demand!I$1,Overzicht!$B$1:$B$35,0),3),INDEX(Verdeelsleutels_percentage!$A:$AB,MATCH(max_demand!$C173,Verdeelsleutels_percentage!$C:$C,0),MATCH(INDEX(Overzicht!$B$1:$F$35,MATCH(max_demand!I$1,Overzicht!$B:$B,0),5),Verdeelsleutels_percentage!$1:$1,0)))</f>
        <v>1.1154496878418126E-2</v>
      </c>
      <c r="J173">
        <f>PRODUCT(INDEX(Overzicht!$B$1:$D$35,MATCH(max_demand!J$1,Overzicht!$B$1:$B$35,0),3),INDEX(Verdeelsleutels_percentage!$A:$AB,MATCH(max_demand!$C173,Verdeelsleutels_percentage!$C:$C,0),MATCH(INDEX(Overzicht!$B$1:$F$35,MATCH(max_demand!J$1,Overzicht!$B:$B,0),5),Verdeelsleutels_percentage!$1:$1,0)))</f>
        <v>2.2605429655998498E-2</v>
      </c>
      <c r="K173">
        <f>PRODUCT(INDEX(Overzicht!$B$1:$D$35,MATCH(max_demand!K$1,Overzicht!$B$1:$B$35,0),3),INDEX(Verdeelsleutels_percentage!$A:$AB,MATCH(max_demand!$C173,Verdeelsleutels_percentage!$C:$C,0),MATCH(INDEX(Overzicht!$B$1:$F$35,MATCH(max_demand!K$1,Overzicht!$B:$B,0),5),Verdeelsleutels_percentage!$1:$1,0)))</f>
        <v>2.3218514271538034E-3</v>
      </c>
      <c r="L173">
        <f>PRODUCT(INDEX(Overzicht!$B$1:$D$35,MATCH(max_demand!L$1,Overzicht!$B$1:$B$35,0),3),INDEX(Verdeelsleutels_percentage!$A:$AB,MATCH(max_demand!$C173,Verdeelsleutels_percentage!$C:$C,0),MATCH(INDEX(Overzicht!$B$1:$F$35,MATCH(max_demand!L$1,Overzicht!$B:$B,0),5),Verdeelsleutels_percentage!$1:$1,0)))</f>
        <v>2.1804349742564056E-2</v>
      </c>
      <c r="M173">
        <f>PRODUCT(INDEX(Overzicht!$B$1:$D$35,MATCH(max_demand!M$1,Overzicht!$B$1:$B$35,0),3),INDEX(Verdeelsleutels_percentage!$A:$AB,MATCH(max_demand!$C173,Verdeelsleutels_percentage!$C:$C,0),MATCH(INDEX(Overzicht!$B$1:$F$35,MATCH(max_demand!M$1,Overzicht!$B:$B,0),5),Verdeelsleutels_percentage!$1:$1,0)))</f>
        <v>0.11413416423368737</v>
      </c>
      <c r="N173">
        <f>PRODUCT(INDEX(Overzicht!$B$1:$D$35,MATCH(max_demand!N$1,Overzicht!$B$1:$B$35,0),3),INDEX(Verdeelsleutels_percentage!$A:$AB,MATCH(max_demand!$C173,Verdeelsleutels_percentage!$C:$C,0),MATCH(INDEX(Overzicht!$B$1:$F$35,MATCH(max_demand!N$1,Overzicht!$B:$B,0),5),Verdeelsleutels_percentage!$1:$1,0)))</f>
        <v>1.403341457017707E-2</v>
      </c>
      <c r="O173">
        <f>PRODUCT(INDEX(Overzicht!$B$1:$D$35,MATCH(max_demand!O$1,Overzicht!$B$1:$B$35,0),3),INDEX(Verdeelsleutels_percentage!$A:$AB,MATCH(max_demand!$C173,Verdeelsleutels_percentage!$C:$C,0),MATCH(INDEX(Overzicht!$B$1:$F$35,MATCH(max_demand!O$1,Overzicht!$B:$B,0),5),Verdeelsleutels_percentage!$1:$1,0)))</f>
        <v>2.5770878288079503E-3</v>
      </c>
      <c r="P173">
        <f>PRODUCT(INDEX(Overzicht!$B$1:$D$35,MATCH(max_demand!P$1,Overzicht!$B$1:$B$35,0),3),INDEX(Verdeelsleutels_percentage!$A:$AB,MATCH(max_demand!$C173,Verdeelsleutels_percentage!$C:$C,0),MATCH(INDEX(Overzicht!$B$1:$F$35,MATCH(max_demand!P$1,Overzicht!$B:$B,0),5),Verdeelsleutels_percentage!$1:$1,0)))</f>
        <v>1.4014215759318664E-2</v>
      </c>
      <c r="Q173">
        <f>PRODUCT(INDEX(Overzicht!$B$1:$D$35,MATCH(max_demand!Q$1,Overzicht!$B$1:$B$35,0),3),INDEX(Verdeelsleutels_percentage!$A:$AB,MATCH(max_demand!$C173,Verdeelsleutels_percentage!$C:$C,0),MATCH(INDEX(Overzicht!$B$1:$F$35,MATCH(max_demand!Q$1,Overzicht!$B:$B,0),5),Verdeelsleutels_percentage!$1:$1,0)))</f>
        <v>5.5871374433859922E-2</v>
      </c>
      <c r="R173">
        <f>PRODUCT(INDEX(Overzicht!$B$1:$D$35,MATCH(max_demand!R$1,Overzicht!$B$1:$B$35,0),3),INDEX(Verdeelsleutels_percentage!$A:$AB,MATCH(max_demand!$C173,Verdeelsleutels_percentage!$C:$C,0),MATCH(INDEX(Overzicht!$B$1:$F$35,MATCH(max_demand!R$1,Overzicht!$B:$B,0),5),Verdeelsleutels_percentage!$1:$1,0)))</f>
        <v>1.1559594710453779E-2</v>
      </c>
      <c r="S173">
        <f>PRODUCT(INDEX(Overzicht!$B$1:$D$35,MATCH(max_demand!S$1,Overzicht!$B$1:$B$35,0),3),INDEX(Verdeelsleutels_percentage!$A:$AB,MATCH(max_demand!$C173,Verdeelsleutels_percentage!$C:$C,0),MATCH(INDEX(Overzicht!$B$1:$F$35,MATCH(max_demand!S$1,Overzicht!$B:$B,0),5),Verdeelsleutels_percentage!$1:$1,0)))</f>
        <v>2.3674049967009336E-2</v>
      </c>
      <c r="T173">
        <f>PRODUCT(INDEX(Overzicht!$B$1:$D$35,MATCH(max_demand!T$1,Overzicht!$B$1:$B$35,0),3),INDEX(Verdeelsleutels_percentage!$A:$AB,MATCH(max_demand!$C173,Verdeelsleutels_percentage!$C:$C,0),MATCH(INDEX(Overzicht!$B$1:$F$35,MATCH(max_demand!T$1,Overzicht!$B:$B,0),5),Verdeelsleutels_percentage!$1:$1,0)))</f>
        <v>3.4165024366452273E-2</v>
      </c>
      <c r="U173">
        <f>PRODUCT(INDEX(Overzicht!$B$1:$D$35,MATCH(max_demand!U$1,Overzicht!$B$1:$B$35,0),3),INDEX(Verdeelsleutels_percentage!$A:$AB,MATCH(max_demand!$C173,Verdeelsleutels_percentage!$C:$C,0),MATCH(INDEX(Overzicht!$B$1:$F$35,MATCH(max_demand!U$1,Overzicht!$B:$B,0),5),Verdeelsleutels_percentage!$1:$1,0)))</f>
        <v>0.12689866193253704</v>
      </c>
      <c r="V173">
        <f>PRODUCT(INDEX(Overzicht!$B$1:$D$35,MATCH(max_demand!V$1,Overzicht!$B$1:$B$35,0),3),INDEX(Verdeelsleutels_percentage!$A:$AB,MATCH(max_demand!$C173,Verdeelsleutels_percentage!$C:$C,0),MATCH(INDEX(Overzicht!$B$1:$F$35,MATCH(max_demand!V$1,Overzicht!$B:$B,0),5),Verdeelsleutels_percentage!$1:$1,0)))</f>
        <v>1.4770593241135383E-2</v>
      </c>
      <c r="W173">
        <f>PRODUCT(INDEX(Overzicht!$B$1:$D$35,MATCH(max_demand!W$1,Overzicht!$B$1:$B$35,0),3),INDEX(Verdeelsleutels_percentage!$A:$AB,MATCH(max_demand!$C173,Verdeelsleutels_percentage!$C:$C,0),MATCH(INDEX(Overzicht!$B$1:$F$35,MATCH(max_demand!W$1,Overzicht!$B:$B,0),5),Verdeelsleutels_percentage!$1:$1,0)))</f>
        <v>7.7063964736358515E-2</v>
      </c>
      <c r="X173">
        <f>PRODUCT(INDEX(Overzicht!$B$1:$D$35,MATCH(max_demand!X$1,Overzicht!$B$1:$B$35,0),3),INDEX(Verdeelsleutels_percentage!$A:$AB,MATCH(max_demand!$C173,Verdeelsleutels_percentage!$C:$C,0),MATCH(INDEX(Overzicht!$B$1:$F$35,MATCH(max_demand!X$1,Overzicht!$B:$B,0),5),Verdeelsleutels_percentage!$1:$1,0)))</f>
        <v>1.1064552993231165E-3</v>
      </c>
      <c r="Y173">
        <f>PRODUCT(INDEX(Overzicht!$B$1:$D$35,MATCH(max_demand!Y$1,Overzicht!$B$1:$B$35,0),3),INDEX(Verdeelsleutels_percentage!$A:$AB,MATCH(max_demand!$C173,Verdeelsleutels_percentage!$C:$C,0),MATCH(INDEX(Overzicht!$B$1:$F$35,MATCH(max_demand!Y$1,Overzicht!$B:$B,0),5),Verdeelsleutels_percentage!$1:$1,0)))</f>
        <v>3.5261838996886398E-6</v>
      </c>
      <c r="Z173">
        <f>PRODUCT(INDEX(Overzicht!$B$1:$D$35,MATCH(max_demand!Z$1,Overzicht!$B$1:$B$35,0),3),INDEX(Verdeelsleutels_percentage!$A:$AB,MATCH(max_demand!$C173,Verdeelsleutels_percentage!$C:$C,0),MATCH(INDEX(Overzicht!$B$1:$F$35,MATCH(max_demand!Z$1,Overzicht!$B:$B,0),5),Verdeelsleutels_percentage!$1:$1,0)))</f>
        <v>1.5671928443060622E-3</v>
      </c>
      <c r="AA173">
        <f>PRODUCT(INDEX(Overzicht!$B$1:$D$35,MATCH(max_demand!AA$1,Overzicht!$B$1:$B$35,0),3),INDEX(Verdeelsleutels_percentage!$A:$AB,MATCH(max_demand!$C173,Verdeelsleutels_percentage!$C:$C,0),MATCH(INDEX(Overzicht!$B$1:$F$35,MATCH(max_demand!AA$1,Overzicht!$B:$B,0),5),Verdeelsleutels_percentage!$1:$1,0)))</f>
        <v>1.6331799114347385E-3</v>
      </c>
      <c r="AB173">
        <f>PRODUCT(INDEX(Overzicht!$B$1:$D$35,MATCH(max_demand!AB$1,Overzicht!$B$1:$B$35,0),3),INDEX(Verdeelsleutels_percentage!$A:$AB,MATCH(max_demand!$C173,Verdeelsleutels_percentage!$C:$C,0),MATCH(INDEX(Overzicht!$B$1:$F$35,MATCH(max_demand!AB$1,Overzicht!$B:$B,0),5),Verdeelsleutels_percentage!$1:$1,0)))</f>
        <v>3.0344696148919961E-2</v>
      </c>
      <c r="AC173">
        <f>PRODUCT(INDEX(Overzicht!$B$1:$D$35,MATCH(max_demand!AC$1,Overzicht!$B$1:$B$35,0),3),INDEX(Verdeelsleutels_percentage!$A:$AB,MATCH(max_demand!$C173,Verdeelsleutels_percentage!$C:$C,0),MATCH(INDEX(Overzicht!$B$1:$F$35,MATCH(max_demand!AC$1,Overzicht!$B:$B,0),5),Verdeelsleutels_percentage!$1:$1,0)))</f>
        <v>1.3808638606128876E-2</v>
      </c>
      <c r="AD173">
        <f>PRODUCT(INDEX(Overzicht!$B$1:$D$35,MATCH(max_demand!AD$1,Overzicht!$B$1:$B$35,0),3),INDEX(Verdeelsleutels_percentage!$A:$AB,MATCH(max_demand!$C173,Verdeelsleutels_percentage!$C:$C,0),MATCH(INDEX(Overzicht!$B$1:$F$35,MATCH(max_demand!AD$1,Overzicht!$B:$B,0),5),Verdeelsleutels_percentage!$1:$1,0)))</f>
        <v>0</v>
      </c>
      <c r="AE173">
        <f>PRODUCT(INDEX(Overzicht!$B$1:$D$35,MATCH(max_demand!AE$1,Overzicht!$B$1:$B$35,0),3),INDEX(Verdeelsleutels_percentage!$A:$AB,MATCH(max_demand!$C173,Verdeelsleutels_percentage!$C:$C,0),MATCH(INDEX(Overzicht!$B$1:$F$35,MATCH(max_demand!AE$1,Overzicht!$B:$B,0),5),Verdeelsleutels_percentage!$1:$1,0)))</f>
        <v>6.2893779394799898E-2</v>
      </c>
      <c r="AF173">
        <f>PRODUCT(INDEX(Overzicht!$B$1:$D$35,MATCH(max_demand!AF$1,Overzicht!$B$1:$B$35,0),3),INDEX(Verdeelsleutels_percentage!$A:$AB,MATCH(max_demand!$C173,Verdeelsleutels_percentage!$C:$C,0),MATCH(INDEX(Overzicht!$B$1:$F$35,MATCH(max_demand!AF$1,Overzicht!$B:$B,0),5),Verdeelsleutels_percentage!$1:$1,0)))</f>
        <v>6.1862875433134033E-3</v>
      </c>
      <c r="AG173">
        <f>PRODUCT(INDEX(Overzicht!$B$1:$D$35,MATCH(max_demand!AG$1,Overzicht!$B$1:$B$35,0),3),INDEX(Verdeelsleutels_percentage!$A:$AB,MATCH(max_demand!$C173,Verdeelsleutels_percentage!$C:$C,0),MATCH(INDEX(Overzicht!$B$1:$F$35,MATCH(max_demand!AG$1,Overzicht!$B:$B,0),5),Verdeelsleutels_percentage!$1:$1,0)))</f>
        <v>7.7063964736358515E-2</v>
      </c>
      <c r="AH173">
        <f>PRODUCT(INDEX(Overzicht!$B$1:$D$35,MATCH(max_demand!AH$1,Overzicht!$B$1:$B$35,0),3),INDEX(Verdeelsleutels_percentage!$A:$AB,MATCH(max_demand!$C173,Verdeelsleutels_percentage!$C:$C,0),MATCH(INDEX(Overzicht!$B$1:$F$35,MATCH(max_demand!AH$1,Overzicht!$B:$B,0),5),Verdeelsleutels_percentage!$1:$1,0)))</f>
        <v>1.4434670934397941E-2</v>
      </c>
      <c r="AI173">
        <f>PRODUCT(INDEX(Overzicht!$B$1:$D$35,MATCH(max_demand!AI$1,Overzicht!$B$1:$B$35,0),3),INDEX(Verdeelsleutels_percentage!$A:$AB,MATCH(max_demand!$C173,Verdeelsleutels_percentage!$C:$C,0),MATCH(INDEX(Overzicht!$B$1:$F$35,MATCH(max_demand!AI$1,Overzicht!$B:$B,0),5),Verdeelsleutels_percentage!$1:$1,0)))</f>
        <v>4.9490300346507225E-3</v>
      </c>
      <c r="AJ173">
        <f>PRODUCT(INDEX(Overzicht!$B$1:$D$35,MATCH(max_demand!AJ$1,Overzicht!$B$1:$B$35,0),3),INDEX(Verdeelsleutels_percentage!$A:$AB,MATCH(max_demand!$C173,Verdeelsleutels_percentage!$C:$C,0),MATCH(INDEX(Overzicht!$B$1:$F$35,MATCH(max_demand!AJ$1,Overzicht!$B:$B,0),5),Verdeelsleutels_percentage!$1:$1,0)))</f>
        <v>0</v>
      </c>
      <c r="AK173">
        <f>PRODUCT(INDEX(Overzicht!$B$1:$D$35,MATCH(max_demand!AK$1,Overzicht!$B$1:$B$35,0),3),INDEX(Verdeelsleutels_percentage!$A:$AB,MATCH(max_demand!$C173,Verdeelsleutels_percentage!$C:$C,0),MATCH(INDEX(Overzicht!$B$1:$F$35,MATCH(max_demand!AK$1,Overzicht!$B:$B,0),5),Verdeelsleutels_percentage!$1:$1,0)))</f>
        <v>4.6752138606724171E-3</v>
      </c>
      <c r="AL173">
        <f>PRODUCT(INDEX(Overzicht!$B$1:$D$35,MATCH(max_demand!AL$1,Overzicht!$B$1:$B$35,0),3),INDEX(Verdeelsleutels_percentage!$A:$AB,MATCH(max_demand!$C173,Verdeelsleutels_percentage!$C:$C,0),MATCH(INDEX(Overzicht!$B$1:$F$35,MATCH(max_demand!AL$1,Overzicht!$B:$B,0),5),Verdeelsleutels_percentage!$1:$1,0)))</f>
        <v>1.284399412272642E-2</v>
      </c>
      <c r="AM173">
        <f>PRODUCT(INDEX(Overzicht!$B$1:$D$35,MATCH(max_demand!AM$1,Overzicht!$B$1:$B$35,0),3),INDEX(Verdeelsleutels_percentage!$A:$AB,MATCH(max_demand!$C173,Verdeelsleutels_percentage!$C:$C,0),MATCH(INDEX(Overzicht!$B$1:$F$35,MATCH(max_demand!AM$1,Overzicht!$B:$B,0),5),Verdeelsleutels_percentage!$1:$1,0)))</f>
        <v>2.568798824545284E-2</v>
      </c>
      <c r="AN173">
        <f>PRODUCT(INDEX(Overzicht!$B$1:$D$35,MATCH(max_demand!AN$1,Overzicht!$B$1:$B$35,0),3),INDEX(Verdeelsleutels_percentage!$A:$AB,MATCH(max_demand!$C173,Verdeelsleutels_percentage!$C:$C,0),MATCH(INDEX(Overzicht!$B$1:$F$35,MATCH(max_demand!AN$1,Overzicht!$B:$B,0),5),Verdeelsleutels_percentage!$1:$1,0)))</f>
        <v>1.284399412272642E-2</v>
      </c>
      <c r="AO173">
        <f>PRODUCT(INDEX(Overzicht!$B$1:$D$35,MATCH(max_demand!AO$1,Overzicht!$B$1:$B$35,0),3),INDEX(Verdeelsleutels_percentage!$A:$AB,MATCH(max_demand!$C173,Verdeelsleutels_percentage!$C:$C,0),MATCH(INDEX(Overzicht!$B$1:$F$35,MATCH(max_demand!AO$1,Overzicht!$B:$B,0),5),Verdeelsleutels_percentage!$1:$1,0)))</f>
        <v>4.4953979429542469E-2</v>
      </c>
    </row>
    <row r="174" spans="2:41">
      <c r="B174" t="str">
        <f>INDEX('ETLocal datasets'!B:C,MATCH(C174,'ETLocal datasets'!C:C,0),1)</f>
        <v>GM0489</v>
      </c>
      <c r="C174" t="str">
        <f>'ETLocal datasets'!C157</f>
        <v>Barendrecht</v>
      </c>
      <c r="D174">
        <f t="shared" si="13"/>
        <v>9.284525806733869E-2</v>
      </c>
      <c r="E174">
        <f t="shared" si="14"/>
        <v>0.13109559327452319</v>
      </c>
      <c r="F174">
        <f t="shared" si="15"/>
        <v>2.9571906016625352E-2</v>
      </c>
      <c r="G174">
        <f t="shared" si="12"/>
        <v>6.0218708571375013E-2</v>
      </c>
      <c r="H174">
        <f>PRODUCT(INDEX(Overzicht!$B$1:$D$35,MATCH(max_demand!H$1,Overzicht!$B$1:$B$35,0),3),INDEX(Verdeelsleutels_percentage!$A:$AB,MATCH(max_demand!$C174,Verdeelsleutels_percentage!$C:$C,0),MATCH(INDEX(Overzicht!$B$1:$F$35,MATCH(max_demand!H$1,Overzicht!$B:$B,0),5),Verdeelsleutels_percentage!$1:$1,0)))</f>
        <v>2.9571906016625352E-2</v>
      </c>
      <c r="I174">
        <f>PRODUCT(INDEX(Overzicht!$B$1:$D$35,MATCH(max_demand!I$1,Overzicht!$B$1:$B$35,0),3),INDEX(Verdeelsleutels_percentage!$A:$AB,MATCH(max_demand!$C174,Verdeelsleutels_percentage!$C:$C,0),MATCH(INDEX(Overzicht!$B$1:$F$35,MATCH(max_demand!I$1,Overzicht!$B:$B,0),5),Verdeelsleutels_percentage!$1:$1,0)))</f>
        <v>4.8625746206427018E-4</v>
      </c>
      <c r="J174">
        <f>PRODUCT(INDEX(Overzicht!$B$1:$D$35,MATCH(max_demand!J$1,Overzicht!$B$1:$B$35,0),3),INDEX(Verdeelsleutels_percentage!$A:$AB,MATCH(max_demand!$C174,Verdeelsleutels_percentage!$C:$C,0),MATCH(INDEX(Overzicht!$B$1:$F$35,MATCH(max_demand!J$1,Overzicht!$B:$B,0),5),Verdeelsleutels_percentage!$1:$1,0)))</f>
        <v>9.9136294455734516E-3</v>
      </c>
      <c r="K174">
        <f>PRODUCT(INDEX(Overzicht!$B$1:$D$35,MATCH(max_demand!K$1,Overzicht!$B$1:$B$35,0),3),INDEX(Verdeelsleutels_percentage!$A:$AB,MATCH(max_demand!$C174,Verdeelsleutels_percentage!$C:$C,0),MATCH(INDEX(Overzicht!$B$1:$F$35,MATCH(max_demand!K$1,Overzicht!$B:$B,0),5),Verdeelsleutels_percentage!$1:$1,0)))</f>
        <v>1.0121636094968578E-4</v>
      </c>
      <c r="L174">
        <f>PRODUCT(INDEX(Overzicht!$B$1:$D$35,MATCH(max_demand!L$1,Overzicht!$B$1:$B$35,0),3),INDEX(Verdeelsleutels_percentage!$A:$AB,MATCH(max_demand!$C174,Verdeelsleutels_percentage!$C:$C,0),MATCH(INDEX(Overzicht!$B$1:$F$35,MATCH(max_demand!L$1,Overzicht!$B:$B,0),5),Verdeelsleutels_percentage!$1:$1,0)))</f>
        <v>9.5623152020959425E-3</v>
      </c>
      <c r="M174">
        <f>PRODUCT(INDEX(Overzicht!$B$1:$D$35,MATCH(max_demand!M$1,Overzicht!$B$1:$B$35,0),3),INDEX(Verdeelsleutels_percentage!$A:$AB,MATCH(max_demand!$C174,Verdeelsleutels_percentage!$C:$C,0),MATCH(INDEX(Overzicht!$B$1:$F$35,MATCH(max_demand!M$1,Overzicht!$B:$B,0),5),Verdeelsleutels_percentage!$1:$1,0)))</f>
        <v>0</v>
      </c>
      <c r="N174">
        <f>PRODUCT(INDEX(Overzicht!$B$1:$D$35,MATCH(max_demand!N$1,Overzicht!$B$1:$B$35,0),3),INDEX(Verdeelsleutels_percentage!$A:$AB,MATCH(max_demand!$C174,Verdeelsleutels_percentage!$C:$C,0),MATCH(INDEX(Overzicht!$B$1:$F$35,MATCH(max_demand!N$1,Overzicht!$B:$B,0),5),Verdeelsleutels_percentage!$1:$1,0)))</f>
        <v>0</v>
      </c>
      <c r="O174">
        <f>PRODUCT(INDEX(Overzicht!$B$1:$D$35,MATCH(max_demand!O$1,Overzicht!$B$1:$B$35,0),3),INDEX(Verdeelsleutels_percentage!$A:$AB,MATCH(max_demand!$C174,Verdeelsleutels_percentage!$C:$C,0),MATCH(INDEX(Overzicht!$B$1:$F$35,MATCH(max_demand!O$1,Overzicht!$B:$B,0),5),Verdeelsleutels_percentage!$1:$1,0)))</f>
        <v>5.3236127043410661E-4</v>
      </c>
      <c r="P174">
        <f>PRODUCT(INDEX(Overzicht!$B$1:$D$35,MATCH(max_demand!P$1,Overzicht!$B$1:$B$35,0),3),INDEX(Verdeelsleutels_percentage!$A:$AB,MATCH(max_demand!$C174,Verdeelsleutels_percentage!$C:$C,0),MATCH(INDEX(Overzicht!$B$1:$F$35,MATCH(max_demand!P$1,Overzicht!$B:$B,0),5),Verdeelsleutels_percentage!$1:$1,0)))</f>
        <v>1.7990240666137809E-4</v>
      </c>
      <c r="Q174">
        <f>PRODUCT(INDEX(Overzicht!$B$1:$D$35,MATCH(max_demand!Q$1,Overzicht!$B$1:$B$35,0),3),INDEX(Verdeelsleutels_percentage!$A:$AB,MATCH(max_demand!$C174,Verdeelsleutels_percentage!$C:$C,0),MATCH(INDEX(Overzicht!$B$1:$F$35,MATCH(max_demand!Q$1,Overzicht!$B:$B,0),5),Verdeelsleutels_percentage!$1:$1,0)))</f>
        <v>2.4502436413775291E-2</v>
      </c>
      <c r="R174">
        <f>PRODUCT(INDEX(Overzicht!$B$1:$D$35,MATCH(max_demand!R$1,Overzicht!$B$1:$B$35,0),3),INDEX(Verdeelsleutels_percentage!$A:$AB,MATCH(max_demand!$C174,Verdeelsleutels_percentage!$C:$C,0),MATCH(INDEX(Overzicht!$B$1:$F$35,MATCH(max_demand!R$1,Overzicht!$B:$B,0),5),Verdeelsleutels_percentage!$1:$1,0)))</f>
        <v>5.0694696028500607E-3</v>
      </c>
      <c r="S174">
        <f>PRODUCT(INDEX(Overzicht!$B$1:$D$35,MATCH(max_demand!S$1,Overzicht!$B$1:$B$35,0),3),INDEX(Verdeelsleutels_percentage!$A:$AB,MATCH(max_demand!$C174,Verdeelsleutels_percentage!$C:$C,0),MATCH(INDEX(Overzicht!$B$1:$F$35,MATCH(max_demand!S$1,Overzicht!$B:$B,0),5),Verdeelsleutels_percentage!$1:$1,0)))</f>
        <v>1.0382273746636923E-2</v>
      </c>
      <c r="T174">
        <f>PRODUCT(INDEX(Overzicht!$B$1:$D$35,MATCH(max_demand!T$1,Overzicht!$B$1:$B$35,0),3),INDEX(Verdeelsleutels_percentage!$A:$AB,MATCH(max_demand!$C174,Verdeelsleutels_percentage!$C:$C,0),MATCH(INDEX(Overzicht!$B$1:$F$35,MATCH(max_demand!T$1,Overzicht!$B:$B,0),5),Verdeelsleutels_percentage!$1:$1,0)))</f>
        <v>1.498309904842351E-2</v>
      </c>
      <c r="U174">
        <f>PRODUCT(INDEX(Overzicht!$B$1:$D$35,MATCH(max_demand!U$1,Overzicht!$B$1:$B$35,0),3),INDEX(Verdeelsleutels_percentage!$A:$AB,MATCH(max_demand!$C174,Verdeelsleutels_percentage!$C:$C,0),MATCH(INDEX(Overzicht!$B$1:$F$35,MATCH(max_demand!U$1,Overzicht!$B:$B,0),5),Verdeelsleutels_percentage!$1:$1,0)))</f>
        <v>5.5651510751287332E-2</v>
      </c>
      <c r="V174">
        <f>PRODUCT(INDEX(Overzicht!$B$1:$D$35,MATCH(max_demand!V$1,Overzicht!$B$1:$B$35,0),3),INDEX(Verdeelsleutels_percentage!$A:$AB,MATCH(max_demand!$C174,Verdeelsleutels_percentage!$C:$C,0),MATCH(INDEX(Overzicht!$B$1:$F$35,MATCH(max_demand!V$1,Overzicht!$B:$B,0),5),Verdeelsleutels_percentage!$1:$1,0)))</f>
        <v>6.4776556036417431E-3</v>
      </c>
      <c r="W174">
        <f>PRODUCT(INDEX(Overzicht!$B$1:$D$35,MATCH(max_demand!W$1,Overzicht!$B$1:$B$35,0),3),INDEX(Verdeelsleutels_percentage!$A:$AB,MATCH(max_demand!$C174,Verdeelsleutels_percentage!$C:$C,0),MATCH(INDEX(Overzicht!$B$1:$F$35,MATCH(max_demand!W$1,Overzicht!$B:$B,0),5),Verdeelsleutels_percentage!$1:$1,0)))</f>
        <v>3.3796464019000404E-2</v>
      </c>
      <c r="X174">
        <f>PRODUCT(INDEX(Overzicht!$B$1:$D$35,MATCH(max_demand!X$1,Overzicht!$B$1:$B$35,0),3),INDEX(Verdeelsleutels_percentage!$A:$AB,MATCH(max_demand!$C174,Verdeelsleutels_percentage!$C:$C,0),MATCH(INDEX(Overzicht!$B$1:$F$35,MATCH(max_demand!X$1,Overzicht!$B:$B,0),5),Verdeelsleutels_percentage!$1:$1,0)))</f>
        <v>6.5637178773405224E-4</v>
      </c>
      <c r="Y174">
        <f>PRODUCT(INDEX(Overzicht!$B$1:$D$35,MATCH(max_demand!Y$1,Overzicht!$B$1:$B$35,0),3),INDEX(Verdeelsleutels_percentage!$A:$AB,MATCH(max_demand!$C174,Verdeelsleutels_percentage!$C:$C,0),MATCH(INDEX(Overzicht!$B$1:$F$35,MATCH(max_demand!Y$1,Overzicht!$B:$B,0),5),Verdeelsleutels_percentage!$1:$1,0)))</f>
        <v>1.2234401473494142E-7</v>
      </c>
      <c r="Z174">
        <f>PRODUCT(INDEX(Overzicht!$B$1:$D$35,MATCH(max_demand!Z$1,Overzicht!$B$1:$B$35,0),3),INDEX(Verdeelsleutels_percentage!$A:$AB,MATCH(max_demand!$C174,Verdeelsleutels_percentage!$C:$C,0),MATCH(INDEX(Overzicht!$B$1:$F$35,MATCH(max_demand!Z$1,Overzicht!$B:$B,0),5),Verdeelsleutels_percentage!$1:$1,0)))</f>
        <v>5.4375117659973968E-5</v>
      </c>
      <c r="AA174">
        <f>PRODUCT(INDEX(Overzicht!$B$1:$D$35,MATCH(max_demand!AA$1,Overzicht!$B$1:$B$35,0),3),INDEX(Verdeelsleutels_percentage!$A:$AB,MATCH(max_demand!$C174,Verdeelsleutels_percentage!$C:$C,0),MATCH(INDEX(Overzicht!$B$1:$F$35,MATCH(max_demand!AA$1,Overzicht!$B:$B,0),5),Verdeelsleutels_percentage!$1:$1,0)))</f>
        <v>5.6664596298288665E-5</v>
      </c>
      <c r="AB174">
        <f>PRODUCT(INDEX(Overzicht!$B$1:$D$35,MATCH(max_demand!AB$1,Overzicht!$B$1:$B$35,0),3),INDEX(Verdeelsleutels_percentage!$A:$AB,MATCH(max_demand!$C174,Verdeelsleutels_percentage!$C:$C,0),MATCH(INDEX(Overzicht!$B$1:$F$35,MATCH(max_demand!AB$1,Overzicht!$B:$B,0),5),Verdeelsleutels_percentage!$1:$1,0)))</f>
        <v>1.4693478619894408E-2</v>
      </c>
      <c r="AC174">
        <f>PRODUCT(INDEX(Overzicht!$B$1:$D$35,MATCH(max_demand!AC$1,Overzicht!$B$1:$B$35,0),3),INDEX(Verdeelsleutels_percentage!$A:$AB,MATCH(max_demand!$C174,Verdeelsleutels_percentage!$C:$C,0),MATCH(INDEX(Overzicht!$B$1:$F$35,MATCH(max_demand!AC$1,Overzicht!$B:$B,0),5),Verdeelsleutels_percentage!$1:$1,0)))</f>
        <v>6.7994725492727314E-3</v>
      </c>
      <c r="AD174">
        <f>PRODUCT(INDEX(Overzicht!$B$1:$D$35,MATCH(max_demand!AD$1,Overzicht!$B$1:$B$35,0),3),INDEX(Verdeelsleutels_percentage!$A:$AB,MATCH(max_demand!$C174,Verdeelsleutels_percentage!$C:$C,0),MATCH(INDEX(Overzicht!$B$1:$F$35,MATCH(max_demand!AD$1,Overzicht!$B:$B,0),5),Verdeelsleutels_percentage!$1:$1,0)))</f>
        <v>0</v>
      </c>
      <c r="AE174">
        <f>PRODUCT(INDEX(Overzicht!$B$1:$D$35,MATCH(max_demand!AE$1,Overzicht!$B$1:$B$35,0),3),INDEX(Verdeelsleutels_percentage!$A:$AB,MATCH(max_demand!$C174,Verdeelsleutels_percentage!$C:$C,0),MATCH(INDEX(Overzicht!$B$1:$F$35,MATCH(max_demand!AE$1,Overzicht!$B:$B,0),5),Verdeelsleutels_percentage!$1:$1,0)))</f>
        <v>1.1280947732718075E-2</v>
      </c>
      <c r="AF174">
        <f>PRODUCT(INDEX(Overzicht!$B$1:$D$35,MATCH(max_demand!AF$1,Overzicht!$B$1:$B$35,0),3),INDEX(Verdeelsleutels_percentage!$A:$AB,MATCH(max_demand!$C174,Verdeelsleutels_percentage!$C:$C,0),MATCH(INDEX(Overzicht!$B$1:$F$35,MATCH(max_demand!AF$1,Overzicht!$B:$B,0),5),Verdeelsleutels_percentage!$1:$1,0)))</f>
        <v>2.1463862234200249E-4</v>
      </c>
      <c r="AG174">
        <f>PRODUCT(INDEX(Overzicht!$B$1:$D$35,MATCH(max_demand!AG$1,Overzicht!$B$1:$B$35,0),3),INDEX(Verdeelsleutels_percentage!$A:$AB,MATCH(max_demand!$C174,Verdeelsleutels_percentage!$C:$C,0),MATCH(INDEX(Overzicht!$B$1:$F$35,MATCH(max_demand!AG$1,Overzicht!$B:$B,0),5),Verdeelsleutels_percentage!$1:$1,0)))</f>
        <v>3.3796464019000404E-2</v>
      </c>
      <c r="AH174">
        <f>PRODUCT(INDEX(Overzicht!$B$1:$D$35,MATCH(max_demand!AH$1,Overzicht!$B$1:$B$35,0),3),INDEX(Verdeelsleutels_percentage!$A:$AB,MATCH(max_demand!$C174,Verdeelsleutels_percentage!$C:$C,0),MATCH(INDEX(Overzicht!$B$1:$F$35,MATCH(max_demand!AH$1,Overzicht!$B:$B,0),5),Verdeelsleutels_percentage!$1:$1,0)))</f>
        <v>5.0082345213133916E-4</v>
      </c>
      <c r="AI174">
        <f>PRODUCT(INDEX(Overzicht!$B$1:$D$35,MATCH(max_demand!AI$1,Overzicht!$B$1:$B$35,0),3),INDEX(Verdeelsleutels_percentage!$A:$AB,MATCH(max_demand!$C174,Verdeelsleutels_percentage!$C:$C,0),MATCH(INDEX(Overzicht!$B$1:$F$35,MATCH(max_demand!AI$1,Overzicht!$B:$B,0),5),Verdeelsleutels_percentage!$1:$1,0)))</f>
        <v>1.7171089787360199E-4</v>
      </c>
      <c r="AJ174">
        <f>PRODUCT(INDEX(Overzicht!$B$1:$D$35,MATCH(max_demand!AJ$1,Overzicht!$B$1:$B$35,0),3),INDEX(Verdeelsleutels_percentage!$A:$AB,MATCH(max_demand!$C174,Verdeelsleutels_percentage!$C:$C,0),MATCH(INDEX(Overzicht!$B$1:$F$35,MATCH(max_demand!AJ$1,Overzicht!$B:$B,0),5),Verdeelsleutels_percentage!$1:$1,0)))</f>
        <v>0</v>
      </c>
      <c r="AK174">
        <f>PRODUCT(INDEX(Overzicht!$B$1:$D$35,MATCH(max_demand!AK$1,Overzicht!$B$1:$B$35,0),3),INDEX(Verdeelsleutels_percentage!$A:$AB,MATCH(max_demand!$C174,Verdeelsleutels_percentage!$C:$C,0),MATCH(INDEX(Overzicht!$B$1:$F$35,MATCH(max_demand!AK$1,Overzicht!$B:$B,0),5),Verdeelsleutels_percentage!$1:$1,0)))</f>
        <v>2.0503188171526912E-3</v>
      </c>
      <c r="AL174">
        <f>PRODUCT(INDEX(Overzicht!$B$1:$D$35,MATCH(max_demand!AL$1,Overzicht!$B$1:$B$35,0),3),INDEX(Verdeelsleutels_percentage!$A:$AB,MATCH(max_demand!$C174,Verdeelsleutels_percentage!$C:$C,0),MATCH(INDEX(Overzicht!$B$1:$F$35,MATCH(max_demand!AL$1,Overzicht!$B:$B,0),5),Verdeelsleutels_percentage!$1:$1,0)))</f>
        <v>5.6327440031667337E-3</v>
      </c>
      <c r="AM174">
        <f>PRODUCT(INDEX(Overzicht!$B$1:$D$35,MATCH(max_demand!AM$1,Overzicht!$B$1:$B$35,0),3),INDEX(Verdeelsleutels_percentage!$A:$AB,MATCH(max_demand!$C174,Verdeelsleutels_percentage!$C:$C,0),MATCH(INDEX(Overzicht!$B$1:$F$35,MATCH(max_demand!AM$1,Overzicht!$B:$B,0),5),Verdeelsleutels_percentage!$1:$1,0)))</f>
        <v>1.1265488006333467E-2</v>
      </c>
      <c r="AN174">
        <f>PRODUCT(INDEX(Overzicht!$B$1:$D$35,MATCH(max_demand!AN$1,Overzicht!$B$1:$B$35,0),3),INDEX(Verdeelsleutels_percentage!$A:$AB,MATCH(max_demand!$C174,Verdeelsleutels_percentage!$C:$C,0),MATCH(INDEX(Overzicht!$B$1:$F$35,MATCH(max_demand!AN$1,Overzicht!$B:$B,0),5),Verdeelsleutels_percentage!$1:$1,0)))</f>
        <v>5.6327440031667337E-3</v>
      </c>
      <c r="AO174">
        <f>PRODUCT(INDEX(Overzicht!$B$1:$D$35,MATCH(max_demand!AO$1,Overzicht!$B$1:$B$35,0),3),INDEX(Verdeelsleutels_percentage!$A:$AB,MATCH(max_demand!$C174,Verdeelsleutels_percentage!$C:$C,0),MATCH(INDEX(Overzicht!$B$1:$F$35,MATCH(max_demand!AO$1,Overzicht!$B:$B,0),5),Verdeelsleutels_percentage!$1:$1,0)))</f>
        <v>1.9714604011083568E-2</v>
      </c>
    </row>
    <row r="175" spans="2:41">
      <c r="B175" t="str">
        <f>INDEX('ETLocal datasets'!B:C,MATCH(C175,'ETLocal datasets'!C:C,0),1)</f>
        <v>GM0498</v>
      </c>
      <c r="C175" t="str">
        <f>'ETLocal datasets'!C158</f>
        <v>Drechterland</v>
      </c>
      <c r="D175">
        <f t="shared" si="13"/>
        <v>0.12342854343331446</v>
      </c>
      <c r="E175">
        <f t="shared" si="14"/>
        <v>6.1876526540512594E-2</v>
      </c>
      <c r="F175">
        <f t="shared" si="15"/>
        <v>1.1906408937353502E-2</v>
      </c>
      <c r="G175">
        <f t="shared" si="12"/>
        <v>2.4245598830424181E-2</v>
      </c>
      <c r="H175">
        <f>PRODUCT(INDEX(Overzicht!$B$1:$D$35,MATCH(max_demand!H$1,Overzicht!$B$1:$B$35,0),3),INDEX(Verdeelsleutels_percentage!$A:$AB,MATCH(max_demand!$C175,Verdeelsleutels_percentage!$C:$C,0),MATCH(INDEX(Overzicht!$B$1:$F$35,MATCH(max_demand!H$1,Overzicht!$B:$B,0),5),Verdeelsleutels_percentage!$1:$1,0)))</f>
        <v>1.1906408937353502E-2</v>
      </c>
      <c r="I175">
        <f>PRODUCT(INDEX(Overzicht!$B$1:$D$35,MATCH(max_demand!I$1,Overzicht!$B$1:$B$35,0),3),INDEX(Verdeelsleutels_percentage!$A:$AB,MATCH(max_demand!$C175,Verdeelsleutels_percentage!$C:$C,0),MATCH(INDEX(Overzicht!$B$1:$F$35,MATCH(max_demand!I$1,Overzicht!$B:$B,0),5),Verdeelsleutels_percentage!$1:$1,0)))</f>
        <v>1.8991607995186052E-2</v>
      </c>
      <c r="J175">
        <f>PRODUCT(INDEX(Overzicht!$B$1:$D$35,MATCH(max_demand!J$1,Overzicht!$B$1:$B$35,0),3),INDEX(Verdeelsleutels_percentage!$A:$AB,MATCH(max_demand!$C175,Verdeelsleutels_percentage!$C:$C,0),MATCH(INDEX(Overzicht!$B$1:$F$35,MATCH(max_demand!J$1,Overzicht!$B:$B,0),5),Verdeelsleutels_percentage!$1:$1,0)))</f>
        <v>3.9914818532842218E-3</v>
      </c>
      <c r="K175">
        <f>PRODUCT(INDEX(Overzicht!$B$1:$D$35,MATCH(max_demand!K$1,Overzicht!$B$1:$B$35,0),3),INDEX(Verdeelsleutels_percentage!$A:$AB,MATCH(max_demand!$C175,Verdeelsleutels_percentage!$C:$C,0),MATCH(INDEX(Overzicht!$B$1:$F$35,MATCH(max_demand!K$1,Overzicht!$B:$B,0),5),Verdeelsleutels_percentage!$1:$1,0)))</f>
        <v>3.9531762488441121E-3</v>
      </c>
      <c r="L175">
        <f>PRODUCT(INDEX(Overzicht!$B$1:$D$35,MATCH(max_demand!L$1,Overzicht!$B$1:$B$35,0),3),INDEX(Verdeelsleutels_percentage!$A:$AB,MATCH(max_demand!$C175,Verdeelsleutels_percentage!$C:$C,0),MATCH(INDEX(Overzicht!$B$1:$F$35,MATCH(max_demand!L$1,Overzicht!$B:$B,0),5),Verdeelsleutels_percentage!$1:$1,0)))</f>
        <v>3.8500337151084626E-3</v>
      </c>
      <c r="M175">
        <f>PRODUCT(INDEX(Overzicht!$B$1:$D$35,MATCH(max_demand!M$1,Overzicht!$B$1:$B$35,0),3),INDEX(Verdeelsleutels_percentage!$A:$AB,MATCH(max_demand!$C175,Verdeelsleutels_percentage!$C:$C,0),MATCH(INDEX(Overzicht!$B$1:$F$35,MATCH(max_demand!M$1,Overzicht!$B:$B,0),5),Verdeelsleutels_percentage!$1:$1,0)))</f>
        <v>4.7787171287675165E-2</v>
      </c>
      <c r="N175">
        <f>PRODUCT(INDEX(Overzicht!$B$1:$D$35,MATCH(max_demand!N$1,Overzicht!$B$1:$B$35,0),3),INDEX(Verdeelsleutels_percentage!$A:$AB,MATCH(max_demand!$C175,Verdeelsleutels_percentage!$C:$C,0),MATCH(INDEX(Overzicht!$B$1:$F$35,MATCH(max_demand!N$1,Overzicht!$B:$B,0),5),Verdeelsleutels_percentage!$1:$1,0)))</f>
        <v>5.124996763083616E-3</v>
      </c>
      <c r="O175">
        <f>PRODUCT(INDEX(Overzicht!$B$1:$D$35,MATCH(max_demand!O$1,Overzicht!$B$1:$B$35,0),3),INDEX(Verdeelsleutels_percentage!$A:$AB,MATCH(max_demand!$C175,Verdeelsleutels_percentage!$C:$C,0),MATCH(INDEX(Overzicht!$B$1:$F$35,MATCH(max_demand!O$1,Overzicht!$B:$B,0),5),Verdeelsleutels_percentage!$1:$1,0)))</f>
        <v>1.4333877634130799E-3</v>
      </c>
      <c r="P175">
        <f>PRODUCT(INDEX(Overzicht!$B$1:$D$35,MATCH(max_demand!P$1,Overzicht!$B$1:$B$35,0),3),INDEX(Verdeelsleutels_percentage!$A:$AB,MATCH(max_demand!$C175,Verdeelsleutels_percentage!$C:$C,0),MATCH(INDEX(Overzicht!$B$1:$F$35,MATCH(max_demand!P$1,Overzicht!$B:$B,0),5),Verdeelsleutels_percentage!$1:$1,0)))</f>
        <v>1.7445081858073024E-3</v>
      </c>
      <c r="Q175">
        <f>PRODUCT(INDEX(Overzicht!$B$1:$D$35,MATCH(max_demand!Q$1,Overzicht!$B$1:$B$35,0),3),INDEX(Verdeelsleutels_percentage!$A:$AB,MATCH(max_demand!$C175,Verdeelsleutels_percentage!$C:$C,0),MATCH(INDEX(Overzicht!$B$1:$F$35,MATCH(max_demand!Q$1,Overzicht!$B:$B,0),5),Verdeelsleutels_percentage!$1:$1,0)))</f>
        <v>9.8653102623786158E-3</v>
      </c>
      <c r="R175">
        <f>PRODUCT(INDEX(Overzicht!$B$1:$D$35,MATCH(max_demand!R$1,Overzicht!$B$1:$B$35,0),3),INDEX(Verdeelsleutels_percentage!$A:$AB,MATCH(max_demand!$C175,Verdeelsleutels_percentage!$C:$C,0),MATCH(INDEX(Overzicht!$B$1:$F$35,MATCH(max_demand!R$1,Overzicht!$B:$B,0),5),Verdeelsleutels_percentage!$1:$1,0)))</f>
        <v>2.0410986749748862E-3</v>
      </c>
      <c r="S175">
        <f>PRODUCT(INDEX(Overzicht!$B$1:$D$35,MATCH(max_demand!S$1,Overzicht!$B$1:$B$35,0),3),INDEX(Verdeelsleutels_percentage!$A:$AB,MATCH(max_demand!$C175,Verdeelsleutels_percentage!$C:$C,0),MATCH(INDEX(Overzicht!$B$1:$F$35,MATCH(max_demand!S$1,Overzicht!$B:$B,0),5),Verdeelsleutels_percentage!$1:$1,0)))</f>
        <v>4.1801700863485667E-3</v>
      </c>
      <c r="T175">
        <f>PRODUCT(INDEX(Overzicht!$B$1:$D$35,MATCH(max_demand!T$1,Overzicht!$B$1:$B$35,0),3),INDEX(Verdeelsleutels_percentage!$A:$AB,MATCH(max_demand!$C175,Verdeelsleutels_percentage!$C:$C,0),MATCH(INDEX(Overzicht!$B$1:$F$35,MATCH(max_demand!T$1,Overzicht!$B:$B,0),5),Verdeelsleutels_percentage!$1:$1,0)))</f>
        <v>6.0325805282591067E-3</v>
      </c>
      <c r="U175">
        <f>PRODUCT(INDEX(Overzicht!$B$1:$D$35,MATCH(max_demand!U$1,Overzicht!$B$1:$B$35,0),3),INDEX(Verdeelsleutels_percentage!$A:$AB,MATCH(max_demand!$C175,Verdeelsleutels_percentage!$C:$C,0),MATCH(INDEX(Overzicht!$B$1:$F$35,MATCH(max_demand!U$1,Overzicht!$B:$B,0),5),Verdeelsleutels_percentage!$1:$1,0)))</f>
        <v>2.2406727676390972E-2</v>
      </c>
      <c r="V175">
        <f>PRODUCT(INDEX(Overzicht!$B$1:$D$35,MATCH(max_demand!V$1,Overzicht!$B$1:$B$35,0),3),INDEX(Verdeelsleutels_percentage!$A:$AB,MATCH(max_demand!$C175,Verdeelsleutels_percentage!$C:$C,0),MATCH(INDEX(Overzicht!$B$1:$F$35,MATCH(max_demand!V$1,Overzicht!$B:$B,0),5),Verdeelsleutels_percentage!$1:$1,0)))</f>
        <v>2.6080705291345765E-3</v>
      </c>
      <c r="W175">
        <f>PRODUCT(INDEX(Overzicht!$B$1:$D$35,MATCH(max_demand!W$1,Overzicht!$B$1:$B$35,0),3),INDEX(Verdeelsleutels_percentage!$A:$AB,MATCH(max_demand!$C175,Verdeelsleutels_percentage!$C:$C,0),MATCH(INDEX(Overzicht!$B$1:$F$35,MATCH(max_demand!W$1,Overzicht!$B:$B,0),5),Verdeelsleutels_percentage!$1:$1,0)))</f>
        <v>1.3607324499832573E-2</v>
      </c>
      <c r="X175">
        <f>PRODUCT(INDEX(Overzicht!$B$1:$D$35,MATCH(max_demand!X$1,Overzicht!$B$1:$B$35,0),3),INDEX(Verdeelsleutels_percentage!$A:$AB,MATCH(max_demand!$C175,Verdeelsleutels_percentage!$C:$C,0),MATCH(INDEX(Overzicht!$B$1:$F$35,MATCH(max_demand!X$1,Overzicht!$B:$B,0),5),Verdeelsleutels_percentage!$1:$1,0)))</f>
        <v>1.5940457702112699E-4</v>
      </c>
      <c r="Y175">
        <f>PRODUCT(INDEX(Overzicht!$B$1:$D$35,MATCH(max_demand!Y$1,Overzicht!$B$1:$B$35,0),3),INDEX(Verdeelsleutels_percentage!$A:$AB,MATCH(max_demand!$C175,Verdeelsleutels_percentage!$C:$C,0),MATCH(INDEX(Overzicht!$B$1:$F$35,MATCH(max_demand!Y$1,Overzicht!$B:$B,0),5),Verdeelsleutels_percentage!$1:$1,0)))</f>
        <v>1.9429758840092882E-6</v>
      </c>
      <c r="Z175">
        <f>PRODUCT(INDEX(Overzicht!$B$1:$D$35,MATCH(max_demand!Z$1,Overzicht!$B$1:$B$35,0),3),INDEX(Verdeelsleutels_percentage!$A:$AB,MATCH(max_demand!$C175,Verdeelsleutels_percentage!$C:$C,0),MATCH(INDEX(Overzicht!$B$1:$F$35,MATCH(max_demand!Z$1,Overzicht!$B:$B,0),5),Verdeelsleutels_percentage!$1:$1,0)))</f>
        <v>8.6354483733746157E-4</v>
      </c>
      <c r="AA175">
        <f>PRODUCT(INDEX(Overzicht!$B$1:$D$35,MATCH(max_demand!AA$1,Overzicht!$B$1:$B$35,0),3),INDEX(Verdeelsleutels_percentage!$A:$AB,MATCH(max_demand!$C175,Verdeelsleutels_percentage!$C:$C,0),MATCH(INDEX(Overzicht!$B$1:$F$35,MATCH(max_demand!AA$1,Overzicht!$B:$B,0),5),Verdeelsleutels_percentage!$1:$1,0)))</f>
        <v>8.999046199621968E-4</v>
      </c>
      <c r="AB175">
        <f>PRODUCT(INDEX(Overzicht!$B$1:$D$35,MATCH(max_demand!AB$1,Overzicht!$B$1:$B$35,0),3),INDEX(Verdeelsleutels_percentage!$A:$AB,MATCH(max_demand!$C175,Verdeelsleutels_percentage!$C:$C,0),MATCH(INDEX(Overzicht!$B$1:$F$35,MATCH(max_demand!AB$1,Overzicht!$B:$B,0),5),Verdeelsleutels_percentage!$1:$1,0)))</f>
        <v>4.392386457858658E-3</v>
      </c>
      <c r="AC175">
        <f>PRODUCT(INDEX(Overzicht!$B$1:$D$35,MATCH(max_demand!AC$1,Overzicht!$B$1:$B$35,0),3),INDEX(Verdeelsleutels_percentage!$A:$AB,MATCH(max_demand!$C175,Verdeelsleutels_percentage!$C:$C,0),MATCH(INDEX(Overzicht!$B$1:$F$35,MATCH(max_demand!AC$1,Overzicht!$B:$B,0),5),Verdeelsleutels_percentage!$1:$1,0)))</f>
        <v>1.9980892900560688E-3</v>
      </c>
      <c r="AD175">
        <f>PRODUCT(INDEX(Overzicht!$B$1:$D$35,MATCH(max_demand!AD$1,Overzicht!$B$1:$B$35,0),3),INDEX(Verdeelsleutels_percentage!$A:$AB,MATCH(max_demand!$C175,Verdeelsleutels_percentage!$C:$C,0),MATCH(INDEX(Overzicht!$B$1:$F$35,MATCH(max_demand!AD$1,Overzicht!$B:$B,0),5),Verdeelsleutels_percentage!$1:$1,0)))</f>
        <v>0</v>
      </c>
      <c r="AE175">
        <f>PRODUCT(INDEX(Overzicht!$B$1:$D$35,MATCH(max_demand!AE$1,Overzicht!$B$1:$B$35,0),3),INDEX(Verdeelsleutels_percentage!$A:$AB,MATCH(max_demand!$C175,Verdeelsleutels_percentage!$C:$C,0),MATCH(INDEX(Overzicht!$B$1:$F$35,MATCH(max_demand!AE$1,Overzicht!$B:$B,0),5),Verdeelsleutels_percentage!$1:$1,0)))</f>
        <v>8.0863430650457008E-3</v>
      </c>
      <c r="AF175">
        <f>PRODUCT(INDEX(Overzicht!$B$1:$D$35,MATCH(max_demand!AF$1,Overzicht!$B$1:$B$35,0),3),INDEX(Verdeelsleutels_percentage!$A:$AB,MATCH(max_demand!$C175,Verdeelsleutels_percentage!$C:$C,0),MATCH(INDEX(Overzicht!$B$1:$F$35,MATCH(max_demand!AF$1,Overzicht!$B:$B,0),5),Verdeelsleutels_percentage!$1:$1,0)))</f>
        <v>3.4087296210689273E-3</v>
      </c>
      <c r="AG175">
        <f>PRODUCT(INDEX(Overzicht!$B$1:$D$35,MATCH(max_demand!AG$1,Overzicht!$B$1:$B$35,0),3),INDEX(Verdeelsleutels_percentage!$A:$AB,MATCH(max_demand!$C175,Verdeelsleutels_percentage!$C:$C,0),MATCH(INDEX(Overzicht!$B$1:$F$35,MATCH(max_demand!AG$1,Overzicht!$B:$B,0),5),Verdeelsleutels_percentage!$1:$1,0)))</f>
        <v>1.3607324499832573E-2</v>
      </c>
      <c r="AH175">
        <f>PRODUCT(INDEX(Overzicht!$B$1:$D$35,MATCH(max_demand!AH$1,Overzicht!$B$1:$B$35,0),3),INDEX(Verdeelsleutels_percentage!$A:$AB,MATCH(max_demand!$C175,Verdeelsleutels_percentage!$C:$C,0),MATCH(INDEX(Overzicht!$B$1:$F$35,MATCH(max_demand!AH$1,Overzicht!$B:$B,0),5),Verdeelsleutels_percentage!$1:$1,0)))</f>
        <v>7.9537024491608301E-3</v>
      </c>
      <c r="AI175">
        <f>PRODUCT(INDEX(Overzicht!$B$1:$D$35,MATCH(max_demand!AI$1,Overzicht!$B$1:$B$35,0),3),INDEX(Verdeelsleutels_percentage!$A:$AB,MATCH(max_demand!$C175,Verdeelsleutels_percentage!$C:$C,0),MATCH(INDEX(Overzicht!$B$1:$F$35,MATCH(max_demand!AI$1,Overzicht!$B:$B,0),5),Verdeelsleutels_percentage!$1:$1,0)))</f>
        <v>2.7269836968551414E-3</v>
      </c>
      <c r="AJ175">
        <f>PRODUCT(INDEX(Overzicht!$B$1:$D$35,MATCH(max_demand!AJ$1,Overzicht!$B$1:$B$35,0),3),INDEX(Verdeelsleutels_percentage!$A:$AB,MATCH(max_demand!$C175,Verdeelsleutels_percentage!$C:$C,0),MATCH(INDEX(Overzicht!$B$1:$F$35,MATCH(max_demand!AJ$1,Overzicht!$B:$B,0),5),Verdeelsleutels_percentage!$1:$1,0)))</f>
        <v>0</v>
      </c>
      <c r="AK175">
        <f>PRODUCT(INDEX(Overzicht!$B$1:$D$35,MATCH(max_demand!AK$1,Overzicht!$B$1:$B$35,0),3),INDEX(Verdeelsleutels_percentage!$A:$AB,MATCH(max_demand!$C175,Verdeelsleutels_percentage!$C:$C,0),MATCH(INDEX(Overzicht!$B$1:$F$35,MATCH(max_demand!AK$1,Overzicht!$B:$B,0),5),Verdeelsleutels_percentage!$1:$1,0)))</f>
        <v>8.2551101965650951E-4</v>
      </c>
      <c r="AL175">
        <f>PRODUCT(INDEX(Overzicht!$B$1:$D$35,MATCH(max_demand!AL$1,Overzicht!$B$1:$B$35,0),3),INDEX(Verdeelsleutels_percentage!$A:$AB,MATCH(max_demand!$C175,Verdeelsleutels_percentage!$C:$C,0),MATCH(INDEX(Overzicht!$B$1:$F$35,MATCH(max_demand!AL$1,Overzicht!$B:$B,0),5),Verdeelsleutels_percentage!$1:$1,0)))</f>
        <v>2.2678874166387622E-3</v>
      </c>
      <c r="AM175">
        <f>PRODUCT(INDEX(Overzicht!$B$1:$D$35,MATCH(max_demand!AM$1,Overzicht!$B$1:$B$35,0),3),INDEX(Verdeelsleutels_percentage!$A:$AB,MATCH(max_demand!$C175,Verdeelsleutels_percentage!$C:$C,0),MATCH(INDEX(Overzicht!$B$1:$F$35,MATCH(max_demand!AM$1,Overzicht!$B:$B,0),5),Verdeelsleutels_percentage!$1:$1,0)))</f>
        <v>4.5357748332775245E-3</v>
      </c>
      <c r="AN175">
        <f>PRODUCT(INDEX(Overzicht!$B$1:$D$35,MATCH(max_demand!AN$1,Overzicht!$B$1:$B$35,0),3),INDEX(Verdeelsleutels_percentage!$A:$AB,MATCH(max_demand!$C175,Verdeelsleutels_percentage!$C:$C,0),MATCH(INDEX(Overzicht!$B$1:$F$35,MATCH(max_demand!AN$1,Overzicht!$B:$B,0),5),Verdeelsleutels_percentage!$1:$1,0)))</f>
        <v>2.2678874166387622E-3</v>
      </c>
      <c r="AO175">
        <f>PRODUCT(INDEX(Overzicht!$B$1:$D$35,MATCH(max_demand!AO$1,Overzicht!$B$1:$B$35,0),3),INDEX(Verdeelsleutels_percentage!$A:$AB,MATCH(max_demand!$C175,Verdeelsleutels_percentage!$C:$C,0),MATCH(INDEX(Overzicht!$B$1:$F$35,MATCH(max_demand!AO$1,Overzicht!$B:$B,0),5),Verdeelsleutels_percentage!$1:$1,0)))</f>
        <v>7.9376059582356683E-3</v>
      </c>
    </row>
    <row r="176" spans="2:41">
      <c r="B176" t="str">
        <f>INDEX('ETLocal datasets'!B:C,MATCH(C176,'ETLocal datasets'!C:C,0),1)</f>
        <v>GM0501</v>
      </c>
      <c r="C176" t="str">
        <f>'ETLocal datasets'!C159</f>
        <v>Brielle</v>
      </c>
      <c r="D176">
        <f t="shared" si="13"/>
        <v>9.5841457943377589E-2</v>
      </c>
      <c r="E176">
        <f t="shared" si="14"/>
        <v>5.5294580419778652E-2</v>
      </c>
      <c r="F176">
        <f t="shared" si="15"/>
        <v>1.043914468345195E-2</v>
      </c>
      <c r="G176">
        <f t="shared" si="12"/>
        <v>2.1257737363083545E-2</v>
      </c>
      <c r="H176">
        <f>PRODUCT(INDEX(Overzicht!$B$1:$D$35,MATCH(max_demand!H$1,Overzicht!$B$1:$B$35,0),3),INDEX(Verdeelsleutels_percentage!$A:$AB,MATCH(max_demand!$C176,Verdeelsleutels_percentage!$C:$C,0),MATCH(INDEX(Overzicht!$B$1:$F$35,MATCH(max_demand!H$1,Overzicht!$B:$B,0),5),Verdeelsleutels_percentage!$1:$1,0)))</f>
        <v>1.043914468345195E-2</v>
      </c>
      <c r="I176">
        <f>PRODUCT(INDEX(Overzicht!$B$1:$D$35,MATCH(max_demand!I$1,Overzicht!$B$1:$B$35,0),3),INDEX(Verdeelsleutels_percentage!$A:$AB,MATCH(max_demand!$C176,Verdeelsleutels_percentage!$C:$C,0),MATCH(INDEX(Overzicht!$B$1:$F$35,MATCH(max_demand!I$1,Overzicht!$B:$B,0),5),Verdeelsleutels_percentage!$1:$1,0)))</f>
        <v>6.4533089160622222E-3</v>
      </c>
      <c r="J176">
        <f>PRODUCT(INDEX(Overzicht!$B$1:$D$35,MATCH(max_demand!J$1,Overzicht!$B$1:$B$35,0),3),INDEX(Verdeelsleutels_percentage!$A:$AB,MATCH(max_demand!$C176,Verdeelsleutels_percentage!$C:$C,0),MATCH(INDEX(Overzicht!$B$1:$F$35,MATCH(max_demand!J$1,Overzicht!$B:$B,0),5),Verdeelsleutels_percentage!$1:$1,0)))</f>
        <v>3.4995989795953207E-3</v>
      </c>
      <c r="K176">
        <f>PRODUCT(INDEX(Overzicht!$B$1:$D$35,MATCH(max_demand!K$1,Overzicht!$B$1:$B$35,0),3),INDEX(Verdeelsleutels_percentage!$A:$AB,MATCH(max_demand!$C176,Verdeelsleutels_percentage!$C:$C,0),MATCH(INDEX(Overzicht!$B$1:$F$35,MATCH(max_demand!K$1,Overzicht!$B:$B,0),5),Verdeelsleutels_percentage!$1:$1,0)))</f>
        <v>1.3432810712972595E-3</v>
      </c>
      <c r="L176">
        <f>PRODUCT(INDEX(Overzicht!$B$1:$D$35,MATCH(max_demand!L$1,Overzicht!$B$1:$B$35,0),3),INDEX(Verdeelsleutels_percentage!$A:$AB,MATCH(max_demand!$C176,Verdeelsleutels_percentage!$C:$C,0),MATCH(INDEX(Overzicht!$B$1:$F$35,MATCH(max_demand!L$1,Overzicht!$B:$B,0),5),Verdeelsleutels_percentage!$1:$1,0)))</f>
        <v>3.3755819407559119E-3</v>
      </c>
      <c r="M176">
        <f>PRODUCT(INDEX(Overzicht!$B$1:$D$35,MATCH(max_demand!M$1,Overzicht!$B$1:$B$35,0),3),INDEX(Verdeelsleutels_percentage!$A:$AB,MATCH(max_demand!$C176,Verdeelsleutels_percentage!$C:$C,0),MATCH(INDEX(Overzicht!$B$1:$F$35,MATCH(max_demand!M$1,Overzicht!$B:$B,0),5),Verdeelsleutels_percentage!$1:$1,0)))</f>
        <v>4.4151539477432222E-3</v>
      </c>
      <c r="N176">
        <f>PRODUCT(INDEX(Overzicht!$B$1:$D$35,MATCH(max_demand!N$1,Overzicht!$B$1:$B$35,0),3),INDEX(Verdeelsleutels_percentage!$A:$AB,MATCH(max_demand!$C176,Verdeelsleutels_percentage!$C:$C,0),MATCH(INDEX(Overzicht!$B$1:$F$35,MATCH(max_demand!N$1,Overzicht!$B:$B,0),5),Verdeelsleutels_percentage!$1:$1,0)))</f>
        <v>4.8104153487792822E-4</v>
      </c>
      <c r="O176">
        <f>PRODUCT(INDEX(Overzicht!$B$1:$D$35,MATCH(max_demand!O$1,Overzicht!$B$1:$B$35,0),3),INDEX(Verdeelsleutels_percentage!$A:$AB,MATCH(max_demand!$C176,Verdeelsleutels_percentage!$C:$C,0),MATCH(INDEX(Overzicht!$B$1:$F$35,MATCH(max_demand!O$1,Overzicht!$B:$B,0),5),Verdeelsleutels_percentage!$1:$1,0)))</f>
        <v>5.6322301823047618E-3</v>
      </c>
      <c r="P176">
        <f>PRODUCT(INDEX(Overzicht!$B$1:$D$35,MATCH(max_demand!P$1,Overzicht!$B$1:$B$35,0),3),INDEX(Verdeelsleutels_percentage!$A:$AB,MATCH(max_demand!$C176,Verdeelsleutels_percentage!$C:$C,0),MATCH(INDEX(Overzicht!$B$1:$F$35,MATCH(max_demand!P$1,Overzicht!$B:$B,0),5),Verdeelsleutels_percentage!$1:$1,0)))</f>
        <v>1.6347495457835932E-2</v>
      </c>
      <c r="Q176">
        <f>PRODUCT(INDEX(Overzicht!$B$1:$D$35,MATCH(max_demand!Q$1,Overzicht!$B$1:$B$35,0),3),INDEX(Verdeelsleutels_percentage!$A:$AB,MATCH(max_demand!$C176,Verdeelsleutels_percentage!$C:$C,0),MATCH(INDEX(Overzicht!$B$1:$F$35,MATCH(max_demand!Q$1,Overzicht!$B:$B,0),5),Verdeelsleutels_percentage!$1:$1,0)))</f>
        <v>8.6495770234316163E-3</v>
      </c>
      <c r="R176">
        <f>PRODUCT(INDEX(Overzicht!$B$1:$D$35,MATCH(max_demand!R$1,Overzicht!$B$1:$B$35,0),3),INDEX(Verdeelsleutels_percentage!$A:$AB,MATCH(max_demand!$C176,Verdeelsleutels_percentage!$C:$C,0),MATCH(INDEX(Overzicht!$B$1:$F$35,MATCH(max_demand!R$1,Overzicht!$B:$B,0),5),Verdeelsleutels_percentage!$1:$1,0)))</f>
        <v>1.7895676600203345E-3</v>
      </c>
      <c r="S176">
        <f>PRODUCT(INDEX(Overzicht!$B$1:$D$35,MATCH(max_demand!S$1,Overzicht!$B$1:$B$35,0),3),INDEX(Verdeelsleutels_percentage!$A:$AB,MATCH(max_demand!$C176,Verdeelsleutels_percentage!$C:$C,0),MATCH(INDEX(Overzicht!$B$1:$F$35,MATCH(max_demand!S$1,Overzicht!$B:$B,0),5),Verdeelsleutels_percentage!$1:$1,0)))</f>
        <v>3.6650345677216446E-3</v>
      </c>
      <c r="T176">
        <f>PRODUCT(INDEX(Overzicht!$B$1:$D$35,MATCH(max_demand!T$1,Overzicht!$B$1:$B$35,0),3),INDEX(Verdeelsleutels_percentage!$A:$AB,MATCH(max_demand!$C176,Verdeelsleutels_percentage!$C:$C,0),MATCH(INDEX(Overzicht!$B$1:$F$35,MATCH(max_demand!T$1,Overzicht!$B:$B,0),5),Verdeelsleutels_percentage!$1:$1,0)))</f>
        <v>5.2891666396156544E-3</v>
      </c>
      <c r="U176">
        <f>PRODUCT(INDEX(Overzicht!$B$1:$D$35,MATCH(max_demand!U$1,Overzicht!$B$1:$B$35,0),3),INDEX(Verdeelsleutels_percentage!$A:$AB,MATCH(max_demand!$C176,Verdeelsleutels_percentage!$C:$C,0),MATCH(INDEX(Overzicht!$B$1:$F$35,MATCH(max_demand!U$1,Overzicht!$B:$B,0),5),Verdeelsleutels_percentage!$1:$1,0)))</f>
        <v>1.9645476090001005E-2</v>
      </c>
      <c r="V176">
        <f>PRODUCT(INDEX(Overzicht!$B$1:$D$35,MATCH(max_demand!V$1,Overzicht!$B$1:$B$35,0),3),INDEX(Verdeelsleutels_percentage!$A:$AB,MATCH(max_demand!$C176,Verdeelsleutels_percentage!$C:$C,0),MATCH(INDEX(Overzicht!$B$1:$F$35,MATCH(max_demand!V$1,Overzicht!$B:$B,0),5),Verdeelsleutels_percentage!$1:$1,0)))</f>
        <v>2.2866697878037604E-3</v>
      </c>
      <c r="W176">
        <f>PRODUCT(INDEX(Overzicht!$B$1:$D$35,MATCH(max_demand!W$1,Overzicht!$B$1:$B$35,0),3),INDEX(Verdeelsleutels_percentage!$A:$AB,MATCH(max_demand!$C176,Verdeelsleutels_percentage!$C:$C,0),MATCH(INDEX(Overzicht!$B$1:$F$35,MATCH(max_demand!W$1,Overzicht!$B:$B,0),5),Verdeelsleutels_percentage!$1:$1,0)))</f>
        <v>1.1930451066802229E-2</v>
      </c>
      <c r="X176">
        <f>PRODUCT(INDEX(Overzicht!$B$1:$D$35,MATCH(max_demand!X$1,Overzicht!$B$1:$B$35,0),3),INDEX(Verdeelsleutels_percentage!$A:$AB,MATCH(max_demand!$C176,Verdeelsleutels_percentage!$C:$C,0),MATCH(INDEX(Overzicht!$B$1:$F$35,MATCH(max_demand!X$1,Overzicht!$B:$B,0),5),Verdeelsleutels_percentage!$1:$1,0)))</f>
        <v>4.5946025141383655E-4</v>
      </c>
      <c r="Y176">
        <f>PRODUCT(INDEX(Overzicht!$B$1:$D$35,MATCH(max_demand!Y$1,Overzicht!$B$1:$B$35,0),3),INDEX(Verdeelsleutels_percentage!$A:$AB,MATCH(max_demand!$C176,Verdeelsleutels_percentage!$C:$C,0),MATCH(INDEX(Overzicht!$B$1:$F$35,MATCH(max_demand!Y$1,Overzicht!$B:$B,0),5),Verdeelsleutels_percentage!$1:$1,0)))</f>
        <v>7.1991806170592092E-7</v>
      </c>
      <c r="Z176">
        <f>PRODUCT(INDEX(Overzicht!$B$1:$D$35,MATCH(max_demand!Z$1,Overzicht!$B$1:$B$35,0),3),INDEX(Verdeelsleutels_percentage!$A:$AB,MATCH(max_demand!$C176,Verdeelsleutels_percentage!$C:$C,0),MATCH(INDEX(Overzicht!$B$1:$F$35,MATCH(max_demand!Z$1,Overzicht!$B:$B,0),5),Verdeelsleutels_percentage!$1:$1,0)))</f>
        <v>3.1996358298040932E-4</v>
      </c>
      <c r="AA176">
        <f>PRODUCT(INDEX(Overzicht!$B$1:$D$35,MATCH(max_demand!AA$1,Overzicht!$B$1:$B$35,0),3),INDEX(Verdeelsleutels_percentage!$A:$AB,MATCH(max_demand!$C176,Verdeelsleutels_percentage!$C:$C,0),MATCH(INDEX(Overzicht!$B$1:$F$35,MATCH(max_demand!AA$1,Overzicht!$B:$B,0),5),Verdeelsleutels_percentage!$1:$1,0)))</f>
        <v>3.3343573384274236E-4</v>
      </c>
      <c r="AB176">
        <f>PRODUCT(INDEX(Overzicht!$B$1:$D$35,MATCH(max_demand!AB$1,Overzicht!$B$1:$B$35,0),3),INDEX(Verdeelsleutels_percentage!$A:$AB,MATCH(max_demand!$C176,Verdeelsleutels_percentage!$C:$C,0),MATCH(INDEX(Overzicht!$B$1:$F$35,MATCH(max_demand!AB$1,Overzicht!$B:$B,0),5),Verdeelsleutels_percentage!$1:$1,0)))</f>
        <v>6.4858306404501796E-3</v>
      </c>
      <c r="AC176">
        <f>PRODUCT(INDEX(Overzicht!$B$1:$D$35,MATCH(max_demand!AC$1,Overzicht!$B$1:$B$35,0),3),INDEX(Verdeelsleutels_percentage!$A:$AB,MATCH(max_demand!$C176,Verdeelsleutels_percentage!$C:$C,0),MATCH(INDEX(Overzicht!$B$1:$F$35,MATCH(max_demand!AC$1,Overzicht!$B:$B,0),5),Verdeelsleutels_percentage!$1:$1,0)))</f>
        <v>3.1604706862266422E-3</v>
      </c>
      <c r="AD176">
        <f>PRODUCT(INDEX(Overzicht!$B$1:$D$35,MATCH(max_demand!AD$1,Overzicht!$B$1:$B$35,0),3),INDEX(Verdeelsleutels_percentage!$A:$AB,MATCH(max_demand!$C176,Verdeelsleutels_percentage!$C:$C,0),MATCH(INDEX(Overzicht!$B$1:$F$35,MATCH(max_demand!AD$1,Overzicht!$B:$B,0),5),Verdeelsleutels_percentage!$1:$1,0)))</f>
        <v>0</v>
      </c>
      <c r="AE176">
        <f>PRODUCT(INDEX(Overzicht!$B$1:$D$35,MATCH(max_demand!AE$1,Overzicht!$B$1:$B$35,0),3),INDEX(Verdeelsleutels_percentage!$A:$AB,MATCH(max_demand!$C176,Verdeelsleutels_percentage!$C:$C,0),MATCH(INDEX(Overzicht!$B$1:$F$35,MATCH(max_demand!AE$1,Overzicht!$B:$B,0),5),Verdeelsleutels_percentage!$1:$1,0)))</f>
        <v>3.4042505989883752E-2</v>
      </c>
      <c r="AF176">
        <f>PRODUCT(INDEX(Overzicht!$B$1:$D$35,MATCH(max_demand!AF$1,Overzicht!$B$1:$B$35,0),3),INDEX(Verdeelsleutels_percentage!$A:$AB,MATCH(max_demand!$C176,Verdeelsleutels_percentage!$C:$C,0),MATCH(INDEX(Overzicht!$B$1:$F$35,MATCH(max_demand!AF$1,Overzicht!$B:$B,0),5),Verdeelsleutels_percentage!$1:$1,0)))</f>
        <v>1.2630141433437208E-3</v>
      </c>
      <c r="AG176">
        <f>PRODUCT(INDEX(Overzicht!$B$1:$D$35,MATCH(max_demand!AG$1,Overzicht!$B$1:$B$35,0),3),INDEX(Verdeelsleutels_percentage!$A:$AB,MATCH(max_demand!$C176,Verdeelsleutels_percentage!$C:$C,0),MATCH(INDEX(Overzicht!$B$1:$F$35,MATCH(max_demand!AG$1,Overzicht!$B:$B,0),5),Verdeelsleutels_percentage!$1:$1,0)))</f>
        <v>1.1930451066802229E-2</v>
      </c>
      <c r="AH176">
        <f>PRODUCT(INDEX(Overzicht!$B$1:$D$35,MATCH(max_demand!AH$1,Overzicht!$B$1:$B$35,0),3),INDEX(Verdeelsleutels_percentage!$A:$AB,MATCH(max_demand!$C176,Verdeelsleutels_percentage!$C:$C,0),MATCH(INDEX(Overzicht!$B$1:$F$35,MATCH(max_demand!AH$1,Overzicht!$B:$B,0),5),Verdeelsleutels_percentage!$1:$1,0)))</f>
        <v>2.9470330011353487E-3</v>
      </c>
      <c r="AI176">
        <f>PRODUCT(INDEX(Overzicht!$B$1:$D$35,MATCH(max_demand!AI$1,Overzicht!$B$1:$B$35,0),3),INDEX(Verdeelsleutels_percentage!$A:$AB,MATCH(max_demand!$C176,Verdeelsleutels_percentage!$C:$C,0),MATCH(INDEX(Overzicht!$B$1:$F$35,MATCH(max_demand!AI$1,Overzicht!$B:$B,0),5),Verdeelsleutels_percentage!$1:$1,0)))</f>
        <v>1.0104113146749767E-3</v>
      </c>
      <c r="AJ176">
        <f>PRODUCT(INDEX(Overzicht!$B$1:$D$35,MATCH(max_demand!AJ$1,Overzicht!$B$1:$B$35,0),3),INDEX(Verdeelsleutels_percentage!$A:$AB,MATCH(max_demand!$C176,Verdeelsleutels_percentage!$C:$C,0),MATCH(INDEX(Overzicht!$B$1:$F$35,MATCH(max_demand!AJ$1,Overzicht!$B:$B,0),5),Verdeelsleutels_percentage!$1:$1,0)))</f>
        <v>0</v>
      </c>
      <c r="AK176">
        <f>PRODUCT(INDEX(Overzicht!$B$1:$D$35,MATCH(max_demand!AK$1,Overzicht!$B$1:$B$35,0),3),INDEX(Verdeelsleutels_percentage!$A:$AB,MATCH(max_demand!$C176,Verdeelsleutels_percentage!$C:$C,0),MATCH(INDEX(Overzicht!$B$1:$F$35,MATCH(max_demand!AK$1,Overzicht!$B:$B,0),5),Verdeelsleutels_percentage!$1:$1,0)))</f>
        <v>7.2378069805266866E-4</v>
      </c>
      <c r="AL176">
        <f>PRODUCT(INDEX(Overzicht!$B$1:$D$35,MATCH(max_demand!AL$1,Overzicht!$B$1:$B$35,0),3),INDEX(Verdeelsleutels_percentage!$A:$AB,MATCH(max_demand!$C176,Verdeelsleutels_percentage!$C:$C,0),MATCH(INDEX(Overzicht!$B$1:$F$35,MATCH(max_demand!AL$1,Overzicht!$B:$B,0),5),Verdeelsleutels_percentage!$1:$1,0)))</f>
        <v>1.9884085111337049E-3</v>
      </c>
      <c r="AM176">
        <f>PRODUCT(INDEX(Overzicht!$B$1:$D$35,MATCH(max_demand!AM$1,Overzicht!$B$1:$B$35,0),3),INDEX(Verdeelsleutels_percentage!$A:$AB,MATCH(max_demand!$C176,Verdeelsleutels_percentage!$C:$C,0),MATCH(INDEX(Overzicht!$B$1:$F$35,MATCH(max_demand!AM$1,Overzicht!$B:$B,0),5),Verdeelsleutels_percentage!$1:$1,0)))</f>
        <v>3.9768170222674098E-3</v>
      </c>
      <c r="AN176">
        <f>PRODUCT(INDEX(Overzicht!$B$1:$D$35,MATCH(max_demand!AN$1,Overzicht!$B$1:$B$35,0),3),INDEX(Verdeelsleutels_percentage!$A:$AB,MATCH(max_demand!$C176,Verdeelsleutels_percentage!$C:$C,0),MATCH(INDEX(Overzicht!$B$1:$F$35,MATCH(max_demand!AN$1,Overzicht!$B:$B,0),5),Verdeelsleutels_percentage!$1:$1,0)))</f>
        <v>1.9884085111337049E-3</v>
      </c>
      <c r="AO176">
        <f>PRODUCT(INDEX(Overzicht!$B$1:$D$35,MATCH(max_demand!AO$1,Overzicht!$B$1:$B$35,0),3),INDEX(Verdeelsleutels_percentage!$A:$AB,MATCH(max_demand!$C176,Verdeelsleutels_percentage!$C:$C,0),MATCH(INDEX(Overzicht!$B$1:$F$35,MATCH(max_demand!AO$1,Overzicht!$B:$B,0),5),Verdeelsleutels_percentage!$1:$1,0)))</f>
        <v>6.959429788967967E-3</v>
      </c>
    </row>
    <row r="177" spans="2:41">
      <c r="B177" t="str">
        <f>INDEX('ETLocal datasets'!B:C,MATCH(C177,'ETLocal datasets'!C:C,0),1)</f>
        <v>GM0502</v>
      </c>
      <c r="C177" t="str">
        <f>'ETLocal datasets'!C160</f>
        <v>Capelle aan den IJssel</v>
      </c>
      <c r="D177">
        <f t="shared" si="13"/>
        <v>0.1196510381536451</v>
      </c>
      <c r="E177">
        <f t="shared" si="14"/>
        <v>0.17402395278624205</v>
      </c>
      <c r="F177">
        <f t="shared" si="15"/>
        <v>4.0596133713123754E-2</v>
      </c>
      <c r="G177">
        <f t="shared" si="12"/>
        <v>8.2667878892242835E-2</v>
      </c>
      <c r="H177">
        <f>PRODUCT(INDEX(Overzicht!$B$1:$D$35,MATCH(max_demand!H$1,Overzicht!$B$1:$B$35,0),3),INDEX(Verdeelsleutels_percentage!$A:$AB,MATCH(max_demand!$C177,Verdeelsleutels_percentage!$C:$C,0),MATCH(INDEX(Overzicht!$B$1:$F$35,MATCH(max_demand!H$1,Overzicht!$B:$B,0),5),Verdeelsleutels_percentage!$1:$1,0)))</f>
        <v>4.0596133713123754E-2</v>
      </c>
      <c r="I177">
        <f>PRODUCT(INDEX(Overzicht!$B$1:$D$35,MATCH(max_demand!I$1,Overzicht!$B$1:$B$35,0),3),INDEX(Verdeelsleutels_percentage!$A:$AB,MATCH(max_demand!$C177,Verdeelsleutels_percentage!$C:$C,0),MATCH(INDEX(Overzicht!$B$1:$F$35,MATCH(max_demand!I$1,Overzicht!$B:$B,0),5),Verdeelsleutels_percentage!$1:$1,0)))</f>
        <v>0</v>
      </c>
      <c r="J177">
        <f>PRODUCT(INDEX(Overzicht!$B$1:$D$35,MATCH(max_demand!J$1,Overzicht!$B$1:$B$35,0),3),INDEX(Verdeelsleutels_percentage!$A:$AB,MATCH(max_demand!$C177,Verdeelsleutels_percentage!$C:$C,0),MATCH(INDEX(Overzicht!$B$1:$F$35,MATCH(max_demand!J$1,Overzicht!$B:$B,0),5),Verdeelsleutels_percentage!$1:$1,0)))</f>
        <v>1.3609370540018631E-2</v>
      </c>
      <c r="K177">
        <f>PRODUCT(INDEX(Overzicht!$B$1:$D$35,MATCH(max_demand!K$1,Overzicht!$B$1:$B$35,0),3),INDEX(Verdeelsleutels_percentage!$A:$AB,MATCH(max_demand!$C177,Verdeelsleutels_percentage!$C:$C,0),MATCH(INDEX(Overzicht!$B$1:$F$35,MATCH(max_demand!K$1,Overzicht!$B:$B,0),5),Verdeelsleutels_percentage!$1:$1,0)))</f>
        <v>0</v>
      </c>
      <c r="L177">
        <f>PRODUCT(INDEX(Overzicht!$B$1:$D$35,MATCH(max_demand!L$1,Overzicht!$B$1:$B$35,0),3),INDEX(Verdeelsleutels_percentage!$A:$AB,MATCH(max_demand!$C177,Verdeelsleutels_percentage!$C:$C,0),MATCH(INDEX(Overzicht!$B$1:$F$35,MATCH(max_demand!L$1,Overzicht!$B:$B,0),5),Verdeelsleutels_percentage!$1:$1,0)))</f>
        <v>1.3127088471506723E-2</v>
      </c>
      <c r="M177">
        <f>PRODUCT(INDEX(Overzicht!$B$1:$D$35,MATCH(max_demand!M$1,Overzicht!$B$1:$B$35,0),3),INDEX(Verdeelsleutels_percentage!$A:$AB,MATCH(max_demand!$C177,Verdeelsleutels_percentage!$C:$C,0),MATCH(INDEX(Overzicht!$B$1:$F$35,MATCH(max_demand!M$1,Overzicht!$B:$B,0),5),Verdeelsleutels_percentage!$1:$1,0)))</f>
        <v>0</v>
      </c>
      <c r="N177">
        <f>PRODUCT(INDEX(Overzicht!$B$1:$D$35,MATCH(max_demand!N$1,Overzicht!$B$1:$B$35,0),3),INDEX(Verdeelsleutels_percentage!$A:$AB,MATCH(max_demand!$C177,Verdeelsleutels_percentage!$C:$C,0),MATCH(INDEX(Overzicht!$B$1:$F$35,MATCH(max_demand!N$1,Overzicht!$B:$B,0),5),Verdeelsleutels_percentage!$1:$1,0)))</f>
        <v>0</v>
      </c>
      <c r="O177">
        <f>PRODUCT(INDEX(Overzicht!$B$1:$D$35,MATCH(max_demand!O$1,Overzicht!$B$1:$B$35,0),3),INDEX(Verdeelsleutels_percentage!$A:$AB,MATCH(max_demand!$C177,Verdeelsleutels_percentage!$C:$C,0),MATCH(INDEX(Overzicht!$B$1:$F$35,MATCH(max_demand!O$1,Overzicht!$B:$B,0),5),Verdeelsleutels_percentage!$1:$1,0)))</f>
        <v>0</v>
      </c>
      <c r="P177">
        <f>PRODUCT(INDEX(Overzicht!$B$1:$D$35,MATCH(max_demand!P$1,Overzicht!$B$1:$B$35,0),3),INDEX(Verdeelsleutels_percentage!$A:$AB,MATCH(max_demand!$C177,Verdeelsleutels_percentage!$C:$C,0),MATCH(INDEX(Overzicht!$B$1:$F$35,MATCH(max_demand!P$1,Overzicht!$B:$B,0),5),Verdeelsleutels_percentage!$1:$1,0)))</f>
        <v>0</v>
      </c>
      <c r="Q177">
        <f>PRODUCT(INDEX(Overzicht!$B$1:$D$35,MATCH(max_demand!Q$1,Overzicht!$B$1:$B$35,0),3),INDEX(Verdeelsleutels_percentage!$A:$AB,MATCH(max_demand!$C177,Verdeelsleutels_percentage!$C:$C,0),MATCH(INDEX(Overzicht!$B$1:$F$35,MATCH(max_demand!Q$1,Overzicht!$B:$B,0),5),Verdeelsleutels_percentage!$1:$1,0)))</f>
        <v>3.3636796505159682E-2</v>
      </c>
      <c r="R177">
        <f>PRODUCT(INDEX(Overzicht!$B$1:$D$35,MATCH(max_demand!R$1,Overzicht!$B$1:$B$35,0),3),INDEX(Verdeelsleutels_percentage!$A:$AB,MATCH(max_demand!$C177,Verdeelsleutels_percentage!$C:$C,0),MATCH(INDEX(Overzicht!$B$1:$F$35,MATCH(max_demand!R$1,Overzicht!$B:$B,0),5),Verdeelsleutels_percentage!$1:$1,0)))</f>
        <v>6.9593372079640725E-3</v>
      </c>
      <c r="S177">
        <f>PRODUCT(INDEX(Overzicht!$B$1:$D$35,MATCH(max_demand!S$1,Overzicht!$B$1:$B$35,0),3),INDEX(Verdeelsleutels_percentage!$A:$AB,MATCH(max_demand!$C177,Verdeelsleutels_percentage!$C:$C,0),MATCH(INDEX(Overzicht!$B$1:$F$35,MATCH(max_demand!S$1,Overzicht!$B:$B,0),5),Verdeelsleutels_percentage!$1:$1,0)))</f>
        <v>1.425272260191042E-2</v>
      </c>
      <c r="T177">
        <f>PRODUCT(INDEX(Overzicht!$B$1:$D$35,MATCH(max_demand!T$1,Overzicht!$B$1:$B$35,0),3),INDEX(Verdeelsleutels_percentage!$A:$AB,MATCH(max_demand!$C177,Verdeelsleutels_percentage!$C:$C,0),MATCH(INDEX(Overzicht!$B$1:$F$35,MATCH(max_demand!T$1,Overzicht!$B:$B,0),5),Verdeelsleutels_percentage!$1:$1,0)))</f>
        <v>2.0568707747982702E-2</v>
      </c>
      <c r="U177">
        <f>PRODUCT(INDEX(Overzicht!$B$1:$D$35,MATCH(max_demand!U$1,Overzicht!$B$1:$B$35,0),3),INDEX(Verdeelsleutels_percentage!$A:$AB,MATCH(max_demand!$C177,Verdeelsleutels_percentage!$C:$C,0),MATCH(INDEX(Overzicht!$B$1:$F$35,MATCH(max_demand!U$1,Overzicht!$B:$B,0),5),Verdeelsleutels_percentage!$1:$1,0)))</f>
        <v>7.639805734965005E-2</v>
      </c>
      <c r="V177">
        <f>PRODUCT(INDEX(Overzicht!$B$1:$D$35,MATCH(max_demand!V$1,Overzicht!$B$1:$B$35,0),3),INDEX(Verdeelsleutels_percentage!$A:$AB,MATCH(max_demand!$C177,Verdeelsleutels_percentage!$C:$C,0),MATCH(INDEX(Overzicht!$B$1:$F$35,MATCH(max_demand!V$1,Overzicht!$B:$B,0),5),Verdeelsleutels_percentage!$1:$1,0)))</f>
        <v>8.8924864323985369E-3</v>
      </c>
      <c r="W177">
        <f>PRODUCT(INDEX(Overzicht!$B$1:$D$35,MATCH(max_demand!W$1,Overzicht!$B$1:$B$35,0),3),INDEX(Verdeelsleutels_percentage!$A:$AB,MATCH(max_demand!$C177,Verdeelsleutels_percentage!$C:$C,0),MATCH(INDEX(Overzicht!$B$1:$F$35,MATCH(max_demand!W$1,Overzicht!$B:$B,0),5),Verdeelsleutels_percentage!$1:$1,0)))</f>
        <v>4.6395581386427152E-2</v>
      </c>
      <c r="X177">
        <f>PRODUCT(INDEX(Overzicht!$B$1:$D$35,MATCH(max_demand!X$1,Overzicht!$B$1:$B$35,0),3),INDEX(Verdeelsleutels_percentage!$A:$AB,MATCH(max_demand!$C177,Verdeelsleutels_percentage!$C:$C,0),MATCH(INDEX(Overzicht!$B$1:$F$35,MATCH(max_demand!X$1,Overzicht!$B:$B,0),5),Verdeelsleutels_percentage!$1:$1,0)))</f>
        <v>2.8130219474316522E-5</v>
      </c>
      <c r="Y177">
        <f>PRODUCT(INDEX(Overzicht!$B$1:$D$35,MATCH(max_demand!Y$1,Overzicht!$B$1:$B$35,0),3),INDEX(Verdeelsleutels_percentage!$A:$AB,MATCH(max_demand!$C177,Verdeelsleutels_percentage!$C:$C,0),MATCH(INDEX(Overzicht!$B$1:$F$35,MATCH(max_demand!Y$1,Overzicht!$B:$B,0),5),Verdeelsleutels_percentage!$1:$1,0)))</f>
        <v>2.4086477900941593E-8</v>
      </c>
      <c r="Z177">
        <f>PRODUCT(INDEX(Overzicht!$B$1:$D$35,MATCH(max_demand!Z$1,Overzicht!$B$1:$B$35,0),3),INDEX(Verdeelsleutels_percentage!$A:$AB,MATCH(max_demand!$C177,Verdeelsleutels_percentage!$C:$C,0),MATCH(INDEX(Overzicht!$B$1:$F$35,MATCH(max_demand!Z$1,Overzicht!$B:$B,0),5),Verdeelsleutels_percentage!$1:$1,0)))</f>
        <v>1.0705101289307374E-5</v>
      </c>
      <c r="AA177">
        <f>PRODUCT(INDEX(Overzicht!$B$1:$D$35,MATCH(max_demand!AA$1,Overzicht!$B$1:$B$35,0),3),INDEX(Verdeelsleutels_percentage!$A:$AB,MATCH(max_demand!$C177,Verdeelsleutels_percentage!$C:$C,0),MATCH(INDEX(Overzicht!$B$1:$F$35,MATCH(max_demand!AA$1,Overzicht!$B:$B,0),5),Verdeelsleutels_percentage!$1:$1,0)))</f>
        <v>1.1155842396225581E-5</v>
      </c>
      <c r="AB177">
        <f>PRODUCT(INDEX(Overzicht!$B$1:$D$35,MATCH(max_demand!AB$1,Overzicht!$B$1:$B$35,0),3),INDEX(Verdeelsleutels_percentage!$A:$AB,MATCH(max_demand!$C177,Verdeelsleutels_percentage!$C:$C,0),MATCH(INDEX(Overzicht!$B$1:$F$35,MATCH(max_demand!AB$1,Overzicht!$B:$B,0),5),Verdeelsleutels_percentage!$1:$1,0)))</f>
        <v>1.6164224852142178E-2</v>
      </c>
      <c r="AC177">
        <f>PRODUCT(INDEX(Overzicht!$B$1:$D$35,MATCH(max_demand!AC$1,Overzicht!$B$1:$B$35,0),3),INDEX(Verdeelsleutels_percentage!$A:$AB,MATCH(max_demand!$C177,Verdeelsleutels_percentage!$C:$C,0),MATCH(INDEX(Overzicht!$B$1:$F$35,MATCH(max_demand!AC$1,Overzicht!$B:$B,0),5),Verdeelsleutels_percentage!$1:$1,0)))</f>
        <v>6.8294970185274482E-3</v>
      </c>
      <c r="AD177">
        <f>PRODUCT(INDEX(Overzicht!$B$1:$D$35,MATCH(max_demand!AD$1,Overzicht!$B$1:$B$35,0),3),INDEX(Verdeelsleutels_percentage!$A:$AB,MATCH(max_demand!$C177,Verdeelsleutels_percentage!$C:$C,0),MATCH(INDEX(Overzicht!$B$1:$F$35,MATCH(max_demand!AD$1,Overzicht!$B:$B,0),5),Verdeelsleutels_percentage!$1:$1,0)))</f>
        <v>0</v>
      </c>
      <c r="AE177">
        <f>PRODUCT(INDEX(Overzicht!$B$1:$D$35,MATCH(max_demand!AE$1,Overzicht!$B$1:$B$35,0),3),INDEX(Verdeelsleutels_percentage!$A:$AB,MATCH(max_demand!$C177,Verdeelsleutels_percentage!$C:$C,0),MATCH(INDEX(Overzicht!$B$1:$F$35,MATCH(max_demand!AE$1,Overzicht!$B:$B,0),5),Verdeelsleutels_percentage!$1:$1,0)))</f>
        <v>1.207959889963617E-2</v>
      </c>
      <c r="AF177">
        <f>PRODUCT(INDEX(Overzicht!$B$1:$D$35,MATCH(max_demand!AF$1,Overzicht!$B$1:$B$35,0),3),INDEX(Verdeelsleutels_percentage!$A:$AB,MATCH(max_demand!$C177,Verdeelsleutels_percentage!$C:$C,0),MATCH(INDEX(Overzicht!$B$1:$F$35,MATCH(max_demand!AF$1,Overzicht!$B:$B,0),5),Verdeelsleutels_percentage!$1:$1,0)))</f>
        <v>4.2256978773581738E-5</v>
      </c>
      <c r="AG177">
        <f>PRODUCT(INDEX(Overzicht!$B$1:$D$35,MATCH(max_demand!AG$1,Overzicht!$B$1:$B$35,0),3),INDEX(Verdeelsleutels_percentage!$A:$AB,MATCH(max_demand!$C177,Verdeelsleutels_percentage!$C:$C,0),MATCH(INDEX(Overzicht!$B$1:$F$35,MATCH(max_demand!AG$1,Overzicht!$B:$B,0),5),Verdeelsleutels_percentage!$1:$1,0)))</f>
        <v>4.6395581386427152E-2</v>
      </c>
      <c r="AH177">
        <f>PRODUCT(INDEX(Overzicht!$B$1:$D$35,MATCH(max_demand!AH$1,Overzicht!$B$1:$B$35,0),3),INDEX(Verdeelsleutels_percentage!$A:$AB,MATCH(max_demand!$C177,Verdeelsleutels_percentage!$C:$C,0),MATCH(INDEX(Overzicht!$B$1:$F$35,MATCH(max_demand!AH$1,Overzicht!$B:$B,0),5),Verdeelsleutels_percentage!$1:$1,0)))</f>
        <v>9.8599617138357394E-5</v>
      </c>
      <c r="AI177">
        <f>PRODUCT(INDEX(Overzicht!$B$1:$D$35,MATCH(max_demand!AI$1,Overzicht!$B$1:$B$35,0),3),INDEX(Verdeelsleutels_percentage!$A:$AB,MATCH(max_demand!$C177,Verdeelsleutels_percentage!$C:$C,0),MATCH(INDEX(Overzicht!$B$1:$F$35,MATCH(max_demand!AI$1,Overzicht!$B:$B,0),5),Verdeelsleutels_percentage!$1:$1,0)))</f>
        <v>3.3805583018865389E-5</v>
      </c>
      <c r="AJ177">
        <f>PRODUCT(INDEX(Overzicht!$B$1:$D$35,MATCH(max_demand!AJ$1,Overzicht!$B$1:$B$35,0),3),INDEX(Verdeelsleutels_percentage!$A:$AB,MATCH(max_demand!$C177,Verdeelsleutels_percentage!$C:$C,0),MATCH(INDEX(Overzicht!$B$1:$F$35,MATCH(max_demand!AJ$1,Overzicht!$B:$B,0),5),Verdeelsleutels_percentage!$1:$1,0)))</f>
        <v>0</v>
      </c>
      <c r="AK177">
        <f>PRODUCT(INDEX(Overzicht!$B$1:$D$35,MATCH(max_demand!AK$1,Overzicht!$B$1:$B$35,0),3),INDEX(Verdeelsleutels_percentage!$A:$AB,MATCH(max_demand!$C177,Verdeelsleutels_percentage!$C:$C,0),MATCH(INDEX(Overzicht!$B$1:$F$35,MATCH(max_demand!AK$1,Overzicht!$B:$B,0),5),Verdeelsleutels_percentage!$1:$1,0)))</f>
        <v>2.8146652707765809E-3</v>
      </c>
      <c r="AL177">
        <f>PRODUCT(INDEX(Overzicht!$B$1:$D$35,MATCH(max_demand!AL$1,Overzicht!$B$1:$B$35,0),3),INDEX(Verdeelsleutels_percentage!$A:$AB,MATCH(max_demand!$C177,Verdeelsleutels_percentage!$C:$C,0),MATCH(INDEX(Overzicht!$B$1:$F$35,MATCH(max_demand!AL$1,Overzicht!$B:$B,0),5),Verdeelsleutels_percentage!$1:$1,0)))</f>
        <v>7.7325968977378584E-3</v>
      </c>
      <c r="AM177">
        <f>PRODUCT(INDEX(Overzicht!$B$1:$D$35,MATCH(max_demand!AM$1,Overzicht!$B$1:$B$35,0),3),INDEX(Verdeelsleutels_percentage!$A:$AB,MATCH(max_demand!$C177,Verdeelsleutels_percentage!$C:$C,0),MATCH(INDEX(Overzicht!$B$1:$F$35,MATCH(max_demand!AM$1,Overzicht!$B:$B,0),5),Verdeelsleutels_percentage!$1:$1,0)))</f>
        <v>1.5465193795475717E-2</v>
      </c>
      <c r="AN177">
        <f>PRODUCT(INDEX(Overzicht!$B$1:$D$35,MATCH(max_demand!AN$1,Overzicht!$B$1:$B$35,0),3),INDEX(Verdeelsleutels_percentage!$A:$AB,MATCH(max_demand!$C177,Verdeelsleutels_percentage!$C:$C,0),MATCH(INDEX(Overzicht!$B$1:$F$35,MATCH(max_demand!AN$1,Overzicht!$B:$B,0),5),Verdeelsleutels_percentage!$1:$1,0)))</f>
        <v>7.7325968977378584E-3</v>
      </c>
      <c r="AO177">
        <f>PRODUCT(INDEX(Overzicht!$B$1:$D$35,MATCH(max_demand!AO$1,Overzicht!$B$1:$B$35,0),3),INDEX(Verdeelsleutels_percentage!$A:$AB,MATCH(max_demand!$C177,Verdeelsleutels_percentage!$C:$C,0),MATCH(INDEX(Overzicht!$B$1:$F$35,MATCH(max_demand!AO$1,Overzicht!$B:$B,0),5),Verdeelsleutels_percentage!$1:$1,0)))</f>
        <v>2.7064089142082505E-2</v>
      </c>
    </row>
    <row r="178" spans="2:41">
      <c r="B178" t="str">
        <f>INDEX('ETLocal datasets'!B:C,MATCH(C178,'ETLocal datasets'!C:C,0),1)</f>
        <v>GM0503</v>
      </c>
      <c r="C178" t="str">
        <f>'ETLocal datasets'!C161</f>
        <v>Delft</v>
      </c>
      <c r="D178">
        <f t="shared" si="13"/>
        <v>0.18799510205179565</v>
      </c>
      <c r="E178">
        <f t="shared" si="14"/>
        <v>0.26807125642415014</v>
      </c>
      <c r="F178">
        <f t="shared" si="15"/>
        <v>6.2678005062213563E-2</v>
      </c>
      <c r="G178">
        <f t="shared" si="12"/>
        <v>0.12763426606843137</v>
      </c>
      <c r="H178">
        <f>PRODUCT(INDEX(Overzicht!$B$1:$D$35,MATCH(max_demand!H$1,Overzicht!$B$1:$B$35,0),3),INDEX(Verdeelsleutels_percentage!$A:$AB,MATCH(max_demand!$C178,Verdeelsleutels_percentage!$C:$C,0),MATCH(INDEX(Overzicht!$B$1:$F$35,MATCH(max_demand!H$1,Overzicht!$B:$B,0),5),Verdeelsleutels_percentage!$1:$1,0)))</f>
        <v>6.2678005062213563E-2</v>
      </c>
      <c r="I178">
        <f>PRODUCT(INDEX(Overzicht!$B$1:$D$35,MATCH(max_demand!I$1,Overzicht!$B$1:$B$35,0),3),INDEX(Verdeelsleutels_percentage!$A:$AB,MATCH(max_demand!$C178,Verdeelsleutels_percentage!$C:$C,0),MATCH(INDEX(Overzicht!$B$1:$F$35,MATCH(max_demand!I$1,Overzicht!$B:$B,0),5),Verdeelsleutels_percentage!$1:$1,0)))</f>
        <v>3.0886997282218991E-4</v>
      </c>
      <c r="J178">
        <f>PRODUCT(INDEX(Overzicht!$B$1:$D$35,MATCH(max_demand!J$1,Overzicht!$B$1:$B$35,0),3),INDEX(Verdeelsleutels_percentage!$A:$AB,MATCH(max_demand!$C178,Verdeelsleutels_percentage!$C:$C,0),MATCH(INDEX(Overzicht!$B$1:$F$35,MATCH(max_demand!J$1,Overzicht!$B:$B,0),5),Verdeelsleutels_percentage!$1:$1,0)))</f>
        <v>2.1012055030380165E-2</v>
      </c>
      <c r="K178">
        <f>PRODUCT(INDEX(Overzicht!$B$1:$D$35,MATCH(max_demand!K$1,Overzicht!$B$1:$B$35,0),3),INDEX(Verdeelsleutels_percentage!$A:$AB,MATCH(max_demand!$C178,Verdeelsleutels_percentage!$C:$C,0),MATCH(INDEX(Overzicht!$B$1:$F$35,MATCH(max_demand!K$1,Overzicht!$B:$B,0),5),Verdeelsleutels_percentage!$1:$1,0)))</f>
        <v>6.4292472804372761E-5</v>
      </c>
      <c r="L178">
        <f>PRODUCT(INDEX(Overzicht!$B$1:$D$35,MATCH(max_demand!L$1,Overzicht!$B$1:$B$35,0),3),INDEX(Verdeelsleutels_percentage!$A:$AB,MATCH(max_demand!$C178,Verdeelsleutels_percentage!$C:$C,0),MATCH(INDEX(Overzicht!$B$1:$F$35,MATCH(max_demand!L$1,Overzicht!$B:$B,0),5),Verdeelsleutels_percentage!$1:$1,0)))</f>
        <v>2.0267440330241072E-2</v>
      </c>
      <c r="M178">
        <f>PRODUCT(INDEX(Overzicht!$B$1:$D$35,MATCH(max_demand!M$1,Overzicht!$B$1:$B$35,0),3),INDEX(Verdeelsleutels_percentage!$A:$AB,MATCH(max_demand!$C178,Verdeelsleutels_percentage!$C:$C,0),MATCH(INDEX(Overzicht!$B$1:$F$35,MATCH(max_demand!M$1,Overzicht!$B:$B,0),5),Verdeelsleutels_percentage!$1:$1,0)))</f>
        <v>1.8903591682419658E-3</v>
      </c>
      <c r="N178">
        <f>PRODUCT(INDEX(Overzicht!$B$1:$D$35,MATCH(max_demand!N$1,Overzicht!$B$1:$B$35,0),3),INDEX(Verdeelsleutels_percentage!$A:$AB,MATCH(max_demand!$C178,Verdeelsleutels_percentage!$C:$C,0),MATCH(INDEX(Overzicht!$B$1:$F$35,MATCH(max_demand!N$1,Overzicht!$B:$B,0),5),Verdeelsleutels_percentage!$1:$1,0)))</f>
        <v>2.0595913223512468E-4</v>
      </c>
      <c r="O178">
        <f>PRODUCT(INDEX(Overzicht!$B$1:$D$35,MATCH(max_demand!O$1,Overzicht!$B$1:$B$35,0),3),INDEX(Verdeelsleutels_percentage!$A:$AB,MATCH(max_demand!$C178,Verdeelsleutels_percentage!$C:$C,0),MATCH(INDEX(Overzicht!$B$1:$F$35,MATCH(max_demand!O$1,Overzicht!$B:$B,0),5),Verdeelsleutels_percentage!$1:$1,0)))</f>
        <v>0</v>
      </c>
      <c r="P178">
        <f>PRODUCT(INDEX(Overzicht!$B$1:$D$35,MATCH(max_demand!P$1,Overzicht!$B$1:$B$35,0),3),INDEX(Verdeelsleutels_percentage!$A:$AB,MATCH(max_demand!$C178,Verdeelsleutels_percentage!$C:$C,0),MATCH(INDEX(Overzicht!$B$1:$F$35,MATCH(max_demand!P$1,Overzicht!$B:$B,0),5),Verdeelsleutels_percentage!$1:$1,0)))</f>
        <v>0</v>
      </c>
      <c r="Q178">
        <f>PRODUCT(INDEX(Overzicht!$B$1:$D$35,MATCH(max_demand!Q$1,Overzicht!$B$1:$B$35,0),3),INDEX(Verdeelsleutels_percentage!$A:$AB,MATCH(max_demand!$C178,Verdeelsleutels_percentage!$C:$C,0),MATCH(INDEX(Overzicht!$B$1:$F$35,MATCH(max_demand!Q$1,Overzicht!$B:$B,0),5),Verdeelsleutels_percentage!$1:$1,0)))</f>
        <v>5.1933204194405523E-2</v>
      </c>
      <c r="R178">
        <f>PRODUCT(INDEX(Overzicht!$B$1:$D$35,MATCH(max_demand!R$1,Overzicht!$B$1:$B$35,0),3),INDEX(Verdeelsleutels_percentage!$A:$AB,MATCH(max_demand!$C178,Verdeelsleutels_percentage!$C:$C,0),MATCH(INDEX(Overzicht!$B$1:$F$35,MATCH(max_demand!R$1,Overzicht!$B:$B,0),5),Verdeelsleutels_percentage!$1:$1,0)))</f>
        <v>1.074480086780804E-2</v>
      </c>
      <c r="S178">
        <f>PRODUCT(INDEX(Overzicht!$B$1:$D$35,MATCH(max_demand!S$1,Overzicht!$B$1:$B$35,0),3),INDEX(Verdeelsleutels_percentage!$A:$AB,MATCH(max_demand!$C178,Verdeelsleutels_percentage!$C:$C,0),MATCH(INDEX(Overzicht!$B$1:$F$35,MATCH(max_demand!S$1,Overzicht!$B:$B,0),5),Verdeelsleutels_percentage!$1:$1,0)))</f>
        <v>2.2005352177270864E-2</v>
      </c>
      <c r="T178">
        <f>PRODUCT(INDEX(Overzicht!$B$1:$D$35,MATCH(max_demand!T$1,Overzicht!$B$1:$B$35,0),3),INDEX(Verdeelsleutels_percentage!$A:$AB,MATCH(max_demand!$C178,Verdeelsleutels_percentage!$C:$C,0),MATCH(INDEX(Overzicht!$B$1:$F$35,MATCH(max_demand!T$1,Overzicht!$B:$B,0),5),Verdeelsleutels_percentage!$1:$1,0)))</f>
        <v>3.1756855898188205E-2</v>
      </c>
      <c r="U178">
        <f>PRODUCT(INDEX(Overzicht!$B$1:$D$35,MATCH(max_demand!U$1,Overzicht!$B$1:$B$35,0),3),INDEX(Verdeelsleutels_percentage!$A:$AB,MATCH(max_demand!$C178,Verdeelsleutels_percentage!$C:$C,0),MATCH(INDEX(Overzicht!$B$1:$F$35,MATCH(max_demand!U$1,Overzicht!$B:$B,0),5),Verdeelsleutels_percentage!$1:$1,0)))</f>
        <v>0.1179540361932705</v>
      </c>
      <c r="V178">
        <f>PRODUCT(INDEX(Overzicht!$B$1:$D$35,MATCH(max_demand!V$1,Overzicht!$B$1:$B$35,0),3),INDEX(Verdeelsleutels_percentage!$A:$AB,MATCH(max_demand!$C178,Verdeelsleutels_percentage!$C:$C,0),MATCH(INDEX(Overzicht!$B$1:$F$35,MATCH(max_demand!V$1,Overzicht!$B:$B,0),5),Verdeelsleutels_percentage!$1:$1,0)))</f>
        <v>1.3729467775532495E-2</v>
      </c>
      <c r="W178">
        <f>PRODUCT(INDEX(Overzicht!$B$1:$D$35,MATCH(max_demand!W$1,Overzicht!$B$1:$B$35,0),3),INDEX(Verdeelsleutels_percentage!$A:$AB,MATCH(max_demand!$C178,Verdeelsleutels_percentage!$C:$C,0),MATCH(INDEX(Overzicht!$B$1:$F$35,MATCH(max_demand!W$1,Overzicht!$B:$B,0),5),Verdeelsleutels_percentage!$1:$1,0)))</f>
        <v>7.1632005785386935E-2</v>
      </c>
      <c r="X178">
        <f>PRODUCT(INDEX(Overzicht!$B$1:$D$35,MATCH(max_demand!X$1,Overzicht!$B$1:$B$35,0),3),INDEX(Verdeelsleutels_percentage!$A:$AB,MATCH(max_demand!$C178,Verdeelsleutels_percentage!$C:$C,0),MATCH(INDEX(Overzicht!$B$1:$F$35,MATCH(max_demand!X$1,Overzicht!$B:$B,0),5),Verdeelsleutels_percentage!$1:$1,0)))</f>
        <v>8.814135435285845E-4</v>
      </c>
      <c r="Y178">
        <f>PRODUCT(INDEX(Overzicht!$B$1:$D$35,MATCH(max_demand!Y$1,Overzicht!$B$1:$B$35,0),3),INDEX(Verdeelsleutels_percentage!$A:$AB,MATCH(max_demand!$C178,Verdeelsleutels_percentage!$C:$C,0),MATCH(INDEX(Overzicht!$B$1:$F$35,MATCH(max_demand!Y$1,Overzicht!$B:$B,0),5),Verdeelsleutels_percentage!$1:$1,0)))</f>
        <v>7.6465009209338392E-8</v>
      </c>
      <c r="Z178">
        <f>PRODUCT(INDEX(Overzicht!$B$1:$D$35,MATCH(max_demand!Z$1,Overzicht!$B$1:$B$35,0),3),INDEX(Verdeelsleutels_percentage!$A:$AB,MATCH(max_demand!$C178,Verdeelsleutels_percentage!$C:$C,0),MATCH(INDEX(Overzicht!$B$1:$F$35,MATCH(max_demand!Z$1,Overzicht!$B:$B,0),5),Verdeelsleutels_percentage!$1:$1,0)))</f>
        <v>3.3984448537483731E-5</v>
      </c>
      <c r="AA178">
        <f>PRODUCT(INDEX(Overzicht!$B$1:$D$35,MATCH(max_demand!AA$1,Overzicht!$B$1:$B$35,0),3),INDEX(Verdeelsleutels_percentage!$A:$AB,MATCH(max_demand!$C178,Verdeelsleutels_percentage!$C:$C,0),MATCH(INDEX(Overzicht!$B$1:$F$35,MATCH(max_demand!AA$1,Overzicht!$B:$B,0),5),Verdeelsleutels_percentage!$1:$1,0)))</f>
        <v>3.5415372686430415E-5</v>
      </c>
      <c r="AB178">
        <f>PRODUCT(INDEX(Overzicht!$B$1:$D$35,MATCH(max_demand!AB$1,Overzicht!$B$1:$B$35,0),3),INDEX(Verdeelsleutels_percentage!$A:$AB,MATCH(max_demand!$C178,Verdeelsleutels_percentage!$C:$C,0),MATCH(INDEX(Overzicht!$B$1:$F$35,MATCH(max_demand!AB$1,Overzicht!$B:$B,0),5),Verdeelsleutels_percentage!$1:$1,0)))</f>
        <v>2.3210513810143135E-2</v>
      </c>
      <c r="AC178">
        <f>PRODUCT(INDEX(Overzicht!$B$1:$D$35,MATCH(max_demand!AC$1,Overzicht!$B$1:$B$35,0),3),INDEX(Verdeelsleutels_percentage!$A:$AB,MATCH(max_demand!$C178,Verdeelsleutels_percentage!$C:$C,0),MATCH(INDEX(Overzicht!$B$1:$F$35,MATCH(max_demand!AC$1,Overzicht!$B:$B,0),5),Verdeelsleutels_percentage!$1:$1,0)))</f>
        <v>1.0595059965636811E-2</v>
      </c>
      <c r="AD178">
        <f>PRODUCT(INDEX(Overzicht!$B$1:$D$35,MATCH(max_demand!AD$1,Overzicht!$B$1:$B$35,0),3),INDEX(Verdeelsleutels_percentage!$A:$AB,MATCH(max_demand!$C178,Verdeelsleutels_percentage!$C:$C,0),MATCH(INDEX(Overzicht!$B$1:$F$35,MATCH(max_demand!AD$1,Overzicht!$B:$B,0),5),Verdeelsleutels_percentage!$1:$1,0)))</f>
        <v>0</v>
      </c>
      <c r="AE178">
        <f>PRODUCT(INDEX(Overzicht!$B$1:$D$35,MATCH(max_demand!AE$1,Overzicht!$B$1:$B$35,0),3),INDEX(Verdeelsleutels_percentage!$A:$AB,MATCH(max_demand!$C178,Verdeelsleutels_percentage!$C:$C,0),MATCH(INDEX(Overzicht!$B$1:$F$35,MATCH(max_demand!AE$1,Overzicht!$B:$B,0),5),Verdeelsleutels_percentage!$1:$1,0)))</f>
        <v>1.9367290797763774E-2</v>
      </c>
      <c r="AF178">
        <f>PRODUCT(INDEX(Overzicht!$B$1:$D$35,MATCH(max_demand!AF$1,Overzicht!$B$1:$B$35,0),3),INDEX(Verdeelsleutels_percentage!$A:$AB,MATCH(max_demand!$C178,Verdeelsleutels_percentage!$C:$C,0),MATCH(INDEX(Overzicht!$B$1:$F$35,MATCH(max_demand!AF$1,Overzicht!$B:$B,0),5),Verdeelsleutels_percentage!$1:$1,0)))</f>
        <v>1.3414913896375158E-4</v>
      </c>
      <c r="AG178">
        <f>PRODUCT(INDEX(Overzicht!$B$1:$D$35,MATCH(max_demand!AG$1,Overzicht!$B$1:$B$35,0),3),INDEX(Verdeelsleutels_percentage!$A:$AB,MATCH(max_demand!$C178,Verdeelsleutels_percentage!$C:$C,0),MATCH(INDEX(Overzicht!$B$1:$F$35,MATCH(max_demand!AG$1,Overzicht!$B:$B,0),5),Verdeelsleutels_percentage!$1:$1,0)))</f>
        <v>7.1632005785386935E-2</v>
      </c>
      <c r="AH178">
        <f>PRODUCT(INDEX(Overzicht!$B$1:$D$35,MATCH(max_demand!AH$1,Overzicht!$B$1:$B$35,0),3),INDEX(Verdeelsleutels_percentage!$A:$AB,MATCH(max_demand!$C178,Verdeelsleutels_percentage!$C:$C,0),MATCH(INDEX(Overzicht!$B$1:$F$35,MATCH(max_demand!AH$1,Overzicht!$B:$B,0),5),Verdeelsleutels_percentage!$1:$1,0)))</f>
        <v>3.13014657582087E-4</v>
      </c>
      <c r="AI178">
        <f>PRODUCT(INDEX(Overzicht!$B$1:$D$35,MATCH(max_demand!AI$1,Overzicht!$B$1:$B$35,0),3),INDEX(Verdeelsleutels_percentage!$A:$AB,MATCH(max_demand!$C178,Verdeelsleutels_percentage!$C:$C,0),MATCH(INDEX(Overzicht!$B$1:$F$35,MATCH(max_demand!AI$1,Overzicht!$B:$B,0),5),Verdeelsleutels_percentage!$1:$1,0)))</f>
        <v>1.0731931117100126E-4</v>
      </c>
      <c r="AJ178">
        <f>PRODUCT(INDEX(Overzicht!$B$1:$D$35,MATCH(max_demand!AJ$1,Overzicht!$B$1:$B$35,0),3),INDEX(Verdeelsleutels_percentage!$A:$AB,MATCH(max_demand!$C178,Verdeelsleutels_percentage!$C:$C,0),MATCH(INDEX(Overzicht!$B$1:$F$35,MATCH(max_demand!AJ$1,Overzicht!$B:$B,0),5),Verdeelsleutels_percentage!$1:$1,0)))</f>
        <v>0</v>
      </c>
      <c r="AK178">
        <f>PRODUCT(INDEX(Overzicht!$B$1:$D$35,MATCH(max_demand!AK$1,Overzicht!$B$1:$B$35,0),3),INDEX(Verdeelsleutels_percentage!$A:$AB,MATCH(max_demand!$C178,Verdeelsleutels_percentage!$C:$C,0),MATCH(INDEX(Overzicht!$B$1:$F$35,MATCH(max_demand!AK$1,Overzicht!$B:$B,0),5),Verdeelsleutels_percentage!$1:$1,0)))</f>
        <v>4.3456750176468079E-3</v>
      </c>
      <c r="AL178">
        <f>PRODUCT(INDEX(Overzicht!$B$1:$D$35,MATCH(max_demand!AL$1,Overzicht!$B$1:$B$35,0),3),INDEX(Verdeelsleutels_percentage!$A:$AB,MATCH(max_demand!$C178,Verdeelsleutels_percentage!$C:$C,0),MATCH(INDEX(Overzicht!$B$1:$F$35,MATCH(max_demand!AL$1,Overzicht!$B:$B,0),5),Verdeelsleutels_percentage!$1:$1,0)))</f>
        <v>1.1938667630897822E-2</v>
      </c>
      <c r="AM178">
        <f>PRODUCT(INDEX(Overzicht!$B$1:$D$35,MATCH(max_demand!AM$1,Overzicht!$B$1:$B$35,0),3),INDEX(Verdeelsleutels_percentage!$A:$AB,MATCH(max_demand!$C178,Verdeelsleutels_percentage!$C:$C,0),MATCH(INDEX(Overzicht!$B$1:$F$35,MATCH(max_demand!AM$1,Overzicht!$B:$B,0),5),Verdeelsleutels_percentage!$1:$1,0)))</f>
        <v>2.3877335261795644E-2</v>
      </c>
      <c r="AN178">
        <f>PRODUCT(INDEX(Overzicht!$B$1:$D$35,MATCH(max_demand!AN$1,Overzicht!$B$1:$B$35,0),3),INDEX(Verdeelsleutels_percentage!$A:$AB,MATCH(max_demand!$C178,Verdeelsleutels_percentage!$C:$C,0),MATCH(INDEX(Overzicht!$B$1:$F$35,MATCH(max_demand!AN$1,Overzicht!$B:$B,0),5),Verdeelsleutels_percentage!$1:$1,0)))</f>
        <v>1.1938667630897822E-2</v>
      </c>
      <c r="AO178">
        <f>PRODUCT(INDEX(Overzicht!$B$1:$D$35,MATCH(max_demand!AO$1,Overzicht!$B$1:$B$35,0),3),INDEX(Verdeelsleutels_percentage!$A:$AB,MATCH(max_demand!$C178,Verdeelsleutels_percentage!$C:$C,0),MATCH(INDEX(Overzicht!$B$1:$F$35,MATCH(max_demand!AO$1,Overzicht!$B:$B,0),5),Verdeelsleutels_percentage!$1:$1,0)))</f>
        <v>4.1785336708142377E-2</v>
      </c>
    </row>
    <row r="179" spans="2:41">
      <c r="B179" t="str">
        <f>INDEX('ETLocal datasets'!B:C,MATCH(C179,'ETLocal datasets'!C:C,0),1)</f>
        <v>GM0505</v>
      </c>
      <c r="C179" t="str">
        <f>'ETLocal datasets'!C162</f>
        <v>Dordrecht</v>
      </c>
      <c r="D179">
        <f t="shared" si="13"/>
        <v>0.41776954869059918</v>
      </c>
      <c r="E179">
        <f t="shared" si="14"/>
        <v>0.32941814765032179</v>
      </c>
      <c r="F179">
        <f t="shared" si="15"/>
        <v>7.20897609865154E-2</v>
      </c>
      <c r="G179">
        <f t="shared" si="12"/>
        <v>0.14679988179951781</v>
      </c>
      <c r="H179">
        <f>PRODUCT(INDEX(Overzicht!$B$1:$D$35,MATCH(max_demand!H$1,Overzicht!$B$1:$B$35,0),3),INDEX(Verdeelsleutels_percentage!$A:$AB,MATCH(max_demand!$C179,Verdeelsleutels_percentage!$C:$C,0),MATCH(INDEX(Overzicht!$B$1:$F$35,MATCH(max_demand!H$1,Overzicht!$B:$B,0),5),Verdeelsleutels_percentage!$1:$1,0)))</f>
        <v>7.20897609865154E-2</v>
      </c>
      <c r="I179">
        <f>PRODUCT(INDEX(Overzicht!$B$1:$D$35,MATCH(max_demand!I$1,Overzicht!$B$1:$B$35,0),3),INDEX(Verdeelsleutels_percentage!$A:$AB,MATCH(max_demand!$C179,Verdeelsleutels_percentage!$C:$C,0),MATCH(INDEX(Overzicht!$B$1:$F$35,MATCH(max_demand!I$1,Overzicht!$B:$B,0),5),Verdeelsleutels_percentage!$1:$1,0)))</f>
        <v>8.1610230692521959E-3</v>
      </c>
      <c r="J179">
        <f>PRODUCT(INDEX(Overzicht!$B$1:$D$35,MATCH(max_demand!J$1,Overzicht!$B$1:$B$35,0),3),INDEX(Verdeelsleutels_percentage!$A:$AB,MATCH(max_demand!$C179,Verdeelsleutels_percentage!$C:$C,0),MATCH(INDEX(Overzicht!$B$1:$F$35,MATCH(max_demand!J$1,Overzicht!$B:$B,0),5),Verdeelsleutels_percentage!$1:$1,0)))</f>
        <v>2.4167234159288974E-2</v>
      </c>
      <c r="K179">
        <f>PRODUCT(INDEX(Overzicht!$B$1:$D$35,MATCH(max_demand!K$1,Overzicht!$B$1:$B$35,0),3),INDEX(Verdeelsleutels_percentage!$A:$AB,MATCH(max_demand!$C179,Verdeelsleutels_percentage!$C:$C,0),MATCH(INDEX(Overzicht!$B$1:$F$35,MATCH(max_demand!K$1,Overzicht!$B:$B,0),5),Verdeelsleutels_percentage!$1:$1,0)))</f>
        <v>1.698748340415111E-3</v>
      </c>
      <c r="L179">
        <f>PRODUCT(INDEX(Overzicht!$B$1:$D$35,MATCH(max_demand!L$1,Overzicht!$B$1:$B$35,0),3),INDEX(Verdeelsleutels_percentage!$A:$AB,MATCH(max_demand!$C179,Verdeelsleutels_percentage!$C:$C,0),MATCH(INDEX(Overzicht!$B$1:$F$35,MATCH(max_demand!L$1,Overzicht!$B:$B,0),5),Verdeelsleutels_percentage!$1:$1,0)))</f>
        <v>2.3310807798769175E-2</v>
      </c>
      <c r="M179">
        <f>PRODUCT(INDEX(Overzicht!$B$1:$D$35,MATCH(max_demand!M$1,Overzicht!$B$1:$B$35,0),3),INDEX(Verdeelsleutels_percentage!$A:$AB,MATCH(max_demand!$C179,Verdeelsleutels_percentage!$C:$C,0),MATCH(INDEX(Overzicht!$B$1:$F$35,MATCH(max_demand!M$1,Overzicht!$B:$B,0),5),Verdeelsleutels_percentage!$1:$1,0)))</f>
        <v>1.5407721987725611E-3</v>
      </c>
      <c r="N179">
        <f>PRODUCT(INDEX(Overzicht!$B$1:$D$35,MATCH(max_demand!N$1,Overzicht!$B$1:$B$35,0),3),INDEX(Verdeelsleutels_percentage!$A:$AB,MATCH(max_demand!$C179,Verdeelsleutels_percentage!$C:$C,0),MATCH(INDEX(Overzicht!$B$1:$F$35,MATCH(max_demand!N$1,Overzicht!$B:$B,0),5),Verdeelsleutels_percentage!$1:$1,0)))</f>
        <v>1.6787079956150571E-4</v>
      </c>
      <c r="O179">
        <f>PRODUCT(INDEX(Overzicht!$B$1:$D$35,MATCH(max_demand!O$1,Overzicht!$B$1:$B$35,0),3),INDEX(Verdeelsleutels_percentage!$A:$AB,MATCH(max_demand!$C179,Verdeelsleutels_percentage!$C:$C,0),MATCH(INDEX(Overzicht!$B$1:$F$35,MATCH(max_demand!O$1,Overzicht!$B:$B,0),5),Verdeelsleutels_percentage!$1:$1,0)))</f>
        <v>8.4521467456593093E-3</v>
      </c>
      <c r="P179">
        <f>PRODUCT(INDEX(Overzicht!$B$1:$D$35,MATCH(max_demand!P$1,Overzicht!$B$1:$B$35,0),3),INDEX(Verdeelsleutels_percentage!$A:$AB,MATCH(max_demand!$C179,Verdeelsleutels_percentage!$C:$C,0),MATCH(INDEX(Overzicht!$B$1:$F$35,MATCH(max_demand!P$1,Overzicht!$B:$B,0),5),Verdeelsleutels_percentage!$1:$1,0)))</f>
        <v>2.831736568691166E-2</v>
      </c>
      <c r="Q179">
        <f>PRODUCT(INDEX(Overzicht!$B$1:$D$35,MATCH(max_demand!Q$1,Overzicht!$B$1:$B$35,0),3),INDEX(Verdeelsleutels_percentage!$A:$AB,MATCH(max_demand!$C179,Verdeelsleutels_percentage!$C:$C,0),MATCH(INDEX(Overzicht!$B$1:$F$35,MATCH(max_demand!Q$1,Overzicht!$B:$B,0),5),Verdeelsleutels_percentage!$1:$1,0)))</f>
        <v>5.9731516245969903E-2</v>
      </c>
      <c r="R179">
        <f>PRODUCT(INDEX(Overzicht!$B$1:$D$35,MATCH(max_demand!R$1,Overzicht!$B$1:$B$35,0),3),INDEX(Verdeelsleutels_percentage!$A:$AB,MATCH(max_demand!$C179,Verdeelsleutels_percentage!$C:$C,0),MATCH(INDEX(Overzicht!$B$1:$F$35,MATCH(max_demand!R$1,Overzicht!$B:$B,0),5),Verdeelsleutels_percentage!$1:$1,0)))</f>
        <v>1.2358244740545499E-2</v>
      </c>
      <c r="S179">
        <f>PRODUCT(INDEX(Overzicht!$B$1:$D$35,MATCH(max_demand!S$1,Overzicht!$B$1:$B$35,0),3),INDEX(Verdeelsleutels_percentage!$A:$AB,MATCH(max_demand!$C179,Verdeelsleutels_percentage!$C:$C,0),MATCH(INDEX(Overzicht!$B$1:$F$35,MATCH(max_demand!S$1,Overzicht!$B:$B,0),5),Verdeelsleutels_percentage!$1:$1,0)))</f>
        <v>2.5309685228637181E-2</v>
      </c>
      <c r="T179">
        <f>PRODUCT(INDEX(Overzicht!$B$1:$D$35,MATCH(max_demand!T$1,Overzicht!$B$1:$B$35,0),3),INDEX(Verdeelsleutels_percentage!$A:$AB,MATCH(max_demand!$C179,Verdeelsleutels_percentage!$C:$C,0),MATCH(INDEX(Overzicht!$B$1:$F$35,MATCH(max_demand!T$1,Overzicht!$B:$B,0),5),Verdeelsleutels_percentage!$1:$1,0)))</f>
        <v>3.6525478899834471E-2</v>
      </c>
      <c r="U179">
        <f>PRODUCT(INDEX(Overzicht!$B$1:$D$35,MATCH(max_demand!U$1,Overzicht!$B$1:$B$35,0),3),INDEX(Verdeelsleutels_percentage!$A:$AB,MATCH(max_demand!$C179,Verdeelsleutels_percentage!$C:$C,0),MATCH(INDEX(Overzicht!$B$1:$F$35,MATCH(max_demand!U$1,Overzicht!$B:$B,0),5),Verdeelsleutels_percentage!$1:$1,0)))</f>
        <v>0.13566606448509949</v>
      </c>
      <c r="V179">
        <f>PRODUCT(INDEX(Overzicht!$B$1:$D$35,MATCH(max_demand!V$1,Overzicht!$B$1:$B$35,0),3),INDEX(Verdeelsleutels_percentage!$A:$AB,MATCH(max_demand!$C179,Verdeelsleutels_percentage!$C:$C,0),MATCH(INDEX(Overzicht!$B$1:$F$35,MATCH(max_demand!V$1,Overzicht!$B:$B,0),5),Verdeelsleutels_percentage!$1:$1,0)))</f>
        <v>1.5791090501808134E-2</v>
      </c>
      <c r="W179">
        <f>PRODUCT(INDEX(Overzicht!$B$1:$D$35,MATCH(max_demand!W$1,Overzicht!$B$1:$B$35,0),3),INDEX(Verdeelsleutels_percentage!$A:$AB,MATCH(max_demand!$C179,Verdeelsleutels_percentage!$C:$C,0),MATCH(INDEX(Overzicht!$B$1:$F$35,MATCH(max_demand!W$1,Overzicht!$B:$B,0),5),Verdeelsleutels_percentage!$1:$1,0)))</f>
        <v>8.238829827030332E-2</v>
      </c>
      <c r="X179">
        <f>PRODUCT(INDEX(Overzicht!$B$1:$D$35,MATCH(max_demand!X$1,Overzicht!$B$1:$B$35,0),3),INDEX(Verdeelsleutels_percentage!$A:$AB,MATCH(max_demand!$C179,Verdeelsleutels_percentage!$C:$C,0),MATCH(INDEX(Overzicht!$B$1:$F$35,MATCH(max_demand!X$1,Overzicht!$B:$B,0),5),Verdeelsleutels_percentage!$1:$1,0)))</f>
        <v>6.610601576464383E-3</v>
      </c>
      <c r="Y179">
        <f>PRODUCT(INDEX(Overzicht!$B$1:$D$35,MATCH(max_demand!Y$1,Overzicht!$B$1:$B$35,0),3),INDEX(Verdeelsleutels_percentage!$A:$AB,MATCH(max_demand!$C179,Verdeelsleutels_percentage!$C:$C,0),MATCH(INDEX(Overzicht!$B$1:$F$35,MATCH(max_demand!Y$1,Overzicht!$B:$B,0),5),Verdeelsleutels_percentage!$1:$1,0)))</f>
        <v>1.0647752532400369E-6</v>
      </c>
      <c r="Z179">
        <f>PRODUCT(INDEX(Overzicht!$B$1:$D$35,MATCH(max_demand!Z$1,Overzicht!$B$1:$B$35,0),3),INDEX(Verdeelsleutels_percentage!$A:$AB,MATCH(max_demand!$C179,Verdeelsleutels_percentage!$C:$C,0),MATCH(INDEX(Overzicht!$B$1:$F$35,MATCH(max_demand!Z$1,Overzicht!$B:$B,0),5),Verdeelsleutels_percentage!$1:$1,0)))</f>
        <v>4.7323344588446091E-4</v>
      </c>
      <c r="AA179">
        <f>PRODUCT(INDEX(Overzicht!$B$1:$D$35,MATCH(max_demand!AA$1,Overzicht!$B$1:$B$35,0),3),INDEX(Verdeelsleutels_percentage!$A:$AB,MATCH(max_demand!$C179,Verdeelsleutels_percentage!$C:$C,0),MATCH(INDEX(Overzicht!$B$1:$F$35,MATCH(max_demand!AA$1,Overzicht!$B:$B,0),5),Verdeelsleutels_percentage!$1:$1,0)))</f>
        <v>4.9315906465854345E-4</v>
      </c>
      <c r="AB179">
        <f>PRODUCT(INDEX(Overzicht!$B$1:$D$35,MATCH(max_demand!AB$1,Overzicht!$B$1:$B$35,0),3),INDEX(Verdeelsleutels_percentage!$A:$AB,MATCH(max_demand!$C179,Verdeelsleutels_percentage!$C:$C,0),MATCH(INDEX(Overzicht!$B$1:$F$35,MATCH(max_demand!AB$1,Overzicht!$B:$B,0),5),Verdeelsleutels_percentage!$1:$1,0)))</f>
        <v>3.1542641055173307E-2</v>
      </c>
      <c r="AC179">
        <f>PRODUCT(INDEX(Overzicht!$B$1:$D$35,MATCH(max_demand!AC$1,Overzicht!$B$1:$B$35,0),3),INDEX(Verdeelsleutels_percentage!$A:$AB,MATCH(max_demand!$C179,Verdeelsleutels_percentage!$C:$C,0),MATCH(INDEX(Overzicht!$B$1:$F$35,MATCH(max_demand!AC$1,Overzicht!$B:$B,0),5),Verdeelsleutels_percentage!$1:$1,0)))</f>
        <v>1.9472961307553757E-2</v>
      </c>
      <c r="AD179">
        <f>PRODUCT(INDEX(Overzicht!$B$1:$D$35,MATCH(max_demand!AD$1,Overzicht!$B$1:$B$35,0),3),INDEX(Verdeelsleutels_percentage!$A:$AB,MATCH(max_demand!$C179,Verdeelsleutels_percentage!$C:$C,0),MATCH(INDEX(Overzicht!$B$1:$F$35,MATCH(max_demand!AD$1,Overzicht!$B:$B,0),5),Verdeelsleutels_percentage!$1:$1,0)))</f>
        <v>7.869128399347746E-6</v>
      </c>
      <c r="AE179">
        <f>PRODUCT(INDEX(Overzicht!$B$1:$D$35,MATCH(max_demand!AE$1,Overzicht!$B$1:$B$35,0),3),INDEX(Verdeelsleutels_percentage!$A:$AB,MATCH(max_demand!$C179,Verdeelsleutels_percentage!$C:$C,0),MATCH(INDEX(Overzicht!$B$1:$F$35,MATCH(max_demand!AE$1,Overzicht!$B:$B,0),5),Verdeelsleutels_percentage!$1:$1,0)))</f>
        <v>0.17370662880468543</v>
      </c>
      <c r="AF179">
        <f>PRODUCT(INDEX(Overzicht!$B$1:$D$35,MATCH(max_demand!AF$1,Overzicht!$B$1:$B$35,0),3),INDEX(Verdeelsleutels_percentage!$A:$AB,MATCH(max_demand!$C179,Verdeelsleutels_percentage!$C:$C,0),MATCH(INDEX(Overzicht!$B$1:$F$35,MATCH(max_demand!AF$1,Overzicht!$B:$B,0),5),Verdeelsleutels_percentage!$1:$1,0)))</f>
        <v>1.8680267600702403E-3</v>
      </c>
      <c r="AG179">
        <f>PRODUCT(INDEX(Overzicht!$B$1:$D$35,MATCH(max_demand!AG$1,Overzicht!$B$1:$B$35,0),3),INDEX(Verdeelsleutels_percentage!$A:$AB,MATCH(max_demand!$C179,Verdeelsleutels_percentage!$C:$C,0),MATCH(INDEX(Overzicht!$B$1:$F$35,MATCH(max_demand!AG$1,Overzicht!$B:$B,0),5),Verdeelsleutels_percentage!$1:$1,0)))</f>
        <v>8.238829827030332E-2</v>
      </c>
      <c r="AH179">
        <f>PRODUCT(INDEX(Overzicht!$B$1:$D$35,MATCH(max_demand!AH$1,Overzicht!$B$1:$B$35,0),3),INDEX(Verdeelsleutels_percentage!$A:$AB,MATCH(max_demand!$C179,Verdeelsleutels_percentage!$C:$C,0),MATCH(INDEX(Overzicht!$B$1:$F$35,MATCH(max_demand!AH$1,Overzicht!$B:$B,0),5),Verdeelsleutels_percentage!$1:$1,0)))</f>
        <v>4.3587291068305613E-3</v>
      </c>
      <c r="AI179">
        <f>PRODUCT(INDEX(Overzicht!$B$1:$D$35,MATCH(max_demand!AI$1,Overzicht!$B$1:$B$35,0),3),INDEX(Verdeelsleutels_percentage!$A:$AB,MATCH(max_demand!$C179,Verdeelsleutels_percentage!$C:$C,0),MATCH(INDEX(Overzicht!$B$1:$F$35,MATCH(max_demand!AI$1,Overzicht!$B:$B,0),5),Verdeelsleutels_percentage!$1:$1,0)))</f>
        <v>1.4944214080561923E-3</v>
      </c>
      <c r="AJ179">
        <f>PRODUCT(INDEX(Overzicht!$B$1:$D$35,MATCH(max_demand!AJ$1,Overzicht!$B$1:$B$35,0),3),INDEX(Verdeelsleutels_percentage!$A:$AB,MATCH(max_demand!$C179,Verdeelsleutels_percentage!$C:$C,0),MATCH(INDEX(Overzicht!$B$1:$F$35,MATCH(max_demand!AJ$1,Overzicht!$B:$B,0),5),Verdeelsleutels_percentage!$1:$1,0)))</f>
        <v>0</v>
      </c>
      <c r="AK179">
        <f>PRODUCT(INDEX(Overzicht!$B$1:$D$35,MATCH(max_demand!AK$1,Overzicht!$B$1:$B$35,0),3),INDEX(Verdeelsleutels_percentage!$A:$AB,MATCH(max_demand!$C179,Verdeelsleutels_percentage!$C:$C,0),MATCH(INDEX(Overzicht!$B$1:$F$35,MATCH(max_demand!AK$1,Overzicht!$B:$B,0),5),Verdeelsleutels_percentage!$1:$1,0)))</f>
        <v>4.9982234283984022E-3</v>
      </c>
      <c r="AL179">
        <f>PRODUCT(INDEX(Overzicht!$B$1:$D$35,MATCH(max_demand!AL$1,Overzicht!$B$1:$B$35,0),3),INDEX(Verdeelsleutels_percentage!$A:$AB,MATCH(max_demand!$C179,Verdeelsleutels_percentage!$C:$C,0),MATCH(INDEX(Overzicht!$B$1:$F$35,MATCH(max_demand!AL$1,Overzicht!$B:$B,0),5),Verdeelsleutels_percentage!$1:$1,0)))</f>
        <v>1.3731383045050553E-2</v>
      </c>
      <c r="AM179">
        <f>PRODUCT(INDEX(Overzicht!$B$1:$D$35,MATCH(max_demand!AM$1,Overzicht!$B$1:$B$35,0),3),INDEX(Verdeelsleutels_percentage!$A:$AB,MATCH(max_demand!$C179,Verdeelsleutels_percentage!$C:$C,0),MATCH(INDEX(Overzicht!$B$1:$F$35,MATCH(max_demand!AM$1,Overzicht!$B:$B,0),5),Verdeelsleutels_percentage!$1:$1,0)))</f>
        <v>2.7462766090101107E-2</v>
      </c>
      <c r="AN179">
        <f>PRODUCT(INDEX(Overzicht!$B$1:$D$35,MATCH(max_demand!AN$1,Overzicht!$B$1:$B$35,0),3),INDEX(Verdeelsleutels_percentage!$A:$AB,MATCH(max_demand!$C179,Verdeelsleutels_percentage!$C:$C,0),MATCH(INDEX(Overzicht!$B$1:$F$35,MATCH(max_demand!AN$1,Overzicht!$B:$B,0),5),Verdeelsleutels_percentage!$1:$1,0)))</f>
        <v>1.3731383045050553E-2</v>
      </c>
      <c r="AO179">
        <f>PRODUCT(INDEX(Overzicht!$B$1:$D$35,MATCH(max_demand!AO$1,Overzicht!$B$1:$B$35,0),3),INDEX(Verdeelsleutels_percentage!$A:$AB,MATCH(max_demand!$C179,Verdeelsleutels_percentage!$C:$C,0),MATCH(INDEX(Overzicht!$B$1:$F$35,MATCH(max_demand!AO$1,Overzicht!$B:$B,0),5),Verdeelsleutels_percentage!$1:$1,0)))</f>
        <v>4.8059840657676933E-2</v>
      </c>
    </row>
    <row r="180" spans="2:41">
      <c r="B180" t="str">
        <f>INDEX('ETLocal datasets'!B:C,MATCH(C180,'ETLocal datasets'!C:C,0),1)</f>
        <v>GM0512</v>
      </c>
      <c r="C180" t="str">
        <f>'ETLocal datasets'!C163</f>
        <v>Gorinchem</v>
      </c>
      <c r="D180">
        <f t="shared" si="13"/>
        <v>8.6850654801330113E-2</v>
      </c>
      <c r="E180">
        <f t="shared" si="14"/>
        <v>9.906936911486186E-2</v>
      </c>
      <c r="F180">
        <f t="shared" si="15"/>
        <v>2.2286620025514167E-2</v>
      </c>
      <c r="G180">
        <f t="shared" si="12"/>
        <v>4.5383326850927171E-2</v>
      </c>
      <c r="H180">
        <f>PRODUCT(INDEX(Overzicht!$B$1:$D$35,MATCH(max_demand!H$1,Overzicht!$B$1:$B$35,0),3),INDEX(Verdeelsleutels_percentage!$A:$AB,MATCH(max_demand!$C180,Verdeelsleutels_percentage!$C:$C,0),MATCH(INDEX(Overzicht!$B$1:$F$35,MATCH(max_demand!H$1,Overzicht!$B:$B,0),5),Verdeelsleutels_percentage!$1:$1,0)))</f>
        <v>2.2286620025514167E-2</v>
      </c>
      <c r="I180">
        <f>PRODUCT(INDEX(Overzicht!$B$1:$D$35,MATCH(max_demand!I$1,Overzicht!$B$1:$B$35,0),3),INDEX(Verdeelsleutels_percentage!$A:$AB,MATCH(max_demand!$C180,Verdeelsleutels_percentage!$C:$C,0),MATCH(INDEX(Overzicht!$B$1:$F$35,MATCH(max_demand!I$1,Overzicht!$B:$B,0),5),Verdeelsleutels_percentage!$1:$1,0)))</f>
        <v>8.8651794876962653E-4</v>
      </c>
      <c r="J180">
        <f>PRODUCT(INDEX(Overzicht!$B$1:$D$35,MATCH(max_demand!J$1,Overzicht!$B$1:$B$35,0),3),INDEX(Verdeelsleutels_percentage!$A:$AB,MATCH(max_demand!$C180,Verdeelsleutels_percentage!$C:$C,0),MATCH(INDEX(Overzicht!$B$1:$F$35,MATCH(max_demand!J$1,Overzicht!$B:$B,0),5),Verdeelsleutels_percentage!$1:$1,0)))</f>
        <v>7.4713240466485588E-3</v>
      </c>
      <c r="K180">
        <f>PRODUCT(INDEX(Overzicht!$B$1:$D$35,MATCH(max_demand!K$1,Overzicht!$B$1:$B$35,0),3),INDEX(Verdeelsleutels_percentage!$A:$AB,MATCH(max_demand!$C180,Verdeelsleutels_percentage!$C:$C,0),MATCH(INDEX(Overzicht!$B$1:$F$35,MATCH(max_demand!K$1,Overzicht!$B:$B,0),5),Verdeelsleutels_percentage!$1:$1,0)))</f>
        <v>1.845321207208161E-4</v>
      </c>
      <c r="L180">
        <f>PRODUCT(INDEX(Overzicht!$B$1:$D$35,MATCH(max_demand!L$1,Overzicht!$B$1:$B$35,0),3),INDEX(Verdeelsleutels_percentage!$A:$AB,MATCH(max_demand!$C180,Verdeelsleutels_percentage!$C:$C,0),MATCH(INDEX(Overzicht!$B$1:$F$35,MATCH(max_demand!L$1,Overzicht!$B:$B,0),5),Verdeelsleutels_percentage!$1:$1,0)))</f>
        <v>7.2065590007454518E-3</v>
      </c>
      <c r="M180">
        <f>PRODUCT(INDEX(Overzicht!$B$1:$D$35,MATCH(max_demand!M$1,Overzicht!$B$1:$B$35,0),3),INDEX(Verdeelsleutels_percentage!$A:$AB,MATCH(max_demand!$C180,Verdeelsleutels_percentage!$C:$C,0),MATCH(INDEX(Overzicht!$B$1:$F$35,MATCH(max_demand!M$1,Overzicht!$B:$B,0),5),Verdeelsleutels_percentage!$1:$1,0)))</f>
        <v>5.8782401533003601E-3</v>
      </c>
      <c r="N180">
        <f>PRODUCT(INDEX(Overzicht!$B$1:$D$35,MATCH(max_demand!N$1,Overzicht!$B$1:$B$35,0),3),INDEX(Verdeelsleutels_percentage!$A:$AB,MATCH(max_demand!$C180,Verdeelsleutels_percentage!$C:$C,0),MATCH(INDEX(Overzicht!$B$1:$F$35,MATCH(max_demand!N$1,Overzicht!$B:$B,0),5),Verdeelsleutels_percentage!$1:$1,0)))</f>
        <v>6.4044826051196319E-4</v>
      </c>
      <c r="O180">
        <f>PRODUCT(INDEX(Overzicht!$B$1:$D$35,MATCH(max_demand!O$1,Overzicht!$B$1:$B$35,0),3),INDEX(Verdeelsleutels_percentage!$A:$AB,MATCH(max_demand!$C180,Verdeelsleutels_percentage!$C:$C,0),MATCH(INDEX(Overzicht!$B$1:$F$35,MATCH(max_demand!O$1,Overzicht!$B:$B,0),5),Verdeelsleutels_percentage!$1:$1,0)))</f>
        <v>2.8767059031910048E-4</v>
      </c>
      <c r="P180">
        <f>PRODUCT(INDEX(Overzicht!$B$1:$D$35,MATCH(max_demand!P$1,Overzicht!$B$1:$B$35,0),3),INDEX(Verdeelsleutels_percentage!$A:$AB,MATCH(max_demand!$C180,Verdeelsleutels_percentage!$C:$C,0),MATCH(INDEX(Overzicht!$B$1:$F$35,MATCH(max_demand!P$1,Overzicht!$B:$B,0),5),Verdeelsleutels_percentage!$1:$1,0)))</f>
        <v>6.1784664914008632E-4</v>
      </c>
      <c r="Q180">
        <f>PRODUCT(INDEX(Overzicht!$B$1:$D$35,MATCH(max_demand!Q$1,Overzicht!$B$1:$B$35,0),3),INDEX(Verdeelsleutels_percentage!$A:$AB,MATCH(max_demand!$C180,Verdeelsleutels_percentage!$C:$C,0),MATCH(INDEX(Overzicht!$B$1:$F$35,MATCH(max_demand!Q$1,Overzicht!$B:$B,0),5),Verdeelsleutels_percentage!$1:$1,0)))</f>
        <v>1.8466056592568881E-2</v>
      </c>
      <c r="R180">
        <f>PRODUCT(INDEX(Overzicht!$B$1:$D$35,MATCH(max_demand!R$1,Overzicht!$B$1:$B$35,0),3),INDEX(Verdeelsleutels_percentage!$A:$AB,MATCH(max_demand!$C180,Verdeelsleutels_percentage!$C:$C,0),MATCH(INDEX(Overzicht!$B$1:$F$35,MATCH(max_demand!R$1,Overzicht!$B:$B,0),5),Verdeelsleutels_percentage!$1:$1,0)))</f>
        <v>3.8205634329452859E-3</v>
      </c>
      <c r="S180">
        <f>PRODUCT(INDEX(Overzicht!$B$1:$D$35,MATCH(max_demand!S$1,Overzicht!$B$1:$B$35,0),3),INDEX(Verdeelsleutels_percentage!$A:$AB,MATCH(max_demand!$C180,Verdeelsleutels_percentage!$C:$C,0),MATCH(INDEX(Overzicht!$B$1:$F$35,MATCH(max_demand!S$1,Overzicht!$B:$B,0),5),Verdeelsleutels_percentage!$1:$1,0)))</f>
        <v>7.8245139106719458E-3</v>
      </c>
      <c r="T180">
        <f>PRODUCT(INDEX(Overzicht!$B$1:$D$35,MATCH(max_demand!T$1,Overzicht!$B$1:$B$35,0),3),INDEX(Verdeelsleutels_percentage!$A:$AB,MATCH(max_demand!$C180,Verdeelsleutels_percentage!$C:$C,0),MATCH(INDEX(Overzicht!$B$1:$F$35,MATCH(max_demand!T$1,Overzicht!$B:$B,0),5),Verdeelsleutels_percentage!$1:$1,0)))</f>
        <v>1.1291887479593844E-2</v>
      </c>
      <c r="U180">
        <f>PRODUCT(INDEX(Overzicht!$B$1:$D$35,MATCH(max_demand!U$1,Overzicht!$B$1:$B$35,0),3),INDEX(Verdeelsleutels_percentage!$A:$AB,MATCH(max_demand!$C180,Verdeelsleutels_percentage!$C:$C,0),MATCH(INDEX(Overzicht!$B$1:$F$35,MATCH(max_demand!U$1,Overzicht!$B:$B,0),5),Verdeelsleutels_percentage!$1:$1,0)))</f>
        <v>4.1941296352777144E-2</v>
      </c>
      <c r="V180">
        <f>PRODUCT(INDEX(Overzicht!$B$1:$D$35,MATCH(max_demand!V$1,Overzicht!$B$1:$B$35,0),3),INDEX(Verdeelsleutels_percentage!$A:$AB,MATCH(max_demand!$C180,Verdeelsleutels_percentage!$C:$C,0),MATCH(INDEX(Overzicht!$B$1:$F$35,MATCH(max_demand!V$1,Overzicht!$B:$B,0),5),Verdeelsleutels_percentage!$1:$1,0)))</f>
        <v>4.8818310532078649E-3</v>
      </c>
      <c r="W180">
        <f>PRODUCT(INDEX(Overzicht!$B$1:$D$35,MATCH(max_demand!W$1,Overzicht!$B$1:$B$35,0),3),INDEX(Verdeelsleutels_percentage!$A:$AB,MATCH(max_demand!$C180,Verdeelsleutels_percentage!$C:$C,0),MATCH(INDEX(Overzicht!$B$1:$F$35,MATCH(max_demand!W$1,Overzicht!$B:$B,0),5),Verdeelsleutels_percentage!$1:$1,0)))</f>
        <v>2.5470422886301906E-2</v>
      </c>
      <c r="X180">
        <f>PRODUCT(INDEX(Overzicht!$B$1:$D$35,MATCH(max_demand!X$1,Overzicht!$B$1:$B$35,0),3),INDEX(Verdeelsleutels_percentage!$A:$AB,MATCH(max_demand!$C180,Verdeelsleutels_percentage!$C:$C,0),MATCH(INDEX(Overzicht!$B$1:$F$35,MATCH(max_demand!X$1,Overzicht!$B:$B,0),5),Verdeelsleutels_percentage!$1:$1,0)))</f>
        <v>3.1880915404225397E-4</v>
      </c>
      <c r="Y180">
        <f>PRODUCT(INDEX(Overzicht!$B$1:$D$35,MATCH(max_demand!Y$1,Overzicht!$B$1:$B$35,0),3),INDEX(Verdeelsleutels_percentage!$A:$AB,MATCH(max_demand!$C180,Verdeelsleutels_percentage!$C:$C,0),MATCH(INDEX(Overzicht!$B$1:$F$35,MATCH(max_demand!Y$1,Overzicht!$B:$B,0),5),Verdeelsleutels_percentage!$1:$1,0)))</f>
        <v>2.8100890884431859E-7</v>
      </c>
      <c r="Z180">
        <f>PRODUCT(INDEX(Overzicht!$B$1:$D$35,MATCH(max_demand!Z$1,Overzicht!$B$1:$B$35,0),3),INDEX(Verdeelsleutels_percentage!$A:$AB,MATCH(max_demand!$C180,Verdeelsleutels_percentage!$C:$C,0),MATCH(INDEX(Overzicht!$B$1:$F$35,MATCH(max_demand!Z$1,Overzicht!$B:$B,0),5),Verdeelsleutels_percentage!$1:$1,0)))</f>
        <v>1.2489284837525271E-4</v>
      </c>
      <c r="AA180">
        <f>PRODUCT(INDEX(Overzicht!$B$1:$D$35,MATCH(max_demand!AA$1,Overzicht!$B$1:$B$35,0),3),INDEX(Verdeelsleutels_percentage!$A:$AB,MATCH(max_demand!$C180,Verdeelsleutels_percentage!$C:$C,0),MATCH(INDEX(Overzicht!$B$1:$F$35,MATCH(max_demand!AA$1,Overzicht!$B:$B,0),5),Verdeelsleutels_percentage!$1:$1,0)))</f>
        <v>1.3015149462263176E-4</v>
      </c>
      <c r="AB180">
        <f>PRODUCT(INDEX(Overzicht!$B$1:$D$35,MATCH(max_demand!AB$1,Overzicht!$B$1:$B$35,0),3),INDEX(Verdeelsleutels_percentage!$A:$AB,MATCH(max_demand!$C180,Verdeelsleutels_percentage!$C:$C,0),MATCH(INDEX(Overzicht!$B$1:$F$35,MATCH(max_demand!AB$1,Overzicht!$B:$B,0),5),Verdeelsleutels_percentage!$1:$1,0)))</f>
        <v>1.0556053283915224E-2</v>
      </c>
      <c r="AC180">
        <f>PRODUCT(INDEX(Overzicht!$B$1:$D$35,MATCH(max_demand!AC$1,Overzicht!$B$1:$B$35,0),3),INDEX(Verdeelsleutels_percentage!$A:$AB,MATCH(max_demand!$C180,Verdeelsleutels_percentage!$C:$C,0),MATCH(INDEX(Overzicht!$B$1:$F$35,MATCH(max_demand!AC$1,Overzicht!$B:$B,0),5),Verdeelsleutels_percentage!$1:$1,0)))</f>
        <v>4.7416669505658017E-3</v>
      </c>
      <c r="AD180">
        <f>PRODUCT(INDEX(Overzicht!$B$1:$D$35,MATCH(max_demand!AD$1,Overzicht!$B$1:$B$35,0),3),INDEX(Verdeelsleutels_percentage!$A:$AB,MATCH(max_demand!$C180,Verdeelsleutels_percentage!$C:$C,0),MATCH(INDEX(Overzicht!$B$1:$F$35,MATCH(max_demand!AD$1,Overzicht!$B:$B,0),5),Verdeelsleutels_percentage!$1:$1,0)))</f>
        <v>2.4591026247961706E-7</v>
      </c>
      <c r="AE180">
        <f>PRODUCT(INDEX(Overzicht!$B$1:$D$35,MATCH(max_demand!AE$1,Overzicht!$B$1:$B$35,0),3),INDEX(Verdeelsleutels_percentage!$A:$AB,MATCH(max_demand!$C180,Verdeelsleutels_percentage!$C:$C,0),MATCH(INDEX(Overzicht!$B$1:$F$35,MATCH(max_demand!AE$1,Overzicht!$B:$B,0),5),Verdeelsleutels_percentage!$1:$1,0)))</f>
        <v>1.7670157068062825E-2</v>
      </c>
      <c r="AF180">
        <f>PRODUCT(INDEX(Overzicht!$B$1:$D$35,MATCH(max_demand!AF$1,Overzicht!$B$1:$B$35,0),3),INDEX(Verdeelsleutels_percentage!$A:$AB,MATCH(max_demand!$C180,Verdeelsleutels_percentage!$C:$C,0),MATCH(INDEX(Overzicht!$B$1:$F$35,MATCH(max_demand!AF$1,Overzicht!$B:$B,0),5),Verdeelsleutels_percentage!$1:$1,0)))</f>
        <v>4.9299808569178703E-4</v>
      </c>
      <c r="AG180">
        <f>PRODUCT(INDEX(Overzicht!$B$1:$D$35,MATCH(max_demand!AG$1,Overzicht!$B$1:$B$35,0),3),INDEX(Verdeelsleutels_percentage!$A:$AB,MATCH(max_demand!$C180,Verdeelsleutels_percentage!$C:$C,0),MATCH(INDEX(Overzicht!$B$1:$F$35,MATCH(max_demand!AG$1,Overzicht!$B:$B,0),5),Verdeelsleutels_percentage!$1:$1,0)))</f>
        <v>2.5470422886301906E-2</v>
      </c>
      <c r="AH180">
        <f>PRODUCT(INDEX(Overzicht!$B$1:$D$35,MATCH(max_demand!AH$1,Overzicht!$B$1:$B$35,0),3),INDEX(Verdeelsleutels_percentage!$A:$AB,MATCH(max_demand!$C180,Verdeelsleutels_percentage!$C:$C,0),MATCH(INDEX(Overzicht!$B$1:$F$35,MATCH(max_demand!AH$1,Overzicht!$B:$B,0),5),Verdeelsleutels_percentage!$1:$1,0)))</f>
        <v>1.1503288666141697E-3</v>
      </c>
      <c r="AI180">
        <f>PRODUCT(INDEX(Overzicht!$B$1:$D$35,MATCH(max_demand!AI$1,Overzicht!$B$1:$B$35,0),3),INDEX(Verdeelsleutels_percentage!$A:$AB,MATCH(max_demand!$C180,Verdeelsleutels_percentage!$C:$C,0),MATCH(INDEX(Overzicht!$B$1:$F$35,MATCH(max_demand!AI$1,Overzicht!$B:$B,0),5),Verdeelsleutels_percentage!$1:$1,0)))</f>
        <v>3.9439846855342958E-4</v>
      </c>
      <c r="AJ180">
        <f>PRODUCT(INDEX(Overzicht!$B$1:$D$35,MATCH(max_demand!AJ$1,Overzicht!$B$1:$B$35,0),3),INDEX(Verdeelsleutels_percentage!$A:$AB,MATCH(max_demand!$C180,Verdeelsleutels_percentage!$C:$C,0),MATCH(INDEX(Overzicht!$B$1:$F$35,MATCH(max_demand!AJ$1,Overzicht!$B:$B,0),5),Verdeelsleutels_percentage!$1:$1,0)))</f>
        <v>0</v>
      </c>
      <c r="AK180">
        <f>PRODUCT(INDEX(Overzicht!$B$1:$D$35,MATCH(max_demand!AK$1,Overzicht!$B$1:$B$35,0),3),INDEX(Verdeelsleutels_percentage!$A:$AB,MATCH(max_demand!$C180,Verdeelsleutels_percentage!$C:$C,0),MATCH(INDEX(Overzicht!$B$1:$F$35,MATCH(max_demand!AK$1,Overzicht!$B:$B,0),5),Verdeelsleutels_percentage!$1:$1,0)))</f>
        <v>1.5452056551023159E-3</v>
      </c>
      <c r="AL180">
        <f>PRODUCT(INDEX(Overzicht!$B$1:$D$35,MATCH(max_demand!AL$1,Overzicht!$B$1:$B$35,0),3),INDEX(Verdeelsleutels_percentage!$A:$AB,MATCH(max_demand!$C180,Verdeelsleutels_percentage!$C:$C,0),MATCH(INDEX(Overzicht!$B$1:$F$35,MATCH(max_demand!AL$1,Overzicht!$B:$B,0),5),Verdeelsleutels_percentage!$1:$1,0)))</f>
        <v>4.2450704810503177E-3</v>
      </c>
      <c r="AM180">
        <f>PRODUCT(INDEX(Overzicht!$B$1:$D$35,MATCH(max_demand!AM$1,Overzicht!$B$1:$B$35,0),3),INDEX(Verdeelsleutels_percentage!$A:$AB,MATCH(max_demand!$C180,Verdeelsleutels_percentage!$C:$C,0),MATCH(INDEX(Overzicht!$B$1:$F$35,MATCH(max_demand!AM$1,Overzicht!$B:$B,0),5),Verdeelsleutels_percentage!$1:$1,0)))</f>
        <v>8.4901409621006355E-3</v>
      </c>
      <c r="AN180">
        <f>PRODUCT(INDEX(Overzicht!$B$1:$D$35,MATCH(max_demand!AN$1,Overzicht!$B$1:$B$35,0),3),INDEX(Verdeelsleutels_percentage!$A:$AB,MATCH(max_demand!$C180,Verdeelsleutels_percentage!$C:$C,0),MATCH(INDEX(Overzicht!$B$1:$F$35,MATCH(max_demand!AN$1,Overzicht!$B:$B,0),5),Verdeelsleutels_percentage!$1:$1,0)))</f>
        <v>4.2450704810503177E-3</v>
      </c>
      <c r="AO180">
        <f>PRODUCT(INDEX(Overzicht!$B$1:$D$35,MATCH(max_demand!AO$1,Overzicht!$B$1:$B$35,0),3),INDEX(Verdeelsleutels_percentage!$A:$AB,MATCH(max_demand!$C180,Verdeelsleutels_percentage!$C:$C,0),MATCH(INDEX(Overzicht!$B$1:$F$35,MATCH(max_demand!AO$1,Overzicht!$B:$B,0),5),Verdeelsleutels_percentage!$1:$1,0)))</f>
        <v>1.4857746683676112E-2</v>
      </c>
    </row>
    <row r="181" spans="2:41">
      <c r="B181" t="str">
        <f>INDEX('ETLocal datasets'!B:C,MATCH(C181,'ETLocal datasets'!C:C,0),1)</f>
        <v>GM0513</v>
      </c>
      <c r="C181" t="str">
        <f>'ETLocal datasets'!C164</f>
        <v>Gouda</v>
      </c>
      <c r="D181">
        <f t="shared" si="13"/>
        <v>0.13213914927156861</v>
      </c>
      <c r="E181">
        <f t="shared" si="14"/>
        <v>0.18414991241020115</v>
      </c>
      <c r="F181">
        <f t="shared" si="15"/>
        <v>4.4462056051664367E-2</v>
      </c>
      <c r="G181">
        <f t="shared" si="12"/>
        <v>9.0540244323583818E-2</v>
      </c>
      <c r="H181">
        <f>PRODUCT(INDEX(Overzicht!$B$1:$D$35,MATCH(max_demand!H$1,Overzicht!$B$1:$B$35,0),3),INDEX(Verdeelsleutels_percentage!$A:$AB,MATCH(max_demand!$C181,Verdeelsleutels_percentage!$C:$C,0),MATCH(INDEX(Overzicht!$B$1:$F$35,MATCH(max_demand!H$1,Overzicht!$B:$B,0),5),Verdeelsleutels_percentage!$1:$1,0)))</f>
        <v>4.4462056051664367E-2</v>
      </c>
      <c r="I181">
        <f>PRODUCT(INDEX(Overzicht!$B$1:$D$35,MATCH(max_demand!I$1,Overzicht!$B$1:$B$35,0),3),INDEX(Verdeelsleutels_percentage!$A:$AB,MATCH(max_demand!$C181,Verdeelsleutels_percentage!$C:$C,0),MATCH(INDEX(Overzicht!$B$1:$F$35,MATCH(max_demand!I$1,Overzicht!$B:$B,0),5),Verdeelsleutels_percentage!$1:$1,0)))</f>
        <v>3.0563384970763838E-6</v>
      </c>
      <c r="J181">
        <f>PRODUCT(INDEX(Overzicht!$B$1:$D$35,MATCH(max_demand!J$1,Overzicht!$B$1:$B$35,0),3),INDEX(Verdeelsleutels_percentage!$A:$AB,MATCH(max_demand!$C181,Verdeelsleutels_percentage!$C:$C,0),MATCH(INDEX(Overzicht!$B$1:$F$35,MATCH(max_demand!J$1,Overzicht!$B:$B,0),5),Verdeelsleutels_percentage!$1:$1,0)))</f>
        <v>1.4905374981129389E-2</v>
      </c>
      <c r="K181">
        <f>PRODUCT(INDEX(Overzicht!$B$1:$D$35,MATCH(max_demand!K$1,Overzicht!$B$1:$B$35,0),3),INDEX(Verdeelsleutels_percentage!$A:$AB,MATCH(max_demand!$C181,Verdeelsleutels_percentage!$C:$C,0),MATCH(INDEX(Overzicht!$B$1:$F$35,MATCH(max_demand!K$1,Overzicht!$B:$B,0),5),Verdeelsleutels_percentage!$1:$1,0)))</f>
        <v>6.3618861331451501E-7</v>
      </c>
      <c r="L181">
        <f>PRODUCT(INDEX(Overzicht!$B$1:$D$35,MATCH(max_demand!L$1,Overzicht!$B$1:$B$35,0),3),INDEX(Verdeelsleutels_percentage!$A:$AB,MATCH(max_demand!$C181,Verdeelsleutels_percentage!$C:$C,0),MATCH(INDEX(Overzicht!$B$1:$F$35,MATCH(max_demand!L$1,Overzicht!$B:$B,0),5),Verdeelsleutels_percentage!$1:$1,0)))</f>
        <v>1.4377165755235618E-2</v>
      </c>
      <c r="M181">
        <f>PRODUCT(INDEX(Overzicht!$B$1:$D$35,MATCH(max_demand!M$1,Overzicht!$B$1:$B$35,0),3),INDEX(Verdeelsleutels_percentage!$A:$AB,MATCH(max_demand!$C181,Verdeelsleutels_percentage!$C:$C,0),MATCH(INDEX(Overzicht!$B$1:$F$35,MATCH(max_demand!M$1,Overzicht!$B:$B,0),5),Verdeelsleutels_percentage!$1:$1,0)))</f>
        <v>6.1140412025715969E-5</v>
      </c>
      <c r="N181">
        <f>PRODUCT(INDEX(Overzicht!$B$1:$D$35,MATCH(max_demand!N$1,Overzicht!$B$1:$B$35,0),3),INDEX(Verdeelsleutels_percentage!$A:$AB,MATCH(max_demand!$C181,Verdeelsleutels_percentage!$C:$C,0),MATCH(INDEX(Overzicht!$B$1:$F$35,MATCH(max_demand!N$1,Overzicht!$B:$B,0),5),Verdeelsleutels_percentage!$1:$1,0)))</f>
        <v>5.6427159516472519E-6</v>
      </c>
      <c r="O181">
        <f>PRODUCT(INDEX(Overzicht!$B$1:$D$35,MATCH(max_demand!O$1,Overzicht!$B$1:$B$35,0),3),INDEX(Verdeelsleutels_percentage!$A:$AB,MATCH(max_demand!$C181,Verdeelsleutels_percentage!$C:$C,0),MATCH(INDEX(Overzicht!$B$1:$F$35,MATCH(max_demand!O$1,Overzicht!$B:$B,0),5),Verdeelsleutels_percentage!$1:$1,0)))</f>
        <v>0</v>
      </c>
      <c r="P181">
        <f>PRODUCT(INDEX(Overzicht!$B$1:$D$35,MATCH(max_demand!P$1,Overzicht!$B$1:$B$35,0),3),INDEX(Verdeelsleutels_percentage!$A:$AB,MATCH(max_demand!$C181,Verdeelsleutels_percentage!$C:$C,0),MATCH(INDEX(Overzicht!$B$1:$F$35,MATCH(max_demand!P$1,Overzicht!$B:$B,0),5),Verdeelsleutels_percentage!$1:$1,0)))</f>
        <v>0</v>
      </c>
      <c r="Q181">
        <f>PRODUCT(INDEX(Overzicht!$B$1:$D$35,MATCH(max_demand!Q$1,Overzicht!$B$1:$B$35,0),3),INDEX(Verdeelsleutels_percentage!$A:$AB,MATCH(max_demand!$C181,Verdeelsleutels_percentage!$C:$C,0),MATCH(INDEX(Overzicht!$B$1:$F$35,MATCH(max_demand!Q$1,Overzicht!$B:$B,0),5),Verdeelsleutels_percentage!$1:$1,0)))</f>
        <v>3.6839989299950478E-2</v>
      </c>
      <c r="R181">
        <f>PRODUCT(INDEX(Overzicht!$B$1:$D$35,MATCH(max_demand!R$1,Overzicht!$B$1:$B$35,0),3),INDEX(Verdeelsleutels_percentage!$A:$AB,MATCH(max_demand!$C181,Verdeelsleutels_percentage!$C:$C,0),MATCH(INDEX(Overzicht!$B$1:$F$35,MATCH(max_demand!R$1,Overzicht!$B:$B,0),5),Verdeelsleutels_percentage!$1:$1,0)))</f>
        <v>7.6220667517138919E-3</v>
      </c>
      <c r="S181">
        <f>PRODUCT(INDEX(Overzicht!$B$1:$D$35,MATCH(max_demand!S$1,Overzicht!$B$1:$B$35,0),3),INDEX(Verdeelsleutels_percentage!$A:$AB,MATCH(max_demand!$C181,Verdeelsleutels_percentage!$C:$C,0),MATCH(INDEX(Overzicht!$B$1:$F$35,MATCH(max_demand!S$1,Overzicht!$B:$B,0),5),Verdeelsleutels_percentage!$1:$1,0)))</f>
        <v>1.560999270751005E-2</v>
      </c>
      <c r="T181">
        <f>PRODUCT(INDEX(Overzicht!$B$1:$D$35,MATCH(max_demand!T$1,Overzicht!$B$1:$B$35,0),3),INDEX(Verdeelsleutels_percentage!$A:$AB,MATCH(max_demand!$C181,Verdeelsleutels_percentage!$C:$C,0),MATCH(INDEX(Overzicht!$B$1:$F$35,MATCH(max_demand!T$1,Overzicht!$B:$B,0),5),Verdeelsleutels_percentage!$1:$1,0)))</f>
        <v>2.2527441732843278E-2</v>
      </c>
      <c r="U181">
        <f>PRODUCT(INDEX(Overzicht!$B$1:$D$35,MATCH(max_demand!U$1,Overzicht!$B$1:$B$35,0),3),INDEX(Verdeelsleutels_percentage!$A:$AB,MATCH(max_demand!$C181,Verdeelsleutels_percentage!$C:$C,0),MATCH(INDEX(Overzicht!$B$1:$F$35,MATCH(max_demand!U$1,Overzicht!$B:$B,0),5),Verdeelsleutels_percentage!$1:$1,0)))</f>
        <v>8.367335500770362E-2</v>
      </c>
      <c r="V181">
        <f>PRODUCT(INDEX(Overzicht!$B$1:$D$35,MATCH(max_demand!V$1,Overzicht!$B$1:$B$35,0),3),INDEX(Verdeelsleutels_percentage!$A:$AB,MATCH(max_demand!$C181,Verdeelsleutels_percentage!$C:$C,0),MATCH(INDEX(Overzicht!$B$1:$F$35,MATCH(max_demand!V$1,Overzicht!$B:$B,0),5),Verdeelsleutels_percentage!$1:$1,0)))</f>
        <v>9.7393075160788611E-3</v>
      </c>
      <c r="W181">
        <f>PRODUCT(INDEX(Overzicht!$B$1:$D$35,MATCH(max_demand!W$1,Overzicht!$B$1:$B$35,0),3),INDEX(Verdeelsleutels_percentage!$A:$AB,MATCH(max_demand!$C181,Verdeelsleutels_percentage!$C:$C,0),MATCH(INDEX(Overzicht!$B$1:$F$35,MATCH(max_demand!W$1,Overzicht!$B:$B,0),5),Verdeelsleutels_percentage!$1:$1,0)))</f>
        <v>5.0813778344759281E-2</v>
      </c>
      <c r="X181">
        <f>PRODUCT(INDEX(Overzicht!$B$1:$D$35,MATCH(max_demand!X$1,Overzicht!$B$1:$B$35,0),3),INDEX(Verdeelsleutels_percentage!$A:$AB,MATCH(max_demand!$C181,Verdeelsleutels_percentage!$C:$C,0),MATCH(INDEX(Overzicht!$B$1:$F$35,MATCH(max_demand!X$1,Overzicht!$B:$B,0),5),Verdeelsleutels_percentage!$1:$1,0)))</f>
        <v>1.4065109737158263E-4</v>
      </c>
      <c r="Y181">
        <f>PRODUCT(INDEX(Overzicht!$B$1:$D$35,MATCH(max_demand!Y$1,Overzicht!$B$1:$B$35,0),3),INDEX(Verdeelsleutels_percentage!$A:$AB,MATCH(max_demand!$C181,Verdeelsleutels_percentage!$C:$C,0),MATCH(INDEX(Overzicht!$B$1:$F$35,MATCH(max_demand!Y$1,Overzicht!$B:$B,0),5),Verdeelsleutels_percentage!$1:$1,0)))</f>
        <v>1.1775611418238111E-7</v>
      </c>
      <c r="Z181">
        <f>PRODUCT(INDEX(Overzicht!$B$1:$D$35,MATCH(max_demand!Z$1,Overzicht!$B$1:$B$35,0),3),INDEX(Verdeelsleutels_percentage!$A:$AB,MATCH(max_demand!$C181,Verdeelsleutels_percentage!$C:$C,0),MATCH(INDEX(Overzicht!$B$1:$F$35,MATCH(max_demand!Z$1,Overzicht!$B:$B,0),5),Verdeelsleutels_percentage!$1:$1,0)))</f>
        <v>5.2336050747724946E-5</v>
      </c>
      <c r="AA181">
        <f>PRODUCT(INDEX(Overzicht!$B$1:$D$35,MATCH(max_demand!AA$1,Overzicht!$B$1:$B$35,0),3),INDEX(Verdeelsleutels_percentage!$A:$AB,MATCH(max_demand!$C181,Verdeelsleutels_percentage!$C:$C,0),MATCH(INDEX(Overzicht!$B$1:$F$35,MATCH(max_demand!AA$1,Overzicht!$B:$B,0),5),Verdeelsleutels_percentage!$1:$1,0)))</f>
        <v>5.4539673937102834E-5</v>
      </c>
      <c r="AB181">
        <f>PRODUCT(INDEX(Overzicht!$B$1:$D$35,MATCH(max_demand!AB$1,Overzicht!$B$1:$B$35,0),3),INDEX(Verdeelsleutels_percentage!$A:$AB,MATCH(max_demand!$C181,Verdeelsleutels_percentage!$C:$C,0),MATCH(INDEX(Overzicht!$B$1:$F$35,MATCH(max_demand!AB$1,Overzicht!$B:$B,0),5),Verdeelsleutels_percentage!$1:$1,0)))</f>
        <v>1.0930631152464152E-2</v>
      </c>
      <c r="AC181">
        <f>PRODUCT(INDEX(Overzicht!$B$1:$D$35,MATCH(max_demand!AC$1,Overzicht!$B$1:$B$35,0),3),INDEX(Verdeelsleutels_percentage!$A:$AB,MATCH(max_demand!$C181,Verdeelsleutels_percentage!$C:$C,0),MATCH(INDEX(Overzicht!$B$1:$F$35,MATCH(max_demand!AC$1,Overzicht!$B:$B,0),5),Verdeelsleutels_percentage!$1:$1,0)))</f>
        <v>4.7322943905131962E-3</v>
      </c>
      <c r="AD181">
        <f>PRODUCT(INDEX(Overzicht!$B$1:$D$35,MATCH(max_demand!AD$1,Overzicht!$B$1:$B$35,0),3),INDEX(Verdeelsleutels_percentage!$A:$AB,MATCH(max_demand!$C181,Verdeelsleutels_percentage!$C:$C,0),MATCH(INDEX(Overzicht!$B$1:$F$35,MATCH(max_demand!AD$1,Overzicht!$B:$B,0),5),Verdeelsleutels_percentage!$1:$1,0)))</f>
        <v>0</v>
      </c>
      <c r="AE181">
        <f>PRODUCT(INDEX(Overzicht!$B$1:$D$35,MATCH(max_demand!AE$1,Overzicht!$B$1:$B$35,0),3),INDEX(Verdeelsleutels_percentage!$A:$AB,MATCH(max_demand!$C181,Verdeelsleutels_percentage!$C:$C,0),MATCH(INDEX(Overzicht!$B$1:$F$35,MATCH(max_demand!AE$1,Overzicht!$B:$B,0),5),Verdeelsleutels_percentage!$1:$1,0)))</f>
        <v>1.6472180317685686E-2</v>
      </c>
      <c r="AF181">
        <f>PRODUCT(INDEX(Overzicht!$B$1:$D$35,MATCH(max_demand!AF$1,Overzicht!$B$1:$B$35,0),3),INDEX(Verdeelsleutels_percentage!$A:$AB,MATCH(max_demand!$C181,Verdeelsleutels_percentage!$C:$C,0),MATCH(INDEX(Overzicht!$B$1:$F$35,MATCH(max_demand!AF$1,Overzicht!$B:$B,0),5),Verdeelsleutels_percentage!$1:$1,0)))</f>
        <v>2.0658967400417742E-4</v>
      </c>
      <c r="AG181">
        <f>PRODUCT(INDEX(Overzicht!$B$1:$D$35,MATCH(max_demand!AG$1,Overzicht!$B$1:$B$35,0),3),INDEX(Verdeelsleutels_percentage!$A:$AB,MATCH(max_demand!$C181,Verdeelsleutels_percentage!$C:$C,0),MATCH(INDEX(Overzicht!$B$1:$F$35,MATCH(max_demand!AG$1,Overzicht!$B:$B,0),5),Verdeelsleutels_percentage!$1:$1,0)))</f>
        <v>5.0813778344759281E-2</v>
      </c>
      <c r="AH181">
        <f>PRODUCT(INDEX(Overzicht!$B$1:$D$35,MATCH(max_demand!AH$1,Overzicht!$B$1:$B$35,0),3),INDEX(Verdeelsleutels_percentage!$A:$AB,MATCH(max_demand!$C181,Verdeelsleutels_percentage!$C:$C,0),MATCH(INDEX(Overzicht!$B$1:$F$35,MATCH(max_demand!AH$1,Overzicht!$B:$B,0),5),Verdeelsleutels_percentage!$1:$1,0)))</f>
        <v>4.8204257267641396E-4</v>
      </c>
      <c r="AI181">
        <f>PRODUCT(INDEX(Overzicht!$B$1:$D$35,MATCH(max_demand!AI$1,Overzicht!$B$1:$B$35,0),3),INDEX(Verdeelsleutels_percentage!$A:$AB,MATCH(max_demand!$C181,Verdeelsleutels_percentage!$C:$C,0),MATCH(INDEX(Overzicht!$B$1:$F$35,MATCH(max_demand!AI$1,Overzicht!$B:$B,0),5),Verdeelsleutels_percentage!$1:$1,0)))</f>
        <v>1.6527173920334191E-4</v>
      </c>
      <c r="AJ181">
        <f>PRODUCT(INDEX(Overzicht!$B$1:$D$35,MATCH(max_demand!AJ$1,Overzicht!$B$1:$B$35,0),3),INDEX(Verdeelsleutels_percentage!$A:$AB,MATCH(max_demand!$C181,Verdeelsleutels_percentage!$C:$C,0),MATCH(INDEX(Overzicht!$B$1:$F$35,MATCH(max_demand!AJ$1,Overzicht!$B:$B,0),5),Verdeelsleutels_percentage!$1:$1,0)))</f>
        <v>0</v>
      </c>
      <c r="AK181">
        <f>PRODUCT(INDEX(Overzicht!$B$1:$D$35,MATCH(max_demand!AK$1,Overzicht!$B$1:$B$35,0),3),INDEX(Verdeelsleutels_percentage!$A:$AB,MATCH(max_demand!$C181,Verdeelsleutels_percentage!$C:$C,0),MATCH(INDEX(Overzicht!$B$1:$F$35,MATCH(max_demand!AK$1,Overzicht!$B:$B,0),5),Verdeelsleutels_percentage!$1:$1,0)))</f>
        <v>3.0827025529153967E-3</v>
      </c>
      <c r="AL181">
        <f>PRODUCT(INDEX(Overzicht!$B$1:$D$35,MATCH(max_demand!AL$1,Overzicht!$B$1:$B$35,0),3),INDEX(Verdeelsleutels_percentage!$A:$AB,MATCH(max_demand!$C181,Verdeelsleutels_percentage!$C:$C,0),MATCH(INDEX(Overzicht!$B$1:$F$35,MATCH(max_demand!AL$1,Overzicht!$B:$B,0),5),Verdeelsleutels_percentage!$1:$1,0)))</f>
        <v>8.4689630574598801E-3</v>
      </c>
      <c r="AM181">
        <f>PRODUCT(INDEX(Overzicht!$B$1:$D$35,MATCH(max_demand!AM$1,Overzicht!$B$1:$B$35,0),3),INDEX(Verdeelsleutels_percentage!$A:$AB,MATCH(max_demand!$C181,Verdeelsleutels_percentage!$C:$C,0),MATCH(INDEX(Overzicht!$B$1:$F$35,MATCH(max_demand!AM$1,Overzicht!$B:$B,0),5),Verdeelsleutels_percentage!$1:$1,0)))</f>
        <v>1.693792611491976E-2</v>
      </c>
      <c r="AN181">
        <f>PRODUCT(INDEX(Overzicht!$B$1:$D$35,MATCH(max_demand!AN$1,Overzicht!$B$1:$B$35,0),3),INDEX(Verdeelsleutels_percentage!$A:$AB,MATCH(max_demand!$C181,Verdeelsleutels_percentage!$C:$C,0),MATCH(INDEX(Overzicht!$B$1:$F$35,MATCH(max_demand!AN$1,Overzicht!$B:$B,0),5),Verdeelsleutels_percentage!$1:$1,0)))</f>
        <v>8.4689630574598801E-3</v>
      </c>
      <c r="AO181">
        <f>PRODUCT(INDEX(Overzicht!$B$1:$D$35,MATCH(max_demand!AO$1,Overzicht!$B$1:$B$35,0),3),INDEX(Verdeelsleutels_percentage!$A:$AB,MATCH(max_demand!$C181,Verdeelsleutels_percentage!$C:$C,0),MATCH(INDEX(Overzicht!$B$1:$F$35,MATCH(max_demand!AO$1,Overzicht!$B:$B,0),5),Verdeelsleutels_percentage!$1:$1,0)))</f>
        <v>2.964137070110958E-2</v>
      </c>
    </row>
    <row r="182" spans="2:41">
      <c r="B182" t="str">
        <f>INDEX('ETLocal datasets'!B:C,MATCH(C182,'ETLocal datasets'!C:C,0),1)</f>
        <v>GM0518</v>
      </c>
      <c r="C182" t="str">
        <f>'ETLocal datasets'!C165</f>
        <v>'s-Gravenhage</v>
      </c>
      <c r="D182">
        <f t="shared" si="13"/>
        <v>0.87632154982549071</v>
      </c>
      <c r="E182">
        <f t="shared" si="14"/>
        <v>1.3478638092620112</v>
      </c>
      <c r="F182">
        <f t="shared" si="15"/>
        <v>0.32676734387935125</v>
      </c>
      <c r="G182">
        <f t="shared" si="12"/>
        <v>0.66541221389822569</v>
      </c>
      <c r="H182">
        <f>PRODUCT(INDEX(Overzicht!$B$1:$D$35,MATCH(max_demand!H$1,Overzicht!$B$1:$B$35,0),3),INDEX(Verdeelsleutels_percentage!$A:$AB,MATCH(max_demand!$C182,Verdeelsleutels_percentage!$C:$C,0),MATCH(INDEX(Overzicht!$B$1:$F$35,MATCH(max_demand!H$1,Overzicht!$B:$B,0),5),Verdeelsleutels_percentage!$1:$1,0)))</f>
        <v>0.32676734387935125</v>
      </c>
      <c r="I182">
        <f>PRODUCT(INDEX(Overzicht!$B$1:$D$35,MATCH(max_demand!I$1,Overzicht!$B$1:$B$35,0),3),INDEX(Verdeelsleutels_percentage!$A:$AB,MATCH(max_demand!$C182,Verdeelsleutels_percentage!$C:$C,0),MATCH(INDEX(Overzicht!$B$1:$F$35,MATCH(max_demand!I$1,Overzicht!$B:$B,0),5),Verdeelsleutels_percentage!$1:$1,0)))</f>
        <v>6.8096420278978339E-4</v>
      </c>
      <c r="J182">
        <f>PRODUCT(INDEX(Overzicht!$B$1:$D$35,MATCH(max_demand!J$1,Overzicht!$B$1:$B$35,0),3),INDEX(Verdeelsleutels_percentage!$A:$AB,MATCH(max_demand!$C182,Verdeelsleutels_percentage!$C:$C,0),MATCH(INDEX(Overzicht!$B$1:$F$35,MATCH(max_demand!J$1,Overzicht!$B:$B,0),5),Verdeelsleutels_percentage!$1:$1,0)))</f>
        <v>0.10954486194812536</v>
      </c>
      <c r="K182">
        <f>PRODUCT(INDEX(Overzicht!$B$1:$D$35,MATCH(max_demand!K$1,Overzicht!$B$1:$B$35,0),3),INDEX(Verdeelsleutels_percentage!$A:$AB,MATCH(max_demand!$C182,Verdeelsleutels_percentage!$C:$C,0),MATCH(INDEX(Overzicht!$B$1:$F$35,MATCH(max_demand!K$1,Overzicht!$B:$B,0),5),Verdeelsleutels_percentage!$1:$1,0)))</f>
        <v>1.4174531790378105E-4</v>
      </c>
      <c r="L182">
        <f>PRODUCT(INDEX(Overzicht!$B$1:$D$35,MATCH(max_demand!L$1,Overzicht!$B$1:$B$35,0),3),INDEX(Verdeelsleutels_percentage!$A:$AB,MATCH(max_demand!$C182,Verdeelsleutels_percentage!$C:$C,0),MATCH(INDEX(Overzicht!$B$1:$F$35,MATCH(max_demand!L$1,Overzicht!$B:$B,0),5),Verdeelsleutels_percentage!$1:$1,0)))</f>
        <v>0.10566286590283869</v>
      </c>
      <c r="M182">
        <f>PRODUCT(INDEX(Overzicht!$B$1:$D$35,MATCH(max_demand!M$1,Overzicht!$B$1:$B$35,0),3),INDEX(Verdeelsleutels_percentage!$A:$AB,MATCH(max_demand!$C182,Verdeelsleutels_percentage!$C:$C,0),MATCH(INDEX(Overzicht!$B$1:$F$35,MATCH(max_demand!M$1,Overzicht!$B:$B,0),5),Verdeelsleutels_percentage!$1:$1,0)))</f>
        <v>0</v>
      </c>
      <c r="N182">
        <f>PRODUCT(INDEX(Overzicht!$B$1:$D$35,MATCH(max_demand!N$1,Overzicht!$B$1:$B$35,0),3),INDEX(Verdeelsleutels_percentage!$A:$AB,MATCH(max_demand!$C182,Verdeelsleutels_percentage!$C:$C,0),MATCH(INDEX(Overzicht!$B$1:$F$35,MATCH(max_demand!N$1,Overzicht!$B:$B,0),5),Verdeelsleutels_percentage!$1:$1,0)))</f>
        <v>0</v>
      </c>
      <c r="O182">
        <f>PRODUCT(INDEX(Overzicht!$B$1:$D$35,MATCH(max_demand!O$1,Overzicht!$B$1:$B$35,0),3),INDEX(Verdeelsleutels_percentage!$A:$AB,MATCH(max_demand!$C182,Verdeelsleutels_percentage!$C:$C,0),MATCH(INDEX(Overzicht!$B$1:$F$35,MATCH(max_demand!O$1,Overzicht!$B:$B,0),5),Verdeelsleutels_percentage!$1:$1,0)))</f>
        <v>3.0023872290585728E-4</v>
      </c>
      <c r="P182">
        <f>PRODUCT(INDEX(Overzicht!$B$1:$D$35,MATCH(max_demand!P$1,Overzicht!$B$1:$B$35,0),3),INDEX(Verdeelsleutels_percentage!$A:$AB,MATCH(max_demand!$C182,Verdeelsleutels_percentage!$C:$C,0),MATCH(INDEX(Overzicht!$B$1:$F$35,MATCH(max_demand!P$1,Overzicht!$B:$B,0),5),Verdeelsleutels_percentage!$1:$1,0)))</f>
        <v>5.0881488752712994E-5</v>
      </c>
      <c r="Q182">
        <f>PRODUCT(INDEX(Overzicht!$B$1:$D$35,MATCH(max_demand!Q$1,Overzicht!$B$1:$B$35,0),3),INDEX(Verdeelsleutels_percentage!$A:$AB,MATCH(max_demand!$C182,Verdeelsleutels_percentage!$C:$C,0),MATCH(INDEX(Overzicht!$B$1:$F$35,MATCH(max_demand!Q$1,Overzicht!$B:$B,0),5),Verdeelsleutels_percentage!$1:$1,0)))</f>
        <v>0.27075008492860531</v>
      </c>
      <c r="R182">
        <f>PRODUCT(INDEX(Overzicht!$B$1:$D$35,MATCH(max_demand!R$1,Overzicht!$B$1:$B$35,0),3),INDEX(Verdeelsleutels_percentage!$A:$AB,MATCH(max_demand!$C182,Verdeelsleutels_percentage!$C:$C,0),MATCH(INDEX(Overzicht!$B$1:$F$35,MATCH(max_demand!R$1,Overzicht!$B:$B,0),5),Verdeelsleutels_percentage!$1:$1,0)))</f>
        <v>5.6017258950745927E-2</v>
      </c>
      <c r="S182">
        <f>PRODUCT(INDEX(Overzicht!$B$1:$D$35,MATCH(max_demand!S$1,Overzicht!$B$1:$B$35,0),3),INDEX(Verdeelsleutels_percentage!$A:$AB,MATCH(max_demand!$C182,Verdeelsleutels_percentage!$C:$C,0),MATCH(INDEX(Overzicht!$B$1:$F$35,MATCH(max_demand!S$1,Overzicht!$B:$B,0),5),Verdeelsleutels_percentage!$1:$1,0)))</f>
        <v>0.11472334633112766</v>
      </c>
      <c r="T182">
        <f>PRODUCT(INDEX(Overzicht!$B$1:$D$35,MATCH(max_demand!T$1,Overzicht!$B$1:$B$35,0),3),INDEX(Verdeelsleutels_percentage!$A:$AB,MATCH(max_demand!$C182,Verdeelsleutels_percentage!$C:$C,0),MATCH(INDEX(Overzicht!$B$1:$F$35,MATCH(max_demand!T$1,Overzicht!$B:$B,0),5),Verdeelsleutels_percentage!$1:$1,0)))</f>
        <v>0.16556212089887126</v>
      </c>
      <c r="U182">
        <f>PRODUCT(INDEX(Overzicht!$B$1:$D$35,MATCH(max_demand!U$1,Overzicht!$B$1:$B$35,0),3),INDEX(Verdeelsleutels_percentage!$A:$AB,MATCH(max_demand!$C182,Verdeelsleutels_percentage!$C:$C,0),MATCH(INDEX(Overzicht!$B$1:$F$35,MATCH(max_demand!U$1,Overzicht!$B:$B,0),5),Verdeelsleutels_percentage!$1:$1,0)))</f>
        <v>0.614945020481522</v>
      </c>
      <c r="V182">
        <f>PRODUCT(INDEX(Overzicht!$B$1:$D$35,MATCH(max_demand!V$1,Overzicht!$B$1:$B$35,0),3),INDEX(Verdeelsleutels_percentage!$A:$AB,MATCH(max_demand!$C182,Verdeelsleutels_percentage!$C:$C,0),MATCH(INDEX(Overzicht!$B$1:$F$35,MATCH(max_demand!V$1,Overzicht!$B:$B,0),5),Verdeelsleutels_percentage!$1:$1,0)))</f>
        <v>7.157760865928646E-2</v>
      </c>
      <c r="W182">
        <f>PRODUCT(INDEX(Overzicht!$B$1:$D$35,MATCH(max_demand!W$1,Overzicht!$B$1:$B$35,0),3),INDEX(Verdeelsleutels_percentage!$A:$AB,MATCH(max_demand!$C182,Verdeelsleutels_percentage!$C:$C,0),MATCH(INDEX(Overzicht!$B$1:$F$35,MATCH(max_demand!W$1,Overzicht!$B:$B,0),5),Verdeelsleutels_percentage!$1:$1,0)))</f>
        <v>0.37344839300497285</v>
      </c>
      <c r="X182">
        <f>PRODUCT(INDEX(Overzicht!$B$1:$D$35,MATCH(max_demand!X$1,Overzicht!$B$1:$B$35,0),3),INDEX(Verdeelsleutels_percentage!$A:$AB,MATCH(max_demand!$C182,Verdeelsleutels_percentage!$C:$C,0),MATCH(INDEX(Overzicht!$B$1:$F$35,MATCH(max_demand!X$1,Overzicht!$B:$B,0),5),Verdeelsleutels_percentage!$1:$1,0)))</f>
        <v>3.7694494095584143E-3</v>
      </c>
      <c r="Y182">
        <f>PRODUCT(INDEX(Overzicht!$B$1:$D$35,MATCH(max_demand!Y$1,Overzicht!$B$1:$B$35,0),3),INDEX(Verdeelsleutels_percentage!$A:$AB,MATCH(max_demand!$C182,Verdeelsleutels_percentage!$C:$C,0),MATCH(INDEX(Overzicht!$B$1:$F$35,MATCH(max_demand!Y$1,Overzicht!$B:$B,0),5),Verdeelsleutels_percentage!$1:$1,0)))</f>
        <v>6.2701307551657473E-8</v>
      </c>
      <c r="Z182">
        <f>PRODUCT(INDEX(Overzicht!$B$1:$D$35,MATCH(max_demand!Z$1,Overzicht!$B$1:$B$35,0),3),INDEX(Verdeelsleutels_percentage!$A:$AB,MATCH(max_demand!$C182,Verdeelsleutels_percentage!$C:$C,0),MATCH(INDEX(Overzicht!$B$1:$F$35,MATCH(max_demand!Z$1,Overzicht!$B:$B,0),5),Verdeelsleutels_percentage!$1:$1,0)))</f>
        <v>2.7867247800736656E-5</v>
      </c>
      <c r="AA182">
        <f>PRODUCT(INDEX(Overzicht!$B$1:$D$35,MATCH(max_demand!AA$1,Overzicht!$B$1:$B$35,0),3),INDEX(Verdeelsleutels_percentage!$A:$AB,MATCH(max_demand!$C182,Verdeelsleutels_percentage!$C:$C,0),MATCH(INDEX(Overzicht!$B$1:$F$35,MATCH(max_demand!AA$1,Overzicht!$B:$B,0),5),Verdeelsleutels_percentage!$1:$1,0)))</f>
        <v>2.9040605602872937E-5</v>
      </c>
      <c r="AB182">
        <f>PRODUCT(INDEX(Overzicht!$B$1:$D$35,MATCH(max_demand!AB$1,Overzicht!$B$1:$B$35,0),3),INDEX(Verdeelsleutels_percentage!$A:$AB,MATCH(max_demand!$C182,Verdeelsleutels_percentage!$C:$C,0),MATCH(INDEX(Overzicht!$B$1:$F$35,MATCH(max_demand!AB$1,Overzicht!$B:$B,0),5),Verdeelsleutels_percentage!$1:$1,0)))</f>
        <v>7.351088705156987E-2</v>
      </c>
      <c r="AC182">
        <f>PRODUCT(INDEX(Overzicht!$B$1:$D$35,MATCH(max_demand!AC$1,Overzicht!$B$1:$B$35,0),3),INDEX(Verdeelsleutels_percentage!$A:$AB,MATCH(max_demand!$C182,Verdeelsleutels_percentage!$C:$C,0),MATCH(INDEX(Overzicht!$B$1:$F$35,MATCH(max_demand!AC$1,Overzicht!$B:$B,0),5),Verdeelsleutels_percentage!$1:$1,0)))</f>
        <v>3.4472784348216011E-2</v>
      </c>
      <c r="AD182">
        <f>PRODUCT(INDEX(Overzicht!$B$1:$D$35,MATCH(max_demand!AD$1,Overzicht!$B$1:$B$35,0),3),INDEX(Verdeelsleutels_percentage!$A:$AB,MATCH(max_demand!$C182,Verdeelsleutels_percentage!$C:$C,0),MATCH(INDEX(Overzicht!$B$1:$F$35,MATCH(max_demand!AD$1,Overzicht!$B:$B,0),5),Verdeelsleutels_percentage!$1:$1,0)))</f>
        <v>1.6475987586134344E-4</v>
      </c>
      <c r="AE182">
        <f>PRODUCT(INDEX(Overzicht!$B$1:$D$35,MATCH(max_demand!AE$1,Overzicht!$B$1:$B$35,0),3),INDEX(Verdeelsleutels_percentage!$A:$AB,MATCH(max_demand!$C182,Verdeelsleutels_percentage!$C:$C,0),MATCH(INDEX(Overzicht!$B$1:$F$35,MATCH(max_demand!AE$1,Overzicht!$B:$B,0),5),Verdeelsleutels_percentage!$1:$1,0)))</f>
        <v>3.0847901322211376E-2</v>
      </c>
      <c r="AF182">
        <f>PRODUCT(INDEX(Overzicht!$B$1:$D$35,MATCH(max_demand!AF$1,Overzicht!$B$1:$B$35,0),3),INDEX(Verdeelsleutels_percentage!$A:$AB,MATCH(max_demand!$C182,Verdeelsleutels_percentage!$C:$C,0),MATCH(INDEX(Overzicht!$B$1:$F$35,MATCH(max_demand!AF$1,Overzicht!$B:$B,0),5),Verdeelsleutels_percentage!$1:$1,0)))</f>
        <v>1.1000229395027628E-4</v>
      </c>
      <c r="AG182">
        <f>PRODUCT(INDEX(Overzicht!$B$1:$D$35,MATCH(max_demand!AG$1,Overzicht!$B$1:$B$35,0),3),INDEX(Verdeelsleutels_percentage!$A:$AB,MATCH(max_demand!$C182,Verdeelsleutels_percentage!$C:$C,0),MATCH(INDEX(Overzicht!$B$1:$F$35,MATCH(max_demand!AG$1,Overzicht!$B:$B,0),5),Verdeelsleutels_percentage!$1:$1,0)))</f>
        <v>0.37344839300497285</v>
      </c>
      <c r="AH182">
        <f>PRODUCT(INDEX(Overzicht!$B$1:$D$35,MATCH(max_demand!AH$1,Overzicht!$B$1:$B$35,0),3),INDEX(Verdeelsleutels_percentage!$A:$AB,MATCH(max_demand!$C182,Verdeelsleutels_percentage!$C:$C,0),MATCH(INDEX(Overzicht!$B$1:$F$35,MATCH(max_demand!AH$1,Overzicht!$B:$B,0),5),Verdeelsleutels_percentage!$1:$1,0)))</f>
        <v>2.5667201921731128E-4</v>
      </c>
      <c r="AI182">
        <f>PRODUCT(INDEX(Overzicht!$B$1:$D$35,MATCH(max_demand!AI$1,Overzicht!$B$1:$B$35,0),3),INDEX(Verdeelsleutels_percentage!$A:$AB,MATCH(max_demand!$C182,Verdeelsleutels_percentage!$C:$C,0),MATCH(INDEX(Overzicht!$B$1:$F$35,MATCH(max_demand!AI$1,Overzicht!$B:$B,0),5),Verdeelsleutels_percentage!$1:$1,0)))</f>
        <v>8.8001835160221009E-5</v>
      </c>
      <c r="AJ182">
        <f>PRODUCT(INDEX(Overzicht!$B$1:$D$35,MATCH(max_demand!AJ$1,Overzicht!$B$1:$B$35,0),3),INDEX(Verdeelsleutels_percentage!$A:$AB,MATCH(max_demand!$C182,Verdeelsleutels_percentage!$C:$C,0),MATCH(INDEX(Overzicht!$B$1:$F$35,MATCH(max_demand!AJ$1,Overzicht!$B:$B,0),5),Verdeelsleutels_percentage!$1:$1,0)))</f>
        <v>0</v>
      </c>
      <c r="AK182">
        <f>PRODUCT(INDEX(Overzicht!$B$1:$D$35,MATCH(max_demand!AK$1,Overzicht!$B$1:$B$35,0),3),INDEX(Verdeelsleutels_percentage!$A:$AB,MATCH(max_demand!$C182,Verdeelsleutels_percentage!$C:$C,0),MATCH(INDEX(Overzicht!$B$1:$F$35,MATCH(max_demand!AK$1,Overzicht!$B:$B,0),5),Verdeelsleutels_percentage!$1:$1,0)))</f>
        <v>2.2655869175635023E-2</v>
      </c>
      <c r="AL182">
        <f>PRODUCT(INDEX(Overzicht!$B$1:$D$35,MATCH(max_demand!AL$1,Overzicht!$B$1:$B$35,0),3),INDEX(Verdeelsleutels_percentage!$A:$AB,MATCH(max_demand!$C182,Verdeelsleutels_percentage!$C:$C,0),MATCH(INDEX(Overzicht!$B$1:$F$35,MATCH(max_demand!AL$1,Overzicht!$B:$B,0),5),Verdeelsleutels_percentage!$1:$1,0)))</f>
        <v>6.2241398834162139E-2</v>
      </c>
      <c r="AM182">
        <f>PRODUCT(INDEX(Overzicht!$B$1:$D$35,MATCH(max_demand!AM$1,Overzicht!$B$1:$B$35,0),3),INDEX(Verdeelsleutels_percentage!$A:$AB,MATCH(max_demand!$C182,Verdeelsleutels_percentage!$C:$C,0),MATCH(INDEX(Overzicht!$B$1:$F$35,MATCH(max_demand!AM$1,Overzicht!$B:$B,0),5),Verdeelsleutels_percentage!$1:$1,0)))</f>
        <v>0.12448279766832428</v>
      </c>
      <c r="AN182">
        <f>PRODUCT(INDEX(Overzicht!$B$1:$D$35,MATCH(max_demand!AN$1,Overzicht!$B$1:$B$35,0),3),INDEX(Verdeelsleutels_percentage!$A:$AB,MATCH(max_demand!$C182,Verdeelsleutels_percentage!$C:$C,0),MATCH(INDEX(Overzicht!$B$1:$F$35,MATCH(max_demand!AN$1,Overzicht!$B:$B,0),5),Verdeelsleutels_percentage!$1:$1,0)))</f>
        <v>6.2241398834162139E-2</v>
      </c>
      <c r="AO182">
        <f>PRODUCT(INDEX(Overzicht!$B$1:$D$35,MATCH(max_demand!AO$1,Overzicht!$B$1:$B$35,0),3),INDEX(Verdeelsleutels_percentage!$A:$AB,MATCH(max_demand!$C182,Verdeelsleutels_percentage!$C:$C,0),MATCH(INDEX(Overzicht!$B$1:$F$35,MATCH(max_demand!AO$1,Overzicht!$B:$B,0),5),Verdeelsleutels_percentage!$1:$1,0)))</f>
        <v>0.21784489591956749</v>
      </c>
    </row>
    <row r="183" spans="2:41">
      <c r="B183" t="str">
        <f>INDEX('ETLocal datasets'!B:C,MATCH(C183,'ETLocal datasets'!C:C,0),1)</f>
        <v>GM0523</v>
      </c>
      <c r="C183" t="str">
        <f>'ETLocal datasets'!C166</f>
        <v>Hardinxveld-Giessendam</v>
      </c>
      <c r="D183">
        <f t="shared" si="13"/>
        <v>6.7055027594344604E-2</v>
      </c>
      <c r="E183">
        <f t="shared" si="14"/>
        <v>4.8973347556639298E-2</v>
      </c>
      <c r="F183">
        <f t="shared" si="15"/>
        <v>1.0967116789721286E-2</v>
      </c>
      <c r="G183">
        <f t="shared" si="12"/>
        <v>2.2332872607439241E-2</v>
      </c>
      <c r="H183">
        <f>PRODUCT(INDEX(Overzicht!$B$1:$D$35,MATCH(max_demand!H$1,Overzicht!$B$1:$B$35,0),3),INDEX(Verdeelsleutels_percentage!$A:$AB,MATCH(max_demand!$C183,Verdeelsleutels_percentage!$C:$C,0),MATCH(INDEX(Overzicht!$B$1:$F$35,MATCH(max_demand!H$1,Overzicht!$B:$B,0),5),Verdeelsleutels_percentage!$1:$1,0)))</f>
        <v>1.0967116789721286E-2</v>
      </c>
      <c r="I183">
        <f>PRODUCT(INDEX(Overzicht!$B$1:$D$35,MATCH(max_demand!I$1,Overzicht!$B$1:$B$35,0),3),INDEX(Verdeelsleutels_percentage!$A:$AB,MATCH(max_demand!$C183,Verdeelsleutels_percentage!$C:$C,0),MATCH(INDEX(Overzicht!$B$1:$F$35,MATCH(max_demand!I$1,Overzicht!$B:$B,0),5),Verdeelsleutels_percentage!$1:$1,0)))</f>
        <v>1.1560750185705985E-3</v>
      </c>
      <c r="J183">
        <f>PRODUCT(INDEX(Overzicht!$B$1:$D$35,MATCH(max_demand!J$1,Overzicht!$B$1:$B$35,0),3),INDEX(Verdeelsleutels_percentage!$A:$AB,MATCH(max_demand!$C183,Verdeelsleutels_percentage!$C:$C,0),MATCH(INDEX(Overzicht!$B$1:$F$35,MATCH(max_demand!J$1,Overzicht!$B:$B,0),5),Verdeelsleutels_percentage!$1:$1,0)))</f>
        <v>3.6765953428398979E-3</v>
      </c>
      <c r="K183">
        <f>PRODUCT(INDEX(Overzicht!$B$1:$D$35,MATCH(max_demand!K$1,Overzicht!$B$1:$B$35,0),3),INDEX(Verdeelsleutels_percentage!$A:$AB,MATCH(max_demand!$C183,Verdeelsleutels_percentage!$C:$C,0),MATCH(INDEX(Overzicht!$B$1:$F$35,MATCH(max_demand!K$1,Overzicht!$B:$B,0),5),Verdeelsleutels_percentage!$1:$1,0)))</f>
        <v>2.4064146155784919E-4</v>
      </c>
      <c r="L183">
        <f>PRODUCT(INDEX(Overzicht!$B$1:$D$35,MATCH(max_demand!L$1,Overzicht!$B$1:$B$35,0),3),INDEX(Verdeelsleutels_percentage!$A:$AB,MATCH(max_demand!$C183,Verdeelsleutels_percentage!$C:$C,0),MATCH(INDEX(Overzicht!$B$1:$F$35,MATCH(max_demand!L$1,Overzicht!$B:$B,0),5),Verdeelsleutels_percentage!$1:$1,0)))</f>
        <v>3.5463059953780092E-3</v>
      </c>
      <c r="M183">
        <f>PRODUCT(INDEX(Overzicht!$B$1:$D$35,MATCH(max_demand!M$1,Overzicht!$B$1:$B$35,0),3),INDEX(Verdeelsleutels_percentage!$A:$AB,MATCH(max_demand!$C183,Verdeelsleutels_percentage!$C:$C,0),MATCH(INDEX(Overzicht!$B$1:$F$35,MATCH(max_demand!M$1,Overzicht!$B:$B,0),5),Verdeelsleutels_percentage!$1:$1,0)))</f>
        <v>2.114353782013103E-2</v>
      </c>
      <c r="N183">
        <f>PRODUCT(INDEX(Overzicht!$B$1:$D$35,MATCH(max_demand!N$1,Overzicht!$B$1:$B$35,0),3),INDEX(Verdeelsleutels_percentage!$A:$AB,MATCH(max_demand!$C183,Verdeelsleutels_percentage!$C:$C,0),MATCH(INDEX(Overzicht!$B$1:$F$35,MATCH(max_demand!N$1,Overzicht!$B:$B,0),5),Verdeelsleutels_percentage!$1:$1,0)))</f>
        <v>2.3036387872599909E-3</v>
      </c>
      <c r="O183">
        <f>PRODUCT(INDEX(Overzicht!$B$1:$D$35,MATCH(max_demand!O$1,Overzicht!$B$1:$B$35,0),3),INDEX(Verdeelsleutels_percentage!$A:$AB,MATCH(max_demand!$C183,Verdeelsleutels_percentage!$C:$C,0),MATCH(INDEX(Overzicht!$B$1:$F$35,MATCH(max_demand!O$1,Overzicht!$B:$B,0),5),Verdeelsleutels_percentage!$1:$1,0)))</f>
        <v>2.046588503942252E-4</v>
      </c>
      <c r="P183">
        <f>PRODUCT(INDEX(Overzicht!$B$1:$D$35,MATCH(max_demand!P$1,Overzicht!$B$1:$B$35,0),3),INDEX(Verdeelsleutels_percentage!$A:$AB,MATCH(max_demand!$C183,Verdeelsleutels_percentage!$C:$C,0),MATCH(INDEX(Overzicht!$B$1:$F$35,MATCH(max_demand!P$1,Overzicht!$B:$B,0),5),Verdeelsleutels_percentage!$1:$1,0)))</f>
        <v>1.2356932982801726E-3</v>
      </c>
      <c r="Q183">
        <f>PRODUCT(INDEX(Overzicht!$B$1:$D$35,MATCH(max_demand!Q$1,Overzicht!$B$1:$B$35,0),3),INDEX(Verdeelsleutels_percentage!$A:$AB,MATCH(max_demand!$C183,Verdeelsleutels_percentage!$C:$C,0),MATCH(INDEX(Overzicht!$B$1:$F$35,MATCH(max_demand!Q$1,Overzicht!$B:$B,0),5),Verdeelsleutels_percentage!$1:$1,0)))</f>
        <v>9.0870396257690649E-3</v>
      </c>
      <c r="R183">
        <f>PRODUCT(INDEX(Overzicht!$B$1:$D$35,MATCH(max_demand!R$1,Overzicht!$B$1:$B$35,0),3),INDEX(Verdeelsleutels_percentage!$A:$AB,MATCH(max_demand!$C183,Verdeelsleutels_percentage!$C:$C,0),MATCH(INDEX(Overzicht!$B$1:$F$35,MATCH(max_demand!R$1,Overzicht!$B:$B,0),5),Verdeelsleutels_percentage!$1:$1,0)))</f>
        <v>1.8800771639522205E-3</v>
      </c>
      <c r="S183">
        <f>PRODUCT(INDEX(Overzicht!$B$1:$D$35,MATCH(max_demand!S$1,Overzicht!$B$1:$B$35,0),3),INDEX(Verdeelsleutels_percentage!$A:$AB,MATCH(max_demand!$C183,Verdeelsleutels_percentage!$C:$C,0),MATCH(INDEX(Overzicht!$B$1:$F$35,MATCH(max_demand!S$1,Overzicht!$B:$B,0),5),Verdeelsleutels_percentage!$1:$1,0)))</f>
        <v>3.8503980317741472E-3</v>
      </c>
      <c r="T183">
        <f>PRODUCT(INDEX(Overzicht!$B$1:$D$35,MATCH(max_demand!T$1,Overzicht!$B$1:$B$35,0),3),INDEX(Verdeelsleutels_percentage!$A:$AB,MATCH(max_demand!$C183,Verdeelsleutels_percentage!$C:$C,0),MATCH(INDEX(Overzicht!$B$1:$F$35,MATCH(max_demand!T$1,Overzicht!$B:$B,0),5),Verdeelsleutels_percentage!$1:$1,0)))</f>
        <v>5.5566725067921173E-3</v>
      </c>
      <c r="U183">
        <f>PRODUCT(INDEX(Overzicht!$B$1:$D$35,MATCH(max_demand!U$1,Overzicht!$B$1:$B$35,0),3),INDEX(Verdeelsleutels_percentage!$A:$AB,MATCH(max_demand!$C183,Verdeelsleutels_percentage!$C:$C,0),MATCH(INDEX(Overzicht!$B$1:$F$35,MATCH(max_demand!U$1,Overzicht!$B:$B,0),5),Verdeelsleutels_percentage!$1:$1,0)))</f>
        <v>2.0639069310942153E-2</v>
      </c>
      <c r="V183">
        <f>PRODUCT(INDEX(Overzicht!$B$1:$D$35,MATCH(max_demand!V$1,Overzicht!$B$1:$B$35,0),3),INDEX(Verdeelsleutels_percentage!$A:$AB,MATCH(max_demand!$C183,Verdeelsleutels_percentage!$C:$C,0),MATCH(INDEX(Overzicht!$B$1:$F$35,MATCH(max_demand!V$1,Overzicht!$B:$B,0),5),Verdeelsleutels_percentage!$1:$1,0)))</f>
        <v>2.4023208206056146E-3</v>
      </c>
      <c r="W183">
        <f>PRODUCT(INDEX(Overzicht!$B$1:$D$35,MATCH(max_demand!W$1,Overzicht!$B$1:$B$35,0),3),INDEX(Verdeelsleutels_percentage!$A:$AB,MATCH(max_demand!$C183,Verdeelsleutels_percentage!$C:$C,0),MATCH(INDEX(Overzicht!$B$1:$F$35,MATCH(max_demand!W$1,Overzicht!$B:$B,0),5),Verdeelsleutels_percentage!$1:$1,0)))</f>
        <v>1.253384775968147E-2</v>
      </c>
      <c r="X183">
        <f>PRODUCT(INDEX(Overzicht!$B$1:$D$35,MATCH(max_demand!X$1,Overzicht!$B$1:$B$35,0),3),INDEX(Verdeelsleutels_percentage!$A:$AB,MATCH(max_demand!$C183,Verdeelsleutels_percentage!$C:$C,0),MATCH(INDEX(Overzicht!$B$1:$F$35,MATCH(max_demand!X$1,Overzicht!$B:$B,0),5),Verdeelsleutels_percentage!$1:$1,0)))</f>
        <v>4.1257655228997569E-4</v>
      </c>
      <c r="Y183">
        <f>PRODUCT(INDEX(Overzicht!$B$1:$D$35,MATCH(max_demand!Y$1,Overzicht!$B$1:$B$35,0),3),INDEX(Verdeelsleutels_percentage!$A:$AB,MATCH(max_demand!$C183,Verdeelsleutels_percentage!$C:$C,0),MATCH(INDEX(Overzicht!$B$1:$F$35,MATCH(max_demand!Y$1,Overzicht!$B:$B,0),5),Verdeelsleutels_percentage!$1:$1,0)))</f>
        <v>4.0870547422391369E-7</v>
      </c>
      <c r="Z183">
        <f>PRODUCT(INDEX(Overzicht!$B$1:$D$35,MATCH(max_demand!Z$1,Overzicht!$B$1:$B$35,0),3),INDEX(Verdeelsleutels_percentage!$A:$AB,MATCH(max_demand!$C183,Verdeelsleutels_percentage!$C:$C,0),MATCH(INDEX(Overzicht!$B$1:$F$35,MATCH(max_demand!Z$1,Overzicht!$B:$B,0),5),Verdeelsleutels_percentage!$1:$1,0)))</f>
        <v>1.8164687743285054E-4</v>
      </c>
      <c r="AA183">
        <f>PRODUCT(INDEX(Overzicht!$B$1:$D$35,MATCH(max_demand!AA$1,Overzicht!$B$1:$B$35,0),3),INDEX(Verdeelsleutels_percentage!$A:$AB,MATCH(max_demand!$C183,Verdeelsleutels_percentage!$C:$C,0),MATCH(INDEX(Overzicht!$B$1:$F$35,MATCH(max_demand!AA$1,Overzicht!$B:$B,0),5),Verdeelsleutels_percentage!$1:$1,0)))</f>
        <v>1.8929516700897056E-4</v>
      </c>
      <c r="AB183">
        <f>PRODUCT(INDEX(Overzicht!$B$1:$D$35,MATCH(max_demand!AB$1,Overzicht!$B$1:$B$35,0),3),INDEX(Verdeelsleutels_percentage!$A:$AB,MATCH(max_demand!$C183,Verdeelsleutels_percentage!$C:$C,0),MATCH(INDEX(Overzicht!$B$1:$F$35,MATCH(max_demand!AB$1,Overzicht!$B:$B,0),5),Verdeelsleutels_percentage!$1:$1,0)))</f>
        <v>2.48381670688413E-3</v>
      </c>
      <c r="AC183">
        <f>PRODUCT(INDEX(Overzicht!$B$1:$D$35,MATCH(max_demand!AC$1,Overzicht!$B$1:$B$35,0),3),INDEX(Verdeelsleutels_percentage!$A:$AB,MATCH(max_demand!$C183,Verdeelsleutels_percentage!$C:$C,0),MATCH(INDEX(Overzicht!$B$1:$F$35,MATCH(max_demand!AC$1,Overzicht!$B:$B,0),5),Verdeelsleutels_percentage!$1:$1,0)))</f>
        <v>1.4321679196591126E-3</v>
      </c>
      <c r="AD183">
        <f>PRODUCT(INDEX(Overzicht!$B$1:$D$35,MATCH(max_demand!AD$1,Overzicht!$B$1:$B$35,0),3),INDEX(Verdeelsleutels_percentage!$A:$AB,MATCH(max_demand!$C183,Verdeelsleutels_percentage!$C:$C,0),MATCH(INDEX(Overzicht!$B$1:$F$35,MATCH(max_demand!AD$1,Overzicht!$B:$B,0),5),Verdeelsleutels_percentage!$1:$1,0)))</f>
        <v>2.4591026247961706E-7</v>
      </c>
      <c r="AE183">
        <f>PRODUCT(INDEX(Overzicht!$B$1:$D$35,MATCH(max_demand!AE$1,Overzicht!$B$1:$B$35,0),3),INDEX(Verdeelsleutels_percentage!$A:$AB,MATCH(max_demand!$C183,Verdeelsleutels_percentage!$C:$C,0),MATCH(INDEX(Overzicht!$B$1:$F$35,MATCH(max_demand!AE$1,Overzicht!$B:$B,0),5),Verdeelsleutels_percentage!$1:$1,0)))</f>
        <v>1.2279261691365694E-2</v>
      </c>
      <c r="AF183">
        <f>PRODUCT(INDEX(Overzicht!$B$1:$D$35,MATCH(max_demand!AF$1,Overzicht!$B$1:$B$35,0),3),INDEX(Verdeelsleutels_percentage!$A:$AB,MATCH(max_demand!$C183,Verdeelsleutels_percentage!$C:$C,0),MATCH(INDEX(Overzicht!$B$1:$F$35,MATCH(max_demand!AF$1,Overzicht!$B:$B,0),5),Verdeelsleutels_percentage!$1:$1,0)))</f>
        <v>7.1702714776125209E-4</v>
      </c>
      <c r="AG183">
        <f>PRODUCT(INDEX(Overzicht!$B$1:$D$35,MATCH(max_demand!AG$1,Overzicht!$B$1:$B$35,0),3),INDEX(Verdeelsleutels_percentage!$A:$AB,MATCH(max_demand!$C183,Verdeelsleutels_percentage!$C:$C,0),MATCH(INDEX(Overzicht!$B$1:$F$35,MATCH(max_demand!AG$1,Overzicht!$B:$B,0),5),Verdeelsleutels_percentage!$1:$1,0)))</f>
        <v>1.253384775968147E-2</v>
      </c>
      <c r="AH183">
        <f>PRODUCT(INDEX(Overzicht!$B$1:$D$35,MATCH(max_demand!AH$1,Overzicht!$B$1:$B$35,0),3),INDEX(Verdeelsleutels_percentage!$A:$AB,MATCH(max_demand!$C183,Verdeelsleutels_percentage!$C:$C,0),MATCH(INDEX(Overzicht!$B$1:$F$35,MATCH(max_demand!AH$1,Overzicht!$B:$B,0),5),Verdeelsleutels_percentage!$1:$1,0)))</f>
        <v>1.6730633447762549E-3</v>
      </c>
      <c r="AI183">
        <f>PRODUCT(INDEX(Overzicht!$B$1:$D$35,MATCH(max_demand!AI$1,Overzicht!$B$1:$B$35,0),3),INDEX(Verdeelsleutels_percentage!$A:$AB,MATCH(max_demand!$C183,Verdeelsleutels_percentage!$C:$C,0),MATCH(INDEX(Overzicht!$B$1:$F$35,MATCH(max_demand!AI$1,Overzicht!$B:$B,0),5),Verdeelsleutels_percentage!$1:$1,0)))</f>
        <v>5.7362171820900167E-4</v>
      </c>
      <c r="AJ183">
        <f>PRODUCT(INDEX(Overzicht!$B$1:$D$35,MATCH(max_demand!AJ$1,Overzicht!$B$1:$B$35,0),3),INDEX(Verdeelsleutels_percentage!$A:$AB,MATCH(max_demand!$C183,Verdeelsleutels_percentage!$C:$C,0),MATCH(INDEX(Overzicht!$B$1:$F$35,MATCH(max_demand!AJ$1,Overzicht!$B:$B,0),5),Verdeelsleutels_percentage!$1:$1,0)))</f>
        <v>0</v>
      </c>
      <c r="AK183">
        <f>PRODUCT(INDEX(Overzicht!$B$1:$D$35,MATCH(max_demand!AK$1,Overzicht!$B$1:$B$35,0),3),INDEX(Verdeelsleutels_percentage!$A:$AB,MATCH(max_demand!$C183,Verdeelsleutels_percentage!$C:$C,0),MATCH(INDEX(Overzicht!$B$1:$F$35,MATCH(max_demand!AK$1,Overzicht!$B:$B,0),5),Verdeelsleutels_percentage!$1:$1,0)))</f>
        <v>7.603867640873426E-4</v>
      </c>
      <c r="AL183">
        <f>PRODUCT(INDEX(Overzicht!$B$1:$D$35,MATCH(max_demand!AL$1,Overzicht!$B$1:$B$35,0),3),INDEX(Verdeelsleutels_percentage!$A:$AB,MATCH(max_demand!$C183,Verdeelsleutels_percentage!$C:$C,0),MATCH(INDEX(Overzicht!$B$1:$F$35,MATCH(max_demand!AL$1,Overzicht!$B:$B,0),5),Verdeelsleutels_percentage!$1:$1,0)))</f>
        <v>2.0889746266135783E-3</v>
      </c>
      <c r="AM183">
        <f>PRODUCT(INDEX(Overzicht!$B$1:$D$35,MATCH(max_demand!AM$1,Overzicht!$B$1:$B$35,0),3),INDEX(Verdeelsleutels_percentage!$A:$AB,MATCH(max_demand!$C183,Verdeelsleutels_percentage!$C:$C,0),MATCH(INDEX(Overzicht!$B$1:$F$35,MATCH(max_demand!AM$1,Overzicht!$B:$B,0),5),Verdeelsleutels_percentage!$1:$1,0)))</f>
        <v>4.1779492532271565E-3</v>
      </c>
      <c r="AN183">
        <f>PRODUCT(INDEX(Overzicht!$B$1:$D$35,MATCH(max_demand!AN$1,Overzicht!$B$1:$B$35,0),3),INDEX(Verdeelsleutels_percentage!$A:$AB,MATCH(max_demand!$C183,Verdeelsleutels_percentage!$C:$C,0),MATCH(INDEX(Overzicht!$B$1:$F$35,MATCH(max_demand!AN$1,Overzicht!$B:$B,0),5),Verdeelsleutels_percentage!$1:$1,0)))</f>
        <v>2.0889746266135783E-3</v>
      </c>
      <c r="AO183">
        <f>PRODUCT(INDEX(Overzicht!$B$1:$D$35,MATCH(max_demand!AO$1,Overzicht!$B$1:$B$35,0),3),INDEX(Verdeelsleutels_percentage!$A:$AB,MATCH(max_demand!$C183,Verdeelsleutels_percentage!$C:$C,0),MATCH(INDEX(Overzicht!$B$1:$F$35,MATCH(max_demand!AO$1,Overzicht!$B:$B,0),5),Verdeelsleutels_percentage!$1:$1,0)))</f>
        <v>7.3114111931475243E-3</v>
      </c>
    </row>
    <row r="184" spans="2:41">
      <c r="B184" t="str">
        <f>INDEX('ETLocal datasets'!B:C,MATCH(C184,'ETLocal datasets'!C:C,0),1)</f>
        <v>GM0530</v>
      </c>
      <c r="C184" t="str">
        <f>'ETLocal datasets'!C167</f>
        <v>Hellevoetsluis</v>
      </c>
      <c r="D184">
        <f t="shared" si="13"/>
        <v>0.15745688731748797</v>
      </c>
      <c r="E184">
        <f t="shared" si="14"/>
        <v>0.11821249821914254</v>
      </c>
      <c r="F184">
        <f t="shared" si="15"/>
        <v>2.4332284101243575E-2</v>
      </c>
      <c r="G184">
        <f t="shared" si="12"/>
        <v>4.9549011969161491E-2</v>
      </c>
      <c r="H184">
        <f>PRODUCT(INDEX(Overzicht!$B$1:$D$35,MATCH(max_demand!H$1,Overzicht!$B$1:$B$35,0),3),INDEX(Verdeelsleutels_percentage!$A:$AB,MATCH(max_demand!$C184,Verdeelsleutels_percentage!$C:$C,0),MATCH(INDEX(Overzicht!$B$1:$F$35,MATCH(max_demand!H$1,Overzicht!$B:$B,0),5),Verdeelsleutels_percentage!$1:$1,0)))</f>
        <v>2.4332284101243575E-2</v>
      </c>
      <c r="I184">
        <f>PRODUCT(INDEX(Overzicht!$B$1:$D$35,MATCH(max_demand!I$1,Overzicht!$B$1:$B$35,0),3),INDEX(Verdeelsleutels_percentage!$A:$AB,MATCH(max_demand!$C184,Verdeelsleutels_percentage!$C:$C,0),MATCH(INDEX(Overzicht!$B$1:$F$35,MATCH(max_demand!I$1,Overzicht!$B:$B,0),5),Verdeelsleutels_percentage!$1:$1,0)))</f>
        <v>1.1541573159841978E-2</v>
      </c>
      <c r="J184">
        <f>PRODUCT(INDEX(Overzicht!$B$1:$D$35,MATCH(max_demand!J$1,Overzicht!$B$1:$B$35,0),3),INDEX(Verdeelsleutels_percentage!$A:$AB,MATCH(max_demand!$C184,Verdeelsleutels_percentage!$C:$C,0),MATCH(INDEX(Overzicht!$B$1:$F$35,MATCH(max_demand!J$1,Overzicht!$B:$B,0),5),Verdeelsleutels_percentage!$1:$1,0)))</f>
        <v>8.1571085748930842E-3</v>
      </c>
      <c r="K184">
        <f>PRODUCT(INDEX(Overzicht!$B$1:$D$35,MATCH(max_demand!K$1,Overzicht!$B$1:$B$35,0),3),INDEX(Verdeelsleutels_percentage!$A:$AB,MATCH(max_demand!$C184,Verdeelsleutels_percentage!$C:$C,0),MATCH(INDEX(Overzicht!$B$1:$F$35,MATCH(max_demand!K$1,Overzicht!$B:$B,0),5),Verdeelsleutels_percentage!$1:$1,0)))</f>
        <v>2.4024228438871069E-3</v>
      </c>
      <c r="L184">
        <f>PRODUCT(INDEX(Overzicht!$B$1:$D$35,MATCH(max_demand!L$1,Overzicht!$B$1:$B$35,0),3),INDEX(Verdeelsleutels_percentage!$A:$AB,MATCH(max_demand!$C184,Verdeelsleutels_percentage!$C:$C,0),MATCH(INDEX(Overzicht!$B$1:$F$35,MATCH(max_demand!L$1,Overzicht!$B:$B,0),5),Verdeelsleutels_percentage!$1:$1,0)))</f>
        <v>7.8680410397703113E-3</v>
      </c>
      <c r="M184">
        <f>PRODUCT(INDEX(Overzicht!$B$1:$D$35,MATCH(max_demand!M$1,Overzicht!$B$1:$B$35,0),3),INDEX(Verdeelsleutels_percentage!$A:$AB,MATCH(max_demand!$C184,Verdeelsleutels_percentage!$C:$C,0),MATCH(INDEX(Overzicht!$B$1:$F$35,MATCH(max_demand!M$1,Overzicht!$B:$B,0),5),Verdeelsleutels_percentage!$1:$1,0)))</f>
        <v>5.8141466359575376E-3</v>
      </c>
      <c r="N184">
        <f>PRODUCT(INDEX(Overzicht!$B$1:$D$35,MATCH(max_demand!N$1,Overzicht!$B$1:$B$35,0),3),INDEX(Verdeelsleutels_percentage!$A:$AB,MATCH(max_demand!$C184,Verdeelsleutels_percentage!$C:$C,0),MATCH(INDEX(Overzicht!$B$1:$F$35,MATCH(max_demand!N$1,Overzicht!$B:$B,0),5),Verdeelsleutels_percentage!$1:$1,0)))</f>
        <v>6.3339486557240413E-4</v>
      </c>
      <c r="O184">
        <f>PRODUCT(INDEX(Overzicht!$B$1:$D$35,MATCH(max_demand!O$1,Overzicht!$B$1:$B$35,0),3),INDEX(Verdeelsleutels_percentage!$A:$AB,MATCH(max_demand!$C184,Verdeelsleutels_percentage!$C:$C,0),MATCH(INDEX(Overzicht!$B$1:$F$35,MATCH(max_demand!O$1,Overzicht!$B:$B,0),5),Verdeelsleutels_percentage!$1:$1,0)))</f>
        <v>9.4313749525114371E-3</v>
      </c>
      <c r="P184">
        <f>PRODUCT(INDEX(Overzicht!$B$1:$D$35,MATCH(max_demand!P$1,Overzicht!$B$1:$B$35,0),3),INDEX(Verdeelsleutels_percentage!$A:$AB,MATCH(max_demand!$C184,Verdeelsleutels_percentage!$C:$C,0),MATCH(INDEX(Overzicht!$B$1:$F$35,MATCH(max_demand!P$1,Overzicht!$B:$B,0),5),Verdeelsleutels_percentage!$1:$1,0)))</f>
        <v>5.395073284211771E-2</v>
      </c>
      <c r="Q184">
        <f>PRODUCT(INDEX(Overzicht!$B$1:$D$35,MATCH(max_demand!Q$1,Overzicht!$B$1:$B$35,0),3),INDEX(Verdeelsleutels_percentage!$A:$AB,MATCH(max_demand!$C184,Verdeelsleutels_percentage!$C:$C,0),MATCH(INDEX(Overzicht!$B$1:$F$35,MATCH(max_demand!Q$1,Overzicht!$B:$B,0),5),Verdeelsleutels_percentage!$1:$1,0)))</f>
        <v>2.0161035398173245E-2</v>
      </c>
      <c r="R184">
        <f>PRODUCT(INDEX(Overzicht!$B$1:$D$35,MATCH(max_demand!R$1,Overzicht!$B$1:$B$35,0),3),INDEX(Verdeelsleutels_percentage!$A:$AB,MATCH(max_demand!$C184,Verdeelsleutels_percentage!$C:$C,0),MATCH(INDEX(Overzicht!$B$1:$F$35,MATCH(max_demand!R$1,Overzicht!$B:$B,0),5),Verdeelsleutels_percentage!$1:$1,0)))</f>
        <v>4.1712487030703274E-3</v>
      </c>
      <c r="S184">
        <f>PRODUCT(INDEX(Overzicht!$B$1:$D$35,MATCH(max_demand!S$1,Overzicht!$B$1:$B$35,0),3),INDEX(Verdeelsleutels_percentage!$A:$AB,MATCH(max_demand!$C184,Verdeelsleutels_percentage!$C:$C,0),MATCH(INDEX(Overzicht!$B$1:$F$35,MATCH(max_demand!S$1,Overzicht!$B:$B,0),5),Verdeelsleutels_percentage!$1:$1,0)))</f>
        <v>8.5427173438880292E-3</v>
      </c>
      <c r="T184">
        <f>PRODUCT(INDEX(Overzicht!$B$1:$D$35,MATCH(max_demand!T$1,Overzicht!$B$1:$B$35,0),3),INDEX(Verdeelsleutels_percentage!$A:$AB,MATCH(max_demand!$C184,Verdeelsleutels_percentage!$C:$C,0),MATCH(INDEX(Overzicht!$B$1:$F$35,MATCH(max_demand!T$1,Overzicht!$B:$B,0),5),Verdeelsleutels_percentage!$1:$1,0)))</f>
        <v>1.2328357277963409E-2</v>
      </c>
      <c r="U184">
        <f>PRODUCT(INDEX(Overzicht!$B$1:$D$35,MATCH(max_demand!U$1,Overzicht!$B$1:$B$35,0),3),INDEX(Verdeelsleutels_percentage!$A:$AB,MATCH(max_demand!$C184,Verdeelsleutels_percentage!$C:$C,0),MATCH(INDEX(Overzicht!$B$1:$F$35,MATCH(max_demand!U$1,Overzicht!$B:$B,0),5),Verdeelsleutels_percentage!$1:$1,0)))</f>
        <v>4.5791041318149817E-2</v>
      </c>
      <c r="V184">
        <f>PRODUCT(INDEX(Overzicht!$B$1:$D$35,MATCH(max_demand!V$1,Overzicht!$B$1:$B$35,0),3),INDEX(Verdeelsleutels_percentage!$A:$AB,MATCH(max_demand!$C184,Verdeelsleutels_percentage!$C:$C,0),MATCH(INDEX(Overzicht!$B$1:$F$35,MATCH(max_demand!V$1,Overzicht!$B:$B,0),5),Verdeelsleutels_percentage!$1:$1,0)))</f>
        <v>5.3299288983676401E-3</v>
      </c>
      <c r="W184">
        <f>PRODUCT(INDEX(Overzicht!$B$1:$D$35,MATCH(max_demand!W$1,Overzicht!$B$1:$B$35,0),3),INDEX(Verdeelsleutels_percentage!$A:$AB,MATCH(max_demand!$C184,Verdeelsleutels_percentage!$C:$C,0),MATCH(INDEX(Overzicht!$B$1:$F$35,MATCH(max_demand!W$1,Overzicht!$B:$B,0),5),Verdeelsleutels_percentage!$1:$1,0)))</f>
        <v>2.7808324687135514E-2</v>
      </c>
      <c r="X184">
        <f>PRODUCT(INDEX(Overzicht!$B$1:$D$35,MATCH(max_demand!X$1,Overzicht!$B$1:$B$35,0),3),INDEX(Verdeelsleutels_percentage!$A:$AB,MATCH(max_demand!$C184,Verdeelsleutels_percentage!$C:$C,0),MATCH(INDEX(Overzicht!$B$1:$F$35,MATCH(max_demand!X$1,Overzicht!$B:$B,0),5),Verdeelsleutels_percentage!$1:$1,0)))</f>
        <v>1.3127435754681045E-3</v>
      </c>
      <c r="Y184">
        <f>PRODUCT(INDEX(Overzicht!$B$1:$D$35,MATCH(max_demand!Y$1,Overzicht!$B$1:$B$35,0),3),INDEX(Verdeelsleutels_percentage!$A:$AB,MATCH(max_demand!$C184,Verdeelsleutels_percentage!$C:$C,0),MATCH(INDEX(Overzicht!$B$1:$F$35,MATCH(max_demand!Y$1,Overzicht!$B:$B,0),5),Verdeelsleutels_percentage!$1:$1,0)))</f>
        <v>6.9468460866683924E-7</v>
      </c>
      <c r="Z184">
        <f>PRODUCT(INDEX(Overzicht!$B$1:$D$35,MATCH(max_demand!Z$1,Overzicht!$B$1:$B$35,0),3),INDEX(Verdeelsleutels_percentage!$A:$AB,MATCH(max_demand!$C184,Verdeelsleutels_percentage!$C:$C,0),MATCH(INDEX(Overzicht!$B$1:$F$35,MATCH(max_demand!Z$1,Overzicht!$B:$B,0),5),Verdeelsleutels_percentage!$1:$1,0)))</f>
        <v>3.0874871496303969E-4</v>
      </c>
      <c r="AA184">
        <f>PRODUCT(INDEX(Overzicht!$B$1:$D$35,MATCH(max_demand!AA$1,Overzicht!$B$1:$B$35,0),3),INDEX(Verdeelsleutels_percentage!$A:$AB,MATCH(max_demand!$C184,Verdeelsleutels_percentage!$C:$C,0),MATCH(INDEX(Overzicht!$B$1:$F$35,MATCH(max_demand!AA$1,Overzicht!$B:$B,0),5),Verdeelsleutels_percentage!$1:$1,0)))</f>
        <v>3.2174866085622034E-4</v>
      </c>
      <c r="AB184">
        <f>PRODUCT(INDEX(Overzicht!$B$1:$D$35,MATCH(max_demand!AB$1,Overzicht!$B$1:$B$35,0),3),INDEX(Verdeelsleutels_percentage!$A:$AB,MATCH(max_demand!$C184,Verdeelsleutels_percentage!$C:$C,0),MATCH(INDEX(Overzicht!$B$1:$F$35,MATCH(max_demand!AB$1,Overzicht!$B:$B,0),5),Verdeelsleutels_percentage!$1:$1,0)))</f>
        <v>1.0644986195677508E-2</v>
      </c>
      <c r="AC184">
        <f>PRODUCT(INDEX(Overzicht!$B$1:$D$35,MATCH(max_demand!AC$1,Overzicht!$B$1:$B$35,0),3),INDEX(Verdeelsleutels_percentage!$A:$AB,MATCH(max_demand!$C184,Verdeelsleutels_percentage!$C:$C,0),MATCH(INDEX(Overzicht!$B$1:$F$35,MATCH(max_demand!AC$1,Overzicht!$B:$B,0),5),Verdeelsleutels_percentage!$1:$1,0)))</f>
        <v>5.7109101473201652E-3</v>
      </c>
      <c r="AD184">
        <f>PRODUCT(INDEX(Overzicht!$B$1:$D$35,MATCH(max_demand!AD$1,Overzicht!$B$1:$B$35,0),3),INDEX(Verdeelsleutels_percentage!$A:$AB,MATCH(max_demand!$C184,Verdeelsleutels_percentage!$C:$C,0),MATCH(INDEX(Overzicht!$B$1:$F$35,MATCH(max_demand!AD$1,Overzicht!$B:$B,0),5),Verdeelsleutels_percentage!$1:$1,0)))</f>
        <v>1.6967808111093578E-5</v>
      </c>
      <c r="AE184">
        <f>PRODUCT(INDEX(Overzicht!$B$1:$D$35,MATCH(max_demand!AE$1,Overzicht!$B$1:$B$35,0),3),INDEX(Verdeelsleutels_percentage!$A:$AB,MATCH(max_demand!$C184,Verdeelsleutels_percentage!$C:$C,0),MATCH(INDEX(Overzicht!$B$1:$F$35,MATCH(max_demand!AE$1,Overzicht!$B:$B,0),5),Verdeelsleutels_percentage!$1:$1,0)))</f>
        <v>1.3676901233472358E-2</v>
      </c>
      <c r="AF184">
        <f>PRODUCT(INDEX(Overzicht!$B$1:$D$35,MATCH(max_demand!AF$1,Overzicht!$B$1:$B$35,0),3),INDEX(Verdeelsleutels_percentage!$A:$AB,MATCH(max_demand!$C184,Verdeelsleutels_percentage!$C:$C,0),MATCH(INDEX(Overzicht!$B$1:$F$35,MATCH(max_demand!AF$1,Overzicht!$B:$B,0),5),Verdeelsleutels_percentage!$1:$1,0)))</f>
        <v>1.218744927485683E-3</v>
      </c>
      <c r="AG184">
        <f>PRODUCT(INDEX(Overzicht!$B$1:$D$35,MATCH(max_demand!AG$1,Overzicht!$B$1:$B$35,0),3),INDEX(Verdeelsleutels_percentage!$A:$AB,MATCH(max_demand!$C184,Verdeelsleutels_percentage!$C:$C,0),MATCH(INDEX(Overzicht!$B$1:$F$35,MATCH(max_demand!AG$1,Overzicht!$B:$B,0),5),Verdeelsleutels_percentage!$1:$1,0)))</f>
        <v>2.7808324687135514E-2</v>
      </c>
      <c r="AH184">
        <f>PRODUCT(INDEX(Overzicht!$B$1:$D$35,MATCH(max_demand!AH$1,Overzicht!$B$1:$B$35,0),3),INDEX(Verdeelsleutels_percentage!$A:$AB,MATCH(max_demand!$C184,Verdeelsleutels_percentage!$C:$C,0),MATCH(INDEX(Overzicht!$B$1:$F$35,MATCH(max_demand!AH$1,Overzicht!$B:$B,0),5),Verdeelsleutels_percentage!$1:$1,0)))</f>
        <v>2.8437381641332601E-3</v>
      </c>
      <c r="AI184">
        <f>PRODUCT(INDEX(Overzicht!$B$1:$D$35,MATCH(max_demand!AI$1,Overzicht!$B$1:$B$35,0),3),INDEX(Verdeelsleutels_percentage!$A:$AB,MATCH(max_demand!$C184,Verdeelsleutels_percentage!$C:$C,0),MATCH(INDEX(Overzicht!$B$1:$F$35,MATCH(max_demand!AI$1,Overzicht!$B:$B,0),5),Verdeelsleutels_percentage!$1:$1,0)))</f>
        <v>9.749959419885464E-4</v>
      </c>
      <c r="AJ184">
        <f>PRODUCT(INDEX(Overzicht!$B$1:$D$35,MATCH(max_demand!AJ$1,Overzicht!$B$1:$B$35,0),3),INDEX(Verdeelsleutels_percentage!$A:$AB,MATCH(max_demand!$C184,Verdeelsleutels_percentage!$C:$C,0),MATCH(INDEX(Overzicht!$B$1:$F$35,MATCH(max_demand!AJ$1,Overzicht!$B:$B,0),5),Verdeelsleutels_percentage!$1:$1,0)))</f>
        <v>0</v>
      </c>
      <c r="AK184">
        <f>PRODUCT(INDEX(Overzicht!$B$1:$D$35,MATCH(max_demand!AK$1,Overzicht!$B$1:$B$35,0),3),INDEX(Verdeelsleutels_percentage!$A:$AB,MATCH(max_demand!$C184,Verdeelsleutels_percentage!$C:$C,0),MATCH(INDEX(Overzicht!$B$1:$F$35,MATCH(max_demand!AK$1,Overzicht!$B:$B,0),5),Verdeelsleutels_percentage!$1:$1,0)))</f>
        <v>1.687038364352888E-3</v>
      </c>
      <c r="AL184">
        <f>PRODUCT(INDEX(Overzicht!$B$1:$D$35,MATCH(max_demand!AL$1,Overzicht!$B$1:$B$35,0),3),INDEX(Verdeelsleutels_percentage!$A:$AB,MATCH(max_demand!$C184,Verdeelsleutels_percentage!$C:$C,0),MATCH(INDEX(Overzicht!$B$1:$F$35,MATCH(max_demand!AL$1,Overzicht!$B:$B,0),5),Verdeelsleutels_percentage!$1:$1,0)))</f>
        <v>4.6347207811892523E-3</v>
      </c>
      <c r="AM184">
        <f>PRODUCT(INDEX(Overzicht!$B$1:$D$35,MATCH(max_demand!AM$1,Overzicht!$B$1:$B$35,0),3),INDEX(Verdeelsleutels_percentage!$A:$AB,MATCH(max_demand!$C184,Verdeelsleutels_percentage!$C:$C,0),MATCH(INDEX(Overzicht!$B$1:$F$35,MATCH(max_demand!AM$1,Overzicht!$B:$B,0),5),Verdeelsleutels_percentage!$1:$1,0)))</f>
        <v>9.2694415623785047E-3</v>
      </c>
      <c r="AN184">
        <f>PRODUCT(INDEX(Overzicht!$B$1:$D$35,MATCH(max_demand!AN$1,Overzicht!$B$1:$B$35,0),3),INDEX(Verdeelsleutels_percentage!$A:$AB,MATCH(max_demand!$C184,Verdeelsleutels_percentage!$C:$C,0),MATCH(INDEX(Overzicht!$B$1:$F$35,MATCH(max_demand!AN$1,Overzicht!$B:$B,0),5),Verdeelsleutels_percentage!$1:$1,0)))</f>
        <v>4.6347207811892523E-3</v>
      </c>
      <c r="AO184">
        <f>PRODUCT(INDEX(Overzicht!$B$1:$D$35,MATCH(max_demand!AO$1,Overzicht!$B$1:$B$35,0),3),INDEX(Verdeelsleutels_percentage!$A:$AB,MATCH(max_demand!$C184,Verdeelsleutels_percentage!$C:$C,0),MATCH(INDEX(Overzicht!$B$1:$F$35,MATCH(max_demand!AO$1,Overzicht!$B:$B,0),5),Verdeelsleutels_percentage!$1:$1,0)))</f>
        <v>1.6221522734162382E-2</v>
      </c>
    </row>
    <row r="185" spans="2:41">
      <c r="B185" t="str">
        <f>INDEX('ETLocal datasets'!B:C,MATCH(C185,'ETLocal datasets'!C:C,0),1)</f>
        <v>GM0531</v>
      </c>
      <c r="C185" t="str">
        <f>'ETLocal datasets'!C168</f>
        <v>Hendrik-Ido-Ambacht</v>
      </c>
      <c r="D185">
        <f t="shared" si="13"/>
        <v>5.3183467442854467E-2</v>
      </c>
      <c r="E185">
        <f t="shared" si="14"/>
        <v>7.8222006385551698E-2</v>
      </c>
      <c r="F185">
        <f t="shared" si="15"/>
        <v>1.8813790843194803E-2</v>
      </c>
      <c r="G185">
        <f t="shared" si="12"/>
        <v>3.831143610669567E-2</v>
      </c>
      <c r="H185">
        <f>PRODUCT(INDEX(Overzicht!$B$1:$D$35,MATCH(max_demand!H$1,Overzicht!$B$1:$B$35,0),3),INDEX(Verdeelsleutels_percentage!$A:$AB,MATCH(max_demand!$C185,Verdeelsleutels_percentage!$C:$C,0),MATCH(INDEX(Overzicht!$B$1:$F$35,MATCH(max_demand!H$1,Overzicht!$B:$B,0),5),Verdeelsleutels_percentage!$1:$1,0)))</f>
        <v>1.8813790843194803E-2</v>
      </c>
      <c r="I185">
        <f>PRODUCT(INDEX(Overzicht!$B$1:$D$35,MATCH(max_demand!I$1,Overzicht!$B$1:$B$35,0),3),INDEX(Verdeelsleutels_percentage!$A:$AB,MATCH(max_demand!$C185,Verdeelsleutels_percentage!$C:$C,0),MATCH(INDEX(Overzicht!$B$1:$F$35,MATCH(max_demand!I$1,Overzicht!$B:$B,0),5),Verdeelsleutels_percentage!$1:$1,0)))</f>
        <v>3.979232866781802E-5</v>
      </c>
      <c r="J185">
        <f>PRODUCT(INDEX(Overzicht!$B$1:$D$35,MATCH(max_demand!J$1,Overzicht!$B$1:$B$35,0),3),INDEX(Verdeelsleutels_percentage!$A:$AB,MATCH(max_demand!$C185,Verdeelsleutels_percentage!$C:$C,0),MATCH(INDEX(Overzicht!$B$1:$F$35,MATCH(max_demand!J$1,Overzicht!$B:$B,0),5),Verdeelsleutels_percentage!$1:$1,0)))</f>
        <v>6.3070994064805428E-3</v>
      </c>
      <c r="K185">
        <f>PRODUCT(INDEX(Overzicht!$B$1:$D$35,MATCH(max_demand!K$1,Overzicht!$B$1:$B$35,0),3),INDEX(Verdeelsleutels_percentage!$A:$AB,MATCH(max_demand!$C185,Verdeelsleutels_percentage!$C:$C,0),MATCH(INDEX(Overzicht!$B$1:$F$35,MATCH(max_demand!K$1,Overzicht!$B:$B,0),5),Verdeelsleutels_percentage!$1:$1,0)))</f>
        <v>8.2829262596242747E-6</v>
      </c>
      <c r="L185">
        <f>PRODUCT(INDEX(Overzicht!$B$1:$D$35,MATCH(max_demand!L$1,Overzicht!$B$1:$B$35,0),3),INDEX(Verdeelsleutels_percentage!$A:$AB,MATCH(max_demand!$C185,Verdeelsleutels_percentage!$C:$C,0),MATCH(INDEX(Overzicht!$B$1:$F$35,MATCH(max_demand!L$1,Overzicht!$B:$B,0),5),Verdeelsleutels_percentage!$1:$1,0)))</f>
        <v>6.0835915712633901E-3</v>
      </c>
      <c r="M185">
        <f>PRODUCT(INDEX(Overzicht!$B$1:$D$35,MATCH(max_demand!M$1,Overzicht!$B$1:$B$35,0),3),INDEX(Verdeelsleutels_percentage!$A:$AB,MATCH(max_demand!$C185,Verdeelsleutels_percentage!$C:$C,0),MATCH(INDEX(Overzicht!$B$1:$F$35,MATCH(max_demand!M$1,Overzicht!$B:$B,0),5),Verdeelsleutels_percentage!$1:$1,0)))</f>
        <v>0</v>
      </c>
      <c r="N185">
        <f>PRODUCT(INDEX(Overzicht!$B$1:$D$35,MATCH(max_demand!N$1,Overzicht!$B$1:$B$35,0),3),INDEX(Verdeelsleutels_percentage!$A:$AB,MATCH(max_demand!$C185,Verdeelsleutels_percentage!$C:$C,0),MATCH(INDEX(Overzicht!$B$1:$F$35,MATCH(max_demand!N$1,Overzicht!$B:$B,0),5),Verdeelsleutels_percentage!$1:$1,0)))</f>
        <v>0</v>
      </c>
      <c r="O185">
        <f>PRODUCT(INDEX(Overzicht!$B$1:$D$35,MATCH(max_demand!O$1,Overzicht!$B$1:$B$35,0),3),INDEX(Verdeelsleutels_percentage!$A:$AB,MATCH(max_demand!$C185,Verdeelsleutels_percentage!$C:$C,0),MATCH(INDEX(Overzicht!$B$1:$F$35,MATCH(max_demand!O$1,Overzicht!$B:$B,0),5),Verdeelsleutels_percentage!$1:$1,0)))</f>
        <v>0</v>
      </c>
      <c r="P185">
        <f>PRODUCT(INDEX(Overzicht!$B$1:$D$35,MATCH(max_demand!P$1,Overzicht!$B$1:$B$35,0),3),INDEX(Verdeelsleutels_percentage!$A:$AB,MATCH(max_demand!$C185,Verdeelsleutels_percentage!$C:$C,0),MATCH(INDEX(Overzicht!$B$1:$F$35,MATCH(max_demand!P$1,Overzicht!$B:$B,0),5),Verdeelsleutels_percentage!$1:$1,0)))</f>
        <v>0</v>
      </c>
      <c r="Q185">
        <f>PRODUCT(INDEX(Overzicht!$B$1:$D$35,MATCH(max_demand!Q$1,Overzicht!$B$1:$B$35,0),3),INDEX(Verdeelsleutels_percentage!$A:$AB,MATCH(max_demand!$C185,Verdeelsleutels_percentage!$C:$C,0),MATCH(INDEX(Overzicht!$B$1:$F$35,MATCH(max_demand!Q$1,Overzicht!$B:$B,0),5),Verdeelsleutels_percentage!$1:$1,0)))</f>
        <v>1.5588569555789978E-2</v>
      </c>
      <c r="R185">
        <f>PRODUCT(INDEX(Overzicht!$B$1:$D$35,MATCH(max_demand!R$1,Overzicht!$B$1:$B$35,0),3),INDEX(Verdeelsleutels_percentage!$A:$AB,MATCH(max_demand!$C185,Verdeelsleutels_percentage!$C:$C,0),MATCH(INDEX(Overzicht!$B$1:$F$35,MATCH(max_demand!R$1,Overzicht!$B:$B,0),5),Verdeelsleutels_percentage!$1:$1,0)))</f>
        <v>3.2252212874048234E-3</v>
      </c>
      <c r="S185">
        <f>PRODUCT(INDEX(Overzicht!$B$1:$D$35,MATCH(max_demand!S$1,Overzicht!$B$1:$B$35,0),3),INDEX(Verdeelsleutels_percentage!$A:$AB,MATCH(max_demand!$C185,Verdeelsleutels_percentage!$C:$C,0),MATCH(INDEX(Overzicht!$B$1:$F$35,MATCH(max_demand!S$1,Overzicht!$B:$B,0),5),Verdeelsleutels_percentage!$1:$1,0)))</f>
        <v>6.6052531966050779E-3</v>
      </c>
      <c r="T185">
        <f>PRODUCT(INDEX(Overzicht!$B$1:$D$35,MATCH(max_demand!T$1,Overzicht!$B$1:$B$35,0),3),INDEX(Verdeelsleutels_percentage!$A:$AB,MATCH(max_demand!$C185,Verdeelsleutels_percentage!$C:$C,0),MATCH(INDEX(Overzicht!$B$1:$F$35,MATCH(max_demand!T$1,Overzicht!$B:$B,0),5),Verdeelsleutels_percentage!$1:$1,0)))</f>
        <v>9.5323206938853662E-3</v>
      </c>
      <c r="U185">
        <f>PRODUCT(INDEX(Overzicht!$B$1:$D$35,MATCH(max_demand!U$1,Overzicht!$B$1:$B$35,0),3),INDEX(Verdeelsleutels_percentage!$A:$AB,MATCH(max_demand!$C185,Verdeelsleutels_percentage!$C:$C,0),MATCH(INDEX(Overzicht!$B$1:$F$35,MATCH(max_demand!U$1,Overzicht!$B:$B,0),5),Verdeelsleutels_percentage!$1:$1,0)))</f>
        <v>3.5405762577288509E-2</v>
      </c>
      <c r="V185">
        <f>PRODUCT(INDEX(Overzicht!$B$1:$D$35,MATCH(max_demand!V$1,Overzicht!$B$1:$B$35,0),3),INDEX(Verdeelsleutels_percentage!$A:$AB,MATCH(max_demand!$C185,Verdeelsleutels_percentage!$C:$C,0),MATCH(INDEX(Overzicht!$B$1:$F$35,MATCH(max_demand!V$1,Overzicht!$B:$B,0),5),Verdeelsleutels_percentage!$1:$1,0)))</f>
        <v>4.1211160894617186E-3</v>
      </c>
      <c r="W185">
        <f>PRODUCT(INDEX(Overzicht!$B$1:$D$35,MATCH(max_demand!W$1,Overzicht!$B$1:$B$35,0),3),INDEX(Verdeelsleutels_percentage!$A:$AB,MATCH(max_demand!$C185,Verdeelsleutels_percentage!$C:$C,0),MATCH(INDEX(Overzicht!$B$1:$F$35,MATCH(max_demand!W$1,Overzicht!$B:$B,0),5),Verdeelsleutels_percentage!$1:$1,0)))</f>
        <v>2.1501475249365489E-2</v>
      </c>
      <c r="X185">
        <f>PRODUCT(INDEX(Overzicht!$B$1:$D$35,MATCH(max_demand!X$1,Overzicht!$B$1:$B$35,0),3),INDEX(Verdeelsleutels_percentage!$A:$AB,MATCH(max_demand!$C185,Verdeelsleutels_percentage!$C:$C,0),MATCH(INDEX(Overzicht!$B$1:$F$35,MATCH(max_demand!X$1,Overzicht!$B:$B,0),5),Verdeelsleutels_percentage!$1:$1,0)))</f>
        <v>1.3127435754681045E-4</v>
      </c>
      <c r="Y185">
        <f>PRODUCT(INDEX(Overzicht!$B$1:$D$35,MATCH(max_demand!Y$1,Overzicht!$B$1:$B$35,0),3),INDEX(Verdeelsleutels_percentage!$A:$AB,MATCH(max_demand!$C185,Verdeelsleutels_percentage!$C:$C,0),MATCH(INDEX(Overzicht!$B$1:$F$35,MATCH(max_demand!Y$1,Overzicht!$B:$B,0),5),Verdeelsleutels_percentage!$1:$1,0)))</f>
        <v>1.2387331491912817E-7</v>
      </c>
      <c r="Z185">
        <f>PRODUCT(INDEX(Overzicht!$B$1:$D$35,MATCH(max_demand!Z$1,Overzicht!$B$1:$B$35,0),3),INDEX(Verdeelsleutels_percentage!$A:$AB,MATCH(max_demand!$C185,Verdeelsleutels_percentage!$C:$C,0),MATCH(INDEX(Overzicht!$B$1:$F$35,MATCH(max_demand!Z$1,Overzicht!$B:$B,0),5),Verdeelsleutels_percentage!$1:$1,0)))</f>
        <v>5.505480663072364E-5</v>
      </c>
      <c r="AA185">
        <f>PRODUCT(INDEX(Overzicht!$B$1:$D$35,MATCH(max_demand!AA$1,Overzicht!$B$1:$B$35,0),3),INDEX(Verdeelsleutels_percentage!$A:$AB,MATCH(max_demand!$C185,Verdeelsleutels_percentage!$C:$C,0),MATCH(INDEX(Overzicht!$B$1:$F$35,MATCH(max_demand!AA$1,Overzicht!$B:$B,0),5),Verdeelsleutels_percentage!$1:$1,0)))</f>
        <v>5.7372903752017266E-5</v>
      </c>
      <c r="AB185">
        <f>PRODUCT(INDEX(Overzicht!$B$1:$D$35,MATCH(max_demand!AB$1,Overzicht!$B$1:$B$35,0),3),INDEX(Verdeelsleutels_percentage!$A:$AB,MATCH(max_demand!$C185,Verdeelsleutels_percentage!$C:$C,0),MATCH(INDEX(Overzicht!$B$1:$F$35,MATCH(max_demand!AB$1,Overzicht!$B:$B,0),5),Verdeelsleutels_percentage!$1:$1,0)))</f>
        <v>4.6849729955346225E-3</v>
      </c>
      <c r="AC185">
        <f>PRODUCT(INDEX(Overzicht!$B$1:$D$35,MATCH(max_demand!AC$1,Overzicht!$B$1:$B$35,0),3),INDEX(Verdeelsleutels_percentage!$A:$AB,MATCH(max_demand!$C185,Verdeelsleutels_percentage!$C:$C,0),MATCH(INDEX(Overzicht!$B$1:$F$35,MATCH(max_demand!AC$1,Overzicht!$B:$B,0),5),Verdeelsleutels_percentage!$1:$1,0)))</f>
        <v>2.0948596914857507E-3</v>
      </c>
      <c r="AD185">
        <f>PRODUCT(INDEX(Overzicht!$B$1:$D$35,MATCH(max_demand!AD$1,Overzicht!$B$1:$B$35,0),3),INDEX(Verdeelsleutels_percentage!$A:$AB,MATCH(max_demand!$C185,Verdeelsleutels_percentage!$C:$C,0),MATCH(INDEX(Overzicht!$B$1:$F$35,MATCH(max_demand!AD$1,Overzicht!$B:$B,0),5),Verdeelsleutels_percentage!$1:$1,0)))</f>
        <v>0</v>
      </c>
      <c r="AE185">
        <f>PRODUCT(INDEX(Overzicht!$B$1:$D$35,MATCH(max_demand!AE$1,Overzicht!$B$1:$B$35,0),3),INDEX(Verdeelsleutels_percentage!$A:$AB,MATCH(max_demand!$C185,Verdeelsleutels_percentage!$C:$C,0),MATCH(INDEX(Overzicht!$B$1:$F$35,MATCH(max_demand!AE$1,Overzicht!$B:$B,0),5),Verdeelsleutels_percentage!$1:$1,0)))</f>
        <v>3.6937616469961839E-3</v>
      </c>
      <c r="AF185">
        <f>PRODUCT(INDEX(Overzicht!$B$1:$D$35,MATCH(max_demand!AF$1,Overzicht!$B$1:$B$35,0),3),INDEX(Verdeelsleutels_percentage!$A:$AB,MATCH(max_demand!$C185,Verdeelsleutels_percentage!$C:$C,0),MATCH(INDEX(Overzicht!$B$1:$F$35,MATCH(max_demand!AF$1,Overzicht!$B:$B,0),5),Verdeelsleutels_percentage!$1:$1,0)))</f>
        <v>2.1732160512127752E-4</v>
      </c>
      <c r="AG185">
        <f>PRODUCT(INDEX(Overzicht!$B$1:$D$35,MATCH(max_demand!AG$1,Overzicht!$B$1:$B$35,0),3),INDEX(Verdeelsleutels_percentage!$A:$AB,MATCH(max_demand!$C185,Verdeelsleutels_percentage!$C:$C,0),MATCH(INDEX(Overzicht!$B$1:$F$35,MATCH(max_demand!AG$1,Overzicht!$B:$B,0),5),Verdeelsleutels_percentage!$1:$1,0)))</f>
        <v>2.1501475249365489E-2</v>
      </c>
      <c r="AH185">
        <f>PRODUCT(INDEX(Overzicht!$B$1:$D$35,MATCH(max_demand!AH$1,Overzicht!$B$1:$B$35,0),3),INDEX(Verdeelsleutels_percentage!$A:$AB,MATCH(max_demand!$C185,Verdeelsleutels_percentage!$C:$C,0),MATCH(INDEX(Overzicht!$B$1:$F$35,MATCH(max_demand!AH$1,Overzicht!$B:$B,0),5),Verdeelsleutels_percentage!$1:$1,0)))</f>
        <v>5.0708374528298092E-4</v>
      </c>
      <c r="AI185">
        <f>PRODUCT(INDEX(Overzicht!$B$1:$D$35,MATCH(max_demand!AI$1,Overzicht!$B$1:$B$35,0),3),INDEX(Verdeelsleutels_percentage!$A:$AB,MATCH(max_demand!$C185,Verdeelsleutels_percentage!$C:$C,0),MATCH(INDEX(Overzicht!$B$1:$F$35,MATCH(max_demand!AI$1,Overzicht!$B:$B,0),5),Verdeelsleutels_percentage!$1:$1,0)))</f>
        <v>1.73857284097022E-4</v>
      </c>
      <c r="AJ185">
        <f>PRODUCT(INDEX(Overzicht!$B$1:$D$35,MATCH(max_demand!AJ$1,Overzicht!$B$1:$B$35,0),3),INDEX(Verdeelsleutels_percentage!$A:$AB,MATCH(max_demand!$C185,Verdeelsleutels_percentage!$C:$C,0),MATCH(INDEX(Overzicht!$B$1:$F$35,MATCH(max_demand!AJ$1,Overzicht!$B:$B,0),5),Verdeelsleutels_percentage!$1:$1,0)))</f>
        <v>0</v>
      </c>
      <c r="AK185">
        <f>PRODUCT(INDEX(Overzicht!$B$1:$D$35,MATCH(max_demand!AK$1,Overzicht!$B$1:$B$35,0),3),INDEX(Verdeelsleutels_percentage!$A:$AB,MATCH(max_demand!$C185,Verdeelsleutels_percentage!$C:$C,0),MATCH(INDEX(Overzicht!$B$1:$F$35,MATCH(max_demand!AK$1,Overzicht!$B:$B,0),5),Verdeelsleutels_percentage!$1:$1,0)))</f>
        <v>1.3044228317948398E-3</v>
      </c>
      <c r="AL185">
        <f>PRODUCT(INDEX(Overzicht!$B$1:$D$35,MATCH(max_demand!AL$1,Overzicht!$B$1:$B$35,0),3),INDEX(Verdeelsleutels_percentage!$A:$AB,MATCH(max_demand!$C185,Verdeelsleutels_percentage!$C:$C,0),MATCH(INDEX(Overzicht!$B$1:$F$35,MATCH(max_demand!AL$1,Overzicht!$B:$B,0),5),Verdeelsleutels_percentage!$1:$1,0)))</f>
        <v>3.5835792082275814E-3</v>
      </c>
      <c r="AM185">
        <f>PRODUCT(INDEX(Overzicht!$B$1:$D$35,MATCH(max_demand!AM$1,Overzicht!$B$1:$B$35,0),3),INDEX(Verdeelsleutels_percentage!$A:$AB,MATCH(max_demand!$C185,Verdeelsleutels_percentage!$C:$C,0),MATCH(INDEX(Overzicht!$B$1:$F$35,MATCH(max_demand!AM$1,Overzicht!$B:$B,0),5),Verdeelsleutels_percentage!$1:$1,0)))</f>
        <v>7.1671584164551628E-3</v>
      </c>
      <c r="AN185">
        <f>PRODUCT(INDEX(Overzicht!$B$1:$D$35,MATCH(max_demand!AN$1,Overzicht!$B$1:$B$35,0),3),INDEX(Verdeelsleutels_percentage!$A:$AB,MATCH(max_demand!$C185,Verdeelsleutels_percentage!$C:$C,0),MATCH(INDEX(Overzicht!$B$1:$F$35,MATCH(max_demand!AN$1,Overzicht!$B:$B,0),5),Verdeelsleutels_percentage!$1:$1,0)))</f>
        <v>3.5835792082275814E-3</v>
      </c>
      <c r="AO185">
        <f>PRODUCT(INDEX(Overzicht!$B$1:$D$35,MATCH(max_demand!AO$1,Overzicht!$B$1:$B$35,0),3),INDEX(Verdeelsleutels_percentage!$A:$AB,MATCH(max_demand!$C185,Verdeelsleutels_percentage!$C:$C,0),MATCH(INDEX(Overzicht!$B$1:$F$35,MATCH(max_demand!AO$1,Overzicht!$B:$B,0),5),Verdeelsleutels_percentage!$1:$1,0)))</f>
        <v>1.2542527228796535E-2</v>
      </c>
    </row>
    <row r="186" spans="2:41">
      <c r="B186" t="str">
        <f>INDEX('ETLocal datasets'!B:C,MATCH(C186,'ETLocal datasets'!C:C,0),1)</f>
        <v>GM0532</v>
      </c>
      <c r="C186" t="str">
        <f>'ETLocal datasets'!C169</f>
        <v>Stede Broec</v>
      </c>
      <c r="D186">
        <f t="shared" si="13"/>
        <v>6.6069109418151806E-2</v>
      </c>
      <c r="E186">
        <f t="shared" si="14"/>
        <v>5.9785565136310309E-2</v>
      </c>
      <c r="F186">
        <f t="shared" si="15"/>
        <v>1.3187758962810384E-2</v>
      </c>
      <c r="G186">
        <f t="shared" si="12"/>
        <v>2.6854874124263267E-2</v>
      </c>
      <c r="H186">
        <f>PRODUCT(INDEX(Overzicht!$B$1:$D$35,MATCH(max_demand!H$1,Overzicht!$B$1:$B$35,0),3),INDEX(Verdeelsleutels_percentage!$A:$AB,MATCH(max_demand!$C186,Verdeelsleutels_percentage!$C:$C,0),MATCH(INDEX(Overzicht!$B$1:$F$35,MATCH(max_demand!H$1,Overzicht!$B:$B,0),5),Verdeelsleutels_percentage!$1:$1,0)))</f>
        <v>1.3187758962810384E-2</v>
      </c>
      <c r="I186">
        <f>PRODUCT(INDEX(Overzicht!$B$1:$D$35,MATCH(max_demand!I$1,Overzicht!$B$1:$B$35,0),3),INDEX(Verdeelsleutels_percentage!$A:$AB,MATCH(max_demand!$C186,Verdeelsleutels_percentage!$C:$C,0),MATCH(INDEX(Overzicht!$B$1:$F$35,MATCH(max_demand!I$1,Overzicht!$B:$B,0),5),Verdeelsleutels_percentage!$1:$1,0)))</f>
        <v>9.8943864945352806E-3</v>
      </c>
      <c r="J186">
        <f>PRODUCT(INDEX(Overzicht!$B$1:$D$35,MATCH(max_demand!J$1,Overzicht!$B$1:$B$35,0),3),INDEX(Verdeelsleutels_percentage!$A:$AB,MATCH(max_demand!$C186,Verdeelsleutels_percentage!$C:$C,0),MATCH(INDEX(Overzicht!$B$1:$F$35,MATCH(max_demand!J$1,Overzicht!$B:$B,0),5),Verdeelsleutels_percentage!$1:$1,0)))</f>
        <v>4.4210391951516716E-3</v>
      </c>
      <c r="K186">
        <f>PRODUCT(INDEX(Overzicht!$B$1:$D$35,MATCH(max_demand!K$1,Overzicht!$B$1:$B$35,0),3),INDEX(Verdeelsleutels_percentage!$A:$AB,MATCH(max_demand!$C186,Verdeelsleutels_percentage!$C:$C,0),MATCH(INDEX(Overzicht!$B$1:$F$35,MATCH(max_demand!K$1,Overzicht!$B:$B,0),5),Verdeelsleutels_percentage!$1:$1,0)))</f>
        <v>2.0595546041701899E-3</v>
      </c>
      <c r="L186">
        <f>PRODUCT(INDEX(Overzicht!$B$1:$D$35,MATCH(max_demand!L$1,Overzicht!$B$1:$B$35,0),3),INDEX(Verdeelsleutels_percentage!$A:$AB,MATCH(max_demand!$C186,Verdeelsleutels_percentage!$C:$C,0),MATCH(INDEX(Overzicht!$B$1:$F$35,MATCH(max_demand!L$1,Overzicht!$B:$B,0),5),Verdeelsleutels_percentage!$1:$1,0)))</f>
        <v>4.264368618673485E-3</v>
      </c>
      <c r="M186">
        <f>PRODUCT(INDEX(Overzicht!$B$1:$D$35,MATCH(max_demand!M$1,Overzicht!$B$1:$B$35,0),3),INDEX(Verdeelsleutels_percentage!$A:$AB,MATCH(max_demand!$C186,Verdeelsleutels_percentage!$C:$C,0),MATCH(INDEX(Overzicht!$B$1:$F$35,MATCH(max_demand!M$1,Overzicht!$B:$B,0),5),Verdeelsleutels_percentage!$1:$1,0)))</f>
        <v>9.9761505660129514E-4</v>
      </c>
      <c r="N186">
        <f>PRODUCT(INDEX(Overzicht!$B$1:$D$35,MATCH(max_demand!N$1,Overzicht!$B$1:$B$35,0),3),INDEX(Verdeelsleutels_percentage!$A:$AB,MATCH(max_demand!$C186,Verdeelsleutels_percentage!$C:$C,0),MATCH(INDEX(Overzicht!$B$1:$F$35,MATCH(max_demand!N$1,Overzicht!$B:$B,0),5),Verdeelsleutels_percentage!$1:$1,0)))</f>
        <v>1.086222820692096E-4</v>
      </c>
      <c r="O186">
        <f>PRODUCT(INDEX(Overzicht!$B$1:$D$35,MATCH(max_demand!O$1,Overzicht!$B$1:$B$35,0),3),INDEX(Verdeelsleutels_percentage!$A:$AB,MATCH(max_demand!$C186,Verdeelsleutels_percentage!$C:$C,0),MATCH(INDEX(Overzicht!$B$1:$F$35,MATCH(max_demand!O$1,Overzicht!$B:$B,0),5),Verdeelsleutels_percentage!$1:$1,0)))</f>
        <v>7.1995228645125475E-5</v>
      </c>
      <c r="P186">
        <f>PRODUCT(INDEX(Overzicht!$B$1:$D$35,MATCH(max_demand!P$1,Overzicht!$B$1:$B$35,0),3),INDEX(Verdeelsleutels_percentage!$A:$AB,MATCH(max_demand!$C186,Verdeelsleutels_percentage!$C:$C,0),MATCH(INDEX(Overzicht!$B$1:$F$35,MATCH(max_demand!P$1,Overzicht!$B:$B,0),5),Verdeelsleutels_percentage!$1:$1,0)))</f>
        <v>2.9438575635498229E-3</v>
      </c>
      <c r="Q186">
        <f>PRODUCT(INDEX(Overzicht!$B$1:$D$35,MATCH(max_demand!Q$1,Overzicht!$B$1:$B$35,0),3),INDEX(Verdeelsleutels_percentage!$A:$AB,MATCH(max_demand!$C186,Verdeelsleutels_percentage!$C:$C,0),MATCH(INDEX(Overzicht!$B$1:$F$35,MATCH(max_demand!Q$1,Overzicht!$B:$B,0),5),Verdeelsleutels_percentage!$1:$1,0)))</f>
        <v>1.0927000283471461E-2</v>
      </c>
      <c r="R186">
        <f>PRODUCT(INDEX(Overzicht!$B$1:$D$35,MATCH(max_demand!R$1,Overzicht!$B$1:$B$35,0),3),INDEX(Verdeelsleutels_percentage!$A:$AB,MATCH(max_demand!$C186,Verdeelsleutels_percentage!$C:$C,0),MATCH(INDEX(Overzicht!$B$1:$F$35,MATCH(max_demand!R$1,Overzicht!$B:$B,0),5),Verdeelsleutels_percentage!$1:$1,0)))</f>
        <v>2.2607586793389231E-3</v>
      </c>
      <c r="S186">
        <f>PRODUCT(INDEX(Overzicht!$B$1:$D$35,MATCH(max_demand!S$1,Overzicht!$B$1:$B$35,0),3),INDEX(Verdeelsleutels_percentage!$A:$AB,MATCH(max_demand!$C186,Verdeelsleutels_percentage!$C:$C,0),MATCH(INDEX(Overzicht!$B$1:$F$35,MATCH(max_demand!S$1,Overzicht!$B:$B,0),5),Verdeelsleutels_percentage!$1:$1,0)))</f>
        <v>4.6300337752861144E-3</v>
      </c>
      <c r="T186">
        <f>PRODUCT(INDEX(Overzicht!$B$1:$D$35,MATCH(max_demand!T$1,Overzicht!$B$1:$B$35,0),3),INDEX(Verdeelsleutels_percentage!$A:$AB,MATCH(max_demand!$C186,Verdeelsleutels_percentage!$C:$C,0),MATCH(INDEX(Overzicht!$B$1:$F$35,MATCH(max_demand!T$1,Overzicht!$B:$B,0),5),Verdeelsleutels_percentage!$1:$1,0)))</f>
        <v>6.6817978744905943E-3</v>
      </c>
      <c r="U186">
        <f>PRODUCT(INDEX(Overzicht!$B$1:$D$35,MATCH(max_demand!U$1,Overzicht!$B$1:$B$35,0),3),INDEX(Verdeelsleutels_percentage!$A:$AB,MATCH(max_demand!$C186,Verdeelsleutels_percentage!$C:$C,0),MATCH(INDEX(Overzicht!$B$1:$F$35,MATCH(max_demand!U$1,Overzicht!$B:$B,0),5),Verdeelsleutels_percentage!$1:$1,0)))</f>
        <v>2.4818106390965069E-2</v>
      </c>
      <c r="V186">
        <f>PRODUCT(INDEX(Overzicht!$B$1:$D$35,MATCH(max_demand!V$1,Overzicht!$B$1:$B$35,0),3),INDEX(Verdeelsleutels_percentage!$A:$AB,MATCH(max_demand!$C186,Verdeelsleutels_percentage!$C:$C,0),MATCH(INDEX(Overzicht!$B$1:$F$35,MATCH(max_demand!V$1,Overzicht!$B:$B,0),5),Verdeelsleutels_percentage!$1:$1,0)))</f>
        <v>2.8887472013775129E-3</v>
      </c>
      <c r="W186">
        <f>PRODUCT(INDEX(Overzicht!$B$1:$D$35,MATCH(max_demand!W$1,Overzicht!$B$1:$B$35,0),3),INDEX(Verdeelsleutels_percentage!$A:$AB,MATCH(max_demand!$C186,Verdeelsleutels_percentage!$C:$C,0),MATCH(INDEX(Overzicht!$B$1:$F$35,MATCH(max_demand!W$1,Overzicht!$B:$B,0),5),Verdeelsleutels_percentage!$1:$1,0)))</f>
        <v>1.5071724528926154E-2</v>
      </c>
      <c r="X186">
        <f>PRODUCT(INDEX(Overzicht!$B$1:$D$35,MATCH(max_demand!X$1,Overzicht!$B$1:$B$35,0),3),INDEX(Verdeelsleutels_percentage!$A:$AB,MATCH(max_demand!$C186,Verdeelsleutels_percentage!$C:$C,0),MATCH(INDEX(Overzicht!$B$1:$F$35,MATCH(max_demand!X$1,Overzicht!$B:$B,0),5),Verdeelsleutels_percentage!$1:$1,0)))</f>
        <v>1.4065109737158263E-4</v>
      </c>
      <c r="Y186">
        <f>PRODUCT(INDEX(Overzicht!$B$1:$D$35,MATCH(max_demand!Y$1,Overzicht!$B$1:$B$35,0),3),INDEX(Verdeelsleutels_percentage!$A:$AB,MATCH(max_demand!$C186,Verdeelsleutels_percentage!$C:$C,0),MATCH(INDEX(Overzicht!$B$1:$F$35,MATCH(max_demand!Y$1,Overzicht!$B:$B,0),5),Verdeelsleutels_percentage!$1:$1,0)))</f>
        <v>2.7221543278524463E-7</v>
      </c>
      <c r="Z186">
        <f>PRODUCT(INDEX(Overzicht!$B$1:$D$35,MATCH(max_demand!Z$1,Overzicht!$B$1:$B$35,0),3),INDEX(Verdeelsleutels_percentage!$A:$AB,MATCH(max_demand!$C186,Verdeelsleutels_percentage!$C:$C,0),MATCH(INDEX(Overzicht!$B$1:$F$35,MATCH(max_demand!Z$1,Overzicht!$B:$B,0),5),Verdeelsleutels_percentage!$1:$1,0)))</f>
        <v>1.2098463679344207E-4</v>
      </c>
      <c r="AA186">
        <f>PRODUCT(INDEX(Overzicht!$B$1:$D$35,MATCH(max_demand!AA$1,Overzicht!$B$1:$B$35,0),3),INDEX(Verdeelsleutels_percentage!$A:$AB,MATCH(max_demand!$C186,Verdeelsleutels_percentage!$C:$C,0),MATCH(INDEX(Overzicht!$B$1:$F$35,MATCH(max_demand!AA$1,Overzicht!$B:$B,0),5),Verdeelsleutels_percentage!$1:$1,0)))</f>
        <v>1.2607872676369226E-4</v>
      </c>
      <c r="AB186">
        <f>PRODUCT(INDEX(Overzicht!$B$1:$D$35,MATCH(max_demand!AB$1,Overzicht!$B$1:$B$35,0),3),INDEX(Verdeelsleutels_percentage!$A:$AB,MATCH(max_demand!$C186,Verdeelsleutels_percentage!$C:$C,0),MATCH(INDEX(Overzicht!$B$1:$F$35,MATCH(max_demand!AB$1,Overzicht!$B:$B,0),5),Verdeelsleutels_percentage!$1:$1,0)))</f>
        <v>7.5809929867641677E-3</v>
      </c>
      <c r="AC186">
        <f>PRODUCT(INDEX(Overzicht!$B$1:$D$35,MATCH(max_demand!AC$1,Overzicht!$B$1:$B$35,0),3),INDEX(Verdeelsleutels_percentage!$A:$AB,MATCH(max_demand!$C186,Verdeelsleutels_percentage!$C:$C,0),MATCH(INDEX(Overzicht!$B$1:$F$35,MATCH(max_demand!AC$1,Overzicht!$B:$B,0),5),Verdeelsleutels_percentage!$1:$1,0)))</f>
        <v>3.3225140177438424E-3</v>
      </c>
      <c r="AD186">
        <f>PRODUCT(INDEX(Overzicht!$B$1:$D$35,MATCH(max_demand!AD$1,Overzicht!$B$1:$B$35,0),3),INDEX(Verdeelsleutels_percentage!$A:$AB,MATCH(max_demand!$C186,Verdeelsleutels_percentage!$C:$C,0),MATCH(INDEX(Overzicht!$B$1:$F$35,MATCH(max_demand!AD$1,Overzicht!$B:$B,0),5),Verdeelsleutels_percentage!$1:$1,0)))</f>
        <v>0</v>
      </c>
      <c r="AE186">
        <f>PRODUCT(INDEX(Overzicht!$B$1:$D$35,MATCH(max_demand!AE$1,Overzicht!$B$1:$B$35,0),3),INDEX(Verdeelsleutels_percentage!$A:$AB,MATCH(max_demand!$C186,Verdeelsleutels_percentage!$C:$C,0),MATCH(INDEX(Overzicht!$B$1:$F$35,MATCH(max_demand!AE$1,Overzicht!$B:$B,0),5),Verdeelsleutels_percentage!$1:$1,0)))</f>
        <v>1.2578755878959978E-2</v>
      </c>
      <c r="AF186">
        <f>PRODUCT(INDEX(Overzicht!$B$1:$D$35,MATCH(max_demand!AF$1,Overzicht!$B$1:$B$35,0),3),INDEX(Verdeelsleutels_percentage!$A:$AB,MATCH(max_demand!$C186,Verdeelsleutels_percentage!$C:$C,0),MATCH(INDEX(Overzicht!$B$1:$F$35,MATCH(max_demand!AF$1,Overzicht!$B:$B,0),5),Verdeelsleutels_percentage!$1:$1,0)))</f>
        <v>4.7757093471095552E-4</v>
      </c>
      <c r="AG186">
        <f>PRODUCT(INDEX(Overzicht!$B$1:$D$35,MATCH(max_demand!AG$1,Overzicht!$B$1:$B$35,0),3),INDEX(Verdeelsleutels_percentage!$A:$AB,MATCH(max_demand!$C186,Verdeelsleutels_percentage!$C:$C,0),MATCH(INDEX(Overzicht!$B$1:$F$35,MATCH(max_demand!AG$1,Overzicht!$B:$B,0),5),Verdeelsleutels_percentage!$1:$1,0)))</f>
        <v>1.5071724528926154E-2</v>
      </c>
      <c r="AH186">
        <f>PRODUCT(INDEX(Overzicht!$B$1:$D$35,MATCH(max_demand!AH$1,Overzicht!$B$1:$B$35,0),3),INDEX(Verdeelsleutels_percentage!$A:$AB,MATCH(max_demand!$C186,Verdeelsleutels_percentage!$C:$C,0),MATCH(INDEX(Overzicht!$B$1:$F$35,MATCH(max_demand!AH$1,Overzicht!$B:$B,0),5),Verdeelsleutels_percentage!$1:$1,0)))</f>
        <v>1.1143321809922294E-3</v>
      </c>
      <c r="AI186">
        <f>PRODUCT(INDEX(Overzicht!$B$1:$D$35,MATCH(max_demand!AI$1,Overzicht!$B$1:$B$35,0),3),INDEX(Verdeelsleutels_percentage!$A:$AB,MATCH(max_demand!$C186,Verdeelsleutels_percentage!$C:$C,0),MATCH(INDEX(Overzicht!$B$1:$F$35,MATCH(max_demand!AI$1,Overzicht!$B:$B,0),5),Verdeelsleutels_percentage!$1:$1,0)))</f>
        <v>3.8205674776876442E-4</v>
      </c>
      <c r="AJ186">
        <f>PRODUCT(INDEX(Overzicht!$B$1:$D$35,MATCH(max_demand!AJ$1,Overzicht!$B$1:$B$35,0),3),INDEX(Verdeelsleutels_percentage!$A:$AB,MATCH(max_demand!$C186,Verdeelsleutels_percentage!$C:$C,0),MATCH(INDEX(Overzicht!$B$1:$F$35,MATCH(max_demand!AJ$1,Overzicht!$B:$B,0),5),Verdeelsleutels_percentage!$1:$1,0)))</f>
        <v>0</v>
      </c>
      <c r="AK186">
        <f>PRODUCT(INDEX(Overzicht!$B$1:$D$35,MATCH(max_demand!AK$1,Overzicht!$B$1:$B$35,0),3),INDEX(Verdeelsleutels_percentage!$A:$AB,MATCH(max_demand!$C186,Verdeelsleutels_percentage!$C:$C,0),MATCH(INDEX(Overzicht!$B$1:$F$35,MATCH(max_demand!AK$1,Overzicht!$B:$B,0),5),Verdeelsleutels_percentage!$1:$1,0)))</f>
        <v>9.1435128808818687E-4</v>
      </c>
      <c r="AL186">
        <f>PRODUCT(INDEX(Overzicht!$B$1:$D$35,MATCH(max_demand!AL$1,Overzicht!$B$1:$B$35,0),3),INDEX(Verdeelsleutels_percentage!$A:$AB,MATCH(max_demand!$C186,Verdeelsleutels_percentage!$C:$C,0),MATCH(INDEX(Overzicht!$B$1:$F$35,MATCH(max_demand!AL$1,Overzicht!$B:$B,0),5),Verdeelsleutels_percentage!$1:$1,0)))</f>
        <v>2.5119540881543591E-3</v>
      </c>
      <c r="AM186">
        <f>PRODUCT(INDEX(Overzicht!$B$1:$D$35,MATCH(max_demand!AM$1,Overzicht!$B$1:$B$35,0),3),INDEX(Verdeelsleutels_percentage!$A:$AB,MATCH(max_demand!$C186,Verdeelsleutels_percentage!$C:$C,0),MATCH(INDEX(Overzicht!$B$1:$F$35,MATCH(max_demand!AM$1,Overzicht!$B:$B,0),5),Verdeelsleutels_percentage!$1:$1,0)))</f>
        <v>5.0239081763087182E-3</v>
      </c>
      <c r="AN186">
        <f>PRODUCT(INDEX(Overzicht!$B$1:$D$35,MATCH(max_demand!AN$1,Overzicht!$B$1:$B$35,0),3),INDEX(Verdeelsleutels_percentage!$A:$AB,MATCH(max_demand!$C186,Verdeelsleutels_percentage!$C:$C,0),MATCH(INDEX(Overzicht!$B$1:$F$35,MATCH(max_demand!AN$1,Overzicht!$B:$B,0),5),Verdeelsleutels_percentage!$1:$1,0)))</f>
        <v>2.5119540881543591E-3</v>
      </c>
      <c r="AO186">
        <f>PRODUCT(INDEX(Overzicht!$B$1:$D$35,MATCH(max_demand!AO$1,Overzicht!$B$1:$B$35,0),3),INDEX(Verdeelsleutels_percentage!$A:$AB,MATCH(max_demand!$C186,Verdeelsleutels_percentage!$C:$C,0),MATCH(INDEX(Overzicht!$B$1:$F$35,MATCH(max_demand!AO$1,Overzicht!$B:$B,0),5),Verdeelsleutels_percentage!$1:$1,0)))</f>
        <v>8.7918393085402568E-3</v>
      </c>
    </row>
    <row r="187" spans="2:41">
      <c r="B187" t="str">
        <f>INDEX('ETLocal datasets'!B:C,MATCH(C187,'ETLocal datasets'!C:C,0),1)</f>
        <v>GM0534</v>
      </c>
      <c r="C187" t="str">
        <f>'ETLocal datasets'!C170</f>
        <v>Hillegom</v>
      </c>
      <c r="D187">
        <f t="shared" si="13"/>
        <v>4.7570255695377275E-2</v>
      </c>
      <c r="E187">
        <f t="shared" si="14"/>
        <v>5.5402552162340898E-2</v>
      </c>
      <c r="F187">
        <f t="shared" si="15"/>
        <v>1.3345725300704547E-2</v>
      </c>
      <c r="G187">
        <f t="shared" si="12"/>
        <v>2.7176548650767848E-2</v>
      </c>
      <c r="H187">
        <f>PRODUCT(INDEX(Overzicht!$B$1:$D$35,MATCH(max_demand!H$1,Overzicht!$B$1:$B$35,0),3),INDEX(Verdeelsleutels_percentage!$A:$AB,MATCH(max_demand!$C187,Verdeelsleutels_percentage!$C:$C,0),MATCH(INDEX(Overzicht!$B$1:$F$35,MATCH(max_demand!H$1,Overzicht!$B:$B,0),5),Verdeelsleutels_percentage!$1:$1,0)))</f>
        <v>1.3345725300704547E-2</v>
      </c>
      <c r="I187">
        <f>PRODUCT(INDEX(Overzicht!$B$1:$D$35,MATCH(max_demand!I$1,Overzicht!$B$1:$B$35,0),3),INDEX(Verdeelsleutels_percentage!$A:$AB,MATCH(max_demand!$C187,Verdeelsleutels_percentage!$C:$C,0),MATCH(INDEX(Overzicht!$B$1:$F$35,MATCH(max_demand!I$1,Overzicht!$B:$B,0),5),Verdeelsleutels_percentage!$1:$1,0)))</f>
        <v>2.9868217783193527E-3</v>
      </c>
      <c r="J187">
        <f>PRODUCT(INDEX(Overzicht!$B$1:$D$35,MATCH(max_demand!J$1,Overzicht!$B$1:$B$35,0),3),INDEX(Verdeelsleutels_percentage!$A:$AB,MATCH(max_demand!$C187,Verdeelsleutels_percentage!$C:$C,0),MATCH(INDEX(Overzicht!$B$1:$F$35,MATCH(max_demand!J$1,Overzicht!$B:$B,0),5),Verdeelsleutels_percentage!$1:$1,0)))</f>
        <v>4.4739955293790481E-3</v>
      </c>
      <c r="K187">
        <f>PRODUCT(INDEX(Overzicht!$B$1:$D$35,MATCH(max_demand!K$1,Overzicht!$B$1:$B$35,0),3),INDEX(Verdeelsleutels_percentage!$A:$AB,MATCH(max_demand!$C187,Verdeelsleutels_percentage!$C:$C,0),MATCH(INDEX(Overzicht!$B$1:$F$35,MATCH(max_demand!K$1,Overzicht!$B:$B,0),5),Verdeelsleutels_percentage!$1:$1,0)))</f>
        <v>6.2171844093324364E-4</v>
      </c>
      <c r="L187">
        <f>PRODUCT(INDEX(Overzicht!$B$1:$D$35,MATCH(max_demand!L$1,Overzicht!$B$1:$B$35,0),3),INDEX(Verdeelsleutels_percentage!$A:$AB,MATCH(max_demand!$C187,Verdeelsleutels_percentage!$C:$C,0),MATCH(INDEX(Overzicht!$B$1:$F$35,MATCH(max_demand!L$1,Overzicht!$B:$B,0),5),Verdeelsleutels_percentage!$1:$1,0)))</f>
        <v>4.3154483128066794E-3</v>
      </c>
      <c r="M187">
        <f>PRODUCT(INDEX(Overzicht!$B$1:$D$35,MATCH(max_demand!M$1,Overzicht!$B$1:$B$35,0),3),INDEX(Verdeelsleutels_percentage!$A:$AB,MATCH(max_demand!$C187,Verdeelsleutels_percentage!$C:$C,0),MATCH(INDEX(Overzicht!$B$1:$F$35,MATCH(max_demand!M$1,Overzicht!$B:$B,0),5),Verdeelsleutels_percentage!$1:$1,0)))</f>
        <v>8.027552632260403E-4</v>
      </c>
      <c r="N187">
        <f>PRODUCT(INDEX(Overzicht!$B$1:$D$35,MATCH(max_demand!N$1,Overzicht!$B$1:$B$35,0),3),INDEX(Verdeelsleutels_percentage!$A:$AB,MATCH(max_demand!$C187,Verdeelsleutels_percentage!$C:$C,0),MATCH(INDEX(Overzicht!$B$1:$F$35,MATCH(max_demand!N$1,Overzicht!$B:$B,0),5),Verdeelsleutels_percentage!$1:$1,0)))</f>
        <v>8.7462097250532413E-5</v>
      </c>
      <c r="O187">
        <f>PRODUCT(INDEX(Overzicht!$B$1:$D$35,MATCH(max_demand!O$1,Overzicht!$B$1:$B$35,0),3),INDEX(Verdeelsleutels_percentage!$A:$AB,MATCH(max_demand!$C187,Verdeelsleutels_percentage!$C:$C,0),MATCH(INDEX(Overzicht!$B$1:$F$35,MATCH(max_demand!O$1,Overzicht!$B:$B,0),5),Verdeelsleutels_percentage!$1:$1,0)))</f>
        <v>0</v>
      </c>
      <c r="P187">
        <f>PRODUCT(INDEX(Overzicht!$B$1:$D$35,MATCH(max_demand!P$1,Overzicht!$B$1:$B$35,0),3),INDEX(Verdeelsleutels_percentage!$A:$AB,MATCH(max_demand!$C187,Verdeelsleutels_percentage!$C:$C,0),MATCH(INDEX(Overzicht!$B$1:$F$35,MATCH(max_demand!P$1,Overzicht!$B:$B,0),5),Verdeelsleutels_percentage!$1:$1,0)))</f>
        <v>1.2647684347102943E-3</v>
      </c>
      <c r="Q187">
        <f>PRODUCT(INDEX(Overzicht!$B$1:$D$35,MATCH(max_demand!Q$1,Overzicht!$B$1:$B$35,0),3),INDEX(Verdeelsleutels_percentage!$A:$AB,MATCH(max_demand!$C187,Verdeelsleutels_percentage!$C:$C,0),MATCH(INDEX(Overzicht!$B$1:$F$35,MATCH(max_demand!Q$1,Overzicht!$B:$B,0),5),Verdeelsleutels_percentage!$1:$1,0)))</f>
        <v>1.1057886677726624E-2</v>
      </c>
      <c r="R187">
        <f>PRODUCT(INDEX(Overzicht!$B$1:$D$35,MATCH(max_demand!R$1,Overzicht!$B$1:$B$35,0),3),INDEX(Verdeelsleutels_percentage!$A:$AB,MATCH(max_demand!$C187,Verdeelsleutels_percentage!$C:$C,0),MATCH(INDEX(Overzicht!$B$1:$F$35,MATCH(max_demand!R$1,Overzicht!$B:$B,0),5),Verdeelsleutels_percentage!$1:$1,0)))</f>
        <v>2.2878386229779227E-3</v>
      </c>
      <c r="S187">
        <f>PRODUCT(INDEX(Overzicht!$B$1:$D$35,MATCH(max_demand!S$1,Overzicht!$B$1:$B$35,0),3),INDEX(Verdeelsleutels_percentage!$A:$AB,MATCH(max_demand!$C187,Verdeelsleutels_percentage!$C:$C,0),MATCH(INDEX(Overzicht!$B$1:$F$35,MATCH(max_demand!S$1,Overzicht!$B:$B,0),5),Verdeelsleutels_percentage!$1:$1,0)))</f>
        <v>4.6854934998587852E-3</v>
      </c>
      <c r="T187">
        <f>PRODUCT(INDEX(Overzicht!$B$1:$D$35,MATCH(max_demand!T$1,Overzicht!$B$1:$B$35,0),3),INDEX(Verdeelsleutels_percentage!$A:$AB,MATCH(max_demand!$C187,Verdeelsleutels_percentage!$C:$C,0),MATCH(INDEX(Overzicht!$B$1:$F$35,MATCH(max_demand!T$1,Overzicht!$B:$B,0),5),Verdeelsleutels_percentage!$1:$1,0)))</f>
        <v>6.7618341523569703E-3</v>
      </c>
      <c r="U187">
        <f>PRODUCT(INDEX(Overzicht!$B$1:$D$35,MATCH(max_demand!U$1,Overzicht!$B$1:$B$35,0),3),INDEX(Verdeelsleutels_percentage!$A:$AB,MATCH(max_demand!$C187,Verdeelsleutels_percentage!$C:$C,0),MATCH(INDEX(Overzicht!$B$1:$F$35,MATCH(max_demand!U$1,Overzicht!$B:$B,0),5),Verdeelsleutels_percentage!$1:$1,0)))</f>
        <v>2.5115383994468752E-2</v>
      </c>
      <c r="V187">
        <f>PRODUCT(INDEX(Overzicht!$B$1:$D$35,MATCH(max_demand!V$1,Overzicht!$B$1:$B$35,0),3),INDEX(Verdeelsleutels_percentage!$A:$AB,MATCH(max_demand!$C187,Verdeelsleutels_percentage!$C:$C,0),MATCH(INDEX(Overzicht!$B$1:$F$35,MATCH(max_demand!V$1,Overzicht!$B:$B,0),5),Verdeelsleutels_percentage!$1:$1,0)))</f>
        <v>2.9233493515829008E-3</v>
      </c>
      <c r="W187">
        <f>PRODUCT(INDEX(Overzicht!$B$1:$D$35,MATCH(max_demand!W$1,Overzicht!$B$1:$B$35,0),3),INDEX(Verdeelsleutels_percentage!$A:$AB,MATCH(max_demand!$C187,Verdeelsleutels_percentage!$C:$C,0),MATCH(INDEX(Overzicht!$B$1:$F$35,MATCH(max_demand!W$1,Overzicht!$B:$B,0),5),Verdeelsleutels_percentage!$1:$1,0)))</f>
        <v>1.5252257486519483E-2</v>
      </c>
      <c r="X187">
        <f>PRODUCT(INDEX(Overzicht!$B$1:$D$35,MATCH(max_demand!X$1,Overzicht!$B$1:$B$35,0),3),INDEX(Verdeelsleutels_percentage!$A:$AB,MATCH(max_demand!$C187,Verdeelsleutels_percentage!$C:$C,0),MATCH(INDEX(Overzicht!$B$1:$F$35,MATCH(max_demand!X$1,Overzicht!$B:$B,0),5),Verdeelsleutels_percentage!$1:$1,0)))</f>
        <v>1.6878131684589914E-4</v>
      </c>
      <c r="Y187">
        <f>PRODUCT(INDEX(Overzicht!$B$1:$D$35,MATCH(max_demand!Y$1,Overzicht!$B$1:$B$35,0),3),INDEX(Verdeelsleutels_percentage!$A:$AB,MATCH(max_demand!$C187,Verdeelsleutels_percentage!$C:$C,0),MATCH(INDEX(Overzicht!$B$1:$F$35,MATCH(max_demand!Y$1,Overzicht!$B:$B,0),5),Verdeelsleutels_percentage!$1:$1,0)))</f>
        <v>2.8597913444292555E-7</v>
      </c>
      <c r="Z187">
        <f>PRODUCT(INDEX(Overzicht!$B$1:$D$35,MATCH(max_demand!Z$1,Overzicht!$B$1:$B$35,0),3),INDEX(Verdeelsleutels_percentage!$A:$AB,MATCH(max_demand!$C187,Verdeelsleutels_percentage!$C:$C,0),MATCH(INDEX(Overzicht!$B$1:$F$35,MATCH(max_demand!Z$1,Overzicht!$B:$B,0),5),Verdeelsleutels_percentage!$1:$1,0)))</f>
        <v>1.2710183753018915E-4</v>
      </c>
      <c r="AA187">
        <f>PRODUCT(INDEX(Overzicht!$B$1:$D$35,MATCH(max_demand!AA$1,Overzicht!$B$1:$B$35,0),3),INDEX(Verdeelsleutels_percentage!$A:$AB,MATCH(max_demand!$C187,Verdeelsleutels_percentage!$C:$C,0),MATCH(INDEX(Overzicht!$B$1:$F$35,MATCH(max_demand!AA$1,Overzicht!$B:$B,0),5),Verdeelsleutels_percentage!$1:$1,0)))</f>
        <v>1.3245349384724976E-4</v>
      </c>
      <c r="AB187">
        <f>PRODUCT(INDEX(Overzicht!$B$1:$D$35,MATCH(max_demand!AB$1,Overzicht!$B$1:$B$35,0),3),INDEX(Verdeelsleutels_percentage!$A:$AB,MATCH(max_demand!$C187,Verdeelsleutels_percentage!$C:$C,0),MATCH(INDEX(Overzicht!$B$1:$F$35,MATCH(max_demand!AB$1,Overzicht!$B:$B,0),5),Verdeelsleutels_percentage!$1:$1,0)))</f>
        <v>2.6172495881291078E-3</v>
      </c>
      <c r="AC187">
        <f>PRODUCT(INDEX(Overzicht!$B$1:$D$35,MATCH(max_demand!AC$1,Overzicht!$B$1:$B$35,0),3),INDEX(Verdeelsleutels_percentage!$A:$AB,MATCH(max_demand!$C187,Verdeelsleutels_percentage!$C:$C,0),MATCH(INDEX(Overzicht!$B$1:$F$35,MATCH(max_demand!AC$1,Overzicht!$B:$B,0),5),Verdeelsleutels_percentage!$1:$1,0)))</f>
        <v>1.2597685064828909E-3</v>
      </c>
      <c r="AD187">
        <f>PRODUCT(INDEX(Overzicht!$B$1:$D$35,MATCH(max_demand!AD$1,Overzicht!$B$1:$B$35,0),3),INDEX(Verdeelsleutels_percentage!$A:$AB,MATCH(max_demand!$C187,Verdeelsleutels_percentage!$C:$C,0),MATCH(INDEX(Overzicht!$B$1:$F$35,MATCH(max_demand!AD$1,Overzicht!$B:$B,0),5),Verdeelsleutels_percentage!$1:$1,0)))</f>
        <v>0</v>
      </c>
      <c r="AE187">
        <f>PRODUCT(INDEX(Overzicht!$B$1:$D$35,MATCH(max_demand!AE$1,Overzicht!$B$1:$B$35,0),3),INDEX(Verdeelsleutels_percentage!$A:$AB,MATCH(max_demand!$C187,Verdeelsleutels_percentage!$C:$C,0),MATCH(INDEX(Overzicht!$B$1:$F$35,MATCH(max_demand!AE$1,Overzicht!$B:$B,0),5),Verdeelsleutels_percentage!$1:$1,0)))</f>
        <v>5.8900523560209425E-3</v>
      </c>
      <c r="AF187">
        <f>PRODUCT(INDEX(Overzicht!$B$1:$D$35,MATCH(max_demand!AF$1,Overzicht!$B$1:$B$35,0),3),INDEX(Verdeelsleutels_percentage!$A:$AB,MATCH(max_demand!$C187,Verdeelsleutels_percentage!$C:$C,0),MATCH(INDEX(Overzicht!$B$1:$F$35,MATCH(max_demand!AF$1,Overzicht!$B:$B,0),5),Verdeelsleutels_percentage!$1:$1,0)))</f>
        <v>5.0171777972443079E-4</v>
      </c>
      <c r="AG187">
        <f>PRODUCT(INDEX(Overzicht!$B$1:$D$35,MATCH(max_demand!AG$1,Overzicht!$B$1:$B$35,0),3),INDEX(Verdeelsleutels_percentage!$A:$AB,MATCH(max_demand!$C187,Verdeelsleutels_percentage!$C:$C,0),MATCH(INDEX(Overzicht!$B$1:$F$35,MATCH(max_demand!AG$1,Overzicht!$B:$B,0),5),Verdeelsleutels_percentage!$1:$1,0)))</f>
        <v>1.5252257486519483E-2</v>
      </c>
      <c r="AH187">
        <f>PRODUCT(INDEX(Overzicht!$B$1:$D$35,MATCH(max_demand!AH$1,Overzicht!$B$1:$B$35,0),3),INDEX(Verdeelsleutels_percentage!$A:$AB,MATCH(max_demand!$C187,Verdeelsleutels_percentage!$C:$C,0),MATCH(INDEX(Overzicht!$B$1:$F$35,MATCH(max_demand!AH$1,Overzicht!$B:$B,0),5),Verdeelsleutels_percentage!$1:$1,0)))</f>
        <v>1.1706748193570052E-3</v>
      </c>
      <c r="AI187">
        <f>PRODUCT(INDEX(Overzicht!$B$1:$D$35,MATCH(max_demand!AI$1,Overzicht!$B$1:$B$35,0),3),INDEX(Verdeelsleutels_percentage!$A:$AB,MATCH(max_demand!$C187,Verdeelsleutels_percentage!$C:$C,0),MATCH(INDEX(Overzicht!$B$1:$F$35,MATCH(max_demand!AI$1,Overzicht!$B:$B,0),5),Verdeelsleutels_percentage!$1:$1,0)))</f>
        <v>4.0137422377954467E-4</v>
      </c>
      <c r="AJ187">
        <f>PRODUCT(INDEX(Overzicht!$B$1:$D$35,MATCH(max_demand!AJ$1,Overzicht!$B$1:$B$35,0),3),INDEX(Verdeelsleutels_percentage!$A:$AB,MATCH(max_demand!$C187,Verdeelsleutels_percentage!$C:$C,0),MATCH(INDEX(Overzicht!$B$1:$F$35,MATCH(max_demand!AJ$1,Overzicht!$B:$B,0),5),Verdeelsleutels_percentage!$1:$1,0)))</f>
        <v>0</v>
      </c>
      <c r="AK187">
        <f>PRODUCT(INDEX(Overzicht!$B$1:$D$35,MATCH(max_demand!AK$1,Overzicht!$B$1:$B$35,0),3),INDEX(Verdeelsleutels_percentage!$A:$AB,MATCH(max_demand!$C187,Verdeelsleutels_percentage!$C:$C,0),MATCH(INDEX(Overzicht!$B$1:$F$35,MATCH(max_demand!AK$1,Overzicht!$B:$B,0),5),Verdeelsleutels_percentage!$1:$1,0)))</f>
        <v>9.2530362084884883E-4</v>
      </c>
      <c r="AL187">
        <f>PRODUCT(INDEX(Overzicht!$B$1:$D$35,MATCH(max_demand!AL$1,Overzicht!$B$1:$B$35,0),3),INDEX(Verdeelsleutels_percentage!$A:$AB,MATCH(max_demand!$C187,Verdeelsleutels_percentage!$C:$C,0),MATCH(INDEX(Overzicht!$B$1:$F$35,MATCH(max_demand!AL$1,Overzicht!$B:$B,0),5),Verdeelsleutels_percentage!$1:$1,0)))</f>
        <v>2.5420429144199139E-3</v>
      </c>
      <c r="AM187">
        <f>PRODUCT(INDEX(Overzicht!$B$1:$D$35,MATCH(max_demand!AM$1,Overzicht!$B$1:$B$35,0),3),INDEX(Verdeelsleutels_percentage!$A:$AB,MATCH(max_demand!$C187,Verdeelsleutels_percentage!$C:$C,0),MATCH(INDEX(Overzicht!$B$1:$F$35,MATCH(max_demand!AM$1,Overzicht!$B:$B,0),5),Verdeelsleutels_percentage!$1:$1,0)))</f>
        <v>5.0840858288398278E-3</v>
      </c>
      <c r="AN187">
        <f>PRODUCT(INDEX(Overzicht!$B$1:$D$35,MATCH(max_demand!AN$1,Overzicht!$B$1:$B$35,0),3),INDEX(Verdeelsleutels_percentage!$A:$AB,MATCH(max_demand!$C187,Verdeelsleutels_percentage!$C:$C,0),MATCH(INDEX(Overzicht!$B$1:$F$35,MATCH(max_demand!AN$1,Overzicht!$B:$B,0),5),Verdeelsleutels_percentage!$1:$1,0)))</f>
        <v>2.5420429144199139E-3</v>
      </c>
      <c r="AO187">
        <f>PRODUCT(INDEX(Overzicht!$B$1:$D$35,MATCH(max_demand!AO$1,Overzicht!$B$1:$B$35,0),3),INDEX(Verdeelsleutels_percentage!$A:$AB,MATCH(max_demand!$C187,Verdeelsleutels_percentage!$C:$C,0),MATCH(INDEX(Overzicht!$B$1:$F$35,MATCH(max_demand!AO$1,Overzicht!$B:$B,0),5),Verdeelsleutels_percentage!$1:$1,0)))</f>
        <v>8.8971502004696994E-3</v>
      </c>
    </row>
    <row r="188" spans="2:41">
      <c r="B188" t="str">
        <f>INDEX('ETLocal datasets'!B:C,MATCH(C188,'ETLocal datasets'!C:C,0),1)</f>
        <v>GM0537</v>
      </c>
      <c r="C188" t="str">
        <f>'ETLocal datasets'!C171</f>
        <v>Katwijk</v>
      </c>
      <c r="D188">
        <f t="shared" si="13"/>
        <v>0.12164297342239475</v>
      </c>
      <c r="E188">
        <f t="shared" si="14"/>
        <v>0.16488679106664619</v>
      </c>
      <c r="F188">
        <f t="shared" si="15"/>
        <v>3.9675068450633177E-2</v>
      </c>
      <c r="G188">
        <f t="shared" si="12"/>
        <v>8.0792268960777652E-2</v>
      </c>
      <c r="H188">
        <f>PRODUCT(INDEX(Overzicht!$B$1:$D$35,MATCH(max_demand!H$1,Overzicht!$B$1:$B$35,0),3),INDEX(Verdeelsleutels_percentage!$A:$AB,MATCH(max_demand!$C188,Verdeelsleutels_percentage!$C:$C,0),MATCH(INDEX(Overzicht!$B$1:$F$35,MATCH(max_demand!H$1,Overzicht!$B:$B,0),5),Verdeelsleutels_percentage!$1:$1,0)))</f>
        <v>3.9675068450633177E-2</v>
      </c>
      <c r="I188">
        <f>PRODUCT(INDEX(Overzicht!$B$1:$D$35,MATCH(max_demand!I$1,Overzicht!$B$1:$B$35,0),3),INDEX(Verdeelsleutels_percentage!$A:$AB,MATCH(max_demand!$C188,Verdeelsleutels_percentage!$C:$C,0),MATCH(INDEX(Overzicht!$B$1:$F$35,MATCH(max_demand!I$1,Overzicht!$B:$B,0),5),Verdeelsleutels_percentage!$1:$1,0)))</f>
        <v>5.8268194523673886E-4</v>
      </c>
      <c r="J188">
        <f>PRODUCT(INDEX(Overzicht!$B$1:$D$35,MATCH(max_demand!J$1,Overzicht!$B$1:$B$35,0),3),INDEX(Verdeelsleutels_percentage!$A:$AB,MATCH(max_demand!$C188,Verdeelsleutels_percentage!$C:$C,0),MATCH(INDEX(Overzicht!$B$1:$F$35,MATCH(max_demand!J$1,Overzicht!$B:$B,0),5),Verdeelsleutels_percentage!$1:$1,0)))</f>
        <v>1.3300594375831311E-2</v>
      </c>
      <c r="K188">
        <f>PRODUCT(INDEX(Overzicht!$B$1:$D$35,MATCH(max_demand!K$1,Overzicht!$B$1:$B$35,0),3),INDEX(Verdeelsleutels_percentage!$A:$AB,MATCH(max_demand!$C188,Verdeelsleutels_percentage!$C:$C,0),MATCH(INDEX(Overzicht!$B$1:$F$35,MATCH(max_demand!K$1,Overzicht!$B:$B,0),5),Verdeelsleutels_percentage!$1:$1,0)))</f>
        <v>1.2128748798543195E-4</v>
      </c>
      <c r="L188">
        <f>PRODUCT(INDEX(Overzicht!$B$1:$D$35,MATCH(max_demand!L$1,Overzicht!$B$1:$B$35,0),3),INDEX(Verdeelsleutels_percentage!$A:$AB,MATCH(max_demand!$C188,Verdeelsleutels_percentage!$C:$C,0),MATCH(INDEX(Overzicht!$B$1:$F$35,MATCH(max_demand!L$1,Overzicht!$B:$B,0),5),Verdeelsleutels_percentage!$1:$1,0)))</f>
        <v>1.2829254562637791E-2</v>
      </c>
      <c r="M188">
        <f>PRODUCT(INDEX(Overzicht!$B$1:$D$35,MATCH(max_demand!M$1,Overzicht!$B$1:$B$35,0),3),INDEX(Verdeelsleutels_percentage!$A:$AB,MATCH(max_demand!$C188,Verdeelsleutels_percentage!$C:$C,0),MATCH(INDEX(Overzicht!$B$1:$F$35,MATCH(max_demand!M$1,Overzicht!$B:$B,0),5),Verdeelsleutels_percentage!$1:$1,0)))</f>
        <v>1.359504881269907E-3</v>
      </c>
      <c r="N188">
        <f>PRODUCT(INDEX(Overzicht!$B$1:$D$35,MATCH(max_demand!N$1,Overzicht!$B$1:$B$35,0),3),INDEX(Verdeelsleutels_percentage!$A:$AB,MATCH(max_demand!$C188,Verdeelsleutels_percentage!$C:$C,0),MATCH(INDEX(Overzicht!$B$1:$F$35,MATCH(max_demand!N$1,Overzicht!$B:$B,0),5),Verdeelsleutels_percentage!$1:$1,0)))</f>
        <v>1.4812129373074039E-4</v>
      </c>
      <c r="O188">
        <f>PRODUCT(INDEX(Overzicht!$B$1:$D$35,MATCH(max_demand!O$1,Overzicht!$B$1:$B$35,0),3),INDEX(Verdeelsleutels_percentage!$A:$AB,MATCH(max_demand!$C188,Verdeelsleutels_percentage!$C:$C,0),MATCH(INDEX(Overzicht!$B$1:$F$35,MATCH(max_demand!O$1,Overzicht!$B:$B,0),5),Verdeelsleutels_percentage!$1:$1,0)))</f>
        <v>1.8169485505052139E-4</v>
      </c>
      <c r="P188">
        <f>PRODUCT(INDEX(Overzicht!$B$1:$D$35,MATCH(max_demand!P$1,Overzicht!$B$1:$B$35,0),3),INDEX(Verdeelsleutels_percentage!$A:$AB,MATCH(max_demand!$C188,Verdeelsleutels_percentage!$C:$C,0),MATCH(INDEX(Overzicht!$B$1:$F$35,MATCH(max_demand!P$1,Overzicht!$B:$B,0),5),Verdeelsleutels_percentage!$1:$1,0)))</f>
        <v>0</v>
      </c>
      <c r="Q188">
        <f>PRODUCT(INDEX(Overzicht!$B$1:$D$35,MATCH(max_demand!Q$1,Overzicht!$B$1:$B$35,0),3),INDEX(Verdeelsleutels_percentage!$A:$AB,MATCH(max_demand!$C188,Verdeelsleutels_percentage!$C:$C,0),MATCH(INDEX(Overzicht!$B$1:$F$35,MATCH(max_demand!Q$1,Overzicht!$B:$B,0),5),Verdeelsleutels_percentage!$1:$1,0)))</f>
        <v>3.2873628144810339E-2</v>
      </c>
      <c r="R188">
        <f>PRODUCT(INDEX(Overzicht!$B$1:$D$35,MATCH(max_demand!R$1,Overzicht!$B$1:$B$35,0),3),INDEX(Verdeelsleutels_percentage!$A:$AB,MATCH(max_demand!$C188,Verdeelsleutels_percentage!$C:$C,0),MATCH(INDEX(Overzicht!$B$1:$F$35,MATCH(max_demand!R$1,Overzicht!$B:$B,0),5),Verdeelsleutels_percentage!$1:$1,0)))</f>
        <v>6.8014403058228303E-3</v>
      </c>
      <c r="S188">
        <f>PRODUCT(INDEX(Overzicht!$B$1:$D$35,MATCH(max_demand!S$1,Overzicht!$B$1:$B$35,0),3),INDEX(Verdeelsleutels_percentage!$A:$AB,MATCH(max_demand!$C188,Verdeelsleutels_percentage!$C:$C,0),MATCH(INDEX(Overzicht!$B$1:$F$35,MATCH(max_demand!S$1,Overzicht!$B:$B,0),5),Verdeelsleutels_percentage!$1:$1,0)))</f>
        <v>1.3929349746325155E-2</v>
      </c>
      <c r="T188">
        <f>PRODUCT(INDEX(Overzicht!$B$1:$D$35,MATCH(max_demand!T$1,Overzicht!$B$1:$B$35,0),3),INDEX(Verdeelsleutels_percentage!$A:$AB,MATCH(max_demand!$C188,Verdeelsleutels_percentage!$C:$C,0),MATCH(INDEX(Overzicht!$B$1:$F$35,MATCH(max_demand!T$1,Overzicht!$B:$B,0),5),Verdeelsleutels_percentage!$1:$1,0)))</f>
        <v>2.0102034681654141E-2</v>
      </c>
      <c r="U188">
        <f>PRODUCT(INDEX(Overzicht!$B$1:$D$35,MATCH(max_demand!U$1,Overzicht!$B$1:$B$35,0),3),INDEX(Verdeelsleutels_percentage!$A:$AB,MATCH(max_demand!$C188,Verdeelsleutels_percentage!$C:$C,0),MATCH(INDEX(Overzicht!$B$1:$F$35,MATCH(max_demand!U$1,Overzicht!$B:$B,0),5),Verdeelsleutels_percentage!$1:$1,0)))</f>
        <v>7.4664700246143967E-2</v>
      </c>
      <c r="V188">
        <f>PRODUCT(INDEX(Overzicht!$B$1:$D$35,MATCH(max_demand!V$1,Overzicht!$B$1:$B$35,0),3),INDEX(Verdeelsleutels_percentage!$A:$AB,MATCH(max_demand!$C188,Verdeelsleutels_percentage!$C:$C,0),MATCH(INDEX(Overzicht!$B$1:$F$35,MATCH(max_demand!V$1,Overzicht!$B:$B,0),5),Verdeelsleutels_percentage!$1:$1,0)))</f>
        <v>8.6907292796625044E-3</v>
      </c>
      <c r="W188">
        <f>PRODUCT(INDEX(Overzicht!$B$1:$D$35,MATCH(max_demand!W$1,Overzicht!$B$1:$B$35,0),3),INDEX(Verdeelsleutels_percentage!$A:$AB,MATCH(max_demand!$C188,Verdeelsleutels_percentage!$C:$C,0),MATCH(INDEX(Overzicht!$B$1:$F$35,MATCH(max_demand!W$1,Overzicht!$B:$B,0),5),Verdeelsleutels_percentage!$1:$1,0)))</f>
        <v>4.5342935372152199E-2</v>
      </c>
      <c r="X188">
        <f>PRODUCT(INDEX(Overzicht!$B$1:$D$35,MATCH(max_demand!X$1,Overzicht!$B$1:$B$35,0),3),INDEX(Verdeelsleutels_percentage!$A:$AB,MATCH(max_demand!$C188,Verdeelsleutels_percentage!$C:$C,0),MATCH(INDEX(Overzicht!$B$1:$F$35,MATCH(max_demand!X$1,Overzicht!$B:$B,0),5),Verdeelsleutels_percentage!$1:$1,0)))</f>
        <v>2.6254871509362091E-4</v>
      </c>
      <c r="Y188">
        <f>PRODUCT(INDEX(Overzicht!$B$1:$D$35,MATCH(max_demand!Y$1,Overzicht!$B$1:$B$35,0),3),INDEX(Verdeelsleutels_percentage!$A:$AB,MATCH(max_demand!$C188,Verdeelsleutels_percentage!$C:$C,0),MATCH(INDEX(Overzicht!$B$1:$F$35,MATCH(max_demand!Y$1,Overzicht!$B:$B,0),5),Verdeelsleutels_percentage!$1:$1,0)))</f>
        <v>2.5386383057500344E-7</v>
      </c>
      <c r="Z188">
        <f>PRODUCT(INDEX(Overzicht!$B$1:$D$35,MATCH(max_demand!Z$1,Overzicht!$B$1:$B$35,0),3),INDEX(Verdeelsleutels_percentage!$A:$AB,MATCH(max_demand!$C188,Verdeelsleutels_percentage!$C:$C,0),MATCH(INDEX(Overzicht!$B$1:$F$35,MATCH(max_demand!Z$1,Overzicht!$B:$B,0),5),Verdeelsleutels_percentage!$1:$1,0)))</f>
        <v>1.1282836914444599E-4</v>
      </c>
      <c r="AA188">
        <f>PRODUCT(INDEX(Overzicht!$B$1:$D$35,MATCH(max_demand!AA$1,Overzicht!$B$1:$B$35,0),3),INDEX(Verdeelsleutels_percentage!$A:$AB,MATCH(max_demand!$C188,Verdeelsleutels_percentage!$C:$C,0),MATCH(INDEX(Overzicht!$B$1:$F$35,MATCH(max_demand!AA$1,Overzicht!$B:$B,0),5),Verdeelsleutels_percentage!$1:$1,0)))</f>
        <v>1.1757903731894898E-4</v>
      </c>
      <c r="AB188">
        <f>PRODUCT(INDEX(Overzicht!$B$1:$D$35,MATCH(max_demand!AB$1,Overzicht!$B$1:$B$35,0),3),INDEX(Verdeelsleutels_percentage!$A:$AB,MATCH(max_demand!$C188,Verdeelsleutels_percentage!$C:$C,0),MATCH(INDEX(Overzicht!$B$1:$F$35,MATCH(max_demand!AB$1,Overzicht!$B:$B,0),5),Verdeelsleutels_percentage!$1:$1,0)))</f>
        <v>9.4005963123748593E-3</v>
      </c>
      <c r="AC188">
        <f>PRODUCT(INDEX(Overzicht!$B$1:$D$35,MATCH(max_demand!AC$1,Overzicht!$B$1:$B$35,0),3),INDEX(Verdeelsleutels_percentage!$A:$AB,MATCH(max_demand!$C188,Verdeelsleutels_percentage!$C:$C,0),MATCH(INDEX(Overzicht!$B$1:$F$35,MATCH(max_demand!AC$1,Overzicht!$B:$B,0),5),Verdeelsleutels_percentage!$1:$1,0)))</f>
        <v>4.2026193498509688E-3</v>
      </c>
      <c r="AD188">
        <f>PRODUCT(INDEX(Overzicht!$B$1:$D$35,MATCH(max_demand!AD$1,Overzicht!$B$1:$B$35,0),3),INDEX(Verdeelsleutels_percentage!$A:$AB,MATCH(max_demand!$C188,Verdeelsleutels_percentage!$C:$C,0),MATCH(INDEX(Overzicht!$B$1:$F$35,MATCH(max_demand!AD$1,Overzicht!$B:$B,0),5),Verdeelsleutels_percentage!$1:$1,0)))</f>
        <v>1.1065961811582767E-4</v>
      </c>
      <c r="AE188">
        <f>PRODUCT(INDEX(Overzicht!$B$1:$D$35,MATCH(max_demand!AE$1,Overzicht!$B$1:$B$35,0),3),INDEX(Verdeelsleutels_percentage!$A:$AB,MATCH(max_demand!$C188,Verdeelsleutels_percentage!$C:$C,0),MATCH(INDEX(Overzicht!$B$1:$F$35,MATCH(max_demand!AE$1,Overzicht!$B:$B,0),5),Verdeelsleutels_percentage!$1:$1,0)))</f>
        <v>1.557369775490283E-2</v>
      </c>
      <c r="AF188">
        <f>PRODUCT(INDEX(Overzicht!$B$1:$D$35,MATCH(max_demand!AF$1,Overzicht!$B$1:$B$35,0),3),INDEX(Verdeelsleutels_percentage!$A:$AB,MATCH(max_demand!$C188,Verdeelsleutels_percentage!$C:$C,0),MATCH(INDEX(Overzicht!$B$1:$F$35,MATCH(max_demand!AF$1,Overzicht!$B:$B,0),5),Verdeelsleutels_percentage!$1:$1,0)))</f>
        <v>4.4537514135965523E-4</v>
      </c>
      <c r="AG188">
        <f>PRODUCT(INDEX(Overzicht!$B$1:$D$35,MATCH(max_demand!AG$1,Overzicht!$B$1:$B$35,0),3),INDEX(Verdeelsleutels_percentage!$A:$AB,MATCH(max_demand!$C188,Verdeelsleutels_percentage!$C:$C,0),MATCH(INDEX(Overzicht!$B$1:$F$35,MATCH(max_demand!AG$1,Overzicht!$B:$B,0),5),Verdeelsleutels_percentage!$1:$1,0)))</f>
        <v>4.5342935372152199E-2</v>
      </c>
      <c r="AH188">
        <f>PRODUCT(INDEX(Overzicht!$B$1:$D$35,MATCH(max_demand!AH$1,Overzicht!$B$1:$B$35,0),3),INDEX(Verdeelsleutels_percentage!$A:$AB,MATCH(max_demand!$C188,Verdeelsleutels_percentage!$C:$C,0),MATCH(INDEX(Overzicht!$B$1:$F$35,MATCH(max_demand!AH$1,Overzicht!$B:$B,0),5),Verdeelsleutels_percentage!$1:$1,0)))</f>
        <v>1.0392086631725288E-3</v>
      </c>
      <c r="AI188">
        <f>PRODUCT(INDEX(Overzicht!$B$1:$D$35,MATCH(max_demand!AI$1,Overzicht!$B$1:$B$35,0),3),INDEX(Verdeelsleutels_percentage!$A:$AB,MATCH(max_demand!$C188,Verdeelsleutels_percentage!$C:$C,0),MATCH(INDEX(Overzicht!$B$1:$F$35,MATCH(max_demand!AI$1,Overzicht!$B:$B,0),5),Verdeelsleutels_percentage!$1:$1,0)))</f>
        <v>3.5630011308772418E-4</v>
      </c>
      <c r="AJ188">
        <f>PRODUCT(INDEX(Overzicht!$B$1:$D$35,MATCH(max_demand!AJ$1,Overzicht!$B$1:$B$35,0),3),INDEX(Verdeelsleutels_percentage!$A:$AB,MATCH(max_demand!$C188,Verdeelsleutels_percentage!$C:$C,0),MATCH(INDEX(Overzicht!$B$1:$F$35,MATCH(max_demand!AJ$1,Overzicht!$B:$B,0),5),Verdeelsleutels_percentage!$1:$1,0)))</f>
        <v>0</v>
      </c>
      <c r="AK188">
        <f>PRODUCT(INDEX(Overzicht!$B$1:$D$35,MATCH(max_demand!AK$1,Overzicht!$B$1:$B$35,0),3),INDEX(Verdeelsleutels_percentage!$A:$AB,MATCH(max_demand!$C188,Verdeelsleutels_percentage!$C:$C,0),MATCH(INDEX(Overzicht!$B$1:$F$35,MATCH(max_demand!AK$1,Overzicht!$B:$B,0),5),Verdeelsleutels_percentage!$1:$1,0)))</f>
        <v>2.7508047459105672E-3</v>
      </c>
      <c r="AL188">
        <f>PRODUCT(INDEX(Overzicht!$B$1:$D$35,MATCH(max_demand!AL$1,Overzicht!$B$1:$B$35,0),3),INDEX(Verdeelsleutels_percentage!$A:$AB,MATCH(max_demand!$C188,Verdeelsleutels_percentage!$C:$C,0),MATCH(INDEX(Overzicht!$B$1:$F$35,MATCH(max_demand!AL$1,Overzicht!$B:$B,0),5),Verdeelsleutels_percentage!$1:$1,0)))</f>
        <v>7.5571558953586998E-3</v>
      </c>
      <c r="AM188">
        <f>PRODUCT(INDEX(Overzicht!$B$1:$D$35,MATCH(max_demand!AM$1,Overzicht!$B$1:$B$35,0),3),INDEX(Verdeelsleutels_percentage!$A:$AB,MATCH(max_demand!$C188,Verdeelsleutels_percentage!$C:$C,0),MATCH(INDEX(Overzicht!$B$1:$F$35,MATCH(max_demand!AM$1,Overzicht!$B:$B,0),5),Verdeelsleutels_percentage!$1:$1,0)))</f>
        <v>1.51143117907174E-2</v>
      </c>
      <c r="AN188">
        <f>PRODUCT(INDEX(Overzicht!$B$1:$D$35,MATCH(max_demand!AN$1,Overzicht!$B$1:$B$35,0),3),INDEX(Verdeelsleutels_percentage!$A:$AB,MATCH(max_demand!$C188,Verdeelsleutels_percentage!$C:$C,0),MATCH(INDEX(Overzicht!$B$1:$F$35,MATCH(max_demand!AN$1,Overzicht!$B:$B,0),5),Verdeelsleutels_percentage!$1:$1,0)))</f>
        <v>7.5571558953586998E-3</v>
      </c>
      <c r="AO188">
        <f>PRODUCT(INDEX(Overzicht!$B$1:$D$35,MATCH(max_demand!AO$1,Overzicht!$B$1:$B$35,0),3),INDEX(Verdeelsleutels_percentage!$A:$AB,MATCH(max_demand!$C188,Verdeelsleutels_percentage!$C:$C,0),MATCH(INDEX(Overzicht!$B$1:$F$35,MATCH(max_demand!AO$1,Overzicht!$B:$B,0),5),Verdeelsleutels_percentage!$1:$1,0)))</f>
        <v>2.6450045633755449E-2</v>
      </c>
    </row>
    <row r="189" spans="2:41">
      <c r="B189" t="str">
        <f>INDEX('ETLocal datasets'!B:C,MATCH(C189,'ETLocal datasets'!C:C,0),1)</f>
        <v>GM0542</v>
      </c>
      <c r="C189" t="str">
        <f>'ETLocal datasets'!C172</f>
        <v>Krimpen aan den IJssel</v>
      </c>
      <c r="D189">
        <f t="shared" si="13"/>
        <v>5.6162528942513688E-2</v>
      </c>
      <c r="E189">
        <f t="shared" si="14"/>
        <v>7.5603822903391155E-2</v>
      </c>
      <c r="F189">
        <f t="shared" si="15"/>
        <v>1.7847765930688188E-2</v>
      </c>
      <c r="G189">
        <f t="shared" si="12"/>
        <v>3.6344272656148424E-2</v>
      </c>
      <c r="H189">
        <f>PRODUCT(INDEX(Overzicht!$B$1:$D$35,MATCH(max_demand!H$1,Overzicht!$B$1:$B$35,0),3),INDEX(Verdeelsleutels_percentage!$A:$AB,MATCH(max_demand!$C189,Verdeelsleutels_percentage!$C:$C,0),MATCH(INDEX(Overzicht!$B$1:$F$35,MATCH(max_demand!H$1,Overzicht!$B:$B,0),5),Verdeelsleutels_percentage!$1:$1,0)))</f>
        <v>1.7847765930688188E-2</v>
      </c>
      <c r="I189">
        <f>PRODUCT(INDEX(Overzicht!$B$1:$D$35,MATCH(max_demand!I$1,Overzicht!$B$1:$B$35,0),3),INDEX(Verdeelsleutels_percentage!$A:$AB,MATCH(max_demand!$C189,Verdeelsleutels_percentage!$C:$C,0),MATCH(INDEX(Overzicht!$B$1:$F$35,MATCH(max_demand!I$1,Overzicht!$B:$B,0),5),Verdeelsleutels_percentage!$1:$1,0)))</f>
        <v>0</v>
      </c>
      <c r="J189">
        <f>PRODUCT(INDEX(Overzicht!$B$1:$D$35,MATCH(max_demand!J$1,Overzicht!$B$1:$B$35,0),3),INDEX(Verdeelsleutels_percentage!$A:$AB,MATCH(max_demand!$C189,Verdeelsleutels_percentage!$C:$C,0),MATCH(INDEX(Overzicht!$B$1:$F$35,MATCH(max_demand!J$1,Overzicht!$B:$B,0),5),Verdeelsleutels_percentage!$1:$1,0)))</f>
        <v>5.9832510548592788E-3</v>
      </c>
      <c r="K189">
        <f>PRODUCT(INDEX(Overzicht!$B$1:$D$35,MATCH(max_demand!K$1,Overzicht!$B$1:$B$35,0),3),INDEX(Verdeelsleutels_percentage!$A:$AB,MATCH(max_demand!$C189,Verdeelsleutels_percentage!$C:$C,0),MATCH(INDEX(Overzicht!$B$1:$F$35,MATCH(max_demand!K$1,Overzicht!$B:$B,0),5),Verdeelsleutels_percentage!$1:$1,0)))</f>
        <v>0</v>
      </c>
      <c r="L189">
        <f>PRODUCT(INDEX(Overzicht!$B$1:$D$35,MATCH(max_demand!L$1,Overzicht!$B$1:$B$35,0),3),INDEX(Verdeelsleutels_percentage!$A:$AB,MATCH(max_demand!$C189,Verdeelsleutels_percentage!$C:$C,0),MATCH(INDEX(Overzicht!$B$1:$F$35,MATCH(max_demand!L$1,Overzicht!$B:$B,0),5),Verdeelsleutels_percentage!$1:$1,0)))</f>
        <v>5.7712195956027036E-3</v>
      </c>
      <c r="M189">
        <f>PRODUCT(INDEX(Overzicht!$B$1:$D$35,MATCH(max_demand!M$1,Overzicht!$B$1:$B$35,0),3),INDEX(Verdeelsleutels_percentage!$A:$AB,MATCH(max_demand!$C189,Verdeelsleutels_percentage!$C:$C,0),MATCH(INDEX(Overzicht!$B$1:$F$35,MATCH(max_demand!M$1,Overzicht!$B:$B,0),5),Verdeelsleutels_percentage!$1:$1,0)))</f>
        <v>0</v>
      </c>
      <c r="N189">
        <f>PRODUCT(INDEX(Overzicht!$B$1:$D$35,MATCH(max_demand!N$1,Overzicht!$B$1:$B$35,0),3),INDEX(Verdeelsleutels_percentage!$A:$AB,MATCH(max_demand!$C189,Verdeelsleutels_percentage!$C:$C,0),MATCH(INDEX(Overzicht!$B$1:$F$35,MATCH(max_demand!N$1,Overzicht!$B:$B,0),5),Verdeelsleutels_percentage!$1:$1,0)))</f>
        <v>0</v>
      </c>
      <c r="O189">
        <f>PRODUCT(INDEX(Overzicht!$B$1:$D$35,MATCH(max_demand!O$1,Overzicht!$B$1:$B$35,0),3),INDEX(Verdeelsleutels_percentage!$A:$AB,MATCH(max_demand!$C189,Verdeelsleutels_percentage!$C:$C,0),MATCH(INDEX(Overzicht!$B$1:$F$35,MATCH(max_demand!O$1,Overzicht!$B:$B,0),5),Verdeelsleutels_percentage!$1:$1,0)))</f>
        <v>0</v>
      </c>
      <c r="P189">
        <f>PRODUCT(INDEX(Overzicht!$B$1:$D$35,MATCH(max_demand!P$1,Overzicht!$B$1:$B$35,0),3),INDEX(Verdeelsleutels_percentage!$A:$AB,MATCH(max_demand!$C189,Verdeelsleutels_percentage!$C:$C,0),MATCH(INDEX(Overzicht!$B$1:$F$35,MATCH(max_demand!P$1,Overzicht!$B:$B,0),5),Verdeelsleutels_percentage!$1:$1,0)))</f>
        <v>0</v>
      </c>
      <c r="Q189">
        <f>PRODUCT(INDEX(Overzicht!$B$1:$D$35,MATCH(max_demand!Q$1,Overzicht!$B$1:$B$35,0),3),INDEX(Verdeelsleutels_percentage!$A:$AB,MATCH(max_demand!$C189,Verdeelsleutels_percentage!$C:$C,0),MATCH(INDEX(Overzicht!$B$1:$F$35,MATCH(max_demand!Q$1,Overzicht!$B:$B,0),5),Verdeelsleutels_percentage!$1:$1,0)))</f>
        <v>1.4788148913998784E-2</v>
      </c>
      <c r="R189">
        <f>PRODUCT(INDEX(Overzicht!$B$1:$D$35,MATCH(max_demand!R$1,Overzicht!$B$1:$B$35,0),3),INDEX(Verdeelsleutels_percentage!$A:$AB,MATCH(max_demand!$C189,Verdeelsleutels_percentage!$C:$C,0),MATCH(INDEX(Overzicht!$B$1:$F$35,MATCH(max_demand!R$1,Overzicht!$B:$B,0),5),Verdeelsleutels_percentage!$1:$1,0)))</f>
        <v>3.0596170166894039E-3</v>
      </c>
      <c r="S189">
        <f>PRODUCT(INDEX(Overzicht!$B$1:$D$35,MATCH(max_demand!S$1,Overzicht!$B$1:$B$35,0),3),INDEX(Verdeelsleutels_percentage!$A:$AB,MATCH(max_demand!$C189,Verdeelsleutels_percentage!$C:$C,0),MATCH(INDEX(Overzicht!$B$1:$F$35,MATCH(max_demand!S$1,Overzicht!$B:$B,0),5),Verdeelsleutels_percentage!$1:$1,0)))</f>
        <v>6.2660956501798988E-3</v>
      </c>
      <c r="T189">
        <f>PRODUCT(INDEX(Overzicht!$B$1:$D$35,MATCH(max_demand!T$1,Overzicht!$B$1:$B$35,0),3),INDEX(Verdeelsleutels_percentage!$A:$AB,MATCH(max_demand!$C189,Verdeelsleutels_percentage!$C:$C,0),MATCH(INDEX(Overzicht!$B$1:$F$35,MATCH(max_demand!T$1,Overzicht!$B:$B,0),5),Verdeelsleutels_percentage!$1:$1,0)))</f>
        <v>9.042868071548681E-3</v>
      </c>
      <c r="U189">
        <f>PRODUCT(INDEX(Overzicht!$B$1:$D$35,MATCH(max_demand!U$1,Overzicht!$B$1:$B$35,0),3),INDEX(Verdeelsleutels_percentage!$A:$AB,MATCH(max_demand!$C189,Verdeelsleutels_percentage!$C:$C,0),MATCH(INDEX(Overzicht!$B$1:$F$35,MATCH(max_demand!U$1,Overzicht!$B:$B,0),5),Verdeelsleutels_percentage!$1:$1,0)))</f>
        <v>3.3587795694323679E-2</v>
      </c>
      <c r="V189">
        <f>PRODUCT(INDEX(Overzicht!$B$1:$D$35,MATCH(max_demand!V$1,Overzicht!$B$1:$B$35,0),3),INDEX(Verdeelsleutels_percentage!$A:$AB,MATCH(max_demand!$C189,Verdeelsleutels_percentage!$C:$C,0),MATCH(INDEX(Overzicht!$B$1:$F$35,MATCH(max_demand!V$1,Overzicht!$B:$B,0),5),Verdeelsleutels_percentage!$1:$1,0)))</f>
        <v>3.9095106324364606E-3</v>
      </c>
      <c r="W189">
        <f>PRODUCT(INDEX(Overzicht!$B$1:$D$35,MATCH(max_demand!W$1,Overzicht!$B$1:$B$35,0),3),INDEX(Verdeelsleutels_percentage!$A:$AB,MATCH(max_demand!$C189,Verdeelsleutels_percentage!$C:$C,0),MATCH(INDEX(Overzicht!$B$1:$F$35,MATCH(max_demand!W$1,Overzicht!$B:$B,0),5),Verdeelsleutels_percentage!$1:$1,0)))</f>
        <v>2.0397446777929359E-2</v>
      </c>
      <c r="X189">
        <f>PRODUCT(INDEX(Overzicht!$B$1:$D$35,MATCH(max_demand!X$1,Overzicht!$B$1:$B$35,0),3),INDEX(Verdeelsleutels_percentage!$A:$AB,MATCH(max_demand!$C189,Verdeelsleutels_percentage!$C:$C,0),MATCH(INDEX(Overzicht!$B$1:$F$35,MATCH(max_demand!X$1,Overzicht!$B:$B,0),5),Verdeelsleutels_percentage!$1:$1,0)))</f>
        <v>2.8130219474316526E-4</v>
      </c>
      <c r="Y189">
        <f>PRODUCT(INDEX(Overzicht!$B$1:$D$35,MATCH(max_demand!Y$1,Overzicht!$B$1:$B$35,0),3),INDEX(Verdeelsleutels_percentage!$A:$AB,MATCH(max_demand!$C189,Verdeelsleutels_percentage!$C:$C,0),MATCH(INDEX(Overzicht!$B$1:$F$35,MATCH(max_demand!Y$1,Overzicht!$B:$B,0),5),Verdeelsleutels_percentage!$1:$1,0)))</f>
        <v>1.6057651933961062E-8</v>
      </c>
      <c r="Z189">
        <f>PRODUCT(INDEX(Overzicht!$B$1:$D$35,MATCH(max_demand!Z$1,Overzicht!$B$1:$B$35,0),3),INDEX(Verdeelsleutels_percentage!$A:$AB,MATCH(max_demand!$C189,Verdeelsleutels_percentage!$C:$C,0),MATCH(INDEX(Overzicht!$B$1:$F$35,MATCH(max_demand!Z$1,Overzicht!$B:$B,0),5),Verdeelsleutels_percentage!$1:$1,0)))</f>
        <v>7.1367341928715835E-6</v>
      </c>
      <c r="AA189">
        <f>PRODUCT(INDEX(Overzicht!$B$1:$D$35,MATCH(max_demand!AA$1,Overzicht!$B$1:$B$35,0),3),INDEX(Verdeelsleutels_percentage!$A:$AB,MATCH(max_demand!$C189,Verdeelsleutels_percentage!$C:$C,0),MATCH(INDEX(Overzicht!$B$1:$F$35,MATCH(max_demand!AA$1,Overzicht!$B:$B,0),5),Verdeelsleutels_percentage!$1:$1,0)))</f>
        <v>7.4372282641503871E-6</v>
      </c>
      <c r="AB189">
        <f>PRODUCT(INDEX(Overzicht!$B$1:$D$35,MATCH(max_demand!AB$1,Overzicht!$B$1:$B$35,0),3),INDEX(Verdeelsleutels_percentage!$A:$AB,MATCH(max_demand!$C189,Verdeelsleutels_percentage!$C:$C,0),MATCH(INDEX(Overzicht!$B$1:$F$35,MATCH(max_demand!AB$1,Overzicht!$B:$B,0),5),Verdeelsleutels_percentage!$1:$1,0)))</f>
        <v>5.9204762903813518E-3</v>
      </c>
      <c r="AC189">
        <f>PRODUCT(INDEX(Overzicht!$B$1:$D$35,MATCH(max_demand!AC$1,Overzicht!$B$1:$B$35,0),3),INDEX(Verdeelsleutels_percentage!$A:$AB,MATCH(max_demand!$C189,Verdeelsleutels_percentage!$C:$C,0),MATCH(INDEX(Overzicht!$B$1:$F$35,MATCH(max_demand!AC$1,Overzicht!$B:$B,0),5),Verdeelsleutels_percentage!$1:$1,0)))</f>
        <v>2.7555037580689196E-3</v>
      </c>
      <c r="AD189">
        <f>PRODUCT(INDEX(Overzicht!$B$1:$D$35,MATCH(max_demand!AD$1,Overzicht!$B$1:$B$35,0),3),INDEX(Verdeelsleutels_percentage!$A:$AB,MATCH(max_demand!$C189,Verdeelsleutels_percentage!$C:$C,0),MATCH(INDEX(Overzicht!$B$1:$F$35,MATCH(max_demand!AD$1,Overzicht!$B:$B,0),5),Verdeelsleutels_percentage!$1:$1,0)))</f>
        <v>0</v>
      </c>
      <c r="AE189">
        <f>PRODUCT(INDEX(Overzicht!$B$1:$D$35,MATCH(max_demand!AE$1,Overzicht!$B$1:$B$35,0),3),INDEX(Verdeelsleutels_percentage!$A:$AB,MATCH(max_demand!$C189,Verdeelsleutels_percentage!$C:$C,0),MATCH(INDEX(Overzicht!$B$1:$F$35,MATCH(max_demand!AE$1,Overzicht!$B:$B,0),5),Verdeelsleutels_percentage!$1:$1,0)))</f>
        <v>9.0846570236933176E-3</v>
      </c>
      <c r="AF189">
        <f>PRODUCT(INDEX(Overzicht!$B$1:$D$35,MATCH(max_demand!AF$1,Overzicht!$B$1:$B$35,0),3),INDEX(Verdeelsleutels_percentage!$A:$AB,MATCH(max_demand!$C189,Verdeelsleutels_percentage!$C:$C,0),MATCH(INDEX(Overzicht!$B$1:$F$35,MATCH(max_demand!AF$1,Overzicht!$B:$B,0),5),Verdeelsleutels_percentage!$1:$1,0)))</f>
        <v>2.8171319182387828E-5</v>
      </c>
      <c r="AG189">
        <f>PRODUCT(INDEX(Overzicht!$B$1:$D$35,MATCH(max_demand!AG$1,Overzicht!$B$1:$B$35,0),3),INDEX(Verdeelsleutels_percentage!$A:$AB,MATCH(max_demand!$C189,Verdeelsleutels_percentage!$C:$C,0),MATCH(INDEX(Overzicht!$B$1:$F$35,MATCH(max_demand!AG$1,Overzicht!$B:$B,0),5),Verdeelsleutels_percentage!$1:$1,0)))</f>
        <v>2.0397446777929359E-2</v>
      </c>
      <c r="AH189">
        <f>PRODUCT(INDEX(Overzicht!$B$1:$D$35,MATCH(max_demand!AH$1,Overzicht!$B$1:$B$35,0),3),INDEX(Verdeelsleutels_percentage!$A:$AB,MATCH(max_demand!$C189,Verdeelsleutels_percentage!$C:$C,0),MATCH(INDEX(Overzicht!$B$1:$F$35,MATCH(max_demand!AH$1,Overzicht!$B:$B,0),5),Verdeelsleutels_percentage!$1:$1,0)))</f>
        <v>6.5733078092238272E-5</v>
      </c>
      <c r="AI189">
        <f>PRODUCT(INDEX(Overzicht!$B$1:$D$35,MATCH(max_demand!AI$1,Overzicht!$B$1:$B$35,0),3),INDEX(Verdeelsleutels_percentage!$A:$AB,MATCH(max_demand!$C189,Verdeelsleutels_percentage!$C:$C,0),MATCH(INDEX(Overzicht!$B$1:$F$35,MATCH(max_demand!AI$1,Overzicht!$B:$B,0),5),Verdeelsleutels_percentage!$1:$1,0)))</f>
        <v>2.2537055345910263E-5</v>
      </c>
      <c r="AJ189">
        <f>PRODUCT(INDEX(Overzicht!$B$1:$D$35,MATCH(max_demand!AJ$1,Overzicht!$B$1:$B$35,0),3),INDEX(Verdeelsleutels_percentage!$A:$AB,MATCH(max_demand!$C189,Verdeelsleutels_percentage!$C:$C,0),MATCH(INDEX(Overzicht!$B$1:$F$35,MATCH(max_demand!AJ$1,Overzicht!$B:$B,0),5),Verdeelsleutels_percentage!$1:$1,0)))</f>
        <v>0</v>
      </c>
      <c r="AK189">
        <f>PRODUCT(INDEX(Overzicht!$B$1:$D$35,MATCH(max_demand!AK$1,Overzicht!$B$1:$B$35,0),3),INDEX(Verdeelsleutels_percentage!$A:$AB,MATCH(max_demand!$C189,Verdeelsleutels_percentage!$C:$C,0),MATCH(INDEX(Overzicht!$B$1:$F$35,MATCH(max_demand!AK$1,Overzicht!$B:$B,0),5),Verdeelsleutels_percentage!$1:$1,0)))</f>
        <v>1.2374451045277146E-3</v>
      </c>
      <c r="AL189">
        <f>PRODUCT(INDEX(Overzicht!$B$1:$D$35,MATCH(max_demand!AL$1,Overzicht!$B$1:$B$35,0),3),INDEX(Verdeelsleutels_percentage!$A:$AB,MATCH(max_demand!$C189,Verdeelsleutels_percentage!$C:$C,0),MATCH(INDEX(Overzicht!$B$1:$F$35,MATCH(max_demand!AL$1,Overzicht!$B:$B,0),5),Verdeelsleutels_percentage!$1:$1,0)))</f>
        <v>3.3995744629882266E-3</v>
      </c>
      <c r="AM189">
        <f>PRODUCT(INDEX(Overzicht!$B$1:$D$35,MATCH(max_demand!AM$1,Overzicht!$B$1:$B$35,0),3),INDEX(Verdeelsleutels_percentage!$A:$AB,MATCH(max_demand!$C189,Verdeelsleutels_percentage!$C:$C,0),MATCH(INDEX(Overzicht!$B$1:$F$35,MATCH(max_demand!AM$1,Overzicht!$B:$B,0),5),Verdeelsleutels_percentage!$1:$1,0)))</f>
        <v>6.7991489259764532E-3</v>
      </c>
      <c r="AN189">
        <f>PRODUCT(INDEX(Overzicht!$B$1:$D$35,MATCH(max_demand!AN$1,Overzicht!$B$1:$B$35,0),3),INDEX(Verdeelsleutels_percentage!$A:$AB,MATCH(max_demand!$C189,Verdeelsleutels_percentage!$C:$C,0),MATCH(INDEX(Overzicht!$B$1:$F$35,MATCH(max_demand!AN$1,Overzicht!$B:$B,0),5),Verdeelsleutels_percentage!$1:$1,0)))</f>
        <v>3.3995744629882266E-3</v>
      </c>
      <c r="AO189">
        <f>PRODUCT(INDEX(Overzicht!$B$1:$D$35,MATCH(max_demand!AO$1,Overzicht!$B$1:$B$35,0),3),INDEX(Verdeelsleutels_percentage!$A:$AB,MATCH(max_demand!$C189,Verdeelsleutels_percentage!$C:$C,0),MATCH(INDEX(Overzicht!$B$1:$F$35,MATCH(max_demand!AO$1,Overzicht!$B:$B,0),5),Verdeelsleutels_percentage!$1:$1,0)))</f>
        <v>1.1898510620458793E-2</v>
      </c>
    </row>
    <row r="190" spans="2:41">
      <c r="B190" t="str">
        <f>INDEX('ETLocal datasets'!B:C,MATCH(C190,'ETLocal datasets'!C:C,0),1)</f>
        <v>GM0546</v>
      </c>
      <c r="C190" t="str">
        <f>'ETLocal datasets'!C173</f>
        <v>Leiden</v>
      </c>
      <c r="D190">
        <f t="shared" si="13"/>
        <v>0.21052085911369639</v>
      </c>
      <c r="E190">
        <f t="shared" si="14"/>
        <v>0.31241195065545513</v>
      </c>
      <c r="F190">
        <f t="shared" si="15"/>
        <v>7.5883990910165594E-2</v>
      </c>
      <c r="G190">
        <f t="shared" si="12"/>
        <v>0.15452625648421439</v>
      </c>
      <c r="H190">
        <f>PRODUCT(INDEX(Overzicht!$B$1:$D$35,MATCH(max_demand!H$1,Overzicht!$B$1:$B$35,0),3),INDEX(Verdeelsleutels_percentage!$A:$AB,MATCH(max_demand!$C190,Verdeelsleutels_percentage!$C:$C,0),MATCH(INDEX(Overzicht!$B$1:$F$35,MATCH(max_demand!H$1,Overzicht!$B:$B,0),5),Verdeelsleutels_percentage!$1:$1,0)))</f>
        <v>7.5883990910165594E-2</v>
      </c>
      <c r="I190">
        <f>PRODUCT(INDEX(Overzicht!$B$1:$D$35,MATCH(max_demand!I$1,Overzicht!$B$1:$B$35,0),3),INDEX(Verdeelsleutels_percentage!$A:$AB,MATCH(max_demand!$C190,Verdeelsleutels_percentage!$C:$C,0),MATCH(INDEX(Overzicht!$B$1:$F$35,MATCH(max_demand!I$1,Overzicht!$B:$B,0),5),Verdeelsleutels_percentage!$1:$1,0)))</f>
        <v>1.3184205281505969E-4</v>
      </c>
      <c r="J190">
        <f>PRODUCT(INDEX(Overzicht!$B$1:$D$35,MATCH(max_demand!J$1,Overzicht!$B$1:$B$35,0),3),INDEX(Verdeelsleutels_percentage!$A:$AB,MATCH(max_demand!$C190,Verdeelsleutels_percentage!$C:$C,0),MATCH(INDEX(Overzicht!$B$1:$F$35,MATCH(max_demand!J$1,Overzicht!$B:$B,0),5),Verdeelsleutels_percentage!$1:$1,0)))</f>
        <v>2.5439204571788845E-2</v>
      </c>
      <c r="K190">
        <f>PRODUCT(INDEX(Overzicht!$B$1:$D$35,MATCH(max_demand!K$1,Overzicht!$B$1:$B$35,0),3),INDEX(Verdeelsleutels_percentage!$A:$AB,MATCH(max_demand!$C190,Verdeelsleutels_percentage!$C:$C,0),MATCH(INDEX(Overzicht!$B$1:$F$35,MATCH(max_demand!K$1,Overzicht!$B:$B,0),5),Verdeelsleutels_percentage!$1:$1,0)))</f>
        <v>2.7443430378273196E-5</v>
      </c>
      <c r="L190">
        <f>PRODUCT(INDEX(Overzicht!$B$1:$D$35,MATCH(max_demand!L$1,Overzicht!$B$1:$B$35,0),3),INDEX(Verdeelsleutels_percentage!$A:$AB,MATCH(max_demand!$C190,Verdeelsleutels_percentage!$C:$C,0),MATCH(INDEX(Overzicht!$B$1:$F$35,MATCH(max_demand!L$1,Overzicht!$B:$B,0),5),Verdeelsleutels_percentage!$1:$1,0)))</f>
        <v>2.453770275977608E-2</v>
      </c>
      <c r="M190">
        <f>PRODUCT(INDEX(Overzicht!$B$1:$D$35,MATCH(max_demand!M$1,Overzicht!$B$1:$B$35,0),3),INDEX(Verdeelsleutels_percentage!$A:$AB,MATCH(max_demand!$C190,Verdeelsleutels_percentage!$C:$C,0),MATCH(INDEX(Overzicht!$B$1:$F$35,MATCH(max_demand!M$1,Overzicht!$B:$B,0),5),Verdeelsleutels_percentage!$1:$1,0)))</f>
        <v>8.9338892197736745E-4</v>
      </c>
      <c r="N190">
        <f>PRODUCT(INDEX(Overzicht!$B$1:$D$35,MATCH(max_demand!N$1,Overzicht!$B$1:$B$35,0),3),INDEX(Verdeelsleutels_percentage!$A:$AB,MATCH(max_demand!$C190,Verdeelsleutels_percentage!$C:$C,0),MATCH(INDEX(Overzicht!$B$1:$F$35,MATCH(max_demand!N$1,Overzicht!$B:$B,0),5),Verdeelsleutels_percentage!$1:$1,0)))</f>
        <v>9.7336850165915102E-5</v>
      </c>
      <c r="O190">
        <f>PRODUCT(INDEX(Overzicht!$B$1:$D$35,MATCH(max_demand!O$1,Overzicht!$B$1:$B$35,0),3),INDEX(Verdeelsleutels_percentage!$A:$AB,MATCH(max_demand!$C190,Verdeelsleutels_percentage!$C:$C,0),MATCH(INDEX(Overzicht!$B$1:$F$35,MATCH(max_demand!O$1,Overzicht!$B:$B,0),5),Verdeelsleutels_percentage!$1:$1,0)))</f>
        <v>0</v>
      </c>
      <c r="P190">
        <f>PRODUCT(INDEX(Overzicht!$B$1:$D$35,MATCH(max_demand!P$1,Overzicht!$B$1:$B$35,0),3),INDEX(Verdeelsleutels_percentage!$A:$AB,MATCH(max_demand!$C190,Verdeelsleutels_percentage!$C:$C,0),MATCH(INDEX(Overzicht!$B$1:$F$35,MATCH(max_demand!P$1,Overzicht!$B:$B,0),5),Verdeelsleutels_percentage!$1:$1,0)))</f>
        <v>0</v>
      </c>
      <c r="Q190">
        <f>PRODUCT(INDEX(Overzicht!$B$1:$D$35,MATCH(max_demand!Q$1,Overzicht!$B$1:$B$35,0),3),INDEX(Verdeelsleutels_percentage!$A:$AB,MATCH(max_demand!$C190,Verdeelsleutels_percentage!$C:$C,0),MATCH(INDEX(Overzicht!$B$1:$F$35,MATCH(max_demand!Q$1,Overzicht!$B:$B,0),5),Verdeelsleutels_percentage!$1:$1,0)))</f>
        <v>6.2875306754137189E-2</v>
      </c>
      <c r="R190">
        <f>PRODUCT(INDEX(Overzicht!$B$1:$D$35,MATCH(max_demand!R$1,Overzicht!$B$1:$B$35,0),3),INDEX(Verdeelsleutels_percentage!$A:$AB,MATCH(max_demand!$C190,Verdeelsleutels_percentage!$C:$C,0),MATCH(INDEX(Overzicht!$B$1:$F$35,MATCH(max_demand!R$1,Overzicht!$B:$B,0),5),Verdeelsleutels_percentage!$1:$1,0)))</f>
        <v>1.3008684156028386E-2</v>
      </c>
      <c r="S190">
        <f>PRODUCT(INDEX(Overzicht!$B$1:$D$35,MATCH(max_demand!S$1,Overzicht!$B$1:$B$35,0),3),INDEX(Verdeelsleutels_percentage!$A:$AB,MATCH(max_demand!$C190,Verdeelsleutels_percentage!$C:$C,0),MATCH(INDEX(Overzicht!$B$1:$F$35,MATCH(max_demand!S$1,Overzicht!$B:$B,0),5),Verdeelsleutels_percentage!$1:$1,0)))</f>
        <v>2.6641785151546134E-2</v>
      </c>
      <c r="T190">
        <f>PRODUCT(INDEX(Overzicht!$B$1:$D$35,MATCH(max_demand!T$1,Overzicht!$B$1:$B$35,0),3),INDEX(Verdeelsleutels_percentage!$A:$AB,MATCH(max_demand!$C190,Verdeelsleutels_percentage!$C:$C,0),MATCH(INDEX(Overzicht!$B$1:$F$35,MATCH(max_demand!T$1,Overzicht!$B:$B,0),5),Verdeelsleutels_percentage!$1:$1,0)))</f>
        <v>3.844788872781723E-2</v>
      </c>
      <c r="U190">
        <f>PRODUCT(INDEX(Overzicht!$B$1:$D$35,MATCH(max_demand!U$1,Overzicht!$B$1:$B$35,0),3),INDEX(Verdeelsleutels_percentage!$A:$AB,MATCH(max_demand!$C190,Verdeelsleutels_percentage!$C:$C,0),MATCH(INDEX(Overzicht!$B$1:$F$35,MATCH(max_demand!U$1,Overzicht!$B:$B,0),5),Verdeelsleutels_percentage!$1:$1,0)))</f>
        <v>0.1428064438461783</v>
      </c>
      <c r="V190">
        <f>PRODUCT(INDEX(Overzicht!$B$1:$D$35,MATCH(max_demand!V$1,Overzicht!$B$1:$B$35,0),3),INDEX(Verdeelsleutels_percentage!$A:$AB,MATCH(max_demand!$C190,Verdeelsleutels_percentage!$C:$C,0),MATCH(INDEX(Overzicht!$B$1:$F$35,MATCH(max_demand!V$1,Overzicht!$B:$B,0),5),Verdeelsleutels_percentage!$1:$1,0)))</f>
        <v>1.6622207532702937E-2</v>
      </c>
      <c r="W190">
        <f>PRODUCT(INDEX(Overzicht!$B$1:$D$35,MATCH(max_demand!W$1,Overzicht!$B$1:$B$35,0),3),INDEX(Verdeelsleutels_percentage!$A:$AB,MATCH(max_demand!$C190,Verdeelsleutels_percentage!$C:$C,0),MATCH(INDEX(Overzicht!$B$1:$F$35,MATCH(max_demand!W$1,Overzicht!$B:$B,0),5),Verdeelsleutels_percentage!$1:$1,0)))</f>
        <v>8.6724561040189246E-2</v>
      </c>
      <c r="X190">
        <f>PRODUCT(INDEX(Overzicht!$B$1:$D$35,MATCH(max_demand!X$1,Overzicht!$B$1:$B$35,0),3),INDEX(Verdeelsleutels_percentage!$A:$AB,MATCH(max_demand!$C190,Verdeelsleutels_percentage!$C:$C,0),MATCH(INDEX(Overzicht!$B$1:$F$35,MATCH(max_demand!X$1,Overzicht!$B:$B,0),5),Verdeelsleutels_percentage!$1:$1,0)))</f>
        <v>1.5002783719635481E-4</v>
      </c>
      <c r="Y190">
        <f>PRODUCT(INDEX(Overzicht!$B$1:$D$35,MATCH(max_demand!Y$1,Overzicht!$B$1:$B$35,0),3),INDEX(Verdeelsleutels_percentage!$A:$AB,MATCH(max_demand!$C190,Verdeelsleutels_percentage!$C:$C,0),MATCH(INDEX(Overzicht!$B$1:$F$35,MATCH(max_demand!Y$1,Overzicht!$B:$B,0),5),Verdeelsleutels_percentage!$1:$1,0)))</f>
        <v>9.137568600515938E-8</v>
      </c>
      <c r="Z190">
        <f>PRODUCT(INDEX(Overzicht!$B$1:$D$35,MATCH(max_demand!Z$1,Overzicht!$B$1:$B$35,0),3),INDEX(Verdeelsleutels_percentage!$A:$AB,MATCH(max_demand!$C190,Verdeelsleutels_percentage!$C:$C,0),MATCH(INDEX(Overzicht!$B$1:$F$35,MATCH(max_demand!Z$1,Overzicht!$B:$B,0),5),Verdeelsleutels_percentage!$1:$1,0)))</f>
        <v>4.061141600229306E-5</v>
      </c>
      <c r="AA190">
        <f>PRODUCT(INDEX(Overzicht!$B$1:$D$35,MATCH(max_demand!AA$1,Overzicht!$B$1:$B$35,0),3),INDEX(Verdeelsleutels_percentage!$A:$AB,MATCH(max_demand!$C190,Verdeelsleutels_percentage!$C:$C,0),MATCH(INDEX(Overzicht!$B$1:$F$35,MATCH(max_demand!AA$1,Overzicht!$B:$B,0),5),Verdeelsleutels_percentage!$1:$1,0)))</f>
        <v>4.2321370360284348E-5</v>
      </c>
      <c r="AB190">
        <f>PRODUCT(INDEX(Overzicht!$B$1:$D$35,MATCH(max_demand!AB$1,Overzicht!$B$1:$B$35,0),3),INDEX(Verdeelsleutels_percentage!$A:$AB,MATCH(max_demand!$C190,Verdeelsleutels_percentage!$C:$C,0),MATCH(INDEX(Overzicht!$B$1:$F$35,MATCH(max_demand!AB$1,Overzicht!$B:$B,0),5),Verdeelsleutels_percentage!$1:$1,0)))</f>
        <v>1.7031991318524634E-2</v>
      </c>
      <c r="AC190">
        <f>PRODUCT(INDEX(Overzicht!$B$1:$D$35,MATCH(max_demand!AC$1,Overzicht!$B$1:$B$35,0),3),INDEX(Verdeelsleutels_percentage!$A:$AB,MATCH(max_demand!$C190,Verdeelsleutels_percentage!$C:$C,0),MATCH(INDEX(Overzicht!$B$1:$F$35,MATCH(max_demand!AC$1,Overzicht!$B:$B,0),5),Verdeelsleutels_percentage!$1:$1,0)))</f>
        <v>7.3089976119021524E-3</v>
      </c>
      <c r="AD190">
        <f>PRODUCT(INDEX(Overzicht!$B$1:$D$35,MATCH(max_demand!AD$1,Overzicht!$B$1:$B$35,0),3),INDEX(Verdeelsleutels_percentage!$A:$AB,MATCH(max_demand!$C190,Verdeelsleutels_percentage!$C:$C,0),MATCH(INDEX(Overzicht!$B$1:$F$35,MATCH(max_demand!AD$1,Overzicht!$B:$B,0),5),Verdeelsleutels_percentage!$1:$1,0)))</f>
        <v>0</v>
      </c>
      <c r="AE190">
        <f>PRODUCT(INDEX(Overzicht!$B$1:$D$35,MATCH(max_demand!AE$1,Overzicht!$B$1:$B$35,0),3),INDEX(Verdeelsleutels_percentage!$A:$AB,MATCH(max_demand!$C190,Verdeelsleutels_percentage!$C:$C,0),MATCH(INDEX(Overzicht!$B$1:$F$35,MATCH(max_demand!AE$1,Overzicht!$B:$B,0),5),Verdeelsleutels_percentage!$1:$1,0)))</f>
        <v>1.3577069837607597E-2</v>
      </c>
      <c r="AF190">
        <f>PRODUCT(INDEX(Overzicht!$B$1:$D$35,MATCH(max_demand!AF$1,Overzicht!$B$1:$B$35,0),3),INDEX(Verdeelsleutels_percentage!$A:$AB,MATCH(max_demand!$C190,Verdeelsleutels_percentage!$C:$C,0),MATCH(INDEX(Overzicht!$B$1:$F$35,MATCH(max_demand!AF$1,Overzicht!$B:$B,0),5),Verdeelsleutels_percentage!$1:$1,0)))</f>
        <v>1.6030822106168313E-4</v>
      </c>
      <c r="AG190">
        <f>PRODUCT(INDEX(Overzicht!$B$1:$D$35,MATCH(max_demand!AG$1,Overzicht!$B$1:$B$35,0),3),INDEX(Verdeelsleutels_percentage!$A:$AB,MATCH(max_demand!$C190,Verdeelsleutels_percentage!$C:$C,0),MATCH(INDEX(Overzicht!$B$1:$F$35,MATCH(max_demand!AG$1,Overzicht!$B:$B,0),5),Verdeelsleutels_percentage!$1:$1,0)))</f>
        <v>8.6724561040189246E-2</v>
      </c>
      <c r="AH190">
        <f>PRODUCT(INDEX(Overzicht!$B$1:$D$35,MATCH(max_demand!AH$1,Overzicht!$B$1:$B$35,0),3),INDEX(Verdeelsleutels_percentage!$A:$AB,MATCH(max_demand!$C190,Verdeelsleutels_percentage!$C:$C,0),MATCH(INDEX(Overzicht!$B$1:$F$35,MATCH(max_demand!AH$1,Overzicht!$B:$B,0),5),Verdeelsleutels_percentage!$1:$1,0)))</f>
        <v>3.7405251581059393E-4</v>
      </c>
      <c r="AI190">
        <f>PRODUCT(INDEX(Overzicht!$B$1:$D$35,MATCH(max_demand!AI$1,Overzicht!$B$1:$B$35,0),3),INDEX(Verdeelsleutels_percentage!$A:$AB,MATCH(max_demand!$C190,Verdeelsleutels_percentage!$C:$C,0),MATCH(INDEX(Overzicht!$B$1:$F$35,MATCH(max_demand!AI$1,Overzicht!$B:$B,0),5),Verdeelsleutels_percentage!$1:$1,0)))</f>
        <v>1.2824657684934649E-4</v>
      </c>
      <c r="AJ190">
        <f>PRODUCT(INDEX(Overzicht!$B$1:$D$35,MATCH(max_demand!AJ$1,Overzicht!$B$1:$B$35,0),3),INDEX(Verdeelsleutels_percentage!$A:$AB,MATCH(max_demand!$C190,Verdeelsleutels_percentage!$C:$C,0),MATCH(INDEX(Overzicht!$B$1:$F$35,MATCH(max_demand!AJ$1,Overzicht!$B:$B,0),5),Verdeelsleutels_percentage!$1:$1,0)))</f>
        <v>0</v>
      </c>
      <c r="AK190">
        <f>PRODUCT(INDEX(Overzicht!$B$1:$D$35,MATCH(max_demand!AK$1,Overzicht!$B$1:$B$35,0),3),INDEX(Verdeelsleutels_percentage!$A:$AB,MATCH(max_demand!$C190,Verdeelsleutels_percentage!$C:$C,0),MATCH(INDEX(Overzicht!$B$1:$F$35,MATCH(max_demand!AK$1,Overzicht!$B:$B,0),5),Verdeelsleutels_percentage!$1:$1,0)))</f>
        <v>5.2612900364381477E-3</v>
      </c>
      <c r="AL190">
        <f>PRODUCT(INDEX(Overzicht!$B$1:$D$35,MATCH(max_demand!AL$1,Overzicht!$B$1:$B$35,0),3),INDEX(Verdeelsleutels_percentage!$A:$AB,MATCH(max_demand!$C190,Verdeelsleutels_percentage!$C:$C,0),MATCH(INDEX(Overzicht!$B$1:$F$35,MATCH(max_demand!AL$1,Overzicht!$B:$B,0),5),Verdeelsleutels_percentage!$1:$1,0)))</f>
        <v>1.4454093506698207E-2</v>
      </c>
      <c r="AM190">
        <f>PRODUCT(INDEX(Overzicht!$B$1:$D$35,MATCH(max_demand!AM$1,Overzicht!$B$1:$B$35,0),3),INDEX(Verdeelsleutels_percentage!$A:$AB,MATCH(max_demand!$C190,Verdeelsleutels_percentage!$C:$C,0),MATCH(INDEX(Overzicht!$B$1:$F$35,MATCH(max_demand!AM$1,Overzicht!$B:$B,0),5),Verdeelsleutels_percentage!$1:$1,0)))</f>
        <v>2.8908187013396414E-2</v>
      </c>
      <c r="AN190">
        <f>PRODUCT(INDEX(Overzicht!$B$1:$D$35,MATCH(max_demand!AN$1,Overzicht!$B$1:$B$35,0),3),INDEX(Verdeelsleutels_percentage!$A:$AB,MATCH(max_demand!$C190,Verdeelsleutels_percentage!$C:$C,0),MATCH(INDEX(Overzicht!$B$1:$F$35,MATCH(max_demand!AN$1,Overzicht!$B:$B,0),5),Verdeelsleutels_percentage!$1:$1,0)))</f>
        <v>1.4454093506698207E-2</v>
      </c>
      <c r="AO190">
        <f>PRODUCT(INDEX(Overzicht!$B$1:$D$35,MATCH(max_demand!AO$1,Overzicht!$B$1:$B$35,0),3),INDEX(Verdeelsleutels_percentage!$A:$AB,MATCH(max_demand!$C190,Verdeelsleutels_percentage!$C:$C,0),MATCH(INDEX(Overzicht!$B$1:$F$35,MATCH(max_demand!AO$1,Overzicht!$B:$B,0),5),Verdeelsleutels_percentage!$1:$1,0)))</f>
        <v>5.0589327273443722E-2</v>
      </c>
    </row>
    <row r="191" spans="2:41">
      <c r="B191" t="str">
        <f>INDEX('ETLocal datasets'!B:C,MATCH(C191,'ETLocal datasets'!C:C,0),1)</f>
        <v>GM0547</v>
      </c>
      <c r="C191" t="str">
        <f>'ETLocal datasets'!C174</f>
        <v>Leiderdorp</v>
      </c>
      <c r="D191">
        <f t="shared" si="13"/>
        <v>5.7403091542497023E-2</v>
      </c>
      <c r="E191">
        <f t="shared" si="14"/>
        <v>7.0630826191114382E-2</v>
      </c>
      <c r="F191">
        <f t="shared" si="15"/>
        <v>1.6470420976818702E-2</v>
      </c>
      <c r="G191">
        <f t="shared" si="12"/>
        <v>3.3539518226971939E-2</v>
      </c>
      <c r="H191">
        <f>PRODUCT(INDEX(Overzicht!$B$1:$D$35,MATCH(max_demand!H$1,Overzicht!$B$1:$B$35,0),3),INDEX(Verdeelsleutels_percentage!$A:$AB,MATCH(max_demand!$C191,Verdeelsleutels_percentage!$C:$C,0),MATCH(INDEX(Overzicht!$B$1:$F$35,MATCH(max_demand!H$1,Overzicht!$B:$B,0),5),Verdeelsleutels_percentage!$1:$1,0)))</f>
        <v>1.6470420976818702E-2</v>
      </c>
      <c r="I191">
        <f>PRODUCT(INDEX(Overzicht!$B$1:$D$35,MATCH(max_demand!I$1,Overzicht!$B$1:$B$35,0),3),INDEX(Verdeelsleutels_percentage!$A:$AB,MATCH(max_demand!$C191,Verdeelsleutels_percentage!$C:$C,0),MATCH(INDEX(Overzicht!$B$1:$F$35,MATCH(max_demand!I$1,Overzicht!$B:$B,0),5),Verdeelsleutels_percentage!$1:$1,0)))</f>
        <v>3.5111935792883403E-4</v>
      </c>
      <c r="J191">
        <f>PRODUCT(INDEX(Overzicht!$B$1:$D$35,MATCH(max_demand!J$1,Overzicht!$B$1:$B$35,0),3),INDEX(Verdeelsleutels_percentage!$A:$AB,MATCH(max_demand!$C191,Verdeelsleutels_percentage!$C:$C,0),MATCH(INDEX(Overzicht!$B$1:$F$35,MATCH(max_demand!J$1,Overzicht!$B:$B,0),5),Verdeelsleutels_percentage!$1:$1,0)))</f>
        <v>5.5215125560382694E-3</v>
      </c>
      <c r="K191">
        <f>PRODUCT(INDEX(Overzicht!$B$1:$D$35,MATCH(max_demand!K$1,Overzicht!$B$1:$B$35,0),3),INDEX(Verdeelsleutels_percentage!$A:$AB,MATCH(max_demand!$C191,Verdeelsleutels_percentage!$C:$C,0),MATCH(INDEX(Overzicht!$B$1:$F$35,MATCH(max_demand!K$1,Overzicht!$B:$B,0),5),Verdeelsleutels_percentage!$1:$1,0)))</f>
        <v>7.3086844811955754E-5</v>
      </c>
      <c r="L191">
        <f>PRODUCT(INDEX(Overzicht!$B$1:$D$35,MATCH(max_demand!L$1,Overzicht!$B$1:$B$35,0),3),INDEX(Verdeelsleutels_percentage!$A:$AB,MATCH(max_demand!$C191,Verdeelsleutels_percentage!$C:$C,0),MATCH(INDEX(Overzicht!$B$1:$F$35,MATCH(max_demand!L$1,Overzicht!$B:$B,0),5),Verdeelsleutels_percentage!$1:$1,0)))</f>
        <v>5.3258439548336638E-3</v>
      </c>
      <c r="M191">
        <f>PRODUCT(INDEX(Overzicht!$B$1:$D$35,MATCH(max_demand!M$1,Overzicht!$B$1:$B$35,0),3),INDEX(Verdeelsleutels_percentage!$A:$AB,MATCH(max_demand!$C191,Verdeelsleutels_percentage!$C:$C,0),MATCH(INDEX(Overzicht!$B$1:$F$35,MATCH(max_demand!M$1,Overzicht!$B:$B,0),5),Verdeelsleutels_percentage!$1:$1,0)))</f>
        <v>4.8294792448921459E-3</v>
      </c>
      <c r="N191">
        <f>PRODUCT(INDEX(Overzicht!$B$1:$D$35,MATCH(max_demand!N$1,Overzicht!$B$1:$B$35,0),3),INDEX(Verdeelsleutels_percentage!$A:$AB,MATCH(max_demand!$C191,Verdeelsleutels_percentage!$C:$C,0),MATCH(INDEX(Overzicht!$B$1:$F$35,MATCH(max_demand!N$1,Overzicht!$B:$B,0),5),Verdeelsleutels_percentage!$1:$1,0)))</f>
        <v>5.2618326249110627E-4</v>
      </c>
      <c r="O191">
        <f>PRODUCT(INDEX(Overzicht!$B$1:$D$35,MATCH(max_demand!O$1,Overzicht!$B$1:$B$35,0),3),INDEX(Verdeelsleutels_percentage!$A:$AB,MATCH(max_demand!$C191,Verdeelsleutels_percentage!$C:$C,0),MATCH(INDEX(Overzicht!$B$1:$F$35,MATCH(max_demand!O$1,Overzicht!$B:$B,0),5),Verdeelsleutels_percentage!$1:$1,0)))</f>
        <v>2.2203700903270375E-4</v>
      </c>
      <c r="P191">
        <f>PRODUCT(INDEX(Overzicht!$B$1:$D$35,MATCH(max_demand!P$1,Overzicht!$B$1:$B$35,0),3),INDEX(Verdeelsleutels_percentage!$A:$AB,MATCH(max_demand!$C191,Verdeelsleutels_percentage!$C:$C,0),MATCH(INDEX(Overzicht!$B$1:$F$35,MATCH(max_demand!P$1,Overzicht!$B:$B,0),5),Verdeelsleutels_percentage!$1:$1,0)))</f>
        <v>0</v>
      </c>
      <c r="Q191">
        <f>PRODUCT(INDEX(Overzicht!$B$1:$D$35,MATCH(max_demand!Q$1,Overzicht!$B$1:$B$35,0),3),INDEX(Verdeelsleutels_percentage!$A:$AB,MATCH(max_demand!$C191,Verdeelsleutels_percentage!$C:$C,0),MATCH(INDEX(Overzicht!$B$1:$F$35,MATCH(max_demand!Q$1,Overzicht!$B:$B,0),5),Verdeelsleutels_percentage!$1:$1,0)))</f>
        <v>1.3646920237935494E-2</v>
      </c>
      <c r="R191">
        <f>PRODUCT(INDEX(Overzicht!$B$1:$D$35,MATCH(max_demand!R$1,Overzicht!$B$1:$B$35,0),3),INDEX(Verdeelsleutels_percentage!$A:$AB,MATCH(max_demand!$C191,Verdeelsleutels_percentage!$C:$C,0),MATCH(INDEX(Overzicht!$B$1:$F$35,MATCH(max_demand!R$1,Overzicht!$B:$B,0),5),Verdeelsleutels_percentage!$1:$1,0)))</f>
        <v>2.823500738883206E-3</v>
      </c>
      <c r="S191">
        <f>PRODUCT(INDEX(Overzicht!$B$1:$D$35,MATCH(max_demand!S$1,Overzicht!$B$1:$B$35,0),3),INDEX(Verdeelsleutels_percentage!$A:$AB,MATCH(max_demand!$C191,Verdeelsleutels_percentage!$C:$C,0),MATCH(INDEX(Overzicht!$B$1:$F$35,MATCH(max_demand!S$1,Overzicht!$B:$B,0),5),Verdeelsleutels_percentage!$1:$1,0)))</f>
        <v>5.782529513232805E-3</v>
      </c>
      <c r="T191">
        <f>PRODUCT(INDEX(Overzicht!$B$1:$D$35,MATCH(max_demand!T$1,Overzicht!$B$1:$B$35,0),3),INDEX(Verdeelsleutels_percentage!$A:$AB,MATCH(max_demand!$C191,Verdeelsleutels_percentage!$C:$C,0),MATCH(INDEX(Overzicht!$B$1:$F$35,MATCH(max_demand!T$1,Overzicht!$B:$B,0),5),Verdeelsleutels_percentage!$1:$1,0)))</f>
        <v>8.3450132949214745E-3</v>
      </c>
      <c r="U191">
        <f>PRODUCT(INDEX(Overzicht!$B$1:$D$35,MATCH(max_demand!U$1,Overzicht!$B$1:$B$35,0),3),INDEX(Verdeelsleutels_percentage!$A:$AB,MATCH(max_demand!$C191,Verdeelsleutels_percentage!$C:$C,0),MATCH(INDEX(Overzicht!$B$1:$F$35,MATCH(max_demand!U$1,Overzicht!$B:$B,0),5),Verdeelsleutels_percentage!$1:$1,0)))</f>
        <v>3.0995763666851195E-2</v>
      </c>
      <c r="V191">
        <f>PRODUCT(INDEX(Overzicht!$B$1:$D$35,MATCH(max_demand!V$1,Overzicht!$B$1:$B$35,0),3),INDEX(Verdeelsleutels_percentage!$A:$AB,MATCH(max_demand!$C191,Verdeelsleutels_percentage!$C:$C,0),MATCH(INDEX(Overzicht!$B$1:$F$35,MATCH(max_demand!V$1,Overzicht!$B:$B,0),5),Verdeelsleutels_percentage!$1:$1,0)))</f>
        <v>3.607806499684096E-3</v>
      </c>
      <c r="W191">
        <f>PRODUCT(INDEX(Overzicht!$B$1:$D$35,MATCH(max_demand!W$1,Overzicht!$B$1:$B$35,0),3),INDEX(Verdeelsleutels_percentage!$A:$AB,MATCH(max_demand!$C191,Verdeelsleutels_percentage!$C:$C,0),MATCH(INDEX(Overzicht!$B$1:$F$35,MATCH(max_demand!W$1,Overzicht!$B:$B,0),5),Verdeelsleutels_percentage!$1:$1,0)))</f>
        <v>1.8823338259221372E-2</v>
      </c>
      <c r="X191">
        <f>PRODUCT(INDEX(Overzicht!$B$1:$D$35,MATCH(max_demand!X$1,Overzicht!$B$1:$B$35,0),3),INDEX(Verdeelsleutels_percentage!$A:$AB,MATCH(max_demand!$C191,Verdeelsleutels_percentage!$C:$C,0),MATCH(INDEX(Overzicht!$B$1:$F$35,MATCH(max_demand!X$1,Overzicht!$B:$B,0),5),Verdeelsleutels_percentage!$1:$1,0)))</f>
        <v>0</v>
      </c>
      <c r="Y191">
        <f>PRODUCT(INDEX(Overzicht!$B$1:$D$35,MATCH(max_demand!Y$1,Overzicht!$B$1:$B$35,0),3),INDEX(Verdeelsleutels_percentage!$A:$AB,MATCH(max_demand!$C191,Verdeelsleutels_percentage!$C:$C,0),MATCH(INDEX(Overzicht!$B$1:$F$35,MATCH(max_demand!Y$1,Overzicht!$B:$B,0),5),Verdeelsleutels_percentage!$1:$1,0)))</f>
        <v>2.0033832412846656E-7</v>
      </c>
      <c r="Z191">
        <f>PRODUCT(INDEX(Overzicht!$B$1:$D$35,MATCH(max_demand!Z$1,Overzicht!$B$1:$B$35,0),3),INDEX(Verdeelsleutels_percentage!$A:$AB,MATCH(max_demand!$C191,Verdeelsleutels_percentage!$C:$C,0),MATCH(INDEX(Overzicht!$B$1:$F$35,MATCH(max_demand!Z$1,Overzicht!$B:$B,0),5),Verdeelsleutels_percentage!$1:$1,0)))</f>
        <v>8.9039255168207364E-5</v>
      </c>
      <c r="AA191">
        <f>PRODUCT(INDEX(Overzicht!$B$1:$D$35,MATCH(max_demand!AA$1,Overzicht!$B$1:$B$35,0),3),INDEX(Verdeelsleutels_percentage!$A:$AB,MATCH(max_demand!$C191,Verdeelsleutels_percentage!$C:$C,0),MATCH(INDEX(Overzicht!$B$1:$F$35,MATCH(max_demand!AA$1,Overzicht!$B:$B,0),5),Verdeelsleutels_percentage!$1:$1,0)))</f>
        <v>9.2788276438447674E-5</v>
      </c>
      <c r="AB191">
        <f>PRODUCT(INDEX(Overzicht!$B$1:$D$35,MATCH(max_demand!AB$1,Overzicht!$B$1:$B$35,0),3),INDEX(Verdeelsleutels_percentage!$A:$AB,MATCH(max_demand!$C191,Verdeelsleutels_percentage!$C:$C,0),MATCH(INDEX(Overzicht!$B$1:$F$35,MATCH(max_demand!AB$1,Overzicht!$B:$B,0),5),Verdeelsleutels_percentage!$1:$1,0)))</f>
        <v>5.4075024808662824E-3</v>
      </c>
      <c r="AC191">
        <f>PRODUCT(INDEX(Overzicht!$B$1:$D$35,MATCH(max_demand!AC$1,Overzicht!$B$1:$B$35,0),3),INDEX(Verdeelsleutels_percentage!$A:$AB,MATCH(max_demand!$C191,Verdeelsleutels_percentage!$C:$C,0),MATCH(INDEX(Overzicht!$B$1:$F$35,MATCH(max_demand!AC$1,Overzicht!$B:$B,0),5),Verdeelsleutels_percentage!$1:$1,0)))</f>
        <v>2.2758848825194791E-3</v>
      </c>
      <c r="AD191">
        <f>PRODUCT(INDEX(Overzicht!$B$1:$D$35,MATCH(max_demand!AD$1,Overzicht!$B$1:$B$35,0),3),INDEX(Verdeelsleutels_percentage!$A:$AB,MATCH(max_demand!$C191,Verdeelsleutels_percentage!$C:$C,0),MATCH(INDEX(Overzicht!$B$1:$F$35,MATCH(max_demand!AD$1,Overzicht!$B:$B,0),5),Verdeelsleutels_percentage!$1:$1,0)))</f>
        <v>0</v>
      </c>
      <c r="AE191">
        <f>PRODUCT(INDEX(Overzicht!$B$1:$D$35,MATCH(max_demand!AE$1,Overzicht!$B$1:$B$35,0),3),INDEX(Verdeelsleutels_percentage!$A:$AB,MATCH(max_demand!$C191,Verdeelsleutels_percentage!$C:$C,0),MATCH(INDEX(Overzicht!$B$1:$F$35,MATCH(max_demand!AE$1,Overzicht!$B:$B,0),5),Verdeelsleutels_percentage!$1:$1,0)))</f>
        <v>7.8866802733161771E-3</v>
      </c>
      <c r="AF191">
        <f>PRODUCT(INDEX(Overzicht!$B$1:$D$35,MATCH(max_demand!AF$1,Overzicht!$B$1:$B$35,0),3),INDEX(Verdeelsleutels_percentage!$A:$AB,MATCH(max_demand!$C191,Verdeelsleutels_percentage!$C:$C,0),MATCH(INDEX(Overzicht!$B$1:$F$35,MATCH(max_demand!AF$1,Overzicht!$B:$B,0),5),Verdeelsleutels_percentage!$1:$1,0)))</f>
        <v>3.5147074408502905E-4</v>
      </c>
      <c r="AG191">
        <f>PRODUCT(INDEX(Overzicht!$B$1:$D$35,MATCH(max_demand!AG$1,Overzicht!$B$1:$B$35,0),3),INDEX(Verdeelsleutels_percentage!$A:$AB,MATCH(max_demand!$C191,Verdeelsleutels_percentage!$C:$C,0),MATCH(INDEX(Overzicht!$B$1:$F$35,MATCH(max_demand!AG$1,Overzicht!$B:$B,0),5),Verdeelsleutels_percentage!$1:$1,0)))</f>
        <v>1.8823338259221372E-2</v>
      </c>
      <c r="AH191">
        <f>PRODUCT(INDEX(Overzicht!$B$1:$D$35,MATCH(max_demand!AH$1,Overzicht!$B$1:$B$35,0),3),INDEX(Verdeelsleutels_percentage!$A:$AB,MATCH(max_demand!$C191,Verdeelsleutels_percentage!$C:$C,0),MATCH(INDEX(Overzicht!$B$1:$F$35,MATCH(max_demand!AH$1,Overzicht!$B:$B,0),5),Verdeelsleutels_percentage!$1:$1,0)))</f>
        <v>8.2009840286506781E-4</v>
      </c>
      <c r="AI191">
        <f>PRODUCT(INDEX(Overzicht!$B$1:$D$35,MATCH(max_demand!AI$1,Overzicht!$B$1:$B$35,0),3),INDEX(Verdeelsleutels_percentage!$A:$AB,MATCH(max_demand!$C191,Verdeelsleutels_percentage!$C:$C,0),MATCH(INDEX(Overzicht!$B$1:$F$35,MATCH(max_demand!AI$1,Overzicht!$B:$B,0),5),Verdeelsleutels_percentage!$1:$1,0)))</f>
        <v>2.8117659526802325E-4</v>
      </c>
      <c r="AJ191">
        <f>PRODUCT(INDEX(Overzicht!$B$1:$D$35,MATCH(max_demand!AJ$1,Overzicht!$B$1:$B$35,0),3),INDEX(Verdeelsleutels_percentage!$A:$AB,MATCH(max_demand!$C191,Verdeelsleutels_percentage!$C:$C,0),MATCH(INDEX(Overzicht!$B$1:$F$35,MATCH(max_demand!AJ$1,Overzicht!$B:$B,0),5),Verdeelsleutels_percentage!$1:$1,0)))</f>
        <v>0</v>
      </c>
      <c r="AK191">
        <f>PRODUCT(INDEX(Overzicht!$B$1:$D$35,MATCH(max_demand!AK$1,Overzicht!$B$1:$B$35,0),3),INDEX(Verdeelsleutels_percentage!$A:$AB,MATCH(max_demand!$C191,Verdeelsleutels_percentage!$C:$C,0),MATCH(INDEX(Overzicht!$B$1:$F$35,MATCH(max_demand!AK$1,Overzicht!$B:$B,0),5),Verdeelsleutels_percentage!$1:$1,0)))</f>
        <v>1.1419491877260968E-3</v>
      </c>
      <c r="AL191">
        <f>PRODUCT(INDEX(Overzicht!$B$1:$D$35,MATCH(max_demand!AL$1,Overzicht!$B$1:$B$35,0),3),INDEX(Verdeelsleutels_percentage!$A:$AB,MATCH(max_demand!$C191,Verdeelsleutels_percentage!$C:$C,0),MATCH(INDEX(Overzicht!$B$1:$F$35,MATCH(max_demand!AL$1,Overzicht!$B:$B,0),5),Verdeelsleutels_percentage!$1:$1,0)))</f>
        <v>3.137223043203562E-3</v>
      </c>
      <c r="AM191">
        <f>PRODUCT(INDEX(Overzicht!$B$1:$D$35,MATCH(max_demand!AM$1,Overzicht!$B$1:$B$35,0),3),INDEX(Verdeelsleutels_percentage!$A:$AB,MATCH(max_demand!$C191,Verdeelsleutels_percentage!$C:$C,0),MATCH(INDEX(Overzicht!$B$1:$F$35,MATCH(max_demand!AM$1,Overzicht!$B:$B,0),5),Verdeelsleutels_percentage!$1:$1,0)))</f>
        <v>6.274446086407124E-3</v>
      </c>
      <c r="AN191">
        <f>PRODUCT(INDEX(Overzicht!$B$1:$D$35,MATCH(max_demand!AN$1,Overzicht!$B$1:$B$35,0),3),INDEX(Verdeelsleutels_percentage!$A:$AB,MATCH(max_demand!$C191,Verdeelsleutels_percentage!$C:$C,0),MATCH(INDEX(Overzicht!$B$1:$F$35,MATCH(max_demand!AN$1,Overzicht!$B:$B,0),5),Verdeelsleutels_percentage!$1:$1,0)))</f>
        <v>3.137223043203562E-3</v>
      </c>
      <c r="AO191">
        <f>PRODUCT(INDEX(Overzicht!$B$1:$D$35,MATCH(max_demand!AO$1,Overzicht!$B$1:$B$35,0),3),INDEX(Verdeelsleutels_percentage!$A:$AB,MATCH(max_demand!$C191,Verdeelsleutels_percentage!$C:$C,0),MATCH(INDEX(Overzicht!$B$1:$F$35,MATCH(max_demand!AO$1,Overzicht!$B:$B,0),5),Verdeelsleutels_percentage!$1:$1,0)))</f>
        <v>1.0980280651212468E-2</v>
      </c>
    </row>
    <row r="192" spans="2:41">
      <c r="B192" t="str">
        <f>INDEX('ETLocal datasets'!B:C,MATCH(C192,'ETLocal datasets'!C:C,0),1)</f>
        <v>GM0553</v>
      </c>
      <c r="C192" t="str">
        <f>'ETLocal datasets'!C175</f>
        <v>Lisse</v>
      </c>
      <c r="D192">
        <f t="shared" si="13"/>
        <v>5.2211125971136606E-2</v>
      </c>
      <c r="E192">
        <f t="shared" si="14"/>
        <v>6.0258245696590093E-2</v>
      </c>
      <c r="F192">
        <f t="shared" si="15"/>
        <v>1.3852432707641978E-2</v>
      </c>
      <c r="G192">
        <f t="shared" si="12"/>
        <v>2.8208381555017158E-2</v>
      </c>
      <c r="H192">
        <f>PRODUCT(INDEX(Overzicht!$B$1:$D$35,MATCH(max_demand!H$1,Overzicht!$B$1:$B$35,0),3),INDEX(Verdeelsleutels_percentage!$A:$AB,MATCH(max_demand!$C192,Verdeelsleutels_percentage!$C:$C,0),MATCH(INDEX(Overzicht!$B$1:$F$35,MATCH(max_demand!H$1,Overzicht!$B:$B,0),5),Verdeelsleutels_percentage!$1:$1,0)))</f>
        <v>1.3852432707641978E-2</v>
      </c>
      <c r="I192">
        <f>PRODUCT(INDEX(Overzicht!$B$1:$D$35,MATCH(max_demand!I$1,Overzicht!$B$1:$B$35,0),3),INDEX(Verdeelsleutels_percentage!$A:$AB,MATCH(max_demand!$C192,Verdeelsleutels_percentage!$C:$C,0),MATCH(INDEX(Overzicht!$B$1:$F$35,MATCH(max_demand!I$1,Overzicht!$B:$B,0),5),Verdeelsleutels_percentage!$1:$1,0)))</f>
        <v>2.4570564388261126E-3</v>
      </c>
      <c r="J192">
        <f>PRODUCT(INDEX(Overzicht!$B$1:$D$35,MATCH(max_demand!J$1,Overzicht!$B$1:$B$35,0),3),INDEX(Verdeelsleutels_percentage!$A:$AB,MATCH(max_demand!$C192,Verdeelsleutels_percentage!$C:$C,0),MATCH(INDEX(Overzicht!$B$1:$F$35,MATCH(max_demand!J$1,Overzicht!$B:$B,0),5),Verdeelsleutels_percentage!$1:$1,0)))</f>
        <v>4.6438631553237866E-3</v>
      </c>
      <c r="K192">
        <f>PRODUCT(INDEX(Overzicht!$B$1:$D$35,MATCH(max_demand!K$1,Overzicht!$B$1:$B$35,0),3),INDEX(Verdeelsleutels_percentage!$A:$AB,MATCH(max_demand!$C192,Verdeelsleutels_percentage!$C:$C,0),MATCH(INDEX(Overzicht!$B$1:$F$35,MATCH(max_demand!K$1,Overzicht!$B:$B,0),5),Verdeelsleutels_percentage!$1:$1,0)))</f>
        <v>5.1144574795872774E-4</v>
      </c>
      <c r="L192">
        <f>PRODUCT(INDEX(Overzicht!$B$1:$D$35,MATCH(max_demand!L$1,Overzicht!$B$1:$B$35,0),3),INDEX(Verdeelsleutels_percentage!$A:$AB,MATCH(max_demand!$C192,Verdeelsleutels_percentage!$C:$C,0),MATCH(INDEX(Overzicht!$B$1:$F$35,MATCH(max_demand!L$1,Overzicht!$B:$B,0),5),Verdeelsleutels_percentage!$1:$1,0)))</f>
        <v>4.4792962547570009E-3</v>
      </c>
      <c r="M192">
        <f>PRODUCT(INDEX(Overzicht!$B$1:$D$35,MATCH(max_demand!M$1,Overzicht!$B$1:$B$35,0),3),INDEX(Verdeelsleutels_percentage!$A:$AB,MATCH(max_demand!$C192,Verdeelsleutels_percentage!$C:$C,0),MATCH(INDEX(Overzicht!$B$1:$F$35,MATCH(max_demand!M$1,Overzicht!$B:$B,0),5),Verdeelsleutels_percentage!$1:$1,0)))</f>
        <v>6.1622854078633802E-3</v>
      </c>
      <c r="N192">
        <f>PRODUCT(INDEX(Overzicht!$B$1:$D$35,MATCH(max_demand!N$1,Overzicht!$B$1:$B$35,0),3),INDEX(Verdeelsleutels_percentage!$A:$AB,MATCH(max_demand!$C192,Verdeelsleutels_percentage!$C:$C,0),MATCH(INDEX(Overzicht!$B$1:$F$35,MATCH(max_demand!N$1,Overzicht!$B:$B,0),5),Verdeelsleutels_percentage!$1:$1,0)))</f>
        <v>5.6991431111637239E-4</v>
      </c>
      <c r="O192">
        <f>PRODUCT(INDEX(Overzicht!$B$1:$D$35,MATCH(max_demand!O$1,Overzicht!$B$1:$B$35,0),3),INDEX(Verdeelsleutels_percentage!$A:$AB,MATCH(max_demand!$C192,Verdeelsleutels_percentage!$C:$C,0),MATCH(INDEX(Overzicht!$B$1:$F$35,MATCH(max_demand!O$1,Overzicht!$B:$B,0),5),Verdeelsleutels_percentage!$1:$1,0)))</f>
        <v>0</v>
      </c>
      <c r="P192">
        <f>PRODUCT(INDEX(Overzicht!$B$1:$D$35,MATCH(max_demand!P$1,Overzicht!$B$1:$B$35,0),3),INDEX(Verdeelsleutels_percentage!$A:$AB,MATCH(max_demand!$C192,Verdeelsleutels_percentage!$C:$C,0),MATCH(INDEX(Overzicht!$B$1:$F$35,MATCH(max_demand!P$1,Overzicht!$B:$B,0),5),Verdeelsleutels_percentage!$1:$1,0)))</f>
        <v>4.4157863453247347E-4</v>
      </c>
      <c r="Q192">
        <f>PRODUCT(INDEX(Overzicht!$B$1:$D$35,MATCH(max_demand!Q$1,Overzicht!$B$1:$B$35,0),3),INDEX(Verdeelsleutels_percentage!$A:$AB,MATCH(max_demand!$C192,Verdeelsleutels_percentage!$C:$C,0),MATCH(INDEX(Overzicht!$B$1:$F$35,MATCH(max_demand!Q$1,Overzicht!$B:$B,0),5),Verdeelsleutels_percentage!$1:$1,0)))</f>
        <v>1.1477729957760495E-2</v>
      </c>
      <c r="R192">
        <f>PRODUCT(INDEX(Overzicht!$B$1:$D$35,MATCH(max_demand!R$1,Overzicht!$B$1:$B$35,0),3),INDEX(Verdeelsleutels_percentage!$A:$AB,MATCH(max_demand!$C192,Verdeelsleutels_percentage!$C:$C,0),MATCH(INDEX(Overzicht!$B$1:$F$35,MATCH(max_demand!R$1,Overzicht!$B:$B,0),5),Verdeelsleutels_percentage!$1:$1,0)))</f>
        <v>2.3747027498814818E-3</v>
      </c>
      <c r="S192">
        <f>PRODUCT(INDEX(Overzicht!$B$1:$D$35,MATCH(max_demand!S$1,Overzicht!$B$1:$B$35,0),3),INDEX(Verdeelsleutels_percentage!$A:$AB,MATCH(max_demand!$C192,Verdeelsleutels_percentage!$C:$C,0),MATCH(INDEX(Overzicht!$B$1:$F$35,MATCH(max_demand!S$1,Overzicht!$B:$B,0),5),Verdeelsleutels_percentage!$1:$1,0)))</f>
        <v>4.8633912317572747E-3</v>
      </c>
      <c r="T192">
        <f>PRODUCT(INDEX(Overzicht!$B$1:$D$35,MATCH(max_demand!T$1,Overzicht!$B$1:$B$35,0),3),INDEX(Verdeelsleutels_percentage!$A:$AB,MATCH(max_demand!$C192,Verdeelsleutels_percentage!$C:$C,0),MATCH(INDEX(Overzicht!$B$1:$F$35,MATCH(max_demand!T$1,Overzicht!$B:$B,0),5),Verdeelsleutels_percentage!$1:$1,0)))</f>
        <v>7.0185659052052676E-3</v>
      </c>
      <c r="U192">
        <f>PRODUCT(INDEX(Overzicht!$B$1:$D$35,MATCH(max_demand!U$1,Overzicht!$B$1:$B$35,0),3),INDEX(Verdeelsleutels_percentage!$A:$AB,MATCH(max_demand!$C192,Verdeelsleutels_percentage!$C:$C,0),MATCH(INDEX(Overzicht!$B$1:$F$35,MATCH(max_demand!U$1,Overzicht!$B:$B,0),5),Verdeelsleutels_percentage!$1:$1,0)))</f>
        <v>2.6068959076476713E-2</v>
      </c>
      <c r="V192">
        <f>PRODUCT(INDEX(Overzicht!$B$1:$D$35,MATCH(max_demand!V$1,Overzicht!$B$1:$B$35,0),3),INDEX(Verdeelsleutels_percentage!$A:$AB,MATCH(max_demand!$C192,Verdeelsleutels_percentage!$C:$C,0),MATCH(INDEX(Overzicht!$B$1:$F$35,MATCH(max_demand!V$1,Overzicht!$B:$B,0),5),Verdeelsleutels_percentage!$1:$1,0)))</f>
        <v>3.0343424026263374E-3</v>
      </c>
      <c r="W192">
        <f>PRODUCT(INDEX(Overzicht!$B$1:$D$35,MATCH(max_demand!W$1,Overzicht!$B$1:$B$35,0),3),INDEX(Verdeelsleutels_percentage!$A:$AB,MATCH(max_demand!$C192,Verdeelsleutels_percentage!$C:$C,0),MATCH(INDEX(Overzicht!$B$1:$F$35,MATCH(max_demand!W$1,Overzicht!$B:$B,0),5),Verdeelsleutels_percentage!$1:$1,0)))</f>
        <v>1.5831351665876545E-2</v>
      </c>
      <c r="X192">
        <f>PRODUCT(INDEX(Overzicht!$B$1:$D$35,MATCH(max_demand!X$1,Overzicht!$B$1:$B$35,0),3),INDEX(Verdeelsleutels_percentage!$A:$AB,MATCH(max_demand!$C192,Verdeelsleutels_percentage!$C:$C,0),MATCH(INDEX(Overzicht!$B$1:$F$35,MATCH(max_demand!X$1,Overzicht!$B:$B,0),5),Verdeelsleutels_percentage!$1:$1,0)))</f>
        <v>1.3877574940662819E-3</v>
      </c>
      <c r="Y192">
        <f>PRODUCT(INDEX(Overzicht!$B$1:$D$35,MATCH(max_demand!Y$1,Overzicht!$B$1:$B$35,0),3),INDEX(Verdeelsleutels_percentage!$A:$AB,MATCH(max_demand!$C192,Verdeelsleutels_percentage!$C:$C,0),MATCH(INDEX(Overzicht!$B$1:$F$35,MATCH(max_demand!Y$1,Overzicht!$B:$B,0),5),Verdeelsleutels_percentage!$1:$1,0)))</f>
        <v>3.1541816298852086E-7</v>
      </c>
      <c r="Z192">
        <f>PRODUCT(INDEX(Overzicht!$B$1:$D$35,MATCH(max_demand!Z$1,Overzicht!$B$1:$B$35,0),3),INDEX(Verdeelsleutels_percentage!$A:$AB,MATCH(max_demand!$C192,Verdeelsleutels_percentage!$C:$C,0),MATCH(INDEX(Overzicht!$B$1:$F$35,MATCH(max_demand!Z$1,Overzicht!$B:$B,0),5),Verdeelsleutels_percentage!$1:$1,0)))</f>
        <v>1.4018585021712039E-4</v>
      </c>
      <c r="AA192">
        <f>PRODUCT(INDEX(Overzicht!$B$1:$D$35,MATCH(max_demand!AA$1,Overzicht!$B$1:$B$35,0),3),INDEX(Verdeelsleutels_percentage!$A:$AB,MATCH(max_demand!$C192,Verdeelsleutels_percentage!$C:$C,0),MATCH(INDEX(Overzicht!$B$1:$F$35,MATCH(max_demand!AA$1,Overzicht!$B:$B,0),5),Verdeelsleutels_percentage!$1:$1,0)))</f>
        <v>1.4608841233152545E-4</v>
      </c>
      <c r="AB192">
        <f>PRODUCT(INDEX(Overzicht!$B$1:$D$35,MATCH(max_demand!AB$1,Overzicht!$B$1:$B$35,0),3),INDEX(Verdeelsleutels_percentage!$A:$AB,MATCH(max_demand!$C192,Verdeelsleutels_percentage!$C:$C,0),MATCH(INDEX(Overzicht!$B$1:$F$35,MATCH(max_demand!AB$1,Overzicht!$B:$B,0),5),Verdeelsleutels_percentage!$1:$1,0)))</f>
        <v>3.7341421536912392E-3</v>
      </c>
      <c r="AC192">
        <f>PRODUCT(INDEX(Overzicht!$B$1:$D$35,MATCH(max_demand!AC$1,Overzicht!$B$1:$B$35,0),3),INDEX(Verdeelsleutels_percentage!$A:$AB,MATCH(max_demand!$C192,Verdeelsleutels_percentage!$C:$C,0),MATCH(INDEX(Overzicht!$B$1:$F$35,MATCH(max_demand!AC$1,Overzicht!$B:$B,0),5),Verdeelsleutels_percentage!$1:$1,0)))</f>
        <v>2.8726313012305896E-3</v>
      </c>
      <c r="AD192">
        <f>PRODUCT(INDEX(Overzicht!$B$1:$D$35,MATCH(max_demand!AD$1,Overzicht!$B$1:$B$35,0),3),INDEX(Verdeelsleutels_percentage!$A:$AB,MATCH(max_demand!$C192,Verdeelsleutels_percentage!$C:$C,0),MATCH(INDEX(Overzicht!$B$1:$F$35,MATCH(max_demand!AD$1,Overzicht!$B:$B,0),5),Verdeelsleutels_percentage!$1:$1,0)))</f>
        <v>0</v>
      </c>
      <c r="AE192">
        <f>PRODUCT(INDEX(Overzicht!$B$1:$D$35,MATCH(max_demand!AE$1,Overzicht!$B$1:$B$35,0),3),INDEX(Verdeelsleutels_percentage!$A:$AB,MATCH(max_demand!$C192,Verdeelsleutels_percentage!$C:$C,0),MATCH(INDEX(Overzicht!$B$1:$F$35,MATCH(max_demand!AE$1,Overzicht!$B:$B,0),5),Verdeelsleutels_percentage!$1:$1,0)))</f>
        <v>3.5939302511314225E-3</v>
      </c>
      <c r="AF192">
        <f>PRODUCT(INDEX(Overzicht!$B$1:$D$35,MATCH(max_demand!AF$1,Overzicht!$B$1:$B$35,0),3),INDEX(Verdeelsleutels_percentage!$A:$AB,MATCH(max_demand!$C192,Verdeelsleutels_percentage!$C:$C,0),MATCH(INDEX(Overzicht!$B$1:$F$35,MATCH(max_demand!AF$1,Overzicht!$B:$B,0),5),Verdeelsleutels_percentage!$1:$1,0)))</f>
        <v>5.533651982254752E-4</v>
      </c>
      <c r="AG192">
        <f>PRODUCT(INDEX(Overzicht!$B$1:$D$35,MATCH(max_demand!AG$1,Overzicht!$B$1:$B$35,0),3),INDEX(Verdeelsleutels_percentage!$A:$AB,MATCH(max_demand!$C192,Verdeelsleutels_percentage!$C:$C,0),MATCH(INDEX(Overzicht!$B$1:$F$35,MATCH(max_demand!AG$1,Overzicht!$B:$B,0),5),Verdeelsleutels_percentage!$1:$1,0)))</f>
        <v>1.5831351665876545E-2</v>
      </c>
      <c r="AH192">
        <f>PRODUCT(INDEX(Overzicht!$B$1:$D$35,MATCH(max_demand!AH$1,Overzicht!$B$1:$B$35,0),3),INDEX(Verdeelsleutels_percentage!$A:$AB,MATCH(max_demand!$C192,Verdeelsleutels_percentage!$C:$C,0),MATCH(INDEX(Overzicht!$B$1:$F$35,MATCH(max_demand!AH$1,Overzicht!$B:$B,0),5),Verdeelsleutels_percentage!$1:$1,0)))</f>
        <v>1.2911854625261088E-3</v>
      </c>
      <c r="AI192">
        <f>PRODUCT(INDEX(Overzicht!$B$1:$D$35,MATCH(max_demand!AI$1,Overzicht!$B$1:$B$35,0),3),INDEX(Verdeelsleutels_percentage!$A:$AB,MATCH(max_demand!$C192,Verdeelsleutels_percentage!$C:$C,0),MATCH(INDEX(Overzicht!$B$1:$F$35,MATCH(max_demand!AI$1,Overzicht!$B:$B,0),5),Verdeelsleutels_percentage!$1:$1,0)))</f>
        <v>4.4269215858038012E-4</v>
      </c>
      <c r="AJ192">
        <f>PRODUCT(INDEX(Overzicht!$B$1:$D$35,MATCH(max_demand!AJ$1,Overzicht!$B$1:$B$35,0),3),INDEX(Verdeelsleutels_percentage!$A:$AB,MATCH(max_demand!$C192,Verdeelsleutels_percentage!$C:$C,0),MATCH(INDEX(Overzicht!$B$1:$F$35,MATCH(max_demand!AJ$1,Overzicht!$B:$B,0),5),Verdeelsleutels_percentage!$1:$1,0)))</f>
        <v>0</v>
      </c>
      <c r="AK192">
        <f>PRODUCT(INDEX(Overzicht!$B$1:$D$35,MATCH(max_demand!AK$1,Overzicht!$B$1:$B$35,0),3),INDEX(Verdeelsleutels_percentage!$A:$AB,MATCH(max_demand!$C192,Verdeelsleutels_percentage!$C:$C,0),MATCH(INDEX(Overzicht!$B$1:$F$35,MATCH(max_demand!AK$1,Overzicht!$B:$B,0),5),Verdeelsleutels_percentage!$1:$1,0)))</f>
        <v>9.6043533439651052E-4</v>
      </c>
      <c r="AL192">
        <f>PRODUCT(INDEX(Overzicht!$B$1:$D$35,MATCH(max_demand!AL$1,Overzicht!$B$1:$B$35,0),3),INDEX(Verdeelsleutels_percentage!$A:$AB,MATCH(max_demand!$C192,Verdeelsleutels_percentage!$C:$C,0),MATCH(INDEX(Overzicht!$B$1:$F$35,MATCH(max_demand!AL$1,Overzicht!$B:$B,0),5),Verdeelsleutels_percentage!$1:$1,0)))</f>
        <v>2.6385586109794242E-3</v>
      </c>
      <c r="AM192">
        <f>PRODUCT(INDEX(Overzicht!$B$1:$D$35,MATCH(max_demand!AM$1,Overzicht!$B$1:$B$35,0),3),INDEX(Verdeelsleutels_percentage!$A:$AB,MATCH(max_demand!$C192,Verdeelsleutels_percentage!$C:$C,0),MATCH(INDEX(Overzicht!$B$1:$F$35,MATCH(max_demand!AM$1,Overzicht!$B:$B,0),5),Verdeelsleutels_percentage!$1:$1,0)))</f>
        <v>5.2771172219588484E-3</v>
      </c>
      <c r="AN192">
        <f>PRODUCT(INDEX(Overzicht!$B$1:$D$35,MATCH(max_demand!AN$1,Overzicht!$B$1:$B$35,0),3),INDEX(Verdeelsleutels_percentage!$A:$AB,MATCH(max_demand!$C192,Verdeelsleutels_percentage!$C:$C,0),MATCH(INDEX(Overzicht!$B$1:$F$35,MATCH(max_demand!AN$1,Overzicht!$B:$B,0),5),Verdeelsleutels_percentage!$1:$1,0)))</f>
        <v>2.6385586109794242E-3</v>
      </c>
      <c r="AO192">
        <f>PRODUCT(INDEX(Overzicht!$B$1:$D$35,MATCH(max_demand!AO$1,Overzicht!$B$1:$B$35,0),3),INDEX(Verdeelsleutels_percentage!$A:$AB,MATCH(max_demand!$C192,Verdeelsleutels_percentage!$C:$C,0),MATCH(INDEX(Overzicht!$B$1:$F$35,MATCH(max_demand!AO$1,Overzicht!$B:$B,0),5),Verdeelsleutels_percentage!$1:$1,0)))</f>
        <v>9.2349551384279839E-3</v>
      </c>
    </row>
    <row r="193" spans="2:41">
      <c r="B193" t="str">
        <f>INDEX('ETLocal datasets'!B:C,MATCH(C193,'ETLocal datasets'!C:C,0),1)</f>
        <v>GM0556</v>
      </c>
      <c r="C193" t="str">
        <f>'ETLocal datasets'!C176</f>
        <v>Maassluis</v>
      </c>
      <c r="D193">
        <f t="shared" si="13"/>
        <v>5.6751106964287007E-2</v>
      </c>
      <c r="E193">
        <f t="shared" si="14"/>
        <v>8.3415055218482748E-2</v>
      </c>
      <c r="F193">
        <f t="shared" si="15"/>
        <v>1.9908619077368961E-2</v>
      </c>
      <c r="G193">
        <f t="shared" si="12"/>
        <v>4.0540888017315889E-2</v>
      </c>
      <c r="H193">
        <f>PRODUCT(INDEX(Overzicht!$B$1:$D$35,MATCH(max_demand!H$1,Overzicht!$B$1:$B$35,0),3),INDEX(Verdeelsleutels_percentage!$A:$AB,MATCH(max_demand!$C193,Verdeelsleutels_percentage!$C:$C,0),MATCH(INDEX(Overzicht!$B$1:$F$35,MATCH(max_demand!H$1,Overzicht!$B:$B,0),5),Verdeelsleutels_percentage!$1:$1,0)))</f>
        <v>1.9908619077368961E-2</v>
      </c>
      <c r="I193">
        <f>PRODUCT(INDEX(Overzicht!$B$1:$D$35,MATCH(max_demand!I$1,Overzicht!$B$1:$B$35,0),3),INDEX(Verdeelsleutels_percentage!$A:$AB,MATCH(max_demand!$C193,Verdeelsleutels_percentage!$C:$C,0),MATCH(INDEX(Overzicht!$B$1:$F$35,MATCH(max_demand!I$1,Overzicht!$B:$B,0),5),Verdeelsleutels_percentage!$1:$1,0)))</f>
        <v>1.5041979662081811E-5</v>
      </c>
      <c r="J193">
        <f>PRODUCT(INDEX(Overzicht!$B$1:$D$35,MATCH(max_demand!J$1,Overzicht!$B$1:$B$35,0),3),INDEX(Verdeelsleutels_percentage!$A:$AB,MATCH(max_demand!$C193,Verdeelsleutels_percentage!$C:$C,0),MATCH(INDEX(Overzicht!$B$1:$F$35,MATCH(max_demand!J$1,Overzicht!$B:$B,0),5),Verdeelsleutels_percentage!$1:$1,0)))</f>
        <v>6.6741275383179754E-3</v>
      </c>
      <c r="K193">
        <f>PRODUCT(INDEX(Overzicht!$B$1:$D$35,MATCH(max_demand!K$1,Overzicht!$B$1:$B$35,0),3),INDEX(Verdeelsleutels_percentage!$A:$AB,MATCH(max_demand!$C193,Verdeelsleutels_percentage!$C:$C,0),MATCH(INDEX(Overzicht!$B$1:$F$35,MATCH(max_demand!K$1,Overzicht!$B:$B,0),5),Verdeelsleutels_percentage!$1:$1,0)))</f>
        <v>3.13104592043026E-6</v>
      </c>
      <c r="L193">
        <f>PRODUCT(INDEX(Overzicht!$B$1:$D$35,MATCH(max_demand!L$1,Overzicht!$B$1:$B$35,0),3),INDEX(Verdeelsleutels_percentage!$A:$AB,MATCH(max_demand!$C193,Verdeelsleutels_percentage!$C:$C,0),MATCH(INDEX(Overzicht!$B$1:$F$35,MATCH(max_demand!L$1,Overzicht!$B:$B,0),5),Verdeelsleutels_percentage!$1:$1,0)))</f>
        <v>6.4376131436788327E-3</v>
      </c>
      <c r="M193">
        <f>PRODUCT(INDEX(Overzicht!$B$1:$D$35,MATCH(max_demand!M$1,Overzicht!$B$1:$B$35,0),3),INDEX(Verdeelsleutels_percentage!$A:$AB,MATCH(max_demand!$C193,Verdeelsleutels_percentage!$C:$C,0),MATCH(INDEX(Overzicht!$B$1:$F$35,MATCH(max_demand!M$1,Overzicht!$B:$B,0),5),Verdeelsleutels_percentage!$1:$1,0)))</f>
        <v>6.9917393893880939E-4</v>
      </c>
      <c r="N193">
        <f>PRODUCT(INDEX(Overzicht!$B$1:$D$35,MATCH(max_demand!N$1,Overzicht!$B$1:$B$35,0),3),INDEX(Verdeelsleutels_percentage!$A:$AB,MATCH(max_demand!$C193,Verdeelsleutels_percentage!$C:$C,0),MATCH(INDEX(Overzicht!$B$1:$F$35,MATCH(max_demand!N$1,Overzicht!$B:$B,0),5),Verdeelsleutels_percentage!$1:$1,0)))</f>
        <v>7.6176665347237914E-5</v>
      </c>
      <c r="O193">
        <f>PRODUCT(INDEX(Overzicht!$B$1:$D$35,MATCH(max_demand!O$1,Overzicht!$B$1:$B$35,0),3),INDEX(Verdeelsleutels_percentage!$A:$AB,MATCH(max_demand!$C193,Verdeelsleutels_percentage!$C:$C,0),MATCH(INDEX(Overzicht!$B$1:$F$35,MATCH(max_demand!O$1,Overzicht!$B:$B,0),5),Verdeelsleutels_percentage!$1:$1,0)))</f>
        <v>0</v>
      </c>
      <c r="P193">
        <f>PRODUCT(INDEX(Overzicht!$B$1:$D$35,MATCH(max_demand!P$1,Overzicht!$B$1:$B$35,0),3),INDEX(Verdeelsleutels_percentage!$A:$AB,MATCH(max_demand!$C193,Verdeelsleutels_percentage!$C:$C,0),MATCH(INDEX(Overzicht!$B$1:$F$35,MATCH(max_demand!P$1,Overzicht!$B:$B,0),5),Verdeelsleutels_percentage!$1:$1,0)))</f>
        <v>0</v>
      </c>
      <c r="Q193">
        <f>PRODUCT(INDEX(Overzicht!$B$1:$D$35,MATCH(max_demand!Q$1,Overzicht!$B$1:$B$35,0),3),INDEX(Verdeelsleutels_percentage!$A:$AB,MATCH(max_demand!$C193,Verdeelsleutels_percentage!$C:$C,0),MATCH(INDEX(Overzicht!$B$1:$F$35,MATCH(max_demand!Q$1,Overzicht!$B:$B,0),5),Verdeelsleutels_percentage!$1:$1,0)))</f>
        <v>1.6495712949819996E-2</v>
      </c>
      <c r="R193">
        <f>PRODUCT(INDEX(Overzicht!$B$1:$D$35,MATCH(max_demand!R$1,Overzicht!$B$1:$B$35,0),3),INDEX(Verdeelsleutels_percentage!$A:$AB,MATCH(max_demand!$C193,Verdeelsleutels_percentage!$C:$C,0),MATCH(INDEX(Overzicht!$B$1:$F$35,MATCH(max_demand!R$1,Overzicht!$B:$B,0),5),Verdeelsleutels_percentage!$1:$1,0)))</f>
        <v>3.4129061275489647E-3</v>
      </c>
      <c r="S193">
        <f>PRODUCT(INDEX(Overzicht!$B$1:$D$35,MATCH(max_demand!S$1,Overzicht!$B$1:$B$35,0),3),INDEX(Verdeelsleutels_percentage!$A:$AB,MATCH(max_demand!$C193,Verdeelsleutels_percentage!$C:$C,0),MATCH(INDEX(Overzicht!$B$1:$F$35,MATCH(max_demand!S$1,Overzicht!$B:$B,0),5),Verdeelsleutels_percentage!$1:$1,0)))</f>
        <v>6.9896317492202792E-3</v>
      </c>
      <c r="T193">
        <f>PRODUCT(INDEX(Overzicht!$B$1:$D$35,MATCH(max_demand!T$1,Overzicht!$B$1:$B$35,0),3),INDEX(Verdeelsleutels_percentage!$A:$AB,MATCH(max_demand!$C193,Verdeelsleutels_percentage!$C:$C,0),MATCH(INDEX(Overzicht!$B$1:$F$35,MATCH(max_demand!T$1,Overzicht!$B:$B,0),5),Verdeelsleutels_percentage!$1:$1,0)))</f>
        <v>1.0087033665866938E-2</v>
      </c>
      <c r="U193">
        <f>PRODUCT(INDEX(Overzicht!$B$1:$D$35,MATCH(max_demand!U$1,Overzicht!$B$1:$B$35,0),3),INDEX(Verdeelsleutels_percentage!$A:$AB,MATCH(max_demand!$C193,Verdeelsleutels_percentage!$C:$C,0),MATCH(INDEX(Overzicht!$B$1:$F$35,MATCH(max_demand!U$1,Overzicht!$B:$B,0),5),Verdeelsleutels_percentage!$1:$1,0)))</f>
        <v>3.7466125044648635E-2</v>
      </c>
      <c r="V193">
        <f>PRODUCT(INDEX(Overzicht!$B$1:$D$35,MATCH(max_demand!V$1,Overzicht!$B$1:$B$35,0),3),INDEX(Verdeelsleutels_percentage!$A:$AB,MATCH(max_demand!$C193,Verdeelsleutels_percentage!$C:$C,0),MATCH(INDEX(Overzicht!$B$1:$F$35,MATCH(max_demand!V$1,Overzicht!$B:$B,0),5),Verdeelsleutels_percentage!$1:$1,0)))</f>
        <v>4.3609356074236771E-3</v>
      </c>
      <c r="W193">
        <f>PRODUCT(INDEX(Overzicht!$B$1:$D$35,MATCH(max_demand!W$1,Overzicht!$B$1:$B$35,0),3),INDEX(Verdeelsleutels_percentage!$A:$AB,MATCH(max_demand!$C193,Verdeelsleutels_percentage!$C:$C,0),MATCH(INDEX(Overzicht!$B$1:$F$35,MATCH(max_demand!W$1,Overzicht!$B:$B,0),5),Verdeelsleutels_percentage!$1:$1,0)))</f>
        <v>2.2752707516993098E-2</v>
      </c>
      <c r="X193">
        <f>PRODUCT(INDEX(Overzicht!$B$1:$D$35,MATCH(max_demand!X$1,Overzicht!$B$1:$B$35,0),3),INDEX(Verdeelsleutels_percentage!$A:$AB,MATCH(max_demand!$C193,Verdeelsleutels_percentage!$C:$C,0),MATCH(INDEX(Overzicht!$B$1:$F$35,MATCH(max_demand!X$1,Overzicht!$B:$B,0),5),Verdeelsleutels_percentage!$1:$1,0)))</f>
        <v>2.531719752688487E-4</v>
      </c>
      <c r="Y193">
        <f>PRODUCT(INDEX(Overzicht!$B$1:$D$35,MATCH(max_demand!Y$1,Overzicht!$B$1:$B$35,0),3),INDEX(Verdeelsleutels_percentage!$A:$AB,MATCH(max_demand!$C193,Verdeelsleutels_percentage!$C:$C,0),MATCH(INDEX(Overzicht!$B$1:$F$35,MATCH(max_demand!Y$1,Overzicht!$B:$B,0),5),Verdeelsleutels_percentage!$1:$1,0)))</f>
        <v>7.4553383979104924E-8</v>
      </c>
      <c r="Z193">
        <f>PRODUCT(INDEX(Overzicht!$B$1:$D$35,MATCH(max_demand!Z$1,Overzicht!$B$1:$B$35,0),3),INDEX(Verdeelsleutels_percentage!$A:$AB,MATCH(max_demand!$C193,Verdeelsleutels_percentage!$C:$C,0),MATCH(INDEX(Overzicht!$B$1:$F$35,MATCH(max_demand!Z$1,Overzicht!$B:$B,0),5),Verdeelsleutels_percentage!$1:$1,0)))</f>
        <v>3.3134837324046631E-5</v>
      </c>
      <c r="AA193">
        <f>PRODUCT(INDEX(Overzicht!$B$1:$D$35,MATCH(max_demand!AA$1,Overzicht!$B$1:$B$35,0),3),INDEX(Verdeelsleutels_percentage!$A:$AB,MATCH(max_demand!$C193,Verdeelsleutels_percentage!$C:$C,0),MATCH(INDEX(Overzicht!$B$1:$F$35,MATCH(max_demand!AA$1,Overzicht!$B:$B,0),5),Verdeelsleutels_percentage!$1:$1,0)))</f>
        <v>3.4529988369269655E-5</v>
      </c>
      <c r="AB193">
        <f>PRODUCT(INDEX(Overzicht!$B$1:$D$35,MATCH(max_demand!AB$1,Overzicht!$B$1:$B$35,0),3),INDEX(Verdeelsleutels_percentage!$A:$AB,MATCH(max_demand!$C193,Verdeelsleutels_percentage!$C:$C,0),MATCH(INDEX(Overzicht!$B$1:$F$35,MATCH(max_demand!AB$1,Overzicht!$B:$B,0),5),Verdeelsleutels_percentage!$1:$1,0)))</f>
        <v>5.5389568409431053E-3</v>
      </c>
      <c r="AC193">
        <f>PRODUCT(INDEX(Overzicht!$B$1:$D$35,MATCH(max_demand!AC$1,Overzicht!$B$1:$B$35,0),3),INDEX(Verdeelsleutels_percentage!$A:$AB,MATCH(max_demand!$C193,Verdeelsleutels_percentage!$C:$C,0),MATCH(INDEX(Overzicht!$B$1:$F$35,MATCH(max_demand!AC$1,Overzicht!$B:$B,0),5),Verdeelsleutels_percentage!$1:$1,0)))</f>
        <v>2.5685595184572669E-3</v>
      </c>
      <c r="AD193">
        <f>PRODUCT(INDEX(Overzicht!$B$1:$D$35,MATCH(max_demand!AD$1,Overzicht!$B$1:$B$35,0),3),INDEX(Verdeelsleutels_percentage!$A:$AB,MATCH(max_demand!$C193,Verdeelsleutels_percentage!$C:$C,0),MATCH(INDEX(Overzicht!$B$1:$F$35,MATCH(max_demand!AD$1,Overzicht!$B:$B,0),5),Verdeelsleutels_percentage!$1:$1,0)))</f>
        <v>0</v>
      </c>
      <c r="AE193">
        <f>PRODUCT(INDEX(Overzicht!$B$1:$D$35,MATCH(max_demand!AE$1,Overzicht!$B$1:$B$35,0),3),INDEX(Verdeelsleutels_percentage!$A:$AB,MATCH(max_demand!$C193,Verdeelsleutels_percentage!$C:$C,0),MATCH(INDEX(Overzicht!$B$1:$F$35,MATCH(max_demand!AE$1,Overzicht!$B:$B,0),5),Verdeelsleutels_percentage!$1:$1,0)))</f>
        <v>3.6937616469961839E-3</v>
      </c>
      <c r="AF193">
        <f>PRODUCT(INDEX(Overzicht!$B$1:$D$35,MATCH(max_demand!AF$1,Overzicht!$B$1:$B$35,0),3),INDEX(Verdeelsleutels_percentage!$A:$AB,MATCH(max_demand!$C193,Verdeelsleutels_percentage!$C:$C,0),MATCH(INDEX(Overzicht!$B$1:$F$35,MATCH(max_demand!AF$1,Overzicht!$B:$B,0),5),Verdeelsleutels_percentage!$1:$1,0)))</f>
        <v>1.3079541048965777E-4</v>
      </c>
      <c r="AG193">
        <f>PRODUCT(INDEX(Overzicht!$B$1:$D$35,MATCH(max_demand!AG$1,Overzicht!$B$1:$B$35,0),3),INDEX(Verdeelsleutels_percentage!$A:$AB,MATCH(max_demand!$C193,Verdeelsleutels_percentage!$C:$C,0),MATCH(INDEX(Overzicht!$B$1:$F$35,MATCH(max_demand!AG$1,Overzicht!$B:$B,0),5),Verdeelsleutels_percentage!$1:$1,0)))</f>
        <v>2.2752707516993098E-2</v>
      </c>
      <c r="AH193">
        <f>PRODUCT(INDEX(Overzicht!$B$1:$D$35,MATCH(max_demand!AH$1,Overzicht!$B$1:$B$35,0),3),INDEX(Verdeelsleutels_percentage!$A:$AB,MATCH(max_demand!$C193,Verdeelsleutels_percentage!$C:$C,0),MATCH(INDEX(Overzicht!$B$1:$F$35,MATCH(max_demand!AH$1,Overzicht!$B:$B,0),5),Verdeelsleutels_percentage!$1:$1,0)))</f>
        <v>3.0518929114253476E-4</v>
      </c>
      <c r="AI193">
        <f>PRODUCT(INDEX(Overzicht!$B$1:$D$35,MATCH(max_demand!AI$1,Overzicht!$B$1:$B$35,0),3),INDEX(Verdeelsleutels_percentage!$A:$AB,MATCH(max_demand!$C193,Verdeelsleutels_percentage!$C:$C,0),MATCH(INDEX(Overzicht!$B$1:$F$35,MATCH(max_demand!AI$1,Overzicht!$B:$B,0),5),Verdeelsleutels_percentage!$1:$1,0)))</f>
        <v>1.0463632839172621E-4</v>
      </c>
      <c r="AJ193">
        <f>PRODUCT(INDEX(Overzicht!$B$1:$D$35,MATCH(max_demand!AJ$1,Overzicht!$B$1:$B$35,0),3),INDEX(Verdeelsleutels_percentage!$A:$AB,MATCH(max_demand!$C193,Verdeelsleutels_percentage!$C:$C,0),MATCH(INDEX(Overzicht!$B$1:$F$35,MATCH(max_demand!AJ$1,Overzicht!$B:$B,0),5),Verdeelsleutels_percentage!$1:$1,0)))</f>
        <v>0</v>
      </c>
      <c r="AK193">
        <f>PRODUCT(INDEX(Overzicht!$B$1:$D$35,MATCH(max_demand!AK$1,Overzicht!$B$1:$B$35,0),3),INDEX(Verdeelsleutels_percentage!$A:$AB,MATCH(max_demand!$C193,Verdeelsleutels_percentage!$C:$C,0),MATCH(INDEX(Overzicht!$B$1:$F$35,MATCH(max_demand!AK$1,Overzicht!$B:$B,0),5),Verdeelsleutels_percentage!$1:$1,0)))</f>
        <v>1.3803309226975815E-3</v>
      </c>
      <c r="AL193">
        <f>PRODUCT(INDEX(Overzicht!$B$1:$D$35,MATCH(max_demand!AL$1,Overzicht!$B$1:$B$35,0),3),INDEX(Verdeelsleutels_percentage!$A:$AB,MATCH(max_demand!$C193,Verdeelsleutels_percentage!$C:$C,0),MATCH(INDEX(Overzicht!$B$1:$F$35,MATCH(max_demand!AL$1,Overzicht!$B:$B,0),5),Verdeelsleutels_percentage!$1:$1,0)))</f>
        <v>3.7921179194988497E-3</v>
      </c>
      <c r="AM193">
        <f>PRODUCT(INDEX(Overzicht!$B$1:$D$35,MATCH(max_demand!AM$1,Overzicht!$B$1:$B$35,0),3),INDEX(Verdeelsleutels_percentage!$A:$AB,MATCH(max_demand!$C193,Verdeelsleutels_percentage!$C:$C,0),MATCH(INDEX(Overzicht!$B$1:$F$35,MATCH(max_demand!AM$1,Overzicht!$B:$B,0),5),Verdeelsleutels_percentage!$1:$1,0)))</f>
        <v>7.5842358389976994E-3</v>
      </c>
      <c r="AN193">
        <f>PRODUCT(INDEX(Overzicht!$B$1:$D$35,MATCH(max_demand!AN$1,Overzicht!$B$1:$B$35,0),3),INDEX(Verdeelsleutels_percentage!$A:$AB,MATCH(max_demand!$C193,Verdeelsleutels_percentage!$C:$C,0),MATCH(INDEX(Overzicht!$B$1:$F$35,MATCH(max_demand!AN$1,Overzicht!$B:$B,0),5),Verdeelsleutels_percentage!$1:$1,0)))</f>
        <v>3.7921179194988497E-3</v>
      </c>
      <c r="AO193">
        <f>PRODUCT(INDEX(Overzicht!$B$1:$D$35,MATCH(max_demand!AO$1,Overzicht!$B$1:$B$35,0),3),INDEX(Verdeelsleutels_percentage!$A:$AB,MATCH(max_demand!$C193,Verdeelsleutels_percentage!$C:$C,0),MATCH(INDEX(Overzicht!$B$1:$F$35,MATCH(max_demand!AO$1,Overzicht!$B:$B,0),5),Verdeelsleutels_percentage!$1:$1,0)))</f>
        <v>1.3272412718245974E-2</v>
      </c>
    </row>
    <row r="194" spans="2:41">
      <c r="B194" t="str">
        <f>INDEX('ETLocal datasets'!B:C,MATCH(C194,'ETLocal datasets'!C:C,0),1)</f>
        <v>GM0569</v>
      </c>
      <c r="C194" t="str">
        <f>'ETLocal datasets'!C177</f>
        <v>Nieuwkoop</v>
      </c>
      <c r="D194">
        <f t="shared" si="13"/>
        <v>0.34326322517715507</v>
      </c>
      <c r="E194">
        <f t="shared" si="14"/>
        <v>9.3258163977201783E-2</v>
      </c>
      <c r="F194">
        <f t="shared" si="15"/>
        <v>1.7393308927823443E-2</v>
      </c>
      <c r="G194">
        <f t="shared" si="12"/>
        <v>3.5418839787589085E-2</v>
      </c>
      <c r="H194">
        <f>PRODUCT(INDEX(Overzicht!$B$1:$D$35,MATCH(max_demand!H$1,Overzicht!$B$1:$B$35,0),3),INDEX(Verdeelsleutels_percentage!$A:$AB,MATCH(max_demand!$C194,Verdeelsleutels_percentage!$C:$C,0),MATCH(INDEX(Overzicht!$B$1:$F$35,MATCH(max_demand!H$1,Overzicht!$B:$B,0),5),Verdeelsleutels_percentage!$1:$1,0)))</f>
        <v>1.7393308927823443E-2</v>
      </c>
      <c r="I194">
        <f>PRODUCT(INDEX(Overzicht!$B$1:$D$35,MATCH(max_demand!I$1,Overzicht!$B$1:$B$35,0),3),INDEX(Verdeelsleutels_percentage!$A:$AB,MATCH(max_demand!$C194,Verdeelsleutels_percentage!$C:$C,0),MATCH(INDEX(Overzicht!$B$1:$F$35,MATCH(max_demand!I$1,Overzicht!$B:$B,0),5),Verdeelsleutels_percentage!$1:$1,0)))</f>
        <v>9.6712737842487035E-3</v>
      </c>
      <c r="J194">
        <f>PRODUCT(INDEX(Overzicht!$B$1:$D$35,MATCH(max_demand!J$1,Overzicht!$B$1:$B$35,0),3),INDEX(Verdeelsleutels_percentage!$A:$AB,MATCH(max_demand!$C194,Verdeelsleutels_percentage!$C:$C,0),MATCH(INDEX(Overzicht!$B$1:$F$35,MATCH(max_demand!J$1,Overzicht!$B:$B,0),5),Verdeelsleutels_percentage!$1:$1,0)))</f>
        <v>5.8308997548512879E-3</v>
      </c>
      <c r="K194">
        <f>PRODUCT(INDEX(Overzicht!$B$1:$D$35,MATCH(max_demand!K$1,Overzicht!$B$1:$B$35,0),3),INDEX(Verdeelsleutels_percentage!$A:$AB,MATCH(max_demand!$C194,Verdeelsleutels_percentage!$C:$C,0),MATCH(INDEX(Overzicht!$B$1:$F$35,MATCH(max_demand!K$1,Overzicht!$B:$B,0),5),Verdeelsleutels_percentage!$1:$1,0)))</f>
        <v>2.0131128353982303E-3</v>
      </c>
      <c r="L194">
        <f>PRODUCT(INDEX(Overzicht!$B$1:$D$35,MATCH(max_demand!L$1,Overzicht!$B$1:$B$35,0),3),INDEX(Verdeelsleutels_percentage!$A:$AB,MATCH(max_demand!$C194,Verdeelsleutels_percentage!$C:$C,0),MATCH(INDEX(Overzicht!$B$1:$F$35,MATCH(max_demand!L$1,Overzicht!$B:$B,0),5),Verdeelsleutels_percentage!$1:$1,0)))</f>
        <v>5.6242672447887462E-3</v>
      </c>
      <c r="M194">
        <f>PRODUCT(INDEX(Overzicht!$B$1:$D$35,MATCH(max_demand!M$1,Overzicht!$B$1:$B$35,0),3),INDEX(Verdeelsleutels_percentage!$A:$AB,MATCH(max_demand!$C194,Verdeelsleutels_percentage!$C:$C,0),MATCH(INDEX(Overzicht!$B$1:$F$35,MATCH(max_demand!M$1,Overzicht!$B:$B,0),5),Verdeelsleutels_percentage!$1:$1,0)))</f>
        <v>7.6797624153897584E-2</v>
      </c>
      <c r="N194">
        <f>PRODUCT(INDEX(Overzicht!$B$1:$D$35,MATCH(max_demand!N$1,Overzicht!$B$1:$B$35,0),3),INDEX(Verdeelsleutels_percentage!$A:$AB,MATCH(max_demand!$C194,Verdeelsleutels_percentage!$C:$C,0),MATCH(INDEX(Overzicht!$B$1:$F$35,MATCH(max_demand!N$1,Overzicht!$B:$B,0),5),Verdeelsleutels_percentage!$1:$1,0)))</f>
        <v>1.0503102747530014E-2</v>
      </c>
      <c r="O194">
        <f>PRODUCT(INDEX(Overzicht!$B$1:$D$35,MATCH(max_demand!O$1,Overzicht!$B$1:$B$35,0),3),INDEX(Verdeelsleutels_percentage!$A:$AB,MATCH(max_demand!$C194,Verdeelsleutels_percentage!$C:$C,0),MATCH(INDEX(Overzicht!$B$1:$F$35,MATCH(max_demand!O$1,Overzicht!$B:$B,0),5),Verdeelsleutels_percentage!$1:$1,0)))</f>
        <v>4.2866641848682786E-3</v>
      </c>
      <c r="P194">
        <f>PRODUCT(INDEX(Overzicht!$B$1:$D$35,MATCH(max_demand!P$1,Overzicht!$B$1:$B$35,0),3),INDEX(Verdeelsleutels_percentage!$A:$AB,MATCH(max_demand!$C194,Verdeelsleutels_percentage!$C:$C,0),MATCH(INDEX(Overzicht!$B$1:$F$35,MATCH(max_demand!P$1,Overzicht!$B:$B,0),5),Verdeelsleutels_percentage!$1:$1,0)))</f>
        <v>1.6336592281674636E-3</v>
      </c>
      <c r="Q194">
        <f>PRODUCT(INDEX(Overzicht!$B$1:$D$35,MATCH(max_demand!Q$1,Overzicht!$B$1:$B$35,0),3),INDEX(Verdeelsleutels_percentage!$A:$AB,MATCH(max_demand!$C194,Verdeelsleutels_percentage!$C:$C,0),MATCH(INDEX(Overzicht!$B$1:$F$35,MATCH(max_demand!Q$1,Overzicht!$B:$B,0),5),Verdeelsleutels_percentage!$1:$1,0)))</f>
        <v>1.4411598825910853E-2</v>
      </c>
      <c r="R194">
        <f>PRODUCT(INDEX(Overzicht!$B$1:$D$35,MATCH(max_demand!R$1,Overzicht!$B$1:$B$35,0),3),INDEX(Verdeelsleutels_percentage!$A:$AB,MATCH(max_demand!$C194,Verdeelsleutels_percentage!$C:$C,0),MATCH(INDEX(Overzicht!$B$1:$F$35,MATCH(max_demand!R$1,Overzicht!$B:$B,0),5),Verdeelsleutels_percentage!$1:$1,0)))</f>
        <v>2.9817101019125906E-3</v>
      </c>
      <c r="S194">
        <f>PRODUCT(INDEX(Overzicht!$B$1:$D$35,MATCH(max_demand!S$1,Overzicht!$B$1:$B$35,0),3),INDEX(Verdeelsleutels_percentage!$A:$AB,MATCH(max_demand!$C194,Verdeelsleutels_percentage!$C:$C,0),MATCH(INDEX(Overzicht!$B$1:$F$35,MATCH(max_demand!S$1,Overzicht!$B:$B,0),5),Verdeelsleutels_percentage!$1:$1,0)))</f>
        <v>6.1065422887169847E-3</v>
      </c>
      <c r="T194">
        <f>PRODUCT(INDEX(Overzicht!$B$1:$D$35,MATCH(max_demand!T$1,Overzicht!$B$1:$B$35,0),3),INDEX(Verdeelsleutels_percentage!$A:$AB,MATCH(max_demand!$C194,Verdeelsleutels_percentage!$C:$C,0),MATCH(INDEX(Overzicht!$B$1:$F$35,MATCH(max_demand!T$1,Overzicht!$B:$B,0),5),Verdeelsleutels_percentage!$1:$1,0)))</f>
        <v>8.8126098567638776E-3</v>
      </c>
      <c r="U194">
        <f>PRODUCT(INDEX(Overzicht!$B$1:$D$35,MATCH(max_demand!U$1,Overzicht!$B$1:$B$35,0),3),INDEX(Verdeelsleutels_percentage!$A:$AB,MATCH(max_demand!$C194,Verdeelsleutels_percentage!$C:$C,0),MATCH(INDEX(Overzicht!$B$1:$F$35,MATCH(max_demand!U$1,Overzicht!$B:$B,0),5),Verdeelsleutels_percentage!$1:$1,0)))</f>
        <v>3.2732550896551547E-2</v>
      </c>
      <c r="V194">
        <f>PRODUCT(INDEX(Overzicht!$B$1:$D$35,MATCH(max_demand!V$1,Overzicht!$B$1:$B$35,0),3),INDEX(Verdeelsleutels_percentage!$A:$AB,MATCH(max_demand!$C194,Verdeelsleutels_percentage!$C:$C,0),MATCH(INDEX(Overzicht!$B$1:$F$35,MATCH(max_demand!V$1,Overzicht!$B:$B,0),5),Verdeelsleutels_percentage!$1:$1,0)))</f>
        <v>3.8099629079994209E-3</v>
      </c>
      <c r="W194">
        <f>PRODUCT(INDEX(Overzicht!$B$1:$D$35,MATCH(max_demand!W$1,Overzicht!$B$1:$B$35,0),3),INDEX(Verdeelsleutels_percentage!$A:$AB,MATCH(max_demand!$C194,Verdeelsleutels_percentage!$C:$C,0),MATCH(INDEX(Overzicht!$B$1:$F$35,MATCH(max_demand!W$1,Overzicht!$B:$B,0),5),Verdeelsleutels_percentage!$1:$1,0)))</f>
        <v>1.9878067346083935E-2</v>
      </c>
      <c r="X194">
        <f>PRODUCT(INDEX(Overzicht!$B$1:$D$35,MATCH(max_demand!X$1,Overzicht!$B$1:$B$35,0),3),INDEX(Verdeelsleutels_percentage!$A:$AB,MATCH(max_demand!$C194,Verdeelsleutels_percentage!$C:$C,0),MATCH(INDEX(Overzicht!$B$1:$F$35,MATCH(max_demand!X$1,Overzicht!$B:$B,0),5),Verdeelsleutels_percentage!$1:$1,0)))</f>
        <v>7.0325548685791321E-4</v>
      </c>
      <c r="Y194">
        <f>PRODUCT(INDEX(Overzicht!$B$1:$D$35,MATCH(max_demand!Y$1,Overzicht!$B$1:$B$35,0),3),INDEX(Verdeelsleutels_percentage!$A:$AB,MATCH(max_demand!$C194,Verdeelsleutels_percentage!$C:$C,0),MATCH(INDEX(Overzicht!$B$1:$F$35,MATCH(max_demand!Y$1,Overzicht!$B:$B,0),5),Verdeelsleutels_percentage!$1:$1,0)))</f>
        <v>2.3455641574964548E-6</v>
      </c>
      <c r="Z194">
        <f>PRODUCT(INDEX(Overzicht!$B$1:$D$35,MATCH(max_demand!Z$1,Overzicht!$B$1:$B$35,0),3),INDEX(Verdeelsleutels_percentage!$A:$AB,MATCH(max_demand!$C194,Verdeelsleutels_percentage!$C:$C,0),MATCH(INDEX(Overzicht!$B$1:$F$35,MATCH(max_demand!Z$1,Overzicht!$B:$B,0),5),Verdeelsleutels_percentage!$1:$1,0)))</f>
        <v>1.0424729588873133E-3</v>
      </c>
      <c r="AA194">
        <f>PRODUCT(INDEX(Overzicht!$B$1:$D$35,MATCH(max_demand!AA$1,Overzicht!$B$1:$B$35,0),3),INDEX(Verdeelsleutels_percentage!$A:$AB,MATCH(max_demand!$C194,Verdeelsleutels_percentage!$C:$C,0),MATCH(INDEX(Overzicht!$B$1:$F$35,MATCH(max_demand!AA$1,Overzicht!$B:$B,0),5),Verdeelsleutels_percentage!$1:$1,0)))</f>
        <v>1.0863665571562528E-3</v>
      </c>
      <c r="AB194">
        <f>PRODUCT(INDEX(Overzicht!$B$1:$D$35,MATCH(max_demand!AB$1,Overzicht!$B$1:$B$35,0),3),INDEX(Verdeelsleutels_percentage!$A:$AB,MATCH(max_demand!$C194,Verdeelsleutels_percentage!$C:$C,0),MATCH(INDEX(Overzicht!$B$1:$F$35,MATCH(max_demand!AB$1,Overzicht!$B:$B,0),5),Verdeelsleutels_percentage!$1:$1,0)))</f>
        <v>4.7432555859912903E-3</v>
      </c>
      <c r="AC194">
        <f>PRODUCT(INDEX(Overzicht!$B$1:$D$35,MATCH(max_demand!AC$1,Overzicht!$B$1:$B$35,0),3),INDEX(Verdeelsleutels_percentage!$A:$AB,MATCH(max_demand!$C194,Verdeelsleutels_percentage!$C:$C,0),MATCH(INDEX(Overzicht!$B$1:$F$35,MATCH(max_demand!AC$1,Overzicht!$B:$B,0),5),Verdeelsleutels_percentage!$1:$1,0)))</f>
        <v>2.6556217100030689E-3</v>
      </c>
      <c r="AD194">
        <f>PRODUCT(INDEX(Overzicht!$B$1:$D$35,MATCH(max_demand!AD$1,Overzicht!$B$1:$B$35,0),3),INDEX(Verdeelsleutels_percentage!$A:$AB,MATCH(max_demand!$C194,Verdeelsleutels_percentage!$C:$C,0),MATCH(INDEX(Overzicht!$B$1:$F$35,MATCH(max_demand!AD$1,Overzicht!$B:$B,0),5),Verdeelsleutels_percentage!$1:$1,0)))</f>
        <v>0</v>
      </c>
      <c r="AE194">
        <f>PRODUCT(INDEX(Overzicht!$B$1:$D$35,MATCH(max_demand!AE$1,Overzicht!$B$1:$B$35,0),3),INDEX(Verdeelsleutels_percentage!$A:$AB,MATCH(max_demand!$C194,Verdeelsleutels_percentage!$C:$C,0),MATCH(INDEX(Overzicht!$B$1:$F$35,MATCH(max_demand!AE$1,Overzicht!$B:$B,0),5),Verdeelsleutels_percentage!$1:$1,0)))</f>
        <v>0.19367290797763775</v>
      </c>
      <c r="AF194">
        <f>PRODUCT(INDEX(Overzicht!$B$1:$D$35,MATCH(max_demand!AF$1,Overzicht!$B$1:$B$35,0),3),INDEX(Verdeelsleutels_percentage!$A:$AB,MATCH(max_demand!$C194,Verdeelsleutels_percentage!$C:$C,0),MATCH(INDEX(Overzicht!$B$1:$F$35,MATCH(max_demand!AF$1,Overzicht!$B:$B,0),5),Verdeelsleutels_percentage!$1:$1,0)))</f>
        <v>4.1150248377130787E-3</v>
      </c>
      <c r="AG194">
        <f>PRODUCT(INDEX(Overzicht!$B$1:$D$35,MATCH(max_demand!AG$1,Overzicht!$B$1:$B$35,0),3),INDEX(Verdeelsleutels_percentage!$A:$AB,MATCH(max_demand!$C194,Verdeelsleutels_percentage!$C:$C,0),MATCH(INDEX(Overzicht!$B$1:$F$35,MATCH(max_demand!AG$1,Overzicht!$B:$B,0),5),Verdeelsleutels_percentage!$1:$1,0)))</f>
        <v>1.9878067346083935E-2</v>
      </c>
      <c r="AH194">
        <f>PRODUCT(INDEX(Overzicht!$B$1:$D$35,MATCH(max_demand!AH$1,Overzicht!$B$1:$B$35,0),3),INDEX(Verdeelsleutels_percentage!$A:$AB,MATCH(max_demand!$C194,Verdeelsleutels_percentage!$C:$C,0),MATCH(INDEX(Overzicht!$B$1:$F$35,MATCH(max_demand!AH$1,Overzicht!$B:$B,0),5),Verdeelsleutels_percentage!$1:$1,0)))</f>
        <v>9.6017246213305173E-3</v>
      </c>
      <c r="AI194">
        <f>PRODUCT(INDEX(Overzicht!$B$1:$D$35,MATCH(max_demand!AI$1,Overzicht!$B$1:$B$35,0),3),INDEX(Verdeelsleutels_percentage!$A:$AB,MATCH(max_demand!$C194,Verdeelsleutels_percentage!$C:$C,0),MATCH(INDEX(Overzicht!$B$1:$F$35,MATCH(max_demand!AI$1,Overzicht!$B:$B,0),5),Verdeelsleutels_percentage!$1:$1,0)))</f>
        <v>3.2920198701704632E-3</v>
      </c>
      <c r="AJ194">
        <f>PRODUCT(INDEX(Overzicht!$B$1:$D$35,MATCH(max_demand!AJ$1,Overzicht!$B$1:$B$35,0),3),INDEX(Verdeelsleutels_percentage!$A:$AB,MATCH(max_demand!$C194,Verdeelsleutels_percentage!$C:$C,0),MATCH(INDEX(Overzicht!$B$1:$F$35,MATCH(max_demand!AJ$1,Overzicht!$B:$B,0),5),Verdeelsleutels_percentage!$1:$1,0)))</f>
        <v>0</v>
      </c>
      <c r="AK194">
        <f>PRODUCT(INDEX(Overzicht!$B$1:$D$35,MATCH(max_demand!AK$1,Overzicht!$B$1:$B$35,0),3),INDEX(Verdeelsleutels_percentage!$A:$AB,MATCH(max_demand!$C194,Verdeelsleutels_percentage!$C:$C,0),MATCH(INDEX(Overzicht!$B$1:$F$35,MATCH(max_demand!AK$1,Overzicht!$B:$B,0),5),Verdeelsleutels_percentage!$1:$1,0)))</f>
        <v>1.2059360856624256E-3</v>
      </c>
      <c r="AL194">
        <f>PRODUCT(INDEX(Overzicht!$B$1:$D$35,MATCH(max_demand!AL$1,Overzicht!$B$1:$B$35,0),3),INDEX(Verdeelsleutels_percentage!$A:$AB,MATCH(max_demand!$C194,Verdeelsleutels_percentage!$C:$C,0),MATCH(INDEX(Overzicht!$B$1:$F$35,MATCH(max_demand!AL$1,Overzicht!$B:$B,0),5),Verdeelsleutels_percentage!$1:$1,0)))</f>
        <v>3.3130112243473227E-3</v>
      </c>
      <c r="AM194">
        <f>PRODUCT(INDEX(Overzicht!$B$1:$D$35,MATCH(max_demand!AM$1,Overzicht!$B$1:$B$35,0),3),INDEX(Verdeelsleutels_percentage!$A:$AB,MATCH(max_demand!$C194,Verdeelsleutels_percentage!$C:$C,0),MATCH(INDEX(Overzicht!$B$1:$F$35,MATCH(max_demand!AM$1,Overzicht!$B:$B,0),5),Verdeelsleutels_percentage!$1:$1,0)))</f>
        <v>6.6260224486946453E-3</v>
      </c>
      <c r="AN194">
        <f>PRODUCT(INDEX(Overzicht!$B$1:$D$35,MATCH(max_demand!AN$1,Overzicht!$B$1:$B$35,0),3),INDEX(Verdeelsleutels_percentage!$A:$AB,MATCH(max_demand!$C194,Verdeelsleutels_percentage!$C:$C,0),MATCH(INDEX(Overzicht!$B$1:$F$35,MATCH(max_demand!AN$1,Overzicht!$B:$B,0),5),Verdeelsleutels_percentage!$1:$1,0)))</f>
        <v>3.3130112243473227E-3</v>
      </c>
      <c r="AO194">
        <f>PRODUCT(INDEX(Overzicht!$B$1:$D$35,MATCH(max_demand!AO$1,Overzicht!$B$1:$B$35,0),3),INDEX(Verdeelsleutels_percentage!$A:$AB,MATCH(max_demand!$C194,Verdeelsleutels_percentage!$C:$C,0),MATCH(INDEX(Overzicht!$B$1:$F$35,MATCH(max_demand!AO$1,Overzicht!$B:$B,0),5),Verdeelsleutels_percentage!$1:$1,0)))</f>
        <v>1.1595539285215629E-2</v>
      </c>
    </row>
    <row r="195" spans="2:41">
      <c r="B195" t="str">
        <f>INDEX('ETLocal datasets'!B:C,MATCH(C195,'ETLocal datasets'!C:C,0),1)</f>
        <v>GM0575</v>
      </c>
      <c r="C195" t="str">
        <f>'ETLocal datasets'!C178</f>
        <v>Noordwijk</v>
      </c>
      <c r="D195">
        <f t="shared" si="13"/>
        <v>5.0308516182456298E-2</v>
      </c>
      <c r="E195">
        <f t="shared" si="14"/>
        <v>7.0540169304160891E-2</v>
      </c>
      <c r="F195">
        <f t="shared" si="15"/>
        <v>1.5902349723237768E-2</v>
      </c>
      <c r="G195">
        <f t="shared" si="12"/>
        <v>3.2382727141272771E-2</v>
      </c>
      <c r="H195">
        <f>PRODUCT(INDEX(Overzicht!$B$1:$D$35,MATCH(max_demand!H$1,Overzicht!$B$1:$B$35,0),3),INDEX(Verdeelsleutels_percentage!$A:$AB,MATCH(max_demand!$C195,Verdeelsleutels_percentage!$C:$C,0),MATCH(INDEX(Overzicht!$B$1:$F$35,MATCH(max_demand!H$1,Overzicht!$B:$B,0),5),Verdeelsleutels_percentage!$1:$1,0)))</f>
        <v>1.5902349723237768E-2</v>
      </c>
      <c r="I195">
        <f>PRODUCT(INDEX(Overzicht!$B$1:$D$35,MATCH(max_demand!I$1,Overzicht!$B$1:$B$35,0),3),INDEX(Verdeelsleutels_percentage!$A:$AB,MATCH(max_demand!$C195,Verdeelsleutels_percentage!$C:$C,0),MATCH(INDEX(Overzicht!$B$1:$F$35,MATCH(max_demand!I$1,Overzicht!$B:$B,0),5),Verdeelsleutels_percentage!$1:$1,0)))</f>
        <v>1.4359397397734753E-3</v>
      </c>
      <c r="J195">
        <f>PRODUCT(INDEX(Overzicht!$B$1:$D$35,MATCH(max_demand!J$1,Overzicht!$B$1:$B$35,0),3),INDEX(Verdeelsleutels_percentage!$A:$AB,MATCH(max_demand!$C195,Verdeelsleutels_percentage!$C:$C,0),MATCH(INDEX(Overzicht!$B$1:$F$35,MATCH(max_demand!J$1,Overzicht!$B:$B,0),5),Verdeelsleutels_percentage!$1:$1,0)))</f>
        <v>5.3310734310282803E-3</v>
      </c>
      <c r="K195">
        <f>PRODUCT(INDEX(Overzicht!$B$1:$D$35,MATCH(max_demand!K$1,Overzicht!$B$1:$B$35,0),3),INDEX(Verdeelsleutels_percentage!$A:$AB,MATCH(max_demand!$C195,Verdeelsleutels_percentage!$C:$C,0),MATCH(INDEX(Overzicht!$B$1:$F$35,MATCH(max_demand!K$1,Overzicht!$B:$B,0),5),Verdeelsleutels_percentage!$1:$1,0)))</f>
        <v>2.9889637967900183E-4</v>
      </c>
      <c r="L195">
        <f>PRODUCT(INDEX(Overzicht!$B$1:$D$35,MATCH(max_demand!L$1,Overzicht!$B$1:$B$35,0),3),INDEX(Verdeelsleutels_percentage!$A:$AB,MATCH(max_demand!$C195,Verdeelsleutels_percentage!$C:$C,0),MATCH(INDEX(Overzicht!$B$1:$F$35,MATCH(max_demand!L$1,Overzicht!$B:$B,0),5),Verdeelsleutels_percentage!$1:$1,0)))</f>
        <v>5.1421535163162163E-3</v>
      </c>
      <c r="M195">
        <f>PRODUCT(INDEX(Overzicht!$B$1:$D$35,MATCH(max_demand!M$1,Overzicht!$B$1:$B$35,0),3),INDEX(Verdeelsleutels_percentage!$A:$AB,MATCH(max_demand!$C195,Verdeelsleutels_percentage!$C:$C,0),MATCH(INDEX(Overzicht!$B$1:$F$35,MATCH(max_demand!M$1,Overzicht!$B:$B,0),5),Verdeelsleutels_percentage!$1:$1,0)))</f>
        <v>1.2559235569826758E-3</v>
      </c>
      <c r="N195">
        <f>PRODUCT(INDEX(Overzicht!$B$1:$D$35,MATCH(max_demand!N$1,Overzicht!$B$1:$B$35,0),3),INDEX(Verdeelsleutels_percentage!$A:$AB,MATCH(max_demand!$C195,Verdeelsleutels_percentage!$C:$C,0),MATCH(INDEX(Overzicht!$B$1:$F$35,MATCH(max_demand!N$1,Overzicht!$B:$B,0),5),Verdeelsleutels_percentage!$1:$1,0)))</f>
        <v>1.3683586182744586E-4</v>
      </c>
      <c r="O195">
        <f>PRODUCT(INDEX(Overzicht!$B$1:$D$35,MATCH(max_demand!O$1,Overzicht!$B$1:$B$35,0),3),INDEX(Verdeelsleutels_percentage!$A:$AB,MATCH(max_demand!$C195,Verdeelsleutels_percentage!$C:$C,0),MATCH(INDEX(Overzicht!$B$1:$F$35,MATCH(max_demand!O$1,Overzicht!$B:$B,0),5),Verdeelsleutels_percentage!$1:$1,0)))</f>
        <v>0</v>
      </c>
      <c r="P195">
        <f>PRODUCT(INDEX(Overzicht!$B$1:$D$35,MATCH(max_demand!P$1,Overzicht!$B$1:$B$35,0),3),INDEX(Verdeelsleutels_percentage!$A:$AB,MATCH(max_demand!$C195,Verdeelsleutels_percentage!$C:$C,0),MATCH(INDEX(Overzicht!$B$1:$F$35,MATCH(max_demand!P$1,Overzicht!$B:$B,0),5),Verdeelsleutels_percentage!$1:$1,0)))</f>
        <v>0</v>
      </c>
      <c r="Q195">
        <f>PRODUCT(INDEX(Overzicht!$B$1:$D$35,MATCH(max_demand!Q$1,Overzicht!$B$1:$B$35,0),3),INDEX(Verdeelsleutels_percentage!$A:$AB,MATCH(max_demand!$C195,Verdeelsleutels_percentage!$C:$C,0),MATCH(INDEX(Overzicht!$B$1:$F$35,MATCH(max_demand!Q$1,Overzicht!$B:$B,0),5),Verdeelsleutels_percentage!$1:$1,0)))</f>
        <v>1.3176232627825579E-2</v>
      </c>
      <c r="R195">
        <f>PRODUCT(INDEX(Overzicht!$B$1:$D$35,MATCH(max_demand!R$1,Overzicht!$B$1:$B$35,0),3),INDEX(Verdeelsleutels_percentage!$A:$AB,MATCH(max_demand!$C195,Verdeelsleutels_percentage!$C:$C,0),MATCH(INDEX(Overzicht!$B$1:$F$35,MATCH(max_demand!R$1,Overzicht!$B:$B,0),5),Verdeelsleutels_percentage!$1:$1,0)))</f>
        <v>2.7261170954121891E-3</v>
      </c>
      <c r="S195">
        <f>PRODUCT(INDEX(Overzicht!$B$1:$D$35,MATCH(max_demand!S$1,Overzicht!$B$1:$B$35,0),3),INDEX(Verdeelsleutels_percentage!$A:$AB,MATCH(max_demand!$C195,Verdeelsleutels_percentage!$C:$C,0),MATCH(INDEX(Overzicht!$B$1:$F$35,MATCH(max_demand!S$1,Overzicht!$B:$B,0),5),Verdeelsleutels_percentage!$1:$1,0)))</f>
        <v>5.5830878114041631E-3</v>
      </c>
      <c r="T195">
        <f>PRODUCT(INDEX(Overzicht!$B$1:$D$35,MATCH(max_demand!T$1,Overzicht!$B$1:$B$35,0),3),INDEX(Verdeelsleutels_percentage!$A:$AB,MATCH(max_demand!$C195,Verdeelsleutels_percentage!$C:$C,0),MATCH(INDEX(Overzicht!$B$1:$F$35,MATCH(max_demand!T$1,Overzicht!$B:$B,0),5),Verdeelsleutels_percentage!$1:$1,0)))</f>
        <v>8.0571905264404681E-3</v>
      </c>
      <c r="U195">
        <f>PRODUCT(INDEX(Overzicht!$B$1:$D$35,MATCH(max_demand!U$1,Overzicht!$B$1:$B$35,0),3),INDEX(Verdeelsleutels_percentage!$A:$AB,MATCH(max_demand!$C195,Verdeelsleutels_percentage!$C:$C,0),MATCH(INDEX(Overzicht!$B$1:$F$35,MATCH(max_demand!U$1,Overzicht!$B:$B,0),5),Verdeelsleutels_percentage!$1:$1,0)))</f>
        <v>2.9926707669636031E-2</v>
      </c>
      <c r="V195">
        <f>PRODUCT(INDEX(Overzicht!$B$1:$D$35,MATCH(max_demand!V$1,Overzicht!$B$1:$B$35,0),3),INDEX(Verdeelsleutels_percentage!$A:$AB,MATCH(max_demand!$C195,Verdeelsleutels_percentage!$C:$C,0),MATCH(INDEX(Overzicht!$B$1:$F$35,MATCH(max_demand!V$1,Overzicht!$B:$B,0),5),Verdeelsleutels_percentage!$1:$1,0)))</f>
        <v>3.4833718441377969E-3</v>
      </c>
      <c r="W195">
        <f>PRODUCT(INDEX(Overzicht!$B$1:$D$35,MATCH(max_demand!W$1,Overzicht!$B$1:$B$35,0),3),INDEX(Verdeelsleutels_percentage!$A:$AB,MATCH(max_demand!$C195,Verdeelsleutels_percentage!$C:$C,0),MATCH(INDEX(Overzicht!$B$1:$F$35,MATCH(max_demand!W$1,Overzicht!$B:$B,0),5),Verdeelsleutels_percentage!$1:$1,0)))</f>
        <v>1.8174113969414592E-2</v>
      </c>
      <c r="X195">
        <f>PRODUCT(INDEX(Overzicht!$B$1:$D$35,MATCH(max_demand!X$1,Overzicht!$B$1:$B$35,0),3),INDEX(Verdeelsleutels_percentage!$A:$AB,MATCH(max_demand!$C195,Verdeelsleutels_percentage!$C:$C,0),MATCH(INDEX(Overzicht!$B$1:$F$35,MATCH(max_demand!X$1,Overzicht!$B:$B,0),5),Verdeelsleutels_percentage!$1:$1,0)))</f>
        <v>2.4191988747912212E-3</v>
      </c>
      <c r="Y195">
        <f>PRODUCT(INDEX(Overzicht!$B$1:$D$35,MATCH(max_demand!Y$1,Overzicht!$B$1:$B$35,0),3),INDEX(Verdeelsleutels_percentage!$A:$AB,MATCH(max_demand!$C195,Verdeelsleutels_percentage!$C:$C,0),MATCH(INDEX(Overzicht!$B$1:$F$35,MATCH(max_demand!Y$1,Overzicht!$B:$B,0),5),Verdeelsleutels_percentage!$1:$1,0)))</f>
        <v>3.1083026243596053E-7</v>
      </c>
      <c r="Z195">
        <f>PRODUCT(INDEX(Overzicht!$B$1:$D$35,MATCH(max_demand!Z$1,Overzicht!$B$1:$B$35,0),3),INDEX(Verdeelsleutels_percentage!$A:$AB,MATCH(max_demand!$C195,Verdeelsleutels_percentage!$C:$C,0),MATCH(INDEX(Overzicht!$B$1:$F$35,MATCH(max_demand!Z$1,Overzicht!$B:$B,0),5),Verdeelsleutels_percentage!$1:$1,0)))</f>
        <v>1.3814678330487137E-4</v>
      </c>
      <c r="AA195">
        <f>PRODUCT(INDEX(Overzicht!$B$1:$D$35,MATCH(max_demand!AA$1,Overzicht!$B$1:$B$35,0),3),INDEX(Verdeelsleutels_percentage!$A:$AB,MATCH(max_demand!$C195,Verdeelsleutels_percentage!$C:$C,0),MATCH(INDEX(Overzicht!$B$1:$F$35,MATCH(max_demand!AA$1,Overzicht!$B:$B,0),5),Verdeelsleutels_percentage!$1:$1,0)))</f>
        <v>1.4396348997033963E-4</v>
      </c>
      <c r="AB195">
        <f>PRODUCT(INDEX(Overzicht!$B$1:$D$35,MATCH(max_demand!AB$1,Overzicht!$B$1:$B$35,0),3),INDEX(Verdeelsleutels_percentage!$A:$AB,MATCH(max_demand!$C195,Verdeelsleutels_percentage!$C:$C,0),MATCH(INDEX(Overzicht!$B$1:$F$35,MATCH(max_demand!AB$1,Overzicht!$B:$B,0),5),Verdeelsleutels_percentage!$1:$1,0)))</f>
        <v>5.054621317963943E-3</v>
      </c>
      <c r="AC195">
        <f>PRODUCT(INDEX(Overzicht!$B$1:$D$35,MATCH(max_demand!AC$1,Overzicht!$B$1:$B$35,0),3),INDEX(Verdeelsleutels_percentage!$A:$AB,MATCH(max_demand!$C195,Verdeelsleutels_percentage!$C:$C,0),MATCH(INDEX(Overzicht!$B$1:$F$35,MATCH(max_demand!AC$1,Overzicht!$B:$B,0),5),Verdeelsleutels_percentage!$1:$1,0)))</f>
        <v>4.395364819680718E-3</v>
      </c>
      <c r="AD195">
        <f>PRODUCT(INDEX(Overzicht!$B$1:$D$35,MATCH(max_demand!AD$1,Overzicht!$B$1:$B$35,0),3),INDEX(Verdeelsleutels_percentage!$A:$AB,MATCH(max_demand!$C195,Verdeelsleutels_percentage!$C:$C,0),MATCH(INDEX(Overzicht!$B$1:$F$35,MATCH(max_demand!AD$1,Overzicht!$B:$B,0),5),Verdeelsleutels_percentage!$1:$1,0)))</f>
        <v>4.0673557414128657E-4</v>
      </c>
      <c r="AE195">
        <f>PRODUCT(INDEX(Overzicht!$B$1:$D$35,MATCH(max_demand!AE$1,Overzicht!$B$1:$B$35,0),3),INDEX(Verdeelsleutels_percentage!$A:$AB,MATCH(max_demand!$C195,Verdeelsleutels_percentage!$C:$C,0),MATCH(INDEX(Overzicht!$B$1:$F$35,MATCH(max_demand!AE$1,Overzicht!$B:$B,0),5),Verdeelsleutels_percentage!$1:$1,0)))</f>
        <v>1.6971337297009496E-3</v>
      </c>
      <c r="AF195">
        <f>PRODUCT(INDEX(Overzicht!$B$1:$D$35,MATCH(max_demand!AF$1,Overzicht!$B$1:$B$35,0),3),INDEX(Verdeelsleutels_percentage!$A:$AB,MATCH(max_demand!$C195,Verdeelsleutels_percentage!$C:$C,0),MATCH(INDEX(Overzicht!$B$1:$F$35,MATCH(max_demand!AF$1,Overzicht!$B:$B,0),5),Verdeelsleutels_percentage!$1:$1,0)))</f>
        <v>5.4531624988765008E-4</v>
      </c>
      <c r="AG195">
        <f>PRODUCT(INDEX(Overzicht!$B$1:$D$35,MATCH(max_demand!AG$1,Overzicht!$B$1:$B$35,0),3),INDEX(Verdeelsleutels_percentage!$A:$AB,MATCH(max_demand!$C195,Verdeelsleutels_percentage!$C:$C,0),MATCH(INDEX(Overzicht!$B$1:$F$35,MATCH(max_demand!AG$1,Overzicht!$B:$B,0),5),Verdeelsleutels_percentage!$1:$1,0)))</f>
        <v>1.8174113969414592E-2</v>
      </c>
      <c r="AH195">
        <f>PRODUCT(INDEX(Overzicht!$B$1:$D$35,MATCH(max_demand!AH$1,Overzicht!$B$1:$B$35,0),3),INDEX(Verdeelsleutels_percentage!$A:$AB,MATCH(max_demand!$C195,Verdeelsleutels_percentage!$C:$C,0),MATCH(INDEX(Overzicht!$B$1:$F$35,MATCH(max_demand!AH$1,Overzicht!$B:$B,0),5),Verdeelsleutels_percentage!$1:$1,0)))</f>
        <v>1.2724045830711835E-3</v>
      </c>
      <c r="AI195">
        <f>PRODUCT(INDEX(Overzicht!$B$1:$D$35,MATCH(max_demand!AI$1,Overzicht!$B$1:$B$35,0),3),INDEX(Verdeelsleutels_percentage!$A:$AB,MATCH(max_demand!$C195,Verdeelsleutels_percentage!$C:$C,0),MATCH(INDEX(Overzicht!$B$1:$F$35,MATCH(max_demand!AI$1,Overzicht!$B:$B,0),5),Verdeelsleutels_percentage!$1:$1,0)))</f>
        <v>4.3625299991012007E-4</v>
      </c>
      <c r="AJ195">
        <f>PRODUCT(INDEX(Overzicht!$B$1:$D$35,MATCH(max_demand!AJ$1,Overzicht!$B$1:$B$35,0),3),INDEX(Verdeelsleutels_percentage!$A:$AB,MATCH(max_demand!$C195,Verdeelsleutels_percentage!$C:$C,0),MATCH(INDEX(Overzicht!$B$1:$F$35,MATCH(max_demand!AJ$1,Overzicht!$B:$B,0),5),Verdeelsleutels_percentage!$1:$1,0)))</f>
        <v>0</v>
      </c>
      <c r="AK195">
        <f>PRODUCT(INDEX(Overzicht!$B$1:$D$35,MATCH(max_demand!AK$1,Overzicht!$B$1:$B$35,0),3),INDEX(Verdeelsleutels_percentage!$A:$AB,MATCH(max_demand!$C195,Verdeelsleutels_percentage!$C:$C,0),MATCH(INDEX(Overzicht!$B$1:$F$35,MATCH(max_demand!AK$1,Overzicht!$B:$B,0),5),Verdeelsleutels_percentage!$1:$1,0)))</f>
        <v>1.1025629141444854E-3</v>
      </c>
      <c r="AL195">
        <f>PRODUCT(INDEX(Overzicht!$B$1:$D$35,MATCH(max_demand!AL$1,Overzicht!$B$1:$B$35,0),3),INDEX(Verdeelsleutels_percentage!$A:$AB,MATCH(max_demand!$C195,Verdeelsleutels_percentage!$C:$C,0),MATCH(INDEX(Overzicht!$B$1:$F$35,MATCH(max_demand!AL$1,Overzicht!$B:$B,0),5),Verdeelsleutels_percentage!$1:$1,0)))</f>
        <v>3.0290189949024322E-3</v>
      </c>
      <c r="AM195">
        <f>PRODUCT(INDEX(Overzicht!$B$1:$D$35,MATCH(max_demand!AM$1,Overzicht!$B$1:$B$35,0),3),INDEX(Verdeelsleutels_percentage!$A:$AB,MATCH(max_demand!$C195,Verdeelsleutels_percentage!$C:$C,0),MATCH(INDEX(Overzicht!$B$1:$F$35,MATCH(max_demand!AM$1,Overzicht!$B:$B,0),5),Verdeelsleutels_percentage!$1:$1,0)))</f>
        <v>6.0580379898048644E-3</v>
      </c>
      <c r="AN195">
        <f>PRODUCT(INDEX(Overzicht!$B$1:$D$35,MATCH(max_demand!AN$1,Overzicht!$B$1:$B$35,0),3),INDEX(Verdeelsleutels_percentage!$A:$AB,MATCH(max_demand!$C195,Verdeelsleutels_percentage!$C:$C,0),MATCH(INDEX(Overzicht!$B$1:$F$35,MATCH(max_demand!AN$1,Overzicht!$B:$B,0),5),Verdeelsleutels_percentage!$1:$1,0)))</f>
        <v>3.0290189949024322E-3</v>
      </c>
      <c r="AO195">
        <f>PRODUCT(INDEX(Overzicht!$B$1:$D$35,MATCH(max_demand!AO$1,Overzicht!$B$1:$B$35,0),3),INDEX(Verdeelsleutels_percentage!$A:$AB,MATCH(max_demand!$C195,Verdeelsleutels_percentage!$C:$C,0),MATCH(INDEX(Overzicht!$B$1:$F$35,MATCH(max_demand!AO$1,Overzicht!$B:$B,0),5),Verdeelsleutels_percentage!$1:$1,0)))</f>
        <v>1.0601566482158513E-2</v>
      </c>
    </row>
    <row r="196" spans="2:41">
      <c r="B196" t="str">
        <f>INDEX('ETLocal datasets'!B:C,MATCH(C196,'ETLocal datasets'!C:C,0),1)</f>
        <v>GM0576</v>
      </c>
      <c r="C196" t="str">
        <f>'ETLocal datasets'!C179</f>
        <v>Noordwijkerhout</v>
      </c>
      <c r="D196">
        <f t="shared" si="13"/>
        <v>5.7307736476502481E-2</v>
      </c>
      <c r="E196">
        <f t="shared" si="14"/>
        <v>4.3644952260211888E-2</v>
      </c>
      <c r="F196">
        <f t="shared" si="15"/>
        <v>1.0137185952938877E-2</v>
      </c>
      <c r="G196">
        <f t="shared" si="12"/>
        <v>2.0642844133572865E-2</v>
      </c>
      <c r="H196">
        <f>PRODUCT(INDEX(Overzicht!$B$1:$D$35,MATCH(max_demand!H$1,Overzicht!$B$1:$B$35,0),3),INDEX(Verdeelsleutels_percentage!$A:$AB,MATCH(max_demand!$C196,Verdeelsleutels_percentage!$C:$C,0),MATCH(INDEX(Overzicht!$B$1:$F$35,MATCH(max_demand!H$1,Overzicht!$B:$B,0),5),Verdeelsleutels_percentage!$1:$1,0)))</f>
        <v>1.0137185952938877E-2</v>
      </c>
      <c r="I196">
        <f>PRODUCT(INDEX(Overzicht!$B$1:$D$35,MATCH(max_demand!I$1,Overzicht!$B$1:$B$35,0),3),INDEX(Verdeelsleutels_percentage!$A:$AB,MATCH(max_demand!$C196,Verdeelsleutels_percentage!$C:$C,0),MATCH(INDEX(Overzicht!$B$1:$F$35,MATCH(max_demand!I$1,Overzicht!$B:$B,0),5),Verdeelsleutels_percentage!$1:$1,0)))</f>
        <v>8.3349347225564231E-3</v>
      </c>
      <c r="J196">
        <f>PRODUCT(INDEX(Overzicht!$B$1:$D$35,MATCH(max_demand!J$1,Overzicht!$B$1:$B$35,0),3),INDEX(Verdeelsleutels_percentage!$A:$AB,MATCH(max_demand!$C196,Verdeelsleutels_percentage!$C:$C,0),MATCH(INDEX(Overzicht!$B$1:$F$35,MATCH(max_demand!J$1,Overzicht!$B:$B,0),5),Verdeelsleutels_percentage!$1:$1,0)))</f>
        <v>3.3983709099376044E-3</v>
      </c>
      <c r="K196">
        <f>PRODUCT(INDEX(Overzicht!$B$1:$D$35,MATCH(max_demand!K$1,Overzicht!$B$1:$B$35,0),3),INDEX(Verdeelsleutels_percentage!$A:$AB,MATCH(max_demand!$C196,Verdeelsleutels_percentage!$C:$C,0),MATCH(INDEX(Overzicht!$B$1:$F$35,MATCH(max_demand!K$1,Overzicht!$B:$B,0),5),Verdeelsleutels_percentage!$1:$1,0)))</f>
        <v>1.7349487199413603E-3</v>
      </c>
      <c r="L196">
        <f>PRODUCT(INDEX(Overzicht!$B$1:$D$35,MATCH(max_demand!L$1,Overzicht!$B$1:$B$35,0),3),INDEX(Verdeelsleutels_percentage!$A:$AB,MATCH(max_demand!$C196,Verdeelsleutels_percentage!$C:$C,0),MATCH(INDEX(Overzicht!$B$1:$F$35,MATCH(max_demand!L$1,Overzicht!$B:$B,0),5),Verdeelsleutels_percentage!$1:$1,0)))</f>
        <v>3.2779411408166911E-3</v>
      </c>
      <c r="M196">
        <f>PRODUCT(INDEX(Overzicht!$B$1:$D$35,MATCH(max_demand!M$1,Overzicht!$B$1:$B$35,0),3),INDEX(Verdeelsleutels_percentage!$A:$AB,MATCH(max_demand!$C196,Verdeelsleutels_percentage!$C:$C,0),MATCH(INDEX(Overzicht!$B$1:$F$35,MATCH(max_demand!M$1,Overzicht!$B:$B,0),5),Verdeelsleutels_percentage!$1:$1,0)))</f>
        <v>8.1570292876194416E-4</v>
      </c>
      <c r="N196">
        <f>PRODUCT(INDEX(Overzicht!$B$1:$D$35,MATCH(max_demand!N$1,Overzicht!$B$1:$B$35,0),3),INDEX(Verdeelsleutels_percentage!$A:$AB,MATCH(max_demand!$C196,Verdeelsleutels_percentage!$C:$C,0),MATCH(INDEX(Overzicht!$B$1:$F$35,MATCH(max_demand!N$1,Overzicht!$B:$B,0),5),Verdeelsleutels_percentage!$1:$1,0)))</f>
        <v>8.8872776238444222E-5</v>
      </c>
      <c r="O196">
        <f>PRODUCT(INDEX(Overzicht!$B$1:$D$35,MATCH(max_demand!O$1,Overzicht!$B$1:$B$35,0),3),INDEX(Verdeelsleutels_percentage!$A:$AB,MATCH(max_demand!$C196,Verdeelsleutels_percentage!$C:$C,0),MATCH(INDEX(Overzicht!$B$1:$F$35,MATCH(max_demand!O$1,Overzicht!$B:$B,0),5),Verdeelsleutels_percentage!$1:$1,0)))</f>
        <v>2.8239507787527662E-5</v>
      </c>
      <c r="P196">
        <f>PRODUCT(INDEX(Overzicht!$B$1:$D$35,MATCH(max_demand!P$1,Overzicht!$B$1:$B$35,0),3),INDEX(Verdeelsleutels_percentage!$A:$AB,MATCH(max_demand!$C196,Verdeelsleutels_percentage!$C:$C,0),MATCH(INDEX(Overzicht!$B$1:$F$35,MATCH(max_demand!P$1,Overzicht!$B:$B,0),5),Verdeelsleutels_percentage!$1:$1,0)))</f>
        <v>8.2991342547728657E-3</v>
      </c>
      <c r="Q196">
        <f>PRODUCT(INDEX(Overzicht!$B$1:$D$35,MATCH(max_demand!Q$1,Overzicht!$B$1:$B$35,0),3),INDEX(Verdeelsleutels_percentage!$A:$AB,MATCH(max_demand!$C196,Verdeelsleutels_percentage!$C:$C,0),MATCH(INDEX(Overzicht!$B$1:$F$35,MATCH(max_demand!Q$1,Overzicht!$B:$B,0),5),Verdeelsleutels_percentage!$1:$1,0)))</f>
        <v>8.3993826467207832E-3</v>
      </c>
      <c r="R196">
        <f>PRODUCT(INDEX(Overzicht!$B$1:$D$35,MATCH(max_demand!R$1,Overzicht!$B$1:$B$35,0),3),INDEX(Verdeelsleutels_percentage!$A:$AB,MATCH(max_demand!$C196,Verdeelsleutels_percentage!$C:$C,0),MATCH(INDEX(Overzicht!$B$1:$F$35,MATCH(max_demand!R$1,Overzicht!$B:$B,0),5),Verdeelsleutels_percentage!$1:$1,0)))</f>
        <v>1.7378033062180932E-3</v>
      </c>
      <c r="S196">
        <f>PRODUCT(INDEX(Overzicht!$B$1:$D$35,MATCH(max_demand!S$1,Overzicht!$B$1:$B$35,0),3),INDEX(Verdeelsleutels_percentage!$A:$AB,MATCH(max_demand!$C196,Verdeelsleutels_percentage!$C:$C,0),MATCH(INDEX(Overzicht!$B$1:$F$35,MATCH(max_demand!S$1,Overzicht!$B:$B,0),5),Verdeelsleutels_percentage!$1:$1,0)))</f>
        <v>3.5590211711346549E-3</v>
      </c>
      <c r="T196">
        <f>PRODUCT(INDEX(Overzicht!$B$1:$D$35,MATCH(max_demand!T$1,Overzicht!$B$1:$B$35,0),3),INDEX(Verdeelsleutels_percentage!$A:$AB,MATCH(max_demand!$C196,Verdeelsleutels_percentage!$C:$C,0),MATCH(INDEX(Overzicht!$B$1:$F$35,MATCH(max_demand!T$1,Overzicht!$B:$B,0),5),Verdeelsleutels_percentage!$1:$1,0)))</f>
        <v>5.1361742161556969E-3</v>
      </c>
      <c r="U196">
        <f>PRODUCT(INDEX(Overzicht!$B$1:$D$35,MATCH(max_demand!U$1,Overzicht!$B$1:$B$35,0),3),INDEX(Verdeelsleutels_percentage!$A:$AB,MATCH(max_demand!$C196,Verdeelsleutels_percentage!$C:$C,0),MATCH(INDEX(Overzicht!$B$1:$F$35,MATCH(max_demand!U$1,Overzicht!$B:$B,0),5),Verdeelsleutels_percentage!$1:$1,0)))</f>
        <v>1.9077218517149736E-2</v>
      </c>
      <c r="V196">
        <f>PRODUCT(INDEX(Overzicht!$B$1:$D$35,MATCH(max_demand!V$1,Overzicht!$B$1:$B$35,0),3),INDEX(Verdeelsleutels_percentage!$A:$AB,MATCH(max_demand!$C196,Verdeelsleutels_percentage!$C:$C,0),MATCH(INDEX(Overzicht!$B$1:$F$35,MATCH(max_demand!V$1,Overzicht!$B:$B,0),5),Verdeelsleutels_percentage!$1:$1,0)))</f>
        <v>2.2205264468342302E-3</v>
      </c>
      <c r="W196">
        <f>PRODUCT(INDEX(Overzicht!$B$1:$D$35,MATCH(max_demand!W$1,Overzicht!$B$1:$B$35,0),3),INDEX(Verdeelsleutels_percentage!$A:$AB,MATCH(max_demand!$C196,Verdeelsleutels_percentage!$C:$C,0),MATCH(INDEX(Overzicht!$B$1:$F$35,MATCH(max_demand!W$1,Overzicht!$B:$B,0),5),Verdeelsleutels_percentage!$1:$1,0)))</f>
        <v>1.1585355374787288E-2</v>
      </c>
      <c r="X196">
        <f>PRODUCT(INDEX(Overzicht!$B$1:$D$35,MATCH(max_demand!X$1,Overzicht!$B$1:$B$35,0),3),INDEX(Verdeelsleutels_percentage!$A:$AB,MATCH(max_demand!$C196,Verdeelsleutels_percentage!$C:$C,0),MATCH(INDEX(Overzicht!$B$1:$F$35,MATCH(max_demand!X$1,Overzicht!$B:$B,0),5),Verdeelsleutels_percentage!$1:$1,0)))</f>
        <v>5.1572069036246967E-4</v>
      </c>
      <c r="Y196">
        <f>PRODUCT(INDEX(Overzicht!$B$1:$D$35,MATCH(max_demand!Y$1,Overzicht!$B$1:$B$35,0),3),INDEX(Verdeelsleutels_percentage!$A:$AB,MATCH(max_demand!$C196,Verdeelsleutels_percentage!$C:$C,0),MATCH(INDEX(Overzicht!$B$1:$F$35,MATCH(max_demand!Y$1,Overzicht!$B:$B,0),5),Verdeelsleutels_percentage!$1:$1,0)))</f>
        <v>5.5895921732026362E-7</v>
      </c>
      <c r="Z196">
        <f>PRODUCT(INDEX(Overzicht!$B$1:$D$35,MATCH(max_demand!Z$1,Overzicht!$B$1:$B$35,0),3),INDEX(Verdeelsleutels_percentage!$A:$AB,MATCH(max_demand!$C196,Verdeelsleutels_percentage!$C:$C,0),MATCH(INDEX(Overzicht!$B$1:$F$35,MATCH(max_demand!Z$1,Overzicht!$B:$B,0),5),Verdeelsleutels_percentage!$1:$1,0)))</f>
        <v>2.4842631880900605E-4</v>
      </c>
      <c r="AA196">
        <f>PRODUCT(INDEX(Overzicht!$B$1:$D$35,MATCH(max_demand!AA$1,Overzicht!$B$1:$B$35,0),3),INDEX(Verdeelsleutels_percentage!$A:$AB,MATCH(max_demand!$C196,Verdeelsleutels_percentage!$C:$C,0),MATCH(INDEX(Overzicht!$B$1:$F$35,MATCH(max_demand!AA$1,Overzicht!$B:$B,0),5),Verdeelsleutels_percentage!$1:$1,0)))</f>
        <v>2.588863743378063E-4</v>
      </c>
      <c r="AB196">
        <f>PRODUCT(INDEX(Overzicht!$B$1:$D$35,MATCH(max_demand!AB$1,Overzicht!$B$1:$B$35,0),3),INDEX(Verdeelsleutels_percentage!$A:$AB,MATCH(max_demand!$C196,Verdeelsleutels_percentage!$C:$C,0),MATCH(INDEX(Overzicht!$B$1:$F$35,MATCH(max_demand!AB$1,Overzicht!$B:$B,0),5),Verdeelsleutels_percentage!$1:$1,0)))</f>
        <v>2.2900892004127748E-3</v>
      </c>
      <c r="AC196">
        <f>PRODUCT(INDEX(Overzicht!$B$1:$D$35,MATCH(max_demand!AC$1,Overzicht!$B$1:$B$35,0),3),INDEX(Verdeelsleutels_percentage!$A:$AB,MATCH(max_demand!$C196,Verdeelsleutels_percentage!$C:$C,0),MATCH(INDEX(Overzicht!$B$1:$F$35,MATCH(max_demand!AC$1,Overzicht!$B:$B,0),5),Verdeelsleutels_percentage!$1:$1,0)))</f>
        <v>1.447330403280798E-3</v>
      </c>
      <c r="AD196">
        <f>PRODUCT(INDEX(Overzicht!$B$1:$D$35,MATCH(max_demand!AD$1,Overzicht!$B$1:$B$35,0),3),INDEX(Verdeelsleutels_percentage!$A:$AB,MATCH(max_demand!$C196,Verdeelsleutels_percentage!$C:$C,0),MATCH(INDEX(Overzicht!$B$1:$F$35,MATCH(max_demand!AD$1,Overzicht!$B:$B,0),5),Verdeelsleutels_percentage!$1:$1,0)))</f>
        <v>3.1722423859870602E-5</v>
      </c>
      <c r="AE196">
        <f>PRODUCT(INDEX(Overzicht!$B$1:$D$35,MATCH(max_demand!AE$1,Overzicht!$B$1:$B$35,0),3),INDEX(Verdeelsleutels_percentage!$A:$AB,MATCH(max_demand!$C196,Verdeelsleutels_percentage!$C:$C,0),MATCH(INDEX(Overzicht!$B$1:$F$35,MATCH(max_demand!AE$1,Overzicht!$B:$B,0),5),Verdeelsleutels_percentage!$1:$1,0)))</f>
        <v>8.2860058567752245E-3</v>
      </c>
      <c r="AF196">
        <f>PRODUCT(INDEX(Overzicht!$B$1:$D$35,MATCH(max_demand!AF$1,Overzicht!$B$1:$B$35,0),3),INDEX(Verdeelsleutels_percentage!$A:$AB,MATCH(max_demand!$C196,Verdeelsleutels_percentage!$C:$C,0),MATCH(INDEX(Overzicht!$B$1:$F$35,MATCH(max_demand!AF$1,Overzicht!$B:$B,0),5),Verdeelsleutels_percentage!$1:$1,0)))</f>
        <v>9.8063020582502382E-4</v>
      </c>
      <c r="AG196">
        <f>PRODUCT(INDEX(Overzicht!$B$1:$D$35,MATCH(max_demand!AG$1,Overzicht!$B$1:$B$35,0),3),INDEX(Verdeelsleutels_percentage!$A:$AB,MATCH(max_demand!$C196,Verdeelsleutels_percentage!$C:$C,0),MATCH(INDEX(Overzicht!$B$1:$F$35,MATCH(max_demand!AG$1,Overzicht!$B:$B,0),5),Verdeelsleutels_percentage!$1:$1,0)))</f>
        <v>1.1585355374787288E-2</v>
      </c>
      <c r="AH196">
        <f>PRODUCT(INDEX(Overzicht!$B$1:$D$35,MATCH(max_demand!AH$1,Overzicht!$B$1:$B$35,0),3),INDEX(Verdeelsleutels_percentage!$A:$AB,MATCH(max_demand!$C196,Verdeelsleutels_percentage!$C:$C,0),MATCH(INDEX(Overzicht!$B$1:$F$35,MATCH(max_demand!AH$1,Overzicht!$B:$B,0),5),Verdeelsleutels_percentage!$1:$1,0)))</f>
        <v>2.2881371469250559E-3</v>
      </c>
      <c r="AI196">
        <f>PRODUCT(INDEX(Overzicht!$B$1:$D$35,MATCH(max_demand!AI$1,Overzicht!$B$1:$B$35,0),3),INDEX(Verdeelsleutels_percentage!$A:$AB,MATCH(max_demand!$C196,Verdeelsleutels_percentage!$C:$C,0),MATCH(INDEX(Overzicht!$B$1:$F$35,MATCH(max_demand!AI$1,Overzicht!$B:$B,0),5),Verdeelsleutels_percentage!$1:$1,0)))</f>
        <v>7.8450416466001912E-4</v>
      </c>
      <c r="AJ196">
        <f>PRODUCT(INDEX(Overzicht!$B$1:$D$35,MATCH(max_demand!AJ$1,Overzicht!$B$1:$B$35,0),3),INDEX(Verdeelsleutels_percentage!$A:$AB,MATCH(max_demand!$C196,Verdeelsleutels_percentage!$C:$C,0),MATCH(INDEX(Overzicht!$B$1:$F$35,MATCH(max_demand!AJ$1,Overzicht!$B:$B,0),5),Verdeelsleutels_percentage!$1:$1,0)))</f>
        <v>0</v>
      </c>
      <c r="AK196">
        <f>PRODUCT(INDEX(Overzicht!$B$1:$D$35,MATCH(max_demand!AK$1,Overzicht!$B$1:$B$35,0),3),INDEX(Verdeelsleutels_percentage!$A:$AB,MATCH(max_demand!$C196,Verdeelsleutels_percentage!$C:$C,0),MATCH(INDEX(Overzicht!$B$1:$F$35,MATCH(max_demand!AK$1,Overzicht!$B:$B,0),5),Verdeelsleutels_percentage!$1:$1,0)))</f>
        <v>7.0284489273709561E-4</v>
      </c>
      <c r="AL196">
        <f>PRODUCT(INDEX(Overzicht!$B$1:$D$35,MATCH(max_demand!AL$1,Overzicht!$B$1:$B$35,0),3),INDEX(Verdeelsleutels_percentage!$A:$AB,MATCH(max_demand!$C196,Verdeelsleutels_percentage!$C:$C,0),MATCH(INDEX(Overzicht!$B$1:$F$35,MATCH(max_demand!AL$1,Overzicht!$B:$B,0),5),Verdeelsleutels_percentage!$1:$1,0)))</f>
        <v>1.9308925624645481E-3</v>
      </c>
      <c r="AM196">
        <f>PRODUCT(INDEX(Overzicht!$B$1:$D$35,MATCH(max_demand!AM$1,Overzicht!$B$1:$B$35,0),3),INDEX(Verdeelsleutels_percentage!$A:$AB,MATCH(max_demand!$C196,Verdeelsleutels_percentage!$C:$C,0),MATCH(INDEX(Overzicht!$B$1:$F$35,MATCH(max_demand!AM$1,Overzicht!$B:$B,0),5),Verdeelsleutels_percentage!$1:$1,0)))</f>
        <v>3.8617851249290961E-3</v>
      </c>
      <c r="AN196">
        <f>PRODUCT(INDEX(Overzicht!$B$1:$D$35,MATCH(max_demand!AN$1,Overzicht!$B$1:$B$35,0),3),INDEX(Verdeelsleutels_percentage!$A:$AB,MATCH(max_demand!$C196,Verdeelsleutels_percentage!$C:$C,0),MATCH(INDEX(Overzicht!$B$1:$F$35,MATCH(max_demand!AN$1,Overzicht!$B:$B,0),5),Verdeelsleutels_percentage!$1:$1,0)))</f>
        <v>1.9308925624645481E-3</v>
      </c>
      <c r="AO196">
        <f>PRODUCT(INDEX(Overzicht!$B$1:$D$35,MATCH(max_demand!AO$1,Overzicht!$B$1:$B$35,0),3),INDEX(Verdeelsleutels_percentage!$A:$AB,MATCH(max_demand!$C196,Verdeelsleutels_percentage!$C:$C,0),MATCH(INDEX(Overzicht!$B$1:$F$35,MATCH(max_demand!AO$1,Overzicht!$B:$B,0),5),Verdeelsleutels_percentage!$1:$1,0)))</f>
        <v>6.7581239686259186E-3</v>
      </c>
    </row>
    <row r="197" spans="2:41">
      <c r="B197" t="str">
        <f>INDEX('ETLocal datasets'!B:C,MATCH(C197,'ETLocal datasets'!C:C,0),1)</f>
        <v>GM0579</v>
      </c>
      <c r="C197" t="str">
        <f>'ETLocal datasets'!C180</f>
        <v>Oegstgeest</v>
      </c>
      <c r="D197">
        <f t="shared" si="13"/>
        <v>4.7290180749972446E-2</v>
      </c>
      <c r="E197">
        <f t="shared" si="14"/>
        <v>6.3053896740134813E-2</v>
      </c>
      <c r="F197">
        <f t="shared" si="15"/>
        <v>1.4840329882318551E-2</v>
      </c>
      <c r="G197">
        <f t="shared" si="12"/>
        <v>3.0220084555388119E-2</v>
      </c>
      <c r="H197">
        <f>PRODUCT(INDEX(Overzicht!$B$1:$D$35,MATCH(max_demand!H$1,Overzicht!$B$1:$B$35,0),3),INDEX(Verdeelsleutels_percentage!$A:$AB,MATCH(max_demand!$C197,Verdeelsleutels_percentage!$C:$C,0),MATCH(INDEX(Overzicht!$B$1:$F$35,MATCH(max_demand!H$1,Overzicht!$B:$B,0),5),Verdeelsleutels_percentage!$1:$1,0)))</f>
        <v>1.4840329882318551E-2</v>
      </c>
      <c r="I197">
        <f>PRODUCT(INDEX(Overzicht!$B$1:$D$35,MATCH(max_demand!I$1,Overzicht!$B$1:$B$35,0),3),INDEX(Verdeelsleutels_percentage!$A:$AB,MATCH(max_demand!$C197,Verdeelsleutels_percentage!$C:$C,0),MATCH(INDEX(Overzicht!$B$1:$F$35,MATCH(max_demand!I$1,Overzicht!$B:$B,0),5),Verdeelsleutels_percentage!$1:$1,0)))</f>
        <v>4.2668882547419326E-5</v>
      </c>
      <c r="J197">
        <f>PRODUCT(INDEX(Overzicht!$B$1:$D$35,MATCH(max_demand!J$1,Overzicht!$B$1:$B$35,0),3),INDEX(Verdeelsleutels_percentage!$A:$AB,MATCH(max_demand!$C197,Verdeelsleutels_percentage!$C:$C,0),MATCH(INDEX(Overzicht!$B$1:$F$35,MATCH(max_demand!J$1,Overzicht!$B:$B,0),5),Verdeelsleutels_percentage!$1:$1,0)))</f>
        <v>4.9750439224534567E-3</v>
      </c>
      <c r="K197">
        <f>PRODUCT(INDEX(Overzicht!$B$1:$D$35,MATCH(max_demand!K$1,Overzicht!$B$1:$B$35,0),3),INDEX(Verdeelsleutels_percentage!$A:$AB,MATCH(max_demand!$C197,Verdeelsleutels_percentage!$C:$C,0),MATCH(INDEX(Overzicht!$B$1:$F$35,MATCH(max_demand!K$1,Overzicht!$B:$B,0),5),Verdeelsleutels_percentage!$1:$1,0)))</f>
        <v>8.8816920133320528E-6</v>
      </c>
      <c r="L197">
        <f>PRODUCT(INDEX(Overzicht!$B$1:$D$35,MATCH(max_demand!L$1,Overzicht!$B$1:$B$35,0),3),INDEX(Verdeelsleutels_percentage!$A:$AB,MATCH(max_demand!$C197,Verdeelsleutels_percentage!$C:$C,0),MATCH(INDEX(Overzicht!$B$1:$F$35,MATCH(max_demand!L$1,Overzicht!$B:$B,0),5),Verdeelsleutels_percentage!$1:$1,0)))</f>
        <v>4.7987408034515129E-3</v>
      </c>
      <c r="M197">
        <f>PRODUCT(INDEX(Overzicht!$B$1:$D$35,MATCH(max_demand!M$1,Overzicht!$B$1:$B$35,0),3),INDEX(Verdeelsleutels_percentage!$A:$AB,MATCH(max_demand!$C197,Verdeelsleutels_percentage!$C:$C,0),MATCH(INDEX(Overzicht!$B$1:$F$35,MATCH(max_demand!M$1,Overzicht!$B:$B,0),5),Verdeelsleutels_percentage!$1:$1,0)))</f>
        <v>1.3206618846621954E-3</v>
      </c>
      <c r="N197">
        <f>PRODUCT(INDEX(Overzicht!$B$1:$D$35,MATCH(max_demand!N$1,Overzicht!$B$1:$B$35,0),3),INDEX(Verdeelsleutels_percentage!$A:$AB,MATCH(max_demand!$C197,Verdeelsleutels_percentage!$C:$C,0),MATCH(INDEX(Overzicht!$B$1:$F$35,MATCH(max_demand!N$1,Overzicht!$B:$B,0),5),Verdeelsleutels_percentage!$1:$1,0)))</f>
        <v>1.4388925676700492E-4</v>
      </c>
      <c r="O197">
        <f>PRODUCT(INDEX(Overzicht!$B$1:$D$35,MATCH(max_demand!O$1,Overzicht!$B$1:$B$35,0),3),INDEX(Verdeelsleutels_percentage!$A:$AB,MATCH(max_demand!$C197,Verdeelsleutels_percentage!$C:$C,0),MATCH(INDEX(Overzicht!$B$1:$F$35,MATCH(max_demand!O$1,Overzicht!$B:$B,0),5),Verdeelsleutels_percentage!$1:$1,0)))</f>
        <v>0</v>
      </c>
      <c r="P197">
        <f>PRODUCT(INDEX(Overzicht!$B$1:$D$35,MATCH(max_demand!P$1,Overzicht!$B$1:$B$35,0),3),INDEX(Verdeelsleutels_percentage!$A:$AB,MATCH(max_demand!$C197,Verdeelsleutels_percentage!$C:$C,0),MATCH(INDEX(Overzicht!$B$1:$F$35,MATCH(max_demand!P$1,Overzicht!$B:$B,0),5),Verdeelsleutels_percentage!$1:$1,0)))</f>
        <v>0</v>
      </c>
      <c r="Q197">
        <f>PRODUCT(INDEX(Overzicht!$B$1:$D$35,MATCH(max_demand!Q$1,Overzicht!$B$1:$B$35,0),3),INDEX(Verdeelsleutels_percentage!$A:$AB,MATCH(max_demand!$C197,Verdeelsleutels_percentage!$C:$C,0),MATCH(INDEX(Overzicht!$B$1:$F$35,MATCH(max_demand!Q$1,Overzicht!$B:$B,0),5),Verdeelsleutels_percentage!$1:$1,0)))</f>
        <v>1.2296273331063942E-2</v>
      </c>
      <c r="R197">
        <f>PRODUCT(INDEX(Overzicht!$B$1:$D$35,MATCH(max_demand!R$1,Overzicht!$B$1:$B$35,0),3),INDEX(Verdeelsleutels_percentage!$A:$AB,MATCH(max_demand!$C197,Verdeelsleutels_percentage!$C:$C,0),MATCH(INDEX(Overzicht!$B$1:$F$35,MATCH(max_demand!R$1,Overzicht!$B:$B,0),5),Verdeelsleutels_percentage!$1:$1,0)))</f>
        <v>2.5440565512546086E-3</v>
      </c>
      <c r="S197">
        <f>PRODUCT(INDEX(Overzicht!$B$1:$D$35,MATCH(max_demand!S$1,Overzicht!$B$1:$B$35,0),3),INDEX(Verdeelsleutels_percentage!$A:$AB,MATCH(max_demand!$C197,Verdeelsleutels_percentage!$C:$C,0),MATCH(INDEX(Overzicht!$B$1:$F$35,MATCH(max_demand!S$1,Overzicht!$B:$B,0),5),Verdeelsleutels_percentage!$1:$1,0)))</f>
        <v>5.2102278169694387E-3</v>
      </c>
      <c r="T197">
        <f>PRODUCT(INDEX(Overzicht!$B$1:$D$35,MATCH(max_demand!T$1,Overzicht!$B$1:$B$35,0),3),INDEX(Verdeelsleutels_percentage!$A:$AB,MATCH(max_demand!$C197,Verdeelsleutels_percentage!$C:$C,0),MATCH(INDEX(Overzicht!$B$1:$F$35,MATCH(max_demand!T$1,Overzicht!$B:$B,0),5),Verdeelsleutels_percentage!$1:$1,0)))</f>
        <v>7.5191004737080649E-3</v>
      </c>
      <c r="U197">
        <f>PRODUCT(INDEX(Overzicht!$B$1:$D$35,MATCH(max_demand!U$1,Overzicht!$B$1:$B$35,0),3),INDEX(Verdeelsleutels_percentage!$A:$AB,MATCH(max_demand!$C197,Verdeelsleutels_percentage!$C:$C,0),MATCH(INDEX(Overzicht!$B$1:$F$35,MATCH(max_demand!U$1,Overzicht!$B:$B,0),5),Verdeelsleutels_percentage!$1:$1,0)))</f>
        <v>2.7928087473772817E-2</v>
      </c>
      <c r="V197">
        <f>PRODUCT(INDEX(Overzicht!$B$1:$D$35,MATCH(max_demand!V$1,Overzicht!$B$1:$B$35,0),3),INDEX(Verdeelsleutels_percentage!$A:$AB,MATCH(max_demand!$C197,Verdeelsleutels_percentage!$C:$C,0),MATCH(INDEX(Overzicht!$B$1:$F$35,MATCH(max_demand!V$1,Overzicht!$B:$B,0),5),Verdeelsleutels_percentage!$1:$1,0)))</f>
        <v>3.2507389266031111E-3</v>
      </c>
      <c r="W197">
        <f>PRODUCT(INDEX(Overzicht!$B$1:$D$35,MATCH(max_demand!W$1,Overzicht!$B$1:$B$35,0),3),INDEX(Verdeelsleutels_percentage!$A:$AB,MATCH(max_demand!$C197,Verdeelsleutels_percentage!$C:$C,0),MATCH(INDEX(Overzicht!$B$1:$F$35,MATCH(max_demand!W$1,Overzicht!$B:$B,0),5),Verdeelsleutels_percentage!$1:$1,0)))</f>
        <v>1.6960377008364058E-2</v>
      </c>
      <c r="X197">
        <f>PRODUCT(INDEX(Overzicht!$B$1:$D$35,MATCH(max_demand!X$1,Overzicht!$B$1:$B$35,0),3),INDEX(Verdeelsleutels_percentage!$A:$AB,MATCH(max_demand!$C197,Verdeelsleutels_percentage!$C:$C,0),MATCH(INDEX(Overzicht!$B$1:$F$35,MATCH(max_demand!X$1,Overzicht!$B:$B,0),5),Verdeelsleutels_percentage!$1:$1,0)))</f>
        <v>2.0628827614498785E-4</v>
      </c>
      <c r="Y197">
        <f>PRODUCT(INDEX(Overzicht!$B$1:$D$35,MATCH(max_demand!Y$1,Overzicht!$B$1:$B$35,0),3),INDEX(Verdeelsleutels_percentage!$A:$AB,MATCH(max_demand!$C197,Verdeelsleutels_percentage!$C:$C,0),MATCH(INDEX(Overzicht!$B$1:$F$35,MATCH(max_demand!Y$1,Overzicht!$B:$B,0),5),Verdeelsleutels_percentage!$1:$1,0)))</f>
        <v>5.0084581032116641E-8</v>
      </c>
      <c r="Z197">
        <f>PRODUCT(INDEX(Overzicht!$B$1:$D$35,MATCH(max_demand!Z$1,Overzicht!$B$1:$B$35,0),3),INDEX(Verdeelsleutels_percentage!$A:$AB,MATCH(max_demand!$C197,Verdeelsleutels_percentage!$C:$C,0),MATCH(INDEX(Overzicht!$B$1:$F$35,MATCH(max_demand!Z$1,Overzicht!$B:$B,0),5),Verdeelsleutels_percentage!$1:$1,0)))</f>
        <v>2.2259813792051841E-5</v>
      </c>
      <c r="AA197">
        <f>PRODUCT(INDEX(Overzicht!$B$1:$D$35,MATCH(max_demand!AA$1,Overzicht!$B$1:$B$35,0),3),INDEX(Verdeelsleutels_percentage!$A:$AB,MATCH(max_demand!$C197,Verdeelsleutels_percentage!$C:$C,0),MATCH(INDEX(Overzicht!$B$1:$F$35,MATCH(max_demand!AA$1,Overzicht!$B:$B,0),5),Verdeelsleutels_percentage!$1:$1,0)))</f>
        <v>2.3197069109611918E-5</v>
      </c>
      <c r="AB197">
        <f>PRODUCT(INDEX(Overzicht!$B$1:$D$35,MATCH(max_demand!AB$1,Overzicht!$B$1:$B$35,0),3),INDEX(Verdeelsleutels_percentage!$A:$AB,MATCH(max_demand!$C197,Verdeelsleutels_percentage!$C:$C,0),MATCH(INDEX(Overzicht!$B$1:$F$35,MATCH(max_demand!AB$1,Overzicht!$B:$B,0),5),Verdeelsleutels_percentage!$1:$1,0)))</f>
        <v>4.9113293444797467E-3</v>
      </c>
      <c r="AC197">
        <f>PRODUCT(INDEX(Overzicht!$B$1:$D$35,MATCH(max_demand!AC$1,Overzicht!$B$1:$B$35,0),3),INDEX(Verdeelsleutels_percentage!$A:$AB,MATCH(max_demand!$C197,Verdeelsleutels_percentage!$C:$C,0),MATCH(INDEX(Overzicht!$B$1:$F$35,MATCH(max_demand!AC$1,Overzicht!$B:$B,0),5),Verdeelsleutels_percentage!$1:$1,0)))</f>
        <v>2.2604530638016445E-3</v>
      </c>
      <c r="AD197">
        <f>PRODUCT(INDEX(Overzicht!$B$1:$D$35,MATCH(max_demand!AD$1,Overzicht!$B$1:$B$35,0),3),INDEX(Verdeelsleutels_percentage!$A:$AB,MATCH(max_demand!$C197,Verdeelsleutels_percentage!$C:$C,0),MATCH(INDEX(Overzicht!$B$1:$F$35,MATCH(max_demand!AD$1,Overzicht!$B:$B,0),5),Verdeelsleutels_percentage!$1:$1,0)))</f>
        <v>0</v>
      </c>
      <c r="AE197">
        <f>PRODUCT(INDEX(Overzicht!$B$1:$D$35,MATCH(max_demand!AE$1,Overzicht!$B$1:$B$35,0),3),INDEX(Verdeelsleutels_percentage!$A:$AB,MATCH(max_demand!$C197,Verdeelsleutels_percentage!$C:$C,0),MATCH(INDEX(Overzicht!$B$1:$F$35,MATCH(max_demand!AE$1,Overzicht!$B:$B,0),5),Verdeelsleutels_percentage!$1:$1,0)))</f>
        <v>6.5888721270742747E-3</v>
      </c>
      <c r="AF197">
        <f>PRODUCT(INDEX(Overzicht!$B$1:$D$35,MATCH(max_demand!AF$1,Overzicht!$B$1:$B$35,0),3),INDEX(Verdeelsleutels_percentage!$A:$AB,MATCH(max_demand!$C197,Verdeelsleutels_percentage!$C:$C,0),MATCH(INDEX(Overzicht!$B$1:$F$35,MATCH(max_demand!AF$1,Overzicht!$B:$B,0),5),Verdeelsleutels_percentage!$1:$1,0)))</f>
        <v>8.7867686021257262E-5</v>
      </c>
      <c r="AG197">
        <f>PRODUCT(INDEX(Overzicht!$B$1:$D$35,MATCH(max_demand!AG$1,Overzicht!$B$1:$B$35,0),3),INDEX(Verdeelsleutels_percentage!$A:$AB,MATCH(max_demand!$C197,Verdeelsleutels_percentage!$C:$C,0),MATCH(INDEX(Overzicht!$B$1:$F$35,MATCH(max_demand!AG$1,Overzicht!$B:$B,0),5),Verdeelsleutels_percentage!$1:$1,0)))</f>
        <v>1.6960377008364058E-2</v>
      </c>
      <c r="AH197">
        <f>PRODUCT(INDEX(Overzicht!$B$1:$D$35,MATCH(max_demand!AH$1,Overzicht!$B$1:$B$35,0),3),INDEX(Verdeelsleutels_percentage!$A:$AB,MATCH(max_demand!$C197,Verdeelsleutels_percentage!$C:$C,0),MATCH(INDEX(Overzicht!$B$1:$F$35,MATCH(max_demand!AH$1,Overzicht!$B:$B,0),5),Verdeelsleutels_percentage!$1:$1,0)))</f>
        <v>2.0502460071626695E-4</v>
      </c>
      <c r="AI197">
        <f>PRODUCT(INDEX(Overzicht!$B$1:$D$35,MATCH(max_demand!AI$1,Overzicht!$B$1:$B$35,0),3),INDEX(Verdeelsleutels_percentage!$A:$AB,MATCH(max_demand!$C197,Verdeelsleutels_percentage!$C:$C,0),MATCH(INDEX(Overzicht!$B$1:$F$35,MATCH(max_demand!AI$1,Overzicht!$B:$B,0),5),Verdeelsleutels_percentage!$1:$1,0)))</f>
        <v>7.0294148817005812E-5</v>
      </c>
      <c r="AJ197">
        <f>PRODUCT(INDEX(Overzicht!$B$1:$D$35,MATCH(max_demand!AJ$1,Overzicht!$B$1:$B$35,0),3),INDEX(Verdeelsleutels_percentage!$A:$AB,MATCH(max_demand!$C197,Verdeelsleutels_percentage!$C:$C,0),MATCH(INDEX(Overzicht!$B$1:$F$35,MATCH(max_demand!AJ$1,Overzicht!$B:$B,0),5),Verdeelsleutels_percentage!$1:$1,0)))</f>
        <v>0</v>
      </c>
      <c r="AK197">
        <f>PRODUCT(INDEX(Overzicht!$B$1:$D$35,MATCH(max_demand!AK$1,Overzicht!$B$1:$B$35,0),3),INDEX(Verdeelsleutels_percentage!$A:$AB,MATCH(max_demand!$C197,Verdeelsleutels_percentage!$C:$C,0),MATCH(INDEX(Overzicht!$B$1:$F$35,MATCH(max_demand!AK$1,Overzicht!$B:$B,0),5),Verdeelsleutels_percentage!$1:$1,0)))</f>
        <v>1.0289295385074197E-3</v>
      </c>
      <c r="AL197">
        <f>PRODUCT(INDEX(Overzicht!$B$1:$D$35,MATCH(max_demand!AL$1,Overzicht!$B$1:$B$35,0),3),INDEX(Verdeelsleutels_percentage!$A:$AB,MATCH(max_demand!$C197,Verdeelsleutels_percentage!$C:$C,0),MATCH(INDEX(Overzicht!$B$1:$F$35,MATCH(max_demand!AL$1,Overzicht!$B:$B,0),5),Verdeelsleutels_percentage!$1:$1,0)))</f>
        <v>2.8267295013940097E-3</v>
      </c>
      <c r="AM197">
        <f>PRODUCT(INDEX(Overzicht!$B$1:$D$35,MATCH(max_demand!AM$1,Overzicht!$B$1:$B$35,0),3),INDEX(Verdeelsleutels_percentage!$A:$AB,MATCH(max_demand!$C197,Verdeelsleutels_percentage!$C:$C,0),MATCH(INDEX(Overzicht!$B$1:$F$35,MATCH(max_demand!AM$1,Overzicht!$B:$B,0),5),Verdeelsleutels_percentage!$1:$1,0)))</f>
        <v>5.6534590027880194E-3</v>
      </c>
      <c r="AN197">
        <f>PRODUCT(INDEX(Overzicht!$B$1:$D$35,MATCH(max_demand!AN$1,Overzicht!$B$1:$B$35,0),3),INDEX(Verdeelsleutels_percentage!$A:$AB,MATCH(max_demand!$C197,Verdeelsleutels_percentage!$C:$C,0),MATCH(INDEX(Overzicht!$B$1:$F$35,MATCH(max_demand!AN$1,Overzicht!$B:$B,0),5),Verdeelsleutels_percentage!$1:$1,0)))</f>
        <v>2.8267295013940097E-3</v>
      </c>
      <c r="AO197">
        <f>PRODUCT(INDEX(Overzicht!$B$1:$D$35,MATCH(max_demand!AO$1,Overzicht!$B$1:$B$35,0),3),INDEX(Verdeelsleutels_percentage!$A:$AB,MATCH(max_demand!$C197,Verdeelsleutels_percentage!$C:$C,0),MATCH(INDEX(Overzicht!$B$1:$F$35,MATCH(max_demand!AO$1,Overzicht!$B:$B,0),5),Verdeelsleutels_percentage!$1:$1,0)))</f>
        <v>9.8935532548790339E-3</v>
      </c>
    </row>
    <row r="198" spans="2:41">
      <c r="B198" t="str">
        <f>INDEX('ETLocal datasets'!B:C,MATCH(C198,'ETLocal datasets'!C:C,0),1)</f>
        <v>GM0584</v>
      </c>
      <c r="C198" t="str">
        <f>'ETLocal datasets'!C181</f>
        <v>Oud-Beijerland</v>
      </c>
      <c r="D198">
        <f t="shared" si="13"/>
        <v>6.8363449361227957E-2</v>
      </c>
      <c r="E198">
        <f t="shared" si="14"/>
        <v>6.7797792890294778E-2</v>
      </c>
      <c r="F198">
        <f t="shared" si="15"/>
        <v>1.4826355937043297E-2</v>
      </c>
      <c r="G198">
        <f t="shared" si="12"/>
        <v>3.0191628731889634E-2</v>
      </c>
      <c r="H198">
        <f>PRODUCT(INDEX(Overzicht!$B$1:$D$35,MATCH(max_demand!H$1,Overzicht!$B$1:$B$35,0),3),INDEX(Verdeelsleutels_percentage!$A:$AB,MATCH(max_demand!$C198,Verdeelsleutels_percentage!$C:$C,0),MATCH(INDEX(Overzicht!$B$1:$F$35,MATCH(max_demand!H$1,Overzicht!$B:$B,0),5),Verdeelsleutels_percentage!$1:$1,0)))</f>
        <v>1.4826355937043297E-2</v>
      </c>
      <c r="I198">
        <f>PRODUCT(INDEX(Overzicht!$B$1:$D$35,MATCH(max_demand!I$1,Overzicht!$B$1:$B$35,0),3),INDEX(Verdeelsleutels_percentage!$A:$AB,MATCH(max_demand!$C198,Verdeelsleutels_percentage!$C:$C,0),MATCH(INDEX(Overzicht!$B$1:$F$35,MATCH(max_demand!I$1,Overzicht!$B:$B,0),5),Verdeelsleutels_percentage!$1:$1,0)))</f>
        <v>5.2818323485945918E-3</v>
      </c>
      <c r="J198">
        <f>PRODUCT(INDEX(Overzicht!$B$1:$D$35,MATCH(max_demand!J$1,Overzicht!$B$1:$B$35,0),3),INDEX(Verdeelsleutels_percentage!$A:$AB,MATCH(max_demand!$C198,Verdeelsleutels_percentage!$C:$C,0),MATCH(INDEX(Overzicht!$B$1:$F$35,MATCH(max_demand!J$1,Overzicht!$B:$B,0),5),Verdeelsleutels_percentage!$1:$1,0)))</f>
        <v>4.9703593236564191E-3</v>
      </c>
      <c r="K198">
        <f>PRODUCT(INDEX(Overzicht!$B$1:$D$35,MATCH(max_demand!K$1,Overzicht!$B$1:$B$35,0),3),INDEX(Verdeelsleutels_percentage!$A:$AB,MATCH(max_demand!$C198,Verdeelsleutels_percentage!$C:$C,0),MATCH(INDEX(Overzicht!$B$1:$F$35,MATCH(max_demand!K$1,Overzicht!$B:$B,0),5),Verdeelsleutels_percentage!$1:$1,0)))</f>
        <v>1.0994337180997664E-3</v>
      </c>
      <c r="L198">
        <f>PRODUCT(INDEX(Overzicht!$B$1:$D$35,MATCH(max_demand!L$1,Overzicht!$B$1:$B$35,0),3),INDEX(Verdeelsleutels_percentage!$A:$AB,MATCH(max_demand!$C198,Verdeelsleutels_percentage!$C:$C,0),MATCH(INDEX(Overzicht!$B$1:$F$35,MATCH(max_demand!L$1,Overzicht!$B:$B,0),5),Verdeelsleutels_percentage!$1:$1,0)))</f>
        <v>4.7942222151243453E-3</v>
      </c>
      <c r="M198">
        <f>PRODUCT(INDEX(Overzicht!$B$1:$D$35,MATCH(max_demand!M$1,Overzicht!$B$1:$B$35,0),3),INDEX(Verdeelsleutels_percentage!$A:$AB,MATCH(max_demand!$C198,Verdeelsleutels_percentage!$C:$C,0),MATCH(INDEX(Overzicht!$B$1:$F$35,MATCH(max_demand!M$1,Overzicht!$B:$B,0),5),Verdeelsleutels_percentage!$1:$1,0)))</f>
        <v>1.2170805603749643E-3</v>
      </c>
      <c r="N198">
        <f>PRODUCT(INDEX(Overzicht!$B$1:$D$35,MATCH(max_demand!N$1,Overzicht!$B$1:$B$35,0),3),INDEX(Verdeelsleutels_percentage!$A:$AB,MATCH(max_demand!$C198,Verdeelsleutels_percentage!$C:$C,0),MATCH(INDEX(Overzicht!$B$1:$F$35,MATCH(max_demand!N$1,Overzicht!$B:$B,0),5),Verdeelsleutels_percentage!$1:$1,0)))</f>
        <v>1.3260382486371042E-4</v>
      </c>
      <c r="O198">
        <f>PRODUCT(INDEX(Overzicht!$B$1:$D$35,MATCH(max_demand!O$1,Overzicht!$B$1:$B$35,0),3),INDEX(Verdeelsleutels_percentage!$A:$AB,MATCH(max_demand!$C198,Verdeelsleutels_percentage!$C:$C,0),MATCH(INDEX(Overzicht!$B$1:$F$35,MATCH(max_demand!O$1,Overzicht!$B:$B,0),5),Verdeelsleutels_percentage!$1:$1,0)))</f>
        <v>3.9628408180959144E-3</v>
      </c>
      <c r="P198">
        <f>PRODUCT(INDEX(Overzicht!$B$1:$D$35,MATCH(max_demand!P$1,Overzicht!$B$1:$B$35,0),3),INDEX(Verdeelsleutels_percentage!$A:$AB,MATCH(max_demand!$C198,Verdeelsleutels_percentage!$C:$C,0),MATCH(INDEX(Overzicht!$B$1:$F$35,MATCH(max_demand!P$1,Overzicht!$B:$B,0),5),Verdeelsleutels_percentage!$1:$1,0)))</f>
        <v>1.6614623273787675E-2</v>
      </c>
      <c r="Q198">
        <f>PRODUCT(INDEX(Overzicht!$B$1:$D$35,MATCH(max_demand!Q$1,Overzicht!$B$1:$B$35,0),3),INDEX(Verdeelsleutels_percentage!$A:$AB,MATCH(max_demand!$C198,Verdeelsleutels_percentage!$C:$C,0),MATCH(INDEX(Overzicht!$B$1:$F$35,MATCH(max_demand!Q$1,Overzicht!$B:$B,0),5),Verdeelsleutels_percentage!$1:$1,0)))</f>
        <v>1.2284694919264445E-2</v>
      </c>
      <c r="R198">
        <f>PRODUCT(INDEX(Overzicht!$B$1:$D$35,MATCH(max_demand!R$1,Overzicht!$B$1:$B$35,0),3),INDEX(Verdeelsleutels_percentage!$A:$AB,MATCH(max_demand!$C198,Verdeelsleutels_percentage!$C:$C,0),MATCH(INDEX(Overzicht!$B$1:$F$35,MATCH(max_demand!R$1,Overzicht!$B:$B,0),5),Verdeelsleutels_percentage!$1:$1,0)))</f>
        <v>2.5416610177788511E-3</v>
      </c>
      <c r="S198">
        <f>PRODUCT(INDEX(Overzicht!$B$1:$D$35,MATCH(max_demand!S$1,Overzicht!$B$1:$B$35,0),3),INDEX(Verdeelsleutels_percentage!$A:$AB,MATCH(max_demand!$C198,Verdeelsleutels_percentage!$C:$C,0),MATCH(INDEX(Overzicht!$B$1:$F$35,MATCH(max_demand!S$1,Overzicht!$B:$B,0),5),Verdeelsleutels_percentage!$1:$1,0)))</f>
        <v>5.2053217644110862E-3</v>
      </c>
      <c r="T198">
        <f>PRODUCT(INDEX(Overzicht!$B$1:$D$35,MATCH(max_demand!T$1,Overzicht!$B$1:$B$35,0),3),INDEX(Verdeelsleutels_percentage!$A:$AB,MATCH(max_demand!$C198,Verdeelsleutels_percentage!$C:$C,0),MATCH(INDEX(Overzicht!$B$1:$F$35,MATCH(max_demand!T$1,Overzicht!$B:$B,0),5),Verdeelsleutels_percentage!$1:$1,0)))</f>
        <v>7.5120203414352693E-3</v>
      </c>
      <c r="U198">
        <f>PRODUCT(INDEX(Overzicht!$B$1:$D$35,MATCH(max_demand!U$1,Overzicht!$B$1:$B$35,0),3),INDEX(Verdeelsleutels_percentage!$A:$AB,MATCH(max_demand!$C198,Verdeelsleutels_percentage!$C:$C,0),MATCH(INDEX(Overzicht!$B$1:$F$35,MATCH(max_demand!U$1,Overzicht!$B:$B,0),5),Verdeelsleutels_percentage!$1:$1,0)))</f>
        <v>2.790178983961672E-2</v>
      </c>
      <c r="V198">
        <f>PRODUCT(INDEX(Overzicht!$B$1:$D$35,MATCH(max_demand!V$1,Overzicht!$B$1:$B$35,0),3),INDEX(Verdeelsleutels_percentage!$A:$AB,MATCH(max_demand!$C198,Verdeelsleutels_percentage!$C:$C,0),MATCH(INDEX(Overzicht!$B$1:$F$35,MATCH(max_demand!V$1,Overzicht!$B:$B,0),5),Verdeelsleutels_percentage!$1:$1,0)))</f>
        <v>3.2476779671618645E-3</v>
      </c>
      <c r="W198">
        <f>PRODUCT(INDEX(Overzicht!$B$1:$D$35,MATCH(max_demand!W$1,Overzicht!$B$1:$B$35,0),3),INDEX(Verdeelsleutels_percentage!$A:$AB,MATCH(max_demand!$C198,Verdeelsleutels_percentage!$C:$C,0),MATCH(INDEX(Overzicht!$B$1:$F$35,MATCH(max_demand!W$1,Overzicht!$B:$B,0),5),Verdeelsleutels_percentage!$1:$1,0)))</f>
        <v>1.6944406785192337E-2</v>
      </c>
      <c r="X198">
        <f>PRODUCT(INDEX(Overzicht!$B$1:$D$35,MATCH(max_demand!X$1,Overzicht!$B$1:$B$35,0),3),INDEX(Verdeelsleutels_percentage!$A:$AB,MATCH(max_demand!$C198,Verdeelsleutels_percentage!$C:$C,0),MATCH(INDEX(Overzicht!$B$1:$F$35,MATCH(max_demand!X$1,Overzicht!$B:$B,0),5),Verdeelsleutels_percentage!$1:$1,0)))</f>
        <v>2.8130219474316522E-5</v>
      </c>
      <c r="Y198">
        <f>PRODUCT(INDEX(Overzicht!$B$1:$D$35,MATCH(max_demand!Y$1,Overzicht!$B$1:$B$35,0),3),INDEX(Verdeelsleutels_percentage!$A:$AB,MATCH(max_demand!$C198,Verdeelsleutels_percentage!$C:$C,0),MATCH(INDEX(Overzicht!$B$1:$F$35,MATCH(max_demand!Y$1,Overzicht!$B:$B,0),5),Verdeelsleutels_percentage!$1:$1,0)))</f>
        <v>4.5955470534812374E-7</v>
      </c>
      <c r="Z198">
        <f>PRODUCT(INDEX(Overzicht!$B$1:$D$35,MATCH(max_demand!Z$1,Overzicht!$B$1:$B$35,0),3),INDEX(Verdeelsleutels_percentage!$A:$AB,MATCH(max_demand!$C198,Verdeelsleutels_percentage!$C:$C,0),MATCH(INDEX(Overzicht!$B$1:$F$35,MATCH(max_demand!Z$1,Overzicht!$B:$B,0),5),Verdeelsleutels_percentage!$1:$1,0)))</f>
        <v>2.0424653571027721E-4</v>
      </c>
      <c r="AA198">
        <f>PRODUCT(INDEX(Overzicht!$B$1:$D$35,MATCH(max_demand!AA$1,Overzicht!$B$1:$B$35,0),3),INDEX(Verdeelsleutels_percentage!$A:$AB,MATCH(max_demand!$C198,Verdeelsleutels_percentage!$C:$C,0),MATCH(INDEX(Overzicht!$B$1:$F$35,MATCH(max_demand!AA$1,Overzicht!$B:$B,0),5),Verdeelsleutels_percentage!$1:$1,0)))</f>
        <v>2.1284638984544679E-4</v>
      </c>
      <c r="AB198">
        <f>PRODUCT(INDEX(Overzicht!$B$1:$D$35,MATCH(max_demand!AB$1,Overzicht!$B$1:$B$35,0),3),INDEX(Verdeelsleutels_percentage!$A:$AB,MATCH(max_demand!$C198,Verdeelsleutels_percentage!$C:$C,0),MATCH(INDEX(Overzicht!$B$1:$F$35,MATCH(max_demand!AB$1,Overzicht!$B:$B,0),5),Verdeelsleutels_percentage!$1:$1,0)))</f>
        <v>4.9893971466179578E-3</v>
      </c>
      <c r="AC198">
        <f>PRODUCT(INDEX(Overzicht!$B$1:$D$35,MATCH(max_demand!AC$1,Overzicht!$B$1:$B$35,0),3),INDEX(Verdeelsleutels_percentage!$A:$AB,MATCH(max_demand!$C198,Verdeelsleutels_percentage!$C:$C,0),MATCH(INDEX(Overzicht!$B$1:$F$35,MATCH(max_demand!AC$1,Overzicht!$B:$B,0),5),Verdeelsleutels_percentage!$1:$1,0)))</f>
        <v>2.1262867047546286E-3</v>
      </c>
      <c r="AD198">
        <f>PRODUCT(INDEX(Overzicht!$B$1:$D$35,MATCH(max_demand!AD$1,Overzicht!$B$1:$B$35,0),3),INDEX(Verdeelsleutels_percentage!$A:$AB,MATCH(max_demand!$C198,Verdeelsleutels_percentage!$C:$C,0),MATCH(INDEX(Overzicht!$B$1:$F$35,MATCH(max_demand!AD$1,Overzicht!$B:$B,0),5),Verdeelsleutels_percentage!$1:$1,0)))</f>
        <v>0</v>
      </c>
      <c r="AE198">
        <f>PRODUCT(INDEX(Overzicht!$B$1:$D$35,MATCH(max_demand!AE$1,Overzicht!$B$1:$B$35,0),3),INDEX(Verdeelsleutels_percentage!$A:$AB,MATCH(max_demand!$C198,Verdeelsleutels_percentage!$C:$C,0),MATCH(INDEX(Overzicht!$B$1:$F$35,MATCH(max_demand!AE$1,Overzicht!$B:$B,0),5),Verdeelsleutels_percentage!$1:$1,0)))</f>
        <v>2.5956162924838052E-3</v>
      </c>
      <c r="AF198">
        <f>PRODUCT(INDEX(Overzicht!$B$1:$D$35,MATCH(max_demand!AF$1,Overzicht!$B$1:$B$35,0),3),INDEX(Verdeelsleutels_percentage!$A:$AB,MATCH(max_demand!$C198,Verdeelsleutels_percentage!$C:$C,0),MATCH(INDEX(Overzicht!$B$1:$F$35,MATCH(max_demand!AF$1,Overzicht!$B:$B,0),5),Verdeelsleutels_percentage!$1:$1,0)))</f>
        <v>8.0623632517214691E-4</v>
      </c>
      <c r="AG198">
        <f>PRODUCT(INDEX(Overzicht!$B$1:$D$35,MATCH(max_demand!AG$1,Overzicht!$B$1:$B$35,0),3),INDEX(Verdeelsleutels_percentage!$A:$AB,MATCH(max_demand!$C198,Verdeelsleutels_percentage!$C:$C,0),MATCH(INDEX(Overzicht!$B$1:$F$35,MATCH(max_demand!AG$1,Overzicht!$B:$B,0),5),Verdeelsleutels_percentage!$1:$1,0)))</f>
        <v>1.6944406785192337E-2</v>
      </c>
      <c r="AH198">
        <f>PRODUCT(INDEX(Overzicht!$B$1:$D$35,MATCH(max_demand!AH$1,Overzicht!$B$1:$B$35,0),3),INDEX(Verdeelsleutels_percentage!$A:$AB,MATCH(max_demand!$C198,Verdeelsleutels_percentage!$C:$C,0),MATCH(INDEX(Overzicht!$B$1:$F$35,MATCH(max_demand!AH$1,Overzicht!$B:$B,0),5),Verdeelsleutels_percentage!$1:$1,0)))</f>
        <v>1.8812180920683428E-3</v>
      </c>
      <c r="AI198">
        <f>PRODUCT(INDEX(Overzicht!$B$1:$D$35,MATCH(max_demand!AI$1,Overzicht!$B$1:$B$35,0),3),INDEX(Verdeelsleutels_percentage!$A:$AB,MATCH(max_demand!$C198,Verdeelsleutels_percentage!$C:$C,0),MATCH(INDEX(Overzicht!$B$1:$F$35,MATCH(max_demand!AI$1,Overzicht!$B:$B,0),5),Verdeelsleutels_percentage!$1:$1,0)))</f>
        <v>6.4498906013771751E-4</v>
      </c>
      <c r="AJ198">
        <f>PRODUCT(INDEX(Overzicht!$B$1:$D$35,MATCH(max_demand!AJ$1,Overzicht!$B$1:$B$35,0),3),INDEX(Verdeelsleutels_percentage!$A:$AB,MATCH(max_demand!$C198,Verdeelsleutels_percentage!$C:$C,0),MATCH(INDEX(Overzicht!$B$1:$F$35,MATCH(max_demand!AJ$1,Overzicht!$B:$B,0),5),Verdeelsleutels_percentage!$1:$1,0)))</f>
        <v>0</v>
      </c>
      <c r="AK198">
        <f>PRODUCT(INDEX(Overzicht!$B$1:$D$35,MATCH(max_demand!AK$1,Overzicht!$B$1:$B$35,0),3),INDEX(Verdeelsleutels_percentage!$A:$AB,MATCH(max_demand!$C198,Verdeelsleutels_percentage!$C:$C,0),MATCH(INDEX(Overzicht!$B$1:$F$35,MATCH(max_demand!AK$1,Overzicht!$B:$B,0),5),Verdeelsleutels_percentage!$1:$1,0)))</f>
        <v>1.0279606783016686E-3</v>
      </c>
      <c r="AL198">
        <f>PRODUCT(INDEX(Overzicht!$B$1:$D$35,MATCH(max_demand!AL$1,Overzicht!$B$1:$B$35,0),3),INDEX(Verdeelsleutels_percentage!$A:$AB,MATCH(max_demand!$C198,Verdeelsleutels_percentage!$C:$C,0),MATCH(INDEX(Overzicht!$B$1:$F$35,MATCH(max_demand!AL$1,Overzicht!$B:$B,0),5),Verdeelsleutels_percentage!$1:$1,0)))</f>
        <v>2.8240677975320564E-3</v>
      </c>
      <c r="AM198">
        <f>PRODUCT(INDEX(Overzicht!$B$1:$D$35,MATCH(max_demand!AM$1,Overzicht!$B$1:$B$35,0),3),INDEX(Verdeelsleutels_percentage!$A:$AB,MATCH(max_demand!$C198,Verdeelsleutels_percentage!$C:$C,0),MATCH(INDEX(Overzicht!$B$1:$F$35,MATCH(max_demand!AM$1,Overzicht!$B:$B,0),5),Verdeelsleutels_percentage!$1:$1,0)))</f>
        <v>5.6481355950641129E-3</v>
      </c>
      <c r="AN198">
        <f>PRODUCT(INDEX(Overzicht!$B$1:$D$35,MATCH(max_demand!AN$1,Overzicht!$B$1:$B$35,0),3),INDEX(Verdeelsleutels_percentage!$A:$AB,MATCH(max_demand!$C198,Verdeelsleutels_percentage!$C:$C,0),MATCH(INDEX(Overzicht!$B$1:$F$35,MATCH(max_demand!AN$1,Overzicht!$B:$B,0),5),Verdeelsleutels_percentage!$1:$1,0)))</f>
        <v>2.8240677975320564E-3</v>
      </c>
      <c r="AO198">
        <f>PRODUCT(INDEX(Overzicht!$B$1:$D$35,MATCH(max_demand!AO$1,Overzicht!$B$1:$B$35,0),3),INDEX(Verdeelsleutels_percentage!$A:$AB,MATCH(max_demand!$C198,Verdeelsleutels_percentage!$C:$C,0),MATCH(INDEX(Overzicht!$B$1:$F$35,MATCH(max_demand!AO$1,Overzicht!$B:$B,0),5),Verdeelsleutels_percentage!$1:$1,0)))</f>
        <v>9.8842372913621971E-3</v>
      </c>
    </row>
    <row r="199" spans="2:41">
      <c r="B199" t="str">
        <f>INDEX('ETLocal datasets'!B:C,MATCH(C199,'ETLocal datasets'!C:C,0),1)</f>
        <v>GM0585</v>
      </c>
      <c r="C199" t="str">
        <f>'ETLocal datasets'!C182</f>
        <v>Binnenmaas</v>
      </c>
      <c r="D199">
        <f t="shared" si="13"/>
        <v>0.2068266750130579</v>
      </c>
      <c r="E199">
        <f t="shared" si="14"/>
        <v>0.10937265459897119</v>
      </c>
      <c r="F199">
        <f t="shared" si="15"/>
        <v>1.7796730652291613E-2</v>
      </c>
      <c r="G199">
        <f t="shared" ref="G199:G262" si="16">SUMIF(H$2:AJ$2,"AFVAL",H199:AJ199)</f>
        <v>3.6240347039893095E-2</v>
      </c>
      <c r="H199">
        <f>PRODUCT(INDEX(Overzicht!$B$1:$D$35,MATCH(max_demand!H$1,Overzicht!$B$1:$B$35,0),3),INDEX(Verdeelsleutels_percentage!$A:$AB,MATCH(max_demand!$C199,Verdeelsleutels_percentage!$C:$C,0),MATCH(INDEX(Overzicht!$B$1:$F$35,MATCH(max_demand!H$1,Overzicht!$B:$B,0),5),Verdeelsleutels_percentage!$1:$1,0)))</f>
        <v>1.7796730652291613E-2</v>
      </c>
      <c r="I199">
        <f>PRODUCT(INDEX(Overzicht!$B$1:$D$35,MATCH(max_demand!I$1,Overzicht!$B$1:$B$35,0),3),INDEX(Verdeelsleutels_percentage!$A:$AB,MATCH(max_demand!$C199,Verdeelsleutels_percentage!$C:$C,0),MATCH(INDEX(Overzicht!$B$1:$F$35,MATCH(max_demand!I$1,Overzicht!$B:$B,0),5),Verdeelsleutels_percentage!$1:$1,0)))</f>
        <v>2.2873817096737133E-2</v>
      </c>
      <c r="J199">
        <f>PRODUCT(INDEX(Overzicht!$B$1:$D$35,MATCH(max_demand!J$1,Overzicht!$B$1:$B$35,0),3),INDEX(Verdeelsleutels_percentage!$A:$AB,MATCH(max_demand!$C199,Verdeelsleutels_percentage!$C:$C,0),MATCH(INDEX(Overzicht!$B$1:$F$35,MATCH(max_demand!J$1,Overzicht!$B:$B,0),5),Verdeelsleutels_percentage!$1:$1,0)))</f>
        <v>5.9661420853396648E-3</v>
      </c>
      <c r="K199">
        <f>PRODUCT(INDEX(Overzicht!$B$1:$D$35,MATCH(max_demand!K$1,Overzicht!$B$1:$B$35,0),3),INDEX(Verdeelsleutels_percentage!$A:$AB,MATCH(max_demand!$C199,Verdeelsleutels_percentage!$C:$C,0),MATCH(INDEX(Overzicht!$B$1:$F$35,MATCH(max_demand!K$1,Overzicht!$B:$B,0),5),Verdeelsleutels_percentage!$1:$1,0)))</f>
        <v>4.7612730049054371E-3</v>
      </c>
      <c r="L199">
        <f>PRODUCT(INDEX(Overzicht!$B$1:$D$35,MATCH(max_demand!L$1,Overzicht!$B$1:$B$35,0),3),INDEX(Verdeelsleutels_percentage!$A:$AB,MATCH(max_demand!$C199,Verdeelsleutels_percentage!$C:$C,0),MATCH(INDEX(Overzicht!$B$1:$F$35,MATCH(max_demand!L$1,Overzicht!$B:$B,0),5),Verdeelsleutels_percentage!$1:$1,0)))</f>
        <v>5.7547169251904408E-3</v>
      </c>
      <c r="M199">
        <f>PRODUCT(INDEX(Overzicht!$B$1:$D$35,MATCH(max_demand!M$1,Overzicht!$B$1:$B$35,0),3),INDEX(Verdeelsleutels_percentage!$A:$AB,MATCH(max_demand!$C199,Verdeelsleutels_percentage!$C:$C,0),MATCH(INDEX(Overzicht!$B$1:$F$35,MATCH(max_demand!M$1,Overzicht!$B:$B,0),5),Verdeelsleutels_percentage!$1:$1,0)))</f>
        <v>5.412124194007821E-3</v>
      </c>
      <c r="N199">
        <f>PRODUCT(INDEX(Overzicht!$B$1:$D$35,MATCH(max_demand!N$1,Overzicht!$B$1:$B$35,0),3),INDEX(Verdeelsleutels_percentage!$A:$AB,MATCH(max_demand!$C199,Verdeelsleutels_percentage!$C:$C,0),MATCH(INDEX(Overzicht!$B$1:$F$35,MATCH(max_demand!N$1,Overzicht!$B:$B,0),5),Verdeelsleutels_percentage!$1:$1,0)))</f>
        <v>7.2456345521230052E-3</v>
      </c>
      <c r="O199">
        <f>PRODUCT(INDEX(Overzicht!$B$1:$D$35,MATCH(max_demand!O$1,Overzicht!$B$1:$B$35,0),3),INDEX(Verdeelsleutels_percentage!$A:$AB,MATCH(max_demand!$C199,Verdeelsleutels_percentage!$C:$C,0),MATCH(INDEX(Overzicht!$B$1:$F$35,MATCH(max_demand!O$1,Overzicht!$B:$B,0),5),Verdeelsleutels_percentage!$1:$1,0)))</f>
        <v>1.8114558110784093E-2</v>
      </c>
      <c r="P199">
        <f>PRODUCT(INDEX(Overzicht!$B$1:$D$35,MATCH(max_demand!P$1,Overzicht!$B$1:$B$35,0),3),INDEX(Verdeelsleutels_percentage!$A:$AB,MATCH(max_demand!$C199,Verdeelsleutels_percentage!$C:$C,0),MATCH(INDEX(Overzicht!$B$1:$F$35,MATCH(max_demand!P$1,Overzicht!$B:$B,0),5),Verdeelsleutels_percentage!$1:$1,0)))</f>
        <v>7.4512305886294414E-2</v>
      </c>
      <c r="Q199">
        <f>PRODUCT(INDEX(Overzicht!$B$1:$D$35,MATCH(max_demand!Q$1,Overzicht!$B$1:$B$35,0),3),INDEX(Verdeelsleutels_percentage!$A:$AB,MATCH(max_demand!$C199,Verdeelsleutels_percentage!$C:$C,0),MATCH(INDEX(Overzicht!$B$1:$F$35,MATCH(max_demand!Q$1,Overzicht!$B:$B,0),5),Verdeelsleutels_percentage!$1:$1,0)))</f>
        <v>1.4745862540470193E-2</v>
      </c>
      <c r="R199">
        <f>PRODUCT(INDEX(Overzicht!$B$1:$D$35,MATCH(max_demand!R$1,Overzicht!$B$1:$B$35,0),3),INDEX(Verdeelsleutels_percentage!$A:$AB,MATCH(max_demand!$C199,Verdeelsleutels_percentage!$C:$C,0),MATCH(INDEX(Overzicht!$B$1:$F$35,MATCH(max_demand!R$1,Overzicht!$B:$B,0),5),Verdeelsleutels_percentage!$1:$1,0)))</f>
        <v>3.0508681118214197E-3</v>
      </c>
      <c r="S199">
        <f>PRODUCT(INDEX(Overzicht!$B$1:$D$35,MATCH(max_demand!S$1,Overzicht!$B$1:$B$35,0),3),INDEX(Verdeelsleutels_percentage!$A:$AB,MATCH(max_demand!$C199,Verdeelsleutels_percentage!$C:$C,0),MATCH(INDEX(Overzicht!$B$1:$F$35,MATCH(max_demand!S$1,Overzicht!$B:$B,0),5),Verdeelsleutels_percentage!$1:$1,0)))</f>
        <v>6.248177893010267E-3</v>
      </c>
      <c r="T199">
        <f>PRODUCT(INDEX(Overzicht!$B$1:$D$35,MATCH(max_demand!T$1,Overzicht!$B$1:$B$35,0),3),INDEX(Verdeelsleutels_percentage!$A:$AB,MATCH(max_demand!$C199,Verdeelsleutels_percentage!$C:$C,0),MATCH(INDEX(Overzicht!$B$1:$F$35,MATCH(max_demand!T$1,Overzicht!$B:$B,0),5),Verdeelsleutels_percentage!$1:$1,0)))</f>
        <v>9.0170101971610832E-3</v>
      </c>
      <c r="U199">
        <f>PRODUCT(INDEX(Overzicht!$B$1:$D$35,MATCH(max_demand!U$1,Overzicht!$B$1:$B$35,0),3),INDEX(Verdeelsleutels_percentage!$A:$AB,MATCH(max_demand!$C199,Verdeelsleutels_percentage!$C:$C,0),MATCH(INDEX(Overzicht!$B$1:$F$35,MATCH(max_demand!U$1,Overzicht!$B:$B,0),5),Verdeelsleutels_percentage!$1:$1,0)))</f>
        <v>3.3491752160884028E-2</v>
      </c>
      <c r="V199">
        <f>PRODUCT(INDEX(Overzicht!$B$1:$D$35,MATCH(max_demand!V$1,Overzicht!$B$1:$B$35,0),3),INDEX(Verdeelsleutels_percentage!$A:$AB,MATCH(max_demand!$C199,Verdeelsleutels_percentage!$C:$C,0),MATCH(INDEX(Overzicht!$B$1:$F$35,MATCH(max_demand!V$1,Overzicht!$B:$B,0),5),Verdeelsleutels_percentage!$1:$1,0)))</f>
        <v>3.8983314762162579E-3</v>
      </c>
      <c r="W199">
        <f>PRODUCT(INDEX(Overzicht!$B$1:$D$35,MATCH(max_demand!W$1,Overzicht!$B$1:$B$35,0),3),INDEX(Verdeelsleutels_percentage!$A:$AB,MATCH(max_demand!$C199,Verdeelsleutels_percentage!$C:$C,0),MATCH(INDEX(Overzicht!$B$1:$F$35,MATCH(max_demand!W$1,Overzicht!$B:$B,0),5),Verdeelsleutels_percentage!$1:$1,0)))</f>
        <v>2.0339120745476131E-2</v>
      </c>
      <c r="X199">
        <f>PRODUCT(INDEX(Overzicht!$B$1:$D$35,MATCH(max_demand!X$1,Overzicht!$B$1:$B$35,0),3),INDEX(Verdeelsleutels_percentage!$A:$AB,MATCH(max_demand!$C199,Verdeelsleutels_percentage!$C:$C,0),MATCH(INDEX(Overzicht!$B$1:$F$35,MATCH(max_demand!X$1,Overzicht!$B:$B,0),5),Verdeelsleutels_percentage!$1:$1,0)))</f>
        <v>1.1908459577460663E-3</v>
      </c>
      <c r="Y199">
        <f>PRODUCT(INDEX(Overzicht!$B$1:$D$35,MATCH(max_demand!Y$1,Overzicht!$B$1:$B$35,0),3),INDEX(Verdeelsleutels_percentage!$A:$AB,MATCH(max_demand!$C199,Verdeelsleutels_percentage!$C:$C,0),MATCH(INDEX(Overzicht!$B$1:$F$35,MATCH(max_demand!Y$1,Overzicht!$B:$B,0),5),Verdeelsleutels_percentage!$1:$1,0)))</f>
        <v>2.0649375736981832E-6</v>
      </c>
      <c r="Z199">
        <f>PRODUCT(INDEX(Overzicht!$B$1:$D$35,MATCH(max_demand!Z$1,Overzicht!$B$1:$B$35,0),3),INDEX(Verdeelsleutels_percentage!$A:$AB,MATCH(max_demand!$C199,Verdeelsleutels_percentage!$C:$C,0),MATCH(INDEX(Overzicht!$B$1:$F$35,MATCH(max_demand!Z$1,Overzicht!$B:$B,0),5),Verdeelsleutels_percentage!$1:$1,0)))</f>
        <v>9.1775003275474808E-4</v>
      </c>
      <c r="AA199">
        <f>PRODUCT(INDEX(Overzicht!$B$1:$D$35,MATCH(max_demand!AA$1,Overzicht!$B$1:$B$35,0),3),INDEX(Verdeelsleutels_percentage!$A:$AB,MATCH(max_demand!$C199,Verdeelsleutels_percentage!$C:$C,0),MATCH(INDEX(Overzicht!$B$1:$F$35,MATCH(max_demand!AA$1,Overzicht!$B:$B,0),5),Verdeelsleutels_percentage!$1:$1,0)))</f>
        <v>9.5639213939705339E-4</v>
      </c>
      <c r="AB199">
        <f>PRODUCT(INDEX(Overzicht!$B$1:$D$35,MATCH(max_demand!AB$1,Overzicht!$B$1:$B$35,0),3),INDEX(Verdeelsleutels_percentage!$A:$AB,MATCH(max_demand!$C199,Verdeelsleutels_percentage!$C:$C,0),MATCH(INDEX(Overzicht!$B$1:$F$35,MATCH(max_demand!AB$1,Overzicht!$B:$B,0),5),Verdeelsleutels_percentage!$1:$1,0)))</f>
        <v>8.8806809219704724E-3</v>
      </c>
      <c r="AC199">
        <f>PRODUCT(INDEX(Overzicht!$B$1:$D$35,MATCH(max_demand!AC$1,Overzicht!$B$1:$B$35,0),3),INDEX(Verdeelsleutels_percentage!$A:$AB,MATCH(max_demand!$C199,Verdeelsleutels_percentage!$C:$C,0),MATCH(INDEX(Overzicht!$B$1:$F$35,MATCH(max_demand!AC$1,Overzicht!$B:$B,0),5),Verdeelsleutels_percentage!$1:$1,0)))</f>
        <v>4.8540784060815802E-3</v>
      </c>
      <c r="AD199">
        <f>PRODUCT(INDEX(Overzicht!$B$1:$D$35,MATCH(max_demand!AD$1,Overzicht!$B$1:$B$35,0),3),INDEX(Verdeelsleutels_percentage!$A:$AB,MATCH(max_demand!$C199,Verdeelsleutels_percentage!$C:$C,0),MATCH(INDEX(Overzicht!$B$1:$F$35,MATCH(max_demand!AD$1,Overzicht!$B:$B,0),5),Verdeelsleutels_percentage!$1:$1,0)))</f>
        <v>0</v>
      </c>
      <c r="AE199">
        <f>PRODUCT(INDEX(Overzicht!$B$1:$D$35,MATCH(max_demand!AE$1,Overzicht!$B$1:$B$35,0),3),INDEX(Verdeelsleutels_percentage!$A:$AB,MATCH(max_demand!$C199,Verdeelsleutels_percentage!$C:$C,0),MATCH(INDEX(Overzicht!$B$1:$F$35,MATCH(max_demand!AE$1,Overzicht!$B:$B,0),5),Verdeelsleutels_percentage!$1:$1,0)))</f>
        <v>3.8235424616203745E-2</v>
      </c>
      <c r="AF199">
        <f>PRODUCT(INDEX(Overzicht!$B$1:$D$35,MATCH(max_demand!AF$1,Overzicht!$B$1:$B$35,0),3),INDEX(Verdeelsleutels_percentage!$A:$AB,MATCH(max_demand!$C199,Verdeelsleutels_percentage!$C:$C,0),MATCH(INDEX(Overzicht!$B$1:$F$35,MATCH(max_demand!AF$1,Overzicht!$B:$B,0),5),Verdeelsleutels_percentage!$1:$1,0)))</f>
        <v>3.6226974977161108E-3</v>
      </c>
      <c r="AG199">
        <f>PRODUCT(INDEX(Overzicht!$B$1:$D$35,MATCH(max_demand!AG$1,Overzicht!$B$1:$B$35,0),3),INDEX(Verdeelsleutels_percentage!$A:$AB,MATCH(max_demand!$C199,Verdeelsleutels_percentage!$C:$C,0),MATCH(INDEX(Overzicht!$B$1:$F$35,MATCH(max_demand!AG$1,Overzicht!$B:$B,0),5),Verdeelsleutels_percentage!$1:$1,0)))</f>
        <v>2.0339120745476131E-2</v>
      </c>
      <c r="AH199">
        <f>PRODUCT(INDEX(Overzicht!$B$1:$D$35,MATCH(max_demand!AH$1,Overzicht!$B$1:$B$35,0),3),INDEX(Verdeelsleutels_percentage!$A:$AB,MATCH(max_demand!$C199,Verdeelsleutels_percentage!$C:$C,0),MATCH(INDEX(Overzicht!$B$1:$F$35,MATCH(max_demand!AH$1,Overzicht!$B:$B,0),5),Verdeelsleutels_percentage!$1:$1,0)))</f>
        <v>8.4529608280042596E-3</v>
      </c>
      <c r="AI199">
        <f>PRODUCT(INDEX(Overzicht!$B$1:$D$35,MATCH(max_demand!AI$1,Overzicht!$B$1:$B$35,0),3),INDEX(Verdeelsleutels_percentage!$A:$AB,MATCH(max_demand!$C199,Verdeelsleutels_percentage!$C:$C,0),MATCH(INDEX(Overzicht!$B$1:$F$35,MATCH(max_demand!AI$1,Overzicht!$B:$B,0),5),Verdeelsleutels_percentage!$1:$1,0)))</f>
        <v>2.8981579981728887E-3</v>
      </c>
      <c r="AJ199">
        <f>PRODUCT(INDEX(Overzicht!$B$1:$D$35,MATCH(max_demand!AJ$1,Overzicht!$B$1:$B$35,0),3),INDEX(Verdeelsleutels_percentage!$A:$AB,MATCH(max_demand!$C199,Verdeelsleutels_percentage!$C:$C,0),MATCH(INDEX(Overzicht!$B$1:$F$35,MATCH(max_demand!AJ$1,Overzicht!$B:$B,0),5),Verdeelsleutels_percentage!$1:$1,0)))</f>
        <v>0</v>
      </c>
      <c r="AK199">
        <f>PRODUCT(INDEX(Overzicht!$B$1:$D$35,MATCH(max_demand!AK$1,Overzicht!$B$1:$B$35,0),3),INDEX(Verdeelsleutels_percentage!$A:$AB,MATCH(max_demand!$C199,Verdeelsleutels_percentage!$C:$C,0),MATCH(INDEX(Overzicht!$B$1:$F$35,MATCH(max_demand!AK$1,Overzicht!$B:$B,0),5),Verdeelsleutels_percentage!$1:$1,0)))</f>
        <v>1.2339066585588855E-3</v>
      </c>
      <c r="AL199">
        <f>PRODUCT(INDEX(Overzicht!$B$1:$D$35,MATCH(max_demand!AL$1,Overzicht!$B$1:$B$35,0),3),INDEX(Verdeelsleutels_percentage!$A:$AB,MATCH(max_demand!$C199,Verdeelsleutels_percentage!$C:$C,0),MATCH(INDEX(Overzicht!$B$1:$F$35,MATCH(max_demand!AL$1,Overzicht!$B:$B,0),5),Verdeelsleutels_percentage!$1:$1,0)))</f>
        <v>3.389853457579355E-3</v>
      </c>
      <c r="AM199">
        <f>PRODUCT(INDEX(Overzicht!$B$1:$D$35,MATCH(max_demand!AM$1,Overzicht!$B$1:$B$35,0),3),INDEX(Verdeelsleutels_percentage!$A:$AB,MATCH(max_demand!$C199,Verdeelsleutels_percentage!$C:$C,0),MATCH(INDEX(Overzicht!$B$1:$F$35,MATCH(max_demand!AM$1,Overzicht!$B:$B,0),5),Verdeelsleutels_percentage!$1:$1,0)))</f>
        <v>6.77970691515871E-3</v>
      </c>
      <c r="AN199">
        <f>PRODUCT(INDEX(Overzicht!$B$1:$D$35,MATCH(max_demand!AN$1,Overzicht!$B$1:$B$35,0),3),INDEX(Verdeelsleutels_percentage!$A:$AB,MATCH(max_demand!$C199,Verdeelsleutels_percentage!$C:$C,0),MATCH(INDEX(Overzicht!$B$1:$F$35,MATCH(max_demand!AN$1,Overzicht!$B:$B,0),5),Verdeelsleutels_percentage!$1:$1,0)))</f>
        <v>3.389853457579355E-3</v>
      </c>
      <c r="AO199">
        <f>PRODUCT(INDEX(Overzicht!$B$1:$D$35,MATCH(max_demand!AO$1,Overzicht!$B$1:$B$35,0),3),INDEX(Verdeelsleutels_percentage!$A:$AB,MATCH(max_demand!$C199,Verdeelsleutels_percentage!$C:$C,0),MATCH(INDEX(Overzicht!$B$1:$F$35,MATCH(max_demand!AO$1,Overzicht!$B:$B,0),5),Verdeelsleutels_percentage!$1:$1,0)))</f>
        <v>1.1864487101527743E-2</v>
      </c>
    </row>
    <row r="200" spans="2:41">
      <c r="B200" t="str">
        <f>INDEX('ETLocal datasets'!B:C,MATCH(C200,'ETLocal datasets'!C:C,0),1)</f>
        <v>GM0588</v>
      </c>
      <c r="C200" t="str">
        <f>'ETLocal datasets'!C183</f>
        <v>Korendijk</v>
      </c>
      <c r="D200">
        <f t="shared" ref="D200:D263" si="17">SUMIF(H$2:AJ$2,"NAT",H200:AP200)</f>
        <v>0.30782652024682045</v>
      </c>
      <c r="E200">
        <f t="shared" ref="E200:E263" si="18">SUMIF(H$2:AP$2,"DROOG",H200:AP200)</f>
        <v>5.5094389153181884E-2</v>
      </c>
      <c r="F200">
        <f t="shared" ref="F200:F263" si="19">SUMIF(H$2:AP$2,"VET",H200:AP200)</f>
        <v>6.8466256220358537E-3</v>
      </c>
      <c r="G200">
        <f t="shared" si="16"/>
        <v>1.3942116304538964E-2</v>
      </c>
      <c r="H200">
        <f>PRODUCT(INDEX(Overzicht!$B$1:$D$35,MATCH(max_demand!H$1,Overzicht!$B$1:$B$35,0),3),INDEX(Verdeelsleutels_percentage!$A:$AB,MATCH(max_demand!$C200,Verdeelsleutels_percentage!$C:$C,0),MATCH(INDEX(Overzicht!$B$1:$F$35,MATCH(max_demand!H$1,Overzicht!$B:$B,0),5),Verdeelsleutels_percentage!$1:$1,0)))</f>
        <v>6.8466256220358537E-3</v>
      </c>
      <c r="I200">
        <f>PRODUCT(INDEX(Overzicht!$B$1:$D$35,MATCH(max_demand!I$1,Overzicht!$B$1:$B$35,0),3),INDEX(Verdeelsleutels_percentage!$A:$AB,MATCH(max_demand!$C200,Verdeelsleutels_percentage!$C:$C,0),MATCH(INDEX(Overzicht!$B$1:$F$35,MATCH(max_demand!I$1,Overzicht!$B:$B,0),5),Verdeelsleutels_percentage!$1:$1,0)))</f>
        <v>2.6606565252960599E-2</v>
      </c>
      <c r="J200">
        <f>PRODUCT(INDEX(Overzicht!$B$1:$D$35,MATCH(max_demand!J$1,Overzicht!$B$1:$B$35,0),3),INDEX(Verdeelsleutels_percentage!$A:$AB,MATCH(max_demand!$C200,Verdeelsleutels_percentage!$C:$C,0),MATCH(INDEX(Overzicht!$B$1:$F$35,MATCH(max_demand!J$1,Overzicht!$B:$B,0),5),Verdeelsleutels_percentage!$1:$1,0)))</f>
        <v>2.2952497323396382E-3</v>
      </c>
      <c r="K200">
        <f>PRODUCT(INDEX(Overzicht!$B$1:$D$35,MATCH(max_demand!K$1,Overzicht!$B$1:$B$35,0),3),INDEX(Verdeelsleutels_percentage!$A:$AB,MATCH(max_demand!$C200,Verdeelsleutels_percentage!$C:$C,0),MATCH(INDEX(Overzicht!$B$1:$F$35,MATCH(max_demand!K$1,Overzicht!$B:$B,0),5),Verdeelsleutels_percentage!$1:$1,0)))</f>
        <v>5.5382588903470295E-3</v>
      </c>
      <c r="L200">
        <f>PRODUCT(INDEX(Overzicht!$B$1:$D$35,MATCH(max_demand!L$1,Overzicht!$B$1:$B$35,0),3),INDEX(Verdeelsleutels_percentage!$A:$AB,MATCH(max_demand!$C200,Verdeelsleutels_percentage!$C:$C,0),MATCH(INDEX(Overzicht!$B$1:$F$35,MATCH(max_demand!L$1,Overzicht!$B:$B,0),5),Verdeelsleutels_percentage!$1:$1,0)))</f>
        <v>2.2139118199498526E-3</v>
      </c>
      <c r="M200">
        <f>PRODUCT(INDEX(Overzicht!$B$1:$D$35,MATCH(max_demand!M$1,Overzicht!$B$1:$B$35,0),3),INDEX(Verdeelsleutels_percentage!$A:$AB,MATCH(max_demand!$C200,Verdeelsleutels_percentage!$C:$C,0),MATCH(INDEX(Overzicht!$B$1:$F$35,MATCH(max_demand!M$1,Overzicht!$B:$B,0),5),Verdeelsleutels_percentage!$1:$1,0)))</f>
        <v>7.2260869897077563E-3</v>
      </c>
      <c r="N200">
        <f>PRODUCT(INDEX(Overzicht!$B$1:$D$35,MATCH(max_demand!N$1,Overzicht!$B$1:$B$35,0),3),INDEX(Verdeelsleutels_percentage!$A:$AB,MATCH(max_demand!$C200,Verdeelsleutels_percentage!$C:$C,0),MATCH(INDEX(Overzicht!$B$1:$F$35,MATCH(max_demand!N$1,Overzicht!$B:$B,0),5),Verdeelsleutels_percentage!$1:$1,0)))</f>
        <v>7.8715887525479165E-4</v>
      </c>
      <c r="O200">
        <f>PRODUCT(INDEX(Overzicht!$B$1:$D$35,MATCH(max_demand!O$1,Overzicht!$B$1:$B$35,0),3),INDEX(Verdeelsleutels_percentage!$A:$AB,MATCH(max_demand!$C200,Verdeelsleutels_percentage!$C:$C,0),MATCH(INDEX(Overzicht!$B$1:$F$35,MATCH(max_demand!O$1,Overzicht!$B:$B,0),5),Verdeelsleutels_percentage!$1:$1,0)))</f>
        <v>1.7157052602230063E-2</v>
      </c>
      <c r="P200">
        <f>PRODUCT(INDEX(Overzicht!$B$1:$D$35,MATCH(max_demand!P$1,Overzicht!$B$1:$B$35,0),3),INDEX(Verdeelsleutels_percentage!$A:$AB,MATCH(max_demand!$C200,Verdeelsleutels_percentage!$C:$C,0),MATCH(INDEX(Overzicht!$B$1:$F$35,MATCH(max_demand!P$1,Overzicht!$B:$B,0),5),Verdeelsleutels_percentage!$1:$1,0)))</f>
        <v>0.11236813351831287</v>
      </c>
      <c r="Q200">
        <f>PRODUCT(INDEX(Overzicht!$B$1:$D$35,MATCH(max_demand!Q$1,Overzicht!$B$1:$B$35,0),3),INDEX(Verdeelsleutels_percentage!$A:$AB,MATCH(max_demand!$C200,Verdeelsleutels_percentage!$C:$C,0),MATCH(INDEX(Overzicht!$B$1:$F$35,MATCH(max_demand!Q$1,Overzicht!$B:$B,0),5),Verdeelsleutels_percentage!$1:$1,0)))</f>
        <v>5.6729183725439921E-3</v>
      </c>
      <c r="R200">
        <f>PRODUCT(INDEX(Overzicht!$B$1:$D$35,MATCH(max_demand!R$1,Overzicht!$B$1:$B$35,0),3),INDEX(Verdeelsleutels_percentage!$A:$AB,MATCH(max_demand!$C200,Verdeelsleutels_percentage!$C:$C,0),MATCH(INDEX(Overzicht!$B$1:$F$35,MATCH(max_demand!R$1,Overzicht!$B:$B,0),5),Verdeelsleutels_percentage!$1:$1,0)))</f>
        <v>1.1737072494918605E-3</v>
      </c>
      <c r="S200">
        <f>PRODUCT(INDEX(Overzicht!$B$1:$D$35,MATCH(max_demand!S$1,Overzicht!$B$1:$B$35,0),3),INDEX(Verdeelsleutels_percentage!$A:$AB,MATCH(max_demand!$C200,Verdeelsleutels_percentage!$C:$C,0),MATCH(INDEX(Overzicht!$B$1:$F$35,MATCH(max_demand!S$1,Overzicht!$B:$B,0),5),Verdeelsleutels_percentage!$1:$1,0)))</f>
        <v>2.4037524469593305E-3</v>
      </c>
      <c r="T200">
        <f>PRODUCT(INDEX(Overzicht!$B$1:$D$35,MATCH(max_demand!T$1,Overzicht!$B$1:$B$35,0),3),INDEX(Verdeelsleutels_percentage!$A:$AB,MATCH(max_demand!$C200,Verdeelsleutels_percentage!$C:$C,0),MATCH(INDEX(Overzicht!$B$1:$F$35,MATCH(max_demand!T$1,Overzicht!$B:$B,0),5),Verdeelsleutels_percentage!$1:$1,0)))</f>
        <v>3.4689569818314985E-3</v>
      </c>
      <c r="U200">
        <f>PRODUCT(INDEX(Overzicht!$B$1:$D$35,MATCH(max_demand!U$1,Overzicht!$B$1:$B$35,0),3),INDEX(Verdeelsleutels_percentage!$A:$AB,MATCH(max_demand!$C200,Verdeelsleutels_percentage!$C:$C,0),MATCH(INDEX(Overzicht!$B$1:$F$35,MATCH(max_demand!U$1,Overzicht!$B:$B,0),5),Verdeelsleutels_percentage!$1:$1,0)))</f>
        <v>1.2884697361088425E-2</v>
      </c>
      <c r="V200">
        <f>PRODUCT(INDEX(Overzicht!$B$1:$D$35,MATCH(max_demand!V$1,Overzicht!$B$1:$B$35,0),3),INDEX(Verdeelsleutels_percentage!$A:$AB,MATCH(max_demand!$C200,Verdeelsleutels_percentage!$C:$C,0),MATCH(INDEX(Overzicht!$B$1:$F$35,MATCH(max_demand!V$1,Overzicht!$B:$B,0),5),Verdeelsleutels_percentage!$1:$1,0)))</f>
        <v>1.4997370410173773E-3</v>
      </c>
      <c r="W200">
        <f>PRODUCT(INDEX(Overzicht!$B$1:$D$35,MATCH(max_demand!W$1,Overzicht!$B$1:$B$35,0),3),INDEX(Verdeelsleutels_percentage!$A:$AB,MATCH(max_demand!$C200,Verdeelsleutels_percentage!$C:$C,0),MATCH(INDEX(Overzicht!$B$1:$F$35,MATCH(max_demand!W$1,Overzicht!$B:$B,0),5),Verdeelsleutels_percentage!$1:$1,0)))</f>
        <v>7.8247149966124037E-3</v>
      </c>
      <c r="X200">
        <f>PRODUCT(INDEX(Overzicht!$B$1:$D$35,MATCH(max_demand!X$1,Overzicht!$B$1:$B$35,0),3),INDEX(Verdeelsleutels_percentage!$A:$AB,MATCH(max_demand!$C200,Verdeelsleutels_percentage!$C:$C,0),MATCH(INDEX(Overzicht!$B$1:$F$35,MATCH(max_demand!X$1,Overzicht!$B:$B,0),5),Verdeelsleutels_percentage!$1:$1,0)))</f>
        <v>9.9393442142585052E-4</v>
      </c>
      <c r="Y200">
        <f>PRODUCT(INDEX(Overzicht!$B$1:$D$35,MATCH(max_demand!Y$1,Overzicht!$B$1:$B$35,0),3),INDEX(Verdeelsleutels_percentage!$A:$AB,MATCH(max_demand!$C200,Verdeelsleutels_percentage!$C:$C,0),MATCH(INDEX(Overzicht!$B$1:$F$35,MATCH(max_demand!Y$1,Overzicht!$B:$B,0),5),Verdeelsleutels_percentage!$1:$1,0)))</f>
        <v>2.3138311786745796E-6</v>
      </c>
      <c r="Z200">
        <f>PRODUCT(INDEX(Overzicht!$B$1:$D$35,MATCH(max_demand!Z$1,Overzicht!$B$1:$B$35,0),3),INDEX(Verdeelsleutels_percentage!$A:$AB,MATCH(max_demand!$C200,Verdeelsleutels_percentage!$C:$C,0),MATCH(INDEX(Overzicht!$B$1:$F$35,MATCH(max_demand!Z$1,Overzicht!$B:$B,0),5),Verdeelsleutels_percentage!$1:$1,0)))</f>
        <v>1.0283694127442575E-3</v>
      </c>
      <c r="AA200">
        <f>PRODUCT(INDEX(Overzicht!$B$1:$D$35,MATCH(max_demand!AA$1,Overzicht!$B$1:$B$35,0),3),INDEX(Verdeelsleutels_percentage!$A:$AB,MATCH(max_demand!$C200,Verdeelsleutels_percentage!$C:$C,0),MATCH(INDEX(Overzicht!$B$1:$F$35,MATCH(max_demand!AA$1,Overzicht!$B:$B,0),5),Verdeelsleutels_percentage!$1:$1,0)))</f>
        <v>1.0716691774913844E-3</v>
      </c>
      <c r="AB200">
        <f>PRODUCT(INDEX(Overzicht!$B$1:$D$35,MATCH(max_demand!AB$1,Overzicht!$B$1:$B$35,0),3),INDEX(Verdeelsleutels_percentage!$A:$AB,MATCH(max_demand!$C200,Verdeelsleutels_percentage!$C:$C,0),MATCH(INDEX(Overzicht!$B$1:$F$35,MATCH(max_demand!AB$1,Overzicht!$B:$B,0),5),Verdeelsleutels_percentage!$1:$1,0)))</f>
        <v>4.1947019090509954E-3</v>
      </c>
      <c r="AC200">
        <f>PRODUCT(INDEX(Overzicht!$B$1:$D$35,MATCH(max_demand!AC$1,Overzicht!$B$1:$B$35,0),3),INDEX(Verdeelsleutels_percentage!$A:$AB,MATCH(max_demand!$C200,Verdeelsleutels_percentage!$C:$C,0),MATCH(INDEX(Overzicht!$B$1:$F$35,MATCH(max_demand!AC$1,Overzicht!$B:$B,0),5),Verdeelsleutels_percentage!$1:$1,0)))</f>
        <v>2.6972604515055044E-3</v>
      </c>
      <c r="AD200">
        <f>PRODUCT(INDEX(Overzicht!$B$1:$D$35,MATCH(max_demand!AD$1,Overzicht!$B$1:$B$35,0),3),INDEX(Verdeelsleutels_percentage!$A:$AB,MATCH(max_demand!$C200,Verdeelsleutels_percentage!$C:$C,0),MATCH(INDEX(Overzicht!$B$1:$F$35,MATCH(max_demand!AD$1,Overzicht!$B:$B,0),5),Verdeelsleutels_percentage!$1:$1,0)))</f>
        <v>2.4591026247961708E-6</v>
      </c>
      <c r="AE200">
        <f>PRODUCT(INDEX(Overzicht!$B$1:$D$35,MATCH(max_demand!AE$1,Overzicht!$B$1:$B$35,0),3),INDEX(Verdeelsleutels_percentage!$A:$AB,MATCH(max_demand!$C200,Verdeelsleutels_percentage!$C:$C,0),MATCH(INDEX(Overzicht!$B$1:$F$35,MATCH(max_demand!AE$1,Overzicht!$B:$B,0),5),Verdeelsleutels_percentage!$1:$1,0)))</f>
        <v>0.1228924483095217</v>
      </c>
      <c r="AF200">
        <f>PRODUCT(INDEX(Overzicht!$B$1:$D$35,MATCH(max_demand!AF$1,Overzicht!$B$1:$B$35,0),3),INDEX(Verdeelsleutels_percentage!$A:$AB,MATCH(max_demand!$C200,Verdeelsleutels_percentage!$C:$C,0),MATCH(INDEX(Overzicht!$B$1:$F$35,MATCH(max_demand!AF$1,Overzicht!$B:$B,0),5),Verdeelsleutels_percentage!$1:$1,0)))</f>
        <v>4.0593529450431223E-3</v>
      </c>
      <c r="AG200">
        <f>PRODUCT(INDEX(Overzicht!$B$1:$D$35,MATCH(max_demand!AG$1,Overzicht!$B$1:$B$35,0),3),INDEX(Verdeelsleutels_percentage!$A:$AB,MATCH(max_demand!$C200,Verdeelsleutels_percentage!$C:$C,0),MATCH(INDEX(Overzicht!$B$1:$F$35,MATCH(max_demand!AG$1,Overzicht!$B:$B,0),5),Verdeelsleutels_percentage!$1:$1,0)))</f>
        <v>7.8247149966124037E-3</v>
      </c>
      <c r="AH200">
        <f>PRODUCT(INDEX(Overzicht!$B$1:$D$35,MATCH(max_demand!AH$1,Overzicht!$B$1:$B$35,0),3),INDEX(Verdeelsleutels_percentage!$A:$AB,MATCH(max_demand!$C200,Verdeelsleutels_percentage!$C:$C,0),MATCH(INDEX(Overzicht!$B$1:$F$35,MATCH(max_demand!AH$1,Overzicht!$B:$B,0),5),Verdeelsleutels_percentage!$1:$1,0)))</f>
        <v>9.4718235384339509E-3</v>
      </c>
      <c r="AI200">
        <f>PRODUCT(INDEX(Overzicht!$B$1:$D$35,MATCH(max_demand!AI$1,Overzicht!$B$1:$B$35,0),3),INDEX(Verdeelsleutels_percentage!$A:$AB,MATCH(max_demand!$C200,Verdeelsleutels_percentage!$C:$C,0),MATCH(INDEX(Overzicht!$B$1:$F$35,MATCH(max_demand!AI$1,Overzicht!$B:$B,0),5),Verdeelsleutels_percentage!$1:$1,0)))</f>
        <v>3.2474823560344978E-3</v>
      </c>
      <c r="AJ200">
        <f>PRODUCT(INDEX(Overzicht!$B$1:$D$35,MATCH(max_demand!AJ$1,Overzicht!$B$1:$B$35,0),3),INDEX(Verdeelsleutels_percentage!$A:$AB,MATCH(max_demand!$C200,Verdeelsleutels_percentage!$C:$C,0),MATCH(INDEX(Overzicht!$B$1:$F$35,MATCH(max_demand!AJ$1,Overzicht!$B:$B,0),5),Verdeelsleutels_percentage!$1:$1,0)))</f>
        <v>0</v>
      </c>
      <c r="AK200">
        <f>PRODUCT(INDEX(Overzicht!$B$1:$D$35,MATCH(max_demand!AK$1,Overzicht!$B$1:$B$35,0),3),INDEX(Verdeelsleutels_percentage!$A:$AB,MATCH(max_demand!$C200,Verdeelsleutels_percentage!$C:$C,0),MATCH(INDEX(Overzicht!$B$1:$F$35,MATCH(max_demand!AK$1,Overzicht!$B:$B,0),5),Verdeelsleutels_percentage!$1:$1,0)))</f>
        <v>4.7469937646115254E-4</v>
      </c>
      <c r="AL200">
        <f>PRODUCT(INDEX(Overzicht!$B$1:$D$35,MATCH(max_demand!AL$1,Overzicht!$B$1:$B$35,0),3),INDEX(Verdeelsleutels_percentage!$A:$AB,MATCH(max_demand!$C200,Verdeelsleutels_percentage!$C:$C,0),MATCH(INDEX(Overzicht!$B$1:$F$35,MATCH(max_demand!AL$1,Overzicht!$B:$B,0),5),Verdeelsleutels_percentage!$1:$1,0)))</f>
        <v>1.3041191661020673E-3</v>
      </c>
      <c r="AM200">
        <f>PRODUCT(INDEX(Overzicht!$B$1:$D$35,MATCH(max_demand!AM$1,Overzicht!$B$1:$B$35,0),3),INDEX(Verdeelsleutels_percentage!$A:$AB,MATCH(max_demand!$C200,Verdeelsleutels_percentage!$C:$C,0),MATCH(INDEX(Overzicht!$B$1:$F$35,MATCH(max_demand!AM$1,Overzicht!$B:$B,0),5),Verdeelsleutels_percentage!$1:$1,0)))</f>
        <v>2.6082383322041346E-3</v>
      </c>
      <c r="AN200">
        <f>PRODUCT(INDEX(Overzicht!$B$1:$D$35,MATCH(max_demand!AN$1,Overzicht!$B$1:$B$35,0),3),INDEX(Verdeelsleutels_percentage!$A:$AB,MATCH(max_demand!$C200,Verdeelsleutels_percentage!$C:$C,0),MATCH(INDEX(Overzicht!$B$1:$F$35,MATCH(max_demand!AN$1,Overzicht!$B:$B,0),5),Verdeelsleutels_percentage!$1:$1,0)))</f>
        <v>1.3041191661020673E-3</v>
      </c>
      <c r="AO200">
        <f>PRODUCT(INDEX(Overzicht!$B$1:$D$35,MATCH(max_demand!AO$1,Overzicht!$B$1:$B$35,0),3),INDEX(Verdeelsleutels_percentage!$A:$AB,MATCH(max_demand!$C200,Verdeelsleutels_percentage!$C:$C,0),MATCH(INDEX(Overzicht!$B$1:$F$35,MATCH(max_demand!AO$1,Overzicht!$B:$B,0),5),Verdeelsleutels_percentage!$1:$1,0)))</f>
        <v>4.5644170813572355E-3</v>
      </c>
    </row>
    <row r="201" spans="2:41">
      <c r="B201" t="str">
        <f>INDEX('ETLocal datasets'!B:C,MATCH(C201,'ETLocal datasets'!C:C,0),1)</f>
        <v>GM0589</v>
      </c>
      <c r="C201" t="str">
        <f>'ETLocal datasets'!C184</f>
        <v>Oudewater</v>
      </c>
      <c r="D201">
        <f t="shared" si="17"/>
        <v>0.11355083806349153</v>
      </c>
      <c r="E201">
        <f t="shared" si="18"/>
        <v>4.3957704136644619E-2</v>
      </c>
      <c r="F201">
        <f t="shared" si="19"/>
        <v>6.1977485109936765E-3</v>
      </c>
      <c r="G201">
        <f t="shared" si="16"/>
        <v>1.2620776326435528E-2</v>
      </c>
      <c r="H201">
        <f>PRODUCT(INDEX(Overzicht!$B$1:$D$35,MATCH(max_demand!H$1,Overzicht!$B$1:$B$35,0),3),INDEX(Verdeelsleutels_percentage!$A:$AB,MATCH(max_demand!$C201,Verdeelsleutels_percentage!$C:$C,0),MATCH(INDEX(Overzicht!$B$1:$F$35,MATCH(max_demand!H$1,Overzicht!$B:$B,0),5),Verdeelsleutels_percentage!$1:$1,0)))</f>
        <v>6.1977485109936765E-3</v>
      </c>
      <c r="I201">
        <f>PRODUCT(INDEX(Overzicht!$B$1:$D$35,MATCH(max_demand!I$1,Overzicht!$B$1:$B$35,0),3),INDEX(Verdeelsleutels_percentage!$A:$AB,MATCH(max_demand!$C201,Verdeelsleutels_percentage!$C:$C,0),MATCH(INDEX(Overzicht!$B$1:$F$35,MATCH(max_demand!I$1,Overzicht!$B:$B,0),5),Verdeelsleutels_percentage!$1:$1,0)))</f>
        <v>3.2518243044776227E-3</v>
      </c>
      <c r="J201">
        <f>PRODUCT(INDEX(Overzicht!$B$1:$D$35,MATCH(max_demand!J$1,Overzicht!$B$1:$B$35,0),3),INDEX(Verdeelsleutels_percentage!$A:$AB,MATCH(max_demand!$C201,Verdeelsleutels_percentage!$C:$C,0),MATCH(INDEX(Overzicht!$B$1:$F$35,MATCH(max_demand!J$1,Overzicht!$B:$B,0),5),Verdeelsleutels_percentage!$1:$1,0)))</f>
        <v>2.0777214055902609E-3</v>
      </c>
      <c r="K201">
        <f>PRODUCT(INDEX(Overzicht!$B$1:$D$35,MATCH(max_demand!K$1,Overzicht!$B$1:$B$35,0),3),INDEX(Verdeelsleutels_percentage!$A:$AB,MATCH(max_demand!$C201,Verdeelsleutels_percentage!$C:$C,0),MATCH(INDEX(Overzicht!$B$1:$F$35,MATCH(max_demand!K$1,Overzicht!$B:$B,0),5),Verdeelsleutels_percentage!$1:$1,0)))</f>
        <v>6.7687973599357286E-4</v>
      </c>
      <c r="L201">
        <f>PRODUCT(INDEX(Overzicht!$B$1:$D$35,MATCH(max_demand!L$1,Overzicht!$B$1:$B$35,0),3),INDEX(Verdeelsleutels_percentage!$A:$AB,MATCH(max_demand!$C201,Verdeelsleutels_percentage!$C:$C,0),MATCH(INDEX(Overzicht!$B$1:$F$35,MATCH(max_demand!L$1,Overzicht!$B:$B,0),5),Verdeelsleutels_percentage!$1:$1,0)))</f>
        <v>2.0040921532796562E-3</v>
      </c>
      <c r="M201">
        <f>PRODUCT(INDEX(Overzicht!$B$1:$D$35,MATCH(max_demand!M$1,Overzicht!$B$1:$B$35,0),3),INDEX(Verdeelsleutels_percentage!$A:$AB,MATCH(max_demand!$C201,Verdeelsleutels_percentage!$C:$C,0),MATCH(INDEX(Overzicht!$B$1:$F$35,MATCH(max_demand!M$1,Overzicht!$B:$B,0),5),Verdeelsleutels_percentage!$1:$1,0)))</f>
        <v>7.0918118534012767E-2</v>
      </c>
      <c r="N201">
        <f>PRODUCT(INDEX(Overzicht!$B$1:$D$35,MATCH(max_demand!N$1,Overzicht!$B$1:$B$35,0),3),INDEX(Verdeelsleutels_percentage!$A:$AB,MATCH(max_demand!$C201,Verdeelsleutels_percentage!$C:$C,0),MATCH(INDEX(Overzicht!$B$1:$F$35,MATCH(max_demand!N$1,Overzicht!$B:$B,0),5),Verdeelsleutels_percentage!$1:$1,0)))</f>
        <v>1.4637195704629772E-2</v>
      </c>
      <c r="O201">
        <f>PRODUCT(INDEX(Overzicht!$B$1:$D$35,MATCH(max_demand!O$1,Overzicht!$B$1:$B$35,0),3),INDEX(Verdeelsleutels_percentage!$A:$AB,MATCH(max_demand!$C201,Verdeelsleutels_percentage!$C:$C,0),MATCH(INDEX(Overzicht!$B$1:$F$35,MATCH(max_demand!O$1,Overzicht!$B:$B,0),5),Verdeelsleutels_percentage!$1:$1,0)))</f>
        <v>3.2118561055045196E-5</v>
      </c>
      <c r="P201">
        <f>PRODUCT(INDEX(Overzicht!$B$1:$D$35,MATCH(max_demand!P$1,Overzicht!$B$1:$B$35,0),3),INDEX(Verdeelsleutels_percentage!$A:$AB,MATCH(max_demand!$C201,Verdeelsleutels_percentage!$C:$C,0),MATCH(INDEX(Overzicht!$B$1:$F$35,MATCH(max_demand!P$1,Overzicht!$B:$B,0),5),Verdeelsleutels_percentage!$1:$1,0)))</f>
        <v>0</v>
      </c>
      <c r="Q201">
        <f>PRODUCT(INDEX(Overzicht!$B$1:$D$35,MATCH(max_demand!Q$1,Overzicht!$B$1:$B$35,0),3),INDEX(Verdeelsleutels_percentage!$A:$AB,MATCH(max_demand!$C201,Verdeelsleutels_percentage!$C:$C,0),MATCH(INDEX(Overzicht!$B$1:$F$35,MATCH(max_demand!Q$1,Overzicht!$B:$B,0),5),Verdeelsleutels_percentage!$1:$1,0)))</f>
        <v>5.1352773376804745E-3</v>
      </c>
      <c r="R201">
        <f>PRODUCT(INDEX(Overzicht!$B$1:$D$35,MATCH(max_demand!R$1,Overzicht!$B$1:$B$35,0),3),INDEX(Verdeelsleutels_percentage!$A:$AB,MATCH(max_demand!$C201,Verdeelsleutels_percentage!$C:$C,0),MATCH(INDEX(Overzicht!$B$1:$F$35,MATCH(max_demand!R$1,Overzicht!$B:$B,0),5),Verdeelsleutels_percentage!$1:$1,0)))</f>
        <v>1.0624711733132016E-3</v>
      </c>
      <c r="S201">
        <f>PRODUCT(INDEX(Overzicht!$B$1:$D$35,MATCH(max_demand!S$1,Overzicht!$B$1:$B$35,0),3),INDEX(Verdeelsleutels_percentage!$A:$AB,MATCH(max_demand!$C201,Verdeelsleutels_percentage!$C:$C,0),MATCH(INDEX(Overzicht!$B$1:$F$35,MATCH(max_demand!S$1,Overzicht!$B:$B,0),5),Verdeelsleutels_percentage!$1:$1,0)))</f>
        <v>2.1759409629454368E-3</v>
      </c>
      <c r="T201">
        <f>PRODUCT(INDEX(Overzicht!$B$1:$D$35,MATCH(max_demand!T$1,Overzicht!$B$1:$B$35,0),3),INDEX(Verdeelsleutels_percentage!$A:$AB,MATCH(max_demand!$C201,Verdeelsleutels_percentage!$C:$C,0),MATCH(INDEX(Overzicht!$B$1:$F$35,MATCH(max_demand!T$1,Overzicht!$B:$B,0),5),Verdeelsleutels_percentage!$1:$1,0)))</f>
        <v>3.1401925789034625E-3</v>
      </c>
      <c r="U201">
        <f>PRODUCT(INDEX(Overzicht!$B$1:$D$35,MATCH(max_demand!U$1,Overzicht!$B$1:$B$35,0),3),INDEX(Verdeelsleutels_percentage!$A:$AB,MATCH(max_demand!$C201,Verdeelsleutels_percentage!$C:$C,0),MATCH(INDEX(Overzicht!$B$1:$F$35,MATCH(max_demand!U$1,Overzicht!$B:$B,0),5),Verdeelsleutels_percentage!$1:$1,0)))</f>
        <v>1.1663572435927147E-2</v>
      </c>
      <c r="V201">
        <f>PRODUCT(INDEX(Overzicht!$B$1:$D$35,MATCH(max_demand!V$1,Overzicht!$B$1:$B$35,0),3),INDEX(Verdeelsleutels_percentage!$A:$AB,MATCH(max_demand!$C201,Verdeelsleutels_percentage!$C:$C,0),MATCH(INDEX(Overzicht!$B$1:$F$35,MATCH(max_demand!V$1,Overzicht!$B:$B,0),5),Verdeelsleutels_percentage!$1:$1,0)))</f>
        <v>1.3576020547890909E-3</v>
      </c>
      <c r="W201">
        <f>PRODUCT(INDEX(Overzicht!$B$1:$D$35,MATCH(max_demand!W$1,Overzicht!$B$1:$B$35,0),3),INDEX(Verdeelsleutels_percentage!$A:$AB,MATCH(max_demand!$C201,Verdeelsleutels_percentage!$C:$C,0),MATCH(INDEX(Overzicht!$B$1:$F$35,MATCH(max_demand!W$1,Overzicht!$B:$B,0),5),Verdeelsleutels_percentage!$1:$1,0)))</f>
        <v>7.0831411554213445E-3</v>
      </c>
      <c r="X201">
        <f>PRODUCT(INDEX(Overzicht!$B$1:$D$35,MATCH(max_demand!X$1,Overzicht!$B$1:$B$35,0),3),INDEX(Verdeelsleutels_percentage!$A:$AB,MATCH(max_demand!$C201,Verdeelsleutels_percentage!$C:$C,0),MATCH(INDEX(Overzicht!$B$1:$F$35,MATCH(max_demand!X$1,Overzicht!$B:$B,0),5),Verdeelsleutels_percentage!$1:$1,0)))</f>
        <v>9.3767398247721755E-6</v>
      </c>
      <c r="Y201">
        <f>PRODUCT(INDEX(Overzicht!$B$1:$D$35,MATCH(max_demand!Y$1,Overzicht!$B$1:$B$35,0),3),INDEX(Verdeelsleutels_percentage!$A:$AB,MATCH(max_demand!$C201,Verdeelsleutels_percentage!$C:$C,0),MATCH(INDEX(Overzicht!$B$1:$F$35,MATCH(max_demand!Y$1,Overzicht!$B:$B,0),5),Verdeelsleutels_percentage!$1:$1,0)))</f>
        <v>1.3694883149392504E-6</v>
      </c>
      <c r="Z201">
        <f>PRODUCT(INDEX(Overzicht!$B$1:$D$35,MATCH(max_demand!Z$1,Overzicht!$B$1:$B$35,0),3),INDEX(Verdeelsleutels_percentage!$A:$AB,MATCH(max_demand!$C201,Verdeelsleutels_percentage!$C:$C,0),MATCH(INDEX(Overzicht!$B$1:$F$35,MATCH(max_demand!Z$1,Overzicht!$B:$B,0),5),Verdeelsleutels_percentage!$1:$1,0)))</f>
        <v>6.0866147330633361E-4</v>
      </c>
      <c r="AA201">
        <f>PRODUCT(INDEX(Overzicht!$B$1:$D$35,MATCH(max_demand!AA$1,Overzicht!$B$1:$B$35,0),3),INDEX(Verdeelsleutels_percentage!$A:$AB,MATCH(max_demand!$C201,Verdeelsleutels_percentage!$C:$C,0),MATCH(INDEX(Overzicht!$B$1:$F$35,MATCH(max_demand!AA$1,Overzicht!$B:$B,0),5),Verdeelsleutels_percentage!$1:$1,0)))</f>
        <v>6.342893248139687E-4</v>
      </c>
      <c r="AB201">
        <f>PRODUCT(INDEX(Overzicht!$B$1:$D$35,MATCH(max_demand!AB$1,Overzicht!$B$1:$B$35,0),3),INDEX(Verdeelsleutels_percentage!$A:$AB,MATCH(max_demand!$C201,Verdeelsleutels_percentage!$C:$C,0),MATCH(INDEX(Overzicht!$B$1:$F$35,MATCH(max_demand!AB$1,Overzicht!$B:$B,0),5),Verdeelsleutels_percentage!$1:$1,0)))</f>
        <v>2.0252019590909728E-3</v>
      </c>
      <c r="AC201">
        <f>PRODUCT(INDEX(Overzicht!$B$1:$D$35,MATCH(max_demand!AC$1,Overzicht!$B$1:$B$35,0),3),INDEX(Verdeelsleutels_percentage!$A:$AB,MATCH(max_demand!$C201,Verdeelsleutels_percentage!$C:$C,0),MATCH(INDEX(Overzicht!$B$1:$F$35,MATCH(max_demand!AC$1,Overzicht!$B:$B,0),5),Verdeelsleutels_percentage!$1:$1,0)))</f>
        <v>8.6114842047586414E-4</v>
      </c>
      <c r="AD201">
        <f>PRODUCT(INDEX(Overzicht!$B$1:$D$35,MATCH(max_demand!AD$1,Overzicht!$B$1:$B$35,0),3),INDEX(Verdeelsleutels_percentage!$A:$AB,MATCH(max_demand!$C201,Verdeelsleutels_percentage!$C:$C,0),MATCH(INDEX(Overzicht!$B$1:$F$35,MATCH(max_demand!AD$1,Overzicht!$B:$B,0),5),Verdeelsleutels_percentage!$1:$1,0)))</f>
        <v>0</v>
      </c>
      <c r="AE201">
        <f>PRODUCT(INDEX(Overzicht!$B$1:$D$35,MATCH(max_demand!AE$1,Overzicht!$B$1:$B$35,0),3),INDEX(Verdeelsleutels_percentage!$A:$AB,MATCH(max_demand!$C201,Verdeelsleutels_percentage!$C:$C,0),MATCH(INDEX(Overzicht!$B$1:$F$35,MATCH(max_demand!AE$1,Overzicht!$B:$B,0),5),Verdeelsleutels_percentage!$1:$1,0)))</f>
        <v>1.4475552400390453E-2</v>
      </c>
      <c r="AF201">
        <f>PRODUCT(INDEX(Overzicht!$B$1:$D$35,MATCH(max_demand!AF$1,Overzicht!$B$1:$B$35,0),3),INDEX(Verdeelsleutels_percentage!$A:$AB,MATCH(max_demand!$C201,Verdeelsleutels_percentage!$C:$C,0),MATCH(INDEX(Overzicht!$B$1:$F$35,MATCH(max_demand!AF$1,Overzicht!$B:$B,0),5),Verdeelsleutels_percentage!$1:$1,0)))</f>
        <v>2.4026110788407905E-3</v>
      </c>
      <c r="AG201">
        <f>PRODUCT(INDEX(Overzicht!$B$1:$D$35,MATCH(max_demand!AG$1,Overzicht!$B$1:$B$35,0),3),INDEX(Verdeelsleutels_percentage!$A:$AB,MATCH(max_demand!$C201,Verdeelsleutels_percentage!$C:$C,0),MATCH(INDEX(Overzicht!$B$1:$F$35,MATCH(max_demand!AG$1,Overzicht!$B:$B,0),5),Verdeelsleutels_percentage!$1:$1,0)))</f>
        <v>7.0831411554213445E-3</v>
      </c>
      <c r="AH201">
        <f>PRODUCT(INDEX(Overzicht!$B$1:$D$35,MATCH(max_demand!AH$1,Overzicht!$B$1:$B$35,0),3),INDEX(Verdeelsleutels_percentage!$A:$AB,MATCH(max_demand!$C201,Verdeelsleutels_percentage!$C:$C,0),MATCH(INDEX(Overzicht!$B$1:$F$35,MATCH(max_demand!AH$1,Overzicht!$B:$B,0),5),Verdeelsleutels_percentage!$1:$1,0)))</f>
        <v>5.6060925172951772E-3</v>
      </c>
      <c r="AI201">
        <f>PRODUCT(INDEX(Overzicht!$B$1:$D$35,MATCH(max_demand!AI$1,Overzicht!$B$1:$B$35,0),3),INDEX(Verdeelsleutels_percentage!$A:$AB,MATCH(max_demand!$C201,Verdeelsleutels_percentage!$C:$C,0),MATCH(INDEX(Overzicht!$B$1:$F$35,MATCH(max_demand!AI$1,Overzicht!$B:$B,0),5),Verdeelsleutels_percentage!$1:$1,0)))</f>
        <v>1.9220888630726322E-3</v>
      </c>
      <c r="AJ201">
        <f>PRODUCT(INDEX(Overzicht!$B$1:$D$35,MATCH(max_demand!AJ$1,Overzicht!$B$1:$B$35,0),3),INDEX(Verdeelsleutels_percentage!$A:$AB,MATCH(max_demand!$C201,Verdeelsleutels_percentage!$C:$C,0),MATCH(INDEX(Overzicht!$B$1:$F$35,MATCH(max_demand!AJ$1,Overzicht!$B:$B,0),5),Verdeelsleutels_percentage!$1:$1,0)))</f>
        <v>0</v>
      </c>
      <c r="AK201">
        <f>PRODUCT(INDEX(Overzicht!$B$1:$D$35,MATCH(max_demand!AK$1,Overzicht!$B$1:$B$35,0),3),INDEX(Verdeelsleutels_percentage!$A:$AB,MATCH(max_demand!$C201,Verdeelsleutels_percentage!$C:$C,0),MATCH(INDEX(Overzicht!$B$1:$F$35,MATCH(max_demand!AK$1,Overzicht!$B:$B,0),5),Verdeelsleutels_percentage!$1:$1,0)))</f>
        <v>4.2971056342889493E-4</v>
      </c>
      <c r="AL201">
        <f>PRODUCT(INDEX(Overzicht!$B$1:$D$35,MATCH(max_demand!AL$1,Overzicht!$B$1:$B$35,0),3),INDEX(Verdeelsleutels_percentage!$A:$AB,MATCH(max_demand!$C201,Verdeelsleutels_percentage!$C:$C,0),MATCH(INDEX(Overzicht!$B$1:$F$35,MATCH(max_demand!AL$1,Overzicht!$B:$B,0),5),Verdeelsleutels_percentage!$1:$1,0)))</f>
        <v>1.1805235259035574E-3</v>
      </c>
      <c r="AM201">
        <f>PRODUCT(INDEX(Overzicht!$B$1:$D$35,MATCH(max_demand!AM$1,Overzicht!$B$1:$B$35,0),3),INDEX(Verdeelsleutels_percentage!$A:$AB,MATCH(max_demand!$C201,Verdeelsleutels_percentage!$C:$C,0),MATCH(INDEX(Overzicht!$B$1:$F$35,MATCH(max_demand!AM$1,Overzicht!$B:$B,0),5),Verdeelsleutels_percentage!$1:$1,0)))</f>
        <v>2.3610470518071148E-3</v>
      </c>
      <c r="AN201">
        <f>PRODUCT(INDEX(Overzicht!$B$1:$D$35,MATCH(max_demand!AN$1,Overzicht!$B$1:$B$35,0),3),INDEX(Verdeelsleutels_percentage!$A:$AB,MATCH(max_demand!$C201,Verdeelsleutels_percentage!$C:$C,0),MATCH(INDEX(Overzicht!$B$1:$F$35,MATCH(max_demand!AN$1,Overzicht!$B:$B,0),5),Verdeelsleutels_percentage!$1:$1,0)))</f>
        <v>1.1805235259035574E-3</v>
      </c>
      <c r="AO201">
        <f>PRODUCT(INDEX(Overzicht!$B$1:$D$35,MATCH(max_demand!AO$1,Overzicht!$B$1:$B$35,0),3),INDEX(Verdeelsleutels_percentage!$A:$AB,MATCH(max_demand!$C201,Verdeelsleutels_percentage!$C:$C,0),MATCH(INDEX(Overzicht!$B$1:$F$35,MATCH(max_demand!AO$1,Overzicht!$B:$B,0),5),Verdeelsleutels_percentage!$1:$1,0)))</f>
        <v>4.1318323406624507E-3</v>
      </c>
    </row>
    <row r="202" spans="2:41">
      <c r="B202" t="str">
        <f>INDEX('ETLocal datasets'!B:C,MATCH(C202,'ETLocal datasets'!C:C,0),1)</f>
        <v>GM0590</v>
      </c>
      <c r="C202" t="str">
        <f>'ETLocal datasets'!C185</f>
        <v>Papendrecht</v>
      </c>
      <c r="D202">
        <f t="shared" si="17"/>
        <v>5.7024475295786095E-2</v>
      </c>
      <c r="E202">
        <f t="shared" si="18"/>
        <v>8.5370598916749779E-2</v>
      </c>
      <c r="F202">
        <f t="shared" si="19"/>
        <v>1.9618204040778926E-2</v>
      </c>
      <c r="G202">
        <f t="shared" si="16"/>
        <v>3.9949501772434393E-2</v>
      </c>
      <c r="H202">
        <f>PRODUCT(INDEX(Overzicht!$B$1:$D$35,MATCH(max_demand!H$1,Overzicht!$B$1:$B$35,0),3),INDEX(Verdeelsleutels_percentage!$A:$AB,MATCH(max_demand!$C202,Verdeelsleutels_percentage!$C:$C,0),MATCH(INDEX(Overzicht!$B$1:$F$35,MATCH(max_demand!H$1,Overzicht!$B:$B,0),5),Verdeelsleutels_percentage!$1:$1,0)))</f>
        <v>1.9618204040778926E-2</v>
      </c>
      <c r="I202">
        <f>PRODUCT(INDEX(Overzicht!$B$1:$D$35,MATCH(max_demand!I$1,Overzicht!$B$1:$B$35,0),3),INDEX(Verdeelsleutels_percentage!$A:$AB,MATCH(max_demand!$C202,Verdeelsleutels_percentage!$C:$C,0),MATCH(INDEX(Overzicht!$B$1:$F$35,MATCH(max_demand!I$1,Overzicht!$B:$B,0),5),Verdeelsleutels_percentage!$1:$1,0)))</f>
        <v>6.5321744349279578E-6</v>
      </c>
      <c r="J202">
        <f>PRODUCT(INDEX(Overzicht!$B$1:$D$35,MATCH(max_demand!J$1,Overzicht!$B$1:$B$35,0),3),INDEX(Verdeelsleutels_percentage!$A:$AB,MATCH(max_demand!$C202,Verdeelsleutels_percentage!$C:$C,0),MATCH(INDEX(Overzicht!$B$1:$F$35,MATCH(max_demand!J$1,Overzicht!$B:$B,0),5),Verdeelsleutels_percentage!$1:$1,0)))</f>
        <v>6.5767693546230294E-3</v>
      </c>
      <c r="K202">
        <f>PRODUCT(INDEX(Overzicht!$B$1:$D$35,MATCH(max_demand!K$1,Overzicht!$B$1:$B$35,0),3),INDEX(Verdeelsleutels_percentage!$A:$AB,MATCH(max_demand!$C202,Verdeelsleutels_percentage!$C:$C,0),MATCH(INDEX(Overzicht!$B$1:$F$35,MATCH(max_demand!K$1,Overzicht!$B:$B,0),5),Verdeelsleutels_percentage!$1:$1,0)))</f>
        <v>1.359697232378081E-6</v>
      </c>
      <c r="L202">
        <f>PRODUCT(INDEX(Overzicht!$B$1:$D$35,MATCH(max_demand!L$1,Overzicht!$B$1:$B$35,0),3),INDEX(Verdeelsleutels_percentage!$A:$AB,MATCH(max_demand!$C202,Verdeelsleutels_percentage!$C:$C,0),MATCH(INDEX(Overzicht!$B$1:$F$35,MATCH(max_demand!L$1,Overzicht!$B:$B,0),5),Verdeelsleutels_percentage!$1:$1,0)))</f>
        <v>6.3437050906185767E-3</v>
      </c>
      <c r="M202">
        <f>PRODUCT(INDEX(Overzicht!$B$1:$D$35,MATCH(max_demand!M$1,Overzicht!$B$1:$B$35,0),3),INDEX(Verdeelsleutels_percentage!$A:$AB,MATCH(max_demand!$C202,Verdeelsleutels_percentage!$C:$C,0),MATCH(INDEX(Overzicht!$B$1:$F$35,MATCH(max_demand!M$1,Overzicht!$B:$B,0),5),Verdeelsleutels_percentage!$1:$1,0)))</f>
        <v>6.4481033669658345E-7</v>
      </c>
      <c r="N202">
        <f>PRODUCT(INDEX(Overzicht!$B$1:$D$35,MATCH(max_demand!N$1,Overzicht!$B$1:$B$35,0),3),INDEX(Verdeelsleutels_percentage!$A:$AB,MATCH(max_demand!$C202,Verdeelsleutels_percentage!$C:$C,0),MATCH(INDEX(Overzicht!$B$1:$F$35,MATCH(max_demand!N$1,Overzicht!$B:$B,0),5),Verdeelsleutels_percentage!$1:$1,0)))</f>
        <v>0</v>
      </c>
      <c r="O202">
        <f>PRODUCT(INDEX(Overzicht!$B$1:$D$35,MATCH(max_demand!O$1,Overzicht!$B$1:$B$35,0),3),INDEX(Verdeelsleutels_percentage!$A:$AB,MATCH(max_demand!$C202,Verdeelsleutels_percentage!$C:$C,0),MATCH(INDEX(Overzicht!$B$1:$F$35,MATCH(max_demand!O$1,Overzicht!$B:$B,0),5),Verdeelsleutels_percentage!$1:$1,0)))</f>
        <v>0</v>
      </c>
      <c r="P202">
        <f>PRODUCT(INDEX(Overzicht!$B$1:$D$35,MATCH(max_demand!P$1,Overzicht!$B$1:$B$35,0),3),INDEX(Verdeelsleutels_percentage!$A:$AB,MATCH(max_demand!$C202,Verdeelsleutels_percentage!$C:$C,0),MATCH(INDEX(Overzicht!$B$1:$F$35,MATCH(max_demand!P$1,Overzicht!$B:$B,0),5),Verdeelsleutels_percentage!$1:$1,0)))</f>
        <v>0</v>
      </c>
      <c r="Q202">
        <f>PRODUCT(INDEX(Overzicht!$B$1:$D$35,MATCH(max_demand!Q$1,Overzicht!$B$1:$B$35,0),3),INDEX(Verdeelsleutels_percentage!$A:$AB,MATCH(max_demand!$C202,Verdeelsleutels_percentage!$C:$C,0),MATCH(INDEX(Overzicht!$B$1:$F$35,MATCH(max_demand!Q$1,Overzicht!$B:$B,0),5),Verdeelsleutels_percentage!$1:$1,0)))</f>
        <v>1.6255083348073966E-2</v>
      </c>
      <c r="R202">
        <f>PRODUCT(INDEX(Overzicht!$B$1:$D$35,MATCH(max_demand!R$1,Overzicht!$B$1:$B$35,0),3),INDEX(Verdeelsleutels_percentage!$A:$AB,MATCH(max_demand!$C202,Verdeelsleutels_percentage!$C:$C,0),MATCH(INDEX(Overzicht!$B$1:$F$35,MATCH(max_demand!R$1,Overzicht!$B:$B,0),5),Verdeelsleutels_percentage!$1:$1,0)))</f>
        <v>3.3631206927049583E-3</v>
      </c>
      <c r="S202">
        <f>PRODUCT(INDEX(Overzicht!$B$1:$D$35,MATCH(max_demand!S$1,Overzicht!$B$1:$B$35,0),3),INDEX(Verdeelsleutels_percentage!$A:$AB,MATCH(max_demand!$C202,Verdeelsleutels_percentage!$C:$C,0),MATCH(INDEX(Overzicht!$B$1:$F$35,MATCH(max_demand!S$1,Overzicht!$B:$B,0),5),Verdeelsleutels_percentage!$1:$1,0)))</f>
        <v>6.8876711786597542E-3</v>
      </c>
      <c r="T202">
        <f>PRODUCT(INDEX(Overzicht!$B$1:$D$35,MATCH(max_demand!T$1,Overzicht!$B$1:$B$35,0),3),INDEX(Verdeelsleutels_percentage!$A:$AB,MATCH(max_demand!$C202,Verdeelsleutels_percentage!$C:$C,0),MATCH(INDEX(Overzicht!$B$1:$F$35,MATCH(max_demand!T$1,Overzicht!$B:$B,0),5),Verdeelsleutels_percentage!$1:$1,0)))</f>
        <v>9.9398900473279869E-3</v>
      </c>
      <c r="U202">
        <f>PRODUCT(INDEX(Overzicht!$B$1:$D$35,MATCH(max_demand!U$1,Overzicht!$B$1:$B$35,0),3),INDEX(Verdeelsleutels_percentage!$A:$AB,MATCH(max_demand!$C202,Verdeelsleutels_percentage!$C:$C,0),MATCH(INDEX(Overzicht!$B$1:$F$35,MATCH(max_demand!U$1,Overzicht!$B:$B,0),5),Verdeelsleutels_percentage!$1:$1,0)))</f>
        <v>3.6919591604361104E-2</v>
      </c>
      <c r="V202">
        <f>PRODUCT(INDEX(Overzicht!$B$1:$D$35,MATCH(max_demand!V$1,Overzicht!$B$1:$B$35,0),3),INDEX(Verdeelsleutels_percentage!$A:$AB,MATCH(max_demand!$C202,Verdeelsleutels_percentage!$C:$C,0),MATCH(INDEX(Overzicht!$B$1:$F$35,MATCH(max_demand!V$1,Overzicht!$B:$B,0),5),Verdeelsleutels_percentage!$1:$1,0)))</f>
        <v>4.2973208851230021E-3</v>
      </c>
      <c r="W202">
        <f>PRODUCT(INDEX(Overzicht!$B$1:$D$35,MATCH(max_demand!W$1,Overzicht!$B$1:$B$35,0),3),INDEX(Verdeelsleutels_percentage!$A:$AB,MATCH(max_demand!$C202,Verdeelsleutels_percentage!$C:$C,0),MATCH(INDEX(Overzicht!$B$1:$F$35,MATCH(max_demand!W$1,Overzicht!$B:$B,0),5),Verdeelsleutels_percentage!$1:$1,0)))</f>
        <v>2.2420804618033058E-2</v>
      </c>
      <c r="X202">
        <f>PRODUCT(INDEX(Overzicht!$B$1:$D$35,MATCH(max_demand!X$1,Overzicht!$B$1:$B$35,0),3),INDEX(Verdeelsleutels_percentage!$A:$AB,MATCH(max_demand!$C202,Verdeelsleutels_percentage!$C:$C,0),MATCH(INDEX(Overzicht!$B$1:$F$35,MATCH(max_demand!X$1,Overzicht!$B:$B,0),5),Verdeelsleutels_percentage!$1:$1,0)))</f>
        <v>4.1257655228997569E-4</v>
      </c>
      <c r="Y202">
        <f>PRODUCT(INDEX(Overzicht!$B$1:$D$35,MATCH(max_demand!Y$1,Overzicht!$B$1:$B$35,0),3),INDEX(Verdeelsleutels_percentage!$A:$AB,MATCH(max_demand!$C202,Verdeelsleutels_percentage!$C:$C,0),MATCH(INDEX(Overzicht!$B$1:$F$35,MATCH(max_demand!Y$1,Overzicht!$B:$B,0),5),Verdeelsleutels_percentage!$1:$1,0)))</f>
        <v>5.1996206262350103E-8</v>
      </c>
      <c r="Z202">
        <f>PRODUCT(INDEX(Overzicht!$B$1:$D$35,MATCH(max_demand!Z$1,Overzicht!$B$1:$B$35,0),3),INDEX(Verdeelsleutels_percentage!$A:$AB,MATCH(max_demand!$C202,Verdeelsleutels_percentage!$C:$C,0),MATCH(INDEX(Overzicht!$B$1:$F$35,MATCH(max_demand!Z$1,Overzicht!$B:$B,0),5),Verdeelsleutels_percentage!$1:$1,0)))</f>
        <v>2.3109425005488937E-5</v>
      </c>
      <c r="AA202">
        <f>PRODUCT(INDEX(Overzicht!$B$1:$D$35,MATCH(max_demand!AA$1,Overzicht!$B$1:$B$35,0),3),INDEX(Verdeelsleutels_percentage!$A:$AB,MATCH(max_demand!$C202,Verdeelsleutels_percentage!$C:$C,0),MATCH(INDEX(Overzicht!$B$1:$F$35,MATCH(max_demand!AA$1,Overzicht!$B:$B,0),5),Verdeelsleutels_percentage!$1:$1,0)))</f>
        <v>2.4082453426772682E-5</v>
      </c>
      <c r="AB202">
        <f>PRODUCT(INDEX(Overzicht!$B$1:$D$35,MATCH(max_demand!AB$1,Overzicht!$B$1:$B$35,0),3),INDEX(Verdeelsleutels_percentage!$A:$AB,MATCH(max_demand!$C202,Verdeelsleutels_percentage!$C:$C,0),MATCH(INDEX(Overzicht!$B$1:$F$35,MATCH(max_demand!AB$1,Overzicht!$B:$B,0),5),Verdeelsleutels_percentage!$1:$1,0)))</f>
        <v>8.5921184538339263E-3</v>
      </c>
      <c r="AC202">
        <f>PRODUCT(INDEX(Overzicht!$B$1:$D$35,MATCH(max_demand!AC$1,Overzicht!$B$1:$B$35,0),3),INDEX(Verdeelsleutels_percentage!$A:$AB,MATCH(max_demand!$C202,Verdeelsleutels_percentage!$C:$C,0),MATCH(INDEX(Overzicht!$B$1:$F$35,MATCH(max_demand!AC$1,Overzicht!$B:$B,0),5),Verdeelsleutels_percentage!$1:$1,0)))</f>
        <v>4.0030019882406767E-3</v>
      </c>
      <c r="AD202">
        <f>PRODUCT(INDEX(Overzicht!$B$1:$D$35,MATCH(max_demand!AD$1,Overzicht!$B$1:$B$35,0),3),INDEX(Verdeelsleutels_percentage!$A:$AB,MATCH(max_demand!$C202,Verdeelsleutels_percentage!$C:$C,0),MATCH(INDEX(Overzicht!$B$1:$F$35,MATCH(max_demand!AD$1,Overzicht!$B:$B,0),5),Verdeelsleutels_percentage!$1:$1,0)))</f>
        <v>0</v>
      </c>
      <c r="AE202">
        <f>PRODUCT(INDEX(Overzicht!$B$1:$D$35,MATCH(max_demand!AE$1,Overzicht!$B$1:$B$35,0),3),INDEX(Verdeelsleutels_percentage!$A:$AB,MATCH(max_demand!$C202,Verdeelsleutels_percentage!$C:$C,0),MATCH(INDEX(Overzicht!$B$1:$F$35,MATCH(max_demand!AE$1,Overzicht!$B:$B,0),5),Verdeelsleutels_percentage!$1:$1,0)))</f>
        <v>4.0930872304552317E-3</v>
      </c>
      <c r="AF202">
        <f>PRODUCT(INDEX(Overzicht!$B$1:$D$35,MATCH(max_demand!AF$1,Overzicht!$B$1:$B$35,0),3),INDEX(Verdeelsleutels_percentage!$A:$AB,MATCH(max_demand!$C202,Verdeelsleutels_percentage!$C:$C,0),MATCH(INDEX(Overzicht!$B$1:$F$35,MATCH(max_demand!AF$1,Overzicht!$B:$B,0),5),Verdeelsleutels_percentage!$1:$1,0)))</f>
        <v>9.122141449535106E-5</v>
      </c>
      <c r="AG202">
        <f>PRODUCT(INDEX(Overzicht!$B$1:$D$35,MATCH(max_demand!AG$1,Overzicht!$B$1:$B$35,0),3),INDEX(Verdeelsleutels_percentage!$A:$AB,MATCH(max_demand!$C202,Verdeelsleutels_percentage!$C:$C,0),MATCH(INDEX(Overzicht!$B$1:$F$35,MATCH(max_demand!AG$1,Overzicht!$B:$B,0),5),Verdeelsleutels_percentage!$1:$1,0)))</f>
        <v>2.2420804618033058E-2</v>
      </c>
      <c r="AH202">
        <f>PRODUCT(INDEX(Overzicht!$B$1:$D$35,MATCH(max_demand!AH$1,Overzicht!$B$1:$B$35,0),3),INDEX(Verdeelsleutels_percentage!$A:$AB,MATCH(max_demand!$C202,Verdeelsleutels_percentage!$C:$C,0),MATCH(INDEX(Overzicht!$B$1:$F$35,MATCH(max_demand!AH$1,Overzicht!$B:$B,0),5),Verdeelsleutels_percentage!$1:$1,0)))</f>
        <v>2.1284996715581914E-4</v>
      </c>
      <c r="AI202">
        <f>PRODUCT(INDEX(Overzicht!$B$1:$D$35,MATCH(max_demand!AI$1,Overzicht!$B$1:$B$35,0),3),INDEX(Verdeelsleutels_percentage!$A:$AB,MATCH(max_demand!$C202,Verdeelsleutels_percentage!$C:$C,0),MATCH(INDEX(Overzicht!$B$1:$F$35,MATCH(max_demand!AI$1,Overzicht!$B:$B,0),5),Verdeelsleutels_percentage!$1:$1,0)))</f>
        <v>7.2977131596280845E-5</v>
      </c>
      <c r="AJ202">
        <f>PRODUCT(INDEX(Overzicht!$B$1:$D$35,MATCH(max_demand!AJ$1,Overzicht!$B$1:$B$35,0),3),INDEX(Verdeelsleutels_percentage!$A:$AB,MATCH(max_demand!$C202,Verdeelsleutels_percentage!$C:$C,0),MATCH(INDEX(Overzicht!$B$1:$F$35,MATCH(max_demand!AJ$1,Overzicht!$B:$B,0),5),Verdeelsleutels_percentage!$1:$1,0)))</f>
        <v>0</v>
      </c>
      <c r="AK202">
        <f>PRODUCT(INDEX(Overzicht!$B$1:$D$35,MATCH(max_demand!AK$1,Overzicht!$B$1:$B$35,0),3),INDEX(Verdeelsleutels_percentage!$A:$AB,MATCH(max_demand!$C202,Verdeelsleutels_percentage!$C:$C,0),MATCH(INDEX(Overzicht!$B$1:$F$35,MATCH(max_demand!AK$1,Overzicht!$B:$B,0),5),Verdeelsleutels_percentage!$1:$1,0)))</f>
        <v>1.3601954801606723E-3</v>
      </c>
      <c r="AL202">
        <f>PRODUCT(INDEX(Overzicht!$B$1:$D$35,MATCH(max_demand!AL$1,Overzicht!$B$1:$B$35,0),3),INDEX(Verdeelsleutels_percentage!$A:$AB,MATCH(max_demand!$C202,Verdeelsleutels_percentage!$C:$C,0),MATCH(INDEX(Overzicht!$B$1:$F$35,MATCH(max_demand!AL$1,Overzicht!$B:$B,0),5),Verdeelsleutels_percentage!$1:$1,0)))</f>
        <v>3.736800769672176E-3</v>
      </c>
      <c r="AM202">
        <f>PRODUCT(INDEX(Overzicht!$B$1:$D$35,MATCH(max_demand!AM$1,Overzicht!$B$1:$B$35,0),3),INDEX(Verdeelsleutels_percentage!$A:$AB,MATCH(max_demand!$C202,Verdeelsleutels_percentage!$C:$C,0),MATCH(INDEX(Overzicht!$B$1:$F$35,MATCH(max_demand!AM$1,Overzicht!$B:$B,0),5),Verdeelsleutels_percentage!$1:$1,0)))</f>
        <v>7.473601539344352E-3</v>
      </c>
      <c r="AN202">
        <f>PRODUCT(INDEX(Overzicht!$B$1:$D$35,MATCH(max_demand!AN$1,Overzicht!$B$1:$B$35,0),3),INDEX(Verdeelsleutels_percentage!$A:$AB,MATCH(max_demand!$C202,Verdeelsleutels_percentage!$C:$C,0),MATCH(INDEX(Overzicht!$B$1:$F$35,MATCH(max_demand!AN$1,Overzicht!$B:$B,0),5),Verdeelsleutels_percentage!$1:$1,0)))</f>
        <v>3.736800769672176E-3</v>
      </c>
      <c r="AO202">
        <f>PRODUCT(INDEX(Overzicht!$B$1:$D$35,MATCH(max_demand!AO$1,Overzicht!$B$1:$B$35,0),3),INDEX(Verdeelsleutels_percentage!$A:$AB,MATCH(max_demand!$C202,Verdeelsleutels_percentage!$C:$C,0),MATCH(INDEX(Overzicht!$B$1:$F$35,MATCH(max_demand!AO$1,Overzicht!$B:$B,0),5),Verdeelsleutels_percentage!$1:$1,0)))</f>
        <v>1.3078802693852616E-2</v>
      </c>
    </row>
    <row r="203" spans="2:41">
      <c r="B203" t="str">
        <f>INDEX('ETLocal datasets'!B:C,MATCH(C203,'ETLocal datasets'!C:C,0),1)</f>
        <v>GM0597</v>
      </c>
      <c r="C203" t="str">
        <f>'ETLocal datasets'!C186</f>
        <v>Ridderkerk</v>
      </c>
      <c r="D203">
        <f t="shared" si="17"/>
        <v>8.6954238610563353E-2</v>
      </c>
      <c r="E203">
        <f t="shared" si="18"/>
        <v>0.12802739179589001</v>
      </c>
      <c r="F203">
        <f t="shared" si="19"/>
        <v>2.8094313194476875E-2</v>
      </c>
      <c r="G203">
        <f t="shared" si="16"/>
        <v>5.7209814538839845E-2</v>
      </c>
      <c r="H203">
        <f>PRODUCT(INDEX(Overzicht!$B$1:$D$35,MATCH(max_demand!H$1,Overzicht!$B$1:$B$35,0),3),INDEX(Verdeelsleutels_percentage!$A:$AB,MATCH(max_demand!$C203,Verdeelsleutels_percentage!$C:$C,0),MATCH(INDEX(Overzicht!$B$1:$F$35,MATCH(max_demand!H$1,Overzicht!$B:$B,0),5),Verdeelsleutels_percentage!$1:$1,0)))</f>
        <v>2.8094313194476875E-2</v>
      </c>
      <c r="I203">
        <f>PRODUCT(INDEX(Overzicht!$B$1:$D$35,MATCH(max_demand!I$1,Overzicht!$B$1:$B$35,0),3),INDEX(Verdeelsleutels_percentage!$A:$AB,MATCH(max_demand!$C203,Verdeelsleutels_percentage!$C:$C,0),MATCH(INDEX(Overzicht!$B$1:$F$35,MATCH(max_demand!I$1,Overzicht!$B:$B,0),5),Verdeelsleutels_percentage!$1:$1,0)))</f>
        <v>1.3659435953698436E-3</v>
      </c>
      <c r="J203">
        <f>PRODUCT(INDEX(Overzicht!$B$1:$D$35,MATCH(max_demand!J$1,Overzicht!$B$1:$B$35,0),3),INDEX(Verdeelsleutels_percentage!$A:$AB,MATCH(max_demand!$C203,Verdeelsleutels_percentage!$C:$C,0),MATCH(INDEX(Overzicht!$B$1:$F$35,MATCH(max_demand!J$1,Overzicht!$B:$B,0),5),Verdeelsleutels_percentage!$1:$1,0)))</f>
        <v>9.4182840423389143E-3</v>
      </c>
      <c r="K203">
        <f>PRODUCT(INDEX(Overzicht!$B$1:$D$35,MATCH(max_demand!K$1,Overzicht!$B$1:$B$35,0),3),INDEX(Verdeelsleutels_percentage!$A:$AB,MATCH(max_demand!$C203,Verdeelsleutels_percentage!$C:$C,0),MATCH(INDEX(Overzicht!$B$1:$F$35,MATCH(max_demand!K$1,Overzicht!$B:$B,0),5),Verdeelsleutels_percentage!$1:$1,0)))</f>
        <v>2.8432641300544587E-4</v>
      </c>
      <c r="L203">
        <f>PRODUCT(INDEX(Overzicht!$B$1:$D$35,MATCH(max_demand!L$1,Overzicht!$B$1:$B$35,0),3),INDEX(Verdeelsleutels_percentage!$A:$AB,MATCH(max_demand!$C203,Verdeelsleutels_percentage!$C:$C,0),MATCH(INDEX(Overzicht!$B$1:$F$35,MATCH(max_demand!L$1,Overzicht!$B:$B,0),5),Verdeelsleutels_percentage!$1:$1,0)))</f>
        <v>9.0845236015885296E-3</v>
      </c>
      <c r="M203">
        <f>PRODUCT(INDEX(Overzicht!$B$1:$D$35,MATCH(max_demand!M$1,Overzicht!$B$1:$B$35,0),3),INDEX(Verdeelsleutels_percentage!$A:$AB,MATCH(max_demand!$C203,Verdeelsleutels_percentage!$C:$C,0),MATCH(INDEX(Overzicht!$B$1:$F$35,MATCH(max_demand!M$1,Overzicht!$B:$B,0),5),Verdeelsleutels_percentage!$1:$1,0)))</f>
        <v>0</v>
      </c>
      <c r="N203">
        <f>PRODUCT(INDEX(Overzicht!$B$1:$D$35,MATCH(max_demand!N$1,Overzicht!$B$1:$B$35,0),3),INDEX(Verdeelsleutels_percentage!$A:$AB,MATCH(max_demand!$C203,Verdeelsleutels_percentage!$C:$C,0),MATCH(INDEX(Overzicht!$B$1:$F$35,MATCH(max_demand!N$1,Overzicht!$B:$B,0),5),Verdeelsleutels_percentage!$1:$1,0)))</f>
        <v>0</v>
      </c>
      <c r="O203">
        <f>PRODUCT(INDEX(Overzicht!$B$1:$D$35,MATCH(max_demand!O$1,Overzicht!$B$1:$B$35,0),3),INDEX(Verdeelsleutels_percentage!$A:$AB,MATCH(max_demand!$C203,Verdeelsleutels_percentage!$C:$C,0),MATCH(INDEX(Overzicht!$B$1:$F$35,MATCH(max_demand!O$1,Overzicht!$B:$B,0),5),Verdeelsleutels_percentage!$1:$1,0)))</f>
        <v>1.4127512000298866E-3</v>
      </c>
      <c r="P203">
        <f>PRODUCT(INDEX(Overzicht!$B$1:$D$35,MATCH(max_demand!P$1,Overzicht!$B$1:$B$35,0),3),INDEX(Verdeelsleutels_percentage!$A:$AB,MATCH(max_demand!$C203,Verdeelsleutels_percentage!$C:$C,0),MATCH(INDEX(Overzicht!$B$1:$F$35,MATCH(max_demand!P$1,Overzicht!$B:$B,0),5),Verdeelsleutels_percentage!$1:$1,0)))</f>
        <v>4.3612704645182564E-5</v>
      </c>
      <c r="Q203">
        <f>PRODUCT(INDEX(Overzicht!$B$1:$D$35,MATCH(max_demand!Q$1,Overzicht!$B$1:$B$35,0),3),INDEX(Verdeelsleutels_percentage!$A:$AB,MATCH(max_demand!$C203,Verdeelsleutels_percentage!$C:$C,0),MATCH(INDEX(Overzicht!$B$1:$F$35,MATCH(max_demand!Q$1,Overzicht!$B:$B,0),5),Verdeelsleutels_percentage!$1:$1,0)))</f>
        <v>2.3278145218280838E-2</v>
      </c>
      <c r="R203">
        <f>PRODUCT(INDEX(Overzicht!$B$1:$D$35,MATCH(max_demand!R$1,Overzicht!$B$1:$B$35,0),3),INDEX(Verdeelsleutels_percentage!$A:$AB,MATCH(max_demand!$C203,Verdeelsleutels_percentage!$C:$C,0),MATCH(INDEX(Overzicht!$B$1:$F$35,MATCH(max_demand!R$1,Overzicht!$B:$B,0),5),Verdeelsleutels_percentage!$1:$1,0)))</f>
        <v>4.816167976196036E-3</v>
      </c>
      <c r="S203">
        <f>PRODUCT(INDEX(Overzicht!$B$1:$D$35,MATCH(max_demand!S$1,Overzicht!$B$1:$B$35,0),3),INDEX(Verdeelsleutels_percentage!$A:$AB,MATCH(max_demand!$C203,Verdeelsleutels_percentage!$C:$C,0),MATCH(INDEX(Overzicht!$B$1:$F$35,MATCH(max_demand!S$1,Overzicht!$B:$B,0),5),Verdeelsleutels_percentage!$1:$1,0)))</f>
        <v>9.8635120152494801E-3</v>
      </c>
      <c r="T203">
        <f>PRODUCT(INDEX(Overzicht!$B$1:$D$35,MATCH(max_demand!T$1,Overzicht!$B$1:$B$35,0),3),INDEX(Verdeelsleutels_percentage!$A:$AB,MATCH(max_demand!$C203,Verdeelsleutels_percentage!$C:$C,0),MATCH(INDEX(Overzicht!$B$1:$F$35,MATCH(max_demand!T$1,Overzicht!$B:$B,0),5),Verdeelsleutels_percentage!$1:$1,0)))</f>
        <v>1.4234452018534948E-2</v>
      </c>
      <c r="U203">
        <f>PRODUCT(INDEX(Overzicht!$B$1:$D$35,MATCH(max_demand!U$1,Overzicht!$B$1:$B$35,0),3),INDEX(Verdeelsleutels_percentage!$A:$AB,MATCH(max_demand!$C203,Verdeelsleutels_percentage!$C:$C,0),MATCH(INDEX(Overzicht!$B$1:$F$35,MATCH(max_demand!U$1,Overzicht!$B:$B,0),5),Verdeelsleutels_percentage!$1:$1,0)))</f>
        <v>5.2870821783129816E-2</v>
      </c>
      <c r="V203">
        <f>PRODUCT(INDEX(Overzicht!$B$1:$D$35,MATCH(max_demand!V$1,Overzicht!$B$1:$B$35,0),3),INDEX(Verdeelsleutels_percentage!$A:$AB,MATCH(max_demand!$C203,Verdeelsleutels_percentage!$C:$C,0),MATCH(INDEX(Overzicht!$B$1:$F$35,MATCH(max_demand!V$1,Overzicht!$B:$B,0),5),Verdeelsleutels_percentage!$1:$1,0)))</f>
        <v>6.153992414028267E-3</v>
      </c>
      <c r="W203">
        <f>PRODUCT(INDEX(Overzicht!$B$1:$D$35,MATCH(max_demand!W$1,Overzicht!$B$1:$B$35,0),3),INDEX(Verdeelsleutels_percentage!$A:$AB,MATCH(max_demand!$C203,Verdeelsleutels_percentage!$C:$C,0),MATCH(INDEX(Overzicht!$B$1:$F$35,MATCH(max_demand!W$1,Overzicht!$B:$B,0),5),Verdeelsleutels_percentage!$1:$1,0)))</f>
        <v>3.2107786507973572E-2</v>
      </c>
      <c r="X203">
        <f>PRODUCT(INDEX(Overzicht!$B$1:$D$35,MATCH(max_demand!X$1,Overzicht!$B$1:$B$35,0),3),INDEX(Verdeelsleutels_percentage!$A:$AB,MATCH(max_demand!$C203,Verdeelsleutels_percentage!$C:$C,0),MATCH(INDEX(Overzicht!$B$1:$F$35,MATCH(max_demand!X$1,Overzicht!$B:$B,0),5),Verdeelsleutels_percentage!$1:$1,0)))</f>
        <v>3.9382307264043139E-4</v>
      </c>
      <c r="Y203">
        <f>PRODUCT(INDEX(Overzicht!$B$1:$D$35,MATCH(max_demand!Y$1,Overzicht!$B$1:$B$35,0),3),INDEX(Verdeelsleutels_percentage!$A:$AB,MATCH(max_demand!$C203,Verdeelsleutels_percentage!$C:$C,0),MATCH(INDEX(Overzicht!$B$1:$F$35,MATCH(max_demand!Y$1,Overzicht!$B:$B,0),5),Verdeelsleutels_percentage!$1:$1,0)))</f>
        <v>3.5135671731690985E-7</v>
      </c>
      <c r="Z203">
        <f>PRODUCT(INDEX(Overzicht!$B$1:$D$35,MATCH(max_demand!Z$1,Overzicht!$B$1:$B$35,0),3),INDEX(Verdeelsleutels_percentage!$A:$AB,MATCH(max_demand!$C203,Verdeelsleutels_percentage!$C:$C,0),MATCH(INDEX(Overzicht!$B$1:$F$35,MATCH(max_demand!Z$1,Overzicht!$B:$B,0),5),Verdeelsleutels_percentage!$1:$1,0)))</f>
        <v>1.5615854102973774E-4</v>
      </c>
      <c r="AA203">
        <f>PRODUCT(INDEX(Overzicht!$B$1:$D$35,MATCH(max_demand!AA$1,Overzicht!$B$1:$B$35,0),3),INDEX(Verdeelsleutels_percentage!$A:$AB,MATCH(max_demand!$C203,Verdeelsleutels_percentage!$C:$C,0),MATCH(INDEX(Overzicht!$B$1:$F$35,MATCH(max_demand!AA$1,Overzicht!$B:$B,0),5),Verdeelsleutels_percentage!$1:$1,0)))</f>
        <v>1.6273363749414775E-4</v>
      </c>
      <c r="AB203">
        <f>PRODUCT(INDEX(Overzicht!$B$1:$D$35,MATCH(max_demand!AB$1,Overzicht!$B$1:$B$35,0),3),INDEX(Verdeelsleutels_percentage!$A:$AB,MATCH(max_demand!$C203,Verdeelsleutels_percentage!$C:$C,0),MATCH(INDEX(Overzicht!$B$1:$F$35,MATCH(max_demand!AB$1,Overzicht!$B:$B,0),5),Verdeelsleutels_percentage!$1:$1,0)))</f>
        <v>1.6220562435032247E-2</v>
      </c>
      <c r="AC203">
        <f>PRODUCT(INDEX(Overzicht!$B$1:$D$35,MATCH(max_demand!AC$1,Overzicht!$B$1:$B$35,0),3),INDEX(Verdeelsleutels_percentage!$A:$AB,MATCH(max_demand!$C203,Verdeelsleutels_percentage!$C:$C,0),MATCH(INDEX(Overzicht!$B$1:$F$35,MATCH(max_demand!AC$1,Overzicht!$B:$B,0),5),Verdeelsleutels_percentage!$1:$1,0)))</f>
        <v>7.1960451722806427E-3</v>
      </c>
      <c r="AD203">
        <f>PRODUCT(INDEX(Overzicht!$B$1:$D$35,MATCH(max_demand!AD$1,Overzicht!$B$1:$B$35,0),3),INDEX(Verdeelsleutels_percentage!$A:$AB,MATCH(max_demand!$C203,Verdeelsleutels_percentage!$C:$C,0),MATCH(INDEX(Overzicht!$B$1:$F$35,MATCH(max_demand!AD$1,Overzicht!$B:$B,0),5),Verdeelsleutels_percentage!$1:$1,0)))</f>
        <v>0</v>
      </c>
      <c r="AE203">
        <f>PRODUCT(INDEX(Overzicht!$B$1:$D$35,MATCH(max_demand!AE$1,Overzicht!$B$1:$B$35,0),3),INDEX(Verdeelsleutels_percentage!$A:$AB,MATCH(max_demand!$C203,Verdeelsleutels_percentage!$C:$C,0),MATCH(INDEX(Overzicht!$B$1:$F$35,MATCH(max_demand!AE$1,Overzicht!$B:$B,0),5),Verdeelsleutels_percentage!$1:$1,0)))</f>
        <v>6.389209335344751E-3</v>
      </c>
      <c r="AF203">
        <f>PRODUCT(INDEX(Overzicht!$B$1:$D$35,MATCH(max_demand!AF$1,Overzicht!$B$1:$B$35,0),3),INDEX(Verdeelsleutels_percentage!$A:$AB,MATCH(max_demand!$C203,Verdeelsleutels_percentage!$C:$C,0),MATCH(INDEX(Overzicht!$B$1:$F$35,MATCH(max_demand!AF$1,Overzicht!$B:$B,0),5),Verdeelsleutels_percentage!$1:$1,0)))</f>
        <v>6.1641529353843839E-4</v>
      </c>
      <c r="AG203">
        <f>PRODUCT(INDEX(Overzicht!$B$1:$D$35,MATCH(max_demand!AG$1,Overzicht!$B$1:$B$35,0),3),INDEX(Verdeelsleutels_percentage!$A:$AB,MATCH(max_demand!$C203,Verdeelsleutels_percentage!$C:$C,0),MATCH(INDEX(Overzicht!$B$1:$F$35,MATCH(max_demand!AG$1,Overzicht!$B:$B,0),5),Verdeelsleutels_percentage!$1:$1,0)))</f>
        <v>3.2107786507973572E-2</v>
      </c>
      <c r="AH203">
        <f>PRODUCT(INDEX(Overzicht!$B$1:$D$35,MATCH(max_demand!AH$1,Overzicht!$B$1:$B$35,0),3),INDEX(Verdeelsleutels_percentage!$A:$AB,MATCH(max_demand!$C203,Verdeelsleutels_percentage!$C:$C,0),MATCH(INDEX(Overzicht!$B$1:$F$35,MATCH(max_demand!AH$1,Overzicht!$B:$B,0),5),Verdeelsleutels_percentage!$1:$1,0)))</f>
        <v>1.4383023515896895E-3</v>
      </c>
      <c r="AI203">
        <f>PRODUCT(INDEX(Overzicht!$B$1:$D$35,MATCH(max_demand!AI$1,Overzicht!$B$1:$B$35,0),3),INDEX(Verdeelsleutels_percentage!$A:$AB,MATCH(max_demand!$C203,Verdeelsleutels_percentage!$C:$C,0),MATCH(INDEX(Overzicht!$B$1:$F$35,MATCH(max_demand!AI$1,Overzicht!$B:$B,0),5),Verdeelsleutels_percentage!$1:$1,0)))</f>
        <v>4.9313223483075073E-4</v>
      </c>
      <c r="AJ203">
        <f>PRODUCT(INDEX(Overzicht!$B$1:$D$35,MATCH(max_demand!AJ$1,Overzicht!$B$1:$B$35,0),3),INDEX(Verdeelsleutels_percentage!$A:$AB,MATCH(max_demand!$C203,Verdeelsleutels_percentage!$C:$C,0),MATCH(INDEX(Overzicht!$B$1:$F$35,MATCH(max_demand!AJ$1,Overzicht!$B:$B,0),5),Verdeelsleutels_percentage!$1:$1,0)))</f>
        <v>0</v>
      </c>
      <c r="AK203">
        <f>PRODUCT(INDEX(Overzicht!$B$1:$D$35,MATCH(max_demand!AK$1,Overzicht!$B$1:$B$35,0),3),INDEX(Verdeelsleutels_percentage!$A:$AB,MATCH(max_demand!$C203,Verdeelsleutels_percentage!$C:$C,0),MATCH(INDEX(Overzicht!$B$1:$F$35,MATCH(max_demand!AK$1,Overzicht!$B:$B,0),5),Verdeelsleutels_percentage!$1:$1,0)))</f>
        <v>1.9478723814837303E-3</v>
      </c>
      <c r="AL203">
        <f>PRODUCT(INDEX(Overzicht!$B$1:$D$35,MATCH(max_demand!AL$1,Overzicht!$B$1:$B$35,0),3),INDEX(Verdeelsleutels_percentage!$A:$AB,MATCH(max_demand!$C203,Verdeelsleutels_percentage!$C:$C,0),MATCH(INDEX(Overzicht!$B$1:$F$35,MATCH(max_demand!AL$1,Overzicht!$B:$B,0),5),Verdeelsleutels_percentage!$1:$1,0)))</f>
        <v>5.3512977513289284E-3</v>
      </c>
      <c r="AM203">
        <f>PRODUCT(INDEX(Overzicht!$B$1:$D$35,MATCH(max_demand!AM$1,Overzicht!$B$1:$B$35,0),3),INDEX(Verdeelsleutels_percentage!$A:$AB,MATCH(max_demand!$C203,Verdeelsleutels_percentage!$C:$C,0),MATCH(INDEX(Overzicht!$B$1:$F$35,MATCH(max_demand!AM$1,Overzicht!$B:$B,0),5),Verdeelsleutels_percentage!$1:$1,0)))</f>
        <v>1.0702595502657857E-2</v>
      </c>
      <c r="AN203">
        <f>PRODUCT(INDEX(Overzicht!$B$1:$D$35,MATCH(max_demand!AN$1,Overzicht!$B$1:$B$35,0),3),INDEX(Verdeelsleutels_percentage!$A:$AB,MATCH(max_demand!$C203,Verdeelsleutels_percentage!$C:$C,0),MATCH(INDEX(Overzicht!$B$1:$F$35,MATCH(max_demand!AN$1,Overzicht!$B:$B,0),5),Verdeelsleutels_percentage!$1:$1,0)))</f>
        <v>5.3512977513289284E-3</v>
      </c>
      <c r="AO203">
        <f>PRODUCT(INDEX(Overzicht!$B$1:$D$35,MATCH(max_demand!AO$1,Overzicht!$B$1:$B$35,0),3),INDEX(Verdeelsleutels_percentage!$A:$AB,MATCH(max_demand!$C203,Verdeelsleutels_percentage!$C:$C,0),MATCH(INDEX(Overzicht!$B$1:$F$35,MATCH(max_demand!AO$1,Overzicht!$B:$B,0),5),Verdeelsleutels_percentage!$1:$1,0)))</f>
        <v>1.872954212965125E-2</v>
      </c>
    </row>
    <row r="204" spans="2:41">
      <c r="B204" t="str">
        <f>INDEX('ETLocal datasets'!B:C,MATCH(C204,'ETLocal datasets'!C:C,0),1)</f>
        <v>GM0599</v>
      </c>
      <c r="C204" t="str">
        <f>'ETLocal datasets'!C187</f>
        <v>Rotterdam</v>
      </c>
      <c r="D204">
        <f t="shared" si="17"/>
        <v>1.6159499572625451</v>
      </c>
      <c r="E204">
        <f t="shared" si="18"/>
        <v>1.6837063808475587</v>
      </c>
      <c r="F204">
        <f t="shared" si="19"/>
        <v>0.39164594154099808</v>
      </c>
      <c r="G204">
        <f t="shared" si="16"/>
        <v>0.7975276535628093</v>
      </c>
      <c r="H204">
        <f>PRODUCT(INDEX(Overzicht!$B$1:$D$35,MATCH(max_demand!H$1,Overzicht!$B$1:$B$35,0),3),INDEX(Verdeelsleutels_percentage!$A:$AB,MATCH(max_demand!$C204,Verdeelsleutels_percentage!$C:$C,0),MATCH(INDEX(Overzicht!$B$1:$F$35,MATCH(max_demand!H$1,Overzicht!$B:$B,0),5),Verdeelsleutels_percentage!$1:$1,0)))</f>
        <v>0.39164594154099808</v>
      </c>
      <c r="I204">
        <f>PRODUCT(INDEX(Overzicht!$B$1:$D$35,MATCH(max_demand!I$1,Overzicht!$B$1:$B$35,0),3),INDEX(Verdeelsleutels_percentage!$A:$AB,MATCH(max_demand!$C204,Verdeelsleutels_percentage!$C:$C,0),MATCH(INDEX(Overzicht!$B$1:$F$35,MATCH(max_demand!I$1,Overzicht!$B:$B,0),5),Verdeelsleutels_percentage!$1:$1,0)))</f>
        <v>9.2696948770151983E-4</v>
      </c>
      <c r="J204">
        <f>PRODUCT(INDEX(Overzicht!$B$1:$D$35,MATCH(max_demand!J$1,Overzicht!$B$1:$B$35,0),3),INDEX(Verdeelsleutels_percentage!$A:$AB,MATCH(max_demand!$C204,Verdeelsleutels_percentage!$C:$C,0),MATCH(INDEX(Overzicht!$B$1:$F$35,MATCH(max_demand!J$1,Overzicht!$B:$B,0),5),Verdeelsleutels_percentage!$1:$1,0)))</f>
        <v>0.13129463944993461</v>
      </c>
      <c r="K204">
        <f>PRODUCT(INDEX(Overzicht!$B$1:$D$35,MATCH(max_demand!K$1,Overzicht!$B$1:$B$35,0),3),INDEX(Verdeelsleutels_percentage!$A:$AB,MATCH(max_demand!$C204,Verdeelsleutels_percentage!$C:$C,0),MATCH(INDEX(Overzicht!$B$1:$F$35,MATCH(max_demand!K$1,Overzicht!$B:$B,0),5),Verdeelsleutels_percentage!$1:$1,0)))</f>
        <v>1.9295226413233173E-4</v>
      </c>
      <c r="L204">
        <f>PRODUCT(INDEX(Overzicht!$B$1:$D$35,MATCH(max_demand!L$1,Overzicht!$B$1:$B$35,0),3),INDEX(Verdeelsleutels_percentage!$A:$AB,MATCH(max_demand!$C204,Verdeelsleutels_percentage!$C:$C,0),MATCH(INDEX(Overzicht!$B$1:$F$35,MATCH(max_demand!L$1,Overzicht!$B:$B,0),5),Verdeelsleutels_percentage!$1:$1,0)))</f>
        <v>0.12664188566442755</v>
      </c>
      <c r="M204">
        <f>PRODUCT(INDEX(Overzicht!$B$1:$D$35,MATCH(max_demand!M$1,Overzicht!$B$1:$B$35,0),3),INDEX(Verdeelsleutels_percentage!$A:$AB,MATCH(max_demand!$C204,Verdeelsleutels_percentage!$C:$C,0),MATCH(INDEX(Overzicht!$B$1:$F$35,MATCH(max_demand!M$1,Overzicht!$B:$B,0),5),Verdeelsleutels_percentage!$1:$1,0)))</f>
        <v>2.224151435086392E-3</v>
      </c>
      <c r="N204">
        <f>PRODUCT(INDEX(Overzicht!$B$1:$D$35,MATCH(max_demand!N$1,Overzicht!$B$1:$B$35,0),3),INDEX(Verdeelsleutels_percentage!$A:$AB,MATCH(max_demand!$C204,Verdeelsleutels_percentage!$C:$C,0),MATCH(INDEX(Overzicht!$B$1:$F$35,MATCH(max_demand!N$1,Overzicht!$B:$B,0),5),Verdeelsleutels_percentage!$1:$1,0)))</f>
        <v>2.765286438656689E-4</v>
      </c>
      <c r="O204">
        <f>PRODUCT(INDEX(Overzicht!$B$1:$D$35,MATCH(max_demand!O$1,Overzicht!$B$1:$B$35,0),3),INDEX(Verdeelsleutels_percentage!$A:$AB,MATCH(max_demand!$C204,Verdeelsleutels_percentage!$C:$C,0),MATCH(INDEX(Overzicht!$B$1:$F$35,MATCH(max_demand!O$1,Overzicht!$B:$B,0),5),Verdeelsleutels_percentage!$1:$1,0)))</f>
        <v>1.6990253311726809E-4</v>
      </c>
      <c r="P204">
        <f>PRODUCT(INDEX(Overzicht!$B$1:$D$35,MATCH(max_demand!P$1,Overzicht!$B$1:$B$35,0),3),INDEX(Verdeelsleutels_percentage!$A:$AB,MATCH(max_demand!$C204,Verdeelsleutels_percentage!$C:$C,0),MATCH(INDEX(Overzicht!$B$1:$F$35,MATCH(max_demand!P$1,Overzicht!$B:$B,0),5),Verdeelsleutels_percentage!$1:$1,0)))</f>
        <v>1.141199104882277E-3</v>
      </c>
      <c r="Q204">
        <f>PRODUCT(INDEX(Overzicht!$B$1:$D$35,MATCH(max_demand!Q$1,Overzicht!$B$1:$B$35,0),3),INDEX(Verdeelsleutels_percentage!$A:$AB,MATCH(max_demand!$C204,Verdeelsleutels_percentage!$C:$C,0),MATCH(INDEX(Overzicht!$B$1:$F$35,MATCH(max_demand!Q$1,Overzicht!$B:$B,0),5),Verdeelsleutels_percentage!$1:$1,0)))</f>
        <v>0.32450663727682694</v>
      </c>
      <c r="R204">
        <f>PRODUCT(INDEX(Overzicht!$B$1:$D$35,MATCH(max_demand!R$1,Overzicht!$B$1:$B$35,0),3),INDEX(Verdeelsleutels_percentage!$A:$AB,MATCH(max_demand!$C204,Verdeelsleutels_percentage!$C:$C,0),MATCH(INDEX(Overzicht!$B$1:$F$35,MATCH(max_demand!R$1,Overzicht!$B:$B,0),5),Verdeelsleutels_percentage!$1:$1,0)))</f>
        <v>6.7139304264171099E-2</v>
      </c>
      <c r="S204">
        <f>PRODUCT(INDEX(Overzicht!$B$1:$D$35,MATCH(max_demand!S$1,Overzicht!$B$1:$B$35,0),3),INDEX(Verdeelsleutels_percentage!$A:$AB,MATCH(max_demand!$C204,Verdeelsleutels_percentage!$C:$C,0),MATCH(INDEX(Overzicht!$B$1:$F$35,MATCH(max_demand!S$1,Overzicht!$B:$B,0),5),Verdeelsleutels_percentage!$1:$1,0)))</f>
        <v>0.13750129513302242</v>
      </c>
      <c r="T204">
        <f>PRODUCT(INDEX(Overzicht!$B$1:$D$35,MATCH(max_demand!T$1,Overzicht!$B$1:$B$35,0),3),INDEX(Verdeelsleutels_percentage!$A:$AB,MATCH(max_demand!$C204,Verdeelsleutels_percentage!$C:$C,0),MATCH(INDEX(Overzicht!$B$1:$F$35,MATCH(max_demand!T$1,Overzicht!$B:$B,0),5),Verdeelsleutels_percentage!$1:$1,0)))</f>
        <v>0.19843394371410567</v>
      </c>
      <c r="U204">
        <f>PRODUCT(INDEX(Overzicht!$B$1:$D$35,MATCH(max_demand!U$1,Overzicht!$B$1:$B$35,0),3),INDEX(Verdeelsleutels_percentage!$A:$AB,MATCH(max_demand!$C204,Verdeelsleutels_percentage!$C:$C,0),MATCH(INDEX(Overzicht!$B$1:$F$35,MATCH(max_demand!U$1,Overzicht!$B:$B,0),5),Verdeelsleutels_percentage!$1:$1,0)))</f>
        <v>0.73704036236667836</v>
      </c>
      <c r="V204">
        <f>PRODUCT(INDEX(Overzicht!$B$1:$D$35,MATCH(max_demand!V$1,Overzicht!$B$1:$B$35,0),3),INDEX(Verdeelsleutels_percentage!$A:$AB,MATCH(max_demand!$C204,Verdeelsleutels_percentage!$C:$C,0),MATCH(INDEX(Overzicht!$B$1:$F$35,MATCH(max_demand!V$1,Overzicht!$B:$B,0),5),Verdeelsleutels_percentage!$1:$1,0)))</f>
        <v>8.5789111004218627E-2</v>
      </c>
      <c r="W204">
        <f>PRODUCT(INDEX(Overzicht!$B$1:$D$35,MATCH(max_demand!W$1,Overzicht!$B$1:$B$35,0),3),INDEX(Verdeelsleutels_percentage!$A:$AB,MATCH(max_demand!$C204,Verdeelsleutels_percentage!$C:$C,0),MATCH(INDEX(Overzicht!$B$1:$F$35,MATCH(max_demand!W$1,Overzicht!$B:$B,0),5),Verdeelsleutels_percentage!$1:$1,0)))</f>
        <v>0.44759536176114068</v>
      </c>
      <c r="X204">
        <f>PRODUCT(INDEX(Overzicht!$B$1:$D$35,MATCH(max_demand!X$1,Overzicht!$B$1:$B$35,0),3),INDEX(Verdeelsleutels_percentage!$A:$AB,MATCH(max_demand!$C204,Verdeelsleutels_percentage!$C:$C,0),MATCH(INDEX(Overzicht!$B$1:$F$35,MATCH(max_demand!X$1,Overzicht!$B:$B,0),5),Verdeelsleutels_percentage!$1:$1,0)))</f>
        <v>1.4627714126644593E-3</v>
      </c>
      <c r="Y204">
        <f>PRODUCT(INDEX(Overzicht!$B$1:$D$35,MATCH(max_demand!Y$1,Overzicht!$B$1:$B$35,0),3),INDEX(Verdeelsleutels_percentage!$A:$AB,MATCH(max_demand!$C204,Verdeelsleutels_percentage!$C:$C,0),MATCH(INDEX(Overzicht!$B$1:$F$35,MATCH(max_demand!Y$1,Overzicht!$B:$B,0),5),Verdeelsleutels_percentage!$1:$1,0)))</f>
        <v>8.5487880296040326E-7</v>
      </c>
      <c r="Z204">
        <f>PRODUCT(INDEX(Overzicht!$B$1:$D$35,MATCH(max_demand!Z$1,Overzicht!$B$1:$B$35,0),3),INDEX(Verdeelsleutels_percentage!$A:$AB,MATCH(max_demand!$C204,Verdeelsleutels_percentage!$C:$C,0),MATCH(INDEX(Overzicht!$B$1:$F$35,MATCH(max_demand!Z$1,Overzicht!$B:$B,0),5),Verdeelsleutels_percentage!$1:$1,0)))</f>
        <v>3.7994613464906814E-4</v>
      </c>
      <c r="AA204">
        <f>PRODUCT(INDEX(Overzicht!$B$1:$D$35,MATCH(max_demand!AA$1,Overzicht!$B$1:$B$35,0),3),INDEX(Verdeelsleutels_percentage!$A:$AB,MATCH(max_demand!$C204,Verdeelsleutels_percentage!$C:$C,0),MATCH(INDEX(Overzicht!$B$1:$F$35,MATCH(max_demand!AA$1,Overzicht!$B:$B,0),5),Verdeelsleutels_percentage!$1:$1,0)))</f>
        <v>3.9594386663429205E-4</v>
      </c>
      <c r="AB204">
        <f>PRODUCT(INDEX(Overzicht!$B$1:$D$35,MATCH(max_demand!AB$1,Overzicht!$B$1:$B$35,0),3),INDEX(Verdeelsleutels_percentage!$A:$AB,MATCH(max_demand!$C204,Verdeelsleutels_percentage!$C:$C,0),MATCH(INDEX(Overzicht!$B$1:$F$35,MATCH(max_demand!AB$1,Overzicht!$B:$B,0),5),Verdeelsleutels_percentage!$1:$1,0)))</f>
        <v>0.15757108688777499</v>
      </c>
      <c r="AC204">
        <f>PRODUCT(INDEX(Overzicht!$B$1:$D$35,MATCH(max_demand!AC$1,Overzicht!$B$1:$B$35,0),3),INDEX(Verdeelsleutels_percentage!$A:$AB,MATCH(max_demand!$C204,Verdeelsleutels_percentage!$C:$C,0),MATCH(INDEX(Overzicht!$B$1:$F$35,MATCH(max_demand!AC$1,Overzicht!$B:$B,0),5),Verdeelsleutels_percentage!$1:$1,0)))</f>
        <v>6.7689145711062756E-2</v>
      </c>
      <c r="AD204">
        <f>PRODUCT(INDEX(Overzicht!$B$1:$D$35,MATCH(max_demand!AD$1,Overzicht!$B$1:$B$35,0),3),INDEX(Verdeelsleutels_percentage!$A:$AB,MATCH(max_demand!$C204,Verdeelsleutels_percentage!$C:$C,0),MATCH(INDEX(Overzicht!$B$1:$F$35,MATCH(max_demand!AD$1,Overzicht!$B:$B,0),5),Verdeelsleutels_percentage!$1:$1,0)))</f>
        <v>1.2688969543948241E-4</v>
      </c>
      <c r="AE204">
        <f>PRODUCT(INDEX(Overzicht!$B$1:$D$35,MATCH(max_demand!AE$1,Overzicht!$B$1:$B$35,0),3),INDEX(Verdeelsleutels_percentage!$A:$AB,MATCH(max_demand!$C204,Verdeelsleutels_percentage!$C:$C,0),MATCH(INDEX(Overzicht!$B$1:$F$35,MATCH(max_demand!AE$1,Overzicht!$B:$B,0),5),Verdeelsleutels_percentage!$1:$1,0)))</f>
        <v>0.5682403052622238</v>
      </c>
      <c r="AF204">
        <f>PRODUCT(INDEX(Overzicht!$B$1:$D$35,MATCH(max_demand!AF$1,Overzicht!$B$1:$B$35,0),3),INDEX(Verdeelsleutels_percentage!$A:$AB,MATCH(max_demand!$C204,Verdeelsleutels_percentage!$C:$C,0),MATCH(INDEX(Overzicht!$B$1:$F$35,MATCH(max_demand!AF$1,Overzicht!$B:$B,0),5),Verdeelsleutels_percentage!$1:$1,0)))</f>
        <v>1.4997873736147427E-3</v>
      </c>
      <c r="AG204">
        <f>PRODUCT(INDEX(Overzicht!$B$1:$D$35,MATCH(max_demand!AG$1,Overzicht!$B$1:$B$35,0),3),INDEX(Verdeelsleutels_percentage!$A:$AB,MATCH(max_demand!$C204,Verdeelsleutels_percentage!$C:$C,0),MATCH(INDEX(Overzicht!$B$1:$F$35,MATCH(max_demand!AG$1,Overzicht!$B:$B,0),5),Verdeelsleutels_percentage!$1:$1,0)))</f>
        <v>0.44759536176114068</v>
      </c>
      <c r="AH204">
        <f>PRODUCT(INDEX(Overzicht!$B$1:$D$35,MATCH(max_demand!AH$1,Overzicht!$B$1:$B$35,0),3),INDEX(Verdeelsleutels_percentage!$A:$AB,MATCH(max_demand!$C204,Verdeelsleutels_percentage!$C:$C,0),MATCH(INDEX(Overzicht!$B$1:$F$35,MATCH(max_demand!AH$1,Overzicht!$B:$B,0),5),Verdeelsleutels_percentage!$1:$1,0)))</f>
        <v>3.4995038717677328E-3</v>
      </c>
      <c r="AI204">
        <f>PRODUCT(INDEX(Overzicht!$B$1:$D$35,MATCH(max_demand!AI$1,Overzicht!$B$1:$B$35,0),3),INDEX(Verdeelsleutels_percentage!$A:$AB,MATCH(max_demand!$C204,Verdeelsleutels_percentage!$C:$C,0),MATCH(INDEX(Overzicht!$B$1:$F$35,MATCH(max_demand!AI$1,Overzicht!$B:$B,0),5),Verdeelsleutels_percentage!$1:$1,0)))</f>
        <v>1.199829898891794E-3</v>
      </c>
      <c r="AJ204">
        <f>PRODUCT(INDEX(Overzicht!$B$1:$D$35,MATCH(max_demand!AJ$1,Overzicht!$B$1:$B$35,0),3),INDEX(Verdeelsleutels_percentage!$A:$AB,MATCH(max_demand!$C204,Verdeelsleutels_percentage!$C:$C,0),MATCH(INDEX(Overzicht!$B$1:$F$35,MATCH(max_demand!AJ$1,Overzicht!$B:$B,0),5),Verdeelsleutels_percentage!$1:$1,0)))</f>
        <v>0</v>
      </c>
      <c r="AK204">
        <f>PRODUCT(INDEX(Overzicht!$B$1:$D$35,MATCH(max_demand!AK$1,Overzicht!$B$1:$B$35,0),3),INDEX(Verdeelsleutels_percentage!$A:$AB,MATCH(max_demand!$C204,Verdeelsleutels_percentage!$C:$C,0),MATCH(INDEX(Overzicht!$B$1:$F$35,MATCH(max_demand!AK$1,Overzicht!$B:$B,0),5),Verdeelsleutels_percentage!$1:$1,0)))</f>
        <v>2.7154118613509203E-2</v>
      </c>
      <c r="AL204">
        <f>PRODUCT(INDEX(Overzicht!$B$1:$D$35,MATCH(max_demand!AL$1,Overzicht!$B$1:$B$35,0),3),INDEX(Verdeelsleutels_percentage!$A:$AB,MATCH(max_demand!$C204,Verdeelsleutels_percentage!$C:$C,0),MATCH(INDEX(Overzicht!$B$1:$F$35,MATCH(max_demand!AL$1,Overzicht!$B:$B,0),5),Verdeelsleutels_percentage!$1:$1,0)))</f>
        <v>7.4599226960190113E-2</v>
      </c>
      <c r="AM204">
        <f>PRODUCT(INDEX(Overzicht!$B$1:$D$35,MATCH(max_demand!AM$1,Overzicht!$B$1:$B$35,0),3),INDEX(Verdeelsleutels_percentage!$A:$AB,MATCH(max_demand!$C204,Verdeelsleutels_percentage!$C:$C,0),MATCH(INDEX(Overzicht!$B$1:$F$35,MATCH(max_demand!AM$1,Overzicht!$B:$B,0),5),Verdeelsleutels_percentage!$1:$1,0)))</f>
        <v>0.14919845392038023</v>
      </c>
      <c r="AN204">
        <f>PRODUCT(INDEX(Overzicht!$B$1:$D$35,MATCH(max_demand!AN$1,Overzicht!$B$1:$B$35,0),3),INDEX(Verdeelsleutels_percentage!$A:$AB,MATCH(max_demand!$C204,Verdeelsleutels_percentage!$C:$C,0),MATCH(INDEX(Overzicht!$B$1:$F$35,MATCH(max_demand!AN$1,Overzicht!$B:$B,0),5),Verdeelsleutels_percentage!$1:$1,0)))</f>
        <v>7.4599226960190113E-2</v>
      </c>
      <c r="AO204">
        <f>PRODUCT(INDEX(Overzicht!$B$1:$D$35,MATCH(max_demand!AO$1,Overzicht!$B$1:$B$35,0),3),INDEX(Verdeelsleutels_percentage!$A:$AB,MATCH(max_demand!$C204,Verdeelsleutels_percentage!$C:$C,0),MATCH(INDEX(Overzicht!$B$1:$F$35,MATCH(max_demand!AO$1,Overzicht!$B:$B,0),5),Verdeelsleutels_percentage!$1:$1,0)))</f>
        <v>0.26109729436066542</v>
      </c>
    </row>
    <row r="205" spans="2:41">
      <c r="B205" t="str">
        <f>INDEX('ETLocal datasets'!B:C,MATCH(C205,'ETLocal datasets'!C:C,0),1)</f>
        <v>GM0603</v>
      </c>
      <c r="C205" t="str">
        <f>'ETLocal datasets'!C188</f>
        <v>Rijswijk</v>
      </c>
      <c r="D205">
        <f t="shared" si="17"/>
        <v>9.5146898093648305E-2</v>
      </c>
      <c r="E205">
        <f t="shared" si="18"/>
        <v>0.14776885042362253</v>
      </c>
      <c r="F205">
        <f t="shared" si="19"/>
        <v>3.2484562262258487E-2</v>
      </c>
      <c r="G205">
        <f t="shared" si="16"/>
        <v>6.6149891956232554E-2</v>
      </c>
      <c r="H205">
        <f>PRODUCT(INDEX(Overzicht!$B$1:$D$35,MATCH(max_demand!H$1,Overzicht!$B$1:$B$35,0),3),INDEX(Verdeelsleutels_percentage!$A:$AB,MATCH(max_demand!$C205,Verdeelsleutels_percentage!$C:$C,0),MATCH(INDEX(Overzicht!$B$1:$F$35,MATCH(max_demand!H$1,Overzicht!$B:$B,0),5),Verdeelsleutels_percentage!$1:$1,0)))</f>
        <v>3.2484562262258487E-2</v>
      </c>
      <c r="I205">
        <f>PRODUCT(INDEX(Overzicht!$B$1:$D$35,MATCH(max_demand!I$1,Overzicht!$B$1:$B$35,0),3),INDEX(Verdeelsleutels_percentage!$A:$AB,MATCH(max_demand!$C205,Verdeelsleutels_percentage!$C:$C,0),MATCH(INDEX(Overzicht!$B$1:$F$35,MATCH(max_demand!I$1,Overzicht!$B:$B,0),5),Verdeelsleutels_percentage!$1:$1,0)))</f>
        <v>7.1374493137607326E-5</v>
      </c>
      <c r="J205">
        <f>PRODUCT(INDEX(Overzicht!$B$1:$D$35,MATCH(max_demand!J$1,Overzicht!$B$1:$B$35,0),3),INDEX(Verdeelsleutels_percentage!$A:$AB,MATCH(max_demand!$C205,Verdeelsleutels_percentage!$C:$C,0),MATCH(INDEX(Overzicht!$B$1:$F$35,MATCH(max_demand!J$1,Overzicht!$B:$B,0),5),Verdeelsleutels_percentage!$1:$1,0)))</f>
        <v>1.0890062777442847E-2</v>
      </c>
      <c r="K205">
        <f>PRODUCT(INDEX(Overzicht!$B$1:$D$35,MATCH(max_demand!K$1,Overzicht!$B$1:$B$35,0),3),INDEX(Verdeelsleutels_percentage!$A:$AB,MATCH(max_demand!$C205,Verdeelsleutels_percentage!$C:$C,0),MATCH(INDEX(Overzicht!$B$1:$F$35,MATCH(max_demand!K$1,Overzicht!$B:$B,0),5),Verdeelsleutels_percentage!$1:$1,0)))</f>
        <v>1.4856875263874261E-5</v>
      </c>
      <c r="L205">
        <f>PRODUCT(INDEX(Overzicht!$B$1:$D$35,MATCH(max_demand!L$1,Overzicht!$B$1:$B$35,0),3),INDEX(Verdeelsleutels_percentage!$A:$AB,MATCH(max_demand!$C205,Verdeelsleutels_percentage!$C:$C,0),MATCH(INDEX(Overzicht!$B$1:$F$35,MATCH(max_demand!L$1,Overzicht!$B:$B,0),5),Verdeelsleutels_percentage!$1:$1,0)))</f>
        <v>1.0504146177767217E-2</v>
      </c>
      <c r="M205">
        <f>PRODUCT(INDEX(Overzicht!$B$1:$D$35,MATCH(max_demand!M$1,Overzicht!$B$1:$B$35,0),3),INDEX(Verdeelsleutels_percentage!$A:$AB,MATCH(max_demand!$C205,Verdeelsleutels_percentage!$C:$C,0),MATCH(INDEX(Overzicht!$B$1:$F$35,MATCH(max_demand!M$1,Overzicht!$B:$B,0),5),Verdeelsleutels_percentage!$1:$1,0)))</f>
        <v>0</v>
      </c>
      <c r="N205">
        <f>PRODUCT(INDEX(Overzicht!$B$1:$D$35,MATCH(max_demand!N$1,Overzicht!$B$1:$B$35,0),3),INDEX(Verdeelsleutels_percentage!$A:$AB,MATCH(max_demand!$C205,Verdeelsleutels_percentage!$C:$C,0),MATCH(INDEX(Overzicht!$B$1:$F$35,MATCH(max_demand!N$1,Overzicht!$B:$B,0),5),Verdeelsleutels_percentage!$1:$1,0)))</f>
        <v>0</v>
      </c>
      <c r="O205">
        <f>PRODUCT(INDEX(Overzicht!$B$1:$D$35,MATCH(max_demand!O$1,Overzicht!$B$1:$B$35,0),3),INDEX(Verdeelsleutels_percentage!$A:$AB,MATCH(max_demand!$C205,Verdeelsleutels_percentage!$C:$C,0),MATCH(INDEX(Overzicht!$B$1:$F$35,MATCH(max_demand!O$1,Overzicht!$B:$B,0),5),Verdeelsleutels_percentage!$1:$1,0)))</f>
        <v>0</v>
      </c>
      <c r="P205">
        <f>PRODUCT(INDEX(Overzicht!$B$1:$D$35,MATCH(max_demand!P$1,Overzicht!$B$1:$B$35,0),3),INDEX(Verdeelsleutels_percentage!$A:$AB,MATCH(max_demand!$C205,Verdeelsleutels_percentage!$C:$C,0),MATCH(INDEX(Overzicht!$B$1:$F$35,MATCH(max_demand!P$1,Overzicht!$B:$B,0),5),Verdeelsleutels_percentage!$1:$1,0)))</f>
        <v>0</v>
      </c>
      <c r="Q205">
        <f>PRODUCT(INDEX(Overzicht!$B$1:$D$35,MATCH(max_demand!Q$1,Overzicht!$B$1:$B$35,0),3),INDEX(Verdeelsleutels_percentage!$A:$AB,MATCH(max_demand!$C205,Verdeelsleutels_percentage!$C:$C,0),MATCH(INDEX(Overzicht!$B$1:$F$35,MATCH(max_demand!Q$1,Overzicht!$B:$B,0),5),Verdeelsleutels_percentage!$1:$1,0)))</f>
        <v>2.6915780160157034E-2</v>
      </c>
      <c r="R205">
        <f>PRODUCT(INDEX(Overzicht!$B$1:$D$35,MATCH(max_demand!R$1,Overzicht!$B$1:$B$35,0),3),INDEX(Verdeelsleutels_percentage!$A:$AB,MATCH(max_demand!$C205,Verdeelsleutels_percentage!$C:$C,0),MATCH(INDEX(Overzicht!$B$1:$F$35,MATCH(max_demand!R$1,Overzicht!$B:$B,0),5),Verdeelsleutels_percentage!$1:$1,0)))</f>
        <v>5.5687821021014553E-3</v>
      </c>
      <c r="S205">
        <f>PRODUCT(INDEX(Overzicht!$B$1:$D$35,MATCH(max_demand!S$1,Overzicht!$B$1:$B$35,0),3),INDEX(Verdeelsleutels_percentage!$A:$AB,MATCH(max_demand!$C205,Verdeelsleutels_percentage!$C:$C,0),MATCH(INDEX(Overzicht!$B$1:$F$35,MATCH(max_demand!S$1,Overzicht!$B:$B,0),5),Verdeelsleutels_percentage!$1:$1,0)))</f>
        <v>1.1404865745103781E-2</v>
      </c>
      <c r="T205">
        <f>PRODUCT(INDEX(Overzicht!$B$1:$D$35,MATCH(max_demand!T$1,Overzicht!$B$1:$B$35,0),3),INDEX(Verdeelsleutels_percentage!$A:$AB,MATCH(max_demand!$C205,Verdeelsleutels_percentage!$C:$C,0),MATCH(INDEX(Overzicht!$B$1:$F$35,MATCH(max_demand!T$1,Overzicht!$B:$B,0),5),Verdeelsleutels_percentage!$1:$1,0)))</f>
        <v>1.6458844879544299E-2</v>
      </c>
      <c r="U205">
        <f>PRODUCT(INDEX(Overzicht!$B$1:$D$35,MATCH(max_demand!U$1,Overzicht!$B$1:$B$35,0),3),INDEX(Verdeelsleutels_percentage!$A:$AB,MATCH(max_demand!$C205,Verdeelsleutels_percentage!$C:$C,0),MATCH(INDEX(Overzicht!$B$1:$F$35,MATCH(max_demand!U$1,Overzicht!$B:$B,0),5),Verdeelsleutels_percentage!$1:$1,0)))</f>
        <v>6.1132852409735983E-2</v>
      </c>
      <c r="V205">
        <f>PRODUCT(INDEX(Overzicht!$B$1:$D$35,MATCH(max_demand!V$1,Overzicht!$B$1:$B$35,0),3),INDEX(Verdeelsleutels_percentage!$A:$AB,MATCH(max_demand!$C205,Verdeelsleutels_percentage!$C:$C,0),MATCH(INDEX(Overzicht!$B$1:$F$35,MATCH(max_demand!V$1,Overzicht!$B:$B,0),5),Verdeelsleutels_percentage!$1:$1,0)))</f>
        <v>7.1156660193518592E-3</v>
      </c>
      <c r="W205">
        <f>PRODUCT(INDEX(Overzicht!$B$1:$D$35,MATCH(max_demand!W$1,Overzicht!$B$1:$B$35,0),3),INDEX(Verdeelsleutels_percentage!$A:$AB,MATCH(max_demand!$C205,Verdeelsleutels_percentage!$C:$C,0),MATCH(INDEX(Overzicht!$B$1:$F$35,MATCH(max_demand!W$1,Overzicht!$B:$B,0),5),Verdeelsleutels_percentage!$1:$1,0)))</f>
        <v>3.71252140140097E-2</v>
      </c>
      <c r="X205">
        <f>PRODUCT(INDEX(Overzicht!$B$1:$D$35,MATCH(max_demand!X$1,Overzicht!$B$1:$B$35,0),3),INDEX(Verdeelsleutels_percentage!$A:$AB,MATCH(max_demand!$C205,Verdeelsleutels_percentage!$C:$C,0),MATCH(INDEX(Overzicht!$B$1:$F$35,MATCH(max_demand!X$1,Overzicht!$B:$B,0),5),Verdeelsleutels_percentage!$1:$1,0)))</f>
        <v>3.7506959299088702E-5</v>
      </c>
      <c r="Y205">
        <f>PRODUCT(INDEX(Overzicht!$B$1:$D$35,MATCH(max_demand!Y$1,Overzicht!$B$1:$B$35,0),3),INDEX(Verdeelsleutels_percentage!$A:$AB,MATCH(max_demand!$C205,Verdeelsleutels_percentage!$C:$C,0),MATCH(INDEX(Overzicht!$B$1:$F$35,MATCH(max_demand!Y$1,Overzicht!$B:$B,0),5),Verdeelsleutels_percentage!$1:$1,0)))</f>
        <v>3.9761804788855964E-8</v>
      </c>
      <c r="Z205">
        <f>PRODUCT(INDEX(Overzicht!$B$1:$D$35,MATCH(max_demand!Z$1,Overzicht!$B$1:$B$35,0),3),INDEX(Verdeelsleutels_percentage!$A:$AB,MATCH(max_demand!$C205,Verdeelsleutels_percentage!$C:$C,0),MATCH(INDEX(Overzicht!$B$1:$F$35,MATCH(max_demand!Z$1,Overzicht!$B:$B,0),5),Verdeelsleutels_percentage!$1:$1,0)))</f>
        <v>1.767191323949154E-5</v>
      </c>
      <c r="AA205">
        <f>PRODUCT(INDEX(Overzicht!$B$1:$D$35,MATCH(max_demand!AA$1,Overzicht!$B$1:$B$35,0),3),INDEX(Verdeelsleutels_percentage!$A:$AB,MATCH(max_demand!$C205,Verdeelsleutels_percentage!$C:$C,0),MATCH(INDEX(Overzicht!$B$1:$F$35,MATCH(max_demand!AA$1,Overzicht!$B:$B,0),5),Verdeelsleutels_percentage!$1:$1,0)))</f>
        <v>1.8415993796943815E-5</v>
      </c>
      <c r="AB205">
        <f>PRODUCT(INDEX(Overzicht!$B$1:$D$35,MATCH(max_demand!AB$1,Overzicht!$B$1:$B$35,0),3),INDEX(Verdeelsleutels_percentage!$A:$AB,MATCH(max_demand!$C205,Verdeelsleutels_percentage!$C:$C,0),MATCH(INDEX(Overzicht!$B$1:$F$35,MATCH(max_demand!AB$1,Overzicht!$B:$B,0),5),Verdeelsleutels_percentage!$1:$1,0)))</f>
        <v>2.1388931963364288E-2</v>
      </c>
      <c r="AC205">
        <f>PRODUCT(INDEX(Overzicht!$B$1:$D$35,MATCH(max_demand!AC$1,Overzicht!$B$1:$B$35,0),3),INDEX(Verdeelsleutels_percentage!$A:$AB,MATCH(max_demand!$C205,Verdeelsleutels_percentage!$C:$C,0),MATCH(INDEX(Overzicht!$B$1:$F$35,MATCH(max_demand!AC$1,Overzicht!$B:$B,0),5),Verdeelsleutels_percentage!$1:$1,0)))</f>
        <v>9.0372385164995822E-3</v>
      </c>
      <c r="AD205">
        <f>PRODUCT(INDEX(Overzicht!$B$1:$D$35,MATCH(max_demand!AD$1,Overzicht!$B$1:$B$35,0),3),INDEX(Verdeelsleutels_percentage!$A:$AB,MATCH(max_demand!$C205,Verdeelsleutels_percentage!$C:$C,0),MATCH(INDEX(Overzicht!$B$1:$F$35,MATCH(max_demand!AD$1,Overzicht!$B:$B,0),5),Verdeelsleutels_percentage!$1:$1,0)))</f>
        <v>0</v>
      </c>
      <c r="AE205">
        <f>PRODUCT(INDEX(Overzicht!$B$1:$D$35,MATCH(max_demand!AE$1,Overzicht!$B$1:$B$35,0),3),INDEX(Verdeelsleutels_percentage!$A:$AB,MATCH(max_demand!$C205,Verdeelsleutels_percentage!$C:$C,0),MATCH(INDEX(Overzicht!$B$1:$F$35,MATCH(max_demand!AE$1,Overzicht!$B:$B,0),5),Verdeelsleutels_percentage!$1:$1,0)))</f>
        <v>5.2910639808323723E-3</v>
      </c>
      <c r="AF205">
        <f>PRODUCT(INDEX(Overzicht!$B$1:$D$35,MATCH(max_demand!AF$1,Overzicht!$B$1:$B$35,0),3),INDEX(Verdeelsleutels_percentage!$A:$AB,MATCH(max_demand!$C205,Verdeelsleutels_percentage!$C:$C,0),MATCH(INDEX(Overzicht!$B$1:$F$35,MATCH(max_demand!AF$1,Overzicht!$B:$B,0),5),Verdeelsleutels_percentage!$1:$1,0)))</f>
        <v>6.9757552261150808E-5</v>
      </c>
      <c r="AG205">
        <f>PRODUCT(INDEX(Overzicht!$B$1:$D$35,MATCH(max_demand!AG$1,Overzicht!$B$1:$B$35,0),3),INDEX(Verdeelsleutels_percentage!$A:$AB,MATCH(max_demand!$C205,Verdeelsleutels_percentage!$C:$C,0),MATCH(INDEX(Overzicht!$B$1:$F$35,MATCH(max_demand!AG$1,Overzicht!$B:$B,0),5),Verdeelsleutels_percentage!$1:$1,0)))</f>
        <v>3.71252140140097E-2</v>
      </c>
      <c r="AH205">
        <f>PRODUCT(INDEX(Overzicht!$B$1:$D$35,MATCH(max_demand!AH$1,Overzicht!$B$1:$B$35,0),3),INDEX(Verdeelsleutels_percentage!$A:$AB,MATCH(max_demand!$C205,Verdeelsleutels_percentage!$C:$C,0),MATCH(INDEX(Overzicht!$B$1:$F$35,MATCH(max_demand!AH$1,Overzicht!$B:$B,0),5),Verdeelsleutels_percentage!$1:$1,0)))</f>
        <v>1.6276762194268523E-4</v>
      </c>
      <c r="AI205">
        <f>PRODUCT(INDEX(Overzicht!$B$1:$D$35,MATCH(max_demand!AI$1,Overzicht!$B$1:$B$35,0),3),INDEX(Verdeelsleutels_percentage!$A:$AB,MATCH(max_demand!$C205,Verdeelsleutels_percentage!$C:$C,0),MATCH(INDEX(Overzicht!$B$1:$F$35,MATCH(max_demand!AI$1,Overzicht!$B:$B,0),5),Verdeelsleutels_percentage!$1:$1,0)))</f>
        <v>5.5806041808920652E-5</v>
      </c>
      <c r="AJ205">
        <f>PRODUCT(INDEX(Overzicht!$B$1:$D$35,MATCH(max_demand!AJ$1,Overzicht!$B$1:$B$35,0),3),INDEX(Verdeelsleutels_percentage!$A:$AB,MATCH(max_demand!$C205,Verdeelsleutels_percentage!$C:$C,0),MATCH(INDEX(Overzicht!$B$1:$F$35,MATCH(max_demand!AJ$1,Overzicht!$B:$B,0),5),Verdeelsleutels_percentage!$1:$1,0)))</f>
        <v>0</v>
      </c>
      <c r="AK205">
        <f>PRODUCT(INDEX(Overzicht!$B$1:$D$35,MATCH(max_demand!AK$1,Overzicht!$B$1:$B$35,0),3),INDEX(Verdeelsleutels_percentage!$A:$AB,MATCH(max_demand!$C205,Verdeelsleutels_percentage!$C:$C,0),MATCH(INDEX(Overzicht!$B$1:$F$35,MATCH(max_demand!AK$1,Overzicht!$B:$B,0),5),Verdeelsleutels_percentage!$1:$1,0)))</f>
        <v>2.252262983516589E-3</v>
      </c>
      <c r="AL205">
        <f>PRODUCT(INDEX(Overzicht!$B$1:$D$35,MATCH(max_demand!AL$1,Overzicht!$B$1:$B$35,0),3),INDEX(Verdeelsleutels_percentage!$A:$AB,MATCH(max_demand!$C205,Verdeelsleutels_percentage!$C:$C,0),MATCH(INDEX(Overzicht!$B$1:$F$35,MATCH(max_demand!AL$1,Overzicht!$B:$B,0),5),Verdeelsleutels_percentage!$1:$1,0)))</f>
        <v>6.1875356690016172E-3</v>
      </c>
      <c r="AM205">
        <f>PRODUCT(INDEX(Overzicht!$B$1:$D$35,MATCH(max_demand!AM$1,Overzicht!$B$1:$B$35,0),3),INDEX(Verdeelsleutels_percentage!$A:$AB,MATCH(max_demand!$C205,Verdeelsleutels_percentage!$C:$C,0),MATCH(INDEX(Overzicht!$B$1:$F$35,MATCH(max_demand!AM$1,Overzicht!$B:$B,0),5),Verdeelsleutels_percentage!$1:$1,0)))</f>
        <v>1.2375071338003234E-2</v>
      </c>
      <c r="AN205">
        <f>PRODUCT(INDEX(Overzicht!$B$1:$D$35,MATCH(max_demand!AN$1,Overzicht!$B$1:$B$35,0),3),INDEX(Verdeelsleutels_percentage!$A:$AB,MATCH(max_demand!$C205,Verdeelsleutels_percentage!$C:$C,0),MATCH(INDEX(Overzicht!$B$1:$F$35,MATCH(max_demand!AN$1,Overzicht!$B:$B,0),5),Verdeelsleutels_percentage!$1:$1,0)))</f>
        <v>6.1875356690016172E-3</v>
      </c>
      <c r="AO205">
        <f>PRODUCT(INDEX(Overzicht!$B$1:$D$35,MATCH(max_demand!AO$1,Overzicht!$B$1:$B$35,0),3),INDEX(Verdeelsleutels_percentage!$A:$AB,MATCH(max_demand!$C205,Verdeelsleutels_percentage!$C:$C,0),MATCH(INDEX(Overzicht!$B$1:$F$35,MATCH(max_demand!AO$1,Overzicht!$B:$B,0),5),Verdeelsleutels_percentage!$1:$1,0)))</f>
        <v>2.1656374841505659E-2</v>
      </c>
    </row>
    <row r="206" spans="2:41">
      <c r="B206" t="str">
        <f>INDEX('ETLocal datasets'!B:C,MATCH(C206,'ETLocal datasets'!C:C,0),1)</f>
        <v>GM0606</v>
      </c>
      <c r="C206" t="str">
        <f>'ETLocal datasets'!C189</f>
        <v>Schiedam</v>
      </c>
      <c r="D206">
        <f t="shared" si="17"/>
        <v>0.14426049812289476</v>
      </c>
      <c r="E206">
        <f t="shared" si="18"/>
        <v>0.20332309667223383</v>
      </c>
      <c r="F206">
        <f t="shared" si="19"/>
        <v>4.7389293805410813E-2</v>
      </c>
      <c r="G206">
        <f t="shared" si="16"/>
        <v>9.6501120741657162E-2</v>
      </c>
      <c r="H206">
        <f>PRODUCT(INDEX(Overzicht!$B$1:$D$35,MATCH(max_demand!H$1,Overzicht!$B$1:$B$35,0),3),INDEX(Verdeelsleutels_percentage!$A:$AB,MATCH(max_demand!$C206,Verdeelsleutels_percentage!$C:$C,0),MATCH(INDEX(Overzicht!$B$1:$F$35,MATCH(max_demand!H$1,Overzicht!$B:$B,0),5),Verdeelsleutels_percentage!$1:$1,0)))</f>
        <v>4.7389293805410813E-2</v>
      </c>
      <c r="I206">
        <f>PRODUCT(INDEX(Overzicht!$B$1:$D$35,MATCH(max_demand!I$1,Overzicht!$B$1:$B$35,0),3),INDEX(Verdeelsleutels_percentage!$A:$AB,MATCH(max_demand!$C206,Verdeelsleutels_percentage!$C:$C,0),MATCH(INDEX(Overzicht!$B$1:$F$35,MATCH(max_demand!I$1,Overzicht!$B:$B,0),5),Verdeelsleutels_percentage!$1:$1,0)))</f>
        <v>3.7335272228991906E-5</v>
      </c>
      <c r="J206">
        <f>PRODUCT(INDEX(Overzicht!$B$1:$D$35,MATCH(max_demand!J$1,Overzicht!$B$1:$B$35,0),3),INDEX(Verdeelsleutels_percentage!$A:$AB,MATCH(max_demand!$C206,Verdeelsleutels_percentage!$C:$C,0),MATCH(INDEX(Overzicht!$B$1:$F$35,MATCH(max_demand!J$1,Overzicht!$B:$B,0),5),Verdeelsleutels_percentage!$1:$1,0)))</f>
        <v>1.5886696590004388E-2</v>
      </c>
      <c r="K206">
        <f>PRODUCT(INDEX(Overzicht!$B$1:$D$35,MATCH(max_demand!K$1,Overzicht!$B$1:$B$35,0),3),INDEX(Verdeelsleutels_percentage!$A:$AB,MATCH(max_demand!$C206,Verdeelsleutels_percentage!$C:$C,0),MATCH(INDEX(Overzicht!$B$1:$F$35,MATCH(max_demand!K$1,Overzicht!$B:$B,0),5),Verdeelsleutels_percentage!$1:$1,0)))</f>
        <v>7.7714805116655462E-6</v>
      </c>
      <c r="L206">
        <f>PRODUCT(INDEX(Overzicht!$B$1:$D$35,MATCH(max_demand!L$1,Overzicht!$B$1:$B$35,0),3),INDEX(Verdeelsleutels_percentage!$A:$AB,MATCH(max_demand!$C206,Verdeelsleutels_percentage!$C:$C,0),MATCH(INDEX(Overzicht!$B$1:$F$35,MATCH(max_demand!L$1,Overzicht!$B:$B,0),5),Verdeelsleutels_percentage!$1:$1,0)))</f>
        <v>1.5323711779596108E-2</v>
      </c>
      <c r="M206">
        <f>PRODUCT(INDEX(Overzicht!$B$1:$D$35,MATCH(max_demand!M$1,Overzicht!$B$1:$B$35,0),3),INDEX(Verdeelsleutels_percentage!$A:$AB,MATCH(max_demand!$C206,Verdeelsleutels_percentage!$C:$C,0),MATCH(INDEX(Overzicht!$B$1:$F$35,MATCH(max_demand!M$1,Overzicht!$B:$B,0),5),Verdeelsleutels_percentage!$1:$1,0)))</f>
        <v>1.6831965196675038E-3</v>
      </c>
      <c r="N206">
        <f>PRODUCT(INDEX(Overzicht!$B$1:$D$35,MATCH(max_demand!N$1,Overzicht!$B$1:$B$35,0),3),INDEX(Verdeelsleutels_percentage!$A:$AB,MATCH(max_demand!$C206,Verdeelsleutels_percentage!$C:$C,0),MATCH(INDEX(Overzicht!$B$1:$F$35,MATCH(max_demand!N$1,Overzicht!$B:$B,0),5),Verdeelsleutels_percentage!$1:$1,0)))</f>
        <v>1.8338826842853568E-4</v>
      </c>
      <c r="O206">
        <f>PRODUCT(INDEX(Overzicht!$B$1:$D$35,MATCH(max_demand!O$1,Overzicht!$B$1:$B$35,0),3),INDEX(Verdeelsleutels_percentage!$A:$AB,MATCH(max_demand!$C206,Verdeelsleutels_percentage!$C:$C,0),MATCH(INDEX(Overzicht!$B$1:$F$35,MATCH(max_demand!O$1,Overzicht!$B:$B,0),5),Verdeelsleutels_percentage!$1:$1,0)))</f>
        <v>0</v>
      </c>
      <c r="P206">
        <f>PRODUCT(INDEX(Overzicht!$B$1:$D$35,MATCH(max_demand!P$1,Overzicht!$B$1:$B$35,0),3),INDEX(Verdeelsleutels_percentage!$A:$AB,MATCH(max_demand!$C206,Verdeelsleutels_percentage!$C:$C,0),MATCH(INDEX(Overzicht!$B$1:$F$35,MATCH(max_demand!P$1,Overzicht!$B:$B,0),5),Verdeelsleutels_percentage!$1:$1,0)))</f>
        <v>0</v>
      </c>
      <c r="Q206">
        <f>PRODUCT(INDEX(Overzicht!$B$1:$D$35,MATCH(max_demand!Q$1,Overzicht!$B$1:$B$35,0),3),INDEX(Verdeelsleutels_percentage!$A:$AB,MATCH(max_demand!$C206,Verdeelsleutels_percentage!$C:$C,0),MATCH(INDEX(Overzicht!$B$1:$F$35,MATCH(max_demand!Q$1,Overzicht!$B:$B,0),5),Verdeelsleutels_percentage!$1:$1,0)))</f>
        <v>3.9265414867340385E-2</v>
      </c>
      <c r="R206">
        <f>PRODUCT(INDEX(Overzicht!$B$1:$D$35,MATCH(max_demand!R$1,Overzicht!$B$1:$B$35,0),3),INDEX(Verdeelsleutels_percentage!$A:$AB,MATCH(max_demand!$C206,Verdeelsleutels_percentage!$C:$C,0),MATCH(INDEX(Overzicht!$B$1:$F$35,MATCH(max_demand!R$1,Overzicht!$B:$B,0),5),Verdeelsleutels_percentage!$1:$1,0)))</f>
        <v>8.1238789380704262E-3</v>
      </c>
      <c r="S206">
        <f>PRODUCT(INDEX(Overzicht!$B$1:$D$35,MATCH(max_demand!S$1,Overzicht!$B$1:$B$35,0),3),INDEX(Verdeelsleutels_percentage!$A:$AB,MATCH(max_demand!$C206,Verdeelsleutels_percentage!$C:$C,0),MATCH(INDEX(Overzicht!$B$1:$F$35,MATCH(max_demand!S$1,Overzicht!$B:$B,0),5),Verdeelsleutels_percentage!$1:$1,0)))</f>
        <v>1.6637704065168232E-2</v>
      </c>
      <c r="T206">
        <f>PRODUCT(INDEX(Overzicht!$B$1:$D$35,MATCH(max_demand!T$1,Overzicht!$B$1:$B$35,0),3),INDEX(Verdeelsleutels_percentage!$A:$AB,MATCH(max_demand!$C206,Verdeelsleutels_percentage!$C:$C,0),MATCH(INDEX(Overzicht!$B$1:$F$35,MATCH(max_demand!T$1,Overzicht!$B:$B,0),5),Verdeelsleutels_percentage!$1:$1,0)))</f>
        <v>2.4010575528074812E-2</v>
      </c>
      <c r="U206">
        <f>PRODUCT(INDEX(Overzicht!$B$1:$D$35,MATCH(max_demand!U$1,Overzicht!$B$1:$B$35,0),3),INDEX(Verdeelsleutels_percentage!$A:$AB,MATCH(max_demand!$C206,Verdeelsleutels_percentage!$C:$C,0),MATCH(INDEX(Overzicht!$B$1:$F$35,MATCH(max_demand!U$1,Overzicht!$B:$B,0),5),Verdeelsleutels_percentage!$1:$1,0)))</f>
        <v>8.9182137675706458E-2</v>
      </c>
      <c r="V206">
        <f>PRODUCT(INDEX(Overzicht!$B$1:$D$35,MATCH(max_demand!V$1,Overzicht!$B$1:$B$35,0),3),INDEX(Verdeelsleutels_percentage!$A:$AB,MATCH(max_demand!$C206,Verdeelsleutels_percentage!$C:$C,0),MATCH(INDEX(Overzicht!$B$1:$F$35,MATCH(max_demand!V$1,Overzicht!$B:$B,0),5),Verdeelsleutels_percentage!$1:$1,0)))</f>
        <v>1.0380511976423321E-2</v>
      </c>
      <c r="W206">
        <f>PRODUCT(INDEX(Overzicht!$B$1:$D$35,MATCH(max_demand!W$1,Overzicht!$B$1:$B$35,0),3),INDEX(Verdeelsleutels_percentage!$A:$AB,MATCH(max_demand!$C206,Verdeelsleutels_percentage!$C:$C,0),MATCH(INDEX(Overzicht!$B$1:$F$35,MATCH(max_demand!W$1,Overzicht!$B:$B,0),5),Verdeelsleutels_percentage!$1:$1,0)))</f>
        <v>5.4159192920469501E-2</v>
      </c>
      <c r="X206">
        <f>PRODUCT(INDEX(Overzicht!$B$1:$D$35,MATCH(max_demand!X$1,Overzicht!$B$1:$B$35,0),3),INDEX(Verdeelsleutels_percentage!$A:$AB,MATCH(max_demand!$C206,Verdeelsleutels_percentage!$C:$C,0),MATCH(INDEX(Overzicht!$B$1:$F$35,MATCH(max_demand!X$1,Overzicht!$B:$B,0),5),Verdeelsleutels_percentage!$1:$1,0)))</f>
        <v>4.6883699123860873E-5</v>
      </c>
      <c r="Y206">
        <f>PRODUCT(INDEX(Overzicht!$B$1:$D$35,MATCH(max_demand!Y$1,Overzicht!$B$1:$B$35,0),3),INDEX(Verdeelsleutels_percentage!$A:$AB,MATCH(max_demand!$C206,Verdeelsleutels_percentage!$C:$C,0),MATCH(INDEX(Overzicht!$B$1:$F$35,MATCH(max_demand!Y$1,Overzicht!$B:$B,0),5),Verdeelsleutels_percentage!$1:$1,0)))</f>
        <v>1.0666868784702705E-7</v>
      </c>
      <c r="Z206">
        <f>PRODUCT(INDEX(Overzicht!$B$1:$D$35,MATCH(max_demand!Z$1,Overzicht!$B$1:$B$35,0),3),INDEX(Verdeelsleutels_percentage!$A:$AB,MATCH(max_demand!$C206,Verdeelsleutels_percentage!$C:$C,0),MATCH(INDEX(Overzicht!$B$1:$F$35,MATCH(max_demand!Z$1,Overzicht!$B:$B,0),5),Verdeelsleutels_percentage!$1:$1,0)))</f>
        <v>4.7408305709789803E-5</v>
      </c>
      <c r="AA206">
        <f>PRODUCT(INDEX(Overzicht!$B$1:$D$35,MATCH(max_demand!AA$1,Overzicht!$B$1:$B$35,0),3),INDEX(Verdeelsleutels_percentage!$A:$AB,MATCH(max_demand!$C206,Verdeelsleutels_percentage!$C:$C,0),MATCH(INDEX(Overzicht!$B$1:$F$35,MATCH(max_demand!AA$1,Overzicht!$B:$B,0),5),Verdeelsleutels_percentage!$1:$1,0)))</f>
        <v>4.9404444897570427E-5</v>
      </c>
      <c r="AB206">
        <f>PRODUCT(INDEX(Overzicht!$B$1:$D$35,MATCH(max_demand!AB$1,Overzicht!$B$1:$B$35,0),3),INDEX(Verdeelsleutels_percentage!$A:$AB,MATCH(max_demand!$C206,Verdeelsleutels_percentage!$C:$C,0),MATCH(INDEX(Overzicht!$B$1:$F$35,MATCH(max_demand!AB$1,Overzicht!$B:$B,0),5),Verdeelsleutels_percentage!$1:$1,0)))</f>
        <v>1.8668832788092705E-2</v>
      </c>
      <c r="AC206">
        <f>PRODUCT(INDEX(Overzicht!$B$1:$D$35,MATCH(max_demand!AC$1,Overzicht!$B$1:$B$35,0),3),INDEX(Verdeelsleutels_percentage!$A:$AB,MATCH(max_demand!$C206,Verdeelsleutels_percentage!$C:$C,0),MATCH(INDEX(Overzicht!$B$1:$F$35,MATCH(max_demand!AC$1,Overzicht!$B:$B,0),5),Verdeelsleutels_percentage!$1:$1,0)))</f>
        <v>7.9012063248699929E-3</v>
      </c>
      <c r="AD206">
        <f>PRODUCT(INDEX(Overzicht!$B$1:$D$35,MATCH(max_demand!AD$1,Overzicht!$B$1:$B$35,0),3),INDEX(Verdeelsleutels_percentage!$A:$AB,MATCH(max_demand!$C206,Verdeelsleutels_percentage!$C:$C,0),MATCH(INDEX(Overzicht!$B$1:$F$35,MATCH(max_demand!AD$1,Overzicht!$B:$B,0),5),Verdeelsleutels_percentage!$1:$1,0)))</f>
        <v>0</v>
      </c>
      <c r="AE206">
        <f>PRODUCT(INDEX(Overzicht!$B$1:$D$35,MATCH(max_demand!AE$1,Overzicht!$B$1:$B$35,0),3),INDEX(Verdeelsleutels_percentage!$A:$AB,MATCH(max_demand!$C206,Verdeelsleutels_percentage!$C:$C,0),MATCH(INDEX(Overzicht!$B$1:$F$35,MATCH(max_demand!AE$1,Overzicht!$B:$B,0),5),Verdeelsleutels_percentage!$1:$1,0)))</f>
        <v>1.6572011713550449E-2</v>
      </c>
      <c r="AF206">
        <f>PRODUCT(INDEX(Overzicht!$B$1:$D$35,MATCH(max_demand!AF$1,Overzicht!$B$1:$B$35,0),3),INDEX(Verdeelsleutels_percentage!$A:$AB,MATCH(max_demand!$C206,Verdeelsleutels_percentage!$C:$C,0),MATCH(INDEX(Overzicht!$B$1:$F$35,MATCH(max_demand!AF$1,Overzicht!$B:$B,0),5),Verdeelsleutels_percentage!$1:$1,0)))</f>
        <v>1.8713804885443341E-4</v>
      </c>
      <c r="AG206">
        <f>PRODUCT(INDEX(Overzicht!$B$1:$D$35,MATCH(max_demand!AG$1,Overzicht!$B$1:$B$35,0),3),INDEX(Verdeelsleutels_percentage!$A:$AB,MATCH(max_demand!$C206,Verdeelsleutels_percentage!$C:$C,0),MATCH(INDEX(Overzicht!$B$1:$F$35,MATCH(max_demand!AG$1,Overzicht!$B:$B,0),5),Verdeelsleutels_percentage!$1:$1,0)))</f>
        <v>5.4159192920469501E-2</v>
      </c>
      <c r="AH206">
        <f>PRODUCT(INDEX(Overzicht!$B$1:$D$35,MATCH(max_demand!AH$1,Overzicht!$B$1:$B$35,0),3),INDEX(Verdeelsleutels_percentage!$A:$AB,MATCH(max_demand!$C206,Verdeelsleutels_percentage!$C:$C,0),MATCH(INDEX(Overzicht!$B$1:$F$35,MATCH(max_demand!AH$1,Overzicht!$B:$B,0),5),Verdeelsleutels_percentage!$1:$1,0)))</f>
        <v>4.366554473270113E-4</v>
      </c>
      <c r="AI206">
        <f>PRODUCT(INDEX(Overzicht!$B$1:$D$35,MATCH(max_demand!AI$1,Overzicht!$B$1:$B$35,0),3),INDEX(Verdeelsleutels_percentage!$A:$AB,MATCH(max_demand!$C206,Verdeelsleutels_percentage!$C:$C,0),MATCH(INDEX(Overzicht!$B$1:$F$35,MATCH(max_demand!AI$1,Overzicht!$B:$B,0),5),Verdeelsleutels_percentage!$1:$1,0)))</f>
        <v>1.4971043908354673E-4</v>
      </c>
      <c r="AJ206">
        <f>PRODUCT(INDEX(Overzicht!$B$1:$D$35,MATCH(max_demand!AJ$1,Overzicht!$B$1:$B$35,0),3),INDEX(Verdeelsleutels_percentage!$A:$AB,MATCH(max_demand!$C206,Verdeelsleutels_percentage!$C:$C,0),MATCH(INDEX(Overzicht!$B$1:$F$35,MATCH(max_demand!AJ$1,Overzicht!$B:$B,0),5),Verdeelsleutels_percentage!$1:$1,0)))</f>
        <v>0</v>
      </c>
      <c r="AK206">
        <f>PRODUCT(INDEX(Overzicht!$B$1:$D$35,MATCH(max_demand!AK$1,Overzicht!$B$1:$B$35,0),3),INDEX(Verdeelsleutels_percentage!$A:$AB,MATCH(max_demand!$C206,Verdeelsleutels_percentage!$C:$C,0),MATCH(INDEX(Overzicht!$B$1:$F$35,MATCH(max_demand!AK$1,Overzicht!$B:$B,0),5),Verdeelsleutels_percentage!$1:$1,0)))</f>
        <v>3.2856577038418168E-3</v>
      </c>
      <c r="AL206">
        <f>PRODUCT(INDEX(Overzicht!$B$1:$D$35,MATCH(max_demand!AL$1,Overzicht!$B$1:$B$35,0),3),INDEX(Verdeelsleutels_percentage!$A:$AB,MATCH(max_demand!$C206,Verdeelsleutels_percentage!$C:$C,0),MATCH(INDEX(Overzicht!$B$1:$F$35,MATCH(max_demand!AL$1,Overzicht!$B:$B,0),5),Verdeelsleutels_percentage!$1:$1,0)))</f>
        <v>9.0265321534115841E-3</v>
      </c>
      <c r="AM206">
        <f>PRODUCT(INDEX(Overzicht!$B$1:$D$35,MATCH(max_demand!AM$1,Overzicht!$B$1:$B$35,0),3),INDEX(Verdeelsleutels_percentage!$A:$AB,MATCH(max_demand!$C206,Verdeelsleutels_percentage!$C:$C,0),MATCH(INDEX(Overzicht!$B$1:$F$35,MATCH(max_demand!AM$1,Overzicht!$B:$B,0),5),Verdeelsleutels_percentage!$1:$1,0)))</f>
        <v>1.8053064306823168E-2</v>
      </c>
      <c r="AN206">
        <f>PRODUCT(INDEX(Overzicht!$B$1:$D$35,MATCH(max_demand!AN$1,Overzicht!$B$1:$B$35,0),3),INDEX(Verdeelsleutels_percentage!$A:$AB,MATCH(max_demand!$C206,Verdeelsleutels_percentage!$C:$C,0),MATCH(INDEX(Overzicht!$B$1:$F$35,MATCH(max_demand!AN$1,Overzicht!$B:$B,0),5),Verdeelsleutels_percentage!$1:$1,0)))</f>
        <v>9.0265321534115841E-3</v>
      </c>
      <c r="AO206">
        <f>PRODUCT(INDEX(Overzicht!$B$1:$D$35,MATCH(max_demand!AO$1,Overzicht!$B$1:$B$35,0),3),INDEX(Verdeelsleutels_percentage!$A:$AB,MATCH(max_demand!$C206,Verdeelsleutels_percentage!$C:$C,0),MATCH(INDEX(Overzicht!$B$1:$F$35,MATCH(max_demand!AO$1,Overzicht!$B:$B,0),5),Verdeelsleutels_percentage!$1:$1,0)))</f>
        <v>3.1592862536940547E-2</v>
      </c>
    </row>
    <row r="207" spans="2:41">
      <c r="B207" t="str">
        <f>INDEX('ETLocal datasets'!B:C,MATCH(C207,'ETLocal datasets'!C:C,0),1)</f>
        <v>GM0610</v>
      </c>
      <c r="C207" t="str">
        <f>'ETLocal datasets'!C190</f>
        <v>Sliedrecht</v>
      </c>
      <c r="D207">
        <f t="shared" si="17"/>
        <v>4.8059759430698006E-2</v>
      </c>
      <c r="E207">
        <f t="shared" si="18"/>
        <v>6.4746269571155493E-2</v>
      </c>
      <c r="F207">
        <f t="shared" si="19"/>
        <v>1.5204867585151235E-2</v>
      </c>
      <c r="G207">
        <f t="shared" si="16"/>
        <v>3.0962410385783311E-2</v>
      </c>
      <c r="H207">
        <f>PRODUCT(INDEX(Overzicht!$B$1:$D$35,MATCH(max_demand!H$1,Overzicht!$B$1:$B$35,0),3),INDEX(Verdeelsleutels_percentage!$A:$AB,MATCH(max_demand!$C207,Verdeelsleutels_percentage!$C:$C,0),MATCH(INDEX(Overzicht!$B$1:$F$35,MATCH(max_demand!H$1,Overzicht!$B:$B,0),5),Verdeelsleutels_percentage!$1:$1,0)))</f>
        <v>1.5204867585151235E-2</v>
      </c>
      <c r="I207">
        <f>PRODUCT(INDEX(Overzicht!$B$1:$D$35,MATCH(max_demand!I$1,Overzicht!$B$1:$B$35,0),3),INDEX(Verdeelsleutels_percentage!$A:$AB,MATCH(max_demand!$C207,Verdeelsleutels_percentage!$C:$C,0),MATCH(INDEX(Overzicht!$B$1:$F$35,MATCH(max_demand!I$1,Overzicht!$B:$B,0),5),Verdeelsleutels_percentage!$1:$1,0)))</f>
        <v>1.8739549961485985E-4</v>
      </c>
      <c r="J207">
        <f>PRODUCT(INDEX(Overzicht!$B$1:$D$35,MATCH(max_demand!J$1,Overzicht!$B$1:$B$35,0),3),INDEX(Verdeelsleutels_percentage!$A:$AB,MATCH(max_demand!$C207,Verdeelsleutels_percentage!$C:$C,0),MATCH(INDEX(Overzicht!$B$1:$F$35,MATCH(max_demand!J$1,Overzicht!$B:$B,0),5),Verdeelsleutels_percentage!$1:$1,0)))</f>
        <v>5.0972508475935563E-3</v>
      </c>
      <c r="K207">
        <f>PRODUCT(INDEX(Overzicht!$B$1:$D$35,MATCH(max_demand!K$1,Overzicht!$B$1:$B$35,0),3),INDEX(Verdeelsleutels_percentage!$A:$AB,MATCH(max_demand!$C207,Verdeelsleutels_percentage!$C:$C,0),MATCH(INDEX(Overzicht!$B$1:$F$35,MATCH(max_demand!K$1,Overzicht!$B:$B,0),5),Verdeelsleutels_percentage!$1:$1,0)))</f>
        <v>3.9007093996754676E-5</v>
      </c>
      <c r="L207">
        <f>PRODUCT(INDEX(Overzicht!$B$1:$D$35,MATCH(max_demand!L$1,Overzicht!$B$1:$B$35,0),3),INDEX(Verdeelsleutels_percentage!$A:$AB,MATCH(max_demand!$C207,Verdeelsleutels_percentage!$C:$C,0),MATCH(INDEX(Overzicht!$B$1:$F$35,MATCH(max_demand!L$1,Overzicht!$B:$B,0),5),Verdeelsleutels_percentage!$1:$1,0)))</f>
        <v>4.9166170206819603E-3</v>
      </c>
      <c r="M207">
        <f>PRODUCT(INDEX(Overzicht!$B$1:$D$35,MATCH(max_demand!M$1,Overzicht!$B$1:$B$35,0),3),INDEX(Verdeelsleutels_percentage!$A:$AB,MATCH(max_demand!$C207,Verdeelsleutels_percentage!$C:$C,0),MATCH(INDEX(Overzicht!$B$1:$F$35,MATCH(max_demand!M$1,Overzicht!$B:$B,0),5),Verdeelsleutels_percentage!$1:$1,0)))</f>
        <v>3.6382940155889891E-3</v>
      </c>
      <c r="N207">
        <f>PRODUCT(INDEX(Overzicht!$B$1:$D$35,MATCH(max_demand!N$1,Overzicht!$B$1:$B$35,0),3),INDEX(Verdeelsleutels_percentage!$A:$AB,MATCH(max_demand!$C207,Verdeelsleutels_percentage!$C:$C,0),MATCH(INDEX(Overzicht!$B$1:$F$35,MATCH(max_demand!N$1,Overzicht!$B:$B,0),5),Verdeelsleutels_percentage!$1:$1,0)))</f>
        <v>3.9640079560321947E-4</v>
      </c>
      <c r="O207">
        <f>PRODUCT(INDEX(Overzicht!$B$1:$D$35,MATCH(max_demand!O$1,Overzicht!$B$1:$B$35,0),3),INDEX(Verdeelsleutels_percentage!$A:$AB,MATCH(max_demand!$C207,Verdeelsleutels_percentage!$C:$C,0),MATCH(INDEX(Overzicht!$B$1:$F$35,MATCH(max_demand!O$1,Overzicht!$B:$B,0),5),Verdeelsleutels_percentage!$1:$1,0)))</f>
        <v>0</v>
      </c>
      <c r="P207">
        <f>PRODUCT(INDEX(Overzicht!$B$1:$D$35,MATCH(max_demand!P$1,Overzicht!$B$1:$B$35,0),3),INDEX(Verdeelsleutels_percentage!$A:$AB,MATCH(max_demand!$C207,Verdeelsleutels_percentage!$C:$C,0),MATCH(INDEX(Overzicht!$B$1:$F$35,MATCH(max_demand!P$1,Overzicht!$B:$B,0),5),Verdeelsleutels_percentage!$1:$1,0)))</f>
        <v>0</v>
      </c>
      <c r="Q207">
        <f>PRODUCT(INDEX(Overzicht!$B$1:$D$35,MATCH(max_demand!Q$1,Overzicht!$B$1:$B$35,0),3),INDEX(Verdeelsleutels_percentage!$A:$AB,MATCH(max_demand!$C207,Verdeelsleutels_percentage!$C:$C,0),MATCH(INDEX(Overzicht!$B$1:$F$35,MATCH(max_demand!Q$1,Overzicht!$B:$B,0),5),Verdeelsleutels_percentage!$1:$1,0)))</f>
        <v>1.2598318856268165E-2</v>
      </c>
      <c r="R207">
        <f>PRODUCT(INDEX(Overzicht!$B$1:$D$35,MATCH(max_demand!R$1,Overzicht!$B$1:$B$35,0),3),INDEX(Verdeelsleutels_percentage!$A:$AB,MATCH(max_demand!$C207,Verdeelsleutels_percentage!$C:$C,0),MATCH(INDEX(Overzicht!$B$1:$F$35,MATCH(max_demand!R$1,Overzicht!$B:$B,0),5),Verdeelsleutels_percentage!$1:$1,0)))</f>
        <v>2.6065487288830687E-3</v>
      </c>
      <c r="S207">
        <f>PRODUCT(INDEX(Overzicht!$B$1:$D$35,MATCH(max_demand!S$1,Overzicht!$B$1:$B$35,0),3),INDEX(Verdeelsleutels_percentage!$A:$AB,MATCH(max_demand!$C207,Verdeelsleutels_percentage!$C:$C,0),MATCH(INDEX(Overzicht!$B$1:$F$35,MATCH(max_demand!S$1,Overzicht!$B:$B,0),5),Verdeelsleutels_percentage!$1:$1,0)))</f>
        <v>5.3382117967525249E-3</v>
      </c>
      <c r="T207">
        <f>PRODUCT(INDEX(Overzicht!$B$1:$D$35,MATCH(max_demand!T$1,Overzicht!$B$1:$B$35,0),3),INDEX(Verdeelsleutels_percentage!$A:$AB,MATCH(max_demand!$C207,Verdeelsleutels_percentage!$C:$C,0),MATCH(INDEX(Overzicht!$B$1:$F$35,MATCH(max_demand!T$1,Overzicht!$B:$B,0),5),Verdeelsleutels_percentage!$1:$1,0)))</f>
        <v>7.703799576476625E-3</v>
      </c>
      <c r="U207">
        <f>PRODUCT(INDEX(Overzicht!$B$1:$D$35,MATCH(max_demand!U$1,Overzicht!$B$1:$B$35,0),3),INDEX(Verdeelsleutels_percentage!$A:$AB,MATCH(max_demand!$C207,Verdeelsleutels_percentage!$C:$C,0),MATCH(INDEX(Overzicht!$B$1:$F$35,MATCH(max_demand!U$1,Overzicht!$B:$B,0),5),Verdeelsleutels_percentage!$1:$1,0)))</f>
        <v>2.8614112712627468E-2</v>
      </c>
      <c r="V207">
        <f>PRODUCT(INDEX(Overzicht!$B$1:$D$35,MATCH(max_demand!V$1,Overzicht!$B$1:$B$35,0),3),INDEX(Verdeelsleutels_percentage!$A:$AB,MATCH(max_demand!$C207,Verdeelsleutels_percentage!$C:$C,0),MATCH(INDEX(Overzicht!$B$1:$F$35,MATCH(max_demand!V$1,Overzicht!$B:$B,0),5),Verdeelsleutels_percentage!$1:$1,0)))</f>
        <v>3.3305900424616987E-3</v>
      </c>
      <c r="W207">
        <f>PRODUCT(INDEX(Overzicht!$B$1:$D$35,MATCH(max_demand!W$1,Overzicht!$B$1:$B$35,0),3),INDEX(Verdeelsleutels_percentage!$A:$AB,MATCH(max_demand!$C207,Verdeelsleutels_percentage!$C:$C,0),MATCH(INDEX(Overzicht!$B$1:$F$35,MATCH(max_demand!W$1,Overzicht!$B:$B,0),5),Verdeelsleutels_percentage!$1:$1,0)))</f>
        <v>1.7376991525887127E-2</v>
      </c>
      <c r="X207">
        <f>PRODUCT(INDEX(Overzicht!$B$1:$D$35,MATCH(max_demand!X$1,Overzicht!$B$1:$B$35,0),3),INDEX(Verdeelsleutels_percentage!$A:$AB,MATCH(max_demand!$C207,Verdeelsleutels_percentage!$C:$C,0),MATCH(INDEX(Overzicht!$B$1:$F$35,MATCH(max_demand!X$1,Overzicht!$B:$B,0),5),Verdeelsleutels_percentage!$1:$1,0)))</f>
        <v>9.3767398247721755E-6</v>
      </c>
      <c r="Y207">
        <f>PRODUCT(INDEX(Overzicht!$B$1:$D$35,MATCH(max_demand!Y$1,Overzicht!$B$1:$B$35,0),3),INDEX(Verdeelsleutels_percentage!$A:$AB,MATCH(max_demand!$C207,Verdeelsleutels_percentage!$C:$C,0),MATCH(INDEX(Overzicht!$B$1:$F$35,MATCH(max_demand!Y$1,Overzicht!$B:$B,0),5),Verdeelsleutels_percentage!$1:$1,0)))</f>
        <v>2.4698197974616295E-7</v>
      </c>
      <c r="Z207">
        <f>PRODUCT(INDEX(Overzicht!$B$1:$D$35,MATCH(max_demand!Z$1,Overzicht!$B$1:$B$35,0),3),INDEX(Verdeelsleutels_percentage!$A:$AB,MATCH(max_demand!$C207,Verdeelsleutels_percentage!$C:$C,0),MATCH(INDEX(Overzicht!$B$1:$F$35,MATCH(max_demand!Z$1,Overzicht!$B:$B,0),5),Verdeelsleutels_percentage!$1:$1,0)))</f>
        <v>1.0976976877607244E-4</v>
      </c>
      <c r="AA207">
        <f>PRODUCT(INDEX(Overzicht!$B$1:$D$35,MATCH(max_demand!AA$1,Overzicht!$B$1:$B$35,0),3),INDEX(Verdeelsleutels_percentage!$A:$AB,MATCH(max_demand!$C207,Verdeelsleutels_percentage!$C:$C,0),MATCH(INDEX(Overzicht!$B$1:$F$35,MATCH(max_demand!AA$1,Overzicht!$B:$B,0),5),Verdeelsleutels_percentage!$1:$1,0)))</f>
        <v>1.1439165377717023E-4</v>
      </c>
      <c r="AB207">
        <f>PRODUCT(INDEX(Overzicht!$B$1:$D$35,MATCH(max_demand!AB$1,Overzicht!$B$1:$B$35,0),3),INDEX(Verdeelsleutels_percentage!$A:$AB,MATCH(max_demand!$C207,Verdeelsleutels_percentage!$C:$C,0),MATCH(INDEX(Overzicht!$B$1:$F$35,MATCH(max_demand!AB$1,Overzicht!$B:$B,0),5),Verdeelsleutels_percentage!$1:$1,0)))</f>
        <v>4.6760864070787053E-3</v>
      </c>
      <c r="AC207">
        <f>PRODUCT(INDEX(Overzicht!$B$1:$D$35,MATCH(max_demand!AC$1,Overzicht!$B$1:$B$35,0),3),INDEX(Verdeelsleutels_percentage!$A:$AB,MATCH(max_demand!$C207,Verdeelsleutels_percentage!$C:$C,0),MATCH(INDEX(Overzicht!$B$1:$F$35,MATCH(max_demand!AC$1,Overzicht!$B:$B,0),5),Verdeelsleutels_percentage!$1:$1,0)))</f>
        <v>1.9768405282148092E-3</v>
      </c>
      <c r="AD207">
        <f>PRODUCT(INDEX(Overzicht!$B$1:$D$35,MATCH(max_demand!AD$1,Overzicht!$B$1:$B$35,0),3),INDEX(Verdeelsleutels_percentage!$A:$AB,MATCH(max_demand!$C207,Verdeelsleutels_percentage!$C:$C,0),MATCH(INDEX(Overzicht!$B$1:$F$35,MATCH(max_demand!AD$1,Overzicht!$B:$B,0),5),Verdeelsleutels_percentage!$1:$1,0)))</f>
        <v>0</v>
      </c>
      <c r="AE207">
        <f>PRODUCT(INDEX(Overzicht!$B$1:$D$35,MATCH(max_demand!AE$1,Overzicht!$B$1:$B$35,0),3),INDEX(Verdeelsleutels_percentage!$A:$AB,MATCH(max_demand!$C207,Verdeelsleutels_percentage!$C:$C,0),MATCH(INDEX(Overzicht!$B$1:$F$35,MATCH(max_demand!AE$1,Overzicht!$B:$B,0),5),Verdeelsleutels_percentage!$1:$1,0)))</f>
        <v>3.0947732718076141E-3</v>
      </c>
      <c r="AF207">
        <f>PRODUCT(INDEX(Overzicht!$B$1:$D$35,MATCH(max_demand!AF$1,Overzicht!$B$1:$B$35,0),3),INDEX(Verdeelsleutels_percentage!$A:$AB,MATCH(max_demand!$C207,Verdeelsleutels_percentage!$C:$C,0),MATCH(INDEX(Overzicht!$B$1:$F$35,MATCH(max_demand!AF$1,Overzicht!$B:$B,0),5),Verdeelsleutels_percentage!$1:$1,0)))</f>
        <v>4.3330171885291749E-4</v>
      </c>
      <c r="AG207">
        <f>PRODUCT(INDEX(Overzicht!$B$1:$D$35,MATCH(max_demand!AG$1,Overzicht!$B$1:$B$35,0),3),INDEX(Verdeelsleutels_percentage!$A:$AB,MATCH(max_demand!$C207,Verdeelsleutels_percentage!$C:$C,0),MATCH(INDEX(Overzicht!$B$1:$F$35,MATCH(max_demand!AG$1,Overzicht!$B:$B,0),5),Verdeelsleutels_percentage!$1:$1,0)))</f>
        <v>1.7376991525887127E-2</v>
      </c>
      <c r="AH207">
        <f>PRODUCT(INDEX(Overzicht!$B$1:$D$35,MATCH(max_demand!AH$1,Overzicht!$B$1:$B$35,0),3),INDEX(Verdeelsleutels_percentage!$A:$AB,MATCH(max_demand!$C207,Verdeelsleutels_percentage!$C:$C,0),MATCH(INDEX(Overzicht!$B$1:$F$35,MATCH(max_demand!AH$1,Overzicht!$B:$B,0),5),Verdeelsleutels_percentage!$1:$1,0)))</f>
        <v>1.0110373439901408E-3</v>
      </c>
      <c r="AI207">
        <f>PRODUCT(INDEX(Overzicht!$B$1:$D$35,MATCH(max_demand!AI$1,Overzicht!$B$1:$B$35,0),3),INDEX(Verdeelsleutels_percentage!$A:$AB,MATCH(max_demand!$C207,Verdeelsleutels_percentage!$C:$C,0),MATCH(INDEX(Overzicht!$B$1:$F$35,MATCH(max_demand!AI$1,Overzicht!$B:$B,0),5),Verdeelsleutels_percentage!$1:$1,0)))</f>
        <v>3.4664137508233402E-4</v>
      </c>
      <c r="AJ207">
        <f>PRODUCT(INDEX(Overzicht!$B$1:$D$35,MATCH(max_demand!AJ$1,Overzicht!$B$1:$B$35,0),3),INDEX(Verdeelsleutels_percentage!$A:$AB,MATCH(max_demand!$C207,Verdeelsleutels_percentage!$C:$C,0),MATCH(INDEX(Overzicht!$B$1:$F$35,MATCH(max_demand!AJ$1,Overzicht!$B:$B,0),5),Verdeelsleutels_percentage!$1:$1,0)))</f>
        <v>0</v>
      </c>
      <c r="AK207">
        <f>PRODUCT(INDEX(Overzicht!$B$1:$D$35,MATCH(max_demand!AK$1,Overzicht!$B$1:$B$35,0),3),INDEX(Verdeelsleutels_percentage!$A:$AB,MATCH(max_demand!$C207,Verdeelsleutels_percentage!$C:$C,0),MATCH(INDEX(Overzicht!$B$1:$F$35,MATCH(max_demand!AK$1,Overzicht!$B:$B,0),5),Verdeelsleutels_percentage!$1:$1,0)))</f>
        <v>1.0542041525704858E-3</v>
      </c>
      <c r="AL207">
        <f>PRODUCT(INDEX(Overzicht!$B$1:$D$35,MATCH(max_demand!AL$1,Overzicht!$B$1:$B$35,0),3),INDEX(Verdeelsleutels_percentage!$A:$AB,MATCH(max_demand!$C207,Verdeelsleutels_percentage!$C:$C,0),MATCH(INDEX(Overzicht!$B$1:$F$35,MATCH(max_demand!AL$1,Overzicht!$B:$B,0),5),Verdeelsleutels_percentage!$1:$1,0)))</f>
        <v>2.8961652543145209E-3</v>
      </c>
      <c r="AM207">
        <f>PRODUCT(INDEX(Overzicht!$B$1:$D$35,MATCH(max_demand!AM$1,Overzicht!$B$1:$B$35,0),3),INDEX(Verdeelsleutels_percentage!$A:$AB,MATCH(max_demand!$C207,Verdeelsleutels_percentage!$C:$C,0),MATCH(INDEX(Overzicht!$B$1:$F$35,MATCH(max_demand!AM$1,Overzicht!$B:$B,0),5),Verdeelsleutels_percentage!$1:$1,0)))</f>
        <v>5.7923305086290417E-3</v>
      </c>
      <c r="AN207">
        <f>PRODUCT(INDEX(Overzicht!$B$1:$D$35,MATCH(max_demand!AN$1,Overzicht!$B$1:$B$35,0),3),INDEX(Verdeelsleutels_percentage!$A:$AB,MATCH(max_demand!$C207,Verdeelsleutels_percentage!$C:$C,0),MATCH(INDEX(Overzicht!$B$1:$F$35,MATCH(max_demand!AN$1,Overzicht!$B:$B,0),5),Verdeelsleutels_percentage!$1:$1,0)))</f>
        <v>2.8961652543145209E-3</v>
      </c>
      <c r="AO207">
        <f>PRODUCT(INDEX(Overzicht!$B$1:$D$35,MATCH(max_demand!AO$1,Overzicht!$B$1:$B$35,0),3),INDEX(Verdeelsleutels_percentage!$A:$AB,MATCH(max_demand!$C207,Verdeelsleutels_percentage!$C:$C,0),MATCH(INDEX(Overzicht!$B$1:$F$35,MATCH(max_demand!AO$1,Overzicht!$B:$B,0),5),Verdeelsleutels_percentage!$1:$1,0)))</f>
        <v>1.0136578390100823E-2</v>
      </c>
    </row>
    <row r="208" spans="2:41">
      <c r="B208" t="str">
        <f>INDEX('ETLocal datasets'!B:C,MATCH(C208,'ETLocal datasets'!C:C,0),1)</f>
        <v>GM0611</v>
      </c>
      <c r="C208" t="str">
        <f>'ETLocal datasets'!C191</f>
        <v>Cromstrijen</v>
      </c>
      <c r="D208">
        <f t="shared" si="17"/>
        <v>0.16556034339461592</v>
      </c>
      <c r="E208">
        <f t="shared" si="18"/>
        <v>6.088220402081905E-2</v>
      </c>
      <c r="F208">
        <f t="shared" si="19"/>
        <v>7.8472816163115688E-3</v>
      </c>
      <c r="G208">
        <f t="shared" si="16"/>
        <v>1.5979800708973754E-2</v>
      </c>
      <c r="H208">
        <f>PRODUCT(INDEX(Overzicht!$B$1:$D$35,MATCH(max_demand!H$1,Overzicht!$B$1:$B$35,0),3),INDEX(Verdeelsleutels_percentage!$A:$AB,MATCH(max_demand!$C208,Verdeelsleutels_percentage!$C:$C,0),MATCH(INDEX(Overzicht!$B$1:$F$35,MATCH(max_demand!H$1,Overzicht!$B:$B,0),5),Verdeelsleutels_percentage!$1:$1,0)))</f>
        <v>7.8472816163115688E-3</v>
      </c>
      <c r="I208">
        <f>PRODUCT(INDEX(Overzicht!$B$1:$D$35,MATCH(max_demand!I$1,Overzicht!$B$1:$B$35,0),3),INDEX(Verdeelsleutels_percentage!$A:$AB,MATCH(max_demand!$C208,Verdeelsleutels_percentage!$C:$C,0),MATCH(INDEX(Overzicht!$B$1:$F$35,MATCH(max_demand!I$1,Overzicht!$B:$B,0),5),Verdeelsleutels_percentage!$1:$1,0)))</f>
        <v>2.4706661343689765E-2</v>
      </c>
      <c r="J208">
        <f>PRODUCT(INDEX(Overzicht!$B$1:$D$35,MATCH(max_demand!J$1,Overzicht!$B$1:$B$35,0),3),INDEX(Verdeelsleutels_percentage!$A:$AB,MATCH(max_demand!$C208,Verdeelsleutels_percentage!$C:$C,0),MATCH(INDEX(Overzicht!$B$1:$F$35,MATCH(max_demand!J$1,Overzicht!$B:$B,0),5),Verdeelsleutels_percentage!$1:$1,0)))</f>
        <v>2.6307077418492118E-3</v>
      </c>
      <c r="K208">
        <f>PRODUCT(INDEX(Overzicht!$B$1:$D$35,MATCH(max_demand!K$1,Overzicht!$B$1:$B$35,0),3),INDEX(Verdeelsleutels_percentage!$A:$AB,MATCH(max_demand!$C208,Verdeelsleutels_percentage!$C:$C,0),MATCH(INDEX(Overzicht!$B$1:$F$35,MATCH(max_demand!K$1,Overzicht!$B:$B,0),5),Verdeelsleutels_percentage!$1:$1,0)))</f>
        <v>5.1427865843095772E-3</v>
      </c>
      <c r="L208">
        <f>PRODUCT(INDEX(Overzicht!$B$1:$D$35,MATCH(max_demand!L$1,Overzicht!$B$1:$B$35,0),3),INDEX(Verdeelsleutels_percentage!$A:$AB,MATCH(max_demand!$C208,Verdeelsleutels_percentage!$C:$C,0),MATCH(INDEX(Overzicht!$B$1:$F$35,MATCH(max_demand!L$1,Overzicht!$B:$B,0),5),Verdeelsleutels_percentage!$1:$1,0)))</f>
        <v>2.5374820362474306E-3</v>
      </c>
      <c r="M208">
        <f>PRODUCT(INDEX(Overzicht!$B$1:$D$35,MATCH(max_demand!M$1,Overzicht!$B$1:$B$35,0),3),INDEX(Verdeelsleutels_percentage!$A:$AB,MATCH(max_demand!$C208,Verdeelsleutels_percentage!$C:$C,0),MATCH(INDEX(Overzicht!$B$1:$F$35,MATCH(max_demand!M$1,Overzicht!$B:$B,0),5),Verdeelsleutels_percentage!$1:$1,0)))</f>
        <v>4.54463060310226E-3</v>
      </c>
      <c r="N208">
        <f>PRODUCT(INDEX(Overzicht!$B$1:$D$35,MATCH(max_demand!N$1,Overzicht!$B$1:$B$35,0),3),INDEX(Verdeelsleutels_percentage!$A:$AB,MATCH(max_demand!$C208,Verdeelsleutels_percentage!$C:$C,0),MATCH(INDEX(Overzicht!$B$1:$F$35,MATCH(max_demand!N$1,Overzicht!$B:$B,0),5),Verdeelsleutels_percentage!$1:$1,0)))</f>
        <v>4.9514832475704639E-4</v>
      </c>
      <c r="O208">
        <f>PRODUCT(INDEX(Overzicht!$B$1:$D$35,MATCH(max_demand!O$1,Overzicht!$B$1:$B$35,0),3),INDEX(Verdeelsleutels_percentage!$A:$AB,MATCH(max_demand!$C208,Verdeelsleutels_percentage!$C:$C,0),MATCH(INDEX(Overzicht!$B$1:$F$35,MATCH(max_demand!O$1,Overzicht!$B:$B,0),5),Verdeelsleutels_percentage!$1:$1,0)))</f>
        <v>2.2335899038627371E-2</v>
      </c>
      <c r="P208">
        <f>PRODUCT(INDEX(Overzicht!$B$1:$D$35,MATCH(max_demand!P$1,Overzicht!$B$1:$B$35,0),3),INDEX(Verdeelsleutels_percentage!$A:$AB,MATCH(max_demand!$C208,Verdeelsleutels_percentage!$C:$C,0),MATCH(INDEX(Overzicht!$B$1:$F$35,MATCH(max_demand!P$1,Overzicht!$B:$B,0),5),Verdeelsleutels_percentage!$1:$1,0)))</f>
        <v>8.5322805050219039E-2</v>
      </c>
      <c r="Q208">
        <f>PRODUCT(INDEX(Overzicht!$B$1:$D$35,MATCH(max_demand!Q$1,Overzicht!$B$1:$B$35,0),3),INDEX(Verdeelsleutels_percentage!$A:$AB,MATCH(max_demand!$C208,Verdeelsleutels_percentage!$C:$C,0),MATCH(INDEX(Overzicht!$B$1:$F$35,MATCH(max_demand!Q$1,Overzicht!$B:$B,0),5),Verdeelsleutels_percentage!$1:$1,0)))</f>
        <v>6.5020333392295853E-3</v>
      </c>
      <c r="R208">
        <f>PRODUCT(INDEX(Overzicht!$B$1:$D$35,MATCH(max_demand!R$1,Overzicht!$B$1:$B$35,0),3),INDEX(Verdeelsleutels_percentage!$A:$AB,MATCH(max_demand!$C208,Verdeelsleutels_percentage!$C:$C,0),MATCH(INDEX(Overzicht!$B$1:$F$35,MATCH(max_demand!R$1,Overzicht!$B:$B,0),5),Verdeelsleutels_percentage!$1:$1,0)))</f>
        <v>1.3452482770819833E-3</v>
      </c>
      <c r="S208">
        <f>PRODUCT(INDEX(Overzicht!$B$1:$D$35,MATCH(max_demand!S$1,Overzicht!$B$1:$B$35,0),3),INDEX(Verdeelsleutels_percentage!$A:$AB,MATCH(max_demand!$C208,Verdeelsleutels_percentage!$C:$C,0),MATCH(INDEX(Overzicht!$B$1:$F$35,MATCH(max_demand!S$1,Overzicht!$B:$B,0),5),Verdeelsleutels_percentage!$1:$1,0)))</f>
        <v>2.7550684714639016E-3</v>
      </c>
      <c r="T208">
        <f>PRODUCT(INDEX(Overzicht!$B$1:$D$35,MATCH(max_demand!T$1,Overzicht!$B$1:$B$35,0),3),INDEX(Verdeelsleutels_percentage!$A:$AB,MATCH(max_demand!$C208,Verdeelsleutels_percentage!$C:$C,0),MATCH(INDEX(Overzicht!$B$1:$F$35,MATCH(max_demand!T$1,Overzicht!$B:$B,0),5),Verdeelsleutels_percentage!$1:$1,0)))</f>
        <v>3.9759560189311944E-3</v>
      </c>
      <c r="U208">
        <f>PRODUCT(INDEX(Overzicht!$B$1:$D$35,MATCH(max_demand!U$1,Overzicht!$B$1:$B$35,0),3),INDEX(Verdeelsleutels_percentage!$A:$AB,MATCH(max_demand!$C208,Verdeelsleutels_percentage!$C:$C,0),MATCH(INDEX(Overzicht!$B$1:$F$35,MATCH(max_demand!U$1,Overzicht!$B:$B,0),5),Verdeelsleutels_percentage!$1:$1,0)))</f>
        <v>1.476783664174444E-2</v>
      </c>
      <c r="V208">
        <f>PRODUCT(INDEX(Overzicht!$B$1:$D$35,MATCH(max_demand!V$1,Overzicht!$B$1:$B$35,0),3),INDEX(Verdeelsleutels_percentage!$A:$AB,MATCH(max_demand!$C208,Verdeelsleutels_percentage!$C:$C,0),MATCH(INDEX(Overzicht!$B$1:$F$35,MATCH(max_demand!V$1,Overzicht!$B:$B,0),5),Verdeelsleutels_percentage!$1:$1,0)))</f>
        <v>1.7189283540492008E-3</v>
      </c>
      <c r="W208">
        <f>PRODUCT(INDEX(Overzicht!$B$1:$D$35,MATCH(max_demand!W$1,Overzicht!$B$1:$B$35,0),3),INDEX(Verdeelsleutels_percentage!$A:$AB,MATCH(max_demand!$C208,Verdeelsleutels_percentage!$C:$C,0),MATCH(INDEX(Overzicht!$B$1:$F$35,MATCH(max_demand!W$1,Overzicht!$B:$B,0),5),Verdeelsleutels_percentage!$1:$1,0)))</f>
        <v>8.968321847213221E-3</v>
      </c>
      <c r="X208">
        <f>PRODUCT(INDEX(Overzicht!$B$1:$D$35,MATCH(max_demand!X$1,Overzicht!$B$1:$B$35,0),3),INDEX(Verdeelsleutels_percentage!$A:$AB,MATCH(max_demand!$C208,Verdeelsleutels_percentage!$C:$C,0),MATCH(INDEX(Overzicht!$B$1:$F$35,MATCH(max_demand!X$1,Overzicht!$B:$B,0),5),Verdeelsleutels_percentage!$1:$1,0)))</f>
        <v>7.2200896650745751E-4</v>
      </c>
      <c r="Y208">
        <f>PRODUCT(INDEX(Overzicht!$B$1:$D$35,MATCH(max_demand!Y$1,Overzicht!$B$1:$B$35,0),3),INDEX(Verdeelsleutels_percentage!$A:$AB,MATCH(max_demand!$C208,Verdeelsleutels_percentage!$C:$C,0),MATCH(INDEX(Overzicht!$B$1:$F$35,MATCH(max_demand!Y$1,Overzicht!$B:$B,0),5),Verdeelsleutels_percentage!$1:$1,0)))</f>
        <v>1.7583128867687361E-6</v>
      </c>
      <c r="Z208">
        <f>PRODUCT(INDEX(Overzicht!$B$1:$D$35,MATCH(max_demand!Z$1,Overzicht!$B$1:$B$35,0),3),INDEX(Verdeelsleutels_percentage!$A:$AB,MATCH(max_demand!$C208,Verdeelsleutels_percentage!$C:$C,0),MATCH(INDEX(Overzicht!$B$1:$F$35,MATCH(max_demand!Z$1,Overzicht!$B:$B,0),5),Verdeelsleutels_percentage!$1:$1,0)))</f>
        <v>7.8147239411943833E-4</v>
      </c>
      <c r="AA208">
        <f>PRODUCT(INDEX(Overzicht!$B$1:$D$35,MATCH(max_demand!AA$1,Overzicht!$B$1:$B$35,0),3),INDEX(Verdeelsleutels_percentage!$A:$AB,MATCH(max_demand!$C208,Verdeelsleutels_percentage!$C:$C,0),MATCH(INDEX(Overzicht!$B$1:$F$35,MATCH(max_demand!AA$1,Overzicht!$B:$B,0),5),Verdeelsleutels_percentage!$1:$1,0)))</f>
        <v>8.1437649492446731E-4</v>
      </c>
      <c r="AB208">
        <f>PRODUCT(INDEX(Overzicht!$B$1:$D$35,MATCH(max_demand!AB$1,Overzicht!$B$1:$B$35,0),3),INDEX(Verdeelsleutels_percentage!$A:$AB,MATCH(max_demand!$C208,Verdeelsleutels_percentage!$C:$C,0),MATCH(INDEX(Overzicht!$B$1:$F$35,MATCH(max_demand!AB$1,Overzicht!$B:$B,0),5),Verdeelsleutels_percentage!$1:$1,0)))</f>
        <v>2.7605415616133032E-3</v>
      </c>
      <c r="AC208">
        <f>PRODUCT(INDEX(Overzicht!$B$1:$D$35,MATCH(max_demand!AC$1,Overzicht!$B$1:$B$35,0),3),INDEX(Verdeelsleutels_percentage!$A:$AB,MATCH(max_demand!$C208,Verdeelsleutels_percentage!$C:$C,0),MATCH(INDEX(Overzicht!$B$1:$F$35,MATCH(max_demand!AC$1,Overzicht!$B:$B,0),5),Verdeelsleutels_percentage!$1:$1,0)))</f>
        <v>1.8387274976888321E-3</v>
      </c>
      <c r="AD208">
        <f>PRODUCT(INDEX(Overzicht!$B$1:$D$35,MATCH(max_demand!AD$1,Overzicht!$B$1:$B$35,0),3),INDEX(Verdeelsleutels_percentage!$A:$AB,MATCH(max_demand!$C208,Verdeelsleutels_percentage!$C:$C,0),MATCH(INDEX(Overzicht!$B$1:$F$35,MATCH(max_demand!AD$1,Overzicht!$B:$B,0),5),Verdeelsleutels_percentage!$1:$1,0)))</f>
        <v>4.9182052495923416E-6</v>
      </c>
      <c r="AE208">
        <f>PRODUCT(INDEX(Overzicht!$B$1:$D$35,MATCH(max_demand!AE$1,Overzicht!$B$1:$B$35,0),3),INDEX(Verdeelsleutels_percentage!$A:$AB,MATCH(max_demand!$C208,Verdeelsleutels_percentage!$C:$C,0),MATCH(INDEX(Overzicht!$B$1:$F$35,MATCH(max_demand!AE$1,Overzicht!$B:$B,0),5),Verdeelsleutels_percentage!$1:$1,0)))</f>
        <v>1.4275889608660927E-2</v>
      </c>
      <c r="AF208">
        <f>PRODUCT(INDEX(Overzicht!$B$1:$D$35,MATCH(max_demand!AF$1,Overzicht!$B$1:$B$35,0),3),INDEX(Verdeelsleutels_percentage!$A:$AB,MATCH(max_demand!$C208,Verdeelsleutels_percentage!$C:$C,0),MATCH(INDEX(Overzicht!$B$1:$F$35,MATCH(max_demand!AF$1,Overzicht!$B:$B,0),5),Verdeelsleutels_percentage!$1:$1,0)))</f>
        <v>3.0847594504714668E-3</v>
      </c>
      <c r="AG208">
        <f>PRODUCT(INDEX(Overzicht!$B$1:$D$35,MATCH(max_demand!AG$1,Overzicht!$B$1:$B$35,0),3),INDEX(Verdeelsleutels_percentage!$A:$AB,MATCH(max_demand!$C208,Verdeelsleutels_percentage!$C:$C,0),MATCH(INDEX(Overzicht!$B$1:$F$35,MATCH(max_demand!AG$1,Overzicht!$B:$B,0),5),Verdeelsleutels_percentage!$1:$1,0)))</f>
        <v>8.968321847213221E-3</v>
      </c>
      <c r="AH208">
        <f>PRODUCT(INDEX(Overzicht!$B$1:$D$35,MATCH(max_demand!AH$1,Overzicht!$B$1:$B$35,0),3),INDEX(Verdeelsleutels_percentage!$A:$AB,MATCH(max_demand!$C208,Verdeelsleutels_percentage!$C:$C,0),MATCH(INDEX(Overzicht!$B$1:$F$35,MATCH(max_demand!AH$1,Overzicht!$B:$B,0),5),Verdeelsleutels_percentage!$1:$1,0)))</f>
        <v>7.1977720511000893E-3</v>
      </c>
      <c r="AI208">
        <f>PRODUCT(INDEX(Overzicht!$B$1:$D$35,MATCH(max_demand!AI$1,Overzicht!$B$1:$B$35,0),3),INDEX(Verdeelsleutels_percentage!$A:$AB,MATCH(max_demand!$C208,Verdeelsleutels_percentage!$C:$C,0),MATCH(INDEX(Overzicht!$B$1:$F$35,MATCH(max_demand!AI$1,Overzicht!$B:$B,0),5),Verdeelsleutels_percentage!$1:$1,0)))</f>
        <v>2.4678075603771733E-3</v>
      </c>
      <c r="AJ208">
        <f>PRODUCT(INDEX(Overzicht!$B$1:$D$35,MATCH(max_demand!AJ$1,Overzicht!$B$1:$B$35,0),3),INDEX(Verdeelsleutels_percentage!$A:$AB,MATCH(max_demand!$C208,Verdeelsleutels_percentage!$C:$C,0),MATCH(INDEX(Overzicht!$B$1:$F$35,MATCH(max_demand!AJ$1,Overzicht!$B:$B,0),5),Verdeelsleutels_percentage!$1:$1,0)))</f>
        <v>0</v>
      </c>
      <c r="AK208">
        <f>PRODUCT(INDEX(Overzicht!$B$1:$D$35,MATCH(max_demand!AK$1,Overzicht!$B$1:$B$35,0),3),INDEX(Verdeelsleutels_percentage!$A:$AB,MATCH(max_demand!$C208,Verdeelsleutels_percentage!$C:$C,0),MATCH(INDEX(Overzicht!$B$1:$F$35,MATCH(max_demand!AK$1,Overzicht!$B:$B,0),5),Verdeelsleutels_percentage!$1:$1,0)))</f>
        <v>5.4407819206426882E-4</v>
      </c>
      <c r="AL208">
        <f>PRODUCT(INDEX(Overzicht!$B$1:$D$35,MATCH(max_demand!AL$1,Overzicht!$B$1:$B$35,0),3),INDEX(Verdeelsleutels_percentage!$A:$AB,MATCH(max_demand!$C208,Verdeelsleutels_percentage!$C:$C,0),MATCH(INDEX(Overzicht!$B$1:$F$35,MATCH(max_demand!AL$1,Overzicht!$B:$B,0),5),Verdeelsleutels_percentage!$1:$1,0)))</f>
        <v>1.4947203078688703E-3</v>
      </c>
      <c r="AM208">
        <f>PRODUCT(INDEX(Overzicht!$B$1:$D$35,MATCH(max_demand!AM$1,Overzicht!$B$1:$B$35,0),3),INDEX(Verdeelsleutels_percentage!$A:$AB,MATCH(max_demand!$C208,Verdeelsleutels_percentage!$C:$C,0),MATCH(INDEX(Overzicht!$B$1:$F$35,MATCH(max_demand!AM$1,Overzicht!$B:$B,0),5),Verdeelsleutels_percentage!$1:$1,0)))</f>
        <v>2.9894406157377406E-3</v>
      </c>
      <c r="AN208">
        <f>PRODUCT(INDEX(Overzicht!$B$1:$D$35,MATCH(max_demand!AN$1,Overzicht!$B$1:$B$35,0),3),INDEX(Verdeelsleutels_percentage!$A:$AB,MATCH(max_demand!$C208,Verdeelsleutels_percentage!$C:$C,0),MATCH(INDEX(Overzicht!$B$1:$F$35,MATCH(max_demand!AN$1,Overzicht!$B:$B,0),5),Verdeelsleutels_percentage!$1:$1,0)))</f>
        <v>1.4947203078688703E-3</v>
      </c>
      <c r="AO208">
        <f>PRODUCT(INDEX(Overzicht!$B$1:$D$35,MATCH(max_demand!AO$1,Overzicht!$B$1:$B$35,0),3),INDEX(Verdeelsleutels_percentage!$A:$AB,MATCH(max_demand!$C208,Verdeelsleutels_percentage!$C:$C,0),MATCH(INDEX(Overzicht!$B$1:$F$35,MATCH(max_demand!AO$1,Overzicht!$B:$B,0),5),Verdeelsleutels_percentage!$1:$1,0)))</f>
        <v>5.2315210775410459E-3</v>
      </c>
    </row>
    <row r="209" spans="2:41">
      <c r="B209" t="str">
        <f>INDEX('ETLocal datasets'!B:C,MATCH(C209,'ETLocal datasets'!C:C,0),1)</f>
        <v>GM0613</v>
      </c>
      <c r="C209" t="str">
        <f>'ETLocal datasets'!C192</f>
        <v>Albrandswaard</v>
      </c>
      <c r="D209">
        <f t="shared" si="17"/>
        <v>6.867487596527555E-2</v>
      </c>
      <c r="E209">
        <f t="shared" si="18"/>
        <v>7.4128047560974172E-2</v>
      </c>
      <c r="F209">
        <f t="shared" si="19"/>
        <v>1.5353720480474578E-2</v>
      </c>
      <c r="G209">
        <f t="shared" si="16"/>
        <v>3.126552676652801E-2</v>
      </c>
      <c r="H209">
        <f>PRODUCT(INDEX(Overzicht!$B$1:$D$35,MATCH(max_demand!H$1,Overzicht!$B$1:$B$35,0),3),INDEX(Verdeelsleutels_percentage!$A:$AB,MATCH(max_demand!$C209,Verdeelsleutels_percentage!$C:$C,0),MATCH(INDEX(Overzicht!$B$1:$F$35,MATCH(max_demand!H$1,Overzicht!$B:$B,0),5),Verdeelsleutels_percentage!$1:$1,0)))</f>
        <v>1.5353720480474578E-2</v>
      </c>
      <c r="I209">
        <f>PRODUCT(INDEX(Overzicht!$B$1:$D$35,MATCH(max_demand!I$1,Overzicht!$B$1:$B$35,0),3),INDEX(Verdeelsleutels_percentage!$A:$AB,MATCH(max_demand!$C209,Verdeelsleutels_percentage!$C:$C,0),MATCH(INDEX(Overzicht!$B$1:$F$35,MATCH(max_demand!I$1,Overzicht!$B:$B,0),5),Verdeelsleutels_percentage!$1:$1,0)))</f>
        <v>3.652624145035404E-3</v>
      </c>
      <c r="J209">
        <f>PRODUCT(INDEX(Overzicht!$B$1:$D$35,MATCH(max_demand!J$1,Overzicht!$B$1:$B$35,0),3),INDEX(Verdeelsleutels_percentage!$A:$AB,MATCH(max_demand!$C209,Verdeelsleutels_percentage!$C:$C,0),MATCH(INDEX(Overzicht!$B$1:$F$35,MATCH(max_demand!J$1,Overzicht!$B:$B,0),5),Verdeelsleutels_percentage!$1:$1,0)))</f>
        <v>5.1471520086924299E-3</v>
      </c>
      <c r="K209">
        <f>PRODUCT(INDEX(Overzicht!$B$1:$D$35,MATCH(max_demand!K$1,Overzicht!$B$1:$B$35,0),3),INDEX(Verdeelsleutels_percentage!$A:$AB,MATCH(max_demand!$C209,Verdeelsleutels_percentage!$C:$C,0),MATCH(INDEX(Overzicht!$B$1:$F$35,MATCH(max_demand!K$1,Overzicht!$B:$B,0),5),Verdeelsleutels_percentage!$1:$1,0)))</f>
        <v>7.6030776434352337E-4</v>
      </c>
      <c r="L209">
        <f>PRODUCT(INDEX(Overzicht!$B$1:$D$35,MATCH(max_demand!L$1,Overzicht!$B$1:$B$35,0),3),INDEX(Verdeelsleutels_percentage!$A:$AB,MATCH(max_demand!$C209,Verdeelsleutels_percentage!$C:$C,0),MATCH(INDEX(Overzicht!$B$1:$F$35,MATCH(max_demand!L$1,Overzicht!$B:$B,0),5),Verdeelsleutels_percentage!$1:$1,0)))</f>
        <v>4.9647498093843929E-3</v>
      </c>
      <c r="M209">
        <f>PRODUCT(INDEX(Overzicht!$B$1:$D$35,MATCH(max_demand!M$1,Overzicht!$B$1:$B$35,0),3),INDEX(Verdeelsleutels_percentage!$A:$AB,MATCH(max_demand!$C209,Verdeelsleutels_percentage!$C:$C,0),MATCH(INDEX(Overzicht!$B$1:$F$35,MATCH(max_demand!M$1,Overzicht!$B:$B,0),5),Verdeelsleutels_percentage!$1:$1,0)))</f>
        <v>1.2225614482368852E-3</v>
      </c>
      <c r="N209">
        <f>PRODUCT(INDEX(Overzicht!$B$1:$D$35,MATCH(max_demand!N$1,Overzicht!$B$1:$B$35,0),3),INDEX(Verdeelsleutels_percentage!$A:$AB,MATCH(max_demand!$C209,Verdeelsleutels_percentage!$C:$C,0),MATCH(INDEX(Overzicht!$B$1:$F$35,MATCH(max_demand!N$1,Overzicht!$B:$B,0),5),Verdeelsleutels_percentage!$1:$1,0)))</f>
        <v>1.3260382486371042E-4</v>
      </c>
      <c r="O209">
        <f>PRODUCT(INDEX(Overzicht!$B$1:$D$35,MATCH(max_demand!O$1,Overzicht!$B$1:$B$35,0),3),INDEX(Verdeelsleutels_percentage!$A:$AB,MATCH(max_demand!$C209,Verdeelsleutels_percentage!$C:$C,0),MATCH(INDEX(Overzicht!$B$1:$F$35,MATCH(max_demand!O$1,Overzicht!$B:$B,0),5),Verdeelsleutels_percentage!$1:$1,0)))</f>
        <v>4.3285579601574685E-3</v>
      </c>
      <c r="P209">
        <f>PRODUCT(INDEX(Overzicht!$B$1:$D$35,MATCH(max_demand!P$1,Overzicht!$B$1:$B$35,0),3),INDEX(Verdeelsleutels_percentage!$A:$AB,MATCH(max_demand!$C209,Verdeelsleutels_percentage!$C:$C,0),MATCH(INDEX(Overzicht!$B$1:$F$35,MATCH(max_demand!P$1,Overzicht!$B:$B,0),5),Verdeelsleutels_percentage!$1:$1,0)))</f>
        <v>8.7298097131440437E-3</v>
      </c>
      <c r="Q209">
        <f>PRODUCT(INDEX(Overzicht!$B$1:$D$35,MATCH(max_demand!Q$1,Overzicht!$B$1:$B$35,0),3),INDEX(Verdeelsleutels_percentage!$A:$AB,MATCH(max_demand!$C209,Verdeelsleutels_percentage!$C:$C,0),MATCH(INDEX(Overzicht!$B$1:$F$35,MATCH(max_demand!Q$1,Overzicht!$B:$B,0),5),Verdeelsleutels_percentage!$1:$1,0)))</f>
        <v>1.272165411239322E-2</v>
      </c>
      <c r="R209">
        <f>PRODUCT(INDEX(Overzicht!$B$1:$D$35,MATCH(max_demand!R$1,Overzicht!$B$1:$B$35,0),3),INDEX(Verdeelsleutels_percentage!$A:$AB,MATCH(max_demand!$C209,Verdeelsleutels_percentage!$C:$C,0),MATCH(INDEX(Overzicht!$B$1:$F$35,MATCH(max_demand!R$1,Overzicht!$B:$B,0),5),Verdeelsleutels_percentage!$1:$1,0)))</f>
        <v>2.6320663680813564E-3</v>
      </c>
      <c r="S209">
        <f>PRODUCT(INDEX(Overzicht!$B$1:$D$35,MATCH(max_demand!S$1,Overzicht!$B$1:$B$35,0),3),INDEX(Verdeelsleutels_percentage!$A:$AB,MATCH(max_demand!$C209,Verdeelsleutels_percentage!$C:$C,0),MATCH(INDEX(Overzicht!$B$1:$F$35,MATCH(max_demand!S$1,Overzicht!$B:$B,0),5),Verdeelsleutels_percentage!$1:$1,0)))</f>
        <v>5.3904719218306179E-3</v>
      </c>
      <c r="T209">
        <f>PRODUCT(INDEX(Overzicht!$B$1:$D$35,MATCH(max_demand!T$1,Overzicht!$B$1:$B$35,0),3),INDEX(Verdeelsleutels_percentage!$A:$AB,MATCH(max_demand!$C209,Verdeelsleutels_percentage!$C:$C,0),MATCH(INDEX(Overzicht!$B$1:$F$35,MATCH(max_demand!T$1,Overzicht!$B:$B,0),5),Verdeelsleutels_percentage!$1:$1,0)))</f>
        <v>7.7792183767737859E-3</v>
      </c>
      <c r="U209">
        <f>PRODUCT(INDEX(Overzicht!$B$1:$D$35,MATCH(max_demand!U$1,Overzicht!$B$1:$B$35,0),3),INDEX(Verdeelsleutels_percentage!$A:$AB,MATCH(max_demand!$C209,Verdeelsleutels_percentage!$C:$C,0),MATCH(INDEX(Overzicht!$B$1:$F$35,MATCH(max_demand!U$1,Overzicht!$B:$B,0),5),Verdeelsleutels_percentage!$1:$1,0)))</f>
        <v>2.8894239685159782E-2</v>
      </c>
      <c r="V209">
        <f>PRODUCT(INDEX(Overzicht!$B$1:$D$35,MATCH(max_demand!V$1,Overzicht!$B$1:$B$35,0),3),INDEX(Verdeelsleutels_percentage!$A:$AB,MATCH(max_demand!$C209,Verdeelsleutels_percentage!$C:$C,0),MATCH(INDEX(Overzicht!$B$1:$F$35,MATCH(max_demand!V$1,Overzicht!$B:$B,0),5),Verdeelsleutels_percentage!$1:$1,0)))</f>
        <v>3.3631959147706219E-3</v>
      </c>
      <c r="W209">
        <f>PRODUCT(INDEX(Overzicht!$B$1:$D$35,MATCH(max_demand!W$1,Overzicht!$B$1:$B$35,0),3),INDEX(Verdeelsleutels_percentage!$A:$AB,MATCH(max_demand!$C209,Verdeelsleutels_percentage!$C:$C,0),MATCH(INDEX(Overzicht!$B$1:$F$35,MATCH(max_demand!W$1,Overzicht!$B:$B,0),5),Verdeelsleutels_percentage!$1:$1,0)))</f>
        <v>1.7547109120542376E-2</v>
      </c>
      <c r="X209">
        <f>PRODUCT(INDEX(Overzicht!$B$1:$D$35,MATCH(max_demand!X$1,Overzicht!$B$1:$B$35,0),3),INDEX(Verdeelsleutels_percentage!$A:$AB,MATCH(max_demand!$C209,Verdeelsleutels_percentage!$C:$C,0),MATCH(INDEX(Overzicht!$B$1:$F$35,MATCH(max_demand!X$1,Overzicht!$B:$B,0),5),Verdeelsleutels_percentage!$1:$1,0)))</f>
        <v>2.4473290942655379E-3</v>
      </c>
      <c r="Y209">
        <f>PRODUCT(INDEX(Overzicht!$B$1:$D$35,MATCH(max_demand!Y$1,Overzicht!$B$1:$B$35,0),3),INDEX(Verdeelsleutels_percentage!$A:$AB,MATCH(max_demand!$C209,Verdeelsleutels_percentage!$C:$C,0),MATCH(INDEX(Overzicht!$B$1:$F$35,MATCH(max_demand!Y$1,Overzicht!$B:$B,0),5),Verdeelsleutels_percentage!$1:$1,0)))</f>
        <v>4.1138174954624055E-7</v>
      </c>
      <c r="Z209">
        <f>PRODUCT(INDEX(Overzicht!$B$1:$D$35,MATCH(max_demand!Z$1,Overzicht!$B$1:$B$35,0),3),INDEX(Verdeelsleutels_percentage!$A:$AB,MATCH(max_demand!$C209,Verdeelsleutels_percentage!$C:$C,0),MATCH(INDEX(Overzicht!$B$1:$F$35,MATCH(max_demand!Z$1,Overzicht!$B:$B,0),5),Verdeelsleutels_percentage!$1:$1,0)))</f>
        <v>1.8283633313166247E-4</v>
      </c>
      <c r="AA209">
        <f>PRODUCT(INDEX(Overzicht!$B$1:$D$35,MATCH(max_demand!AA$1,Overzicht!$B$1:$B$35,0),3),INDEX(Verdeelsleutels_percentage!$A:$AB,MATCH(max_demand!$C209,Verdeelsleutels_percentage!$C:$C,0),MATCH(INDEX(Overzicht!$B$1:$F$35,MATCH(max_demand!AA$1,Overzicht!$B:$B,0),5),Verdeelsleutels_percentage!$1:$1,0)))</f>
        <v>1.9053470505299563E-4</v>
      </c>
      <c r="AB209">
        <f>PRODUCT(INDEX(Overzicht!$B$1:$D$35,MATCH(max_demand!AB$1,Overzicht!$B$1:$B$35,0),3),INDEX(Verdeelsleutels_percentage!$A:$AB,MATCH(max_demand!$C209,Verdeelsleutels_percentage!$C:$C,0),MATCH(INDEX(Overzicht!$B$1:$F$35,MATCH(max_demand!AB$1,Overzicht!$B:$B,0),5),Verdeelsleutels_percentage!$1:$1,0)))</f>
        <v>6.596527285062161E-3</v>
      </c>
      <c r="AC209">
        <f>PRODUCT(INDEX(Overzicht!$B$1:$D$35,MATCH(max_demand!AC$1,Overzicht!$B$1:$B$35,0),3),INDEX(Verdeelsleutels_percentage!$A:$AB,MATCH(max_demand!$C209,Verdeelsleutels_percentage!$C:$C,0),MATCH(INDEX(Overzicht!$B$1:$F$35,MATCH(max_demand!AC$1,Overzicht!$B:$B,0),5),Verdeelsleutels_percentage!$1:$1,0)))</f>
        <v>5.0706872232906758E-3</v>
      </c>
      <c r="AD209">
        <f>PRODUCT(INDEX(Overzicht!$B$1:$D$35,MATCH(max_demand!AD$1,Overzicht!$B$1:$B$35,0),3),INDEX(Verdeelsleutels_percentage!$A:$AB,MATCH(max_demand!$C209,Verdeelsleutels_percentage!$C:$C,0),MATCH(INDEX(Overzicht!$B$1:$F$35,MATCH(max_demand!AD$1,Overzicht!$B:$B,0),5),Verdeelsleutels_percentage!$1:$1,0)))</f>
        <v>0</v>
      </c>
      <c r="AE209">
        <f>PRODUCT(INDEX(Overzicht!$B$1:$D$35,MATCH(max_demand!AE$1,Overzicht!$B$1:$B$35,0),3),INDEX(Verdeelsleutels_percentage!$A:$AB,MATCH(max_demand!$C209,Verdeelsleutels_percentage!$C:$C,0),MATCH(INDEX(Overzicht!$B$1:$F$35,MATCH(max_demand!AE$1,Overzicht!$B:$B,0),5),Verdeelsleutels_percentage!$1:$1,0)))</f>
        <v>8.7851628360990329E-3</v>
      </c>
      <c r="AF209">
        <f>PRODUCT(INDEX(Overzicht!$B$1:$D$35,MATCH(max_demand!AF$1,Overzicht!$B$1:$B$35,0),3),INDEX(Verdeelsleutels_percentage!$A:$AB,MATCH(max_demand!$C209,Verdeelsleutels_percentage!$C:$C,0),MATCH(INDEX(Overzicht!$B$1:$F$35,MATCH(max_demand!AF$1,Overzicht!$B:$B,0),5),Verdeelsleutels_percentage!$1:$1,0)))</f>
        <v>7.2172236762498335E-4</v>
      </c>
      <c r="AG209">
        <f>PRODUCT(INDEX(Overzicht!$B$1:$D$35,MATCH(max_demand!AG$1,Overzicht!$B$1:$B$35,0),3),INDEX(Verdeelsleutels_percentage!$A:$AB,MATCH(max_demand!$C209,Verdeelsleutels_percentage!$C:$C,0),MATCH(INDEX(Overzicht!$B$1:$F$35,MATCH(max_demand!AG$1,Overzicht!$B:$B,0),5),Verdeelsleutels_percentage!$1:$1,0)))</f>
        <v>1.7547109120542376E-2</v>
      </c>
      <c r="AH209">
        <f>PRODUCT(INDEX(Overzicht!$B$1:$D$35,MATCH(max_demand!AH$1,Overzicht!$B$1:$B$35,0),3),INDEX(Verdeelsleutels_percentage!$A:$AB,MATCH(max_demand!$C209,Verdeelsleutels_percentage!$C:$C,0),MATCH(INDEX(Overzicht!$B$1:$F$35,MATCH(max_demand!AH$1,Overzicht!$B:$B,0),5),Verdeelsleutels_percentage!$1:$1,0)))</f>
        <v>1.6840188577916279E-3</v>
      </c>
      <c r="AI209">
        <f>PRODUCT(INDEX(Overzicht!$B$1:$D$35,MATCH(max_demand!AI$1,Overzicht!$B$1:$B$35,0),3),INDEX(Verdeelsleutels_percentage!$A:$AB,MATCH(max_demand!$C209,Verdeelsleutels_percentage!$C:$C,0),MATCH(INDEX(Overzicht!$B$1:$F$35,MATCH(max_demand!AI$1,Overzicht!$B:$B,0),5),Verdeelsleutels_percentage!$1:$1,0)))</f>
        <v>5.7737789409998666E-4</v>
      </c>
      <c r="AJ209">
        <f>PRODUCT(INDEX(Overzicht!$B$1:$D$35,MATCH(max_demand!AJ$1,Overzicht!$B$1:$B$35,0),3),INDEX(Verdeelsleutels_percentage!$A:$AB,MATCH(max_demand!$C209,Verdeelsleutels_percentage!$C:$C,0),MATCH(INDEX(Overzicht!$B$1:$F$35,MATCH(max_demand!AJ$1,Overzicht!$B:$B,0),5),Verdeelsleutels_percentage!$1:$1,0)))</f>
        <v>0</v>
      </c>
      <c r="AK209">
        <f>PRODUCT(INDEX(Overzicht!$B$1:$D$35,MATCH(max_demand!AK$1,Overzicht!$B$1:$B$35,0),3),INDEX(Verdeelsleutels_percentage!$A:$AB,MATCH(max_demand!$C209,Verdeelsleutels_percentage!$C:$C,0),MATCH(INDEX(Overzicht!$B$1:$F$35,MATCH(max_demand!AK$1,Overzicht!$B:$B,0),5),Verdeelsleutels_percentage!$1:$1,0)))</f>
        <v>1.064524619979571E-3</v>
      </c>
      <c r="AL209">
        <f>PRODUCT(INDEX(Overzicht!$B$1:$D$35,MATCH(max_demand!AL$1,Overzicht!$B$1:$B$35,0),3),INDEX(Verdeelsleutels_percentage!$A:$AB,MATCH(max_demand!$C209,Verdeelsleutels_percentage!$C:$C,0),MATCH(INDEX(Overzicht!$B$1:$F$35,MATCH(max_demand!AL$1,Overzicht!$B:$B,0),5),Verdeelsleutels_percentage!$1:$1,0)))</f>
        <v>2.9245181867570626E-3</v>
      </c>
      <c r="AM209">
        <f>PRODUCT(INDEX(Overzicht!$B$1:$D$35,MATCH(max_demand!AM$1,Overzicht!$B$1:$B$35,0),3),INDEX(Verdeelsleutels_percentage!$A:$AB,MATCH(max_demand!$C209,Verdeelsleutels_percentage!$C:$C,0),MATCH(INDEX(Overzicht!$B$1:$F$35,MATCH(max_demand!AM$1,Overzicht!$B:$B,0),5),Verdeelsleutels_percentage!$1:$1,0)))</f>
        <v>5.8490363735141252E-3</v>
      </c>
      <c r="AN209">
        <f>PRODUCT(INDEX(Overzicht!$B$1:$D$35,MATCH(max_demand!AN$1,Overzicht!$B$1:$B$35,0),3),INDEX(Verdeelsleutels_percentage!$A:$AB,MATCH(max_demand!$C209,Verdeelsleutels_percentage!$C:$C,0),MATCH(INDEX(Overzicht!$B$1:$F$35,MATCH(max_demand!AN$1,Overzicht!$B:$B,0),5),Verdeelsleutels_percentage!$1:$1,0)))</f>
        <v>2.9245181867570626E-3</v>
      </c>
      <c r="AO209">
        <f>PRODUCT(INDEX(Overzicht!$B$1:$D$35,MATCH(max_demand!AO$1,Overzicht!$B$1:$B$35,0),3),INDEX(Verdeelsleutels_percentage!$A:$AB,MATCH(max_demand!$C209,Verdeelsleutels_percentage!$C:$C,0),MATCH(INDEX(Overzicht!$B$1:$F$35,MATCH(max_demand!AO$1,Overzicht!$B:$B,0),5),Verdeelsleutels_percentage!$1:$1,0)))</f>
        <v>1.0235813653649719E-2</v>
      </c>
    </row>
    <row r="210" spans="2:41">
      <c r="B210" t="str">
        <f>INDEX('ETLocal datasets'!B:C,MATCH(C210,'ETLocal datasets'!C:C,0),1)</f>
        <v>GM0614</v>
      </c>
      <c r="C210" t="str">
        <f>'ETLocal datasets'!C193</f>
        <v>Westvoorne</v>
      </c>
      <c r="D210">
        <f t="shared" si="17"/>
        <v>0.13876834362246096</v>
      </c>
      <c r="E210">
        <f t="shared" si="18"/>
        <v>5.3869344785726248E-2</v>
      </c>
      <c r="F210">
        <f t="shared" si="19"/>
        <v>8.8862140693847166E-3</v>
      </c>
      <c r="G210">
        <f t="shared" si="16"/>
        <v>1.8095429325600043E-2</v>
      </c>
      <c r="H210">
        <f>PRODUCT(INDEX(Overzicht!$B$1:$D$35,MATCH(max_demand!H$1,Overzicht!$B$1:$B$35,0),3),INDEX(Verdeelsleutels_percentage!$A:$AB,MATCH(max_demand!$C210,Verdeelsleutels_percentage!$C:$C,0),MATCH(INDEX(Overzicht!$B$1:$F$35,MATCH(max_demand!H$1,Overzicht!$B:$B,0),5),Verdeelsleutels_percentage!$1:$1,0)))</f>
        <v>8.8862140693847166E-3</v>
      </c>
      <c r="I210">
        <f>PRODUCT(INDEX(Overzicht!$B$1:$D$35,MATCH(max_demand!I$1,Overzicht!$B$1:$B$35,0),3),INDEX(Verdeelsleutels_percentage!$A:$AB,MATCH(max_demand!$C210,Verdeelsleutels_percentage!$C:$C,0),MATCH(INDEX(Overzicht!$B$1:$F$35,MATCH(max_demand!I$1,Overzicht!$B:$B,0),5),Verdeelsleutels_percentage!$1:$1,0)))</f>
        <v>7.1606415294150167E-3</v>
      </c>
      <c r="J210">
        <f>PRODUCT(INDEX(Overzicht!$B$1:$D$35,MATCH(max_demand!J$1,Overzicht!$B$1:$B$35,0),3),INDEX(Verdeelsleutels_percentage!$A:$AB,MATCH(max_demand!$C210,Verdeelsleutels_percentage!$C:$C,0),MATCH(INDEX(Overzicht!$B$1:$F$35,MATCH(max_demand!J$1,Overzicht!$B:$B,0),5),Verdeelsleutels_percentage!$1:$1,0)))</f>
        <v>2.9789974784984958E-3</v>
      </c>
      <c r="K210">
        <f>PRODUCT(INDEX(Overzicht!$B$1:$D$35,MATCH(max_demand!K$1,Overzicht!$B$1:$B$35,0),3),INDEX(Verdeelsleutels_percentage!$A:$AB,MATCH(max_demand!$C210,Verdeelsleutels_percentage!$C:$C,0),MATCH(INDEX(Overzicht!$B$1:$F$35,MATCH(max_demand!K$1,Overzicht!$B:$B,0),5),Verdeelsleutels_percentage!$1:$1,0)))</f>
        <v>1.490515075276695E-3</v>
      </c>
      <c r="L210">
        <f>PRODUCT(INDEX(Overzicht!$B$1:$D$35,MATCH(max_demand!L$1,Overzicht!$B$1:$B$35,0),3),INDEX(Verdeelsleutels_percentage!$A:$AB,MATCH(max_demand!$C210,Verdeelsleutels_percentage!$C:$C,0),MATCH(INDEX(Overzicht!$B$1:$F$35,MATCH(max_demand!L$1,Overzicht!$B:$B,0),5),Verdeelsleutels_percentage!$1:$1,0)))</f>
        <v>2.8734292553542055E-3</v>
      </c>
      <c r="M210">
        <f>PRODUCT(INDEX(Overzicht!$B$1:$D$35,MATCH(max_demand!M$1,Overzicht!$B$1:$B$35,0),3),INDEX(Verdeelsleutels_percentage!$A:$AB,MATCH(max_demand!$C210,Verdeelsleutels_percentage!$C:$C,0),MATCH(INDEX(Overzicht!$B$1:$F$35,MATCH(max_demand!M$1,Overzicht!$B:$B,0),5),Verdeelsleutels_percentage!$1:$1,0)))</f>
        <v>7.2295987907382182E-3</v>
      </c>
      <c r="N210">
        <f>PRODUCT(INDEX(Overzicht!$B$1:$D$35,MATCH(max_demand!N$1,Overzicht!$B$1:$B$35,0),3),INDEX(Verdeelsleutels_percentage!$A:$AB,MATCH(max_demand!$C210,Verdeelsleutels_percentage!$C:$C,0),MATCH(INDEX(Overzicht!$B$1:$F$35,MATCH(max_demand!N$1,Overzicht!$B:$B,0),5),Verdeelsleutels_percentage!$1:$1,0)))</f>
        <v>7.4201714764161376E-4</v>
      </c>
      <c r="O210">
        <f>PRODUCT(INDEX(Overzicht!$B$1:$D$35,MATCH(max_demand!O$1,Overzicht!$B$1:$B$35,0),3),INDEX(Verdeelsleutels_percentage!$A:$AB,MATCH(max_demand!$C210,Verdeelsleutels_percentage!$C:$C,0),MATCH(INDEX(Overzicht!$B$1:$F$35,MATCH(max_demand!O$1,Overzicht!$B:$B,0),5),Verdeelsleutels_percentage!$1:$1,0)))</f>
        <v>3.8711399988518003E-3</v>
      </c>
      <c r="P210">
        <f>PRODUCT(INDEX(Overzicht!$B$1:$D$35,MATCH(max_demand!P$1,Overzicht!$B$1:$B$35,0),3),INDEX(Verdeelsleutels_percentage!$A:$AB,MATCH(max_demand!$C210,Verdeelsleutels_percentage!$C:$C,0),MATCH(INDEX(Overzicht!$B$1:$F$35,MATCH(max_demand!P$1,Overzicht!$B:$B,0),5),Verdeelsleutels_percentage!$1:$1,0)))</f>
        <v>1.8927913816009233E-2</v>
      </c>
      <c r="Q210">
        <f>PRODUCT(INDEX(Overzicht!$B$1:$D$35,MATCH(max_demand!Q$1,Overzicht!$B$1:$B$35,0),3),INDEX(Verdeelsleutels_percentage!$A:$AB,MATCH(max_demand!$C210,Verdeelsleutels_percentage!$C:$C,0),MATCH(INDEX(Overzicht!$B$1:$F$35,MATCH(max_demand!Q$1,Overzicht!$B:$B,0),5),Verdeelsleutels_percentage!$1:$1,0)))</f>
        <v>7.3628630860616221E-3</v>
      </c>
      <c r="R210">
        <f>PRODUCT(INDEX(Overzicht!$B$1:$D$35,MATCH(max_demand!R$1,Overzicht!$B$1:$B$35,0),3),INDEX(Verdeelsleutels_percentage!$A:$AB,MATCH(max_demand!$C210,Verdeelsleutels_percentage!$C:$C,0),MATCH(INDEX(Overzicht!$B$1:$F$35,MATCH(max_demand!R$1,Overzicht!$B:$B,0),5),Verdeelsleutels_percentage!$1:$1,0)))</f>
        <v>1.5233509833230945E-3</v>
      </c>
      <c r="S210">
        <f>PRODUCT(INDEX(Overzicht!$B$1:$D$35,MATCH(max_demand!S$1,Overzicht!$B$1:$B$35,0),3),INDEX(Verdeelsleutels_percentage!$A:$AB,MATCH(max_demand!$C210,Verdeelsleutels_percentage!$C:$C,0),MATCH(INDEX(Overzicht!$B$1:$F$35,MATCH(max_demand!S$1,Overzicht!$B:$B,0),5),Verdeelsleutels_percentage!$1:$1,0)))</f>
        <v>3.1198228138456974E-3</v>
      </c>
      <c r="T210">
        <f>PRODUCT(INDEX(Overzicht!$B$1:$D$35,MATCH(max_demand!T$1,Overzicht!$B$1:$B$35,0),3),INDEX(Verdeelsleutels_percentage!$A:$AB,MATCH(max_demand!$C210,Verdeelsleutels_percentage!$C:$C,0),MATCH(INDEX(Overzicht!$B$1:$F$35,MATCH(max_demand!T$1,Overzicht!$B:$B,0),5),Verdeelsleutels_percentage!$1:$1,0)))</f>
        <v>4.5023484618215894E-3</v>
      </c>
      <c r="U210">
        <f>PRODUCT(INDEX(Overzicht!$B$1:$D$35,MATCH(max_demand!U$1,Overzicht!$B$1:$B$35,0),3),INDEX(Verdeelsleutels_percentage!$A:$AB,MATCH(max_demand!$C210,Verdeelsleutels_percentage!$C:$C,0),MATCH(INDEX(Overzicht!$B$1:$F$35,MATCH(max_demand!U$1,Overzicht!$B:$B,0),5),Verdeelsleutels_percentage!$1:$1,0)))</f>
        <v>1.6723008572480193E-2</v>
      </c>
      <c r="V210">
        <f>PRODUCT(INDEX(Overzicht!$B$1:$D$35,MATCH(max_demand!V$1,Overzicht!$B$1:$B$35,0),3),INDEX(Verdeelsleutels_percentage!$A:$AB,MATCH(max_demand!$C210,Verdeelsleutels_percentage!$C:$C,0),MATCH(INDEX(Overzicht!$B$1:$F$35,MATCH(max_demand!V$1,Overzicht!$B:$B,0),5),Verdeelsleutels_percentage!$1:$1,0)))</f>
        <v>1.9465040342461761E-3</v>
      </c>
      <c r="W210">
        <f>PRODUCT(INDEX(Overzicht!$B$1:$D$35,MATCH(max_demand!W$1,Overzicht!$B$1:$B$35,0),3),INDEX(Verdeelsleutels_percentage!$A:$AB,MATCH(max_demand!$C210,Verdeelsleutels_percentage!$C:$C,0),MATCH(INDEX(Overzicht!$B$1:$F$35,MATCH(max_demand!W$1,Overzicht!$B:$B,0),5),Verdeelsleutels_percentage!$1:$1,0)))</f>
        <v>1.0155673222153962E-2</v>
      </c>
      <c r="X210">
        <f>PRODUCT(INDEX(Overzicht!$B$1:$D$35,MATCH(max_demand!X$1,Overzicht!$B$1:$B$35,0),3),INDEX(Verdeelsleutels_percentage!$A:$AB,MATCH(max_demand!$C210,Verdeelsleutels_percentage!$C:$C,0),MATCH(INDEX(Overzicht!$B$1:$F$35,MATCH(max_demand!X$1,Overzicht!$B:$B,0),5),Verdeelsleutels_percentage!$1:$1,0)))</f>
        <v>7.2107129252498032E-3</v>
      </c>
      <c r="Y210">
        <f>PRODUCT(INDEX(Overzicht!$B$1:$D$35,MATCH(max_demand!Y$1,Overzicht!$B$1:$B$35,0),3),INDEX(Verdeelsleutels_percentage!$A:$AB,MATCH(max_demand!$C210,Verdeelsleutels_percentage!$C:$C,0),MATCH(INDEX(Overzicht!$B$1:$F$35,MATCH(max_demand!Y$1,Overzicht!$B:$B,0),5),Verdeelsleutels_percentage!$1:$1,0)))</f>
        <v>1.1106542587656402E-6</v>
      </c>
      <c r="Z210">
        <f>PRODUCT(INDEX(Overzicht!$B$1:$D$35,MATCH(max_demand!Z$1,Overzicht!$B$1:$B$35,0),3),INDEX(Verdeelsleutels_percentage!$A:$AB,MATCH(max_demand!$C210,Verdeelsleutels_percentage!$C:$C,0),MATCH(INDEX(Overzicht!$B$1:$F$35,MATCH(max_demand!Z$1,Overzicht!$B:$B,0),5),Verdeelsleutels_percentage!$1:$1,0)))</f>
        <v>4.9362411500695124E-4</v>
      </c>
      <c r="AA210">
        <f>PRODUCT(INDEX(Overzicht!$B$1:$D$35,MATCH(max_demand!AA$1,Overzicht!$B$1:$B$35,0),3),INDEX(Verdeelsleutels_percentage!$A:$AB,MATCH(max_demand!$C210,Verdeelsleutels_percentage!$C:$C,0),MATCH(INDEX(Overzicht!$B$1:$F$35,MATCH(max_demand!AA$1,Overzicht!$B:$B,0),5),Verdeelsleutels_percentage!$1:$1,0)))</f>
        <v>5.1440828827040185E-4</v>
      </c>
      <c r="AB210">
        <f>PRODUCT(INDEX(Overzicht!$B$1:$D$35,MATCH(max_demand!AB$1,Overzicht!$B$1:$B$35,0),3),INDEX(Verdeelsleutels_percentage!$A:$AB,MATCH(max_demand!$C210,Verdeelsleutels_percentage!$C:$C,0),MATCH(INDEX(Overzicht!$B$1:$F$35,MATCH(max_demand!AB$1,Overzicht!$B:$B,0),5),Verdeelsleutels_percentage!$1:$1,0)))</f>
        <v>4.7432555859912903E-3</v>
      </c>
      <c r="AC210">
        <f>PRODUCT(INDEX(Overzicht!$B$1:$D$35,MATCH(max_demand!AC$1,Overzicht!$B$1:$B$35,0),3),INDEX(Verdeelsleutels_percentage!$A:$AB,MATCH(max_demand!$C210,Verdeelsleutels_percentage!$C:$C,0),MATCH(INDEX(Overzicht!$B$1:$F$35,MATCH(max_demand!AC$1,Overzicht!$B:$B,0),5),Verdeelsleutels_percentage!$1:$1,0)))</f>
        <v>8.7563630584954651E-3</v>
      </c>
      <c r="AD210">
        <f>PRODUCT(INDEX(Overzicht!$B$1:$D$35,MATCH(max_demand!AD$1,Overzicht!$B$1:$B$35,0),3),INDEX(Verdeelsleutels_percentage!$A:$AB,MATCH(max_demand!$C210,Verdeelsleutels_percentage!$C:$C,0),MATCH(INDEX(Overzicht!$B$1:$F$35,MATCH(max_demand!AD$1,Overzicht!$B:$B,0),5),Verdeelsleutels_percentage!$1:$1,0)))</f>
        <v>1.9820367155857138E-4</v>
      </c>
      <c r="AE210">
        <f>PRODUCT(INDEX(Overzicht!$B$1:$D$35,MATCH(max_demand!AE$1,Overzicht!$B$1:$B$35,0),3),INDEX(Verdeelsleutels_percentage!$A:$AB,MATCH(max_demand!$C210,Verdeelsleutels_percentage!$C:$C,0),MATCH(INDEX(Overzicht!$B$1:$F$35,MATCH(max_demand!AE$1,Overzicht!$B:$B,0),5),Verdeelsleutels_percentage!$1:$1,0)))</f>
        <v>6.6687372437660833E-2</v>
      </c>
      <c r="AF210">
        <f>PRODUCT(INDEX(Overzicht!$B$1:$D$35,MATCH(max_demand!AF$1,Overzicht!$B$1:$B$35,0),3),INDEX(Verdeelsleutels_percentage!$A:$AB,MATCH(max_demand!$C210,Verdeelsleutels_percentage!$C:$C,0),MATCH(INDEX(Overzicht!$B$1:$F$35,MATCH(max_demand!AF$1,Overzicht!$B:$B,0),5),Verdeelsleutels_percentage!$1:$1,0)))</f>
        <v>1.9485162434484916E-3</v>
      </c>
      <c r="AG210">
        <f>PRODUCT(INDEX(Overzicht!$B$1:$D$35,MATCH(max_demand!AG$1,Overzicht!$B$1:$B$35,0),3),INDEX(Verdeelsleutels_percentage!$A:$AB,MATCH(max_demand!$C210,Verdeelsleutels_percentage!$C:$C,0),MATCH(INDEX(Overzicht!$B$1:$F$35,MATCH(max_demand!AG$1,Overzicht!$B:$B,0),5),Verdeelsleutels_percentage!$1:$1,0)))</f>
        <v>1.0155673222153962E-2</v>
      </c>
      <c r="AH210">
        <f>PRODUCT(INDEX(Overzicht!$B$1:$D$35,MATCH(max_demand!AH$1,Overzicht!$B$1:$B$35,0),3),INDEX(Verdeelsleutels_percentage!$A:$AB,MATCH(max_demand!$C210,Verdeelsleutels_percentage!$C:$C,0),MATCH(INDEX(Overzicht!$B$1:$F$35,MATCH(max_demand!AH$1,Overzicht!$B:$B,0),5),Verdeelsleutels_percentage!$1:$1,0)))</f>
        <v>4.5465379013798135E-3</v>
      </c>
      <c r="AI210">
        <f>PRODUCT(INDEX(Overzicht!$B$1:$D$35,MATCH(max_demand!AI$1,Overzicht!$B$1:$B$35,0),3),INDEX(Verdeelsleutels_percentage!$A:$AB,MATCH(max_demand!$C210,Verdeelsleutels_percentage!$C:$C,0),MATCH(INDEX(Overzicht!$B$1:$F$35,MATCH(max_demand!AI$1,Overzicht!$B:$B,0),5),Verdeelsleutels_percentage!$1:$1,0)))</f>
        <v>1.5588129947587933E-3</v>
      </c>
      <c r="AJ210">
        <f>PRODUCT(INDEX(Overzicht!$B$1:$D$35,MATCH(max_demand!AJ$1,Overzicht!$B$1:$B$35,0),3),INDEX(Verdeelsleutels_percentage!$A:$AB,MATCH(max_demand!$C210,Verdeelsleutels_percentage!$C:$C,0),MATCH(INDEX(Overzicht!$B$1:$F$35,MATCH(max_demand!AJ$1,Overzicht!$B:$B,0),5),Verdeelsleutels_percentage!$1:$1,0)))</f>
        <v>0</v>
      </c>
      <c r="AK210">
        <f>PRODUCT(INDEX(Overzicht!$B$1:$D$35,MATCH(max_demand!AK$1,Overzicht!$B$1:$B$35,0),3),INDEX(Verdeelsleutels_percentage!$A:$AB,MATCH(max_demand!$C210,Verdeelsleutels_percentage!$C:$C,0),MATCH(INDEX(Overzicht!$B$1:$F$35,MATCH(max_demand!AK$1,Overzicht!$B:$B,0),5),Verdeelsleutels_percentage!$1:$1,0)))</f>
        <v>6.1611084214400721E-4</v>
      </c>
      <c r="AL210">
        <f>PRODUCT(INDEX(Overzicht!$B$1:$D$35,MATCH(max_demand!AL$1,Overzicht!$B$1:$B$35,0),3),INDEX(Verdeelsleutels_percentage!$A:$AB,MATCH(max_demand!$C210,Verdeelsleutels_percentage!$C:$C,0),MATCH(INDEX(Overzicht!$B$1:$F$35,MATCH(max_demand!AL$1,Overzicht!$B:$B,0),5),Verdeelsleutels_percentage!$1:$1,0)))</f>
        <v>1.6926122036923271E-3</v>
      </c>
      <c r="AM210">
        <f>PRODUCT(INDEX(Overzicht!$B$1:$D$35,MATCH(max_demand!AM$1,Overzicht!$B$1:$B$35,0),3),INDEX(Verdeelsleutels_percentage!$A:$AB,MATCH(max_demand!$C210,Verdeelsleutels_percentage!$C:$C,0),MATCH(INDEX(Overzicht!$B$1:$F$35,MATCH(max_demand!AM$1,Overzicht!$B:$B,0),5),Verdeelsleutels_percentage!$1:$1,0)))</f>
        <v>3.3852244073846543E-3</v>
      </c>
      <c r="AN210">
        <f>PRODUCT(INDEX(Overzicht!$B$1:$D$35,MATCH(max_demand!AN$1,Overzicht!$B$1:$B$35,0),3),INDEX(Verdeelsleutels_percentage!$A:$AB,MATCH(max_demand!$C210,Verdeelsleutels_percentage!$C:$C,0),MATCH(INDEX(Overzicht!$B$1:$F$35,MATCH(max_demand!AN$1,Overzicht!$B:$B,0),5),Verdeelsleutels_percentage!$1:$1,0)))</f>
        <v>1.6926122036923271E-3</v>
      </c>
      <c r="AO210">
        <f>PRODUCT(INDEX(Overzicht!$B$1:$D$35,MATCH(max_demand!AO$1,Overzicht!$B$1:$B$35,0),3),INDEX(Verdeelsleutels_percentage!$A:$AB,MATCH(max_demand!$C210,Verdeelsleutels_percentage!$C:$C,0),MATCH(INDEX(Overzicht!$B$1:$F$35,MATCH(max_demand!AO$1,Overzicht!$B:$B,0),5),Verdeelsleutels_percentage!$1:$1,0)))</f>
        <v>5.9241427129231453E-3</v>
      </c>
    </row>
    <row r="211" spans="2:41">
      <c r="B211" t="str">
        <f>INDEX('ETLocal datasets'!B:C,MATCH(C211,'ETLocal datasets'!C:C,0),1)</f>
        <v>GM0617</v>
      </c>
      <c r="C211" t="str">
        <f>'ETLocal datasets'!C194</f>
        <v>Strijen</v>
      </c>
      <c r="D211">
        <f t="shared" si="17"/>
        <v>0.13350787639253486</v>
      </c>
      <c r="E211">
        <f t="shared" si="18"/>
        <v>4.2133897222954984E-2</v>
      </c>
      <c r="F211">
        <f t="shared" si="19"/>
        <v>5.3319714667660525E-3</v>
      </c>
      <c r="G211">
        <f t="shared" si="16"/>
        <v>1.0857752479246956E-2</v>
      </c>
      <c r="H211">
        <f>PRODUCT(INDEX(Overzicht!$B$1:$D$35,MATCH(max_demand!H$1,Overzicht!$B$1:$B$35,0),3),INDEX(Verdeelsleutels_percentage!$A:$AB,MATCH(max_demand!$C211,Verdeelsleutels_percentage!$C:$C,0),MATCH(INDEX(Overzicht!$B$1:$F$35,MATCH(max_demand!H$1,Overzicht!$B:$B,0),5),Verdeelsleutels_percentage!$1:$1,0)))</f>
        <v>5.3319714667660525E-3</v>
      </c>
      <c r="I211">
        <f>PRODUCT(INDEX(Overzicht!$B$1:$D$35,MATCH(max_demand!I$1,Overzicht!$B$1:$B$35,0),3),INDEX(Verdeelsleutels_percentage!$A:$AB,MATCH(max_demand!$C211,Verdeelsleutels_percentage!$C:$C,0),MATCH(INDEX(Overzicht!$B$1:$F$35,MATCH(max_demand!I$1,Overzicht!$B:$B,0),5),Verdeelsleutels_percentage!$1:$1,0)))</f>
        <v>1.4212213724228486E-2</v>
      </c>
      <c r="J211">
        <f>PRODUCT(INDEX(Overzicht!$B$1:$D$35,MATCH(max_demand!J$1,Overzicht!$B$1:$B$35,0),3),INDEX(Verdeelsleutels_percentage!$A:$AB,MATCH(max_demand!$C211,Verdeelsleutels_percentage!$C:$C,0),MATCH(INDEX(Overzicht!$B$1:$F$35,MATCH(max_demand!J$1,Overzicht!$B:$B,0),5),Verdeelsleutels_percentage!$1:$1,0)))</f>
        <v>1.7874799583825242E-3</v>
      </c>
      <c r="K211">
        <f>PRODUCT(INDEX(Overzicht!$B$1:$D$35,MATCH(max_demand!K$1,Overzicht!$B$1:$B$35,0),3),INDEX(Verdeelsleutels_percentage!$A:$AB,MATCH(max_demand!$C211,Verdeelsleutels_percentage!$C:$C,0),MATCH(INDEX(Overzicht!$B$1:$F$35,MATCH(max_demand!K$1,Overzicht!$B:$B,0),5),Verdeelsleutels_percentage!$1:$1,0)))</f>
        <v>2.9583269490586371E-3</v>
      </c>
      <c r="L211">
        <f>PRODUCT(INDEX(Overzicht!$B$1:$D$35,MATCH(max_demand!L$1,Overzicht!$B$1:$B$35,0),3),INDEX(Verdeelsleutels_percentage!$A:$AB,MATCH(max_demand!$C211,Verdeelsleutels_percentage!$C:$C,0),MATCH(INDEX(Overzicht!$B$1:$F$35,MATCH(max_demand!L$1,Overzicht!$B:$B,0),5),Verdeelsleutels_percentage!$1:$1,0)))</f>
        <v>1.7241361373573436E-3</v>
      </c>
      <c r="M211">
        <f>PRODUCT(INDEX(Overzicht!$B$1:$D$35,MATCH(max_demand!M$1,Overzicht!$B$1:$B$35,0),3),INDEX(Verdeelsleutels_percentage!$A:$AB,MATCH(max_demand!$C211,Verdeelsleutels_percentage!$C:$C,0),MATCH(INDEX(Overzicht!$B$1:$F$35,MATCH(max_demand!M$1,Overzicht!$B:$B,0),5),Verdeelsleutels_percentage!$1:$1,0)))</f>
        <v>6.0119080758479259E-3</v>
      </c>
      <c r="N211">
        <f>PRODUCT(INDEX(Overzicht!$B$1:$D$35,MATCH(max_demand!N$1,Overzicht!$B$1:$B$35,0),3),INDEX(Verdeelsleutels_percentage!$A:$AB,MATCH(max_demand!$C211,Verdeelsleutels_percentage!$C:$C,0),MATCH(INDEX(Overzicht!$B$1:$F$35,MATCH(max_demand!N$1,Overzicht!$B:$B,0),5),Verdeelsleutels_percentage!$1:$1,0)))</f>
        <v>6.545550503910812E-4</v>
      </c>
      <c r="O211">
        <f>PRODUCT(INDEX(Overzicht!$B$1:$D$35,MATCH(max_demand!O$1,Overzicht!$B$1:$B$35,0),3),INDEX(Verdeelsleutels_percentage!$A:$AB,MATCH(max_demand!$C211,Verdeelsleutels_percentage!$C:$C,0),MATCH(INDEX(Overzicht!$B$1:$F$35,MATCH(max_demand!O$1,Overzicht!$B:$B,0),5),Verdeelsleutels_percentage!$1:$1,0)))</f>
        <v>1.2950141752541944E-2</v>
      </c>
      <c r="P211">
        <f>PRODUCT(INDEX(Overzicht!$B$1:$D$35,MATCH(max_demand!P$1,Overzicht!$B$1:$B$35,0),3),INDEX(Verdeelsleutels_percentage!$A:$AB,MATCH(max_demand!$C211,Verdeelsleutels_percentage!$C:$C,0),MATCH(INDEX(Overzicht!$B$1:$F$35,MATCH(max_demand!P$1,Overzicht!$B:$B,0),5),Verdeelsleutels_percentage!$1:$1,0)))</f>
        <v>5.333833778105828E-2</v>
      </c>
      <c r="Q211">
        <f>PRODUCT(INDEX(Overzicht!$B$1:$D$35,MATCH(max_demand!Q$1,Overzicht!$B$1:$B$35,0),3),INDEX(Verdeelsleutels_percentage!$A:$AB,MATCH(max_demand!$C211,Verdeelsleutels_percentage!$C:$C,0),MATCH(INDEX(Overzicht!$B$1:$F$35,MATCH(max_demand!Q$1,Overzicht!$B:$B,0),5),Verdeelsleutels_percentage!$1:$1,0)))</f>
        <v>4.4179192153204431E-3</v>
      </c>
      <c r="R211">
        <f>PRODUCT(INDEX(Overzicht!$B$1:$D$35,MATCH(max_demand!R$1,Overzicht!$B$1:$B$35,0),3),INDEX(Verdeelsleutels_percentage!$A:$AB,MATCH(max_demand!$C211,Verdeelsleutels_percentage!$C:$C,0),MATCH(INDEX(Overzicht!$B$1:$F$35,MATCH(max_demand!R$1,Overzicht!$B:$B,0),5),Verdeelsleutels_percentage!$1:$1,0)))</f>
        <v>9.1405225144560896E-4</v>
      </c>
      <c r="S211">
        <f>PRODUCT(INDEX(Overzicht!$B$1:$D$35,MATCH(max_demand!S$1,Overzicht!$B$1:$B$35,0),3),INDEX(Verdeelsleutels_percentage!$A:$AB,MATCH(max_demand!$C211,Verdeelsleutels_percentage!$C:$C,0),MATCH(INDEX(Overzicht!$B$1:$F$35,MATCH(max_demand!S$1,Overzicht!$B:$B,0),5),Verdeelsleutels_percentage!$1:$1,0)))</f>
        <v>1.8719790109606072E-3</v>
      </c>
      <c r="T211">
        <f>PRODUCT(INDEX(Overzicht!$B$1:$D$35,MATCH(max_demand!T$1,Overzicht!$B$1:$B$35,0),3),INDEX(Verdeelsleutels_percentage!$A:$AB,MATCH(max_demand!$C211,Verdeelsleutels_percentage!$C:$C,0),MATCH(INDEX(Overzicht!$B$1:$F$35,MATCH(max_demand!T$1,Overzicht!$B:$B,0),5),Verdeelsleutels_percentage!$1:$1,0)))</f>
        <v>2.7015322098281327E-3</v>
      </c>
      <c r="U211">
        <f>PRODUCT(INDEX(Overzicht!$B$1:$D$35,MATCH(max_demand!U$1,Overzicht!$B$1:$B$35,0),3),INDEX(Verdeelsleutels_percentage!$A:$AB,MATCH(max_demand!$C211,Verdeelsleutels_percentage!$C:$C,0),MATCH(INDEX(Overzicht!$B$1:$F$35,MATCH(max_demand!U$1,Overzicht!$B:$B,0),5),Verdeelsleutels_percentage!$1:$1,0)))</f>
        <v>1.0034262493647353E-2</v>
      </c>
      <c r="V211">
        <f>PRODUCT(INDEX(Overzicht!$B$1:$D$35,MATCH(max_demand!V$1,Overzicht!$B$1:$B$35,0),3),INDEX(Verdeelsleutels_percentage!$A:$AB,MATCH(max_demand!$C211,Verdeelsleutels_percentage!$C:$C,0),MATCH(INDEX(Overzicht!$B$1:$F$35,MATCH(max_demand!V$1,Overzicht!$B:$B,0),5),Verdeelsleutels_percentage!$1:$1,0)))</f>
        <v>1.1679556546249448E-3</v>
      </c>
      <c r="W211">
        <f>PRODUCT(INDEX(Overzicht!$B$1:$D$35,MATCH(max_demand!W$1,Overzicht!$B$1:$B$35,0),3),INDEX(Verdeelsleutels_percentage!$A:$AB,MATCH(max_demand!$C211,Verdeelsleutels_percentage!$C:$C,0),MATCH(INDEX(Overzicht!$B$1:$F$35,MATCH(max_demand!W$1,Overzicht!$B:$B,0),5),Verdeelsleutels_percentage!$1:$1,0)))</f>
        <v>6.0936816763040597E-3</v>
      </c>
      <c r="X211">
        <f>PRODUCT(INDEX(Overzicht!$B$1:$D$35,MATCH(max_demand!X$1,Overzicht!$B$1:$B$35,0),3),INDEX(Verdeelsleutels_percentage!$A:$AB,MATCH(max_demand!$C211,Verdeelsleutels_percentage!$C:$C,0),MATCH(INDEX(Overzicht!$B$1:$F$35,MATCH(max_demand!X$1,Overzicht!$B:$B,0),5),Verdeelsleutels_percentage!$1:$1,0)))</f>
        <v>1.172092478096522E-3</v>
      </c>
      <c r="Y211">
        <f>PRODUCT(INDEX(Overzicht!$B$1:$D$35,MATCH(max_demand!Y$1,Overzicht!$B$1:$B$35,0),3),INDEX(Verdeelsleutels_percentage!$A:$AB,MATCH(max_demand!$C211,Verdeelsleutels_percentage!$C:$C,0),MATCH(INDEX(Overzicht!$B$1:$F$35,MATCH(max_demand!Y$1,Overzicht!$B:$B,0),5),Verdeelsleutels_percentage!$1:$1,0)))</f>
        <v>1.6485855985533357E-6</v>
      </c>
      <c r="Z211">
        <f>PRODUCT(INDEX(Overzicht!$B$1:$D$35,MATCH(max_demand!Z$1,Overzicht!$B$1:$B$35,0),3),INDEX(Verdeelsleutels_percentage!$A:$AB,MATCH(max_demand!$C211,Verdeelsleutels_percentage!$C:$C,0),MATCH(INDEX(Overzicht!$B$1:$F$35,MATCH(max_demand!Z$1,Overzicht!$B:$B,0),5),Verdeelsleutels_percentage!$1:$1,0)))</f>
        <v>7.3270471046814919E-4</v>
      </c>
      <c r="AA211">
        <f>PRODUCT(INDEX(Overzicht!$B$1:$D$35,MATCH(max_demand!AA$1,Overzicht!$B$1:$B$35,0),3),INDEX(Verdeelsleutels_percentage!$A:$AB,MATCH(max_demand!$C211,Verdeelsleutels_percentage!$C:$C,0),MATCH(INDEX(Overzicht!$B$1:$F$35,MATCH(max_demand!AA$1,Overzicht!$B:$B,0),5),Verdeelsleutels_percentage!$1:$1,0)))</f>
        <v>7.6355543511943979E-4</v>
      </c>
      <c r="AB211">
        <f>PRODUCT(INDEX(Overzicht!$B$1:$D$35,MATCH(max_demand!AB$1,Overzicht!$B$1:$B$35,0),3),INDEX(Verdeelsleutels_percentage!$A:$AB,MATCH(max_demand!$C211,Verdeelsleutels_percentage!$C:$C,0),MATCH(INDEX(Overzicht!$B$1:$F$35,MATCH(max_demand!AB$1,Overzicht!$B:$B,0),5),Verdeelsleutels_percentage!$1:$1,0)))</f>
        <v>2.8228147080078345E-3</v>
      </c>
      <c r="AC211">
        <f>PRODUCT(INDEX(Overzicht!$B$1:$D$35,MATCH(max_demand!AC$1,Overzicht!$B$1:$B$35,0),3),INDEX(Verdeelsleutels_percentage!$A:$AB,MATCH(max_demand!$C211,Verdeelsleutels_percentage!$C:$C,0),MATCH(INDEX(Overzicht!$B$1:$F$35,MATCH(max_demand!AC$1,Overzicht!$B:$B,0),5),Verdeelsleutels_percentage!$1:$1,0)))</f>
        <v>2.2868900265016149E-3</v>
      </c>
      <c r="AD211">
        <f>PRODUCT(INDEX(Overzicht!$B$1:$D$35,MATCH(max_demand!AD$1,Overzicht!$B$1:$B$35,0),3),INDEX(Verdeelsleutels_percentage!$A:$AB,MATCH(max_demand!$C211,Verdeelsleutels_percentage!$C:$C,0),MATCH(INDEX(Overzicht!$B$1:$F$35,MATCH(max_demand!AD$1,Overzicht!$B:$B,0),5),Verdeelsleutels_percentage!$1:$1,0)))</f>
        <v>0</v>
      </c>
      <c r="AE211">
        <f>PRODUCT(INDEX(Overzicht!$B$1:$D$35,MATCH(max_demand!AE$1,Overzicht!$B$1:$B$35,0),3),INDEX(Verdeelsleutels_percentage!$A:$AB,MATCH(max_demand!$C211,Verdeelsleutels_percentage!$C:$C,0),MATCH(INDEX(Overzicht!$B$1:$F$35,MATCH(max_demand!AE$1,Overzicht!$B:$B,0),5),Verdeelsleutels_percentage!$1:$1,0)))</f>
        <v>3.1846215280858993E-2</v>
      </c>
      <c r="AF211">
        <f>PRODUCT(INDEX(Overzicht!$B$1:$D$35,MATCH(max_demand!AF$1,Overzicht!$B$1:$B$35,0),3),INDEX(Verdeelsleutels_percentage!$A:$AB,MATCH(max_demand!$C211,Verdeelsleutels_percentage!$C:$C,0),MATCH(INDEX(Overzicht!$B$1:$F$35,MATCH(max_demand!AF$1,Overzicht!$B:$B,0),5),Verdeelsleutels_percentage!$1:$1,0)))</f>
        <v>2.8922554360584839E-3</v>
      </c>
      <c r="AG211">
        <f>PRODUCT(INDEX(Overzicht!$B$1:$D$35,MATCH(max_demand!AG$1,Overzicht!$B$1:$B$35,0),3),INDEX(Verdeelsleutels_percentage!$A:$AB,MATCH(max_demand!$C211,Verdeelsleutels_percentage!$C:$C,0),MATCH(INDEX(Overzicht!$B$1:$F$35,MATCH(max_demand!AG$1,Overzicht!$B:$B,0),5),Verdeelsleutels_percentage!$1:$1,0)))</f>
        <v>6.0936816763040597E-3</v>
      </c>
      <c r="AH211">
        <f>PRODUCT(INDEX(Overzicht!$B$1:$D$35,MATCH(max_demand!AH$1,Overzicht!$B$1:$B$35,0),3),INDEX(Verdeelsleutels_percentage!$A:$AB,MATCH(max_demand!$C211,Verdeelsleutels_percentage!$C:$C,0),MATCH(INDEX(Overzicht!$B$1:$F$35,MATCH(max_demand!AH$1,Overzicht!$B:$B,0),5),Verdeelsleutels_percentage!$1:$1,0)))</f>
        <v>6.7485960174697955E-3</v>
      </c>
      <c r="AI211">
        <f>PRODUCT(INDEX(Overzicht!$B$1:$D$35,MATCH(max_demand!AI$1,Overzicht!$B$1:$B$35,0),3),INDEX(Verdeelsleutels_percentage!$A:$AB,MATCH(max_demand!$C211,Verdeelsleutels_percentage!$C:$C,0),MATCH(INDEX(Overzicht!$B$1:$F$35,MATCH(max_demand!AI$1,Overzicht!$B:$B,0),5),Verdeelsleutels_percentage!$1:$1,0)))</f>
        <v>2.313804348846787E-3</v>
      </c>
      <c r="AJ211">
        <f>PRODUCT(INDEX(Overzicht!$B$1:$D$35,MATCH(max_demand!AJ$1,Overzicht!$B$1:$B$35,0),3),INDEX(Verdeelsleutels_percentage!$A:$AB,MATCH(max_demand!$C211,Verdeelsleutels_percentage!$C:$C,0),MATCH(INDEX(Overzicht!$B$1:$F$35,MATCH(max_demand!AJ$1,Overzicht!$B:$B,0),5),Verdeelsleutels_percentage!$1:$1,0)))</f>
        <v>0</v>
      </c>
      <c r="AK211">
        <f>PRODUCT(INDEX(Overzicht!$B$1:$D$35,MATCH(max_demand!AK$1,Overzicht!$B$1:$B$35,0),3),INDEX(Verdeelsleutels_percentage!$A:$AB,MATCH(max_demand!$C211,Verdeelsleutels_percentage!$C:$C,0),MATCH(INDEX(Overzicht!$B$1:$F$35,MATCH(max_demand!AK$1,Overzicht!$B:$B,0),5),Verdeelsleutels_percentage!$1:$1,0)))</f>
        <v>3.6968335502911298E-4</v>
      </c>
      <c r="AL211">
        <f>PRODUCT(INDEX(Overzicht!$B$1:$D$35,MATCH(max_demand!AL$1,Overzicht!$B$1:$B$35,0),3),INDEX(Verdeelsleutels_percentage!$A:$AB,MATCH(max_demand!$C211,Verdeelsleutels_percentage!$C:$C,0),MATCH(INDEX(Overzicht!$B$1:$F$35,MATCH(max_demand!AL$1,Overzicht!$B:$B,0),5),Verdeelsleutels_percentage!$1:$1,0)))</f>
        <v>1.0156136127173433E-3</v>
      </c>
      <c r="AM211">
        <f>PRODUCT(INDEX(Overzicht!$B$1:$D$35,MATCH(max_demand!AM$1,Overzicht!$B$1:$B$35,0),3),INDEX(Verdeelsleutels_percentage!$A:$AB,MATCH(max_demand!$C211,Verdeelsleutels_percentage!$C:$C,0),MATCH(INDEX(Overzicht!$B$1:$F$35,MATCH(max_demand!AM$1,Overzicht!$B:$B,0),5),Verdeelsleutels_percentage!$1:$1,0)))</f>
        <v>2.0312272254346866E-3</v>
      </c>
      <c r="AN211">
        <f>PRODUCT(INDEX(Overzicht!$B$1:$D$35,MATCH(max_demand!AN$1,Overzicht!$B$1:$B$35,0),3),INDEX(Verdeelsleutels_percentage!$A:$AB,MATCH(max_demand!$C211,Verdeelsleutels_percentage!$C:$C,0),MATCH(INDEX(Overzicht!$B$1:$F$35,MATCH(max_demand!AN$1,Overzicht!$B:$B,0),5),Verdeelsleutels_percentage!$1:$1,0)))</f>
        <v>1.0156136127173433E-3</v>
      </c>
      <c r="AO211">
        <f>PRODUCT(INDEX(Overzicht!$B$1:$D$35,MATCH(max_demand!AO$1,Overzicht!$B$1:$B$35,0),3),INDEX(Verdeelsleutels_percentage!$A:$AB,MATCH(max_demand!$C211,Verdeelsleutels_percentage!$C:$C,0),MATCH(INDEX(Overzicht!$B$1:$F$35,MATCH(max_demand!AO$1,Overzicht!$B:$B,0),5),Verdeelsleutels_percentage!$1:$1,0)))</f>
        <v>3.5546476445107015E-3</v>
      </c>
    </row>
    <row r="212" spans="2:41">
      <c r="B212" t="str">
        <f>INDEX('ETLocal datasets'!B:C,MATCH(C212,'ETLocal datasets'!C:C,0),1)</f>
        <v>GM0622</v>
      </c>
      <c r="C212" t="str">
        <f>'ETLocal datasets'!C195</f>
        <v>Vlaardingen</v>
      </c>
      <c r="D212">
        <f t="shared" si="17"/>
        <v>0.1368451737184295</v>
      </c>
      <c r="E212">
        <f t="shared" si="18"/>
        <v>0.18926485381185609</v>
      </c>
      <c r="F212">
        <f t="shared" si="19"/>
        <v>4.3989979726496042E-2</v>
      </c>
      <c r="G212">
        <f t="shared" si="16"/>
        <v>8.9578932373222037E-2</v>
      </c>
      <c r="H212">
        <f>PRODUCT(INDEX(Overzicht!$B$1:$D$35,MATCH(max_demand!H$1,Overzicht!$B$1:$B$35,0),3),INDEX(Verdeelsleutels_percentage!$A:$AB,MATCH(max_demand!$C212,Verdeelsleutels_percentage!$C:$C,0),MATCH(INDEX(Overzicht!$B$1:$F$35,MATCH(max_demand!H$1,Overzicht!$B:$B,0),5),Verdeelsleutels_percentage!$1:$1,0)))</f>
        <v>4.3989979726496042E-2</v>
      </c>
      <c r="I212">
        <f>PRODUCT(INDEX(Overzicht!$B$1:$D$35,MATCH(max_demand!I$1,Overzicht!$B$1:$B$35,0),3),INDEX(Verdeelsleutels_percentage!$A:$AB,MATCH(max_demand!$C212,Verdeelsleutels_percentage!$C:$C,0),MATCH(INDEX(Overzicht!$B$1:$F$35,MATCH(max_demand!I$1,Overzicht!$B:$B,0),5),Verdeelsleutels_percentage!$1:$1,0)))</f>
        <v>0</v>
      </c>
      <c r="J212">
        <f>PRODUCT(INDEX(Overzicht!$B$1:$D$35,MATCH(max_demand!J$1,Overzicht!$B$1:$B$35,0),3),INDEX(Verdeelsleutels_percentage!$A:$AB,MATCH(max_demand!$C212,Verdeelsleutels_percentage!$C:$C,0),MATCH(INDEX(Overzicht!$B$1:$F$35,MATCH(max_demand!J$1,Overzicht!$B:$B,0),5),Verdeelsleutels_percentage!$1:$1,0)))</f>
        <v>1.4747117013072958E-2</v>
      </c>
      <c r="K212">
        <f>PRODUCT(INDEX(Overzicht!$B$1:$D$35,MATCH(max_demand!K$1,Overzicht!$B$1:$B$35,0),3),INDEX(Verdeelsleutels_percentage!$A:$AB,MATCH(max_demand!$C212,Verdeelsleutels_percentage!$C:$C,0),MATCH(INDEX(Overzicht!$B$1:$F$35,MATCH(max_demand!K$1,Overzicht!$B:$B,0),5),Verdeelsleutels_percentage!$1:$1,0)))</f>
        <v>0</v>
      </c>
      <c r="L212">
        <f>PRODUCT(INDEX(Overzicht!$B$1:$D$35,MATCH(max_demand!L$1,Overzicht!$B$1:$B$35,0),3),INDEX(Verdeelsleutels_percentage!$A:$AB,MATCH(max_demand!$C212,Verdeelsleutels_percentage!$C:$C,0),MATCH(INDEX(Overzicht!$B$1:$F$35,MATCH(max_demand!L$1,Overzicht!$B:$B,0),5),Verdeelsleutels_percentage!$1:$1,0)))</f>
        <v>1.4224516053922187E-2</v>
      </c>
      <c r="M212">
        <f>PRODUCT(INDEX(Overzicht!$B$1:$D$35,MATCH(max_demand!M$1,Overzicht!$B$1:$B$35,0),3),INDEX(Verdeelsleutels_percentage!$A:$AB,MATCH(max_demand!$C212,Verdeelsleutels_percentage!$C:$C,0),MATCH(INDEX(Overzicht!$B$1:$F$35,MATCH(max_demand!M$1,Overzicht!$B:$B,0),5),Verdeelsleutels_percentage!$1:$1,0)))</f>
        <v>1.2947665535903874E-5</v>
      </c>
      <c r="N212">
        <f>PRODUCT(INDEX(Overzicht!$B$1:$D$35,MATCH(max_demand!N$1,Overzicht!$B$1:$B$35,0),3),INDEX(Verdeelsleutels_percentage!$A:$AB,MATCH(max_demand!$C212,Verdeelsleutels_percentage!$C:$C,0),MATCH(INDEX(Overzicht!$B$1:$F$35,MATCH(max_demand!N$1,Overzicht!$B:$B,0),5),Verdeelsleutels_percentage!$1:$1,0)))</f>
        <v>1.410678987911813E-6</v>
      </c>
      <c r="O212">
        <f>PRODUCT(INDEX(Overzicht!$B$1:$D$35,MATCH(max_demand!O$1,Overzicht!$B$1:$B$35,0),3),INDEX(Verdeelsleutels_percentage!$A:$AB,MATCH(max_demand!$C212,Verdeelsleutels_percentage!$C:$C,0),MATCH(INDEX(Overzicht!$B$1:$F$35,MATCH(max_demand!O$1,Overzicht!$B:$B,0),5),Verdeelsleutels_percentage!$1:$1,0)))</f>
        <v>0</v>
      </c>
      <c r="P212">
        <f>PRODUCT(INDEX(Overzicht!$B$1:$D$35,MATCH(max_demand!P$1,Overzicht!$B$1:$B$35,0),3),INDEX(Verdeelsleutels_percentage!$A:$AB,MATCH(max_demand!$C212,Verdeelsleutels_percentage!$C:$C,0),MATCH(INDEX(Overzicht!$B$1:$F$35,MATCH(max_demand!P$1,Overzicht!$B:$B,0),5),Verdeelsleutels_percentage!$1:$1,0)))</f>
        <v>0</v>
      </c>
      <c r="Q212">
        <f>PRODUCT(INDEX(Overzicht!$B$1:$D$35,MATCH(max_demand!Q$1,Overzicht!$B$1:$B$35,0),3),INDEX(Verdeelsleutels_percentage!$A:$AB,MATCH(max_demand!$C212,Verdeelsleutels_percentage!$C:$C,0),MATCH(INDEX(Overzicht!$B$1:$F$35,MATCH(max_demand!Q$1,Overzicht!$B:$B,0),5),Verdeelsleutels_percentage!$1:$1,0)))</f>
        <v>3.6448840344811002E-2</v>
      </c>
      <c r="R212">
        <f>PRODUCT(INDEX(Overzicht!$B$1:$D$35,MATCH(max_demand!R$1,Overzicht!$B$1:$B$35,0),3),INDEX(Verdeelsleutels_percentage!$A:$AB,MATCH(max_demand!$C212,Verdeelsleutels_percentage!$C:$C,0),MATCH(INDEX(Overzicht!$B$1:$F$35,MATCH(max_demand!R$1,Overzicht!$B:$B,0),5),Verdeelsleutels_percentage!$1:$1,0)))</f>
        <v>7.5411393816850357E-3</v>
      </c>
      <c r="S212">
        <f>PRODUCT(INDEX(Overzicht!$B$1:$D$35,MATCH(max_demand!S$1,Overzicht!$B$1:$B$35,0),3),INDEX(Verdeelsleutels_percentage!$A:$AB,MATCH(max_demand!$C212,Verdeelsleutels_percentage!$C:$C,0),MATCH(INDEX(Overzicht!$B$1:$F$35,MATCH(max_demand!S$1,Overzicht!$B:$B,0),5),Verdeelsleutels_percentage!$1:$1,0)))</f>
        <v>1.5444253453690953E-2</v>
      </c>
      <c r="T212">
        <f>PRODUCT(INDEX(Overzicht!$B$1:$D$35,MATCH(max_demand!T$1,Overzicht!$B$1:$B$35,0),3),INDEX(Verdeelsleutels_percentage!$A:$AB,MATCH(max_demand!$C212,Verdeelsleutels_percentage!$C:$C,0),MATCH(INDEX(Overzicht!$B$1:$F$35,MATCH(max_demand!T$1,Overzicht!$B:$B,0),5),Verdeelsleutels_percentage!$1:$1,0)))</f>
        <v>2.2288256394757993E-2</v>
      </c>
      <c r="U212">
        <f>PRODUCT(INDEX(Overzicht!$B$1:$D$35,MATCH(max_demand!U$1,Overzicht!$B$1:$B$35,0),3),INDEX(Verdeelsleutels_percentage!$A:$AB,MATCH(max_demand!$C212,Verdeelsleutels_percentage!$C:$C,0),MATCH(INDEX(Overzicht!$B$1:$F$35,MATCH(max_demand!U$1,Overzicht!$B:$B,0),5),Verdeelsleutels_percentage!$1:$1,0)))</f>
        <v>8.278495232338684E-2</v>
      </c>
      <c r="V212">
        <f>PRODUCT(INDEX(Overzicht!$B$1:$D$35,MATCH(max_demand!V$1,Overzicht!$B$1:$B$35,0),3),INDEX(Verdeelsleutels_percentage!$A:$AB,MATCH(max_demand!$C212,Verdeelsleutels_percentage!$C:$C,0),MATCH(INDEX(Overzicht!$B$1:$F$35,MATCH(max_demand!V$1,Overzicht!$B:$B,0),5),Verdeelsleutels_percentage!$1:$1,0)))</f>
        <v>9.6359003210419892E-3</v>
      </c>
      <c r="W212">
        <f>PRODUCT(INDEX(Overzicht!$B$1:$D$35,MATCH(max_demand!W$1,Overzicht!$B$1:$B$35,0),3),INDEX(Verdeelsleutels_percentage!$A:$AB,MATCH(max_demand!$C212,Verdeelsleutels_percentage!$C:$C,0),MATCH(INDEX(Overzicht!$B$1:$F$35,MATCH(max_demand!W$1,Overzicht!$B:$B,0),5),Verdeelsleutels_percentage!$1:$1,0)))</f>
        <v>5.0274262544566906E-2</v>
      </c>
      <c r="X212">
        <f>PRODUCT(INDEX(Overzicht!$B$1:$D$35,MATCH(max_demand!X$1,Overzicht!$B$1:$B$35,0),3),INDEX(Verdeelsleutels_percentage!$A:$AB,MATCH(max_demand!$C212,Verdeelsleutels_percentage!$C:$C,0),MATCH(INDEX(Overzicht!$B$1:$F$35,MATCH(max_demand!X$1,Overzicht!$B:$B,0),5),Verdeelsleutels_percentage!$1:$1,0)))</f>
        <v>2.3254314765434993E-3</v>
      </c>
      <c r="Y212">
        <f>PRODUCT(INDEX(Overzicht!$B$1:$D$35,MATCH(max_demand!Y$1,Overzicht!$B$1:$B$35,0),3),INDEX(Verdeelsleutels_percentage!$A:$AB,MATCH(max_demand!$C212,Verdeelsleutels_percentage!$C:$C,0),MATCH(INDEX(Overzicht!$B$1:$F$35,MATCH(max_demand!Y$1,Overzicht!$B:$B,0),5),Verdeelsleutels_percentage!$1:$1,0)))</f>
        <v>1.5369466851077015E-7</v>
      </c>
      <c r="Z212">
        <f>PRODUCT(INDEX(Overzicht!$B$1:$D$35,MATCH(max_demand!Z$1,Overzicht!$B$1:$B$35,0),3),INDEX(Verdeelsleutels_percentage!$A:$AB,MATCH(max_demand!$C212,Verdeelsleutels_percentage!$C:$C,0),MATCH(INDEX(Overzicht!$B$1:$F$35,MATCH(max_demand!Z$1,Overzicht!$B:$B,0),5),Verdeelsleutels_percentage!$1:$1,0)))</f>
        <v>6.8308741560342291E-5</v>
      </c>
      <c r="AA212">
        <f>PRODUCT(INDEX(Overzicht!$B$1:$D$35,MATCH(max_demand!AA$1,Overzicht!$B$1:$B$35,0),3),INDEX(Verdeelsleutels_percentage!$A:$AB,MATCH(max_demand!$C212,Verdeelsleutels_percentage!$C:$C,0),MATCH(INDEX(Overzicht!$B$1:$F$35,MATCH(max_demand!AA$1,Overzicht!$B:$B,0),5),Verdeelsleutels_percentage!$1:$1,0)))</f>
        <v>7.1184899099725133E-5</v>
      </c>
      <c r="AB212">
        <f>PRODUCT(INDEX(Overzicht!$B$1:$D$35,MATCH(max_demand!AB$1,Overzicht!$B$1:$B$35,0),3),INDEX(Verdeelsleutels_percentage!$A:$AB,MATCH(max_demand!$C212,Verdeelsleutels_percentage!$C:$C,0),MATCH(INDEX(Overzicht!$B$1:$F$35,MATCH(max_demand!AB$1,Overzicht!$B:$B,0),5),Verdeelsleutels_percentage!$1:$1,0)))</f>
        <v>1.5616643678985184E-2</v>
      </c>
      <c r="AC212">
        <f>PRODUCT(INDEX(Overzicht!$B$1:$D$35,MATCH(max_demand!AC$1,Overzicht!$B$1:$B$35,0),3),INDEX(Verdeelsleutels_percentage!$A:$AB,MATCH(max_demand!$C212,Verdeelsleutels_percentage!$C:$C,0),MATCH(INDEX(Overzicht!$B$1:$F$35,MATCH(max_demand!AC$1,Overzicht!$B:$B,0),5),Verdeelsleutels_percentage!$1:$1,0)))</f>
        <v>8.7527534903139026E-3</v>
      </c>
      <c r="AD212">
        <f>PRODUCT(INDEX(Overzicht!$B$1:$D$35,MATCH(max_demand!AD$1,Overzicht!$B$1:$B$35,0),3),INDEX(Verdeelsleutels_percentage!$A:$AB,MATCH(max_demand!$C212,Verdeelsleutels_percentage!$C:$C,0),MATCH(INDEX(Overzicht!$B$1:$F$35,MATCH(max_demand!AD$1,Overzicht!$B:$B,0),5),Verdeelsleutels_percentage!$1:$1,0)))</f>
        <v>0</v>
      </c>
      <c r="AE212">
        <f>PRODUCT(INDEX(Overzicht!$B$1:$D$35,MATCH(max_demand!AE$1,Overzicht!$B$1:$B$35,0),3),INDEX(Verdeelsleutels_percentage!$A:$AB,MATCH(max_demand!$C212,Verdeelsleutels_percentage!$C:$C,0),MATCH(INDEX(Overzicht!$B$1:$F$35,MATCH(max_demand!AE$1,Overzicht!$B:$B,0),5),Verdeelsleutels_percentage!$1:$1,0)))</f>
        <v>1.8169314047386635E-2</v>
      </c>
      <c r="AF212">
        <f>PRODUCT(INDEX(Overzicht!$B$1:$D$35,MATCH(max_demand!AF$1,Overzicht!$B$1:$B$35,0),3),INDEX(Verdeelsleutels_percentage!$A:$AB,MATCH(max_demand!$C212,Verdeelsleutels_percentage!$C:$C,0),MATCH(INDEX(Overzicht!$B$1:$F$35,MATCH(max_demand!AF$1,Overzicht!$B:$B,0),5),Verdeelsleutels_percentage!$1:$1,0)))</f>
        <v>2.696397693171406E-4</v>
      </c>
      <c r="AG212">
        <f>PRODUCT(INDEX(Overzicht!$B$1:$D$35,MATCH(max_demand!AG$1,Overzicht!$B$1:$B$35,0),3),INDEX(Verdeelsleutels_percentage!$A:$AB,MATCH(max_demand!$C212,Verdeelsleutels_percentage!$C:$C,0),MATCH(INDEX(Overzicht!$B$1:$F$35,MATCH(max_demand!AG$1,Overzicht!$B:$B,0),5),Verdeelsleutels_percentage!$1:$1,0)))</f>
        <v>5.0274262544566906E-2</v>
      </c>
      <c r="AH212">
        <f>PRODUCT(INDEX(Overzicht!$B$1:$D$35,MATCH(max_demand!AH$1,Overzicht!$B$1:$B$35,0),3),INDEX(Verdeelsleutels_percentage!$A:$AB,MATCH(max_demand!$C212,Verdeelsleutels_percentage!$C:$C,0),MATCH(INDEX(Overzicht!$B$1:$F$35,MATCH(max_demand!AH$1,Overzicht!$B:$B,0),5),Verdeelsleutels_percentage!$1:$1,0)))</f>
        <v>6.2915946173999478E-4</v>
      </c>
      <c r="AI212">
        <f>PRODUCT(INDEX(Overzicht!$B$1:$D$35,MATCH(max_demand!AI$1,Overzicht!$B$1:$B$35,0),3),INDEX(Verdeelsleutels_percentage!$A:$AB,MATCH(max_demand!$C212,Verdeelsleutels_percentage!$C:$C,0),MATCH(INDEX(Overzicht!$B$1:$F$35,MATCH(max_demand!AI$1,Overzicht!$B:$B,0),5),Verdeelsleutels_percentage!$1:$1,0)))</f>
        <v>2.157118154537125E-4</v>
      </c>
      <c r="AJ212">
        <f>PRODUCT(INDEX(Overzicht!$B$1:$D$35,MATCH(max_demand!AJ$1,Overzicht!$B$1:$B$35,0),3),INDEX(Verdeelsleutels_percentage!$A:$AB,MATCH(max_demand!$C212,Verdeelsleutels_percentage!$C:$C,0),MATCH(INDEX(Overzicht!$B$1:$F$35,MATCH(max_demand!AJ$1,Overzicht!$B:$B,0),5),Verdeelsleutels_percentage!$1:$1,0)))</f>
        <v>0</v>
      </c>
      <c r="AK212">
        <f>PRODUCT(INDEX(Overzicht!$B$1:$D$35,MATCH(max_demand!AK$1,Overzicht!$B$1:$B$35,0),3),INDEX(Verdeelsleutels_percentage!$A:$AB,MATCH(max_demand!$C212,Verdeelsleutels_percentage!$C:$C,0),MATCH(INDEX(Overzicht!$B$1:$F$35,MATCH(max_demand!AK$1,Overzicht!$B:$B,0),5),Verdeelsleutels_percentage!$1:$1,0)))</f>
        <v>3.0499719277037262E-3</v>
      </c>
      <c r="AL212">
        <f>PRODUCT(INDEX(Overzicht!$B$1:$D$35,MATCH(max_demand!AL$1,Overzicht!$B$1:$B$35,0),3),INDEX(Verdeelsleutels_percentage!$A:$AB,MATCH(max_demand!$C212,Verdeelsleutels_percentage!$C:$C,0),MATCH(INDEX(Overzicht!$B$1:$F$35,MATCH(max_demand!AL$1,Overzicht!$B:$B,0),5),Verdeelsleutels_percentage!$1:$1,0)))</f>
        <v>8.3790437574278176E-3</v>
      </c>
      <c r="AM212">
        <f>PRODUCT(INDEX(Overzicht!$B$1:$D$35,MATCH(max_demand!AM$1,Overzicht!$B$1:$B$35,0),3),INDEX(Verdeelsleutels_percentage!$A:$AB,MATCH(max_demand!$C212,Verdeelsleutels_percentage!$C:$C,0),MATCH(INDEX(Overzicht!$B$1:$F$35,MATCH(max_demand!AM$1,Overzicht!$B:$B,0),5),Verdeelsleutels_percentage!$1:$1,0)))</f>
        <v>1.6758087514855635E-2</v>
      </c>
      <c r="AN212">
        <f>PRODUCT(INDEX(Overzicht!$B$1:$D$35,MATCH(max_demand!AN$1,Overzicht!$B$1:$B$35,0),3),INDEX(Verdeelsleutels_percentage!$A:$AB,MATCH(max_demand!$C212,Verdeelsleutels_percentage!$C:$C,0),MATCH(INDEX(Overzicht!$B$1:$F$35,MATCH(max_demand!AN$1,Overzicht!$B:$B,0),5),Verdeelsleutels_percentage!$1:$1,0)))</f>
        <v>8.3790437574278176E-3</v>
      </c>
      <c r="AO212">
        <f>PRODUCT(INDEX(Overzicht!$B$1:$D$35,MATCH(max_demand!AO$1,Overzicht!$B$1:$B$35,0),3),INDEX(Verdeelsleutels_percentage!$A:$AB,MATCH(max_demand!$C212,Verdeelsleutels_percentage!$C:$C,0),MATCH(INDEX(Overzicht!$B$1:$F$35,MATCH(max_demand!AO$1,Overzicht!$B:$B,0),5),Verdeelsleutels_percentage!$1:$1,0)))</f>
        <v>2.9326653150997362E-2</v>
      </c>
    </row>
    <row r="213" spans="2:41">
      <c r="B213" t="str">
        <f>INDEX('ETLocal datasets'!B:C,MATCH(C213,'ETLocal datasets'!C:C,0),1)</f>
        <v>GM0626</v>
      </c>
      <c r="C213" t="str">
        <f>'ETLocal datasets'!C196</f>
        <v>Voorschoten</v>
      </c>
      <c r="D213">
        <f t="shared" si="17"/>
        <v>5.0511361948850794E-2</v>
      </c>
      <c r="E213">
        <f t="shared" si="18"/>
        <v>6.885311482849675E-2</v>
      </c>
      <c r="F213">
        <f t="shared" si="19"/>
        <v>1.5480093550789909E-2</v>
      </c>
      <c r="G213">
        <f t="shared" si="16"/>
        <v>3.1522866387731677E-2</v>
      </c>
      <c r="H213">
        <f>PRODUCT(INDEX(Overzicht!$B$1:$D$35,MATCH(max_demand!H$1,Overzicht!$B$1:$B$35,0),3),INDEX(Verdeelsleutels_percentage!$A:$AB,MATCH(max_demand!$C213,Verdeelsleutels_percentage!$C:$C,0),MATCH(INDEX(Overzicht!$B$1:$F$35,MATCH(max_demand!H$1,Overzicht!$B:$B,0),5),Verdeelsleutels_percentage!$1:$1,0)))</f>
        <v>1.5480093550789909E-2</v>
      </c>
      <c r="I213">
        <f>PRODUCT(INDEX(Overzicht!$B$1:$D$35,MATCH(max_demand!I$1,Overzicht!$B$1:$B$35,0),3),INDEX(Verdeelsleutels_percentage!$A:$AB,MATCH(max_demand!$C213,Verdeelsleutels_percentage!$C:$C,0),MATCH(INDEX(Overzicht!$B$1:$F$35,MATCH(max_demand!I$1,Overzicht!$B:$B,0),5),Verdeelsleutels_percentage!$1:$1,0)))</f>
        <v>1.1817842188695351E-4</v>
      </c>
      <c r="J213">
        <f>PRODUCT(INDEX(Overzicht!$B$1:$D$35,MATCH(max_demand!J$1,Overzicht!$B$1:$B$35,0),3),INDEX(Verdeelsleutels_percentage!$A:$AB,MATCH(max_demand!$C213,Verdeelsleutels_percentage!$C:$C,0),MATCH(INDEX(Overzicht!$B$1:$F$35,MATCH(max_demand!J$1,Overzicht!$B:$B,0),5),Verdeelsleutels_percentage!$1:$1,0)))</f>
        <v>5.1895170760743311E-3</v>
      </c>
      <c r="K213">
        <f>PRODUCT(INDEX(Overzicht!$B$1:$D$35,MATCH(max_demand!K$1,Overzicht!$B$1:$B$35,0),3),INDEX(Verdeelsleutels_percentage!$A:$AB,MATCH(max_demand!$C213,Verdeelsleutels_percentage!$C:$C,0),MATCH(INDEX(Overzicht!$B$1:$F$35,MATCH(max_demand!K$1,Overzicht!$B:$B,0),5),Verdeelsleutels_percentage!$1:$1,0)))</f>
        <v>2.4599293048161247E-5</v>
      </c>
      <c r="L213">
        <f>PRODUCT(INDEX(Overzicht!$B$1:$D$35,MATCH(max_demand!L$1,Overzicht!$B$1:$B$35,0),3),INDEX(Verdeelsleutels_percentage!$A:$AB,MATCH(max_demand!$C213,Verdeelsleutels_percentage!$C:$C,0),MATCH(INDEX(Overzicht!$B$1:$F$35,MATCH(max_demand!L$1,Overzicht!$B:$B,0),5),Verdeelsleutels_percentage!$1:$1,0)))</f>
        <v>5.0056135646909476E-3</v>
      </c>
      <c r="M213">
        <f>PRODUCT(INDEX(Overzicht!$B$1:$D$35,MATCH(max_demand!M$1,Overzicht!$B$1:$B$35,0),3),INDEX(Verdeelsleutels_percentage!$A:$AB,MATCH(max_demand!$C213,Verdeelsleutels_percentage!$C:$C,0),MATCH(INDEX(Overzicht!$B$1:$F$35,MATCH(max_demand!M$1,Overzicht!$B:$B,0),5),Verdeelsleutels_percentage!$1:$1,0)))</f>
        <v>3.1462827252246419E-3</v>
      </c>
      <c r="N213">
        <f>PRODUCT(INDEX(Overzicht!$B$1:$D$35,MATCH(max_demand!N$1,Overzicht!$B$1:$B$35,0),3),INDEX(Verdeelsleutels_percentage!$A:$AB,MATCH(max_demand!$C213,Verdeelsleutels_percentage!$C:$C,0),MATCH(INDEX(Overzicht!$B$1:$F$35,MATCH(max_demand!N$1,Overzicht!$B:$B,0),5),Verdeelsleutels_percentage!$1:$1,0)))</f>
        <v>3.4279499406257054E-4</v>
      </c>
      <c r="O213">
        <f>PRODUCT(INDEX(Overzicht!$B$1:$D$35,MATCH(max_demand!O$1,Overzicht!$B$1:$B$35,0),3),INDEX(Verdeelsleutels_percentage!$A:$AB,MATCH(max_demand!$C213,Verdeelsleutels_percentage!$C:$C,0),MATCH(INDEX(Overzicht!$B$1:$F$35,MATCH(max_demand!O$1,Overzicht!$B:$B,0),5),Verdeelsleutels_percentage!$1:$1,0)))</f>
        <v>0</v>
      </c>
      <c r="P213">
        <f>PRODUCT(INDEX(Overzicht!$B$1:$D$35,MATCH(max_demand!P$1,Overzicht!$B$1:$B$35,0),3),INDEX(Verdeelsleutels_percentage!$A:$AB,MATCH(max_demand!$C213,Verdeelsleutels_percentage!$C:$C,0),MATCH(INDEX(Overzicht!$B$1:$F$35,MATCH(max_demand!P$1,Overzicht!$B:$B,0),5),Verdeelsleutels_percentage!$1:$1,0)))</f>
        <v>0</v>
      </c>
      <c r="Q213">
        <f>PRODUCT(INDEX(Overzicht!$B$1:$D$35,MATCH(max_demand!Q$1,Overzicht!$B$1:$B$35,0),3),INDEX(Verdeelsleutels_percentage!$A:$AB,MATCH(max_demand!$C213,Verdeelsleutels_percentage!$C:$C,0),MATCH(INDEX(Overzicht!$B$1:$F$35,MATCH(max_demand!Q$1,Overzicht!$B:$B,0),5),Verdeelsleutels_percentage!$1:$1,0)))</f>
        <v>1.2826363227797353E-2</v>
      </c>
      <c r="R213">
        <f>PRODUCT(INDEX(Overzicht!$B$1:$D$35,MATCH(max_demand!R$1,Overzicht!$B$1:$B$35,0),3),INDEX(Verdeelsleutels_percentage!$A:$AB,MATCH(max_demand!$C213,Verdeelsleutels_percentage!$C:$C,0),MATCH(INDEX(Overzicht!$B$1:$F$35,MATCH(max_demand!R$1,Overzicht!$B:$B,0),5),Verdeelsleutels_percentage!$1:$1,0)))</f>
        <v>2.6537303229925559E-3</v>
      </c>
      <c r="S213">
        <f>PRODUCT(INDEX(Overzicht!$B$1:$D$35,MATCH(max_demand!S$1,Overzicht!$B$1:$B$35,0),3),INDEX(Verdeelsleutels_percentage!$A:$AB,MATCH(max_demand!$C213,Verdeelsleutels_percentage!$C:$C,0),MATCH(INDEX(Overzicht!$B$1:$F$35,MATCH(max_demand!S$1,Overzicht!$B:$B,0),5),Verdeelsleutels_percentage!$1:$1,0)))</f>
        <v>5.4348397014887546E-3</v>
      </c>
      <c r="T213">
        <f>PRODUCT(INDEX(Overzicht!$B$1:$D$35,MATCH(max_demand!T$1,Overzicht!$B$1:$B$35,0),3),INDEX(Verdeelsleutels_percentage!$A:$AB,MATCH(max_demand!$C213,Verdeelsleutels_percentage!$C:$C,0),MATCH(INDEX(Overzicht!$B$1:$F$35,MATCH(max_demand!T$1,Overzicht!$B:$B,0),5),Verdeelsleutels_percentage!$1:$1,0)))</f>
        <v>7.8432473990668865E-3</v>
      </c>
      <c r="U213">
        <f>PRODUCT(INDEX(Overzicht!$B$1:$D$35,MATCH(max_demand!U$1,Overzicht!$B$1:$B$35,0),3),INDEX(Verdeelsleutels_percentage!$A:$AB,MATCH(max_demand!$C213,Verdeelsleutels_percentage!$C:$C,0),MATCH(INDEX(Overzicht!$B$1:$F$35,MATCH(max_demand!U$1,Overzicht!$B:$B,0),5),Verdeelsleutels_percentage!$1:$1,0)))</f>
        <v>2.9132061767962725E-2</v>
      </c>
      <c r="V213">
        <f>PRODUCT(INDEX(Overzicht!$B$1:$D$35,MATCH(max_demand!V$1,Overzicht!$B$1:$B$35,0),3),INDEX(Verdeelsleutels_percentage!$A:$AB,MATCH(max_demand!$C213,Verdeelsleutels_percentage!$C:$C,0),MATCH(INDEX(Overzicht!$B$1:$F$35,MATCH(max_demand!V$1,Overzicht!$B:$B,0),5),Verdeelsleutels_percentage!$1:$1,0)))</f>
        <v>3.3908776349349324E-3</v>
      </c>
      <c r="W213">
        <f>PRODUCT(INDEX(Overzicht!$B$1:$D$35,MATCH(max_demand!W$1,Overzicht!$B$1:$B$35,0),3),INDEX(Verdeelsleutels_percentage!$A:$AB,MATCH(max_demand!$C213,Verdeelsleutels_percentage!$C:$C,0),MATCH(INDEX(Overzicht!$B$1:$F$35,MATCH(max_demand!W$1,Overzicht!$B:$B,0),5),Verdeelsleutels_percentage!$1:$1,0)))</f>
        <v>1.769153548661704E-2</v>
      </c>
      <c r="X213">
        <f>PRODUCT(INDEX(Overzicht!$B$1:$D$35,MATCH(max_demand!X$1,Overzicht!$B$1:$B$35,0),3),INDEX(Verdeelsleutels_percentage!$A:$AB,MATCH(max_demand!$C213,Verdeelsleutels_percentage!$C:$C,0),MATCH(INDEX(Overzicht!$B$1:$F$35,MATCH(max_demand!X$1,Overzicht!$B:$B,0),5),Verdeelsleutels_percentage!$1:$1,0)))</f>
        <v>6.3761830808450794E-4</v>
      </c>
      <c r="Y213">
        <f>PRODUCT(INDEX(Overzicht!$B$1:$D$35,MATCH(max_demand!Y$1,Overzicht!$B$1:$B$35,0),3),INDEX(Verdeelsleutels_percentage!$A:$AB,MATCH(max_demand!$C213,Verdeelsleutels_percentage!$C:$C,0),MATCH(INDEX(Overzicht!$B$1:$F$35,MATCH(max_demand!Y$1,Overzicht!$B:$B,0),5),Verdeelsleutels_percentage!$1:$1,0)))</f>
        <v>1.6936999539868453E-7</v>
      </c>
      <c r="Z213">
        <f>PRODUCT(INDEX(Overzicht!$B$1:$D$35,MATCH(max_demand!Z$1,Overzicht!$B$1:$B$35,0),3),INDEX(Verdeelsleutels_percentage!$A:$AB,MATCH(max_demand!$C213,Verdeelsleutels_percentage!$C:$C,0),MATCH(INDEX(Overzicht!$B$1:$F$35,MATCH(max_demand!Z$1,Overzicht!$B:$B,0),5),Verdeelsleutels_percentage!$1:$1,0)))</f>
        <v>7.5275553510526462E-5</v>
      </c>
      <c r="AA213">
        <f>PRODUCT(INDEX(Overzicht!$B$1:$D$35,MATCH(max_demand!AA$1,Overzicht!$B$1:$B$35,0),3),INDEX(Verdeelsleutels_percentage!$A:$AB,MATCH(max_demand!$C213,Verdeelsleutels_percentage!$C:$C,0),MATCH(INDEX(Overzicht!$B$1:$F$35,MATCH(max_demand!AA$1,Overzicht!$B:$B,0),5),Verdeelsleutels_percentage!$1:$1,0)))</f>
        <v>7.8445050500443371E-5</v>
      </c>
      <c r="AB213">
        <f>PRODUCT(INDEX(Overzicht!$B$1:$D$35,MATCH(max_demand!AB$1,Overzicht!$B$1:$B$35,0),3),INDEX(Verdeelsleutels_percentage!$A:$AB,MATCH(max_demand!$C213,Verdeelsleutels_percentage!$C:$C,0),MATCH(INDEX(Overzicht!$B$1:$F$35,MATCH(max_demand!AB$1,Overzicht!$B:$B,0),5),Verdeelsleutels_percentage!$1:$1,0)))</f>
        <v>7.31808426661052E-3</v>
      </c>
      <c r="AC213">
        <f>PRODUCT(INDEX(Overzicht!$B$1:$D$35,MATCH(max_demand!AC$1,Overzicht!$B$1:$B$35,0),3),INDEX(Verdeelsleutels_percentage!$A:$AB,MATCH(max_demand!$C213,Verdeelsleutels_percentage!$C:$C,0),MATCH(INDEX(Overzicht!$B$1:$F$35,MATCH(max_demand!AC$1,Overzicht!$B:$B,0),5),Verdeelsleutels_percentage!$1:$1,0)))</f>
        <v>3.6777689595407248E-3</v>
      </c>
      <c r="AD213">
        <f>PRODUCT(INDEX(Overzicht!$B$1:$D$35,MATCH(max_demand!AD$1,Overzicht!$B$1:$B$35,0),3),INDEX(Verdeelsleutels_percentage!$A:$AB,MATCH(max_demand!$C213,Verdeelsleutels_percentage!$C:$C,0),MATCH(INDEX(Overzicht!$B$1:$F$35,MATCH(max_demand!AD$1,Overzicht!$B:$B,0),5),Verdeelsleutels_percentage!$1:$1,0)))</f>
        <v>0</v>
      </c>
      <c r="AE213">
        <f>PRODUCT(INDEX(Overzicht!$B$1:$D$35,MATCH(max_demand!AE$1,Overzicht!$B$1:$B$35,0),3),INDEX(Verdeelsleutels_percentage!$A:$AB,MATCH(max_demand!$C213,Verdeelsleutels_percentage!$C:$C,0),MATCH(INDEX(Overzicht!$B$1:$F$35,MATCH(max_demand!AE$1,Overzicht!$B:$B,0),5),Verdeelsleutels_percentage!$1:$1,0)))</f>
        <v>4.1929186263199927E-3</v>
      </c>
      <c r="AF213">
        <f>PRODUCT(INDEX(Overzicht!$B$1:$D$35,MATCH(max_demand!AF$1,Overzicht!$B$1:$B$35,0),3),INDEX(Verdeelsleutels_percentage!$A:$AB,MATCH(max_demand!$C213,Verdeelsleutels_percentage!$C:$C,0),MATCH(INDEX(Overzicht!$B$1:$F$35,MATCH(max_demand!AF$1,Overzicht!$B:$B,0),5),Verdeelsleutels_percentage!$1:$1,0)))</f>
        <v>2.9714034280470974E-4</v>
      </c>
      <c r="AG213">
        <f>PRODUCT(INDEX(Overzicht!$B$1:$D$35,MATCH(max_demand!AG$1,Overzicht!$B$1:$B$35,0),3),INDEX(Verdeelsleutels_percentage!$A:$AB,MATCH(max_demand!$C213,Verdeelsleutels_percentage!$C:$C,0),MATCH(INDEX(Overzicht!$B$1:$F$35,MATCH(max_demand!AG$1,Overzicht!$B:$B,0),5),Verdeelsleutels_percentage!$1:$1,0)))</f>
        <v>1.769153548661704E-2</v>
      </c>
      <c r="AH213">
        <f>PRODUCT(INDEX(Overzicht!$B$1:$D$35,MATCH(max_demand!AH$1,Overzicht!$B$1:$B$35,0),3),INDEX(Verdeelsleutels_percentage!$A:$AB,MATCH(max_demand!$C213,Verdeelsleutels_percentage!$C:$C,0),MATCH(INDEX(Overzicht!$B$1:$F$35,MATCH(max_demand!AH$1,Overzicht!$B:$B,0),5),Verdeelsleutels_percentage!$1:$1,0)))</f>
        <v>6.9332746654432269E-4</v>
      </c>
      <c r="AI213">
        <f>PRODUCT(INDEX(Overzicht!$B$1:$D$35,MATCH(max_demand!AI$1,Overzicht!$B$1:$B$35,0),3),INDEX(Verdeelsleutels_percentage!$A:$AB,MATCH(max_demand!$C213,Verdeelsleutels_percentage!$C:$C,0),MATCH(INDEX(Overzicht!$B$1:$F$35,MATCH(max_demand!AI$1,Overzicht!$B:$B,0),5),Verdeelsleutels_percentage!$1:$1,0)))</f>
        <v>2.3771227424376775E-4</v>
      </c>
      <c r="AJ213">
        <f>PRODUCT(INDEX(Overzicht!$B$1:$D$35,MATCH(max_demand!AJ$1,Overzicht!$B$1:$B$35,0),3),INDEX(Verdeelsleutels_percentage!$A:$AB,MATCH(max_demand!$C213,Verdeelsleutels_percentage!$C:$C,0),MATCH(INDEX(Overzicht!$B$1:$F$35,MATCH(max_demand!AJ$1,Overzicht!$B:$B,0),5),Verdeelsleutels_percentage!$1:$1,0)))</f>
        <v>0</v>
      </c>
      <c r="AK213">
        <f>PRODUCT(INDEX(Overzicht!$B$1:$D$35,MATCH(max_demand!AK$1,Overzicht!$B$1:$B$35,0),3),INDEX(Verdeelsleutels_percentage!$A:$AB,MATCH(max_demand!$C213,Verdeelsleutels_percentage!$C:$C,0),MATCH(INDEX(Overzicht!$B$1:$F$35,MATCH(max_demand!AK$1,Overzicht!$B:$B,0),5),Verdeelsleutels_percentage!$1:$1,0)))</f>
        <v>1.0732864861881005E-3</v>
      </c>
      <c r="AL213">
        <f>PRODUCT(INDEX(Overzicht!$B$1:$D$35,MATCH(max_demand!AL$1,Overzicht!$B$1:$B$35,0),3),INDEX(Verdeelsleutels_percentage!$A:$AB,MATCH(max_demand!$C213,Verdeelsleutels_percentage!$C:$C,0),MATCH(INDEX(Overzicht!$B$1:$F$35,MATCH(max_demand!AL$1,Overzicht!$B:$B,0),5),Verdeelsleutels_percentage!$1:$1,0)))</f>
        <v>2.9485892477695065E-3</v>
      </c>
      <c r="AM213">
        <f>PRODUCT(INDEX(Overzicht!$B$1:$D$35,MATCH(max_demand!AM$1,Overzicht!$B$1:$B$35,0),3),INDEX(Verdeelsleutels_percentage!$A:$AB,MATCH(max_demand!$C213,Verdeelsleutels_percentage!$C:$C,0),MATCH(INDEX(Overzicht!$B$1:$F$35,MATCH(max_demand!AM$1,Overzicht!$B:$B,0),5),Verdeelsleutels_percentage!$1:$1,0)))</f>
        <v>5.8971784955390129E-3</v>
      </c>
      <c r="AN213">
        <f>PRODUCT(INDEX(Overzicht!$B$1:$D$35,MATCH(max_demand!AN$1,Overzicht!$B$1:$B$35,0),3),INDEX(Verdeelsleutels_percentage!$A:$AB,MATCH(max_demand!$C213,Verdeelsleutels_percentage!$C:$C,0),MATCH(INDEX(Overzicht!$B$1:$F$35,MATCH(max_demand!AN$1,Overzicht!$B:$B,0),5),Verdeelsleutels_percentage!$1:$1,0)))</f>
        <v>2.9485892477695065E-3</v>
      </c>
      <c r="AO213">
        <f>PRODUCT(INDEX(Overzicht!$B$1:$D$35,MATCH(max_demand!AO$1,Overzicht!$B$1:$B$35,0),3),INDEX(Verdeelsleutels_percentage!$A:$AB,MATCH(max_demand!$C213,Verdeelsleutels_percentage!$C:$C,0),MATCH(INDEX(Overzicht!$B$1:$F$35,MATCH(max_demand!AO$1,Overzicht!$B:$B,0),5),Verdeelsleutels_percentage!$1:$1,0)))</f>
        <v>1.0320062367193272E-2</v>
      </c>
    </row>
    <row r="214" spans="2:41">
      <c r="B214" t="str">
        <f>INDEX('ETLocal datasets'!B:C,MATCH(C214,'ETLocal datasets'!C:C,0),1)</f>
        <v>GM0627</v>
      </c>
      <c r="C214" t="str">
        <f>'ETLocal datasets'!C197</f>
        <v>Waddinxveen</v>
      </c>
      <c r="D214">
        <f t="shared" si="17"/>
        <v>8.0349604388142176E-2</v>
      </c>
      <c r="E214">
        <f t="shared" si="18"/>
        <v>8.419382718770739E-2</v>
      </c>
      <c r="F214">
        <f t="shared" si="19"/>
        <v>1.7203749322350449E-2</v>
      </c>
      <c r="G214">
        <f t="shared" si="16"/>
        <v>3.5032830355783591E-2</v>
      </c>
      <c r="H214">
        <f>PRODUCT(INDEX(Overzicht!$B$1:$D$35,MATCH(max_demand!H$1,Overzicht!$B$1:$B$35,0),3),INDEX(Verdeelsleutels_percentage!$A:$AB,MATCH(max_demand!$C214,Verdeelsleutels_percentage!$C:$C,0),MATCH(INDEX(Overzicht!$B$1:$F$35,MATCH(max_demand!H$1,Overzicht!$B:$B,0),5),Verdeelsleutels_percentage!$1:$1,0)))</f>
        <v>1.7203749322350449E-2</v>
      </c>
      <c r="I214">
        <f>PRODUCT(INDEX(Overzicht!$B$1:$D$35,MATCH(max_demand!I$1,Overzicht!$B$1:$B$35,0),3),INDEX(Verdeelsleutels_percentage!$A:$AB,MATCH(max_demand!$C214,Verdeelsleutels_percentage!$C:$C,0),MATCH(INDEX(Overzicht!$B$1:$F$35,MATCH(max_demand!I$1,Overzicht!$B:$B,0),5),Verdeelsleutels_percentage!$1:$1,0)))</f>
        <v>3.5382212001154271E-3</v>
      </c>
      <c r="J214">
        <f>PRODUCT(INDEX(Overzicht!$B$1:$D$35,MATCH(max_demand!J$1,Overzicht!$B$1:$B$35,0),3),INDEX(Verdeelsleutels_percentage!$A:$AB,MATCH(max_demand!$C214,Verdeelsleutels_percentage!$C:$C,0),MATCH(INDEX(Overzicht!$B$1:$F$35,MATCH(max_demand!J$1,Overzicht!$B:$B,0),5),Verdeelsleutels_percentage!$1:$1,0)))</f>
        <v>5.7673521537784361E-3</v>
      </c>
      <c r="K214">
        <f>PRODUCT(INDEX(Overzicht!$B$1:$D$35,MATCH(max_demand!K$1,Overzicht!$B$1:$B$35,0),3),INDEX(Verdeelsleutels_percentage!$A:$AB,MATCH(max_demand!$C214,Verdeelsleutels_percentage!$C:$C,0),MATCH(INDEX(Overzicht!$B$1:$F$35,MATCH(max_demand!K$1,Overzicht!$B:$B,0),5),Verdeelsleutels_percentage!$1:$1,0)))</f>
        <v>7.3649435134710351E-4</v>
      </c>
      <c r="L214">
        <f>PRODUCT(INDEX(Overzicht!$B$1:$D$35,MATCH(max_demand!L$1,Overzicht!$B$1:$B$35,0),3),INDEX(Verdeelsleutels_percentage!$A:$AB,MATCH(max_demand!$C214,Verdeelsleutels_percentage!$C:$C,0),MATCH(INDEX(Overzicht!$B$1:$F$35,MATCH(max_demand!L$1,Overzicht!$B:$B,0),5),Verdeelsleutels_percentage!$1:$1,0)))</f>
        <v>5.5629716118289129E-3</v>
      </c>
      <c r="M214">
        <f>PRODUCT(INDEX(Overzicht!$B$1:$D$35,MATCH(max_demand!M$1,Overzicht!$B$1:$B$35,0),3),INDEX(Verdeelsleutels_percentage!$A:$AB,MATCH(max_demand!$C214,Verdeelsleutels_percentage!$C:$C,0),MATCH(INDEX(Overzicht!$B$1:$F$35,MATCH(max_demand!M$1,Overzicht!$B:$B,0),5),Verdeelsleutels_percentage!$1:$1,0)))</f>
        <v>9.3696507850635896E-4</v>
      </c>
      <c r="N214">
        <f>PRODUCT(INDEX(Overzicht!$B$1:$D$35,MATCH(max_demand!N$1,Overzicht!$B$1:$B$35,0),3),INDEX(Verdeelsleutels_percentage!$A:$AB,MATCH(max_demand!$C214,Verdeelsleutels_percentage!$C:$C,0),MATCH(INDEX(Overzicht!$B$1:$F$35,MATCH(max_demand!N$1,Overzicht!$B:$B,0),5),Verdeelsleutels_percentage!$1:$1,0)))</f>
        <v>5.4219798085392594E-3</v>
      </c>
      <c r="O214">
        <f>PRODUCT(INDEX(Overzicht!$B$1:$D$35,MATCH(max_demand!O$1,Overzicht!$B$1:$B$35,0),3),INDEX(Verdeelsleutels_percentage!$A:$AB,MATCH(max_demand!$C214,Verdeelsleutels_percentage!$C:$C,0),MATCH(INDEX(Overzicht!$B$1:$F$35,MATCH(max_demand!O$1,Overzicht!$B:$B,0),5),Verdeelsleutels_percentage!$1:$1,0)))</f>
        <v>2.8324846959413051E-3</v>
      </c>
      <c r="P214">
        <f>PRODUCT(INDEX(Overzicht!$B$1:$D$35,MATCH(max_demand!P$1,Overzicht!$B$1:$B$35,0),3),INDEX(Verdeelsleutels_percentage!$A:$AB,MATCH(max_demand!$C214,Verdeelsleutels_percentage!$C:$C,0),MATCH(INDEX(Overzicht!$B$1:$F$35,MATCH(max_demand!P$1,Overzicht!$B:$B,0),5),Verdeelsleutels_percentage!$1:$1,0)))</f>
        <v>6.9998390955518016E-3</v>
      </c>
      <c r="Q214">
        <f>PRODUCT(INDEX(Overzicht!$B$1:$D$35,MATCH(max_demand!Q$1,Overzicht!$B$1:$B$35,0),3),INDEX(Verdeelsleutels_percentage!$A:$AB,MATCH(max_demand!$C214,Verdeelsleutels_percentage!$C:$C,0),MATCH(INDEX(Overzicht!$B$1:$F$35,MATCH(max_demand!Q$1,Overzicht!$B:$B,0),5),Verdeelsleutels_percentage!$1:$1,0)))</f>
        <v>1.4254535152804657E-2</v>
      </c>
      <c r="R214">
        <f>PRODUCT(INDEX(Overzicht!$B$1:$D$35,MATCH(max_demand!R$1,Overzicht!$B$1:$B$35,0),3),INDEX(Verdeelsleutels_percentage!$A:$AB,MATCH(max_demand!$C214,Verdeelsleutels_percentage!$C:$C,0),MATCH(INDEX(Overzicht!$B$1:$F$35,MATCH(max_demand!R$1,Overzicht!$B:$B,0),5),Verdeelsleutels_percentage!$1:$1,0)))</f>
        <v>2.9492141695457914E-3</v>
      </c>
      <c r="S214">
        <f>PRODUCT(INDEX(Overzicht!$B$1:$D$35,MATCH(max_demand!S$1,Overzicht!$B$1:$B$35,0),3),INDEX(Verdeelsleutels_percentage!$A:$AB,MATCH(max_demand!$C214,Verdeelsleutels_percentage!$C:$C,0),MATCH(INDEX(Overzicht!$B$1:$F$35,MATCH(max_demand!S$1,Overzicht!$B:$B,0),5),Verdeelsleutels_percentage!$1:$1,0)))</f>
        <v>6.0399906192297797E-3</v>
      </c>
      <c r="T214">
        <f>PRODUCT(INDEX(Overzicht!$B$1:$D$35,MATCH(max_demand!T$1,Overzicht!$B$1:$B$35,0),3),INDEX(Verdeelsleutels_percentage!$A:$AB,MATCH(max_demand!$C214,Verdeelsleutels_percentage!$C:$C,0),MATCH(INDEX(Overzicht!$B$1:$F$35,MATCH(max_demand!T$1,Overzicht!$B:$B,0),5),Verdeelsleutels_percentage!$1:$1,0)))</f>
        <v>8.716566323324227E-3</v>
      </c>
      <c r="U214">
        <f>PRODUCT(INDEX(Overzicht!$B$1:$D$35,MATCH(max_demand!U$1,Overzicht!$B$1:$B$35,0),3),INDEX(Verdeelsleutels_percentage!$A:$AB,MATCH(max_demand!$C214,Verdeelsleutels_percentage!$C:$C,0),MATCH(INDEX(Overzicht!$B$1:$F$35,MATCH(max_demand!U$1,Overzicht!$B:$B,0),5),Verdeelsleutels_percentage!$1:$1,0)))</f>
        <v>3.2375817772347132E-2</v>
      </c>
      <c r="V214">
        <f>PRODUCT(INDEX(Overzicht!$B$1:$D$35,MATCH(max_demand!V$1,Overzicht!$B$1:$B$35,0),3),INDEX(Verdeelsleutels_percentage!$A:$AB,MATCH(max_demand!$C214,Verdeelsleutels_percentage!$C:$C,0),MATCH(INDEX(Overzicht!$B$1:$F$35,MATCH(max_demand!V$1,Overzicht!$B:$B,0),5),Verdeelsleutels_percentage!$1:$1,0)))</f>
        <v>3.7684403277529551E-3</v>
      </c>
      <c r="W214">
        <f>PRODUCT(INDEX(Overzicht!$B$1:$D$35,MATCH(max_demand!W$1,Overzicht!$B$1:$B$35,0),3),INDEX(Verdeelsleutels_percentage!$A:$AB,MATCH(max_demand!$C214,Verdeelsleutels_percentage!$C:$C,0),MATCH(INDEX(Overzicht!$B$1:$F$35,MATCH(max_demand!W$1,Overzicht!$B:$B,0),5),Verdeelsleutels_percentage!$1:$1,0)))</f>
        <v>1.9661427796971942E-2</v>
      </c>
      <c r="X214">
        <f>PRODUCT(INDEX(Overzicht!$B$1:$D$35,MATCH(max_demand!X$1,Overzicht!$B$1:$B$35,0),3),INDEX(Verdeelsleutels_percentage!$A:$AB,MATCH(max_demand!$C214,Verdeelsleutels_percentage!$C:$C,0),MATCH(INDEX(Overzicht!$B$1:$F$35,MATCH(max_demand!X$1,Overzicht!$B:$B,0),5),Verdeelsleutels_percentage!$1:$1,0)))</f>
        <v>2.2504175579453217E-4</v>
      </c>
      <c r="Y214">
        <f>PRODUCT(INDEX(Overzicht!$B$1:$D$35,MATCH(max_demand!Y$1,Overzicht!$B$1:$B$35,0),3),INDEX(Verdeelsleutels_percentage!$A:$AB,MATCH(max_demand!$C214,Verdeelsleutels_percentage!$C:$C,0),MATCH(INDEX(Overzicht!$B$1:$F$35,MATCH(max_demand!Y$1,Overzicht!$B:$B,0),5),Verdeelsleutels_percentage!$1:$1,0)))</f>
        <v>6.973608839891661E-7</v>
      </c>
      <c r="Z214">
        <f>PRODUCT(INDEX(Overzicht!$B$1:$D$35,MATCH(max_demand!Z$1,Overzicht!$B$1:$B$35,0),3),INDEX(Verdeelsleutels_percentage!$A:$AB,MATCH(max_demand!$C214,Verdeelsleutels_percentage!$C:$C,0),MATCH(INDEX(Overzicht!$B$1:$F$35,MATCH(max_demand!Z$1,Overzicht!$B:$B,0),5),Verdeelsleutels_percentage!$1:$1,0)))</f>
        <v>3.0993817066185162E-4</v>
      </c>
      <c r="AA214">
        <f>PRODUCT(INDEX(Overzicht!$B$1:$D$35,MATCH(max_demand!AA$1,Overzicht!$B$1:$B$35,0),3),INDEX(Verdeelsleutels_percentage!$A:$AB,MATCH(max_demand!$C214,Verdeelsleutels_percentage!$C:$C,0),MATCH(INDEX(Overzicht!$B$1:$F$35,MATCH(max_demand!AA$1,Overzicht!$B:$B,0),5),Verdeelsleutels_percentage!$1:$1,0)))</f>
        <v>3.2298819890024541E-4</v>
      </c>
      <c r="AB214">
        <f>PRODUCT(INDEX(Overzicht!$B$1:$D$35,MATCH(max_demand!AB$1,Overzicht!$B$1:$B$35,0),3),INDEX(Verdeelsleutels_percentage!$A:$AB,MATCH(max_demand!$C214,Verdeelsleutels_percentage!$C:$C,0),MATCH(INDEX(Overzicht!$B$1:$F$35,MATCH(max_demand!AB$1,Overzicht!$B:$B,0),5),Verdeelsleutels_percentage!$1:$1,0)))</f>
        <v>7.2399829508707544E-3</v>
      </c>
      <c r="AC214">
        <f>PRODUCT(INDEX(Overzicht!$B$1:$D$35,MATCH(max_demand!AC$1,Overzicht!$B$1:$B$35,0),3),INDEX(Verdeelsleutels_percentage!$A:$AB,MATCH(max_demand!$C214,Verdeelsleutels_percentage!$C:$C,0),MATCH(INDEX(Overzicht!$B$1:$F$35,MATCH(max_demand!AC$1,Overzicht!$B:$B,0),5),Verdeelsleutels_percentage!$1:$1,0)))</f>
        <v>3.2581075176359746E-3</v>
      </c>
      <c r="AD214">
        <f>PRODUCT(INDEX(Overzicht!$B$1:$D$35,MATCH(max_demand!AD$1,Overzicht!$B$1:$B$35,0),3),INDEX(Verdeelsleutels_percentage!$A:$AB,MATCH(max_demand!$C214,Verdeelsleutels_percentage!$C:$C,0),MATCH(INDEX(Overzicht!$B$1:$F$35,MATCH(max_demand!AD$1,Overzicht!$B:$B,0),5),Verdeelsleutels_percentage!$1:$1,0)))</f>
        <v>0</v>
      </c>
      <c r="AE214">
        <f>PRODUCT(INDEX(Overzicht!$B$1:$D$35,MATCH(max_demand!AE$1,Overzicht!$B$1:$B$35,0),3),INDEX(Verdeelsleutels_percentage!$A:$AB,MATCH(max_demand!$C214,Verdeelsleutels_percentage!$C:$C,0),MATCH(INDEX(Overzicht!$B$1:$F$35,MATCH(max_demand!AE$1,Overzicht!$B:$B,0),5),Verdeelsleutels_percentage!$1:$1,0)))</f>
        <v>1.8169314047386635E-2</v>
      </c>
      <c r="AF214">
        <f>PRODUCT(INDEX(Overzicht!$B$1:$D$35,MATCH(max_demand!AF$1,Overzicht!$B$1:$B$35,0),3),INDEX(Verdeelsleutels_percentage!$A:$AB,MATCH(max_demand!$C214,Verdeelsleutels_percentage!$C:$C,0),MATCH(INDEX(Overzicht!$B$1:$F$35,MATCH(max_demand!AF$1,Overzicht!$B:$B,0),5),Verdeelsleutels_percentage!$1:$1,0)))</f>
        <v>1.2234401473494143E-3</v>
      </c>
      <c r="AG214">
        <f>PRODUCT(INDEX(Overzicht!$B$1:$D$35,MATCH(max_demand!AG$1,Overzicht!$B$1:$B$35,0),3),INDEX(Verdeelsleutels_percentage!$A:$AB,MATCH(max_demand!$C214,Verdeelsleutels_percentage!$C:$C,0),MATCH(INDEX(Overzicht!$B$1:$F$35,MATCH(max_demand!AG$1,Overzicht!$B:$B,0),5),Verdeelsleutels_percentage!$1:$1,0)))</f>
        <v>1.9661427796971942E-2</v>
      </c>
      <c r="AH214">
        <f>PRODUCT(INDEX(Overzicht!$B$1:$D$35,MATCH(max_demand!AH$1,Overzicht!$B$1:$B$35,0),3),INDEX(Verdeelsleutels_percentage!$A:$AB,MATCH(max_demand!$C214,Verdeelsleutels_percentage!$C:$C,0),MATCH(INDEX(Overzicht!$B$1:$F$35,MATCH(max_demand!AH$1,Overzicht!$B:$B,0),5),Verdeelsleutels_percentage!$1:$1,0)))</f>
        <v>2.8546936771486333E-3</v>
      </c>
      <c r="AI214">
        <f>PRODUCT(INDEX(Overzicht!$B$1:$D$35,MATCH(max_demand!AI$1,Overzicht!$B$1:$B$35,0),3),INDEX(Verdeelsleutels_percentage!$A:$AB,MATCH(max_demand!$C214,Verdeelsleutels_percentage!$C:$C,0),MATCH(INDEX(Overzicht!$B$1:$F$35,MATCH(max_demand!AI$1,Overzicht!$B:$B,0),5),Verdeelsleutels_percentage!$1:$1,0)))</f>
        <v>9.7875211787953149E-4</v>
      </c>
      <c r="AJ214">
        <f>PRODUCT(INDEX(Overzicht!$B$1:$D$35,MATCH(max_demand!AJ$1,Overzicht!$B$1:$B$35,0),3),INDEX(Verdeelsleutels_percentage!$A:$AB,MATCH(max_demand!$C214,Verdeelsleutels_percentage!$C:$C,0),MATCH(INDEX(Overzicht!$B$1:$F$35,MATCH(max_demand!AJ$1,Overzicht!$B:$B,0),5),Verdeelsleutels_percentage!$1:$1,0)))</f>
        <v>0</v>
      </c>
      <c r="AK214">
        <f>PRODUCT(INDEX(Overzicht!$B$1:$D$35,MATCH(max_demand!AK$1,Overzicht!$B$1:$B$35,0),3),INDEX(Verdeelsleutels_percentage!$A:$AB,MATCH(max_demand!$C214,Verdeelsleutels_percentage!$C:$C,0),MATCH(INDEX(Overzicht!$B$1:$F$35,MATCH(max_demand!AK$1,Overzicht!$B:$B,0),5),Verdeelsleutels_percentage!$1:$1,0)))</f>
        <v>1.1927932863496312E-3</v>
      </c>
      <c r="AL214">
        <f>PRODUCT(INDEX(Overzicht!$B$1:$D$35,MATCH(max_demand!AL$1,Overzicht!$B$1:$B$35,0),3),INDEX(Verdeelsleutels_percentage!$A:$AB,MATCH(max_demand!$C214,Verdeelsleutels_percentage!$C:$C,0),MATCH(INDEX(Overzicht!$B$1:$F$35,MATCH(max_demand!AL$1,Overzicht!$B:$B,0),5),Verdeelsleutels_percentage!$1:$1,0)))</f>
        <v>3.2769046328286569E-3</v>
      </c>
      <c r="AM214">
        <f>PRODUCT(INDEX(Overzicht!$B$1:$D$35,MATCH(max_demand!AM$1,Overzicht!$B$1:$B$35,0),3),INDEX(Verdeelsleutels_percentage!$A:$AB,MATCH(max_demand!$C214,Verdeelsleutels_percentage!$C:$C,0),MATCH(INDEX(Overzicht!$B$1:$F$35,MATCH(max_demand!AM$1,Overzicht!$B:$B,0),5),Verdeelsleutels_percentage!$1:$1,0)))</f>
        <v>6.5538092656573137E-3</v>
      </c>
      <c r="AN214">
        <f>PRODUCT(INDEX(Overzicht!$B$1:$D$35,MATCH(max_demand!AN$1,Overzicht!$B$1:$B$35,0),3),INDEX(Verdeelsleutels_percentage!$A:$AB,MATCH(max_demand!$C214,Verdeelsleutels_percentage!$C:$C,0),MATCH(INDEX(Overzicht!$B$1:$F$35,MATCH(max_demand!AN$1,Overzicht!$B:$B,0),5),Verdeelsleutels_percentage!$1:$1,0)))</f>
        <v>3.2769046328286569E-3</v>
      </c>
      <c r="AO214">
        <f>PRODUCT(INDEX(Overzicht!$B$1:$D$35,MATCH(max_demand!AO$1,Overzicht!$B$1:$B$35,0),3),INDEX(Verdeelsleutels_percentage!$A:$AB,MATCH(max_demand!$C214,Verdeelsleutels_percentage!$C:$C,0),MATCH(INDEX(Overzicht!$B$1:$F$35,MATCH(max_demand!AO$1,Overzicht!$B:$B,0),5),Verdeelsleutels_percentage!$1:$1,0)))</f>
        <v>1.1469166214900298E-2</v>
      </c>
    </row>
    <row r="215" spans="2:41">
      <c r="B215" t="str">
        <f>INDEX('ETLocal datasets'!B:C,MATCH(C215,'ETLocal datasets'!C:C,0),1)</f>
        <v>GM0629</v>
      </c>
      <c r="C215" t="str">
        <f>'ETLocal datasets'!C198</f>
        <v>Wassenaar</v>
      </c>
      <c r="D215">
        <f t="shared" si="17"/>
        <v>8.4603859035456266E-2</v>
      </c>
      <c r="E215">
        <f t="shared" si="18"/>
        <v>8.2749088003514298E-2</v>
      </c>
      <c r="F215">
        <f t="shared" si="19"/>
        <v>1.5924829548245784E-2</v>
      </c>
      <c r="G215">
        <f t="shared" si="16"/>
        <v>3.2428503900813803E-2</v>
      </c>
      <c r="H215">
        <f>PRODUCT(INDEX(Overzicht!$B$1:$D$35,MATCH(max_demand!H$1,Overzicht!$B$1:$B$35,0),3),INDEX(Verdeelsleutels_percentage!$A:$AB,MATCH(max_demand!$C215,Verdeelsleutels_percentage!$C:$C,0),MATCH(INDEX(Overzicht!$B$1:$F$35,MATCH(max_demand!H$1,Overzicht!$B:$B,0),5),Verdeelsleutels_percentage!$1:$1,0)))</f>
        <v>1.5924829548245784E-2</v>
      </c>
      <c r="I215">
        <f>PRODUCT(INDEX(Overzicht!$B$1:$D$35,MATCH(max_demand!I$1,Overzicht!$B$1:$B$35,0),3),INDEX(Verdeelsleutels_percentage!$A:$AB,MATCH(max_demand!$C215,Verdeelsleutels_percentage!$C:$C,0),MATCH(INDEX(Overzicht!$B$1:$F$35,MATCH(max_demand!I$1,Overzicht!$B:$B,0),5),Verdeelsleutels_percentage!$1:$1,0)))</f>
        <v>4.2075593309751552E-4</v>
      </c>
      <c r="J215">
        <f>PRODUCT(INDEX(Overzicht!$B$1:$D$35,MATCH(max_demand!J$1,Overzicht!$B$1:$B$35,0),3),INDEX(Verdeelsleutels_percentage!$A:$AB,MATCH(max_demand!$C215,Verdeelsleutels_percentage!$C:$C,0),MATCH(INDEX(Overzicht!$B$1:$F$35,MATCH(max_demand!J$1,Overzicht!$B:$B,0),5),Verdeelsleutels_percentage!$1:$1,0)))</f>
        <v>5.3386095247452527E-3</v>
      </c>
      <c r="K215">
        <f>PRODUCT(INDEX(Overzicht!$B$1:$D$35,MATCH(max_demand!K$1,Overzicht!$B$1:$B$35,0),3),INDEX(Verdeelsleutels_percentage!$A:$AB,MATCH(max_demand!$C215,Verdeelsleutels_percentage!$C:$C,0),MATCH(INDEX(Overzicht!$B$1:$F$35,MATCH(max_demand!K$1,Overzicht!$B:$B,0),5),Verdeelsleutels_percentage!$1:$1,0)))</f>
        <v>8.7581965766298233E-5</v>
      </c>
      <c r="L215">
        <f>PRODUCT(INDEX(Overzicht!$B$1:$D$35,MATCH(max_demand!L$1,Overzicht!$B$1:$B$35,0),3),INDEX(Verdeelsleutels_percentage!$A:$AB,MATCH(max_demand!$C215,Verdeelsleutels_percentage!$C:$C,0),MATCH(INDEX(Overzicht!$B$1:$F$35,MATCH(max_demand!L$1,Overzicht!$B:$B,0),5),Verdeelsleutels_percentage!$1:$1,0)))</f>
        <v>5.1494225497120934E-3</v>
      </c>
      <c r="M215">
        <f>PRODUCT(INDEX(Overzicht!$B$1:$D$35,MATCH(max_demand!M$1,Overzicht!$B$1:$B$35,0),3),INDEX(Verdeelsleutels_percentage!$A:$AB,MATCH(max_demand!$C215,Verdeelsleutels_percentage!$C:$C,0),MATCH(INDEX(Overzicht!$B$1:$F$35,MATCH(max_demand!M$1,Overzicht!$B:$B,0),5),Verdeelsleutels_percentage!$1:$1,0)))</f>
        <v>1.1135637171214031E-2</v>
      </c>
      <c r="N215">
        <f>PRODUCT(INDEX(Overzicht!$B$1:$D$35,MATCH(max_demand!N$1,Overzicht!$B$1:$B$35,0),3),INDEX(Verdeelsleutels_percentage!$A:$AB,MATCH(max_demand!$C215,Verdeelsleutels_percentage!$C:$C,0),MATCH(INDEX(Overzicht!$B$1:$F$35,MATCH(max_demand!N$1,Overzicht!$B:$B,0),5),Verdeelsleutels_percentage!$1:$1,0)))</f>
        <v>1.2131839296041591E-3</v>
      </c>
      <c r="O215">
        <f>PRODUCT(INDEX(Overzicht!$B$1:$D$35,MATCH(max_demand!O$1,Overzicht!$B$1:$B$35,0),3),INDEX(Verdeelsleutels_percentage!$A:$AB,MATCH(max_demand!$C215,Verdeelsleutels_percentage!$C:$C,0),MATCH(INDEX(Overzicht!$B$1:$F$35,MATCH(max_demand!O$1,Overzicht!$B:$B,0),5),Verdeelsleutels_percentage!$1:$1,0)))</f>
        <v>1.7207480294707789E-4</v>
      </c>
      <c r="P215">
        <f>PRODUCT(INDEX(Overzicht!$B$1:$D$35,MATCH(max_demand!P$1,Overzicht!$B$1:$B$35,0),3),INDEX(Verdeelsleutels_percentage!$A:$AB,MATCH(max_demand!$C215,Verdeelsleutels_percentage!$C:$C,0),MATCH(INDEX(Overzicht!$B$1:$F$35,MATCH(max_demand!P$1,Overzicht!$B:$B,0),5),Verdeelsleutels_percentage!$1:$1,0)))</f>
        <v>1.0467049114843815E-3</v>
      </c>
      <c r="Q215">
        <f>PRODUCT(INDEX(Overzicht!$B$1:$D$35,MATCH(max_demand!Q$1,Overzicht!$B$1:$B$35,0),3),INDEX(Verdeelsleutels_percentage!$A:$AB,MATCH(max_demand!$C215,Verdeelsleutels_percentage!$C:$C,0),MATCH(INDEX(Overzicht!$B$1:$F$35,MATCH(max_demand!Q$1,Overzicht!$B:$B,0),5),Verdeelsleutels_percentage!$1:$1,0)))</f>
        <v>1.3194858768546504E-2</v>
      </c>
      <c r="R215">
        <f>PRODUCT(INDEX(Overzicht!$B$1:$D$35,MATCH(max_demand!R$1,Overzicht!$B$1:$B$35,0),3),INDEX(Verdeelsleutels_percentage!$A:$AB,MATCH(max_demand!$C215,Verdeelsleutels_percentage!$C:$C,0),MATCH(INDEX(Overzicht!$B$1:$F$35,MATCH(max_demand!R$1,Overzicht!$B:$B,0),5),Verdeelsleutels_percentage!$1:$1,0)))</f>
        <v>2.7299707796992773E-3</v>
      </c>
      <c r="S215">
        <f>PRODUCT(INDEX(Overzicht!$B$1:$D$35,MATCH(max_demand!S$1,Overzicht!$B$1:$B$35,0),3),INDEX(Verdeelsleutels_percentage!$A:$AB,MATCH(max_demand!$C215,Verdeelsleutels_percentage!$C:$C,0),MATCH(INDEX(Overzicht!$B$1:$F$35,MATCH(max_demand!S$1,Overzicht!$B:$B,0),5),Verdeelsleutels_percentage!$1:$1,0)))</f>
        <v>5.5909801568241194E-3</v>
      </c>
      <c r="T215">
        <f>PRODUCT(INDEX(Overzicht!$B$1:$D$35,MATCH(max_demand!T$1,Overzicht!$B$1:$B$35,0),3),INDEX(Verdeelsleutels_percentage!$A:$AB,MATCH(max_demand!$C215,Verdeelsleutels_percentage!$C:$C,0),MATCH(INDEX(Overzicht!$B$1:$F$35,MATCH(max_demand!T$1,Overzicht!$B:$B,0),5),Verdeelsleutels_percentage!$1:$1,0)))</f>
        <v>8.0685803044445292E-3</v>
      </c>
      <c r="U215">
        <f>PRODUCT(INDEX(Overzicht!$B$1:$D$35,MATCH(max_demand!U$1,Overzicht!$B$1:$B$35,0),3),INDEX(Verdeelsleutels_percentage!$A:$AB,MATCH(max_demand!$C215,Verdeelsleutels_percentage!$C:$C,0),MATCH(INDEX(Overzicht!$B$1:$F$35,MATCH(max_demand!U$1,Overzicht!$B:$B,0),5),Verdeelsleutels_percentage!$1:$1,0)))</f>
        <v>2.9969012559365401E-2</v>
      </c>
      <c r="V215">
        <f>PRODUCT(INDEX(Overzicht!$B$1:$D$35,MATCH(max_demand!V$1,Overzicht!$B$1:$B$35,0),3),INDEX(Verdeelsleutels_percentage!$A:$AB,MATCH(max_demand!$C215,Verdeelsleutels_percentage!$C:$C,0),MATCH(INDEX(Overzicht!$B$1:$F$35,MATCH(max_demand!V$1,Overzicht!$B:$B,0),5),Verdeelsleutels_percentage!$1:$1,0)))</f>
        <v>3.4882959962824092E-3</v>
      </c>
      <c r="W215">
        <f>PRODUCT(INDEX(Overzicht!$B$1:$D$35,MATCH(max_demand!W$1,Overzicht!$B$1:$B$35,0),3),INDEX(Verdeelsleutels_percentage!$A:$AB,MATCH(max_demand!$C215,Verdeelsleutels_percentage!$C:$C,0),MATCH(INDEX(Overzicht!$B$1:$F$35,MATCH(max_demand!W$1,Overzicht!$B:$B,0),5),Verdeelsleutels_percentage!$1:$1,0)))</f>
        <v>1.8199805197995182E-2</v>
      </c>
      <c r="X215">
        <f>PRODUCT(INDEX(Overzicht!$B$1:$D$35,MATCH(max_demand!X$1,Overzicht!$B$1:$B$35,0),3),INDEX(Verdeelsleutels_percentage!$A:$AB,MATCH(max_demand!$C215,Verdeelsleutels_percentage!$C:$C,0),MATCH(INDEX(Overzicht!$B$1:$F$35,MATCH(max_demand!X$1,Overzicht!$B:$B,0),5),Verdeelsleutels_percentage!$1:$1,0)))</f>
        <v>7.9796055908811208E-3</v>
      </c>
      <c r="Y215">
        <f>PRODUCT(INDEX(Overzicht!$B$1:$D$35,MATCH(max_demand!Y$1,Overzicht!$B$1:$B$35,0),3),INDEX(Verdeelsleutels_percentage!$A:$AB,MATCH(max_demand!$C215,Verdeelsleutels_percentage!$C:$C,0),MATCH(INDEX(Overzicht!$B$1:$F$35,MATCH(max_demand!Y$1,Overzicht!$B:$B,0),5),Verdeelsleutels_percentage!$1:$1,0)))</f>
        <v>4.6108400553231052E-7</v>
      </c>
      <c r="Z215">
        <f>PRODUCT(INDEX(Overzicht!$B$1:$D$35,MATCH(max_demand!Z$1,Overzicht!$B$1:$B$35,0),3),INDEX(Verdeelsleutels_percentage!$A:$AB,MATCH(max_demand!$C215,Verdeelsleutels_percentage!$C:$C,0),MATCH(INDEX(Overzicht!$B$1:$F$35,MATCH(max_demand!Z$1,Overzicht!$B:$B,0),5),Verdeelsleutels_percentage!$1:$1,0)))</f>
        <v>2.049262246810269E-4</v>
      </c>
      <c r="AA215">
        <f>PRODUCT(INDEX(Overzicht!$B$1:$D$35,MATCH(max_demand!AA$1,Overzicht!$B$1:$B$35,0),3),INDEX(Verdeelsleutels_percentage!$A:$AB,MATCH(max_demand!$C215,Verdeelsleutels_percentage!$C:$C,0),MATCH(INDEX(Overzicht!$B$1:$F$35,MATCH(max_demand!AA$1,Overzicht!$B:$B,0),5),Verdeelsleutels_percentage!$1:$1,0)))</f>
        <v>2.135546972991754E-4</v>
      </c>
      <c r="AB215">
        <f>PRODUCT(INDEX(Overzicht!$B$1:$D$35,MATCH(max_demand!AB$1,Overzicht!$B$1:$B$35,0),3),INDEX(Verdeelsleutels_percentage!$A:$AB,MATCH(max_demand!$C215,Verdeelsleutels_percentage!$C:$C,0),MATCH(INDEX(Overzicht!$B$1:$F$35,MATCH(max_demand!AB$1,Overzicht!$B:$B,0),5),Verdeelsleutels_percentage!$1:$1,0)))</f>
        <v>9.9867418915100883E-3</v>
      </c>
      <c r="AC215">
        <f>PRODUCT(INDEX(Overzicht!$B$1:$D$35,MATCH(max_demand!AC$1,Overzicht!$B$1:$B$35,0),3),INDEX(Verdeelsleutels_percentage!$A:$AB,MATCH(max_demand!$C215,Verdeelsleutels_percentage!$C:$C,0),MATCH(INDEX(Overzicht!$B$1:$F$35,MATCH(max_demand!AC$1,Overzicht!$B:$B,0),5),Verdeelsleutels_percentage!$1:$1,0)))</f>
        <v>1.1684054438214558E-2</v>
      </c>
      <c r="AD215">
        <f>PRODUCT(INDEX(Overzicht!$B$1:$D$35,MATCH(max_demand!AD$1,Overzicht!$B$1:$B$35,0),3),INDEX(Verdeelsleutels_percentage!$A:$AB,MATCH(max_demand!$C215,Verdeelsleutels_percentage!$C:$C,0),MATCH(INDEX(Overzicht!$B$1:$F$35,MATCH(max_demand!AD$1,Overzicht!$B:$B,0),5),Verdeelsleutels_percentage!$1:$1,0)))</f>
        <v>4.3993345957603488E-4</v>
      </c>
      <c r="AE215">
        <f>PRODUCT(INDEX(Overzicht!$B$1:$D$35,MATCH(max_demand!AE$1,Overzicht!$B$1:$B$35,0),3),INDEX(Verdeelsleutels_percentage!$A:$AB,MATCH(max_demand!$C215,Verdeelsleutels_percentage!$C:$C,0),MATCH(INDEX(Overzicht!$B$1:$F$35,MATCH(max_demand!AE$1,Overzicht!$B:$B,0),5),Verdeelsleutels_percentage!$1:$1,0)))</f>
        <v>1.8069482651521876E-2</v>
      </c>
      <c r="AF215">
        <f>PRODUCT(INDEX(Overzicht!$B$1:$D$35,MATCH(max_demand!AF$1,Overzicht!$B$1:$B$35,0),3),INDEX(Verdeelsleutels_percentage!$A:$AB,MATCH(max_demand!$C215,Verdeelsleutels_percentage!$C:$C,0),MATCH(INDEX(Overzicht!$B$1:$F$35,MATCH(max_demand!AF$1,Overzicht!$B:$B,0),5),Verdeelsleutels_percentage!$1:$1,0)))</f>
        <v>8.0891930795142192E-4</v>
      </c>
      <c r="AG215">
        <f>PRODUCT(INDEX(Overzicht!$B$1:$D$35,MATCH(max_demand!AG$1,Overzicht!$B$1:$B$35,0),3),INDEX(Verdeelsleutels_percentage!$A:$AB,MATCH(max_demand!$C215,Verdeelsleutels_percentage!$C:$C,0),MATCH(INDEX(Overzicht!$B$1:$F$35,MATCH(max_demand!AG$1,Overzicht!$B:$B,0),5),Verdeelsleutels_percentage!$1:$1,0)))</f>
        <v>1.8199805197995182E-2</v>
      </c>
      <c r="AH215">
        <f>PRODUCT(INDEX(Overzicht!$B$1:$D$35,MATCH(max_demand!AH$1,Overzicht!$B$1:$B$35,0),3),INDEX(Verdeelsleutels_percentage!$A:$AB,MATCH(max_demand!$C215,Verdeelsleutels_percentage!$C:$C,0),MATCH(INDEX(Overzicht!$B$1:$F$35,MATCH(max_demand!AH$1,Overzicht!$B:$B,0),5),Verdeelsleutels_percentage!$1:$1,0)))</f>
        <v>1.8874783852199845E-3</v>
      </c>
      <c r="AI215">
        <f>PRODUCT(INDEX(Overzicht!$B$1:$D$35,MATCH(max_demand!AI$1,Overzicht!$B$1:$B$35,0),3),INDEX(Verdeelsleutels_percentage!$A:$AB,MATCH(max_demand!$C215,Verdeelsleutels_percentage!$C:$C,0),MATCH(INDEX(Overzicht!$B$1:$F$35,MATCH(max_demand!AI$1,Overzicht!$B:$B,0),5),Verdeelsleutels_percentage!$1:$1,0)))</f>
        <v>6.4713544636113758E-4</v>
      </c>
      <c r="AJ215">
        <f>PRODUCT(INDEX(Overzicht!$B$1:$D$35,MATCH(max_demand!AJ$1,Overzicht!$B$1:$B$35,0),3),INDEX(Verdeelsleutels_percentage!$A:$AB,MATCH(max_demand!$C215,Verdeelsleutels_percentage!$C:$C,0),MATCH(INDEX(Overzicht!$B$1:$F$35,MATCH(max_demand!AJ$1,Overzicht!$B:$B,0),5),Verdeelsleutels_percentage!$1:$1,0)))</f>
        <v>0</v>
      </c>
      <c r="AK215">
        <f>PRODUCT(INDEX(Overzicht!$B$1:$D$35,MATCH(max_demand!AK$1,Overzicht!$B$1:$B$35,0),3),INDEX(Verdeelsleutels_percentage!$A:$AB,MATCH(max_demand!$C215,Verdeelsleutels_percentage!$C:$C,0),MATCH(INDEX(Overzicht!$B$1:$F$35,MATCH(max_demand!AK$1,Overzicht!$B:$B,0),5),Verdeelsleutels_percentage!$1:$1,0)))</f>
        <v>1.1041215153450412E-3</v>
      </c>
      <c r="AL215">
        <f>PRODUCT(INDEX(Overzicht!$B$1:$D$35,MATCH(max_demand!AL$1,Overzicht!$B$1:$B$35,0),3),INDEX(Verdeelsleutels_percentage!$A:$AB,MATCH(max_demand!$C215,Verdeelsleutels_percentage!$C:$C,0),MATCH(INDEX(Overzicht!$B$1:$F$35,MATCH(max_demand!AL$1,Overzicht!$B:$B,0),5),Verdeelsleutels_percentage!$1:$1,0)))</f>
        <v>3.0333008663325301E-3</v>
      </c>
      <c r="AM215">
        <f>PRODUCT(INDEX(Overzicht!$B$1:$D$35,MATCH(max_demand!AM$1,Overzicht!$B$1:$B$35,0),3),INDEX(Verdeelsleutels_percentage!$A:$AB,MATCH(max_demand!$C215,Verdeelsleutels_percentage!$C:$C,0),MATCH(INDEX(Overzicht!$B$1:$F$35,MATCH(max_demand!AM$1,Overzicht!$B:$B,0),5),Verdeelsleutels_percentage!$1:$1,0)))</f>
        <v>6.0666017326650602E-3</v>
      </c>
      <c r="AN215">
        <f>PRODUCT(INDEX(Overzicht!$B$1:$D$35,MATCH(max_demand!AN$1,Overzicht!$B$1:$B$35,0),3),INDEX(Verdeelsleutels_percentage!$A:$AB,MATCH(max_demand!$C215,Verdeelsleutels_percentage!$C:$C,0),MATCH(INDEX(Overzicht!$B$1:$F$35,MATCH(max_demand!AN$1,Overzicht!$B:$B,0),5),Verdeelsleutels_percentage!$1:$1,0)))</f>
        <v>3.0333008663325301E-3</v>
      </c>
      <c r="AO215">
        <f>PRODUCT(INDEX(Overzicht!$B$1:$D$35,MATCH(max_demand!AO$1,Overzicht!$B$1:$B$35,0),3),INDEX(Verdeelsleutels_percentage!$A:$AB,MATCH(max_demand!$C215,Verdeelsleutels_percentage!$C:$C,0),MATCH(INDEX(Overzicht!$B$1:$F$35,MATCH(max_demand!AO$1,Overzicht!$B:$B,0),5),Verdeelsleutels_percentage!$1:$1,0)))</f>
        <v>1.0616553032163856E-2</v>
      </c>
    </row>
    <row r="216" spans="2:41">
      <c r="B216" t="str">
        <f>INDEX('ETLocal datasets'!B:C,MATCH(C216,'ETLocal datasets'!C:C,0),1)</f>
        <v>GM0632</v>
      </c>
      <c r="C216" t="str">
        <f>'ETLocal datasets'!C199</f>
        <v>Woerden</v>
      </c>
      <c r="D216">
        <f t="shared" si="17"/>
        <v>0.27989883673863925</v>
      </c>
      <c r="E216">
        <f t="shared" si="18"/>
        <v>0.1544470401835133</v>
      </c>
      <c r="F216">
        <f t="shared" si="19"/>
        <v>3.1712957457929312E-2</v>
      </c>
      <c r="G216">
        <f t="shared" si="16"/>
        <v>6.4578635615229418E-2</v>
      </c>
      <c r="H216">
        <f>PRODUCT(INDEX(Overzicht!$B$1:$D$35,MATCH(max_demand!H$1,Overzicht!$B$1:$B$35,0),3),INDEX(Verdeelsleutels_percentage!$A:$AB,MATCH(max_demand!$C216,Verdeelsleutels_percentage!$C:$C,0),MATCH(INDEX(Overzicht!$B$1:$F$35,MATCH(max_demand!H$1,Overzicht!$B:$B,0),5),Verdeelsleutels_percentage!$1:$1,0)))</f>
        <v>3.1712957457929312E-2</v>
      </c>
      <c r="I216">
        <f>PRODUCT(INDEX(Overzicht!$B$1:$D$35,MATCH(max_demand!I$1,Overzicht!$B$1:$B$35,0),3),INDEX(Verdeelsleutels_percentage!$A:$AB,MATCH(max_demand!$C216,Verdeelsleutels_percentage!$C:$C,0),MATCH(INDEX(Overzicht!$B$1:$F$35,MATCH(max_demand!I$1,Overzicht!$B:$B,0),5),Verdeelsleutels_percentage!$1:$1,0)))</f>
        <v>3.5226997948067454E-3</v>
      </c>
      <c r="J216">
        <f>PRODUCT(INDEX(Overzicht!$B$1:$D$35,MATCH(max_demand!J$1,Overzicht!$B$1:$B$35,0),3),INDEX(Verdeelsleutels_percentage!$A:$AB,MATCH(max_demand!$C216,Verdeelsleutels_percentage!$C:$C,0),MATCH(INDEX(Overzicht!$B$1:$F$35,MATCH(max_demand!J$1,Overzicht!$B:$B,0),5),Verdeelsleutels_percentage!$1:$1,0)))</f>
        <v>1.0631391452562968E-2</v>
      </c>
      <c r="K216">
        <f>PRODUCT(INDEX(Overzicht!$B$1:$D$35,MATCH(max_demand!K$1,Overzicht!$B$1:$B$35,0),3),INDEX(Verdeelsleutels_percentage!$A:$AB,MATCH(max_demand!$C216,Verdeelsleutels_percentage!$C:$C,0),MATCH(INDEX(Overzicht!$B$1:$F$35,MATCH(max_demand!K$1,Overzicht!$B:$B,0),5),Verdeelsleutels_percentage!$1:$1,0)))</f>
        <v>7.3326351113438867E-4</v>
      </c>
      <c r="L216">
        <f>PRODUCT(INDEX(Overzicht!$B$1:$D$35,MATCH(max_demand!L$1,Overzicht!$B$1:$B$35,0),3),INDEX(Verdeelsleutels_percentage!$A:$AB,MATCH(max_demand!$C216,Verdeelsleutels_percentage!$C:$C,0),MATCH(INDEX(Overzicht!$B$1:$F$35,MATCH(max_demand!L$1,Overzicht!$B:$B,0),5),Verdeelsleutels_percentage!$1:$1,0)))</f>
        <v>1.025464151796277E-2</v>
      </c>
      <c r="M216">
        <f>PRODUCT(INDEX(Overzicht!$B$1:$D$35,MATCH(max_demand!M$1,Overzicht!$B$1:$B$35,0),3),INDEX(Verdeelsleutels_percentage!$A:$AB,MATCH(max_demand!$C216,Verdeelsleutels_percentage!$C:$C,0),MATCH(INDEX(Overzicht!$B$1:$F$35,MATCH(max_demand!M$1,Overzicht!$B:$B,0),5),Verdeelsleutels_percentage!$1:$1,0)))</f>
        <v>0.12734232054416392</v>
      </c>
      <c r="N216">
        <f>PRODUCT(INDEX(Overzicht!$B$1:$D$35,MATCH(max_demand!N$1,Overzicht!$B$1:$B$35,0),3),INDEX(Verdeelsleutels_percentage!$A:$AB,MATCH(max_demand!$C216,Verdeelsleutels_percentage!$C:$C,0),MATCH(INDEX(Overzicht!$B$1:$F$35,MATCH(max_demand!N$1,Overzicht!$B:$B,0),5),Verdeelsleutels_percentage!$1:$1,0)))</f>
        <v>1.3381700879331456E-2</v>
      </c>
      <c r="O216">
        <f>PRODUCT(INDEX(Overzicht!$B$1:$D$35,MATCH(max_demand!O$1,Overzicht!$B$1:$B$35,0),3),INDEX(Verdeelsleutels_percentage!$A:$AB,MATCH(max_demand!$C216,Verdeelsleutels_percentage!$C:$C,0),MATCH(INDEX(Overzicht!$B$1:$F$35,MATCH(max_demand!O$1,Overzicht!$B:$B,0),5),Verdeelsleutels_percentage!$1:$1,0)))</f>
        <v>1.1373384180361416E-4</v>
      </c>
      <c r="P216">
        <f>PRODUCT(INDEX(Overzicht!$B$1:$D$35,MATCH(max_demand!P$1,Overzicht!$B$1:$B$35,0),3),INDEX(Verdeelsleutels_percentage!$A:$AB,MATCH(max_demand!$C216,Verdeelsleutels_percentage!$C:$C,0),MATCH(INDEX(Overzicht!$B$1:$F$35,MATCH(max_demand!P$1,Overzicht!$B:$B,0),5),Verdeelsleutels_percentage!$1:$1,0)))</f>
        <v>1.293843571140416E-3</v>
      </c>
      <c r="Q216">
        <f>PRODUCT(INDEX(Overzicht!$B$1:$D$35,MATCH(max_demand!Q$1,Overzicht!$B$1:$B$35,0),3),INDEX(Verdeelsleutels_percentage!$A:$AB,MATCH(max_demand!$C216,Verdeelsleutels_percentage!$C:$C,0),MATCH(INDEX(Overzicht!$B$1:$F$35,MATCH(max_demand!Q$1,Overzicht!$B:$B,0),5),Verdeelsleutels_percentage!$1:$1,0)))</f>
        <v>2.6276450465141429E-2</v>
      </c>
      <c r="R216">
        <f>PRODUCT(INDEX(Overzicht!$B$1:$D$35,MATCH(max_demand!R$1,Overzicht!$B$1:$B$35,0),3),INDEX(Verdeelsleutels_percentage!$A:$AB,MATCH(max_demand!$C216,Verdeelsleutels_percentage!$C:$C,0),MATCH(INDEX(Overzicht!$B$1:$F$35,MATCH(max_demand!R$1,Overzicht!$B:$B,0),5),Verdeelsleutels_percentage!$1:$1,0)))</f>
        <v>5.4365069927878821E-3</v>
      </c>
      <c r="S216">
        <f>PRODUCT(INDEX(Overzicht!$B$1:$D$35,MATCH(max_demand!S$1,Overzicht!$B$1:$B$35,0),3),INDEX(Verdeelsleutels_percentage!$A:$AB,MATCH(max_demand!$C216,Verdeelsleutels_percentage!$C:$C,0),MATCH(INDEX(Overzicht!$B$1:$F$35,MATCH(max_demand!S$1,Overzicht!$B:$B,0),5),Verdeelsleutels_percentage!$1:$1,0)))</f>
        <v>1.1133966321229581E-2</v>
      </c>
      <c r="T216">
        <f>PRODUCT(INDEX(Overzicht!$B$1:$D$35,MATCH(max_demand!T$1,Overzicht!$B$1:$B$35,0),3),INDEX(Verdeelsleutels_percentage!$A:$AB,MATCH(max_demand!$C216,Verdeelsleutels_percentage!$C:$C,0),MATCH(INDEX(Overzicht!$B$1:$F$35,MATCH(max_demand!T$1,Overzicht!$B:$B,0),5),Verdeelsleutels_percentage!$1:$1,0)))</f>
        <v>1.6067898445350851E-2</v>
      </c>
      <c r="U216">
        <f>PRODUCT(INDEX(Overzicht!$B$1:$D$35,MATCH(max_demand!U$1,Overzicht!$B$1:$B$35,0),3),INDEX(Verdeelsleutels_percentage!$A:$AB,MATCH(max_demand!$C216,Verdeelsleutels_percentage!$C:$C,0),MATCH(INDEX(Overzicht!$B$1:$F$35,MATCH(max_demand!U$1,Overzicht!$B:$B,0),5),Verdeelsleutels_percentage!$1:$1,0)))</f>
        <v>5.9680765654160306E-2</v>
      </c>
      <c r="V216">
        <f>PRODUCT(INDEX(Overzicht!$B$1:$D$35,MATCH(max_demand!V$1,Overzicht!$B$1:$B$35,0),3),INDEX(Verdeelsleutels_percentage!$A:$AB,MATCH(max_demand!$C216,Verdeelsleutels_percentage!$C:$C,0),MATCH(INDEX(Overzicht!$B$1:$F$35,MATCH(max_demand!V$1,Overzicht!$B:$B,0),5),Verdeelsleutels_percentage!$1:$1,0)))</f>
        <v>6.9466478241178489E-3</v>
      </c>
      <c r="W216">
        <f>PRODUCT(INDEX(Overzicht!$B$1:$D$35,MATCH(max_demand!W$1,Overzicht!$B$1:$B$35,0),3),INDEX(Verdeelsleutels_percentage!$A:$AB,MATCH(max_demand!$C216,Verdeelsleutels_percentage!$C:$C,0),MATCH(INDEX(Overzicht!$B$1:$F$35,MATCH(max_demand!W$1,Overzicht!$B:$B,0),5),Verdeelsleutels_percentage!$1:$1,0)))</f>
        <v>3.6243379951919216E-2</v>
      </c>
      <c r="X216">
        <f>PRODUCT(INDEX(Overzicht!$B$1:$D$35,MATCH(max_demand!X$1,Overzicht!$B$1:$B$35,0),3),INDEX(Verdeelsleutels_percentage!$A:$AB,MATCH(max_demand!$C216,Verdeelsleutels_percentage!$C:$C,0),MATCH(INDEX(Overzicht!$B$1:$F$35,MATCH(max_demand!X$1,Overzicht!$B:$B,0),5),Verdeelsleutels_percentage!$1:$1,0)))</f>
        <v>2.8130219474316526E-4</v>
      </c>
      <c r="Y216">
        <f>PRODUCT(INDEX(Overzicht!$B$1:$D$35,MATCH(max_demand!Y$1,Overzicht!$B$1:$B$35,0),3),INDEX(Verdeelsleutels_percentage!$A:$AB,MATCH(max_demand!$C216,Verdeelsleutels_percentage!$C:$C,0),MATCH(INDEX(Overzicht!$B$1:$F$35,MATCH(max_demand!Y$1,Overzicht!$B:$B,0),5),Verdeelsleutels_percentage!$1:$1,0)))</f>
        <v>2.7496817311678083E-6</v>
      </c>
      <c r="Z216">
        <f>PRODUCT(INDEX(Overzicht!$B$1:$D$35,MATCH(max_demand!Z$1,Overzicht!$B$1:$B$35,0),3),INDEX(Verdeelsleutels_percentage!$A:$AB,MATCH(max_demand!$C216,Verdeelsleutels_percentage!$C:$C,0),MATCH(INDEX(Overzicht!$B$1:$F$35,MATCH(max_demand!Z$1,Overzicht!$B:$B,0),5),Verdeelsleutels_percentage!$1:$1,0)))</f>
        <v>1.2220807694079149E-3</v>
      </c>
      <c r="AA216">
        <f>PRODUCT(INDEX(Overzicht!$B$1:$D$35,MATCH(max_demand!AA$1,Overzicht!$B$1:$B$35,0),3),INDEX(Verdeelsleutels_percentage!$A:$AB,MATCH(max_demand!$C216,Verdeelsleutels_percentage!$C:$C,0),MATCH(INDEX(Overzicht!$B$1:$F$35,MATCH(max_demand!AA$1,Overzicht!$B:$B,0),5),Verdeelsleutels_percentage!$1:$1,0)))</f>
        <v>1.2735368018040377E-3</v>
      </c>
      <c r="AB216">
        <f>PRODUCT(INDEX(Overzicht!$B$1:$D$35,MATCH(max_demand!AB$1,Overzicht!$B$1:$B$35,0),3),INDEX(Verdeelsleutels_percentage!$A:$AB,MATCH(max_demand!$C216,Verdeelsleutels_percentage!$C:$C,0),MATCH(INDEX(Overzicht!$B$1:$F$35,MATCH(max_demand!AB$1,Overzicht!$B:$B,0),5),Verdeelsleutels_percentage!$1:$1,0)))</f>
        <v>1.1061079495156122E-2</v>
      </c>
      <c r="AC216">
        <f>PRODUCT(INDEX(Overzicht!$B$1:$D$35,MATCH(max_demand!AC$1,Overzicht!$B$1:$B$35,0),3),INDEX(Verdeelsleutels_percentage!$A:$AB,MATCH(max_demand!$C216,Verdeelsleutels_percentage!$C:$C,0),MATCH(INDEX(Overzicht!$B$1:$F$35,MATCH(max_demand!AC$1,Overzicht!$B:$B,0),5),Verdeelsleutels_percentage!$1:$1,0)))</f>
        <v>4.9190572954320392E-3</v>
      </c>
      <c r="AD216">
        <f>PRODUCT(INDEX(Overzicht!$B$1:$D$35,MATCH(max_demand!AD$1,Overzicht!$B$1:$B$35,0),3),INDEX(Verdeelsleutels_percentage!$A:$AB,MATCH(max_demand!$C216,Verdeelsleutels_percentage!$C:$C,0),MATCH(INDEX(Overzicht!$B$1:$F$35,MATCH(max_demand!AD$1,Overzicht!$B:$B,0),5),Verdeelsleutels_percentage!$1:$1,0)))</f>
        <v>0</v>
      </c>
      <c r="AE216">
        <f>PRODUCT(INDEX(Overzicht!$B$1:$D$35,MATCH(max_demand!AE$1,Overzicht!$B$1:$B$35,0),3),INDEX(Verdeelsleutels_percentage!$A:$AB,MATCH(max_demand!$C216,Verdeelsleutels_percentage!$C:$C,0),MATCH(INDEX(Overzicht!$B$1:$F$35,MATCH(max_demand!AE$1,Overzicht!$B:$B,0),5),Verdeelsleutels_percentage!$1:$1,0)))</f>
        <v>4.7419913035761825E-2</v>
      </c>
      <c r="AF216">
        <f>PRODUCT(INDEX(Overzicht!$B$1:$D$35,MATCH(max_demand!AF$1,Overzicht!$B$1:$B$35,0),3),INDEX(Verdeelsleutels_percentage!$A:$AB,MATCH(max_demand!$C216,Verdeelsleutels_percentage!$C:$C,0),MATCH(INDEX(Overzicht!$B$1:$F$35,MATCH(max_demand!AF$1,Overzicht!$B:$B,0),5),Verdeelsleutels_percentage!$1:$1,0)))</f>
        <v>4.824003037136506E-3</v>
      </c>
      <c r="AG216">
        <f>PRODUCT(INDEX(Overzicht!$B$1:$D$35,MATCH(max_demand!AG$1,Overzicht!$B$1:$B$35,0),3),INDEX(Verdeelsleutels_percentage!$A:$AB,MATCH(max_demand!$C216,Verdeelsleutels_percentage!$C:$C,0),MATCH(INDEX(Overzicht!$B$1:$F$35,MATCH(max_demand!AG$1,Overzicht!$B:$B,0),5),Verdeelsleutels_percentage!$1:$1,0)))</f>
        <v>3.6243379951919216E-2</v>
      </c>
      <c r="AH216">
        <f>PRODUCT(INDEX(Overzicht!$B$1:$D$35,MATCH(max_demand!AH$1,Overzicht!$B$1:$B$35,0),3),INDEX(Verdeelsleutels_percentage!$A:$AB,MATCH(max_demand!$C216,Verdeelsleutels_percentage!$C:$C,0),MATCH(INDEX(Overzicht!$B$1:$F$35,MATCH(max_demand!AH$1,Overzicht!$B:$B,0),5),Verdeelsleutels_percentage!$1:$1,0)))</f>
        <v>1.1256007086651847E-2</v>
      </c>
      <c r="AI216">
        <f>PRODUCT(INDEX(Overzicht!$B$1:$D$35,MATCH(max_demand!AI$1,Overzicht!$B$1:$B$35,0),3),INDEX(Verdeelsleutels_percentage!$A:$AB,MATCH(max_demand!$C216,Verdeelsleutels_percentage!$C:$C,0),MATCH(INDEX(Overzicht!$B$1:$F$35,MATCH(max_demand!AI$1,Overzicht!$B:$B,0),5),Verdeelsleutels_percentage!$1:$1,0)))</f>
        <v>3.8592024297092048E-3</v>
      </c>
      <c r="AJ216">
        <f>PRODUCT(INDEX(Overzicht!$B$1:$D$35,MATCH(max_demand!AJ$1,Overzicht!$B$1:$B$35,0),3),INDEX(Verdeelsleutels_percentage!$A:$AB,MATCH(max_demand!$C216,Verdeelsleutels_percentage!$C:$C,0),MATCH(INDEX(Overzicht!$B$1:$F$35,MATCH(max_demand!AJ$1,Overzicht!$B:$B,0),5),Verdeelsleutels_percentage!$1:$1,0)))</f>
        <v>0</v>
      </c>
      <c r="AK216">
        <f>PRODUCT(INDEX(Overzicht!$B$1:$D$35,MATCH(max_demand!AK$1,Overzicht!$B$1:$B$35,0),3),INDEX(Verdeelsleutels_percentage!$A:$AB,MATCH(max_demand!$C216,Verdeelsleutels_percentage!$C:$C,0),MATCH(INDEX(Overzicht!$B$1:$F$35,MATCH(max_demand!AK$1,Overzicht!$B:$B,0),5),Verdeelsleutels_percentage!$1:$1,0)))</f>
        <v>2.1987650504164324E-3</v>
      </c>
      <c r="AL216">
        <f>PRODUCT(INDEX(Overzicht!$B$1:$D$35,MATCH(max_demand!AL$1,Overzicht!$B$1:$B$35,0),3),INDEX(Verdeelsleutels_percentage!$A:$AB,MATCH(max_demand!$C216,Verdeelsleutels_percentage!$C:$C,0),MATCH(INDEX(Overzicht!$B$1:$F$35,MATCH(max_demand!AL$1,Overzicht!$B:$B,0),5),Verdeelsleutels_percentage!$1:$1,0)))</f>
        <v>6.0405633253198688E-3</v>
      </c>
      <c r="AM216">
        <f>PRODUCT(INDEX(Overzicht!$B$1:$D$35,MATCH(max_demand!AM$1,Overzicht!$B$1:$B$35,0),3),INDEX(Verdeelsleutels_percentage!$A:$AB,MATCH(max_demand!$C216,Verdeelsleutels_percentage!$C:$C,0),MATCH(INDEX(Overzicht!$B$1:$F$35,MATCH(max_demand!AM$1,Overzicht!$B:$B,0),5),Verdeelsleutels_percentage!$1:$1,0)))</f>
        <v>1.2081126650639738E-2</v>
      </c>
      <c r="AN216">
        <f>PRODUCT(INDEX(Overzicht!$B$1:$D$35,MATCH(max_demand!AN$1,Overzicht!$B$1:$B$35,0),3),INDEX(Verdeelsleutels_percentage!$A:$AB,MATCH(max_demand!$C216,Verdeelsleutels_percentage!$C:$C,0),MATCH(INDEX(Overzicht!$B$1:$F$35,MATCH(max_demand!AN$1,Overzicht!$B:$B,0),5),Verdeelsleutels_percentage!$1:$1,0)))</f>
        <v>6.0405633253198688E-3</v>
      </c>
      <c r="AO216">
        <f>PRODUCT(INDEX(Overzicht!$B$1:$D$35,MATCH(max_demand!AO$1,Overzicht!$B$1:$B$35,0),3),INDEX(Verdeelsleutels_percentage!$A:$AB,MATCH(max_demand!$C216,Verdeelsleutels_percentage!$C:$C,0),MATCH(INDEX(Overzicht!$B$1:$F$35,MATCH(max_demand!AO$1,Overzicht!$B:$B,0),5),Verdeelsleutels_percentage!$1:$1,0)))</f>
        <v>2.1141971638619542E-2</v>
      </c>
    </row>
    <row r="217" spans="2:41">
      <c r="B217" t="str">
        <f>INDEX('ETLocal datasets'!B:C,MATCH(C217,'ETLocal datasets'!C:C,0),1)</f>
        <v>GM0637</v>
      </c>
      <c r="C217" t="str">
        <f>'ETLocal datasets'!C200</f>
        <v>Zoetermeer</v>
      </c>
      <c r="D217">
        <f t="shared" si="17"/>
        <v>0.23916678173984077</v>
      </c>
      <c r="E217">
        <f t="shared" si="18"/>
        <v>0.33546460945697021</v>
      </c>
      <c r="F217">
        <f t="shared" si="19"/>
        <v>7.5911331237878035E-2</v>
      </c>
      <c r="G217">
        <f t="shared" si="16"/>
        <v>0.15458193092149403</v>
      </c>
      <c r="H217">
        <f>PRODUCT(INDEX(Overzicht!$B$1:$D$35,MATCH(max_demand!H$1,Overzicht!$B$1:$B$35,0),3),INDEX(Verdeelsleutels_percentage!$A:$AB,MATCH(max_demand!$C217,Verdeelsleutels_percentage!$C:$C,0),MATCH(INDEX(Overzicht!$B$1:$F$35,MATCH(max_demand!H$1,Overzicht!$B:$B,0),5),Verdeelsleutels_percentage!$1:$1,0)))</f>
        <v>7.5911331237878035E-2</v>
      </c>
      <c r="I217">
        <f>PRODUCT(INDEX(Overzicht!$B$1:$D$35,MATCH(max_demand!I$1,Overzicht!$B$1:$B$35,0),3),INDEX(Verdeelsleutels_percentage!$A:$AB,MATCH(max_demand!$C217,Verdeelsleutels_percentage!$C:$C,0),MATCH(INDEX(Overzicht!$B$1:$F$35,MATCH(max_demand!I$1,Overzicht!$B:$B,0),5),Verdeelsleutels_percentage!$1:$1,0)))</f>
        <v>5.201768265612356E-4</v>
      </c>
      <c r="J217">
        <f>PRODUCT(INDEX(Overzicht!$B$1:$D$35,MATCH(max_demand!J$1,Overzicht!$B$1:$B$35,0),3),INDEX(Verdeelsleutels_percentage!$A:$AB,MATCH(max_demand!$C217,Verdeelsleutels_percentage!$C:$C,0),MATCH(INDEX(Overzicht!$B$1:$F$35,MATCH(max_demand!J$1,Overzicht!$B:$B,0),5),Verdeelsleutels_percentage!$1:$1,0)))</f>
        <v>2.5448370091174351E-2</v>
      </c>
      <c r="K217">
        <f>PRODUCT(INDEX(Overzicht!$B$1:$D$35,MATCH(max_demand!K$1,Overzicht!$B$1:$B$35,0),3),INDEX(Verdeelsleutels_percentage!$A:$AB,MATCH(max_demand!$C217,Verdeelsleutels_percentage!$C:$C,0),MATCH(INDEX(Overzicht!$B$1:$F$35,MATCH(max_demand!K$1,Overzicht!$B:$B,0),5),Verdeelsleutels_percentage!$1:$1,0)))</f>
        <v>1.0827680712882334E-4</v>
      </c>
      <c r="L217">
        <f>PRODUCT(INDEX(Overzicht!$B$1:$D$35,MATCH(max_demand!L$1,Overzicht!$B$1:$B$35,0),3),INDEX(Verdeelsleutels_percentage!$A:$AB,MATCH(max_demand!$C217,Verdeelsleutels_percentage!$C:$C,0),MATCH(INDEX(Overzicht!$B$1:$F$35,MATCH(max_demand!L$1,Overzicht!$B:$B,0),5),Verdeelsleutels_percentage!$1:$1,0)))</f>
        <v>2.4546543476068362E-2</v>
      </c>
      <c r="M217">
        <f>PRODUCT(INDEX(Overzicht!$B$1:$D$35,MATCH(max_demand!M$1,Overzicht!$B$1:$B$35,0),3),INDEX(Verdeelsleutels_percentage!$A:$AB,MATCH(max_demand!$C217,Verdeelsleutels_percentage!$C:$C,0),MATCH(INDEX(Overzicht!$B$1:$F$35,MATCH(max_demand!M$1,Overzicht!$B:$B,0),5),Verdeelsleutels_percentage!$1:$1,0)))</f>
        <v>6.2666701193774751E-3</v>
      </c>
      <c r="N217">
        <f>PRODUCT(INDEX(Overzicht!$B$1:$D$35,MATCH(max_demand!N$1,Overzicht!$B$1:$B$35,0),3),INDEX(Verdeelsleutels_percentage!$A:$AB,MATCH(max_demand!$C217,Verdeelsleutels_percentage!$C:$C,0),MATCH(INDEX(Overzicht!$B$1:$F$35,MATCH(max_demand!N$1,Overzicht!$B:$B,0),5),Verdeelsleutels_percentage!$1:$1,0)))</f>
        <v>6.8276863014931754E-4</v>
      </c>
      <c r="O217">
        <f>PRODUCT(INDEX(Overzicht!$B$1:$D$35,MATCH(max_demand!O$1,Overzicht!$B$1:$B$35,0),3),INDEX(Verdeelsleutels_percentage!$A:$AB,MATCH(max_demand!$C217,Verdeelsleutels_percentage!$C:$C,0),MATCH(INDEX(Overzicht!$B$1:$F$35,MATCH(max_demand!O$1,Overzicht!$B:$B,0),5),Verdeelsleutels_percentage!$1:$1,0)))</f>
        <v>9.4338575466026479E-5</v>
      </c>
      <c r="P217">
        <f>PRODUCT(INDEX(Overzicht!$B$1:$D$35,MATCH(max_demand!P$1,Overzicht!$B$1:$B$35,0),3),INDEX(Verdeelsleutels_percentage!$A:$AB,MATCH(max_demand!$C217,Verdeelsleutels_percentage!$C:$C,0),MATCH(INDEX(Overzicht!$B$1:$F$35,MATCH(max_demand!P$1,Overzicht!$B:$B,0),5),Verdeelsleutels_percentage!$1:$1,0)))</f>
        <v>0</v>
      </c>
      <c r="Q217">
        <f>PRODUCT(INDEX(Overzicht!$B$1:$D$35,MATCH(max_demand!Q$1,Overzicht!$B$1:$B$35,0),3),INDEX(Verdeelsleutels_percentage!$A:$AB,MATCH(max_demand!$C217,Verdeelsleutels_percentage!$C:$C,0),MATCH(INDEX(Overzicht!$B$1:$F$35,MATCH(max_demand!Q$1,Overzicht!$B:$B,0),5),Verdeelsleutels_percentage!$1:$1,0)))</f>
        <v>6.2897960168527514E-2</v>
      </c>
      <c r="R217">
        <f>PRODUCT(INDEX(Overzicht!$B$1:$D$35,MATCH(max_demand!R$1,Overzicht!$B$1:$B$35,0),3),INDEX(Verdeelsleutels_percentage!$A:$AB,MATCH(max_demand!$C217,Verdeelsleutels_percentage!$C:$C,0),MATCH(INDEX(Overzicht!$B$1:$F$35,MATCH(max_demand!R$1,Overzicht!$B:$B,0),5),Verdeelsleutels_percentage!$1:$1,0)))</f>
        <v>1.3013371069350521E-2</v>
      </c>
      <c r="S217">
        <f>PRODUCT(INDEX(Overzicht!$B$1:$D$35,MATCH(max_demand!S$1,Overzicht!$B$1:$B$35,0),3),INDEX(Verdeelsleutels_percentage!$A:$AB,MATCH(max_demand!$C217,Verdeelsleutels_percentage!$C:$C,0),MATCH(INDEX(Overzicht!$B$1:$F$35,MATCH(max_demand!S$1,Overzicht!$B:$B,0),5),Verdeelsleutels_percentage!$1:$1,0)))</f>
        <v>2.6651383950029865E-2</v>
      </c>
      <c r="T217">
        <f>PRODUCT(INDEX(Overzicht!$B$1:$D$35,MATCH(max_demand!T$1,Overzicht!$B$1:$B$35,0),3),INDEX(Verdeelsleutels_percentage!$A:$AB,MATCH(max_demand!$C217,Verdeelsleutels_percentage!$C:$C,0),MATCH(INDEX(Overzicht!$B$1:$F$35,MATCH(max_demand!T$1,Overzicht!$B:$B,0),5),Verdeelsleutels_percentage!$1:$1,0)))</f>
        <v>3.8461741160524865E-2</v>
      </c>
      <c r="U217">
        <f>PRODUCT(INDEX(Overzicht!$B$1:$D$35,MATCH(max_demand!U$1,Overzicht!$B$1:$B$35,0),3),INDEX(Verdeelsleutels_percentage!$A:$AB,MATCH(max_demand!$C217,Verdeelsleutels_percentage!$C:$C,0),MATCH(INDEX(Overzicht!$B$1:$F$35,MATCH(max_demand!U$1,Overzicht!$B:$B,0),5),Verdeelsleutels_percentage!$1:$1,0)))</f>
        <v>0.14285789573909238</v>
      </c>
      <c r="V217">
        <f>PRODUCT(INDEX(Overzicht!$B$1:$D$35,MATCH(max_demand!V$1,Overzicht!$B$1:$B$35,0),3),INDEX(Verdeelsleutels_percentage!$A:$AB,MATCH(max_demand!$C217,Verdeelsleutels_percentage!$C:$C,0),MATCH(INDEX(Overzicht!$B$1:$F$35,MATCH(max_demand!V$1,Overzicht!$B:$B,0),5),Verdeelsleutels_percentage!$1:$1,0)))</f>
        <v>1.6628196366392331E-2</v>
      </c>
      <c r="W217">
        <f>PRODUCT(INDEX(Overzicht!$B$1:$D$35,MATCH(max_demand!W$1,Overzicht!$B$1:$B$35,0),3),INDEX(Verdeelsleutels_percentage!$A:$AB,MATCH(max_demand!$C217,Verdeelsleutels_percentage!$C:$C,0),MATCH(INDEX(Overzicht!$B$1:$F$35,MATCH(max_demand!W$1,Overzicht!$B:$B,0),5),Verdeelsleutels_percentage!$1:$1,0)))</f>
        <v>8.6755807129003465E-2</v>
      </c>
      <c r="X217">
        <f>PRODUCT(INDEX(Overzicht!$B$1:$D$35,MATCH(max_demand!X$1,Overzicht!$B$1:$B$35,0),3),INDEX(Verdeelsleutels_percentage!$A:$AB,MATCH(max_demand!$C217,Verdeelsleutels_percentage!$C:$C,0),MATCH(INDEX(Overzicht!$B$1:$F$35,MATCH(max_demand!X$1,Overzicht!$B:$B,0),5),Verdeelsleutels_percentage!$1:$1,0)))</f>
        <v>3.9382307264043139E-4</v>
      </c>
      <c r="Y217">
        <f>PRODUCT(INDEX(Overzicht!$B$1:$D$35,MATCH(max_demand!Y$1,Overzicht!$B$1:$B$35,0),3),INDEX(Verdeelsleutels_percentage!$A:$AB,MATCH(max_demand!$C217,Verdeelsleutels_percentage!$C:$C,0),MATCH(INDEX(Overzicht!$B$1:$F$35,MATCH(max_demand!Y$1,Overzicht!$B:$B,0),5),Verdeelsleutels_percentage!$1:$1,0)))</f>
        <v>2.6762753223268431E-7</v>
      </c>
      <c r="Z217">
        <f>PRODUCT(INDEX(Overzicht!$B$1:$D$35,MATCH(max_demand!Z$1,Overzicht!$B$1:$B$35,0),3),INDEX(Verdeelsleutels_percentage!$A:$AB,MATCH(max_demand!$C217,Verdeelsleutels_percentage!$C:$C,0),MATCH(INDEX(Overzicht!$B$1:$F$35,MATCH(max_demand!Z$1,Overzicht!$B:$B,0),5),Verdeelsleutels_percentage!$1:$1,0)))</f>
        <v>1.1894556988119304E-4</v>
      </c>
      <c r="AA217">
        <f>PRODUCT(INDEX(Overzicht!$B$1:$D$35,MATCH(max_demand!AA$1,Overzicht!$B$1:$B$35,0),3),INDEX(Verdeelsleutels_percentage!$A:$AB,MATCH(max_demand!$C217,Verdeelsleutels_percentage!$C:$C,0),MATCH(INDEX(Overzicht!$B$1:$F$35,MATCH(max_demand!AA$1,Overzicht!$B:$B,0),5),Verdeelsleutels_percentage!$1:$1,0)))</f>
        <v>1.2395380440250643E-4</v>
      </c>
      <c r="AB217">
        <f>PRODUCT(INDEX(Overzicht!$B$1:$D$35,MATCH(max_demand!AB$1,Overzicht!$B$1:$B$35,0),3),INDEX(Verdeelsleutels_percentage!$A:$AB,MATCH(max_demand!$C217,Verdeelsleutels_percentage!$C:$C,0),MATCH(INDEX(Overzicht!$B$1:$F$35,MATCH(max_demand!AB$1,Overzicht!$B:$B,0),5),Verdeelsleutels_percentage!$1:$1,0)))</f>
        <v>3.8647313144435598E-2</v>
      </c>
      <c r="AC217">
        <f>PRODUCT(INDEX(Overzicht!$B$1:$D$35,MATCH(max_demand!AC$1,Overzicht!$B$1:$B$35,0),3),INDEX(Verdeelsleutels_percentage!$A:$AB,MATCH(max_demand!$C217,Verdeelsleutels_percentage!$C:$C,0),MATCH(INDEX(Overzicht!$B$1:$F$35,MATCH(max_demand!AC$1,Overzicht!$B:$B,0),5),Verdeelsleutels_percentage!$1:$1,0)))</f>
        <v>1.6634913315968922E-2</v>
      </c>
      <c r="AD217">
        <f>PRODUCT(INDEX(Overzicht!$B$1:$D$35,MATCH(max_demand!AD$1,Overzicht!$B$1:$B$35,0),3),INDEX(Verdeelsleutels_percentage!$A:$AB,MATCH(max_demand!$C217,Verdeelsleutels_percentage!$C:$C,0),MATCH(INDEX(Overzicht!$B$1:$F$35,MATCH(max_demand!AD$1,Overzicht!$B:$B,0),5),Verdeelsleutels_percentage!$1:$1,0)))</f>
        <v>0</v>
      </c>
      <c r="AE217">
        <f>PRODUCT(INDEX(Overzicht!$B$1:$D$35,MATCH(max_demand!AE$1,Overzicht!$B$1:$B$35,0),3),INDEX(Verdeelsleutels_percentage!$A:$AB,MATCH(max_demand!$C217,Verdeelsleutels_percentage!$C:$C,0),MATCH(INDEX(Overzicht!$B$1:$F$35,MATCH(max_demand!AE$1,Overzicht!$B:$B,0),5),Verdeelsleutels_percentage!$1:$1,0)))</f>
        <v>2.5956162924838051E-2</v>
      </c>
      <c r="AF217">
        <f>PRODUCT(INDEX(Overzicht!$B$1:$D$35,MATCH(max_demand!AF$1,Overzicht!$B$1:$B$35,0),3),INDEX(Verdeelsleutels_percentage!$A:$AB,MATCH(max_demand!$C217,Verdeelsleutels_percentage!$C:$C,0),MATCH(INDEX(Overzicht!$B$1:$F$35,MATCH(max_demand!AF$1,Overzicht!$B:$B,0),5),Verdeelsleutels_percentage!$1:$1,0)))</f>
        <v>4.695219863731304E-4</v>
      </c>
      <c r="AG217">
        <f>PRODUCT(INDEX(Overzicht!$B$1:$D$35,MATCH(max_demand!AG$1,Overzicht!$B$1:$B$35,0),3),INDEX(Verdeelsleutels_percentage!$A:$AB,MATCH(max_demand!$C217,Verdeelsleutels_percentage!$C:$C,0),MATCH(INDEX(Overzicht!$B$1:$F$35,MATCH(max_demand!AG$1,Overzicht!$B:$B,0),5),Verdeelsleutels_percentage!$1:$1,0)))</f>
        <v>8.6755807129003465E-2</v>
      </c>
      <c r="AH217">
        <f>PRODUCT(INDEX(Overzicht!$B$1:$D$35,MATCH(max_demand!AH$1,Overzicht!$B$1:$B$35,0),3),INDEX(Verdeelsleutels_percentage!$A:$AB,MATCH(max_demand!$C217,Verdeelsleutels_percentage!$C:$C,0),MATCH(INDEX(Overzicht!$B$1:$F$35,MATCH(max_demand!AH$1,Overzicht!$B:$B,0),5),Verdeelsleutels_percentage!$1:$1,0)))</f>
        <v>1.0955513015373044E-3</v>
      </c>
      <c r="AI217">
        <f>PRODUCT(INDEX(Overzicht!$B$1:$D$35,MATCH(max_demand!AI$1,Overzicht!$B$1:$B$35,0),3),INDEX(Verdeelsleutels_percentage!$A:$AB,MATCH(max_demand!$C217,Verdeelsleutels_percentage!$C:$C,0),MATCH(INDEX(Overzicht!$B$1:$F$35,MATCH(max_demand!AI$1,Overzicht!$B:$B,0),5),Verdeelsleutels_percentage!$1:$1,0)))</f>
        <v>3.7561758909850432E-4</v>
      </c>
      <c r="AJ217">
        <f>PRODUCT(INDEX(Overzicht!$B$1:$D$35,MATCH(max_demand!AJ$1,Overzicht!$B$1:$B$35,0),3),INDEX(Verdeelsleutels_percentage!$A:$AB,MATCH(max_demand!$C217,Verdeelsleutels_percentage!$C:$C,0),MATCH(INDEX(Overzicht!$B$1:$F$35,MATCH(max_demand!AJ$1,Overzicht!$B:$B,0),5),Verdeelsleutels_percentage!$1:$1,0)))</f>
        <v>0</v>
      </c>
      <c r="AK217">
        <f>PRODUCT(INDEX(Overzicht!$B$1:$D$35,MATCH(max_demand!AK$1,Overzicht!$B$1:$B$35,0),3),INDEX(Verdeelsleutels_percentage!$A:$AB,MATCH(max_demand!$C217,Verdeelsleutels_percentage!$C:$C,0),MATCH(INDEX(Overzicht!$B$1:$F$35,MATCH(max_demand!AK$1,Overzicht!$B:$B,0),5),Verdeelsleutels_percentage!$1:$1,0)))</f>
        <v>5.2631856324928776E-3</v>
      </c>
      <c r="AL217">
        <f>PRODUCT(INDEX(Overzicht!$B$1:$D$35,MATCH(max_demand!AL$1,Overzicht!$B$1:$B$35,0),3),INDEX(Verdeelsleutels_percentage!$A:$AB,MATCH(max_demand!$C217,Verdeelsleutels_percentage!$C:$C,0),MATCH(INDEX(Overzicht!$B$1:$F$35,MATCH(max_demand!AL$1,Overzicht!$B:$B,0),5),Verdeelsleutels_percentage!$1:$1,0)))</f>
        <v>1.4459301188167245E-2</v>
      </c>
      <c r="AM217">
        <f>PRODUCT(INDEX(Overzicht!$B$1:$D$35,MATCH(max_demand!AM$1,Overzicht!$B$1:$B$35,0),3),INDEX(Verdeelsleutels_percentage!$A:$AB,MATCH(max_demand!$C217,Verdeelsleutels_percentage!$C:$C,0),MATCH(INDEX(Overzicht!$B$1:$F$35,MATCH(max_demand!AM$1,Overzicht!$B:$B,0),5),Verdeelsleutels_percentage!$1:$1,0)))</f>
        <v>2.8918602376334489E-2</v>
      </c>
      <c r="AN217">
        <f>PRODUCT(INDEX(Overzicht!$B$1:$D$35,MATCH(max_demand!AN$1,Overzicht!$B$1:$B$35,0),3),INDEX(Verdeelsleutels_percentage!$A:$AB,MATCH(max_demand!$C217,Verdeelsleutels_percentage!$C:$C,0),MATCH(INDEX(Overzicht!$B$1:$F$35,MATCH(max_demand!AN$1,Overzicht!$B:$B,0),5),Verdeelsleutels_percentage!$1:$1,0)))</f>
        <v>1.4459301188167245E-2</v>
      </c>
      <c r="AO217">
        <f>PRODUCT(INDEX(Overzicht!$B$1:$D$35,MATCH(max_demand!AO$1,Overzicht!$B$1:$B$35,0),3),INDEX(Verdeelsleutels_percentage!$A:$AB,MATCH(max_demand!$C217,Verdeelsleutels_percentage!$C:$C,0),MATCH(INDEX(Overzicht!$B$1:$F$35,MATCH(max_demand!AO$1,Overzicht!$B:$B,0),5),Verdeelsleutels_percentage!$1:$1,0)))</f>
        <v>5.0607554158585359E-2</v>
      </c>
    </row>
    <row r="218" spans="2:41">
      <c r="B218" t="str">
        <f>INDEX('ETLocal datasets'!B:C,MATCH(C218,'ETLocal datasets'!C:C,0),1)</f>
        <v>GM0638</v>
      </c>
      <c r="C218" t="str">
        <f>'ETLocal datasets'!C201</f>
        <v>Zoeterwoude</v>
      </c>
      <c r="D218">
        <f t="shared" si="17"/>
        <v>5.8928538141208492E-2</v>
      </c>
      <c r="E218">
        <f t="shared" si="18"/>
        <v>2.6889890990692271E-2</v>
      </c>
      <c r="F218">
        <f t="shared" si="19"/>
        <v>5.1339059815602942E-3</v>
      </c>
      <c r="G218">
        <f t="shared" si="16"/>
        <v>1.0454422111398902E-2</v>
      </c>
      <c r="H218">
        <f>PRODUCT(INDEX(Overzicht!$B$1:$D$35,MATCH(max_demand!H$1,Overzicht!$B$1:$B$35,0),3),INDEX(Verdeelsleutels_percentage!$A:$AB,MATCH(max_demand!$C218,Verdeelsleutels_percentage!$C:$C,0),MATCH(INDEX(Overzicht!$B$1:$F$35,MATCH(max_demand!H$1,Overzicht!$B:$B,0),5),Verdeelsleutels_percentage!$1:$1,0)))</f>
        <v>5.1339059815602942E-3</v>
      </c>
      <c r="I218">
        <f>PRODUCT(INDEX(Overzicht!$B$1:$D$35,MATCH(max_demand!I$1,Overzicht!$B$1:$B$35,0),3),INDEX(Verdeelsleutels_percentage!$A:$AB,MATCH(max_demand!$C218,Verdeelsleutels_percentage!$C:$C,0),MATCH(INDEX(Overzicht!$B$1:$F$35,MATCH(max_demand!I$1,Overzicht!$B:$B,0),5),Verdeelsleutels_percentage!$1:$1,0)))</f>
        <v>1.2907336970594346E-3</v>
      </c>
      <c r="J218">
        <f>PRODUCT(INDEX(Overzicht!$B$1:$D$35,MATCH(max_demand!J$1,Overzicht!$B$1:$B$35,0),3),INDEX(Verdeelsleutels_percentage!$A:$AB,MATCH(max_demand!$C218,Verdeelsleutels_percentage!$C:$C,0),MATCH(INDEX(Overzicht!$B$1:$F$35,MATCH(max_demand!J$1,Overzicht!$B:$B,0),5),Verdeelsleutels_percentage!$1:$1,0)))</f>
        <v>1.7210808623897367E-3</v>
      </c>
      <c r="K218">
        <f>PRODUCT(INDEX(Overzicht!$B$1:$D$35,MATCH(max_demand!K$1,Overzicht!$B$1:$B$35,0),3),INDEX(Verdeelsleutels_percentage!$A:$AB,MATCH(max_demand!$C218,Verdeelsleutels_percentage!$C:$C,0),MATCH(INDEX(Overzicht!$B$1:$F$35,MATCH(max_demand!K$1,Overzicht!$B:$B,0),5),Verdeelsleutels_percentage!$1:$1,0)))</f>
        <v>2.6867118340329462E-4</v>
      </c>
      <c r="L218">
        <f>PRODUCT(INDEX(Overzicht!$B$1:$D$35,MATCH(max_demand!L$1,Overzicht!$B$1:$B$35,0),3),INDEX(Verdeelsleutels_percentage!$A:$AB,MATCH(max_demand!$C218,Verdeelsleutels_percentage!$C:$C,0),MATCH(INDEX(Overzicht!$B$1:$F$35,MATCH(max_demand!L$1,Overzicht!$B:$B,0),5),Verdeelsleutels_percentage!$1:$1,0)))</f>
        <v>1.6600900593288007E-3</v>
      </c>
      <c r="M218">
        <f>PRODUCT(INDEX(Overzicht!$B$1:$D$35,MATCH(max_demand!M$1,Overzicht!$B$1:$B$35,0),3),INDEX(Verdeelsleutels_percentage!$A:$AB,MATCH(max_demand!$C218,Verdeelsleutels_percentage!$C:$C,0),MATCH(INDEX(Overzicht!$B$1:$F$35,MATCH(max_demand!M$1,Overzicht!$B:$B,0),5),Verdeelsleutels_percentage!$1:$1,0)))</f>
        <v>3.0082702092558738E-2</v>
      </c>
      <c r="N218">
        <f>PRODUCT(INDEX(Overzicht!$B$1:$D$35,MATCH(max_demand!N$1,Overzicht!$B$1:$B$35,0),3),INDEX(Verdeelsleutels_percentage!$A:$AB,MATCH(max_demand!$C218,Verdeelsleutels_percentage!$C:$C,0),MATCH(INDEX(Overzicht!$B$1:$F$35,MATCH(max_demand!N$1,Overzicht!$B:$B,0),5),Verdeelsleutels_percentage!$1:$1,0)))</f>
        <v>3.2713645729674943E-3</v>
      </c>
      <c r="O218">
        <f>PRODUCT(INDEX(Overzicht!$B$1:$D$35,MATCH(max_demand!O$1,Overzicht!$B$1:$B$35,0),3),INDEX(Verdeelsleutels_percentage!$A:$AB,MATCH(max_demand!$C218,Verdeelsleutels_percentage!$C:$C,0),MATCH(INDEX(Overzicht!$B$1:$F$35,MATCH(max_demand!O$1,Overzicht!$B:$B,0),5),Verdeelsleutels_percentage!$1:$1,0)))</f>
        <v>3.2584047447147305E-4</v>
      </c>
      <c r="P218">
        <f>PRODUCT(INDEX(Overzicht!$B$1:$D$35,MATCH(max_demand!P$1,Overzicht!$B$1:$B$35,0),3),INDEX(Verdeelsleutels_percentage!$A:$AB,MATCH(max_demand!$C218,Verdeelsleutels_percentage!$C:$C,0),MATCH(INDEX(Overzicht!$B$1:$F$35,MATCH(max_demand!P$1,Overzicht!$B:$B,0),5),Verdeelsleutels_percentage!$1:$1,0)))</f>
        <v>2.1315709395332977E-3</v>
      </c>
      <c r="Q218">
        <f>PRODUCT(INDEX(Overzicht!$B$1:$D$35,MATCH(max_demand!Q$1,Overzicht!$B$1:$B$35,0),3),INDEX(Verdeelsleutels_percentage!$A:$AB,MATCH(max_demand!$C218,Verdeelsleutels_percentage!$C:$C,0),MATCH(INDEX(Overzicht!$B$1:$F$35,MATCH(max_demand!Q$1,Overzicht!$B:$B,0),5),Verdeelsleutels_percentage!$1:$1,0)))</f>
        <v>4.2538078132928151E-3</v>
      </c>
      <c r="R218">
        <f>PRODUCT(INDEX(Overzicht!$B$1:$D$35,MATCH(max_demand!R$1,Overzicht!$B$1:$B$35,0),3),INDEX(Verdeelsleutels_percentage!$A:$AB,MATCH(max_demand!$C218,Verdeelsleutels_percentage!$C:$C,0),MATCH(INDEX(Overzicht!$B$1:$F$35,MATCH(max_demand!R$1,Overzicht!$B:$B,0),5),Verdeelsleutels_percentage!$1:$1,0)))</f>
        <v>8.80098168267479E-4</v>
      </c>
      <c r="S218">
        <f>PRODUCT(INDEX(Overzicht!$B$1:$D$35,MATCH(max_demand!S$1,Overzicht!$B$1:$B$35,0),3),INDEX(Verdeelsleutels_percentage!$A:$AB,MATCH(max_demand!$C218,Verdeelsleutels_percentage!$C:$C,0),MATCH(INDEX(Overzicht!$B$1:$F$35,MATCH(max_demand!S$1,Overzicht!$B:$B,0),5),Verdeelsleutels_percentage!$1:$1,0)))</f>
        <v>1.802441048611797E-3</v>
      </c>
      <c r="T218">
        <f>PRODUCT(INDEX(Overzicht!$B$1:$D$35,MATCH(max_demand!T$1,Overzicht!$B$1:$B$35,0),3),INDEX(Verdeelsleutels_percentage!$A:$AB,MATCH(max_demand!$C218,Verdeelsleutels_percentage!$C:$C,0),MATCH(INDEX(Overzicht!$B$1:$F$35,MATCH(max_demand!T$1,Overzicht!$B:$B,0),5),Verdeelsleutels_percentage!$1:$1,0)))</f>
        <v>2.6011790306572154E-3</v>
      </c>
      <c r="U218">
        <f>PRODUCT(INDEX(Overzicht!$B$1:$D$35,MATCH(max_demand!U$1,Overzicht!$B$1:$B$35,0),3),INDEX(Verdeelsleutels_percentage!$A:$AB,MATCH(max_demand!$C218,Verdeelsleutels_percentage!$C:$C,0),MATCH(INDEX(Overzicht!$B$1:$F$35,MATCH(max_demand!U$1,Overzicht!$B:$B,0),5),Verdeelsleutels_percentage!$1:$1,0)))</f>
        <v>9.661522113869659E-3</v>
      </c>
      <c r="V218">
        <f>PRODUCT(INDEX(Overzicht!$B$1:$D$35,MATCH(max_demand!V$1,Overzicht!$B$1:$B$35,0),3),INDEX(Verdeelsleutels_percentage!$A:$AB,MATCH(max_demand!$C218,Verdeelsleutels_percentage!$C:$C,0),MATCH(INDEX(Overzicht!$B$1:$F$35,MATCH(max_demand!V$1,Overzicht!$B:$B,0),5),Verdeelsleutels_percentage!$1:$1,0)))</f>
        <v>1.124569881675112E-3</v>
      </c>
      <c r="W218">
        <f>PRODUCT(INDEX(Overzicht!$B$1:$D$35,MATCH(max_demand!W$1,Overzicht!$B$1:$B$35,0),3),INDEX(Verdeelsleutels_percentage!$A:$AB,MATCH(max_demand!$C218,Verdeelsleutels_percentage!$C:$C,0),MATCH(INDEX(Overzicht!$B$1:$F$35,MATCH(max_demand!W$1,Overzicht!$B:$B,0),5),Verdeelsleutels_percentage!$1:$1,0)))</f>
        <v>5.8673211217831929E-3</v>
      </c>
      <c r="X218">
        <f>PRODUCT(INDEX(Overzicht!$B$1:$D$35,MATCH(max_demand!X$1,Overzicht!$B$1:$B$35,0),3),INDEX(Verdeelsleutels_percentage!$A:$AB,MATCH(max_demand!$C218,Verdeelsleutels_percentage!$C:$C,0),MATCH(INDEX(Overzicht!$B$1:$F$35,MATCH(max_demand!X$1,Overzicht!$B:$B,0),5),Verdeelsleutels_percentage!$1:$1,0)))</f>
        <v>1.4065109737158263E-4</v>
      </c>
      <c r="Y218">
        <f>PRODUCT(INDEX(Overzicht!$B$1:$D$35,MATCH(max_demand!Y$1,Overzicht!$B$1:$B$35,0),3),INDEX(Verdeelsleutels_percentage!$A:$AB,MATCH(max_demand!$C218,Verdeelsleutels_percentage!$C:$C,0),MATCH(INDEX(Overzicht!$B$1:$F$35,MATCH(max_demand!Y$1,Overzicht!$B:$B,0),5),Verdeelsleutels_percentage!$1:$1,0)))</f>
        <v>6.7021580571985096E-7</v>
      </c>
      <c r="Z218">
        <f>PRODUCT(INDEX(Overzicht!$B$1:$D$35,MATCH(max_demand!Z$1,Overzicht!$B$1:$B$35,0),3),INDEX(Verdeelsleutels_percentage!$A:$AB,MATCH(max_demand!$C218,Verdeelsleutels_percentage!$C:$C,0),MATCH(INDEX(Overzicht!$B$1:$F$35,MATCH(max_demand!Z$1,Overzicht!$B:$B,0),5),Verdeelsleutels_percentage!$1:$1,0)))</f>
        <v>2.9787369143104489E-4</v>
      </c>
      <c r="AA218">
        <f>PRODUCT(INDEX(Overzicht!$B$1:$D$35,MATCH(max_demand!AA$1,Overzicht!$B$1:$B$35,0),3),INDEX(Verdeelsleutels_percentage!$A:$AB,MATCH(max_demand!$C218,Verdeelsleutels_percentage!$C:$C,0),MATCH(INDEX(Overzicht!$B$1:$F$35,MATCH(max_demand!AA$1,Overzicht!$B:$B,0),5),Verdeelsleutels_percentage!$1:$1,0)))</f>
        <v>3.1041574159656256E-4</v>
      </c>
      <c r="AB218">
        <f>PRODUCT(INDEX(Overzicht!$B$1:$D$35,MATCH(max_demand!AB$1,Overzicht!$B$1:$B$35,0),3),INDEX(Verdeelsleutels_percentage!$A:$AB,MATCH(max_demand!$C218,Verdeelsleutels_percentage!$C:$C,0),MATCH(INDEX(Overzicht!$B$1:$F$35,MATCH(max_demand!AB$1,Overzicht!$B:$B,0),5),Verdeelsleutels_percentage!$1:$1,0)))</f>
        <v>1.64961807315719E-3</v>
      </c>
      <c r="AC218">
        <f>PRODUCT(INDEX(Overzicht!$B$1:$D$35,MATCH(max_demand!AC$1,Overzicht!$B$1:$B$35,0),3),INDEX(Verdeelsleutels_percentage!$A:$AB,MATCH(max_demand!$C218,Verdeelsleutels_percentage!$C:$C,0),MATCH(INDEX(Overzicht!$B$1:$F$35,MATCH(max_demand!AC$1,Overzicht!$B:$B,0),5),Verdeelsleutels_percentage!$1:$1,0)))</f>
        <v>8.2614410460959205E-4</v>
      </c>
      <c r="AD218">
        <f>PRODUCT(INDEX(Overzicht!$B$1:$D$35,MATCH(max_demand!AD$1,Overzicht!$B$1:$B$35,0),3),INDEX(Verdeelsleutels_percentage!$A:$AB,MATCH(max_demand!$C218,Verdeelsleutels_percentage!$C:$C,0),MATCH(INDEX(Overzicht!$B$1:$F$35,MATCH(max_demand!AD$1,Overzicht!$B:$B,0),5),Verdeelsleutels_percentage!$1:$1,0)))</f>
        <v>0</v>
      </c>
      <c r="AE218">
        <f>PRODUCT(INDEX(Overzicht!$B$1:$D$35,MATCH(max_demand!AE$1,Overzicht!$B$1:$B$35,0),3),INDEX(Verdeelsleutels_percentage!$A:$AB,MATCH(max_demand!$C218,Verdeelsleutels_percentage!$C:$C,0),MATCH(INDEX(Overzicht!$B$1:$F$35,MATCH(max_demand!AE$1,Overzicht!$B:$B,0),5),Verdeelsleutels_percentage!$1:$1,0)))</f>
        <v>7.6870174815866534E-3</v>
      </c>
      <c r="AF218">
        <f>PRODUCT(INDEX(Overzicht!$B$1:$D$35,MATCH(max_demand!AF$1,Overzicht!$B$1:$B$35,0),3),INDEX(Verdeelsleutels_percentage!$A:$AB,MATCH(max_demand!$C218,Verdeelsleutels_percentage!$C:$C,0),MATCH(INDEX(Overzicht!$B$1:$F$35,MATCH(max_demand!AF$1,Overzicht!$B:$B,0),5),Verdeelsleutels_percentage!$1:$1,0)))</f>
        <v>1.1758172030172822E-3</v>
      </c>
      <c r="AG218">
        <f>PRODUCT(INDEX(Overzicht!$B$1:$D$35,MATCH(max_demand!AG$1,Overzicht!$B$1:$B$35,0),3),INDEX(Verdeelsleutels_percentage!$A:$AB,MATCH(max_demand!$C218,Verdeelsleutels_percentage!$C:$C,0),MATCH(INDEX(Overzicht!$B$1:$F$35,MATCH(max_demand!AG$1,Overzicht!$B:$B,0),5),Verdeelsleutels_percentage!$1:$1,0)))</f>
        <v>5.8673211217831929E-3</v>
      </c>
      <c r="AH218">
        <f>PRODUCT(INDEX(Overzicht!$B$1:$D$35,MATCH(max_demand!AH$1,Overzicht!$B$1:$B$35,0),3),INDEX(Verdeelsleutels_percentage!$A:$AB,MATCH(max_demand!$C218,Verdeelsleutels_percentage!$C:$C,0),MATCH(INDEX(Overzicht!$B$1:$F$35,MATCH(max_demand!AH$1,Overzicht!$B:$B,0),5),Verdeelsleutels_percentage!$1:$1,0)))</f>
        <v>2.7435734737069921E-3</v>
      </c>
      <c r="AI218">
        <f>PRODUCT(INDEX(Overzicht!$B$1:$D$35,MATCH(max_demand!AI$1,Overzicht!$B$1:$B$35,0),3),INDEX(Verdeelsleutels_percentage!$A:$AB,MATCH(max_demand!$C218,Verdeelsleutels_percentage!$C:$C,0),MATCH(INDEX(Overzicht!$B$1:$F$35,MATCH(max_demand!AI$1,Overzicht!$B:$B,0),5),Verdeelsleutels_percentage!$1:$1,0)))</f>
        <v>9.4065376241382582E-4</v>
      </c>
      <c r="AJ218">
        <f>PRODUCT(INDEX(Overzicht!$B$1:$D$35,MATCH(max_demand!AJ$1,Overzicht!$B$1:$B$35,0),3),INDEX(Verdeelsleutels_percentage!$A:$AB,MATCH(max_demand!$C218,Verdeelsleutels_percentage!$C:$C,0),MATCH(INDEX(Overzicht!$B$1:$F$35,MATCH(max_demand!AJ$1,Overzicht!$B:$B,0),5),Verdeelsleutels_percentage!$1:$1,0)))</f>
        <v>0</v>
      </c>
      <c r="AK218">
        <f>PRODUCT(INDEX(Overzicht!$B$1:$D$35,MATCH(max_demand!AK$1,Overzicht!$B$1:$B$35,0),3),INDEX(Verdeelsleutels_percentage!$A:$AB,MATCH(max_demand!$C218,Verdeelsleutels_percentage!$C:$C,0),MATCH(INDEX(Overzicht!$B$1:$F$35,MATCH(max_demand!AK$1,Overzicht!$B:$B,0),5),Verdeelsleutels_percentage!$1:$1,0)))</f>
        <v>3.5595081472151378E-4</v>
      </c>
      <c r="AL218">
        <f>PRODUCT(INDEX(Overzicht!$B$1:$D$35,MATCH(max_demand!AL$1,Overzicht!$B$1:$B$35,0),3),INDEX(Verdeelsleutels_percentage!$A:$AB,MATCH(max_demand!$C218,Verdeelsleutels_percentage!$C:$C,0),MATCH(INDEX(Overzicht!$B$1:$F$35,MATCH(max_demand!AL$1,Overzicht!$B:$B,0),5),Verdeelsleutels_percentage!$1:$1,0)))</f>
        <v>9.7788685363053222E-4</v>
      </c>
      <c r="AM218">
        <f>PRODUCT(INDEX(Overzicht!$B$1:$D$35,MATCH(max_demand!AM$1,Overzicht!$B$1:$B$35,0),3),INDEX(Verdeelsleutels_percentage!$A:$AB,MATCH(max_demand!$C218,Verdeelsleutels_percentage!$C:$C,0),MATCH(INDEX(Overzicht!$B$1:$F$35,MATCH(max_demand!AM$1,Overzicht!$B:$B,0),5),Verdeelsleutels_percentage!$1:$1,0)))</f>
        <v>1.9557737072610644E-3</v>
      </c>
      <c r="AN218">
        <f>PRODUCT(INDEX(Overzicht!$B$1:$D$35,MATCH(max_demand!AN$1,Overzicht!$B$1:$B$35,0),3),INDEX(Verdeelsleutels_percentage!$A:$AB,MATCH(max_demand!$C218,Verdeelsleutels_percentage!$C:$C,0),MATCH(INDEX(Overzicht!$B$1:$F$35,MATCH(max_demand!AN$1,Overzicht!$B:$B,0),5),Verdeelsleutels_percentage!$1:$1,0)))</f>
        <v>9.7788685363053222E-4</v>
      </c>
      <c r="AO218">
        <f>PRODUCT(INDEX(Overzicht!$B$1:$D$35,MATCH(max_demand!AO$1,Overzicht!$B$1:$B$35,0),3),INDEX(Verdeelsleutels_percentage!$A:$AB,MATCH(max_demand!$C218,Verdeelsleutels_percentage!$C:$C,0),MATCH(INDEX(Overzicht!$B$1:$F$35,MATCH(max_demand!AO$1,Overzicht!$B:$B,0),5),Verdeelsleutels_percentage!$1:$1,0)))</f>
        <v>3.4226039877068627E-3</v>
      </c>
    </row>
    <row r="219" spans="2:41">
      <c r="B219" t="str">
        <f>INDEX('ETLocal datasets'!B:C,MATCH(C219,'ETLocal datasets'!C:C,0),1)</f>
        <v>GM0642</v>
      </c>
      <c r="C219" t="str">
        <f>'ETLocal datasets'!C202</f>
        <v>Zwijndrecht</v>
      </c>
      <c r="D219">
        <f t="shared" si="17"/>
        <v>8.8153871129224848E-2</v>
      </c>
      <c r="E219">
        <f t="shared" si="18"/>
        <v>0.11901015746177902</v>
      </c>
      <c r="F219">
        <f t="shared" si="19"/>
        <v>2.712099752791361E-2</v>
      </c>
      <c r="G219">
        <f t="shared" si="16"/>
        <v>5.5227804571684691E-2</v>
      </c>
      <c r="H219">
        <f>PRODUCT(INDEX(Overzicht!$B$1:$D$35,MATCH(max_demand!H$1,Overzicht!$B$1:$B$35,0),3),INDEX(Verdeelsleutels_percentage!$A:$AB,MATCH(max_demand!$C219,Verdeelsleutels_percentage!$C:$C,0),MATCH(INDEX(Overzicht!$B$1:$F$35,MATCH(max_demand!H$1,Overzicht!$B:$B,0),5),Verdeelsleutels_percentage!$1:$1,0)))</f>
        <v>2.712099752791361E-2</v>
      </c>
      <c r="I219">
        <f>PRODUCT(INDEX(Overzicht!$B$1:$D$35,MATCH(max_demand!I$1,Overzicht!$B$1:$B$35,0),3),INDEX(Verdeelsleutels_percentage!$A:$AB,MATCH(max_demand!$C219,Verdeelsleutels_percentage!$C:$C,0),MATCH(INDEX(Overzicht!$B$1:$F$35,MATCH(max_demand!I$1,Overzicht!$B:$B,0),5),Verdeelsleutels_percentage!$1:$1,0)))</f>
        <v>1.1278488336270106E-3</v>
      </c>
      <c r="J219">
        <f>PRODUCT(INDEX(Overzicht!$B$1:$D$35,MATCH(max_demand!J$1,Overzicht!$B$1:$B$35,0),3),INDEX(Verdeelsleutels_percentage!$A:$AB,MATCH(max_demand!$C219,Verdeelsleutels_percentage!$C:$C,0),MATCH(INDEX(Overzicht!$B$1:$F$35,MATCH(max_demand!J$1,Overzicht!$B:$B,0),5),Verdeelsleutels_percentage!$1:$1,0)))</f>
        <v>9.0919915522148474E-3</v>
      </c>
      <c r="K219">
        <f>PRODUCT(INDEX(Overzicht!$B$1:$D$35,MATCH(max_demand!K$1,Overzicht!$B$1:$B$35,0),3),INDEX(Verdeelsleutels_percentage!$A:$AB,MATCH(max_demand!$C219,Verdeelsleutels_percentage!$C:$C,0),MATCH(INDEX(Overzicht!$B$1:$F$35,MATCH(max_demand!K$1,Overzicht!$B:$B,0),5),Verdeelsleutels_percentage!$1:$1,0)))</f>
        <v>2.3476607259959162E-4</v>
      </c>
      <c r="L219">
        <f>PRODUCT(INDEX(Overzicht!$B$1:$D$35,MATCH(max_demand!L$1,Overzicht!$B$1:$B$35,0),3),INDEX(Verdeelsleutels_percentage!$A:$AB,MATCH(max_demand!$C219,Verdeelsleutels_percentage!$C:$C,0),MATCH(INDEX(Overzicht!$B$1:$F$35,MATCH(max_demand!L$1,Overzicht!$B:$B,0),5),Verdeelsleutels_percentage!$1:$1,0)))</f>
        <v>8.769794101583234E-3</v>
      </c>
      <c r="M219">
        <f>PRODUCT(INDEX(Overzicht!$B$1:$D$35,MATCH(max_demand!M$1,Overzicht!$B$1:$B$35,0),3),INDEX(Verdeelsleutels_percentage!$A:$AB,MATCH(max_demand!$C219,Verdeelsleutels_percentage!$C:$C,0),MATCH(INDEX(Overzicht!$B$1:$F$35,MATCH(max_demand!M$1,Overzicht!$B:$B,0),5),Verdeelsleutels_percentage!$1:$1,0)))</f>
        <v>8.8044125644146359E-4</v>
      </c>
      <c r="N219">
        <f>PRODUCT(INDEX(Overzicht!$B$1:$D$35,MATCH(max_demand!N$1,Overzicht!$B$1:$B$35,0),3),INDEX(Verdeelsleutels_percentage!$A:$AB,MATCH(max_demand!$C219,Verdeelsleutels_percentage!$C:$C,0),MATCH(INDEX(Overzicht!$B$1:$F$35,MATCH(max_demand!N$1,Overzicht!$B:$B,0),5),Verdeelsleutels_percentage!$1:$1,0)))</f>
        <v>9.5926171178003293E-5</v>
      </c>
      <c r="O219">
        <f>PRODUCT(INDEX(Overzicht!$B$1:$D$35,MATCH(max_demand!O$1,Overzicht!$B$1:$B$35,0),3),INDEX(Verdeelsleutels_percentage!$A:$AB,MATCH(max_demand!$C219,Verdeelsleutels_percentage!$C:$C,0),MATCH(INDEX(Overzicht!$B$1:$F$35,MATCH(max_demand!O$1,Overzicht!$B:$B,0),5),Verdeelsleutels_percentage!$1:$1,0)))</f>
        <v>2.3476030375016129E-4</v>
      </c>
      <c r="P219">
        <f>PRODUCT(INDEX(Overzicht!$B$1:$D$35,MATCH(max_demand!P$1,Overzicht!$B$1:$B$35,0),3),INDEX(Verdeelsleutels_percentage!$A:$AB,MATCH(max_demand!$C219,Verdeelsleutels_percentage!$C:$C,0),MATCH(INDEX(Overzicht!$B$1:$F$35,MATCH(max_demand!P$1,Overzicht!$B:$B,0),5),Verdeelsleutels_percentage!$1:$1,0)))</f>
        <v>0</v>
      </c>
      <c r="Q219">
        <f>PRODUCT(INDEX(Overzicht!$B$1:$D$35,MATCH(max_demand!Q$1,Overzicht!$B$1:$B$35,0),3),INDEX(Verdeelsleutels_percentage!$A:$AB,MATCH(max_demand!$C219,Verdeelsleutels_percentage!$C:$C,0),MATCH(INDEX(Overzicht!$B$1:$F$35,MATCH(max_demand!Q$1,Overzicht!$B:$B,0),5),Verdeelsleutels_percentage!$1:$1,0)))</f>
        <v>2.2471683665985558E-2</v>
      </c>
      <c r="R219">
        <f>PRODUCT(INDEX(Overzicht!$B$1:$D$35,MATCH(max_demand!R$1,Overzicht!$B$1:$B$35,0),3),INDEX(Verdeelsleutels_percentage!$A:$AB,MATCH(max_demand!$C219,Verdeelsleutels_percentage!$C:$C,0),MATCH(INDEX(Overzicht!$B$1:$F$35,MATCH(max_demand!R$1,Overzicht!$B:$B,0),5),Verdeelsleutels_percentage!$1:$1,0)))</f>
        <v>4.6493138619280476E-3</v>
      </c>
      <c r="S219">
        <f>PRODUCT(INDEX(Overzicht!$B$1:$D$35,MATCH(max_demand!S$1,Overzicht!$B$1:$B$35,0),3),INDEX(Verdeelsleutels_percentage!$A:$AB,MATCH(max_demand!$C219,Verdeelsleutels_percentage!$C:$C,0),MATCH(INDEX(Overzicht!$B$1:$F$35,MATCH(max_demand!S$1,Overzicht!$B:$B,0),5),Verdeelsleutels_percentage!$1:$1,0)))</f>
        <v>9.5217947892286409E-3</v>
      </c>
      <c r="T219">
        <f>PRODUCT(INDEX(Overzicht!$B$1:$D$35,MATCH(max_demand!T$1,Overzicht!$B$1:$B$35,0),3),INDEX(Verdeelsleutels_percentage!$A:$AB,MATCH(max_demand!$C219,Verdeelsleutels_percentage!$C:$C,0),MATCH(INDEX(Overzicht!$B$1:$F$35,MATCH(max_demand!T$1,Overzicht!$B:$B,0),5),Verdeelsleutels_percentage!$1:$1,0)))</f>
        <v>1.3741305414142892E-2</v>
      </c>
      <c r="U219">
        <f>PRODUCT(INDEX(Overzicht!$B$1:$D$35,MATCH(max_demand!U$1,Overzicht!$B$1:$B$35,0),3),INDEX(Verdeelsleutels_percentage!$A:$AB,MATCH(max_demand!$C219,Verdeelsleutels_percentage!$C:$C,0),MATCH(INDEX(Overzicht!$B$1:$F$35,MATCH(max_demand!U$1,Overzicht!$B:$B,0),5),Verdeelsleutels_percentage!$1:$1,0)))</f>
        <v>5.1039134395387896E-2</v>
      </c>
      <c r="V219">
        <f>PRODUCT(INDEX(Overzicht!$B$1:$D$35,MATCH(max_demand!V$1,Overzicht!$B$1:$B$35,0),3),INDEX(Verdeelsleutels_percentage!$A:$AB,MATCH(max_demand!$C219,Verdeelsleutels_percentage!$C:$C,0),MATCH(INDEX(Overzicht!$B$1:$F$35,MATCH(max_demand!V$1,Overzicht!$B:$B,0),5),Verdeelsleutels_percentage!$1:$1,0)))</f>
        <v>5.9407899346858375E-3</v>
      </c>
      <c r="W219">
        <f>PRODUCT(INDEX(Overzicht!$B$1:$D$35,MATCH(max_demand!W$1,Overzicht!$B$1:$B$35,0),3),INDEX(Verdeelsleutels_percentage!$A:$AB,MATCH(max_demand!$C219,Verdeelsleutels_percentage!$C:$C,0),MATCH(INDEX(Overzicht!$B$1:$F$35,MATCH(max_demand!W$1,Overzicht!$B:$B,0),5),Verdeelsleutels_percentage!$1:$1,0)))</f>
        <v>3.099542574618698E-2</v>
      </c>
      <c r="X219">
        <f>PRODUCT(INDEX(Overzicht!$B$1:$D$35,MATCH(max_demand!X$1,Overzicht!$B$1:$B$35,0),3),INDEX(Verdeelsleutels_percentage!$A:$AB,MATCH(max_demand!$C219,Verdeelsleutels_percentage!$C:$C,0),MATCH(INDEX(Overzicht!$B$1:$F$35,MATCH(max_demand!X$1,Overzicht!$B:$B,0),5),Verdeelsleutels_percentage!$1:$1,0)))</f>
        <v>4.2195329211474784E-4</v>
      </c>
      <c r="Y219">
        <f>PRODUCT(INDEX(Overzicht!$B$1:$D$35,MATCH(max_demand!Y$1,Overzicht!$B$1:$B$35,0),3),INDEX(Verdeelsleutels_percentage!$A:$AB,MATCH(max_demand!$C219,Verdeelsleutels_percentage!$C:$C,0),MATCH(INDEX(Overzicht!$B$1:$F$35,MATCH(max_demand!Y$1,Overzicht!$B:$B,0),5),Verdeelsleutels_percentage!$1:$1,0)))</f>
        <v>2.087494751414938E-7</v>
      </c>
      <c r="Z219">
        <f>PRODUCT(INDEX(Overzicht!$B$1:$D$35,MATCH(max_demand!Z$1,Overzicht!$B$1:$B$35,0),3),INDEX(Verdeelsleutels_percentage!$A:$AB,MATCH(max_demand!$C219,Verdeelsleutels_percentage!$C:$C,0),MATCH(INDEX(Overzicht!$B$1:$F$35,MATCH(max_demand!Z$1,Overzicht!$B:$B,0),5),Verdeelsleutels_percentage!$1:$1,0)))</f>
        <v>9.2777544507330578E-5</v>
      </c>
      <c r="AA219">
        <f>PRODUCT(INDEX(Overzicht!$B$1:$D$35,MATCH(max_demand!AA$1,Overzicht!$B$1:$B$35,0),3),INDEX(Verdeelsleutels_percentage!$A:$AB,MATCH(max_demand!$C219,Verdeelsleutels_percentage!$C:$C,0),MATCH(INDEX(Overzicht!$B$1:$F$35,MATCH(max_demand!AA$1,Overzicht!$B:$B,0),5),Verdeelsleutels_percentage!$1:$1,0)))</f>
        <v>9.6683967433955031E-5</v>
      </c>
      <c r="AB219">
        <f>PRODUCT(INDEX(Overzicht!$B$1:$D$35,MATCH(max_demand!AB$1,Overzicht!$B$1:$B$35,0),3),INDEX(Verdeelsleutels_percentage!$A:$AB,MATCH(max_demand!$C219,Verdeelsleutels_percentage!$C:$C,0),MATCH(INDEX(Overzicht!$B$1:$F$35,MATCH(max_demand!AB$1,Overzicht!$B:$B,0),5),Verdeelsleutels_percentage!$1:$1,0)))</f>
        <v>1.2369754559623008E-2</v>
      </c>
      <c r="AC219">
        <f>PRODUCT(INDEX(Overzicht!$B$1:$D$35,MATCH(max_demand!AC$1,Overzicht!$B$1:$B$35,0),3),INDEX(Verdeelsleutels_percentage!$A:$AB,MATCH(max_demand!$C219,Verdeelsleutels_percentage!$C:$C,0),MATCH(INDEX(Overzicht!$B$1:$F$35,MATCH(max_demand!AC$1,Overzicht!$B:$B,0),5),Verdeelsleutels_percentage!$1:$1,0)))</f>
        <v>5.6017068677645665E-3</v>
      </c>
      <c r="AD219">
        <f>PRODUCT(INDEX(Overzicht!$B$1:$D$35,MATCH(max_demand!AD$1,Overzicht!$B$1:$B$35,0),3),INDEX(Verdeelsleutels_percentage!$A:$AB,MATCH(max_demand!$C219,Verdeelsleutels_percentage!$C:$C,0),MATCH(INDEX(Overzicht!$B$1:$F$35,MATCH(max_demand!AD$1,Overzicht!$B:$B,0),5),Verdeelsleutels_percentage!$1:$1,0)))</f>
        <v>0</v>
      </c>
      <c r="AE219">
        <f>PRODUCT(INDEX(Overzicht!$B$1:$D$35,MATCH(max_demand!AE$1,Overzicht!$B$1:$B$35,0),3),INDEX(Verdeelsleutels_percentage!$A:$AB,MATCH(max_demand!$C219,Verdeelsleutels_percentage!$C:$C,0),MATCH(INDEX(Overzicht!$B$1:$F$35,MATCH(max_demand!AE$1,Overzicht!$B:$B,0),5),Verdeelsleutels_percentage!$1:$1,0)))</f>
        <v>1.1879936107906646E-2</v>
      </c>
      <c r="AF219">
        <f>PRODUCT(INDEX(Overzicht!$B$1:$D$35,MATCH(max_demand!AF$1,Overzicht!$B$1:$B$35,0),3),INDEX(Verdeelsleutels_percentage!$A:$AB,MATCH(max_demand!$C219,Verdeelsleutels_percentage!$C:$C,0),MATCH(INDEX(Overzicht!$B$1:$F$35,MATCH(max_demand!AF$1,Overzicht!$B:$B,0),5),Verdeelsleutels_percentage!$1:$1,0)))</f>
        <v>3.6622714937104174E-4</v>
      </c>
      <c r="AG219">
        <f>PRODUCT(INDEX(Overzicht!$B$1:$D$35,MATCH(max_demand!AG$1,Overzicht!$B$1:$B$35,0),3),INDEX(Verdeelsleutels_percentage!$A:$AB,MATCH(max_demand!$C219,Verdeelsleutels_percentage!$C:$C,0),MATCH(INDEX(Overzicht!$B$1:$F$35,MATCH(max_demand!AG$1,Overzicht!$B:$B,0),5),Verdeelsleutels_percentage!$1:$1,0)))</f>
        <v>3.099542574618698E-2</v>
      </c>
      <c r="AH219">
        <f>PRODUCT(INDEX(Overzicht!$B$1:$D$35,MATCH(max_demand!AH$1,Overzicht!$B$1:$B$35,0),3),INDEX(Verdeelsleutels_percentage!$A:$AB,MATCH(max_demand!$C219,Verdeelsleutels_percentage!$C:$C,0),MATCH(INDEX(Overzicht!$B$1:$F$35,MATCH(max_demand!AH$1,Overzicht!$B:$B,0),5),Verdeelsleutels_percentage!$1:$1,0)))</f>
        <v>8.5453001519909745E-4</v>
      </c>
      <c r="AI219">
        <f>PRODUCT(INDEX(Overzicht!$B$1:$D$35,MATCH(max_demand!AI$1,Overzicht!$B$1:$B$35,0),3),INDEX(Verdeelsleutels_percentage!$A:$AB,MATCH(max_demand!$C219,Verdeelsleutels_percentage!$C:$C,0),MATCH(INDEX(Overzicht!$B$1:$F$35,MATCH(max_demand!AI$1,Overzicht!$B:$B,0),5),Verdeelsleutels_percentage!$1:$1,0)))</f>
        <v>2.9298171949683336E-4</v>
      </c>
      <c r="AJ219">
        <f>PRODUCT(INDEX(Overzicht!$B$1:$D$35,MATCH(max_demand!AJ$1,Overzicht!$B$1:$B$35,0),3),INDEX(Verdeelsleutels_percentage!$A:$AB,MATCH(max_demand!$C219,Verdeelsleutels_percentage!$C:$C,0),MATCH(INDEX(Overzicht!$B$1:$F$35,MATCH(max_demand!AJ$1,Overzicht!$B:$B,0),5),Verdeelsleutels_percentage!$1:$1,0)))</f>
        <v>0</v>
      </c>
      <c r="AK219">
        <f>PRODUCT(INDEX(Overzicht!$B$1:$D$35,MATCH(max_demand!AK$1,Overzicht!$B$1:$B$35,0),3),INDEX(Verdeelsleutels_percentage!$A:$AB,MATCH(max_demand!$C219,Verdeelsleutels_percentage!$C:$C,0),MATCH(INDEX(Overzicht!$B$1:$F$35,MATCH(max_demand!AK$1,Overzicht!$B:$B,0),5),Verdeelsleutels_percentage!$1:$1,0)))</f>
        <v>1.8803891619353437E-3</v>
      </c>
      <c r="AL219">
        <f>PRODUCT(INDEX(Overzicht!$B$1:$D$35,MATCH(max_demand!AL$1,Overzicht!$B$1:$B$35,0),3),INDEX(Verdeelsleutels_percentage!$A:$AB,MATCH(max_demand!$C219,Verdeelsleutels_percentage!$C:$C,0),MATCH(INDEX(Overzicht!$B$1:$F$35,MATCH(max_demand!AL$1,Overzicht!$B:$B,0),5),Verdeelsleutels_percentage!$1:$1,0)))</f>
        <v>5.1659042910311634E-3</v>
      </c>
      <c r="AM219">
        <f>PRODUCT(INDEX(Overzicht!$B$1:$D$35,MATCH(max_demand!AM$1,Overzicht!$B$1:$B$35,0),3),INDEX(Verdeelsleutels_percentage!$A:$AB,MATCH(max_demand!$C219,Verdeelsleutels_percentage!$C:$C,0),MATCH(INDEX(Overzicht!$B$1:$F$35,MATCH(max_demand!AM$1,Overzicht!$B:$B,0),5),Verdeelsleutels_percentage!$1:$1,0)))</f>
        <v>1.0331808582062327E-2</v>
      </c>
      <c r="AN219">
        <f>PRODUCT(INDEX(Overzicht!$B$1:$D$35,MATCH(max_demand!AN$1,Overzicht!$B$1:$B$35,0),3),INDEX(Verdeelsleutels_percentage!$A:$AB,MATCH(max_demand!$C219,Verdeelsleutels_percentage!$C:$C,0),MATCH(INDEX(Overzicht!$B$1:$F$35,MATCH(max_demand!AN$1,Overzicht!$B:$B,0),5),Verdeelsleutels_percentage!$1:$1,0)))</f>
        <v>5.1659042910311634E-3</v>
      </c>
      <c r="AO219">
        <f>PRODUCT(INDEX(Overzicht!$B$1:$D$35,MATCH(max_demand!AO$1,Overzicht!$B$1:$B$35,0),3),INDEX(Verdeelsleutels_percentage!$A:$AB,MATCH(max_demand!$C219,Verdeelsleutels_percentage!$C:$C,0),MATCH(INDEX(Overzicht!$B$1:$F$35,MATCH(max_demand!AO$1,Overzicht!$B:$B,0),5),Verdeelsleutels_percentage!$1:$1,0)))</f>
        <v>1.8080665018609072E-2</v>
      </c>
    </row>
    <row r="220" spans="2:41">
      <c r="B220" t="str">
        <f>INDEX('ETLocal datasets'!B:C,MATCH(C220,'ETLocal datasets'!C:C,0),1)</f>
        <v>GM0654</v>
      </c>
      <c r="C220" t="str">
        <f>'ETLocal datasets'!C203</f>
        <v>Borsele</v>
      </c>
      <c r="D220">
        <f t="shared" si="17"/>
        <v>0.41207775238342714</v>
      </c>
      <c r="E220">
        <f t="shared" si="18"/>
        <v>0.1259842317513401</v>
      </c>
      <c r="F220">
        <f t="shared" si="19"/>
        <v>1.3852432707641978E-2</v>
      </c>
      <c r="G220">
        <f t="shared" si="16"/>
        <v>2.8208381555017158E-2</v>
      </c>
      <c r="H220">
        <f>PRODUCT(INDEX(Overzicht!$B$1:$D$35,MATCH(max_demand!H$1,Overzicht!$B$1:$B$35,0),3),INDEX(Verdeelsleutels_percentage!$A:$AB,MATCH(max_demand!$C220,Verdeelsleutels_percentage!$C:$C,0),MATCH(INDEX(Overzicht!$B$1:$F$35,MATCH(max_demand!H$1,Overzicht!$B:$B,0),5),Verdeelsleutels_percentage!$1:$1,0)))</f>
        <v>1.3852432707641978E-2</v>
      </c>
      <c r="I220">
        <f>PRODUCT(INDEX(Overzicht!$B$1:$D$35,MATCH(max_demand!I$1,Overzicht!$B$1:$B$35,0),3),INDEX(Verdeelsleutels_percentage!$A:$AB,MATCH(max_demand!$C220,Verdeelsleutels_percentage!$C:$C,0),MATCH(INDEX(Overzicht!$B$1:$F$35,MATCH(max_demand!I$1,Overzicht!$B:$B,0),5),Verdeelsleutels_percentage!$1:$1,0)))</f>
        <v>5.6601291478650756E-2</v>
      </c>
      <c r="J220">
        <f>PRODUCT(INDEX(Overzicht!$B$1:$D$35,MATCH(max_demand!J$1,Overzicht!$B$1:$B$35,0),3),INDEX(Verdeelsleutels_percentage!$A:$AB,MATCH(max_demand!$C220,Verdeelsleutels_percentage!$C:$C,0),MATCH(INDEX(Overzicht!$B$1:$F$35,MATCH(max_demand!J$1,Overzicht!$B:$B,0),5),Verdeelsleutels_percentage!$1:$1,0)))</f>
        <v>4.6438631553237866E-3</v>
      </c>
      <c r="K220">
        <f>PRODUCT(INDEX(Overzicht!$B$1:$D$35,MATCH(max_demand!K$1,Overzicht!$B$1:$B$35,0),3),INDEX(Verdeelsleutels_percentage!$A:$AB,MATCH(max_demand!$C220,Verdeelsleutels_percentage!$C:$C,0),MATCH(INDEX(Overzicht!$B$1:$F$35,MATCH(max_demand!K$1,Overzicht!$B:$B,0),5),Verdeelsleutels_percentage!$1:$1,0)))</f>
        <v>1.1781776518556072E-2</v>
      </c>
      <c r="L220">
        <f>PRODUCT(INDEX(Overzicht!$B$1:$D$35,MATCH(max_demand!L$1,Overzicht!$B$1:$B$35,0),3),INDEX(Verdeelsleutels_percentage!$A:$AB,MATCH(max_demand!$C220,Verdeelsleutels_percentage!$C:$C,0),MATCH(INDEX(Overzicht!$B$1:$F$35,MATCH(max_demand!L$1,Overzicht!$B:$B,0),5),Verdeelsleutels_percentage!$1:$1,0)))</f>
        <v>4.4792962547570009E-3</v>
      </c>
      <c r="M220">
        <f>PRODUCT(INDEX(Overzicht!$B$1:$D$35,MATCH(max_demand!M$1,Overzicht!$B$1:$B$35,0),3),INDEX(Verdeelsleutels_percentage!$A:$AB,MATCH(max_demand!$C220,Verdeelsleutels_percentage!$C:$C,0),MATCH(INDEX(Overzicht!$B$1:$F$35,MATCH(max_demand!M$1,Overzicht!$B:$B,0),5),Verdeelsleutels_percentage!$1:$1,0)))</f>
        <v>9.8698786818064866E-3</v>
      </c>
      <c r="N220">
        <f>PRODUCT(INDEX(Overzicht!$B$1:$D$35,MATCH(max_demand!N$1,Overzicht!$B$1:$B$35,0),3),INDEX(Verdeelsleutels_percentage!$A:$AB,MATCH(max_demand!$C220,Verdeelsleutels_percentage!$C:$C,0),MATCH(INDEX(Overzicht!$B$1:$F$35,MATCH(max_demand!N$1,Overzicht!$B:$B,0),5),Verdeelsleutels_percentage!$1:$1,0)))</f>
        <v>1.1087874669396952E-2</v>
      </c>
      <c r="O220">
        <f>PRODUCT(INDEX(Overzicht!$B$1:$D$35,MATCH(max_demand!O$1,Overzicht!$B$1:$B$35,0),3),INDEX(Verdeelsleutels_percentage!$A:$AB,MATCH(max_demand!$C220,Verdeelsleutels_percentage!$C:$C,0),MATCH(INDEX(Overzicht!$B$1:$F$35,MATCH(max_demand!O$1,Overzicht!$B:$B,0),5),Verdeelsleutels_percentage!$1:$1,0)))</f>
        <v>3.8027445316389311E-2</v>
      </c>
      <c r="P220">
        <f>PRODUCT(INDEX(Overzicht!$B$1:$D$35,MATCH(max_demand!P$1,Overzicht!$B$1:$B$35,0),3),INDEX(Verdeelsleutels_percentage!$A:$AB,MATCH(max_demand!$C220,Verdeelsleutels_percentage!$C:$C,0),MATCH(INDEX(Overzicht!$B$1:$F$35,MATCH(max_demand!P$1,Overzicht!$B:$B,0),5),Verdeelsleutels_percentage!$1:$1,0)))</f>
        <v>0.23779827207785795</v>
      </c>
      <c r="Q220">
        <f>PRODUCT(INDEX(Overzicht!$B$1:$D$35,MATCH(max_demand!Q$1,Overzicht!$B$1:$B$35,0),3),INDEX(Verdeelsleutels_percentage!$A:$AB,MATCH(max_demand!$C220,Verdeelsleutels_percentage!$C:$C,0),MATCH(INDEX(Overzicht!$B$1:$F$35,MATCH(max_demand!Q$1,Overzicht!$B:$B,0),5),Verdeelsleutels_percentage!$1:$1,0)))</f>
        <v>1.1477729957760495E-2</v>
      </c>
      <c r="R220">
        <f>PRODUCT(INDEX(Overzicht!$B$1:$D$35,MATCH(max_demand!R$1,Overzicht!$B$1:$B$35,0),3),INDEX(Verdeelsleutels_percentage!$A:$AB,MATCH(max_demand!$C220,Verdeelsleutels_percentage!$C:$C,0),MATCH(INDEX(Overzicht!$B$1:$F$35,MATCH(max_demand!R$1,Overzicht!$B:$B,0),5),Verdeelsleutels_percentage!$1:$1,0)))</f>
        <v>2.3747027498814818E-3</v>
      </c>
      <c r="S220">
        <f>PRODUCT(INDEX(Overzicht!$B$1:$D$35,MATCH(max_demand!S$1,Overzicht!$B$1:$B$35,0),3),INDEX(Verdeelsleutels_percentage!$A:$AB,MATCH(max_demand!$C220,Verdeelsleutels_percentage!$C:$C,0),MATCH(INDEX(Overzicht!$B$1:$F$35,MATCH(max_demand!S$1,Overzicht!$B:$B,0),5),Verdeelsleutels_percentage!$1:$1,0)))</f>
        <v>4.8633912317572747E-3</v>
      </c>
      <c r="T220">
        <f>PRODUCT(INDEX(Overzicht!$B$1:$D$35,MATCH(max_demand!T$1,Overzicht!$B$1:$B$35,0),3),INDEX(Verdeelsleutels_percentage!$A:$AB,MATCH(max_demand!$C220,Verdeelsleutels_percentage!$C:$C,0),MATCH(INDEX(Overzicht!$B$1:$F$35,MATCH(max_demand!T$1,Overzicht!$B:$B,0),5),Verdeelsleutels_percentage!$1:$1,0)))</f>
        <v>7.0185659052052676E-3</v>
      </c>
      <c r="U220">
        <f>PRODUCT(INDEX(Overzicht!$B$1:$D$35,MATCH(max_demand!U$1,Overzicht!$B$1:$B$35,0),3),INDEX(Verdeelsleutels_percentage!$A:$AB,MATCH(max_demand!$C220,Verdeelsleutels_percentage!$C:$C,0),MATCH(INDEX(Overzicht!$B$1:$F$35,MATCH(max_demand!U$1,Overzicht!$B:$B,0),5),Verdeelsleutels_percentage!$1:$1,0)))</f>
        <v>2.6068959076476713E-2</v>
      </c>
      <c r="V220">
        <f>PRODUCT(INDEX(Overzicht!$B$1:$D$35,MATCH(max_demand!V$1,Overzicht!$B$1:$B$35,0),3),INDEX(Verdeelsleutels_percentage!$A:$AB,MATCH(max_demand!$C220,Verdeelsleutels_percentage!$C:$C,0),MATCH(INDEX(Overzicht!$B$1:$F$35,MATCH(max_demand!V$1,Overzicht!$B:$B,0),5),Verdeelsleutels_percentage!$1:$1,0)))</f>
        <v>3.0343424026263374E-3</v>
      </c>
      <c r="W220">
        <f>PRODUCT(INDEX(Overzicht!$B$1:$D$35,MATCH(max_demand!W$1,Overzicht!$B$1:$B$35,0),3),INDEX(Verdeelsleutels_percentage!$A:$AB,MATCH(max_demand!$C220,Verdeelsleutels_percentage!$C:$C,0),MATCH(INDEX(Overzicht!$B$1:$F$35,MATCH(max_demand!W$1,Overzicht!$B:$B,0),5),Verdeelsleutels_percentage!$1:$1,0)))</f>
        <v>1.5831351665876545E-2</v>
      </c>
      <c r="X220">
        <f>PRODUCT(INDEX(Overzicht!$B$1:$D$35,MATCH(max_demand!X$1,Overzicht!$B$1:$B$35,0),3),INDEX(Verdeelsleutels_percentage!$A:$AB,MATCH(max_demand!$C220,Verdeelsleutels_percentage!$C:$C,0),MATCH(INDEX(Overzicht!$B$1:$F$35,MATCH(max_demand!X$1,Overzicht!$B:$B,0),5),Verdeelsleutels_percentage!$1:$1,0)))</f>
        <v>7.9702288510563482E-4</v>
      </c>
      <c r="Y220">
        <f>PRODUCT(INDEX(Overzicht!$B$1:$D$35,MATCH(max_demand!Y$1,Overzicht!$B$1:$B$35,0),3),INDEX(Verdeelsleutels_percentage!$A:$AB,MATCH(max_demand!$C220,Verdeelsleutels_percentage!$C:$C,0),MATCH(INDEX(Overzicht!$B$1:$F$35,MATCH(max_demand!Y$1,Overzicht!$B:$B,0),5),Verdeelsleutels_percentage!$1:$1,0)))</f>
        <v>4.4605863122267545E-6</v>
      </c>
      <c r="Z220">
        <f>PRODUCT(INDEX(Overzicht!$B$1:$D$35,MATCH(max_demand!Z$1,Overzicht!$B$1:$B$35,0),3),INDEX(Verdeelsleutels_percentage!$A:$AB,MATCH(max_demand!$C220,Verdeelsleutels_percentage!$C:$C,0),MATCH(INDEX(Overzicht!$B$1:$F$35,MATCH(max_demand!Z$1,Overzicht!$B:$B,0),5),Verdeelsleutels_percentage!$1:$1,0)))</f>
        <v>1.9824828054341133E-3</v>
      </c>
      <c r="AA220">
        <f>PRODUCT(INDEX(Overzicht!$B$1:$D$35,MATCH(max_demand!AA$1,Overzicht!$B$1:$B$35,0),3),INDEX(Verdeelsleutels_percentage!$A:$AB,MATCH(max_demand!$C220,Verdeelsleutels_percentage!$C:$C,0),MATCH(INDEX(Overzicht!$B$1:$F$35,MATCH(max_demand!AA$1,Overzicht!$B:$B,0),5),Verdeelsleutels_percentage!$1:$1,0)))</f>
        <v>2.065955765662918E-3</v>
      </c>
      <c r="AB220">
        <f>PRODUCT(INDEX(Overzicht!$B$1:$D$35,MATCH(max_demand!AB$1,Overzicht!$B$1:$B$35,0),3),INDEX(Verdeelsleutels_percentage!$A:$AB,MATCH(max_demand!$C220,Verdeelsleutels_percentage!$C:$C,0),MATCH(INDEX(Overzicht!$B$1:$F$35,MATCH(max_demand!AB$1,Overzicht!$B:$B,0),5),Verdeelsleutels_percentage!$1:$1,0)))</f>
        <v>1.1919892345879549E-2</v>
      </c>
      <c r="AC220">
        <f>PRODUCT(INDEX(Overzicht!$B$1:$D$35,MATCH(max_demand!AC$1,Overzicht!$B$1:$B$35,0),3),INDEX(Verdeelsleutels_percentage!$A:$AB,MATCH(max_demand!$C220,Verdeelsleutels_percentage!$C:$C,0),MATCH(INDEX(Overzicht!$B$1:$F$35,MATCH(max_demand!AC$1,Overzicht!$B:$B,0),5),Verdeelsleutels_percentage!$1:$1,0)))</f>
        <v>5.7639986626482967E-3</v>
      </c>
      <c r="AD220">
        <f>PRODUCT(INDEX(Overzicht!$B$1:$D$35,MATCH(max_demand!AD$1,Overzicht!$B$1:$B$35,0),3),INDEX(Verdeelsleutels_percentage!$A:$AB,MATCH(max_demand!$C220,Verdeelsleutels_percentage!$C:$C,0),MATCH(INDEX(Overzicht!$B$1:$F$35,MATCH(max_demand!AD$1,Overzicht!$B:$B,0),5),Verdeelsleutels_percentage!$1:$1,0)))</f>
        <v>1.4754615748777026E-6</v>
      </c>
      <c r="AE220">
        <f>PRODUCT(INDEX(Overzicht!$B$1:$D$35,MATCH(max_demand!AE$1,Overzicht!$B$1:$B$35,0),3),INDEX(Verdeelsleutels_percentage!$A:$AB,MATCH(max_demand!$C220,Verdeelsleutels_percentage!$C:$C,0),MATCH(INDEX(Overzicht!$B$1:$F$35,MATCH(max_demand!AE$1,Overzicht!$B:$B,0),5),Verdeelsleutels_percentage!$1:$1,0)))</f>
        <v>2.9849587363563759E-2</v>
      </c>
      <c r="AF220">
        <f>PRODUCT(INDEX(Overzicht!$B$1:$D$35,MATCH(max_demand!AF$1,Overzicht!$B$1:$B$35,0),3),INDEX(Verdeelsleutels_percentage!$A:$AB,MATCH(max_demand!$C220,Verdeelsleutels_percentage!$C:$C,0),MATCH(INDEX(Overzicht!$B$1:$F$35,MATCH(max_demand!AF$1,Overzicht!$B:$B,0),5),Verdeelsleutels_percentage!$1:$1,0)))</f>
        <v>7.8255900214504459E-3</v>
      </c>
      <c r="AG220">
        <f>PRODUCT(INDEX(Overzicht!$B$1:$D$35,MATCH(max_demand!AG$1,Overzicht!$B$1:$B$35,0),3),INDEX(Verdeelsleutels_percentage!$A:$AB,MATCH(max_demand!$C220,Verdeelsleutels_percentage!$C:$C,0),MATCH(INDEX(Overzicht!$B$1:$F$35,MATCH(max_demand!AG$1,Overzicht!$B:$B,0),5),Verdeelsleutels_percentage!$1:$1,0)))</f>
        <v>1.5831351665876545E-2</v>
      </c>
      <c r="AH220">
        <f>PRODUCT(INDEX(Overzicht!$B$1:$D$35,MATCH(max_demand!AH$1,Overzicht!$B$1:$B$35,0),3),INDEX(Verdeelsleutels_percentage!$A:$AB,MATCH(max_demand!$C220,Verdeelsleutels_percentage!$C:$C,0),MATCH(INDEX(Overzicht!$B$1:$F$35,MATCH(max_demand!AH$1,Overzicht!$B:$B,0),5),Verdeelsleutels_percentage!$1:$1,0)))</f>
        <v>1.8259710050051042E-2</v>
      </c>
      <c r="AI220">
        <f>PRODUCT(INDEX(Overzicht!$B$1:$D$35,MATCH(max_demand!AI$1,Overzicht!$B$1:$B$35,0),3),INDEX(Verdeelsleutels_percentage!$A:$AB,MATCH(max_demand!$C220,Verdeelsleutels_percentage!$C:$C,0),MATCH(INDEX(Overzicht!$B$1:$F$35,MATCH(max_demand!AI$1,Overzicht!$B:$B,0),5),Verdeelsleutels_percentage!$1:$1,0)))</f>
        <v>6.2604720171603569E-3</v>
      </c>
      <c r="AJ220">
        <f>PRODUCT(INDEX(Overzicht!$B$1:$D$35,MATCH(max_demand!AJ$1,Overzicht!$B$1:$B$35,0),3),INDEX(Verdeelsleutels_percentage!$A:$AB,MATCH(max_demand!$C220,Verdeelsleutels_percentage!$C:$C,0),MATCH(INDEX(Overzicht!$B$1:$F$35,MATCH(max_demand!AJ$1,Overzicht!$B:$B,0),5),Verdeelsleutels_percentage!$1:$1,0)))</f>
        <v>0</v>
      </c>
      <c r="AK220">
        <f>PRODUCT(INDEX(Overzicht!$B$1:$D$35,MATCH(max_demand!AK$1,Overzicht!$B$1:$B$35,0),3),INDEX(Verdeelsleutels_percentage!$A:$AB,MATCH(max_demand!$C220,Verdeelsleutels_percentage!$C:$C,0),MATCH(INDEX(Overzicht!$B$1:$F$35,MATCH(max_demand!AK$1,Overzicht!$B:$B,0),5),Verdeelsleutels_percentage!$1:$1,0)))</f>
        <v>9.6043533439651052E-4</v>
      </c>
      <c r="AL220">
        <f>PRODUCT(INDEX(Overzicht!$B$1:$D$35,MATCH(max_demand!AL$1,Overzicht!$B$1:$B$35,0),3),INDEX(Verdeelsleutels_percentage!$A:$AB,MATCH(max_demand!$C220,Verdeelsleutels_percentage!$C:$C,0),MATCH(INDEX(Overzicht!$B$1:$F$35,MATCH(max_demand!AL$1,Overzicht!$B:$B,0),5),Verdeelsleutels_percentage!$1:$1,0)))</f>
        <v>2.6385586109794242E-3</v>
      </c>
      <c r="AM220">
        <f>PRODUCT(INDEX(Overzicht!$B$1:$D$35,MATCH(max_demand!AM$1,Overzicht!$B$1:$B$35,0),3),INDEX(Verdeelsleutels_percentage!$A:$AB,MATCH(max_demand!$C220,Verdeelsleutels_percentage!$C:$C,0),MATCH(INDEX(Overzicht!$B$1:$F$35,MATCH(max_demand!AM$1,Overzicht!$B:$B,0),5),Verdeelsleutels_percentage!$1:$1,0)))</f>
        <v>5.2771172219588484E-3</v>
      </c>
      <c r="AN220">
        <f>PRODUCT(INDEX(Overzicht!$B$1:$D$35,MATCH(max_demand!AN$1,Overzicht!$B$1:$B$35,0),3),INDEX(Verdeelsleutels_percentage!$A:$AB,MATCH(max_demand!$C220,Verdeelsleutels_percentage!$C:$C,0),MATCH(INDEX(Overzicht!$B$1:$F$35,MATCH(max_demand!AN$1,Overzicht!$B:$B,0),5),Verdeelsleutels_percentage!$1:$1,0)))</f>
        <v>2.6385586109794242E-3</v>
      </c>
      <c r="AO220">
        <f>PRODUCT(INDEX(Overzicht!$B$1:$D$35,MATCH(max_demand!AO$1,Overzicht!$B$1:$B$35,0),3),INDEX(Verdeelsleutels_percentage!$A:$AB,MATCH(max_demand!$C220,Verdeelsleutels_percentage!$C:$C,0),MATCH(INDEX(Overzicht!$B$1:$F$35,MATCH(max_demand!AO$1,Overzicht!$B:$B,0),5),Verdeelsleutels_percentage!$1:$1,0)))</f>
        <v>9.2349551384279839E-3</v>
      </c>
    </row>
    <row r="221" spans="2:41">
      <c r="B221" t="str">
        <f>INDEX('ETLocal datasets'!B:C,MATCH(C221,'ETLocal datasets'!C:C,0),1)</f>
        <v>GM0664</v>
      </c>
      <c r="C221" t="str">
        <f>'ETLocal datasets'!C204</f>
        <v>Goes</v>
      </c>
      <c r="D221">
        <f t="shared" si="17"/>
        <v>0.28547478873826415</v>
      </c>
      <c r="E221">
        <f t="shared" si="18"/>
        <v>0.14721124191271467</v>
      </c>
      <c r="F221">
        <f t="shared" si="19"/>
        <v>2.287656354126506E-2</v>
      </c>
      <c r="G221">
        <f t="shared" si="16"/>
        <v>4.6584657486450048E-2</v>
      </c>
      <c r="H221">
        <f>PRODUCT(INDEX(Overzicht!$B$1:$D$35,MATCH(max_demand!H$1,Overzicht!$B$1:$B$35,0),3),INDEX(Verdeelsleutels_percentage!$A:$AB,MATCH(max_demand!$C221,Verdeelsleutels_percentage!$C:$C,0),MATCH(INDEX(Overzicht!$B$1:$F$35,MATCH(max_demand!H$1,Overzicht!$B:$B,0),5),Verdeelsleutels_percentage!$1:$1,0)))</f>
        <v>2.287656354126506E-2</v>
      </c>
      <c r="I221">
        <f>PRODUCT(INDEX(Overzicht!$B$1:$D$35,MATCH(max_demand!I$1,Overzicht!$B$1:$B$35,0),3),INDEX(Verdeelsleutels_percentage!$A:$AB,MATCH(max_demand!$C221,Verdeelsleutels_percentage!$C:$C,0),MATCH(INDEX(Overzicht!$B$1:$F$35,MATCH(max_demand!I$1,Overzicht!$B:$B,0),5),Verdeelsleutels_percentage!$1:$1,0)))</f>
        <v>3.4081110724487107E-2</v>
      </c>
      <c r="J221">
        <f>PRODUCT(INDEX(Overzicht!$B$1:$D$35,MATCH(max_demand!J$1,Overzicht!$B$1:$B$35,0),3),INDEX(Verdeelsleutels_percentage!$A:$AB,MATCH(max_demand!$C221,Verdeelsleutels_percentage!$C:$C,0),MATCH(INDEX(Overzicht!$B$1:$F$35,MATCH(max_demand!J$1,Overzicht!$B:$B,0),5),Verdeelsleutels_percentage!$1:$1,0)))</f>
        <v>7.6690955871669539E-3</v>
      </c>
      <c r="K221">
        <f>PRODUCT(INDEX(Overzicht!$B$1:$D$35,MATCH(max_demand!K$1,Overzicht!$B$1:$B$35,0),3),INDEX(Verdeelsleutels_percentage!$A:$AB,MATCH(max_demand!$C221,Verdeelsleutels_percentage!$C:$C,0),MATCH(INDEX(Overzicht!$B$1:$F$35,MATCH(max_demand!K$1,Overzicht!$B:$B,0),5),Verdeelsleutels_percentage!$1:$1,0)))</f>
        <v>7.094114278497086E-3</v>
      </c>
      <c r="L221">
        <f>PRODUCT(INDEX(Overzicht!$B$1:$D$35,MATCH(max_demand!L$1,Overzicht!$B$1:$B$35,0),3),INDEX(Verdeelsleutels_percentage!$A:$AB,MATCH(max_demand!$C221,Verdeelsleutels_percentage!$C:$C,0),MATCH(INDEX(Overzicht!$B$1:$F$35,MATCH(max_demand!L$1,Overzicht!$B:$B,0),5),Verdeelsleutels_percentage!$1:$1,0)))</f>
        <v>7.3973220122967257E-3</v>
      </c>
      <c r="M221">
        <f>PRODUCT(INDEX(Overzicht!$B$1:$D$35,MATCH(max_demand!M$1,Overzicht!$B$1:$B$35,0),3),INDEX(Verdeelsleutels_percentage!$A:$AB,MATCH(max_demand!$C221,Verdeelsleutels_percentage!$C:$C,0),MATCH(INDEX(Overzicht!$B$1:$F$35,MATCH(max_demand!M$1,Overzicht!$B:$B,0),5),Verdeelsleutels_percentage!$1:$1,0)))</f>
        <v>8.5325115881606552E-3</v>
      </c>
      <c r="N221">
        <f>PRODUCT(INDEX(Overzicht!$B$1:$D$35,MATCH(max_demand!N$1,Overzicht!$B$1:$B$35,0),3),INDEX(Verdeelsleutels_percentage!$A:$AB,MATCH(max_demand!$C221,Verdeelsleutels_percentage!$C:$C,0),MATCH(INDEX(Overzicht!$B$1:$F$35,MATCH(max_demand!N$1,Overzicht!$B:$B,0),5),Verdeelsleutels_percentage!$1:$1,0)))</f>
        <v>6.6818518470873152E-3</v>
      </c>
      <c r="O221">
        <f>PRODUCT(INDEX(Overzicht!$B$1:$D$35,MATCH(max_demand!O$1,Overzicht!$B$1:$B$35,0),3),INDEX(Verdeelsleutels_percentage!$A:$AB,MATCH(max_demand!$C221,Verdeelsleutels_percentage!$C:$C,0),MATCH(INDEX(Overzicht!$B$1:$F$35,MATCH(max_demand!O$1,Overzicht!$B:$B,0),5),Verdeelsleutels_percentage!$1:$1,0)))</f>
        <v>2.737153082838794E-2</v>
      </c>
      <c r="P221">
        <f>PRODUCT(INDEX(Overzicht!$B$1:$D$35,MATCH(max_demand!P$1,Overzicht!$B$1:$B$35,0),3),INDEX(Verdeelsleutels_percentage!$A:$AB,MATCH(max_demand!$C221,Verdeelsleutels_percentage!$C:$C,0),MATCH(INDEX(Overzicht!$B$1:$F$35,MATCH(max_demand!P$1,Overzicht!$B:$B,0),5),Verdeelsleutels_percentage!$1:$1,0)))</f>
        <v>0.11302595848004438</v>
      </c>
      <c r="Q221">
        <f>PRODUCT(INDEX(Overzicht!$B$1:$D$35,MATCH(max_demand!Q$1,Overzicht!$B$1:$B$35,0),3),INDEX(Verdeelsleutels_percentage!$A:$AB,MATCH(max_demand!$C221,Verdeelsleutels_percentage!$C:$C,0),MATCH(INDEX(Overzicht!$B$1:$F$35,MATCH(max_demand!Q$1,Overzicht!$B:$B,0),5),Verdeelsleutels_percentage!$1:$1,0)))</f>
        <v>1.8954866934191048E-2</v>
      </c>
      <c r="R221">
        <f>PRODUCT(INDEX(Overzicht!$B$1:$D$35,MATCH(max_demand!R$1,Overzicht!$B$1:$B$35,0),3),INDEX(Verdeelsleutels_percentage!$A:$AB,MATCH(max_demand!$C221,Verdeelsleutels_percentage!$C:$C,0),MATCH(INDEX(Overzicht!$B$1:$F$35,MATCH(max_demand!R$1,Overzicht!$B:$B,0),5),Verdeelsleutels_percentage!$1:$1,0)))</f>
        <v>3.9216966070740105E-3</v>
      </c>
      <c r="S221">
        <f>PRODUCT(INDEX(Overzicht!$B$1:$D$35,MATCH(max_demand!S$1,Overzicht!$B$1:$B$35,0),3),INDEX(Verdeelsleutels_percentage!$A:$AB,MATCH(max_demand!$C221,Verdeelsleutels_percentage!$C:$C,0),MATCH(INDEX(Overzicht!$B$1:$F$35,MATCH(max_demand!S$1,Overzicht!$B:$B,0),5),Verdeelsleutels_percentage!$1:$1,0)))</f>
        <v>8.0316346512875735E-3</v>
      </c>
      <c r="T221">
        <f>PRODUCT(INDEX(Overzicht!$B$1:$D$35,MATCH(max_demand!T$1,Overzicht!$B$1:$B$35,0),3),INDEX(Verdeelsleutels_percentage!$A:$AB,MATCH(max_demand!$C221,Verdeelsleutels_percentage!$C:$C,0),MATCH(INDEX(Overzicht!$B$1:$F$35,MATCH(max_demand!T$1,Overzicht!$B:$B,0),5),Verdeelsleutels_percentage!$1:$1,0)))</f>
        <v>1.1590792194240963E-2</v>
      </c>
      <c r="U221">
        <f>PRODUCT(INDEX(Overzicht!$B$1:$D$35,MATCH(max_demand!U$1,Overzicht!$B$1:$B$35,0),3),INDEX(Verdeelsleutels_percentage!$A:$AB,MATCH(max_demand!$C221,Verdeelsleutels_percentage!$C:$C,0),MATCH(INDEX(Overzicht!$B$1:$F$35,MATCH(max_demand!U$1,Overzicht!$B:$B,0),5),Verdeelsleutels_percentage!$1:$1,0)))</f>
        <v>4.3051513864323585E-2</v>
      </c>
      <c r="V221">
        <f>PRODUCT(INDEX(Overzicht!$B$1:$D$35,MATCH(max_demand!V$1,Overzicht!$B$1:$B$35,0),3),INDEX(Verdeelsleutels_percentage!$A:$AB,MATCH(max_demand!$C221,Verdeelsleutels_percentage!$C:$C,0),MATCH(INDEX(Overzicht!$B$1:$F$35,MATCH(max_demand!V$1,Overzicht!$B:$B,0),5),Verdeelsleutels_percentage!$1:$1,0)))</f>
        <v>5.0110567757056792E-3</v>
      </c>
      <c r="W221">
        <f>PRODUCT(INDEX(Overzicht!$B$1:$D$35,MATCH(max_demand!W$1,Overzicht!$B$1:$B$35,0),3),INDEX(Verdeelsleutels_percentage!$A:$AB,MATCH(max_demand!$C221,Verdeelsleutels_percentage!$C:$C,0),MATCH(INDEX(Overzicht!$B$1:$F$35,MATCH(max_demand!W$1,Overzicht!$B:$B,0),5),Verdeelsleutels_percentage!$1:$1,0)))</f>
        <v>2.6144644047160069E-2</v>
      </c>
      <c r="X221">
        <f>PRODUCT(INDEX(Overzicht!$B$1:$D$35,MATCH(max_demand!X$1,Overzicht!$B$1:$B$35,0),3),INDEX(Verdeelsleutels_percentage!$A:$AB,MATCH(max_demand!$C221,Verdeelsleutels_percentage!$C:$C,0),MATCH(INDEX(Overzicht!$B$1:$F$35,MATCH(max_demand!X$1,Overzicht!$B:$B,0),5),Verdeelsleutels_percentage!$1:$1,0)))</f>
        <v>1.3033668356433323E-3</v>
      </c>
      <c r="Y221">
        <f>PRODUCT(INDEX(Overzicht!$B$1:$D$35,MATCH(max_demand!Y$1,Overzicht!$B$1:$B$35,0),3),INDEX(Verdeelsleutels_percentage!$A:$AB,MATCH(max_demand!$C221,Verdeelsleutels_percentage!$C:$C,0),MATCH(INDEX(Overzicht!$B$1:$F$35,MATCH(max_demand!Y$1,Overzicht!$B:$B,0),5),Verdeelsleutels_percentage!$1:$1,0)))</f>
        <v>2.6353665423998476E-6</v>
      </c>
      <c r="Z221">
        <f>PRODUCT(INDEX(Overzicht!$B$1:$D$35,MATCH(max_demand!Z$1,Overzicht!$B$1:$B$35,0),3),INDEX(Verdeelsleutels_percentage!$A:$AB,MATCH(max_demand!$C221,Verdeelsleutels_percentage!$C:$C,0),MATCH(INDEX(Overzicht!$B$1:$F$35,MATCH(max_demand!Z$1,Overzicht!$B:$B,0),5),Verdeelsleutels_percentage!$1:$1,0)))</f>
        <v>1.1712740188443767E-3</v>
      </c>
      <c r="AA221">
        <f>PRODUCT(INDEX(Overzicht!$B$1:$D$35,MATCH(max_demand!AA$1,Overzicht!$B$1:$B$35,0),3),INDEX(Verdeelsleutels_percentage!$A:$AB,MATCH(max_demand!$C221,Verdeelsleutels_percentage!$C:$C,0),MATCH(INDEX(Overzicht!$B$1:$F$35,MATCH(max_demand!AA$1,Overzicht!$B:$B,0),5),Verdeelsleutels_percentage!$1:$1,0)))</f>
        <v>1.2205908196378241E-3</v>
      </c>
      <c r="AB221">
        <f>PRODUCT(INDEX(Overzicht!$B$1:$D$35,MATCH(max_demand!AB$1,Overzicht!$B$1:$B$35,0),3),INDEX(Verdeelsleutels_percentage!$A:$AB,MATCH(max_demand!$C221,Verdeelsleutels_percentage!$C:$C,0),MATCH(INDEX(Overzicht!$B$1:$F$35,MATCH(max_demand!AB$1,Overzicht!$B:$B,0),5),Verdeelsleutels_percentage!$1:$1,0)))</f>
        <v>1.6843159844571333E-2</v>
      </c>
      <c r="AC221">
        <f>PRODUCT(INDEX(Overzicht!$B$1:$D$35,MATCH(max_demand!AC$1,Overzicht!$B$1:$B$35,0),3),INDEX(Verdeelsleutels_percentage!$A:$AB,MATCH(max_demand!$C221,Verdeelsleutels_percentage!$C:$C,0),MATCH(INDEX(Overzicht!$B$1:$F$35,MATCH(max_demand!AC$1,Overzicht!$B:$B,0),5),Verdeelsleutels_percentage!$1:$1,0)))</f>
        <v>8.3107783968715734E-3</v>
      </c>
      <c r="AD221">
        <f>PRODUCT(INDEX(Overzicht!$B$1:$D$35,MATCH(max_demand!AD$1,Overzicht!$B$1:$B$35,0),3),INDEX(Verdeelsleutels_percentage!$A:$AB,MATCH(max_demand!$C221,Verdeelsleutels_percentage!$C:$C,0),MATCH(INDEX(Overzicht!$B$1:$F$35,MATCH(max_demand!AD$1,Overzicht!$B:$B,0),5),Verdeelsleutels_percentage!$1:$1,0)))</f>
        <v>8.8527694492662138E-6</v>
      </c>
      <c r="AE221">
        <f>PRODUCT(INDEX(Overzicht!$B$1:$D$35,MATCH(max_demand!AE$1,Overzicht!$B$1:$B$35,0),3),INDEX(Verdeelsleutels_percentage!$A:$AB,MATCH(max_demand!$C221,Verdeelsleutels_percentage!$C:$C,0),MATCH(INDEX(Overzicht!$B$1:$F$35,MATCH(max_demand!AE$1,Overzicht!$B:$B,0),5),Verdeelsleutels_percentage!$1:$1,0)))</f>
        <v>4.2328511846658978E-2</v>
      </c>
      <c r="AF221">
        <f>PRODUCT(INDEX(Overzicht!$B$1:$D$35,MATCH(max_demand!AF$1,Overzicht!$B$1:$B$35,0),3),INDEX(Verdeelsleutels_percentage!$A:$AB,MATCH(max_demand!$C221,Verdeelsleutels_percentage!$C:$C,0),MATCH(INDEX(Overzicht!$B$1:$F$35,MATCH(max_demand!AF$1,Overzicht!$B:$B,0),5),Verdeelsleutels_percentage!$1:$1,0)))</f>
        <v>4.6234500743856976E-3</v>
      </c>
      <c r="AG221">
        <f>PRODUCT(INDEX(Overzicht!$B$1:$D$35,MATCH(max_demand!AG$1,Overzicht!$B$1:$B$35,0),3),INDEX(Verdeelsleutels_percentage!$A:$AB,MATCH(max_demand!$C221,Verdeelsleutels_percentage!$C:$C,0),MATCH(INDEX(Overzicht!$B$1:$F$35,MATCH(max_demand!AG$1,Overzicht!$B:$B,0),5),Verdeelsleutels_percentage!$1:$1,0)))</f>
        <v>2.6144644047160069E-2</v>
      </c>
      <c r="AH221">
        <f>PRODUCT(INDEX(Overzicht!$B$1:$D$35,MATCH(max_demand!AH$1,Overzicht!$B$1:$B$35,0),3),INDEX(Verdeelsleutels_percentage!$A:$AB,MATCH(max_demand!$C221,Verdeelsleutels_percentage!$C:$C,0),MATCH(INDEX(Overzicht!$B$1:$F$35,MATCH(max_demand!AH$1,Overzicht!$B:$B,0),5),Verdeelsleutels_percentage!$1:$1,0)))</f>
        <v>1.0788050173566627E-2</v>
      </c>
      <c r="AI221">
        <f>PRODUCT(INDEX(Overzicht!$B$1:$D$35,MATCH(max_demand!AI$1,Overzicht!$B$1:$B$35,0),3),INDEX(Verdeelsleutels_percentage!$A:$AB,MATCH(max_demand!$C221,Verdeelsleutels_percentage!$C:$C,0),MATCH(INDEX(Overzicht!$B$1:$F$35,MATCH(max_demand!AI$1,Overzicht!$B:$B,0),5),Verdeelsleutels_percentage!$1:$1,0)))</f>
        <v>3.698760059508558E-3</v>
      </c>
      <c r="AJ221">
        <f>PRODUCT(INDEX(Overzicht!$B$1:$D$35,MATCH(max_demand!AJ$1,Overzicht!$B$1:$B$35,0),3),INDEX(Verdeelsleutels_percentage!$A:$AB,MATCH(max_demand!$C221,Verdeelsleutels_percentage!$C:$C,0),MATCH(INDEX(Overzicht!$B$1:$F$35,MATCH(max_demand!AJ$1,Overzicht!$B:$B,0),5),Verdeelsleutels_percentage!$1:$1,0)))</f>
        <v>0</v>
      </c>
      <c r="AK221">
        <f>PRODUCT(INDEX(Overzicht!$B$1:$D$35,MATCH(max_demand!AK$1,Overzicht!$B$1:$B$35,0),3),INDEX(Verdeelsleutels_percentage!$A:$AB,MATCH(max_demand!$C221,Verdeelsleutels_percentage!$C:$C,0),MATCH(INDEX(Overzicht!$B$1:$F$35,MATCH(max_demand!AK$1,Overzicht!$B:$B,0),5),Verdeelsleutels_percentage!$1:$1,0)))</f>
        <v>1.5861084055277112E-3</v>
      </c>
      <c r="AL221">
        <f>PRODUCT(INDEX(Overzicht!$B$1:$D$35,MATCH(max_demand!AL$1,Overzicht!$B$1:$B$35,0),3),INDEX(Verdeelsleutels_percentage!$A:$AB,MATCH(max_demand!$C221,Verdeelsleutels_percentage!$C:$C,0),MATCH(INDEX(Overzicht!$B$1:$F$35,MATCH(max_demand!AL$1,Overzicht!$B:$B,0),5),Verdeelsleutels_percentage!$1:$1,0)))</f>
        <v>4.3574406745266782E-3</v>
      </c>
      <c r="AM221">
        <f>PRODUCT(INDEX(Overzicht!$B$1:$D$35,MATCH(max_demand!AM$1,Overzicht!$B$1:$B$35,0),3),INDEX(Verdeelsleutels_percentage!$A:$AB,MATCH(max_demand!$C221,Verdeelsleutels_percentage!$C:$C,0),MATCH(INDEX(Overzicht!$B$1:$F$35,MATCH(max_demand!AM$1,Overzicht!$B:$B,0),5),Verdeelsleutels_percentage!$1:$1,0)))</f>
        <v>8.7148813490533564E-3</v>
      </c>
      <c r="AN221">
        <f>PRODUCT(INDEX(Overzicht!$B$1:$D$35,MATCH(max_demand!AN$1,Overzicht!$B$1:$B$35,0),3),INDEX(Verdeelsleutels_percentage!$A:$AB,MATCH(max_demand!$C221,Verdeelsleutels_percentage!$C:$C,0),MATCH(INDEX(Overzicht!$B$1:$F$35,MATCH(max_demand!AN$1,Overzicht!$B:$B,0),5),Verdeelsleutels_percentage!$1:$1,0)))</f>
        <v>4.3574406745266782E-3</v>
      </c>
      <c r="AO221">
        <f>PRODUCT(INDEX(Overzicht!$B$1:$D$35,MATCH(max_demand!AO$1,Overzicht!$B$1:$B$35,0),3),INDEX(Verdeelsleutels_percentage!$A:$AB,MATCH(max_demand!$C221,Verdeelsleutels_percentage!$C:$C,0),MATCH(INDEX(Overzicht!$B$1:$F$35,MATCH(max_demand!AO$1,Overzicht!$B:$B,0),5),Verdeelsleutels_percentage!$1:$1,0)))</f>
        <v>1.5251042360843374E-2</v>
      </c>
    </row>
    <row r="222" spans="2:41">
      <c r="B222" t="str">
        <f>INDEX('ETLocal datasets'!B:C,MATCH(C222,'ETLocal datasets'!C:C,0),1)</f>
        <v>GM0668</v>
      </c>
      <c r="C222" t="str">
        <f>'ETLocal datasets'!C205</f>
        <v>West Maas en Waal</v>
      </c>
      <c r="D222">
        <f t="shared" si="17"/>
        <v>0.19435014538993514</v>
      </c>
      <c r="E222">
        <f t="shared" si="18"/>
        <v>8.6251892693898297E-2</v>
      </c>
      <c r="F222">
        <f t="shared" si="19"/>
        <v>1.1589868698727121E-2</v>
      </c>
      <c r="G222">
        <f t="shared" si="16"/>
        <v>2.3601012567697689E-2</v>
      </c>
      <c r="H222">
        <f>PRODUCT(INDEX(Overzicht!$B$1:$D$35,MATCH(max_demand!H$1,Overzicht!$B$1:$B$35,0),3),INDEX(Verdeelsleutels_percentage!$A:$AB,MATCH(max_demand!$C222,Verdeelsleutels_percentage!$C:$C,0),MATCH(INDEX(Overzicht!$B$1:$F$35,MATCH(max_demand!H$1,Overzicht!$B:$B,0),5),Verdeelsleutels_percentage!$1:$1,0)))</f>
        <v>1.1589868698727121E-2</v>
      </c>
      <c r="I222">
        <f>PRODUCT(INDEX(Overzicht!$B$1:$D$35,MATCH(max_demand!I$1,Overzicht!$B$1:$B$35,0),3),INDEX(Verdeelsleutels_percentage!$A:$AB,MATCH(max_demand!$C222,Verdeelsleutels_percentage!$C:$C,0),MATCH(INDEX(Overzicht!$B$1:$F$35,MATCH(max_demand!I$1,Overzicht!$B:$B,0),5),Verdeelsleutels_percentage!$1:$1,0)))</f>
        <v>1.2450624114001814E-2</v>
      </c>
      <c r="J222">
        <f>PRODUCT(INDEX(Overzicht!$B$1:$D$35,MATCH(max_demand!J$1,Overzicht!$B$1:$B$35,0),3),INDEX(Verdeelsleutels_percentage!$A:$AB,MATCH(max_demand!$C222,Verdeelsleutels_percentage!$C:$C,0),MATCH(INDEX(Overzicht!$B$1:$F$35,MATCH(max_demand!J$1,Overzicht!$B:$B,0),5),Verdeelsleutels_percentage!$1:$1,0)))</f>
        <v>3.8853655066209015E-3</v>
      </c>
      <c r="K222">
        <f>PRODUCT(INDEX(Overzicht!$B$1:$D$35,MATCH(max_demand!K$1,Overzicht!$B$1:$B$35,0),3),INDEX(Verdeelsleutels_percentage!$A:$AB,MATCH(max_demand!$C222,Verdeelsleutels_percentage!$C:$C,0),MATCH(INDEX(Overzicht!$B$1:$F$35,MATCH(max_demand!K$1,Overzicht!$B:$B,0),5),Verdeelsleutels_percentage!$1:$1,0)))</f>
        <v>2.5916452963453004E-3</v>
      </c>
      <c r="L222">
        <f>PRODUCT(INDEX(Overzicht!$B$1:$D$35,MATCH(max_demand!L$1,Overzicht!$B$1:$B$35,0),3),INDEX(Verdeelsleutels_percentage!$A:$AB,MATCH(max_demand!$C222,Verdeelsleutels_percentage!$C:$C,0),MATCH(INDEX(Overzicht!$B$1:$F$35,MATCH(max_demand!L$1,Overzicht!$B:$B,0),5),Verdeelsleutels_percentage!$1:$1,0)))</f>
        <v>3.7476778664800236E-3</v>
      </c>
      <c r="M222">
        <f>PRODUCT(INDEX(Overzicht!$B$1:$D$35,MATCH(max_demand!M$1,Overzicht!$B$1:$B$35,0),3),INDEX(Verdeelsleutels_percentage!$A:$AB,MATCH(max_demand!$C222,Verdeelsleutels_percentage!$C:$C,0),MATCH(INDEX(Overzicht!$B$1:$F$35,MATCH(max_demand!M$1,Overzicht!$B:$B,0),5),Verdeelsleutels_percentage!$1:$1,0)))</f>
        <v>7.7273898506905081E-2</v>
      </c>
      <c r="N222">
        <f>PRODUCT(INDEX(Overzicht!$B$1:$D$35,MATCH(max_demand!N$1,Overzicht!$B$1:$B$35,0),3),INDEX(Verdeelsleutels_percentage!$A:$AB,MATCH(max_demand!$C222,Verdeelsleutels_percentage!$C:$C,0),MATCH(INDEX(Overzicht!$B$1:$F$35,MATCH(max_demand!N$1,Overzicht!$B:$B,0),5),Verdeelsleutels_percentage!$1:$1,0)))</f>
        <v>2.4888312320437617E-2</v>
      </c>
      <c r="O222">
        <f>PRODUCT(INDEX(Overzicht!$B$1:$D$35,MATCH(max_demand!O$1,Overzicht!$B$1:$B$35,0),3),INDEX(Verdeelsleutels_percentage!$A:$AB,MATCH(max_demand!$C222,Verdeelsleutels_percentage!$C:$C,0),MATCH(INDEX(Overzicht!$B$1:$F$35,MATCH(max_demand!O$1,Overzicht!$B:$B,0),5),Verdeelsleutels_percentage!$1:$1,0)))</f>
        <v>2.5234017315855077E-3</v>
      </c>
      <c r="P222">
        <f>PRODUCT(INDEX(Overzicht!$B$1:$D$35,MATCH(max_demand!P$1,Overzicht!$B$1:$B$35,0),3),INDEX(Verdeelsleutels_percentage!$A:$AB,MATCH(max_demand!$C222,Verdeelsleutels_percentage!$C:$C,0),MATCH(INDEX(Overzicht!$B$1:$F$35,MATCH(max_demand!P$1,Overzicht!$B:$B,0),5),Verdeelsleutels_percentage!$1:$1,0)))</f>
        <v>1.2002579757559619E-2</v>
      </c>
      <c r="Q222">
        <f>PRODUCT(INDEX(Overzicht!$B$1:$D$35,MATCH(max_demand!Q$1,Overzicht!$B$1:$B$35,0),3),INDEX(Verdeelsleutels_percentage!$A:$AB,MATCH(max_demand!$C222,Verdeelsleutels_percentage!$C:$C,0),MATCH(INDEX(Overzicht!$B$1:$F$35,MATCH(max_demand!Q$1,Overzicht!$B:$B,0),5),Verdeelsleutels_percentage!$1:$1,0)))</f>
        <v>9.6030340646596143E-3</v>
      </c>
      <c r="R222">
        <f>PRODUCT(INDEX(Overzicht!$B$1:$D$35,MATCH(max_demand!R$1,Overzicht!$B$1:$B$35,0),3),INDEX(Verdeelsleutels_percentage!$A:$AB,MATCH(max_demand!$C222,Verdeelsleutels_percentage!$C:$C,0),MATCH(INDEX(Overzicht!$B$1:$F$35,MATCH(max_demand!R$1,Overzicht!$B:$B,0),5),Verdeelsleutels_percentage!$1:$1,0)))</f>
        <v>1.9868346340675067E-3</v>
      </c>
      <c r="S222">
        <f>PRODUCT(INDEX(Overzicht!$B$1:$D$35,MATCH(max_demand!S$1,Overzicht!$B$1:$B$35,0),3),INDEX(Verdeelsleutels_percentage!$A:$AB,MATCH(max_demand!$C222,Verdeelsleutels_percentage!$C:$C,0),MATCH(INDEX(Overzicht!$B$1:$F$35,MATCH(max_demand!S$1,Overzicht!$B:$B,0),5),Verdeelsleutels_percentage!$1:$1,0)))</f>
        <v>4.0690373305702528E-3</v>
      </c>
      <c r="T222">
        <f>PRODUCT(INDEX(Overzicht!$B$1:$D$35,MATCH(max_demand!T$1,Overzicht!$B$1:$B$35,0),3),INDEX(Verdeelsleutels_percentage!$A:$AB,MATCH(max_demand!$C222,Verdeelsleutels_percentage!$C:$C,0),MATCH(INDEX(Overzicht!$B$1:$F$35,MATCH(max_demand!T$1,Overzicht!$B:$B,0),5),Verdeelsleutels_percentage!$1:$1,0)))</f>
        <v>5.8722001406884073E-3</v>
      </c>
      <c r="U222">
        <f>PRODUCT(INDEX(Overzicht!$B$1:$D$35,MATCH(max_demand!U$1,Overzicht!$B$1:$B$35,0),3),INDEX(Verdeelsleutels_percentage!$A:$AB,MATCH(max_demand!$C222,Verdeelsleutels_percentage!$C:$C,0),MATCH(INDEX(Overzicht!$B$1:$F$35,MATCH(max_demand!U$1,Overzicht!$B:$B,0),5),Verdeelsleutels_percentage!$1:$1,0)))</f>
        <v>2.1811029093985516E-2</v>
      </c>
      <c r="V222">
        <f>PRODUCT(INDEX(Overzicht!$B$1:$D$35,MATCH(max_demand!V$1,Overzicht!$B$1:$B$35,0),3),INDEX(Verdeelsleutels_percentage!$A:$AB,MATCH(max_demand!$C222,Verdeelsleutels_percentage!$C:$C,0),MATCH(INDEX(Overzicht!$B$1:$F$35,MATCH(max_demand!V$1,Overzicht!$B:$B,0),5),Verdeelsleutels_percentage!$1:$1,0)))</f>
        <v>2.5387331435307026E-3</v>
      </c>
      <c r="W222">
        <f>PRODUCT(INDEX(Overzicht!$B$1:$D$35,MATCH(max_demand!W$1,Overzicht!$B$1:$B$35,0),3),INDEX(Verdeelsleutels_percentage!$A:$AB,MATCH(max_demand!$C222,Verdeelsleutels_percentage!$C:$C,0),MATCH(INDEX(Overzicht!$B$1:$F$35,MATCH(max_demand!W$1,Overzicht!$B:$B,0),5),Verdeelsleutels_percentage!$1:$1,0)))</f>
        <v>1.3245564227116709E-2</v>
      </c>
      <c r="X222">
        <f>PRODUCT(INDEX(Overzicht!$B$1:$D$35,MATCH(max_demand!X$1,Overzicht!$B$1:$B$35,0),3),INDEX(Verdeelsleutels_percentage!$A:$AB,MATCH(max_demand!$C222,Verdeelsleutels_percentage!$C:$C,0),MATCH(INDEX(Overzicht!$B$1:$F$35,MATCH(max_demand!X$1,Overzicht!$B:$B,0),5),Verdeelsleutels_percentage!$1:$1,0)))</f>
        <v>2.2129105986462331E-3</v>
      </c>
      <c r="Y222">
        <f>PRODUCT(INDEX(Overzicht!$B$1:$D$35,MATCH(max_demand!Y$1,Overzicht!$B$1:$B$35,0),3),INDEX(Verdeelsleutels_percentage!$A:$AB,MATCH(max_demand!$C222,Verdeelsleutels_percentage!$C:$C,0),MATCH(INDEX(Overzicht!$B$1:$F$35,MATCH(max_demand!Y$1,Overzicht!$B:$B,0),5),Verdeelsleutels_percentage!$1:$1,0)))</f>
        <v>2.4071184899099724E-6</v>
      </c>
      <c r="Z222">
        <f>PRODUCT(INDEX(Overzicht!$B$1:$D$35,MATCH(max_demand!Z$1,Overzicht!$B$1:$B$35,0),3),INDEX(Verdeelsleutels_percentage!$A:$AB,MATCH(max_demand!$C222,Verdeelsleutels_percentage!$C:$C,0),MATCH(INDEX(Overzicht!$B$1:$F$35,MATCH(max_demand!Z$1,Overzicht!$B:$B,0),5),Verdeelsleutels_percentage!$1:$1,0)))</f>
        <v>1.0698304399599878E-3</v>
      </c>
      <c r="AA222">
        <f>PRODUCT(INDEX(Overzicht!$B$1:$D$35,MATCH(max_demand!AA$1,Overzicht!$B$1:$B$35,0),3),INDEX(Verdeelsleutels_percentage!$A:$AB,MATCH(max_demand!$C222,Verdeelsleutels_percentage!$C:$C,0),MATCH(INDEX(Overzicht!$B$1:$F$35,MATCH(max_demand!AA$1,Overzicht!$B:$B,0),5),Verdeelsleutels_percentage!$1:$1,0)))</f>
        <v>1.1148759321688293E-3</v>
      </c>
      <c r="AB222">
        <f>PRODUCT(INDEX(Overzicht!$B$1:$D$35,MATCH(max_demand!AB$1,Overzicht!$B$1:$B$35,0),3),INDEX(Verdeelsleutels_percentage!$A:$AB,MATCH(max_demand!$C222,Verdeelsleutels_percentage!$C:$C,0),MATCH(INDEX(Overzicht!$B$1:$F$35,MATCH(max_demand!AB$1,Overzicht!$B:$B,0),5),Verdeelsleutels_percentage!$1:$1,0)))</f>
        <v>6.0143052346616878E-3</v>
      </c>
      <c r="AC222">
        <f>PRODUCT(INDEX(Overzicht!$B$1:$D$35,MATCH(max_demand!AC$1,Overzicht!$B$1:$B$35,0),3),INDEX(Verdeelsleutels_percentage!$A:$AB,MATCH(max_demand!$C222,Verdeelsleutels_percentage!$C:$C,0),MATCH(INDEX(Overzicht!$B$1:$F$35,MATCH(max_demand!AC$1,Overzicht!$B:$B,0),5),Verdeelsleutels_percentage!$1:$1,0)))</f>
        <v>4.6058769331423291E-3</v>
      </c>
      <c r="AD222">
        <f>PRODUCT(INDEX(Overzicht!$B$1:$D$35,MATCH(max_demand!AD$1,Overzicht!$B$1:$B$35,0),3),INDEX(Verdeelsleutels_percentage!$A:$AB,MATCH(max_demand!$C222,Verdeelsleutels_percentage!$C:$C,0),MATCH(INDEX(Overzicht!$B$1:$F$35,MATCH(max_demand!AD$1,Overzicht!$B:$B,0),5),Verdeelsleutels_percentage!$1:$1,0)))</f>
        <v>3.6886539371942556E-6</v>
      </c>
      <c r="AE222">
        <f>PRODUCT(INDEX(Overzicht!$B$1:$D$35,MATCH(max_demand!AE$1,Overzicht!$B$1:$B$35,0),3),INDEX(Verdeelsleutels_percentage!$A:$AB,MATCH(max_demand!$C222,Verdeelsleutels_percentage!$C:$C,0),MATCH(INDEX(Overzicht!$B$1:$F$35,MATCH(max_demand!AE$1,Overzicht!$B:$B,0),5),Verdeelsleutels_percentage!$1:$1,0)))</f>
        <v>4.2628006034253256E-2</v>
      </c>
      <c r="AF222">
        <f>PRODUCT(INDEX(Overzicht!$B$1:$D$35,MATCH(max_demand!AF$1,Overzicht!$B$1:$B$35,0),3),INDEX(Verdeelsleutels_percentage!$A:$AB,MATCH(max_demand!$C222,Verdeelsleutels_percentage!$C:$C,0),MATCH(INDEX(Overzicht!$B$1:$F$35,MATCH(max_demand!AF$1,Overzicht!$B:$B,0),5),Verdeelsleutels_percentage!$1:$1,0)))</f>
        <v>4.2230148945788994E-3</v>
      </c>
      <c r="AG222">
        <f>PRODUCT(INDEX(Overzicht!$B$1:$D$35,MATCH(max_demand!AG$1,Overzicht!$B$1:$B$35,0),3),INDEX(Verdeelsleutels_percentage!$A:$AB,MATCH(max_demand!$C222,Verdeelsleutels_percentage!$C:$C,0),MATCH(INDEX(Overzicht!$B$1:$F$35,MATCH(max_demand!AG$1,Overzicht!$B:$B,0),5),Verdeelsleutels_percentage!$1:$1,0)))</f>
        <v>1.3245564227116709E-2</v>
      </c>
      <c r="AH222">
        <f>PRODUCT(INDEX(Overzicht!$B$1:$D$35,MATCH(max_demand!AH$1,Overzicht!$B$1:$B$35,0),3),INDEX(Verdeelsleutels_percentage!$A:$AB,MATCH(max_demand!$C222,Verdeelsleutels_percentage!$C:$C,0),MATCH(INDEX(Overzicht!$B$1:$F$35,MATCH(max_demand!AH$1,Overzicht!$B:$B,0),5),Verdeelsleutels_percentage!$1:$1,0)))</f>
        <v>9.8537014206840981E-3</v>
      </c>
      <c r="AI222">
        <f>PRODUCT(INDEX(Overzicht!$B$1:$D$35,MATCH(max_demand!AI$1,Overzicht!$B$1:$B$35,0),3),INDEX(Verdeelsleutels_percentage!$A:$AB,MATCH(max_demand!$C222,Verdeelsleutels_percentage!$C:$C,0),MATCH(INDEX(Overzicht!$B$1:$F$35,MATCH(max_demand!AI$1,Overzicht!$B:$B,0),5),Verdeelsleutels_percentage!$1:$1,0)))</f>
        <v>3.3784119156631191E-3</v>
      </c>
      <c r="AJ222">
        <f>PRODUCT(INDEX(Overzicht!$B$1:$D$35,MATCH(max_demand!AJ$1,Overzicht!$B$1:$B$35,0),3),INDEX(Verdeelsleutels_percentage!$A:$AB,MATCH(max_demand!$C222,Verdeelsleutels_percentage!$C:$C,0),MATCH(INDEX(Overzicht!$B$1:$F$35,MATCH(max_demand!AJ$1,Overzicht!$B:$B,0),5),Verdeelsleutels_percentage!$1:$1,0)))</f>
        <v>0</v>
      </c>
      <c r="AK222">
        <f>PRODUCT(INDEX(Overzicht!$B$1:$D$35,MATCH(max_demand!AK$1,Overzicht!$B$1:$B$35,0),3),INDEX(Verdeelsleutels_percentage!$A:$AB,MATCH(max_demand!$C222,Verdeelsleutels_percentage!$C:$C,0),MATCH(INDEX(Overzicht!$B$1:$F$35,MATCH(max_demand!AK$1,Overzicht!$B:$B,0),5),Verdeelsleutels_percentage!$1:$1,0)))</f>
        <v>8.0356422977841385E-4</v>
      </c>
      <c r="AL222">
        <f>PRODUCT(INDEX(Overzicht!$B$1:$D$35,MATCH(max_demand!AL$1,Overzicht!$B$1:$B$35,0),3),INDEX(Verdeelsleutels_percentage!$A:$AB,MATCH(max_demand!$C222,Verdeelsleutels_percentage!$C:$C,0),MATCH(INDEX(Overzicht!$B$1:$F$35,MATCH(max_demand!AL$1,Overzicht!$B:$B,0),5),Verdeelsleutels_percentage!$1:$1,0)))</f>
        <v>2.2075940378527849E-3</v>
      </c>
      <c r="AM222">
        <f>PRODUCT(INDEX(Overzicht!$B$1:$D$35,MATCH(max_demand!AM$1,Overzicht!$B$1:$B$35,0),3),INDEX(Verdeelsleutels_percentage!$A:$AB,MATCH(max_demand!$C222,Verdeelsleutels_percentage!$C:$C,0),MATCH(INDEX(Overzicht!$B$1:$F$35,MATCH(max_demand!AM$1,Overzicht!$B:$B,0),5),Verdeelsleutels_percentage!$1:$1,0)))</f>
        <v>4.4151880757055699E-3</v>
      </c>
      <c r="AN222">
        <f>PRODUCT(INDEX(Overzicht!$B$1:$D$35,MATCH(max_demand!AN$1,Overzicht!$B$1:$B$35,0),3),INDEX(Verdeelsleutels_percentage!$A:$AB,MATCH(max_demand!$C222,Verdeelsleutels_percentage!$C:$C,0),MATCH(INDEX(Overzicht!$B$1:$F$35,MATCH(max_demand!AN$1,Overzicht!$B:$B,0),5),Verdeelsleutels_percentage!$1:$1,0)))</f>
        <v>2.2075940378527849E-3</v>
      </c>
      <c r="AO222">
        <f>PRODUCT(INDEX(Overzicht!$B$1:$D$35,MATCH(max_demand!AO$1,Overzicht!$B$1:$B$35,0),3),INDEX(Verdeelsleutels_percentage!$A:$AB,MATCH(max_demand!$C222,Verdeelsleutels_percentage!$C:$C,0),MATCH(INDEX(Overzicht!$B$1:$F$35,MATCH(max_demand!AO$1,Overzicht!$B:$B,0),5),Verdeelsleutels_percentage!$1:$1,0)))</f>
        <v>7.726579132484747E-3</v>
      </c>
    </row>
    <row r="223" spans="2:41">
      <c r="B223" t="str">
        <f>INDEX('ETLocal datasets'!B:C,MATCH(C223,'ETLocal datasets'!C:C,0),1)</f>
        <v>GM0677</v>
      </c>
      <c r="C223" t="str">
        <f>'ETLocal datasets'!C206</f>
        <v>Hulst</v>
      </c>
      <c r="D223">
        <f t="shared" si="17"/>
        <v>0.78860925409762972</v>
      </c>
      <c r="E223">
        <f t="shared" si="18"/>
        <v>0.16979589726731953</v>
      </c>
      <c r="F223">
        <f t="shared" si="19"/>
        <v>1.6722559554611306E-2</v>
      </c>
      <c r="G223">
        <f t="shared" si="16"/>
        <v>3.4052960259661938E-2</v>
      </c>
      <c r="H223">
        <f>PRODUCT(INDEX(Overzicht!$B$1:$D$35,MATCH(max_demand!H$1,Overzicht!$B$1:$B$35,0),3),INDEX(Verdeelsleutels_percentage!$A:$AB,MATCH(max_demand!$C223,Verdeelsleutels_percentage!$C:$C,0),MATCH(INDEX(Overzicht!$B$1:$F$35,MATCH(max_demand!H$1,Overzicht!$B:$B,0),5),Verdeelsleutels_percentage!$1:$1,0)))</f>
        <v>1.6722559554611306E-2</v>
      </c>
      <c r="I223">
        <f>PRODUCT(INDEX(Overzicht!$B$1:$D$35,MATCH(max_demand!I$1,Overzicht!$B$1:$B$35,0),3),INDEX(Verdeelsleutels_percentage!$A:$AB,MATCH(max_demand!$C223,Verdeelsleutels_percentage!$C:$C,0),MATCH(INDEX(Overzicht!$B$1:$F$35,MATCH(max_demand!I$1,Overzicht!$B:$B,0),5),Verdeelsleutels_percentage!$1:$1,0)))</f>
        <v>8.208558122112608E-2</v>
      </c>
      <c r="J223">
        <f>PRODUCT(INDEX(Overzicht!$B$1:$D$35,MATCH(max_demand!J$1,Overzicht!$B$1:$B$35,0),3),INDEX(Verdeelsleutels_percentage!$A:$AB,MATCH(max_demand!$C223,Verdeelsleutels_percentage!$C:$C,0),MATCH(INDEX(Overzicht!$B$1:$F$35,MATCH(max_demand!J$1,Overzicht!$B:$B,0),5),Verdeelsleutels_percentage!$1:$1,0)))</f>
        <v>5.6060390125935045E-3</v>
      </c>
      <c r="K223">
        <f>PRODUCT(INDEX(Overzicht!$B$1:$D$35,MATCH(max_demand!K$1,Overzicht!$B$1:$B$35,0),3),INDEX(Verdeelsleutels_percentage!$A:$AB,MATCH(max_demand!$C223,Verdeelsleutels_percentage!$C:$C,0),MATCH(INDEX(Overzicht!$B$1:$F$35,MATCH(max_demand!K$1,Overzicht!$B:$B,0),5),Verdeelsleutels_percentage!$1:$1,0)))</f>
        <v>1.7086429444951319E-2</v>
      </c>
      <c r="L223">
        <f>PRODUCT(INDEX(Overzicht!$B$1:$D$35,MATCH(max_demand!L$1,Overzicht!$B$1:$B$35,0),3),INDEX(Verdeelsleutels_percentage!$A:$AB,MATCH(max_demand!$C223,Verdeelsleutels_percentage!$C:$C,0),MATCH(INDEX(Overzicht!$B$1:$F$35,MATCH(max_demand!L$1,Overzicht!$B:$B,0),5),Verdeelsleutels_percentage!$1:$1,0)))</f>
        <v>5.4073750050847224E-3</v>
      </c>
      <c r="M223">
        <f>PRODUCT(INDEX(Overzicht!$B$1:$D$35,MATCH(max_demand!M$1,Overzicht!$B$1:$B$35,0),3),INDEX(Verdeelsleutels_percentage!$A:$AB,MATCH(max_demand!$C223,Verdeelsleutels_percentage!$C:$C,0),MATCH(INDEX(Overzicht!$B$1:$F$35,MATCH(max_demand!M$1,Overzicht!$B:$B,0),5),Verdeelsleutels_percentage!$1:$1,0)))</f>
        <v>5.5658508639068474E-2</v>
      </c>
      <c r="N223">
        <f>PRODUCT(INDEX(Overzicht!$B$1:$D$35,MATCH(max_demand!N$1,Overzicht!$B$1:$B$35,0),3),INDEX(Verdeelsleutels_percentage!$A:$AB,MATCH(max_demand!$C223,Verdeelsleutels_percentage!$C:$C,0),MATCH(INDEX(Overzicht!$B$1:$F$35,MATCH(max_demand!N$1,Overzicht!$B:$B,0),5),Verdeelsleutels_percentage!$1:$1,0)))</f>
        <v>1.4690200106505987E-2</v>
      </c>
      <c r="O223">
        <f>PRODUCT(INDEX(Overzicht!$B$1:$D$35,MATCH(max_demand!O$1,Overzicht!$B$1:$B$35,0),3),INDEX(Verdeelsleutels_percentage!$A:$AB,MATCH(max_demand!$C223,Verdeelsleutels_percentage!$C:$C,0),MATCH(INDEX(Overzicht!$B$1:$F$35,MATCH(max_demand!O$1,Overzicht!$B:$B,0),5),Verdeelsleutels_percentage!$1:$1,0)))</f>
        <v>5.6649073270303295E-2</v>
      </c>
      <c r="P223">
        <f>PRODUCT(INDEX(Overzicht!$B$1:$D$35,MATCH(max_demand!P$1,Overzicht!$B$1:$B$35,0),3),INDEX(Verdeelsleutels_percentage!$A:$AB,MATCH(max_demand!$C223,Verdeelsleutels_percentage!$C:$C,0),MATCH(INDEX(Overzicht!$B$1:$F$35,MATCH(max_demand!P$1,Overzicht!$B:$B,0),5),Verdeelsleutels_percentage!$1:$1,0)))</f>
        <v>0.28348984897779417</v>
      </c>
      <c r="Q223">
        <f>PRODUCT(INDEX(Overzicht!$B$1:$D$35,MATCH(max_demand!Q$1,Overzicht!$B$1:$B$35,0),3),INDEX(Verdeelsleutels_percentage!$A:$AB,MATCH(max_demand!$C223,Verdeelsleutels_percentage!$C:$C,0),MATCH(INDEX(Overzicht!$B$1:$F$35,MATCH(max_demand!Q$1,Overzicht!$B:$B,0),5),Verdeelsleutels_percentage!$1:$1,0)))</f>
        <v>1.385583505953508E-2</v>
      </c>
      <c r="R223">
        <f>PRODUCT(INDEX(Overzicht!$B$1:$D$35,MATCH(max_demand!R$1,Overzicht!$B$1:$B$35,0),3),INDEX(Verdeelsleutels_percentage!$A:$AB,MATCH(max_demand!$C223,Verdeelsleutels_percentage!$C:$C,0),MATCH(INDEX(Overzicht!$B$1:$F$35,MATCH(max_demand!R$1,Overzicht!$B:$B,0),5),Verdeelsleutels_percentage!$1:$1,0)))</f>
        <v>2.8667244950762241E-3</v>
      </c>
      <c r="S223">
        <f>PRODUCT(INDEX(Overzicht!$B$1:$D$35,MATCH(max_demand!S$1,Overzicht!$B$1:$B$35,0),3),INDEX(Verdeelsleutels_percentage!$A:$AB,MATCH(max_demand!$C223,Verdeelsleutels_percentage!$C:$C,0),MATCH(INDEX(Overzicht!$B$1:$F$35,MATCH(max_demand!S$1,Overzicht!$B:$B,0),5),Verdeelsleutels_percentage!$1:$1,0)))</f>
        <v>5.8710517659161061E-3</v>
      </c>
      <c r="T223">
        <f>PRODUCT(INDEX(Overzicht!$B$1:$D$35,MATCH(max_demand!T$1,Overzicht!$B$1:$B$35,0),3),INDEX(Verdeelsleutels_percentage!$A:$AB,MATCH(max_demand!$C223,Verdeelsleutels_percentage!$C:$C,0),MATCH(INDEX(Overzicht!$B$1:$F$35,MATCH(max_demand!T$1,Overzicht!$B:$B,0),5),Verdeelsleutels_percentage!$1:$1,0)))</f>
        <v>8.4727635076697269E-3</v>
      </c>
      <c r="U223">
        <f>PRODUCT(INDEX(Overzicht!$B$1:$D$35,MATCH(max_demand!U$1,Overzicht!$B$1:$B$35,0),3),INDEX(Verdeelsleutels_percentage!$A:$AB,MATCH(max_demand!$C223,Verdeelsleutels_percentage!$C:$C,0),MATCH(INDEX(Overzicht!$B$1:$F$35,MATCH(max_demand!U$1,Overzicht!$B:$B,0),5),Verdeelsleutels_percentage!$1:$1,0)))</f>
        <v>3.1470264457058993E-2</v>
      </c>
      <c r="V223">
        <f>PRODUCT(INDEX(Overzicht!$B$1:$D$35,MATCH(max_demand!V$1,Overzicht!$B$1:$B$35,0),3),INDEX(Verdeelsleutels_percentage!$A:$AB,MATCH(max_demand!$C223,Verdeelsleutels_percentage!$C:$C,0),MATCH(INDEX(Overzicht!$B$1:$F$35,MATCH(max_demand!V$1,Overzicht!$B:$B,0),5),Verdeelsleutels_percentage!$1:$1,0)))</f>
        <v>3.6630368548196193E-3</v>
      </c>
      <c r="W223">
        <f>PRODUCT(INDEX(Overzicht!$B$1:$D$35,MATCH(max_demand!W$1,Overzicht!$B$1:$B$35,0),3),INDEX(Verdeelsleutels_percentage!$A:$AB,MATCH(max_demand!$C223,Verdeelsleutels_percentage!$C:$C,0),MATCH(INDEX(Overzicht!$B$1:$F$35,MATCH(max_demand!W$1,Overzicht!$B:$B,0),5),Verdeelsleutels_percentage!$1:$1,0)))</f>
        <v>1.9111496633841492E-2</v>
      </c>
      <c r="X223">
        <f>PRODUCT(INDEX(Overzicht!$B$1:$D$35,MATCH(max_demand!X$1,Overzicht!$B$1:$B$35,0),3),INDEX(Verdeelsleutels_percentage!$A:$AB,MATCH(max_demand!$C223,Verdeelsleutels_percentage!$C:$C,0),MATCH(INDEX(Overzicht!$B$1:$F$35,MATCH(max_demand!X$1,Overzicht!$B:$B,0),5),Verdeelsleutels_percentage!$1:$1,0)))</f>
        <v>5.1853371230990127E-3</v>
      </c>
      <c r="Y223">
        <f>PRODUCT(INDEX(Overzicht!$B$1:$D$35,MATCH(max_demand!Y$1,Overzicht!$B$1:$B$35,0),3),INDEX(Verdeelsleutels_percentage!$A:$AB,MATCH(max_demand!$C223,Verdeelsleutels_percentage!$C:$C,0),MATCH(INDEX(Overzicht!$B$1:$F$35,MATCH(max_demand!Y$1,Overzicht!$B:$B,0),5),Verdeelsleutels_percentage!$1:$1,0)))</f>
        <v>5.8939229098558027E-6</v>
      </c>
      <c r="Z223">
        <f>PRODUCT(INDEX(Overzicht!$B$1:$D$35,MATCH(max_demand!Z$1,Overzicht!$B$1:$B$35,0),3),INDEX(Verdeelsleutels_percentage!$A:$AB,MATCH(max_demand!$C223,Verdeelsleutels_percentage!$C:$C,0),MATCH(INDEX(Overzicht!$B$1:$F$35,MATCH(max_demand!Z$1,Overzicht!$B:$B,0),5),Verdeelsleutels_percentage!$1:$1,0)))</f>
        <v>2.6195212932692458E-3</v>
      </c>
      <c r="AA223">
        <f>PRODUCT(INDEX(Overzicht!$B$1:$D$35,MATCH(max_demand!AA$1,Overzicht!$B$1:$B$35,0),3),INDEX(Verdeelsleutels_percentage!$A:$AB,MATCH(max_demand!$C223,Verdeelsleutels_percentage!$C:$C,0),MATCH(INDEX(Overzicht!$B$1:$F$35,MATCH(max_demand!AA$1,Overzicht!$B:$B,0),5),Verdeelsleutels_percentage!$1:$1,0)))</f>
        <v>2.7298169266700562E-3</v>
      </c>
      <c r="AB223">
        <f>PRODUCT(INDEX(Overzicht!$B$1:$D$35,MATCH(max_demand!AB$1,Overzicht!$B$1:$B$35,0),3),INDEX(Verdeelsleutels_percentage!$A:$AB,MATCH(max_demand!$C223,Verdeelsleutels_percentage!$C:$C,0),MATCH(INDEX(Overzicht!$B$1:$F$35,MATCH(max_demand!AB$1,Overzicht!$B:$B,0),5),Verdeelsleutels_percentage!$1:$1,0)))</f>
        <v>1.4647872092222191E-2</v>
      </c>
      <c r="AC223">
        <f>PRODUCT(INDEX(Overzicht!$B$1:$D$35,MATCH(max_demand!AC$1,Overzicht!$B$1:$B$35,0),3),INDEX(Verdeelsleutels_percentage!$A:$AB,MATCH(max_demand!$C223,Verdeelsleutels_percentage!$C:$C,0),MATCH(INDEX(Overzicht!$B$1:$F$35,MATCH(max_demand!AC$1,Overzicht!$B:$B,0),5),Verdeelsleutels_percentage!$1:$1,0)))</f>
        <v>1.1026182884648671E-2</v>
      </c>
      <c r="AD223">
        <f>PRODUCT(INDEX(Overzicht!$B$1:$D$35,MATCH(max_demand!AD$1,Overzicht!$B$1:$B$35,0),3),INDEX(Verdeelsleutels_percentage!$A:$AB,MATCH(max_demand!$C223,Verdeelsleutels_percentage!$C:$C,0),MATCH(INDEX(Overzicht!$B$1:$F$35,MATCH(max_demand!AD$1,Overzicht!$B:$B,0),5),Verdeelsleutels_percentage!$1:$1,0)))</f>
        <v>4.1804744621534899E-6</v>
      </c>
      <c r="AE223">
        <f>PRODUCT(INDEX(Overzicht!$B$1:$D$35,MATCH(max_demand!AE$1,Overzicht!$B$1:$B$35,0),3),INDEX(Verdeelsleutels_percentage!$A:$AB,MATCH(max_demand!$C223,Verdeelsleutels_percentage!$C:$C,0),MATCH(INDEX(Overzicht!$B$1:$F$35,MATCH(max_demand!AE$1,Overzicht!$B:$B,0),5),Verdeelsleutels_percentage!$1:$1,0)))</f>
        <v>0.26335522229124148</v>
      </c>
      <c r="AF223">
        <f>PRODUCT(INDEX(Overzicht!$B$1:$D$35,MATCH(max_demand!AF$1,Overzicht!$B$1:$B$35,0),3),INDEX(Verdeelsleutels_percentage!$A:$AB,MATCH(max_demand!$C223,Verdeelsleutels_percentage!$C:$C,0),MATCH(INDEX(Overzicht!$B$1:$F$35,MATCH(max_demand!AF$1,Overzicht!$B:$B,0),5),Verdeelsleutels_percentage!$1:$1,0)))</f>
        <v>1.034021563132597E-2</v>
      </c>
      <c r="AG223">
        <f>PRODUCT(INDEX(Overzicht!$B$1:$D$35,MATCH(max_demand!AG$1,Overzicht!$B$1:$B$35,0),3),INDEX(Verdeelsleutels_percentage!$A:$AB,MATCH(max_demand!$C223,Verdeelsleutels_percentage!$C:$C,0),MATCH(INDEX(Overzicht!$B$1:$F$35,MATCH(max_demand!AG$1,Overzicht!$B:$B,0),5),Verdeelsleutels_percentage!$1:$1,0)))</f>
        <v>1.9111496633841492E-2</v>
      </c>
      <c r="AH223">
        <f>PRODUCT(INDEX(Overzicht!$B$1:$D$35,MATCH(max_demand!AH$1,Overzicht!$B$1:$B$35,0),3),INDEX(Verdeelsleutels_percentage!$A:$AB,MATCH(max_demand!$C223,Verdeelsleutels_percentage!$C:$C,0),MATCH(INDEX(Overzicht!$B$1:$F$35,MATCH(max_demand!AH$1,Overzicht!$B:$B,0),5),Verdeelsleutels_percentage!$1:$1,0)))</f>
        <v>2.4127169806427262E-2</v>
      </c>
      <c r="AI223">
        <f>PRODUCT(INDEX(Overzicht!$B$1:$D$35,MATCH(max_demand!AI$1,Overzicht!$B$1:$B$35,0),3),INDEX(Verdeelsleutels_percentage!$A:$AB,MATCH(max_demand!$C223,Verdeelsleutels_percentage!$C:$C,0),MATCH(INDEX(Overzicht!$B$1:$F$35,MATCH(max_demand!AI$1,Overzicht!$B:$B,0),5),Verdeelsleutels_percentage!$1:$1,0)))</f>
        <v>8.2721725050607757E-3</v>
      </c>
      <c r="AJ223">
        <f>PRODUCT(INDEX(Overzicht!$B$1:$D$35,MATCH(max_demand!AJ$1,Overzicht!$B$1:$B$35,0),3),INDEX(Verdeelsleutels_percentage!$A:$AB,MATCH(max_demand!$C223,Verdeelsleutels_percentage!$C:$C,0),MATCH(INDEX(Overzicht!$B$1:$F$35,MATCH(max_demand!AJ$1,Overzicht!$B:$B,0),5),Verdeelsleutels_percentage!$1:$1,0)))</f>
        <v>0</v>
      </c>
      <c r="AK223">
        <f>PRODUCT(INDEX(Overzicht!$B$1:$D$35,MATCH(max_demand!AK$1,Overzicht!$B$1:$B$35,0),3),INDEX(Verdeelsleutels_percentage!$A:$AB,MATCH(max_demand!$C223,Verdeelsleutels_percentage!$C:$C,0),MATCH(INDEX(Overzicht!$B$1:$F$35,MATCH(max_demand!AK$1,Overzicht!$B:$B,0),5),Verdeelsleutels_percentage!$1:$1,0)))</f>
        <v>1.159430795786384E-3</v>
      </c>
      <c r="AL223">
        <f>PRODUCT(INDEX(Overzicht!$B$1:$D$35,MATCH(max_demand!AL$1,Overzicht!$B$1:$B$35,0),3),INDEX(Verdeelsleutels_percentage!$A:$AB,MATCH(max_demand!$C223,Verdeelsleutels_percentage!$C:$C,0),MATCH(INDEX(Overzicht!$B$1:$F$35,MATCH(max_demand!AL$1,Overzicht!$B:$B,0),5),Verdeelsleutels_percentage!$1:$1,0)))</f>
        <v>3.1852494389735821E-3</v>
      </c>
      <c r="AM223">
        <f>PRODUCT(INDEX(Overzicht!$B$1:$D$35,MATCH(max_demand!AM$1,Overzicht!$B$1:$B$35,0),3),INDEX(Verdeelsleutels_percentage!$A:$AB,MATCH(max_demand!$C223,Verdeelsleutels_percentage!$C:$C,0),MATCH(INDEX(Overzicht!$B$1:$F$35,MATCH(max_demand!AM$1,Overzicht!$B:$B,0),5),Verdeelsleutels_percentage!$1:$1,0)))</f>
        <v>6.3704988779471642E-3</v>
      </c>
      <c r="AN223">
        <f>PRODUCT(INDEX(Overzicht!$B$1:$D$35,MATCH(max_demand!AN$1,Overzicht!$B$1:$B$35,0),3),INDEX(Verdeelsleutels_percentage!$A:$AB,MATCH(max_demand!$C223,Verdeelsleutels_percentage!$C:$C,0),MATCH(INDEX(Overzicht!$B$1:$F$35,MATCH(max_demand!AN$1,Overzicht!$B:$B,0),5),Verdeelsleutels_percentage!$1:$1,0)))</f>
        <v>3.1852494389735821E-3</v>
      </c>
      <c r="AO223">
        <f>PRODUCT(INDEX(Overzicht!$B$1:$D$35,MATCH(max_demand!AO$1,Overzicht!$B$1:$B$35,0),3),INDEX(Verdeelsleutels_percentage!$A:$AB,MATCH(max_demand!$C223,Verdeelsleutels_percentage!$C:$C,0),MATCH(INDEX(Overzicht!$B$1:$F$35,MATCH(max_demand!AO$1,Overzicht!$B:$B,0),5),Verdeelsleutels_percentage!$1:$1,0)))</f>
        <v>1.1148373036407538E-2</v>
      </c>
    </row>
    <row r="224" spans="2:41">
      <c r="B224" t="str">
        <f>INDEX('ETLocal datasets'!B:C,MATCH(C224,'ETLocal datasets'!C:C,0),1)</f>
        <v>GM0678</v>
      </c>
      <c r="C224" t="str">
        <f>'ETLocal datasets'!C207</f>
        <v>Kapelle</v>
      </c>
      <c r="D224">
        <f t="shared" si="17"/>
        <v>0.11127201909048472</v>
      </c>
      <c r="E224">
        <f t="shared" si="18"/>
        <v>4.8719860456113616E-2</v>
      </c>
      <c r="F224">
        <f t="shared" si="19"/>
        <v>7.7676908845264337E-3</v>
      </c>
      <c r="G224">
        <f t="shared" si="16"/>
        <v>1.5817726236004141E-2</v>
      </c>
      <c r="H224">
        <f>PRODUCT(INDEX(Overzicht!$B$1:$D$35,MATCH(max_demand!H$1,Overzicht!$B$1:$B$35,0),3),INDEX(Verdeelsleutels_percentage!$A:$AB,MATCH(max_demand!$C224,Verdeelsleutels_percentage!$C:$C,0),MATCH(INDEX(Overzicht!$B$1:$F$35,MATCH(max_demand!H$1,Overzicht!$B:$B,0),5),Verdeelsleutels_percentage!$1:$1,0)))</f>
        <v>7.7676908845264337E-3</v>
      </c>
      <c r="I224">
        <f>PRODUCT(INDEX(Overzicht!$B$1:$D$35,MATCH(max_demand!I$1,Overzicht!$B$1:$B$35,0),3),INDEX(Verdeelsleutels_percentage!$A:$AB,MATCH(max_demand!$C224,Verdeelsleutels_percentage!$C:$C,0),MATCH(INDEX(Overzicht!$B$1:$F$35,MATCH(max_demand!I$1,Overzicht!$B:$B,0),5),Verdeelsleutels_percentage!$1:$1,0)))</f>
        <v>1.3552404178094939E-2</v>
      </c>
      <c r="J224">
        <f>PRODUCT(INDEX(Overzicht!$B$1:$D$35,MATCH(max_demand!J$1,Overzicht!$B$1:$B$35,0),3),INDEX(Verdeelsleutels_percentage!$A:$AB,MATCH(max_demand!$C224,Verdeelsleutels_percentage!$C:$C,0),MATCH(INDEX(Overzicht!$B$1:$F$35,MATCH(max_demand!J$1,Overzicht!$B:$B,0),5),Verdeelsleutels_percentage!$1:$1,0)))</f>
        <v>2.6040258965269567E-3</v>
      </c>
      <c r="K224">
        <f>PRODUCT(INDEX(Overzicht!$B$1:$D$35,MATCH(max_demand!K$1,Overzicht!$B$1:$B$35,0),3),INDEX(Verdeelsleutels_percentage!$A:$AB,MATCH(max_demand!$C224,Verdeelsleutels_percentage!$C:$C,0),MATCH(INDEX(Overzicht!$B$1:$F$35,MATCH(max_demand!K$1,Overzicht!$B:$B,0),5),Verdeelsleutels_percentage!$1:$1,0)))</f>
        <v>2.8209850543019156E-3</v>
      </c>
      <c r="L224">
        <f>PRODUCT(INDEX(Overzicht!$B$1:$D$35,MATCH(max_demand!L$1,Overzicht!$B$1:$B$35,0),3),INDEX(Verdeelsleutels_percentage!$A:$AB,MATCH(max_demand!$C224,Verdeelsleutels_percentage!$C:$C,0),MATCH(INDEX(Overzicht!$B$1:$F$35,MATCH(max_demand!L$1,Overzicht!$B:$B,0),5),Verdeelsleutels_percentage!$1:$1,0)))</f>
        <v>2.5117457288187832E-3</v>
      </c>
      <c r="M224">
        <f>PRODUCT(INDEX(Overzicht!$B$1:$D$35,MATCH(max_demand!M$1,Overzicht!$B$1:$B$35,0),3),INDEX(Verdeelsleutels_percentage!$A:$AB,MATCH(max_demand!$C224,Verdeelsleutels_percentage!$C:$C,0),MATCH(INDEX(Overzicht!$B$1:$F$35,MATCH(max_demand!M$1,Overzicht!$B:$B,0),5),Verdeelsleutels_percentage!$1:$1,0)))</f>
        <v>3.4958696946940466E-3</v>
      </c>
      <c r="N224">
        <f>PRODUCT(INDEX(Overzicht!$B$1:$D$35,MATCH(max_demand!N$1,Overzicht!$B$1:$B$35,0),3),INDEX(Verdeelsleutels_percentage!$A:$AB,MATCH(max_demand!$C224,Verdeelsleutels_percentage!$C:$C,0),MATCH(INDEX(Overzicht!$B$1:$F$35,MATCH(max_demand!N$1,Overzicht!$B:$B,0),5),Verdeelsleutels_percentage!$1:$1,0)))</f>
        <v>6.0369477148098771E-3</v>
      </c>
      <c r="O224">
        <f>PRODUCT(INDEX(Overzicht!$B$1:$D$35,MATCH(max_demand!O$1,Overzicht!$B$1:$B$35,0),3),INDEX(Verdeelsleutels_percentage!$A:$AB,MATCH(max_demand!$C224,Verdeelsleutels_percentage!$C:$C,0),MATCH(INDEX(Overzicht!$B$1:$F$35,MATCH(max_demand!O$1,Overzicht!$B:$B,0),5),Verdeelsleutels_percentage!$1:$1,0)))</f>
        <v>6.0750629033245636E-3</v>
      </c>
      <c r="P224">
        <f>PRODUCT(INDEX(Overzicht!$B$1:$D$35,MATCH(max_demand!P$1,Overzicht!$B$1:$B$35,0),3),INDEX(Verdeelsleutels_percentage!$A:$AB,MATCH(max_demand!$C224,Verdeelsleutels_percentage!$C:$C,0),MATCH(INDEX(Overzicht!$B$1:$F$35,MATCH(max_demand!P$1,Overzicht!$B:$B,0),5),Verdeelsleutels_percentage!$1:$1,0)))</f>
        <v>4.1357564375821249E-2</v>
      </c>
      <c r="Q224">
        <f>PRODUCT(INDEX(Overzicht!$B$1:$D$35,MATCH(max_demand!Q$1,Overzicht!$B$1:$B$35,0),3),INDEX(Verdeelsleutels_percentage!$A:$AB,MATCH(max_demand!$C224,Verdeelsleutels_percentage!$C:$C,0),MATCH(INDEX(Overzicht!$B$1:$F$35,MATCH(max_demand!Q$1,Overzicht!$B:$B,0),5),Verdeelsleutels_percentage!$1:$1,0)))</f>
        <v>6.4360867328933299E-3</v>
      </c>
      <c r="R224">
        <f>PRODUCT(INDEX(Overzicht!$B$1:$D$35,MATCH(max_demand!R$1,Overzicht!$B$1:$B$35,0),3),INDEX(Verdeelsleutels_percentage!$A:$AB,MATCH(max_demand!$C224,Verdeelsleutels_percentage!$C:$C,0),MATCH(INDEX(Overzicht!$B$1:$F$35,MATCH(max_demand!R$1,Overzicht!$B:$B,0),5),Verdeelsleutels_percentage!$1:$1,0)))</f>
        <v>1.3316041516331029E-3</v>
      </c>
      <c r="S224">
        <f>PRODUCT(INDEX(Overzicht!$B$1:$D$35,MATCH(max_demand!S$1,Overzicht!$B$1:$B$35,0),3),INDEX(Verdeelsleutels_percentage!$A:$AB,MATCH(max_demand!$C224,Verdeelsleutels_percentage!$C:$C,0),MATCH(INDEX(Overzicht!$B$1:$F$35,MATCH(max_demand!S$1,Overzicht!$B:$B,0),5),Verdeelsleutels_percentage!$1:$1,0)))</f>
        <v>2.7271253025445948E-3</v>
      </c>
      <c r="T224">
        <f>PRODUCT(INDEX(Overzicht!$B$1:$D$35,MATCH(max_demand!T$1,Overzicht!$B$1:$B$35,0),3),INDEX(Verdeelsleutels_percentage!$A:$AB,MATCH(max_demand!$C224,Verdeelsleutels_percentage!$C:$C,0),MATCH(INDEX(Overzicht!$B$1:$F$35,MATCH(max_demand!T$1,Overzicht!$B:$B,0),5),Verdeelsleutels_percentage!$1:$1,0)))</f>
        <v>3.9356300481600591E-3</v>
      </c>
      <c r="U224">
        <f>PRODUCT(INDEX(Overzicht!$B$1:$D$35,MATCH(max_demand!U$1,Overzicht!$B$1:$B$35,0),3),INDEX(Verdeelsleutels_percentage!$A:$AB,MATCH(max_demand!$C224,Verdeelsleutels_percentage!$C:$C,0),MATCH(INDEX(Overzicht!$B$1:$F$35,MATCH(max_demand!U$1,Overzicht!$B:$B,0),5),Verdeelsleutels_percentage!$1:$1,0)))</f>
        <v>1.4618054464594509E-2</v>
      </c>
      <c r="V224">
        <f>PRODUCT(INDEX(Overzicht!$B$1:$D$35,MATCH(max_demand!V$1,Overzicht!$B$1:$B$35,0),3),INDEX(Verdeelsleutels_percentage!$A:$AB,MATCH(max_demand!$C224,Verdeelsleutels_percentage!$C:$C,0),MATCH(INDEX(Overzicht!$B$1:$F$35,MATCH(max_demand!V$1,Overzicht!$B:$B,0),5),Verdeelsleutels_percentage!$1:$1,0)))</f>
        <v>1.7014941937534092E-3</v>
      </c>
      <c r="W224">
        <f>PRODUCT(INDEX(Overzicht!$B$1:$D$35,MATCH(max_demand!W$1,Overzicht!$B$1:$B$35,0),3),INDEX(Verdeelsleutels_percentage!$A:$AB,MATCH(max_demand!$C224,Verdeelsleutels_percentage!$C:$C,0),MATCH(INDEX(Overzicht!$B$1:$F$35,MATCH(max_demand!W$1,Overzicht!$B:$B,0),5),Verdeelsleutels_percentage!$1:$1,0)))</f>
        <v>8.8773610108873538E-3</v>
      </c>
      <c r="X224">
        <f>PRODUCT(INDEX(Overzicht!$B$1:$D$35,MATCH(max_demand!X$1,Overzicht!$B$1:$B$35,0),3),INDEX(Verdeelsleutels_percentage!$A:$AB,MATCH(max_demand!$C224,Verdeelsleutels_percentage!$C:$C,0),MATCH(INDEX(Overzicht!$B$1:$F$35,MATCH(max_demand!X$1,Overzicht!$B:$B,0),5),Verdeelsleutels_percentage!$1:$1,0)))</f>
        <v>4.2195329211474784E-4</v>
      </c>
      <c r="Y224">
        <f>PRODUCT(INDEX(Overzicht!$B$1:$D$35,MATCH(max_demand!Y$1,Overzicht!$B$1:$B$35,0),3),INDEX(Verdeelsleutels_percentage!$A:$AB,MATCH(max_demand!$C224,Verdeelsleutels_percentage!$C:$C,0),MATCH(INDEX(Overzicht!$B$1:$F$35,MATCH(max_demand!Y$1,Overzicht!$B:$B,0),5),Verdeelsleutels_percentage!$1:$1,0)))</f>
        <v>1.0697454788386441E-6</v>
      </c>
      <c r="Z224">
        <f>PRODUCT(INDEX(Overzicht!$B$1:$D$35,MATCH(max_demand!Z$1,Overzicht!$B$1:$B$35,0),3),INDEX(Verdeelsleutels_percentage!$A:$AB,MATCH(max_demand!$C224,Verdeelsleutels_percentage!$C:$C,0),MATCH(INDEX(Overzicht!$B$1:$F$35,MATCH(max_demand!Z$1,Overzicht!$B:$B,0),5),Verdeelsleutels_percentage!$1:$1,0)))</f>
        <v>4.7544243503939738E-4</v>
      </c>
      <c r="AA224">
        <f>PRODUCT(INDEX(Overzicht!$B$1:$D$35,MATCH(max_demand!AA$1,Overzicht!$B$1:$B$35,0),3),INDEX(Verdeelsleutels_percentage!$A:$AB,MATCH(max_demand!$C224,Verdeelsleutels_percentage!$C:$C,0),MATCH(INDEX(Overzicht!$B$1:$F$35,MATCH(max_demand!AA$1,Overzicht!$B:$B,0),5),Verdeelsleutels_percentage!$1:$1,0)))</f>
        <v>4.9546106388316156E-4</v>
      </c>
      <c r="AB224">
        <f>PRODUCT(INDEX(Overzicht!$B$1:$D$35,MATCH(max_demand!AB$1,Overzicht!$B$1:$B$35,0),3),INDEX(Verdeelsleutels_percentage!$A:$AB,MATCH(max_demand!$C224,Verdeelsleutels_percentage!$C:$C,0),MATCH(INDEX(Overzicht!$B$1:$F$35,MATCH(max_demand!AB$1,Overzicht!$B:$B,0),5),Verdeelsleutels_percentage!$1:$1,0)))</f>
        <v>3.5235804604897953E-3</v>
      </c>
      <c r="AC224">
        <f>PRODUCT(INDEX(Overzicht!$B$1:$D$35,MATCH(max_demand!AC$1,Overzicht!$B$1:$B$35,0),3),INDEX(Verdeelsleutels_percentage!$A:$AB,MATCH(max_demand!$C224,Verdeelsleutels_percentage!$C:$C,0),MATCH(INDEX(Overzicht!$B$1:$F$35,MATCH(max_demand!AC$1,Overzicht!$B:$B,0),5),Verdeelsleutels_percentage!$1:$1,0)))</f>
        <v>1.878569620654628E-3</v>
      </c>
      <c r="AD224">
        <f>PRODUCT(INDEX(Overzicht!$B$1:$D$35,MATCH(max_demand!AD$1,Overzicht!$B$1:$B$35,0),3),INDEX(Verdeelsleutels_percentage!$A:$AB,MATCH(max_demand!$C224,Verdeelsleutels_percentage!$C:$C,0),MATCH(INDEX(Overzicht!$B$1:$F$35,MATCH(max_demand!AD$1,Overzicht!$B:$B,0),5),Verdeelsleutels_percentage!$1:$1,0)))</f>
        <v>0</v>
      </c>
      <c r="AE224">
        <f>PRODUCT(INDEX(Overzicht!$B$1:$D$35,MATCH(max_demand!AE$1,Overzicht!$B$1:$B$35,0),3),INDEX(Verdeelsleutels_percentage!$A:$AB,MATCH(max_demand!$C224,Verdeelsleutels_percentage!$C:$C,0),MATCH(INDEX(Overzicht!$B$1:$F$35,MATCH(max_demand!AE$1,Overzicht!$B:$B,0),5),Verdeelsleutels_percentage!$1:$1,0)))</f>
        <v>2.2661726861300913E-2</v>
      </c>
      <c r="AF224">
        <f>PRODUCT(INDEX(Overzicht!$B$1:$D$35,MATCH(max_demand!AF$1,Overzicht!$B$1:$B$35,0),3),INDEX(Verdeelsleutels_percentage!$A:$AB,MATCH(max_demand!$C224,Verdeelsleutels_percentage!$C:$C,0),MATCH(INDEX(Overzicht!$B$1:$F$35,MATCH(max_demand!AF$1,Overzicht!$B:$B,0),5),Verdeelsleutels_percentage!$1:$1,0)))</f>
        <v>1.8767464541028845E-3</v>
      </c>
      <c r="AG224">
        <f>PRODUCT(INDEX(Overzicht!$B$1:$D$35,MATCH(max_demand!AG$1,Overzicht!$B$1:$B$35,0),3),INDEX(Verdeelsleutels_percentage!$A:$AB,MATCH(max_demand!$C224,Verdeelsleutels_percentage!$C:$C,0),MATCH(INDEX(Overzicht!$B$1:$F$35,MATCH(max_demand!AG$1,Overzicht!$B:$B,0),5),Verdeelsleutels_percentage!$1:$1,0)))</f>
        <v>8.8773610108873538E-3</v>
      </c>
      <c r="AH224">
        <f>PRODUCT(INDEX(Overzicht!$B$1:$D$35,MATCH(max_demand!AH$1,Overzicht!$B$1:$B$35,0),3),INDEX(Verdeelsleutels_percentage!$A:$AB,MATCH(max_demand!$C224,Verdeelsleutels_percentage!$C:$C,0),MATCH(INDEX(Overzicht!$B$1:$F$35,MATCH(max_demand!AH$1,Overzicht!$B:$B,0),5),Verdeelsleutels_percentage!$1:$1,0)))</f>
        <v>4.3790750595733971E-3</v>
      </c>
      <c r="AI224">
        <f>PRODUCT(INDEX(Overzicht!$B$1:$D$35,MATCH(max_demand!AI$1,Overzicht!$B$1:$B$35,0),3),INDEX(Verdeelsleutels_percentage!$A:$AB,MATCH(max_demand!$C224,Verdeelsleutels_percentage!$C:$C,0),MATCH(INDEX(Overzicht!$B$1:$F$35,MATCH(max_demand!AI$1,Overzicht!$B:$B,0),5),Verdeelsleutels_percentage!$1:$1,0)))</f>
        <v>1.5013971632823074E-3</v>
      </c>
      <c r="AJ224">
        <f>PRODUCT(INDEX(Overzicht!$B$1:$D$35,MATCH(max_demand!AJ$1,Overzicht!$B$1:$B$35,0),3),INDEX(Verdeelsleutels_percentage!$A:$AB,MATCH(max_demand!$C224,Verdeelsleutels_percentage!$C:$C,0),MATCH(INDEX(Overzicht!$B$1:$F$35,MATCH(max_demand!AJ$1,Overzicht!$B:$B,0),5),Verdeelsleutels_percentage!$1:$1,0)))</f>
        <v>0</v>
      </c>
      <c r="AK224">
        <f>PRODUCT(INDEX(Overzicht!$B$1:$D$35,MATCH(max_demand!AK$1,Overzicht!$B$1:$B$35,0),3),INDEX(Verdeelsleutels_percentage!$A:$AB,MATCH(max_demand!$C224,Verdeelsleutels_percentage!$C:$C,0),MATCH(INDEX(Overzicht!$B$1:$F$35,MATCH(max_demand!AK$1,Overzicht!$B:$B,0),5),Verdeelsleutels_percentage!$1:$1,0)))</f>
        <v>5.3855990132716609E-4</v>
      </c>
      <c r="AL224">
        <f>PRODUCT(INDEX(Overzicht!$B$1:$D$35,MATCH(max_demand!AL$1,Overzicht!$B$1:$B$35,0),3),INDEX(Verdeelsleutels_percentage!$A:$AB,MATCH(max_demand!$C224,Verdeelsleutels_percentage!$C:$C,0),MATCH(INDEX(Overzicht!$B$1:$F$35,MATCH(max_demand!AL$1,Overzicht!$B:$B,0),5),Verdeelsleutels_percentage!$1:$1,0)))</f>
        <v>1.4795601684812255E-3</v>
      </c>
      <c r="AM224">
        <f>PRODUCT(INDEX(Overzicht!$B$1:$D$35,MATCH(max_demand!AM$1,Overzicht!$B$1:$B$35,0),3),INDEX(Verdeelsleutels_percentage!$A:$AB,MATCH(max_demand!$C224,Verdeelsleutels_percentage!$C:$C,0),MATCH(INDEX(Overzicht!$B$1:$F$35,MATCH(max_demand!AM$1,Overzicht!$B:$B,0),5),Verdeelsleutels_percentage!$1:$1,0)))</f>
        <v>2.959120336962451E-3</v>
      </c>
      <c r="AN224">
        <f>PRODUCT(INDEX(Overzicht!$B$1:$D$35,MATCH(max_demand!AN$1,Overzicht!$B$1:$B$35,0),3),INDEX(Verdeelsleutels_percentage!$A:$AB,MATCH(max_demand!$C224,Verdeelsleutels_percentage!$C:$C,0),MATCH(INDEX(Overzicht!$B$1:$F$35,MATCH(max_demand!AN$1,Overzicht!$B:$B,0),5),Verdeelsleutels_percentage!$1:$1,0)))</f>
        <v>1.4795601684812255E-3</v>
      </c>
      <c r="AO224">
        <f>PRODUCT(INDEX(Overzicht!$B$1:$D$35,MATCH(max_demand!AO$1,Overzicht!$B$1:$B$35,0),3),INDEX(Verdeelsleutels_percentage!$A:$AB,MATCH(max_demand!$C224,Verdeelsleutels_percentage!$C:$C,0),MATCH(INDEX(Overzicht!$B$1:$F$35,MATCH(max_demand!AO$1,Overzicht!$B:$B,0),5),Verdeelsleutels_percentage!$1:$1,0)))</f>
        <v>5.1784605896842894E-3</v>
      </c>
    </row>
    <row r="225" spans="2:41">
      <c r="B225" t="str">
        <f>INDEX('ETLocal datasets'!B:C,MATCH(C225,'ETLocal datasets'!C:C,0),1)</f>
        <v>GM0687</v>
      </c>
      <c r="C225" t="str">
        <f>'ETLocal datasets'!C208</f>
        <v>Middelburg</v>
      </c>
      <c r="D225">
        <f t="shared" si="17"/>
        <v>1.3771646754662845</v>
      </c>
      <c r="E225">
        <f t="shared" si="18"/>
        <v>0.14418573008723989</v>
      </c>
      <c r="F225">
        <f t="shared" si="19"/>
        <v>2.9493530410516323E-2</v>
      </c>
      <c r="G225">
        <f t="shared" si="16"/>
        <v>6.0059108517840035E-2</v>
      </c>
      <c r="H225">
        <f>PRODUCT(INDEX(Overzicht!$B$1:$D$35,MATCH(max_demand!H$1,Overzicht!$B$1:$B$35,0),3),INDEX(Verdeelsleutels_percentage!$A:$AB,MATCH(max_demand!$C225,Verdeelsleutels_percentage!$C:$C,0),MATCH(INDEX(Overzicht!$B$1:$F$35,MATCH(max_demand!H$1,Overzicht!$B:$B,0),5),Verdeelsleutels_percentage!$1:$1,0)))</f>
        <v>2.9493530410516323E-2</v>
      </c>
      <c r="I225">
        <f>PRODUCT(INDEX(Overzicht!$B$1:$D$35,MATCH(max_demand!I$1,Overzicht!$B$1:$B$35,0),3),INDEX(Verdeelsleutels_percentage!$A:$AB,MATCH(max_demand!$C225,Verdeelsleutels_percentage!$C:$C,0),MATCH(INDEX(Overzicht!$B$1:$F$35,MATCH(max_demand!I$1,Overzicht!$B:$B,0),5),Verdeelsleutels_percentage!$1:$1,0)))</f>
        <v>1.4616009975077518E-2</v>
      </c>
      <c r="J225">
        <f>PRODUCT(INDEX(Overzicht!$B$1:$D$35,MATCH(max_demand!J$1,Overzicht!$B$1:$B$35,0),3),INDEX(Verdeelsleutels_percentage!$A:$AB,MATCH(max_demand!$C225,Verdeelsleutels_percentage!$C:$C,0),MATCH(INDEX(Overzicht!$B$1:$F$35,MATCH(max_demand!J$1,Overzicht!$B:$B,0),5),Verdeelsleutels_percentage!$1:$1,0)))</f>
        <v>9.8873549566683289E-3</v>
      </c>
      <c r="K225">
        <f>PRODUCT(INDEX(Overzicht!$B$1:$D$35,MATCH(max_demand!K$1,Overzicht!$B$1:$B$35,0),3),INDEX(Verdeelsleutels_percentage!$A:$AB,MATCH(max_demand!$C225,Verdeelsleutels_percentage!$C:$C,0),MATCH(INDEX(Overzicht!$B$1:$F$35,MATCH(max_demand!K$1,Overzicht!$B:$B,0),5),Verdeelsleutels_percentage!$1:$1,0)))</f>
        <v>3.0423786917353666E-3</v>
      </c>
      <c r="L225">
        <f>PRODUCT(INDEX(Overzicht!$B$1:$D$35,MATCH(max_demand!L$1,Overzicht!$B$1:$B$35,0),3),INDEX(Verdeelsleutels_percentage!$A:$AB,MATCH(max_demand!$C225,Verdeelsleutels_percentage!$C:$C,0),MATCH(INDEX(Overzicht!$B$1:$F$35,MATCH(max_demand!L$1,Overzicht!$B:$B,0),5),Verdeelsleutels_percentage!$1:$1,0)))</f>
        <v>9.5369718153913968E-3</v>
      </c>
      <c r="M225">
        <f>PRODUCT(INDEX(Overzicht!$B$1:$D$35,MATCH(max_demand!M$1,Overzicht!$B$1:$B$35,0),3),INDEX(Verdeelsleutels_percentage!$A:$AB,MATCH(max_demand!$C225,Verdeelsleutels_percentage!$C:$C,0),MATCH(INDEX(Overzicht!$B$1:$F$35,MATCH(max_demand!M$1,Overzicht!$B:$B,0),5),Verdeelsleutels_percentage!$1:$1,0)))</f>
        <v>1.1122044695341428E-2</v>
      </c>
      <c r="N225">
        <f>PRODUCT(INDEX(Overzicht!$B$1:$D$35,MATCH(max_demand!N$1,Overzicht!$B$1:$B$35,0),3),INDEX(Verdeelsleutels_percentage!$A:$AB,MATCH(max_demand!$C225,Verdeelsleutels_percentage!$C:$C,0),MATCH(INDEX(Overzicht!$B$1:$F$35,MATCH(max_demand!N$1,Overzicht!$B:$B,0),5),Verdeelsleutels_percentage!$1:$1,0)))</f>
        <v>1.2117732506162473E-3</v>
      </c>
      <c r="O225">
        <f>PRODUCT(INDEX(Overzicht!$B$1:$D$35,MATCH(max_demand!O$1,Overzicht!$B$1:$B$35,0),3),INDEX(Verdeelsleutels_percentage!$A:$AB,MATCH(max_demand!$C225,Verdeelsleutels_percentage!$C:$C,0),MATCH(INDEX(Overzicht!$B$1:$F$35,MATCH(max_demand!O$1,Overzicht!$B:$B,0),5),Verdeelsleutels_percentage!$1:$1,0)))</f>
        <v>1.051611340824004E-2</v>
      </c>
      <c r="P225">
        <f>PRODUCT(INDEX(Overzicht!$B$1:$D$35,MATCH(max_demand!P$1,Overzicht!$B$1:$B$35,0),3),INDEX(Verdeelsleutels_percentage!$A:$AB,MATCH(max_demand!$C225,Verdeelsleutels_percentage!$C:$C,0),MATCH(INDEX(Overzicht!$B$1:$F$35,MATCH(max_demand!P$1,Overzicht!$B:$B,0),5),Verdeelsleutels_percentage!$1:$1,0)))</f>
        <v>4.021273087888521E-2</v>
      </c>
      <c r="Q225">
        <f>PRODUCT(INDEX(Overzicht!$B$1:$D$35,MATCH(max_demand!Q$1,Overzicht!$B$1:$B$35,0),3),INDEX(Verdeelsleutels_percentage!$A:$AB,MATCH(max_demand!$C225,Verdeelsleutels_percentage!$C:$C,0),MATCH(INDEX(Overzicht!$B$1:$F$35,MATCH(max_demand!Q$1,Overzicht!$B:$B,0),5),Verdeelsleutels_percentage!$1:$1,0)))</f>
        <v>2.443749662585638E-2</v>
      </c>
      <c r="R225">
        <f>PRODUCT(INDEX(Overzicht!$B$1:$D$35,MATCH(max_demand!R$1,Overzicht!$B$1:$B$35,0),3),INDEX(Verdeelsleutels_percentage!$A:$AB,MATCH(max_demand!$C225,Verdeelsleutels_percentage!$C:$C,0),MATCH(INDEX(Overzicht!$B$1:$F$35,MATCH(max_demand!R$1,Overzicht!$B:$B,0),5),Verdeelsleutels_percentage!$1:$1,0)))</f>
        <v>5.0560337846599409E-3</v>
      </c>
      <c r="S225">
        <f>PRODUCT(INDEX(Overzicht!$B$1:$D$35,MATCH(max_demand!S$1,Overzicht!$B$1:$B$35,0),3),INDEX(Verdeelsleutels_percentage!$A:$AB,MATCH(max_demand!$C225,Verdeelsleutels_percentage!$C:$C,0),MATCH(INDEX(Overzicht!$B$1:$F$35,MATCH(max_demand!S$1,Overzicht!$B:$B,0),5),Verdeelsleutels_percentage!$1:$1,0)))</f>
        <v>1.0354757190983558E-2</v>
      </c>
      <c r="T225">
        <f>PRODUCT(INDEX(Overzicht!$B$1:$D$35,MATCH(max_demand!T$1,Overzicht!$B$1:$B$35,0),3),INDEX(Verdeelsleutels_percentage!$A:$AB,MATCH(max_demand!$C225,Verdeelsleutels_percentage!$C:$C,0),MATCH(INDEX(Overzicht!$B$1:$F$35,MATCH(max_demand!T$1,Overzicht!$B:$B,0),5),Verdeelsleutels_percentage!$1:$1,0)))</f>
        <v>1.4943388741328268E-2</v>
      </c>
      <c r="U225">
        <f>PRODUCT(INDEX(Overzicht!$B$1:$D$35,MATCH(max_demand!U$1,Overzicht!$B$1:$B$35,0),3),INDEX(Verdeelsleutels_percentage!$A:$AB,MATCH(max_demand!$C225,Verdeelsleutels_percentage!$C:$C,0),MATCH(INDEX(Overzicht!$B$1:$F$35,MATCH(max_demand!U$1,Overzicht!$B:$B,0),5),Verdeelsleutels_percentage!$1:$1,0)))</f>
        <v>5.5504015324933577E-2</v>
      </c>
      <c r="V225">
        <f>PRODUCT(INDEX(Overzicht!$B$1:$D$35,MATCH(max_demand!V$1,Overzicht!$B$1:$B$35,0),3),INDEX(Verdeelsleutels_percentage!$A:$AB,MATCH(max_demand!$C225,Verdeelsleutels_percentage!$C:$C,0),MATCH(INDEX(Overzicht!$B$1:$F$35,MATCH(max_demand!V$1,Overzicht!$B:$B,0),5),Verdeelsleutels_percentage!$1:$1,0)))</f>
        <v>6.4604876137321458E-3</v>
      </c>
      <c r="W225">
        <f>PRODUCT(INDEX(Overzicht!$B$1:$D$35,MATCH(max_demand!W$1,Overzicht!$B$1:$B$35,0),3),INDEX(Verdeelsleutels_percentage!$A:$AB,MATCH(max_demand!$C225,Verdeelsleutels_percentage!$C:$C,0),MATCH(INDEX(Overzicht!$B$1:$F$35,MATCH(max_demand!W$1,Overzicht!$B:$B,0),5),Verdeelsleutels_percentage!$1:$1,0)))</f>
        <v>3.3706891897732939E-2</v>
      </c>
      <c r="X225">
        <f>PRODUCT(INDEX(Overzicht!$B$1:$D$35,MATCH(max_demand!X$1,Overzicht!$B$1:$B$35,0),3),INDEX(Verdeelsleutels_percentage!$A:$AB,MATCH(max_demand!$C225,Verdeelsleutels_percentage!$C:$C,0),MATCH(INDEX(Overzicht!$B$1:$F$35,MATCH(max_demand!X$1,Overzicht!$B:$B,0),5),Verdeelsleutels_percentage!$1:$1,0)))</f>
        <v>9.2829724265244536E-4</v>
      </c>
      <c r="Y225">
        <f>PRODUCT(INDEX(Overzicht!$B$1:$D$35,MATCH(max_demand!Y$1,Overzicht!$B$1:$B$35,0),3),INDEX(Verdeelsleutels_percentage!$A:$AB,MATCH(max_demand!$C225,Verdeelsleutels_percentage!$C:$C,0),MATCH(INDEX(Overzicht!$B$1:$F$35,MATCH(max_demand!Y$1,Overzicht!$B:$B,0),5),Verdeelsleutels_percentage!$1:$1,0)))</f>
        <v>1.0949789318777256E-6</v>
      </c>
      <c r="Z225">
        <f>PRODUCT(INDEX(Overzicht!$B$1:$D$35,MATCH(max_demand!Z$1,Overzicht!$B$1:$B$35,0),3),INDEX(Verdeelsleutels_percentage!$A:$AB,MATCH(max_demand!$C225,Verdeelsleutels_percentage!$C:$C,0),MATCH(INDEX(Overzicht!$B$1:$F$35,MATCH(max_demand!Z$1,Overzicht!$B:$B,0),5),Verdeelsleutels_percentage!$1:$1,0)))</f>
        <v>4.86657303056767E-4</v>
      </c>
      <c r="AA225">
        <f>PRODUCT(INDEX(Overzicht!$B$1:$D$35,MATCH(max_demand!AA$1,Overzicht!$B$1:$B$35,0),3),INDEX(Verdeelsleutels_percentage!$A:$AB,MATCH(max_demand!$C225,Verdeelsleutels_percentage!$C:$C,0),MATCH(INDEX(Overzicht!$B$1:$F$35,MATCH(max_demand!AA$1,Overzicht!$B:$B,0),5),Verdeelsleutels_percentage!$1:$1,0)))</f>
        <v>5.0714813686968357E-4</v>
      </c>
      <c r="AB225">
        <f>PRODUCT(INDEX(Overzicht!$B$1:$D$35,MATCH(max_demand!AB$1,Overzicht!$B$1:$B$35,0),3),INDEX(Verdeelsleutels_percentage!$A:$AB,MATCH(max_demand!$C225,Verdeelsleutels_percentage!$C:$C,0),MATCH(INDEX(Overzicht!$B$1:$F$35,MATCH(max_demand!AB$1,Overzicht!$B:$B,0),5),Verdeelsleutels_percentage!$1:$1,0)))</f>
        <v>1.4367257222359819E-2</v>
      </c>
      <c r="AC225">
        <f>PRODUCT(INDEX(Overzicht!$B$1:$D$35,MATCH(max_demand!AC$1,Overzicht!$B$1:$B$35,0),3),INDEX(Verdeelsleutels_percentage!$A:$AB,MATCH(max_demand!$C225,Verdeelsleutels_percentage!$C:$C,0),MATCH(INDEX(Overzicht!$B$1:$F$35,MATCH(max_demand!AC$1,Overzicht!$B:$B,0),5),Verdeelsleutels_percentage!$1:$1,0)))</f>
        <v>6.9171040952727874E-3</v>
      </c>
      <c r="AD225">
        <f>PRODUCT(INDEX(Overzicht!$B$1:$D$35,MATCH(max_demand!AD$1,Overzicht!$B$1:$B$35,0),3),INDEX(Verdeelsleutels_percentage!$A:$AB,MATCH(max_demand!$C225,Verdeelsleutels_percentage!$C:$C,0),MATCH(INDEX(Overzicht!$B$1:$F$35,MATCH(max_demand!AD$1,Overzicht!$B:$B,0),5),Verdeelsleutels_percentage!$1:$1,0)))</f>
        <v>4.6722949871127247E-6</v>
      </c>
      <c r="AE225">
        <f>PRODUCT(INDEX(Overzicht!$B$1:$D$35,MATCH(max_demand!AE$1,Overzicht!$B$1:$B$35,0),3),INDEX(Verdeelsleutels_percentage!$A:$AB,MATCH(max_demand!$C225,Verdeelsleutels_percentage!$C:$C,0),MATCH(INDEX(Overzicht!$B$1:$F$35,MATCH(max_demand!AE$1,Overzicht!$B:$B,0),5),Verdeelsleutels_percentage!$1:$1,0)))</f>
        <v>2.1763244298518059E-2</v>
      </c>
      <c r="AF225">
        <f>PRODUCT(INDEX(Overzicht!$B$1:$D$35,MATCH(max_demand!AF$1,Overzicht!$B$1:$B$35,0),3),INDEX(Verdeelsleutels_percentage!$A:$AB,MATCH(max_demand!$C225,Verdeelsleutels_percentage!$C:$C,0),MATCH(INDEX(Overzicht!$B$1:$F$35,MATCH(max_demand!AF$1,Overzicht!$B:$B,0),5),Verdeelsleutels_percentage!$1:$1,0)))</f>
        <v>1.9210156699609223E-3</v>
      </c>
      <c r="AG225">
        <f>PRODUCT(INDEX(Overzicht!$B$1:$D$35,MATCH(max_demand!AG$1,Overzicht!$B$1:$B$35,0),3),INDEX(Verdeelsleutels_percentage!$A:$AB,MATCH(max_demand!$C225,Verdeelsleutels_percentage!$C:$C,0),MATCH(INDEX(Overzicht!$B$1:$F$35,MATCH(max_demand!AG$1,Overzicht!$B:$B,0),5),Verdeelsleutels_percentage!$1:$1,0)))</f>
        <v>3.3706891897732939E-2</v>
      </c>
      <c r="AH225">
        <f>PRODUCT(INDEX(Overzicht!$B$1:$D$35,MATCH(max_demand!AH$1,Overzicht!$B$1:$B$35,0),3),INDEX(Verdeelsleutels_percentage!$A:$AB,MATCH(max_demand!$C225,Verdeelsleutels_percentage!$C:$C,0),MATCH(INDEX(Overzicht!$B$1:$F$35,MATCH(max_demand!AH$1,Overzicht!$B:$B,0),5),Verdeelsleutels_percentage!$1:$1,0)))</f>
        <v>4.4823698965754857E-3</v>
      </c>
      <c r="AI225">
        <f>PRODUCT(INDEX(Overzicht!$B$1:$D$35,MATCH(max_demand!AI$1,Overzicht!$B$1:$B$35,0),3),INDEX(Verdeelsleutels_percentage!$A:$AB,MATCH(max_demand!$C225,Verdeelsleutels_percentage!$C:$C,0),MATCH(INDEX(Overzicht!$B$1:$F$35,MATCH(max_demand!AI$1,Overzicht!$B:$B,0),5),Verdeelsleutels_percentage!$1:$1,0)))</f>
        <v>1.5368125359687377E-3</v>
      </c>
      <c r="AJ225">
        <f>PRODUCT(INDEX(Overzicht!$B$1:$D$35,MATCH(max_demand!AJ$1,Overzicht!$B$1:$B$35,0),3),INDEX(Verdeelsleutels_percentage!$A:$AB,MATCH(max_demand!$C225,Verdeelsleutels_percentage!$C:$C,0),MATCH(INDEX(Overzicht!$B$1:$F$35,MATCH(max_demand!AJ$1,Overzicht!$B:$B,0),5),Verdeelsleutels_percentage!$1:$1,0)))</f>
        <v>1.2000000000000002</v>
      </c>
      <c r="AK225">
        <f>PRODUCT(INDEX(Overzicht!$B$1:$D$35,MATCH(max_demand!AK$1,Overzicht!$B$1:$B$35,0),3),INDEX(Verdeelsleutels_percentage!$A:$AB,MATCH(max_demand!$C225,Verdeelsleutels_percentage!$C:$C,0),MATCH(INDEX(Overzicht!$B$1:$F$35,MATCH(max_demand!AK$1,Overzicht!$B:$B,0),5),Verdeelsleutels_percentage!$1:$1,0)))</f>
        <v>2.0448847751291317E-3</v>
      </c>
      <c r="AL225">
        <f>PRODUCT(INDEX(Overzicht!$B$1:$D$35,MATCH(max_demand!AL$1,Overzicht!$B$1:$B$35,0),3),INDEX(Verdeelsleutels_percentage!$A:$AB,MATCH(max_demand!$C225,Verdeelsleutels_percentage!$C:$C,0),MATCH(INDEX(Overzicht!$B$1:$F$35,MATCH(max_demand!AL$1,Overzicht!$B:$B,0),5),Verdeelsleutels_percentage!$1:$1,0)))</f>
        <v>5.6178153162888232E-3</v>
      </c>
      <c r="AM225">
        <f>PRODUCT(INDEX(Overzicht!$B$1:$D$35,MATCH(max_demand!AM$1,Overzicht!$B$1:$B$35,0),3),INDEX(Verdeelsleutels_percentage!$A:$AB,MATCH(max_demand!$C225,Verdeelsleutels_percentage!$C:$C,0),MATCH(INDEX(Overzicht!$B$1:$F$35,MATCH(max_demand!AM$1,Overzicht!$B:$B,0),5),Verdeelsleutels_percentage!$1:$1,0)))</f>
        <v>1.1235630632577646E-2</v>
      </c>
      <c r="AN225">
        <f>PRODUCT(INDEX(Overzicht!$B$1:$D$35,MATCH(max_demand!AN$1,Overzicht!$B$1:$B$35,0),3),INDEX(Verdeelsleutels_percentage!$A:$AB,MATCH(max_demand!$C225,Verdeelsleutels_percentage!$C:$C,0),MATCH(INDEX(Overzicht!$B$1:$F$35,MATCH(max_demand!AN$1,Overzicht!$B:$B,0),5),Verdeelsleutels_percentage!$1:$1,0)))</f>
        <v>5.6178153162888232E-3</v>
      </c>
      <c r="AO225">
        <f>PRODUCT(INDEX(Overzicht!$B$1:$D$35,MATCH(max_demand!AO$1,Overzicht!$B$1:$B$35,0),3),INDEX(Verdeelsleutels_percentage!$A:$AB,MATCH(max_demand!$C225,Verdeelsleutels_percentage!$C:$C,0),MATCH(INDEX(Overzicht!$B$1:$F$35,MATCH(max_demand!AO$1,Overzicht!$B:$B,0),5),Verdeelsleutels_percentage!$1:$1,0)))</f>
        <v>1.966235360701088E-2</v>
      </c>
    </row>
    <row r="226" spans="2:41">
      <c r="B226" t="str">
        <f>INDEX('ETLocal datasets'!B:C,MATCH(C226,'ETLocal datasets'!C:C,0),1)</f>
        <v>GM0689</v>
      </c>
      <c r="C226" t="str">
        <f>'ETLocal datasets'!C209</f>
        <v>Giessenlanden</v>
      </c>
      <c r="D226">
        <f t="shared" si="17"/>
        <v>0.15733246507791099</v>
      </c>
      <c r="E226">
        <f t="shared" si="18"/>
        <v>5.6558250881676528E-2</v>
      </c>
      <c r="F226">
        <f t="shared" si="19"/>
        <v>8.8339636653120331E-3</v>
      </c>
      <c r="G226">
        <f t="shared" si="16"/>
        <v>1.7989029289910065E-2</v>
      </c>
      <c r="H226">
        <f>PRODUCT(INDEX(Overzicht!$B$1:$D$35,MATCH(max_demand!H$1,Overzicht!$B$1:$B$35,0),3),INDEX(Verdeelsleutels_percentage!$A:$AB,MATCH(max_demand!$C226,Verdeelsleutels_percentage!$C:$C,0),MATCH(INDEX(Overzicht!$B$1:$F$35,MATCH(max_demand!H$1,Overzicht!$B:$B,0),5),Verdeelsleutels_percentage!$1:$1,0)))</f>
        <v>8.8339636653120331E-3</v>
      </c>
      <c r="I226">
        <f>PRODUCT(INDEX(Overzicht!$B$1:$D$35,MATCH(max_demand!I$1,Overzicht!$B$1:$B$35,0),3),INDEX(Verdeelsleutels_percentage!$A:$AB,MATCH(max_demand!$C226,Verdeelsleutels_percentage!$C:$C,0),MATCH(INDEX(Overzicht!$B$1:$F$35,MATCH(max_demand!I$1,Overzicht!$B:$B,0),5),Verdeelsleutels_percentage!$1:$1,0)))</f>
        <v>4.3619943173862502E-3</v>
      </c>
      <c r="J226">
        <f>PRODUCT(INDEX(Overzicht!$B$1:$D$35,MATCH(max_demand!J$1,Overzicht!$B$1:$B$35,0),3),INDEX(Verdeelsleutels_percentage!$A:$AB,MATCH(max_demand!$C226,Verdeelsleutels_percentage!$C:$C,0),MATCH(INDEX(Overzicht!$B$1:$F$35,MATCH(max_demand!J$1,Overzicht!$B:$B,0),5),Verdeelsleutels_percentage!$1:$1,0)))</f>
        <v>2.9614811525617481E-3</v>
      </c>
      <c r="K226">
        <f>PRODUCT(INDEX(Overzicht!$B$1:$D$35,MATCH(max_demand!K$1,Overzicht!$B$1:$B$35,0),3),INDEX(Verdeelsleutels_percentage!$A:$AB,MATCH(max_demand!$C226,Verdeelsleutels_percentage!$C:$C,0),MATCH(INDEX(Overzicht!$B$1:$F$35,MATCH(max_demand!K$1,Overzicht!$B:$B,0),5),Verdeelsleutels_percentage!$1:$1,0)))</f>
        <v>9.0796589406516863E-4</v>
      </c>
      <c r="L226">
        <f>PRODUCT(INDEX(Overzicht!$B$1:$D$35,MATCH(max_demand!L$1,Overzicht!$B$1:$B$35,0),3),INDEX(Verdeelsleutels_percentage!$A:$AB,MATCH(max_demand!$C226,Verdeelsleutels_percentage!$C:$C,0),MATCH(INDEX(Overzicht!$B$1:$F$35,MATCH(max_demand!L$1,Overzicht!$B:$B,0),5),Verdeelsleutels_percentage!$1:$1,0)))</f>
        <v>2.8565336642178414E-3</v>
      </c>
      <c r="M226">
        <f>PRODUCT(INDEX(Overzicht!$B$1:$D$35,MATCH(max_demand!M$1,Overzicht!$B$1:$B$35,0),3),INDEX(Verdeelsleutels_percentage!$A:$AB,MATCH(max_demand!$C226,Verdeelsleutels_percentage!$C:$C,0),MATCH(INDEX(Overzicht!$B$1:$F$35,MATCH(max_demand!M$1,Overzicht!$B:$B,0),5),Verdeelsleutels_percentage!$1:$1,0)))</f>
        <v>9.8635431572616034E-2</v>
      </c>
      <c r="N226">
        <f>PRODUCT(INDEX(Overzicht!$B$1:$D$35,MATCH(max_demand!N$1,Overzicht!$B$1:$B$35,0),3),INDEX(Verdeelsleutels_percentage!$A:$AB,MATCH(max_demand!$C226,Verdeelsleutels_percentage!$C:$C,0),MATCH(INDEX(Overzicht!$B$1:$F$35,MATCH(max_demand!N$1,Overzicht!$B:$B,0),5),Verdeelsleutels_percentage!$1:$1,0)))</f>
        <v>1.3485420344007416E-2</v>
      </c>
      <c r="O226">
        <f>PRODUCT(INDEX(Overzicht!$B$1:$D$35,MATCH(max_demand!O$1,Overzicht!$B$1:$B$35,0),3),INDEX(Verdeelsleutels_percentage!$A:$AB,MATCH(max_demand!$C226,Verdeelsleutels_percentage!$C:$C,0),MATCH(INDEX(Overzicht!$B$1:$F$35,MATCH(max_demand!O$1,Overzicht!$B:$B,0),5),Verdeelsleutels_percentage!$1:$1,0)))</f>
        <v>9.0769846459910341E-5</v>
      </c>
      <c r="P226">
        <f>PRODUCT(INDEX(Overzicht!$B$1:$D$35,MATCH(max_demand!P$1,Overzicht!$B$1:$B$35,0),3),INDEX(Verdeelsleutels_percentage!$A:$AB,MATCH(max_demand!$C226,Verdeelsleutels_percentage!$C:$C,0),MATCH(INDEX(Overzicht!$B$1:$F$35,MATCH(max_demand!P$1,Overzicht!$B:$B,0),5),Verdeelsleutels_percentage!$1:$1,0)))</f>
        <v>0</v>
      </c>
      <c r="Q226">
        <f>PRODUCT(INDEX(Overzicht!$B$1:$D$35,MATCH(max_demand!Q$1,Overzicht!$B$1:$B$35,0),3),INDEX(Verdeelsleutels_percentage!$A:$AB,MATCH(max_demand!$C226,Verdeelsleutels_percentage!$C:$C,0),MATCH(INDEX(Overzicht!$B$1:$F$35,MATCH(max_demand!Q$1,Overzicht!$B:$B,0),5),Verdeelsleutels_percentage!$1:$1,0)))</f>
        <v>7.319569894115684E-3</v>
      </c>
      <c r="R226">
        <f>PRODUCT(INDEX(Overzicht!$B$1:$D$35,MATCH(max_demand!R$1,Overzicht!$B$1:$B$35,0),3),INDEX(Verdeelsleutels_percentage!$A:$AB,MATCH(max_demand!$C226,Verdeelsleutels_percentage!$C:$C,0),MATCH(INDEX(Overzicht!$B$1:$F$35,MATCH(max_demand!R$1,Overzicht!$B:$B,0),5),Verdeelsleutels_percentage!$1:$1,0)))</f>
        <v>1.5143937711963485E-3</v>
      </c>
      <c r="S226">
        <f>PRODUCT(INDEX(Overzicht!$B$1:$D$35,MATCH(max_demand!S$1,Overzicht!$B$1:$B$35,0),3),INDEX(Verdeelsleutels_percentage!$A:$AB,MATCH(max_demand!$C226,Verdeelsleutels_percentage!$C:$C,0),MATCH(INDEX(Overzicht!$B$1:$F$35,MATCH(max_demand!S$1,Overzicht!$B:$B,0),5),Verdeelsleutels_percentage!$1:$1,0)))</f>
        <v>3.1014784434101215E-3</v>
      </c>
      <c r="T226">
        <f>PRODUCT(INDEX(Overzicht!$B$1:$D$35,MATCH(max_demand!T$1,Overzicht!$B$1:$B$35,0),3),INDEX(Verdeelsleutels_percentage!$A:$AB,MATCH(max_demand!$C226,Verdeelsleutels_percentage!$C:$C,0),MATCH(INDEX(Overzicht!$B$1:$F$35,MATCH(max_demand!T$1,Overzicht!$B:$B,0),5),Verdeelsleutels_percentage!$1:$1,0)))</f>
        <v>4.4758749237580964E-3</v>
      </c>
      <c r="U226">
        <f>PRODUCT(INDEX(Overzicht!$B$1:$D$35,MATCH(max_demand!U$1,Overzicht!$B$1:$B$35,0),3),INDEX(Verdeelsleutels_percentage!$A:$AB,MATCH(max_demand!$C226,Verdeelsleutels_percentage!$C:$C,0),MATCH(INDEX(Overzicht!$B$1:$F$35,MATCH(max_demand!U$1,Overzicht!$B:$B,0),5),Verdeelsleutels_percentage!$1:$1,0)))</f>
        <v>1.6624678288244359E-2</v>
      </c>
      <c r="V226">
        <f>PRODUCT(INDEX(Overzicht!$B$1:$D$35,MATCH(max_demand!V$1,Overzicht!$B$1:$B$35,0),3),INDEX(Verdeelsleutels_percentage!$A:$AB,MATCH(max_demand!$C226,Verdeelsleutels_percentage!$C:$C,0),MATCH(INDEX(Overzicht!$B$1:$F$35,MATCH(max_demand!V$1,Overzicht!$B:$B,0),5),Verdeelsleutels_percentage!$1:$1,0)))</f>
        <v>1.9350587076397785E-3</v>
      </c>
      <c r="W226">
        <f>PRODUCT(INDEX(Overzicht!$B$1:$D$35,MATCH(max_demand!W$1,Overzicht!$B$1:$B$35,0),3),INDEX(Verdeelsleutels_percentage!$A:$AB,MATCH(max_demand!$C226,Verdeelsleutels_percentage!$C:$C,0),MATCH(INDEX(Overzicht!$B$1:$F$35,MATCH(max_demand!W$1,Overzicht!$B:$B,0),5),Verdeelsleutels_percentage!$1:$1,0)))</f>
        <v>1.0095958474642324E-2</v>
      </c>
      <c r="X226">
        <f>PRODUCT(INDEX(Overzicht!$B$1:$D$35,MATCH(max_demand!X$1,Overzicht!$B$1:$B$35,0),3),INDEX(Verdeelsleutels_percentage!$A:$AB,MATCH(max_demand!$C226,Verdeelsleutels_percentage!$C:$C,0),MATCH(INDEX(Overzicht!$B$1:$F$35,MATCH(max_demand!X$1,Overzicht!$B:$B,0),5),Verdeelsleutels_percentage!$1:$1,0)))</f>
        <v>2.531719752688487E-4</v>
      </c>
      <c r="Y226">
        <f>PRODUCT(INDEX(Overzicht!$B$1:$D$35,MATCH(max_demand!Y$1,Overzicht!$B$1:$B$35,0),3),INDEX(Verdeelsleutels_percentage!$A:$AB,MATCH(max_demand!$C226,Verdeelsleutels_percentage!$C:$C,0),MATCH(INDEX(Overzicht!$B$1:$F$35,MATCH(max_demand!Y$1,Overzicht!$B:$B,0),5),Verdeelsleutels_percentage!$1:$1,0)))</f>
        <v>2.1731355617293967E-6</v>
      </c>
      <c r="Z226">
        <f>PRODUCT(INDEX(Overzicht!$B$1:$D$35,MATCH(max_demand!Z$1,Overzicht!$B$1:$B$35,0),3),INDEX(Verdeelsleutels_percentage!$A:$AB,MATCH(max_demand!$C226,Verdeelsleutels_percentage!$C:$C,0),MATCH(INDEX(Overzicht!$B$1:$F$35,MATCH(max_demand!Z$1,Overzicht!$B:$B,0),5),Verdeelsleutels_percentage!$1:$1,0)))</f>
        <v>9.6583802743528755E-4</v>
      </c>
      <c r="AA226">
        <f>PRODUCT(INDEX(Overzicht!$B$1:$D$35,MATCH(max_demand!AA$1,Overzicht!$B$1:$B$35,0),3),INDEX(Verdeelsleutels_percentage!$A:$AB,MATCH(max_demand!$C226,Verdeelsleutels_percentage!$C:$C,0),MATCH(INDEX(Overzicht!$B$1:$F$35,MATCH(max_demand!AA$1,Overzicht!$B:$B,0),5),Verdeelsleutels_percentage!$1:$1,0)))</f>
        <v>1.0065048917483523E-3</v>
      </c>
      <c r="AB226">
        <f>PRODUCT(INDEX(Overzicht!$B$1:$D$35,MATCH(max_demand!AB$1,Overzicht!$B$1:$B$35,0),3),INDEX(Verdeelsleutels_percentage!$A:$AB,MATCH(max_demand!$C226,Verdeelsleutels_percentage!$C:$C,0),MATCH(INDEX(Overzicht!$B$1:$F$35,MATCH(max_demand!AB$1,Overzicht!$B:$B,0),5),Verdeelsleutels_percentage!$1:$1,0)))</f>
        <v>3.3713683849481281E-3</v>
      </c>
      <c r="AC226">
        <f>PRODUCT(INDEX(Overzicht!$B$1:$D$35,MATCH(max_demand!AC$1,Overzicht!$B$1:$B$35,0),3),INDEX(Verdeelsleutels_percentage!$A:$AB,MATCH(max_demand!$C226,Verdeelsleutels_percentage!$C:$C,0),MATCH(INDEX(Overzicht!$B$1:$F$35,MATCH(max_demand!AC$1,Overzicht!$B:$B,0),5),Verdeelsleutels_percentage!$1:$1,0)))</f>
        <v>1.6562748147556771E-3</v>
      </c>
      <c r="AD226">
        <f>PRODUCT(INDEX(Overzicht!$B$1:$D$35,MATCH(max_demand!AD$1,Overzicht!$B$1:$B$35,0),3),INDEX(Verdeelsleutels_percentage!$A:$AB,MATCH(max_demand!$C226,Verdeelsleutels_percentage!$C:$C,0),MATCH(INDEX(Overzicht!$B$1:$F$35,MATCH(max_demand!AD$1,Overzicht!$B:$B,0),5),Verdeelsleutels_percentage!$1:$1,0)))</f>
        <v>0</v>
      </c>
      <c r="AE226">
        <f>PRODUCT(INDEX(Overzicht!$B$1:$D$35,MATCH(max_demand!AE$1,Overzicht!$B$1:$B$35,0),3),INDEX(Verdeelsleutels_percentage!$A:$AB,MATCH(max_demand!$C226,Verdeelsleutels_percentage!$C:$C,0),MATCH(INDEX(Overzicht!$B$1:$F$35,MATCH(max_demand!AE$1,Overzicht!$B:$B,0),5),Verdeelsleutels_percentage!$1:$1,0)))</f>
        <v>1.7171000088739018E-2</v>
      </c>
      <c r="AF226">
        <f>PRODUCT(INDEX(Overzicht!$B$1:$D$35,MATCH(max_demand!AF$1,Overzicht!$B$1:$B$35,0),3),INDEX(Verdeelsleutels_percentage!$A:$AB,MATCH(max_demand!$C226,Verdeelsleutels_percentage!$C:$C,0),MATCH(INDEX(Overzicht!$B$1:$F$35,MATCH(max_demand!AF$1,Overzicht!$B:$B,0),5),Verdeelsleutels_percentage!$1:$1,0)))</f>
        <v>3.8125185293498192E-3</v>
      </c>
      <c r="AG226">
        <f>PRODUCT(INDEX(Overzicht!$B$1:$D$35,MATCH(max_demand!AG$1,Overzicht!$B$1:$B$35,0),3),INDEX(Verdeelsleutels_percentage!$A:$AB,MATCH(max_demand!$C226,Verdeelsleutels_percentage!$C:$C,0),MATCH(INDEX(Overzicht!$B$1:$F$35,MATCH(max_demand!AG$1,Overzicht!$B:$B,0),5),Verdeelsleutels_percentage!$1:$1,0)))</f>
        <v>1.0095958474642324E-2</v>
      </c>
      <c r="AH226">
        <f>PRODUCT(INDEX(Overzicht!$B$1:$D$35,MATCH(max_demand!AH$1,Overzicht!$B$1:$B$35,0),3),INDEX(Verdeelsleutels_percentage!$A:$AB,MATCH(max_demand!$C226,Verdeelsleutels_percentage!$C:$C,0),MATCH(INDEX(Overzicht!$B$1:$F$35,MATCH(max_demand!AH$1,Overzicht!$B:$B,0),5),Verdeelsleutels_percentage!$1:$1,0)))</f>
        <v>8.8958765684829105E-3</v>
      </c>
      <c r="AI226">
        <f>PRODUCT(INDEX(Overzicht!$B$1:$D$35,MATCH(max_demand!AI$1,Overzicht!$B$1:$B$35,0),3),INDEX(Verdeelsleutels_percentage!$A:$AB,MATCH(max_demand!$C226,Verdeelsleutels_percentage!$C:$C,0),MATCH(INDEX(Overzicht!$B$1:$F$35,MATCH(max_demand!AI$1,Overzicht!$B:$B,0),5),Verdeelsleutels_percentage!$1:$1,0)))</f>
        <v>3.0500148234798552E-3</v>
      </c>
      <c r="AJ226">
        <f>PRODUCT(INDEX(Overzicht!$B$1:$D$35,MATCH(max_demand!AJ$1,Overzicht!$B$1:$B$35,0),3),INDEX(Verdeelsleutels_percentage!$A:$AB,MATCH(max_demand!$C226,Verdeelsleutels_percentage!$C:$C,0),MATCH(INDEX(Overzicht!$B$1:$F$35,MATCH(max_demand!AJ$1,Overzicht!$B:$B,0),5),Verdeelsleutels_percentage!$1:$1,0)))</f>
        <v>0</v>
      </c>
      <c r="AK226">
        <f>PRODUCT(INDEX(Overzicht!$B$1:$D$35,MATCH(max_demand!AK$1,Overzicht!$B$1:$B$35,0),3),INDEX(Verdeelsleutels_percentage!$A:$AB,MATCH(max_demand!$C226,Verdeelsleutels_percentage!$C:$C,0),MATCH(INDEX(Overzicht!$B$1:$F$35,MATCH(max_demand!AK$1,Overzicht!$B:$B,0),5),Verdeelsleutels_percentage!$1:$1,0)))</f>
        <v>6.1248814746163438E-4</v>
      </c>
      <c r="AL226">
        <f>PRODUCT(INDEX(Overzicht!$B$1:$D$35,MATCH(max_demand!AL$1,Overzicht!$B$1:$B$35,0),3),INDEX(Verdeelsleutels_percentage!$A:$AB,MATCH(max_demand!$C226,Verdeelsleutels_percentage!$C:$C,0),MATCH(INDEX(Overzicht!$B$1:$F$35,MATCH(max_demand!AL$1,Overzicht!$B:$B,0),5),Verdeelsleutels_percentage!$1:$1,0)))</f>
        <v>1.6826597457737205E-3</v>
      </c>
      <c r="AM226">
        <f>PRODUCT(INDEX(Overzicht!$B$1:$D$35,MATCH(max_demand!AM$1,Overzicht!$B$1:$B$35,0),3),INDEX(Verdeelsleutels_percentage!$A:$AB,MATCH(max_demand!$C226,Verdeelsleutels_percentage!$C:$C,0),MATCH(INDEX(Overzicht!$B$1:$F$35,MATCH(max_demand!AM$1,Overzicht!$B:$B,0),5),Verdeelsleutels_percentage!$1:$1,0)))</f>
        <v>3.3653194915474411E-3</v>
      </c>
      <c r="AN226">
        <f>PRODUCT(INDEX(Overzicht!$B$1:$D$35,MATCH(max_demand!AN$1,Overzicht!$B$1:$B$35,0),3),INDEX(Verdeelsleutels_percentage!$A:$AB,MATCH(max_demand!$C226,Verdeelsleutels_percentage!$C:$C,0),MATCH(INDEX(Overzicht!$B$1:$F$35,MATCH(max_demand!AN$1,Overzicht!$B:$B,0),5),Verdeelsleutels_percentage!$1:$1,0)))</f>
        <v>1.6826597457737205E-3</v>
      </c>
      <c r="AO226">
        <f>PRODUCT(INDEX(Overzicht!$B$1:$D$35,MATCH(max_demand!AO$1,Overzicht!$B$1:$B$35,0),3),INDEX(Verdeelsleutels_percentage!$A:$AB,MATCH(max_demand!$C226,Verdeelsleutels_percentage!$C:$C,0),MATCH(INDEX(Overzicht!$B$1:$F$35,MATCH(max_demand!AO$1,Overzicht!$B:$B,0),5),Verdeelsleutels_percentage!$1:$1,0)))</f>
        <v>5.8893091102080221E-3</v>
      </c>
    </row>
    <row r="227" spans="2:41">
      <c r="B227" t="str">
        <f>INDEX('ETLocal datasets'!B:C,MATCH(C227,'ETLocal datasets'!C:C,0),1)</f>
        <v>GM0703</v>
      </c>
      <c r="C227" t="str">
        <f>'ETLocal datasets'!C210</f>
        <v>Reimerswaal</v>
      </c>
      <c r="D227">
        <f t="shared" si="17"/>
        <v>0.39543224566493418</v>
      </c>
      <c r="E227">
        <f t="shared" si="18"/>
        <v>0.11035921090554981</v>
      </c>
      <c r="F227">
        <f t="shared" si="19"/>
        <v>1.3778310041399332E-2</v>
      </c>
      <c r="G227">
        <f t="shared" si="16"/>
        <v>2.8057441969503473E-2</v>
      </c>
      <c r="H227">
        <f>PRODUCT(INDEX(Overzicht!$B$1:$D$35,MATCH(max_demand!H$1,Overzicht!$B$1:$B$35,0),3),INDEX(Verdeelsleutels_percentage!$A:$AB,MATCH(max_demand!$C227,Verdeelsleutels_percentage!$C:$C,0),MATCH(INDEX(Overzicht!$B$1:$F$35,MATCH(max_demand!H$1,Overzicht!$B:$B,0),5),Verdeelsleutels_percentage!$1:$1,0)))</f>
        <v>1.3778310041399332E-2</v>
      </c>
      <c r="I227">
        <f>PRODUCT(INDEX(Overzicht!$B$1:$D$35,MATCH(max_demand!I$1,Overzicht!$B$1:$B$35,0),3),INDEX(Verdeelsleutels_percentage!$A:$AB,MATCH(max_demand!$C227,Verdeelsleutels_percentage!$C:$C,0),MATCH(INDEX(Overzicht!$B$1:$F$35,MATCH(max_demand!I$1,Overzicht!$B:$B,0),5),Verdeelsleutels_percentage!$1:$1,0)))</f>
        <v>3.029089141887744E-2</v>
      </c>
      <c r="J227">
        <f>PRODUCT(INDEX(Overzicht!$B$1:$D$35,MATCH(max_demand!J$1,Overzicht!$B$1:$B$35,0),3),INDEX(Verdeelsleutels_percentage!$A:$AB,MATCH(max_demand!$C227,Verdeelsleutels_percentage!$C:$C,0),MATCH(INDEX(Overzicht!$B$1:$F$35,MATCH(max_demand!J$1,Overzicht!$B:$B,0),5),Verdeelsleutels_percentage!$1:$1,0)))</f>
        <v>4.619014413878633E-3</v>
      </c>
      <c r="K227">
        <f>PRODUCT(INDEX(Overzicht!$B$1:$D$35,MATCH(max_demand!K$1,Overzicht!$B$1:$B$35,0),3),INDEX(Verdeelsleutels_percentage!$A:$AB,MATCH(max_demand!$C227,Verdeelsleutels_percentage!$C:$C,0),MATCH(INDEX(Overzicht!$B$1:$F$35,MATCH(max_demand!K$1,Overzicht!$B:$B,0),5),Verdeelsleutels_percentage!$1:$1,0)))</f>
        <v>6.3051655522678735E-3</v>
      </c>
      <c r="L227">
        <f>PRODUCT(INDEX(Overzicht!$B$1:$D$35,MATCH(max_demand!L$1,Overzicht!$B$1:$B$35,0),3),INDEX(Verdeelsleutels_percentage!$A:$AB,MATCH(max_demand!$C227,Verdeelsleutels_percentage!$C:$C,0),MATCH(INDEX(Overzicht!$B$1:$F$35,MATCH(max_demand!L$1,Overzicht!$B:$B,0),5),Verdeelsleutels_percentage!$1:$1,0)))</f>
        <v>4.4553280905868095E-3</v>
      </c>
      <c r="M227">
        <f>PRODUCT(INDEX(Overzicht!$B$1:$D$35,MATCH(max_demand!M$1,Overzicht!$B$1:$B$35,0),3),INDEX(Verdeelsleutels_percentage!$A:$AB,MATCH(max_demand!$C227,Verdeelsleutels_percentage!$C:$C,0),MATCH(INDEX(Overzicht!$B$1:$F$35,MATCH(max_demand!M$1,Overzicht!$B:$B,0),5),Verdeelsleutels_percentage!$1:$1,0)))</f>
        <v>1.9487765693377821E-2</v>
      </c>
      <c r="N227">
        <f>PRODUCT(INDEX(Overzicht!$B$1:$D$35,MATCH(max_demand!N$1,Overzicht!$B$1:$B$35,0),3),INDEX(Verdeelsleutels_percentage!$A:$AB,MATCH(max_demand!$C227,Verdeelsleutels_percentage!$C:$C,0),MATCH(INDEX(Overzicht!$B$1:$F$35,MATCH(max_demand!N$1,Overzicht!$B:$B,0),5),Verdeelsleutels_percentage!$1:$1,0)))</f>
        <v>2.3582546747211483E-2</v>
      </c>
      <c r="O227">
        <f>PRODUCT(INDEX(Overzicht!$B$1:$D$35,MATCH(max_demand!O$1,Overzicht!$B$1:$B$35,0),3),INDEX(Verdeelsleutels_percentage!$A:$AB,MATCH(max_demand!$C227,Verdeelsleutels_percentage!$C:$C,0),MATCH(INDEX(Overzicht!$B$1:$F$35,MATCH(max_demand!O$1,Overzicht!$B:$B,0),5),Verdeelsleutels_percentage!$1:$1,0)))</f>
        <v>1.5804193984650647E-2</v>
      </c>
      <c r="P227">
        <f>PRODUCT(INDEX(Overzicht!$B$1:$D$35,MATCH(max_demand!P$1,Overzicht!$B$1:$B$35,0),3),INDEX(Verdeelsleutels_percentage!$A:$AB,MATCH(max_demand!$C227,Verdeelsleutels_percentage!$C:$C,0),MATCH(INDEX(Overzicht!$B$1:$F$35,MATCH(max_demand!P$1,Overzicht!$B:$B,0),5),Verdeelsleutels_percentage!$1:$1,0)))</f>
        <v>0.10223363127638857</v>
      </c>
      <c r="Q227">
        <f>PRODUCT(INDEX(Overzicht!$B$1:$D$35,MATCH(max_demand!Q$1,Overzicht!$B$1:$B$35,0),3),INDEX(Verdeelsleutels_percentage!$A:$AB,MATCH(max_demand!$C227,Verdeelsleutels_percentage!$C:$C,0),MATCH(INDEX(Overzicht!$B$1:$F$35,MATCH(max_demand!Q$1,Overzicht!$B:$B,0),5),Verdeelsleutels_percentage!$1:$1,0)))</f>
        <v>1.1416314034302303E-2</v>
      </c>
      <c r="R227">
        <f>PRODUCT(INDEX(Overzicht!$B$1:$D$35,MATCH(max_demand!R$1,Overzicht!$B$1:$B$35,0),3),INDEX(Verdeelsleutels_percentage!$A:$AB,MATCH(max_demand!$C227,Verdeelsleutels_percentage!$C:$C,0),MATCH(INDEX(Overzicht!$B$1:$F$35,MATCH(max_demand!R$1,Overzicht!$B:$B,0),5),Verdeelsleutels_percentage!$1:$1,0)))</f>
        <v>2.3619960070970286E-3</v>
      </c>
      <c r="S227">
        <f>PRODUCT(INDEX(Overzicht!$B$1:$D$35,MATCH(max_demand!S$1,Overzicht!$B$1:$B$35,0),3),INDEX(Verdeelsleutels_percentage!$A:$AB,MATCH(max_demand!$C227,Verdeelsleutels_percentage!$C:$C,0),MATCH(INDEX(Overzicht!$B$1:$F$35,MATCH(max_demand!S$1,Overzicht!$B:$B,0),5),Verdeelsleutels_percentage!$1:$1,0)))</f>
        <v>4.8373678225347144E-3</v>
      </c>
      <c r="T227">
        <f>PRODUCT(INDEX(Overzicht!$B$1:$D$35,MATCH(max_demand!T$1,Overzicht!$B$1:$B$35,0),3),INDEX(Verdeelsleutels_percentage!$A:$AB,MATCH(max_demand!$C227,Verdeelsleutels_percentage!$C:$C,0),MATCH(INDEX(Overzicht!$B$1:$F$35,MATCH(max_demand!T$1,Overzicht!$B:$B,0),5),Verdeelsleutels_percentage!$1:$1,0)))</f>
        <v>6.9810104209756607E-3</v>
      </c>
      <c r="U227">
        <f>PRODUCT(INDEX(Overzicht!$B$1:$D$35,MATCH(max_demand!U$1,Overzicht!$B$1:$B$35,0),3),INDEX(Verdeelsleutels_percentage!$A:$AB,MATCH(max_demand!$C227,Verdeelsleutels_percentage!$C:$C,0),MATCH(INDEX(Overzicht!$B$1:$F$35,MATCH(max_demand!U$1,Overzicht!$B:$B,0),5),Verdeelsleutels_percentage!$1:$1,0)))</f>
        <v>2.5929467277909603E-2</v>
      </c>
      <c r="V227">
        <f>PRODUCT(INDEX(Overzicht!$B$1:$D$35,MATCH(max_demand!V$1,Overzicht!$B$1:$B$35,0),3),INDEX(Verdeelsleutels_percentage!$A:$AB,MATCH(max_demand!$C227,Verdeelsleutels_percentage!$C:$C,0),MATCH(INDEX(Overzicht!$B$1:$F$35,MATCH(max_demand!V$1,Overzicht!$B:$B,0),5),Verdeelsleutels_percentage!$1:$1,0)))</f>
        <v>3.0181060090684248E-3</v>
      </c>
      <c r="W227">
        <f>PRODUCT(INDEX(Overzicht!$B$1:$D$35,MATCH(max_demand!W$1,Overzicht!$B$1:$B$35,0),3),INDEX(Verdeelsleutels_percentage!$A:$AB,MATCH(max_demand!$C227,Verdeelsleutels_percentage!$C:$C,0),MATCH(INDEX(Overzicht!$B$1:$F$35,MATCH(max_demand!W$1,Overzicht!$B:$B,0),5),Verdeelsleutels_percentage!$1:$1,0)))</f>
        <v>1.5746640047313524E-2</v>
      </c>
      <c r="X227">
        <f>PRODUCT(INDEX(Overzicht!$B$1:$D$35,MATCH(max_demand!X$1,Overzicht!$B$1:$B$35,0),3),INDEX(Verdeelsleutels_percentage!$A:$AB,MATCH(max_demand!$C227,Verdeelsleutels_percentage!$C:$C,0),MATCH(INDEX(Overzicht!$B$1:$F$35,MATCH(max_demand!X$1,Overzicht!$B:$B,0),5),Verdeelsleutels_percentage!$1:$1,0)))</f>
        <v>1.8659712251296629E-3</v>
      </c>
      <c r="Y227">
        <f>PRODUCT(INDEX(Overzicht!$B$1:$D$35,MATCH(max_demand!Y$1,Overzicht!$B$1:$B$35,0),3),INDEX(Verdeelsleutels_percentage!$A:$AB,MATCH(max_demand!$C227,Verdeelsleutels_percentage!$C:$C,0),MATCH(INDEX(Overzicht!$B$1:$F$35,MATCH(max_demand!Y$1,Overzicht!$B:$B,0),5),Verdeelsleutels_percentage!$1:$1,0)))</f>
        <v>2.8888480479288039E-6</v>
      </c>
      <c r="Z227">
        <f>PRODUCT(INDEX(Overzicht!$B$1:$D$35,MATCH(max_demand!Z$1,Overzicht!$B$1:$B$35,0),3),INDEX(Verdeelsleutels_percentage!$A:$AB,MATCH(max_demand!$C227,Verdeelsleutels_percentage!$C:$C,0),MATCH(INDEX(Overzicht!$B$1:$F$35,MATCH(max_demand!Z$1,Overzicht!$B:$B,0),5),Verdeelsleutels_percentage!$1:$1,0)))</f>
        <v>1.2839324657461352E-3</v>
      </c>
      <c r="AA227">
        <f>PRODUCT(INDEX(Overzicht!$B$1:$D$35,MATCH(max_demand!AA$1,Overzicht!$B$1:$B$35,0),3),INDEX(Verdeelsleutels_percentage!$A:$AB,MATCH(max_demand!$C227,Verdeelsleutels_percentage!$C:$C,0),MATCH(INDEX(Overzicht!$B$1:$F$35,MATCH(max_demand!AA$1,Overzicht!$B:$B,0),5),Verdeelsleutels_percentage!$1:$1,0)))</f>
        <v>1.3379927800933409E-3</v>
      </c>
      <c r="AB227">
        <f>PRODUCT(INDEX(Overzicht!$B$1:$D$35,MATCH(max_demand!AB$1,Overzicht!$B$1:$B$35,0),3),INDEX(Verdeelsleutels_percentage!$A:$AB,MATCH(max_demand!$C227,Verdeelsleutels_percentage!$C:$C,0),MATCH(INDEX(Overzicht!$B$1:$F$35,MATCH(max_demand!AB$1,Overzicht!$B:$B,0),5),Verdeelsleutels_percentage!$1:$1,0)))</f>
        <v>8.8687427677584356E-3</v>
      </c>
      <c r="AC227">
        <f>PRODUCT(INDEX(Overzicht!$B$1:$D$35,MATCH(max_demand!AC$1,Overzicht!$B$1:$B$35,0),3),INDEX(Verdeelsleutels_percentage!$A:$AB,MATCH(max_demand!$C227,Verdeelsleutels_percentage!$C:$C,0),MATCH(INDEX(Overzicht!$B$1:$F$35,MATCH(max_demand!AC$1,Overzicht!$B:$B,0),5),Verdeelsleutels_percentage!$1:$1,0)))</f>
        <v>5.4819838685752362E-3</v>
      </c>
      <c r="AD227">
        <f>PRODUCT(INDEX(Overzicht!$B$1:$D$35,MATCH(max_demand!AD$1,Overzicht!$B$1:$B$35,0),3),INDEX(Verdeelsleutels_percentage!$A:$AB,MATCH(max_demand!$C227,Verdeelsleutels_percentage!$C:$C,0),MATCH(INDEX(Overzicht!$B$1:$F$35,MATCH(max_demand!AD$1,Overzicht!$B:$B,0),5),Verdeelsleutels_percentage!$1:$1,0)))</f>
        <v>9.3445899742254494E-6</v>
      </c>
      <c r="AE227">
        <f>PRODUCT(INDEX(Overzicht!$B$1:$D$35,MATCH(max_demand!AE$1,Overzicht!$B$1:$B$35,0),3),INDEX(Verdeelsleutels_percentage!$A:$AB,MATCH(max_demand!$C227,Verdeelsleutels_percentage!$C:$C,0),MATCH(INDEX(Overzicht!$B$1:$F$35,MATCH(max_demand!AE$1,Overzicht!$B:$B,0),5),Verdeelsleutels_percentage!$1:$1,0)))</f>
        <v>0.18059499511935398</v>
      </c>
      <c r="AF227">
        <f>PRODUCT(INDEX(Overzicht!$B$1:$D$35,MATCH(max_demand!AF$1,Overzicht!$B$1:$B$35,0),3),INDEX(Verdeelsleutels_percentage!$A:$AB,MATCH(max_demand!$C227,Verdeelsleutels_percentage!$C:$C,0),MATCH(INDEX(Overzicht!$B$1:$F$35,MATCH(max_demand!AF$1,Overzicht!$B:$B,0),5),Verdeelsleutels_percentage!$1:$1,0)))</f>
        <v>5.0681544700505333E-3</v>
      </c>
      <c r="AG227">
        <f>PRODUCT(INDEX(Overzicht!$B$1:$D$35,MATCH(max_demand!AG$1,Overzicht!$B$1:$B$35,0),3),INDEX(Verdeelsleutels_percentage!$A:$AB,MATCH(max_demand!$C227,Verdeelsleutels_percentage!$C:$C,0),MATCH(INDEX(Overzicht!$B$1:$F$35,MATCH(max_demand!AG$1,Overzicht!$B:$B,0),5),Verdeelsleutels_percentage!$1:$1,0)))</f>
        <v>1.5746640047313524E-2</v>
      </c>
      <c r="AH227">
        <f>PRODUCT(INDEX(Overzicht!$B$1:$D$35,MATCH(max_demand!AH$1,Overzicht!$B$1:$B$35,0),3),INDEX(Verdeelsleutels_percentage!$A:$AB,MATCH(max_demand!$C227,Verdeelsleutels_percentage!$C:$C,0),MATCH(INDEX(Overzicht!$B$1:$F$35,MATCH(max_demand!AH$1,Overzicht!$B:$B,0),5),Verdeelsleutels_percentage!$1:$1,0)))</f>
        <v>1.1825693763451245E-2</v>
      </c>
      <c r="AI227">
        <f>PRODUCT(INDEX(Overzicht!$B$1:$D$35,MATCH(max_demand!AI$1,Overzicht!$B$1:$B$35,0),3),INDEX(Verdeelsleutels_percentage!$A:$AB,MATCH(max_demand!$C227,Verdeelsleutels_percentage!$C:$C,0),MATCH(INDEX(Overzicht!$B$1:$F$35,MATCH(max_demand!AI$1,Overzicht!$B:$B,0),5),Verdeelsleutels_percentage!$1:$1,0)))</f>
        <v>4.0545235760404271E-3</v>
      </c>
      <c r="AJ227">
        <f>PRODUCT(INDEX(Overzicht!$B$1:$D$35,MATCH(max_demand!AJ$1,Overzicht!$B$1:$B$35,0),3),INDEX(Verdeelsleutels_percentage!$A:$AB,MATCH(max_demand!$C227,Verdeelsleutels_percentage!$C:$C,0),MATCH(INDEX(Overzicht!$B$1:$F$35,MATCH(max_demand!AJ$1,Overzicht!$B:$B,0),5),Verdeelsleutels_percentage!$1:$1,0)))</f>
        <v>0</v>
      </c>
      <c r="AK227">
        <f>PRODUCT(INDEX(Overzicht!$B$1:$D$35,MATCH(max_demand!AK$1,Overzicht!$B$1:$B$35,0),3),INDEX(Verdeelsleutels_percentage!$A:$AB,MATCH(max_demand!$C227,Verdeelsleutels_percentage!$C:$C,0),MATCH(INDEX(Overzicht!$B$1:$F$35,MATCH(max_demand!AK$1,Overzicht!$B:$B,0),5),Verdeelsleutels_percentage!$1:$1,0)))</f>
        <v>9.5529616287035382E-4</v>
      </c>
      <c r="AL227">
        <f>PRODUCT(INDEX(Overzicht!$B$1:$D$35,MATCH(max_demand!AL$1,Overzicht!$B$1:$B$35,0),3),INDEX(Verdeelsleutels_percentage!$A:$AB,MATCH(max_demand!$C227,Verdeelsleutels_percentage!$C:$C,0),MATCH(INDEX(Overzicht!$B$1:$F$35,MATCH(max_demand!AL$1,Overzicht!$B:$B,0),5),Verdeelsleutels_percentage!$1:$1,0)))</f>
        <v>2.6244400078855872E-3</v>
      </c>
      <c r="AM227">
        <f>PRODUCT(INDEX(Overzicht!$B$1:$D$35,MATCH(max_demand!AM$1,Overzicht!$B$1:$B$35,0),3),INDEX(Verdeelsleutels_percentage!$A:$AB,MATCH(max_demand!$C227,Verdeelsleutels_percentage!$C:$C,0),MATCH(INDEX(Overzicht!$B$1:$F$35,MATCH(max_demand!AM$1,Overzicht!$B:$B,0),5),Verdeelsleutels_percentage!$1:$1,0)))</f>
        <v>5.2488800157711743E-3</v>
      </c>
      <c r="AN227">
        <f>PRODUCT(INDEX(Overzicht!$B$1:$D$35,MATCH(max_demand!AN$1,Overzicht!$B$1:$B$35,0),3),INDEX(Verdeelsleutels_percentage!$A:$AB,MATCH(max_demand!$C227,Verdeelsleutels_percentage!$C:$C,0),MATCH(INDEX(Overzicht!$B$1:$F$35,MATCH(max_demand!AN$1,Overzicht!$B:$B,0),5),Verdeelsleutels_percentage!$1:$1,0)))</f>
        <v>2.6244400078855872E-3</v>
      </c>
      <c r="AO227">
        <f>PRODUCT(INDEX(Overzicht!$B$1:$D$35,MATCH(max_demand!AO$1,Overzicht!$B$1:$B$35,0),3),INDEX(Verdeelsleutels_percentage!$A:$AB,MATCH(max_demand!$C227,Verdeelsleutels_percentage!$C:$C,0),MATCH(INDEX(Overzicht!$B$1:$F$35,MATCH(max_demand!AO$1,Overzicht!$B:$B,0),5),Verdeelsleutels_percentage!$1:$1,0)))</f>
        <v>9.1855400275995553E-3</v>
      </c>
    </row>
    <row r="228" spans="2:41">
      <c r="B228" t="str">
        <f>INDEX('ETLocal datasets'!B:C,MATCH(C228,'ETLocal datasets'!C:C,0),1)</f>
        <v>GM0715</v>
      </c>
      <c r="C228" t="str">
        <f>'ETLocal datasets'!C211</f>
        <v>Terneuzen</v>
      </c>
      <c r="D228">
        <f t="shared" si="17"/>
        <v>0.7193365112801644</v>
      </c>
      <c r="E228">
        <f t="shared" si="18"/>
        <v>0.26624498914620548</v>
      </c>
      <c r="F228">
        <f t="shared" si="19"/>
        <v>3.3166247766555607E-2</v>
      </c>
      <c r="G228">
        <f t="shared" si="16"/>
        <v>6.7538041259071563E-2</v>
      </c>
      <c r="H228">
        <f>PRODUCT(INDEX(Overzicht!$B$1:$D$35,MATCH(max_demand!H$1,Overzicht!$B$1:$B$35,0),3),INDEX(Verdeelsleutels_percentage!$A:$AB,MATCH(max_demand!$C228,Verdeelsleutels_percentage!$C:$C,0),MATCH(INDEX(Overzicht!$B$1:$F$35,MATCH(max_demand!H$1,Overzicht!$B:$B,0),5),Verdeelsleutels_percentage!$1:$1,0)))</f>
        <v>3.3166247766555607E-2</v>
      </c>
      <c r="I228">
        <f>PRODUCT(INDEX(Overzicht!$B$1:$D$35,MATCH(max_demand!I$1,Overzicht!$B$1:$B$35,0),3),INDEX(Verdeelsleutels_percentage!$A:$AB,MATCH(max_demand!$C228,Verdeelsleutels_percentage!$C:$C,0),MATCH(INDEX(Overzicht!$B$1:$F$35,MATCH(max_demand!I$1,Overzicht!$B:$B,0),5),Verdeelsleutels_percentage!$1:$1,0)))</f>
        <v>9.1115683131252817E-2</v>
      </c>
      <c r="J228">
        <f>PRODUCT(INDEX(Overzicht!$B$1:$D$35,MATCH(max_demand!J$1,Overzicht!$B$1:$B$35,0),3),INDEX(Verdeelsleutels_percentage!$A:$AB,MATCH(max_demand!$C228,Verdeelsleutels_percentage!$C:$C,0),MATCH(INDEX(Overzicht!$B$1:$F$35,MATCH(max_demand!J$1,Overzicht!$B:$B,0),5),Verdeelsleutels_percentage!$1:$1,0)))</f>
        <v>1.1118589727454832E-2</v>
      </c>
      <c r="K228">
        <f>PRODUCT(INDEX(Overzicht!$B$1:$D$35,MATCH(max_demand!K$1,Overzicht!$B$1:$B$35,0),3),INDEX(Verdeelsleutels_percentage!$A:$AB,MATCH(max_demand!$C228,Verdeelsleutels_percentage!$C:$C,0),MATCH(INDEX(Overzicht!$B$1:$F$35,MATCH(max_demand!K$1,Overzicht!$B:$B,0),5),Verdeelsleutels_percentage!$1:$1,0)))</f>
        <v>1.8966079888705391E-2</v>
      </c>
      <c r="L228">
        <f>PRODUCT(INDEX(Overzicht!$B$1:$D$35,MATCH(max_demand!L$1,Overzicht!$B$1:$B$35,0),3),INDEX(Verdeelsleutels_percentage!$A:$AB,MATCH(max_demand!$C228,Verdeelsleutels_percentage!$C:$C,0),MATCH(INDEX(Overzicht!$B$1:$F$35,MATCH(max_demand!L$1,Overzicht!$B:$B,0),5),Verdeelsleutels_percentage!$1:$1,0)))</f>
        <v>1.0724574703988153E-2</v>
      </c>
      <c r="M228">
        <f>PRODUCT(INDEX(Overzicht!$B$1:$D$35,MATCH(max_demand!M$1,Overzicht!$B$1:$B$35,0),3),INDEX(Verdeelsleutels_percentage!$A:$AB,MATCH(max_demand!$C228,Verdeelsleutels_percentage!$C:$C,0),MATCH(INDEX(Overzicht!$B$1:$F$35,MATCH(max_demand!M$1,Overzicht!$B:$B,0),5),Verdeelsleutels_percentage!$1:$1,0)))</f>
        <v>3.6934750778804586E-2</v>
      </c>
      <c r="N228">
        <f>PRODUCT(INDEX(Overzicht!$B$1:$D$35,MATCH(max_demand!N$1,Overzicht!$B$1:$B$35,0),3),INDEX(Verdeelsleutels_percentage!$A:$AB,MATCH(max_demand!$C228,Verdeelsleutels_percentage!$C:$C,0),MATCH(INDEX(Overzicht!$B$1:$F$35,MATCH(max_demand!N$1,Overzicht!$B:$B,0),5),Verdeelsleutels_percentage!$1:$1,0)))</f>
        <v>1.3714934700439873E-2</v>
      </c>
      <c r="O228">
        <f>PRODUCT(INDEX(Overzicht!$B$1:$D$35,MATCH(max_demand!O$1,Overzicht!$B$1:$B$35,0),3),INDEX(Verdeelsleutels_percentage!$A:$AB,MATCH(max_demand!$C228,Verdeelsleutels_percentage!$C:$C,0),MATCH(INDEX(Overzicht!$B$1:$F$35,MATCH(max_demand!O$1,Overzicht!$B:$B,0),5),Verdeelsleutels_percentage!$1:$1,0)))</f>
        <v>7.5980102485780895E-2</v>
      </c>
      <c r="P228">
        <f>PRODUCT(INDEX(Overzicht!$B$1:$D$35,MATCH(max_demand!P$1,Overzicht!$B$1:$B$35,0),3),INDEX(Verdeelsleutels_percentage!$A:$AB,MATCH(max_demand!$C228,Verdeelsleutels_percentage!$C:$C,0),MATCH(INDEX(Overzicht!$B$1:$F$35,MATCH(max_demand!P$1,Overzicht!$B:$B,0),5),Verdeelsleutels_percentage!$1:$1,0)))</f>
        <v>0.3087034438507904</v>
      </c>
      <c r="Q228">
        <f>PRODUCT(INDEX(Overzicht!$B$1:$D$35,MATCH(max_demand!Q$1,Overzicht!$B$1:$B$35,0),3),INDEX(Verdeelsleutels_percentage!$A:$AB,MATCH(max_demand!$C228,Verdeelsleutels_percentage!$C:$C,0),MATCH(INDEX(Overzicht!$B$1:$F$35,MATCH(max_demand!Q$1,Overzicht!$B:$B,0),5),Verdeelsleutels_percentage!$1:$1,0)))</f>
        <v>2.7480605292288931E-2</v>
      </c>
      <c r="R228">
        <f>PRODUCT(INDEX(Overzicht!$B$1:$D$35,MATCH(max_demand!R$1,Overzicht!$B$1:$B$35,0),3),INDEX(Verdeelsleutels_percentage!$A:$AB,MATCH(max_demand!$C228,Verdeelsleutels_percentage!$C:$C,0),MATCH(INDEX(Overzicht!$B$1:$F$35,MATCH(max_demand!R$1,Overzicht!$B:$B,0),5),Verdeelsleutels_percentage!$1:$1,0)))</f>
        <v>5.6856424742666757E-3</v>
      </c>
      <c r="S228">
        <f>PRODUCT(INDEX(Overzicht!$B$1:$D$35,MATCH(max_demand!S$1,Overzicht!$B$1:$B$35,0),3),INDEX(Verdeelsleutels_percentage!$A:$AB,MATCH(max_demand!$C228,Verdeelsleutels_percentage!$C:$C,0),MATCH(INDEX(Overzicht!$B$1:$F$35,MATCH(max_demand!S$1,Overzicht!$B:$B,0),5),Verdeelsleutels_percentage!$1:$1,0)))</f>
        <v>1.1644195787298152E-2</v>
      </c>
      <c r="T228">
        <f>PRODUCT(INDEX(Overzicht!$B$1:$D$35,MATCH(max_demand!T$1,Overzicht!$B$1:$B$35,0),3),INDEX(Verdeelsleutels_percentage!$A:$AB,MATCH(max_demand!$C228,Verdeelsleutels_percentage!$C:$C,0),MATCH(INDEX(Overzicht!$B$1:$F$35,MATCH(max_demand!T$1,Overzicht!$B:$B,0),5),Verdeelsleutels_percentage!$1:$1,0)))</f>
        <v>1.6804232201721506E-2</v>
      </c>
      <c r="U228">
        <f>PRODUCT(INDEX(Overzicht!$B$1:$D$35,MATCH(max_demand!U$1,Overzicht!$B$1:$B$35,0),3),INDEX(Verdeelsleutels_percentage!$A:$AB,MATCH(max_demand!$C228,Verdeelsleutels_percentage!$C:$C,0),MATCH(INDEX(Overzicht!$B$1:$F$35,MATCH(max_demand!U$1,Overzicht!$B:$B,0),5),Verdeelsleutels_percentage!$1:$1,0)))</f>
        <v>6.2415719606394179E-2</v>
      </c>
      <c r="V228">
        <f>PRODUCT(INDEX(Overzicht!$B$1:$D$35,MATCH(max_demand!V$1,Overzicht!$B$1:$B$35,0),3),INDEX(Verdeelsleutels_percentage!$A:$AB,MATCH(max_demand!$C228,Verdeelsleutels_percentage!$C:$C,0),MATCH(INDEX(Overzicht!$B$1:$F$35,MATCH(max_demand!V$1,Overzicht!$B:$B,0),5),Verdeelsleutels_percentage!$1:$1,0)))</f>
        <v>7.2649876060074184E-3</v>
      </c>
      <c r="W228">
        <f>PRODUCT(INDEX(Overzicht!$B$1:$D$35,MATCH(max_demand!W$1,Overzicht!$B$1:$B$35,0),3),INDEX(Verdeelsleutels_percentage!$A:$AB,MATCH(max_demand!$C228,Verdeelsleutels_percentage!$C:$C,0),MATCH(INDEX(Overzicht!$B$1:$F$35,MATCH(max_demand!W$1,Overzicht!$B:$B,0),5),Verdeelsleutels_percentage!$1:$1,0)))</f>
        <v>3.7904283161777838E-2</v>
      </c>
      <c r="X228">
        <f>PRODUCT(INDEX(Overzicht!$B$1:$D$35,MATCH(max_demand!X$1,Overzicht!$B$1:$B$35,0),3),INDEX(Verdeelsleutels_percentage!$A:$AB,MATCH(max_demand!$C228,Verdeelsleutels_percentage!$C:$C,0),MATCH(INDEX(Overzicht!$B$1:$F$35,MATCH(max_demand!X$1,Overzicht!$B:$B,0),5),Verdeelsleutels_percentage!$1:$1,0)))</f>
        <v>7.0700618278782199E-3</v>
      </c>
      <c r="Y228">
        <f>PRODUCT(INDEX(Overzicht!$B$1:$D$35,MATCH(max_demand!Y$1,Overzicht!$B$1:$B$35,0),3),INDEX(Verdeelsleutels_percentage!$A:$AB,MATCH(max_demand!$C228,Verdeelsleutels_percentage!$C:$C,0),MATCH(INDEX(Overzicht!$B$1:$F$35,MATCH(max_demand!Y$1,Overzicht!$B:$B,0),5),Verdeelsleutels_percentage!$1:$1,0)))</f>
        <v>7.5138341299556374E-6</v>
      </c>
      <c r="Z228">
        <f>PRODUCT(INDEX(Overzicht!$B$1:$D$35,MATCH(max_demand!Z$1,Overzicht!$B$1:$B$35,0),3),INDEX(Verdeelsleutels_percentage!$A:$AB,MATCH(max_demand!$C228,Verdeelsleutels_percentage!$C:$C,0),MATCH(INDEX(Overzicht!$B$1:$F$35,MATCH(max_demand!Z$1,Overzicht!$B:$B,0),5),Verdeelsleutels_percentage!$1:$1,0)))</f>
        <v>3.3394818355358389E-3</v>
      </c>
      <c r="AA228">
        <f>PRODUCT(INDEX(Overzicht!$B$1:$D$35,MATCH(max_demand!AA$1,Overzicht!$B$1:$B$35,0),3),INDEX(Verdeelsleutels_percentage!$A:$AB,MATCH(max_demand!$C228,Verdeelsleutels_percentage!$C:$C,0),MATCH(INDEX(Overzicht!$B$1:$F$35,MATCH(max_demand!AA$1,Overzicht!$B:$B,0),5),Verdeelsleutels_percentage!$1:$1,0)))</f>
        <v>3.4800915970320851E-3</v>
      </c>
      <c r="AB228">
        <f>PRODUCT(INDEX(Overzicht!$B$1:$D$35,MATCH(max_demand!AB$1,Overzicht!$B$1:$B$35,0),3),INDEX(Verdeelsleutels_percentage!$A:$AB,MATCH(max_demand!$C228,Verdeelsleutels_percentage!$C:$C,0),MATCH(INDEX(Overzicht!$B$1:$F$35,MATCH(max_demand!AB$1,Overzicht!$B:$B,0),5),Verdeelsleutels_percentage!$1:$1,0)))</f>
        <v>2.319740207053847E-2</v>
      </c>
      <c r="AC228">
        <f>PRODUCT(INDEX(Overzicht!$B$1:$D$35,MATCH(max_demand!AC$1,Overzicht!$B$1:$B$35,0),3),INDEX(Verdeelsleutels_percentage!$A:$AB,MATCH(max_demand!$C228,Verdeelsleutels_percentage!$C:$C,0),MATCH(INDEX(Overzicht!$B$1:$F$35,MATCH(max_demand!AC$1,Overzicht!$B:$B,0),5),Verdeelsleutels_percentage!$1:$1,0)))</f>
        <v>1.6391399323290069E-2</v>
      </c>
      <c r="AD228">
        <f>PRODUCT(INDEX(Overzicht!$B$1:$D$35,MATCH(max_demand!AD$1,Overzicht!$B$1:$B$35,0),3),INDEX(Verdeelsleutels_percentage!$A:$AB,MATCH(max_demand!$C228,Verdeelsleutels_percentage!$C:$C,0),MATCH(INDEX(Overzicht!$B$1:$F$35,MATCH(max_demand!AD$1,Overzicht!$B:$B,0),5),Verdeelsleutels_percentage!$1:$1,0)))</f>
        <v>9.8364104991846833E-6</v>
      </c>
      <c r="AE228">
        <f>PRODUCT(INDEX(Overzicht!$B$1:$D$35,MATCH(max_demand!AE$1,Overzicht!$B$1:$B$35,0),3),INDEX(Verdeelsleutels_percentage!$A:$AB,MATCH(max_demand!$C228,Verdeelsleutels_percentage!$C:$C,0),MATCH(INDEX(Overzicht!$B$1:$F$35,MATCH(max_demand!AE$1,Overzicht!$B:$B,0),5),Verdeelsleutels_percentage!$1:$1,0)))</f>
        <v>0.12109548318395599</v>
      </c>
      <c r="AF228">
        <f>PRODUCT(INDEX(Overzicht!$B$1:$D$35,MATCH(max_demand!AF$1,Overzicht!$B$1:$B$35,0),3),INDEX(Verdeelsleutels_percentage!$A:$AB,MATCH(max_demand!$C228,Verdeelsleutels_percentage!$C:$C,0),MATCH(INDEX(Overzicht!$B$1:$F$35,MATCH(max_demand!AF$1,Overzicht!$B:$B,0),5),Verdeelsleutels_percentage!$1:$1,0)))</f>
        <v>1.3182165140273049E-2</v>
      </c>
      <c r="AG228">
        <f>PRODUCT(INDEX(Overzicht!$B$1:$D$35,MATCH(max_demand!AG$1,Overzicht!$B$1:$B$35,0),3),INDEX(Verdeelsleutels_percentage!$A:$AB,MATCH(max_demand!$C228,Verdeelsleutels_percentage!$C:$C,0),MATCH(INDEX(Overzicht!$B$1:$F$35,MATCH(max_demand!AG$1,Overzicht!$B:$B,0),5),Verdeelsleutels_percentage!$1:$1,0)))</f>
        <v>3.7904283161777838E-2</v>
      </c>
      <c r="AH228">
        <f>PRODUCT(INDEX(Overzicht!$B$1:$D$35,MATCH(max_demand!AH$1,Overzicht!$B$1:$B$35,0),3),INDEX(Verdeelsleutels_percentage!$A:$AB,MATCH(max_demand!$C228,Verdeelsleutels_percentage!$C:$C,0),MATCH(INDEX(Overzicht!$B$1:$F$35,MATCH(max_demand!AH$1,Overzicht!$B:$B,0),5),Verdeelsleutels_percentage!$1:$1,0)))</f>
        <v>3.075838532730378E-2</v>
      </c>
      <c r="AI228">
        <f>PRODUCT(INDEX(Overzicht!$B$1:$D$35,MATCH(max_demand!AI$1,Overzicht!$B$1:$B$35,0),3),INDEX(Verdeelsleutels_percentage!$A:$AB,MATCH(max_demand!$C228,Verdeelsleutels_percentage!$C:$C,0),MATCH(INDEX(Overzicht!$B$1:$F$35,MATCH(max_demand!AI$1,Overzicht!$B:$B,0),5),Verdeelsleutels_percentage!$1:$1,0)))</f>
        <v>1.0545732112218438E-2</v>
      </c>
      <c r="AJ228">
        <f>PRODUCT(INDEX(Overzicht!$B$1:$D$35,MATCH(max_demand!AJ$1,Overzicht!$B$1:$B$35,0),3),INDEX(Verdeelsleutels_percentage!$A:$AB,MATCH(max_demand!$C228,Verdeelsleutels_percentage!$C:$C,0),MATCH(INDEX(Overzicht!$B$1:$F$35,MATCH(max_demand!AJ$1,Overzicht!$B:$B,0),5),Verdeelsleutels_percentage!$1:$1,0)))</f>
        <v>0</v>
      </c>
      <c r="AK228">
        <f>PRODUCT(INDEX(Overzicht!$B$1:$D$35,MATCH(max_demand!AK$1,Overzicht!$B$1:$B$35,0),3),INDEX(Verdeelsleutels_percentage!$A:$AB,MATCH(max_demand!$C228,Verdeelsleutels_percentage!$C:$C,0),MATCH(INDEX(Overzicht!$B$1:$F$35,MATCH(max_demand!AK$1,Overzicht!$B:$B,0),5),Verdeelsleutels_percentage!$1:$1,0)))</f>
        <v>2.2995265118145227E-3</v>
      </c>
      <c r="AL228">
        <f>PRODUCT(INDEX(Overzicht!$B$1:$D$35,MATCH(max_demand!AL$1,Overzicht!$B$1:$B$35,0),3),INDEX(Verdeelsleutels_percentage!$A:$AB,MATCH(max_demand!$C228,Verdeelsleutels_percentage!$C:$C,0),MATCH(INDEX(Overzicht!$B$1:$F$35,MATCH(max_demand!AL$1,Overzicht!$B:$B,0),5),Verdeelsleutels_percentage!$1:$1,0)))</f>
        <v>6.3173805269629733E-3</v>
      </c>
      <c r="AM228">
        <f>PRODUCT(INDEX(Overzicht!$B$1:$D$35,MATCH(max_demand!AM$1,Overzicht!$B$1:$B$35,0),3),INDEX(Verdeelsleutels_percentage!$A:$AB,MATCH(max_demand!$C228,Verdeelsleutels_percentage!$C:$C,0),MATCH(INDEX(Overzicht!$B$1:$F$35,MATCH(max_demand!AM$1,Overzicht!$B:$B,0),5),Verdeelsleutels_percentage!$1:$1,0)))</f>
        <v>1.2634761053925947E-2</v>
      </c>
      <c r="AN228">
        <f>PRODUCT(INDEX(Overzicht!$B$1:$D$35,MATCH(max_demand!AN$1,Overzicht!$B$1:$B$35,0),3),INDEX(Verdeelsleutels_percentage!$A:$AB,MATCH(max_demand!$C228,Verdeelsleutels_percentage!$C:$C,0),MATCH(INDEX(Overzicht!$B$1:$F$35,MATCH(max_demand!AN$1,Overzicht!$B:$B,0),5),Verdeelsleutels_percentage!$1:$1,0)))</f>
        <v>6.3173805269629733E-3</v>
      </c>
      <c r="AO228">
        <f>PRODUCT(INDEX(Overzicht!$B$1:$D$35,MATCH(max_demand!AO$1,Overzicht!$B$1:$B$35,0),3),INDEX(Verdeelsleutels_percentage!$A:$AB,MATCH(max_demand!$C228,Verdeelsleutels_percentage!$C:$C,0),MATCH(INDEX(Overzicht!$B$1:$F$35,MATCH(max_demand!AO$1,Overzicht!$B:$B,0),5),Verdeelsleutels_percentage!$1:$1,0)))</f>
        <v>2.2110831844370408E-2</v>
      </c>
    </row>
    <row r="229" spans="2:41">
      <c r="B229" t="str">
        <f>INDEX('ETLocal datasets'!B:C,MATCH(C229,'ETLocal datasets'!C:C,0),1)</f>
        <v>GM0716</v>
      </c>
      <c r="C229" t="str">
        <f>'ETLocal datasets'!C212</f>
        <v>Tholen</v>
      </c>
      <c r="D229">
        <f t="shared" si="17"/>
        <v>0.51207980167757694</v>
      </c>
      <c r="E229">
        <f t="shared" si="18"/>
        <v>0.13415435932523595</v>
      </c>
      <c r="F229">
        <f t="shared" si="19"/>
        <v>1.5662969965044307E-2</v>
      </c>
      <c r="G229">
        <f t="shared" si="16"/>
        <v>3.189526651264659E-2</v>
      </c>
      <c r="H229">
        <f>PRODUCT(INDEX(Overzicht!$B$1:$D$35,MATCH(max_demand!H$1,Overzicht!$B$1:$B$35,0),3),INDEX(Verdeelsleutels_percentage!$A:$AB,MATCH(max_demand!$C229,Verdeelsleutels_percentage!$C:$C,0),MATCH(INDEX(Overzicht!$B$1:$F$35,MATCH(max_demand!H$1,Overzicht!$B:$B,0),5),Verdeelsleutels_percentage!$1:$1,0)))</f>
        <v>1.5662969965044307E-2</v>
      </c>
      <c r="I229">
        <f>PRODUCT(INDEX(Overzicht!$B$1:$D$35,MATCH(max_demand!I$1,Overzicht!$B$1:$B$35,0),3),INDEX(Verdeelsleutels_percentage!$A:$AB,MATCH(max_demand!$C229,Verdeelsleutels_percentage!$C:$C,0),MATCH(INDEX(Overzicht!$B$1:$F$35,MATCH(max_demand!I$1,Overzicht!$B:$B,0),5),Verdeelsleutels_percentage!$1:$1,0)))</f>
        <v>5.7222746973056293E-2</v>
      </c>
      <c r="J229">
        <f>PRODUCT(INDEX(Overzicht!$B$1:$D$35,MATCH(max_demand!J$1,Overzicht!$B$1:$B$35,0),3),INDEX(Verdeelsleutels_percentage!$A:$AB,MATCH(max_demand!$C229,Verdeelsleutels_percentage!$C:$C,0),MATCH(INDEX(Overzicht!$B$1:$F$35,MATCH(max_demand!J$1,Overzicht!$B:$B,0),5),Verdeelsleutels_percentage!$1:$1,0)))</f>
        <v>5.2508242168529482E-3</v>
      </c>
      <c r="K229">
        <f>PRODUCT(INDEX(Overzicht!$B$1:$D$35,MATCH(max_demand!K$1,Overzicht!$B$1:$B$35,0),3),INDEX(Verdeelsleutels_percentage!$A:$AB,MATCH(max_demand!$C229,Verdeelsleutels_percentage!$C:$C,0),MATCH(INDEX(Overzicht!$B$1:$F$35,MATCH(max_demand!K$1,Overzicht!$B:$B,0),5),Verdeelsleutels_percentage!$1:$1,0)))</f>
        <v>1.1911134869930024E-2</v>
      </c>
      <c r="L229">
        <f>PRODUCT(INDEX(Overzicht!$B$1:$D$35,MATCH(max_demand!L$1,Overzicht!$B$1:$B$35,0),3),INDEX(Verdeelsleutels_percentage!$A:$AB,MATCH(max_demand!$C229,Verdeelsleutels_percentage!$C:$C,0),MATCH(INDEX(Overzicht!$B$1:$F$35,MATCH(max_demand!L$1,Overzicht!$B:$B,0),5),Verdeelsleutels_percentage!$1:$1,0)))</f>
        <v>5.0647481336682223E-3</v>
      </c>
      <c r="M229">
        <f>PRODUCT(INDEX(Overzicht!$B$1:$D$35,MATCH(max_demand!M$1,Overzicht!$B$1:$B$35,0),3),INDEX(Verdeelsleutels_percentage!$A:$AB,MATCH(max_demand!$C229,Verdeelsleutels_percentage!$C:$C,0),MATCH(INDEX(Overzicht!$B$1:$F$35,MATCH(max_demand!M$1,Overzicht!$B:$B,0),5),Verdeelsleutels_percentage!$1:$1,0)))</f>
        <v>2.246589994706583E-2</v>
      </c>
      <c r="N229">
        <f>PRODUCT(INDEX(Overzicht!$B$1:$D$35,MATCH(max_demand!N$1,Overzicht!$B$1:$B$35,0),3),INDEX(Verdeelsleutels_percentage!$A:$AB,MATCH(max_demand!$C229,Verdeelsleutels_percentage!$C:$C,0),MATCH(INDEX(Overzicht!$B$1:$F$35,MATCH(max_demand!N$1,Overzicht!$B:$B,0),5),Verdeelsleutels_percentage!$1:$1,0)))</f>
        <v>2.0796343236341028E-2</v>
      </c>
      <c r="O229">
        <f>PRODUCT(INDEX(Overzicht!$B$1:$D$35,MATCH(max_demand!O$1,Overzicht!$B$1:$B$35,0),3),INDEX(Verdeelsleutels_percentage!$A:$AB,MATCH(max_demand!$C229,Verdeelsleutels_percentage!$C:$C,0),MATCH(INDEX(Overzicht!$B$1:$F$35,MATCH(max_demand!O$1,Overzicht!$B:$B,0),5),Verdeelsleutels_percentage!$1:$1,0)))</f>
        <v>3.0186327041429366E-2</v>
      </c>
      <c r="P229">
        <f>PRODUCT(INDEX(Overzicht!$B$1:$D$35,MATCH(max_demand!P$1,Overzicht!$B$1:$B$35,0),3),INDEX(Verdeelsleutels_percentage!$A:$AB,MATCH(max_demand!$C229,Verdeelsleutels_percentage!$C:$C,0),MATCH(INDEX(Overzicht!$B$1:$F$35,MATCH(max_demand!P$1,Overzicht!$B:$B,0),5),Verdeelsleutels_percentage!$1:$1,0)))</f>
        <v>0.15322778618276828</v>
      </c>
      <c r="Q229">
        <f>PRODUCT(INDEX(Overzicht!$B$1:$D$35,MATCH(max_demand!Q$1,Overzicht!$B$1:$B$35,0),3),INDEX(Verdeelsleutels_percentage!$A:$AB,MATCH(max_demand!$C229,Verdeelsleutels_percentage!$C:$C,0),MATCH(INDEX(Overzicht!$B$1:$F$35,MATCH(max_demand!Q$1,Overzicht!$B:$B,0),5),Verdeelsleutels_percentage!$1:$1,0)))</f>
        <v>1.2977889399608138E-2</v>
      </c>
      <c r="R229">
        <f>PRODUCT(INDEX(Overzicht!$B$1:$D$35,MATCH(max_demand!R$1,Overzicht!$B$1:$B$35,0),3),INDEX(Verdeelsleutels_percentage!$A:$AB,MATCH(max_demand!$C229,Verdeelsleutels_percentage!$C:$C,0),MATCH(INDEX(Overzicht!$B$1:$F$35,MATCH(max_demand!R$1,Overzicht!$B:$B,0),5),Verdeelsleutels_percentage!$1:$1,0)))</f>
        <v>2.6850805654361669E-3</v>
      </c>
      <c r="S229">
        <f>PRODUCT(INDEX(Overzicht!$B$1:$D$35,MATCH(max_demand!S$1,Overzicht!$B$1:$B$35,0),3),INDEX(Verdeelsleutels_percentage!$A:$AB,MATCH(max_demand!$C229,Verdeelsleutels_percentage!$C:$C,0),MATCH(INDEX(Overzicht!$B$1:$F$35,MATCH(max_demand!S$1,Overzicht!$B:$B,0),5),Verdeelsleutels_percentage!$1:$1,0)))</f>
        <v>5.4990449980132691E-3</v>
      </c>
      <c r="T229">
        <f>PRODUCT(INDEX(Overzicht!$B$1:$D$35,MATCH(max_demand!T$1,Overzicht!$B$1:$B$35,0),3),INDEX(Verdeelsleutels_percentage!$A:$AB,MATCH(max_demand!$C229,Verdeelsleutels_percentage!$C:$C,0),MATCH(INDEX(Overzicht!$B$1:$F$35,MATCH(max_demand!T$1,Overzicht!$B:$B,0),5),Verdeelsleutels_percentage!$1:$1,0)))</f>
        <v>7.9359047822891143E-3</v>
      </c>
      <c r="U229">
        <f>PRODUCT(INDEX(Overzicht!$B$1:$D$35,MATCH(max_demand!U$1,Overzicht!$B$1:$B$35,0),3),INDEX(Verdeelsleutels_percentage!$A:$AB,MATCH(max_demand!$C229,Verdeelsleutels_percentage!$C:$C,0),MATCH(INDEX(Overzicht!$B$1:$F$35,MATCH(max_demand!U$1,Overzicht!$B:$B,0),5),Verdeelsleutels_percentage!$1:$1,0)))</f>
        <v>2.9476217762788144E-2</v>
      </c>
      <c r="V229">
        <f>PRODUCT(INDEX(Overzicht!$B$1:$D$35,MATCH(max_demand!V$1,Overzicht!$B$1:$B$35,0),3),INDEX(Verdeelsleutels_percentage!$A:$AB,MATCH(max_demand!$C229,Verdeelsleutels_percentage!$C:$C,0),MATCH(INDEX(Overzicht!$B$1:$F$35,MATCH(max_demand!V$1,Overzicht!$B:$B,0),5),Verdeelsleutels_percentage!$1:$1,0)))</f>
        <v>3.430936278057324E-3</v>
      </c>
      <c r="W229">
        <f>PRODUCT(INDEX(Overzicht!$B$1:$D$35,MATCH(max_demand!W$1,Overzicht!$B$1:$B$35,0),3),INDEX(Verdeelsleutels_percentage!$A:$AB,MATCH(max_demand!$C229,Verdeelsleutels_percentage!$C:$C,0),MATCH(INDEX(Overzicht!$B$1:$F$35,MATCH(max_demand!W$1,Overzicht!$B:$B,0),5),Verdeelsleutels_percentage!$1:$1,0)))</f>
        <v>1.7900537102907777E-2</v>
      </c>
      <c r="X229">
        <f>PRODUCT(INDEX(Overzicht!$B$1:$D$35,MATCH(max_demand!X$1,Overzicht!$B$1:$B$35,0),3),INDEX(Verdeelsleutels_percentage!$A:$AB,MATCH(max_demand!$C229,Verdeelsleutels_percentage!$C:$C,0),MATCH(INDEX(Overzicht!$B$1:$F$35,MATCH(max_demand!X$1,Overzicht!$B:$B,0),5),Verdeelsleutels_percentage!$1:$1,0)))</f>
        <v>1.1345855187974332E-3</v>
      </c>
      <c r="Y229">
        <f>PRODUCT(INDEX(Overzicht!$B$1:$D$35,MATCH(max_demand!Y$1,Overzicht!$B$1:$B$35,0),3),INDEX(Verdeelsleutels_percentage!$A:$AB,MATCH(max_demand!$C229,Verdeelsleutels_percentage!$C:$C,0),MATCH(INDEX(Overzicht!$B$1:$F$35,MATCH(max_demand!Y$1,Overzicht!$B:$B,0),5),Verdeelsleutels_percentage!$1:$1,0)))</f>
        <v>4.5745191759486691E-6</v>
      </c>
      <c r="Z229">
        <f>PRODUCT(INDEX(Overzicht!$B$1:$D$35,MATCH(max_demand!Z$1,Overzicht!$B$1:$B$35,0),3),INDEX(Verdeelsleutels_percentage!$A:$AB,MATCH(max_demand!$C229,Verdeelsleutels_percentage!$C:$C,0),MATCH(INDEX(Overzicht!$B$1:$F$35,MATCH(max_demand!Z$1,Overzicht!$B:$B,0),5),Verdeelsleutels_percentage!$1:$1,0)))</f>
        <v>2.0331196337549642E-3</v>
      </c>
      <c r="AA229">
        <f>PRODUCT(INDEX(Overzicht!$B$1:$D$35,MATCH(max_demand!AA$1,Overzicht!$B$1:$B$35,0),3),INDEX(Verdeelsleutels_percentage!$A:$AB,MATCH(max_demand!$C229,Verdeelsleutels_percentage!$C:$C,0),MATCH(INDEX(Overzicht!$B$1:$F$35,MATCH(max_demand!AA$1,Overzicht!$B:$B,0),5),Verdeelsleutels_percentage!$1:$1,0)))</f>
        <v>2.1187246709656994E-3</v>
      </c>
      <c r="AB229">
        <f>PRODUCT(INDEX(Overzicht!$B$1:$D$35,MATCH(max_demand!AB$1,Overzicht!$B$1:$B$35,0),3),INDEX(Verdeelsleutels_percentage!$A:$AB,MATCH(max_demand!$C229,Verdeelsleutels_percentage!$C:$C,0),MATCH(INDEX(Overzicht!$B$1:$F$35,MATCH(max_demand!AB$1,Overzicht!$B:$B,0),5),Verdeelsleutels_percentage!$1:$1,0)))</f>
        <v>1.0582612508478311E-2</v>
      </c>
      <c r="AC229">
        <f>PRODUCT(INDEX(Overzicht!$B$1:$D$35,MATCH(max_demand!AC$1,Overzicht!$B$1:$B$35,0),3),INDEX(Verdeelsleutels_percentage!$A:$AB,MATCH(max_demand!$C229,Verdeelsleutels_percentage!$C:$C,0),MATCH(INDEX(Overzicht!$B$1:$F$35,MATCH(max_demand!AC$1,Overzicht!$B:$B,0),5),Verdeelsleutels_percentage!$1:$1,0)))</f>
        <v>5.517635417339896E-3</v>
      </c>
      <c r="AD229">
        <f>PRODUCT(INDEX(Overzicht!$B$1:$D$35,MATCH(max_demand!AD$1,Overzicht!$B$1:$B$35,0),3),INDEX(Verdeelsleutels_percentage!$A:$AB,MATCH(max_demand!$C229,Verdeelsleutels_percentage!$C:$C,0),MATCH(INDEX(Overzicht!$B$1:$F$35,MATCH(max_demand!AD$1,Overzicht!$B:$B,0),5),Verdeelsleutels_percentage!$1:$1,0)))</f>
        <v>3.934564199673873E-6</v>
      </c>
      <c r="AE229">
        <f>PRODUCT(INDEX(Overzicht!$B$1:$D$35,MATCH(max_demand!AE$1,Overzicht!$B$1:$B$35,0),3),INDEX(Verdeelsleutels_percentage!$A:$AB,MATCH(max_demand!$C229,Verdeelsleutels_percentage!$C:$C,0),MATCH(INDEX(Overzicht!$B$1:$F$35,MATCH(max_demand!AE$1,Overzicht!$B:$B,0),5),Verdeelsleutels_percentage!$1:$1,0)))</f>
        <v>0.19616869287425681</v>
      </c>
      <c r="AF229">
        <f>PRODUCT(INDEX(Overzicht!$B$1:$D$35,MATCH(max_demand!AF$1,Overzicht!$B$1:$B$35,0),3),INDEX(Verdeelsleutels_percentage!$A:$AB,MATCH(max_demand!$C229,Verdeelsleutels_percentage!$C:$C,0),MATCH(INDEX(Overzicht!$B$1:$F$35,MATCH(max_demand!AF$1,Overzicht!$B:$B,0),5),Verdeelsleutels_percentage!$1:$1,0)))</f>
        <v>8.0254722385064373E-3</v>
      </c>
      <c r="AG229">
        <f>PRODUCT(INDEX(Overzicht!$B$1:$D$35,MATCH(max_demand!AG$1,Overzicht!$B$1:$B$35,0),3),INDEX(Verdeelsleutels_percentage!$A:$AB,MATCH(max_demand!$C229,Verdeelsleutels_percentage!$C:$C,0),MATCH(INDEX(Overzicht!$B$1:$F$35,MATCH(max_demand!AG$1,Overzicht!$B:$B,0),5),Verdeelsleutels_percentage!$1:$1,0)))</f>
        <v>1.7900537102907777E-2</v>
      </c>
      <c r="AH229">
        <f>PRODUCT(INDEX(Overzicht!$B$1:$D$35,MATCH(max_demand!AH$1,Overzicht!$B$1:$B$35,0),3),INDEX(Verdeelsleutels_percentage!$A:$AB,MATCH(max_demand!$C229,Verdeelsleutels_percentage!$C:$C,0),MATCH(INDEX(Overzicht!$B$1:$F$35,MATCH(max_demand!AH$1,Overzicht!$B:$B,0),5),Verdeelsleutels_percentage!$1:$1,0)))</f>
        <v>1.8726101889848353E-2</v>
      </c>
      <c r="AI229">
        <f>PRODUCT(INDEX(Overzicht!$B$1:$D$35,MATCH(max_demand!AI$1,Overzicht!$B$1:$B$35,0),3),INDEX(Verdeelsleutels_percentage!$A:$AB,MATCH(max_demand!$C229,Verdeelsleutels_percentage!$C:$C,0),MATCH(INDEX(Overzicht!$B$1:$F$35,MATCH(max_demand!AI$1,Overzicht!$B:$B,0),5),Verdeelsleutels_percentage!$1:$1,0)))</f>
        <v>6.4203777908051493E-3</v>
      </c>
      <c r="AJ229">
        <f>PRODUCT(INDEX(Overzicht!$B$1:$D$35,MATCH(max_demand!AJ$1,Overzicht!$B$1:$B$35,0),3),INDEX(Verdeelsleutels_percentage!$A:$AB,MATCH(max_demand!$C229,Verdeelsleutels_percentage!$C:$C,0),MATCH(INDEX(Overzicht!$B$1:$F$35,MATCH(max_demand!AJ$1,Overzicht!$B:$B,0),5),Verdeelsleutels_percentage!$1:$1,0)))</f>
        <v>0</v>
      </c>
      <c r="AK229">
        <f>PRODUCT(INDEX(Overzicht!$B$1:$D$35,MATCH(max_demand!AK$1,Overzicht!$B$1:$B$35,0),3),INDEX(Verdeelsleutels_percentage!$A:$AB,MATCH(max_demand!$C229,Verdeelsleutels_percentage!$C:$C,0),MATCH(INDEX(Overzicht!$B$1:$F$35,MATCH(max_demand!AK$1,Overzicht!$B:$B,0),5),Verdeelsleutels_percentage!$1:$1,0)))</f>
        <v>1.0859659175764054E-3</v>
      </c>
      <c r="AL229">
        <f>PRODUCT(INDEX(Overzicht!$B$1:$D$35,MATCH(max_demand!AL$1,Overzicht!$B$1:$B$35,0),3),INDEX(Verdeelsleutels_percentage!$A:$AB,MATCH(max_demand!$C229,Verdeelsleutels_percentage!$C:$C,0),MATCH(INDEX(Overzicht!$B$1:$F$35,MATCH(max_demand!AL$1,Overzicht!$B:$B,0),5),Verdeelsleutels_percentage!$1:$1,0)))</f>
        <v>2.9834228504846297E-3</v>
      </c>
      <c r="AM229">
        <f>PRODUCT(INDEX(Overzicht!$B$1:$D$35,MATCH(max_demand!AM$1,Overzicht!$B$1:$B$35,0),3),INDEX(Verdeelsleutels_percentage!$A:$AB,MATCH(max_demand!$C229,Verdeelsleutels_percentage!$C:$C,0),MATCH(INDEX(Overzicht!$B$1:$F$35,MATCH(max_demand!AM$1,Overzicht!$B:$B,0),5),Verdeelsleutels_percentage!$1:$1,0)))</f>
        <v>5.9668457009692593E-3</v>
      </c>
      <c r="AN229">
        <f>PRODUCT(INDEX(Overzicht!$B$1:$D$35,MATCH(max_demand!AN$1,Overzicht!$B$1:$B$35,0),3),INDEX(Verdeelsleutels_percentage!$A:$AB,MATCH(max_demand!$C229,Verdeelsleutels_percentage!$C:$C,0),MATCH(INDEX(Overzicht!$B$1:$F$35,MATCH(max_demand!AN$1,Overzicht!$B:$B,0),5),Verdeelsleutels_percentage!$1:$1,0)))</f>
        <v>2.9834228504846297E-3</v>
      </c>
      <c r="AO229">
        <f>PRODUCT(INDEX(Overzicht!$B$1:$D$35,MATCH(max_demand!AO$1,Overzicht!$B$1:$B$35,0),3),INDEX(Verdeelsleutels_percentage!$A:$AB,MATCH(max_demand!$C229,Verdeelsleutels_percentage!$C:$C,0),MATCH(INDEX(Overzicht!$B$1:$F$35,MATCH(max_demand!AO$1,Overzicht!$B:$B,0),5),Verdeelsleutels_percentage!$1:$1,0)))</f>
        <v>1.0441979976696204E-2</v>
      </c>
    </row>
    <row r="230" spans="2:41">
      <c r="B230" t="str">
        <f>INDEX('ETLocal datasets'!B:C,MATCH(C230,'ETLocal datasets'!C:C,0),1)</f>
        <v>GM0717</v>
      </c>
      <c r="C230" t="str">
        <f>'ETLocal datasets'!C213</f>
        <v>Veere</v>
      </c>
      <c r="D230">
        <f t="shared" si="17"/>
        <v>2.6398472450789412</v>
      </c>
      <c r="E230">
        <f t="shared" si="18"/>
        <v>0.13538228372135844</v>
      </c>
      <c r="F230">
        <f t="shared" si="19"/>
        <v>1.326613456891941E-2</v>
      </c>
      <c r="G230">
        <f t="shared" si="16"/>
        <v>2.7014474177798228E-2</v>
      </c>
      <c r="H230">
        <f>PRODUCT(INDEX(Overzicht!$B$1:$D$35,MATCH(max_demand!H$1,Overzicht!$B$1:$B$35,0),3),INDEX(Verdeelsleutels_percentage!$A:$AB,MATCH(max_demand!$C230,Verdeelsleutels_percentage!$C:$C,0),MATCH(INDEX(Overzicht!$B$1:$F$35,MATCH(max_demand!H$1,Overzicht!$B:$B,0),5),Verdeelsleutels_percentage!$1:$1,0)))</f>
        <v>1.326613456891941E-2</v>
      </c>
      <c r="I230">
        <f>PRODUCT(INDEX(Overzicht!$B$1:$D$35,MATCH(max_demand!I$1,Overzicht!$B$1:$B$35,0),3),INDEX(Verdeelsleutels_percentage!$A:$AB,MATCH(max_demand!$C230,Verdeelsleutels_percentage!$C:$C,0),MATCH(INDEX(Overzicht!$B$1:$F$35,MATCH(max_demand!I$1,Overzicht!$B:$B,0),5),Verdeelsleutels_percentage!$1:$1,0)))</f>
        <v>3.9356231114029298E-2</v>
      </c>
      <c r="J230">
        <f>PRODUCT(INDEX(Overzicht!$B$1:$D$35,MATCH(max_demand!J$1,Overzicht!$B$1:$B$35,0),3),INDEX(Verdeelsleutels_percentage!$A:$AB,MATCH(max_demand!$C230,Verdeelsleutels_percentage!$C:$C,0),MATCH(INDEX(Overzicht!$B$1:$F$35,MATCH(max_demand!J$1,Overzicht!$B:$B,0),5),Verdeelsleutels_percentage!$1:$1,0)))</f>
        <v>4.4473136840567926E-3</v>
      </c>
      <c r="K230">
        <f>PRODUCT(INDEX(Overzicht!$B$1:$D$35,MATCH(max_demand!K$1,Overzicht!$B$1:$B$35,0),3),INDEX(Verdeelsleutels_percentage!$A:$AB,MATCH(max_demand!$C230,Verdeelsleutels_percentage!$C:$C,0),MATCH(INDEX(Overzicht!$B$1:$F$35,MATCH(max_demand!K$1,Overzicht!$B:$B,0),5),Verdeelsleutels_percentage!$1:$1,0)))</f>
        <v>8.1921508765048674E-3</v>
      </c>
      <c r="L230">
        <f>PRODUCT(INDEX(Overzicht!$B$1:$D$35,MATCH(max_demand!L$1,Overzicht!$B$1:$B$35,0),3),INDEX(Verdeelsleutels_percentage!$A:$AB,MATCH(max_demand!$C230,Verdeelsleutels_percentage!$C:$C,0),MATCH(INDEX(Overzicht!$B$1:$F$35,MATCH(max_demand!L$1,Overzicht!$B:$B,0),5),Verdeelsleutels_percentage!$1:$1,0)))</f>
        <v>4.2897120053780307E-3</v>
      </c>
      <c r="M230">
        <f>PRODUCT(INDEX(Overzicht!$B$1:$D$35,MATCH(max_demand!M$1,Overzicht!$B$1:$B$35,0),3),INDEX(Verdeelsleutels_percentage!$A:$AB,MATCH(max_demand!$C230,Verdeelsleutels_percentage!$C:$C,0),MATCH(INDEX(Overzicht!$B$1:$F$35,MATCH(max_demand!M$1,Overzicht!$B:$B,0),5),Verdeelsleutels_percentage!$1:$1,0)))</f>
        <v>4.443244574507494E-2</v>
      </c>
      <c r="N230">
        <f>PRODUCT(INDEX(Overzicht!$B$1:$D$35,MATCH(max_demand!N$1,Overzicht!$B$1:$B$35,0),3),INDEX(Verdeelsleutels_percentage!$A:$AB,MATCH(max_demand!$C230,Verdeelsleutels_percentage!$C:$C,0),MATCH(INDEX(Overzicht!$B$1:$F$35,MATCH(max_demand!N$1,Overzicht!$B:$B,0),5),Verdeelsleutels_percentage!$1:$1,0)))</f>
        <v>2.1716897418002312E-2</v>
      </c>
      <c r="O230">
        <f>PRODUCT(INDEX(Overzicht!$B$1:$D$35,MATCH(max_demand!O$1,Overzicht!$B$1:$B$35,0),3),INDEX(Verdeelsleutels_percentage!$A:$AB,MATCH(max_demand!$C230,Verdeelsleutels_percentage!$C:$C,0),MATCH(INDEX(Overzicht!$B$1:$F$35,MATCH(max_demand!O$1,Overzicht!$B:$B,0),5),Verdeelsleutels_percentage!$1:$1,0)))</f>
        <v>3.2250759190402198E-2</v>
      </c>
      <c r="P230">
        <f>PRODUCT(INDEX(Overzicht!$B$1:$D$35,MATCH(max_demand!P$1,Overzicht!$B$1:$B$35,0),3),INDEX(Verdeelsleutels_percentage!$A:$AB,MATCH(max_demand!$C230,Verdeelsleutels_percentage!$C:$C,0),MATCH(INDEX(Overzicht!$B$1:$F$35,MATCH(max_demand!P$1,Overzicht!$B:$B,0),5),Verdeelsleutels_percentage!$1:$1,0)))</f>
        <v>5.5548048149747523E-2</v>
      </c>
      <c r="Q230">
        <f>PRODUCT(INDEX(Overzicht!$B$1:$D$35,MATCH(max_demand!Q$1,Overzicht!$B$1:$B$35,0),3),INDEX(Verdeelsleutels_percentage!$A:$AB,MATCH(max_demand!$C230,Verdeelsleutels_percentage!$C:$C,0),MATCH(INDEX(Overzicht!$B$1:$F$35,MATCH(max_demand!Q$1,Overzicht!$B:$B,0),5),Verdeelsleutels_percentage!$1:$1,0)))</f>
        <v>1.0991940071390368E-2</v>
      </c>
      <c r="R230">
        <f>PRODUCT(INDEX(Overzicht!$B$1:$D$35,MATCH(max_demand!R$1,Overzicht!$B$1:$B$35,0),3),INDEX(Verdeelsleutels_percentage!$A:$AB,MATCH(max_demand!$C230,Verdeelsleutels_percentage!$C:$C,0),MATCH(INDEX(Overzicht!$B$1:$F$35,MATCH(max_demand!R$1,Overzicht!$B:$B,0),5),Verdeelsleutels_percentage!$1:$1,0)))</f>
        <v>2.2741944975290421E-3</v>
      </c>
      <c r="S230">
        <f>PRODUCT(INDEX(Overzicht!$B$1:$D$35,MATCH(max_demand!S$1,Overzicht!$B$1:$B$35,0),3),INDEX(Verdeelsleutels_percentage!$A:$AB,MATCH(max_demand!$C230,Verdeelsleutels_percentage!$C:$C,0),MATCH(INDEX(Overzicht!$B$1:$F$35,MATCH(max_demand!S$1,Overzicht!$B:$B,0),5),Verdeelsleutels_percentage!$1:$1,0)))</f>
        <v>4.6575503309394771E-3</v>
      </c>
      <c r="T230">
        <f>PRODUCT(INDEX(Overzicht!$B$1:$D$35,MATCH(max_demand!T$1,Overzicht!$B$1:$B$35,0),3),INDEX(Verdeelsleutels_percentage!$A:$AB,MATCH(max_demand!$C230,Verdeelsleutels_percentage!$C:$C,0),MATCH(INDEX(Overzicht!$B$1:$F$35,MATCH(max_demand!T$1,Overzicht!$B:$B,0),5),Verdeelsleutels_percentage!$1:$1,0)))</f>
        <v>6.7215081815858342E-3</v>
      </c>
      <c r="U230">
        <f>PRODUCT(INDEX(Overzicht!$B$1:$D$35,MATCH(max_demand!U$1,Overzicht!$B$1:$B$35,0),3),INDEX(Verdeelsleutels_percentage!$A:$AB,MATCH(max_demand!$C230,Verdeelsleutels_percentage!$C:$C,0),MATCH(INDEX(Overzicht!$B$1:$F$35,MATCH(max_demand!U$1,Overzicht!$B:$B,0),5),Verdeelsleutels_percentage!$1:$1,0)))</f>
        <v>2.4965601817318817E-2</v>
      </c>
      <c r="V230">
        <f>PRODUCT(INDEX(Overzicht!$B$1:$D$35,MATCH(max_demand!V$1,Overzicht!$B$1:$B$35,0),3),INDEX(Verdeelsleutels_percentage!$A:$AB,MATCH(max_demand!$C230,Verdeelsleutels_percentage!$C:$C,0),MATCH(INDEX(Overzicht!$B$1:$F$35,MATCH(max_demand!V$1,Overzicht!$B:$B,0),5),Verdeelsleutels_percentage!$1:$1,0)))</f>
        <v>2.9059151912871088E-3</v>
      </c>
      <c r="W230">
        <f>PRODUCT(INDEX(Overzicht!$B$1:$D$35,MATCH(max_demand!W$1,Overzicht!$B$1:$B$35,0),3),INDEX(Verdeelsleutels_percentage!$A:$AB,MATCH(max_demand!$C230,Verdeelsleutels_percentage!$C:$C,0),MATCH(INDEX(Overzicht!$B$1:$F$35,MATCH(max_demand!W$1,Overzicht!$B:$B,0),5),Verdeelsleutels_percentage!$1:$1,0)))</f>
        <v>1.5161296650193612E-2</v>
      </c>
      <c r="X230">
        <f>PRODUCT(INDEX(Overzicht!$B$1:$D$35,MATCH(max_demand!X$1,Overzicht!$B$1:$B$35,0),3),INDEX(Verdeelsleutels_percentage!$A:$AB,MATCH(max_demand!$C230,Verdeelsleutels_percentage!$C:$C,0),MATCH(INDEX(Overzicht!$B$1:$F$35,MATCH(max_demand!X$1,Overzicht!$B:$B,0),5),Verdeelsleutels_percentage!$1:$1,0)))</f>
        <v>6.1980250241744084E-3</v>
      </c>
      <c r="Y230">
        <f>PRODUCT(INDEX(Overzicht!$B$1:$D$35,MATCH(max_demand!Y$1,Overzicht!$B$1:$B$35,0),3),INDEX(Verdeelsleutels_percentage!$A:$AB,MATCH(max_demand!$C230,Verdeelsleutels_percentage!$C:$C,0),MATCH(INDEX(Overzicht!$B$1:$F$35,MATCH(max_demand!Y$1,Overzicht!$B:$B,0),5),Verdeelsleutels_percentage!$1:$1,0)))</f>
        <v>3.6156479604635655E-6</v>
      </c>
      <c r="Z230">
        <f>PRODUCT(INDEX(Overzicht!$B$1:$D$35,MATCH(max_demand!Z$1,Overzicht!$B$1:$B$35,0),3),INDEX(Verdeelsleutels_percentage!$A:$AB,MATCH(max_demand!$C230,Verdeelsleutels_percentage!$C:$C,0),MATCH(INDEX(Overzicht!$B$1:$F$35,MATCH(max_demand!Z$1,Overzicht!$B:$B,0),5),Verdeelsleutels_percentage!$1:$1,0)))</f>
        <v>1.6069546490949181E-3</v>
      </c>
      <c r="AA230">
        <f>PRODUCT(INDEX(Overzicht!$B$1:$D$35,MATCH(max_demand!AA$1,Overzicht!$B$1:$B$35,0),3),INDEX(Verdeelsleutels_percentage!$A:$AB,MATCH(max_demand!$C230,Verdeelsleutels_percentage!$C:$C,0),MATCH(INDEX(Overzicht!$B$1:$F$35,MATCH(max_demand!AA$1,Overzicht!$B:$B,0),5),Verdeelsleutels_percentage!$1:$1,0)))</f>
        <v>1.6746158974778622E-3</v>
      </c>
      <c r="AB230">
        <f>PRODUCT(INDEX(Overzicht!$B$1:$D$35,MATCH(max_demand!AB$1,Overzicht!$B$1:$B$35,0),3),INDEX(Verdeelsleutels_percentage!$A:$AB,MATCH(max_demand!$C230,Verdeelsleutels_percentage!$C:$C,0),MATCH(INDEX(Overzicht!$B$1:$F$35,MATCH(max_demand!AB$1,Overzicht!$B:$B,0),5),Verdeelsleutels_percentage!$1:$1,0)))</f>
        <v>1.5047231745775384E-2</v>
      </c>
      <c r="AC230">
        <f>PRODUCT(INDEX(Overzicht!$B$1:$D$35,MATCH(max_demand!AC$1,Overzicht!$B$1:$B$35,0),3),INDEX(Verdeelsleutels_percentage!$A:$AB,MATCH(max_demand!$C230,Verdeelsleutels_percentage!$C:$C,0),MATCH(INDEX(Overzicht!$B$1:$F$35,MATCH(max_demand!AC$1,Overzicht!$B:$B,0),5),Verdeelsleutels_percentage!$1:$1,0)))</f>
        <v>1.2143658454176717E-2</v>
      </c>
      <c r="AD230">
        <f>PRODUCT(INDEX(Overzicht!$B$1:$D$35,MATCH(max_demand!AD$1,Overzicht!$B$1:$B$35,0),3),INDEX(Verdeelsleutels_percentage!$A:$AB,MATCH(max_demand!$C230,Verdeelsleutels_percentage!$C:$C,0),MATCH(INDEX(Overzicht!$B$1:$F$35,MATCH(max_demand!AD$1,Overzicht!$B:$B,0),5),Verdeelsleutels_percentage!$1:$1,0)))</f>
        <v>2.51074377991689E-4</v>
      </c>
      <c r="AE230">
        <f>PRODUCT(INDEX(Overzicht!$B$1:$D$35,MATCH(max_demand!AE$1,Overzicht!$B$1:$B$35,0),3),INDEX(Verdeelsleutels_percentage!$A:$AB,MATCH(max_demand!$C230,Verdeelsleutels_percentage!$C:$C,0),MATCH(INDEX(Overzicht!$B$1:$F$35,MATCH(max_demand!AE$1,Overzicht!$B:$B,0),5),Verdeelsleutels_percentage!$1:$1,0)))</f>
        <v>2.6155825716567573E-2</v>
      </c>
      <c r="AF230">
        <f>PRODUCT(INDEX(Overzicht!$B$1:$D$35,MATCH(max_demand!AF$1,Overzicht!$B$1:$B$35,0),3),INDEX(Verdeelsleutels_percentage!$A:$AB,MATCH(max_demand!$C230,Verdeelsleutels_percentage!$C:$C,0),MATCH(INDEX(Overzicht!$B$1:$F$35,MATCH(max_demand!AF$1,Overzicht!$B:$B,0),5),Verdeelsleutels_percentage!$1:$1,0)))</f>
        <v>6.3432420359009929E-3</v>
      </c>
      <c r="AG230">
        <f>PRODUCT(INDEX(Overzicht!$B$1:$D$35,MATCH(max_demand!AG$1,Overzicht!$B$1:$B$35,0),3),INDEX(Verdeelsleutels_percentage!$A:$AB,MATCH(max_demand!$C230,Verdeelsleutels_percentage!$C:$C,0),MATCH(INDEX(Overzicht!$B$1:$F$35,MATCH(max_demand!AG$1,Overzicht!$B:$B,0),5),Verdeelsleutels_percentage!$1:$1,0)))</f>
        <v>1.5161296650193612E-2</v>
      </c>
      <c r="AH230">
        <f>PRODUCT(INDEX(Overzicht!$B$1:$D$35,MATCH(max_demand!AH$1,Overzicht!$B$1:$B$35,0),3),INDEX(Verdeelsleutels_percentage!$A:$AB,MATCH(max_demand!$C230,Verdeelsleutels_percentage!$C:$C,0),MATCH(INDEX(Overzicht!$B$1:$F$35,MATCH(max_demand!AH$1,Overzicht!$B:$B,0),5),Verdeelsleutels_percentage!$1:$1,0)))</f>
        <v>1.4800898083768983E-2</v>
      </c>
      <c r="AI230">
        <f>PRODUCT(INDEX(Overzicht!$B$1:$D$35,MATCH(max_demand!AI$1,Overzicht!$B$1:$B$35,0),3),INDEX(Verdeelsleutels_percentage!$A:$AB,MATCH(max_demand!$C230,Verdeelsleutels_percentage!$C:$C,0),MATCH(INDEX(Overzicht!$B$1:$F$35,MATCH(max_demand!AI$1,Overzicht!$B:$B,0),5),Verdeelsleutels_percentage!$1:$1,0)))</f>
        <v>5.0745936287207938E-3</v>
      </c>
      <c r="AJ230">
        <f>PRODUCT(INDEX(Overzicht!$B$1:$D$35,MATCH(max_demand!AJ$1,Overzicht!$B$1:$B$35,0),3),INDEX(Verdeelsleutels_percentage!$A:$AB,MATCH(max_demand!$C230,Verdeelsleutels_percentage!$C:$C,0),MATCH(INDEX(Overzicht!$B$1:$F$35,MATCH(max_demand!AJ$1,Overzicht!$B:$B,0),5),Verdeelsleutels_percentage!$1:$1,0)))</f>
        <v>2.4000000000000004</v>
      </c>
      <c r="AK230">
        <f>PRODUCT(INDEX(Overzicht!$B$1:$D$35,MATCH(max_demand!AK$1,Overzicht!$B$1:$B$35,0),3),INDEX(Verdeelsleutels_percentage!$A:$AB,MATCH(max_demand!$C230,Verdeelsleutels_percentage!$C:$C,0),MATCH(INDEX(Overzicht!$B$1:$F$35,MATCH(max_demand!AK$1,Overzicht!$B:$B,0),5),Verdeelsleutels_percentage!$1:$1,0)))</f>
        <v>9.1978533011174589E-4</v>
      </c>
      <c r="AL230">
        <f>PRODUCT(INDEX(Overzicht!$B$1:$D$35,MATCH(max_demand!AL$1,Overzicht!$B$1:$B$35,0),3),INDEX(Verdeelsleutels_percentage!$A:$AB,MATCH(max_demand!$C230,Verdeelsleutels_percentage!$C:$C,0),MATCH(INDEX(Overzicht!$B$1:$F$35,MATCH(max_demand!AL$1,Overzicht!$B:$B,0),5),Verdeelsleutels_percentage!$1:$1,0)))</f>
        <v>2.5268827750322687E-3</v>
      </c>
      <c r="AM230">
        <f>PRODUCT(INDEX(Overzicht!$B$1:$D$35,MATCH(max_demand!AM$1,Overzicht!$B$1:$B$35,0),3),INDEX(Verdeelsleutels_percentage!$A:$AB,MATCH(max_demand!$C230,Verdeelsleutels_percentage!$C:$C,0),MATCH(INDEX(Overzicht!$B$1:$F$35,MATCH(max_demand!AM$1,Overzicht!$B:$B,0),5),Verdeelsleutels_percentage!$1:$1,0)))</f>
        <v>5.0537655500645373E-3</v>
      </c>
      <c r="AN230">
        <f>PRODUCT(INDEX(Overzicht!$B$1:$D$35,MATCH(max_demand!AN$1,Overzicht!$B$1:$B$35,0),3),INDEX(Verdeelsleutels_percentage!$A:$AB,MATCH(max_demand!$C230,Verdeelsleutels_percentage!$C:$C,0),MATCH(INDEX(Overzicht!$B$1:$F$35,MATCH(max_demand!AN$1,Overzicht!$B:$B,0),5),Verdeelsleutels_percentage!$1:$1,0)))</f>
        <v>2.5268827750322687E-3</v>
      </c>
      <c r="AO230">
        <f>PRODUCT(INDEX(Overzicht!$B$1:$D$35,MATCH(max_demand!AO$1,Overzicht!$B$1:$B$35,0),3),INDEX(Verdeelsleutels_percentage!$A:$AB,MATCH(max_demand!$C230,Verdeelsleutels_percentage!$C:$C,0),MATCH(INDEX(Overzicht!$B$1:$F$35,MATCH(max_demand!AO$1,Overzicht!$B:$B,0),5),Verdeelsleutels_percentage!$1:$1,0)))</f>
        <v>8.8440897126129403E-3</v>
      </c>
    </row>
    <row r="231" spans="2:41">
      <c r="B231" t="str">
        <f>INDEX('ETLocal datasets'!B:C,MATCH(C231,'ETLocal datasets'!C:C,0),1)</f>
        <v>GM0718</v>
      </c>
      <c r="C231" t="str">
        <f>'ETLocal datasets'!C214</f>
        <v>Vlissingen</v>
      </c>
      <c r="D231">
        <f t="shared" si="17"/>
        <v>1.308352310662287</v>
      </c>
      <c r="E231">
        <f t="shared" si="18"/>
        <v>0.12208288021803339</v>
      </c>
      <c r="F231">
        <f t="shared" si="19"/>
        <v>2.6958170687315007E-2</v>
      </c>
      <c r="G231">
        <f t="shared" si="16"/>
        <v>5.4896232367441504E-2</v>
      </c>
      <c r="H231">
        <f>PRODUCT(INDEX(Overzicht!$B$1:$D$35,MATCH(max_demand!H$1,Overzicht!$B$1:$B$35,0),3),INDEX(Verdeelsleutels_percentage!$A:$AB,MATCH(max_demand!$C231,Verdeelsleutels_percentage!$C:$C,0),MATCH(INDEX(Overzicht!$B$1:$F$35,MATCH(max_demand!H$1,Overzicht!$B:$B,0),5),Verdeelsleutels_percentage!$1:$1,0)))</f>
        <v>2.6958170687315007E-2</v>
      </c>
      <c r="I231">
        <f>PRODUCT(INDEX(Overzicht!$B$1:$D$35,MATCH(max_demand!I$1,Overzicht!$B$1:$B$35,0),3),INDEX(Verdeelsleutels_percentage!$A:$AB,MATCH(max_demand!$C231,Verdeelsleutels_percentage!$C:$C,0),MATCH(INDEX(Overzicht!$B$1:$F$35,MATCH(max_demand!I$1,Overzicht!$B:$B,0),5),Verdeelsleutels_percentage!$1:$1,0)))</f>
        <v>4.7267773062431902E-3</v>
      </c>
      <c r="J231">
        <f>PRODUCT(INDEX(Overzicht!$B$1:$D$35,MATCH(max_demand!J$1,Overzicht!$B$1:$B$35,0),3),INDEX(Verdeelsleutels_percentage!$A:$AB,MATCH(max_demand!$C231,Verdeelsleutels_percentage!$C:$C,0),MATCH(INDEX(Overzicht!$B$1:$F$35,MATCH(max_demand!J$1,Overzicht!$B:$B,0),5),Verdeelsleutels_percentage!$1:$1,0)))</f>
        <v>9.0374057923189362E-3</v>
      </c>
      <c r="K231">
        <f>PRODUCT(INDEX(Overzicht!$B$1:$D$35,MATCH(max_demand!K$1,Overzicht!$B$1:$B$35,0),3),INDEX(Verdeelsleutels_percentage!$A:$AB,MATCH(max_demand!$C231,Verdeelsleutels_percentage!$C:$C,0),MATCH(INDEX(Overzicht!$B$1:$F$35,MATCH(max_demand!K$1,Overzicht!$B:$B,0),5),Verdeelsleutels_percentage!$1:$1,0)))</f>
        <v>9.8389687620723649E-4</v>
      </c>
      <c r="L231">
        <f>PRODUCT(INDEX(Overzicht!$B$1:$D$35,MATCH(max_demand!L$1,Overzicht!$B$1:$B$35,0),3),INDEX(Verdeelsleutels_percentage!$A:$AB,MATCH(max_demand!$C231,Verdeelsleutels_percentage!$C:$C,0),MATCH(INDEX(Overzicht!$B$1:$F$35,MATCH(max_demand!L$1,Overzicht!$B:$B,0),5),Verdeelsleutels_percentage!$1:$1,0)))</f>
        <v>8.7171427245536347E-3</v>
      </c>
      <c r="M231">
        <f>PRODUCT(INDEX(Overzicht!$B$1:$D$35,MATCH(max_demand!M$1,Overzicht!$B$1:$B$35,0),3),INDEX(Verdeelsleutels_percentage!$A:$AB,MATCH(max_demand!$C231,Verdeelsleutels_percentage!$C:$C,0),MATCH(INDEX(Overzicht!$B$1:$F$35,MATCH(max_demand!M$1,Overzicht!$B:$B,0),5),Verdeelsleutels_percentage!$1:$1,0)))</f>
        <v>2.8329080522141903E-3</v>
      </c>
      <c r="N231">
        <f>PRODUCT(INDEX(Overzicht!$B$1:$D$35,MATCH(max_demand!N$1,Overzicht!$B$1:$B$35,0),3),INDEX(Verdeelsleutels_percentage!$A:$AB,MATCH(max_demand!$C231,Verdeelsleutels_percentage!$C:$C,0),MATCH(INDEX(Overzicht!$B$1:$F$35,MATCH(max_demand!N$1,Overzicht!$B:$B,0),5),Verdeelsleutels_percentage!$1:$1,0)))</f>
        <v>3.0752801936477525E-4</v>
      </c>
      <c r="O231">
        <f>PRODUCT(INDEX(Overzicht!$B$1:$D$35,MATCH(max_demand!O$1,Overzicht!$B$1:$B$35,0),3),INDEX(Verdeelsleutels_percentage!$A:$AB,MATCH(max_demand!$C231,Verdeelsleutels_percentage!$C:$C,0),MATCH(INDEX(Overzicht!$B$1:$F$35,MATCH(max_demand!O$1,Overzicht!$B:$B,0),5),Verdeelsleutels_percentage!$1:$1,0)))</f>
        <v>4.1367775666114014E-3</v>
      </c>
      <c r="P231">
        <f>PRODUCT(INDEX(Overzicht!$B$1:$D$35,MATCH(max_demand!P$1,Overzicht!$B$1:$B$35,0),3),INDEX(Verdeelsleutels_percentage!$A:$AB,MATCH(max_demand!$C231,Verdeelsleutels_percentage!$C:$C,0),MATCH(INDEX(Overzicht!$B$1:$F$35,MATCH(max_demand!P$1,Overzicht!$B:$B,0),5),Verdeelsleutels_percentage!$1:$1,0)))</f>
        <v>1.3256445016108617E-2</v>
      </c>
      <c r="Q231">
        <f>PRODUCT(INDEX(Overzicht!$B$1:$D$35,MATCH(max_demand!Q$1,Overzicht!$B$1:$B$35,0),3),INDEX(Verdeelsleutels_percentage!$A:$AB,MATCH(max_demand!$C231,Verdeelsleutels_percentage!$C:$C,0),MATCH(INDEX(Overzicht!$B$1:$F$35,MATCH(max_demand!Q$1,Overzicht!$B:$B,0),5),Verdeelsleutels_percentage!$1:$1,0)))</f>
        <v>2.2336769998061005E-2</v>
      </c>
      <c r="R231">
        <f>PRODUCT(INDEX(Overzicht!$B$1:$D$35,MATCH(max_demand!R$1,Overzicht!$B$1:$B$35,0),3),INDEX(Verdeelsleutels_percentage!$A:$AB,MATCH(max_demand!$C231,Verdeelsleutels_percentage!$C:$C,0),MATCH(INDEX(Overzicht!$B$1:$F$35,MATCH(max_demand!R$1,Overzicht!$B:$B,0),5),Verdeelsleutels_percentage!$1:$1,0)))</f>
        <v>4.6214006892540014E-3</v>
      </c>
      <c r="S231">
        <f>PRODUCT(INDEX(Overzicht!$B$1:$D$35,MATCH(max_demand!S$1,Overzicht!$B$1:$B$35,0),3),INDEX(Verdeelsleutels_percentage!$A:$AB,MATCH(max_demand!$C231,Verdeelsleutels_percentage!$C:$C,0),MATCH(INDEX(Overzicht!$B$1:$F$35,MATCH(max_demand!S$1,Overzicht!$B:$B,0),5),Verdeelsleutels_percentage!$1:$1,0)))</f>
        <v>9.4646286115921945E-3</v>
      </c>
      <c r="T231">
        <f>PRODUCT(INDEX(Overzicht!$B$1:$D$35,MATCH(max_demand!T$1,Overzicht!$B$1:$B$35,0),3),INDEX(Verdeelsleutels_percentage!$A:$AB,MATCH(max_demand!$C231,Verdeelsleutels_percentage!$C:$C,0),MATCH(INDEX(Overzicht!$B$1:$F$35,MATCH(max_demand!T$1,Overzicht!$B:$B,0),5),Verdeelsleutels_percentage!$1:$1,0)))</f>
        <v>1.3658806481572935E-2</v>
      </c>
      <c r="U231">
        <f>PRODUCT(INDEX(Overzicht!$B$1:$D$35,MATCH(max_demand!U$1,Overzicht!$B$1:$B$35,0),3),INDEX(Verdeelsleutels_percentage!$A:$AB,MATCH(max_demand!$C231,Verdeelsleutels_percentage!$C:$C,0),MATCH(INDEX(Overzicht!$B$1:$F$35,MATCH(max_demand!U$1,Overzicht!$B:$B,0),5),Verdeelsleutels_percentage!$1:$1,0)))</f>
        <v>5.0732709788699482E-2</v>
      </c>
      <c r="V231">
        <f>PRODUCT(INDEX(Overzicht!$B$1:$D$35,MATCH(max_demand!V$1,Overzicht!$B$1:$B$35,0),3),INDEX(Verdeelsleutels_percentage!$A:$AB,MATCH(max_demand!$C231,Verdeelsleutels_percentage!$C:$C,0),MATCH(INDEX(Overzicht!$B$1:$F$35,MATCH(max_demand!V$1,Overzicht!$B:$B,0),5),Verdeelsleutels_percentage!$1:$1,0)))</f>
        <v>5.9051231029356678E-3</v>
      </c>
      <c r="W231">
        <f>PRODUCT(INDEX(Overzicht!$B$1:$D$35,MATCH(max_demand!W$1,Overzicht!$B$1:$B$35,0),3),INDEX(Verdeelsleutels_percentage!$A:$AB,MATCH(max_demand!$C231,Verdeelsleutels_percentage!$C:$C,0),MATCH(INDEX(Overzicht!$B$1:$F$35,MATCH(max_demand!W$1,Overzicht!$B:$B,0),5),Verdeelsleutels_percentage!$1:$1,0)))</f>
        <v>3.0809337928360006E-2</v>
      </c>
      <c r="X231">
        <f>PRODUCT(INDEX(Overzicht!$B$1:$D$35,MATCH(max_demand!X$1,Overzicht!$B$1:$B$35,0),3),INDEX(Verdeelsleutels_percentage!$A:$AB,MATCH(max_demand!$C231,Verdeelsleutels_percentage!$C:$C,0),MATCH(INDEX(Overzicht!$B$1:$F$35,MATCH(max_demand!X$1,Overzicht!$B:$B,0),5),Verdeelsleutels_percentage!$1:$1,0)))</f>
        <v>7.2200896650745751E-4</v>
      </c>
      <c r="Y231">
        <f>PRODUCT(INDEX(Overzicht!$B$1:$D$35,MATCH(max_demand!Y$1,Overzicht!$B$1:$B$35,0),3),INDEX(Verdeelsleutels_percentage!$A:$AB,MATCH(max_demand!$C231,Verdeelsleutels_percentage!$C:$C,0),MATCH(INDEX(Overzicht!$B$1:$F$35,MATCH(max_demand!Y$1,Overzicht!$B:$B,0),5),Verdeelsleutels_percentage!$1:$1,0)))</f>
        <v>4.6873050645324434E-7</v>
      </c>
      <c r="Z231">
        <f>PRODUCT(INDEX(Overzicht!$B$1:$D$35,MATCH(max_demand!Z$1,Overzicht!$B$1:$B$35,0),3),INDEX(Verdeelsleutels_percentage!$A:$AB,MATCH(max_demand!$C231,Verdeelsleutels_percentage!$C:$C,0),MATCH(INDEX(Overzicht!$B$1:$F$35,MATCH(max_demand!Z$1,Overzicht!$B:$B,0),5),Verdeelsleutels_percentage!$1:$1,0)))</f>
        <v>2.0832466953477527E-4</v>
      </c>
      <c r="AA231">
        <f>PRODUCT(INDEX(Overzicht!$B$1:$D$35,MATCH(max_demand!AA$1,Overzicht!$B$1:$B$35,0),3),INDEX(Verdeelsleutels_percentage!$A:$AB,MATCH(max_demand!$C231,Verdeelsleutels_percentage!$C:$C,0),MATCH(INDEX(Overzicht!$B$1:$F$35,MATCH(max_demand!AA$1,Overzicht!$B:$B,0),5),Verdeelsleutels_percentage!$1:$1,0)))</f>
        <v>2.1709623456781844E-4</v>
      </c>
      <c r="AB231">
        <f>PRODUCT(INDEX(Overzicht!$B$1:$D$35,MATCH(max_demand!AB$1,Overzicht!$B$1:$B$35,0),3),INDEX(Verdeelsleutels_percentage!$A:$AB,MATCH(max_demand!$C231,Verdeelsleutels_percentage!$C:$C,0),MATCH(INDEX(Overzicht!$B$1:$F$35,MATCH(max_demand!AB$1,Overzicht!$B:$B,0),5),Verdeelsleutels_percentage!$1:$1,0)))</f>
        <v>1.1046257343195741E-2</v>
      </c>
      <c r="AC231">
        <f>PRODUCT(INDEX(Overzicht!$B$1:$D$35,MATCH(max_demand!AC$1,Overzicht!$B$1:$B$35,0),3),INDEX(Verdeelsleutels_percentage!$A:$AB,MATCH(max_demand!$C231,Verdeelsleutels_percentage!$C:$C,0),MATCH(INDEX(Overzicht!$B$1:$F$35,MATCH(max_demand!AC$1,Overzicht!$B:$B,0),5),Verdeelsleutels_percentage!$1:$1,0)))</f>
        <v>5.3259816145164581E-3</v>
      </c>
      <c r="AD231">
        <f>PRODUCT(INDEX(Overzicht!$B$1:$D$35,MATCH(max_demand!AD$1,Overzicht!$B$1:$B$35,0),3),INDEX(Verdeelsleutels_percentage!$A:$AB,MATCH(max_demand!$C231,Verdeelsleutels_percentage!$C:$C,0),MATCH(INDEX(Overzicht!$B$1:$F$35,MATCH(max_demand!AD$1,Overzicht!$B:$B,0),5),Verdeelsleutels_percentage!$1:$1,0)))</f>
        <v>1.426279522381779E-5</v>
      </c>
      <c r="AE231">
        <f>PRODUCT(INDEX(Overzicht!$B$1:$D$35,MATCH(max_demand!AE$1,Overzicht!$B$1:$B$35,0),3),INDEX(Verdeelsleutels_percentage!$A:$AB,MATCH(max_demand!$C231,Verdeelsleutels_percentage!$C:$C,0),MATCH(INDEX(Overzicht!$B$1:$F$35,MATCH(max_demand!AE$1,Overzicht!$B:$B,0),5),Verdeelsleutels_percentage!$1:$1,0)))</f>
        <v>1.1680273316177124E-2</v>
      </c>
      <c r="AF231">
        <f>PRODUCT(INDEX(Overzicht!$B$1:$D$35,MATCH(max_demand!AF$1,Overzicht!$B$1:$B$35,0),3),INDEX(Verdeelsleutels_percentage!$A:$AB,MATCH(max_demand!$C231,Verdeelsleutels_percentage!$C:$C,0),MATCH(INDEX(Overzicht!$B$1:$F$35,MATCH(max_demand!AF$1,Overzicht!$B:$B,0),5),Verdeelsleutels_percentage!$1:$1,0)))</f>
        <v>8.2233422184779716E-4</v>
      </c>
      <c r="AG231">
        <f>PRODUCT(INDEX(Overzicht!$B$1:$D$35,MATCH(max_demand!AG$1,Overzicht!$B$1:$B$35,0),3),INDEX(Verdeelsleutels_percentage!$A:$AB,MATCH(max_demand!$C231,Verdeelsleutels_percentage!$C:$C,0),MATCH(INDEX(Overzicht!$B$1:$F$35,MATCH(max_demand!AG$1,Overzicht!$B:$B,0),5),Verdeelsleutels_percentage!$1:$1,0)))</f>
        <v>3.0809337928360006E-2</v>
      </c>
      <c r="AH231">
        <f>PRODUCT(INDEX(Overzicht!$B$1:$D$35,MATCH(max_demand!AH$1,Overzicht!$B$1:$B$35,0),3),INDEX(Verdeelsleutels_percentage!$A:$AB,MATCH(max_demand!$C231,Verdeelsleutels_percentage!$C:$C,0),MATCH(INDEX(Overzicht!$B$1:$F$35,MATCH(max_demand!AH$1,Overzicht!$B:$B,0),5),Verdeelsleutels_percentage!$1:$1,0)))</f>
        <v>1.9187798509781933E-3</v>
      </c>
      <c r="AI231">
        <f>PRODUCT(INDEX(Overzicht!$B$1:$D$35,MATCH(max_demand!AI$1,Overzicht!$B$1:$B$35,0),3),INDEX(Verdeelsleutels_percentage!$A:$AB,MATCH(max_demand!$C231,Verdeelsleutels_percentage!$C:$C,0),MATCH(INDEX(Overzicht!$B$1:$F$35,MATCH(max_demand!AI$1,Overzicht!$B:$B,0),5),Verdeelsleutels_percentage!$1:$1,0)))</f>
        <v>6.5786737747823771E-4</v>
      </c>
      <c r="AJ231">
        <f>PRODUCT(INDEX(Overzicht!$B$1:$D$35,MATCH(max_demand!AJ$1,Overzicht!$B$1:$B$35,0),3),INDEX(Verdeelsleutels_percentage!$A:$AB,MATCH(max_demand!$C231,Verdeelsleutels_percentage!$C:$C,0),MATCH(INDEX(Overzicht!$B$1:$F$35,MATCH(max_demand!AJ$1,Overzicht!$B:$B,0),5),Verdeelsleutels_percentage!$1:$1,0)))</f>
        <v>1.2000000000000002</v>
      </c>
      <c r="AK231">
        <f>PRODUCT(INDEX(Overzicht!$B$1:$D$35,MATCH(max_demand!AK$1,Overzicht!$B$1:$B$35,0),3),INDEX(Verdeelsleutels_percentage!$A:$AB,MATCH(max_demand!$C231,Verdeelsleutels_percentage!$C:$C,0),MATCH(INDEX(Overzicht!$B$1:$F$35,MATCH(max_demand!AK$1,Overzicht!$B:$B,0),5),Verdeelsleutels_percentage!$1:$1,0)))</f>
        <v>1.8690998343205074E-3</v>
      </c>
      <c r="AL231">
        <f>PRODUCT(INDEX(Overzicht!$B$1:$D$35,MATCH(max_demand!AL$1,Overzicht!$B$1:$B$35,0),3),INDEX(Verdeelsleutels_percentage!$A:$AB,MATCH(max_demand!$C231,Verdeelsleutels_percentage!$C:$C,0),MATCH(INDEX(Overzicht!$B$1:$F$35,MATCH(max_demand!AL$1,Overzicht!$B:$B,0),5),Verdeelsleutels_percentage!$1:$1,0)))</f>
        <v>5.134889654726668E-3</v>
      </c>
      <c r="AM231">
        <f>PRODUCT(INDEX(Overzicht!$B$1:$D$35,MATCH(max_demand!AM$1,Overzicht!$B$1:$B$35,0),3),INDEX(Verdeelsleutels_percentage!$A:$AB,MATCH(max_demand!$C231,Verdeelsleutels_percentage!$C:$C,0),MATCH(INDEX(Overzicht!$B$1:$F$35,MATCH(max_demand!AM$1,Overzicht!$B:$B,0),5),Verdeelsleutels_percentage!$1:$1,0)))</f>
        <v>1.0269779309453336E-2</v>
      </c>
      <c r="AN231">
        <f>PRODUCT(INDEX(Overzicht!$B$1:$D$35,MATCH(max_demand!AN$1,Overzicht!$B$1:$B$35,0),3),INDEX(Verdeelsleutels_percentage!$A:$AB,MATCH(max_demand!$C231,Verdeelsleutels_percentage!$C:$C,0),MATCH(INDEX(Overzicht!$B$1:$F$35,MATCH(max_demand!AN$1,Overzicht!$B:$B,0),5),Verdeelsleutels_percentage!$1:$1,0)))</f>
        <v>5.134889654726668E-3</v>
      </c>
      <c r="AO231">
        <f>PRODUCT(INDEX(Overzicht!$B$1:$D$35,MATCH(max_demand!AO$1,Overzicht!$B$1:$B$35,0),3),INDEX(Verdeelsleutels_percentage!$A:$AB,MATCH(max_demand!$C231,Verdeelsleutels_percentage!$C:$C,0),MATCH(INDEX(Overzicht!$B$1:$F$35,MATCH(max_demand!AO$1,Overzicht!$B:$B,0),5),Verdeelsleutels_percentage!$1:$1,0)))</f>
        <v>1.7972113791543339E-2</v>
      </c>
    </row>
    <row r="232" spans="2:41">
      <c r="B232" t="str">
        <f>INDEX('ETLocal datasets'!B:C,MATCH(C232,'ETLocal datasets'!C:C,0),1)</f>
        <v>GM0736</v>
      </c>
      <c r="C232" t="str">
        <f>'ETLocal datasets'!C215</f>
        <v>De Ronde Venen</v>
      </c>
      <c r="D232">
        <f t="shared" si="17"/>
        <v>0.39728239235216889</v>
      </c>
      <c r="E232">
        <f t="shared" si="18"/>
        <v>0.13731830591111316</v>
      </c>
      <c r="F232">
        <f t="shared" si="19"/>
        <v>2.676861108184201E-2</v>
      </c>
      <c r="G232">
        <f t="shared" si="16"/>
        <v>5.451022293563601E-2</v>
      </c>
      <c r="H232">
        <f>PRODUCT(INDEX(Overzicht!$B$1:$D$35,MATCH(max_demand!H$1,Overzicht!$B$1:$B$35,0),3),INDEX(Verdeelsleutels_percentage!$A:$AB,MATCH(max_demand!$C232,Verdeelsleutels_percentage!$C:$C,0),MATCH(INDEX(Overzicht!$B$1:$F$35,MATCH(max_demand!H$1,Overzicht!$B:$B,0),5),Verdeelsleutels_percentage!$1:$1,0)))</f>
        <v>2.676861108184201E-2</v>
      </c>
      <c r="I232">
        <f>PRODUCT(INDEX(Overzicht!$B$1:$D$35,MATCH(max_demand!I$1,Overzicht!$B$1:$B$35,0),3),INDEX(Verdeelsleutels_percentage!$A:$AB,MATCH(max_demand!$C232,Verdeelsleutels_percentage!$C:$C,0),MATCH(INDEX(Overzicht!$B$1:$F$35,MATCH(max_demand!I$1,Overzicht!$B:$B,0),5),Verdeelsleutels_percentage!$1:$1,0)))</f>
        <v>4.5210437756458728E-3</v>
      </c>
      <c r="J232">
        <f>PRODUCT(INDEX(Overzicht!$B$1:$D$35,MATCH(max_demand!J$1,Overzicht!$B$1:$B$35,0),3),INDEX(Verdeelsleutels_percentage!$A:$AB,MATCH(max_demand!$C232,Verdeelsleutels_percentage!$C:$C,0),MATCH(INDEX(Overzicht!$B$1:$F$35,MATCH(max_demand!J$1,Overzicht!$B:$B,0),5),Verdeelsleutels_percentage!$1:$1,0)))</f>
        <v>8.9738581912460844E-3</v>
      </c>
      <c r="K232">
        <f>PRODUCT(INDEX(Overzicht!$B$1:$D$35,MATCH(max_demand!K$1,Overzicht!$B$1:$B$35,0),3),INDEX(Verdeelsleutels_percentage!$A:$AB,MATCH(max_demand!$C232,Verdeelsleutels_percentage!$C:$C,0),MATCH(INDEX(Overzicht!$B$1:$F$35,MATCH(max_demand!K$1,Overzicht!$B:$B,0),5),Verdeelsleutels_percentage!$1:$1,0)))</f>
        <v>9.4107265053059472E-4</v>
      </c>
      <c r="L232">
        <f>PRODUCT(INDEX(Overzicht!$B$1:$D$35,MATCH(max_demand!L$1,Overzicht!$B$1:$B$35,0),3),INDEX(Verdeelsleutels_percentage!$A:$AB,MATCH(max_demand!$C232,Verdeelsleutels_percentage!$C:$C,0),MATCH(INDEX(Overzicht!$B$1:$F$35,MATCH(max_demand!L$1,Overzicht!$B:$B,0),5),Verdeelsleutels_percentage!$1:$1,0)))</f>
        <v>8.6558470915938015E-3</v>
      </c>
      <c r="M232">
        <f>PRODUCT(INDEX(Overzicht!$B$1:$D$35,MATCH(max_demand!M$1,Overzicht!$B$1:$B$35,0),3),INDEX(Verdeelsleutels_percentage!$A:$AB,MATCH(max_demand!$C232,Verdeelsleutels_percentage!$C:$C,0),MATCH(INDEX(Overzicht!$B$1:$F$35,MATCH(max_demand!M$1,Overzicht!$B:$B,0),5),Verdeelsleutels_percentage!$1:$1,0)))</f>
        <v>0.12380431028800809</v>
      </c>
      <c r="N232">
        <f>PRODUCT(INDEX(Overzicht!$B$1:$D$35,MATCH(max_demand!N$1,Overzicht!$B$1:$B$35,0),3),INDEX(Verdeelsleutels_percentage!$A:$AB,MATCH(max_demand!$C232,Verdeelsleutels_percentage!$C:$C,0),MATCH(INDEX(Overzicht!$B$1:$F$35,MATCH(max_demand!N$1,Overzicht!$B:$B,0),5),Verdeelsleutels_percentage!$1:$1,0)))</f>
        <v>1.4473932039214172E-2</v>
      </c>
      <c r="O232">
        <f>PRODUCT(INDEX(Overzicht!$B$1:$D$35,MATCH(max_demand!O$1,Overzicht!$B$1:$B$35,0),3),INDEX(Verdeelsleutels_percentage!$A:$AB,MATCH(max_demand!$C232,Verdeelsleutels_percentage!$C:$C,0),MATCH(INDEX(Overzicht!$B$1:$F$35,MATCH(max_demand!O$1,Overzicht!$B:$B,0),5),Verdeelsleutels_percentage!$1:$1,0)))</f>
        <v>4.1257610553316516E-4</v>
      </c>
      <c r="P232">
        <f>PRODUCT(INDEX(Overzicht!$B$1:$D$35,MATCH(max_demand!P$1,Overzicht!$B$1:$B$35,0),3),INDEX(Verdeelsleutels_percentage!$A:$AB,MATCH(max_demand!$C232,Verdeelsleutels_percentage!$C:$C,0),MATCH(INDEX(Overzicht!$B$1:$F$35,MATCH(max_demand!P$1,Overzicht!$B:$B,0),5),Verdeelsleutels_percentage!$1:$1,0)))</f>
        <v>0</v>
      </c>
      <c r="Q232">
        <f>PRODUCT(INDEX(Overzicht!$B$1:$D$35,MATCH(max_demand!Q$1,Overzicht!$B$1:$B$35,0),3),INDEX(Verdeelsleutels_percentage!$A:$AB,MATCH(max_demand!$C232,Verdeelsleutels_percentage!$C:$C,0),MATCH(INDEX(Overzicht!$B$1:$F$35,MATCH(max_demand!Q$1,Overzicht!$B:$B,0),5),Verdeelsleutels_percentage!$1:$1,0)))</f>
        <v>2.2179706324954807E-2</v>
      </c>
      <c r="R232">
        <f>PRODUCT(INDEX(Overzicht!$B$1:$D$35,MATCH(max_demand!R$1,Overzicht!$B$1:$B$35,0),3),INDEX(Verdeelsleutels_percentage!$A:$AB,MATCH(max_demand!$C232,Verdeelsleutels_percentage!$C:$C,0),MATCH(INDEX(Overzicht!$B$1:$F$35,MATCH(max_demand!R$1,Overzicht!$B:$B,0),5),Verdeelsleutels_percentage!$1:$1,0)))</f>
        <v>4.5889047568872018E-3</v>
      </c>
      <c r="S232">
        <f>PRODUCT(INDEX(Overzicht!$B$1:$D$35,MATCH(max_demand!S$1,Overzicht!$B$1:$B$35,0),3),INDEX(Verdeelsleutels_percentage!$A:$AB,MATCH(max_demand!$C232,Verdeelsleutels_percentage!$C:$C,0),MATCH(INDEX(Overzicht!$B$1:$F$35,MATCH(max_demand!S$1,Overzicht!$B:$B,0),5),Verdeelsleutels_percentage!$1:$1,0)))</f>
        <v>9.3980769421049895E-3</v>
      </c>
      <c r="T232">
        <f>PRODUCT(INDEX(Overzicht!$B$1:$D$35,MATCH(max_demand!T$1,Overzicht!$B$1:$B$35,0),3),INDEX(Verdeelsleutels_percentage!$A:$AB,MATCH(max_demand!$C232,Verdeelsleutels_percentage!$C:$C,0),MATCH(INDEX(Overzicht!$B$1:$F$35,MATCH(max_demand!T$1,Overzicht!$B:$B,0),5),Verdeelsleutels_percentage!$1:$1,0)))</f>
        <v>1.3562762948133284E-2</v>
      </c>
      <c r="U232">
        <f>PRODUCT(INDEX(Overzicht!$B$1:$D$35,MATCH(max_demand!U$1,Overzicht!$B$1:$B$35,0),3),INDEX(Verdeelsleutels_percentage!$A:$AB,MATCH(max_demand!$C232,Verdeelsleutels_percentage!$C:$C,0),MATCH(INDEX(Overzicht!$B$1:$F$35,MATCH(max_demand!U$1,Overzicht!$B:$B,0),5),Verdeelsleutels_percentage!$1:$1,0)))</f>
        <v>5.0375976664495066E-2</v>
      </c>
      <c r="V232">
        <f>PRODUCT(INDEX(Overzicht!$B$1:$D$35,MATCH(max_demand!V$1,Overzicht!$B$1:$B$35,0),3),INDEX(Verdeelsleutels_percentage!$A:$AB,MATCH(max_demand!$C232,Verdeelsleutels_percentage!$C:$C,0),MATCH(INDEX(Overzicht!$B$1:$F$35,MATCH(max_demand!V$1,Overzicht!$B:$B,0),5),Verdeelsleutels_percentage!$1:$1,0)))</f>
        <v>5.8636005226892019E-3</v>
      </c>
      <c r="W232">
        <f>PRODUCT(INDEX(Overzicht!$B$1:$D$35,MATCH(max_demand!W$1,Overzicht!$B$1:$B$35,0),3),INDEX(Verdeelsleutels_percentage!$A:$AB,MATCH(max_demand!$C232,Verdeelsleutels_percentage!$C:$C,0),MATCH(INDEX(Overzicht!$B$1:$F$35,MATCH(max_demand!W$1,Overzicht!$B:$B,0),5),Verdeelsleutels_percentage!$1:$1,0)))</f>
        <v>3.0592698379248013E-2</v>
      </c>
      <c r="X232">
        <f>PRODUCT(INDEX(Overzicht!$B$1:$D$35,MATCH(max_demand!X$1,Overzicht!$B$1:$B$35,0),3),INDEX(Verdeelsleutels_percentage!$A:$AB,MATCH(max_demand!$C232,Verdeelsleutels_percentage!$C:$C,0),MATCH(INDEX(Overzicht!$B$1:$F$35,MATCH(max_demand!X$1,Overzicht!$B:$B,0),5),Verdeelsleutels_percentage!$1:$1,0)))</f>
        <v>4.6883699123860875E-4</v>
      </c>
      <c r="Y232">
        <f>PRODUCT(INDEX(Overzicht!$B$1:$D$35,MATCH(max_demand!Y$1,Overzicht!$B$1:$B$35,0),3),INDEX(Verdeelsleutels_percentage!$A:$AB,MATCH(max_demand!$C232,Verdeelsleutels_percentage!$C:$C,0),MATCH(INDEX(Overzicht!$B$1:$F$35,MATCH(max_demand!Y$1,Overzicht!$B:$B,0),5),Verdeelsleutels_percentage!$1:$1,0)))</f>
        <v>3.1186254006028663E-6</v>
      </c>
      <c r="Z232">
        <f>PRODUCT(INDEX(Overzicht!$B$1:$D$35,MATCH(max_demand!Z$1,Overzicht!$B$1:$B$35,0),3),INDEX(Verdeelsleutels_percentage!$A:$AB,MATCH(max_demand!$C232,Verdeelsleutels_percentage!$C:$C,0),MATCH(INDEX(Overzicht!$B$1:$F$35,MATCH(max_demand!Z$1,Overzicht!$B:$B,0),5),Verdeelsleutels_percentage!$1:$1,0)))</f>
        <v>1.3860557336012739E-3</v>
      </c>
      <c r="AA232">
        <f>PRODUCT(INDEX(Overzicht!$B$1:$D$35,MATCH(max_demand!AA$1,Overzicht!$B$1:$B$35,0),3),INDEX(Verdeelsleutels_percentage!$A:$AB,MATCH(max_demand!$C232,Verdeelsleutels_percentage!$C:$C,0),MATCH(INDEX(Overzicht!$B$1:$F$35,MATCH(max_demand!AA$1,Overzicht!$B:$B,0),5),Verdeelsleutels_percentage!$1:$1,0)))</f>
        <v>1.4444159750160645E-3</v>
      </c>
      <c r="AB232">
        <f>PRODUCT(INDEX(Overzicht!$B$1:$D$35,MATCH(max_demand!AB$1,Overzicht!$B$1:$B$35,0),3),INDEX(Verdeelsleutels_percentage!$A:$AB,MATCH(max_demand!$C232,Verdeelsleutels_percentage!$C:$C,0),MATCH(INDEX(Overzicht!$B$1:$F$35,MATCH(max_demand!AB$1,Overzicht!$B:$B,0),5),Verdeelsleutels_percentage!$1:$1,0)))</f>
        <v>1.0704241289917473E-2</v>
      </c>
      <c r="AC232">
        <f>PRODUCT(INDEX(Overzicht!$B$1:$D$35,MATCH(max_demand!AC$1,Overzicht!$B$1:$B$35,0),3),INDEX(Verdeelsleutels_percentage!$A:$AB,MATCH(max_demand!$C232,Verdeelsleutels_percentage!$C:$C,0),MATCH(INDEX(Overzicht!$B$1:$F$35,MATCH(max_demand!AC$1,Overzicht!$B:$B,0),5),Verdeelsleutels_percentage!$1:$1,0)))</f>
        <v>4.9446867373322701E-3</v>
      </c>
      <c r="AD232">
        <f>PRODUCT(INDEX(Overzicht!$B$1:$D$35,MATCH(max_demand!AD$1,Overzicht!$B$1:$B$35,0),3),INDEX(Verdeelsleutels_percentage!$A:$AB,MATCH(max_demand!$C232,Verdeelsleutels_percentage!$C:$C,0),MATCH(INDEX(Overzicht!$B$1:$F$35,MATCH(max_demand!AD$1,Overzicht!$B:$B,0),5),Verdeelsleutels_percentage!$1:$1,0)))</f>
        <v>1.2541423386460469E-5</v>
      </c>
      <c r="AE232">
        <f>PRODUCT(INDEX(Overzicht!$B$1:$D$35,MATCH(max_demand!AE$1,Overzicht!$B$1:$B$35,0),3),INDEX(Verdeelsleutels_percentage!$A:$AB,MATCH(max_demand!$C232,Verdeelsleutels_percentage!$C:$C,0),MATCH(INDEX(Overzicht!$B$1:$F$35,MATCH(max_demand!AE$1,Overzicht!$B:$B,0),5),Verdeelsleutels_percentage!$1:$1,0)))</f>
        <v>0.17849853580619396</v>
      </c>
      <c r="AF232">
        <f>PRODUCT(INDEX(Overzicht!$B$1:$D$35,MATCH(max_demand!AF$1,Overzicht!$B$1:$B$35,0),3),INDEX(Verdeelsleutels_percentage!$A:$AB,MATCH(max_demand!$C232,Verdeelsleutels_percentage!$C:$C,0),MATCH(INDEX(Overzicht!$B$1:$F$35,MATCH(max_demand!AF$1,Overzicht!$B:$B,0),5),Verdeelsleutels_percentage!$1:$1,0)))</f>
        <v>5.4712726326366073E-3</v>
      </c>
      <c r="AG232">
        <f>PRODUCT(INDEX(Overzicht!$B$1:$D$35,MATCH(max_demand!AG$1,Overzicht!$B$1:$B$35,0),3),INDEX(Verdeelsleutels_percentage!$A:$AB,MATCH(max_demand!$C232,Verdeelsleutels_percentage!$C:$C,0),MATCH(INDEX(Overzicht!$B$1:$F$35,MATCH(max_demand!AG$1,Overzicht!$B:$B,0),5),Verdeelsleutels_percentage!$1:$1,0)))</f>
        <v>3.0592698379248013E-2</v>
      </c>
      <c r="AH232">
        <f>PRODUCT(INDEX(Overzicht!$B$1:$D$35,MATCH(max_demand!AH$1,Overzicht!$B$1:$B$35,0),3),INDEX(Verdeelsleutels_percentage!$A:$AB,MATCH(max_demand!$C232,Verdeelsleutels_percentage!$C:$C,0),MATCH(INDEX(Overzicht!$B$1:$F$35,MATCH(max_demand!AH$1,Overzicht!$B:$B,0),5),Verdeelsleutels_percentage!$1:$1,0)))</f>
        <v>1.2766302809485418E-2</v>
      </c>
      <c r="AI232">
        <f>PRODUCT(INDEX(Overzicht!$B$1:$D$35,MATCH(max_demand!AI$1,Overzicht!$B$1:$B$35,0),3),INDEX(Verdeelsleutels_percentage!$A:$AB,MATCH(max_demand!$C232,Verdeelsleutels_percentage!$C:$C,0),MATCH(INDEX(Overzicht!$B$1:$F$35,MATCH(max_demand!AI$1,Overzicht!$B:$B,0),5),Verdeelsleutels_percentage!$1:$1,0)))</f>
        <v>4.3770181061092862E-3</v>
      </c>
      <c r="AJ232">
        <f>PRODUCT(INDEX(Overzicht!$B$1:$D$35,MATCH(max_demand!AJ$1,Overzicht!$B$1:$B$35,0),3),INDEX(Verdeelsleutels_percentage!$A:$AB,MATCH(max_demand!$C232,Verdeelsleutels_percentage!$C:$C,0),MATCH(INDEX(Overzicht!$B$1:$F$35,MATCH(max_demand!AJ$1,Overzicht!$B:$B,0),5),Verdeelsleutels_percentage!$1:$1,0)))</f>
        <v>0</v>
      </c>
      <c r="AK232">
        <f>PRODUCT(INDEX(Overzicht!$B$1:$D$35,MATCH(max_demand!AK$1,Overzicht!$B$1:$B$35,0),3),INDEX(Verdeelsleutels_percentage!$A:$AB,MATCH(max_demand!$C232,Verdeelsleutels_percentage!$C:$C,0),MATCH(INDEX(Overzicht!$B$1:$F$35,MATCH(max_demand!AK$1,Overzicht!$B:$B,0),5),Verdeelsleutels_percentage!$1:$1,0)))</f>
        <v>1.855957035007713E-3</v>
      </c>
      <c r="AL232">
        <f>PRODUCT(INDEX(Overzicht!$B$1:$D$35,MATCH(max_demand!AL$1,Overzicht!$B$1:$B$35,0),3),INDEX(Verdeelsleutels_percentage!$A:$AB,MATCH(max_demand!$C232,Verdeelsleutels_percentage!$C:$C,0),MATCH(INDEX(Overzicht!$B$1:$F$35,MATCH(max_demand!AL$1,Overzicht!$B:$B,0),5),Verdeelsleutels_percentage!$1:$1,0)))</f>
        <v>5.0987830632080022E-3</v>
      </c>
      <c r="AM232">
        <f>PRODUCT(INDEX(Overzicht!$B$1:$D$35,MATCH(max_demand!AM$1,Overzicht!$B$1:$B$35,0),3),INDEX(Verdeelsleutels_percentage!$A:$AB,MATCH(max_demand!$C232,Verdeelsleutels_percentage!$C:$C,0),MATCH(INDEX(Overzicht!$B$1:$F$35,MATCH(max_demand!AM$1,Overzicht!$B:$B,0),5),Verdeelsleutels_percentage!$1:$1,0)))</f>
        <v>1.0197566126416004E-2</v>
      </c>
      <c r="AN232">
        <f>PRODUCT(INDEX(Overzicht!$B$1:$D$35,MATCH(max_demand!AN$1,Overzicht!$B$1:$B$35,0),3),INDEX(Verdeelsleutels_percentage!$A:$AB,MATCH(max_demand!$C232,Verdeelsleutels_percentage!$C:$C,0),MATCH(INDEX(Overzicht!$B$1:$F$35,MATCH(max_demand!AN$1,Overzicht!$B:$B,0),5),Verdeelsleutels_percentage!$1:$1,0)))</f>
        <v>5.0987830632080022E-3</v>
      </c>
      <c r="AO232">
        <f>PRODUCT(INDEX(Overzicht!$B$1:$D$35,MATCH(max_demand!AO$1,Overzicht!$B$1:$B$35,0),3),INDEX(Verdeelsleutels_percentage!$A:$AB,MATCH(max_demand!$C232,Verdeelsleutels_percentage!$C:$C,0),MATCH(INDEX(Overzicht!$B$1:$F$35,MATCH(max_demand!AO$1,Overzicht!$B:$B,0),5),Verdeelsleutels_percentage!$1:$1,0)))</f>
        <v>1.7845740721228007E-2</v>
      </c>
    </row>
    <row r="233" spans="2:41">
      <c r="B233" t="str">
        <f>INDEX('ETLocal datasets'!B:C,MATCH(C233,'ETLocal datasets'!C:C,0),1)</f>
        <v>GM0737</v>
      </c>
      <c r="C233" t="str">
        <f>'ETLocal datasets'!C216</f>
        <v>Tytsjerksteradiel</v>
      </c>
      <c r="D233">
        <f t="shared" si="17"/>
        <v>0.46183971515481059</v>
      </c>
      <c r="E233">
        <f t="shared" si="18"/>
        <v>0.1463398346633665</v>
      </c>
      <c r="F233">
        <f t="shared" si="19"/>
        <v>1.9308346993371143E-2</v>
      </c>
      <c r="G233">
        <f t="shared" si="16"/>
        <v>3.9318524816598477E-2</v>
      </c>
      <c r="H233">
        <f>PRODUCT(INDEX(Overzicht!$B$1:$D$35,MATCH(max_demand!H$1,Overzicht!$B$1:$B$35,0),3),INDEX(Verdeelsleutels_percentage!$A:$AB,MATCH(max_demand!$C233,Verdeelsleutels_percentage!$C:$C,0),MATCH(INDEX(Overzicht!$B$1:$F$35,MATCH(max_demand!H$1,Overzicht!$B:$B,0),5),Verdeelsleutels_percentage!$1:$1,0)))</f>
        <v>1.9308346993371143E-2</v>
      </c>
      <c r="I233">
        <f>PRODUCT(INDEX(Overzicht!$B$1:$D$35,MATCH(max_demand!I$1,Overzicht!$B$1:$B$35,0),3),INDEX(Verdeelsleutels_percentage!$A:$AB,MATCH(max_demand!$C233,Verdeelsleutels_percentage!$C:$C,0),MATCH(INDEX(Overzicht!$B$1:$F$35,MATCH(max_demand!I$1,Overzicht!$B:$B,0),5),Verdeelsleutels_percentage!$1:$1,0)))</f>
        <v>9.9905712648844496E-3</v>
      </c>
      <c r="J233">
        <f>PRODUCT(INDEX(Overzicht!$B$1:$D$35,MATCH(max_demand!J$1,Overzicht!$B$1:$B$35,0),3),INDEX(Verdeelsleutels_percentage!$A:$AB,MATCH(max_demand!$C233,Verdeelsleutels_percentage!$C:$C,0),MATCH(INDEX(Overzicht!$B$1:$F$35,MATCH(max_demand!J$1,Overzicht!$B:$B,0),5),Verdeelsleutels_percentage!$1:$1,0)))</f>
        <v>6.4728934682539447E-3</v>
      </c>
      <c r="K233">
        <f>PRODUCT(INDEX(Overzicht!$B$1:$D$35,MATCH(max_demand!K$1,Overzicht!$B$1:$B$35,0),3),INDEX(Verdeelsleutels_percentage!$A:$AB,MATCH(max_demand!$C233,Verdeelsleutels_percentage!$C:$C,0),MATCH(INDEX(Overzicht!$B$1:$F$35,MATCH(max_demand!K$1,Overzicht!$B:$B,0),5),Verdeelsleutels_percentage!$1:$1,0)))</f>
        <v>2.0795758340597936E-3</v>
      </c>
      <c r="L233">
        <f>PRODUCT(INDEX(Overzicht!$B$1:$D$35,MATCH(max_demand!L$1,Overzicht!$B$1:$B$35,0),3),INDEX(Verdeelsleutels_percentage!$A:$AB,MATCH(max_demand!$C233,Verdeelsleutels_percentage!$C:$C,0),MATCH(INDEX(Overzicht!$B$1:$F$35,MATCH(max_demand!L$1,Overzicht!$B:$B,0),5),Verdeelsleutels_percentage!$1:$1,0)))</f>
        <v>6.2435103059726958E-3</v>
      </c>
      <c r="M233">
        <f>PRODUCT(INDEX(Overzicht!$B$1:$D$35,MATCH(max_demand!M$1,Overzicht!$B$1:$B$35,0),3),INDEX(Verdeelsleutels_percentage!$A:$AB,MATCH(max_demand!$C233,Verdeelsleutels_percentage!$C:$C,0),MATCH(INDEX(Overzicht!$B$1:$F$35,MATCH(max_demand!M$1,Overzicht!$B:$B,0),5),Verdeelsleutels_percentage!$1:$1,0)))</f>
        <v>0.17494332752509337</v>
      </c>
      <c r="N233">
        <f>PRODUCT(INDEX(Overzicht!$B$1:$D$35,MATCH(max_demand!N$1,Overzicht!$B$1:$B$35,0),3),INDEX(Verdeelsleutels_percentage!$A:$AB,MATCH(max_demand!$C233,Verdeelsleutels_percentage!$C:$C,0),MATCH(INDEX(Overzicht!$B$1:$F$35,MATCH(max_demand!N$1,Overzicht!$B:$B,0),5),Verdeelsleutels_percentage!$1:$1,0)))</f>
        <v>4.4826996089318907E-2</v>
      </c>
      <c r="O233">
        <f>PRODUCT(INDEX(Overzicht!$B$1:$D$35,MATCH(max_demand!O$1,Overzicht!$B$1:$B$35,0),3),INDEX(Verdeelsleutels_percentage!$A:$AB,MATCH(max_demand!$C233,Verdeelsleutels_percentage!$C:$C,0),MATCH(INDEX(Overzicht!$B$1:$F$35,MATCH(max_demand!O$1,Overzicht!$B:$B,0),5),Verdeelsleutels_percentage!$1:$1,0)))</f>
        <v>9.2942116289720169E-5</v>
      </c>
      <c r="P233">
        <f>PRODUCT(INDEX(Overzicht!$B$1:$D$35,MATCH(max_demand!P$1,Overzicht!$B$1:$B$35,0),3),INDEX(Verdeelsleutels_percentage!$A:$AB,MATCH(max_demand!$C233,Verdeelsleutels_percentage!$C:$C,0),MATCH(INDEX(Overzicht!$B$1:$F$35,MATCH(max_demand!P$1,Overzicht!$B:$B,0),5),Verdeelsleutels_percentage!$1:$1,0)))</f>
        <v>0</v>
      </c>
      <c r="Q233">
        <f>PRODUCT(INDEX(Overzicht!$B$1:$D$35,MATCH(max_demand!Q$1,Overzicht!$B$1:$B$35,0),3),INDEX(Verdeelsleutels_percentage!$A:$AB,MATCH(max_demand!$C233,Verdeelsleutels_percentage!$C:$C,0),MATCH(INDEX(Overzicht!$B$1:$F$35,MATCH(max_demand!Q$1,Overzicht!$B:$B,0),5),Verdeelsleutels_percentage!$1:$1,0)))</f>
        <v>1.5998344651650374E-2</v>
      </c>
      <c r="R233">
        <f>PRODUCT(INDEX(Overzicht!$B$1:$D$35,MATCH(max_demand!R$1,Overzicht!$B$1:$B$35,0),3),INDEX(Verdeelsleutels_percentage!$A:$AB,MATCH(max_demand!$C233,Verdeelsleutels_percentage!$C:$C,0),MATCH(INDEX(Overzicht!$B$1:$F$35,MATCH(max_demand!R$1,Overzicht!$B:$B,0),5),Verdeelsleutels_percentage!$1:$1,0)))</f>
        <v>3.3100023417207674E-3</v>
      </c>
      <c r="S233">
        <f>PRODUCT(INDEX(Overzicht!$B$1:$D$35,MATCH(max_demand!S$1,Overzicht!$B$1:$B$35,0),3),INDEX(Verdeelsleutels_percentage!$A:$AB,MATCH(max_demand!$C233,Verdeelsleutels_percentage!$C:$C,0),MATCH(INDEX(Overzicht!$B$1:$F$35,MATCH(max_demand!S$1,Overzicht!$B:$B,0),5),Verdeelsleutels_percentage!$1:$1,0)))</f>
        <v>6.7788847958441308E-3</v>
      </c>
      <c r="T233">
        <f>PRODUCT(INDEX(Overzicht!$B$1:$D$35,MATCH(max_demand!T$1,Overzicht!$B$1:$B$35,0),3),INDEX(Verdeelsleutels_percentage!$A:$AB,MATCH(max_demand!$C233,Verdeelsleutels_percentage!$C:$C,0),MATCH(INDEX(Overzicht!$B$1:$F$35,MATCH(max_demand!T$1,Overzicht!$B:$B,0),5),Verdeelsleutels_percentage!$1:$1,0)))</f>
        <v>9.7828958099747104E-3</v>
      </c>
      <c r="U233">
        <f>PRODUCT(INDEX(Overzicht!$B$1:$D$35,MATCH(max_demand!U$1,Overzicht!$B$1:$B$35,0),3),INDEX(Verdeelsleutels_percentage!$A:$AB,MATCH(max_demand!$C233,Verdeelsleutels_percentage!$C:$C,0),MATCH(INDEX(Overzicht!$B$1:$F$35,MATCH(max_demand!U$1,Overzicht!$B:$B,0),5),Verdeelsleutels_percentage!$1:$1,0)))</f>
        <v>3.6336470151334649E-2</v>
      </c>
      <c r="V233">
        <f>PRODUCT(INDEX(Overzicht!$B$1:$D$35,MATCH(max_demand!V$1,Overzicht!$B$1:$B$35,0),3),INDEX(Verdeelsleutels_percentage!$A:$AB,MATCH(max_demand!$C233,Verdeelsleutels_percentage!$C:$C,0),MATCH(INDEX(Overzicht!$B$1:$F$35,MATCH(max_demand!V$1,Overzicht!$B:$B,0),5),Verdeelsleutels_percentage!$1:$1,0)))</f>
        <v>4.2294474366432024E-3</v>
      </c>
      <c r="W233">
        <f>PRODUCT(INDEX(Overzicht!$B$1:$D$35,MATCH(max_demand!W$1,Overzicht!$B$1:$B$35,0),3),INDEX(Verdeelsleutels_percentage!$A:$AB,MATCH(max_demand!$C233,Verdeelsleutels_percentage!$C:$C,0),MATCH(INDEX(Overzicht!$B$1:$F$35,MATCH(max_demand!W$1,Overzicht!$B:$B,0),5),Verdeelsleutels_percentage!$1:$1,0)))</f>
        <v>2.2066682278138447E-2</v>
      </c>
      <c r="X233">
        <f>PRODUCT(INDEX(Overzicht!$B$1:$D$35,MATCH(max_demand!X$1,Overzicht!$B$1:$B$35,0),3),INDEX(Verdeelsleutels_percentage!$A:$AB,MATCH(max_demand!$C233,Verdeelsleutels_percentage!$C:$C,0),MATCH(INDEX(Overzicht!$B$1:$F$35,MATCH(max_demand!X$1,Overzicht!$B:$B,0),5),Verdeelsleutels_percentage!$1:$1,0)))</f>
        <v>2.0816362410994225E-3</v>
      </c>
      <c r="Y233">
        <f>PRODUCT(INDEX(Overzicht!$B$1:$D$35,MATCH(max_demand!Y$1,Overzicht!$B$1:$B$35,0),3),INDEX(Verdeelsleutels_percentage!$A:$AB,MATCH(max_demand!$C233,Verdeelsleutels_percentage!$C:$C,0),MATCH(INDEX(Overzicht!$B$1:$F$35,MATCH(max_demand!Y$1,Overzicht!$B:$B,0),5),Verdeelsleutels_percentage!$1:$1,0)))</f>
        <v>4.6207805065203189E-6</v>
      </c>
      <c r="Z233">
        <f>PRODUCT(INDEX(Overzicht!$B$1:$D$35,MATCH(max_demand!Z$1,Overzicht!$B$1:$B$35,0),3),INDEX(Verdeelsleutels_percentage!$A:$AB,MATCH(max_demand!$C233,Verdeelsleutels_percentage!$C:$C,0),MATCH(INDEX(Overzicht!$B$1:$F$35,MATCH(max_demand!Z$1,Overzicht!$B:$B,0),5),Verdeelsleutels_percentage!$1:$1,0)))</f>
        <v>2.0536802251201417E-3</v>
      </c>
      <c r="AA233">
        <f>PRODUCT(INDEX(Overzicht!$B$1:$D$35,MATCH(max_demand!AA$1,Overzicht!$B$1:$B$35,0),3),INDEX(Verdeelsleutels_percentage!$A:$AB,MATCH(max_demand!$C233,Verdeelsleutels_percentage!$C:$C,0),MATCH(INDEX(Overzicht!$B$1:$F$35,MATCH(max_demand!AA$1,Overzicht!$B:$B,0),5),Verdeelsleutels_percentage!$1:$1,0)))</f>
        <v>2.1401509714409897E-3</v>
      </c>
      <c r="AB233">
        <f>PRODUCT(INDEX(Overzicht!$B$1:$D$35,MATCH(max_demand!AB$1,Overzicht!$B$1:$B$35,0),3),INDEX(Verdeelsleutels_percentage!$A:$AB,MATCH(max_demand!$C233,Verdeelsleutels_percentage!$C:$C,0),MATCH(INDEX(Overzicht!$B$1:$F$35,MATCH(max_demand!AB$1,Overzicht!$B:$B,0),5),Verdeelsleutels_percentage!$1:$1,0)))</f>
        <v>1.3613071398337692E-2</v>
      </c>
      <c r="AC233">
        <f>PRODUCT(INDEX(Overzicht!$B$1:$D$35,MATCH(max_demand!AC$1,Overzicht!$B$1:$B$35,0),3),INDEX(Verdeelsleutels_percentage!$A:$AB,MATCH(max_demand!$C233,Verdeelsleutels_percentage!$C:$C,0),MATCH(INDEX(Overzicht!$B$1:$F$35,MATCH(max_demand!AC$1,Overzicht!$B:$B,0),5),Verdeelsleutels_percentage!$1:$1,0)))</f>
        <v>7.6809411302132397E-3</v>
      </c>
      <c r="AD233">
        <f>PRODUCT(INDEX(Overzicht!$B$1:$D$35,MATCH(max_demand!AD$1,Overzicht!$B$1:$B$35,0),3),INDEX(Verdeelsleutels_percentage!$A:$AB,MATCH(max_demand!$C233,Verdeelsleutels_percentage!$C:$C,0),MATCH(INDEX(Overzicht!$B$1:$F$35,MATCH(max_demand!AD$1,Overzicht!$B:$B,0),5),Verdeelsleutels_percentage!$1:$1,0)))</f>
        <v>0</v>
      </c>
      <c r="AE233">
        <f>PRODUCT(INDEX(Overzicht!$B$1:$D$35,MATCH(max_demand!AE$1,Overzicht!$B$1:$B$35,0),3),INDEX(Verdeelsleutels_percentage!$A:$AB,MATCH(max_demand!$C233,Verdeelsleutels_percentage!$C:$C,0),MATCH(INDEX(Overzicht!$B$1:$F$35,MATCH(max_demand!AE$1,Overzicht!$B:$B,0),5),Verdeelsleutels_percentage!$1:$1,0)))</f>
        <v>0.19227526843553111</v>
      </c>
      <c r="AF233">
        <f>PRODUCT(INDEX(Overzicht!$B$1:$D$35,MATCH(max_demand!AF$1,Overzicht!$B$1:$B$35,0),3),INDEX(Verdeelsleutels_percentage!$A:$AB,MATCH(max_demand!$C233,Verdeelsleutels_percentage!$C:$C,0),MATCH(INDEX(Overzicht!$B$1:$F$35,MATCH(max_demand!AF$1,Overzicht!$B:$B,0),5),Verdeelsleutels_percentage!$1:$1,0)))</f>
        <v>8.1066324675795071E-3</v>
      </c>
      <c r="AG233">
        <f>PRODUCT(INDEX(Overzicht!$B$1:$D$35,MATCH(max_demand!AG$1,Overzicht!$B$1:$B$35,0),3),INDEX(Verdeelsleutels_percentage!$A:$AB,MATCH(max_demand!$C233,Verdeelsleutels_percentage!$C:$C,0),MATCH(INDEX(Overzicht!$B$1:$F$35,MATCH(max_demand!AG$1,Overzicht!$B:$B,0),5),Verdeelsleutels_percentage!$1:$1,0)))</f>
        <v>2.2066682278138447E-2</v>
      </c>
      <c r="AH233">
        <f>PRODUCT(INDEX(Overzicht!$B$1:$D$35,MATCH(max_demand!AH$1,Overzicht!$B$1:$B$35,0),3),INDEX(Verdeelsleutels_percentage!$A:$AB,MATCH(max_demand!$C233,Verdeelsleutels_percentage!$C:$C,0),MATCH(INDEX(Overzicht!$B$1:$F$35,MATCH(max_demand!AH$1,Overzicht!$B:$B,0),5),Verdeelsleutels_percentage!$1:$1,0)))</f>
        <v>1.8915475757685516E-2</v>
      </c>
      <c r="AI233">
        <f>PRODUCT(INDEX(Overzicht!$B$1:$D$35,MATCH(max_demand!AI$1,Overzicht!$B$1:$B$35,0),3),INDEX(Verdeelsleutels_percentage!$A:$AB,MATCH(max_demand!$C233,Verdeelsleutels_percentage!$C:$C,0),MATCH(INDEX(Overzicht!$B$1:$F$35,MATCH(max_demand!AI$1,Overzicht!$B:$B,0),5),Verdeelsleutels_percentage!$1:$1,0)))</f>
        <v>6.4853059740636052E-3</v>
      </c>
      <c r="AJ233">
        <f>PRODUCT(INDEX(Overzicht!$B$1:$D$35,MATCH(max_demand!AJ$1,Overzicht!$B$1:$B$35,0),3),INDEX(Verdeelsleutels_percentage!$A:$AB,MATCH(max_demand!$C233,Verdeelsleutels_percentage!$C:$C,0),MATCH(INDEX(Overzicht!$B$1:$F$35,MATCH(max_demand!AJ$1,Overzicht!$B:$B,0),5),Verdeelsleutels_percentage!$1:$1,0)))</f>
        <v>0</v>
      </c>
      <c r="AK233">
        <f>PRODUCT(INDEX(Overzicht!$B$1:$D$35,MATCH(max_demand!AK$1,Overzicht!$B$1:$B$35,0),3),INDEX(Verdeelsleutels_percentage!$A:$AB,MATCH(max_demand!$C233,Verdeelsleutels_percentage!$C:$C,0),MATCH(INDEX(Overzicht!$B$1:$F$35,MATCH(max_demand!AK$1,Overzicht!$B:$B,0),5),Verdeelsleutels_percentage!$1:$1,0)))</f>
        <v>1.3387120582070661E-3</v>
      </c>
      <c r="AL233">
        <f>PRODUCT(INDEX(Overzicht!$B$1:$D$35,MATCH(max_demand!AL$1,Overzicht!$B$1:$B$35,0),3),INDEX(Verdeelsleutels_percentage!$A:$AB,MATCH(max_demand!$C233,Verdeelsleutels_percentage!$C:$C,0),MATCH(INDEX(Overzicht!$B$1:$F$35,MATCH(max_demand!AL$1,Overzicht!$B:$B,0),5),Verdeelsleutels_percentage!$1:$1,0)))</f>
        <v>3.6777803796897413E-3</v>
      </c>
      <c r="AM233">
        <f>PRODUCT(INDEX(Overzicht!$B$1:$D$35,MATCH(max_demand!AM$1,Overzicht!$B$1:$B$35,0),3),INDEX(Verdeelsleutels_percentage!$A:$AB,MATCH(max_demand!$C233,Verdeelsleutels_percentage!$C:$C,0),MATCH(INDEX(Overzicht!$B$1:$F$35,MATCH(max_demand!AM$1,Overzicht!$B:$B,0),5),Verdeelsleutels_percentage!$1:$1,0)))</f>
        <v>7.3555607593794826E-3</v>
      </c>
      <c r="AN233">
        <f>PRODUCT(INDEX(Overzicht!$B$1:$D$35,MATCH(max_demand!AN$1,Overzicht!$B$1:$B$35,0),3),INDEX(Verdeelsleutels_percentage!$A:$AB,MATCH(max_demand!$C233,Verdeelsleutels_percentage!$C:$C,0),MATCH(INDEX(Overzicht!$B$1:$F$35,MATCH(max_demand!AN$1,Overzicht!$B:$B,0),5),Verdeelsleutels_percentage!$1:$1,0)))</f>
        <v>3.6777803796897413E-3</v>
      </c>
      <c r="AO233">
        <f>PRODUCT(INDEX(Overzicht!$B$1:$D$35,MATCH(max_demand!AO$1,Overzicht!$B$1:$B$35,0),3),INDEX(Verdeelsleutels_percentage!$A:$AB,MATCH(max_demand!$C233,Verdeelsleutels_percentage!$C:$C,0),MATCH(INDEX(Overzicht!$B$1:$F$35,MATCH(max_demand!AO$1,Overzicht!$B:$B,0),5),Verdeelsleutels_percentage!$1:$1,0)))</f>
        <v>1.2872231328914095E-2</v>
      </c>
    </row>
    <row r="234" spans="2:41">
      <c r="B234" t="str">
        <f>INDEX('ETLocal datasets'!B:C,MATCH(C234,'ETLocal datasets'!C:C,0),1)</f>
        <v>GM0738</v>
      </c>
      <c r="C234" t="str">
        <f>'ETLocal datasets'!C217</f>
        <v>Aalburg</v>
      </c>
      <c r="D234">
        <f t="shared" si="17"/>
        <v>0.13541299880387117</v>
      </c>
      <c r="E234">
        <f t="shared" si="18"/>
        <v>5.0706043007692055E-2</v>
      </c>
      <c r="F234">
        <f t="shared" si="19"/>
        <v>8.0933445657236317E-3</v>
      </c>
      <c r="G234">
        <f t="shared" si="16"/>
        <v>1.6480870644490508E-2</v>
      </c>
      <c r="H234">
        <f>PRODUCT(INDEX(Overzicht!$B$1:$D$35,MATCH(max_demand!H$1,Overzicht!$B$1:$B$35,0),3),INDEX(Verdeelsleutels_percentage!$A:$AB,MATCH(max_demand!$C234,Verdeelsleutels_percentage!$C:$C,0),MATCH(INDEX(Overzicht!$B$1:$F$35,MATCH(max_demand!H$1,Overzicht!$B:$B,0),5),Verdeelsleutels_percentage!$1:$1,0)))</f>
        <v>8.0933445657236317E-3</v>
      </c>
      <c r="I234">
        <f>PRODUCT(INDEX(Overzicht!$B$1:$D$35,MATCH(max_demand!I$1,Overzicht!$B$1:$B$35,0),3),INDEX(Verdeelsleutels_percentage!$A:$AB,MATCH(max_demand!$C234,Verdeelsleutels_percentage!$C:$C,0),MATCH(INDEX(Overzicht!$B$1:$F$35,MATCH(max_demand!I$1,Overzicht!$B:$B,0),5),Verdeelsleutels_percentage!$1:$1,0)))</f>
        <v>1.2264547034915103E-2</v>
      </c>
      <c r="J234">
        <f>PRODUCT(INDEX(Overzicht!$B$1:$D$35,MATCH(max_demand!J$1,Overzicht!$B$1:$B$35,0),3),INDEX(Verdeelsleutels_percentage!$A:$AB,MATCH(max_demand!$C234,Verdeelsleutels_percentage!$C:$C,0),MATCH(INDEX(Overzicht!$B$1:$F$35,MATCH(max_demand!J$1,Overzicht!$B:$B,0),5),Verdeelsleutels_percentage!$1:$1,0)))</f>
        <v>2.713197416318779E-3</v>
      </c>
      <c r="K234">
        <f>PRODUCT(INDEX(Overzicht!$B$1:$D$35,MATCH(max_demand!K$1,Overzicht!$B$1:$B$35,0),3),INDEX(Verdeelsleutels_percentage!$A:$AB,MATCH(max_demand!$C234,Verdeelsleutels_percentage!$C:$C,0),MATCH(INDEX(Overzicht!$B$1:$F$35,MATCH(max_demand!K$1,Overzicht!$B:$B,0),5),Verdeelsleutels_percentage!$1:$1,0)))</f>
        <v>2.5529126366523286E-3</v>
      </c>
      <c r="L234">
        <f>PRODUCT(INDEX(Overzicht!$B$1:$D$35,MATCH(max_demand!L$1,Overzicht!$B$1:$B$35,0),3),INDEX(Verdeelsleutels_percentage!$A:$AB,MATCH(max_demand!$C234,Verdeelsleutels_percentage!$C:$C,0),MATCH(INDEX(Overzicht!$B$1:$F$35,MATCH(max_demand!L$1,Overzicht!$B:$B,0),5),Verdeelsleutels_percentage!$1:$1,0)))</f>
        <v>2.6170484828779827E-3</v>
      </c>
      <c r="M234">
        <f>PRODUCT(INDEX(Overzicht!$B$1:$D$35,MATCH(max_demand!M$1,Overzicht!$B$1:$B$35,0),3),INDEX(Verdeelsleutels_percentage!$A:$AB,MATCH(max_demand!$C234,Verdeelsleutels_percentage!$C:$C,0),MATCH(INDEX(Overzicht!$B$1:$F$35,MATCH(max_demand!M$1,Overzicht!$B:$B,0),5),Verdeelsleutels_percentage!$1:$1,0)))</f>
        <v>4.8322510892430913E-2</v>
      </c>
      <c r="N234">
        <f>PRODUCT(INDEX(Overzicht!$B$1:$D$35,MATCH(max_demand!N$1,Overzicht!$B$1:$B$35,0),3),INDEX(Verdeelsleutels_percentage!$A:$AB,MATCH(max_demand!$C234,Verdeelsleutels_percentage!$C:$C,0),MATCH(INDEX(Overzicht!$B$1:$F$35,MATCH(max_demand!N$1,Overzicht!$B:$B,0),5),Verdeelsleutels_percentage!$1:$1,0)))</f>
        <v>6.8337809967391463E-3</v>
      </c>
      <c r="O234">
        <f>PRODUCT(INDEX(Overzicht!$B$1:$D$35,MATCH(max_demand!O$1,Overzicht!$B$1:$B$35,0),3),INDEX(Verdeelsleutels_percentage!$A:$AB,MATCH(max_demand!$C234,Verdeelsleutels_percentage!$C:$C,0),MATCH(INDEX(Overzicht!$B$1:$F$35,MATCH(max_demand!O$1,Overzicht!$B:$B,0),5),Verdeelsleutels_percentage!$1:$1,0)))</f>
        <v>4.3164553139628135E-3</v>
      </c>
      <c r="P234">
        <f>PRODUCT(INDEX(Overzicht!$B$1:$D$35,MATCH(max_demand!P$1,Overzicht!$B$1:$B$35,0),3),INDEX(Verdeelsleutels_percentage!$A:$AB,MATCH(max_demand!$C234,Verdeelsleutels_percentage!$C:$C,0),MATCH(INDEX(Overzicht!$B$1:$F$35,MATCH(max_demand!P$1,Overzicht!$B:$B,0),5),Verdeelsleutels_percentage!$1:$1,0)))</f>
        <v>2.0450724086536858E-2</v>
      </c>
      <c r="Q234">
        <f>PRODUCT(INDEX(Overzicht!$B$1:$D$35,MATCH(max_demand!Q$1,Overzicht!$B$1:$B$35,0),3),INDEX(Verdeelsleutels_percentage!$A:$AB,MATCH(max_demand!$C234,Verdeelsleutels_percentage!$C:$C,0),MATCH(INDEX(Overzicht!$B$1:$F$35,MATCH(max_demand!Q$1,Overzicht!$B:$B,0),5),Verdeelsleutels_percentage!$1:$1,0)))</f>
        <v>6.7059140687424365E-3</v>
      </c>
      <c r="R234">
        <f>PRODUCT(INDEX(Overzicht!$B$1:$D$35,MATCH(max_demand!R$1,Overzicht!$B$1:$B$35,0),3),INDEX(Verdeelsleutels_percentage!$A:$AB,MATCH(max_demand!$C234,Verdeelsleutels_percentage!$C:$C,0),MATCH(INDEX(Overzicht!$B$1:$F$35,MATCH(max_demand!R$1,Overzicht!$B:$B,0),5),Verdeelsleutels_percentage!$1:$1,0)))</f>
        <v>1.3874304969811939E-3</v>
      </c>
      <c r="S234">
        <f>PRODUCT(INDEX(Overzicht!$B$1:$D$35,MATCH(max_demand!S$1,Overzicht!$B$1:$B$35,0),3),INDEX(Verdeelsleutels_percentage!$A:$AB,MATCH(max_demand!$C234,Verdeelsleutels_percentage!$C:$C,0),MATCH(INDEX(Overzicht!$B$1:$F$35,MATCH(max_demand!S$1,Overzicht!$B:$B,0),5),Verdeelsleutels_percentage!$1:$1,0)))</f>
        <v>2.8414576578174849E-3</v>
      </c>
      <c r="T234">
        <f>PRODUCT(INDEX(Overzicht!$B$1:$D$35,MATCH(max_demand!T$1,Overzicht!$B$1:$B$35,0),3),INDEX(Verdeelsleutels_percentage!$A:$AB,MATCH(max_demand!$C234,Verdeelsleutels_percentage!$C:$C,0),MATCH(INDEX(Overzicht!$B$1:$F$35,MATCH(max_demand!T$1,Overzicht!$B:$B,0),5),Verdeelsleutels_percentage!$1:$1,0)))</f>
        <v>4.1006279132999729E-3</v>
      </c>
      <c r="U234">
        <f>PRODUCT(INDEX(Overzicht!$B$1:$D$35,MATCH(max_demand!U$1,Overzicht!$B$1:$B$35,0),3),INDEX(Verdeelsleutels_percentage!$A:$AB,MATCH(max_demand!$C234,Verdeelsleutels_percentage!$C:$C,0),MATCH(INDEX(Overzicht!$B$1:$F$35,MATCH(max_demand!U$1,Overzicht!$B:$B,0),5),Verdeelsleutels_percentage!$1:$1,0)))</f>
        <v>1.5230903677971331E-2</v>
      </c>
      <c r="V234">
        <f>PRODUCT(INDEX(Overzicht!$B$1:$D$35,MATCH(max_demand!V$1,Overzicht!$B$1:$B$35,0),3),INDEX(Verdeelsleutels_percentage!$A:$AB,MATCH(max_demand!$C234,Verdeelsleutels_percentage!$C:$C,0),MATCH(INDEX(Overzicht!$B$1:$F$35,MATCH(max_demand!V$1,Overzicht!$B:$B,0),5),Verdeelsleutels_percentage!$1:$1,0)))</f>
        <v>1.7728278572537476E-3</v>
      </c>
      <c r="W234">
        <f>PRODUCT(INDEX(Overzicht!$B$1:$D$35,MATCH(max_demand!W$1,Overzicht!$B$1:$B$35,0),3),INDEX(Verdeelsleutels_percentage!$A:$AB,MATCH(max_demand!$C234,Verdeelsleutels_percentage!$C:$C,0),MATCH(INDEX(Overzicht!$B$1:$F$35,MATCH(max_demand!W$1,Overzicht!$B:$B,0),5),Verdeelsleutels_percentage!$1:$1,0)))</f>
        <v>9.2495366465412919E-3</v>
      </c>
      <c r="X234">
        <f>PRODUCT(INDEX(Overzicht!$B$1:$D$35,MATCH(max_demand!X$1,Overzicht!$B$1:$B$35,0),3),INDEX(Verdeelsleutels_percentage!$A:$AB,MATCH(max_demand!$C234,Verdeelsleutels_percentage!$C:$C,0),MATCH(INDEX(Overzicht!$B$1:$F$35,MATCH(max_demand!X$1,Overzicht!$B:$B,0),5),Verdeelsleutels_percentage!$1:$1,0)))</f>
        <v>1.181469217921294E-3</v>
      </c>
      <c r="Y234">
        <f>PRODUCT(INDEX(Overzicht!$B$1:$D$35,MATCH(max_demand!Y$1,Overzicht!$B$1:$B$35,0),3),INDEX(Verdeelsleutels_percentage!$A:$AB,MATCH(max_demand!$C234,Verdeelsleutels_percentage!$C:$C,0),MATCH(INDEX(Overzicht!$B$1:$F$35,MATCH(max_demand!Y$1,Overzicht!$B:$B,0),5),Verdeelsleutels_percentage!$1:$1,0)))</f>
        <v>1.6573790746124096E-6</v>
      </c>
      <c r="Z234">
        <f>PRODUCT(INDEX(Overzicht!$B$1:$D$35,MATCH(max_demand!Z$1,Overzicht!$B$1:$B$35,0),3),INDEX(Verdeelsleutels_percentage!$A:$AB,MATCH(max_demand!$C234,Verdeelsleutels_percentage!$C:$C,0),MATCH(INDEX(Overzicht!$B$1:$F$35,MATCH(max_demand!Z$1,Overzicht!$B:$B,0),5),Verdeelsleutels_percentage!$1:$1,0)))</f>
        <v>7.3661292204995981E-4</v>
      </c>
      <c r="AA234">
        <f>PRODUCT(INDEX(Overzicht!$B$1:$D$35,MATCH(max_demand!AA$1,Overzicht!$B$1:$B$35,0),3),INDEX(Verdeelsleutels_percentage!$A:$AB,MATCH(max_demand!$C234,Verdeelsleutels_percentage!$C:$C,0),MATCH(INDEX(Overzicht!$B$1:$F$35,MATCH(max_demand!AA$1,Overzicht!$B:$B,0),5),Verdeelsleutels_percentage!$1:$1,0)))</f>
        <v>7.6762820297837924E-4</v>
      </c>
      <c r="AB234">
        <f>PRODUCT(INDEX(Overzicht!$B$1:$D$35,MATCH(max_demand!AB$1,Overzicht!$B$1:$B$35,0),3),INDEX(Verdeelsleutels_percentage!$A:$AB,MATCH(max_demand!$C234,Verdeelsleutels_percentage!$C:$C,0),MATCH(INDEX(Overzicht!$B$1:$F$35,MATCH(max_demand!AB$1,Overzicht!$B:$B,0),5),Verdeelsleutels_percentage!$1:$1,0)))</f>
        <v>3.0877019493296362E-3</v>
      </c>
      <c r="AC234">
        <f>PRODUCT(INDEX(Overzicht!$B$1:$D$35,MATCH(max_demand!AC$1,Overzicht!$B$1:$B$35,0),3),INDEX(Verdeelsleutels_percentage!$A:$AB,MATCH(max_demand!$C234,Verdeelsleutels_percentage!$C:$C,0),MATCH(INDEX(Overzicht!$B$1:$F$35,MATCH(max_demand!AC$1,Overzicht!$B:$B,0),5),Verdeelsleutels_percentage!$1:$1,0)))</f>
        <v>2.4071652492631814E-3</v>
      </c>
      <c r="AD234">
        <f>PRODUCT(INDEX(Overzicht!$B$1:$D$35,MATCH(max_demand!AD$1,Overzicht!$B$1:$B$35,0),3),INDEX(Verdeelsleutels_percentage!$A:$AB,MATCH(max_demand!$C234,Verdeelsleutels_percentage!$C:$C,0),MATCH(INDEX(Overzicht!$B$1:$F$35,MATCH(max_demand!AD$1,Overzicht!$B:$B,0),5),Verdeelsleutels_percentage!$1:$1,0)))</f>
        <v>0</v>
      </c>
      <c r="AE234">
        <f>PRODUCT(INDEX(Overzicht!$B$1:$D$35,MATCH(max_demand!AE$1,Overzicht!$B$1:$B$35,0),3),INDEX(Verdeelsleutels_percentage!$A:$AB,MATCH(max_demand!$C234,Verdeelsleutels_percentage!$C:$C,0),MATCH(INDEX(Overzicht!$B$1:$F$35,MATCH(max_demand!AE$1,Overzicht!$B:$B,0),5),Verdeelsleutels_percentage!$1:$1,0)))</f>
        <v>1.9666784985358059E-2</v>
      </c>
      <c r="AF234">
        <f>PRODUCT(INDEX(Overzicht!$B$1:$D$35,MATCH(max_demand!AF$1,Overzicht!$B$1:$B$35,0),3),INDEX(Verdeelsleutels_percentage!$A:$AB,MATCH(max_demand!$C234,Verdeelsleutels_percentage!$C:$C,0),MATCH(INDEX(Overzicht!$B$1:$F$35,MATCH(max_demand!AF$1,Overzicht!$B:$B,0),5),Verdeelsleutels_percentage!$1:$1,0)))</f>
        <v>2.9076825870393151E-3</v>
      </c>
      <c r="AG234">
        <f>PRODUCT(INDEX(Overzicht!$B$1:$D$35,MATCH(max_demand!AG$1,Overzicht!$B$1:$B$35,0),3),INDEX(Verdeelsleutels_percentage!$A:$AB,MATCH(max_demand!$C234,Verdeelsleutels_percentage!$C:$C,0),MATCH(INDEX(Overzicht!$B$1:$F$35,MATCH(max_demand!AG$1,Overzicht!$B:$B,0),5),Verdeelsleutels_percentage!$1:$1,0)))</f>
        <v>9.2495366465412919E-3</v>
      </c>
      <c r="AH234">
        <f>PRODUCT(INDEX(Overzicht!$B$1:$D$35,MATCH(max_demand!AH$1,Overzicht!$B$1:$B$35,0),3),INDEX(Verdeelsleutels_percentage!$A:$AB,MATCH(max_demand!$C234,Verdeelsleutels_percentage!$C:$C,0),MATCH(INDEX(Overzicht!$B$1:$F$35,MATCH(max_demand!AH$1,Overzicht!$B:$B,0),5),Verdeelsleutels_percentage!$1:$1,0)))</f>
        <v>6.7845927030917349E-3</v>
      </c>
      <c r="AI234">
        <f>PRODUCT(INDEX(Overzicht!$B$1:$D$35,MATCH(max_demand!AI$1,Overzicht!$B$1:$B$35,0),3),INDEX(Verdeelsleutels_percentage!$A:$AB,MATCH(max_demand!$C234,Verdeelsleutels_percentage!$C:$C,0),MATCH(INDEX(Overzicht!$B$1:$F$35,MATCH(max_demand!AI$1,Overzicht!$B:$B,0),5),Verdeelsleutels_percentage!$1:$1,0)))</f>
        <v>2.3261460696314519E-3</v>
      </c>
      <c r="AJ234">
        <f>PRODUCT(INDEX(Overzicht!$B$1:$D$35,MATCH(max_demand!AJ$1,Overzicht!$B$1:$B$35,0),3),INDEX(Verdeelsleutels_percentage!$A:$AB,MATCH(max_demand!$C234,Verdeelsleutels_percentage!$C:$C,0),MATCH(INDEX(Overzicht!$B$1:$F$35,MATCH(max_demand!AJ$1,Overzicht!$B:$B,0),5),Verdeelsleutels_percentage!$1:$1,0)))</f>
        <v>0</v>
      </c>
      <c r="AK234">
        <f>PRODUCT(INDEX(Overzicht!$B$1:$D$35,MATCH(max_demand!AK$1,Overzicht!$B$1:$B$35,0),3),INDEX(Verdeelsleutels_percentage!$A:$AB,MATCH(max_demand!$C234,Verdeelsleutels_percentage!$C:$C,0),MATCH(INDEX(Overzicht!$B$1:$F$35,MATCH(max_demand!AK$1,Overzicht!$B:$B,0),5),Verdeelsleutels_percentage!$1:$1,0)))</f>
        <v>5.6113855655683846E-4</v>
      </c>
      <c r="AL234">
        <f>PRODUCT(INDEX(Overzicht!$B$1:$D$35,MATCH(max_demand!AL$1,Overzicht!$B$1:$B$35,0),3),INDEX(Verdeelsleutels_percentage!$A:$AB,MATCH(max_demand!$C234,Verdeelsleutels_percentage!$C:$C,0),MATCH(INDEX(Overzicht!$B$1:$F$35,MATCH(max_demand!AL$1,Overzicht!$B:$B,0),5),Verdeelsleutels_percentage!$1:$1,0)))</f>
        <v>1.5415894410902155E-3</v>
      </c>
      <c r="AM234">
        <f>PRODUCT(INDEX(Overzicht!$B$1:$D$35,MATCH(max_demand!AM$1,Overzicht!$B$1:$B$35,0),3),INDEX(Verdeelsleutels_percentage!$A:$AB,MATCH(max_demand!$C234,Verdeelsleutels_percentage!$C:$C,0),MATCH(INDEX(Overzicht!$B$1:$F$35,MATCH(max_demand!AM$1,Overzicht!$B:$B,0),5),Verdeelsleutels_percentage!$1:$1,0)))</f>
        <v>3.0831788821804309E-3</v>
      </c>
      <c r="AN234">
        <f>PRODUCT(INDEX(Overzicht!$B$1:$D$35,MATCH(max_demand!AN$1,Overzicht!$B$1:$B$35,0),3),INDEX(Verdeelsleutels_percentage!$A:$AB,MATCH(max_demand!$C234,Verdeelsleutels_percentage!$C:$C,0),MATCH(INDEX(Overzicht!$B$1:$F$35,MATCH(max_demand!AN$1,Overzicht!$B:$B,0),5),Verdeelsleutels_percentage!$1:$1,0)))</f>
        <v>1.5415894410902155E-3</v>
      </c>
      <c r="AO234">
        <f>PRODUCT(INDEX(Overzicht!$B$1:$D$35,MATCH(max_demand!AO$1,Overzicht!$B$1:$B$35,0),3),INDEX(Verdeelsleutels_percentage!$A:$AB,MATCH(max_demand!$C234,Verdeelsleutels_percentage!$C:$C,0),MATCH(INDEX(Overzicht!$B$1:$F$35,MATCH(max_demand!AO$1,Overzicht!$B:$B,0),5),Verdeelsleutels_percentage!$1:$1,0)))</f>
        <v>5.3955630438157539E-3</v>
      </c>
    </row>
    <row r="235" spans="2:41">
      <c r="B235" t="str">
        <f>INDEX('ETLocal datasets'!B:C,MATCH(C235,'ETLocal datasets'!C:C,0),1)</f>
        <v>GM0743</v>
      </c>
      <c r="C235" t="str">
        <f>'ETLocal datasets'!C218</f>
        <v>Asten</v>
      </c>
      <c r="D235">
        <f t="shared" si="17"/>
        <v>0.24176476529686255</v>
      </c>
      <c r="E235">
        <f t="shared" si="18"/>
        <v>0.15238122903576123</v>
      </c>
      <c r="F235">
        <f t="shared" si="19"/>
        <v>1.0152375023890239E-2</v>
      </c>
      <c r="G235">
        <f t="shared" si="16"/>
        <v>2.0673774376505999E-2</v>
      </c>
      <c r="H235">
        <f>PRODUCT(INDEX(Overzicht!$B$1:$D$35,MATCH(max_demand!H$1,Overzicht!$B$1:$B$35,0),3),INDEX(Verdeelsleutels_percentage!$A:$AB,MATCH(max_demand!$C235,Verdeelsleutels_percentage!$C:$C,0),MATCH(INDEX(Overzicht!$B$1:$F$35,MATCH(max_demand!H$1,Overzicht!$B:$B,0),5),Verdeelsleutels_percentage!$1:$1,0)))</f>
        <v>1.0152375023890239E-2</v>
      </c>
      <c r="I235">
        <f>PRODUCT(INDEX(Overzicht!$B$1:$D$35,MATCH(max_demand!I$1,Overzicht!$B$1:$B$35,0),3),INDEX(Verdeelsleutels_percentage!$A:$AB,MATCH(max_demand!$C235,Verdeelsleutels_percentage!$C:$C,0),MATCH(INDEX(Overzicht!$B$1:$F$35,MATCH(max_demand!I$1,Overzicht!$B:$B,0),5),Verdeelsleutels_percentage!$1:$1,0)))</f>
        <v>1.859212657515642E-2</v>
      </c>
      <c r="J235">
        <f>PRODUCT(INDEX(Overzicht!$B$1:$D$35,MATCH(max_demand!J$1,Overzicht!$B$1:$B$35,0),3),INDEX(Verdeelsleutels_percentage!$A:$AB,MATCH(max_demand!$C235,Verdeelsleutels_percentage!$C:$C,0),MATCH(INDEX(Overzicht!$B$1:$F$35,MATCH(max_demand!J$1,Overzicht!$B:$B,0),5),Verdeelsleutels_percentage!$1:$1,0)))</f>
        <v>3.4034628651517752E-3</v>
      </c>
      <c r="K235">
        <f>PRODUCT(INDEX(Overzicht!$B$1:$D$35,MATCH(max_demand!K$1,Overzicht!$B$1:$B$35,0),3),INDEX(Verdeelsleutels_percentage!$A:$AB,MATCH(max_demand!$C235,Verdeelsleutels_percentage!$C:$C,0),MATCH(INDEX(Overzicht!$B$1:$F$35,MATCH(max_demand!K$1,Overzicht!$B:$B,0),5),Verdeelsleutels_percentage!$1:$1,0)))</f>
        <v>3.870022654797944E-3</v>
      </c>
      <c r="L235">
        <f>PRODUCT(INDEX(Overzicht!$B$1:$D$35,MATCH(max_demand!L$1,Overzicht!$B$1:$B$35,0),3),INDEX(Verdeelsleutels_percentage!$A:$AB,MATCH(max_demand!$C235,Verdeelsleutels_percentage!$C:$C,0),MATCH(INDEX(Overzicht!$B$1:$F$35,MATCH(max_demand!L$1,Overzicht!$B:$B,0),5),Verdeelsleutels_percentage!$1:$1,0)))</f>
        <v>3.2828526498679595E-3</v>
      </c>
      <c r="M235">
        <f>PRODUCT(INDEX(Overzicht!$B$1:$D$35,MATCH(max_demand!M$1,Overzicht!$B$1:$B$35,0),3),INDEX(Verdeelsleutels_percentage!$A:$AB,MATCH(max_demand!$C235,Verdeelsleutels_percentage!$C:$C,0),MATCH(INDEX(Overzicht!$B$1:$F$35,MATCH(max_demand!M$1,Overzicht!$B:$B,0),5),Verdeelsleutels_percentage!$1:$1,0)))</f>
        <v>0.12914896045147373</v>
      </c>
      <c r="N235">
        <f>PRODUCT(INDEX(Overzicht!$B$1:$D$35,MATCH(max_demand!N$1,Overzicht!$B$1:$B$35,0),3),INDEX(Verdeelsleutels_percentage!$A:$AB,MATCH(max_demand!$C235,Verdeelsleutels_percentage!$C:$C,0),MATCH(INDEX(Overzicht!$B$1:$F$35,MATCH(max_demand!N$1,Overzicht!$B:$B,0),5),Verdeelsleutels_percentage!$1:$1,0)))</f>
        <v>9.037107122427504E-2</v>
      </c>
      <c r="O235">
        <f>PRODUCT(INDEX(Overzicht!$B$1:$D$35,MATCH(max_demand!O$1,Overzicht!$B$1:$B$35,0),3),INDEX(Verdeelsleutels_percentage!$A:$AB,MATCH(max_demand!$C235,Verdeelsleutels_percentage!$C:$C,0),MATCH(INDEX(Overzicht!$B$1:$F$35,MATCH(max_demand!O$1,Overzicht!$B:$B,0),5),Verdeelsleutels_percentage!$1:$1,0)))</f>
        <v>3.5642293043258132E-3</v>
      </c>
      <c r="P235">
        <f>PRODUCT(INDEX(Overzicht!$B$1:$D$35,MATCH(max_demand!P$1,Overzicht!$B$1:$B$35,0),3),INDEX(Verdeelsleutels_percentage!$A:$AB,MATCH(max_demand!$C235,Verdeelsleutels_percentage!$C:$C,0),MATCH(INDEX(Overzicht!$B$1:$F$35,MATCH(max_demand!P$1,Overzicht!$B:$B,0),5),Verdeelsleutels_percentage!$1:$1,0)))</f>
        <v>2.3787095991893324E-3</v>
      </c>
      <c r="Q235">
        <f>PRODUCT(INDEX(Overzicht!$B$1:$D$35,MATCH(max_demand!Q$1,Overzicht!$B$1:$B$35,0),3),INDEX(Verdeelsleutels_percentage!$A:$AB,MATCH(max_demand!$C235,Verdeelsleutels_percentage!$C:$C,0),MATCH(INDEX(Overzicht!$B$1:$F$35,MATCH(max_demand!Q$1,Overzicht!$B:$B,0),5),Verdeelsleutels_percentage!$1:$1,0)))</f>
        <v>8.411967876937626E-3</v>
      </c>
      <c r="R235">
        <f>PRODUCT(INDEX(Overzicht!$B$1:$D$35,MATCH(max_demand!R$1,Overzicht!$B$1:$B$35,0),3),INDEX(Verdeelsleutels_percentage!$A:$AB,MATCH(max_demand!$C235,Verdeelsleutels_percentage!$C:$C,0),MATCH(INDEX(Overzicht!$B$1:$F$35,MATCH(max_demand!R$1,Overzicht!$B:$B,0),5),Verdeelsleutels_percentage!$1:$1,0)))</f>
        <v>1.7404071469526124E-3</v>
      </c>
      <c r="S235">
        <f>PRODUCT(INDEX(Overzicht!$B$1:$D$35,MATCH(max_demand!S$1,Overzicht!$B$1:$B$35,0),3),INDEX(Verdeelsleutels_percentage!$A:$AB,MATCH(max_demand!$C235,Verdeelsleutels_percentage!$C:$C,0),MATCH(INDEX(Overzicht!$B$1:$F$35,MATCH(max_demand!S$1,Overzicht!$B:$B,0),5),Verdeelsleutels_percentage!$1:$1,0)))</f>
        <v>3.5643538369589498E-3</v>
      </c>
      <c r="T235">
        <f>PRODUCT(INDEX(Overzicht!$B$1:$D$35,MATCH(max_demand!T$1,Overzicht!$B$1:$B$35,0),3),INDEX(Verdeelsleutels_percentage!$A:$AB,MATCH(max_demand!$C235,Verdeelsleutels_percentage!$C:$C,0),MATCH(INDEX(Overzicht!$B$1:$F$35,MATCH(max_demand!T$1,Overzicht!$B:$B,0),5),Verdeelsleutels_percentage!$1:$1,0)))</f>
        <v>5.143870012104387E-3</v>
      </c>
      <c r="U235">
        <f>PRODUCT(INDEX(Overzicht!$B$1:$D$35,MATCH(max_demand!U$1,Overzicht!$B$1:$B$35,0),3),INDEX(Verdeelsleutels_percentage!$A:$AB,MATCH(max_demand!$C235,Verdeelsleutels_percentage!$C:$C,0),MATCH(INDEX(Overzicht!$B$1:$F$35,MATCH(max_demand!U$1,Overzicht!$B:$B,0),5),Verdeelsleutels_percentage!$1:$1,0)))</f>
        <v>1.9105802902102013E-2</v>
      </c>
      <c r="V235">
        <f>PRODUCT(INDEX(Overzicht!$B$1:$D$35,MATCH(max_demand!V$1,Overzicht!$B$1:$B$35,0),3),INDEX(Verdeelsleutels_percentage!$A:$AB,MATCH(max_demand!$C235,Verdeelsleutels_percentage!$C:$C,0),MATCH(INDEX(Overzicht!$B$1:$F$35,MATCH(max_demand!V$1,Overzicht!$B:$B,0),5),Verdeelsleutels_percentage!$1:$1,0)))</f>
        <v>2.2238535766616711E-3</v>
      </c>
      <c r="W235">
        <f>PRODUCT(INDEX(Overzicht!$B$1:$D$35,MATCH(max_demand!W$1,Overzicht!$B$1:$B$35,0),3),INDEX(Verdeelsleutels_percentage!$A:$AB,MATCH(max_demand!$C235,Verdeelsleutels_percentage!$C:$C,0),MATCH(INDEX(Overzicht!$B$1:$F$35,MATCH(max_demand!W$1,Overzicht!$B:$B,0),5),Verdeelsleutels_percentage!$1:$1,0)))</f>
        <v>1.1602714313017416E-2</v>
      </c>
      <c r="X235">
        <f>PRODUCT(INDEX(Overzicht!$B$1:$D$35,MATCH(max_demand!X$1,Overzicht!$B$1:$B$35,0),3),INDEX(Verdeelsleutels_percentage!$A:$AB,MATCH(max_demand!$C235,Verdeelsleutels_percentage!$C:$C,0),MATCH(INDEX(Overzicht!$B$1:$F$35,MATCH(max_demand!X$1,Overzicht!$B:$B,0),5),Verdeelsleutels_percentage!$1:$1,0)))</f>
        <v>8.8235121751106173E-3</v>
      </c>
      <c r="Y235">
        <f>PRODUCT(INDEX(Overzicht!$B$1:$D$35,MATCH(max_demand!Y$1,Overzicht!$B$1:$B$35,0),3),INDEX(Verdeelsleutels_percentage!$A:$AB,MATCH(max_demand!$C235,Verdeelsleutels_percentage!$C:$C,0),MATCH(INDEX(Overzicht!$B$1:$F$35,MATCH(max_demand!Y$1,Overzicht!$B:$B,0),5),Verdeelsleutels_percentage!$1:$1,0)))</f>
        <v>1.7579305617226895E-6</v>
      </c>
      <c r="Z235">
        <f>PRODUCT(INDEX(Overzicht!$B$1:$D$35,MATCH(max_demand!Z$1,Overzicht!$B$1:$B$35,0),3),INDEX(Verdeelsleutels_percentage!$A:$AB,MATCH(max_demand!$C235,Verdeelsleutels_percentage!$C:$C,0),MATCH(INDEX(Overzicht!$B$1:$F$35,MATCH(max_demand!Z$1,Overzicht!$B:$B,0),5),Verdeelsleutels_percentage!$1:$1,0)))</f>
        <v>7.8130247187675099E-4</v>
      </c>
      <c r="AA235">
        <f>PRODUCT(INDEX(Overzicht!$B$1:$D$35,MATCH(max_demand!AA$1,Overzicht!$B$1:$B$35,0),3),INDEX(Verdeelsleutels_percentage!$A:$AB,MATCH(max_demand!$C235,Verdeelsleutels_percentage!$C:$C,0),MATCH(INDEX(Overzicht!$B$1:$F$35,MATCH(max_demand!AA$1,Overzicht!$B:$B,0),5),Verdeelsleutels_percentage!$1:$1,0)))</f>
        <v>8.1419941806103527E-4</v>
      </c>
      <c r="AB235">
        <f>PRODUCT(INDEX(Overzicht!$B$1:$D$35,MATCH(max_demand!AB$1,Overzicht!$B$1:$B$35,0),3),INDEX(Verdeelsleutels_percentage!$A:$AB,MATCH(max_demand!$C235,Verdeelsleutels_percentage!$C:$C,0),MATCH(INDEX(Overzicht!$B$1:$F$35,MATCH(max_demand!AB$1,Overzicht!$B:$B,0),5),Verdeelsleutels_percentage!$1:$1,0)))</f>
        <v>6.0212468155510053E-3</v>
      </c>
      <c r="AC235">
        <f>PRODUCT(INDEX(Overzicht!$B$1:$D$35,MATCH(max_demand!AC$1,Overzicht!$B$1:$B$35,0),3),INDEX(Verdeelsleutels_percentage!$A:$AB,MATCH(max_demand!$C235,Verdeelsleutels_percentage!$C:$C,0),MATCH(INDEX(Overzicht!$B$1:$F$35,MATCH(max_demand!AC$1,Overzicht!$B:$B,0),5),Verdeelsleutels_percentage!$1:$1,0)))</f>
        <v>1.0806237451856019E-2</v>
      </c>
      <c r="AD235">
        <f>PRODUCT(INDEX(Overzicht!$B$1:$D$35,MATCH(max_demand!AD$1,Overzicht!$B$1:$B$35,0),3),INDEX(Verdeelsleutels_percentage!$A:$AB,MATCH(max_demand!$C235,Verdeelsleutels_percentage!$C:$C,0),MATCH(INDEX(Overzicht!$B$1:$F$35,MATCH(max_demand!AD$1,Overzicht!$B:$B,0),5),Verdeelsleutels_percentage!$1:$1,0)))</f>
        <v>7.9674925043395924E-5</v>
      </c>
      <c r="AE235">
        <f>PRODUCT(INDEX(Overzicht!$B$1:$D$35,MATCH(max_demand!AE$1,Overzicht!$B$1:$B$35,0),3),INDEX(Verdeelsleutels_percentage!$A:$AB,MATCH(max_demand!$C235,Verdeelsleutels_percentage!$C:$C,0),MATCH(INDEX(Overzicht!$B$1:$F$35,MATCH(max_demand!AE$1,Overzicht!$B:$B,0),5),Verdeelsleutels_percentage!$1:$1,0)))</f>
        <v>4.1529860679740883E-2</v>
      </c>
      <c r="AF235">
        <f>PRODUCT(INDEX(Overzicht!$B$1:$D$35,MATCH(max_demand!AF$1,Overzicht!$B$1:$B$35,0),3),INDEX(Verdeelsleutels_percentage!$A:$AB,MATCH(max_demand!$C235,Verdeelsleutels_percentage!$C:$C,0),MATCH(INDEX(Overzicht!$B$1:$F$35,MATCH(max_demand!AF$1,Overzicht!$B:$B,0),5),Verdeelsleutels_percentage!$1:$1,0)))</f>
        <v>3.0840887047766485E-3</v>
      </c>
      <c r="AG235">
        <f>PRODUCT(INDEX(Overzicht!$B$1:$D$35,MATCH(max_demand!AG$1,Overzicht!$B$1:$B$35,0),3),INDEX(Verdeelsleutels_percentage!$A:$AB,MATCH(max_demand!$C235,Verdeelsleutels_percentage!$C:$C,0),MATCH(INDEX(Overzicht!$B$1:$F$35,MATCH(max_demand!AG$1,Overzicht!$B:$B,0),5),Verdeelsleutels_percentage!$1:$1,0)))</f>
        <v>1.1602714313017416E-2</v>
      </c>
      <c r="AH235">
        <f>PRODUCT(INDEX(Overzicht!$B$1:$D$35,MATCH(max_demand!AH$1,Overzicht!$B$1:$B$35,0),3),INDEX(Verdeelsleutels_percentage!$A:$AB,MATCH(max_demand!$C235,Verdeelsleutels_percentage!$C:$C,0),MATCH(INDEX(Overzicht!$B$1:$F$35,MATCH(max_demand!AH$1,Overzicht!$B:$B,0),5),Verdeelsleutels_percentage!$1:$1,0)))</f>
        <v>7.1962069778121803E-3</v>
      </c>
      <c r="AI235">
        <f>PRODUCT(INDEX(Overzicht!$B$1:$D$35,MATCH(max_demand!AI$1,Overzicht!$B$1:$B$35,0),3),INDEX(Verdeelsleutels_percentage!$A:$AB,MATCH(max_demand!$C235,Verdeelsleutels_percentage!$C:$C,0),MATCH(INDEX(Overzicht!$B$1:$F$35,MATCH(max_demand!AI$1,Overzicht!$B:$B,0),5),Verdeelsleutels_percentage!$1:$1,0)))</f>
        <v>2.4672709638213189E-3</v>
      </c>
      <c r="AJ235">
        <f>PRODUCT(INDEX(Overzicht!$B$1:$D$35,MATCH(max_demand!AJ$1,Overzicht!$B$1:$B$35,0),3),INDEX(Verdeelsleutels_percentage!$A:$AB,MATCH(max_demand!$C235,Verdeelsleutels_percentage!$C:$C,0),MATCH(INDEX(Overzicht!$B$1:$F$35,MATCH(max_demand!AJ$1,Overzicht!$B:$B,0),5),Verdeelsleutels_percentage!$1:$1,0)))</f>
        <v>0</v>
      </c>
      <c r="AK235">
        <f>PRODUCT(INDEX(Overzicht!$B$1:$D$35,MATCH(max_demand!AK$1,Overzicht!$B$1:$B$35,0),3),INDEX(Verdeelsleutels_percentage!$A:$AB,MATCH(max_demand!$C235,Verdeelsleutels_percentage!$C:$C,0),MATCH(INDEX(Overzicht!$B$1:$F$35,MATCH(max_demand!AK$1,Overzicht!$B:$B,0),5),Verdeelsleutels_percentage!$1:$1,0)))</f>
        <v>7.0389800165638998E-4</v>
      </c>
      <c r="AL235">
        <f>PRODUCT(INDEX(Overzicht!$B$1:$D$35,MATCH(max_demand!AL$1,Overzicht!$B$1:$B$35,0),3),INDEX(Verdeelsleutels_percentage!$A:$AB,MATCH(max_demand!$C235,Verdeelsleutels_percentage!$C:$C,0),MATCH(INDEX(Overzicht!$B$1:$F$35,MATCH(max_demand!AL$1,Overzicht!$B:$B,0),5),Verdeelsleutels_percentage!$1:$1,0)))</f>
        <v>1.9337857188362359E-3</v>
      </c>
      <c r="AM235">
        <f>PRODUCT(INDEX(Overzicht!$B$1:$D$35,MATCH(max_demand!AM$1,Overzicht!$B$1:$B$35,0),3),INDEX(Verdeelsleutels_percentage!$A:$AB,MATCH(max_demand!$C235,Verdeelsleutels_percentage!$C:$C,0),MATCH(INDEX(Overzicht!$B$1:$F$35,MATCH(max_demand!AM$1,Overzicht!$B:$B,0),5),Verdeelsleutels_percentage!$1:$1,0)))</f>
        <v>3.8675714376724718E-3</v>
      </c>
      <c r="AN235">
        <f>PRODUCT(INDEX(Overzicht!$B$1:$D$35,MATCH(max_demand!AN$1,Overzicht!$B$1:$B$35,0),3),INDEX(Verdeelsleutels_percentage!$A:$AB,MATCH(max_demand!$C235,Verdeelsleutels_percentage!$C:$C,0),MATCH(INDEX(Overzicht!$B$1:$F$35,MATCH(max_demand!AN$1,Overzicht!$B:$B,0),5),Verdeelsleutels_percentage!$1:$1,0)))</f>
        <v>1.9337857188362359E-3</v>
      </c>
      <c r="AO235">
        <f>PRODUCT(INDEX(Overzicht!$B$1:$D$35,MATCH(max_demand!AO$1,Overzicht!$B$1:$B$35,0),3),INDEX(Verdeelsleutels_percentage!$A:$AB,MATCH(max_demand!$C235,Verdeelsleutels_percentage!$C:$C,0),MATCH(INDEX(Overzicht!$B$1:$F$35,MATCH(max_demand!AO$1,Overzicht!$B:$B,0),5),Verdeelsleutels_percentage!$1:$1,0)))</f>
        <v>6.7682500159268258E-3</v>
      </c>
    </row>
    <row r="236" spans="2:41">
      <c r="B236" t="str">
        <f>INDEX('ETLocal datasets'!B:C,MATCH(C236,'ETLocal datasets'!C:C,0),1)</f>
        <v>GM0744</v>
      </c>
      <c r="C236" t="str">
        <f>'ETLocal datasets'!C219</f>
        <v>Baarle-Nassau</v>
      </c>
      <c r="D236">
        <f t="shared" si="17"/>
        <v>0.20956700429281172</v>
      </c>
      <c r="E236">
        <f t="shared" si="18"/>
        <v>6.7345904311133312E-2</v>
      </c>
      <c r="F236">
        <f t="shared" si="19"/>
        <v>4.1599827521589744E-3</v>
      </c>
      <c r="G236">
        <f t="shared" si="16"/>
        <v>8.4711749345264247E-3</v>
      </c>
      <c r="H236">
        <f>PRODUCT(INDEX(Overzicht!$B$1:$D$35,MATCH(max_demand!H$1,Overzicht!$B$1:$B$35,0),3),INDEX(Verdeelsleutels_percentage!$A:$AB,MATCH(max_demand!$C236,Verdeelsleutels_percentage!$C:$C,0),MATCH(INDEX(Overzicht!$B$1:$F$35,MATCH(max_demand!H$1,Overzicht!$B:$B,0),5),Verdeelsleutels_percentage!$1:$1,0)))</f>
        <v>4.1599827521589744E-3</v>
      </c>
      <c r="I236">
        <f>PRODUCT(INDEX(Overzicht!$B$1:$D$35,MATCH(max_demand!I$1,Overzicht!$B$1:$B$35,0),3),INDEX(Verdeelsleutels_percentage!$A:$AB,MATCH(max_demand!$C236,Verdeelsleutels_percentage!$C:$C,0),MATCH(INDEX(Overzicht!$B$1:$F$35,MATCH(max_demand!I$1,Overzicht!$B:$B,0),5),Verdeelsleutels_percentage!$1:$1,0)))</f>
        <v>2.5280533842670223E-2</v>
      </c>
      <c r="J236">
        <f>PRODUCT(INDEX(Overzicht!$B$1:$D$35,MATCH(max_demand!J$1,Overzicht!$B$1:$B$35,0),3),INDEX(Verdeelsleutels_percentage!$A:$AB,MATCH(max_demand!$C236,Verdeelsleutels_percentage!$C:$C,0),MATCH(INDEX(Overzicht!$B$1:$F$35,MATCH(max_demand!J$1,Overzicht!$B:$B,0),5),Verdeelsleutels_percentage!$1:$1,0)))</f>
        <v>1.3945846940571038E-3</v>
      </c>
      <c r="K236">
        <f>PRODUCT(INDEX(Overzicht!$B$1:$D$35,MATCH(max_demand!K$1,Overzicht!$B$1:$B$35,0),3),INDEX(Verdeelsleutels_percentage!$A:$AB,MATCH(max_demand!$C236,Verdeelsleutels_percentage!$C:$C,0),MATCH(INDEX(Overzicht!$B$1:$F$35,MATCH(max_demand!K$1,Overzicht!$B:$B,0),5),Verdeelsleutels_percentage!$1:$1,0)))</f>
        <v>5.2622403521742781E-3</v>
      </c>
      <c r="L236">
        <f>PRODUCT(INDEX(Overzicht!$B$1:$D$35,MATCH(max_demand!L$1,Overzicht!$B$1:$B$35,0),3),INDEX(Verdeelsleutels_percentage!$A:$AB,MATCH(max_demand!$C236,Verdeelsleutels_percentage!$C:$C,0),MATCH(INDEX(Overzicht!$B$1:$F$35,MATCH(max_demand!L$1,Overzicht!$B:$B,0),5),Verdeelsleutels_percentage!$1:$1,0)))</f>
        <v>1.3451640989614554E-3</v>
      </c>
      <c r="M236">
        <f>PRODUCT(INDEX(Overzicht!$B$1:$D$35,MATCH(max_demand!M$1,Overzicht!$B$1:$B$35,0),3),INDEX(Verdeelsleutels_percentage!$A:$AB,MATCH(max_demand!$C236,Verdeelsleutels_percentage!$C:$C,0),MATCH(INDEX(Overzicht!$B$1:$F$35,MATCH(max_demand!M$1,Overzicht!$B:$B,0),5),Verdeelsleutels_percentage!$1:$1,0)))</f>
        <v>0.11007029855902589</v>
      </c>
      <c r="N236">
        <f>PRODUCT(INDEX(Overzicht!$B$1:$D$35,MATCH(max_demand!N$1,Overzicht!$B$1:$B$35,0),3),INDEX(Verdeelsleutels_percentage!$A:$AB,MATCH(max_demand!$C236,Verdeelsleutels_percentage!$C:$C,0),MATCH(INDEX(Overzicht!$B$1:$F$35,MATCH(max_demand!N$1,Overzicht!$B:$B,0),5),Verdeelsleutels_percentage!$1:$1,0)))</f>
        <v>2.8695343856068284E-2</v>
      </c>
      <c r="O236">
        <f>PRODUCT(INDEX(Overzicht!$B$1:$D$35,MATCH(max_demand!O$1,Overzicht!$B$1:$B$35,0),3),INDEX(Verdeelsleutels_percentage!$A:$AB,MATCH(max_demand!$C236,Verdeelsleutels_percentage!$C:$C,0),MATCH(INDEX(Overzicht!$B$1:$F$35,MATCH(max_demand!O$1,Overzicht!$B:$B,0),5),Verdeelsleutels_percentage!$1:$1,0)))</f>
        <v>6.4683989046508423E-3</v>
      </c>
      <c r="P236">
        <f>PRODUCT(INDEX(Overzicht!$B$1:$D$35,MATCH(max_demand!P$1,Overzicht!$B$1:$B$35,0),3),INDEX(Verdeelsleutels_percentage!$A:$AB,MATCH(max_demand!$C236,Verdeelsleutels_percentage!$C:$C,0),MATCH(INDEX(Overzicht!$B$1:$F$35,MATCH(max_demand!P$1,Overzicht!$B:$B,0),5),Verdeelsleutels_percentage!$1:$1,0)))</f>
        <v>2.7872152660325424E-2</v>
      </c>
      <c r="Q236">
        <f>PRODUCT(INDEX(Overzicht!$B$1:$D$35,MATCH(max_demand!Q$1,Overzicht!$B$1:$B$35,0),3),INDEX(Verdeelsleutels_percentage!$A:$AB,MATCH(max_demand!$C236,Verdeelsleutels_percentage!$C:$C,0),MATCH(INDEX(Overzicht!$B$1:$F$35,MATCH(max_demand!Q$1,Overzicht!$B:$B,0),5),Verdeelsleutels_percentage!$1:$1,0)))</f>
        <v>3.4468428517888641E-3</v>
      </c>
      <c r="R236">
        <f>PRODUCT(INDEX(Overzicht!$B$1:$D$35,MATCH(max_demand!R$1,Overzicht!$B$1:$B$35,0),3),INDEX(Verdeelsleutels_percentage!$A:$AB,MATCH(max_demand!$C236,Verdeelsleutels_percentage!$C:$C,0),MATCH(INDEX(Overzicht!$B$1:$F$35,MATCH(max_demand!R$1,Overzicht!$B:$B,0),5),Verdeelsleutels_percentage!$1:$1,0)))</f>
        <v>7.1313990037010996E-4</v>
      </c>
      <c r="S236">
        <f>PRODUCT(INDEX(Overzicht!$B$1:$D$35,MATCH(max_demand!S$1,Overzicht!$B$1:$B$35,0),3),INDEX(Verdeelsleutels_percentage!$A:$AB,MATCH(max_demand!$C236,Verdeelsleutels_percentage!$C:$C,0),MATCH(INDEX(Overzicht!$B$1:$F$35,MATCH(max_demand!S$1,Overzicht!$B:$B,0),5),Verdeelsleutels_percentage!$1:$1,0)))</f>
        <v>1.460510515957985E-3</v>
      </c>
      <c r="T236">
        <f>PRODUCT(INDEX(Overzicht!$B$1:$D$35,MATCH(max_demand!T$1,Overzicht!$B$1:$B$35,0),3),INDEX(Verdeelsleutels_percentage!$A:$AB,MATCH(max_demand!$C236,Verdeelsleutels_percentage!$C:$C,0),MATCH(INDEX(Overzicht!$B$1:$F$35,MATCH(max_demand!T$1,Overzicht!$B:$B,0),5),Verdeelsleutels_percentage!$1:$1,0)))</f>
        <v>2.1077245944272137E-3</v>
      </c>
      <c r="U236">
        <f>PRODUCT(INDEX(Overzicht!$B$1:$D$35,MATCH(max_demand!U$1,Overzicht!$B$1:$B$35,0),3),INDEX(Verdeelsleutels_percentage!$A:$AB,MATCH(max_demand!$C236,Verdeelsleutels_percentage!$C:$C,0),MATCH(INDEX(Overzicht!$B$1:$F$35,MATCH(max_demand!U$1,Overzicht!$B:$B,0),5),Verdeelsleutels_percentage!$1:$1,0)))</f>
        <v>7.8286913507296524E-3</v>
      </c>
      <c r="V236">
        <f>PRODUCT(INDEX(Overzicht!$B$1:$D$35,MATCH(max_demand!V$1,Overzicht!$B$1:$B$35,0),3),INDEX(Verdeelsleutels_percentage!$A:$AB,MATCH(max_demand!$C236,Verdeelsleutels_percentage!$C:$C,0),MATCH(INDEX(Overzicht!$B$1:$F$35,MATCH(max_demand!V$1,Overzicht!$B:$B,0),5),Verdeelsleutels_percentage!$1:$1,0)))</f>
        <v>9.112343171395848E-4</v>
      </c>
      <c r="W236">
        <f>PRODUCT(INDEX(Overzicht!$B$1:$D$35,MATCH(max_demand!W$1,Overzicht!$B$1:$B$35,0),3),INDEX(Verdeelsleutels_percentage!$A:$AB,MATCH(max_demand!$C236,Verdeelsleutels_percentage!$C:$C,0),MATCH(INDEX(Overzicht!$B$1:$F$35,MATCH(max_demand!W$1,Overzicht!$B:$B,0),5),Verdeelsleutels_percentage!$1:$1,0)))</f>
        <v>4.7542660024673996E-3</v>
      </c>
      <c r="X236">
        <f>PRODUCT(INDEX(Overzicht!$B$1:$D$35,MATCH(max_demand!X$1,Overzicht!$B$1:$B$35,0),3),INDEX(Verdeelsleutels_percentage!$A:$AB,MATCH(max_demand!$C236,Verdeelsleutels_percentage!$C:$C,0),MATCH(INDEX(Overzicht!$B$1:$F$35,MATCH(max_demand!X$1,Overzicht!$B:$B,0),5),Verdeelsleutels_percentage!$1:$1,0)))</f>
        <v>7.4638849005186515E-3</v>
      </c>
      <c r="Y236">
        <f>PRODUCT(INDEX(Overzicht!$B$1:$D$35,MATCH(max_demand!Y$1,Overzicht!$B$1:$B$35,0),3),INDEX(Verdeelsleutels_percentage!$A:$AB,MATCH(max_demand!$C236,Verdeelsleutels_percentage!$C:$C,0),MATCH(INDEX(Overzicht!$B$1:$F$35,MATCH(max_demand!Y$1,Overzicht!$B:$B,0),5),Verdeelsleutels_percentage!$1:$1,0)))</f>
        <v>2.3983250138508988E-6</v>
      </c>
      <c r="Z236">
        <f>PRODUCT(INDEX(Overzicht!$B$1:$D$35,MATCH(max_demand!Z$1,Overzicht!$B$1:$B$35,0),3),INDEX(Verdeelsleutels_percentage!$A:$AB,MATCH(max_demand!$C236,Verdeelsleutels_percentage!$C:$C,0),MATCH(INDEX(Overzicht!$B$1:$F$35,MATCH(max_demand!Z$1,Overzicht!$B:$B,0),5),Verdeelsleutels_percentage!$1:$1,0)))</f>
        <v>1.0659222283781772E-3</v>
      </c>
      <c r="AA236">
        <f>PRODUCT(INDEX(Overzicht!$B$1:$D$35,MATCH(max_demand!AA$1,Overzicht!$B$1:$B$35,0),3),INDEX(Verdeelsleutels_percentage!$A:$AB,MATCH(max_demand!$C236,Verdeelsleutels_percentage!$C:$C,0),MATCH(INDEX(Overzicht!$B$1:$F$35,MATCH(max_demand!AA$1,Overzicht!$B:$B,0),5),Verdeelsleutels_percentage!$1:$1,0)))</f>
        <v>1.11080316430989E-3</v>
      </c>
      <c r="AB236">
        <f>PRODUCT(INDEX(Overzicht!$B$1:$D$35,MATCH(max_demand!AB$1,Overzicht!$B$1:$B$35,0),3),INDEX(Verdeelsleutels_percentage!$A:$AB,MATCH(max_demand!$C236,Verdeelsleutels_percentage!$C:$C,0),MATCH(INDEX(Overzicht!$B$1:$F$35,MATCH(max_demand!AB$1,Overzicht!$B:$B,0),5),Verdeelsleutels_percentage!$1:$1,0)))</f>
        <v>3.0046710874702619E-3</v>
      </c>
      <c r="AC236">
        <f>PRODUCT(INDEX(Overzicht!$B$1:$D$35,MATCH(max_demand!AC$1,Overzicht!$B$1:$B$35,0),3),INDEX(Verdeelsleutels_percentage!$A:$AB,MATCH(max_demand!$C236,Verdeelsleutels_percentage!$C:$C,0),MATCH(INDEX(Overzicht!$B$1:$F$35,MATCH(max_demand!AC$1,Overzicht!$B:$B,0),5),Verdeelsleutels_percentage!$1:$1,0)))</f>
        <v>8.2619843027674899E-3</v>
      </c>
      <c r="AD236">
        <f>PRODUCT(INDEX(Overzicht!$B$1:$D$35,MATCH(max_demand!AD$1,Overzicht!$B$1:$B$35,0),3),INDEX(Verdeelsleutels_percentage!$A:$AB,MATCH(max_demand!$C236,Verdeelsleutels_percentage!$C:$C,0),MATCH(INDEX(Overzicht!$B$1:$F$35,MATCH(max_demand!AD$1,Overzicht!$B:$B,0),5),Verdeelsleutels_percentage!$1:$1,0)))</f>
        <v>7.3773078743885129E-7</v>
      </c>
      <c r="AE236">
        <f>PRODUCT(INDEX(Overzicht!$B$1:$D$35,MATCH(max_demand!AE$1,Overzicht!$B$1:$B$35,0),3),INDEX(Verdeelsleutels_percentage!$A:$AB,MATCH(max_demand!$C236,Verdeelsleutels_percentage!$C:$C,0),MATCH(INDEX(Overzicht!$B$1:$F$35,MATCH(max_demand!AE$1,Overzicht!$B:$B,0),5),Verdeelsleutels_percentage!$1:$1,0)))</f>
        <v>8.4856686485047482E-3</v>
      </c>
      <c r="AF236">
        <f>PRODUCT(INDEX(Overzicht!$B$1:$D$35,MATCH(max_demand!AF$1,Overzicht!$B$1:$B$35,0),3),INDEX(Verdeelsleutels_percentage!$A:$AB,MATCH(max_demand!$C236,Verdeelsleutels_percentage!$C:$C,0),MATCH(INDEX(Overzicht!$B$1:$F$35,MATCH(max_demand!AF$1,Overzicht!$B:$B,0),5),Verdeelsleutels_percentage!$1:$1,0)))</f>
        <v>4.2075877435980681E-3</v>
      </c>
      <c r="AG236">
        <f>PRODUCT(INDEX(Overzicht!$B$1:$D$35,MATCH(max_demand!AG$1,Overzicht!$B$1:$B$35,0),3),INDEX(Verdeelsleutels_percentage!$A:$AB,MATCH(max_demand!$C236,Verdeelsleutels_percentage!$C:$C,0),MATCH(INDEX(Overzicht!$B$1:$F$35,MATCH(max_demand!AG$1,Overzicht!$B:$B,0),5),Verdeelsleutels_percentage!$1:$1,0)))</f>
        <v>4.7542660024673996E-3</v>
      </c>
      <c r="AH236">
        <f>PRODUCT(INDEX(Overzicht!$B$1:$D$35,MATCH(max_demand!AH$1,Overzicht!$B$1:$B$35,0),3),INDEX(Verdeelsleutels_percentage!$A:$AB,MATCH(max_demand!$C236,Verdeelsleutels_percentage!$C:$C,0),MATCH(INDEX(Overzicht!$B$1:$F$35,MATCH(max_demand!AH$1,Overzicht!$B:$B,0),5),Verdeelsleutels_percentage!$1:$1,0)))</f>
        <v>9.8177047350621587E-3</v>
      </c>
      <c r="AI236">
        <f>PRODUCT(INDEX(Overzicht!$B$1:$D$35,MATCH(max_demand!AI$1,Overzicht!$B$1:$B$35,0),3),INDEX(Verdeelsleutels_percentage!$A:$AB,MATCH(max_demand!$C236,Verdeelsleutels_percentage!$C:$C,0),MATCH(INDEX(Overzicht!$B$1:$F$35,MATCH(max_demand!AI$1,Overzicht!$B:$B,0),5),Verdeelsleutels_percentage!$1:$1,0)))</f>
        <v>3.3660701948784542E-3</v>
      </c>
      <c r="AJ236">
        <f>PRODUCT(INDEX(Overzicht!$B$1:$D$35,MATCH(max_demand!AJ$1,Overzicht!$B$1:$B$35,0),3),INDEX(Verdeelsleutels_percentage!$A:$AB,MATCH(max_demand!$C236,Verdeelsleutels_percentage!$C:$C,0),MATCH(INDEX(Overzicht!$B$1:$F$35,MATCH(max_demand!AJ$1,Overzicht!$B:$B,0),5),Verdeelsleutels_percentage!$1:$1,0)))</f>
        <v>0</v>
      </c>
      <c r="AK236">
        <f>PRODUCT(INDEX(Overzicht!$B$1:$D$35,MATCH(max_demand!AK$1,Overzicht!$B$1:$B$35,0),3),INDEX(Verdeelsleutels_percentage!$A:$AB,MATCH(max_demand!$C236,Verdeelsleutels_percentage!$C:$C,0),MATCH(INDEX(Overzicht!$B$1:$F$35,MATCH(max_demand!AK$1,Overzicht!$B:$B,0),5),Verdeelsleutels_percentage!$1:$1,0)))</f>
        <v>2.8842547081635561E-4</v>
      </c>
      <c r="AL236">
        <f>PRODUCT(INDEX(Overzicht!$B$1:$D$35,MATCH(max_demand!AL$1,Overzicht!$B$1:$B$35,0),3),INDEX(Verdeelsleutels_percentage!$A:$AB,MATCH(max_demand!$C236,Verdeelsleutels_percentage!$C:$C,0),MATCH(INDEX(Overzicht!$B$1:$F$35,MATCH(max_demand!AL$1,Overzicht!$B:$B,0),5),Verdeelsleutels_percentage!$1:$1,0)))</f>
        <v>7.923776670778999E-4</v>
      </c>
      <c r="AM236">
        <f>PRODUCT(INDEX(Overzicht!$B$1:$D$35,MATCH(max_demand!AM$1,Overzicht!$B$1:$B$35,0),3),INDEX(Verdeelsleutels_percentage!$A:$AB,MATCH(max_demand!$C236,Verdeelsleutels_percentage!$C:$C,0),MATCH(INDEX(Overzicht!$B$1:$F$35,MATCH(max_demand!AM$1,Overzicht!$B:$B,0),5),Verdeelsleutels_percentage!$1:$1,0)))</f>
        <v>1.5847553341557998E-3</v>
      </c>
      <c r="AN236">
        <f>PRODUCT(INDEX(Overzicht!$B$1:$D$35,MATCH(max_demand!AN$1,Overzicht!$B$1:$B$35,0),3),INDEX(Verdeelsleutels_percentage!$A:$AB,MATCH(max_demand!$C236,Verdeelsleutels_percentage!$C:$C,0),MATCH(INDEX(Overzicht!$B$1:$F$35,MATCH(max_demand!AN$1,Overzicht!$B:$B,0),5),Verdeelsleutels_percentage!$1:$1,0)))</f>
        <v>7.923776670778999E-4</v>
      </c>
      <c r="AO236">
        <f>PRODUCT(INDEX(Overzicht!$B$1:$D$35,MATCH(max_demand!AO$1,Overzicht!$B$1:$B$35,0),3),INDEX(Verdeelsleutels_percentage!$A:$AB,MATCH(max_demand!$C236,Verdeelsleutels_percentage!$C:$C,0),MATCH(INDEX(Overzicht!$B$1:$F$35,MATCH(max_demand!AO$1,Overzicht!$B:$B,0),5),Verdeelsleutels_percentage!$1:$1,0)))</f>
        <v>2.7733218347726495E-3</v>
      </c>
    </row>
    <row r="237" spans="2:41">
      <c r="B237" t="str">
        <f>INDEX('ETLocal datasets'!B:C,MATCH(C237,'ETLocal datasets'!C:C,0),1)</f>
        <v>GM0748</v>
      </c>
      <c r="C237" t="str">
        <f>'ETLocal datasets'!C220</f>
        <v>Bergen op Zoom</v>
      </c>
      <c r="D237">
        <f t="shared" si="17"/>
        <v>0.39353223463380671</v>
      </c>
      <c r="E237">
        <f t="shared" si="18"/>
        <v>0.19732357553575938</v>
      </c>
      <c r="F237">
        <f t="shared" si="19"/>
        <v>4.0591880773257372E-2</v>
      </c>
      <c r="G237">
        <f t="shared" si="16"/>
        <v>8.2659218424221553E-2</v>
      </c>
      <c r="H237">
        <f>PRODUCT(INDEX(Overzicht!$B$1:$D$35,MATCH(max_demand!H$1,Overzicht!$B$1:$B$35,0),3),INDEX(Verdeelsleutels_percentage!$A:$AB,MATCH(max_demand!$C237,Verdeelsleutels_percentage!$C:$C,0),MATCH(INDEX(Overzicht!$B$1:$F$35,MATCH(max_demand!H$1,Overzicht!$B:$B,0),5),Verdeelsleutels_percentage!$1:$1,0)))</f>
        <v>4.0591880773257372E-2</v>
      </c>
      <c r="I237">
        <f>PRODUCT(INDEX(Overzicht!$B$1:$D$35,MATCH(max_demand!I$1,Overzicht!$B$1:$B$35,0),3),INDEX(Verdeelsleutels_percentage!$A:$AB,MATCH(max_demand!$C237,Verdeelsleutels_percentage!$C:$C,0),MATCH(INDEX(Overzicht!$B$1:$F$35,MATCH(max_demand!I$1,Overzicht!$B:$B,0),5),Verdeelsleutels_percentage!$1:$1,0)))</f>
        <v>1.1216043145800429E-2</v>
      </c>
      <c r="J237">
        <f>PRODUCT(INDEX(Overzicht!$B$1:$D$35,MATCH(max_demand!J$1,Overzicht!$B$1:$B$35,0),3),INDEX(Verdeelsleutels_percentage!$A:$AB,MATCH(max_demand!$C237,Verdeelsleutels_percentage!$C:$C,0),MATCH(INDEX(Overzicht!$B$1:$F$35,MATCH(max_demand!J$1,Overzicht!$B:$B,0),5),Verdeelsleutels_percentage!$1:$1,0)))</f>
        <v>1.3607944792558663E-2</v>
      </c>
      <c r="K237">
        <f>PRODUCT(INDEX(Overzicht!$B$1:$D$35,MATCH(max_demand!K$1,Overzicht!$B$1:$B$35,0),3),INDEX(Verdeelsleutels_percentage!$A:$AB,MATCH(max_demand!$C237,Verdeelsleutels_percentage!$C:$C,0),MATCH(INDEX(Overzicht!$B$1:$F$35,MATCH(max_demand!K$1,Overzicht!$B:$B,0),5),Verdeelsleutels_percentage!$1:$1,0)))</f>
        <v>2.3346625194258434E-3</v>
      </c>
      <c r="L237">
        <f>PRODUCT(INDEX(Overzicht!$B$1:$D$35,MATCH(max_demand!L$1,Overzicht!$B$1:$B$35,0),3),INDEX(Verdeelsleutels_percentage!$A:$AB,MATCH(max_demand!$C237,Verdeelsleutels_percentage!$C:$C,0),MATCH(INDEX(Overzicht!$B$1:$F$35,MATCH(max_demand!L$1,Overzicht!$B:$B,0),5),Verdeelsleutels_percentage!$1:$1,0)))</f>
        <v>1.3125713248972366E-2</v>
      </c>
      <c r="M237">
        <f>PRODUCT(INDEX(Overzicht!$B$1:$D$35,MATCH(max_demand!M$1,Overzicht!$B$1:$B$35,0),3),INDEX(Verdeelsleutels_percentage!$A:$AB,MATCH(max_demand!$C237,Verdeelsleutels_percentage!$C:$C,0),MATCH(INDEX(Overzicht!$B$1:$F$35,MATCH(max_demand!M$1,Overzicht!$B:$B,0),5),Verdeelsleutels_percentage!$1:$1,0)))</f>
        <v>1.4810315713552255E-2</v>
      </c>
      <c r="N237">
        <f>PRODUCT(INDEX(Overzicht!$B$1:$D$35,MATCH(max_demand!N$1,Overzicht!$B$1:$B$35,0),3),INDEX(Verdeelsleutels_percentage!$A:$AB,MATCH(max_demand!$C237,Verdeelsleutels_percentage!$C:$C,0),MATCH(INDEX(Overzicht!$B$1:$F$35,MATCH(max_demand!N$1,Overzicht!$B:$B,0),5),Verdeelsleutels_percentage!$1:$1,0)))</f>
        <v>1.2724324470964553E-3</v>
      </c>
      <c r="O237">
        <f>PRODUCT(INDEX(Overzicht!$B$1:$D$35,MATCH(max_demand!O$1,Overzicht!$B$1:$B$35,0),3),INDEX(Verdeelsleutels_percentage!$A:$AB,MATCH(max_demand!$C237,Verdeelsleutels_percentage!$C:$C,0),MATCH(INDEX(Overzicht!$B$1:$F$35,MATCH(max_demand!O$1,Overzicht!$B:$B,0),5),Verdeelsleutels_percentage!$1:$1,0)))</f>
        <v>3.9463936322416404E-3</v>
      </c>
      <c r="P237">
        <f>PRODUCT(INDEX(Overzicht!$B$1:$D$35,MATCH(max_demand!P$1,Overzicht!$B$1:$B$35,0),3),INDEX(Verdeelsleutels_percentage!$A:$AB,MATCH(max_demand!$C237,Verdeelsleutels_percentage!$C:$C,0),MATCH(INDEX(Overzicht!$B$1:$F$35,MATCH(max_demand!P$1,Overzicht!$B:$B,0),5),Verdeelsleutels_percentage!$1:$1,0)))</f>
        <v>2.7027156507825015E-2</v>
      </c>
      <c r="Q237">
        <f>PRODUCT(INDEX(Overzicht!$B$1:$D$35,MATCH(max_demand!Q$1,Overzicht!$B$1:$B$35,0),3),INDEX(Verdeelsleutels_percentage!$A:$AB,MATCH(max_demand!$C237,Verdeelsleutels_percentage!$C:$C,0),MATCH(INDEX(Overzicht!$B$1:$F$35,MATCH(max_demand!Q$1,Overzicht!$B:$B,0),5),Verdeelsleutels_percentage!$1:$1,0)))</f>
        <v>3.3633272640698965E-2</v>
      </c>
      <c r="R237">
        <f>PRODUCT(INDEX(Overzicht!$B$1:$D$35,MATCH(max_demand!R$1,Overzicht!$B$1:$B$35,0),3),INDEX(Verdeelsleutels_percentage!$A:$AB,MATCH(max_demand!$C237,Verdeelsleutels_percentage!$C:$C,0),MATCH(INDEX(Overzicht!$B$1:$F$35,MATCH(max_demand!R$1,Overzicht!$B:$B,0),5),Verdeelsleutels_percentage!$1:$1,0)))</f>
        <v>6.9586081325584068E-3</v>
      </c>
      <c r="S237">
        <f>PRODUCT(INDEX(Overzicht!$B$1:$D$35,MATCH(max_demand!S$1,Overzicht!$B$1:$B$35,0),3),INDEX(Verdeelsleutels_percentage!$A:$AB,MATCH(max_demand!$C237,Verdeelsleutels_percentage!$C:$C,0),MATCH(INDEX(Overzicht!$B$1:$F$35,MATCH(max_demand!S$1,Overzicht!$B:$B,0),5),Verdeelsleutels_percentage!$1:$1,0)))</f>
        <v>1.4251229455479617E-2</v>
      </c>
      <c r="T237">
        <f>PRODUCT(INDEX(Overzicht!$B$1:$D$35,MATCH(max_demand!T$1,Overzicht!$B$1:$B$35,0),3),INDEX(Verdeelsleutels_percentage!$A:$AB,MATCH(max_demand!$C237,Verdeelsleutels_percentage!$C:$C,0),MATCH(INDEX(Overzicht!$B$1:$F$35,MATCH(max_demand!T$1,Overzicht!$B:$B,0),5),Verdeelsleutels_percentage!$1:$1,0)))</f>
        <v>2.0566552925117068E-2</v>
      </c>
      <c r="U237">
        <f>PRODUCT(INDEX(Overzicht!$B$1:$D$35,MATCH(max_demand!U$1,Overzicht!$B$1:$B$35,0),3),INDEX(Verdeelsleutels_percentage!$A:$AB,MATCH(max_demand!$C237,Verdeelsleutels_percentage!$C:$C,0),MATCH(INDEX(Overzicht!$B$1:$F$35,MATCH(max_demand!U$1,Overzicht!$B:$B,0),5),Verdeelsleutels_percentage!$1:$1,0)))</f>
        <v>7.6390053721863402E-2</v>
      </c>
      <c r="V237">
        <f>PRODUCT(INDEX(Overzicht!$B$1:$D$35,MATCH(max_demand!V$1,Overzicht!$B$1:$B$35,0),3),INDEX(Verdeelsleutels_percentage!$A:$AB,MATCH(max_demand!$C237,Verdeelsleutels_percentage!$C:$C,0),MATCH(INDEX(Overzicht!$B$1:$F$35,MATCH(max_demand!V$1,Overzicht!$B:$B,0),5),Verdeelsleutels_percentage!$1:$1,0)))</f>
        <v>8.8915548360468527E-3</v>
      </c>
      <c r="W237">
        <f>PRODUCT(INDEX(Overzicht!$B$1:$D$35,MATCH(max_demand!W$1,Overzicht!$B$1:$B$35,0),3),INDEX(Verdeelsleutels_percentage!$A:$AB,MATCH(max_demand!$C237,Verdeelsleutels_percentage!$C:$C,0),MATCH(INDEX(Overzicht!$B$1:$F$35,MATCH(max_demand!W$1,Overzicht!$B:$B,0),5),Verdeelsleutels_percentage!$1:$1,0)))</f>
        <v>4.6390720883722716E-2</v>
      </c>
      <c r="X237">
        <f>PRODUCT(INDEX(Overzicht!$B$1:$D$35,MATCH(max_demand!X$1,Overzicht!$B$1:$B$35,0),3),INDEX(Verdeelsleutels_percentage!$A:$AB,MATCH(max_demand!$C237,Verdeelsleutels_percentage!$C:$C,0),MATCH(INDEX(Overzicht!$B$1:$F$35,MATCH(max_demand!X$1,Overzicht!$B:$B,0),5),Verdeelsleutels_percentage!$1:$1,0)))</f>
        <v>1.2171008292554283E-2</v>
      </c>
      <c r="Y237">
        <f>PRODUCT(INDEX(Overzicht!$B$1:$D$35,MATCH(max_demand!Y$1,Overzicht!$B$1:$B$35,0),3),INDEX(Verdeelsleutels_percentage!$A:$AB,MATCH(max_demand!$C237,Verdeelsleutels_percentage!$C:$C,0),MATCH(INDEX(Overzicht!$B$1:$F$35,MATCH(max_demand!Y$1,Overzicht!$B:$B,0),5),Verdeelsleutels_percentage!$1:$1,0)))</f>
        <v>1.2662605525066438E-6</v>
      </c>
      <c r="Z237">
        <f>PRODUCT(INDEX(Overzicht!$B$1:$D$35,MATCH(max_demand!Z$1,Overzicht!$B$1:$B$35,0),3),INDEX(Verdeelsleutels_percentage!$A:$AB,MATCH(max_demand!$C237,Verdeelsleutels_percentage!$C:$C,0),MATCH(INDEX(Overzicht!$B$1:$F$35,MATCH(max_demand!Z$1,Overzicht!$B:$B,0),5),Verdeelsleutels_percentage!$1:$1,0)))</f>
        <v>5.6278246778073055E-4</v>
      </c>
      <c r="AA237">
        <f>PRODUCT(INDEX(Overzicht!$B$1:$D$35,MATCH(max_demand!AA$1,Overzicht!$B$1:$B$35,0),3),INDEX(Verdeelsleutels_percentage!$A:$AB,MATCH(max_demand!$C237,Verdeelsleutels_percentage!$C:$C,0),MATCH(INDEX(Overzicht!$B$1:$F$35,MATCH(max_demand!AA$1,Overzicht!$B:$B,0),5),Verdeelsleutels_percentage!$1:$1,0)))</f>
        <v>5.8647857168728766E-4</v>
      </c>
      <c r="AB237">
        <f>PRODUCT(INDEX(Overzicht!$B$1:$D$35,MATCH(max_demand!AB$1,Overzicht!$B$1:$B$35,0),3),INDEX(Verdeelsleutels_percentage!$A:$AB,MATCH(max_demand!$C237,Verdeelsleutels_percentage!$C:$C,0),MATCH(INDEX(Overzicht!$B$1:$F$35,MATCH(max_demand!AB$1,Overzicht!$B:$B,0),5),Verdeelsleutels_percentage!$1:$1,0)))</f>
        <v>1.9231135572405418E-2</v>
      </c>
      <c r="AC237">
        <f>PRODUCT(INDEX(Overzicht!$B$1:$D$35,MATCH(max_demand!AC$1,Overzicht!$B$1:$B$35,0),3),INDEX(Verdeelsleutels_percentage!$A:$AB,MATCH(max_demand!$C237,Verdeelsleutels_percentage!$C:$C,0),MATCH(INDEX(Overzicht!$B$1:$F$35,MATCH(max_demand!AC$1,Overzicht!$B:$B,0),5),Verdeelsleutels_percentage!$1:$1,0)))</f>
        <v>1.9504232552218049E-2</v>
      </c>
      <c r="AD237">
        <f>PRODUCT(INDEX(Overzicht!$B$1:$D$35,MATCH(max_demand!AD$1,Overzicht!$B$1:$B$35,0),3),INDEX(Verdeelsleutels_percentage!$A:$AB,MATCH(max_demand!$C237,Verdeelsleutels_percentage!$C:$C,0),MATCH(INDEX(Overzicht!$B$1:$F$35,MATCH(max_demand!AD$1,Overzicht!$B:$B,0),5),Verdeelsleutels_percentage!$1:$1,0)))</f>
        <v>1.5492346536215874E-5</v>
      </c>
      <c r="AE237">
        <f>PRODUCT(INDEX(Overzicht!$B$1:$D$35,MATCH(max_demand!AE$1,Overzicht!$B$1:$B$35,0),3),INDEX(Verdeelsleutels_percentage!$A:$AB,MATCH(max_demand!$C237,Verdeelsleutels_percentage!$C:$C,0),MATCH(INDEX(Overzicht!$B$1:$F$35,MATCH(max_demand!AE$1,Overzicht!$B:$B,0),5),Verdeelsleutels_percentage!$1:$1,0)))</f>
        <v>0.21064424527464728</v>
      </c>
      <c r="AF237">
        <f>PRODUCT(INDEX(Overzicht!$B$1:$D$35,MATCH(max_demand!AF$1,Overzicht!$B$1:$B$35,0),3),INDEX(Verdeelsleutels_percentage!$A:$AB,MATCH(max_demand!$C237,Verdeelsleutels_percentage!$C:$C,0),MATCH(INDEX(Overzicht!$B$1:$F$35,MATCH(max_demand!AF$1,Overzicht!$B:$B,0),5),Verdeelsleutels_percentage!$1:$1,0)))</f>
        <v>2.2215097412397258E-3</v>
      </c>
      <c r="AG237">
        <f>PRODUCT(INDEX(Overzicht!$B$1:$D$35,MATCH(max_demand!AG$1,Overzicht!$B$1:$B$35,0),3),INDEX(Verdeelsleutels_percentage!$A:$AB,MATCH(max_demand!$C237,Verdeelsleutels_percentage!$C:$C,0),MATCH(INDEX(Overzicht!$B$1:$F$35,MATCH(max_demand!AG$1,Overzicht!$B:$B,0),5),Verdeelsleutels_percentage!$1:$1,0)))</f>
        <v>4.6390720883722716E-2</v>
      </c>
      <c r="AH237">
        <f>PRODUCT(INDEX(Overzicht!$B$1:$D$35,MATCH(max_demand!AH$1,Overzicht!$B$1:$B$35,0),3),INDEX(Verdeelsleutels_percentage!$A:$AB,MATCH(max_demand!$C237,Verdeelsleutels_percentage!$C:$C,0),MATCH(INDEX(Overzicht!$B$1:$F$35,MATCH(max_demand!AH$1,Overzicht!$B:$B,0),5),Verdeelsleutels_percentage!$1:$1,0)))</f>
        <v>5.1835227295593603E-3</v>
      </c>
      <c r="AI237">
        <f>PRODUCT(INDEX(Overzicht!$B$1:$D$35,MATCH(max_demand!AI$1,Overzicht!$B$1:$B$35,0),3),INDEX(Verdeelsleutels_percentage!$A:$AB,MATCH(max_demand!$C237,Verdeelsleutels_percentage!$C:$C,0),MATCH(INDEX(Overzicht!$B$1:$F$35,MATCH(max_demand!AI$1,Overzicht!$B:$B,0),5),Verdeelsleutels_percentage!$1:$1,0)))</f>
        <v>1.7772077929917806E-3</v>
      </c>
      <c r="AJ237">
        <f>PRODUCT(INDEX(Overzicht!$B$1:$D$35,MATCH(max_demand!AJ$1,Overzicht!$B$1:$B$35,0),3),INDEX(Verdeelsleutels_percentage!$A:$AB,MATCH(max_demand!$C237,Verdeelsleutels_percentage!$C:$C,0),MATCH(INDEX(Overzicht!$B$1:$F$35,MATCH(max_demand!AJ$1,Overzicht!$B:$B,0),5),Verdeelsleutels_percentage!$1:$1,0)))</f>
        <v>0</v>
      </c>
      <c r="AK237">
        <f>PRODUCT(INDEX(Overzicht!$B$1:$D$35,MATCH(max_demand!AK$1,Overzicht!$B$1:$B$35,0),3),INDEX(Verdeelsleutels_percentage!$A:$AB,MATCH(max_demand!$C237,Verdeelsleutels_percentage!$C:$C,0),MATCH(INDEX(Overzicht!$B$1:$F$35,MATCH(max_demand!AK$1,Overzicht!$B:$B,0),5),Verdeelsleutels_percentage!$1:$1,0)))</f>
        <v>2.8143704002791784E-3</v>
      </c>
      <c r="AL237">
        <f>PRODUCT(INDEX(Overzicht!$B$1:$D$35,MATCH(max_demand!AL$1,Overzicht!$B$1:$B$35,0),3),INDEX(Verdeelsleutels_percentage!$A:$AB,MATCH(max_demand!$C237,Verdeelsleutels_percentage!$C:$C,0),MATCH(INDEX(Overzicht!$B$1:$F$35,MATCH(max_demand!AL$1,Overzicht!$B:$B,0),5),Verdeelsleutels_percentage!$1:$1,0)))</f>
        <v>7.7317868139537855E-3</v>
      </c>
      <c r="AM237">
        <f>PRODUCT(INDEX(Overzicht!$B$1:$D$35,MATCH(max_demand!AM$1,Overzicht!$B$1:$B$35,0),3),INDEX(Verdeelsleutels_percentage!$A:$AB,MATCH(max_demand!$C237,Verdeelsleutels_percentage!$C:$C,0),MATCH(INDEX(Overzicht!$B$1:$F$35,MATCH(max_demand!AM$1,Overzicht!$B:$B,0),5),Verdeelsleutels_percentage!$1:$1,0)))</f>
        <v>1.5463573627907571E-2</v>
      </c>
      <c r="AN237">
        <f>PRODUCT(INDEX(Overzicht!$B$1:$D$35,MATCH(max_demand!AN$1,Overzicht!$B$1:$B$35,0),3),INDEX(Verdeelsleutels_percentage!$A:$AB,MATCH(max_demand!$C237,Verdeelsleutels_percentage!$C:$C,0),MATCH(INDEX(Overzicht!$B$1:$F$35,MATCH(max_demand!AN$1,Overzicht!$B:$B,0),5),Verdeelsleutels_percentage!$1:$1,0)))</f>
        <v>7.7317868139537855E-3</v>
      </c>
      <c r="AO237">
        <f>PRODUCT(INDEX(Overzicht!$B$1:$D$35,MATCH(max_demand!AO$1,Overzicht!$B$1:$B$35,0),3),INDEX(Verdeelsleutels_percentage!$A:$AB,MATCH(max_demand!$C237,Verdeelsleutels_percentage!$C:$C,0),MATCH(INDEX(Overzicht!$B$1:$F$35,MATCH(max_demand!AO$1,Overzicht!$B:$B,0),5),Verdeelsleutels_percentage!$1:$1,0)))</f>
        <v>2.706125384883825E-2</v>
      </c>
    </row>
    <row r="238" spans="2:41">
      <c r="B238" t="str">
        <f>INDEX('ETLocal datasets'!B:C,MATCH(C238,'ETLocal datasets'!C:C,0),1)</f>
        <v>GM0753</v>
      </c>
      <c r="C238" t="str">
        <f>'ETLocal datasets'!C221</f>
        <v>Best</v>
      </c>
      <c r="D238">
        <f t="shared" si="17"/>
        <v>0.10965476886972883</v>
      </c>
      <c r="E238">
        <f t="shared" si="18"/>
        <v>0.12649778103122256</v>
      </c>
      <c r="F238">
        <f t="shared" si="19"/>
        <v>1.8118131393622429E-2</v>
      </c>
      <c r="G238">
        <f t="shared" si="16"/>
        <v>3.6894830980358187E-2</v>
      </c>
      <c r="H238">
        <f>PRODUCT(INDEX(Overzicht!$B$1:$D$35,MATCH(max_demand!H$1,Overzicht!$B$1:$B$35,0),3),INDEX(Verdeelsleutels_percentage!$A:$AB,MATCH(max_demand!$C238,Verdeelsleutels_percentage!$C:$C,0),MATCH(INDEX(Overzicht!$B$1:$F$35,MATCH(max_demand!H$1,Overzicht!$B:$B,0),5),Verdeelsleutels_percentage!$1:$1,0)))</f>
        <v>1.8118131393622429E-2</v>
      </c>
      <c r="I238">
        <f>PRODUCT(INDEX(Overzicht!$B$1:$D$35,MATCH(max_demand!I$1,Overzicht!$B$1:$B$35,0),3),INDEX(Verdeelsleutels_percentage!$A:$AB,MATCH(max_demand!$C238,Verdeelsleutels_percentage!$C:$C,0),MATCH(INDEX(Overzicht!$B$1:$F$35,MATCH(max_demand!I$1,Overzicht!$B:$B,0),5),Verdeelsleutels_percentage!$1:$1,0)))</f>
        <v>5.6912618507911775E-3</v>
      </c>
      <c r="J238">
        <f>PRODUCT(INDEX(Overzicht!$B$1:$D$35,MATCH(max_demand!J$1,Overzicht!$B$1:$B$35,0),3),INDEX(Verdeelsleutels_percentage!$A:$AB,MATCH(max_demand!$C238,Verdeelsleutels_percentage!$C:$C,0),MATCH(INDEX(Overzicht!$B$1:$F$35,MATCH(max_demand!J$1,Overzicht!$B:$B,0),5),Verdeelsleutels_percentage!$1:$1,0)))</f>
        <v>6.0738878576715198E-3</v>
      </c>
      <c r="K238">
        <f>PRODUCT(INDEX(Overzicht!$B$1:$D$35,MATCH(max_demand!K$1,Overzicht!$B$1:$B$35,0),3),INDEX(Verdeelsleutels_percentage!$A:$AB,MATCH(max_demand!$C238,Verdeelsleutels_percentage!$C:$C,0),MATCH(INDEX(Overzicht!$B$1:$F$35,MATCH(max_demand!K$1,Overzicht!$B:$B,0),5),Verdeelsleutels_percentage!$1:$1,0)))</f>
        <v>1.1846580437108404E-3</v>
      </c>
      <c r="L238">
        <f>PRODUCT(INDEX(Overzicht!$B$1:$D$35,MATCH(max_demand!L$1,Overzicht!$B$1:$B$35,0),3),INDEX(Verdeelsleutels_percentage!$A:$AB,MATCH(max_demand!$C238,Verdeelsleutels_percentage!$C:$C,0),MATCH(INDEX(Overzicht!$B$1:$F$35,MATCH(max_demand!L$1,Overzicht!$B:$B,0),5),Verdeelsleutels_percentage!$1:$1,0)))</f>
        <v>5.8586444567152859E-3</v>
      </c>
      <c r="M238">
        <f>PRODUCT(INDEX(Overzicht!$B$1:$D$35,MATCH(max_demand!M$1,Overzicht!$B$1:$B$35,0),3),INDEX(Verdeelsleutels_percentage!$A:$AB,MATCH(max_demand!$C238,Verdeelsleutels_percentage!$C:$C,0),MATCH(INDEX(Overzicht!$B$1:$F$35,MATCH(max_demand!M$1,Overzicht!$B:$B,0),5),Verdeelsleutels_percentage!$1:$1,0)))</f>
        <v>3.1879508107911472E-2</v>
      </c>
      <c r="N238">
        <f>PRODUCT(INDEX(Overzicht!$B$1:$D$35,MATCH(max_demand!N$1,Overzicht!$B$1:$B$35,0),3),INDEX(Verdeelsleutels_percentage!$A:$AB,MATCH(max_demand!$C238,Verdeelsleutels_percentage!$C:$C,0),MATCH(INDEX(Overzicht!$B$1:$F$35,MATCH(max_demand!N$1,Overzicht!$B:$B,0),5),Verdeelsleutels_percentage!$1:$1,0)))</f>
        <v>3.8908887775364567E-2</v>
      </c>
      <c r="O238">
        <f>PRODUCT(INDEX(Overzicht!$B$1:$D$35,MATCH(max_demand!O$1,Overzicht!$B$1:$B$35,0),3),INDEX(Verdeelsleutels_percentage!$A:$AB,MATCH(max_demand!$C238,Verdeelsleutels_percentage!$C:$C,0),MATCH(INDEX(Overzicht!$B$1:$F$35,MATCH(max_demand!O$1,Overzicht!$B:$B,0),5),Verdeelsleutels_percentage!$1:$1,0)))</f>
        <v>7.7658646415701069E-4</v>
      </c>
      <c r="P238">
        <f>PRODUCT(INDEX(Overzicht!$B$1:$D$35,MATCH(max_demand!P$1,Overzicht!$B$1:$B$35,0),3),INDEX(Verdeelsleutels_percentage!$A:$AB,MATCH(max_demand!$C238,Verdeelsleutels_percentage!$C:$C,0),MATCH(INDEX(Overzicht!$B$1:$F$35,MATCH(max_demand!P$1,Overzicht!$B:$B,0),5),Verdeelsleutels_percentage!$1:$1,0)))</f>
        <v>4.4630334420236823E-3</v>
      </c>
      <c r="Q238">
        <f>PRODUCT(INDEX(Overzicht!$B$1:$D$35,MATCH(max_demand!Q$1,Overzicht!$B$1:$B$35,0),3),INDEX(Verdeelsleutels_percentage!$A:$AB,MATCH(max_demand!$C238,Verdeelsleutels_percentage!$C:$C,0),MATCH(INDEX(Overzicht!$B$1:$F$35,MATCH(max_demand!Q$1,Overzicht!$B:$B,0),5),Verdeelsleutels_percentage!$1:$1,0)))</f>
        <v>1.5012166011858584E-2</v>
      </c>
      <c r="R238">
        <f>PRODUCT(INDEX(Overzicht!$B$1:$D$35,MATCH(max_demand!R$1,Overzicht!$B$1:$B$35,0),3),INDEX(Verdeelsleutels_percentage!$A:$AB,MATCH(max_demand!$C238,Verdeelsleutels_percentage!$C:$C,0),MATCH(INDEX(Overzicht!$B$1:$F$35,MATCH(max_demand!R$1,Overzicht!$B:$B,0),5),Verdeelsleutels_percentage!$1:$1,0)))</f>
        <v>3.1059653817638454E-3</v>
      </c>
      <c r="S238">
        <f>PRODUCT(INDEX(Overzicht!$B$1:$D$35,MATCH(max_demand!S$1,Overzicht!$B$1:$B$35,0),3),INDEX(Verdeelsleutels_percentage!$A:$AB,MATCH(max_demand!$C238,Verdeelsleutels_percentage!$C:$C,0),MATCH(INDEX(Overzicht!$B$1:$F$35,MATCH(max_demand!S$1,Overzicht!$B:$B,0),5),Verdeelsleutels_percentage!$1:$1,0)))</f>
        <v>6.3610171018523547E-3</v>
      </c>
      <c r="T238">
        <f>PRODUCT(INDEX(Overzicht!$B$1:$D$35,MATCH(max_demand!T$1,Overzicht!$B$1:$B$35,0),3),INDEX(Verdeelsleutels_percentage!$A:$AB,MATCH(max_demand!$C238,Verdeelsleutels_percentage!$C:$C,0),MATCH(INDEX(Overzicht!$B$1:$F$35,MATCH(max_demand!T$1,Overzicht!$B:$B,0),5),Verdeelsleutels_percentage!$1:$1,0)))</f>
        <v>9.1798532394353639E-3</v>
      </c>
      <c r="U238">
        <f>PRODUCT(INDEX(Overzicht!$B$1:$D$35,MATCH(max_demand!U$1,Overzicht!$B$1:$B$35,0),3),INDEX(Verdeelsleutels_percentage!$A:$AB,MATCH(max_demand!$C238,Verdeelsleutels_percentage!$C:$C,0),MATCH(INDEX(Overzicht!$B$1:$F$35,MATCH(max_demand!U$1,Overzicht!$B:$B,0),5),Verdeelsleutels_percentage!$1:$1,0)))</f>
        <v>3.4096597746474215E-2</v>
      </c>
      <c r="V238">
        <f>PRODUCT(INDEX(Overzicht!$B$1:$D$35,MATCH(max_demand!V$1,Overzicht!$B$1:$B$35,0),3),INDEX(Verdeelsleutels_percentage!$A:$AB,MATCH(max_demand!$C238,Verdeelsleutels_percentage!$C:$C,0),MATCH(INDEX(Overzicht!$B$1:$F$35,MATCH(max_demand!V$1,Overzicht!$B:$B,0),5),Verdeelsleutels_percentage!$1:$1,0)))</f>
        <v>3.9687335433649133E-3</v>
      </c>
      <c r="W238">
        <f>PRODUCT(INDEX(Overzicht!$B$1:$D$35,MATCH(max_demand!W$1,Overzicht!$B$1:$B$35,0),3),INDEX(Verdeelsleutels_percentage!$A:$AB,MATCH(max_demand!$C238,Verdeelsleutels_percentage!$C:$C,0),MATCH(INDEX(Overzicht!$B$1:$F$35,MATCH(max_demand!W$1,Overzicht!$B:$B,0),5),Verdeelsleutels_percentage!$1:$1,0)))</f>
        <v>2.0706435878425633E-2</v>
      </c>
      <c r="X238">
        <f>PRODUCT(INDEX(Overzicht!$B$1:$D$35,MATCH(max_demand!X$1,Overzicht!$B$1:$B$35,0),3),INDEX(Verdeelsleutels_percentage!$A:$AB,MATCH(max_demand!$C238,Verdeelsleutels_percentage!$C:$C,0),MATCH(INDEX(Overzicht!$B$1:$F$35,MATCH(max_demand!X$1,Overzicht!$B:$B,0),5),Verdeelsleutels_percentage!$1:$1,0)))</f>
        <v>6.3011691622469022E-3</v>
      </c>
      <c r="Y238">
        <f>PRODUCT(INDEX(Overzicht!$B$1:$D$35,MATCH(max_demand!Y$1,Overzicht!$B$1:$B$35,0),3),INDEX(Verdeelsleutels_percentage!$A:$AB,MATCH(max_demand!$C238,Verdeelsleutels_percentage!$C:$C,0),MATCH(INDEX(Overzicht!$B$1:$F$35,MATCH(max_demand!Y$1,Overzicht!$B:$B,0),5),Verdeelsleutels_percentage!$1:$1,0)))</f>
        <v>5.7501686925422465E-7</v>
      </c>
      <c r="Z238">
        <f>PRODUCT(INDEX(Overzicht!$B$1:$D$35,MATCH(max_demand!Z$1,Overzicht!$B$1:$B$35,0),3),INDEX(Verdeelsleutels_percentage!$A:$AB,MATCH(max_demand!$C238,Verdeelsleutels_percentage!$C:$C,0),MATCH(INDEX(Overzicht!$B$1:$F$35,MATCH(max_demand!Z$1,Overzicht!$B:$B,0),5),Verdeelsleutels_percentage!$1:$1,0)))</f>
        <v>2.5556305300187767E-4</v>
      </c>
      <c r="AA238">
        <f>PRODUCT(INDEX(Overzicht!$B$1:$D$35,MATCH(max_demand!AA$1,Overzicht!$B$1:$B$35,0),3),INDEX(Verdeelsleutels_percentage!$A:$AB,MATCH(max_demand!$C238,Verdeelsleutels_percentage!$C:$C,0),MATCH(INDEX(Overzicht!$B$1:$F$35,MATCH(max_demand!AA$1,Overzicht!$B:$B,0),5),Verdeelsleutels_percentage!$1:$1,0)))</f>
        <v>2.6632360260195673E-4</v>
      </c>
      <c r="AB238">
        <f>PRODUCT(INDEX(Overzicht!$B$1:$D$35,MATCH(max_demand!AB$1,Overzicht!$B$1:$B$35,0),3),INDEX(Verdeelsleutels_percentage!$A:$AB,MATCH(max_demand!$C238,Verdeelsleutels_percentage!$C:$C,0),MATCH(INDEX(Overzicht!$B$1:$F$35,MATCH(max_demand!AB$1,Overzicht!$B:$B,0),5),Verdeelsleutels_percentage!$1:$1,0)))</f>
        <v>8.7492265618936485E-3</v>
      </c>
      <c r="AC238">
        <f>PRODUCT(INDEX(Overzicht!$B$1:$D$35,MATCH(max_demand!AC$1,Overzicht!$B$1:$B$35,0),3),INDEX(Verdeelsleutels_percentage!$A:$AB,MATCH(max_demand!$C238,Verdeelsleutels_percentage!$C:$C,0),MATCH(INDEX(Overzicht!$B$1:$F$35,MATCH(max_demand!AC$1,Overzicht!$B:$B,0),5),Verdeelsleutels_percentage!$1:$1,0)))</f>
        <v>9.5896805011778698E-3</v>
      </c>
      <c r="AD238">
        <f>PRODUCT(INDEX(Overzicht!$B$1:$D$35,MATCH(max_demand!AD$1,Overzicht!$B$1:$B$35,0),3),INDEX(Verdeelsleutels_percentage!$A:$AB,MATCH(max_demand!$C238,Verdeelsleutels_percentage!$C:$C,0),MATCH(INDEX(Overzicht!$B$1:$F$35,MATCH(max_demand!AD$1,Overzicht!$B:$B,0),5),Verdeelsleutels_percentage!$1:$1,0)))</f>
        <v>1.672189784861396E-5</v>
      </c>
      <c r="AE238">
        <f>PRODUCT(INDEX(Overzicht!$B$1:$D$35,MATCH(max_demand!AE$1,Overzicht!$B$1:$B$35,0),3),INDEX(Verdeelsleutels_percentage!$A:$AB,MATCH(max_demand!$C238,Verdeelsleutels_percentage!$C:$C,0),MATCH(INDEX(Overzicht!$B$1:$F$35,MATCH(max_demand!AE$1,Overzicht!$B:$B,0),5),Verdeelsleutels_percentage!$1:$1,0)))</f>
        <v>8.5855000443695092E-3</v>
      </c>
      <c r="AF238">
        <f>PRODUCT(INDEX(Overzicht!$B$1:$D$35,MATCH(max_demand!AF$1,Overzicht!$B$1:$B$35,0),3),INDEX(Verdeelsleutels_percentage!$A:$AB,MATCH(max_demand!$C238,Verdeelsleutels_percentage!$C:$C,0),MATCH(INDEX(Overzicht!$B$1:$F$35,MATCH(max_demand!AF$1,Overzicht!$B:$B,0),5),Verdeelsleutels_percentage!$1:$1,0)))</f>
        <v>1.0088015250074118E-3</v>
      </c>
      <c r="AG238">
        <f>PRODUCT(INDEX(Overzicht!$B$1:$D$35,MATCH(max_demand!AG$1,Overzicht!$B$1:$B$35,0),3),INDEX(Verdeelsleutels_percentage!$A:$AB,MATCH(max_demand!$C238,Verdeelsleutels_percentage!$C:$C,0),MATCH(INDEX(Overzicht!$B$1:$F$35,MATCH(max_demand!AG$1,Overzicht!$B:$B,0),5),Verdeelsleutels_percentage!$1:$1,0)))</f>
        <v>2.0706435878425633E-2</v>
      </c>
      <c r="AH238">
        <f>PRODUCT(INDEX(Overzicht!$B$1:$D$35,MATCH(max_demand!AH$1,Overzicht!$B$1:$B$35,0),3),INDEX(Verdeelsleutels_percentage!$A:$AB,MATCH(max_demand!$C238,Verdeelsleutels_percentage!$C:$C,0),MATCH(INDEX(Overzicht!$B$1:$F$35,MATCH(max_demand!AH$1,Overzicht!$B:$B,0),5),Verdeelsleutels_percentage!$1:$1,0)))</f>
        <v>2.353870225017294E-3</v>
      </c>
      <c r="AI238">
        <f>PRODUCT(INDEX(Overzicht!$B$1:$D$35,MATCH(max_demand!AI$1,Overzicht!$B$1:$B$35,0),3),INDEX(Verdeelsleutels_percentage!$A:$AB,MATCH(max_demand!$C238,Verdeelsleutels_percentage!$C:$C,0),MATCH(INDEX(Overzicht!$B$1:$F$35,MATCH(max_demand!AI$1,Overzicht!$B:$B,0),5),Verdeelsleutels_percentage!$1:$1,0)))</f>
        <v>8.0704122000592937E-4</v>
      </c>
      <c r="AJ238">
        <f>PRODUCT(INDEX(Overzicht!$B$1:$D$35,MATCH(max_demand!AJ$1,Overzicht!$B$1:$B$35,0),3),INDEX(Verdeelsleutels_percentage!$A:$AB,MATCH(max_demand!$C238,Verdeelsleutels_percentage!$C:$C,0),MATCH(INDEX(Overzicht!$B$1:$F$35,MATCH(max_demand!AJ$1,Overzicht!$B:$B,0),5),Verdeelsleutels_percentage!$1:$1,0)))</f>
        <v>0</v>
      </c>
      <c r="AK238">
        <f>PRODUCT(INDEX(Overzicht!$B$1:$D$35,MATCH(max_demand!AK$1,Overzicht!$B$1:$B$35,0),3),INDEX(Verdeelsleutels_percentage!$A:$AB,MATCH(max_demand!$C238,Verdeelsleutels_percentage!$C:$C,0),MATCH(INDEX(Overzicht!$B$1:$F$35,MATCH(max_demand!AK$1,Overzicht!$B:$B,0),5),Verdeelsleutels_percentage!$1:$1,0)))</f>
        <v>1.2561904432911554E-3</v>
      </c>
      <c r="AL238">
        <f>PRODUCT(INDEX(Overzicht!$B$1:$D$35,MATCH(max_demand!AL$1,Overzicht!$B$1:$B$35,0),3),INDEX(Verdeelsleutels_percentage!$A:$AB,MATCH(max_demand!$C238,Verdeelsleutels_percentage!$C:$C,0),MATCH(INDEX(Overzicht!$B$1:$F$35,MATCH(max_demand!AL$1,Overzicht!$B:$B,0),5),Verdeelsleutels_percentage!$1:$1,0)))</f>
        <v>3.4510726464042725E-3</v>
      </c>
      <c r="AM238">
        <f>PRODUCT(INDEX(Overzicht!$B$1:$D$35,MATCH(max_demand!AM$1,Overzicht!$B$1:$B$35,0),3),INDEX(Verdeelsleutels_percentage!$A:$AB,MATCH(max_demand!$C238,Verdeelsleutels_percentage!$C:$C,0),MATCH(INDEX(Overzicht!$B$1:$F$35,MATCH(max_demand!AM$1,Overzicht!$B:$B,0),5),Verdeelsleutels_percentage!$1:$1,0)))</f>
        <v>6.9021452928085449E-3</v>
      </c>
      <c r="AN238">
        <f>PRODUCT(INDEX(Overzicht!$B$1:$D$35,MATCH(max_demand!AN$1,Overzicht!$B$1:$B$35,0),3),INDEX(Verdeelsleutels_percentage!$A:$AB,MATCH(max_demand!$C238,Verdeelsleutels_percentage!$C:$C,0),MATCH(INDEX(Overzicht!$B$1:$F$35,MATCH(max_demand!AN$1,Overzicht!$B:$B,0),5),Verdeelsleutels_percentage!$1:$1,0)))</f>
        <v>3.4510726464042725E-3</v>
      </c>
      <c r="AO238">
        <f>PRODUCT(INDEX(Overzicht!$B$1:$D$35,MATCH(max_demand!AO$1,Overzicht!$B$1:$B$35,0),3),INDEX(Verdeelsleutels_percentage!$A:$AB,MATCH(max_demand!$C238,Verdeelsleutels_percentage!$C:$C,0),MATCH(INDEX(Overzicht!$B$1:$F$35,MATCH(max_demand!AO$1,Overzicht!$B:$B,0),5),Verdeelsleutels_percentage!$1:$1,0)))</f>
        <v>1.2078754262414953E-2</v>
      </c>
    </row>
    <row r="239" spans="2:41">
      <c r="B239" t="str">
        <f>INDEX('ETLocal datasets'!B:C,MATCH(C239,'ETLocal datasets'!C:C,0),1)</f>
        <v>GM0755</v>
      </c>
      <c r="C239" t="str">
        <f>'ETLocal datasets'!C222</f>
        <v>Boekel</v>
      </c>
      <c r="D239">
        <f t="shared" si="17"/>
        <v>0.1451644994888012</v>
      </c>
      <c r="E239">
        <f t="shared" si="18"/>
        <v>6.3332834862508916E-2</v>
      </c>
      <c r="F239">
        <f t="shared" si="19"/>
        <v>6.4328753293207567E-3</v>
      </c>
      <c r="G239">
        <f t="shared" si="16"/>
        <v>1.3099576487040424E-2</v>
      </c>
      <c r="H239">
        <f>PRODUCT(INDEX(Overzicht!$B$1:$D$35,MATCH(max_demand!H$1,Overzicht!$B$1:$B$35,0),3),INDEX(Verdeelsleutels_percentage!$A:$AB,MATCH(max_demand!$C239,Verdeelsleutels_percentage!$C:$C,0),MATCH(INDEX(Overzicht!$B$1:$F$35,MATCH(max_demand!H$1,Overzicht!$B:$B,0),5),Verdeelsleutels_percentage!$1:$1,0)))</f>
        <v>6.4328753293207567E-3</v>
      </c>
      <c r="I239">
        <f>PRODUCT(INDEX(Overzicht!$B$1:$D$35,MATCH(max_demand!I$1,Overzicht!$B$1:$B$35,0),3),INDEX(Verdeelsleutels_percentage!$A:$AB,MATCH(max_demand!$C239,Verdeelsleutels_percentage!$C:$C,0),MATCH(INDEX(Overzicht!$B$1:$F$35,MATCH(max_demand!I$1,Overzicht!$B:$B,0),5),Verdeelsleutels_percentage!$1:$1,0)))</f>
        <v>1.4252425550337077E-2</v>
      </c>
      <c r="J239">
        <f>PRODUCT(INDEX(Overzicht!$B$1:$D$35,MATCH(max_demand!J$1,Overzicht!$B$1:$B$35,0),3),INDEX(Verdeelsleutels_percentage!$A:$AB,MATCH(max_demand!$C239,Verdeelsleutels_percentage!$C:$C,0),MATCH(INDEX(Overzicht!$B$1:$F$35,MATCH(max_demand!J$1,Overzicht!$B:$B,0),5),Verdeelsleutels_percentage!$1:$1,0)))</f>
        <v>2.1565448723056251E-3</v>
      </c>
      <c r="K239">
        <f>PRODUCT(INDEX(Overzicht!$B$1:$D$35,MATCH(max_demand!K$1,Overzicht!$B$1:$B$35,0),3),INDEX(Verdeelsleutels_percentage!$A:$AB,MATCH(max_demand!$C239,Verdeelsleutels_percentage!$C:$C,0),MATCH(INDEX(Overzicht!$B$1:$F$35,MATCH(max_demand!K$1,Overzicht!$B:$B,0),5),Verdeelsleutels_percentage!$1:$1,0)))</f>
        <v>2.9666971953240103E-3</v>
      </c>
      <c r="L239">
        <f>PRODUCT(INDEX(Overzicht!$B$1:$D$35,MATCH(max_demand!L$1,Overzicht!$B$1:$B$35,0),3),INDEX(Verdeelsleutels_percentage!$A:$AB,MATCH(max_demand!$C239,Verdeelsleutels_percentage!$C:$C,0),MATCH(INDEX(Overzicht!$B$1:$F$35,MATCH(max_demand!L$1,Overzicht!$B:$B,0),5),Verdeelsleutels_percentage!$1:$1,0)))</f>
        <v>2.0801223133932946E-3</v>
      </c>
      <c r="M239">
        <f>PRODUCT(INDEX(Overzicht!$B$1:$D$35,MATCH(max_demand!M$1,Overzicht!$B$1:$B$35,0),3),INDEX(Verdeelsleutels_percentage!$A:$AB,MATCH(max_demand!$C239,Verdeelsleutels_percentage!$C:$C,0),MATCH(INDEX(Overzicht!$B$1:$F$35,MATCH(max_demand!M$1,Overzicht!$B:$B,0),5),Verdeelsleutels_percentage!$1:$1,0)))</f>
        <v>9.1421795526831995E-2</v>
      </c>
      <c r="N239">
        <f>PRODUCT(INDEX(Overzicht!$B$1:$D$35,MATCH(max_demand!N$1,Overzicht!$B$1:$B$35,0),3),INDEX(Verdeelsleutels_percentage!$A:$AB,MATCH(max_demand!$C239,Verdeelsleutels_percentage!$C:$C,0),MATCH(INDEX(Overzicht!$B$1:$F$35,MATCH(max_demand!N$1,Overzicht!$B:$B,0),5),Verdeelsleutels_percentage!$1:$1,0)))</f>
        <v>3.1119005992467193E-2</v>
      </c>
      <c r="O239">
        <f>PRODUCT(INDEX(Overzicht!$B$1:$D$35,MATCH(max_demand!O$1,Overzicht!$B$1:$B$35,0),3),INDEX(Verdeelsleutels_percentage!$A:$AB,MATCH(max_demand!$C239,Verdeelsleutels_percentage!$C:$C,0),MATCH(INDEX(Overzicht!$B$1:$F$35,MATCH(max_demand!O$1,Overzicht!$B:$B,0),5),Verdeelsleutels_percentage!$1:$1,0)))</f>
        <v>1.0087090116852602E-3</v>
      </c>
      <c r="P239">
        <f>PRODUCT(INDEX(Overzicht!$B$1:$D$35,MATCH(max_demand!P$1,Overzicht!$B$1:$B$35,0),3),INDEX(Verdeelsleutels_percentage!$A:$AB,MATCH(max_demand!$C239,Verdeelsleutels_percentage!$C:$C,0),MATCH(INDEX(Overzicht!$B$1:$F$35,MATCH(max_demand!P$1,Overzicht!$B:$B,0),5),Verdeelsleutels_percentage!$1:$1,0)))</f>
        <v>1.1590076259457268E-2</v>
      </c>
      <c r="Q239">
        <f>PRODUCT(INDEX(Overzicht!$B$1:$D$35,MATCH(max_demand!Q$1,Overzicht!$B$1:$B$35,0),3),INDEX(Verdeelsleutels_percentage!$A:$AB,MATCH(max_demand!$C239,Verdeelsleutels_percentage!$C:$C,0),MATCH(INDEX(Overzicht!$B$1:$F$35,MATCH(max_demand!Q$1,Overzicht!$B:$B,0),5),Verdeelsleutels_percentage!$1:$1,0)))</f>
        <v>5.3300967014371977E-3</v>
      </c>
      <c r="R239">
        <f>PRODUCT(INDEX(Overzicht!$B$1:$D$35,MATCH(max_demand!R$1,Overzicht!$B$1:$B$35,0),3),INDEX(Verdeelsleutels_percentage!$A:$AB,MATCH(max_demand!$C239,Verdeelsleutels_percentage!$C:$C,0),MATCH(INDEX(Overzicht!$B$1:$F$35,MATCH(max_demand!R$1,Overzicht!$B:$B,0),5),Verdeelsleutels_percentage!$1:$1,0)))</f>
        <v>1.1027786278835583E-3</v>
      </c>
      <c r="S239">
        <f>PRODUCT(INDEX(Overzicht!$B$1:$D$35,MATCH(max_demand!S$1,Overzicht!$B$1:$B$35,0),3),INDEX(Verdeelsleutels_percentage!$A:$AB,MATCH(max_demand!$C239,Verdeelsleutels_percentage!$C:$C,0),MATCH(INDEX(Overzicht!$B$1:$F$35,MATCH(max_demand!S$1,Overzicht!$B:$B,0),5),Verdeelsleutels_percentage!$1:$1,0)))</f>
        <v>2.2584906299055272E-3</v>
      </c>
      <c r="T239">
        <f>PRODUCT(INDEX(Overzicht!$B$1:$D$35,MATCH(max_demand!T$1,Overzicht!$B$1:$B$35,0),3),INDEX(Verdeelsleutels_percentage!$A:$AB,MATCH(max_demand!$C239,Verdeelsleutels_percentage!$C:$C,0),MATCH(INDEX(Overzicht!$B$1:$F$35,MATCH(max_demand!T$1,Overzicht!$B:$B,0),5),Verdeelsleutels_percentage!$1:$1,0)))</f>
        <v>3.2593235001891832E-3</v>
      </c>
      <c r="U239">
        <f>PRODUCT(INDEX(Overzicht!$B$1:$D$35,MATCH(max_demand!U$1,Overzicht!$B$1:$B$35,0),3),INDEX(Verdeelsleutels_percentage!$A:$AB,MATCH(max_demand!$C239,Verdeelsleutels_percentage!$C:$C,0),MATCH(INDEX(Overzicht!$B$1:$F$35,MATCH(max_demand!U$1,Overzicht!$B:$B,0),5),Verdeelsleutels_percentage!$1:$1,0)))</f>
        <v>1.2106058714988396E-2</v>
      </c>
      <c r="V239">
        <f>PRODUCT(INDEX(Overzicht!$B$1:$D$35,MATCH(max_demand!V$1,Overzicht!$B$1:$B$35,0),3),INDEX(Verdeelsleutels_percentage!$A:$AB,MATCH(max_demand!$C239,Verdeelsleutels_percentage!$C:$C,0),MATCH(INDEX(Overzicht!$B$1:$F$35,MATCH(max_demand!V$1,Overzicht!$B:$B,0),5),Verdeelsleutels_percentage!$1:$1,0)))</f>
        <v>1.4091060245178799E-3</v>
      </c>
      <c r="W239">
        <f>PRODUCT(INDEX(Overzicht!$B$1:$D$35,MATCH(max_demand!W$1,Overzicht!$B$1:$B$35,0),3),INDEX(Verdeelsleutels_percentage!$A:$AB,MATCH(max_demand!$C239,Verdeelsleutels_percentage!$C:$C,0),MATCH(INDEX(Overzicht!$B$1:$F$35,MATCH(max_demand!W$1,Overzicht!$B:$B,0),5),Verdeelsleutels_percentage!$1:$1,0)))</f>
        <v>7.351857519223722E-3</v>
      </c>
      <c r="X239">
        <f>PRODUCT(INDEX(Overzicht!$B$1:$D$35,MATCH(max_demand!X$1,Overzicht!$B$1:$B$35,0),3),INDEX(Verdeelsleutels_percentage!$A:$AB,MATCH(max_demand!$C239,Verdeelsleutels_percentage!$C:$C,0),MATCH(INDEX(Overzicht!$B$1:$F$35,MATCH(max_demand!X$1,Overzicht!$B:$B,0),5),Verdeelsleutels_percentage!$1:$1,0)))</f>
        <v>1.2377296568699273E-3</v>
      </c>
      <c r="Y239">
        <f>PRODUCT(INDEX(Overzicht!$B$1:$D$35,MATCH(max_demand!Y$1,Overzicht!$B$1:$B$35,0),3),INDEX(Verdeelsleutels_percentage!$A:$AB,MATCH(max_demand!$C239,Verdeelsleutels_percentage!$C:$C,0),MATCH(INDEX(Overzicht!$B$1:$F$35,MATCH(max_demand!Y$1,Overzicht!$B:$B,0),5),Verdeelsleutels_percentage!$1:$1,0)))</f>
        <v>1.1163891344563405E-6</v>
      </c>
      <c r="Z239">
        <f>PRODUCT(INDEX(Overzicht!$B$1:$D$35,MATCH(max_demand!Z$1,Overzicht!$B$1:$B$35,0),3),INDEX(Verdeelsleutels_percentage!$A:$AB,MATCH(max_demand!$C239,Verdeelsleutels_percentage!$C:$C,0),MATCH(INDEX(Overzicht!$B$1:$F$35,MATCH(max_demand!Z$1,Overzicht!$B:$B,0),5),Verdeelsleutels_percentage!$1:$1,0)))</f>
        <v>4.9617294864726243E-4</v>
      </c>
      <c r="AA239">
        <f>PRODUCT(INDEX(Overzicht!$B$1:$D$35,MATCH(max_demand!AA$1,Overzicht!$B$1:$B$35,0),3),INDEX(Verdeelsleutels_percentage!$A:$AB,MATCH(max_demand!$C239,Verdeelsleutels_percentage!$C:$C,0),MATCH(INDEX(Overzicht!$B$1:$F$35,MATCH(max_demand!AA$1,Overzicht!$B:$B,0),5),Verdeelsleutels_percentage!$1:$1,0)))</f>
        <v>5.1706444122188403E-4</v>
      </c>
      <c r="AB239">
        <f>PRODUCT(INDEX(Overzicht!$B$1:$D$35,MATCH(max_demand!AB$1,Overzicht!$B$1:$B$35,0),3),INDEX(Verdeelsleutels_percentage!$A:$AB,MATCH(max_demand!$C239,Verdeelsleutels_percentage!$C:$C,0),MATCH(INDEX(Overzicht!$B$1:$F$35,MATCH(max_demand!AB$1,Overzicht!$B:$B,0),5),Verdeelsleutels_percentage!$1:$1,0)))</f>
        <v>2.3849576756795206E-3</v>
      </c>
      <c r="AC239">
        <f>PRODUCT(INDEX(Overzicht!$B$1:$D$35,MATCH(max_demand!AC$1,Overzicht!$B$1:$B$35,0),3),INDEX(Verdeelsleutels_percentage!$A:$AB,MATCH(max_demand!$C239,Verdeelsleutels_percentage!$C:$C,0),MATCH(INDEX(Overzicht!$B$1:$F$35,MATCH(max_demand!AC$1,Overzicht!$B:$B,0),5),Verdeelsleutels_percentage!$1:$1,0)))</f>
        <v>2.1641416188372406E-3</v>
      </c>
      <c r="AD239">
        <f>PRODUCT(INDEX(Overzicht!$B$1:$D$35,MATCH(max_demand!AD$1,Overzicht!$B$1:$B$35,0),3),INDEX(Verdeelsleutels_percentage!$A:$AB,MATCH(max_demand!$C239,Verdeelsleutels_percentage!$C:$C,0),MATCH(INDEX(Overzicht!$B$1:$F$35,MATCH(max_demand!AD$1,Overzicht!$B:$B,0),5),Verdeelsleutels_percentage!$1:$1,0)))</f>
        <v>0</v>
      </c>
      <c r="AE239">
        <f>PRODUCT(INDEX(Overzicht!$B$1:$D$35,MATCH(max_demand!AE$1,Overzicht!$B$1:$B$35,0),3),INDEX(Verdeelsleutels_percentage!$A:$AB,MATCH(max_demand!$C239,Verdeelsleutels_percentage!$C:$C,0),MATCH(INDEX(Overzicht!$B$1:$F$35,MATCH(max_demand!AE$1,Overzicht!$B:$B,0),5),Verdeelsleutels_percentage!$1:$1,0)))</f>
        <v>2.9949418759428519E-4</v>
      </c>
      <c r="AF239">
        <f>PRODUCT(INDEX(Overzicht!$B$1:$D$35,MATCH(max_demand!AF$1,Overzicht!$B$1:$B$35,0),3),INDEX(Verdeelsleutels_percentage!$A:$AB,MATCH(max_demand!$C239,Verdeelsleutels_percentage!$C:$C,0),MATCH(INDEX(Overzicht!$B$1:$F$35,MATCH(max_demand!AF$1,Overzicht!$B:$B,0),5),Verdeelsleutels_percentage!$1:$1,0)))</f>
        <v>1.9585774288707726E-3</v>
      </c>
      <c r="AG239">
        <f>PRODUCT(INDEX(Overzicht!$B$1:$D$35,MATCH(max_demand!AG$1,Overzicht!$B$1:$B$35,0),3),INDEX(Verdeelsleutels_percentage!$A:$AB,MATCH(max_demand!$C239,Verdeelsleutels_percentage!$C:$C,0),MATCH(INDEX(Overzicht!$B$1:$F$35,MATCH(max_demand!AG$1,Overzicht!$B:$B,0),5),Verdeelsleutels_percentage!$1:$1,0)))</f>
        <v>7.351857519223722E-3</v>
      </c>
      <c r="AH239">
        <f>PRODUCT(INDEX(Overzicht!$B$1:$D$35,MATCH(max_demand!AH$1,Overzicht!$B$1:$B$35,0),3),INDEX(Verdeelsleutels_percentage!$A:$AB,MATCH(max_demand!$C239,Verdeelsleutels_percentage!$C:$C,0),MATCH(INDEX(Overzicht!$B$1:$F$35,MATCH(max_demand!AH$1,Overzicht!$B:$B,0),5),Verdeelsleutels_percentage!$1:$1,0)))</f>
        <v>4.5700140006984698E-3</v>
      </c>
      <c r="AI239">
        <f>PRODUCT(INDEX(Overzicht!$B$1:$D$35,MATCH(max_demand!AI$1,Overzicht!$B$1:$B$35,0),3),INDEX(Verdeelsleutels_percentage!$A:$AB,MATCH(max_demand!$C239,Verdeelsleutels_percentage!$C:$C,0),MATCH(INDEX(Overzicht!$B$1:$F$35,MATCH(max_demand!AI$1,Overzicht!$B:$B,0),5),Verdeelsleutels_percentage!$1:$1,0)))</f>
        <v>1.5668619430966183E-3</v>
      </c>
      <c r="AJ239">
        <f>PRODUCT(INDEX(Overzicht!$B$1:$D$35,MATCH(max_demand!AJ$1,Overzicht!$B$1:$B$35,0),3),INDEX(Verdeelsleutels_percentage!$A:$AB,MATCH(max_demand!$C239,Verdeelsleutels_percentage!$C:$C,0),MATCH(INDEX(Overzicht!$B$1:$F$35,MATCH(max_demand!AJ$1,Overzicht!$B:$B,0),5),Verdeelsleutels_percentage!$1:$1,0)))</f>
        <v>0</v>
      </c>
      <c r="AK239">
        <f>PRODUCT(INDEX(Overzicht!$B$1:$D$35,MATCH(max_demand!AK$1,Overzicht!$B$1:$B$35,0),3),INDEX(Verdeelsleutels_percentage!$A:$AB,MATCH(max_demand!$C239,Verdeelsleutels_percentage!$C:$C,0),MATCH(INDEX(Overzicht!$B$1:$F$35,MATCH(max_demand!AK$1,Overzicht!$B:$B,0),5),Verdeelsleutels_percentage!$1:$1,0)))</f>
        <v>4.4601268949957253E-4</v>
      </c>
      <c r="AL239">
        <f>PRODUCT(INDEX(Overzicht!$B$1:$D$35,MATCH(max_demand!AL$1,Overzicht!$B$1:$B$35,0),3),INDEX(Verdeelsleutels_percentage!$A:$AB,MATCH(max_demand!$C239,Verdeelsleutels_percentage!$C:$C,0),MATCH(INDEX(Overzicht!$B$1:$F$35,MATCH(max_demand!AL$1,Overzicht!$B:$B,0),5),Verdeelsleutels_percentage!$1:$1,0)))</f>
        <v>1.225309586537287E-3</v>
      </c>
      <c r="AM239">
        <f>PRODUCT(INDEX(Overzicht!$B$1:$D$35,MATCH(max_demand!AM$1,Overzicht!$B$1:$B$35,0),3),INDEX(Verdeelsleutels_percentage!$A:$AB,MATCH(max_demand!$C239,Verdeelsleutels_percentage!$C:$C,0),MATCH(INDEX(Overzicht!$B$1:$F$35,MATCH(max_demand!AM$1,Overzicht!$B:$B,0),5),Verdeelsleutels_percentage!$1:$1,0)))</f>
        <v>2.450619173074574E-3</v>
      </c>
      <c r="AN239">
        <f>PRODUCT(INDEX(Overzicht!$B$1:$D$35,MATCH(max_demand!AN$1,Overzicht!$B$1:$B$35,0),3),INDEX(Verdeelsleutels_percentage!$A:$AB,MATCH(max_demand!$C239,Verdeelsleutels_percentage!$C:$C,0),MATCH(INDEX(Overzicht!$B$1:$F$35,MATCH(max_demand!AN$1,Overzicht!$B:$B,0),5),Verdeelsleutels_percentage!$1:$1,0)))</f>
        <v>1.225309586537287E-3</v>
      </c>
      <c r="AO239">
        <f>PRODUCT(INDEX(Overzicht!$B$1:$D$35,MATCH(max_demand!AO$1,Overzicht!$B$1:$B$35,0),3),INDEX(Verdeelsleutels_percentage!$A:$AB,MATCH(max_demand!$C239,Verdeelsleutels_percentage!$C:$C,0),MATCH(INDEX(Overzicht!$B$1:$F$35,MATCH(max_demand!AO$1,Overzicht!$B:$B,0),5),Verdeelsleutels_percentage!$1:$1,0)))</f>
        <v>4.2885835528805047E-3</v>
      </c>
    </row>
    <row r="240" spans="2:41">
      <c r="B240" t="str">
        <f>INDEX('ETLocal datasets'!B:C,MATCH(C240,'ETLocal datasets'!C:C,0),1)</f>
        <v>GM0756</v>
      </c>
      <c r="C240" t="str">
        <f>'ETLocal datasets'!C223</f>
        <v>Boxmeer</v>
      </c>
      <c r="D240">
        <f t="shared" si="17"/>
        <v>0.2418563277132085</v>
      </c>
      <c r="E240">
        <f t="shared" si="18"/>
        <v>0.20156256723795901</v>
      </c>
      <c r="F240">
        <f t="shared" si="19"/>
        <v>1.7658813888053248E-2</v>
      </c>
      <c r="G240">
        <f t="shared" si="16"/>
        <v>3.5959500434060251E-2</v>
      </c>
      <c r="H240">
        <f>PRODUCT(INDEX(Overzicht!$B$1:$D$35,MATCH(max_demand!H$1,Overzicht!$B$1:$B$35,0),3),INDEX(Verdeelsleutels_percentage!$A:$AB,MATCH(max_demand!$C240,Verdeelsleutels_percentage!$C:$C,0),MATCH(INDEX(Overzicht!$B$1:$F$35,MATCH(max_demand!H$1,Overzicht!$B:$B,0),5),Verdeelsleutels_percentage!$1:$1,0)))</f>
        <v>1.7658813888053248E-2</v>
      </c>
      <c r="I240">
        <f>PRODUCT(INDEX(Overzicht!$B$1:$D$35,MATCH(max_demand!I$1,Overzicht!$B$1:$B$35,0),3),INDEX(Verdeelsleutels_percentage!$A:$AB,MATCH(max_demand!$C240,Verdeelsleutels_percentage!$C:$C,0),MATCH(INDEX(Overzicht!$B$1:$F$35,MATCH(max_demand!I$1,Overzicht!$B:$B,0),5),Verdeelsleutels_percentage!$1:$1,0)))</f>
        <v>2.5264592939920765E-2</v>
      </c>
      <c r="J240">
        <f>PRODUCT(INDEX(Overzicht!$B$1:$D$35,MATCH(max_demand!J$1,Overzicht!$B$1:$B$35,0),3),INDEX(Verdeelsleutels_percentage!$A:$AB,MATCH(max_demand!$C240,Verdeelsleutels_percentage!$C:$C,0),MATCH(INDEX(Overzicht!$B$1:$F$35,MATCH(max_demand!J$1,Overzicht!$B:$B,0),5),Verdeelsleutels_percentage!$1:$1,0)))</f>
        <v>5.9199071319949942E-3</v>
      </c>
      <c r="K240">
        <f>PRODUCT(INDEX(Overzicht!$B$1:$D$35,MATCH(max_demand!K$1,Overzicht!$B$1:$B$35,0),3),INDEX(Verdeelsleutels_percentage!$A:$AB,MATCH(max_demand!$C240,Verdeelsleutels_percentage!$C:$C,0),MATCH(INDEX(Overzicht!$B$1:$F$35,MATCH(max_demand!K$1,Overzicht!$B:$B,0),5),Verdeelsleutels_percentage!$1:$1,0)))</f>
        <v>5.258922191955815E-3</v>
      </c>
      <c r="L240">
        <f>PRODUCT(INDEX(Overzicht!$B$1:$D$35,MATCH(max_demand!L$1,Overzicht!$B$1:$B$35,0),3),INDEX(Verdeelsleutels_percentage!$A:$AB,MATCH(max_demand!$C240,Verdeelsleutels_percentage!$C:$C,0),MATCH(INDEX(Overzicht!$B$1:$F$35,MATCH(max_demand!L$1,Overzicht!$B:$B,0),5),Verdeelsleutels_percentage!$1:$1,0)))</f>
        <v>5.7101204230049218E-3</v>
      </c>
      <c r="M240">
        <f>PRODUCT(INDEX(Overzicht!$B$1:$D$35,MATCH(max_demand!M$1,Overzicht!$B$1:$B$35,0),3),INDEX(Verdeelsleutels_percentage!$A:$AB,MATCH(max_demand!$C240,Verdeelsleutels_percentage!$C:$C,0),MATCH(INDEX(Overzicht!$B$1:$F$35,MATCH(max_demand!M$1,Overzicht!$B:$B,0),5),Verdeelsleutels_percentage!$1:$1,0)))</f>
        <v>9.2103343246608876E-2</v>
      </c>
      <c r="N240">
        <f>PRODUCT(INDEX(Overzicht!$B$1:$D$35,MATCH(max_demand!N$1,Overzicht!$B$1:$B$35,0),3),INDEX(Verdeelsleutels_percentage!$A:$AB,MATCH(max_demand!$C240,Verdeelsleutels_percentage!$C:$C,0),MATCH(INDEX(Overzicht!$B$1:$F$35,MATCH(max_demand!N$1,Overzicht!$B:$B,0),5),Verdeelsleutels_percentage!$1:$1,0)))</f>
        <v>9.5261355065515765E-2</v>
      </c>
      <c r="O240">
        <f>PRODUCT(INDEX(Overzicht!$B$1:$D$35,MATCH(max_demand!O$1,Overzicht!$B$1:$B$35,0),3),INDEX(Verdeelsleutels_percentage!$A:$AB,MATCH(max_demand!$C240,Verdeelsleutels_percentage!$C:$C,0),MATCH(INDEX(Overzicht!$B$1:$F$35,MATCH(max_demand!O$1,Overzicht!$B:$B,0),5),Verdeelsleutels_percentage!$1:$1,0)))</f>
        <v>6.9189897322056793E-3</v>
      </c>
      <c r="P240">
        <f>PRODUCT(INDEX(Overzicht!$B$1:$D$35,MATCH(max_demand!P$1,Overzicht!$B$1:$B$35,0),3),INDEX(Verdeelsleutels_percentage!$A:$AB,MATCH(max_demand!$C240,Verdeelsleutels_percentage!$C:$C,0),MATCH(INDEX(Overzicht!$B$1:$F$35,MATCH(max_demand!P$1,Overzicht!$B:$B,0),5),Verdeelsleutels_percentage!$1:$1,0)))</f>
        <v>2.9687531491181147E-2</v>
      </c>
      <c r="Q240">
        <f>PRODUCT(INDEX(Overzicht!$B$1:$D$35,MATCH(max_demand!Q$1,Overzicht!$B$1:$B$35,0),3),INDEX(Verdeelsleutels_percentage!$A:$AB,MATCH(max_demand!$C240,Verdeelsleutels_percentage!$C:$C,0),MATCH(INDEX(Overzicht!$B$1:$F$35,MATCH(max_demand!Q$1,Overzicht!$B:$B,0),5),Verdeelsleutels_percentage!$1:$1,0)))</f>
        <v>1.4631588650101262E-2</v>
      </c>
      <c r="R240">
        <f>PRODUCT(INDEX(Overzicht!$B$1:$D$35,MATCH(max_demand!R$1,Overzicht!$B$1:$B$35,0),3),INDEX(Verdeelsleutels_percentage!$A:$AB,MATCH(max_demand!$C240,Verdeelsleutels_percentage!$C:$C,0),MATCH(INDEX(Overzicht!$B$1:$F$35,MATCH(max_demand!R$1,Overzicht!$B:$B,0),5),Verdeelsleutels_percentage!$1:$1,0)))</f>
        <v>3.0272252379519855E-3</v>
      </c>
      <c r="S240">
        <f>PRODUCT(INDEX(Overzicht!$B$1:$D$35,MATCH(max_demand!S$1,Overzicht!$B$1:$B$35,0),3),INDEX(Verdeelsleutels_percentage!$A:$AB,MATCH(max_demand!$C240,Verdeelsleutels_percentage!$C:$C,0),MATCH(INDEX(Overzicht!$B$1:$F$35,MATCH(max_demand!S$1,Overzicht!$B:$B,0),5),Verdeelsleutels_percentage!$1:$1,0)))</f>
        <v>6.199757287325666E-3</v>
      </c>
      <c r="T240">
        <f>PRODUCT(INDEX(Overzicht!$B$1:$D$35,MATCH(max_demand!T$1,Overzicht!$B$1:$B$35,0),3),INDEX(Verdeelsleutels_percentage!$A:$AB,MATCH(max_demand!$C240,Verdeelsleutels_percentage!$C:$C,0),MATCH(INDEX(Overzicht!$B$1:$F$35,MATCH(max_demand!T$1,Overzicht!$B:$B,0),5),Verdeelsleutels_percentage!$1:$1,0)))</f>
        <v>8.9471323699469793E-3</v>
      </c>
      <c r="U240">
        <f>PRODUCT(INDEX(Overzicht!$B$1:$D$35,MATCH(max_demand!U$1,Overzicht!$B$1:$B$35,0),3),INDEX(Verdeelsleutels_percentage!$A:$AB,MATCH(max_demand!$C240,Verdeelsleutels_percentage!$C:$C,0),MATCH(INDEX(Overzicht!$B$1:$F$35,MATCH(max_demand!U$1,Overzicht!$B:$B,0),5),Verdeelsleutels_percentage!$1:$1,0)))</f>
        <v>3.3232205945517353E-2</v>
      </c>
      <c r="V240">
        <f>PRODUCT(INDEX(Overzicht!$B$1:$D$35,MATCH(max_demand!V$1,Overzicht!$B$1:$B$35,0),3),INDEX(Verdeelsleutels_percentage!$A:$AB,MATCH(max_demand!$C240,Verdeelsleutels_percentage!$C:$C,0),MATCH(INDEX(Overzicht!$B$1:$F$35,MATCH(max_demand!V$1,Overzicht!$B:$B,0),5),Verdeelsleutels_percentage!$1:$1,0)))</f>
        <v>3.8681211373830923E-3</v>
      </c>
      <c r="W240">
        <f>PRODUCT(INDEX(Overzicht!$B$1:$D$35,MATCH(max_demand!W$1,Overzicht!$B$1:$B$35,0),3),INDEX(Verdeelsleutels_percentage!$A:$AB,MATCH(max_demand!$C240,Verdeelsleutels_percentage!$C:$C,0),MATCH(INDEX(Overzicht!$B$1:$F$35,MATCH(max_demand!W$1,Overzicht!$B:$B,0),5),Verdeelsleutels_percentage!$1:$1,0)))</f>
        <v>2.018150158634657E-2</v>
      </c>
      <c r="X240">
        <f>PRODUCT(INDEX(Overzicht!$B$1:$D$35,MATCH(max_demand!X$1,Overzicht!$B$1:$B$35,0),3),INDEX(Verdeelsleutels_percentage!$A:$AB,MATCH(max_demand!$C240,Verdeelsleutels_percentage!$C:$C,0),MATCH(INDEX(Overzicht!$B$1:$F$35,MATCH(max_demand!X$1,Overzicht!$B:$B,0),5),Verdeelsleutels_percentage!$1:$1,0)))</f>
        <v>1.4674597825768455E-2</v>
      </c>
      <c r="Y240">
        <f>PRODUCT(INDEX(Overzicht!$B$1:$D$35,MATCH(max_demand!Y$1,Overzicht!$B$1:$B$35,0),3),INDEX(Verdeelsleutels_percentage!$A:$AB,MATCH(max_demand!$C240,Verdeelsleutels_percentage!$C:$C,0),MATCH(INDEX(Overzicht!$B$1:$F$35,MATCH(max_demand!Y$1,Overzicht!$B:$B,0),5),Verdeelsleutels_percentage!$1:$1,0)))</f>
        <v>3.0926272974716911E-6</v>
      </c>
      <c r="Z240">
        <f>PRODUCT(INDEX(Overzicht!$B$1:$D$35,MATCH(max_demand!Z$1,Overzicht!$B$1:$B$35,0),3),INDEX(Verdeelsleutels_percentage!$A:$AB,MATCH(max_demand!$C240,Verdeelsleutels_percentage!$C:$C,0),MATCH(INDEX(Overzicht!$B$1:$F$35,MATCH(max_demand!Z$1,Overzicht!$B:$B,0),5),Verdeelsleutels_percentage!$1:$1,0)))</f>
        <v>1.3745010210985294E-3</v>
      </c>
      <c r="AA240">
        <f>PRODUCT(INDEX(Overzicht!$B$1:$D$35,MATCH(max_demand!AA$1,Overzicht!$B$1:$B$35,0),3),INDEX(Verdeelsleutels_percentage!$A:$AB,MATCH(max_demand!$C240,Verdeelsleutels_percentage!$C:$C,0),MATCH(INDEX(Overzicht!$B$1:$F$35,MATCH(max_demand!AA$1,Overzicht!$B:$B,0),5),Verdeelsleutels_percentage!$1:$1,0)))</f>
        <v>1.432374748302678E-3</v>
      </c>
      <c r="AB240">
        <f>PRODUCT(INDEX(Overzicht!$B$1:$D$35,MATCH(max_demand!AB$1,Overzicht!$B$1:$B$35,0),3),INDEX(Verdeelsleutels_percentage!$A:$AB,MATCH(max_demand!$C240,Verdeelsleutels_percentage!$C:$C,0),MATCH(INDEX(Overzicht!$B$1:$F$35,MATCH(max_demand!AB$1,Overzicht!$B:$B,0),5),Verdeelsleutels_percentage!$1:$1,0)))</f>
        <v>8.9241078468652035E-3</v>
      </c>
      <c r="AC240">
        <f>PRODUCT(INDEX(Overzicht!$B$1:$D$35,MATCH(max_demand!AC$1,Overzicht!$B$1:$B$35,0),3),INDEX(Verdeelsleutels_percentage!$A:$AB,MATCH(max_demand!$C240,Verdeelsleutels_percentage!$C:$C,0),MATCH(INDEX(Overzicht!$B$1:$F$35,MATCH(max_demand!AC$1,Overzicht!$B:$B,0),5),Verdeelsleutels_percentage!$1:$1,0)))</f>
        <v>1.7513373107644965E-2</v>
      </c>
      <c r="AD240">
        <f>PRODUCT(INDEX(Overzicht!$B$1:$D$35,MATCH(max_demand!AD$1,Overzicht!$B$1:$B$35,0),3),INDEX(Verdeelsleutels_percentage!$A:$AB,MATCH(max_demand!$C240,Verdeelsleutels_percentage!$C:$C,0),MATCH(INDEX(Overzicht!$B$1:$F$35,MATCH(max_demand!AD$1,Overzicht!$B:$B,0),5),Verdeelsleutels_percentage!$1:$1,0)))</f>
        <v>2.4591026247961708E-6</v>
      </c>
      <c r="AE240">
        <f>PRODUCT(INDEX(Overzicht!$B$1:$D$35,MATCH(max_demand!AE$1,Overzicht!$B$1:$B$35,0),3),INDEX(Verdeelsleutels_percentage!$A:$AB,MATCH(max_demand!$C240,Verdeelsleutels_percentage!$C:$C,0),MATCH(INDEX(Overzicht!$B$1:$F$35,MATCH(max_demand!AE$1,Overzicht!$B:$B,0),5),Verdeelsleutels_percentage!$1:$1,0)))</f>
        <v>1.0182802378205697E-2</v>
      </c>
      <c r="AF240">
        <f>PRODUCT(INDEX(Overzicht!$B$1:$D$35,MATCH(max_demand!AF$1,Overzicht!$B$1:$B$35,0),3),INDEX(Verdeelsleutels_percentage!$A:$AB,MATCH(max_demand!$C240,Verdeelsleutels_percentage!$C:$C,0),MATCH(INDEX(Overzicht!$B$1:$F$35,MATCH(max_demand!AF$1,Overzicht!$B:$B,0),5),Verdeelsleutels_percentage!$1:$1,0)))</f>
        <v>5.4256619253889322E-3</v>
      </c>
      <c r="AG240">
        <f>PRODUCT(INDEX(Overzicht!$B$1:$D$35,MATCH(max_demand!AG$1,Overzicht!$B$1:$B$35,0),3),INDEX(Verdeelsleutels_percentage!$A:$AB,MATCH(max_demand!$C240,Verdeelsleutels_percentage!$C:$C,0),MATCH(INDEX(Overzicht!$B$1:$F$35,MATCH(max_demand!AG$1,Overzicht!$B:$B,0),5),Verdeelsleutels_percentage!$1:$1,0)))</f>
        <v>2.018150158634657E-2</v>
      </c>
      <c r="AH240">
        <f>PRODUCT(INDEX(Overzicht!$B$1:$D$35,MATCH(max_demand!AH$1,Overzicht!$B$1:$B$35,0),3),INDEX(Verdeelsleutels_percentage!$A:$AB,MATCH(max_demand!$C240,Verdeelsleutels_percentage!$C:$C,0),MATCH(INDEX(Overzicht!$B$1:$F$35,MATCH(max_demand!AH$1,Overzicht!$B:$B,0),5),Verdeelsleutels_percentage!$1:$1,0)))</f>
        <v>1.2659877825907507E-2</v>
      </c>
      <c r="AI240">
        <f>PRODUCT(INDEX(Overzicht!$B$1:$D$35,MATCH(max_demand!AI$1,Overzicht!$B$1:$B$35,0),3),INDEX(Verdeelsleutels_percentage!$A:$AB,MATCH(max_demand!$C240,Verdeelsleutels_percentage!$C:$C,0),MATCH(INDEX(Overzicht!$B$1:$F$35,MATCH(max_demand!AI$1,Overzicht!$B:$B,0),5),Verdeelsleutels_percentage!$1:$1,0)))</f>
        <v>4.3405295403111457E-3</v>
      </c>
      <c r="AJ240">
        <f>PRODUCT(INDEX(Overzicht!$B$1:$D$35,MATCH(max_demand!AJ$1,Overzicht!$B$1:$B$35,0),3),INDEX(Verdeelsleutels_percentage!$A:$AB,MATCH(max_demand!$C240,Verdeelsleutels_percentage!$C:$C,0),MATCH(INDEX(Overzicht!$B$1:$F$35,MATCH(max_demand!AJ$1,Overzicht!$B:$B,0),5),Verdeelsleutels_percentage!$1:$1,0)))</f>
        <v>0</v>
      </c>
      <c r="AK240">
        <f>PRODUCT(INDEX(Overzicht!$B$1:$D$35,MATCH(max_demand!AK$1,Overzicht!$B$1:$B$35,0),3),INDEX(Verdeelsleutels_percentage!$A:$AB,MATCH(max_demand!$C240,Verdeelsleutels_percentage!$C:$C,0),MATCH(INDEX(Overzicht!$B$1:$F$35,MATCH(max_demand!AK$1,Overzicht!$B:$B,0),5),Verdeelsleutels_percentage!$1:$1,0)))</f>
        <v>1.2243444295716921E-3</v>
      </c>
      <c r="AL240">
        <f>PRODUCT(INDEX(Overzicht!$B$1:$D$35,MATCH(max_demand!AL$1,Overzicht!$B$1:$B$35,0),3),INDEX(Verdeelsleutels_percentage!$A:$AB,MATCH(max_demand!$C240,Verdeelsleutels_percentage!$C:$C,0),MATCH(INDEX(Overzicht!$B$1:$F$35,MATCH(max_demand!AL$1,Overzicht!$B:$B,0),5),Verdeelsleutels_percentage!$1:$1,0)))</f>
        <v>3.3635835977244284E-3</v>
      </c>
      <c r="AM240">
        <f>PRODUCT(INDEX(Overzicht!$B$1:$D$35,MATCH(max_demand!AM$1,Overzicht!$B$1:$B$35,0),3),INDEX(Verdeelsleutels_percentage!$A:$AB,MATCH(max_demand!$C240,Verdeelsleutels_percentage!$C:$C,0),MATCH(INDEX(Overzicht!$B$1:$F$35,MATCH(max_demand!AM$1,Overzicht!$B:$B,0),5),Verdeelsleutels_percentage!$1:$1,0)))</f>
        <v>6.7271671954488568E-3</v>
      </c>
      <c r="AN240">
        <f>PRODUCT(INDEX(Overzicht!$B$1:$D$35,MATCH(max_demand!AN$1,Overzicht!$B$1:$B$35,0),3),INDEX(Verdeelsleutels_percentage!$A:$AB,MATCH(max_demand!$C240,Verdeelsleutels_percentage!$C:$C,0),MATCH(INDEX(Overzicht!$B$1:$F$35,MATCH(max_demand!AN$1,Overzicht!$B:$B,0),5),Verdeelsleutels_percentage!$1:$1,0)))</f>
        <v>3.3635835977244284E-3</v>
      </c>
      <c r="AO240">
        <f>PRODUCT(INDEX(Overzicht!$B$1:$D$35,MATCH(max_demand!AO$1,Overzicht!$B$1:$B$35,0),3),INDEX(Verdeelsleutels_percentage!$A:$AB,MATCH(max_demand!$C240,Verdeelsleutels_percentage!$C:$C,0),MATCH(INDEX(Overzicht!$B$1:$F$35,MATCH(max_demand!AO$1,Overzicht!$B:$B,0),5),Verdeelsleutels_percentage!$1:$1,0)))</f>
        <v>1.1772542592035499E-2</v>
      </c>
    </row>
    <row r="241" spans="2:41">
      <c r="B241" t="str">
        <f>INDEX('ETLocal datasets'!B:C,MATCH(C241,'ETLocal datasets'!C:C,0),1)</f>
        <v>GM0757</v>
      </c>
      <c r="C241" t="str">
        <f>'ETLocal datasets'!C224</f>
        <v>Boxtel</v>
      </c>
      <c r="D241">
        <f t="shared" si="17"/>
        <v>0.17556673529587688</v>
      </c>
      <c r="E241">
        <f t="shared" si="18"/>
        <v>0.10361126798644775</v>
      </c>
      <c r="F241">
        <f t="shared" si="19"/>
        <v>1.868073458166087E-2</v>
      </c>
      <c r="G241">
        <f t="shared" si="16"/>
        <v>3.8040487178601423E-2</v>
      </c>
      <c r="H241">
        <f>PRODUCT(INDEX(Overzicht!$B$1:$D$35,MATCH(max_demand!H$1,Overzicht!$B$1:$B$35,0),3),INDEX(Verdeelsleutels_percentage!$A:$AB,MATCH(max_demand!$C241,Verdeelsleutels_percentage!$C:$C,0),MATCH(INDEX(Overzicht!$B$1:$F$35,MATCH(max_demand!H$1,Overzicht!$B:$B,0),5),Verdeelsleutels_percentage!$1:$1,0)))</f>
        <v>1.868073458166087E-2</v>
      </c>
      <c r="I241">
        <f>PRODUCT(INDEX(Overzicht!$B$1:$D$35,MATCH(max_demand!I$1,Overzicht!$B$1:$B$35,0),3),INDEX(Verdeelsleutels_percentage!$A:$AB,MATCH(max_demand!$C241,Verdeelsleutels_percentage!$C:$C,0),MATCH(INDEX(Overzicht!$B$1:$F$35,MATCH(max_demand!I$1,Overzicht!$B:$B,0),5),Verdeelsleutels_percentage!$1:$1,0)))</f>
        <v>9.8534555299567873E-3</v>
      </c>
      <c r="J241">
        <f>PRODUCT(INDEX(Overzicht!$B$1:$D$35,MATCH(max_demand!J$1,Overzicht!$B$1:$B$35,0),3),INDEX(Verdeelsleutels_percentage!$A:$AB,MATCH(max_demand!$C241,Verdeelsleutels_percentage!$C:$C,0),MATCH(INDEX(Overzicht!$B$1:$F$35,MATCH(max_demand!J$1,Overzicht!$B:$B,0),5),Verdeelsleutels_percentage!$1:$1,0)))</f>
        <v>6.262493878804406E-3</v>
      </c>
      <c r="K241">
        <f>PRODUCT(INDEX(Overzicht!$B$1:$D$35,MATCH(max_demand!K$1,Overzicht!$B$1:$B$35,0),3),INDEX(Verdeelsleutels_percentage!$A:$AB,MATCH(max_demand!$C241,Verdeelsleutels_percentage!$C:$C,0),MATCH(INDEX(Overzicht!$B$1:$F$35,MATCH(max_demand!K$1,Overzicht!$B:$B,0),5),Verdeelsleutels_percentage!$1:$1,0)))</f>
        <v>2.0510346664663896E-3</v>
      </c>
      <c r="L241">
        <f>PRODUCT(INDEX(Overzicht!$B$1:$D$35,MATCH(max_demand!L$1,Overzicht!$B$1:$B$35,0),3),INDEX(Verdeelsleutels_percentage!$A:$AB,MATCH(max_demand!$C241,Verdeelsleutels_percentage!$C:$C,0),MATCH(INDEX(Overzicht!$B$1:$F$35,MATCH(max_demand!L$1,Overzicht!$B:$B,0),5),Verdeelsleutels_percentage!$1:$1,0)))</f>
        <v>6.0405667519742761E-3</v>
      </c>
      <c r="M241">
        <f>PRODUCT(INDEX(Overzicht!$B$1:$D$35,MATCH(max_demand!M$1,Overzicht!$B$1:$B$35,0),3),INDEX(Verdeelsleutels_percentage!$A:$AB,MATCH(max_demand!$C241,Verdeelsleutels_percentage!$C:$C,0),MATCH(INDEX(Overzicht!$B$1:$F$35,MATCH(max_demand!M$1,Overzicht!$B:$B,0),5),Verdeelsleutels_percentage!$1:$1,0)))</f>
        <v>5.7827202190976298E-2</v>
      </c>
      <c r="N241">
        <f>PRODUCT(INDEX(Overzicht!$B$1:$D$35,MATCH(max_demand!N$1,Overzicht!$B$1:$B$35,0),3),INDEX(Verdeelsleutels_percentage!$A:$AB,MATCH(max_demand!$C241,Verdeelsleutels_percentage!$C:$C,0),MATCH(INDEX(Overzicht!$B$1:$F$35,MATCH(max_demand!N$1,Overzicht!$B:$B,0),5),Verdeelsleutels_percentage!$1:$1,0)))</f>
        <v>6.5522787398809533E-3</v>
      </c>
      <c r="O241">
        <f>PRODUCT(INDEX(Overzicht!$B$1:$D$35,MATCH(max_demand!O$1,Overzicht!$B$1:$B$35,0),3),INDEX(Verdeelsleutels_percentage!$A:$AB,MATCH(max_demand!$C241,Verdeelsleutels_percentage!$C:$C,0),MATCH(INDEX(Overzicht!$B$1:$F$35,MATCH(max_demand!O$1,Overzicht!$B:$B,0),5),Verdeelsleutels_percentage!$1:$1,0)))</f>
        <v>3.1125523418560713E-4</v>
      </c>
      <c r="P241">
        <f>PRODUCT(INDEX(Overzicht!$B$1:$D$35,MATCH(max_demand!P$1,Overzicht!$B$1:$B$35,0),3),INDEX(Verdeelsleutels_percentage!$A:$AB,MATCH(max_demand!$C241,Verdeelsleutels_percentage!$C:$C,0),MATCH(INDEX(Overzicht!$B$1:$F$35,MATCH(max_demand!P$1,Overzicht!$B:$B,0),5),Verdeelsleutels_percentage!$1:$1,0)))</f>
        <v>5.3480079071155122E-3</v>
      </c>
      <c r="Q241">
        <f>PRODUCT(INDEX(Overzicht!$B$1:$D$35,MATCH(max_demand!Q$1,Overzicht!$B$1:$B$35,0),3),INDEX(Verdeelsleutels_percentage!$A:$AB,MATCH(max_demand!$C241,Verdeelsleutels_percentage!$C:$C,0),MATCH(INDEX(Overzicht!$B$1:$F$35,MATCH(max_demand!Q$1,Overzicht!$B:$B,0),5),Verdeelsleutels_percentage!$1:$1,0)))</f>
        <v>1.5478322939090435E-2</v>
      </c>
      <c r="R241">
        <f>PRODUCT(INDEX(Overzicht!$B$1:$D$35,MATCH(max_demand!R$1,Overzicht!$B$1:$B$35,0),3),INDEX(Verdeelsleutels_percentage!$A:$AB,MATCH(max_demand!$C241,Verdeelsleutels_percentage!$C:$C,0),MATCH(INDEX(Overzicht!$B$1:$F$35,MATCH(max_demand!R$1,Overzicht!$B:$B,0),5),Verdeelsleutels_percentage!$1:$1,0)))</f>
        <v>3.2024116425704353E-3</v>
      </c>
      <c r="S241">
        <f>PRODUCT(INDEX(Overzicht!$B$1:$D$35,MATCH(max_demand!S$1,Overzicht!$B$1:$B$35,0),3),INDEX(Verdeelsleutels_percentage!$A:$AB,MATCH(max_demand!$C241,Verdeelsleutels_percentage!$C:$C,0),MATCH(INDEX(Overzicht!$B$1:$F$35,MATCH(max_demand!S$1,Overzicht!$B:$B,0),5),Verdeelsleutels_percentage!$1:$1,0)))</f>
        <v>6.5585390439842507E-3</v>
      </c>
      <c r="T241">
        <f>PRODUCT(INDEX(Overzicht!$B$1:$D$35,MATCH(max_demand!T$1,Overzicht!$B$1:$B$35,0),3),INDEX(Verdeelsleutels_percentage!$A:$AB,MATCH(max_demand!$C241,Verdeelsleutels_percentage!$C:$C,0),MATCH(INDEX(Overzicht!$B$1:$F$35,MATCH(max_demand!T$1,Overzicht!$B:$B,0),5),Verdeelsleutels_percentage!$1:$1,0)))</f>
        <v>9.46490552137484E-3</v>
      </c>
      <c r="U241">
        <f>PRODUCT(INDEX(Overzicht!$B$1:$D$35,MATCH(max_demand!U$1,Overzicht!$B$1:$B$35,0),3),INDEX(Verdeelsleutels_percentage!$A:$AB,MATCH(max_demand!$C241,Verdeelsleutels_percentage!$C:$C,0),MATCH(INDEX(Overzicht!$B$1:$F$35,MATCH(max_demand!U$1,Overzicht!$B:$B,0),5),Verdeelsleutels_percentage!$1:$1,0)))</f>
        <v>3.5155363365106558E-2</v>
      </c>
      <c r="V241">
        <f>PRODUCT(INDEX(Overzicht!$B$1:$D$35,MATCH(max_demand!V$1,Overzicht!$B$1:$B$35,0),3),INDEX(Verdeelsleutels_percentage!$A:$AB,MATCH(max_demand!$C241,Verdeelsleutels_percentage!$C:$C,0),MATCH(INDEX(Overzicht!$B$1:$F$35,MATCH(max_demand!V$1,Overzicht!$B:$B,0),5),Verdeelsleutels_percentage!$1:$1,0)))</f>
        <v>4.091970432173333E-3</v>
      </c>
      <c r="W241">
        <f>PRODUCT(INDEX(Overzicht!$B$1:$D$35,MATCH(max_demand!W$1,Overzicht!$B$1:$B$35,0),3),INDEX(Verdeelsleutels_percentage!$A:$AB,MATCH(max_demand!$C241,Verdeelsleutels_percentage!$C:$C,0),MATCH(INDEX(Overzicht!$B$1:$F$35,MATCH(max_demand!W$1,Overzicht!$B:$B,0),5),Verdeelsleutels_percentage!$1:$1,0)))</f>
        <v>2.1349410950469567E-2</v>
      </c>
      <c r="X241">
        <f>PRODUCT(INDEX(Overzicht!$B$1:$D$35,MATCH(max_demand!X$1,Overzicht!$B$1:$B$35,0),3),INDEX(Verdeelsleutels_percentage!$A:$AB,MATCH(max_demand!$C241,Verdeelsleutels_percentage!$C:$C,0),MATCH(INDEX(Overzicht!$B$1:$F$35,MATCH(max_demand!X$1,Overzicht!$B:$B,0),5),Verdeelsleutels_percentage!$1:$1,0)))</f>
        <v>1.1974096756234067E-2</v>
      </c>
      <c r="Y241">
        <f>PRODUCT(INDEX(Overzicht!$B$1:$D$35,MATCH(max_demand!Y$1,Overzicht!$B$1:$B$35,0),3),INDEX(Verdeelsleutels_percentage!$A:$AB,MATCH(max_demand!$C241,Verdeelsleutels_percentage!$C:$C,0),MATCH(INDEX(Overzicht!$B$1:$F$35,MATCH(max_demand!Y$1,Overzicht!$B:$B,0),5),Verdeelsleutels_percentage!$1:$1,0)))</f>
        <v>1.3584008886038964E-6</v>
      </c>
      <c r="Z241">
        <f>PRODUCT(INDEX(Overzicht!$B$1:$D$35,MATCH(max_demand!Z$1,Overzicht!$B$1:$B$35,0),3),INDEX(Verdeelsleutels_percentage!$A:$AB,MATCH(max_demand!$C241,Verdeelsleutels_percentage!$C:$C,0),MATCH(INDEX(Overzicht!$B$1:$F$35,MATCH(max_demand!Z$1,Overzicht!$B:$B,0),5),Verdeelsleutels_percentage!$1:$1,0)))</f>
        <v>6.0373372826839846E-4</v>
      </c>
      <c r="AA241">
        <f>PRODUCT(INDEX(Overzicht!$B$1:$D$35,MATCH(max_demand!AA$1,Overzicht!$B$1:$B$35,0),3),INDEX(Verdeelsleutels_percentage!$A:$AB,MATCH(max_demand!$C241,Verdeelsleutels_percentage!$C:$C,0),MATCH(INDEX(Overzicht!$B$1:$F$35,MATCH(max_demand!AA$1,Overzicht!$B:$B,0),5),Verdeelsleutels_percentage!$1:$1,0)))</f>
        <v>6.2915409577443627E-4</v>
      </c>
      <c r="AB241">
        <f>PRODUCT(INDEX(Overzicht!$B$1:$D$35,MATCH(max_demand!AB$1,Overzicht!$B$1:$B$35,0),3),INDEX(Verdeelsleutels_percentage!$A:$AB,MATCH(max_demand!$C241,Verdeelsleutels_percentage!$C:$C,0),MATCH(INDEX(Overzicht!$B$1:$F$35,MATCH(max_demand!AB$1,Overzicht!$B:$B,0),5),Verdeelsleutels_percentage!$1:$1,0)))</f>
        <v>8.9755493972372181E-3</v>
      </c>
      <c r="AC241">
        <f>PRODUCT(INDEX(Overzicht!$B$1:$D$35,MATCH(max_demand!AC$1,Overzicht!$B$1:$B$35,0),3),INDEX(Verdeelsleutels_percentage!$A:$AB,MATCH(max_demand!$C241,Verdeelsleutels_percentage!$C:$C,0),MATCH(INDEX(Overzicht!$B$1:$F$35,MATCH(max_demand!AC$1,Overzicht!$B:$B,0),5),Verdeelsleutels_percentage!$1:$1,0)))</f>
        <v>1.500330383911978E-2</v>
      </c>
      <c r="AD241">
        <f>PRODUCT(INDEX(Overzicht!$B$1:$D$35,MATCH(max_demand!AD$1,Overzicht!$B$1:$B$35,0),3),INDEX(Verdeelsleutels_percentage!$A:$AB,MATCH(max_demand!$C241,Verdeelsleutels_percentage!$C:$C,0),MATCH(INDEX(Overzicht!$B$1:$F$35,MATCH(max_demand!AD$1,Overzicht!$B:$B,0),5),Verdeelsleutels_percentage!$1:$1,0)))</f>
        <v>5.5083898795434225E-5</v>
      </c>
      <c r="AE241">
        <f>PRODUCT(INDEX(Overzicht!$B$1:$D$35,MATCH(max_demand!AE$1,Overzicht!$B$1:$B$35,0),3),INDEX(Verdeelsleutels_percentage!$A:$AB,MATCH(max_demand!$C241,Verdeelsleutels_percentage!$C:$C,0),MATCH(INDEX(Overzicht!$B$1:$F$35,MATCH(max_demand!AE$1,Overzicht!$B:$B,0),5),Verdeelsleutels_percentage!$1:$1,0)))</f>
        <v>3.124722690567042E-2</v>
      </c>
      <c r="AF241">
        <f>PRODUCT(INDEX(Overzicht!$B$1:$D$35,MATCH(max_demand!AF$1,Overzicht!$B$1:$B$35,0),3),INDEX(Verdeelsleutels_percentage!$A:$AB,MATCH(max_demand!$C241,Verdeelsleutels_percentage!$C:$C,0),MATCH(INDEX(Overzicht!$B$1:$F$35,MATCH(max_demand!AF$1,Overzicht!$B:$B,0),5),Verdeelsleutels_percentage!$1:$1,0)))</f>
        <v>2.3831594536910467E-3</v>
      </c>
      <c r="AG241">
        <f>PRODUCT(INDEX(Overzicht!$B$1:$D$35,MATCH(max_demand!AG$1,Overzicht!$B$1:$B$35,0),3),INDEX(Verdeelsleutels_percentage!$A:$AB,MATCH(max_demand!$C241,Verdeelsleutels_percentage!$C:$C,0),MATCH(INDEX(Overzicht!$B$1:$F$35,MATCH(max_demand!AG$1,Overzicht!$B:$B,0),5),Verdeelsleutels_percentage!$1:$1,0)))</f>
        <v>2.1349410950469567E-2</v>
      </c>
      <c r="AH241">
        <f>PRODUCT(INDEX(Overzicht!$B$1:$D$35,MATCH(max_demand!AH$1,Overzicht!$B$1:$B$35,0),3),INDEX(Verdeelsleutels_percentage!$A:$AB,MATCH(max_demand!$C241,Verdeelsleutels_percentage!$C:$C,0),MATCH(INDEX(Overzicht!$B$1:$F$35,MATCH(max_demand!AH$1,Overzicht!$B:$B,0),5),Verdeelsleutels_percentage!$1:$1,0)))</f>
        <v>5.5607053919457753E-3</v>
      </c>
      <c r="AI241">
        <f>PRODUCT(INDEX(Overzicht!$B$1:$D$35,MATCH(max_demand!AI$1,Overzicht!$B$1:$B$35,0),3),INDEX(Verdeelsleutels_percentage!$A:$AB,MATCH(max_demand!$C241,Verdeelsleutels_percentage!$C:$C,0),MATCH(INDEX(Overzicht!$B$1:$F$35,MATCH(max_demand!AI$1,Overzicht!$B:$B,0),5),Verdeelsleutels_percentage!$1:$1,0)))</f>
        <v>1.906527562952837E-3</v>
      </c>
      <c r="AJ241">
        <f>PRODUCT(INDEX(Overzicht!$B$1:$D$35,MATCH(max_demand!AJ$1,Overzicht!$B$1:$B$35,0),3),INDEX(Verdeelsleutels_percentage!$A:$AB,MATCH(max_demand!$C241,Verdeelsleutels_percentage!$C:$C,0),MATCH(INDEX(Overzicht!$B$1:$F$35,MATCH(max_demand!AJ$1,Overzicht!$B:$B,0),5),Verdeelsleutels_percentage!$1:$1,0)))</f>
        <v>0</v>
      </c>
      <c r="AK241">
        <f>PRODUCT(INDEX(Overzicht!$B$1:$D$35,MATCH(max_demand!AK$1,Overzicht!$B$1:$B$35,0),3),INDEX(Verdeelsleutels_percentage!$A:$AB,MATCH(max_demand!$C241,Verdeelsleutels_percentage!$C:$C,0),MATCH(INDEX(Overzicht!$B$1:$F$35,MATCH(max_demand!AK$1,Overzicht!$B:$B,0),5),Verdeelsleutels_percentage!$1:$1,0)))</f>
        <v>1.2951975976618205E-3</v>
      </c>
      <c r="AL241">
        <f>PRODUCT(INDEX(Overzicht!$B$1:$D$35,MATCH(max_demand!AL$1,Overzicht!$B$1:$B$35,0),3),INDEX(Verdeelsleutels_percentage!$A:$AB,MATCH(max_demand!$C241,Verdeelsleutels_percentage!$C:$C,0),MATCH(INDEX(Overzicht!$B$1:$F$35,MATCH(max_demand!AL$1,Overzicht!$B:$B,0),5),Verdeelsleutels_percentage!$1:$1,0)))</f>
        <v>3.5582351584115945E-3</v>
      </c>
      <c r="AM241">
        <f>PRODUCT(INDEX(Overzicht!$B$1:$D$35,MATCH(max_demand!AM$1,Overzicht!$B$1:$B$35,0),3),INDEX(Verdeelsleutels_percentage!$A:$AB,MATCH(max_demand!$C241,Verdeelsleutels_percentage!$C:$C,0),MATCH(INDEX(Overzicht!$B$1:$F$35,MATCH(max_demand!AM$1,Overzicht!$B:$B,0),5),Verdeelsleutels_percentage!$1:$1,0)))</f>
        <v>7.116470316823189E-3</v>
      </c>
      <c r="AN241">
        <f>PRODUCT(INDEX(Overzicht!$B$1:$D$35,MATCH(max_demand!AN$1,Overzicht!$B$1:$B$35,0),3),INDEX(Verdeelsleutels_percentage!$A:$AB,MATCH(max_demand!$C241,Verdeelsleutels_percentage!$C:$C,0),MATCH(INDEX(Overzicht!$B$1:$F$35,MATCH(max_demand!AN$1,Overzicht!$B:$B,0),5),Verdeelsleutels_percentage!$1:$1,0)))</f>
        <v>3.5582351584115945E-3</v>
      </c>
      <c r="AO241">
        <f>PRODUCT(INDEX(Overzicht!$B$1:$D$35,MATCH(max_demand!AO$1,Overzicht!$B$1:$B$35,0),3),INDEX(Verdeelsleutels_percentage!$A:$AB,MATCH(max_demand!$C241,Verdeelsleutels_percentage!$C:$C,0),MATCH(INDEX(Overzicht!$B$1:$F$35,MATCH(max_demand!AO$1,Overzicht!$B:$B,0),5),Verdeelsleutels_percentage!$1:$1,0)))</f>
        <v>1.245382305444058E-2</v>
      </c>
    </row>
    <row r="242" spans="2:41">
      <c r="B242" t="str">
        <f>INDEX('ETLocal datasets'!B:C,MATCH(C242,'ETLocal datasets'!C:C,0),1)</f>
        <v>GM0758</v>
      </c>
      <c r="C242" t="str">
        <f>'ETLocal datasets'!C225</f>
        <v>Breda</v>
      </c>
      <c r="D242">
        <f t="shared" si="17"/>
        <v>0.4421368144636178</v>
      </c>
      <c r="E242">
        <f t="shared" si="18"/>
        <v>0.49464419763566519</v>
      </c>
      <c r="F242">
        <f t="shared" si="19"/>
        <v>0.11171440172159006</v>
      </c>
      <c r="G242">
        <f t="shared" si="16"/>
        <v>0.22748946235375747</v>
      </c>
      <c r="H242">
        <f>PRODUCT(INDEX(Overzicht!$B$1:$D$35,MATCH(max_demand!H$1,Overzicht!$B$1:$B$35,0),3),INDEX(Verdeelsleutels_percentage!$A:$AB,MATCH(max_demand!$C242,Verdeelsleutels_percentage!$C:$C,0),MATCH(INDEX(Overzicht!$B$1:$F$35,MATCH(max_demand!H$1,Overzicht!$B:$B,0),5),Verdeelsleutels_percentage!$1:$1,0)))</f>
        <v>0.11171440172159006</v>
      </c>
      <c r="I242">
        <f>PRODUCT(INDEX(Overzicht!$B$1:$D$35,MATCH(max_demand!I$1,Overzicht!$B$1:$B$35,0),3),INDEX(Verdeelsleutels_percentage!$A:$AB,MATCH(max_demand!$C242,Verdeelsleutels_percentage!$C:$C,0),MATCH(INDEX(Overzicht!$B$1:$F$35,MATCH(max_demand!I$1,Overzicht!$B:$B,0),5),Verdeelsleutels_percentage!$1:$1,0)))</f>
        <v>1.4474040055478029E-2</v>
      </c>
      <c r="J242">
        <f>PRODUCT(INDEX(Overzicht!$B$1:$D$35,MATCH(max_demand!J$1,Overzicht!$B$1:$B$35,0),3),INDEX(Verdeelsleutels_percentage!$A:$AB,MATCH(max_demand!$C242,Verdeelsleutels_percentage!$C:$C,0),MATCH(INDEX(Overzicht!$B$1:$F$35,MATCH(max_demand!J$1,Overzicht!$B:$B,0),5),Verdeelsleutels_percentage!$1:$1,0)))</f>
        <v>3.7450923243809241E-2</v>
      </c>
      <c r="K242">
        <f>PRODUCT(INDEX(Overzicht!$B$1:$D$35,MATCH(max_demand!K$1,Overzicht!$B$1:$B$35,0),3),INDEX(Verdeelsleutels_percentage!$A:$AB,MATCH(max_demand!$C242,Verdeelsleutels_percentage!$C:$C,0),MATCH(INDEX(Overzicht!$B$1:$F$35,MATCH(max_demand!K$1,Overzicht!$B:$B,0),5),Verdeelsleutels_percentage!$1:$1,0)))</f>
        <v>3.0128271069325805E-3</v>
      </c>
      <c r="L242">
        <f>PRODUCT(INDEX(Overzicht!$B$1:$D$35,MATCH(max_demand!L$1,Overzicht!$B$1:$B$35,0),3),INDEX(Verdeelsleutels_percentage!$A:$AB,MATCH(max_demand!$C242,Verdeelsleutels_percentage!$C:$C,0),MATCH(INDEX(Overzicht!$B$1:$F$35,MATCH(max_demand!L$1,Overzicht!$B:$B,0),5),Verdeelsleutels_percentage!$1:$1,0)))</f>
        <v>3.6123756151356753E-2</v>
      </c>
      <c r="M242">
        <f>PRODUCT(INDEX(Overzicht!$B$1:$D$35,MATCH(max_demand!M$1,Overzicht!$B$1:$B$35,0),3),INDEX(Verdeelsleutels_percentage!$A:$AB,MATCH(max_demand!$C242,Verdeelsleutels_percentage!$C:$C,0),MATCH(INDEX(Overzicht!$B$1:$F$35,MATCH(max_demand!M$1,Overzicht!$B:$B,0),5),Verdeelsleutels_percentage!$1:$1,0)))</f>
        <v>3.1855218498302432E-2</v>
      </c>
      <c r="N242">
        <f>PRODUCT(INDEX(Overzicht!$B$1:$D$35,MATCH(max_demand!N$1,Overzicht!$B$1:$B$35,0),3),INDEX(Verdeelsleutels_percentage!$A:$AB,MATCH(max_demand!$C242,Verdeelsleutels_percentage!$C:$C,0),MATCH(INDEX(Overzicht!$B$1:$F$35,MATCH(max_demand!N$1,Overzicht!$B:$B,0),5),Verdeelsleutels_percentage!$1:$1,0)))</f>
        <v>2.5801318688907062E-3</v>
      </c>
      <c r="O242">
        <f>PRODUCT(INDEX(Overzicht!$B$1:$D$35,MATCH(max_demand!O$1,Overzicht!$B$1:$B$35,0),3),INDEX(Verdeelsleutels_percentage!$A:$AB,MATCH(max_demand!$C242,Verdeelsleutels_percentage!$C:$C,0),MATCH(INDEX(Overzicht!$B$1:$F$35,MATCH(max_demand!O$1,Overzicht!$B:$B,0),5),Verdeelsleutels_percentage!$1:$1,0)))</f>
        <v>2.9057212216320361E-3</v>
      </c>
      <c r="P242">
        <f>PRODUCT(INDEX(Overzicht!$B$1:$D$35,MATCH(max_demand!P$1,Overzicht!$B$1:$B$35,0),3),INDEX(Verdeelsleutels_percentage!$A:$AB,MATCH(max_demand!$C242,Verdeelsleutels_percentage!$C:$C,0),MATCH(INDEX(Overzicht!$B$1:$F$35,MATCH(max_demand!P$1,Overzicht!$B:$B,0),5),Verdeelsleutels_percentage!$1:$1,0)))</f>
        <v>2.950036030041224E-2</v>
      </c>
      <c r="Q242">
        <f>PRODUCT(INDEX(Overzicht!$B$1:$D$35,MATCH(max_demand!Q$1,Overzicht!$B$1:$B$35,0),3),INDEX(Verdeelsleutels_percentage!$A:$AB,MATCH(max_demand!$C242,Verdeelsleutels_percentage!$C:$C,0),MATCH(INDEX(Overzicht!$B$1:$F$35,MATCH(max_demand!Q$1,Overzicht!$B:$B,0),5),Verdeelsleutels_percentage!$1:$1,0)))</f>
        <v>9.2563361426460322E-2</v>
      </c>
      <c r="R242">
        <f>PRODUCT(INDEX(Overzicht!$B$1:$D$35,MATCH(max_demand!R$1,Overzicht!$B$1:$B$35,0),3),INDEX(Verdeelsleutels_percentage!$A:$AB,MATCH(max_demand!$C242,Verdeelsleutels_percentage!$C:$C,0),MATCH(INDEX(Overzicht!$B$1:$F$35,MATCH(max_demand!R$1,Overzicht!$B:$B,0),5),Verdeelsleutels_percentage!$1:$1,0)))</f>
        <v>1.9151040295129724E-2</v>
      </c>
      <c r="S242">
        <f>PRODUCT(INDEX(Overzicht!$B$1:$D$35,MATCH(max_demand!S$1,Overzicht!$B$1:$B$35,0),3),INDEX(Verdeelsleutels_percentage!$A:$AB,MATCH(max_demand!$C242,Verdeelsleutels_percentage!$C:$C,0),MATCH(INDEX(Overzicht!$B$1:$F$35,MATCH(max_demand!S$1,Overzicht!$B:$B,0),5),Verdeelsleutels_percentage!$1:$1,0)))</f>
        <v>3.9221330524425675E-2</v>
      </c>
      <c r="T242">
        <f>PRODUCT(INDEX(Overzicht!$B$1:$D$35,MATCH(max_demand!T$1,Overzicht!$B$1:$B$35,0),3),INDEX(Verdeelsleutels_percentage!$A:$AB,MATCH(max_demand!$C242,Verdeelsleutels_percentage!$C:$C,0),MATCH(INDEX(Overzicht!$B$1:$F$35,MATCH(max_demand!T$1,Overzicht!$B:$B,0),5),Verdeelsleutels_percentage!$1:$1,0)))</f>
        <v>5.6601963538938954E-2</v>
      </c>
      <c r="U242">
        <f>PRODUCT(INDEX(Overzicht!$B$1:$D$35,MATCH(max_demand!U$1,Overzicht!$B$1:$B$35,0),3),INDEX(Verdeelsleutels_percentage!$A:$AB,MATCH(max_demand!$C242,Verdeelsleutels_percentage!$C:$C,0),MATCH(INDEX(Overzicht!$B$1:$F$35,MATCH(max_demand!U$1,Overzicht!$B:$B,0),5),Verdeelsleutels_percentage!$1:$1,0)))</f>
        <v>0.21023586457320187</v>
      </c>
      <c r="V242">
        <f>PRODUCT(INDEX(Overzicht!$B$1:$D$35,MATCH(max_demand!V$1,Overzicht!$B$1:$B$35,0),3),INDEX(Verdeelsleutels_percentage!$A:$AB,MATCH(max_demand!$C242,Verdeelsleutels_percentage!$C:$C,0),MATCH(INDEX(Overzicht!$B$1:$F$35,MATCH(max_demand!V$1,Overzicht!$B:$B,0),5),Verdeelsleutels_percentage!$1:$1,0)))</f>
        <v>2.4470773710443535E-2</v>
      </c>
      <c r="W242">
        <f>PRODUCT(INDEX(Overzicht!$B$1:$D$35,MATCH(max_demand!W$1,Overzicht!$B$1:$B$35,0),3),INDEX(Verdeelsleutels_percentage!$A:$AB,MATCH(max_demand!$C242,Verdeelsleutels_percentage!$C:$C,0),MATCH(INDEX(Overzicht!$B$1:$F$35,MATCH(max_demand!W$1,Overzicht!$B:$B,0),5),Verdeelsleutels_percentage!$1:$1,0)))</f>
        <v>0.1276736019675315</v>
      </c>
      <c r="X242">
        <f>PRODUCT(INDEX(Overzicht!$B$1:$D$35,MATCH(max_demand!X$1,Overzicht!$B$1:$B$35,0),3),INDEX(Verdeelsleutels_percentage!$A:$AB,MATCH(max_demand!$C242,Verdeelsleutels_percentage!$C:$C,0),MATCH(INDEX(Overzicht!$B$1:$F$35,MATCH(max_demand!X$1,Overzicht!$B:$B,0),5),Verdeelsleutels_percentage!$1:$1,0)))</f>
        <v>1.2630468543968119E-2</v>
      </c>
      <c r="Y242">
        <f>PRODUCT(INDEX(Overzicht!$B$1:$D$35,MATCH(max_demand!Y$1,Overzicht!$B$1:$B$35,0),3),INDEX(Verdeelsleutels_percentage!$A:$AB,MATCH(max_demand!$C242,Verdeelsleutels_percentage!$C:$C,0),MATCH(INDEX(Overzicht!$B$1:$F$35,MATCH(max_demand!Y$1,Overzicht!$B:$B,0),5),Verdeelsleutels_percentage!$1:$1,0)))</f>
        <v>2.1486667587824088E-6</v>
      </c>
      <c r="Z242">
        <f>PRODUCT(INDEX(Overzicht!$B$1:$D$35,MATCH(max_demand!Z$1,Overzicht!$B$1:$B$35,0),3),INDEX(Verdeelsleutels_percentage!$A:$AB,MATCH(max_demand!$C242,Verdeelsleutels_percentage!$C:$C,0),MATCH(INDEX(Overzicht!$B$1:$F$35,MATCH(max_demand!Z$1,Overzicht!$B:$B,0),5),Verdeelsleutels_percentage!$1:$1,0)))</f>
        <v>9.5496300390329281E-4</v>
      </c>
      <c r="AA242">
        <f>PRODUCT(INDEX(Overzicht!$B$1:$D$35,MATCH(max_demand!AA$1,Overzicht!$B$1:$B$35,0),3),INDEX(Verdeelsleutels_percentage!$A:$AB,MATCH(max_demand!$C242,Verdeelsleutels_percentage!$C:$C,0),MATCH(INDEX(Overzicht!$B$1:$F$35,MATCH(max_demand!AA$1,Overzicht!$B:$B,0),5),Verdeelsleutels_percentage!$1:$1,0)))</f>
        <v>9.951719724886946E-4</v>
      </c>
      <c r="AB242">
        <f>PRODUCT(INDEX(Overzicht!$B$1:$D$35,MATCH(max_demand!AB$1,Overzicht!$B$1:$B$35,0),3),INDEX(Verdeelsleutels_percentage!$A:$AB,MATCH(max_demand!$C242,Verdeelsleutels_percentage!$C:$C,0),MATCH(INDEX(Overzicht!$B$1:$F$35,MATCH(max_demand!AB$1,Overzicht!$B:$B,0),5),Verdeelsleutels_percentage!$1:$1,0)))</f>
        <v>3.7368081302280143E-2</v>
      </c>
      <c r="AC242">
        <f>PRODUCT(INDEX(Overzicht!$B$1:$D$35,MATCH(max_demand!AC$1,Overzicht!$B$1:$B$35,0),3),INDEX(Verdeelsleutels_percentage!$A:$AB,MATCH(max_demand!$C242,Verdeelsleutels_percentage!$C:$C,0),MATCH(INDEX(Overzicht!$B$1:$F$35,MATCH(max_demand!AC$1,Overzicht!$B:$B,0),5),Verdeelsleutels_percentage!$1:$1,0)))</f>
        <v>2.7568371205374212E-2</v>
      </c>
      <c r="AD242">
        <f>PRODUCT(INDEX(Overzicht!$B$1:$D$35,MATCH(max_demand!AD$1,Overzicht!$B$1:$B$35,0),3),INDEX(Verdeelsleutels_percentage!$A:$AB,MATCH(max_demand!$C242,Verdeelsleutels_percentage!$C:$C,0),MATCH(INDEX(Overzicht!$B$1:$F$35,MATCH(max_demand!AD$1,Overzicht!$B:$B,0),5),Verdeelsleutels_percentage!$1:$1,0)))</f>
        <v>1.6475987586134345E-5</v>
      </c>
      <c r="AE242">
        <f>PRODUCT(INDEX(Overzicht!$B$1:$D$35,MATCH(max_demand!AE$1,Overzicht!$B$1:$B$35,0),3),INDEX(Verdeelsleutels_percentage!$A:$AB,MATCH(max_demand!$C242,Verdeelsleutels_percentage!$C:$C,0),MATCH(INDEX(Overzicht!$B$1:$F$35,MATCH(max_demand!AE$1,Overzicht!$B:$B,0),5),Verdeelsleutels_percentage!$1:$1,0)))</f>
        <v>4.6321767681249446E-2</v>
      </c>
      <c r="AF242">
        <f>PRODUCT(INDEX(Overzicht!$B$1:$D$35,MATCH(max_demand!AF$1,Overzicht!$B$1:$B$35,0),3),INDEX(Verdeelsleutels_percentage!$A:$AB,MATCH(max_demand!$C242,Verdeelsleutels_percentage!$C:$C,0),MATCH(INDEX(Overzicht!$B$1:$F$35,MATCH(max_demand!AF$1,Overzicht!$B:$B,0),5),Verdeelsleutels_percentage!$1:$1,0)))</f>
        <v>3.7695908048814191E-3</v>
      </c>
      <c r="AG242">
        <f>PRODUCT(INDEX(Overzicht!$B$1:$D$35,MATCH(max_demand!AG$1,Overzicht!$B$1:$B$35,0),3),INDEX(Verdeelsleutels_percentage!$A:$AB,MATCH(max_demand!$C242,Verdeelsleutels_percentage!$C:$C,0),MATCH(INDEX(Overzicht!$B$1:$F$35,MATCH(max_demand!AG$1,Overzicht!$B:$B,0),5),Verdeelsleutels_percentage!$1:$1,0)))</f>
        <v>0.1276736019675315</v>
      </c>
      <c r="AH242">
        <f>PRODUCT(INDEX(Overzicht!$B$1:$D$35,MATCH(max_demand!AH$1,Overzicht!$B$1:$B$35,0),3),INDEX(Verdeelsleutels_percentage!$A:$AB,MATCH(max_demand!$C242,Verdeelsleutels_percentage!$C:$C,0),MATCH(INDEX(Overzicht!$B$1:$F$35,MATCH(max_demand!AH$1,Overzicht!$B:$B,0),5),Verdeelsleutels_percentage!$1:$1,0)))</f>
        <v>8.7957118780566442E-3</v>
      </c>
      <c r="AI242">
        <f>PRODUCT(INDEX(Overzicht!$B$1:$D$35,MATCH(max_demand!AI$1,Overzicht!$B$1:$B$35,0),3),INDEX(Verdeelsleutels_percentage!$A:$AB,MATCH(max_demand!$C242,Verdeelsleutels_percentage!$C:$C,0),MATCH(INDEX(Overzicht!$B$1:$F$35,MATCH(max_demand!AI$1,Overzicht!$B:$B,0),5),Verdeelsleutels_percentage!$1:$1,0)))</f>
        <v>3.015672643905135E-3</v>
      </c>
      <c r="AJ242">
        <f>PRODUCT(INDEX(Overzicht!$B$1:$D$35,MATCH(max_demand!AJ$1,Overzicht!$B$1:$B$35,0),3),INDEX(Verdeelsleutels_percentage!$A:$AB,MATCH(max_demand!$C242,Verdeelsleutels_percentage!$C:$C,0),MATCH(INDEX(Overzicht!$B$1:$F$35,MATCH(max_demand!AJ$1,Overzicht!$B:$B,0),5),Verdeelsleutels_percentage!$1:$1,0)))</f>
        <v>0</v>
      </c>
      <c r="AK242">
        <f>PRODUCT(INDEX(Overzicht!$B$1:$D$35,MATCH(max_demand!AK$1,Overzicht!$B$1:$B$35,0),3),INDEX(Verdeelsleutels_percentage!$A:$AB,MATCH(max_demand!$C242,Verdeelsleutels_percentage!$C:$C,0),MATCH(INDEX(Overzicht!$B$1:$F$35,MATCH(max_demand!AK$1,Overzicht!$B:$B,0),5),Verdeelsleutels_percentage!$1:$1,0)))</f>
        <v>7.7455318526969113E-3</v>
      </c>
      <c r="AL242">
        <f>PRODUCT(INDEX(Overzicht!$B$1:$D$35,MATCH(max_demand!AL$1,Overzicht!$B$1:$B$35,0),3),INDEX(Verdeelsleutels_percentage!$A:$AB,MATCH(max_demand!$C242,Verdeelsleutels_percentage!$C:$C,0),MATCH(INDEX(Overzicht!$B$1:$F$35,MATCH(max_demand!AL$1,Overzicht!$B:$B,0),5),Verdeelsleutels_percentage!$1:$1,0)))</f>
        <v>2.1278933661255248E-2</v>
      </c>
      <c r="AM242">
        <f>PRODUCT(INDEX(Overzicht!$B$1:$D$35,MATCH(max_demand!AM$1,Overzicht!$B$1:$B$35,0),3),INDEX(Verdeelsleutels_percentage!$A:$AB,MATCH(max_demand!$C242,Verdeelsleutels_percentage!$C:$C,0),MATCH(INDEX(Overzicht!$B$1:$F$35,MATCH(max_demand!AM$1,Overzicht!$B:$B,0),5),Verdeelsleutels_percentage!$1:$1,0)))</f>
        <v>4.2557867322510497E-2</v>
      </c>
      <c r="AN242">
        <f>PRODUCT(INDEX(Overzicht!$B$1:$D$35,MATCH(max_demand!AN$1,Overzicht!$B$1:$B$35,0),3),INDEX(Verdeelsleutels_percentage!$A:$AB,MATCH(max_demand!$C242,Verdeelsleutels_percentage!$C:$C,0),MATCH(INDEX(Overzicht!$B$1:$F$35,MATCH(max_demand!AN$1,Overzicht!$B:$B,0),5),Verdeelsleutels_percentage!$1:$1,0)))</f>
        <v>2.1278933661255248E-2</v>
      </c>
      <c r="AO242">
        <f>PRODUCT(INDEX(Overzicht!$B$1:$D$35,MATCH(max_demand!AO$1,Overzicht!$B$1:$B$35,0),3),INDEX(Verdeelsleutels_percentage!$A:$AB,MATCH(max_demand!$C242,Verdeelsleutels_percentage!$C:$C,0),MATCH(INDEX(Overzicht!$B$1:$F$35,MATCH(max_demand!AO$1,Overzicht!$B:$B,0),5),Verdeelsleutels_percentage!$1:$1,0)))</f>
        <v>7.4476267814393371E-2</v>
      </c>
    </row>
    <row r="243" spans="2:41">
      <c r="B243" t="str">
        <f>INDEX('ETLocal datasets'!B:C,MATCH(C243,'ETLocal datasets'!C:C,0),1)</f>
        <v>GM0762</v>
      </c>
      <c r="C243" t="str">
        <f>'ETLocal datasets'!C226</f>
        <v>Deurne</v>
      </c>
      <c r="D243">
        <f t="shared" si="17"/>
        <v>0.42956409205172541</v>
      </c>
      <c r="E243">
        <f t="shared" si="18"/>
        <v>0.18348218456380405</v>
      </c>
      <c r="F243">
        <f t="shared" si="19"/>
        <v>1.9661948565118846E-2</v>
      </c>
      <c r="G243">
        <f t="shared" si="16"/>
        <v>4.0038580872081814E-2</v>
      </c>
      <c r="H243">
        <f>PRODUCT(INDEX(Overzicht!$B$1:$D$35,MATCH(max_demand!H$1,Overzicht!$B$1:$B$35,0),3),INDEX(Verdeelsleutels_percentage!$A:$AB,MATCH(max_demand!$C243,Verdeelsleutels_percentage!$C:$C,0),MATCH(INDEX(Overzicht!$B$1:$F$35,MATCH(max_demand!H$1,Overzicht!$B:$B,0),5),Verdeelsleutels_percentage!$1:$1,0)))</f>
        <v>1.9661948565118846E-2</v>
      </c>
      <c r="I243">
        <f>PRODUCT(INDEX(Overzicht!$B$1:$D$35,MATCH(max_demand!I$1,Overzicht!$B$1:$B$35,0),3),INDEX(Verdeelsleutels_percentage!$A:$AB,MATCH(max_demand!$C243,Verdeelsleutels_percentage!$C:$C,0),MATCH(INDEX(Overzicht!$B$1:$F$35,MATCH(max_demand!I$1,Overzicht!$B:$B,0),5),Verdeelsleutels_percentage!$1:$1,0)))</f>
        <v>3.2222257636206418E-2</v>
      </c>
      <c r="J243">
        <f>PRODUCT(INDEX(Overzicht!$B$1:$D$35,MATCH(max_demand!J$1,Overzicht!$B$1:$B$35,0),3),INDEX(Verdeelsleutels_percentage!$A:$AB,MATCH(max_demand!$C243,Verdeelsleutels_percentage!$C:$C,0),MATCH(INDEX(Overzicht!$B$1:$F$35,MATCH(max_demand!J$1,Overzicht!$B:$B,0),5),Verdeelsleutels_percentage!$1:$1,0)))</f>
        <v>6.5914341856398414E-3</v>
      </c>
      <c r="K243">
        <f>PRODUCT(INDEX(Overzicht!$B$1:$D$35,MATCH(max_demand!K$1,Overzicht!$B$1:$B$35,0),3),INDEX(Verdeelsleutels_percentage!$A:$AB,MATCH(max_demand!$C243,Verdeelsleutels_percentage!$C:$C,0),MATCH(INDEX(Overzicht!$B$1:$F$35,MATCH(max_demand!K$1,Overzicht!$B:$B,0),5),Verdeelsleutels_percentage!$1:$1,0)))</f>
        <v>6.7071868587365042E-3</v>
      </c>
      <c r="L243">
        <f>PRODUCT(INDEX(Overzicht!$B$1:$D$35,MATCH(max_demand!L$1,Overzicht!$B$1:$B$35,0),3),INDEX(Verdeelsleutels_percentage!$A:$AB,MATCH(max_demand!$C243,Verdeelsleutels_percentage!$C:$C,0),MATCH(INDEX(Overzicht!$B$1:$F$35,MATCH(max_demand!L$1,Overzicht!$B:$B,0),5),Verdeelsleutels_percentage!$1:$1,0)))</f>
        <v>6.3578502366862305E-3</v>
      </c>
      <c r="M243">
        <f>PRODUCT(INDEX(Overzicht!$B$1:$D$35,MATCH(max_demand!M$1,Overzicht!$B$1:$B$35,0),3),INDEX(Verdeelsleutels_percentage!$A:$AB,MATCH(max_demand!$C243,Verdeelsleutels_percentage!$C:$C,0),MATCH(INDEX(Overzicht!$B$1:$F$35,MATCH(max_demand!M$1,Overzicht!$B:$B,0),5),Verdeelsleutels_percentage!$1:$1,0)))</f>
        <v>0.2106786124424003</v>
      </c>
      <c r="N243">
        <f>PRODUCT(INDEX(Overzicht!$B$1:$D$35,MATCH(max_demand!N$1,Overzicht!$B$1:$B$35,0),3),INDEX(Verdeelsleutels_percentage!$A:$AB,MATCH(max_demand!$C243,Verdeelsleutels_percentage!$C:$C,0),MATCH(INDEX(Overzicht!$B$1:$F$35,MATCH(max_demand!N$1,Overzicht!$B:$B,0),5),Verdeelsleutels_percentage!$1:$1,0)))</f>
        <v>6.2546989601090494E-2</v>
      </c>
      <c r="O243">
        <f>PRODUCT(INDEX(Overzicht!$B$1:$D$35,MATCH(max_demand!O$1,Overzicht!$B$1:$B$35,0),3),INDEX(Verdeelsleutels_percentage!$A:$AB,MATCH(max_demand!$C243,Verdeelsleutels_percentage!$C:$C,0),MATCH(INDEX(Overzicht!$B$1:$F$35,MATCH(max_demand!O$1,Overzicht!$B:$B,0),5),Verdeelsleutels_percentage!$1:$1,0)))</f>
        <v>8.667201458810482E-3</v>
      </c>
      <c r="P243">
        <f>PRODUCT(INDEX(Overzicht!$B$1:$D$35,MATCH(max_demand!P$1,Overzicht!$B$1:$B$35,0),3),INDEX(Verdeelsleutels_percentage!$A:$AB,MATCH(max_demand!$C243,Verdeelsleutels_percentage!$C:$C,0),MATCH(INDEX(Overzicht!$B$1:$F$35,MATCH(max_demand!P$1,Overzicht!$B:$B,0),5),Verdeelsleutels_percentage!$1:$1,0)))</f>
        <v>2.8340989235261134E-2</v>
      </c>
      <c r="Q243">
        <f>PRODUCT(INDEX(Overzicht!$B$1:$D$35,MATCH(max_demand!Q$1,Overzicht!$B$1:$B$35,0),3),INDEX(Verdeelsleutels_percentage!$A:$AB,MATCH(max_demand!$C243,Verdeelsleutels_percentage!$C:$C,0),MATCH(INDEX(Overzicht!$B$1:$F$35,MATCH(max_demand!Q$1,Overzicht!$B:$B,0),5),Verdeelsleutels_percentage!$1:$1,0)))</f>
        <v>1.629132881109847E-2</v>
      </c>
      <c r="R243">
        <f>PRODUCT(INDEX(Overzicht!$B$1:$D$35,MATCH(max_demand!R$1,Overzicht!$B$1:$B$35,0),3),INDEX(Verdeelsleutels_percentage!$A:$AB,MATCH(max_demand!$C243,Verdeelsleutels_percentage!$C:$C,0),MATCH(INDEX(Overzicht!$B$1:$F$35,MATCH(max_demand!R$1,Overzicht!$B:$B,0),5),Verdeelsleutels_percentage!$1:$1,0)))</f>
        <v>3.3706197540203735E-3</v>
      </c>
      <c r="S243">
        <f>PRODUCT(INDEX(Overzicht!$B$1:$D$35,MATCH(max_demand!S$1,Overzicht!$B$1:$B$35,0),3),INDEX(Verdeelsleutels_percentage!$A:$AB,MATCH(max_demand!$C243,Verdeelsleutels_percentage!$C:$C,0),MATCH(INDEX(Overzicht!$B$1:$F$35,MATCH(max_demand!S$1,Overzicht!$B:$B,0),5),Verdeelsleutels_percentage!$1:$1,0)))</f>
        <v>6.903029256233725E-3</v>
      </c>
      <c r="T243">
        <f>PRODUCT(INDEX(Overzicht!$B$1:$D$35,MATCH(max_demand!T$1,Overzicht!$B$1:$B$35,0),3),INDEX(Verdeelsleutels_percentage!$A:$AB,MATCH(max_demand!$C243,Verdeelsleutels_percentage!$C:$C,0),MATCH(INDEX(Overzicht!$B$1:$F$35,MATCH(max_demand!T$1,Overzicht!$B:$B,0),5),Verdeelsleutels_percentage!$1:$1,0)))</f>
        <v>9.9620539396602144E-3</v>
      </c>
      <c r="U243">
        <f>PRODUCT(INDEX(Overzicht!$B$1:$D$35,MATCH(max_demand!U$1,Overzicht!$B$1:$B$35,0),3),INDEX(Verdeelsleutels_percentage!$A:$AB,MATCH(max_demand!$C243,Verdeelsleutels_percentage!$C:$C,0),MATCH(INDEX(Overzicht!$B$1:$F$35,MATCH(max_demand!U$1,Overzicht!$B:$B,0),5),Verdeelsleutels_percentage!$1:$1,0)))</f>
        <v>3.7001914633023658E-2</v>
      </c>
      <c r="V243">
        <f>PRODUCT(INDEX(Overzicht!$B$1:$D$35,MATCH(max_demand!V$1,Overzicht!$B$1:$B$35,0),3),INDEX(Verdeelsleutels_percentage!$A:$AB,MATCH(max_demand!$C243,Verdeelsleutels_percentage!$C:$C,0),MATCH(INDEX(Overzicht!$B$1:$F$35,MATCH(max_demand!V$1,Overzicht!$B:$B,0),5),Verdeelsleutels_percentage!$1:$1,0)))</f>
        <v>4.3069030190260324E-3</v>
      </c>
      <c r="W243">
        <f>PRODUCT(INDEX(Overzicht!$B$1:$D$35,MATCH(max_demand!W$1,Overzicht!$B$1:$B$35,0),3),INDEX(Verdeelsleutels_percentage!$A:$AB,MATCH(max_demand!$C243,Verdeelsleutels_percentage!$C:$C,0),MATCH(INDEX(Overzicht!$B$1:$F$35,MATCH(max_demand!W$1,Overzicht!$B:$B,0),5),Verdeelsleutels_percentage!$1:$1,0)))</f>
        <v>2.2470798360135824E-2</v>
      </c>
      <c r="X243">
        <f>PRODUCT(INDEX(Overzicht!$B$1:$D$35,MATCH(max_demand!X$1,Overzicht!$B$1:$B$35,0),3),INDEX(Verdeelsleutels_percentage!$A:$AB,MATCH(max_demand!$C243,Verdeelsleutels_percentage!$C:$C,0),MATCH(INDEX(Overzicht!$B$1:$F$35,MATCH(max_demand!X$1,Overzicht!$B:$B,0),5),Verdeelsleutels_percentage!$1:$1,0)))</f>
        <v>1.772203826881941E-2</v>
      </c>
      <c r="Y243">
        <f>PRODUCT(INDEX(Overzicht!$B$1:$D$35,MATCH(max_demand!Y$1,Overzicht!$B$1:$B$35,0),3),INDEX(Verdeelsleutels_percentage!$A:$AB,MATCH(max_demand!$C243,Verdeelsleutels_percentage!$C:$C,0),MATCH(INDEX(Overzicht!$B$1:$F$35,MATCH(max_demand!Y$1,Overzicht!$B:$B,0),5),Verdeelsleutels_percentage!$1:$1,0)))</f>
        <v>2.8693494705804229E-6</v>
      </c>
      <c r="Z243">
        <f>PRODUCT(INDEX(Overzicht!$B$1:$D$35,MATCH(max_demand!Z$1,Overzicht!$B$1:$B$35,0),3),INDEX(Verdeelsleutels_percentage!$A:$AB,MATCH(max_demand!$C243,Verdeelsleutels_percentage!$C:$C,0),MATCH(INDEX(Overzicht!$B$1:$F$35,MATCH(max_demand!Z$1,Overzicht!$B:$B,0),5),Verdeelsleutels_percentage!$1:$1,0)))</f>
        <v>1.2752664313690769E-3</v>
      </c>
      <c r="AA243">
        <f>PRODUCT(INDEX(Overzicht!$B$1:$D$35,MATCH(max_demand!AA$1,Overzicht!$B$1:$B$35,0),3),INDEX(Verdeelsleutels_percentage!$A:$AB,MATCH(max_demand!$C243,Verdeelsleutels_percentage!$C:$C,0),MATCH(INDEX(Overzicht!$B$1:$F$35,MATCH(max_demand!AA$1,Overzicht!$B:$B,0),5),Verdeelsleutels_percentage!$1:$1,0)))</f>
        <v>1.3289618600583013E-3</v>
      </c>
      <c r="AB243">
        <f>PRODUCT(INDEX(Overzicht!$B$1:$D$35,MATCH(max_demand!AB$1,Overzicht!$B$1:$B$35,0),3),INDEX(Verdeelsleutels_percentage!$A:$AB,MATCH(max_demand!$C243,Verdeelsleutels_percentage!$C:$C,0),MATCH(INDEX(Overzicht!$B$1:$F$35,MATCH(max_demand!AB$1,Overzicht!$B:$B,0),5),Verdeelsleutels_percentage!$1:$1,0)))</f>
        <v>1.1418789663373405E-2</v>
      </c>
      <c r="AC243">
        <f>PRODUCT(INDEX(Overzicht!$B$1:$D$35,MATCH(max_demand!AC$1,Overzicht!$B$1:$B$35,0),3),INDEX(Verdeelsleutels_percentage!$A:$AB,MATCH(max_demand!$C243,Verdeelsleutels_percentage!$C:$C,0),MATCH(INDEX(Overzicht!$B$1:$F$35,MATCH(max_demand!AC$1,Overzicht!$B:$B,0),5),Verdeelsleutels_percentage!$1:$1,0)))</f>
        <v>2.1420298782478385E-2</v>
      </c>
      <c r="AD243">
        <f>PRODUCT(INDEX(Overzicht!$B$1:$D$35,MATCH(max_demand!AD$1,Overzicht!$B$1:$B$35,0),3),INDEX(Verdeelsleutels_percentage!$A:$AB,MATCH(max_demand!$C243,Verdeelsleutels_percentage!$C:$C,0),MATCH(INDEX(Overzicht!$B$1:$F$35,MATCH(max_demand!AD$1,Overzicht!$B:$B,0),5),Verdeelsleutels_percentage!$1:$1,0)))</f>
        <v>7.7215822418599759E-5</v>
      </c>
      <c r="AE243">
        <f>PRODUCT(INDEX(Overzicht!$B$1:$D$35,MATCH(max_demand!AE$1,Overzicht!$B$1:$B$35,0),3),INDEX(Verdeelsleutels_percentage!$A:$AB,MATCH(max_demand!$C243,Verdeelsleutels_percentage!$C:$C,0),MATCH(INDEX(Overzicht!$B$1:$F$35,MATCH(max_demand!AE$1,Overzicht!$B:$B,0),5),Verdeelsleutels_percentage!$1:$1,0)))</f>
        <v>6.4690744520365606E-2</v>
      </c>
      <c r="AF243">
        <f>PRODUCT(INDEX(Overzicht!$B$1:$D$35,MATCH(max_demand!AF$1,Overzicht!$B$1:$B$35,0),3),INDEX(Verdeelsleutels_percentage!$A:$AB,MATCH(max_demand!$C243,Verdeelsleutels_percentage!$C:$C,0),MATCH(INDEX(Overzicht!$B$1:$F$35,MATCH(max_demand!AF$1,Overzicht!$B:$B,0),5),Verdeelsleutels_percentage!$1:$1,0)))</f>
        <v>5.0339464396147778E-3</v>
      </c>
      <c r="AG243">
        <f>PRODUCT(INDEX(Overzicht!$B$1:$D$35,MATCH(max_demand!AG$1,Overzicht!$B$1:$B$35,0),3),INDEX(Verdeelsleutels_percentage!$A:$AB,MATCH(max_demand!$C243,Verdeelsleutels_percentage!$C:$C,0),MATCH(INDEX(Overzicht!$B$1:$F$35,MATCH(max_demand!AG$1,Overzicht!$B:$B,0),5),Verdeelsleutels_percentage!$1:$1,0)))</f>
        <v>2.2470798360135824E-2</v>
      </c>
      <c r="AH243">
        <f>PRODUCT(INDEX(Overzicht!$B$1:$D$35,MATCH(max_demand!AH$1,Overzicht!$B$1:$B$35,0),3),INDEX(Verdeelsleutels_percentage!$A:$AB,MATCH(max_demand!$C243,Verdeelsleutels_percentage!$C:$C,0),MATCH(INDEX(Overzicht!$B$1:$F$35,MATCH(max_demand!AH$1,Overzicht!$B:$B,0),5),Verdeelsleutels_percentage!$1:$1,0)))</f>
        <v>1.1745875025767814E-2</v>
      </c>
      <c r="AI243">
        <f>PRODUCT(INDEX(Overzicht!$B$1:$D$35,MATCH(max_demand!AI$1,Overzicht!$B$1:$B$35,0),3),INDEX(Verdeelsleutels_percentage!$A:$AB,MATCH(max_demand!$C243,Verdeelsleutels_percentage!$C:$C,0),MATCH(INDEX(Overzicht!$B$1:$F$35,MATCH(max_demand!AI$1,Overzicht!$B:$B,0),5),Verdeelsleutels_percentage!$1:$1,0)))</f>
        <v>4.0271571516918214E-3</v>
      </c>
      <c r="AJ243">
        <f>PRODUCT(INDEX(Overzicht!$B$1:$D$35,MATCH(max_demand!AJ$1,Overzicht!$B$1:$B$35,0),3),INDEX(Verdeelsleutels_percentage!$A:$AB,MATCH(max_demand!$C243,Verdeelsleutels_percentage!$C:$C,0),MATCH(INDEX(Overzicht!$B$1:$F$35,MATCH(max_demand!AJ$1,Overzicht!$B:$B,0),5),Verdeelsleutels_percentage!$1:$1,0)))</f>
        <v>0</v>
      </c>
      <c r="AK243">
        <f>PRODUCT(INDEX(Overzicht!$B$1:$D$35,MATCH(max_demand!AK$1,Overzicht!$B$1:$B$35,0),3),INDEX(Verdeelsleutels_percentage!$A:$AB,MATCH(max_demand!$C243,Verdeelsleutels_percentage!$C:$C,0),MATCH(INDEX(Overzicht!$B$1:$F$35,MATCH(max_demand!AK$1,Overzicht!$B:$B,0),5),Verdeelsleutels_percentage!$1:$1,0)))</f>
        <v>1.3632284338482401E-3</v>
      </c>
      <c r="AL243">
        <f>PRODUCT(INDEX(Overzicht!$B$1:$D$35,MATCH(max_demand!AL$1,Overzicht!$B$1:$B$35,0),3),INDEX(Verdeelsleutels_percentage!$A:$AB,MATCH(max_demand!$C243,Verdeelsleutels_percentage!$C:$C,0),MATCH(INDEX(Overzicht!$B$1:$F$35,MATCH(max_demand!AL$1,Overzicht!$B:$B,0),5),Verdeelsleutels_percentage!$1:$1,0)))</f>
        <v>3.7451330600226374E-3</v>
      </c>
      <c r="AM243">
        <f>PRODUCT(INDEX(Overzicht!$B$1:$D$35,MATCH(max_demand!AM$1,Overzicht!$B$1:$B$35,0),3),INDEX(Verdeelsleutels_percentage!$A:$AB,MATCH(max_demand!$C243,Verdeelsleutels_percentage!$C:$C,0),MATCH(INDEX(Overzicht!$B$1:$F$35,MATCH(max_demand!AM$1,Overzicht!$B:$B,0),5),Verdeelsleutels_percentage!$1:$1,0)))</f>
        <v>7.4902661200452747E-3</v>
      </c>
      <c r="AN243">
        <f>PRODUCT(INDEX(Overzicht!$B$1:$D$35,MATCH(max_demand!AN$1,Overzicht!$B$1:$B$35,0),3),INDEX(Verdeelsleutels_percentage!$A:$AB,MATCH(max_demand!$C243,Verdeelsleutels_percentage!$C:$C,0),MATCH(INDEX(Overzicht!$B$1:$F$35,MATCH(max_demand!AN$1,Overzicht!$B:$B,0),5),Verdeelsleutels_percentage!$1:$1,0)))</f>
        <v>3.7451330600226374E-3</v>
      </c>
      <c r="AO243">
        <f>PRODUCT(INDEX(Overzicht!$B$1:$D$35,MATCH(max_demand!AO$1,Overzicht!$B$1:$B$35,0),3),INDEX(Verdeelsleutels_percentage!$A:$AB,MATCH(max_demand!$C243,Verdeelsleutels_percentage!$C:$C,0),MATCH(INDEX(Overzicht!$B$1:$F$35,MATCH(max_demand!AO$1,Overzicht!$B:$B,0),5),Verdeelsleutels_percentage!$1:$1,0)))</f>
        <v>1.3107965710079231E-2</v>
      </c>
    </row>
    <row r="244" spans="2:41">
      <c r="B244" t="str">
        <f>INDEX('ETLocal datasets'!B:C,MATCH(C244,'ETLocal datasets'!C:C,0),1)</f>
        <v>GM0765</v>
      </c>
      <c r="C244" t="str">
        <f>'ETLocal datasets'!C227</f>
        <v>Pekela</v>
      </c>
      <c r="D244">
        <f t="shared" si="17"/>
        <v>9.4469572641168759E-2</v>
      </c>
      <c r="E244">
        <f t="shared" si="18"/>
        <v>5.0247919783280352E-2</v>
      </c>
      <c r="F244">
        <f t="shared" si="19"/>
        <v>7.4207725039973291E-3</v>
      </c>
      <c r="G244">
        <f t="shared" si="16"/>
        <v>1.5111279487411386E-2</v>
      </c>
      <c r="H244">
        <f>PRODUCT(INDEX(Overzicht!$B$1:$D$35,MATCH(max_demand!H$1,Overzicht!$B$1:$B$35,0),3),INDEX(Verdeelsleutels_percentage!$A:$AB,MATCH(max_demand!$C244,Verdeelsleutels_percentage!$C:$C,0),MATCH(INDEX(Overzicht!$B$1:$F$35,MATCH(max_demand!H$1,Overzicht!$B:$B,0),5),Verdeelsleutels_percentage!$1:$1,0)))</f>
        <v>7.4207725039973291E-3</v>
      </c>
      <c r="I244">
        <f>PRODUCT(INDEX(Overzicht!$B$1:$D$35,MATCH(max_demand!I$1,Overzicht!$B$1:$B$35,0),3),INDEX(Verdeelsleutels_percentage!$A:$AB,MATCH(max_demand!$C244,Verdeelsleutels_percentage!$C:$C,0),MATCH(INDEX(Overzicht!$B$1:$F$35,MATCH(max_demand!I$1,Overzicht!$B:$B,0),5),Verdeelsleutels_percentage!$1:$1,0)))</f>
        <v>2.5603966369507895E-2</v>
      </c>
      <c r="J244">
        <f>PRODUCT(INDEX(Overzicht!$B$1:$D$35,MATCH(max_demand!J$1,Overzicht!$B$1:$B$35,0),3),INDEX(Verdeelsleutels_percentage!$A:$AB,MATCH(max_demand!$C244,Verdeelsleutels_percentage!$C:$C,0),MATCH(INDEX(Overzicht!$B$1:$F$35,MATCH(max_demand!J$1,Overzicht!$B:$B,0),5),Verdeelsleutels_percentage!$1:$1,0)))</f>
        <v>2.4877256394352952E-3</v>
      </c>
      <c r="K244">
        <f>PRODUCT(INDEX(Overzicht!$B$1:$D$35,MATCH(max_demand!K$1,Overzicht!$B$1:$B$35,0),3),INDEX(Verdeelsleutels_percentage!$A:$AB,MATCH(max_demand!$C244,Verdeelsleutels_percentage!$C:$C,0),MATCH(INDEX(Overzicht!$B$1:$F$35,MATCH(max_demand!K$1,Overzicht!$B:$B,0),5),Verdeelsleutels_percentage!$1:$1,0)))</f>
        <v>5.3295640766067966E-3</v>
      </c>
      <c r="L244">
        <f>PRODUCT(INDEX(Overzicht!$B$1:$D$35,MATCH(max_demand!L$1,Overzicht!$B$1:$B$35,0),3),INDEX(Verdeelsleutels_percentage!$A:$AB,MATCH(max_demand!$C244,Verdeelsleutels_percentage!$C:$C,0),MATCH(INDEX(Overzicht!$B$1:$F$35,MATCH(max_demand!L$1,Overzicht!$B:$B,0),5),Verdeelsleutels_percentage!$1:$1,0)))</f>
        <v>2.3995668620878071E-3</v>
      </c>
      <c r="M244">
        <f>PRODUCT(INDEX(Overzicht!$B$1:$D$35,MATCH(max_demand!M$1,Overzicht!$B$1:$B$35,0),3),INDEX(Verdeelsleutels_percentage!$A:$AB,MATCH(max_demand!$C244,Verdeelsleutels_percentage!$C:$C,0),MATCH(INDEX(Overzicht!$B$1:$F$35,MATCH(max_demand!M$1,Overzicht!$B:$B,0),5),Verdeelsleutels_percentage!$1:$1,0)))</f>
        <v>2.181987875216726E-2</v>
      </c>
      <c r="N244">
        <f>PRODUCT(INDEX(Overzicht!$B$1:$D$35,MATCH(max_demand!N$1,Overzicht!$B$1:$B$35,0),3),INDEX(Verdeelsleutels_percentage!$A:$AB,MATCH(max_demand!$C244,Verdeelsleutels_percentage!$C:$C,0),MATCH(INDEX(Overzicht!$B$1:$F$35,MATCH(max_demand!N$1,Overzicht!$B:$B,0),5),Verdeelsleutels_percentage!$1:$1,0)))</f>
        <v>2.3106921821995502E-3</v>
      </c>
      <c r="O244">
        <f>PRODUCT(INDEX(Overzicht!$B$1:$D$35,MATCH(max_demand!O$1,Overzicht!$B$1:$B$35,0),3),INDEX(Verdeelsleutels_percentage!$A:$AB,MATCH(max_demand!$C244,Verdeelsleutels_percentage!$C:$C,0),MATCH(INDEX(Overzicht!$B$1:$F$35,MATCH(max_demand!O$1,Overzicht!$B:$B,0),5),Verdeelsleutels_percentage!$1:$1,0)))</f>
        <v>9.0464177062429974E-3</v>
      </c>
      <c r="P244">
        <f>PRODUCT(INDEX(Overzicht!$B$1:$D$35,MATCH(max_demand!P$1,Overzicht!$B$1:$B$35,0),3),INDEX(Verdeelsleutels_percentage!$A:$AB,MATCH(max_demand!$C244,Verdeelsleutels_percentage!$C:$C,0),MATCH(INDEX(Overzicht!$B$1:$F$35,MATCH(max_demand!P$1,Overzicht!$B:$B,0),5),Verdeelsleutels_percentage!$1:$1,0)))</f>
        <v>5.5388134899381856E-3</v>
      </c>
      <c r="Q244">
        <f>PRODUCT(INDEX(Overzicht!$B$1:$D$35,MATCH(max_demand!Q$1,Overzicht!$B$1:$B$35,0),3),INDEX(Verdeelsleutels_percentage!$A:$AB,MATCH(max_demand!$C244,Verdeelsleutels_percentage!$C:$C,0),MATCH(INDEX(Overzicht!$B$1:$F$35,MATCH(max_demand!Q$1,Overzicht!$B:$B,0),5),Verdeelsleutels_percentage!$1:$1,0)))</f>
        <v>6.1486400747406437E-3</v>
      </c>
      <c r="R244">
        <f>PRODUCT(INDEX(Overzicht!$B$1:$D$35,MATCH(max_demand!R$1,Overzicht!$B$1:$B$35,0),3),INDEX(Verdeelsleutels_percentage!$A:$AB,MATCH(max_demand!$C244,Verdeelsleutels_percentage!$C:$C,0),MATCH(INDEX(Overzicht!$B$1:$F$35,MATCH(max_demand!R$1,Overzicht!$B:$B,0),5),Verdeelsleutels_percentage!$1:$1,0)))</f>
        <v>1.2721324292566851E-3</v>
      </c>
      <c r="S244">
        <f>PRODUCT(INDEX(Overzicht!$B$1:$D$35,MATCH(max_demand!S$1,Overzicht!$B$1:$B$35,0),3),INDEX(Verdeelsleutels_percentage!$A:$AB,MATCH(max_demand!$C244,Verdeelsleutels_percentage!$C:$C,0),MATCH(INDEX(Overzicht!$B$1:$F$35,MATCH(max_demand!S$1,Overzicht!$B:$B,0),5),Verdeelsleutels_percentage!$1:$1,0)))</f>
        <v>2.6053272151176908E-3</v>
      </c>
      <c r="T244">
        <f>PRODUCT(INDEX(Overzicht!$B$1:$D$35,MATCH(max_demand!T$1,Overzicht!$B$1:$B$35,0),3),INDEX(Verdeelsleutels_percentage!$A:$AB,MATCH(max_demand!$C244,Verdeelsleutels_percentage!$C:$C,0),MATCH(INDEX(Overzicht!$B$1:$F$35,MATCH(max_demand!T$1,Overzicht!$B:$B,0),5),Verdeelsleutels_percentage!$1:$1,0)))</f>
        <v>3.7598580686919797E-3</v>
      </c>
      <c r="U244">
        <f>PRODUCT(INDEX(Overzicht!$B$1:$D$35,MATCH(max_demand!U$1,Overzicht!$B$1:$B$35,0),3),INDEX(Verdeelsleutels_percentage!$A:$AB,MATCH(max_demand!$C244,Verdeelsleutels_percentage!$C:$C,0),MATCH(INDEX(Overzicht!$B$1:$F$35,MATCH(max_demand!U$1,Overzicht!$B:$B,0),5),Verdeelsleutels_percentage!$1:$1,0)))</f>
        <v>1.39651871122845E-2</v>
      </c>
      <c r="V244">
        <f>PRODUCT(INDEX(Overzicht!$B$1:$D$35,MATCH(max_demand!V$1,Overzicht!$B$1:$B$35,0),3),INDEX(Verdeelsleutels_percentage!$A:$AB,MATCH(max_demand!$C244,Verdeelsleutels_percentage!$C:$C,0),MATCH(INDEX(Overzicht!$B$1:$F$35,MATCH(max_demand!V$1,Overzicht!$B:$B,0),5),Verdeelsleutels_percentage!$1:$1,0)))</f>
        <v>1.6255025484946529E-3</v>
      </c>
      <c r="W244">
        <f>PRODUCT(INDEX(Overzicht!$B$1:$D$35,MATCH(max_demand!W$1,Overzicht!$B$1:$B$35,0),3),INDEX(Verdeelsleutels_percentage!$A:$AB,MATCH(max_demand!$C244,Verdeelsleutels_percentage!$C:$C,0),MATCH(INDEX(Overzicht!$B$1:$F$35,MATCH(max_demand!W$1,Overzicht!$B:$B,0),5),Verdeelsleutels_percentage!$1:$1,0)))</f>
        <v>8.480882861711234E-3</v>
      </c>
      <c r="X244">
        <f>PRODUCT(INDEX(Overzicht!$B$1:$D$35,MATCH(max_demand!X$1,Overzicht!$B$1:$B$35,0),3),INDEX(Verdeelsleutels_percentage!$A:$AB,MATCH(max_demand!$C244,Verdeelsleutels_percentage!$C:$C,0),MATCH(INDEX(Overzicht!$B$1:$F$35,MATCH(max_demand!X$1,Overzicht!$B:$B,0),5),Verdeelsleutels_percentage!$1:$1,0)))</f>
        <v>1.3314970551176488E-3</v>
      </c>
      <c r="Y244">
        <f>PRODUCT(INDEX(Overzicht!$B$1:$D$35,MATCH(max_demand!Y$1,Overzicht!$B$1:$B$35,0),3),INDEX(Verdeelsleutels_percentage!$A:$AB,MATCH(max_demand!$C244,Verdeelsleutels_percentage!$C:$C,0),MATCH(INDEX(Overzicht!$B$1:$F$35,MATCH(max_demand!Y$1,Overzicht!$B:$B,0),5),Verdeelsleutels_percentage!$1:$1,0)))</f>
        <v>1.5342704097853747E-6</v>
      </c>
      <c r="Z244">
        <f>PRODUCT(INDEX(Overzicht!$B$1:$D$35,MATCH(max_demand!Z$1,Overzicht!$B$1:$B$35,0),3),INDEX(Verdeelsleutels_percentage!$A:$AB,MATCH(max_demand!$C244,Verdeelsleutels_percentage!$C:$C,0),MATCH(INDEX(Overzicht!$B$1:$F$35,MATCH(max_demand!Z$1,Overzicht!$B:$B,0),5),Verdeelsleutels_percentage!$1:$1,0)))</f>
        <v>6.8189795990461098E-4</v>
      </c>
      <c r="AA244">
        <f>PRODUCT(INDEX(Overzicht!$B$1:$D$35,MATCH(max_demand!AA$1,Overzicht!$B$1:$B$35,0),3),INDEX(Verdeelsleutels_percentage!$A:$AB,MATCH(max_demand!$C244,Verdeelsleutels_percentage!$C:$C,0),MATCH(INDEX(Overzicht!$B$1:$F$35,MATCH(max_demand!AA$1,Overzicht!$B:$B,0),5),Verdeelsleutels_percentage!$1:$1,0)))</f>
        <v>7.1060945295322621E-4</v>
      </c>
      <c r="AB244">
        <f>PRODUCT(INDEX(Overzicht!$B$1:$D$35,MATCH(max_demand!AB$1,Overzicht!$B$1:$B$35,0),3),INDEX(Verdeelsleutels_percentage!$A:$AB,MATCH(max_demand!$C244,Verdeelsleutels_percentage!$C:$C,0),MATCH(INDEX(Overzicht!$B$1:$F$35,MATCH(max_demand!AB$1,Overzicht!$B:$B,0),5),Verdeelsleutels_percentage!$1:$1,0)))</f>
        <v>5.1712535260803856E-3</v>
      </c>
      <c r="AC244">
        <f>PRODUCT(INDEX(Overzicht!$B$1:$D$35,MATCH(max_demand!AC$1,Overzicht!$B$1:$B$35,0),3),INDEX(Verdeelsleutels_percentage!$A:$AB,MATCH(max_demand!$C244,Verdeelsleutels_percentage!$C:$C,0),MATCH(INDEX(Overzicht!$B$1:$F$35,MATCH(max_demand!AC$1,Overzicht!$B:$B,0),5),Verdeelsleutels_percentage!$1:$1,0)))</f>
        <v>3.4247319934153824E-3</v>
      </c>
      <c r="AD244">
        <f>PRODUCT(INDEX(Overzicht!$B$1:$D$35,MATCH(max_demand!AD$1,Overzicht!$B$1:$B$35,0),3),INDEX(Verdeelsleutels_percentage!$A:$AB,MATCH(max_demand!$C244,Verdeelsleutels_percentage!$C:$C,0),MATCH(INDEX(Overzicht!$B$1:$F$35,MATCH(max_demand!AD$1,Overzicht!$B:$B,0),5),Verdeelsleutels_percentage!$1:$1,0)))</f>
        <v>0</v>
      </c>
      <c r="AE244">
        <f>PRODUCT(INDEX(Overzicht!$B$1:$D$35,MATCH(max_demand!AE$1,Overzicht!$B$1:$B$35,0),3),INDEX(Verdeelsleutels_percentage!$A:$AB,MATCH(max_demand!$C244,Verdeelsleutels_percentage!$C:$C,0),MATCH(INDEX(Overzicht!$B$1:$F$35,MATCH(max_demand!AE$1,Overzicht!$B:$B,0),5),Verdeelsleutels_percentage!$1:$1,0)))</f>
        <v>5.3908953766971333E-3</v>
      </c>
      <c r="AF244">
        <f>PRODUCT(INDEX(Overzicht!$B$1:$D$35,MATCH(max_demand!AF$1,Overzicht!$B$1:$B$35,0),3),INDEX(Verdeelsleutels_percentage!$A:$AB,MATCH(max_demand!$C244,Verdeelsleutels_percentage!$C:$C,0),MATCH(INDEX(Overzicht!$B$1:$F$35,MATCH(max_demand!AF$1,Overzicht!$B:$B,0),5),Verdeelsleutels_percentage!$1:$1,0)))</f>
        <v>2.691702473307675E-3</v>
      </c>
      <c r="AG244">
        <f>PRODUCT(INDEX(Overzicht!$B$1:$D$35,MATCH(max_demand!AG$1,Overzicht!$B$1:$B$35,0),3),INDEX(Verdeelsleutels_percentage!$A:$AB,MATCH(max_demand!$C244,Verdeelsleutels_percentage!$C:$C,0),MATCH(INDEX(Overzicht!$B$1:$F$35,MATCH(max_demand!AG$1,Overzicht!$B:$B,0),5),Verdeelsleutels_percentage!$1:$1,0)))</f>
        <v>8.480882861711234E-3</v>
      </c>
      <c r="AH244">
        <f>PRODUCT(INDEX(Overzicht!$B$1:$D$35,MATCH(max_demand!AH$1,Overzicht!$B$1:$B$35,0),3),INDEX(Verdeelsleutels_percentage!$A:$AB,MATCH(max_demand!$C244,Verdeelsleutels_percentage!$C:$C,0),MATCH(INDEX(Overzicht!$B$1:$F$35,MATCH(max_demand!AH$1,Overzicht!$B:$B,0),5),Verdeelsleutels_percentage!$1:$1,0)))</f>
        <v>6.280639104384575E-3</v>
      </c>
      <c r="AI244">
        <f>PRODUCT(INDEX(Overzicht!$B$1:$D$35,MATCH(max_demand!AI$1,Overzicht!$B$1:$B$35,0),3),INDEX(Verdeelsleutels_percentage!$A:$AB,MATCH(max_demand!$C244,Verdeelsleutels_percentage!$C:$C,0),MATCH(INDEX(Overzicht!$B$1:$F$35,MATCH(max_demand!AI$1,Overzicht!$B:$B,0),5),Verdeelsleutels_percentage!$1:$1,0)))</f>
        <v>2.1533619786461397E-3</v>
      </c>
      <c r="AJ244">
        <f>PRODUCT(INDEX(Overzicht!$B$1:$D$35,MATCH(max_demand!AJ$1,Overzicht!$B$1:$B$35,0),3),INDEX(Verdeelsleutels_percentage!$A:$AB,MATCH(max_demand!$C244,Verdeelsleutels_percentage!$C:$C,0),MATCH(INDEX(Overzicht!$B$1:$F$35,MATCH(max_demand!AJ$1,Overzicht!$B:$B,0),5),Verdeelsleutels_percentage!$1:$1,0)))</f>
        <v>0</v>
      </c>
      <c r="AK244">
        <f>PRODUCT(INDEX(Overzicht!$B$1:$D$35,MATCH(max_demand!AK$1,Overzicht!$B$1:$B$35,0),3),INDEX(Verdeelsleutels_percentage!$A:$AB,MATCH(max_demand!$C244,Verdeelsleutels_percentage!$C:$C,0),MATCH(INDEX(Overzicht!$B$1:$F$35,MATCH(max_demand!AK$1,Overzicht!$B:$B,0),5),Verdeelsleutels_percentage!$1:$1,0)))</f>
        <v>5.1450689361048159E-4</v>
      </c>
      <c r="AL244">
        <f>PRODUCT(INDEX(Overzicht!$B$1:$D$35,MATCH(max_demand!AL$1,Overzicht!$B$1:$B$35,0),3),INDEX(Verdeelsleutels_percentage!$A:$AB,MATCH(max_demand!$C244,Verdeelsleutels_percentage!$C:$C,0),MATCH(INDEX(Overzicht!$B$1:$F$35,MATCH(max_demand!AL$1,Overzicht!$B:$B,0),5),Verdeelsleutels_percentage!$1:$1,0)))</f>
        <v>1.4134804769518723E-3</v>
      </c>
      <c r="AM244">
        <f>PRODUCT(INDEX(Overzicht!$B$1:$D$35,MATCH(max_demand!AM$1,Overzicht!$B$1:$B$35,0),3),INDEX(Verdeelsleutels_percentage!$A:$AB,MATCH(max_demand!$C244,Verdeelsleutels_percentage!$C:$C,0),MATCH(INDEX(Overzicht!$B$1:$F$35,MATCH(max_demand!AM$1,Overzicht!$B:$B,0),5),Verdeelsleutels_percentage!$1:$1,0)))</f>
        <v>2.8269609539037445E-3</v>
      </c>
      <c r="AN244">
        <f>PRODUCT(INDEX(Overzicht!$B$1:$D$35,MATCH(max_demand!AN$1,Overzicht!$B$1:$B$35,0),3),INDEX(Verdeelsleutels_percentage!$A:$AB,MATCH(max_demand!$C244,Verdeelsleutels_percentage!$C:$C,0),MATCH(INDEX(Overzicht!$B$1:$F$35,MATCH(max_demand!AN$1,Overzicht!$B:$B,0),5),Verdeelsleutels_percentage!$1:$1,0)))</f>
        <v>1.4134804769518723E-3</v>
      </c>
      <c r="AO244">
        <f>PRODUCT(INDEX(Overzicht!$B$1:$D$35,MATCH(max_demand!AO$1,Overzicht!$B$1:$B$35,0),3),INDEX(Verdeelsleutels_percentage!$A:$AB,MATCH(max_demand!$C244,Verdeelsleutels_percentage!$C:$C,0),MATCH(INDEX(Overzicht!$B$1:$F$35,MATCH(max_demand!AO$1,Overzicht!$B:$B,0),5),Verdeelsleutels_percentage!$1:$1,0)))</f>
        <v>4.947181669331553E-3</v>
      </c>
    </row>
    <row r="245" spans="2:41">
      <c r="B245" t="str">
        <f>INDEX('ETLocal datasets'!B:C,MATCH(C245,'ETLocal datasets'!C:C,0),1)</f>
        <v>GM0766</v>
      </c>
      <c r="C245" t="str">
        <f>'ETLocal datasets'!C228</f>
        <v>Dongen</v>
      </c>
      <c r="D245">
        <f t="shared" si="17"/>
        <v>0.12090088237684292</v>
      </c>
      <c r="E245">
        <f t="shared" si="18"/>
        <v>7.3511210049702597E-2</v>
      </c>
      <c r="F245">
        <f t="shared" si="19"/>
        <v>1.5827619494157067E-2</v>
      </c>
      <c r="G245">
        <f t="shared" si="16"/>
        <v>3.2230550346041754E-2</v>
      </c>
      <c r="H245">
        <f>PRODUCT(INDEX(Overzicht!$B$1:$D$35,MATCH(max_demand!H$1,Overzicht!$B$1:$B$35,0),3),INDEX(Verdeelsleutels_percentage!$A:$AB,MATCH(max_demand!$C245,Verdeelsleutels_percentage!$C:$C,0),MATCH(INDEX(Overzicht!$B$1:$F$35,MATCH(max_demand!H$1,Overzicht!$B:$B,0),5),Verdeelsleutels_percentage!$1:$1,0)))</f>
        <v>1.5827619494157067E-2</v>
      </c>
      <c r="I245">
        <f>PRODUCT(INDEX(Overzicht!$B$1:$D$35,MATCH(max_demand!I$1,Overzicht!$B$1:$B$35,0),3),INDEX(Verdeelsleutels_percentage!$A:$AB,MATCH(max_demand!$C245,Verdeelsleutels_percentage!$C:$C,0),MATCH(INDEX(Overzicht!$B$1:$F$35,MATCH(max_demand!I$1,Overzicht!$B:$B,0),5),Verdeelsleutels_percentage!$1:$1,0)))</f>
        <v>8.7612040505898429E-3</v>
      </c>
      <c r="J245">
        <f>PRODUCT(INDEX(Overzicht!$B$1:$D$35,MATCH(max_demand!J$1,Overzicht!$B$1:$B$35,0),3),INDEX(Verdeelsleutels_percentage!$A:$AB,MATCH(max_demand!$C245,Verdeelsleutels_percentage!$C:$C,0),MATCH(INDEX(Overzicht!$B$1:$F$35,MATCH(max_demand!J$1,Overzicht!$B:$B,0),5),Verdeelsleutels_percentage!$1:$1,0)))</f>
        <v>5.3060210113745595E-3</v>
      </c>
      <c r="K245">
        <f>PRODUCT(INDEX(Overzicht!$B$1:$D$35,MATCH(max_demand!K$1,Overzicht!$B$1:$B$35,0),3),INDEX(Verdeelsleutels_percentage!$A:$AB,MATCH(max_demand!$C245,Verdeelsleutels_percentage!$C:$C,0),MATCH(INDEX(Overzicht!$B$1:$F$35,MATCH(max_demand!K$1,Overzicht!$B:$B,0),5),Verdeelsleutels_percentage!$1:$1,0)))</f>
        <v>1.8236783200689319E-3</v>
      </c>
      <c r="L245">
        <f>PRODUCT(INDEX(Overzicht!$B$1:$D$35,MATCH(max_demand!L$1,Overzicht!$B$1:$B$35,0),3),INDEX(Verdeelsleutels_percentage!$A:$AB,MATCH(max_demand!$C245,Verdeelsleutels_percentage!$C:$C,0),MATCH(INDEX(Overzicht!$B$1:$F$35,MATCH(max_demand!L$1,Overzicht!$B:$B,0),5),Verdeelsleutels_percentage!$1:$1,0)))</f>
        <v>5.1179888917839743E-3</v>
      </c>
      <c r="M245">
        <f>PRODUCT(INDEX(Overzicht!$B$1:$D$35,MATCH(max_demand!M$1,Overzicht!$B$1:$B$35,0),3),INDEX(Verdeelsleutels_percentage!$A:$AB,MATCH(max_demand!$C245,Verdeelsleutels_percentage!$C:$C,0),MATCH(INDEX(Overzicht!$B$1:$F$35,MATCH(max_demand!M$1,Overzicht!$B:$B,0),5),Verdeelsleutels_percentage!$1:$1,0)))</f>
        <v>3.2892226846256291E-2</v>
      </c>
      <c r="N245">
        <f>PRODUCT(INDEX(Overzicht!$B$1:$D$35,MATCH(max_demand!N$1,Overzicht!$B$1:$B$35,0),3),INDEX(Verdeelsleutels_percentage!$A:$AB,MATCH(max_demand!$C245,Verdeelsleutels_percentage!$C:$C,0),MATCH(INDEX(Overzicht!$B$1:$F$35,MATCH(max_demand!N$1,Overzicht!$B:$B,0),5),Verdeelsleutels_percentage!$1:$1,0)))</f>
        <v>2.4517600809907309E-3</v>
      </c>
      <c r="O245">
        <f>PRODUCT(INDEX(Overzicht!$B$1:$D$35,MATCH(max_demand!O$1,Overzicht!$B$1:$B$35,0),3),INDEX(Verdeelsleutels_percentage!$A:$AB,MATCH(max_demand!$C245,Verdeelsleutels_percentage!$C:$C,0),MATCH(INDEX(Overzicht!$B$1:$F$35,MATCH(max_demand!O$1,Overzicht!$B:$B,0),5),Verdeelsleutels_percentage!$1:$1,0)))</f>
        <v>1.991195623282102E-3</v>
      </c>
      <c r="P245">
        <f>PRODUCT(INDEX(Overzicht!$B$1:$D$35,MATCH(max_demand!P$1,Overzicht!$B$1:$B$35,0),3),INDEX(Verdeelsleutels_percentage!$A:$AB,MATCH(max_demand!$C245,Verdeelsleutels_percentage!$C:$C,0),MATCH(INDEX(Overzicht!$B$1:$F$35,MATCH(max_demand!P$1,Overzicht!$B:$B,0),5),Verdeelsleutels_percentage!$1:$1,0)))</f>
        <v>2.7786744447061942E-2</v>
      </c>
      <c r="Q245">
        <f>PRODUCT(INDEX(Overzicht!$B$1:$D$35,MATCH(max_demand!Q$1,Overzicht!$B$1:$B$35,0),3),INDEX(Verdeelsleutels_percentage!$A:$AB,MATCH(max_demand!$C245,Verdeelsleutels_percentage!$C:$C,0),MATCH(INDEX(Overzicht!$B$1:$F$35,MATCH(max_demand!Q$1,Overzicht!$B:$B,0),5),Verdeelsleutels_percentage!$1:$1,0)))</f>
        <v>1.3114313295158712E-2</v>
      </c>
      <c r="R245">
        <f>PRODUCT(INDEX(Overzicht!$B$1:$D$35,MATCH(max_demand!R$1,Overzicht!$B$1:$B$35,0),3),INDEX(Verdeelsleutels_percentage!$A:$AB,MATCH(max_demand!$C245,Verdeelsleutels_percentage!$C:$C,0),MATCH(INDEX(Overzicht!$B$1:$F$35,MATCH(max_demand!R$1,Overzicht!$B:$B,0),5),Verdeelsleutels_percentage!$1:$1,0)))</f>
        <v>2.7133061989983547E-3</v>
      </c>
      <c r="S245">
        <f>PRODUCT(INDEX(Overzicht!$B$1:$D$35,MATCH(max_demand!S$1,Overzicht!$B$1:$B$35,0),3),INDEX(Verdeelsleutels_percentage!$A:$AB,MATCH(max_demand!$C245,Verdeelsleutels_percentage!$C:$C,0),MATCH(INDEX(Overzicht!$B$1:$F$35,MATCH(max_demand!S$1,Overzicht!$B:$B,0),5),Verdeelsleutels_percentage!$1:$1,0)))</f>
        <v>5.5568510955486296E-3</v>
      </c>
      <c r="T245">
        <f>PRODUCT(INDEX(Overzicht!$B$1:$D$35,MATCH(max_demand!T$1,Overzicht!$B$1:$B$35,0),3),INDEX(Verdeelsleutels_percentage!$A:$AB,MATCH(max_demand!$C245,Verdeelsleutels_percentage!$C:$C,0),MATCH(INDEX(Overzicht!$B$1:$F$35,MATCH(max_demand!T$1,Overzicht!$B:$B,0),5),Verdeelsleutels_percentage!$1:$1,0)))</f>
        <v>8.0193272103729132E-3</v>
      </c>
      <c r="U245">
        <f>PRODUCT(INDEX(Overzicht!$B$1:$D$35,MATCH(max_demand!U$1,Overzicht!$B$1:$B$35,0),3),INDEX(Verdeelsleutels_percentage!$A:$AB,MATCH(max_demand!$C245,Verdeelsleutels_percentage!$C:$C,0),MATCH(INDEX(Overzicht!$B$1:$F$35,MATCH(max_demand!U$1,Overzicht!$B:$B,0),5),Verdeelsleutels_percentage!$1:$1,0)))</f>
        <v>2.9786072495670828E-2</v>
      </c>
      <c r="V245">
        <f>PRODUCT(INDEX(Overzicht!$B$1:$D$35,MATCH(max_demand!V$1,Overzicht!$B$1:$B$35,0),3),INDEX(Verdeelsleutels_percentage!$A:$AB,MATCH(max_demand!$C245,Verdeelsleutels_percentage!$C:$C,0),MATCH(INDEX(Overzicht!$B$1:$F$35,MATCH(max_demand!V$1,Overzicht!$B:$B,0),5),Verdeelsleutels_percentage!$1:$1,0)))</f>
        <v>3.4670023653867858E-3</v>
      </c>
      <c r="W245">
        <f>PRODUCT(INDEX(Overzicht!$B$1:$D$35,MATCH(max_demand!W$1,Overzicht!$B$1:$B$35,0),3),INDEX(Verdeelsleutels_percentage!$A:$AB,MATCH(max_demand!$C245,Verdeelsleutels_percentage!$C:$C,0),MATCH(INDEX(Overzicht!$B$1:$F$35,MATCH(max_demand!W$1,Overzicht!$B:$B,0),5),Verdeelsleutels_percentage!$1:$1,0)))</f>
        <v>1.8088707993322364E-2</v>
      </c>
      <c r="X245">
        <f>PRODUCT(INDEX(Overzicht!$B$1:$D$35,MATCH(max_demand!X$1,Overzicht!$B$1:$B$35,0),3),INDEX(Verdeelsleutels_percentage!$A:$AB,MATCH(max_demand!$C245,Verdeelsleutels_percentage!$C:$C,0),MATCH(INDEX(Overzicht!$B$1:$F$35,MATCH(max_demand!X$1,Overzicht!$B:$B,0),5),Verdeelsleutels_percentage!$1:$1,0)))</f>
        <v>3.6569285316611483E-4</v>
      </c>
      <c r="Y245">
        <f>PRODUCT(INDEX(Overzicht!$B$1:$D$35,MATCH(max_demand!Y$1,Overzicht!$B$1:$B$35,0),3),INDEX(Verdeelsleutels_percentage!$A:$AB,MATCH(max_demand!$C245,Verdeelsleutels_percentage!$C:$C,0),MATCH(INDEX(Overzicht!$B$1:$F$35,MATCH(max_demand!Y$1,Overzicht!$B:$B,0),5),Verdeelsleutels_percentage!$1:$1,0)))</f>
        <v>7.6962031769199089E-7</v>
      </c>
      <c r="Z245">
        <f>PRODUCT(INDEX(Overzicht!$B$1:$D$35,MATCH(max_demand!Z$1,Overzicht!$B$1:$B$35,0),3),INDEX(Verdeelsleutels_percentage!$A:$AB,MATCH(max_demand!$C245,Verdeelsleutels_percentage!$C:$C,0),MATCH(INDEX(Overzicht!$B$1:$F$35,MATCH(max_demand!Z$1,Overzicht!$B:$B,0),5),Verdeelsleutels_percentage!$1:$1,0)))</f>
        <v>3.4205347452977375E-4</v>
      </c>
      <c r="AA245">
        <f>PRODUCT(INDEX(Overzicht!$B$1:$D$35,MATCH(max_demand!AA$1,Overzicht!$B$1:$B$35,0),3),INDEX(Verdeelsleutels_percentage!$A:$AB,MATCH(max_demand!$C245,Verdeelsleutels_percentage!$C:$C,0),MATCH(INDEX(Overzicht!$B$1:$F$35,MATCH(max_demand!AA$1,Overzicht!$B:$B,0),5),Verdeelsleutels_percentage!$1:$1,0)))</f>
        <v>3.564557260889221E-4</v>
      </c>
      <c r="AB245">
        <f>PRODUCT(INDEX(Overzicht!$B$1:$D$35,MATCH(max_demand!AB$1,Overzicht!$B$1:$B$35,0),3),INDEX(Verdeelsleutels_percentage!$A:$AB,MATCH(max_demand!$C245,Verdeelsleutels_percentage!$C:$C,0),MATCH(INDEX(Overzicht!$B$1:$F$35,MATCH(max_demand!AB$1,Overzicht!$B:$B,0),5),Verdeelsleutels_percentage!$1:$1,0)))</f>
        <v>5.4094474884328813E-3</v>
      </c>
      <c r="AC245">
        <f>PRODUCT(INDEX(Overzicht!$B$1:$D$35,MATCH(max_demand!AC$1,Overzicht!$B$1:$B$35,0),3),INDEX(Verdeelsleutels_percentage!$A:$AB,MATCH(max_demand!$C245,Verdeelsleutels_percentage!$C:$C,0),MATCH(INDEX(Overzicht!$B$1:$F$35,MATCH(max_demand!AC$1,Overzicht!$B:$B,0),5),Verdeelsleutels_percentage!$1:$1,0)))</f>
        <v>2.6195405382409102E-3</v>
      </c>
      <c r="AD245">
        <f>PRODUCT(INDEX(Overzicht!$B$1:$D$35,MATCH(max_demand!AD$1,Overzicht!$B$1:$B$35,0),3),INDEX(Verdeelsleutels_percentage!$A:$AB,MATCH(max_demand!$C245,Verdeelsleutels_percentage!$C:$C,0),MATCH(INDEX(Overzicht!$B$1:$F$35,MATCH(max_demand!AD$1,Overzicht!$B:$B,0),5),Verdeelsleutels_percentage!$1:$1,0)))</f>
        <v>0</v>
      </c>
      <c r="AE245">
        <f>PRODUCT(INDEX(Overzicht!$B$1:$D$35,MATCH(max_demand!AE$1,Overzicht!$B$1:$B$35,0),3),INDEX(Verdeelsleutels_percentage!$A:$AB,MATCH(max_demand!$C245,Verdeelsleutels_percentage!$C:$C,0),MATCH(INDEX(Overzicht!$B$1:$F$35,MATCH(max_demand!AE$1,Overzicht!$B:$B,0),5),Verdeelsleutels_percentage!$1:$1,0)))</f>
        <v>3.2944360635371373E-3</v>
      </c>
      <c r="AF245">
        <f>PRODUCT(INDEX(Overzicht!$B$1:$D$35,MATCH(max_demand!AF$1,Overzicht!$B$1:$B$35,0),3),INDEX(Verdeelsleutels_percentage!$A:$AB,MATCH(max_demand!$C245,Verdeelsleutels_percentage!$C:$C,0),MATCH(INDEX(Overzicht!$B$1:$F$35,MATCH(max_demand!AF$1,Overzicht!$B:$B,0),5),Verdeelsleutels_percentage!$1:$1,0)))</f>
        <v>1.3502110836701594E-3</v>
      </c>
      <c r="AG245">
        <f>PRODUCT(INDEX(Overzicht!$B$1:$D$35,MATCH(max_demand!AG$1,Overzicht!$B$1:$B$35,0),3),INDEX(Verdeelsleutels_percentage!$A:$AB,MATCH(max_demand!$C245,Verdeelsleutels_percentage!$C:$C,0),MATCH(INDEX(Overzicht!$B$1:$F$35,MATCH(max_demand!AG$1,Overzicht!$B:$B,0),5),Verdeelsleutels_percentage!$1:$1,0)))</f>
        <v>1.8088707993322364E-2</v>
      </c>
      <c r="AH245">
        <f>PRODUCT(INDEX(Overzicht!$B$1:$D$35,MATCH(max_demand!AH$1,Overzicht!$B$1:$B$35,0),3),INDEX(Verdeelsleutels_percentage!$A:$AB,MATCH(max_demand!$C245,Verdeelsleutels_percentage!$C:$C,0),MATCH(INDEX(Overzicht!$B$1:$F$35,MATCH(max_demand!AH$1,Overzicht!$B:$B,0),5),Verdeelsleutels_percentage!$1:$1,0)))</f>
        <v>3.1504925285637054E-3</v>
      </c>
      <c r="AI245">
        <f>PRODUCT(INDEX(Overzicht!$B$1:$D$35,MATCH(max_demand!AI$1,Overzicht!$B$1:$B$35,0),3),INDEX(Verdeelsleutels_percentage!$A:$AB,MATCH(max_demand!$C245,Verdeelsleutels_percentage!$C:$C,0),MATCH(INDEX(Overzicht!$B$1:$F$35,MATCH(max_demand!AI$1,Overzicht!$B:$B,0),5),Verdeelsleutels_percentage!$1:$1,0)))</f>
        <v>1.0801688669361275E-3</v>
      </c>
      <c r="AJ245">
        <f>PRODUCT(INDEX(Overzicht!$B$1:$D$35,MATCH(max_demand!AJ$1,Overzicht!$B$1:$B$35,0),3),INDEX(Verdeelsleutels_percentage!$A:$AB,MATCH(max_demand!$C245,Verdeelsleutels_percentage!$C:$C,0),MATCH(INDEX(Overzicht!$B$1:$F$35,MATCH(max_demand!AJ$1,Overzicht!$B:$B,0),5),Verdeelsleutels_percentage!$1:$1,0)))</f>
        <v>0</v>
      </c>
      <c r="AK245">
        <f>PRODUCT(INDEX(Overzicht!$B$1:$D$35,MATCH(max_demand!AK$1,Overzicht!$B$1:$B$35,0),3),INDEX(Verdeelsleutels_percentage!$A:$AB,MATCH(max_demand!$C245,Verdeelsleutels_percentage!$C:$C,0),MATCH(INDEX(Overzicht!$B$1:$F$35,MATCH(max_demand!AK$1,Overzicht!$B:$B,0),5),Verdeelsleutels_percentage!$1:$1,0)))</f>
        <v>1.0973816182615569E-3</v>
      </c>
      <c r="AL245">
        <f>PRODUCT(INDEX(Overzicht!$B$1:$D$35,MATCH(max_demand!AL$1,Overzicht!$B$1:$B$35,0),3),INDEX(Verdeelsleutels_percentage!$A:$AB,MATCH(max_demand!$C245,Verdeelsleutels_percentage!$C:$C,0),MATCH(INDEX(Overzicht!$B$1:$F$35,MATCH(max_demand!AL$1,Overzicht!$B:$B,0),5),Verdeelsleutels_percentage!$1:$1,0)))</f>
        <v>3.0147846655537271E-3</v>
      </c>
      <c r="AM245">
        <f>PRODUCT(INDEX(Overzicht!$B$1:$D$35,MATCH(max_demand!AM$1,Overzicht!$B$1:$B$35,0),3),INDEX(Verdeelsleutels_percentage!$A:$AB,MATCH(max_demand!$C245,Verdeelsleutels_percentage!$C:$C,0),MATCH(INDEX(Overzicht!$B$1:$F$35,MATCH(max_demand!AM$1,Overzicht!$B:$B,0),5),Verdeelsleutels_percentage!$1:$1,0)))</f>
        <v>6.0295693311074542E-3</v>
      </c>
      <c r="AN245">
        <f>PRODUCT(INDEX(Overzicht!$B$1:$D$35,MATCH(max_demand!AN$1,Overzicht!$B$1:$B$35,0),3),INDEX(Verdeelsleutels_percentage!$A:$AB,MATCH(max_demand!$C245,Verdeelsleutels_percentage!$C:$C,0),MATCH(INDEX(Overzicht!$B$1:$F$35,MATCH(max_demand!AN$1,Overzicht!$B:$B,0),5),Verdeelsleutels_percentage!$1:$1,0)))</f>
        <v>3.0147846655537271E-3</v>
      </c>
      <c r="AO245">
        <f>PRODUCT(INDEX(Overzicht!$B$1:$D$35,MATCH(max_demand!AO$1,Overzicht!$B$1:$B$35,0),3),INDEX(Verdeelsleutels_percentage!$A:$AB,MATCH(max_demand!$C245,Verdeelsleutels_percentage!$C:$C,0),MATCH(INDEX(Overzicht!$B$1:$F$35,MATCH(max_demand!AO$1,Overzicht!$B:$B,0),5),Verdeelsleutels_percentage!$1:$1,0)))</f>
        <v>1.0551746329438045E-2</v>
      </c>
    </row>
    <row r="246" spans="2:41">
      <c r="B246" t="str">
        <f>INDEX('ETLocal datasets'!B:C,MATCH(C246,'ETLocal datasets'!C:C,0),1)</f>
        <v>GM0770</v>
      </c>
      <c r="C246" t="str">
        <f>'ETLocal datasets'!C229</f>
        <v>Eersel</v>
      </c>
      <c r="D246">
        <f t="shared" si="17"/>
        <v>0.24405061058582031</v>
      </c>
      <c r="E246">
        <f t="shared" si="18"/>
        <v>0.14880486255960373</v>
      </c>
      <c r="F246">
        <f t="shared" si="19"/>
        <v>1.1610525835220974E-2</v>
      </c>
      <c r="G246">
        <f t="shared" si="16"/>
        <v>2.3643077698086754E-2</v>
      </c>
      <c r="H246">
        <f>PRODUCT(INDEX(Overzicht!$B$1:$D$35,MATCH(max_demand!H$1,Overzicht!$B$1:$B$35,0),3),INDEX(Verdeelsleutels_percentage!$A:$AB,MATCH(max_demand!$C246,Verdeelsleutels_percentage!$C:$C,0),MATCH(INDEX(Overzicht!$B$1:$F$35,MATCH(max_demand!H$1,Overzicht!$B:$B,0),5),Verdeelsleutels_percentage!$1:$1,0)))</f>
        <v>1.1610525835220974E-2</v>
      </c>
      <c r="I246">
        <f>PRODUCT(INDEX(Overzicht!$B$1:$D$35,MATCH(max_demand!I$1,Overzicht!$B$1:$B$35,0),3),INDEX(Verdeelsleutels_percentage!$A:$AB,MATCH(max_demand!$C246,Verdeelsleutels_percentage!$C:$C,0),MATCH(INDEX(Overzicht!$B$1:$F$35,MATCH(max_demand!I$1,Overzicht!$B:$B,0),5),Verdeelsleutels_percentage!$1:$1,0)))</f>
        <v>2.4185345881217853E-2</v>
      </c>
      <c r="J246">
        <f>PRODUCT(INDEX(Overzicht!$B$1:$D$35,MATCH(max_demand!J$1,Overzicht!$B$1:$B$35,0),3),INDEX(Verdeelsleutels_percentage!$A:$AB,MATCH(max_demand!$C246,Verdeelsleutels_percentage!$C:$C,0),MATCH(INDEX(Overzicht!$B$1:$F$35,MATCH(max_demand!J$1,Overzicht!$B:$B,0),5),Verdeelsleutels_percentage!$1:$1,0)))</f>
        <v>3.8922905657121742E-3</v>
      </c>
      <c r="K246">
        <f>PRODUCT(INDEX(Overzicht!$B$1:$D$35,MATCH(max_demand!K$1,Overzicht!$B$1:$B$35,0),3),INDEX(Verdeelsleutels_percentage!$A:$AB,MATCH(max_demand!$C246,Verdeelsleutels_percentage!$C:$C,0),MATCH(INDEX(Overzicht!$B$1:$F$35,MATCH(max_demand!K$1,Overzicht!$B:$B,0),5),Verdeelsleutels_percentage!$1:$1,0)))</f>
        <v>5.0342727657365777E-3</v>
      </c>
      <c r="L246">
        <f>PRODUCT(INDEX(Overzicht!$B$1:$D$35,MATCH(max_demand!L$1,Overzicht!$B$1:$B$35,0),3),INDEX(Verdeelsleutels_percentage!$A:$AB,MATCH(max_demand!$C246,Verdeelsleutels_percentage!$C:$C,0),MATCH(INDEX(Overzicht!$B$1:$F$35,MATCH(max_demand!L$1,Overzicht!$B:$B,0),5),Verdeelsleutels_percentage!$1:$1,0)))</f>
        <v>3.7543575187897493E-3</v>
      </c>
      <c r="M246">
        <f>PRODUCT(INDEX(Overzicht!$B$1:$D$35,MATCH(max_demand!M$1,Overzicht!$B$1:$B$35,0),3),INDEX(Verdeelsleutels_percentage!$A:$AB,MATCH(max_demand!$C246,Verdeelsleutels_percentage!$C:$C,0),MATCH(INDEX(Overzicht!$B$1:$F$35,MATCH(max_demand!M$1,Overzicht!$B:$B,0),5),Verdeelsleutels_percentage!$1:$1,0)))</f>
        <v>0.11010659276336236</v>
      </c>
      <c r="N246">
        <f>PRODUCT(INDEX(Overzicht!$B$1:$D$35,MATCH(max_demand!N$1,Overzicht!$B$1:$B$35,0),3),INDEX(Verdeelsleutels_percentage!$A:$AB,MATCH(max_demand!$C246,Verdeelsleutels_percentage!$C:$C,0),MATCH(INDEX(Overzicht!$B$1:$F$35,MATCH(max_demand!N$1,Overzicht!$B:$B,0),5),Verdeelsleutels_percentage!$1:$1,0)))</f>
        <v>6.9850683161809632E-2</v>
      </c>
      <c r="O246">
        <f>PRODUCT(INDEX(Overzicht!$B$1:$D$35,MATCH(max_demand!O$1,Overzicht!$B$1:$B$35,0),3),INDEX(Verdeelsleutels_percentage!$A:$AB,MATCH(max_demand!$C246,Verdeelsleutels_percentage!$C:$C,0),MATCH(INDEX(Overzicht!$B$1:$F$35,MATCH(max_demand!O$1,Overzicht!$B:$B,0),5),Verdeelsleutels_percentage!$1:$1,0)))</f>
        <v>2.5054029244242263E-3</v>
      </c>
      <c r="P246">
        <f>PRODUCT(INDEX(Overzicht!$B$1:$D$35,MATCH(max_demand!P$1,Overzicht!$B$1:$B$35,0),3),INDEX(Verdeelsleutels_percentage!$A:$AB,MATCH(max_demand!$C246,Verdeelsleutels_percentage!$C:$C,0),MATCH(INDEX(Overzicht!$B$1:$F$35,MATCH(max_demand!P$1,Overzicht!$B:$B,0),5),Verdeelsleutels_percentage!$1:$1,0)))</f>
        <v>3.2664098583214854E-2</v>
      </c>
      <c r="Q246">
        <f>PRODUCT(INDEX(Overzicht!$B$1:$D$35,MATCH(max_demand!Q$1,Overzicht!$B$1:$B$35,0),3),INDEX(Verdeelsleutels_percentage!$A:$AB,MATCH(max_demand!$C246,Verdeelsleutels_percentage!$C:$C,0),MATCH(INDEX(Overzicht!$B$1:$F$35,MATCH(max_demand!Q$1,Overzicht!$B:$B,0),5),Verdeelsleutels_percentage!$1:$1,0)))</f>
        <v>9.6201499777545212E-3</v>
      </c>
      <c r="R246">
        <f>PRODUCT(INDEX(Overzicht!$B$1:$D$35,MATCH(max_demand!R$1,Overzicht!$B$1:$B$35,0),3),INDEX(Verdeelsleutels_percentage!$A:$AB,MATCH(max_demand!$C246,Verdeelsleutels_percentage!$C:$C,0),MATCH(INDEX(Overzicht!$B$1:$F$35,MATCH(max_demand!R$1,Overzicht!$B:$B,0),5),Verdeelsleutels_percentage!$1:$1,0)))</f>
        <v>1.9903758574664528E-3</v>
      </c>
      <c r="S246">
        <f>PRODUCT(INDEX(Overzicht!$B$1:$D$35,MATCH(max_demand!S$1,Overzicht!$B$1:$B$35,0),3),INDEX(Verdeelsleutels_percentage!$A:$AB,MATCH(max_demand!$C246,Verdeelsleutels_percentage!$C:$C,0),MATCH(INDEX(Overzicht!$B$1:$F$35,MATCH(max_demand!S$1,Overzicht!$B:$B,0),5),Verdeelsleutels_percentage!$1:$1,0)))</f>
        <v>4.0762897560912949E-3</v>
      </c>
      <c r="T246">
        <f>PRODUCT(INDEX(Overzicht!$B$1:$D$35,MATCH(max_demand!T$1,Overzicht!$B$1:$B$35,0),3),INDEX(Verdeelsleutels_percentage!$A:$AB,MATCH(max_demand!$C246,Verdeelsleutels_percentage!$C:$C,0),MATCH(INDEX(Overzicht!$B$1:$F$35,MATCH(max_demand!T$1,Overzicht!$B:$B,0),5),Verdeelsleutels_percentage!$1:$1,0)))</f>
        <v>5.8826664231786266E-3</v>
      </c>
      <c r="U246">
        <f>PRODUCT(INDEX(Overzicht!$B$1:$D$35,MATCH(max_demand!U$1,Overzicht!$B$1:$B$35,0),3),INDEX(Verdeelsleutels_percentage!$A:$AB,MATCH(max_demand!$C246,Verdeelsleutels_percentage!$C:$C,0),MATCH(INDEX(Overzicht!$B$1:$F$35,MATCH(max_demand!U$1,Overzicht!$B:$B,0),5),Verdeelsleutels_percentage!$1:$1,0)))</f>
        <v>2.1849903857520617E-2</v>
      </c>
      <c r="V246">
        <f>PRODUCT(INDEX(Overzicht!$B$1:$D$35,MATCH(max_demand!V$1,Overzicht!$B$1:$B$35,0),3),INDEX(Verdeelsleutels_percentage!$A:$AB,MATCH(max_demand!$C246,Verdeelsleutels_percentage!$C:$C,0),MATCH(INDEX(Overzicht!$B$1:$F$35,MATCH(max_demand!V$1,Overzicht!$B:$B,0),5),Verdeelsleutels_percentage!$1:$1,0)))</f>
        <v>2.5432580400960225E-3</v>
      </c>
      <c r="W246">
        <f>PRODUCT(INDEX(Overzicht!$B$1:$D$35,MATCH(max_demand!W$1,Overzicht!$B$1:$B$35,0),3),INDEX(Verdeelsleutels_percentage!$A:$AB,MATCH(max_demand!$C246,Verdeelsleutels_percentage!$C:$C,0),MATCH(INDEX(Overzicht!$B$1:$F$35,MATCH(max_demand!W$1,Overzicht!$B:$B,0),5),Verdeelsleutels_percentage!$1:$1,0)))</f>
        <v>1.3269172383109686E-2</v>
      </c>
      <c r="X246">
        <f>PRODUCT(INDEX(Overzicht!$B$1:$D$35,MATCH(max_demand!X$1,Overzicht!$B$1:$B$35,0),3),INDEX(Verdeelsleutels_percentage!$A:$AB,MATCH(max_demand!$C246,Verdeelsleutels_percentage!$C:$C,0),MATCH(INDEX(Overzicht!$B$1:$F$35,MATCH(max_demand!X$1,Overzicht!$B:$B,0),5),Verdeelsleutels_percentage!$1:$1,0)))</f>
        <v>1.9006651624813201E-2</v>
      </c>
      <c r="Y246">
        <f>PRODUCT(INDEX(Overzicht!$B$1:$D$35,MATCH(max_demand!Y$1,Overzicht!$B$1:$B$35,0),3),INDEX(Verdeelsleutels_percentage!$A:$AB,MATCH(max_demand!$C246,Verdeelsleutels_percentage!$C:$C,0),MATCH(INDEX(Overzicht!$B$1:$F$35,MATCH(max_demand!Y$1,Overzicht!$B:$B,0),5),Verdeelsleutels_percentage!$1:$1,0)))</f>
        <v>1.9295945073976538E-6</v>
      </c>
      <c r="Z246">
        <f>PRODUCT(INDEX(Overzicht!$B$1:$D$35,MATCH(max_demand!Z$1,Overzicht!$B$1:$B$35,0),3),INDEX(Verdeelsleutels_percentage!$A:$AB,MATCH(max_demand!$C246,Verdeelsleutels_percentage!$C:$C,0),MATCH(INDEX(Overzicht!$B$1:$F$35,MATCH(max_demand!Z$1,Overzicht!$B:$B,0),5),Verdeelsleutels_percentage!$1:$1,0)))</f>
        <v>8.5759755884340187E-4</v>
      </c>
      <c r="AA246">
        <f>PRODUCT(INDEX(Overzicht!$B$1:$D$35,MATCH(max_demand!AA$1,Overzicht!$B$1:$B$35,0),3),INDEX(Verdeelsleutels_percentage!$A:$AB,MATCH(max_demand!$C246,Verdeelsleutels_percentage!$C:$C,0),MATCH(INDEX(Overzicht!$B$1:$F$35,MATCH(max_demand!AA$1,Overzicht!$B:$B,0),5),Verdeelsleutels_percentage!$1:$1,0)))</f>
        <v>8.9370692974207139E-4</v>
      </c>
      <c r="AB246">
        <f>PRODUCT(INDEX(Overzicht!$B$1:$D$35,MATCH(max_demand!AB$1,Overzicht!$B$1:$B$35,0),3),INDEX(Verdeelsleutels_percentage!$A:$AB,MATCH(max_demand!$C246,Verdeelsleutels_percentage!$C:$C,0),MATCH(INDEX(Overzicht!$B$1:$F$35,MATCH(max_demand!AB$1,Overzicht!$B:$B,0),5),Verdeelsleutels_percentage!$1:$1,0)))</f>
        <v>7.8497702432191695E-3</v>
      </c>
      <c r="AC246">
        <f>PRODUCT(INDEX(Overzicht!$B$1:$D$35,MATCH(max_demand!AC$1,Overzicht!$B$1:$B$35,0),3),INDEX(Verdeelsleutels_percentage!$A:$AB,MATCH(max_demand!$C246,Verdeelsleutels_percentage!$C:$C,0),MATCH(INDEX(Overzicht!$B$1:$F$35,MATCH(max_demand!AC$1,Overzicht!$B:$B,0),5),Verdeelsleutels_percentage!$1:$1,0)))</f>
        <v>2.1122511253152593E-2</v>
      </c>
      <c r="AD246">
        <f>PRODUCT(INDEX(Overzicht!$B$1:$D$35,MATCH(max_demand!AD$1,Overzicht!$B$1:$B$35,0),3),INDEX(Verdeelsleutels_percentage!$A:$AB,MATCH(max_demand!$C246,Verdeelsleutels_percentage!$C:$C,0),MATCH(INDEX(Overzicht!$B$1:$F$35,MATCH(max_demand!AD$1,Overzicht!$B:$B,0),5),Verdeelsleutels_percentage!$1:$1,0)))</f>
        <v>6.8854873494292781E-6</v>
      </c>
      <c r="AE246">
        <f>PRODUCT(INDEX(Overzicht!$B$1:$D$35,MATCH(max_demand!AE$1,Overzicht!$B$1:$B$35,0),3),INDEX(Verdeelsleutels_percentage!$A:$AB,MATCH(max_demand!$C246,Verdeelsleutels_percentage!$C:$C,0),MATCH(INDEX(Overzicht!$B$1:$F$35,MATCH(max_demand!AE$1,Overzicht!$B:$B,0),5),Verdeelsleutels_percentage!$1:$1,0)))</f>
        <v>1.0881622149259029E-2</v>
      </c>
      <c r="AF246">
        <f>PRODUCT(INDEX(Overzicht!$B$1:$D$35,MATCH(max_demand!AF$1,Overzicht!$B$1:$B$35,0),3),INDEX(Verdeelsleutels_percentage!$A:$AB,MATCH(max_demand!$C246,Verdeelsleutels_percentage!$C:$C,0),MATCH(INDEX(Overzicht!$B$1:$F$35,MATCH(max_demand!AF$1,Overzicht!$B:$B,0),5),Verdeelsleutels_percentage!$1:$1,0)))</f>
        <v>3.3852535217502701E-3</v>
      </c>
      <c r="AG246">
        <f>PRODUCT(INDEX(Overzicht!$B$1:$D$35,MATCH(max_demand!AG$1,Overzicht!$B$1:$B$35,0),3),INDEX(Verdeelsleutels_percentage!$A:$AB,MATCH(max_demand!$C246,Verdeelsleutels_percentage!$C:$C,0),MATCH(INDEX(Overzicht!$B$1:$F$35,MATCH(max_demand!AG$1,Overzicht!$B:$B,0),5),Verdeelsleutels_percentage!$1:$1,0)))</f>
        <v>1.3269172383109686E-2</v>
      </c>
      <c r="AH246">
        <f>PRODUCT(INDEX(Overzicht!$B$1:$D$35,MATCH(max_demand!AH$1,Overzicht!$B$1:$B$35,0),3),INDEX(Verdeelsleutels_percentage!$A:$AB,MATCH(max_demand!$C246,Verdeelsleutels_percentage!$C:$C,0),MATCH(INDEX(Overzicht!$B$1:$F$35,MATCH(max_demand!AH$1,Overzicht!$B:$B,0),5),Verdeelsleutels_percentage!$1:$1,0)))</f>
        <v>7.8989248840839639E-3</v>
      </c>
      <c r="AI246">
        <f>PRODUCT(INDEX(Overzicht!$B$1:$D$35,MATCH(max_demand!AI$1,Overzicht!$B$1:$B$35,0),3),INDEX(Verdeelsleutels_percentage!$A:$AB,MATCH(max_demand!$C246,Verdeelsleutels_percentage!$C:$C,0),MATCH(INDEX(Overzicht!$B$1:$F$35,MATCH(max_demand!AI$1,Overzicht!$B:$B,0),5),Verdeelsleutels_percentage!$1:$1,0)))</f>
        <v>2.7082028174002164E-3</v>
      </c>
      <c r="AJ246">
        <f>PRODUCT(INDEX(Overzicht!$B$1:$D$35,MATCH(max_demand!AJ$1,Overzicht!$B$1:$B$35,0),3),INDEX(Verdeelsleutels_percentage!$A:$AB,MATCH(max_demand!$C246,Verdeelsleutels_percentage!$C:$C,0),MATCH(INDEX(Overzicht!$B$1:$F$35,MATCH(max_demand!AJ$1,Overzicht!$B:$B,0),5),Verdeelsleutels_percentage!$1:$1,0)))</f>
        <v>0</v>
      </c>
      <c r="AK246">
        <f>PRODUCT(INDEX(Overzicht!$B$1:$D$35,MATCH(max_demand!AK$1,Overzicht!$B$1:$B$35,0),3),INDEX(Verdeelsleutels_percentage!$A:$AB,MATCH(max_demand!$C246,Verdeelsleutels_percentage!$C:$C,0),MATCH(INDEX(Overzicht!$B$1:$F$35,MATCH(max_demand!AK$1,Overzicht!$B:$B,0),5),Verdeelsleutels_percentage!$1:$1,0)))</f>
        <v>8.0499645790865434E-4</v>
      </c>
      <c r="AL246">
        <f>PRODUCT(INDEX(Overzicht!$B$1:$D$35,MATCH(max_demand!AL$1,Overzicht!$B$1:$B$35,0),3),INDEX(Verdeelsleutels_percentage!$A:$AB,MATCH(max_demand!$C246,Verdeelsleutels_percentage!$C:$C,0),MATCH(INDEX(Overzicht!$B$1:$F$35,MATCH(max_demand!AL$1,Overzicht!$B:$B,0),5),Verdeelsleutels_percentage!$1:$1,0)))</f>
        <v>2.2115287305182808E-3</v>
      </c>
      <c r="AM246">
        <f>PRODUCT(INDEX(Overzicht!$B$1:$D$35,MATCH(max_demand!AM$1,Overzicht!$B$1:$B$35,0),3),INDEX(Verdeelsleutels_percentage!$A:$AB,MATCH(max_demand!$C246,Verdeelsleutels_percentage!$C:$C,0),MATCH(INDEX(Overzicht!$B$1:$F$35,MATCH(max_demand!AM$1,Overzicht!$B:$B,0),5),Verdeelsleutels_percentage!$1:$1,0)))</f>
        <v>4.4230574610365616E-3</v>
      </c>
      <c r="AN246">
        <f>PRODUCT(INDEX(Overzicht!$B$1:$D$35,MATCH(max_demand!AN$1,Overzicht!$B$1:$B$35,0),3),INDEX(Verdeelsleutels_percentage!$A:$AB,MATCH(max_demand!$C246,Verdeelsleutels_percentage!$C:$C,0),MATCH(INDEX(Overzicht!$B$1:$F$35,MATCH(max_demand!AN$1,Overzicht!$B:$B,0),5),Verdeelsleutels_percentage!$1:$1,0)))</f>
        <v>2.2115287305182808E-3</v>
      </c>
      <c r="AO246">
        <f>PRODUCT(INDEX(Overzicht!$B$1:$D$35,MATCH(max_demand!AO$1,Overzicht!$B$1:$B$35,0),3),INDEX(Verdeelsleutels_percentage!$A:$AB,MATCH(max_demand!$C246,Verdeelsleutels_percentage!$C:$C,0),MATCH(INDEX(Overzicht!$B$1:$F$35,MATCH(max_demand!AO$1,Overzicht!$B:$B,0),5),Verdeelsleutels_percentage!$1:$1,0)))</f>
        <v>7.740350556813983E-3</v>
      </c>
    </row>
    <row r="247" spans="2:41">
      <c r="B247" t="str">
        <f>INDEX('ETLocal datasets'!B:C,MATCH(C247,'ETLocal datasets'!C:C,0),1)</f>
        <v>GM0772</v>
      </c>
      <c r="C247" t="str">
        <f>'ETLocal datasets'!C230</f>
        <v>Eindhoven</v>
      </c>
      <c r="D247">
        <f t="shared" si="17"/>
        <v>0.40268014055363427</v>
      </c>
      <c r="E247">
        <f t="shared" si="18"/>
        <v>0.61495074351740897</v>
      </c>
      <c r="F247">
        <f t="shared" si="19"/>
        <v>0.14073707093261417</v>
      </c>
      <c r="G247">
        <f t="shared" si="16"/>
        <v>0.28658973334067039</v>
      </c>
      <c r="H247">
        <f>PRODUCT(INDEX(Overzicht!$B$1:$D$35,MATCH(max_demand!H$1,Overzicht!$B$1:$B$35,0),3),INDEX(Verdeelsleutels_percentage!$A:$AB,MATCH(max_demand!$C247,Verdeelsleutels_percentage!$C:$C,0),MATCH(INDEX(Overzicht!$B$1:$F$35,MATCH(max_demand!H$1,Overzicht!$B:$B,0),5),Verdeelsleutels_percentage!$1:$1,0)))</f>
        <v>0.14073707093261417</v>
      </c>
      <c r="I247">
        <f>PRODUCT(INDEX(Overzicht!$B$1:$D$35,MATCH(max_demand!I$1,Overzicht!$B$1:$B$35,0),3),INDEX(Verdeelsleutels_percentage!$A:$AB,MATCH(max_demand!$C247,Verdeelsleutels_percentage!$C:$C,0),MATCH(INDEX(Overzicht!$B$1:$F$35,MATCH(max_demand!I$1,Overzicht!$B:$B,0),5),Verdeelsleutels_percentage!$1:$1,0)))</f>
        <v>9.9732520134010179E-4</v>
      </c>
      <c r="J247">
        <f>PRODUCT(INDEX(Overzicht!$B$1:$D$35,MATCH(max_demand!J$1,Overzicht!$B$1:$B$35,0),3),INDEX(Verdeelsleutels_percentage!$A:$AB,MATCH(max_demand!$C247,Verdeelsleutels_percentage!$C:$C,0),MATCH(INDEX(Overzicht!$B$1:$F$35,MATCH(max_demand!J$1,Overzicht!$B:$B,0),5),Verdeelsleutels_percentage!$1:$1,0)))</f>
        <v>4.7180427588838274E-2</v>
      </c>
      <c r="K247">
        <f>PRODUCT(INDEX(Overzicht!$B$1:$D$35,MATCH(max_demand!K$1,Overzicht!$B$1:$B$35,0),3),INDEX(Verdeelsleutels_percentage!$A:$AB,MATCH(max_demand!$C247,Verdeelsleutels_percentage!$C:$C,0),MATCH(INDEX(Overzicht!$B$1:$F$35,MATCH(max_demand!K$1,Overzicht!$B:$B,0),5),Verdeelsleutels_percentage!$1:$1,0)))</f>
        <v>2.0759707652510118E-4</v>
      </c>
      <c r="L247">
        <f>PRODUCT(INDEX(Overzicht!$B$1:$D$35,MATCH(max_demand!L$1,Overzicht!$B$1:$B$35,0),3),INDEX(Verdeelsleutels_percentage!$A:$AB,MATCH(max_demand!$C247,Verdeelsleutels_percentage!$C:$C,0),MATCH(INDEX(Overzicht!$B$1:$F$35,MATCH(max_demand!L$1,Overzicht!$B:$B,0),5),Verdeelsleutels_percentage!$1:$1,0)))</f>
        <v>4.5508471186158826E-2</v>
      </c>
      <c r="M247">
        <f>PRODUCT(INDEX(Overzicht!$B$1:$D$35,MATCH(max_demand!M$1,Overzicht!$B$1:$B$35,0),3),INDEX(Verdeelsleutels_percentage!$A:$AB,MATCH(max_demand!$C247,Verdeelsleutels_percentage!$C:$C,0),MATCH(INDEX(Overzicht!$B$1:$F$35,MATCH(max_demand!M$1,Overzicht!$B:$B,0),5),Verdeelsleutels_percentage!$1:$1,0)))</f>
        <v>7.55776524518707E-4</v>
      </c>
      <c r="N247">
        <f>PRODUCT(INDEX(Overzicht!$B$1:$D$35,MATCH(max_demand!N$1,Overzicht!$B$1:$B$35,0),3),INDEX(Verdeelsleutels_percentage!$A:$AB,MATCH(max_demand!$C247,Verdeelsleutels_percentage!$C:$C,0),MATCH(INDEX(Overzicht!$B$1:$F$35,MATCH(max_demand!N$1,Overzicht!$B:$B,0),5),Verdeelsleutels_percentage!$1:$1,0)))</f>
        <v>1.7091072873507316E-4</v>
      </c>
      <c r="O247">
        <f>PRODUCT(INDEX(Overzicht!$B$1:$D$35,MATCH(max_demand!O$1,Overzicht!$B$1:$B$35,0),3),INDEX(Verdeelsleutels_percentage!$A:$AB,MATCH(max_demand!$C247,Verdeelsleutels_percentage!$C:$C,0),MATCH(INDEX(Overzicht!$B$1:$F$35,MATCH(max_demand!O$1,Overzicht!$B:$B,0),5),Verdeelsleutels_percentage!$1:$1,0)))</f>
        <v>2.1536503741257363E-4</v>
      </c>
      <c r="P247">
        <f>PRODUCT(INDEX(Overzicht!$B$1:$D$35,MATCH(max_demand!P$1,Overzicht!$B$1:$B$35,0),3),INDEX(Verdeelsleutels_percentage!$A:$AB,MATCH(max_demand!$C247,Verdeelsleutels_percentage!$C:$C,0),MATCH(INDEX(Overzicht!$B$1:$F$35,MATCH(max_demand!P$1,Overzicht!$B:$B,0),5),Verdeelsleutels_percentage!$1:$1,0)))</f>
        <v>0</v>
      </c>
      <c r="Q247">
        <f>PRODUCT(INDEX(Overzicht!$B$1:$D$35,MATCH(max_demand!Q$1,Overzicht!$B$1:$B$35,0),3),INDEX(Verdeelsleutels_percentage!$A:$AB,MATCH(max_demand!$C247,Verdeelsleutels_percentage!$C:$C,0),MATCH(INDEX(Overzicht!$B$1:$F$35,MATCH(max_demand!Q$1,Overzicht!$B:$B,0),5),Verdeelsleutels_percentage!$1:$1,0)))</f>
        <v>0.11661071591559459</v>
      </c>
      <c r="R247">
        <f>PRODUCT(INDEX(Overzicht!$B$1:$D$35,MATCH(max_demand!R$1,Overzicht!$B$1:$B$35,0),3),INDEX(Verdeelsleutels_percentage!$A:$AB,MATCH(max_demand!$C247,Verdeelsleutels_percentage!$C:$C,0),MATCH(INDEX(Overzicht!$B$1:$F$35,MATCH(max_demand!R$1,Overzicht!$B:$B,0),5),Verdeelsleutels_percentage!$1:$1,0)))</f>
        <v>2.4126355017019572E-2</v>
      </c>
      <c r="S247">
        <f>PRODUCT(INDEX(Overzicht!$B$1:$D$35,MATCH(max_demand!S$1,Overzicht!$B$1:$B$35,0),3),INDEX(Verdeelsleutels_percentage!$A:$AB,MATCH(max_demand!$C247,Verdeelsleutels_percentage!$C:$C,0),MATCH(INDEX(Overzicht!$B$1:$F$35,MATCH(max_demand!S$1,Overzicht!$B:$B,0),5),Verdeelsleutels_percentage!$1:$1,0)))</f>
        <v>4.9410775074856084E-2</v>
      </c>
      <c r="T247">
        <f>PRODUCT(INDEX(Overzicht!$B$1:$D$35,MATCH(max_demand!T$1,Overzicht!$B$1:$B$35,0),3),INDEX(Verdeelsleutels_percentage!$A:$AB,MATCH(max_demand!$C247,Verdeelsleutels_percentage!$C:$C,0),MATCH(INDEX(Overzicht!$B$1:$F$35,MATCH(max_demand!T$1,Overzicht!$B:$B,0),5),Verdeelsleutels_percentage!$1:$1,0)))</f>
        <v>7.1306782605857835E-2</v>
      </c>
      <c r="U247">
        <f>PRODUCT(INDEX(Overzicht!$B$1:$D$35,MATCH(max_demand!U$1,Overzicht!$B$1:$B$35,0),3),INDEX(Verdeelsleutels_percentage!$A:$AB,MATCH(max_demand!$C247,Verdeelsleutels_percentage!$C:$C,0),MATCH(INDEX(Overzicht!$B$1:$F$35,MATCH(max_demand!U$1,Overzicht!$B:$B,0),5),Verdeelsleutels_percentage!$1:$1,0)))</f>
        <v>0.26485376396461491</v>
      </c>
      <c r="V247">
        <f>PRODUCT(INDEX(Overzicht!$B$1:$D$35,MATCH(max_demand!V$1,Overzicht!$B$1:$B$35,0),3),INDEX(Verdeelsleutels_percentage!$A:$AB,MATCH(max_demand!$C247,Verdeelsleutels_percentage!$C:$C,0),MATCH(INDEX(Overzicht!$B$1:$F$35,MATCH(max_demand!V$1,Overzicht!$B:$B,0),5),Verdeelsleutels_percentage!$1:$1,0)))</f>
        <v>3.0828120299525006E-2</v>
      </c>
      <c r="W247">
        <f>PRODUCT(INDEX(Overzicht!$B$1:$D$35,MATCH(max_demand!W$1,Overzicht!$B$1:$B$35,0),3),INDEX(Verdeelsleutels_percentage!$A:$AB,MATCH(max_demand!$C247,Verdeelsleutels_percentage!$C:$C,0),MATCH(INDEX(Overzicht!$B$1:$F$35,MATCH(max_demand!W$1,Overzicht!$B:$B,0),5),Verdeelsleutels_percentage!$1:$1,0)))</f>
        <v>0.16084236678013047</v>
      </c>
      <c r="X247">
        <f>PRODUCT(INDEX(Overzicht!$B$1:$D$35,MATCH(max_demand!X$1,Overzicht!$B$1:$B$35,0),3),INDEX(Verdeelsleutels_percentage!$A:$AB,MATCH(max_demand!$C247,Verdeelsleutels_percentage!$C:$C,0),MATCH(INDEX(Overzicht!$B$1:$F$35,MATCH(max_demand!X$1,Overzicht!$B:$B,0),5),Verdeelsleutels_percentage!$1:$1,0)))</f>
        <v>8.514079760893134E-3</v>
      </c>
      <c r="Y247">
        <f>PRODUCT(INDEX(Overzicht!$B$1:$D$35,MATCH(max_demand!Y$1,Overzicht!$B$1:$B$35,0),3),INDEX(Verdeelsleutels_percentage!$A:$AB,MATCH(max_demand!$C247,Verdeelsleutels_percentage!$C:$C,0),MATCH(INDEX(Overzicht!$B$1:$F$35,MATCH(max_demand!Y$1,Overzicht!$B:$B,0),5),Verdeelsleutels_percentage!$1:$1,0)))</f>
        <v>4.8096490792673843E-7</v>
      </c>
      <c r="Z247">
        <f>PRODUCT(INDEX(Overzicht!$B$1:$D$35,MATCH(max_demand!Z$1,Overzicht!$B$1:$B$35,0),3),INDEX(Verdeelsleutels_percentage!$A:$AB,MATCH(max_demand!$C247,Verdeelsleutels_percentage!$C:$C,0),MATCH(INDEX(Overzicht!$B$1:$F$35,MATCH(max_demand!Z$1,Overzicht!$B:$B,0),5),Verdeelsleutels_percentage!$1:$1,0)))</f>
        <v>2.1376218130077264E-4</v>
      </c>
      <c r="AA247">
        <f>PRODUCT(INDEX(Overzicht!$B$1:$D$35,MATCH(max_demand!AA$1,Overzicht!$B$1:$B$35,0),3),INDEX(Verdeelsleutels_percentage!$A:$AB,MATCH(max_demand!$C247,Verdeelsleutels_percentage!$C:$C,0),MATCH(INDEX(Overzicht!$B$1:$F$35,MATCH(max_demand!AA$1,Overzicht!$B:$B,0),5),Verdeelsleutels_percentage!$1:$1,0)))</f>
        <v>2.2276269419764728E-4</v>
      </c>
      <c r="AB247">
        <f>PRODUCT(INDEX(Overzicht!$B$1:$D$35,MATCH(max_demand!AB$1,Overzicht!$B$1:$B$35,0),3),INDEX(Verdeelsleutels_percentage!$A:$AB,MATCH(max_demand!$C247,Verdeelsleutels_percentage!$C:$C,0),MATCH(INDEX(Overzicht!$B$1:$F$35,MATCH(max_demand!AB$1,Overzicht!$B:$B,0),5),Verdeelsleutels_percentage!$1:$1,0)))</f>
        <v>5.7958461526545824E-2</v>
      </c>
      <c r="AC247">
        <f>PRODUCT(INDEX(Overzicht!$B$1:$D$35,MATCH(max_demand!AC$1,Overzicht!$B$1:$B$35,0),3),INDEX(Verdeelsleutels_percentage!$A:$AB,MATCH(max_demand!$C247,Verdeelsleutels_percentage!$C:$C,0),MATCH(INDEX(Overzicht!$B$1:$F$35,MATCH(max_demand!AC$1,Overzicht!$B:$B,0),5),Verdeelsleutels_percentage!$1:$1,0)))</f>
        <v>3.2375241664114179E-2</v>
      </c>
      <c r="AD247">
        <f>PRODUCT(INDEX(Overzicht!$B$1:$D$35,MATCH(max_demand!AD$1,Overzicht!$B$1:$B$35,0),3),INDEX(Verdeelsleutels_percentage!$A:$AB,MATCH(max_demand!$C247,Verdeelsleutels_percentage!$C:$C,0),MATCH(INDEX(Overzicht!$B$1:$F$35,MATCH(max_demand!AD$1,Overzicht!$B:$B,0),5),Verdeelsleutels_percentage!$1:$1,0)))</f>
        <v>8.606859186786596E-6</v>
      </c>
      <c r="AE247">
        <f>PRODUCT(INDEX(Overzicht!$B$1:$D$35,MATCH(max_demand!AE$1,Overzicht!$B$1:$B$35,0),3),INDEX(Verdeelsleutels_percentage!$A:$AB,MATCH(max_demand!$C247,Verdeelsleutels_percentage!$C:$C,0),MATCH(INDEX(Overzicht!$B$1:$F$35,MATCH(max_demand!AE$1,Overzicht!$B:$B,0),5),Verdeelsleutels_percentage!$1:$1,0)))</f>
        <v>1.6771674505279971E-2</v>
      </c>
      <c r="AF247">
        <f>PRODUCT(INDEX(Overzicht!$B$1:$D$35,MATCH(max_demand!AF$1,Overzicht!$B$1:$B$35,0),3),INDEX(Verdeelsleutels_percentage!$A:$AB,MATCH(max_demand!$C247,Verdeelsleutels_percentage!$C:$C,0),MATCH(INDEX(Overzicht!$B$1:$F$35,MATCH(max_demand!AF$1,Overzicht!$B:$B,0),5),Verdeelsleutels_percentage!$1:$1,0)))</f>
        <v>8.4379808408199721E-4</v>
      </c>
      <c r="AG247">
        <f>PRODUCT(INDEX(Overzicht!$B$1:$D$35,MATCH(max_demand!AG$1,Overzicht!$B$1:$B$35,0),3),INDEX(Verdeelsleutels_percentage!$A:$AB,MATCH(max_demand!$C247,Verdeelsleutels_percentage!$C:$C,0),MATCH(INDEX(Overzicht!$B$1:$F$35,MATCH(max_demand!AG$1,Overzicht!$B:$B,0),5),Verdeelsleutels_percentage!$1:$1,0)))</f>
        <v>0.16084236678013047</v>
      </c>
      <c r="AH247">
        <f>PRODUCT(INDEX(Overzicht!$B$1:$D$35,MATCH(max_demand!AH$1,Overzicht!$B$1:$B$35,0),3),INDEX(Verdeelsleutels_percentage!$A:$AB,MATCH(max_demand!$C247,Verdeelsleutels_percentage!$C:$C,0),MATCH(INDEX(Overzicht!$B$1:$F$35,MATCH(max_demand!AH$1,Overzicht!$B:$B,0),5),Verdeelsleutels_percentage!$1:$1,0)))</f>
        <v>1.9688621961913271E-3</v>
      </c>
      <c r="AI247">
        <f>PRODUCT(INDEX(Overzicht!$B$1:$D$35,MATCH(max_demand!AI$1,Overzicht!$B$1:$B$35,0),3),INDEX(Verdeelsleutels_percentage!$A:$AB,MATCH(max_demand!$C247,Verdeelsleutels_percentage!$C:$C,0),MATCH(INDEX(Overzicht!$B$1:$F$35,MATCH(max_demand!AI$1,Overzicht!$B:$B,0),5),Verdeelsleutels_percentage!$1:$1,0)))</f>
        <v>6.7503846726559783E-4</v>
      </c>
      <c r="AJ247">
        <f>PRODUCT(INDEX(Overzicht!$B$1:$D$35,MATCH(max_demand!AJ$1,Overzicht!$B$1:$B$35,0),3),INDEX(Verdeelsleutels_percentage!$A:$AB,MATCH(max_demand!$C247,Verdeelsleutels_percentage!$C:$C,0),MATCH(INDEX(Overzicht!$B$1:$F$35,MATCH(max_demand!AJ$1,Overzicht!$B:$B,0),5),Verdeelsleutels_percentage!$1:$1,0)))</f>
        <v>0</v>
      </c>
      <c r="AK247">
        <f>PRODUCT(INDEX(Overzicht!$B$1:$D$35,MATCH(max_demand!AK$1,Overzicht!$B$1:$B$35,0),3),INDEX(Verdeelsleutels_percentage!$A:$AB,MATCH(max_demand!$C247,Verdeelsleutels_percentage!$C:$C,0),MATCH(INDEX(Overzicht!$B$1:$F$35,MATCH(max_demand!AK$1,Overzicht!$B:$B,0),5),Verdeelsleutels_percentage!$1:$1,0)))</f>
        <v>9.7577702513279175E-3</v>
      </c>
      <c r="AL247">
        <f>PRODUCT(INDEX(Overzicht!$B$1:$D$35,MATCH(max_demand!AL$1,Overzicht!$B$1:$B$35,0),3),INDEX(Verdeelsleutels_percentage!$A:$AB,MATCH(max_demand!$C247,Verdeelsleutels_percentage!$C:$C,0),MATCH(INDEX(Overzicht!$B$1:$F$35,MATCH(max_demand!AL$1,Overzicht!$B:$B,0),5),Verdeelsleutels_percentage!$1:$1,0)))</f>
        <v>2.6807061130021747E-2</v>
      </c>
      <c r="AM247">
        <f>PRODUCT(INDEX(Overzicht!$B$1:$D$35,MATCH(max_demand!AM$1,Overzicht!$B$1:$B$35,0),3),INDEX(Verdeelsleutels_percentage!$A:$AB,MATCH(max_demand!$C247,Verdeelsleutels_percentage!$C:$C,0),MATCH(INDEX(Overzicht!$B$1:$F$35,MATCH(max_demand!AM$1,Overzicht!$B:$B,0),5),Verdeelsleutels_percentage!$1:$1,0)))</f>
        <v>5.3614122260043494E-2</v>
      </c>
      <c r="AN247">
        <f>PRODUCT(INDEX(Overzicht!$B$1:$D$35,MATCH(max_demand!AN$1,Overzicht!$B$1:$B$35,0),3),INDEX(Verdeelsleutels_percentage!$A:$AB,MATCH(max_demand!$C247,Verdeelsleutels_percentage!$C:$C,0),MATCH(INDEX(Overzicht!$B$1:$F$35,MATCH(max_demand!AN$1,Overzicht!$B:$B,0),5),Verdeelsleutels_percentage!$1:$1,0)))</f>
        <v>2.6807061130021747E-2</v>
      </c>
      <c r="AO247">
        <f>PRODUCT(INDEX(Overzicht!$B$1:$D$35,MATCH(max_demand!AO$1,Overzicht!$B$1:$B$35,0),3),INDEX(Verdeelsleutels_percentage!$A:$AB,MATCH(max_demand!$C247,Verdeelsleutels_percentage!$C:$C,0),MATCH(INDEX(Overzicht!$B$1:$F$35,MATCH(max_demand!AO$1,Overzicht!$B:$B,0),5),Verdeelsleutels_percentage!$1:$1,0)))</f>
        <v>9.3824713955076119E-2</v>
      </c>
    </row>
    <row r="248" spans="2:41">
      <c r="B248" t="str">
        <f>INDEX('ETLocal datasets'!B:C,MATCH(C248,'ETLocal datasets'!C:C,0),1)</f>
        <v>GM0777</v>
      </c>
      <c r="C248" t="str">
        <f>'ETLocal datasets'!C231</f>
        <v>Etten-Leur</v>
      </c>
      <c r="D248">
        <f t="shared" si="17"/>
        <v>0.16981043944662633</v>
      </c>
      <c r="E248">
        <f t="shared" si="18"/>
        <v>0.12662267878286787</v>
      </c>
      <c r="F248">
        <f t="shared" si="19"/>
        <v>2.6595455672996485E-2</v>
      </c>
      <c r="G248">
        <f t="shared" si="16"/>
        <v>5.4157618166198289E-2</v>
      </c>
      <c r="H248">
        <f>PRODUCT(INDEX(Overzicht!$B$1:$D$35,MATCH(max_demand!H$1,Overzicht!$B$1:$B$35,0),3),INDEX(Verdeelsleutels_percentage!$A:$AB,MATCH(max_demand!$C248,Verdeelsleutels_percentage!$C:$C,0),MATCH(INDEX(Overzicht!$B$1:$F$35,MATCH(max_demand!H$1,Overzicht!$B:$B,0),5),Verdeelsleutels_percentage!$1:$1,0)))</f>
        <v>2.6595455672996485E-2</v>
      </c>
      <c r="I248">
        <f>PRODUCT(INDEX(Overzicht!$B$1:$D$35,MATCH(max_demand!I$1,Overzicht!$B$1:$B$35,0),3),INDEX(Verdeelsleutels_percentage!$A:$AB,MATCH(max_demand!$C248,Verdeelsleutels_percentage!$C:$C,0),MATCH(INDEX(Overzicht!$B$1:$F$35,MATCH(max_demand!I$1,Overzicht!$B:$B,0),5),Verdeelsleutels_percentage!$1:$1,0)))</f>
        <v>1.2153440141315504E-2</v>
      </c>
      <c r="J248">
        <f>PRODUCT(INDEX(Overzicht!$B$1:$D$35,MATCH(max_demand!J$1,Overzicht!$B$1:$B$35,0),3),INDEX(Verdeelsleutels_percentage!$A:$AB,MATCH(max_demand!$C248,Verdeelsleutels_percentage!$C:$C,0),MATCH(INDEX(Overzicht!$B$1:$F$35,MATCH(max_demand!J$1,Overzicht!$B:$B,0),5),Verdeelsleutels_percentage!$1:$1,0)))</f>
        <v>8.9158099018045358E-3</v>
      </c>
      <c r="K248">
        <f>PRODUCT(INDEX(Overzicht!$B$1:$D$35,MATCH(max_demand!K$1,Overzicht!$B$1:$B$35,0),3),INDEX(Verdeelsleutels_percentage!$A:$AB,MATCH(max_demand!$C248,Verdeelsleutels_percentage!$C:$C,0),MATCH(INDEX(Overzicht!$B$1:$F$35,MATCH(max_demand!K$1,Overzicht!$B:$B,0),5),Verdeelsleutels_percentage!$1:$1,0)))</f>
        <v>2.5297853094153658E-3</v>
      </c>
      <c r="L248">
        <f>PRODUCT(INDEX(Overzicht!$B$1:$D$35,MATCH(max_demand!L$1,Overzicht!$B$1:$B$35,0),3),INDEX(Verdeelsleutels_percentage!$A:$AB,MATCH(max_demand!$C248,Verdeelsleutels_percentage!$C:$C,0),MATCH(INDEX(Overzicht!$B$1:$F$35,MATCH(max_demand!L$1,Overzicht!$B:$B,0),5),Verdeelsleutels_percentage!$1:$1,0)))</f>
        <v>8.5998558884093391E-3</v>
      </c>
      <c r="M248">
        <f>PRODUCT(INDEX(Overzicht!$B$1:$D$35,MATCH(max_demand!M$1,Overzicht!$B$1:$B$35,0),3),INDEX(Verdeelsleutels_percentage!$A:$AB,MATCH(max_demand!$C248,Verdeelsleutels_percentage!$C:$C,0),MATCH(INDEX(Overzicht!$B$1:$F$35,MATCH(max_demand!M$1,Overzicht!$B:$B,0),5),Verdeelsleutels_percentage!$1:$1,0)))</f>
        <v>3.7828822320694906E-2</v>
      </c>
      <c r="N248">
        <f>PRODUCT(INDEX(Overzicht!$B$1:$D$35,MATCH(max_demand!N$1,Overzicht!$B$1:$B$35,0),3),INDEX(Verdeelsleutels_percentage!$A:$AB,MATCH(max_demand!$C248,Verdeelsleutels_percentage!$C:$C,0),MATCH(INDEX(Overzicht!$B$1:$F$35,MATCH(max_demand!N$1,Overzicht!$B:$B,0),5),Verdeelsleutels_percentage!$1:$1,0)))</f>
        <v>5.4111005622407664E-3</v>
      </c>
      <c r="O248">
        <f>PRODUCT(INDEX(Overzicht!$B$1:$D$35,MATCH(max_demand!O$1,Overzicht!$B$1:$B$35,0),3),INDEX(Verdeelsleutels_percentage!$A:$AB,MATCH(max_demand!$C248,Verdeelsleutels_percentage!$C:$C,0),MATCH(INDEX(Overzicht!$B$1:$F$35,MATCH(max_demand!O$1,Overzicht!$B:$B,0),5),Verdeelsleutels_percentage!$1:$1,0)))</f>
        <v>1.3502208613575038E-3</v>
      </c>
      <c r="P248">
        <f>PRODUCT(INDEX(Overzicht!$B$1:$D$35,MATCH(max_demand!P$1,Overzicht!$B$1:$B$35,0),3),INDEX(Verdeelsleutels_percentage!$A:$AB,MATCH(max_demand!$C248,Verdeelsleutels_percentage!$C:$C,0),MATCH(INDEX(Overzicht!$B$1:$F$35,MATCH(max_demand!P$1,Overzicht!$B:$B,0),5),Verdeelsleutels_percentage!$1:$1,0)))</f>
        <v>2.7614110824508094E-2</v>
      </c>
      <c r="Q248">
        <f>PRODUCT(INDEX(Overzicht!$B$1:$D$35,MATCH(max_demand!Q$1,Overzicht!$B$1:$B$35,0),3),INDEX(Verdeelsleutels_percentage!$A:$AB,MATCH(max_demand!$C248,Verdeelsleutels_percentage!$C:$C,0),MATCH(INDEX(Overzicht!$B$1:$F$35,MATCH(max_demand!Q$1,Overzicht!$B:$B,0),5),Verdeelsleutels_percentage!$1:$1,0)))</f>
        <v>2.2036234700482802E-2</v>
      </c>
      <c r="R248">
        <f>PRODUCT(INDEX(Overzicht!$B$1:$D$35,MATCH(max_demand!R$1,Overzicht!$B$1:$B$35,0),3),INDEX(Verdeelsleutels_percentage!$A:$AB,MATCH(max_demand!$C248,Verdeelsleutels_percentage!$C:$C,0),MATCH(INDEX(Overzicht!$B$1:$F$35,MATCH(max_demand!R$1,Overzicht!$B:$B,0),5),Verdeelsleutels_percentage!$1:$1,0)))</f>
        <v>4.5592209725136834E-3</v>
      </c>
      <c r="S248">
        <f>PRODUCT(INDEX(Overzicht!$B$1:$D$35,MATCH(max_demand!S$1,Overzicht!$B$1:$B$35,0),3),INDEX(Verdeelsleutels_percentage!$A:$AB,MATCH(max_demand!$C248,Verdeelsleutels_percentage!$C:$C,0),MATCH(INDEX(Overzicht!$B$1:$F$35,MATCH(max_demand!S$1,Overzicht!$B:$B,0),5),Verdeelsleutels_percentage!$1:$1,0)))</f>
        <v>9.3372845517080225E-3</v>
      </c>
      <c r="T248">
        <f>PRODUCT(INDEX(Overzicht!$B$1:$D$35,MATCH(max_demand!T$1,Overzicht!$B$1:$B$35,0),3),INDEX(Verdeelsleutels_percentage!$A:$AB,MATCH(max_demand!$C248,Verdeelsleutels_percentage!$C:$C,0),MATCH(INDEX(Overzicht!$B$1:$F$35,MATCH(max_demand!T$1,Overzicht!$B:$B,0),5),Verdeelsleutels_percentage!$1:$1,0)))</f>
        <v>1.3475030874318217E-2</v>
      </c>
      <c r="U248">
        <f>PRODUCT(INDEX(Overzicht!$B$1:$D$35,MATCH(max_demand!U$1,Overzicht!$B$1:$B$35,0),3),INDEX(Verdeelsleutels_percentage!$A:$AB,MATCH(max_demand!$C248,Verdeelsleutels_percentage!$C:$C,0),MATCH(INDEX(Overzicht!$B$1:$F$35,MATCH(max_demand!U$1,Overzicht!$B:$B,0),5),Verdeelsleutels_percentage!$1:$1,0)))</f>
        <v>5.0050114676039106E-2</v>
      </c>
      <c r="V248">
        <f>PRODUCT(INDEX(Overzicht!$B$1:$D$35,MATCH(max_demand!V$1,Overzicht!$B$1:$B$35,0),3),INDEX(Verdeelsleutels_percentage!$A:$AB,MATCH(max_demand!$C248,Verdeelsleutels_percentage!$C:$C,0),MATCH(INDEX(Overzicht!$B$1:$F$35,MATCH(max_demand!V$1,Overzicht!$B:$B,0),5),Verdeelsleutels_percentage!$1:$1,0)))</f>
        <v>5.8256712426563726E-3</v>
      </c>
      <c r="W248">
        <f>PRODUCT(INDEX(Overzicht!$B$1:$D$35,MATCH(max_demand!W$1,Overzicht!$B$1:$B$35,0),3),INDEX(Verdeelsleutels_percentage!$A:$AB,MATCH(max_demand!$C248,Verdeelsleutels_percentage!$C:$C,0),MATCH(INDEX(Overzicht!$B$1:$F$35,MATCH(max_demand!W$1,Overzicht!$B:$B,0),5),Verdeelsleutels_percentage!$1:$1,0)))</f>
        <v>3.0394806483424554E-2</v>
      </c>
      <c r="X248">
        <f>PRODUCT(INDEX(Overzicht!$B$1:$D$35,MATCH(max_demand!X$1,Overzicht!$B$1:$B$35,0),3),INDEX(Verdeelsleutels_percentage!$A:$AB,MATCH(max_demand!$C248,Verdeelsleutels_percentage!$C:$C,0),MATCH(INDEX(Overzicht!$B$1:$F$35,MATCH(max_demand!X$1,Overzicht!$B:$B,0),5),Verdeelsleutels_percentage!$1:$1,0)))</f>
        <v>1.5752922905617256E-3</v>
      </c>
      <c r="Y248">
        <f>PRODUCT(INDEX(Overzicht!$B$1:$D$35,MATCH(max_demand!Y$1,Overzicht!$B$1:$B$35,0),3),INDEX(Verdeelsleutels_percentage!$A:$AB,MATCH(max_demand!$C248,Verdeelsleutels_percentage!$C:$C,0),MATCH(INDEX(Overzicht!$B$1:$F$35,MATCH(max_demand!Y$1,Overzicht!$B:$B,0),5),Verdeelsleutels_percentage!$1:$1,0)))</f>
        <v>1.4639226013127834E-6</v>
      </c>
      <c r="Z248">
        <f>PRODUCT(INDEX(Overzicht!$B$1:$D$35,MATCH(max_demand!Z$1,Overzicht!$B$1:$B$35,0),3),INDEX(Verdeelsleutels_percentage!$A:$AB,MATCH(max_demand!$C248,Verdeelsleutels_percentage!$C:$C,0),MATCH(INDEX(Overzicht!$B$1:$F$35,MATCH(max_demand!Z$1,Overzicht!$B:$B,0),5),Verdeelsleutels_percentage!$1:$1,0)))</f>
        <v>6.5063226725012595E-4</v>
      </c>
      <c r="AA248">
        <f>PRODUCT(INDEX(Overzicht!$B$1:$D$35,MATCH(max_demand!AA$1,Overzicht!$B$1:$B$35,0),3),INDEX(Verdeelsleutels_percentage!$A:$AB,MATCH(max_demand!$C248,Verdeelsleutels_percentage!$C:$C,0),MATCH(INDEX(Overzicht!$B$1:$F$35,MATCH(max_demand!AA$1,Overzicht!$B:$B,0),5),Verdeelsleutels_percentage!$1:$1,0)))</f>
        <v>6.7802731008171019E-4</v>
      </c>
      <c r="AB248">
        <f>PRODUCT(INDEX(Overzicht!$B$1:$D$35,MATCH(max_demand!AB$1,Overzicht!$B$1:$B$35,0),3),INDEX(Verdeelsleutels_percentage!$A:$AB,MATCH(max_demand!$C248,Verdeelsleutels_percentage!$C:$C,0),MATCH(INDEX(Overzicht!$B$1:$F$35,MATCH(max_demand!AB$1,Overzicht!$B:$B,0),5),Verdeelsleutels_percentage!$1:$1,0)))</f>
        <v>1.1536494916077814E-2</v>
      </c>
      <c r="AC248">
        <f>PRODUCT(INDEX(Overzicht!$B$1:$D$35,MATCH(max_demand!AC$1,Overzicht!$B$1:$B$35,0),3),INDEX(Verdeelsleutels_percentage!$A:$AB,MATCH(max_demand!$C248,Verdeelsleutels_percentage!$C:$C,0),MATCH(INDEX(Overzicht!$B$1:$F$35,MATCH(max_demand!AC$1,Overzicht!$B:$B,0),5),Verdeelsleutels_percentage!$1:$1,0)))</f>
        <v>6.3322636756330203E-3</v>
      </c>
      <c r="AD248">
        <f>PRODUCT(INDEX(Overzicht!$B$1:$D$35,MATCH(max_demand!AD$1,Overzicht!$B$1:$B$35,0),3),INDEX(Verdeelsleutels_percentage!$A:$AB,MATCH(max_demand!$C248,Verdeelsleutels_percentage!$C:$C,0),MATCH(INDEX(Overzicht!$B$1:$F$35,MATCH(max_demand!AD$1,Overzicht!$B:$B,0),5),Verdeelsleutels_percentage!$1:$1,0)))</f>
        <v>2.2131923623165534E-6</v>
      </c>
      <c r="AE248">
        <f>PRODUCT(INDEX(Overzicht!$B$1:$D$35,MATCH(max_demand!AE$1,Overzicht!$B$1:$B$35,0),3),INDEX(Verdeelsleutels_percentage!$A:$AB,MATCH(max_demand!$C248,Verdeelsleutels_percentage!$C:$C,0),MATCH(INDEX(Overzicht!$B$1:$F$35,MATCH(max_demand!AE$1,Overzicht!$B:$B,0),5),Verdeelsleutels_percentage!$1:$1,0)))</f>
        <v>8.8849942319637956E-3</v>
      </c>
      <c r="AF248">
        <f>PRODUCT(INDEX(Overzicht!$B$1:$D$35,MATCH(max_demand!AF$1,Overzicht!$B$1:$B$35,0),3),INDEX(Verdeelsleutels_percentage!$A:$AB,MATCH(max_demand!$C248,Verdeelsleutels_percentage!$C:$C,0),MATCH(INDEX(Overzicht!$B$1:$F$35,MATCH(max_demand!AF$1,Overzicht!$B:$B,0),5),Verdeelsleutels_percentage!$1:$1,0)))</f>
        <v>2.5682852654610234E-3</v>
      </c>
      <c r="AG248">
        <f>PRODUCT(INDEX(Overzicht!$B$1:$D$35,MATCH(max_demand!AG$1,Overzicht!$B$1:$B$35,0),3),INDEX(Verdeelsleutels_percentage!$A:$AB,MATCH(max_demand!$C248,Verdeelsleutels_percentage!$C:$C,0),MATCH(INDEX(Overzicht!$B$1:$F$35,MATCH(max_demand!AG$1,Overzicht!$B:$B,0),5),Verdeelsleutels_percentage!$1:$1,0)))</f>
        <v>3.0394806483424554E-2</v>
      </c>
      <c r="AH248">
        <f>PRODUCT(INDEX(Overzicht!$B$1:$D$35,MATCH(max_demand!AH$1,Overzicht!$B$1:$B$35,0),3),INDEX(Verdeelsleutels_percentage!$A:$AB,MATCH(max_demand!$C248,Verdeelsleutels_percentage!$C:$C,0),MATCH(INDEX(Overzicht!$B$1:$F$35,MATCH(max_demand!AH$1,Overzicht!$B:$B,0),5),Verdeelsleutels_percentage!$1:$1,0)))</f>
        <v>5.9926656194090547E-3</v>
      </c>
      <c r="AI248">
        <f>PRODUCT(INDEX(Overzicht!$B$1:$D$35,MATCH(max_demand!AI$1,Overzicht!$B$1:$B$35,0),3),INDEX(Verdeelsleutels_percentage!$A:$AB,MATCH(max_demand!$C248,Verdeelsleutels_percentage!$C:$C,0),MATCH(INDEX(Overzicht!$B$1:$F$35,MATCH(max_demand!AI$1,Overzicht!$B:$B,0),5),Verdeelsleutels_percentage!$1:$1,0)))</f>
        <v>2.0546282123688189E-3</v>
      </c>
      <c r="AJ248">
        <f>PRODUCT(INDEX(Overzicht!$B$1:$D$35,MATCH(max_demand!AJ$1,Overzicht!$B$1:$B$35,0),3),INDEX(Verdeelsleutels_percentage!$A:$AB,MATCH(max_demand!$C248,Verdeelsleutels_percentage!$C:$C,0),MATCH(INDEX(Overzicht!$B$1:$F$35,MATCH(max_demand!AJ$1,Overzicht!$B:$B,0),5),Verdeelsleutels_percentage!$1:$1,0)))</f>
        <v>0</v>
      </c>
      <c r="AK248">
        <f>PRODUCT(INDEX(Overzicht!$B$1:$D$35,MATCH(max_demand!AK$1,Overzicht!$B$1:$B$35,0),3),INDEX(Verdeelsleutels_percentage!$A:$AB,MATCH(max_demand!$C248,Verdeelsleutels_percentage!$C:$C,0),MATCH(INDEX(Overzicht!$B$1:$F$35,MATCH(max_demand!AK$1,Overzicht!$B:$B,0),5),Verdeelsleutels_percentage!$1:$1,0)))</f>
        <v>1.8439515933277566E-3</v>
      </c>
      <c r="AL248">
        <f>PRODUCT(INDEX(Overzicht!$B$1:$D$35,MATCH(max_demand!AL$1,Overzicht!$B$1:$B$35,0),3),INDEX(Verdeelsleutels_percentage!$A:$AB,MATCH(max_demand!$C248,Verdeelsleutels_percentage!$C:$C,0),MATCH(INDEX(Overzicht!$B$1:$F$35,MATCH(max_demand!AL$1,Overzicht!$B:$B,0),5),Verdeelsleutels_percentage!$1:$1,0)))</f>
        <v>5.0658010805707593E-3</v>
      </c>
      <c r="AM248">
        <f>PRODUCT(INDEX(Overzicht!$B$1:$D$35,MATCH(max_demand!AM$1,Overzicht!$B$1:$B$35,0),3),INDEX(Verdeelsleutels_percentage!$A:$AB,MATCH(max_demand!$C248,Verdeelsleutels_percentage!$C:$C,0),MATCH(INDEX(Overzicht!$B$1:$F$35,MATCH(max_demand!AM$1,Overzicht!$B:$B,0),5),Verdeelsleutels_percentage!$1:$1,0)))</f>
        <v>1.0131602161141519E-2</v>
      </c>
      <c r="AN248">
        <f>PRODUCT(INDEX(Overzicht!$B$1:$D$35,MATCH(max_demand!AN$1,Overzicht!$B$1:$B$35,0),3),INDEX(Verdeelsleutels_percentage!$A:$AB,MATCH(max_demand!$C248,Verdeelsleutels_percentage!$C:$C,0),MATCH(INDEX(Overzicht!$B$1:$F$35,MATCH(max_demand!AN$1,Overzicht!$B:$B,0),5),Verdeelsleutels_percentage!$1:$1,0)))</f>
        <v>5.0658010805707593E-3</v>
      </c>
      <c r="AO248">
        <f>PRODUCT(INDEX(Overzicht!$B$1:$D$35,MATCH(max_demand!AO$1,Overzicht!$B$1:$B$35,0),3),INDEX(Verdeelsleutels_percentage!$A:$AB,MATCH(max_demand!$C248,Verdeelsleutels_percentage!$C:$C,0),MATCH(INDEX(Overzicht!$B$1:$F$35,MATCH(max_demand!AO$1,Overzicht!$B:$B,0),5),Verdeelsleutels_percentage!$1:$1,0)))</f>
        <v>1.7730303781997657E-2</v>
      </c>
    </row>
    <row r="249" spans="2:41">
      <c r="B249" t="str">
        <f>INDEX('ETLocal datasets'!B:C,MATCH(C249,'ETLocal datasets'!C:C,0),1)</f>
        <v>GM0779</v>
      </c>
      <c r="C249" t="str">
        <f>'ETLocal datasets'!C232</f>
        <v>Geertruidenberg</v>
      </c>
      <c r="D249">
        <f t="shared" si="17"/>
        <v>0.11646328168489696</v>
      </c>
      <c r="E249">
        <f t="shared" si="18"/>
        <v>8.6890725938067792E-2</v>
      </c>
      <c r="F249">
        <f t="shared" si="19"/>
        <v>1.3071714460741979E-2</v>
      </c>
      <c r="G249">
        <f t="shared" si="16"/>
        <v>2.6618567068254127E-2</v>
      </c>
      <c r="H249">
        <f>PRODUCT(INDEX(Overzicht!$B$1:$D$35,MATCH(max_demand!H$1,Overzicht!$B$1:$B$35,0),3),INDEX(Verdeelsleutels_percentage!$A:$AB,MATCH(max_demand!$C249,Verdeelsleutels_percentage!$C:$C,0),MATCH(INDEX(Overzicht!$B$1:$F$35,MATCH(max_demand!H$1,Overzicht!$B:$B,0),5),Verdeelsleutels_percentage!$1:$1,0)))</f>
        <v>1.3071714460741979E-2</v>
      </c>
      <c r="I249">
        <f>PRODUCT(INDEX(Overzicht!$B$1:$D$35,MATCH(max_demand!I$1,Overzicht!$B$1:$B$35,0),3),INDEX(Verdeelsleutels_percentage!$A:$AB,MATCH(max_demand!$C249,Verdeelsleutels_percentage!$C:$C,0),MATCH(INDEX(Overzicht!$B$1:$F$35,MATCH(max_demand!I$1,Overzicht!$B:$B,0),5),Verdeelsleutels_percentage!$1:$1,0)))</f>
        <v>6.8191706126240125E-3</v>
      </c>
      <c r="J249">
        <f>PRODUCT(INDEX(Overzicht!$B$1:$D$35,MATCH(max_demand!J$1,Overzicht!$B$1:$B$35,0),3),INDEX(Verdeelsleutels_percentage!$A:$AB,MATCH(max_demand!$C249,Verdeelsleutels_percentage!$C:$C,0),MATCH(INDEX(Overzicht!$B$1:$F$35,MATCH(max_demand!J$1,Overzicht!$B:$B,0),5),Verdeelsleutels_percentage!$1:$1,0)))</f>
        <v>4.3821366573154061E-3</v>
      </c>
      <c r="K249">
        <f>PRODUCT(INDEX(Overzicht!$B$1:$D$35,MATCH(max_demand!K$1,Overzicht!$B$1:$B$35,0),3),INDEX(Verdeelsleutels_percentage!$A:$AB,MATCH(max_demand!$C249,Verdeelsleutels_percentage!$C:$C,0),MATCH(INDEX(Overzicht!$B$1:$F$35,MATCH(max_demand!K$1,Overzicht!$B:$B,0),5),Verdeelsleutels_percentage!$1:$1,0)))</f>
        <v>1.4194365905969674E-3</v>
      </c>
      <c r="L249">
        <f>PRODUCT(INDEX(Overzicht!$B$1:$D$35,MATCH(max_demand!L$1,Overzicht!$B$1:$B$35,0),3),INDEX(Verdeelsleutels_percentage!$A:$AB,MATCH(max_demand!$C249,Verdeelsleutels_percentage!$C:$C,0),MATCH(INDEX(Overzicht!$B$1:$F$35,MATCH(max_demand!L$1,Overzicht!$B:$B,0),5),Verdeelsleutels_percentage!$1:$1,0)))</f>
        <v>4.2268446895217925E-3</v>
      </c>
      <c r="M249">
        <f>PRODUCT(INDEX(Overzicht!$B$1:$D$35,MATCH(max_demand!M$1,Overzicht!$B$1:$B$35,0),3),INDEX(Verdeelsleutels_percentage!$A:$AB,MATCH(max_demand!$C249,Verdeelsleutels_percentage!$C:$C,0),MATCH(INDEX(Overzicht!$B$1:$F$35,MATCH(max_demand!M$1,Overzicht!$B:$B,0),5),Verdeelsleutels_percentage!$1:$1,0)))</f>
        <v>2.6750099636409497E-2</v>
      </c>
      <c r="N249">
        <f>PRODUCT(INDEX(Overzicht!$B$1:$D$35,MATCH(max_demand!N$1,Overzicht!$B$1:$B$35,0),3),INDEX(Verdeelsleutels_percentage!$A:$AB,MATCH(max_demand!$C249,Verdeelsleutels_percentage!$C:$C,0),MATCH(INDEX(Overzicht!$B$1:$F$35,MATCH(max_demand!N$1,Overzicht!$B:$B,0),5),Verdeelsleutels_percentage!$1:$1,0)))</f>
        <v>2.5498549989793742E-2</v>
      </c>
      <c r="O249">
        <f>PRODUCT(INDEX(Overzicht!$B$1:$D$35,MATCH(max_demand!O$1,Overzicht!$B$1:$B$35,0),3),INDEX(Verdeelsleutels_percentage!$A:$AB,MATCH(max_demand!$C249,Verdeelsleutels_percentage!$C:$C,0),MATCH(INDEX(Overzicht!$B$1:$F$35,MATCH(max_demand!O$1,Overzicht!$B:$B,0),5),Verdeelsleutels_percentage!$1:$1,0)))</f>
        <v>1.9064770999195188E-3</v>
      </c>
      <c r="P249">
        <f>PRODUCT(INDEX(Overzicht!$B$1:$D$35,MATCH(max_demand!P$1,Overzicht!$B$1:$B$35,0),3),INDEX(Verdeelsleutels_percentage!$A:$AB,MATCH(max_demand!$C249,Verdeelsleutels_percentage!$C:$C,0),MATCH(INDEX(Overzicht!$B$1:$F$35,MATCH(max_demand!P$1,Overzicht!$B:$B,0),5),Verdeelsleutels_percentage!$1:$1,0)))</f>
        <v>1.8364583047675624E-2</v>
      </c>
      <c r="Q249">
        <f>PRODUCT(INDEX(Overzicht!$B$1:$D$35,MATCH(max_demand!Q$1,Overzicht!$B$1:$B$35,0),3),INDEX(Verdeelsleutels_percentage!$A:$AB,MATCH(max_demand!$C249,Verdeelsleutels_percentage!$C:$C,0),MATCH(INDEX(Overzicht!$B$1:$F$35,MATCH(max_demand!Q$1,Overzicht!$B:$B,0),5),Verdeelsleutels_percentage!$1:$1,0)))</f>
        <v>1.0830849124614782E-2</v>
      </c>
      <c r="R249">
        <f>PRODUCT(INDEX(Overzicht!$B$1:$D$35,MATCH(max_demand!R$1,Overzicht!$B$1:$B$35,0),3),INDEX(Verdeelsleutels_percentage!$A:$AB,MATCH(max_demand!$C249,Verdeelsleutels_percentage!$C:$C,0),MATCH(INDEX(Overzicht!$B$1:$F$35,MATCH(max_demand!R$1,Overzicht!$B:$B,0),5),Verdeelsleutels_percentage!$1:$1,0)))</f>
        <v>2.2408653361271967E-3</v>
      </c>
      <c r="S249">
        <f>PRODUCT(INDEX(Overzicht!$B$1:$D$35,MATCH(max_demand!S$1,Overzicht!$B$1:$B$35,0),3),INDEX(Verdeelsleutels_percentage!$A:$AB,MATCH(max_demand!$C249,Verdeelsleutels_percentage!$C:$C,0),MATCH(INDEX(Overzicht!$B$1:$F$35,MATCH(max_demand!S$1,Overzicht!$B:$B,0),5),Verdeelsleutels_percentage!$1:$1,0)))</f>
        <v>4.5892922083884983E-3</v>
      </c>
      <c r="T249">
        <f>PRODUCT(INDEX(Overzicht!$B$1:$D$35,MATCH(max_demand!T$1,Overzicht!$B$1:$B$35,0),3),INDEX(Verdeelsleutels_percentage!$A:$AB,MATCH(max_demand!$C249,Verdeelsleutels_percentage!$C:$C,0),MATCH(INDEX(Overzicht!$B$1:$F$35,MATCH(max_demand!T$1,Overzicht!$B:$B,0),5),Verdeelsleutels_percentage!$1:$1,0)))</f>
        <v>6.6230019934426024E-3</v>
      </c>
      <c r="U249">
        <f>PRODUCT(INDEX(Overzicht!$B$1:$D$35,MATCH(max_demand!U$1,Overzicht!$B$1:$B$35,0),3),INDEX(Verdeelsleutels_percentage!$A:$AB,MATCH(max_demand!$C249,Verdeelsleutels_percentage!$C:$C,0),MATCH(INDEX(Overzicht!$B$1:$F$35,MATCH(max_demand!U$1,Overzicht!$B:$B,0),5),Verdeelsleutels_percentage!$1:$1,0)))</f>
        <v>2.459972168992967E-2</v>
      </c>
      <c r="V249">
        <f>PRODUCT(INDEX(Overzicht!$B$1:$D$35,MATCH(max_demand!V$1,Overzicht!$B$1:$B$35,0),3),INDEX(Verdeelsleutels_percentage!$A:$AB,MATCH(max_demand!$C249,Verdeelsleutels_percentage!$C:$C,0),MATCH(INDEX(Overzicht!$B$1:$F$35,MATCH(max_demand!V$1,Overzicht!$B:$B,0),5),Verdeelsleutels_percentage!$1:$1,0)))</f>
        <v>2.8633279294958619E-3</v>
      </c>
      <c r="W249">
        <f>PRODUCT(INDEX(Overzicht!$B$1:$D$35,MATCH(max_demand!W$1,Overzicht!$B$1:$B$35,0),3),INDEX(Verdeelsleutels_percentage!$A:$AB,MATCH(max_demand!$C249,Verdeelsleutels_percentage!$C:$C,0),MATCH(INDEX(Overzicht!$B$1:$F$35,MATCH(max_demand!W$1,Overzicht!$B:$B,0),5),Verdeelsleutels_percentage!$1:$1,0)))</f>
        <v>1.4939102240847976E-2</v>
      </c>
      <c r="X249">
        <f>PRODUCT(INDEX(Overzicht!$B$1:$D$35,MATCH(max_demand!X$1,Overzicht!$B$1:$B$35,0),3),INDEX(Verdeelsleutels_percentage!$A:$AB,MATCH(max_demand!$C249,Verdeelsleutels_percentage!$C:$C,0),MATCH(INDEX(Overzicht!$B$1:$F$35,MATCH(max_demand!X$1,Overzicht!$B:$B,0),5),Verdeelsleutels_percentage!$1:$1,0)))</f>
        <v>3.2818589386702612E-4</v>
      </c>
      <c r="Y249">
        <f>PRODUCT(INDEX(Overzicht!$B$1:$D$35,MATCH(max_demand!Y$1,Overzicht!$B$1:$B$35,0),3),INDEX(Verdeelsleutels_percentage!$A:$AB,MATCH(max_demand!$C249,Verdeelsleutels_percentage!$C:$C,0),MATCH(INDEX(Overzicht!$B$1:$F$35,MATCH(max_demand!Y$1,Overzicht!$B:$B,0),5),Verdeelsleutels_percentage!$1:$1,0)))</f>
        <v>6.017796224774931E-7</v>
      </c>
      <c r="Z249">
        <f>PRODUCT(INDEX(Overzicht!$B$1:$D$35,MATCH(max_demand!Z$1,Overzicht!$B$1:$B$35,0),3),INDEX(Verdeelsleutels_percentage!$A:$AB,MATCH(max_demand!$C249,Verdeelsleutels_percentage!$C:$C,0),MATCH(INDEX(Overzicht!$B$1:$F$35,MATCH(max_demand!Z$1,Overzicht!$B:$B,0),5),Verdeelsleutels_percentage!$1:$1,0)))</f>
        <v>2.6745760998999696E-4</v>
      </c>
      <c r="AA249">
        <f>PRODUCT(INDEX(Overzicht!$B$1:$D$35,MATCH(max_demand!AA$1,Overzicht!$B$1:$B$35,0),3),INDEX(Verdeelsleutels_percentage!$A:$AB,MATCH(max_demand!$C249,Verdeelsleutels_percentage!$C:$C,0),MATCH(INDEX(Overzicht!$B$1:$F$35,MATCH(max_demand!AA$1,Overzicht!$B:$B,0),5),Verdeelsleutels_percentage!$1:$1,0)))</f>
        <v>2.7871898304220733E-4</v>
      </c>
      <c r="AB249">
        <f>PRODUCT(INDEX(Overzicht!$B$1:$D$35,MATCH(max_demand!AB$1,Overzicht!$B$1:$B$35,0),3),INDEX(Verdeelsleutels_percentage!$A:$AB,MATCH(max_demand!$C249,Verdeelsleutels_percentage!$C:$C,0),MATCH(INDEX(Overzicht!$B$1:$F$35,MATCH(max_demand!AB$1,Overzicht!$B:$B,0),5),Verdeelsleutels_percentage!$1:$1,0)))</f>
        <v>6.9632245825400263E-3</v>
      </c>
      <c r="AC249">
        <f>PRODUCT(INDEX(Overzicht!$B$1:$D$35,MATCH(max_demand!AC$1,Overzicht!$B$1:$B$35,0),3),INDEX(Verdeelsleutels_percentage!$A:$AB,MATCH(max_demand!$C249,Verdeelsleutels_percentage!$C:$C,0),MATCH(INDEX(Overzicht!$B$1:$F$35,MATCH(max_demand!AC$1,Overzicht!$B:$B,0),5),Verdeelsleutels_percentage!$1:$1,0)))</f>
        <v>3.2383243523269475E-3</v>
      </c>
      <c r="AD249">
        <f>PRODUCT(INDEX(Overzicht!$B$1:$D$35,MATCH(max_demand!AD$1,Overzicht!$B$1:$B$35,0),3),INDEX(Verdeelsleutels_percentage!$A:$AB,MATCH(max_demand!$C249,Verdeelsleutels_percentage!$C:$C,0),MATCH(INDEX(Overzicht!$B$1:$F$35,MATCH(max_demand!AD$1,Overzicht!$B:$B,0),5),Verdeelsleutels_percentage!$1:$1,0)))</f>
        <v>0</v>
      </c>
      <c r="AE249">
        <f>PRODUCT(INDEX(Overzicht!$B$1:$D$35,MATCH(max_demand!AE$1,Overzicht!$B$1:$B$35,0),3),INDEX(Verdeelsleutels_percentage!$A:$AB,MATCH(max_demand!$C249,Verdeelsleutels_percentage!$C:$C,0),MATCH(INDEX(Overzicht!$B$1:$F$35,MATCH(max_demand!AE$1,Overzicht!$B:$B,0),5),Verdeelsleutels_percentage!$1:$1,0)))</f>
        <v>2.3959535007542814E-2</v>
      </c>
      <c r="AF249">
        <f>PRODUCT(INDEX(Overzicht!$B$1:$D$35,MATCH(max_demand!AF$1,Overzicht!$B$1:$B$35,0),3),INDEX(Verdeelsleutels_percentage!$A:$AB,MATCH(max_demand!$C249,Verdeelsleutels_percentage!$C:$C,0),MATCH(INDEX(Overzicht!$B$1:$F$35,MATCH(max_demand!AF$1,Overzicht!$B:$B,0),5),Verdeelsleutels_percentage!$1:$1,0)))</f>
        <v>1.0557537236447249E-3</v>
      </c>
      <c r="AG249">
        <f>PRODUCT(INDEX(Overzicht!$B$1:$D$35,MATCH(max_demand!AG$1,Overzicht!$B$1:$B$35,0),3),INDEX(Verdeelsleutels_percentage!$A:$AB,MATCH(max_demand!$C249,Verdeelsleutels_percentage!$C:$C,0),MATCH(INDEX(Overzicht!$B$1:$F$35,MATCH(max_demand!AG$1,Overzicht!$B:$B,0),5),Verdeelsleutels_percentage!$1:$1,0)))</f>
        <v>1.4939102240847976E-2</v>
      </c>
      <c r="AH249">
        <f>PRODUCT(INDEX(Overzicht!$B$1:$D$35,MATCH(max_demand!AH$1,Overzicht!$B$1:$B$35,0),3),INDEX(Verdeelsleutels_percentage!$A:$AB,MATCH(max_demand!$C249,Verdeelsleutels_percentage!$C:$C,0),MATCH(INDEX(Overzicht!$B$1:$F$35,MATCH(max_demand!AH$1,Overzicht!$B:$B,0),5),Verdeelsleutels_percentage!$1:$1,0)))</f>
        <v>2.4634253551710245E-3</v>
      </c>
      <c r="AI249">
        <f>PRODUCT(INDEX(Overzicht!$B$1:$D$35,MATCH(max_demand!AI$1,Overzicht!$B$1:$B$35,0),3),INDEX(Verdeelsleutels_percentage!$A:$AB,MATCH(max_demand!$C249,Verdeelsleutels_percentage!$C:$C,0),MATCH(INDEX(Overzicht!$B$1:$F$35,MATCH(max_demand!AI$1,Overzicht!$B:$B,0),5),Verdeelsleutels_percentage!$1:$1,0)))</f>
        <v>8.4460297891577978E-4</v>
      </c>
      <c r="AJ249">
        <f>PRODUCT(INDEX(Overzicht!$B$1:$D$35,MATCH(max_demand!AJ$1,Overzicht!$B$1:$B$35,0),3),INDEX(Verdeelsleutels_percentage!$A:$AB,MATCH(max_demand!$C249,Verdeelsleutels_percentage!$C:$C,0),MATCH(INDEX(Overzicht!$B$1:$F$35,MATCH(max_demand!AJ$1,Overzicht!$B:$B,0),5),Verdeelsleutels_percentage!$1:$1,0)))</f>
        <v>0</v>
      </c>
      <c r="AK249">
        <f>PRODUCT(INDEX(Overzicht!$B$1:$D$35,MATCH(max_demand!AK$1,Overzicht!$B$1:$B$35,0),3),INDEX(Verdeelsleutels_percentage!$A:$AB,MATCH(max_demand!$C249,Verdeelsleutels_percentage!$C:$C,0),MATCH(INDEX(Overzicht!$B$1:$F$35,MATCH(max_demand!AK$1,Overzicht!$B:$B,0),5),Verdeelsleutels_percentage!$1:$1,0)))</f>
        <v>9.0630553594477732E-4</v>
      </c>
      <c r="AL249">
        <f>PRODUCT(INDEX(Overzicht!$B$1:$D$35,MATCH(max_demand!AL$1,Overzicht!$B$1:$B$35,0),3),INDEX(Verdeelsleutels_percentage!$A:$AB,MATCH(max_demand!$C249,Verdeelsleutels_percentage!$C:$C,0),MATCH(INDEX(Overzicht!$B$1:$F$35,MATCH(max_demand!AL$1,Overzicht!$B:$B,0),5),Verdeelsleutels_percentage!$1:$1,0)))</f>
        <v>2.4898503734746627E-3</v>
      </c>
      <c r="AM249">
        <f>PRODUCT(INDEX(Overzicht!$B$1:$D$35,MATCH(max_demand!AM$1,Overzicht!$B$1:$B$35,0),3),INDEX(Verdeelsleutels_percentage!$A:$AB,MATCH(max_demand!$C249,Verdeelsleutels_percentage!$C:$C,0),MATCH(INDEX(Overzicht!$B$1:$F$35,MATCH(max_demand!AM$1,Overzicht!$B:$B,0),5),Verdeelsleutels_percentage!$1:$1,0)))</f>
        <v>4.9797007469493254E-3</v>
      </c>
      <c r="AN249">
        <f>PRODUCT(INDEX(Overzicht!$B$1:$D$35,MATCH(max_demand!AN$1,Overzicht!$B$1:$B$35,0),3),INDEX(Verdeelsleutels_percentage!$A:$AB,MATCH(max_demand!$C249,Verdeelsleutels_percentage!$C:$C,0),MATCH(INDEX(Overzicht!$B$1:$F$35,MATCH(max_demand!AN$1,Overzicht!$B:$B,0),5),Verdeelsleutels_percentage!$1:$1,0)))</f>
        <v>2.4898503734746627E-3</v>
      </c>
      <c r="AO249">
        <f>PRODUCT(INDEX(Overzicht!$B$1:$D$35,MATCH(max_demand!AO$1,Overzicht!$B$1:$B$35,0),3),INDEX(Verdeelsleutels_percentage!$A:$AB,MATCH(max_demand!$C249,Verdeelsleutels_percentage!$C:$C,0),MATCH(INDEX(Overzicht!$B$1:$F$35,MATCH(max_demand!AO$1,Overzicht!$B:$B,0),5),Verdeelsleutels_percentage!$1:$1,0)))</f>
        <v>8.7144763071613195E-3</v>
      </c>
    </row>
    <row r="250" spans="2:41">
      <c r="B250" t="str">
        <f>INDEX('ETLocal datasets'!B:C,MATCH(C250,'ETLocal datasets'!C:C,0),1)</f>
        <v>GM0784</v>
      </c>
      <c r="C250" t="str">
        <f>'ETLocal datasets'!C233</f>
        <v>Gilze en Rijen</v>
      </c>
      <c r="D250">
        <f t="shared" si="17"/>
        <v>0.163312124778136</v>
      </c>
      <c r="E250">
        <f t="shared" si="18"/>
        <v>0.11989636465592671</v>
      </c>
      <c r="F250">
        <f t="shared" si="19"/>
        <v>1.6058493372617767E-2</v>
      </c>
      <c r="G250">
        <f t="shared" si="16"/>
        <v>3.2700690038625371E-2</v>
      </c>
      <c r="H250">
        <f>PRODUCT(INDEX(Overzicht!$B$1:$D$35,MATCH(max_demand!H$1,Overzicht!$B$1:$B$35,0),3),INDEX(Verdeelsleutels_percentage!$A:$AB,MATCH(max_demand!$C250,Verdeelsleutels_percentage!$C:$C,0),MATCH(INDEX(Overzicht!$B$1:$F$35,MATCH(max_demand!H$1,Overzicht!$B:$B,0),5),Verdeelsleutels_percentage!$1:$1,0)))</f>
        <v>1.6058493372617767E-2</v>
      </c>
      <c r="I250">
        <f>PRODUCT(INDEX(Overzicht!$B$1:$D$35,MATCH(max_demand!I$1,Overzicht!$B$1:$B$35,0),3),INDEX(Verdeelsleutels_percentage!$A:$AB,MATCH(max_demand!$C250,Verdeelsleutels_percentage!$C:$C,0),MATCH(INDEX(Overzicht!$B$1:$F$35,MATCH(max_demand!I$1,Overzicht!$B:$B,0),5),Verdeelsleutels_percentage!$1:$1,0)))</f>
        <v>1.4427655624169457E-2</v>
      </c>
      <c r="J250">
        <f>PRODUCT(INDEX(Overzicht!$B$1:$D$35,MATCH(max_demand!J$1,Overzicht!$B$1:$B$35,0),3),INDEX(Verdeelsleutels_percentage!$A:$AB,MATCH(max_demand!$C250,Verdeelsleutels_percentage!$C:$C,0),MATCH(INDEX(Overzicht!$B$1:$F$35,MATCH(max_demand!J$1,Overzicht!$B:$B,0),5),Verdeelsleutels_percentage!$1:$1,0)))</f>
        <v>5.3834187306299559E-3</v>
      </c>
      <c r="K250">
        <f>PRODUCT(INDEX(Overzicht!$B$1:$D$35,MATCH(max_demand!K$1,Overzicht!$B$1:$B$35,0),3),INDEX(Verdeelsleutels_percentage!$A:$AB,MATCH(max_demand!$C250,Verdeelsleutels_percentage!$C:$C,0),MATCH(INDEX(Overzicht!$B$1:$F$35,MATCH(max_demand!K$1,Overzicht!$B:$B,0),5),Verdeelsleutels_percentage!$1:$1,0)))</f>
        <v>3.0031720091540422E-3</v>
      </c>
      <c r="L250">
        <f>PRODUCT(INDEX(Overzicht!$B$1:$D$35,MATCH(max_demand!L$1,Overzicht!$B$1:$B$35,0),3),INDEX(Verdeelsleutels_percentage!$A:$AB,MATCH(max_demand!$C250,Verdeelsleutels_percentage!$C:$C,0),MATCH(INDEX(Overzicht!$B$1:$F$35,MATCH(max_demand!L$1,Overzicht!$B:$B,0),5),Verdeelsleutels_percentage!$1:$1,0)))</f>
        <v>5.192643829363258E-3</v>
      </c>
      <c r="M250">
        <f>PRODUCT(INDEX(Overzicht!$B$1:$D$35,MATCH(max_demand!M$1,Overzicht!$B$1:$B$35,0),3),INDEX(Verdeelsleutels_percentage!$A:$AB,MATCH(max_demand!$C250,Verdeelsleutels_percentage!$C:$C,0),MATCH(INDEX(Overzicht!$B$1:$F$35,MATCH(max_demand!M$1,Overzicht!$B:$B,0),5),Verdeelsleutels_percentage!$1:$1,0)))</f>
        <v>6.5458817118241669E-2</v>
      </c>
      <c r="N250">
        <f>PRODUCT(INDEX(Overzicht!$B$1:$D$35,MATCH(max_demand!N$1,Overzicht!$B$1:$B$35,0),3),INDEX(Verdeelsleutels_percentage!$A:$AB,MATCH(max_demand!$C250,Verdeelsleutels_percentage!$C:$C,0),MATCH(INDEX(Overzicht!$B$1:$F$35,MATCH(max_demand!N$1,Overzicht!$B:$B,0),5),Verdeelsleutels_percentage!$1:$1,0)))</f>
        <v>3.4473648360145291E-2</v>
      </c>
      <c r="O250">
        <f>PRODUCT(INDEX(Overzicht!$B$1:$D$35,MATCH(max_demand!O$1,Overzicht!$B$1:$B$35,0),3),INDEX(Verdeelsleutels_percentage!$A:$AB,MATCH(max_demand!$C250,Verdeelsleutels_percentage!$C:$C,0),MATCH(INDEX(Overzicht!$B$1:$F$35,MATCH(max_demand!O$1,Overzicht!$B:$B,0),5),Verdeelsleutels_percentage!$1:$1,0)))</f>
        <v>1.6139964835486967E-3</v>
      </c>
      <c r="P250">
        <f>PRODUCT(INDEX(Overzicht!$B$1:$D$35,MATCH(max_demand!P$1,Overzicht!$B$1:$B$35,0),3),INDEX(Verdeelsleutels_percentage!$A:$AB,MATCH(max_demand!$C250,Verdeelsleutels_percentage!$C:$C,0),MATCH(INDEX(Overzicht!$B$1:$F$35,MATCH(max_demand!P$1,Overzicht!$B:$B,0),5),Verdeelsleutels_percentage!$1:$1,0)))</f>
        <v>1.4225010498437047E-2</v>
      </c>
      <c r="Q250">
        <f>PRODUCT(INDEX(Overzicht!$B$1:$D$35,MATCH(max_demand!Q$1,Overzicht!$B$1:$B$35,0),3),INDEX(Verdeelsleutels_percentage!$A:$AB,MATCH(max_demand!$C250,Verdeelsleutels_percentage!$C:$C,0),MATCH(INDEX(Overzicht!$B$1:$F$35,MATCH(max_demand!Q$1,Overzicht!$B:$B,0),5),Verdeelsleutels_percentage!$1:$1,0)))</f>
        <v>1.3305608794454721E-2</v>
      </c>
      <c r="R250">
        <f>PRODUCT(INDEX(Overzicht!$B$1:$D$35,MATCH(max_demand!R$1,Overzicht!$B$1:$B$35,0),3),INDEX(Verdeelsleutels_percentage!$A:$AB,MATCH(max_demand!$C250,Verdeelsleutels_percentage!$C:$C,0),MATCH(INDEX(Overzicht!$B$1:$F$35,MATCH(max_demand!R$1,Overzicht!$B:$B,0),5),Verdeelsleutels_percentage!$1:$1,0)))</f>
        <v>2.7528845781630458E-3</v>
      </c>
      <c r="S250">
        <f>PRODUCT(INDEX(Overzicht!$B$1:$D$35,MATCH(max_demand!S$1,Overzicht!$B$1:$B$35,0),3),INDEX(Verdeelsleutels_percentage!$A:$AB,MATCH(max_demand!$C250,Verdeelsleutels_percentage!$C:$C,0),MATCH(INDEX(Overzicht!$B$1:$F$35,MATCH(max_demand!S$1,Overzicht!$B:$B,0),5),Verdeelsleutels_percentage!$1:$1,0)))</f>
        <v>5.6379076160779171E-3</v>
      </c>
      <c r="T250">
        <f>PRODUCT(INDEX(Overzicht!$B$1:$D$35,MATCH(max_demand!T$1,Overzicht!$B$1:$B$35,0),3),INDEX(Verdeelsleutels_percentage!$A:$AB,MATCH(max_demand!$C250,Verdeelsleutels_percentage!$C:$C,0),MATCH(INDEX(Overzicht!$B$1:$F$35,MATCH(max_demand!T$1,Overzicht!$B:$B,0),5),Verdeelsleutels_percentage!$1:$1,0)))</f>
        <v>8.1363033087930008E-3</v>
      </c>
      <c r="U250">
        <f>PRODUCT(INDEX(Overzicht!$B$1:$D$35,MATCH(max_demand!U$1,Overzicht!$B$1:$B$35,0),3),INDEX(Verdeelsleutels_percentage!$A:$AB,MATCH(max_demand!$C250,Verdeelsleutels_percentage!$C:$C,0),MATCH(INDEX(Overzicht!$B$1:$F$35,MATCH(max_demand!U$1,Overzicht!$B:$B,0),5),Verdeelsleutels_percentage!$1:$1,0)))</f>
        <v>3.0220555146945438E-2</v>
      </c>
      <c r="V250">
        <f>PRODUCT(INDEX(Overzicht!$B$1:$D$35,MATCH(max_demand!V$1,Overzicht!$B$1:$B$35,0),3),INDEX(Verdeelsleutels_percentage!$A:$AB,MATCH(max_demand!$C250,Verdeelsleutels_percentage!$C:$C,0),MATCH(INDEX(Overzicht!$B$1:$F$35,MATCH(max_demand!V$1,Overzicht!$B:$B,0),5),Verdeelsleutels_percentage!$1:$1,0)))</f>
        <v>3.5175747387638915E-3</v>
      </c>
      <c r="W250">
        <f>PRODUCT(INDEX(Overzicht!$B$1:$D$35,MATCH(max_demand!W$1,Overzicht!$B$1:$B$35,0),3),INDEX(Verdeelsleutels_percentage!$A:$AB,MATCH(max_demand!$C250,Verdeelsleutels_percentage!$C:$C,0),MATCH(INDEX(Overzicht!$B$1:$F$35,MATCH(max_demand!W$1,Overzicht!$B:$B,0),5),Verdeelsleutels_percentage!$1:$1,0)))</f>
        <v>1.8352563854420304E-2</v>
      </c>
      <c r="X250">
        <f>PRODUCT(INDEX(Overzicht!$B$1:$D$35,MATCH(max_demand!X$1,Overzicht!$B$1:$B$35,0),3),INDEX(Verdeelsleutels_percentage!$A:$AB,MATCH(max_demand!$C250,Verdeelsleutels_percentage!$C:$C,0),MATCH(INDEX(Overzicht!$B$1:$F$35,MATCH(max_demand!X$1,Overzicht!$B:$B,0),5),Verdeelsleutels_percentage!$1:$1,0)))</f>
        <v>1.340873794942421E-2</v>
      </c>
      <c r="Y250">
        <f>PRODUCT(INDEX(Overzicht!$B$1:$D$35,MATCH(max_demand!Y$1,Overzicht!$B$1:$B$35,0),3),INDEX(Verdeelsleutels_percentage!$A:$AB,MATCH(max_demand!$C250,Verdeelsleutels_percentage!$C:$C,0),MATCH(INDEX(Overzicht!$B$1:$F$35,MATCH(max_demand!Y$1,Overzicht!$B:$B,0),5),Verdeelsleutels_percentage!$1:$1,0)))</f>
        <v>1.4123087200964801E-6</v>
      </c>
      <c r="Z250">
        <f>PRODUCT(INDEX(Overzicht!$B$1:$D$35,MATCH(max_demand!Z$1,Overzicht!$B$1:$B$35,0),3),INDEX(Verdeelsleutels_percentage!$A:$AB,MATCH(max_demand!$C250,Verdeelsleutels_percentage!$C:$C,0),MATCH(INDEX(Overzicht!$B$1:$F$35,MATCH(max_demand!Z$1,Overzicht!$B:$B,0),5),Verdeelsleutels_percentage!$1:$1,0)))</f>
        <v>6.2769276448732447E-4</v>
      </c>
      <c r="AA250">
        <f>PRODUCT(INDEX(Overzicht!$B$1:$D$35,MATCH(max_demand!AA$1,Overzicht!$B$1:$B$35,0),3),INDEX(Verdeelsleutels_percentage!$A:$AB,MATCH(max_demand!$C250,Verdeelsleutels_percentage!$C:$C,0),MATCH(INDEX(Overzicht!$B$1:$F$35,MATCH(max_demand!AA$1,Overzicht!$B:$B,0),5),Verdeelsleutels_percentage!$1:$1,0)))</f>
        <v>6.5412193351836972E-4</v>
      </c>
      <c r="AB250">
        <f>PRODUCT(INDEX(Overzicht!$B$1:$D$35,MATCH(max_demand!AB$1,Overzicht!$B$1:$B$35,0),3),INDEX(Verdeelsleutels_percentage!$A:$AB,MATCH(max_demand!$C250,Verdeelsleutels_percentage!$C:$C,0),MATCH(INDEX(Overzicht!$B$1:$F$35,MATCH(max_demand!AB$1,Overzicht!$B:$B,0),5),Verdeelsleutels_percentage!$1:$1,0)))</f>
        <v>4.7027126588449026E-3</v>
      </c>
      <c r="AC250">
        <f>PRODUCT(INDEX(Overzicht!$B$1:$D$35,MATCH(max_demand!AC$1,Overzicht!$B$1:$B$35,0),3),INDEX(Verdeelsleutels_percentage!$A:$AB,MATCH(max_demand!$C250,Verdeelsleutels_percentage!$C:$C,0),MATCH(INDEX(Overzicht!$B$1:$F$35,MATCH(max_demand!AC$1,Overzicht!$B:$B,0),5),Verdeelsleutels_percentage!$1:$1,0)))</f>
        <v>1.4549947997132716E-2</v>
      </c>
      <c r="AD250">
        <f>PRODUCT(INDEX(Overzicht!$B$1:$D$35,MATCH(max_demand!AD$1,Overzicht!$B$1:$B$35,0),3),INDEX(Verdeelsleutels_percentage!$A:$AB,MATCH(max_demand!$C250,Verdeelsleutels_percentage!$C:$C,0),MATCH(INDEX(Overzicht!$B$1:$F$35,MATCH(max_demand!AD$1,Overzicht!$B:$B,0),5),Verdeelsleutels_percentage!$1:$1,0)))</f>
        <v>2.0902372310767449E-5</v>
      </c>
      <c r="AE250">
        <f>PRODUCT(INDEX(Overzicht!$B$1:$D$35,MATCH(max_demand!AE$1,Overzicht!$B$1:$B$35,0),3),INDEX(Verdeelsleutels_percentage!$A:$AB,MATCH(max_demand!$C250,Verdeelsleutels_percentage!$C:$C,0),MATCH(INDEX(Overzicht!$B$1:$F$35,MATCH(max_demand!AE$1,Overzicht!$B:$B,0),5),Verdeelsleutels_percentage!$1:$1,0)))</f>
        <v>3.5939302511314225E-3</v>
      </c>
      <c r="AF250">
        <f>PRODUCT(INDEX(Overzicht!$B$1:$D$35,MATCH(max_demand!AF$1,Overzicht!$B$1:$B$35,0),3),INDEX(Verdeelsleutels_percentage!$A:$AB,MATCH(max_demand!$C250,Verdeelsleutels_percentage!$C:$C,0),MATCH(INDEX(Overzicht!$B$1:$F$35,MATCH(max_demand!AF$1,Overzicht!$B:$B,0),5),Verdeelsleutels_percentage!$1:$1,0)))</f>
        <v>2.4777345966604915E-3</v>
      </c>
      <c r="AG250">
        <f>PRODUCT(INDEX(Overzicht!$B$1:$D$35,MATCH(max_demand!AG$1,Overzicht!$B$1:$B$35,0),3),INDEX(Verdeelsleutels_percentage!$A:$AB,MATCH(max_demand!$C250,Verdeelsleutels_percentage!$C:$C,0),MATCH(INDEX(Overzicht!$B$1:$F$35,MATCH(max_demand!AG$1,Overzicht!$B:$B,0),5),Verdeelsleutels_percentage!$1:$1,0)))</f>
        <v>1.8352563854420304E-2</v>
      </c>
      <c r="AH250">
        <f>PRODUCT(INDEX(Overzicht!$B$1:$D$35,MATCH(max_demand!AH$1,Overzicht!$B$1:$B$35,0),3),INDEX(Verdeelsleutels_percentage!$A:$AB,MATCH(max_demand!$C250,Verdeelsleutels_percentage!$C:$C,0),MATCH(INDEX(Overzicht!$B$1:$F$35,MATCH(max_demand!AH$1,Overzicht!$B:$B,0),5),Verdeelsleutels_percentage!$1:$1,0)))</f>
        <v>5.7813807255411463E-3</v>
      </c>
      <c r="AI250">
        <f>PRODUCT(INDEX(Overzicht!$B$1:$D$35,MATCH(max_demand!AI$1,Overzicht!$B$1:$B$35,0),3),INDEX(Verdeelsleutels_percentage!$A:$AB,MATCH(max_demand!$C250,Verdeelsleutels_percentage!$C:$C,0),MATCH(INDEX(Overzicht!$B$1:$F$35,MATCH(max_demand!AI$1,Overzicht!$B:$B,0),5),Verdeelsleutels_percentage!$1:$1,0)))</f>
        <v>1.9821876773283929E-3</v>
      </c>
      <c r="AJ250">
        <f>PRODUCT(INDEX(Overzicht!$B$1:$D$35,MATCH(max_demand!AJ$1,Overzicht!$B$1:$B$35,0),3),INDEX(Verdeelsleutels_percentage!$A:$AB,MATCH(max_demand!$C250,Verdeelsleutels_percentage!$C:$C,0),MATCH(INDEX(Overzicht!$B$1:$F$35,MATCH(max_demand!AJ$1,Overzicht!$B:$B,0),5),Verdeelsleutels_percentage!$1:$1,0)))</f>
        <v>0</v>
      </c>
      <c r="AK250">
        <f>PRODUCT(INDEX(Overzicht!$B$1:$D$35,MATCH(max_demand!AK$1,Overzicht!$B$1:$B$35,0),3),INDEX(Verdeelsleutels_percentage!$A:$AB,MATCH(max_demand!$C250,Verdeelsleutels_percentage!$C:$C,0),MATCH(INDEX(Overzicht!$B$1:$F$35,MATCH(max_demand!AK$1,Overzicht!$B:$B,0),5),Verdeelsleutels_percentage!$1:$1,0)))</f>
        <v>1.1133888738348321E-3</v>
      </c>
      <c r="AL250">
        <f>PRODUCT(INDEX(Overzicht!$B$1:$D$35,MATCH(max_demand!AL$1,Overzicht!$B$1:$B$35,0),3),INDEX(Verdeelsleutels_percentage!$A:$AB,MATCH(max_demand!$C250,Verdeelsleutels_percentage!$C:$C,0),MATCH(INDEX(Overzicht!$B$1:$F$35,MATCH(max_demand!AL$1,Overzicht!$B:$B,0),5),Verdeelsleutels_percentage!$1:$1,0)))</f>
        <v>3.0587606424033842E-3</v>
      </c>
      <c r="AM250">
        <f>PRODUCT(INDEX(Overzicht!$B$1:$D$35,MATCH(max_demand!AM$1,Overzicht!$B$1:$B$35,0),3),INDEX(Verdeelsleutels_percentage!$A:$AB,MATCH(max_demand!$C250,Verdeelsleutels_percentage!$C:$C,0),MATCH(INDEX(Overzicht!$B$1:$F$35,MATCH(max_demand!AM$1,Overzicht!$B:$B,0),5),Verdeelsleutels_percentage!$1:$1,0)))</f>
        <v>6.1175212848067683E-3</v>
      </c>
      <c r="AN250">
        <f>PRODUCT(INDEX(Overzicht!$B$1:$D$35,MATCH(max_demand!AN$1,Overzicht!$B$1:$B$35,0),3),INDEX(Verdeelsleutels_percentage!$A:$AB,MATCH(max_demand!$C250,Verdeelsleutels_percentage!$C:$C,0),MATCH(INDEX(Overzicht!$B$1:$F$35,MATCH(max_demand!AN$1,Overzicht!$B:$B,0),5),Verdeelsleutels_percentage!$1:$1,0)))</f>
        <v>3.0587606424033842E-3</v>
      </c>
      <c r="AO250">
        <f>PRODUCT(INDEX(Overzicht!$B$1:$D$35,MATCH(max_demand!AO$1,Overzicht!$B$1:$B$35,0),3),INDEX(Verdeelsleutels_percentage!$A:$AB,MATCH(max_demand!$C250,Verdeelsleutels_percentage!$C:$C,0),MATCH(INDEX(Overzicht!$B$1:$F$35,MATCH(max_demand!AO$1,Overzicht!$B:$B,0),5),Verdeelsleutels_percentage!$1:$1,0)))</f>
        <v>1.0705662248411844E-2</v>
      </c>
    </row>
    <row r="251" spans="2:41">
      <c r="B251" t="str">
        <f>INDEX('ETLocal datasets'!B:C,MATCH(C251,'ETLocal datasets'!C:C,0),1)</f>
        <v>GM0785</v>
      </c>
      <c r="C251" t="str">
        <f>'ETLocal datasets'!C234</f>
        <v>Goirle</v>
      </c>
      <c r="D251">
        <f t="shared" si="17"/>
        <v>0.11269965182309268</v>
      </c>
      <c r="E251">
        <f t="shared" si="18"/>
        <v>9.0162338544412454E-2</v>
      </c>
      <c r="F251">
        <f t="shared" si="19"/>
        <v>1.4455742605830069E-2</v>
      </c>
      <c r="G251">
        <f t="shared" si="16"/>
        <v>2.9436930804321196E-2</v>
      </c>
      <c r="H251">
        <f>PRODUCT(INDEX(Overzicht!$B$1:$D$35,MATCH(max_demand!H$1,Overzicht!$B$1:$B$35,0),3),INDEX(Verdeelsleutels_percentage!$A:$AB,MATCH(max_demand!$C251,Verdeelsleutels_percentage!$C:$C,0),MATCH(INDEX(Overzicht!$B$1:$F$35,MATCH(max_demand!H$1,Overzicht!$B:$B,0),5),Verdeelsleutels_percentage!$1:$1,0)))</f>
        <v>1.4455742605830069E-2</v>
      </c>
      <c r="I251">
        <f>PRODUCT(INDEX(Overzicht!$B$1:$D$35,MATCH(max_demand!I$1,Overzicht!$B$1:$B$35,0),3),INDEX(Verdeelsleutels_percentage!$A:$AB,MATCH(max_demand!$C251,Verdeelsleutels_percentage!$C:$C,0),MATCH(INDEX(Overzicht!$B$1:$F$35,MATCH(max_demand!I$1,Overzicht!$B:$B,0),5),Verdeelsleutels_percentage!$1:$1,0)))</f>
        <v>7.0327547381844099E-3</v>
      </c>
      <c r="J251">
        <f>PRODUCT(INDEX(Overzicht!$B$1:$D$35,MATCH(max_demand!J$1,Overzicht!$B$1:$B$35,0),3),INDEX(Verdeelsleutels_percentage!$A:$AB,MATCH(max_demand!$C251,Verdeelsleutels_percentage!$C:$C,0),MATCH(INDEX(Overzicht!$B$1:$F$35,MATCH(max_demand!J$1,Overzicht!$B:$B,0),5),Verdeelsleutels_percentage!$1:$1,0)))</f>
        <v>4.846115616430652E-3</v>
      </c>
      <c r="K251">
        <f>PRODUCT(INDEX(Overzicht!$B$1:$D$35,MATCH(max_demand!K$1,Overzicht!$B$1:$B$35,0),3),INDEX(Verdeelsleutels_percentage!$A:$AB,MATCH(max_demand!$C251,Verdeelsleutels_percentage!$C:$C,0),MATCH(INDEX(Overzicht!$B$1:$F$35,MATCH(max_demand!K$1,Overzicht!$B:$B,0),5),Verdeelsleutels_percentage!$1:$1,0)))</f>
        <v>1.4638949478097702E-3</v>
      </c>
      <c r="L251">
        <f>PRODUCT(INDEX(Overzicht!$B$1:$D$35,MATCH(max_demand!L$1,Overzicht!$B$1:$B$35,0),3),INDEX(Verdeelsleutels_percentage!$A:$AB,MATCH(max_demand!$C251,Verdeelsleutels_percentage!$C:$C,0),MATCH(INDEX(Overzicht!$B$1:$F$35,MATCH(max_demand!L$1,Overzicht!$B:$B,0),5),Verdeelsleutels_percentage!$1:$1,0)))</f>
        <v>4.6743813942733909E-3</v>
      </c>
      <c r="M251">
        <f>PRODUCT(INDEX(Overzicht!$B$1:$D$35,MATCH(max_demand!M$1,Overzicht!$B$1:$B$35,0),3),INDEX(Verdeelsleutels_percentage!$A:$AB,MATCH(max_demand!$C251,Verdeelsleutels_percentage!$C:$C,0),MATCH(INDEX(Overzicht!$B$1:$F$35,MATCH(max_demand!M$1,Overzicht!$B:$B,0),5),Verdeelsleutels_percentage!$1:$1,0)))</f>
        <v>3.09422899317051E-2</v>
      </c>
      <c r="N251">
        <f>PRODUCT(INDEX(Overzicht!$B$1:$D$35,MATCH(max_demand!N$1,Overzicht!$B$1:$B$35,0),3),INDEX(Verdeelsleutels_percentage!$A:$AB,MATCH(max_demand!$C251,Verdeelsleutels_percentage!$C:$C,0),MATCH(INDEX(Overzicht!$B$1:$F$35,MATCH(max_demand!N$1,Overzicht!$B:$B,0),5),Verdeelsleutels_percentage!$1:$1,0)))</f>
        <v>1.7894603961562273E-2</v>
      </c>
      <c r="O251">
        <f>PRODUCT(INDEX(Overzicht!$B$1:$D$35,MATCH(max_demand!O$1,Overzicht!$B$1:$B$35,0),3),INDEX(Verdeelsleutels_percentage!$A:$AB,MATCH(max_demand!$C251,Verdeelsleutels_percentage!$C:$C,0),MATCH(INDEX(Overzicht!$B$1:$F$35,MATCH(max_demand!O$1,Overzicht!$B:$B,0),5),Verdeelsleutels_percentage!$1:$1,0)))</f>
        <v>7.9629205475599985E-4</v>
      </c>
      <c r="P251">
        <f>PRODUCT(INDEX(Overzicht!$B$1:$D$35,MATCH(max_demand!P$1,Overzicht!$B$1:$B$35,0),3),INDEX(Verdeelsleutels_percentage!$A:$AB,MATCH(max_demand!$C251,Verdeelsleutels_percentage!$C:$C,0),MATCH(INDEX(Overzicht!$B$1:$F$35,MATCH(max_demand!P$1,Overzicht!$B:$B,0),5),Verdeelsleutels_percentage!$1:$1,0)))</f>
        <v>9.729267527929476E-3</v>
      </c>
      <c r="Q251">
        <f>PRODUCT(INDEX(Overzicht!$B$1:$D$35,MATCH(max_demand!Q$1,Overzicht!$B$1:$B$35,0),3),INDEX(Verdeelsleutels_percentage!$A:$AB,MATCH(max_demand!$C251,Verdeelsleutels_percentage!$C:$C,0),MATCH(INDEX(Overzicht!$B$1:$F$35,MATCH(max_demand!Q$1,Overzicht!$B:$B,0),5),Verdeelsleutels_percentage!$1:$1,0)))</f>
        <v>1.1977615301973485E-2</v>
      </c>
      <c r="R251">
        <f>PRODUCT(INDEX(Overzicht!$B$1:$D$35,MATCH(max_demand!R$1,Overzicht!$B$1:$B$35,0),3),INDEX(Verdeelsleutels_percentage!$A:$AB,MATCH(max_demand!$C251,Verdeelsleutels_percentage!$C:$C,0),MATCH(INDEX(Overzicht!$B$1:$F$35,MATCH(max_demand!R$1,Overzicht!$B:$B,0),5),Verdeelsleutels_percentage!$1:$1,0)))</f>
        <v>2.4781273038565832E-3</v>
      </c>
      <c r="S251">
        <f>PRODUCT(INDEX(Overzicht!$B$1:$D$35,MATCH(max_demand!S$1,Overzicht!$B$1:$B$35,0),3),INDEX(Verdeelsleutels_percentage!$A:$AB,MATCH(max_demand!$C251,Verdeelsleutels_percentage!$C:$C,0),MATCH(INDEX(Overzicht!$B$1:$F$35,MATCH(max_demand!S$1,Overzicht!$B:$B,0),5),Verdeelsleutels_percentage!$1:$1,0)))</f>
        <v>5.0752047182982827E-3</v>
      </c>
      <c r="T251">
        <f>PRODUCT(INDEX(Overzicht!$B$1:$D$35,MATCH(max_demand!T$1,Overzicht!$B$1:$B$35,0),3),INDEX(Verdeelsleutels_percentage!$A:$AB,MATCH(max_demand!$C251,Verdeelsleutels_percentage!$C:$C,0),MATCH(INDEX(Overzicht!$B$1:$F$35,MATCH(max_demand!T$1,Overzicht!$B:$B,0),5),Verdeelsleutels_percentage!$1:$1,0)))</f>
        <v>7.3242429202872343E-3</v>
      </c>
      <c r="U251">
        <f>PRODUCT(INDEX(Overzicht!$B$1:$D$35,MATCH(max_demand!U$1,Overzicht!$B$1:$B$35,0),3),INDEX(Verdeelsleutels_percentage!$A:$AB,MATCH(max_demand!$C251,Verdeelsleutels_percentage!$C:$C,0),MATCH(INDEX(Overzicht!$B$1:$F$35,MATCH(max_demand!U$1,Overzicht!$B:$B,0),5),Verdeelsleutels_percentage!$1:$1,0)))</f>
        <v>2.7204330846781161E-2</v>
      </c>
      <c r="V251">
        <f>PRODUCT(INDEX(Overzicht!$B$1:$D$35,MATCH(max_demand!V$1,Overzicht!$B$1:$B$35,0),3),INDEX(Verdeelsleutels_percentage!$A:$AB,MATCH(max_demand!$C251,Verdeelsleutels_percentage!$C:$C,0),MATCH(INDEX(Overzicht!$B$1:$F$35,MATCH(max_demand!V$1,Overzicht!$B:$B,0),5),Verdeelsleutels_percentage!$1:$1,0)))</f>
        <v>3.1664959993723007E-3</v>
      </c>
      <c r="W251">
        <f>PRODUCT(INDEX(Overzicht!$B$1:$D$35,MATCH(max_demand!W$1,Overzicht!$B$1:$B$35,0),3),INDEX(Verdeelsleutels_percentage!$A:$AB,MATCH(max_demand!$C251,Verdeelsleutels_percentage!$C:$C,0),MATCH(INDEX(Overzicht!$B$1:$F$35,MATCH(max_demand!W$1,Overzicht!$B:$B,0),5),Verdeelsleutels_percentage!$1:$1,0)))</f>
        <v>1.6520848692377223E-2</v>
      </c>
      <c r="X251">
        <f>PRODUCT(INDEX(Overzicht!$B$1:$D$35,MATCH(max_demand!X$1,Overzicht!$B$1:$B$35,0),3),INDEX(Verdeelsleutels_percentage!$A:$AB,MATCH(max_demand!$C251,Verdeelsleutels_percentage!$C:$C,0),MATCH(INDEX(Overzicht!$B$1:$F$35,MATCH(max_demand!X$1,Overzicht!$B:$B,0),5),Verdeelsleutels_percentage!$1:$1,0)))</f>
        <v>7.5013918598177401E-3</v>
      </c>
      <c r="Y251">
        <f>PRODUCT(INDEX(Overzicht!$B$1:$D$35,MATCH(max_demand!Y$1,Overzicht!$B$1:$B$35,0),3),INDEX(Verdeelsleutels_percentage!$A:$AB,MATCH(max_demand!$C251,Verdeelsleutels_percentage!$C:$C,0),MATCH(INDEX(Overzicht!$B$1:$F$35,MATCH(max_demand!Y$1,Overzicht!$B:$B,0),5),Verdeelsleutels_percentage!$1:$1,0)))</f>
        <v>9.1069825968322022E-7</v>
      </c>
      <c r="Z251">
        <f>PRODUCT(INDEX(Overzicht!$B$1:$D$35,MATCH(max_demand!Z$1,Overzicht!$B$1:$B$35,0),3),INDEX(Verdeelsleutels_percentage!$A:$AB,MATCH(max_demand!$C251,Verdeelsleutels_percentage!$C:$C,0),MATCH(INDEX(Overzicht!$B$1:$F$35,MATCH(max_demand!Z$1,Overzicht!$B:$B,0),5),Verdeelsleutels_percentage!$1:$1,0)))</f>
        <v>4.047547820814312E-4</v>
      </c>
      <c r="AA251">
        <f>PRODUCT(INDEX(Overzicht!$B$1:$D$35,MATCH(max_demand!AA$1,Overzicht!$B$1:$B$35,0),3),INDEX(Verdeelsleutels_percentage!$A:$AB,MATCH(max_demand!$C251,Verdeelsleutels_percentage!$C:$C,0),MATCH(INDEX(Overzicht!$B$1:$F$35,MATCH(max_demand!AA$1,Overzicht!$B:$B,0),5),Verdeelsleutels_percentage!$1:$1,0)))</f>
        <v>4.2179708869538623E-4</v>
      </c>
      <c r="AB251">
        <f>PRODUCT(INDEX(Overzicht!$B$1:$D$35,MATCH(max_demand!AB$1,Overzicht!$B$1:$B$35,0),3),INDEX(Verdeelsleutels_percentage!$A:$AB,MATCH(max_demand!$C251,Verdeelsleutels_percentage!$C:$C,0),MATCH(INDEX(Overzicht!$B$1:$F$35,MATCH(max_demand!AB$1,Overzicht!$B:$B,0),5),Verdeelsleutels_percentage!$1:$1,0)))</f>
        <v>5.6367763411613054E-3</v>
      </c>
      <c r="AC251">
        <f>PRODUCT(INDEX(Overzicht!$B$1:$D$35,MATCH(max_demand!AC$1,Overzicht!$B$1:$B$35,0),3),INDEX(Verdeelsleutels_percentage!$A:$AB,MATCH(max_demand!$C251,Verdeelsleutels_percentage!$C:$C,0),MATCH(INDEX(Overzicht!$B$1:$F$35,MATCH(max_demand!AC$1,Overzicht!$B:$B,0),5),Verdeelsleutels_percentage!$1:$1,0)))</f>
        <v>9.4049354835460102E-3</v>
      </c>
      <c r="AD251">
        <f>PRODUCT(INDEX(Overzicht!$B$1:$D$35,MATCH(max_demand!AD$1,Overzicht!$B$1:$B$35,0),3),INDEX(Verdeelsleutels_percentage!$A:$AB,MATCH(max_demand!$C251,Verdeelsleutels_percentage!$C:$C,0),MATCH(INDEX(Overzicht!$B$1:$F$35,MATCH(max_demand!AD$1,Overzicht!$B:$B,0),5),Verdeelsleutels_percentage!$1:$1,0)))</f>
        <v>4.5739308821208769E-5</v>
      </c>
      <c r="AE251">
        <f>PRODUCT(INDEX(Overzicht!$B$1:$D$35,MATCH(max_demand!AE$1,Overzicht!$B$1:$B$35,0),3),INDEX(Verdeelsleutels_percentage!$A:$AB,MATCH(max_demand!$C251,Verdeelsleutels_percentage!$C:$C,0),MATCH(INDEX(Overzicht!$B$1:$F$35,MATCH(max_demand!AE$1,Overzicht!$B:$B,0),5),Verdeelsleutels_percentage!$1:$1,0)))</f>
        <v>1.2978081462419026E-2</v>
      </c>
      <c r="AF251">
        <f>PRODUCT(INDEX(Overzicht!$B$1:$D$35,MATCH(max_demand!AF$1,Overzicht!$B$1:$B$35,0),3),INDEX(Verdeelsleutels_percentage!$A:$AB,MATCH(max_demand!$C251,Verdeelsleutels_percentage!$C:$C,0),MATCH(INDEX(Overzicht!$B$1:$F$35,MATCH(max_demand!AF$1,Overzicht!$B:$B,0),5),Verdeelsleutels_percentage!$1:$1,0)))</f>
        <v>1.5977162450582811E-3</v>
      </c>
      <c r="AG251">
        <f>PRODUCT(INDEX(Overzicht!$B$1:$D$35,MATCH(max_demand!AG$1,Overzicht!$B$1:$B$35,0),3),INDEX(Verdeelsleutels_percentage!$A:$AB,MATCH(max_demand!$C251,Verdeelsleutels_percentage!$C:$C,0),MATCH(INDEX(Overzicht!$B$1:$F$35,MATCH(max_demand!AG$1,Overzicht!$B:$B,0),5),Verdeelsleutels_percentage!$1:$1,0)))</f>
        <v>1.6520848692377223E-2</v>
      </c>
      <c r="AH251">
        <f>PRODUCT(INDEX(Overzicht!$B$1:$D$35,MATCH(max_demand!AH$1,Overzicht!$B$1:$B$35,0),3),INDEX(Verdeelsleutels_percentage!$A:$AB,MATCH(max_demand!$C251,Verdeelsleutels_percentage!$C:$C,0),MATCH(INDEX(Overzicht!$B$1:$F$35,MATCH(max_demand!AH$1,Overzicht!$B:$B,0),5),Verdeelsleutels_percentage!$1:$1,0)))</f>
        <v>3.7280045718026556E-3</v>
      </c>
      <c r="AI251">
        <f>PRODUCT(INDEX(Overzicht!$B$1:$D$35,MATCH(max_demand!AI$1,Overzicht!$B$1:$B$35,0),3),INDEX(Verdeelsleutels_percentage!$A:$AB,MATCH(max_demand!$C251,Verdeelsleutels_percentage!$C:$C,0),MATCH(INDEX(Overzicht!$B$1:$F$35,MATCH(max_demand!AI$1,Overzicht!$B:$B,0),5),Verdeelsleutels_percentage!$1:$1,0)))</f>
        <v>1.2781729960466249E-3</v>
      </c>
      <c r="AJ251">
        <f>PRODUCT(INDEX(Overzicht!$B$1:$D$35,MATCH(max_demand!AJ$1,Overzicht!$B$1:$B$35,0),3),INDEX(Verdeelsleutels_percentage!$A:$AB,MATCH(max_demand!$C251,Verdeelsleutels_percentage!$C:$C,0),MATCH(INDEX(Overzicht!$B$1:$F$35,MATCH(max_demand!AJ$1,Overzicht!$B:$B,0),5),Verdeelsleutels_percentage!$1:$1,0)))</f>
        <v>0</v>
      </c>
      <c r="AK251">
        <f>PRODUCT(INDEX(Overzicht!$B$1:$D$35,MATCH(max_demand!AK$1,Overzicht!$B$1:$B$35,0),3),INDEX(Verdeelsleutels_percentage!$A:$AB,MATCH(max_demand!$C251,Verdeelsleutels_percentage!$C:$C,0),MATCH(INDEX(Overzicht!$B$1:$F$35,MATCH(max_demand!AK$1,Overzicht!$B:$B,0),5),Verdeelsleutels_percentage!$1:$1,0)))</f>
        <v>1.0022648206708849E-3</v>
      </c>
      <c r="AL251">
        <f>PRODUCT(INDEX(Overzicht!$B$1:$D$35,MATCH(max_demand!AL$1,Overzicht!$B$1:$B$35,0),3),INDEX(Verdeelsleutels_percentage!$A:$AB,MATCH(max_demand!$C251,Verdeelsleutels_percentage!$C:$C,0),MATCH(INDEX(Overzicht!$B$1:$F$35,MATCH(max_demand!AL$1,Overzicht!$B:$B,0),5),Verdeelsleutels_percentage!$1:$1,0)))</f>
        <v>2.7534747820628703E-3</v>
      </c>
      <c r="AM251">
        <f>PRODUCT(INDEX(Overzicht!$B$1:$D$35,MATCH(max_demand!AM$1,Overzicht!$B$1:$B$35,0),3),INDEX(Verdeelsleutels_percentage!$A:$AB,MATCH(max_demand!$C251,Verdeelsleutels_percentage!$C:$C,0),MATCH(INDEX(Overzicht!$B$1:$F$35,MATCH(max_demand!AM$1,Overzicht!$B:$B,0),5),Verdeelsleutels_percentage!$1:$1,0)))</f>
        <v>5.5069495641257406E-3</v>
      </c>
      <c r="AN251">
        <f>PRODUCT(INDEX(Overzicht!$B$1:$D$35,MATCH(max_demand!AN$1,Overzicht!$B$1:$B$35,0),3),INDEX(Verdeelsleutels_percentage!$A:$AB,MATCH(max_demand!$C251,Verdeelsleutels_percentage!$C:$C,0),MATCH(INDEX(Overzicht!$B$1:$F$35,MATCH(max_demand!AN$1,Overzicht!$B:$B,0),5),Verdeelsleutels_percentage!$1:$1,0)))</f>
        <v>2.7534747820628703E-3</v>
      </c>
      <c r="AO251">
        <f>PRODUCT(INDEX(Overzicht!$B$1:$D$35,MATCH(max_demand!AO$1,Overzicht!$B$1:$B$35,0),3),INDEX(Verdeelsleutels_percentage!$A:$AB,MATCH(max_demand!$C251,Verdeelsleutels_percentage!$C:$C,0),MATCH(INDEX(Overzicht!$B$1:$F$35,MATCH(max_demand!AO$1,Overzicht!$B:$B,0),5),Verdeelsleutels_percentage!$1:$1,0)))</f>
        <v>9.6371617372200454E-3</v>
      </c>
    </row>
    <row r="252" spans="2:41">
      <c r="B252" t="str">
        <f>INDEX('ETLocal datasets'!B:C,MATCH(C252,'ETLocal datasets'!C:C,0),1)</f>
        <v>GM0786</v>
      </c>
      <c r="C252" t="str">
        <f>'ETLocal datasets'!C235</f>
        <v>Grave</v>
      </c>
      <c r="D252">
        <f t="shared" si="17"/>
        <v>7.8530319051957106E-2</v>
      </c>
      <c r="E252">
        <f t="shared" si="18"/>
        <v>4.8986009886408936E-2</v>
      </c>
      <c r="F252">
        <f t="shared" si="19"/>
        <v>7.5842069074339834E-3</v>
      </c>
      <c r="G252">
        <f t="shared" si="16"/>
        <v>1.5444088901371895E-2</v>
      </c>
      <c r="H252">
        <f>PRODUCT(INDEX(Overzicht!$B$1:$D$35,MATCH(max_demand!H$1,Overzicht!$B$1:$B$35,0),3),INDEX(Verdeelsleutels_percentage!$A:$AB,MATCH(max_demand!$C252,Verdeelsleutels_percentage!$C:$C,0),MATCH(INDEX(Overzicht!$B$1:$F$35,MATCH(max_demand!H$1,Overzicht!$B:$B,0),5),Verdeelsleutels_percentage!$1:$1,0)))</f>
        <v>7.5842069074339834E-3</v>
      </c>
      <c r="I252">
        <f>PRODUCT(INDEX(Overzicht!$B$1:$D$35,MATCH(max_demand!I$1,Overzicht!$B$1:$B$35,0),3),INDEX(Verdeelsleutels_percentage!$A:$AB,MATCH(max_demand!$C252,Verdeelsleutels_percentage!$C:$C,0),MATCH(INDEX(Overzicht!$B$1:$F$35,MATCH(max_demand!I$1,Overzicht!$B:$B,0),5),Verdeelsleutels_percentage!$1:$1,0)))</f>
        <v>8.0399680934856409E-3</v>
      </c>
      <c r="J252">
        <f>PRODUCT(INDEX(Overzicht!$B$1:$D$35,MATCH(max_demand!J$1,Overzicht!$B$1:$B$35,0),3),INDEX(Verdeelsleutels_percentage!$A:$AB,MATCH(max_demand!$C252,Verdeelsleutels_percentage!$C:$C,0),MATCH(INDEX(Overzicht!$B$1:$F$35,MATCH(max_demand!J$1,Overzicht!$B:$B,0),5),Verdeelsleutels_percentage!$1:$1,0)))</f>
        <v>2.5425150775397732E-3</v>
      </c>
      <c r="K252">
        <f>PRODUCT(INDEX(Overzicht!$B$1:$D$35,MATCH(max_demand!K$1,Overzicht!$B$1:$B$35,0),3),INDEX(Verdeelsleutels_percentage!$A:$AB,MATCH(max_demand!$C252,Verdeelsleutels_percentage!$C:$C,0),MATCH(INDEX(Overzicht!$B$1:$F$35,MATCH(max_demand!K$1,Overzicht!$B:$B,0),5),Verdeelsleutels_percentage!$1:$1,0)))</f>
        <v>1.6735502816132416E-3</v>
      </c>
      <c r="L252">
        <f>PRODUCT(INDEX(Overzicht!$B$1:$D$35,MATCH(max_demand!L$1,Overzicht!$B$1:$B$35,0),3),INDEX(Verdeelsleutels_percentage!$A:$AB,MATCH(max_demand!$C252,Verdeelsleutels_percentage!$C:$C,0),MATCH(INDEX(Overzicht!$B$1:$F$35,MATCH(max_demand!L$1,Overzicht!$B:$B,0),5),Verdeelsleutels_percentage!$1:$1,0)))</f>
        <v>2.4524146994794578E-3</v>
      </c>
      <c r="M252">
        <f>PRODUCT(INDEX(Overzicht!$B$1:$D$35,MATCH(max_demand!M$1,Overzicht!$B$1:$B$35,0),3),INDEX(Verdeelsleutels_percentage!$A:$AB,MATCH(max_demand!$C252,Verdeelsleutels_percentage!$C:$C,0),MATCH(INDEX(Overzicht!$B$1:$F$35,MATCH(max_demand!M$1,Overzicht!$B:$B,0),5),Verdeelsleutels_percentage!$1:$1,0)))</f>
        <v>3.4349989690981513E-2</v>
      </c>
      <c r="N252">
        <f>PRODUCT(INDEX(Overzicht!$B$1:$D$35,MATCH(max_demand!N$1,Overzicht!$B$1:$B$35,0),3),INDEX(Verdeelsleutels_percentage!$A:$AB,MATCH(max_demand!$C252,Verdeelsleutels_percentage!$C:$C,0),MATCH(INDEX(Overzicht!$B$1:$F$35,MATCH(max_demand!N$1,Overzicht!$B:$B,0),5),Verdeelsleutels_percentage!$1:$1,0)))</f>
        <v>9.2565814810385161E-3</v>
      </c>
      <c r="O252">
        <f>PRODUCT(INDEX(Overzicht!$B$1:$D$35,MATCH(max_demand!O$1,Overzicht!$B$1:$B$35,0),3),INDEX(Verdeelsleutels_percentage!$A:$AB,MATCH(max_demand!$C252,Verdeelsleutels_percentage!$C:$C,0),MATCH(INDEX(Overzicht!$B$1:$F$35,MATCH(max_demand!O$1,Overzicht!$B:$B,0),5),Verdeelsleutels_percentage!$1:$1,0)))</f>
        <v>1.1094092345100154E-3</v>
      </c>
      <c r="P252">
        <f>PRODUCT(INDEX(Overzicht!$B$1:$D$35,MATCH(max_demand!P$1,Overzicht!$B$1:$B$35,0),3),INDEX(Verdeelsleutels_percentage!$A:$AB,MATCH(max_demand!$C252,Verdeelsleutels_percentage!$C:$C,0),MATCH(INDEX(Overzicht!$B$1:$F$35,MATCH(max_demand!P$1,Overzicht!$B:$B,0),5),Verdeelsleutels_percentage!$1:$1,0)))</f>
        <v>3.5889621530931486E-3</v>
      </c>
      <c r="Q252">
        <f>PRODUCT(INDEX(Overzicht!$B$1:$D$35,MATCH(max_demand!Q$1,Overzicht!$B$1:$B$35,0),3),INDEX(Verdeelsleutels_percentage!$A:$AB,MATCH(max_demand!$C252,Verdeelsleutels_percentage!$C:$C,0),MATCH(INDEX(Overzicht!$B$1:$F$35,MATCH(max_demand!Q$1,Overzicht!$B:$B,0),5),Verdeelsleutels_percentage!$1:$1,0)))</f>
        <v>6.2840571518738711E-3</v>
      </c>
      <c r="R252">
        <f>PRODUCT(INDEX(Overzicht!$B$1:$D$35,MATCH(max_demand!R$1,Overzicht!$B$1:$B$35,0),3),INDEX(Verdeelsleutels_percentage!$A:$AB,MATCH(max_demand!$C252,Verdeelsleutels_percentage!$C:$C,0),MATCH(INDEX(Overzicht!$B$1:$F$35,MATCH(max_demand!R$1,Overzicht!$B:$B,0),5),Verdeelsleutels_percentage!$1:$1,0)))</f>
        <v>1.3001497555601114E-3</v>
      </c>
      <c r="S252">
        <f>PRODUCT(INDEX(Overzicht!$B$1:$D$35,MATCH(max_demand!S$1,Overzicht!$B$1:$B$35,0),3),INDEX(Verdeelsleutels_percentage!$A:$AB,MATCH(max_demand!$C252,Verdeelsleutels_percentage!$C:$C,0),MATCH(INDEX(Overzicht!$B$1:$F$35,MATCH(max_demand!S$1,Overzicht!$B:$B,0),5),Verdeelsleutels_percentage!$1:$1,0)))</f>
        <v>2.6627066993871081E-3</v>
      </c>
      <c r="T252">
        <f>PRODUCT(INDEX(Overzicht!$B$1:$D$35,MATCH(max_demand!T$1,Overzicht!$B$1:$B$35,0),3),INDEX(Verdeelsleutels_percentage!$A:$AB,MATCH(max_demand!$C252,Verdeelsleutels_percentage!$C:$C,0),MATCH(INDEX(Overzicht!$B$1:$F$35,MATCH(max_demand!T$1,Overzicht!$B:$B,0),5),Verdeelsleutels_percentage!$1:$1,0)))</f>
        <v>3.8426648330998842E-3</v>
      </c>
      <c r="U252">
        <f>PRODUCT(INDEX(Overzicht!$B$1:$D$35,MATCH(max_demand!U$1,Overzicht!$B$1:$B$35,0),3),INDEX(Verdeelsleutels_percentage!$A:$AB,MATCH(max_demand!$C252,Verdeelsleutels_percentage!$C:$C,0),MATCH(INDEX(Overzicht!$B$1:$F$35,MATCH(max_demand!U$1,Overzicht!$B:$B,0),5),Verdeelsleutels_percentage!$1:$1,0)))</f>
        <v>1.4272755094371002E-2</v>
      </c>
      <c r="V252">
        <f>PRODUCT(INDEX(Overzicht!$B$1:$D$35,MATCH(max_demand!V$1,Overzicht!$B$1:$B$35,0),3),INDEX(Verdeelsleutels_percentage!$A:$AB,MATCH(max_demand!$C252,Verdeelsleutels_percentage!$C:$C,0),MATCH(INDEX(Overzicht!$B$1:$F$35,MATCH(max_demand!V$1,Overzicht!$B:$B,0),5),Verdeelsleutels_percentage!$1:$1,0)))</f>
        <v>1.6613024654379199E-3</v>
      </c>
      <c r="W252">
        <f>PRODUCT(INDEX(Overzicht!$B$1:$D$35,MATCH(max_demand!W$1,Overzicht!$B$1:$B$35,0),3),INDEX(Verdeelsleutels_percentage!$A:$AB,MATCH(max_demand!$C252,Verdeelsleutels_percentage!$C:$C,0),MATCH(INDEX(Overzicht!$B$1:$F$35,MATCH(max_demand!W$1,Overzicht!$B:$B,0),5),Verdeelsleutels_percentage!$1:$1,0)))</f>
        <v>8.6676650370674097E-3</v>
      </c>
      <c r="X252">
        <f>PRODUCT(INDEX(Overzicht!$B$1:$D$35,MATCH(max_demand!X$1,Overzicht!$B$1:$B$35,0),3),INDEX(Verdeelsleutels_percentage!$A:$AB,MATCH(max_demand!$C252,Verdeelsleutels_percentage!$C:$C,0),MATCH(INDEX(Overzicht!$B$1:$F$35,MATCH(max_demand!X$1,Overzicht!$B:$B,0),5),Verdeelsleutels_percentage!$1:$1,0)))</f>
        <v>2.0066223225012453E-3</v>
      </c>
      <c r="Y252">
        <f>PRODUCT(INDEX(Overzicht!$B$1:$D$35,MATCH(max_demand!Y$1,Overzicht!$B$1:$B$35,0),3),INDEX(Verdeelsleutels_percentage!$A:$AB,MATCH(max_demand!$C252,Verdeelsleutels_percentage!$C:$C,0),MATCH(INDEX(Overzicht!$B$1:$F$35,MATCH(max_demand!Y$1,Overzicht!$B:$B,0),5),Verdeelsleutels_percentage!$1:$1,0)))</f>
        <v>7.8032541898129831E-7</v>
      </c>
      <c r="Z252">
        <f>PRODUCT(INDEX(Overzicht!$B$1:$D$35,MATCH(max_demand!Z$1,Overzicht!$B$1:$B$35,0),3),INDEX(Verdeelsleutels_percentage!$A:$AB,MATCH(max_demand!$C252,Verdeelsleutels_percentage!$C:$C,0),MATCH(INDEX(Overzicht!$B$1:$F$35,MATCH(max_demand!Z$1,Overzicht!$B:$B,0),5),Verdeelsleutels_percentage!$1:$1,0)))</f>
        <v>3.4681129732502147E-4</v>
      </c>
      <c r="AA252">
        <f>PRODUCT(INDEX(Overzicht!$B$1:$D$35,MATCH(max_demand!AA$1,Overzicht!$B$1:$B$35,0),3),INDEX(Verdeelsleutels_percentage!$A:$AB,MATCH(max_demand!$C252,Verdeelsleutels_percentage!$C:$C,0),MATCH(INDEX(Overzicht!$B$1:$F$35,MATCH(max_demand!AA$1,Overzicht!$B:$B,0),5),Verdeelsleutels_percentage!$1:$1,0)))</f>
        <v>3.6141387826502238E-4</v>
      </c>
      <c r="AB252">
        <f>PRODUCT(INDEX(Overzicht!$B$1:$D$35,MATCH(max_demand!AB$1,Overzicht!$B$1:$B$35,0),3),INDEX(Verdeelsleutels_percentage!$A:$AB,MATCH(max_demand!$C252,Verdeelsleutels_percentage!$C:$C,0),MATCH(INDEX(Overzicht!$B$1:$F$35,MATCH(max_demand!AB$1,Overzicht!$B:$B,0),5),Verdeelsleutels_percentage!$1:$1,0)))</f>
        <v>5.3333582074628254E-3</v>
      </c>
      <c r="AC252">
        <f>PRODUCT(INDEX(Overzicht!$B$1:$D$35,MATCH(max_demand!AC$1,Overzicht!$B$1:$B$35,0),3),INDEX(Verdeelsleutels_percentage!$A:$AB,MATCH(max_demand!$C252,Verdeelsleutels_percentage!$C:$C,0),MATCH(INDEX(Overzicht!$B$1:$F$35,MATCH(max_demand!AC$1,Overzicht!$B:$B,0),5),Verdeelsleutels_percentage!$1:$1,0)))</f>
        <v>4.1258878075902143E-3</v>
      </c>
      <c r="AD252">
        <f>PRODUCT(INDEX(Overzicht!$B$1:$D$35,MATCH(max_demand!AD$1,Overzicht!$B$1:$B$35,0),3),INDEX(Verdeelsleutels_percentage!$A:$AB,MATCH(max_demand!$C252,Verdeelsleutels_percentage!$C:$C,0),MATCH(INDEX(Overzicht!$B$1:$F$35,MATCH(max_demand!AD$1,Overzicht!$B:$B,0),5),Verdeelsleutels_percentage!$1:$1,0)))</f>
        <v>0</v>
      </c>
      <c r="AE252">
        <f>PRODUCT(INDEX(Overzicht!$B$1:$D$35,MATCH(max_demand!AE$1,Overzicht!$B$1:$B$35,0),3),INDEX(Verdeelsleutels_percentage!$A:$AB,MATCH(max_demand!$C252,Verdeelsleutels_percentage!$C:$C,0),MATCH(INDEX(Overzicht!$B$1:$F$35,MATCH(max_demand!AE$1,Overzicht!$B:$B,0),5),Verdeelsleutels_percentage!$1:$1,0)))</f>
        <v>3.3942674594018992E-3</v>
      </c>
      <c r="AF252">
        <f>PRODUCT(INDEX(Overzicht!$B$1:$D$35,MATCH(max_demand!AF$1,Overzicht!$B$1:$B$35,0),3),INDEX(Verdeelsleutels_percentage!$A:$AB,MATCH(max_demand!$C252,Verdeelsleutels_percentage!$C:$C,0),MATCH(INDEX(Overzicht!$B$1:$F$35,MATCH(max_demand!AF$1,Overzicht!$B:$B,0),5),Verdeelsleutels_percentage!$1:$1,0)))</f>
        <v>1.3689919631250849E-3</v>
      </c>
      <c r="AG252">
        <f>PRODUCT(INDEX(Overzicht!$B$1:$D$35,MATCH(max_demand!AG$1,Overzicht!$B$1:$B$35,0),3),INDEX(Verdeelsleutels_percentage!$A:$AB,MATCH(max_demand!$C252,Verdeelsleutels_percentage!$C:$C,0),MATCH(INDEX(Overzicht!$B$1:$F$35,MATCH(max_demand!AG$1,Overzicht!$B:$B,0),5),Verdeelsleutels_percentage!$1:$1,0)))</f>
        <v>8.6676650370674097E-3</v>
      </c>
      <c r="AH252">
        <f>PRODUCT(INDEX(Overzicht!$B$1:$D$35,MATCH(max_demand!AH$1,Overzicht!$B$1:$B$35,0),3),INDEX(Verdeelsleutels_percentage!$A:$AB,MATCH(max_demand!$C252,Verdeelsleutels_percentage!$C:$C,0),MATCH(INDEX(Overzicht!$B$1:$F$35,MATCH(max_demand!AH$1,Overzicht!$B:$B,0),5),Verdeelsleutels_percentage!$1:$1,0)))</f>
        <v>3.1943145806251978E-3</v>
      </c>
      <c r="AI252">
        <f>PRODUCT(INDEX(Overzicht!$B$1:$D$35,MATCH(max_demand!AI$1,Overzicht!$B$1:$B$35,0),3),INDEX(Verdeelsleutels_percentage!$A:$AB,MATCH(max_demand!$C252,Verdeelsleutels_percentage!$C:$C,0),MATCH(INDEX(Overzicht!$B$1:$F$35,MATCH(max_demand!AI$1,Overzicht!$B:$B,0),5),Verdeelsleutels_percentage!$1:$1,0)))</f>
        <v>1.0951935705000677E-3</v>
      </c>
      <c r="AJ252">
        <f>PRODUCT(INDEX(Overzicht!$B$1:$D$35,MATCH(max_demand!AJ$1,Overzicht!$B$1:$B$35,0),3),INDEX(Verdeelsleutels_percentage!$A:$AB,MATCH(max_demand!$C252,Verdeelsleutels_percentage!$C:$C,0),MATCH(INDEX(Overzicht!$B$1:$F$35,MATCH(max_demand!AJ$1,Overzicht!$B:$B,0),5),Verdeelsleutels_percentage!$1:$1,0)))</f>
        <v>0</v>
      </c>
      <c r="AK252">
        <f>PRODUCT(INDEX(Overzicht!$B$1:$D$35,MATCH(max_demand!AK$1,Overzicht!$B$1:$B$35,0),3),INDEX(Verdeelsleutels_percentage!$A:$AB,MATCH(max_demand!$C252,Verdeelsleutels_percentage!$C:$C,0),MATCH(INDEX(Overzicht!$B$1:$F$35,MATCH(max_demand!AK$1,Overzicht!$B:$B,0),5),Verdeelsleutels_percentage!$1:$1,0)))</f>
        <v>5.2583834558208957E-4</v>
      </c>
      <c r="AL252">
        <f>PRODUCT(INDEX(Overzicht!$B$1:$D$35,MATCH(max_demand!AL$1,Overzicht!$B$1:$B$35,0),3),INDEX(Verdeelsleutels_percentage!$A:$AB,MATCH(max_demand!$C252,Verdeelsleutels_percentage!$C:$C,0),MATCH(INDEX(Overzicht!$B$1:$F$35,MATCH(max_demand!AL$1,Overzicht!$B:$B,0),5),Verdeelsleutels_percentage!$1:$1,0)))</f>
        <v>1.4446108395112349E-3</v>
      </c>
      <c r="AM252">
        <f>PRODUCT(INDEX(Overzicht!$B$1:$D$35,MATCH(max_demand!AM$1,Overzicht!$B$1:$B$35,0),3),INDEX(Verdeelsleutels_percentage!$A:$AB,MATCH(max_demand!$C252,Verdeelsleutels_percentage!$C:$C,0),MATCH(INDEX(Overzicht!$B$1:$F$35,MATCH(max_demand!AM$1,Overzicht!$B:$B,0),5),Verdeelsleutels_percentage!$1:$1,0)))</f>
        <v>2.8892216790224697E-3</v>
      </c>
      <c r="AN252">
        <f>PRODUCT(INDEX(Overzicht!$B$1:$D$35,MATCH(max_demand!AN$1,Overzicht!$B$1:$B$35,0),3),INDEX(Verdeelsleutels_percentage!$A:$AB,MATCH(max_demand!$C252,Verdeelsleutels_percentage!$C:$C,0),MATCH(INDEX(Overzicht!$B$1:$F$35,MATCH(max_demand!AN$1,Overzicht!$B:$B,0),5),Verdeelsleutels_percentage!$1:$1,0)))</f>
        <v>1.4446108395112349E-3</v>
      </c>
      <c r="AO252">
        <f>PRODUCT(INDEX(Overzicht!$B$1:$D$35,MATCH(max_demand!AO$1,Overzicht!$B$1:$B$35,0),3),INDEX(Verdeelsleutels_percentage!$A:$AB,MATCH(max_demand!$C252,Verdeelsleutels_percentage!$C:$C,0),MATCH(INDEX(Overzicht!$B$1:$F$35,MATCH(max_demand!AO$1,Overzicht!$B:$B,0),5),Verdeelsleutels_percentage!$1:$1,0)))</f>
        <v>5.0561379382893217E-3</v>
      </c>
    </row>
    <row r="253" spans="2:41">
      <c r="B253" t="str">
        <f>INDEX('ETLocal datasets'!B:C,MATCH(C253,'ETLocal datasets'!C:C,0),1)</f>
        <v>GM0788</v>
      </c>
      <c r="C253" t="str">
        <f>'ETLocal datasets'!C236</f>
        <v>Haaren</v>
      </c>
      <c r="D253">
        <f t="shared" si="17"/>
        <v>0.12304886241687618</v>
      </c>
      <c r="E253">
        <f t="shared" si="18"/>
        <v>6.5909041073324764E-2</v>
      </c>
      <c r="F253">
        <f t="shared" si="19"/>
        <v>8.6243544861832402E-3</v>
      </c>
      <c r="G253">
        <f t="shared" si="16"/>
        <v>1.7562191937432831E-2</v>
      </c>
      <c r="H253">
        <f>PRODUCT(INDEX(Overzicht!$B$1:$D$35,MATCH(max_demand!H$1,Overzicht!$B$1:$B$35,0),3),INDEX(Verdeelsleutels_percentage!$A:$AB,MATCH(max_demand!$C253,Verdeelsleutels_percentage!$C:$C,0),MATCH(INDEX(Overzicht!$B$1:$F$35,MATCH(max_demand!H$1,Overzicht!$B:$B,0),5),Verdeelsleutels_percentage!$1:$1,0)))</f>
        <v>8.6243544861832402E-3</v>
      </c>
      <c r="I253">
        <f>PRODUCT(INDEX(Overzicht!$B$1:$D$35,MATCH(max_demand!I$1,Overzicht!$B$1:$B$35,0),3),INDEX(Verdeelsleutels_percentage!$A:$AB,MATCH(max_demand!$C253,Verdeelsleutels_percentage!$C:$C,0),MATCH(INDEX(Overzicht!$B$1:$F$35,MATCH(max_demand!I$1,Overzicht!$B:$B,0),5),Verdeelsleutels_percentage!$1:$1,0)))</f>
        <v>1.4350528023272647E-2</v>
      </c>
      <c r="J253">
        <f>PRODUCT(INDEX(Overzicht!$B$1:$D$35,MATCH(max_demand!J$1,Overzicht!$B$1:$B$35,0),3),INDEX(Verdeelsleutels_percentage!$A:$AB,MATCH(max_demand!$C253,Verdeelsleutels_percentage!$C:$C,0),MATCH(INDEX(Overzicht!$B$1:$F$35,MATCH(max_demand!J$1,Overzicht!$B:$B,0),5),Verdeelsleutels_percentage!$1:$1,0)))</f>
        <v>2.8912121706061908E-3</v>
      </c>
      <c r="K253">
        <f>PRODUCT(INDEX(Overzicht!$B$1:$D$35,MATCH(max_demand!K$1,Overzicht!$B$1:$B$35,0),3),INDEX(Verdeelsleutels_percentage!$A:$AB,MATCH(max_demand!$C253,Verdeelsleutels_percentage!$C:$C,0),MATCH(INDEX(Overzicht!$B$1:$F$35,MATCH(max_demand!K$1,Overzicht!$B:$B,0),5),Verdeelsleutels_percentage!$1:$1,0)))</f>
        <v>2.9871176023827527E-3</v>
      </c>
      <c r="L253">
        <f>PRODUCT(INDEX(Overzicht!$B$1:$D$35,MATCH(max_demand!L$1,Overzicht!$B$1:$B$35,0),3),INDEX(Verdeelsleutels_percentage!$A:$AB,MATCH(max_demand!$C253,Verdeelsleutels_percentage!$C:$C,0),MATCH(INDEX(Overzicht!$B$1:$F$35,MATCH(max_demand!L$1,Overzicht!$B:$B,0),5),Verdeelsleutels_percentage!$1:$1,0)))</f>
        <v>2.7887548393103344E-3</v>
      </c>
      <c r="M253">
        <f>PRODUCT(INDEX(Overzicht!$B$1:$D$35,MATCH(max_demand!M$1,Overzicht!$B$1:$B$35,0),3),INDEX(Verdeelsleutels_percentage!$A:$AB,MATCH(max_demand!$C253,Verdeelsleutels_percentage!$C:$C,0),MATCH(INDEX(Overzicht!$B$1:$F$35,MATCH(max_demand!M$1,Overzicht!$B:$B,0),5),Verdeelsleutels_percentage!$1:$1,0)))</f>
        <v>5.4144826880623678E-2</v>
      </c>
      <c r="N253">
        <f>PRODUCT(INDEX(Overzicht!$B$1:$D$35,MATCH(max_demand!N$1,Overzicht!$B$1:$B$35,0),3),INDEX(Verdeelsleutels_percentage!$A:$AB,MATCH(max_demand!$C253,Verdeelsleutels_percentage!$C:$C,0),MATCH(INDEX(Overzicht!$B$1:$F$35,MATCH(max_demand!N$1,Overzicht!$B:$B,0),5),Verdeelsleutels_percentage!$1:$1,0)))</f>
        <v>1.3507000729466982E-2</v>
      </c>
      <c r="O253">
        <f>PRODUCT(INDEX(Overzicht!$B$1:$D$35,MATCH(max_demand!O$1,Overzicht!$B$1:$B$35,0),3),INDEX(Verdeelsleutels_percentage!$A:$AB,MATCH(max_demand!$C253,Verdeelsleutels_percentage!$C:$C,0),MATCH(INDEX(Overzicht!$B$1:$F$35,MATCH(max_demand!O$1,Overzicht!$B:$B,0),5),Verdeelsleutels_percentage!$1:$1,0)))</f>
        <v>1.8335508984901891E-3</v>
      </c>
      <c r="P253">
        <f>PRODUCT(INDEX(Overzicht!$B$1:$D$35,MATCH(max_demand!P$1,Overzicht!$B$1:$B$35,0),3),INDEX(Verdeelsleutels_percentage!$A:$AB,MATCH(max_demand!$C253,Verdeelsleutels_percentage!$C:$C,0),MATCH(INDEX(Overzicht!$B$1:$F$35,MATCH(max_demand!P$1,Overzicht!$B:$B,0),5),Verdeelsleutels_percentage!$1:$1,0)))</f>
        <v>1.4264988811028465E-3</v>
      </c>
      <c r="Q253">
        <f>PRODUCT(INDEX(Overzicht!$B$1:$D$35,MATCH(max_demand!Q$1,Overzicht!$B$1:$B$35,0),3),INDEX(Verdeelsleutels_percentage!$A:$AB,MATCH(max_demand!$C253,Verdeelsleutels_percentage!$C:$C,0),MATCH(INDEX(Overzicht!$B$1:$F$35,MATCH(max_demand!Q$1,Overzicht!$B:$B,0),5),Verdeelsleutels_percentage!$1:$1,0)))</f>
        <v>7.1458937171232553E-3</v>
      </c>
      <c r="R253">
        <f>PRODUCT(INDEX(Overzicht!$B$1:$D$35,MATCH(max_demand!R$1,Overzicht!$B$1:$B$35,0),3),INDEX(Verdeelsleutels_percentage!$A:$AB,MATCH(max_demand!$C253,Verdeelsleutels_percentage!$C:$C,0),MATCH(INDEX(Overzicht!$B$1:$F$35,MATCH(max_demand!R$1,Overzicht!$B:$B,0),5),Verdeelsleutels_percentage!$1:$1,0)))</f>
        <v>1.4784607690599841E-3</v>
      </c>
      <c r="S253">
        <f>PRODUCT(INDEX(Overzicht!$B$1:$D$35,MATCH(max_demand!S$1,Overzicht!$B$1:$B$35,0),3),INDEX(Verdeelsleutels_percentage!$A:$AB,MATCH(max_demand!$C253,Verdeelsleutels_percentage!$C:$C,0),MATCH(INDEX(Overzicht!$B$1:$F$35,MATCH(max_demand!S$1,Overzicht!$B:$B,0),5),Verdeelsleutels_percentage!$1:$1,0)))</f>
        <v>3.027887655034847E-3</v>
      </c>
      <c r="T253">
        <f>PRODUCT(INDEX(Overzicht!$B$1:$D$35,MATCH(max_demand!T$1,Overzicht!$B$1:$B$35,0),3),INDEX(Verdeelsleutels_percentage!$A:$AB,MATCH(max_demand!$C253,Verdeelsleutels_percentage!$C:$C,0),MATCH(INDEX(Overzicht!$B$1:$F$35,MATCH(max_demand!T$1,Overzicht!$B:$B,0),5),Verdeelsleutels_percentage!$1:$1,0)))</f>
        <v>4.3696729396661745E-3</v>
      </c>
      <c r="U253">
        <f>PRODUCT(INDEX(Overzicht!$B$1:$D$35,MATCH(max_demand!U$1,Overzicht!$B$1:$B$35,0),3),INDEX(Verdeelsleutels_percentage!$A:$AB,MATCH(max_demand!$C253,Verdeelsleutels_percentage!$C:$C,0),MATCH(INDEX(Overzicht!$B$1:$F$35,MATCH(max_demand!U$1,Overzicht!$B:$B,0),5),Verdeelsleutels_percentage!$1:$1,0)))</f>
        <v>1.6230213775902936E-2</v>
      </c>
      <c r="V253">
        <f>PRODUCT(INDEX(Overzicht!$B$1:$D$35,MATCH(max_demand!V$1,Overzicht!$B$1:$B$35,0),3),INDEX(Verdeelsleutels_percentage!$A:$AB,MATCH(max_demand!$C253,Verdeelsleutels_percentage!$C:$C,0),MATCH(INDEX(Overzicht!$B$1:$F$35,MATCH(max_demand!V$1,Overzicht!$B:$B,0),5),Verdeelsleutels_percentage!$1:$1,0)))</f>
        <v>1.8891443160210905E-3</v>
      </c>
      <c r="W253">
        <f>PRODUCT(INDEX(Overzicht!$B$1:$D$35,MATCH(max_demand!W$1,Overzicht!$B$1:$B$35,0),3),INDEX(Verdeelsleutels_percentage!$A:$AB,MATCH(max_demand!$C253,Verdeelsleutels_percentage!$C:$C,0),MATCH(INDEX(Overzicht!$B$1:$F$35,MATCH(max_demand!W$1,Overzicht!$B:$B,0),5),Verdeelsleutels_percentage!$1:$1,0)))</f>
        <v>9.8564051270665608E-3</v>
      </c>
      <c r="X253">
        <f>PRODUCT(INDEX(Overzicht!$B$1:$D$35,MATCH(max_demand!X$1,Overzicht!$B$1:$B$35,0),3),INDEX(Verdeelsleutels_percentage!$A:$AB,MATCH(max_demand!$C253,Verdeelsleutels_percentage!$C:$C,0),MATCH(INDEX(Overzicht!$B$1:$F$35,MATCH(max_demand!X$1,Overzicht!$B:$B,0),5),Verdeelsleutels_percentage!$1:$1,0)))</f>
        <v>8.6078471591408568E-3</v>
      </c>
      <c r="Y253">
        <f>PRODUCT(INDEX(Overzicht!$B$1:$D$35,MATCH(max_demand!Y$1,Overzicht!$B$1:$B$35,0),3),INDEX(Verdeelsleutels_percentage!$A:$AB,MATCH(max_demand!$C253,Verdeelsleutels_percentage!$C:$C,0),MATCH(INDEX(Overzicht!$B$1:$F$35,MATCH(max_demand!Y$1,Overzicht!$B:$B,0),5),Verdeelsleutels_percentage!$1:$1,0)))</f>
        <v>1.5923838167844719E-6</v>
      </c>
      <c r="Z253">
        <f>PRODUCT(INDEX(Overzicht!$B$1:$D$35,MATCH(max_demand!Z$1,Overzicht!$B$1:$B$35,0),3),INDEX(Verdeelsleutels_percentage!$A:$AB,MATCH(max_demand!$C253,Verdeelsleutels_percentage!$C:$C,0),MATCH(INDEX(Overzicht!$B$1:$F$35,MATCH(max_demand!Z$1,Overzicht!$B:$B,0),5),Verdeelsleutels_percentage!$1:$1,0)))</f>
        <v>7.0772614079309864E-4</v>
      </c>
      <c r="AA253">
        <f>PRODUCT(INDEX(Overzicht!$B$1:$D$35,MATCH(max_demand!AA$1,Overzicht!$B$1:$B$35,0),3),INDEX(Verdeelsleutels_percentage!$A:$AB,MATCH(max_demand!$C253,Verdeelsleutels_percentage!$C:$C,0),MATCH(INDEX(Overzicht!$B$1:$F$35,MATCH(max_demand!AA$1,Overzicht!$B:$B,0),5),Verdeelsleutels_percentage!$1:$1,0)))</f>
        <v>7.3752513619491336E-4</v>
      </c>
      <c r="AB253">
        <f>PRODUCT(INDEX(Overzicht!$B$1:$D$35,MATCH(max_demand!AB$1,Overzicht!$B$1:$B$35,0),3),INDEX(Verdeelsleutels_percentage!$A:$AB,MATCH(max_demand!$C253,Verdeelsleutels_percentage!$C:$C,0),MATCH(INDEX(Overzicht!$B$1:$F$35,MATCH(max_demand!AB$1,Overzicht!$B:$B,0),5),Verdeelsleutels_percentage!$1:$1,0)))</f>
        <v>4.7560992167835162E-3</v>
      </c>
      <c r="AC253">
        <f>PRODUCT(INDEX(Overzicht!$B$1:$D$35,MATCH(max_demand!AC$1,Overzicht!$B$1:$B$35,0),3),INDEX(Verdeelsleutels_percentage!$A:$AB,MATCH(max_demand!$C253,Verdeelsleutels_percentage!$C:$C,0),MATCH(INDEX(Overzicht!$B$1:$F$35,MATCH(max_demand!AC$1,Overzicht!$B:$B,0),5),Verdeelsleutels_percentage!$1:$1,0)))</f>
        <v>1.0071581971283574E-2</v>
      </c>
      <c r="AD253">
        <f>PRODUCT(INDEX(Overzicht!$B$1:$D$35,MATCH(max_demand!AD$1,Overzicht!$B$1:$B$35,0),3),INDEX(Verdeelsleutels_percentage!$A:$AB,MATCH(max_demand!$C253,Verdeelsleutels_percentage!$C:$C,0),MATCH(INDEX(Overzicht!$B$1:$F$35,MATCH(max_demand!AD$1,Overzicht!$B:$B,0),5),Verdeelsleutels_percentage!$1:$1,0)))</f>
        <v>4.4263847246331069E-6</v>
      </c>
      <c r="AE253">
        <f>PRODUCT(INDEX(Overzicht!$B$1:$D$35,MATCH(max_demand!AE$1,Overzicht!$B$1:$B$35,0),3),INDEX(Verdeelsleutels_percentage!$A:$AB,MATCH(max_demand!$C253,Verdeelsleutels_percentage!$C:$C,0),MATCH(INDEX(Overzicht!$B$1:$F$35,MATCH(max_demand!AE$1,Overzicht!$B:$B,0),5),Verdeelsleutels_percentage!$1:$1,0)))</f>
        <v>9.384151211287604E-3</v>
      </c>
      <c r="AF253">
        <f>PRODUCT(INDEX(Overzicht!$B$1:$D$35,MATCH(max_demand!AF$1,Overzicht!$B$1:$B$35,0),3),INDEX(Verdeelsleutels_percentage!$A:$AB,MATCH(max_demand!$C253,Verdeelsleutels_percentage!$C:$C,0),MATCH(INDEX(Overzicht!$B$1:$F$35,MATCH(max_demand!AF$1,Overzicht!$B:$B,0),5),Verdeelsleutels_percentage!$1:$1,0)))</f>
        <v>2.7936558189201261E-3</v>
      </c>
      <c r="AG253">
        <f>PRODUCT(INDEX(Overzicht!$B$1:$D$35,MATCH(max_demand!AG$1,Overzicht!$B$1:$B$35,0),3),INDEX(Verdeelsleutels_percentage!$A:$AB,MATCH(max_demand!$C253,Verdeelsleutels_percentage!$C:$C,0),MATCH(INDEX(Overzicht!$B$1:$F$35,MATCH(max_demand!AG$1,Overzicht!$B:$B,0),5),Verdeelsleutels_percentage!$1:$1,0)))</f>
        <v>9.8564051270665608E-3</v>
      </c>
      <c r="AH253">
        <f>PRODUCT(INDEX(Overzicht!$B$1:$D$35,MATCH(max_demand!AH$1,Overzicht!$B$1:$B$35,0),3),INDEX(Verdeelsleutels_percentage!$A:$AB,MATCH(max_demand!$C253,Verdeelsleutels_percentage!$C:$C,0),MATCH(INDEX(Overzicht!$B$1:$F$35,MATCH(max_demand!AH$1,Overzicht!$B:$B,0),5),Verdeelsleutels_percentage!$1:$1,0)))</f>
        <v>6.5185302441469611E-3</v>
      </c>
      <c r="AI253">
        <f>PRODUCT(INDEX(Overzicht!$B$1:$D$35,MATCH(max_demand!AI$1,Overzicht!$B$1:$B$35,0),3),INDEX(Verdeelsleutels_percentage!$A:$AB,MATCH(max_demand!$C253,Verdeelsleutels_percentage!$C:$C,0),MATCH(INDEX(Overzicht!$B$1:$F$35,MATCH(max_demand!AI$1,Overzicht!$B:$B,0),5),Verdeelsleutels_percentage!$1:$1,0)))</f>
        <v>2.2349246551361009E-3</v>
      </c>
      <c r="AJ253">
        <f>PRODUCT(INDEX(Overzicht!$B$1:$D$35,MATCH(max_demand!AJ$1,Overzicht!$B$1:$B$35,0),3),INDEX(Verdeelsleutels_percentage!$A:$AB,MATCH(max_demand!$C253,Verdeelsleutels_percentage!$C:$C,0),MATCH(INDEX(Overzicht!$B$1:$F$35,MATCH(max_demand!AJ$1,Overzicht!$B:$B,0),5),Verdeelsleutels_percentage!$1:$1,0)))</f>
        <v>0</v>
      </c>
      <c r="AK253">
        <f>PRODUCT(INDEX(Overzicht!$B$1:$D$35,MATCH(max_demand!AK$1,Overzicht!$B$1:$B$35,0),3),INDEX(Verdeelsleutels_percentage!$A:$AB,MATCH(max_demand!$C253,Verdeelsleutels_percentage!$C:$C,0),MATCH(INDEX(Overzicht!$B$1:$F$35,MATCH(max_demand!AK$1,Overzicht!$B:$B,0),5),Verdeelsleutels_percentage!$1:$1,0)))</f>
        <v>5.9795524437537145E-4</v>
      </c>
      <c r="AL253">
        <f>PRODUCT(INDEX(Overzicht!$B$1:$D$35,MATCH(max_demand!AL$1,Overzicht!$B$1:$B$35,0),3),INDEX(Verdeelsleutels_percentage!$A:$AB,MATCH(max_demand!$C253,Verdeelsleutels_percentage!$C:$C,0),MATCH(INDEX(Overzicht!$B$1:$F$35,MATCH(max_demand!AL$1,Overzicht!$B:$B,0),5),Verdeelsleutels_percentage!$1:$1,0)))</f>
        <v>1.6427341878444267E-3</v>
      </c>
      <c r="AM253">
        <f>PRODUCT(INDEX(Overzicht!$B$1:$D$35,MATCH(max_demand!AM$1,Overzicht!$B$1:$B$35,0),3),INDEX(Verdeelsleutels_percentage!$A:$AB,MATCH(max_demand!$C253,Verdeelsleutels_percentage!$C:$C,0),MATCH(INDEX(Overzicht!$B$1:$F$35,MATCH(max_demand!AM$1,Overzicht!$B:$B,0),5),Verdeelsleutels_percentage!$1:$1,0)))</f>
        <v>3.2854683756888534E-3</v>
      </c>
      <c r="AN253">
        <f>PRODUCT(INDEX(Overzicht!$B$1:$D$35,MATCH(max_demand!AN$1,Overzicht!$B$1:$B$35,0),3),INDEX(Verdeelsleutels_percentage!$A:$AB,MATCH(max_demand!$C253,Verdeelsleutels_percentage!$C:$C,0),MATCH(INDEX(Overzicht!$B$1:$F$35,MATCH(max_demand!AN$1,Overzicht!$B:$B,0),5),Verdeelsleutels_percentage!$1:$1,0)))</f>
        <v>1.6427341878444267E-3</v>
      </c>
      <c r="AO253">
        <f>PRODUCT(INDEX(Overzicht!$B$1:$D$35,MATCH(max_demand!AO$1,Overzicht!$B$1:$B$35,0),3),INDEX(Verdeelsleutels_percentage!$A:$AB,MATCH(max_demand!$C253,Verdeelsleutels_percentage!$C:$C,0),MATCH(INDEX(Overzicht!$B$1:$F$35,MATCH(max_demand!AO$1,Overzicht!$B:$B,0),5),Verdeelsleutels_percentage!$1:$1,0)))</f>
        <v>5.7495696574554932E-3</v>
      </c>
    </row>
    <row r="254" spans="2:41">
      <c r="B254" t="str">
        <f>INDEX('ETLocal datasets'!B:C,MATCH(C254,'ETLocal datasets'!C:C,0),1)</f>
        <v>GM0794</v>
      </c>
      <c r="C254" t="str">
        <f>'ETLocal datasets'!C237</f>
        <v>Helmond</v>
      </c>
      <c r="D254">
        <f t="shared" si="17"/>
        <v>0.19809098703168632</v>
      </c>
      <c r="E254">
        <f t="shared" si="18"/>
        <v>0.25259016790557132</v>
      </c>
      <c r="F254">
        <f t="shared" si="19"/>
        <v>5.5606581190097558E-2</v>
      </c>
      <c r="G254">
        <f t="shared" si="16"/>
        <v>0.11323438216848204</v>
      </c>
      <c r="H254">
        <f>PRODUCT(INDEX(Overzicht!$B$1:$D$35,MATCH(max_demand!H$1,Overzicht!$B$1:$B$35,0),3),INDEX(Verdeelsleutels_percentage!$A:$AB,MATCH(max_demand!$C254,Verdeelsleutels_percentage!$C:$C,0),MATCH(INDEX(Overzicht!$B$1:$F$35,MATCH(max_demand!H$1,Overzicht!$B:$B,0),5),Verdeelsleutels_percentage!$1:$1,0)))</f>
        <v>5.5606581190097558E-2</v>
      </c>
      <c r="I254">
        <f>PRODUCT(INDEX(Overzicht!$B$1:$D$35,MATCH(max_demand!I$1,Overzicht!$B$1:$B$35,0),3),INDEX(Verdeelsleutels_percentage!$A:$AB,MATCH(max_demand!$C254,Verdeelsleutels_percentage!$C:$C,0),MATCH(INDEX(Overzicht!$B$1:$F$35,MATCH(max_demand!I$1,Overzicht!$B:$B,0),5),Verdeelsleutels_percentage!$1:$1,0)))</f>
        <v>4.1116742016551119E-3</v>
      </c>
      <c r="J254">
        <f>PRODUCT(INDEX(Overzicht!$B$1:$D$35,MATCH(max_demand!J$1,Overzicht!$B$1:$B$35,0),3),INDEX(Verdeelsleutels_percentage!$A:$AB,MATCH(max_demand!$C254,Verdeelsleutels_percentage!$C:$C,0),MATCH(INDEX(Overzicht!$B$1:$F$35,MATCH(max_demand!J$1,Overzicht!$B:$B,0),5),Verdeelsleutels_percentage!$1:$1,0)))</f>
        <v>1.8641444360870802E-2</v>
      </c>
      <c r="K254">
        <f>PRODUCT(INDEX(Overzicht!$B$1:$D$35,MATCH(max_demand!K$1,Overzicht!$B$1:$B$35,0),3),INDEX(Verdeelsleutels_percentage!$A:$AB,MATCH(max_demand!$C254,Verdeelsleutels_percentage!$C:$C,0),MATCH(INDEX(Overzicht!$B$1:$F$35,MATCH(max_demand!K$1,Overzicht!$B:$B,0),5),Verdeelsleutels_percentage!$1:$1,0)))</f>
        <v>8.5586079920605632E-4</v>
      </c>
      <c r="L254">
        <f>PRODUCT(INDEX(Overzicht!$B$1:$D$35,MATCH(max_demand!L$1,Overzicht!$B$1:$B$35,0),3),INDEX(Verdeelsleutels_percentage!$A:$AB,MATCH(max_demand!$C254,Verdeelsleutels_percentage!$C:$C,0),MATCH(INDEX(Overzicht!$B$1:$F$35,MATCH(max_demand!L$1,Overzicht!$B:$B,0),5),Verdeelsleutels_percentage!$1:$1,0)))</f>
        <v>1.7980838176332444E-2</v>
      </c>
      <c r="M254">
        <f>PRODUCT(INDEX(Overzicht!$B$1:$D$35,MATCH(max_demand!M$1,Overzicht!$B$1:$B$35,0),3),INDEX(Verdeelsleutels_percentage!$A:$AB,MATCH(max_demand!$C254,Verdeelsleutels_percentage!$C:$C,0),MATCH(INDEX(Overzicht!$B$1:$F$35,MATCH(max_demand!M$1,Overzicht!$B:$B,0),5),Verdeelsleutels_percentage!$1:$1,0)))</f>
        <v>1.7841665723762258E-2</v>
      </c>
      <c r="N254">
        <f>PRODUCT(INDEX(Overzicht!$B$1:$D$35,MATCH(max_demand!N$1,Overzicht!$B$1:$B$35,0),3),INDEX(Verdeelsleutels_percentage!$A:$AB,MATCH(max_demand!$C254,Verdeelsleutels_percentage!$C:$C,0),MATCH(INDEX(Overzicht!$B$1:$F$35,MATCH(max_demand!N$1,Overzicht!$B:$B,0),5),Verdeelsleutels_percentage!$1:$1,0)))</f>
        <v>9.1270930517894293E-4</v>
      </c>
      <c r="O254">
        <f>PRODUCT(INDEX(Overzicht!$B$1:$D$35,MATCH(max_demand!O$1,Overzicht!$B$1:$B$35,0),3),INDEX(Verdeelsleutels_percentage!$A:$AB,MATCH(max_demand!$C254,Verdeelsleutels_percentage!$C:$C,0),MATCH(INDEX(Overzicht!$B$1:$F$35,MATCH(max_demand!O$1,Overzicht!$B:$B,0),5),Verdeelsleutels_percentage!$1:$1,0)))</f>
        <v>7.6960416827547918E-4</v>
      </c>
      <c r="P254">
        <f>PRODUCT(INDEX(Overzicht!$B$1:$D$35,MATCH(max_demand!P$1,Overzicht!$B$1:$B$35,0),3),INDEX(Verdeelsleutels_percentage!$A:$AB,MATCH(max_demand!$C254,Verdeelsleutels_percentage!$C:$C,0),MATCH(INDEX(Overzicht!$B$1:$F$35,MATCH(max_demand!P$1,Overzicht!$B:$B,0),5),Verdeelsleutels_percentage!$1:$1,0)))</f>
        <v>1.1975321817156378E-3</v>
      </c>
      <c r="Q254">
        <f>PRODUCT(INDEX(Overzicht!$B$1:$D$35,MATCH(max_demand!Q$1,Overzicht!$B$1:$B$35,0),3),INDEX(Verdeelsleutels_percentage!$A:$AB,MATCH(max_demand!$C254,Verdeelsleutels_percentage!$C:$C,0),MATCH(INDEX(Overzicht!$B$1:$F$35,MATCH(max_demand!Q$1,Overzicht!$B:$B,0),5),Verdeelsleutels_percentage!$1:$1,0)))</f>
        <v>4.6074024414652262E-2</v>
      </c>
      <c r="R254">
        <f>PRODUCT(INDEX(Overzicht!$B$1:$D$35,MATCH(max_demand!R$1,Overzicht!$B$1:$B$35,0),3),INDEX(Verdeelsleutels_percentage!$A:$AB,MATCH(max_demand!$C254,Verdeelsleutels_percentage!$C:$C,0),MATCH(INDEX(Overzicht!$B$1:$F$35,MATCH(max_demand!R$1,Overzicht!$B:$B,0),5),Verdeelsleutels_percentage!$1:$1,0)))</f>
        <v>9.5325567754452958E-3</v>
      </c>
      <c r="S254">
        <f>PRODUCT(INDEX(Overzicht!$B$1:$D$35,MATCH(max_demand!S$1,Overzicht!$B$1:$B$35,0),3),INDEX(Verdeelsleutels_percentage!$A:$AB,MATCH(max_demand!$C254,Verdeelsleutels_percentage!$C:$C,0),MATCH(INDEX(Overzicht!$B$1:$F$35,MATCH(max_demand!S$1,Overzicht!$B:$B,0),5),Verdeelsleutels_percentage!$1:$1,0)))</f>
        <v>1.9522676276111966E-2</v>
      </c>
      <c r="T254">
        <f>PRODUCT(INDEX(Overzicht!$B$1:$D$35,MATCH(max_demand!T$1,Overzicht!$B$1:$B$35,0),3),INDEX(Verdeelsleutels_percentage!$A:$AB,MATCH(max_demand!$C254,Verdeelsleutels_percentage!$C:$C,0),MATCH(INDEX(Overzicht!$B$1:$F$35,MATCH(max_demand!T$1,Overzicht!$B:$B,0),5),Verdeelsleutels_percentage!$1:$1,0)))</f>
        <v>2.8174001136316094E-2</v>
      </c>
      <c r="U254">
        <f>PRODUCT(INDEX(Overzicht!$B$1:$D$35,MATCH(max_demand!U$1,Overzicht!$B$1:$B$35,0),3),INDEX(Verdeelsleutels_percentage!$A:$AB,MATCH(max_demand!$C254,Verdeelsleutels_percentage!$C:$C,0),MATCH(INDEX(Overzicht!$B$1:$F$35,MATCH(max_demand!U$1,Overzicht!$B:$B,0),5),Verdeelsleutels_percentage!$1:$1,0)))</f>
        <v>0.10464628993488836</v>
      </c>
      <c r="V254">
        <f>PRODUCT(INDEX(Overzicht!$B$1:$D$35,MATCH(max_demand!V$1,Overzicht!$B$1:$B$35,0),3),INDEX(Verdeelsleutels_percentage!$A:$AB,MATCH(max_demand!$C254,Verdeelsleutels_percentage!$C:$C,0),MATCH(INDEX(Overzicht!$B$1:$F$35,MATCH(max_demand!V$1,Overzicht!$B:$B,0),5),Verdeelsleutels_percentage!$1:$1,0)))</f>
        <v>1.2180489213068989E-2</v>
      </c>
      <c r="W254">
        <f>PRODUCT(INDEX(Overzicht!$B$1:$D$35,MATCH(max_demand!W$1,Overzicht!$B$1:$B$35,0),3),INDEX(Verdeelsleutels_percentage!$A:$AB,MATCH(max_demand!$C254,Verdeelsleutels_percentage!$C:$C,0),MATCH(INDEX(Overzicht!$B$1:$F$35,MATCH(max_demand!W$1,Overzicht!$B:$B,0),5),Verdeelsleutels_percentage!$1:$1,0)))</f>
        <v>6.3550378502968644E-2</v>
      </c>
      <c r="X254">
        <f>PRODUCT(INDEX(Overzicht!$B$1:$D$35,MATCH(max_demand!X$1,Overzicht!$B$1:$B$35,0),3),INDEX(Verdeelsleutels_percentage!$A:$AB,MATCH(max_demand!$C254,Verdeelsleutels_percentage!$C:$C,0),MATCH(INDEX(Overzicht!$B$1:$F$35,MATCH(max_demand!X$1,Overzicht!$B:$B,0),5),Verdeelsleutels_percentage!$1:$1,0)))</f>
        <v>8.4765728015940463E-3</v>
      </c>
      <c r="Y254">
        <f>PRODUCT(INDEX(Overzicht!$B$1:$D$35,MATCH(max_demand!Y$1,Overzicht!$B$1:$B$35,0),3),INDEX(Verdeelsleutels_percentage!$A:$AB,MATCH(max_demand!$C254,Verdeelsleutels_percentage!$C:$C,0),MATCH(INDEX(Overzicht!$B$1:$F$35,MATCH(max_demand!Y$1,Overzicht!$B:$B,0),5),Verdeelsleutels_percentage!$1:$1,0)))</f>
        <v>5.719582688858511E-7</v>
      </c>
      <c r="Z254">
        <f>PRODUCT(INDEX(Overzicht!$B$1:$D$35,MATCH(max_demand!Z$1,Overzicht!$B$1:$B$35,0),3),INDEX(Verdeelsleutels_percentage!$A:$AB,MATCH(max_demand!$C254,Verdeelsleutels_percentage!$C:$C,0),MATCH(INDEX(Overzicht!$B$1:$F$35,MATCH(max_demand!Z$1,Overzicht!$B:$B,0),5),Verdeelsleutels_percentage!$1:$1,0)))</f>
        <v>2.542036750603783E-4</v>
      </c>
      <c r="AA254">
        <f>PRODUCT(INDEX(Overzicht!$B$1:$D$35,MATCH(max_demand!AA$1,Overzicht!$B$1:$B$35,0),3),INDEX(Verdeelsleutels_percentage!$A:$AB,MATCH(max_demand!$C254,Verdeelsleutels_percentage!$C:$C,0),MATCH(INDEX(Overzicht!$B$1:$F$35,MATCH(max_demand!AA$1,Overzicht!$B:$B,0),5),Verdeelsleutels_percentage!$1:$1,0)))</f>
        <v>2.6490698769449951E-4</v>
      </c>
      <c r="AB254">
        <f>PRODUCT(INDEX(Overzicht!$B$1:$D$35,MATCH(max_demand!AB$1,Overzicht!$B$1:$B$35,0),3),INDEX(Verdeelsleutels_percentage!$A:$AB,MATCH(max_demand!$C254,Verdeelsleutels_percentage!$C:$C,0),MATCH(INDEX(Overzicht!$B$1:$F$35,MATCH(max_demand!AB$1,Overzicht!$B:$B,0),5),Verdeelsleutels_percentage!$1:$1,0)))</f>
        <v>2.4992491719957339E-2</v>
      </c>
      <c r="AC254">
        <f>PRODUCT(INDEX(Overzicht!$B$1:$D$35,MATCH(max_demand!AC$1,Overzicht!$B$1:$B$35,0),3),INDEX(Verdeelsleutels_percentage!$A:$AB,MATCH(max_demand!$C254,Verdeelsleutels_percentage!$C:$C,0),MATCH(INDEX(Overzicht!$B$1:$F$35,MATCH(max_demand!AC$1,Overzicht!$B:$B,0),5),Verdeelsleutels_percentage!$1:$1,0)))</f>
        <v>1.8465512472856934E-2</v>
      </c>
      <c r="AD254">
        <f>PRODUCT(INDEX(Overzicht!$B$1:$D$35,MATCH(max_demand!AD$1,Overzicht!$B$1:$B$35,0),3),INDEX(Verdeelsleutels_percentage!$A:$AB,MATCH(max_demand!$C254,Verdeelsleutels_percentage!$C:$C,0),MATCH(INDEX(Overzicht!$B$1:$F$35,MATCH(max_demand!AD$1,Overzicht!$B:$B,0),5),Verdeelsleutels_percentage!$1:$1,0)))</f>
        <v>2.7050128872757878E-6</v>
      </c>
      <c r="AE254">
        <f>PRODUCT(INDEX(Overzicht!$B$1:$D$35,MATCH(max_demand!AE$1,Overzicht!$B$1:$B$35,0),3),INDEX(Verdeelsleutels_percentage!$A:$AB,MATCH(max_demand!$C254,Verdeelsleutels_percentage!$C:$C,0),MATCH(INDEX(Overzicht!$B$1:$F$35,MATCH(max_demand!AE$1,Overzicht!$B:$B,0),5),Verdeelsleutels_percentage!$1:$1,0)))</f>
        <v>1.4475552400390453E-2</v>
      </c>
      <c r="AF254">
        <f>PRODUCT(INDEX(Overzicht!$B$1:$D$35,MATCH(max_demand!AF$1,Overzicht!$B$1:$B$35,0),3),INDEX(Verdeelsleutels_percentage!$A:$AB,MATCH(max_demand!$C254,Verdeelsleutels_percentage!$C:$C,0),MATCH(INDEX(Overzicht!$B$1:$F$35,MATCH(max_demand!AF$1,Overzicht!$B:$B,0),5),Verdeelsleutels_percentage!$1:$1,0)))</f>
        <v>1.0034355594488616E-3</v>
      </c>
      <c r="AG254">
        <f>PRODUCT(INDEX(Overzicht!$B$1:$D$35,MATCH(max_demand!AG$1,Overzicht!$B$1:$B$35,0),3),INDEX(Verdeelsleutels_percentage!$A:$AB,MATCH(max_demand!$C254,Verdeelsleutels_percentage!$C:$C,0),MATCH(INDEX(Overzicht!$B$1:$F$35,MATCH(max_demand!AG$1,Overzicht!$B:$B,0),5),Verdeelsleutels_percentage!$1:$1,0)))</f>
        <v>6.3550378502968644E-2</v>
      </c>
      <c r="AH254">
        <f>PRODUCT(INDEX(Overzicht!$B$1:$D$35,MATCH(max_demand!AH$1,Overzicht!$B$1:$B$35,0),3),INDEX(Verdeelsleutels_percentage!$A:$AB,MATCH(max_demand!$C254,Verdeelsleutels_percentage!$C:$C,0),MATCH(INDEX(Overzicht!$B$1:$F$35,MATCH(max_demand!AH$1,Overzicht!$B:$B,0),5),Verdeelsleutels_percentage!$1:$1,0)))</f>
        <v>2.3413496387140104E-3</v>
      </c>
      <c r="AI254">
        <f>PRODUCT(INDEX(Overzicht!$B$1:$D$35,MATCH(max_demand!AI$1,Overzicht!$B$1:$B$35,0),3),INDEX(Verdeelsleutels_percentage!$A:$AB,MATCH(max_demand!$C254,Verdeelsleutels_percentage!$C:$C,0),MATCH(INDEX(Overzicht!$B$1:$F$35,MATCH(max_demand!AI$1,Overzicht!$B:$B,0),5),Verdeelsleutels_percentage!$1:$1,0)))</f>
        <v>8.0274844755908934E-4</v>
      </c>
      <c r="AJ254">
        <f>PRODUCT(INDEX(Overzicht!$B$1:$D$35,MATCH(max_demand!AJ$1,Overzicht!$B$1:$B$35,0),3),INDEX(Verdeelsleutels_percentage!$A:$AB,MATCH(max_demand!$C254,Verdeelsleutels_percentage!$C:$C,0),MATCH(INDEX(Overzicht!$B$1:$F$35,MATCH(max_demand!AJ$1,Overzicht!$B:$B,0),5),Verdeelsleutels_percentage!$1:$1,0)))</f>
        <v>0</v>
      </c>
      <c r="AK254">
        <f>PRODUCT(INDEX(Overzicht!$B$1:$D$35,MATCH(max_demand!AK$1,Overzicht!$B$1:$B$35,0),3),INDEX(Verdeelsleutels_percentage!$A:$AB,MATCH(max_demand!$C254,Verdeelsleutels_percentage!$C:$C,0),MATCH(INDEX(Overzicht!$B$1:$F$35,MATCH(max_demand!AK$1,Overzicht!$B:$B,0),5),Verdeelsleutels_percentage!$1:$1,0)))</f>
        <v>3.8553896291800981E-3</v>
      </c>
      <c r="AL254">
        <f>PRODUCT(INDEX(Overzicht!$B$1:$D$35,MATCH(max_demand!AL$1,Overzicht!$B$1:$B$35,0),3),INDEX(Verdeelsleutels_percentage!$A:$AB,MATCH(max_demand!$C254,Verdeelsleutels_percentage!$C:$C,0),MATCH(INDEX(Overzicht!$B$1:$F$35,MATCH(max_demand!AL$1,Overzicht!$B:$B,0),5),Verdeelsleutels_percentage!$1:$1,0)))</f>
        <v>1.0591729750494773E-2</v>
      </c>
      <c r="AM254">
        <f>PRODUCT(INDEX(Overzicht!$B$1:$D$35,MATCH(max_demand!AM$1,Overzicht!$B$1:$B$35,0),3),INDEX(Verdeelsleutels_percentage!$A:$AB,MATCH(max_demand!$C254,Verdeelsleutels_percentage!$C:$C,0),MATCH(INDEX(Overzicht!$B$1:$F$35,MATCH(max_demand!AM$1,Overzicht!$B:$B,0),5),Verdeelsleutels_percentage!$1:$1,0)))</f>
        <v>2.1183459500989547E-2</v>
      </c>
      <c r="AN254">
        <f>PRODUCT(INDEX(Overzicht!$B$1:$D$35,MATCH(max_demand!AN$1,Overzicht!$B$1:$B$35,0),3),INDEX(Verdeelsleutels_percentage!$A:$AB,MATCH(max_demand!$C254,Verdeelsleutels_percentage!$C:$C,0),MATCH(INDEX(Overzicht!$B$1:$F$35,MATCH(max_demand!AN$1,Overzicht!$B:$B,0),5),Verdeelsleutels_percentage!$1:$1,0)))</f>
        <v>1.0591729750494773E-2</v>
      </c>
      <c r="AO254">
        <f>PRODUCT(INDEX(Overzicht!$B$1:$D$35,MATCH(max_demand!AO$1,Overzicht!$B$1:$B$35,0),3),INDEX(Verdeelsleutels_percentage!$A:$AB,MATCH(max_demand!$C254,Verdeelsleutels_percentage!$C:$C,0),MATCH(INDEX(Overzicht!$B$1:$F$35,MATCH(max_demand!AO$1,Overzicht!$B:$B,0),5),Verdeelsleutels_percentage!$1:$1,0)))</f>
        <v>3.7071054126731708E-2</v>
      </c>
    </row>
    <row r="255" spans="2:41">
      <c r="B255" t="str">
        <f>INDEX('ETLocal datasets'!B:C,MATCH(C255,'ETLocal datasets'!C:C,0),1)</f>
        <v>GM0796</v>
      </c>
      <c r="C255" t="str">
        <f>'ETLocal datasets'!C238</f>
        <v>'s-Hertogenbosch</v>
      </c>
      <c r="D255">
        <f t="shared" si="17"/>
        <v>0.47227760205276254</v>
      </c>
      <c r="E255">
        <f t="shared" si="18"/>
        <v>0.42696321367607964</v>
      </c>
      <c r="F255">
        <f t="shared" si="19"/>
        <v>9.3689227442189965E-2</v>
      </c>
      <c r="G255">
        <f t="shared" si="16"/>
        <v>0.19078392446015005</v>
      </c>
      <c r="H255">
        <f>PRODUCT(INDEX(Overzicht!$B$1:$D$35,MATCH(max_demand!H$1,Overzicht!$B$1:$B$35,0),3),INDEX(Verdeelsleutels_percentage!$A:$AB,MATCH(max_demand!$C255,Verdeelsleutels_percentage!$C:$C,0),MATCH(INDEX(Overzicht!$B$1:$F$35,MATCH(max_demand!H$1,Overzicht!$B:$B,0),5),Verdeelsleutels_percentage!$1:$1,0)))</f>
        <v>9.3689227442189965E-2</v>
      </c>
      <c r="I255">
        <f>PRODUCT(INDEX(Overzicht!$B$1:$D$35,MATCH(max_demand!I$1,Overzicht!$B$1:$B$35,0),3),INDEX(Verdeelsleutels_percentage!$A:$AB,MATCH(max_demand!$C255,Verdeelsleutels_percentage!$C:$C,0),MATCH(INDEX(Overzicht!$B$1:$F$35,MATCH(max_demand!I$1,Overzicht!$B:$B,0),5),Verdeelsleutels_percentage!$1:$1,0)))</f>
        <v>2.1917722501004648E-2</v>
      </c>
      <c r="J255">
        <f>PRODUCT(INDEX(Overzicht!$B$1:$D$35,MATCH(max_demand!J$1,Overzicht!$B$1:$B$35,0),3),INDEX(Verdeelsleutels_percentage!$A:$AB,MATCH(max_demand!$C255,Verdeelsleutels_percentage!$C:$C,0),MATCH(INDEX(Overzicht!$B$1:$F$35,MATCH(max_demand!J$1,Overzicht!$B:$B,0),5),Verdeelsleutels_percentage!$1:$1,0)))</f>
        <v>3.1408198152048449E-2</v>
      </c>
      <c r="K255">
        <f>PRODUCT(INDEX(Overzicht!$B$1:$D$35,MATCH(max_demand!K$1,Overzicht!$B$1:$B$35,0),3),INDEX(Verdeelsleutels_percentage!$A:$AB,MATCH(max_demand!$C255,Verdeelsleutels_percentage!$C:$C,0),MATCH(INDEX(Overzicht!$B$1:$F$35,MATCH(max_demand!K$1,Overzicht!$B:$B,0),5),Verdeelsleutels_percentage!$1:$1,0)))</f>
        <v>4.562258237516814E-3</v>
      </c>
      <c r="L255">
        <f>PRODUCT(INDEX(Overzicht!$B$1:$D$35,MATCH(max_demand!L$1,Overzicht!$B$1:$B$35,0),3),INDEX(Verdeelsleutels_percentage!$A:$AB,MATCH(max_demand!$C255,Verdeelsleutels_percentage!$C:$C,0),MATCH(INDEX(Overzicht!$B$1:$F$35,MATCH(max_demand!L$1,Overzicht!$B:$B,0),5),Verdeelsleutels_percentage!$1:$1,0)))</f>
        <v>3.0295170130035232E-2</v>
      </c>
      <c r="M255">
        <f>PRODUCT(INDEX(Overzicht!$B$1:$D$35,MATCH(max_demand!M$1,Overzicht!$B$1:$B$35,0),3),INDEX(Verdeelsleutels_percentage!$A:$AB,MATCH(max_demand!$C255,Verdeelsleutels_percentage!$C:$C,0),MATCH(INDEX(Overzicht!$B$1:$F$35,MATCH(max_demand!M$1,Overzicht!$B:$B,0),5),Verdeelsleutels_percentage!$1:$1,0)))</f>
        <v>0.10390886064295224</v>
      </c>
      <c r="N255">
        <f>PRODUCT(INDEX(Overzicht!$B$1:$D$35,MATCH(max_demand!N$1,Overzicht!$B$1:$B$35,0),3),INDEX(Verdeelsleutels_percentage!$A:$AB,MATCH(max_demand!$C255,Verdeelsleutels_percentage!$C:$C,0),MATCH(INDEX(Overzicht!$B$1:$F$35,MATCH(max_demand!N$1,Overzicht!$B:$B,0),5),Verdeelsleutels_percentage!$1:$1,0)))</f>
        <v>7.4046540075491064E-3</v>
      </c>
      <c r="O255">
        <f>PRODUCT(INDEX(Overzicht!$B$1:$D$35,MATCH(max_demand!O$1,Overzicht!$B$1:$B$35,0),3),INDEX(Verdeelsleutels_percentage!$A:$AB,MATCH(max_demand!$C255,Verdeelsleutels_percentage!$C:$C,0),MATCH(INDEX(Overzicht!$B$1:$F$35,MATCH(max_demand!O$1,Overzicht!$B:$B,0),5),Verdeelsleutels_percentage!$1:$1,0)))</f>
        <v>3.4669426483764729E-3</v>
      </c>
      <c r="P255">
        <f>PRODUCT(INDEX(Overzicht!$B$1:$D$35,MATCH(max_demand!P$1,Overzicht!$B$1:$B$35,0),3),INDEX(Verdeelsleutels_percentage!$A:$AB,MATCH(max_demand!$C255,Verdeelsleutels_percentage!$C:$C,0),MATCH(INDEX(Overzicht!$B$1:$F$35,MATCH(max_demand!P$1,Overzicht!$B:$B,0),5),Verdeelsleutels_percentage!$1:$1,0)))</f>
        <v>8.8279382985957042E-3</v>
      </c>
      <c r="Q255">
        <f>PRODUCT(INDEX(Overzicht!$B$1:$D$35,MATCH(max_demand!Q$1,Overzicht!$B$1:$B$35,0),3),INDEX(Verdeelsleutels_percentage!$A:$AB,MATCH(max_demand!$C255,Verdeelsleutels_percentage!$C:$C,0),MATCH(INDEX(Overzicht!$B$1:$F$35,MATCH(max_demand!Q$1,Overzicht!$B:$B,0),5),Verdeelsleutels_percentage!$1:$1,0)))</f>
        <v>7.7628217023528817E-2</v>
      </c>
      <c r="R255">
        <f>PRODUCT(INDEX(Overzicht!$B$1:$D$35,MATCH(max_demand!R$1,Overzicht!$B$1:$B$35,0),3),INDEX(Verdeelsleutels_percentage!$A:$AB,MATCH(max_demand!$C255,Verdeelsleutels_percentage!$C:$C,0),MATCH(INDEX(Overzicht!$B$1:$F$35,MATCH(max_demand!R$1,Overzicht!$B:$B,0),5),Verdeelsleutels_percentage!$1:$1,0)))</f>
        <v>1.6061010418661138E-2</v>
      </c>
      <c r="S255">
        <f>PRODUCT(INDEX(Overzicht!$B$1:$D$35,MATCH(max_demand!S$1,Overzicht!$B$1:$B$35,0),3),INDEX(Verdeelsleutels_percentage!$A:$AB,MATCH(max_demand!$C255,Verdeelsleutels_percentage!$C:$C,0),MATCH(INDEX(Overzicht!$B$1:$F$35,MATCH(max_demand!S$1,Overzicht!$B:$B,0),5),Verdeelsleutels_percentage!$1:$1,0)))</f>
        <v>3.2892949337418008E-2</v>
      </c>
      <c r="T255">
        <f>PRODUCT(INDEX(Overzicht!$B$1:$D$35,MATCH(max_demand!T$1,Overzicht!$B$1:$B$35,0),3),INDEX(Verdeelsleutels_percentage!$A:$AB,MATCH(max_demand!$C255,Verdeelsleutels_percentage!$C:$C,0),MATCH(INDEX(Overzicht!$B$1:$F$35,MATCH(max_demand!T$1,Overzicht!$B:$B,0),5),Verdeelsleutels_percentage!$1:$1,0)))</f>
        <v>4.7469208570709576E-2</v>
      </c>
      <c r="U255">
        <f>PRODUCT(INDEX(Overzicht!$B$1:$D$35,MATCH(max_demand!U$1,Overzicht!$B$1:$B$35,0),3),INDEX(Verdeelsleutels_percentage!$A:$AB,MATCH(max_demand!$C255,Verdeelsleutels_percentage!$C:$C,0),MATCH(INDEX(Overzicht!$B$1:$F$35,MATCH(max_demand!U$1,Overzicht!$B:$B,0),5),Verdeelsleutels_percentage!$1:$1,0)))</f>
        <v>0.17631420326263561</v>
      </c>
      <c r="V255">
        <f>PRODUCT(INDEX(Overzicht!$B$1:$D$35,MATCH(max_demand!V$1,Overzicht!$B$1:$B$35,0),3),INDEX(Verdeelsleutels_percentage!$A:$AB,MATCH(max_demand!$C255,Verdeelsleutels_percentage!$C:$C,0),MATCH(INDEX(Overzicht!$B$1:$F$35,MATCH(max_demand!V$1,Overzicht!$B:$B,0),5),Verdeelsleutels_percentage!$1:$1,0)))</f>
        <v>2.0522402201622561E-2</v>
      </c>
      <c r="W255">
        <f>PRODUCT(INDEX(Overzicht!$B$1:$D$35,MATCH(max_demand!W$1,Overzicht!$B$1:$B$35,0),3),INDEX(Verdeelsleutels_percentage!$A:$AB,MATCH(max_demand!$C255,Verdeelsleutels_percentage!$C:$C,0),MATCH(INDEX(Overzicht!$B$1:$F$35,MATCH(max_demand!W$1,Overzicht!$B:$B,0),5),Verdeelsleutels_percentage!$1:$1,0)))</f>
        <v>0.10707340279107425</v>
      </c>
      <c r="X255">
        <f>PRODUCT(INDEX(Overzicht!$B$1:$D$35,MATCH(max_demand!X$1,Overzicht!$B$1:$B$35,0),3),INDEX(Verdeelsleutels_percentage!$A:$AB,MATCH(max_demand!$C255,Verdeelsleutels_percentage!$C:$C,0),MATCH(INDEX(Overzicht!$B$1:$F$35,MATCH(max_demand!X$1,Overzicht!$B:$B,0),5),Verdeelsleutels_percentage!$1:$1,0)))</f>
        <v>4.8759047088815311E-3</v>
      </c>
      <c r="Y255">
        <f>PRODUCT(INDEX(Overzicht!$B$1:$D$35,MATCH(max_demand!Y$1,Overzicht!$B$1:$B$35,0),3),INDEX(Verdeelsleutels_percentage!$A:$AB,MATCH(max_demand!$C255,Verdeelsleutels_percentage!$C:$C,0),MATCH(INDEX(Overzicht!$B$1:$F$35,MATCH(max_demand!Y$1,Overzicht!$B:$B,0),5),Verdeelsleutels_percentage!$1:$1,0)))</f>
        <v>2.0959059024279652E-6</v>
      </c>
      <c r="Z255">
        <f>PRODUCT(INDEX(Overzicht!$B$1:$D$35,MATCH(max_demand!Z$1,Overzicht!$B$1:$B$35,0),3),INDEX(Verdeelsleutels_percentage!$A:$AB,MATCH(max_demand!$C255,Verdeelsleutels_percentage!$C:$C,0),MATCH(INDEX(Overzicht!$B$1:$F$35,MATCH(max_demand!Z$1,Overzicht!$B:$B,0),5),Verdeelsleutels_percentage!$1:$1,0)))</f>
        <v>9.3151373441242912E-4</v>
      </c>
      <c r="AA255">
        <f>PRODUCT(INDEX(Overzicht!$B$1:$D$35,MATCH(max_demand!AA$1,Overzicht!$B$1:$B$35,0),3),INDEX(Verdeelsleutels_percentage!$A:$AB,MATCH(max_demand!$C255,Verdeelsleutels_percentage!$C:$C,0),MATCH(INDEX(Overzicht!$B$1:$F$35,MATCH(max_demand!AA$1,Overzicht!$B:$B,0),5),Verdeelsleutels_percentage!$1:$1,0)))</f>
        <v>9.7073536533505769E-4</v>
      </c>
      <c r="AB255">
        <f>PRODUCT(INDEX(Overzicht!$B$1:$D$35,MATCH(max_demand!AB$1,Overzicht!$B$1:$B$35,0),3),INDEX(Verdeelsleutels_percentage!$A:$AB,MATCH(max_demand!$C255,Verdeelsleutels_percentage!$C:$C,0),MATCH(INDEX(Overzicht!$B$1:$F$35,MATCH(max_demand!AB$1,Overzicht!$B:$B,0),5),Verdeelsleutels_percentage!$1:$1,0)))</f>
        <v>4.2231087689347108E-2</v>
      </c>
      <c r="AC255">
        <f>PRODUCT(INDEX(Overzicht!$B$1:$D$35,MATCH(max_demand!AC$1,Overzicht!$B$1:$B$35,0),3),INDEX(Verdeelsleutels_percentage!$A:$AB,MATCH(max_demand!$C255,Verdeelsleutels_percentage!$C:$C,0),MATCH(INDEX(Overzicht!$B$1:$F$35,MATCH(max_demand!AC$1,Overzicht!$B:$B,0),5),Verdeelsleutels_percentage!$1:$1,0)))</f>
        <v>2.2345187469857208E-2</v>
      </c>
      <c r="AD255">
        <f>PRODUCT(INDEX(Overzicht!$B$1:$D$35,MATCH(max_demand!AD$1,Overzicht!$B$1:$B$35,0),3),INDEX(Verdeelsleutels_percentage!$A:$AB,MATCH(max_demand!$C255,Verdeelsleutels_percentage!$C:$C,0),MATCH(INDEX(Overzicht!$B$1:$F$35,MATCH(max_demand!AD$1,Overzicht!$B:$B,0),5),Verdeelsleutels_percentage!$1:$1,0)))</f>
        <v>1.7705538898532428E-5</v>
      </c>
      <c r="AE255">
        <f>PRODUCT(INDEX(Overzicht!$B$1:$D$35,MATCH(max_demand!AE$1,Overzicht!$B$1:$B$35,0),3),INDEX(Verdeelsleutels_percentage!$A:$AB,MATCH(max_demand!$C255,Verdeelsleutels_percentage!$C:$C,0),MATCH(INDEX(Overzicht!$B$1:$F$35,MATCH(max_demand!AE$1,Overzicht!$B:$B,0),5),Verdeelsleutels_percentage!$1:$1,0)))</f>
        <v>6.6288046854201796E-2</v>
      </c>
      <c r="AF255">
        <f>PRODUCT(INDEX(Overzicht!$B$1:$D$35,MATCH(max_demand!AF$1,Overzicht!$B$1:$B$35,0),3),INDEX(Verdeelsleutels_percentage!$A:$AB,MATCH(max_demand!$C255,Verdeelsleutels_percentage!$C:$C,0),MATCH(INDEX(Overzicht!$B$1:$F$35,MATCH(max_demand!AF$1,Overzicht!$B:$B,0),5),Verdeelsleutels_percentage!$1:$1,0)))</f>
        <v>3.6770278989964305E-3</v>
      </c>
      <c r="AG255">
        <f>PRODUCT(INDEX(Overzicht!$B$1:$D$35,MATCH(max_demand!AG$1,Overzicht!$B$1:$B$35,0),3),INDEX(Verdeelsleutels_percentage!$A:$AB,MATCH(max_demand!$C255,Verdeelsleutels_percentage!$C:$C,0),MATCH(INDEX(Overzicht!$B$1:$F$35,MATCH(max_demand!AG$1,Overzicht!$B:$B,0),5),Verdeelsleutels_percentage!$1:$1,0)))</f>
        <v>0.10707340279107425</v>
      </c>
      <c r="AH255">
        <f>PRODUCT(INDEX(Overzicht!$B$1:$D$35,MATCH(max_demand!AH$1,Overzicht!$B$1:$B$35,0),3),INDEX(Verdeelsleutels_percentage!$A:$AB,MATCH(max_demand!$C255,Verdeelsleutels_percentage!$C:$C,0),MATCH(INDEX(Overzicht!$B$1:$F$35,MATCH(max_demand!AH$1,Overzicht!$B:$B,0),5),Verdeelsleutels_percentage!$1:$1,0)))</f>
        <v>8.5797317643250045E-3</v>
      </c>
      <c r="AI255">
        <f>PRODUCT(INDEX(Overzicht!$B$1:$D$35,MATCH(max_demand!AI$1,Overzicht!$B$1:$B$35,0),3),INDEX(Verdeelsleutels_percentage!$A:$AB,MATCH(max_demand!$C255,Verdeelsleutels_percentage!$C:$C,0),MATCH(INDEX(Overzicht!$B$1:$F$35,MATCH(max_demand!AI$1,Overzicht!$B:$B,0),5),Verdeelsleutels_percentage!$1:$1,0)))</f>
        <v>2.9416223191971445E-3</v>
      </c>
      <c r="AJ255">
        <f>PRODUCT(INDEX(Overzicht!$B$1:$D$35,MATCH(max_demand!AJ$1,Overzicht!$B$1:$B$35,0),3),INDEX(Verdeelsleutels_percentage!$A:$AB,MATCH(max_demand!$C255,Verdeelsleutels_percentage!$C:$C,0),MATCH(INDEX(Overzicht!$B$1:$F$35,MATCH(max_demand!AJ$1,Overzicht!$B:$B,0),5),Verdeelsleutels_percentage!$1:$1,0)))</f>
        <v>0</v>
      </c>
      <c r="AK255">
        <f>PRODUCT(INDEX(Overzicht!$B$1:$D$35,MATCH(max_demand!AK$1,Overzicht!$B$1:$B$35,0),3),INDEX(Verdeelsleutels_percentage!$A:$AB,MATCH(max_demand!$C255,Verdeelsleutels_percentage!$C:$C,0),MATCH(INDEX(Overzicht!$B$1:$F$35,MATCH(max_demand!AK$1,Overzicht!$B:$B,0),5),Verdeelsleutels_percentage!$1:$1,0)))</f>
        <v>6.495786435991838E-3</v>
      </c>
      <c r="AL255">
        <f>PRODUCT(INDEX(Overzicht!$B$1:$D$35,MATCH(max_demand!AL$1,Overzicht!$B$1:$B$35,0),3),INDEX(Verdeelsleutels_percentage!$A:$AB,MATCH(max_demand!$C255,Verdeelsleutels_percentage!$C:$C,0),MATCH(INDEX(Overzicht!$B$1:$F$35,MATCH(max_demand!AL$1,Overzicht!$B:$B,0),5),Verdeelsleutels_percentage!$1:$1,0)))</f>
        <v>1.7845567131845708E-2</v>
      </c>
      <c r="AM255">
        <f>PRODUCT(INDEX(Overzicht!$B$1:$D$35,MATCH(max_demand!AM$1,Overzicht!$B$1:$B$35,0),3),INDEX(Verdeelsleutels_percentage!$A:$AB,MATCH(max_demand!$C255,Verdeelsleutels_percentage!$C:$C,0),MATCH(INDEX(Overzicht!$B$1:$F$35,MATCH(max_demand!AM$1,Overzicht!$B:$B,0),5),Verdeelsleutels_percentage!$1:$1,0)))</f>
        <v>3.5691134263691415E-2</v>
      </c>
      <c r="AN255">
        <f>PRODUCT(INDEX(Overzicht!$B$1:$D$35,MATCH(max_demand!AN$1,Overzicht!$B$1:$B$35,0),3),INDEX(Verdeelsleutels_percentage!$A:$AB,MATCH(max_demand!$C255,Verdeelsleutels_percentage!$C:$C,0),MATCH(INDEX(Overzicht!$B$1:$F$35,MATCH(max_demand!AN$1,Overzicht!$B:$B,0),5),Verdeelsleutels_percentage!$1:$1,0)))</f>
        <v>1.7845567131845708E-2</v>
      </c>
      <c r="AO255">
        <f>PRODUCT(INDEX(Overzicht!$B$1:$D$35,MATCH(max_demand!AO$1,Overzicht!$B$1:$B$35,0),3),INDEX(Verdeelsleutels_percentage!$A:$AB,MATCH(max_demand!$C255,Verdeelsleutels_percentage!$C:$C,0),MATCH(INDEX(Overzicht!$B$1:$F$35,MATCH(max_demand!AO$1,Overzicht!$B:$B,0),5),Verdeelsleutels_percentage!$1:$1,0)))</f>
        <v>6.2459484961459977E-2</v>
      </c>
    </row>
    <row r="256" spans="2:41">
      <c r="B256" t="str">
        <f>INDEX('ETLocal datasets'!B:C,MATCH(C256,'ETLocal datasets'!C:C,0),1)</f>
        <v>GM0797</v>
      </c>
      <c r="C256" t="str">
        <f>'ETLocal datasets'!C239</f>
        <v>Heusden</v>
      </c>
      <c r="D256">
        <f t="shared" si="17"/>
        <v>0.18127585469922358</v>
      </c>
      <c r="E256">
        <f t="shared" si="18"/>
        <v>0.14777561515695031</v>
      </c>
      <c r="F256">
        <f t="shared" si="19"/>
        <v>2.6814785857534152E-2</v>
      </c>
      <c r="G256">
        <f t="shared" si="16"/>
        <v>5.4604250874152729E-2</v>
      </c>
      <c r="H256">
        <f>PRODUCT(INDEX(Overzicht!$B$1:$D$35,MATCH(max_demand!H$1,Overzicht!$B$1:$B$35,0),3),INDEX(Verdeelsleutels_percentage!$A:$AB,MATCH(max_demand!$C256,Verdeelsleutels_percentage!$C:$C,0),MATCH(INDEX(Overzicht!$B$1:$F$35,MATCH(max_demand!H$1,Overzicht!$B:$B,0),5),Verdeelsleutels_percentage!$1:$1,0)))</f>
        <v>2.6814785857534152E-2</v>
      </c>
      <c r="I256">
        <f>PRODUCT(INDEX(Overzicht!$B$1:$D$35,MATCH(max_demand!I$1,Overzicht!$B$1:$B$35,0),3),INDEX(Verdeelsleutels_percentage!$A:$AB,MATCH(max_demand!$C256,Verdeelsleutels_percentage!$C:$C,0),MATCH(INDEX(Overzicht!$B$1:$F$35,MATCH(max_demand!I$1,Overzicht!$B:$B,0),5),Verdeelsleutels_percentage!$1:$1,0)))</f>
        <v>1.2052281329882857E-2</v>
      </c>
      <c r="J256">
        <f>PRODUCT(INDEX(Overzicht!$B$1:$D$35,MATCH(max_demand!J$1,Overzicht!$B$1:$B$35,0),3),INDEX(Verdeelsleutels_percentage!$A:$AB,MATCH(max_demand!$C256,Verdeelsleutels_percentage!$C:$C,0),MATCH(INDEX(Overzicht!$B$1:$F$35,MATCH(max_demand!J$1,Overzicht!$B:$B,0),5),Verdeelsleutels_percentage!$1:$1,0)))</f>
        <v>8.9893377350971637E-3</v>
      </c>
      <c r="K256">
        <f>PRODUCT(INDEX(Overzicht!$B$1:$D$35,MATCH(max_demand!K$1,Overzicht!$B$1:$B$35,0),3),INDEX(Verdeelsleutels_percentage!$A:$AB,MATCH(max_demand!$C256,Verdeelsleutels_percentage!$C:$C,0),MATCH(INDEX(Overzicht!$B$1:$F$35,MATCH(max_demand!K$1,Overzicht!$B:$B,0),5),Verdeelsleutels_percentage!$1:$1,0)))</f>
        <v>2.5087287137433088E-3</v>
      </c>
      <c r="L256">
        <f>PRODUCT(INDEX(Overzicht!$B$1:$D$35,MATCH(max_demand!L$1,Overzicht!$B$1:$B$35,0),3),INDEX(Verdeelsleutels_percentage!$A:$AB,MATCH(max_demand!$C256,Verdeelsleutels_percentage!$C:$C,0),MATCH(INDEX(Overzicht!$B$1:$F$35,MATCH(max_demand!L$1,Overzicht!$B:$B,0),5),Verdeelsleutels_percentage!$1:$1,0)))</f>
        <v>8.6707780791096586E-3</v>
      </c>
      <c r="M256">
        <f>PRODUCT(INDEX(Overzicht!$B$1:$D$35,MATCH(max_demand!M$1,Overzicht!$B$1:$B$35,0),3),INDEX(Verdeelsleutels_percentage!$A:$AB,MATCH(max_demand!$C256,Verdeelsleutels_percentage!$C:$C,0),MATCH(INDEX(Overzicht!$B$1:$F$35,MATCH(max_demand!M$1,Overzicht!$B:$B,0),5),Verdeelsleutels_percentage!$1:$1,0)))</f>
        <v>4.6278353957154378E-2</v>
      </c>
      <c r="N256">
        <f>PRODUCT(INDEX(Overzicht!$B$1:$D$35,MATCH(max_demand!N$1,Overzicht!$B$1:$B$35,0),3),INDEX(Verdeelsleutels_percentage!$A:$AB,MATCH(max_demand!$C256,Verdeelsleutels_percentage!$C:$C,0),MATCH(INDEX(Overzicht!$B$1:$F$35,MATCH(max_demand!N$1,Overzicht!$B:$B,0),5),Verdeelsleutels_percentage!$1:$1,0)))</f>
        <v>1.4265221884518368E-2</v>
      </c>
      <c r="O256">
        <f>PRODUCT(INDEX(Overzicht!$B$1:$D$35,MATCH(max_demand!O$1,Overzicht!$B$1:$B$35,0),3),INDEX(Verdeelsleutels_percentage!$A:$AB,MATCH(max_demand!$C256,Verdeelsleutels_percentage!$C:$C,0),MATCH(INDEX(Overzicht!$B$1:$F$35,MATCH(max_demand!O$1,Overzicht!$B:$B,0),5),Verdeelsleutels_percentage!$1:$1,0)))</f>
        <v>2.8334156687255091E-3</v>
      </c>
      <c r="P256">
        <f>PRODUCT(INDEX(Overzicht!$B$1:$D$35,MATCH(max_demand!P$1,Overzicht!$B$1:$B$35,0),3),INDEX(Verdeelsleutels_percentage!$A:$AB,MATCH(max_demand!$C256,Verdeelsleutels_percentage!$C:$C,0),MATCH(INDEX(Overzicht!$B$1:$F$35,MATCH(max_demand!P$1,Overzicht!$B:$B,0),5),Verdeelsleutels_percentage!$1:$1,0)))</f>
        <v>9.712912763687534E-3</v>
      </c>
      <c r="Q256">
        <f>PRODUCT(INDEX(Overzicht!$B$1:$D$35,MATCH(max_demand!Q$1,Overzicht!$B$1:$B$35,0),3),INDEX(Verdeelsleutels_percentage!$A:$AB,MATCH(max_demand!$C256,Verdeelsleutels_percentage!$C:$C,0),MATCH(INDEX(Overzicht!$B$1:$F$35,MATCH(max_demand!Q$1,Overzicht!$B:$B,0),5),Verdeelsleutels_percentage!$1:$1,0)))</f>
        <v>2.221796542481401E-2</v>
      </c>
      <c r="R256">
        <f>PRODUCT(INDEX(Overzicht!$B$1:$D$35,MATCH(max_demand!R$1,Overzicht!$B$1:$B$35,0),3),INDEX(Verdeelsleutels_percentage!$A:$AB,MATCH(max_demand!$C256,Verdeelsleutels_percentage!$C:$C,0),MATCH(INDEX(Overzicht!$B$1:$F$35,MATCH(max_demand!R$1,Overzicht!$B:$B,0),5),Verdeelsleutels_percentage!$1:$1,0)))</f>
        <v>4.5968204327201407E-3</v>
      </c>
      <c r="S256">
        <f>PRODUCT(INDEX(Overzicht!$B$1:$D$35,MATCH(max_demand!S$1,Overzicht!$B$1:$B$35,0),3),INDEX(Verdeelsleutels_percentage!$A:$AB,MATCH(max_demand!$C256,Verdeelsleutels_percentage!$C:$C,0),MATCH(INDEX(Overzicht!$B$1:$F$35,MATCH(max_demand!S$1,Overzicht!$B:$B,0),5),Verdeelsleutels_percentage!$1:$1,0)))</f>
        <v>9.4142882462108484E-3</v>
      </c>
      <c r="T256">
        <f>PRODUCT(INDEX(Overzicht!$B$1:$D$35,MATCH(max_demand!T$1,Overzicht!$B$1:$B$35,0),3),INDEX(Verdeelsleutels_percentage!$A:$AB,MATCH(max_demand!$C256,Verdeelsleutels_percentage!$C:$C,0),MATCH(INDEX(Overzicht!$B$1:$F$35,MATCH(max_demand!T$1,Overzicht!$B:$B,0),5),Verdeelsleutels_percentage!$1:$1,0)))</f>
        <v>1.3586158167817303E-2</v>
      </c>
      <c r="U256">
        <f>PRODUCT(INDEX(Overzicht!$B$1:$D$35,MATCH(max_demand!U$1,Overzicht!$B$1:$B$35,0),3),INDEX(Verdeelsleutels_percentage!$A:$AB,MATCH(max_demand!$C256,Verdeelsleutels_percentage!$C:$C,0),MATCH(INDEX(Overzicht!$B$1:$F$35,MATCH(max_demand!U$1,Overzicht!$B:$B,0),5),Verdeelsleutels_percentage!$1:$1,0)))</f>
        <v>5.0462873194749992E-2</v>
      </c>
      <c r="V256">
        <f>PRODUCT(INDEX(Overzicht!$B$1:$D$35,MATCH(max_demand!V$1,Overzicht!$B$1:$B$35,0),3),INDEX(Verdeelsleutels_percentage!$A:$AB,MATCH(max_demand!$C256,Verdeelsleutels_percentage!$C:$C,0),MATCH(INDEX(Overzicht!$B$1:$F$35,MATCH(max_demand!V$1,Overzicht!$B:$B,0),5),Verdeelsleutels_percentage!$1:$1,0)))</f>
        <v>5.8737149973646235E-3</v>
      </c>
      <c r="W256">
        <f>PRODUCT(INDEX(Overzicht!$B$1:$D$35,MATCH(max_demand!W$1,Overzicht!$B$1:$B$35,0),3),INDEX(Verdeelsleutels_percentage!$A:$AB,MATCH(max_demand!$C256,Verdeelsleutels_percentage!$C:$C,0),MATCH(INDEX(Overzicht!$B$1:$F$35,MATCH(max_demand!W$1,Overzicht!$B:$B,0),5),Verdeelsleutels_percentage!$1:$1,0)))</f>
        <v>3.0645469551467602E-2</v>
      </c>
      <c r="X256">
        <f>PRODUCT(INDEX(Overzicht!$B$1:$D$35,MATCH(max_demand!X$1,Overzicht!$B$1:$B$35,0),3),INDEX(Verdeelsleutels_percentage!$A:$AB,MATCH(max_demand!$C256,Verdeelsleutels_percentage!$C:$C,0),MATCH(INDEX(Overzicht!$B$1:$F$35,MATCH(max_demand!X$1,Overzicht!$B:$B,0),5),Verdeelsleutels_percentage!$1:$1,0)))</f>
        <v>1.0220646409001671E-2</v>
      </c>
      <c r="Y256">
        <f>PRODUCT(INDEX(Overzicht!$B$1:$D$35,MATCH(max_demand!Y$1,Overzicht!$B$1:$B$35,0),3),INDEX(Verdeelsleutels_percentage!$A:$AB,MATCH(max_demand!$C256,Verdeelsleutels_percentage!$C:$C,0),MATCH(INDEX(Overzicht!$B$1:$F$35,MATCH(max_demand!Y$1,Overzicht!$B:$B,0),5),Verdeelsleutels_percentage!$1:$1,0)))</f>
        <v>1.7911928407287518E-6</v>
      </c>
      <c r="Z256">
        <f>PRODUCT(INDEX(Overzicht!$B$1:$D$35,MATCH(max_demand!Z$1,Overzicht!$B$1:$B$35,0),3),INDEX(Verdeelsleutels_percentage!$A:$AB,MATCH(max_demand!$C256,Verdeelsleutels_percentage!$C:$C,0),MATCH(INDEX(Overzicht!$B$1:$F$35,MATCH(max_demand!Z$1,Overzicht!$B:$B,0),5),Verdeelsleutels_percentage!$1:$1,0)))</f>
        <v>7.9608570699055646E-4</v>
      </c>
      <c r="AA256">
        <f>PRODUCT(INDEX(Overzicht!$B$1:$D$35,MATCH(max_demand!AA$1,Overzicht!$B$1:$B$35,0),3),INDEX(Verdeelsleutels_percentage!$A:$AB,MATCH(max_demand!$C256,Verdeelsleutels_percentage!$C:$C,0),MATCH(INDEX(Overzicht!$B$1:$F$35,MATCH(max_demand!AA$1,Overzicht!$B:$B,0),5),Verdeelsleutels_percentage!$1:$1,0)))</f>
        <v>8.2960510517963255E-4</v>
      </c>
      <c r="AB256">
        <f>PRODUCT(INDEX(Overzicht!$B$1:$D$35,MATCH(max_demand!AB$1,Overzicht!$B$1:$B$35,0),3),INDEX(Verdeelsleutels_percentage!$A:$AB,MATCH(max_demand!$C256,Verdeelsleutels_percentage!$C:$C,0),MATCH(INDEX(Overzicht!$B$1:$F$35,MATCH(max_demand!AB$1,Overzicht!$B:$B,0),5),Verdeelsleutels_percentage!$1:$1,0)))</f>
        <v>1.1998060688822424E-2</v>
      </c>
      <c r="AC256">
        <f>PRODUCT(INDEX(Overzicht!$B$1:$D$35,MATCH(max_demand!AC$1,Overzicht!$B$1:$B$35,0),3),INDEX(Verdeelsleutels_percentage!$A:$AB,MATCH(max_demand!$C256,Verdeelsleutels_percentage!$C:$C,0),MATCH(INDEX(Overzicht!$B$1:$F$35,MATCH(max_demand!AC$1,Overzicht!$B:$B,0),5),Verdeelsleutels_percentage!$1:$1,0)))</f>
        <v>1.4631544850536044E-2</v>
      </c>
      <c r="AD256">
        <f>PRODUCT(INDEX(Overzicht!$B$1:$D$35,MATCH(max_demand!AD$1,Overzicht!$B$1:$B$35,0),3),INDEX(Verdeelsleutels_percentage!$A:$AB,MATCH(max_demand!$C256,Verdeelsleutels_percentage!$C:$C,0),MATCH(INDEX(Overzicht!$B$1:$F$35,MATCH(max_demand!AD$1,Overzicht!$B:$B,0),5),Verdeelsleutels_percentage!$1:$1,0)))</f>
        <v>1.0180684866656147E-4</v>
      </c>
      <c r="AE256">
        <f>PRODUCT(INDEX(Overzicht!$B$1:$D$35,MATCH(max_demand!AE$1,Overzicht!$B$1:$B$35,0),3),INDEX(Verdeelsleutels_percentage!$A:$AB,MATCH(max_demand!$C256,Verdeelsleutels_percentage!$C:$C,0),MATCH(INDEX(Overzicht!$B$1:$F$35,MATCH(max_demand!AE$1,Overzicht!$B:$B,0),5),Verdeelsleutels_percentage!$1:$1,0)))</f>
        <v>1.9167628006034252E-2</v>
      </c>
      <c r="AF256">
        <f>PRODUCT(INDEX(Overzicht!$B$1:$D$35,MATCH(max_demand!AF$1,Overzicht!$B$1:$B$35,0),3),INDEX(Verdeelsleutels_percentage!$A:$AB,MATCH(max_demand!$C256,Verdeelsleutels_percentage!$C:$C,0),MATCH(INDEX(Overzicht!$B$1:$F$35,MATCH(max_demand!AF$1,Overzicht!$B:$B,0),5),Verdeelsleutels_percentage!$1:$1,0)))</f>
        <v>3.1424435802258803E-3</v>
      </c>
      <c r="AG256">
        <f>PRODUCT(INDEX(Overzicht!$B$1:$D$35,MATCH(max_demand!AG$1,Overzicht!$B$1:$B$35,0),3),INDEX(Verdeelsleutels_percentage!$A:$AB,MATCH(max_demand!$C256,Verdeelsleutels_percentage!$C:$C,0),MATCH(INDEX(Overzicht!$B$1:$F$35,MATCH(max_demand!AG$1,Overzicht!$B:$B,0),5),Verdeelsleutels_percentage!$1:$1,0)))</f>
        <v>3.0645469551467602E-2</v>
      </c>
      <c r="AH256">
        <f>PRODUCT(INDEX(Overzicht!$B$1:$D$35,MATCH(max_demand!AH$1,Overzicht!$B$1:$B$35,0),3),INDEX(Verdeelsleutels_percentage!$A:$AB,MATCH(max_demand!$C256,Verdeelsleutels_percentage!$C:$C,0),MATCH(INDEX(Overzicht!$B$1:$F$35,MATCH(max_demand!AH$1,Overzicht!$B:$B,0),5),Verdeelsleutels_percentage!$1:$1,0)))</f>
        <v>7.3323683538603877E-3</v>
      </c>
      <c r="AI256">
        <f>PRODUCT(INDEX(Overzicht!$B$1:$D$35,MATCH(max_demand!AI$1,Overzicht!$B$1:$B$35,0),3),INDEX(Verdeelsleutels_percentage!$A:$AB,MATCH(max_demand!$C256,Verdeelsleutels_percentage!$C:$C,0),MATCH(INDEX(Overzicht!$B$1:$F$35,MATCH(max_demand!AI$1,Overzicht!$B:$B,0),5),Verdeelsleutels_percentage!$1:$1,0)))</f>
        <v>2.5139548641807045E-3</v>
      </c>
      <c r="AJ256">
        <f>PRODUCT(INDEX(Overzicht!$B$1:$D$35,MATCH(max_demand!AJ$1,Overzicht!$B$1:$B$35,0),3),INDEX(Verdeelsleutels_percentage!$A:$AB,MATCH(max_demand!$C256,Verdeelsleutels_percentage!$C:$C,0),MATCH(INDEX(Overzicht!$B$1:$F$35,MATCH(max_demand!AJ$1,Overzicht!$B:$B,0),5),Verdeelsleutels_percentage!$1:$1,0)))</f>
        <v>0</v>
      </c>
      <c r="AK256">
        <f>PRODUCT(INDEX(Overzicht!$B$1:$D$35,MATCH(max_demand!AK$1,Overzicht!$B$1:$B$35,0),3),INDEX(Verdeelsleutels_percentage!$A:$AB,MATCH(max_demand!$C256,Verdeelsleutels_percentage!$C:$C,0),MATCH(INDEX(Overzicht!$B$1:$F$35,MATCH(max_demand!AK$1,Overzicht!$B:$B,0),5),Verdeelsleutels_percentage!$1:$1,0)))</f>
        <v>1.8591584861223681E-3</v>
      </c>
      <c r="AL256">
        <f>PRODUCT(INDEX(Overzicht!$B$1:$D$35,MATCH(max_demand!AL$1,Overzicht!$B$1:$B$35,0),3),INDEX(Verdeelsleutels_percentage!$A:$AB,MATCH(max_demand!$C256,Verdeelsleutels_percentage!$C:$C,0),MATCH(INDEX(Overzicht!$B$1:$F$35,MATCH(max_demand!AL$1,Overzicht!$B:$B,0),5),Verdeelsleutels_percentage!$1:$1,0)))</f>
        <v>5.107578258577934E-3</v>
      </c>
      <c r="AM256">
        <f>PRODUCT(INDEX(Overzicht!$B$1:$D$35,MATCH(max_demand!AM$1,Overzicht!$B$1:$B$35,0),3),INDEX(Verdeelsleutels_percentage!$A:$AB,MATCH(max_demand!$C256,Verdeelsleutels_percentage!$C:$C,0),MATCH(INDEX(Overzicht!$B$1:$F$35,MATCH(max_demand!AM$1,Overzicht!$B:$B,0),5),Verdeelsleutels_percentage!$1:$1,0)))</f>
        <v>1.0215156517155868E-2</v>
      </c>
      <c r="AN256">
        <f>PRODUCT(INDEX(Overzicht!$B$1:$D$35,MATCH(max_demand!AN$1,Overzicht!$B$1:$B$35,0),3),INDEX(Verdeelsleutels_percentage!$A:$AB,MATCH(max_demand!$C256,Verdeelsleutels_percentage!$C:$C,0),MATCH(INDEX(Overzicht!$B$1:$F$35,MATCH(max_demand!AN$1,Overzicht!$B:$B,0),5),Verdeelsleutels_percentage!$1:$1,0)))</f>
        <v>5.107578258577934E-3</v>
      </c>
      <c r="AO256">
        <f>PRODUCT(INDEX(Overzicht!$B$1:$D$35,MATCH(max_demand!AO$1,Overzicht!$B$1:$B$35,0),3),INDEX(Verdeelsleutels_percentage!$A:$AB,MATCH(max_demand!$C256,Verdeelsleutels_percentage!$C:$C,0),MATCH(INDEX(Overzicht!$B$1:$F$35,MATCH(max_demand!AO$1,Overzicht!$B:$B,0),5),Verdeelsleutels_percentage!$1:$1,0)))</f>
        <v>1.787652390502277E-2</v>
      </c>
    </row>
    <row r="257" spans="2:41">
      <c r="B257" t="str">
        <f>INDEX('ETLocal datasets'!B:C,MATCH(C257,'ETLocal datasets'!C:C,0),1)</f>
        <v>GM0798</v>
      </c>
      <c r="C257" t="str">
        <f>'ETLocal datasets'!C240</f>
        <v>Hilvarenbeek</v>
      </c>
      <c r="D257">
        <f t="shared" si="17"/>
        <v>0.31838280902085192</v>
      </c>
      <c r="E257">
        <f t="shared" si="18"/>
        <v>0.10362709311222564</v>
      </c>
      <c r="F257">
        <f t="shared" si="19"/>
        <v>9.3163685587272834E-3</v>
      </c>
      <c r="G257">
        <f t="shared" si="16"/>
        <v>1.8971373805466367E-2</v>
      </c>
      <c r="H257">
        <f>PRODUCT(INDEX(Overzicht!$B$1:$D$35,MATCH(max_demand!H$1,Overzicht!$B$1:$B$35,0),3),INDEX(Verdeelsleutels_percentage!$A:$AB,MATCH(max_demand!$C257,Verdeelsleutels_percentage!$C:$C,0),MATCH(INDEX(Overzicht!$B$1:$F$35,MATCH(max_demand!H$1,Overzicht!$B:$B,0),5),Verdeelsleutels_percentage!$1:$1,0)))</f>
        <v>9.3163685587272834E-3</v>
      </c>
      <c r="I257">
        <f>PRODUCT(INDEX(Overzicht!$B$1:$D$35,MATCH(max_demand!I$1,Overzicht!$B$1:$B$35,0),3),INDEX(Verdeelsleutels_percentage!$A:$AB,MATCH(max_demand!$C257,Verdeelsleutels_percentage!$C:$C,0),MATCH(INDEX(Overzicht!$B$1:$F$35,MATCH(max_demand!I$1,Overzicht!$B:$B,0),5),Verdeelsleutels_percentage!$1:$1,0)))</f>
        <v>2.735596746680256E-2</v>
      </c>
      <c r="J257">
        <f>PRODUCT(INDEX(Overzicht!$B$1:$D$35,MATCH(max_demand!J$1,Overzicht!$B$1:$B$35,0),3),INDEX(Verdeelsleutels_percentage!$A:$AB,MATCH(max_demand!$C257,Verdeelsleutels_percentage!$C:$C,0),MATCH(INDEX(Overzicht!$B$1:$F$35,MATCH(max_demand!J$1,Overzicht!$B:$B,0),5),Verdeelsleutels_percentage!$1:$1,0)))</f>
        <v>3.1232016501638133E-3</v>
      </c>
      <c r="K257">
        <f>PRODUCT(INDEX(Overzicht!$B$1:$D$35,MATCH(max_demand!K$1,Overzicht!$B$1:$B$35,0),3),INDEX(Verdeelsleutels_percentage!$A:$AB,MATCH(max_demand!$C257,Verdeelsleutels_percentage!$C:$C,0),MATCH(INDEX(Overzicht!$B$1:$F$35,MATCH(max_demand!K$1,Overzicht!$B:$B,0),5),Verdeelsleutels_percentage!$1:$1,0)))</f>
        <v>5.6942498434744407E-3</v>
      </c>
      <c r="L257">
        <f>PRODUCT(INDEX(Overzicht!$B$1:$D$35,MATCH(max_demand!L$1,Overzicht!$B$1:$B$35,0),3),INDEX(Verdeelsleutels_percentage!$A:$AB,MATCH(max_demand!$C257,Verdeelsleutels_percentage!$C:$C,0),MATCH(INDEX(Overzicht!$B$1:$F$35,MATCH(max_demand!L$1,Overzicht!$B:$B,0),5),Verdeelsleutels_percentage!$1:$1,0)))</f>
        <v>3.0125231916861336E-3</v>
      </c>
      <c r="M257">
        <f>PRODUCT(INDEX(Overzicht!$B$1:$D$35,MATCH(max_demand!M$1,Overzicht!$B$1:$B$35,0),3),INDEX(Verdeelsleutels_percentage!$A:$AB,MATCH(max_demand!$C257,Verdeelsleutels_percentage!$C:$C,0),MATCH(INDEX(Overzicht!$B$1:$F$35,MATCH(max_demand!M$1,Overzicht!$B:$B,0),5),Verdeelsleutels_percentage!$1:$1,0)))</f>
        <v>0.1512958641094434</v>
      </c>
      <c r="N257">
        <f>PRODUCT(INDEX(Overzicht!$B$1:$D$35,MATCH(max_demand!N$1,Overzicht!$B$1:$B$35,0),3),INDEX(Verdeelsleutels_percentage!$A:$AB,MATCH(max_demand!$C257,Verdeelsleutels_percentage!$C:$C,0),MATCH(INDEX(Overzicht!$B$1:$F$35,MATCH(max_demand!N$1,Overzicht!$B:$B,0),5),Verdeelsleutels_percentage!$1:$1,0)))</f>
        <v>2.8193967798223217E-2</v>
      </c>
      <c r="O257">
        <f>PRODUCT(INDEX(Overzicht!$B$1:$D$35,MATCH(max_demand!O$1,Overzicht!$B$1:$B$35,0),3),INDEX(Verdeelsleutels_percentage!$A:$AB,MATCH(max_demand!$C257,Verdeelsleutels_percentage!$C:$C,0),MATCH(INDEX(Overzicht!$B$1:$F$35,MATCH(max_demand!O$1,Overzicht!$B:$B,0),5),Verdeelsleutels_percentage!$1:$1,0)))</f>
        <v>4.2031869585513011E-3</v>
      </c>
      <c r="P257">
        <f>PRODUCT(INDEX(Overzicht!$B$1:$D$35,MATCH(max_demand!P$1,Overzicht!$B$1:$B$35,0),3),INDEX(Verdeelsleutels_percentage!$A:$AB,MATCH(max_demand!$C257,Verdeelsleutels_percentage!$C:$C,0),MATCH(INDEX(Overzicht!$B$1:$F$35,MATCH(max_demand!P$1,Overzicht!$B:$B,0),5),Verdeelsleutels_percentage!$1:$1,0)))</f>
        <v>4.4206927745973172E-2</v>
      </c>
      <c r="Q257">
        <f>PRODUCT(INDEX(Overzicht!$B$1:$D$35,MATCH(max_demand!Q$1,Overzicht!$B$1:$B$35,0),3),INDEX(Verdeelsleutels_percentage!$A:$AB,MATCH(max_demand!$C257,Verdeelsleutels_percentage!$C:$C,0),MATCH(INDEX(Overzicht!$B$1:$F$35,MATCH(max_demand!Q$1,Overzicht!$B:$B,0),5),Verdeelsleutels_percentage!$1:$1,0)))</f>
        <v>7.7192768058026058E-3</v>
      </c>
      <c r="R257">
        <f>PRODUCT(INDEX(Overzicht!$B$1:$D$35,MATCH(max_demand!R$1,Overzicht!$B$1:$B$35,0),3),INDEX(Verdeelsleutels_percentage!$A:$AB,MATCH(max_demand!$C257,Verdeelsleutels_percentage!$C:$C,0),MATCH(INDEX(Overzicht!$B$1:$F$35,MATCH(max_demand!R$1,Overzicht!$B:$B,0),5),Verdeelsleutels_percentage!$1:$1,0)))</f>
        <v>1.5970917529246774E-3</v>
      </c>
      <c r="S257">
        <f>PRODUCT(INDEX(Overzicht!$B$1:$D$35,MATCH(max_demand!S$1,Overzicht!$B$1:$B$35,0),3),INDEX(Verdeelsleutels_percentage!$A:$AB,MATCH(max_demand!$C257,Verdeelsleutels_percentage!$C:$C,0),MATCH(INDEX(Overzicht!$B$1:$F$35,MATCH(max_demand!S$1,Overzicht!$B:$B,0),5),Verdeelsleutels_percentage!$1:$1,0)))</f>
        <v>3.2708439099897388E-3</v>
      </c>
      <c r="T257">
        <f>PRODUCT(INDEX(Overzicht!$B$1:$D$35,MATCH(max_demand!T$1,Overzicht!$B$1:$B$35,0),3),INDEX(Verdeelsleutels_percentage!$A:$AB,MATCH(max_demand!$C257,Verdeelsleutels_percentage!$C:$C,0),MATCH(INDEX(Overzicht!$B$1:$F$35,MATCH(max_demand!T$1,Overzicht!$B:$B,0),5),Verdeelsleutels_percentage!$1:$1,0)))</f>
        <v>4.7202934030884901E-3</v>
      </c>
      <c r="U257">
        <f>PRODUCT(INDEX(Overzicht!$B$1:$D$35,MATCH(max_demand!U$1,Overzicht!$B$1:$B$35,0),3),INDEX(Verdeelsleutels_percentage!$A:$AB,MATCH(max_demand!$C257,Verdeelsleutels_percentage!$C:$C,0),MATCH(INDEX(Overzicht!$B$1:$F$35,MATCH(max_demand!U$1,Overzicht!$B:$B,0),5),Verdeelsleutels_percentage!$1:$1,0)))</f>
        <v>1.7532518354328681E-2</v>
      </c>
      <c r="V257">
        <f>PRODUCT(INDEX(Overzicht!$B$1:$D$35,MATCH(max_demand!V$1,Overzicht!$B$1:$B$35,0),3),INDEX(Verdeelsleutels_percentage!$A:$AB,MATCH(max_demand!$C257,Verdeelsleutels_percentage!$C:$C,0),MATCH(INDEX(Overzicht!$B$1:$F$35,MATCH(max_demand!V$1,Overzicht!$B:$B,0),5),Verdeelsleutels_percentage!$1:$1,0)))</f>
        <v>2.0407283509593097E-3</v>
      </c>
      <c r="W257">
        <f>PRODUCT(INDEX(Overzicht!$B$1:$D$35,MATCH(max_demand!W$1,Overzicht!$B$1:$B$35,0),3),INDEX(Verdeelsleutels_percentage!$A:$AB,MATCH(max_demand!$C257,Verdeelsleutels_percentage!$C:$C,0),MATCH(INDEX(Overzicht!$B$1:$F$35,MATCH(max_demand!W$1,Overzicht!$B:$B,0),5),Verdeelsleutels_percentage!$1:$1,0)))</f>
        <v>1.0647278352831182E-2</v>
      </c>
      <c r="X257">
        <f>PRODUCT(INDEX(Overzicht!$B$1:$D$35,MATCH(max_demand!X$1,Overzicht!$B$1:$B$35,0),3),INDEX(Verdeelsleutels_percentage!$A:$AB,MATCH(max_demand!$C257,Verdeelsleutels_percentage!$C:$C,0),MATCH(INDEX(Overzicht!$B$1:$F$35,MATCH(max_demand!X$1,Overzicht!$B:$B,0),5),Verdeelsleutels_percentage!$1:$1,0)))</f>
        <v>2.4191988747912212E-2</v>
      </c>
      <c r="Y257">
        <f>PRODUCT(INDEX(Overzicht!$B$1:$D$35,MATCH(max_demand!Y$1,Overzicht!$B$1:$B$35,0),3),INDEX(Verdeelsleutels_percentage!$A:$AB,MATCH(max_demand!$C257,Verdeelsleutels_percentage!$C:$C,0),MATCH(INDEX(Overzicht!$B$1:$F$35,MATCH(max_demand!Y$1,Overzicht!$B:$B,0),5),Verdeelsleutels_percentage!$1:$1,0)))</f>
        <v>2.1677830110847432E-6</v>
      </c>
      <c r="Z257">
        <f>PRODUCT(INDEX(Overzicht!$B$1:$D$35,MATCH(max_demand!Z$1,Overzicht!$B$1:$B$35,0),3),INDEX(Verdeelsleutels_percentage!$A:$AB,MATCH(max_demand!$C257,Verdeelsleutels_percentage!$C:$C,0),MATCH(INDEX(Overzicht!$B$1:$F$35,MATCH(max_demand!Z$1,Overzicht!$B:$B,0),5),Verdeelsleutels_percentage!$1:$1,0)))</f>
        <v>9.634591160376638E-4</v>
      </c>
      <c r="AA257">
        <f>PRODUCT(INDEX(Overzicht!$B$1:$D$35,MATCH(max_demand!AA$1,Overzicht!$B$1:$B$35,0),3),INDEX(Verdeelsleutels_percentage!$A:$AB,MATCH(max_demand!$C257,Verdeelsleutels_percentage!$C:$C,0),MATCH(INDEX(Overzicht!$B$1:$F$35,MATCH(max_demand!AA$1,Overzicht!$B:$B,0),5),Verdeelsleutels_percentage!$1:$1,0)))</f>
        <v>1.0040258156603023E-3</v>
      </c>
      <c r="AB257">
        <f>PRODUCT(INDEX(Overzicht!$B$1:$D$35,MATCH(max_demand!AB$1,Overzicht!$B$1:$B$35,0),3),INDEX(Verdeelsleutels_percentage!$A:$AB,MATCH(max_demand!$C257,Verdeelsleutels_percentage!$C:$C,0),MATCH(INDEX(Overzicht!$B$1:$F$35,MATCH(max_demand!AB$1,Overzicht!$B:$B,0),5),Verdeelsleutels_percentage!$1:$1,0)))</f>
        <v>5.7849978607651094E-3</v>
      </c>
      <c r="AC257">
        <f>PRODUCT(INDEX(Overzicht!$B$1:$D$35,MATCH(max_demand!AC$1,Overzicht!$B$1:$B$35,0),3),INDEX(Verdeelsleutels_percentage!$A:$AB,MATCH(max_demand!$C257,Verdeelsleutels_percentage!$C:$C,0),MATCH(INDEX(Overzicht!$B$1:$F$35,MATCH(max_demand!AC$1,Overzicht!$B:$B,0),5),Verdeelsleutels_percentage!$1:$1,0)))</f>
        <v>2.5114752860580621E-2</v>
      </c>
      <c r="AD257">
        <f>PRODUCT(INDEX(Overzicht!$B$1:$D$35,MATCH(max_demand!AD$1,Overzicht!$B$1:$B$35,0),3),INDEX(Verdeelsleutels_percentage!$A:$AB,MATCH(max_demand!$C257,Verdeelsleutels_percentage!$C:$C,0),MATCH(INDEX(Overzicht!$B$1:$F$35,MATCH(max_demand!AD$1,Overzicht!$B:$B,0),5),Verdeelsleutels_percentage!$1:$1,0)))</f>
        <v>3.2951975172268691E-5</v>
      </c>
      <c r="AE257">
        <f>PRODUCT(INDEX(Overzicht!$B$1:$D$35,MATCH(max_demand!AE$1,Overzicht!$B$1:$B$35,0),3),INDEX(Verdeelsleutels_percentage!$A:$AB,MATCH(max_demand!$C257,Verdeelsleutels_percentage!$C:$C,0),MATCH(INDEX(Overzicht!$B$1:$F$35,MATCH(max_demand!AE$1,Overzicht!$B:$B,0),5),Verdeelsleutels_percentage!$1:$1,0)))</f>
        <v>2.8951104800780905E-2</v>
      </c>
      <c r="AF257">
        <f>PRODUCT(INDEX(Overzicht!$B$1:$D$35,MATCH(max_demand!AF$1,Overzicht!$B$1:$B$35,0),3),INDEX(Verdeelsleutels_percentage!$A:$AB,MATCH(max_demand!$C257,Verdeelsleutels_percentage!$C:$C,0),MATCH(INDEX(Overzicht!$B$1:$F$35,MATCH(max_demand!AF$1,Overzicht!$B:$B,0),5),Verdeelsleutels_percentage!$1:$1,0)))</f>
        <v>3.8031280896223566E-3</v>
      </c>
      <c r="AG257">
        <f>PRODUCT(INDEX(Overzicht!$B$1:$D$35,MATCH(max_demand!AG$1,Overzicht!$B$1:$B$35,0),3),INDEX(Verdeelsleutels_percentage!$A:$AB,MATCH(max_demand!$C257,Verdeelsleutels_percentage!$C:$C,0),MATCH(INDEX(Overzicht!$B$1:$F$35,MATCH(max_demand!AG$1,Overzicht!$B:$B,0),5),Verdeelsleutels_percentage!$1:$1,0)))</f>
        <v>1.0647278352831182E-2</v>
      </c>
      <c r="AH257">
        <f>PRODUCT(INDEX(Overzicht!$B$1:$D$35,MATCH(max_demand!AH$1,Overzicht!$B$1:$B$35,0),3),INDEX(Verdeelsleutels_percentage!$A:$AB,MATCH(max_demand!$C257,Verdeelsleutels_percentage!$C:$C,0),MATCH(INDEX(Overzicht!$B$1:$F$35,MATCH(max_demand!AH$1,Overzicht!$B:$B,0),5),Verdeelsleutels_percentage!$1:$1,0)))</f>
        <v>8.8739655424521658E-3</v>
      </c>
      <c r="AI257">
        <f>PRODUCT(INDEX(Overzicht!$B$1:$D$35,MATCH(max_demand!AI$1,Overzicht!$B$1:$B$35,0),3),INDEX(Verdeelsleutels_percentage!$A:$AB,MATCH(max_demand!$C257,Verdeelsleutels_percentage!$C:$C,0),MATCH(INDEX(Overzicht!$B$1:$F$35,MATCH(max_demand!AI$1,Overzicht!$B:$B,0),5),Verdeelsleutels_percentage!$1:$1,0)))</f>
        <v>3.0425024716978855E-3</v>
      </c>
      <c r="AJ257">
        <f>PRODUCT(INDEX(Overzicht!$B$1:$D$35,MATCH(max_demand!AJ$1,Overzicht!$B$1:$B$35,0),3),INDEX(Verdeelsleutels_percentage!$A:$AB,MATCH(max_demand!$C257,Verdeelsleutels_percentage!$C:$C,0),MATCH(INDEX(Overzicht!$B$1:$F$35,MATCH(max_demand!AJ$1,Overzicht!$B:$B,0),5),Verdeelsleutels_percentage!$1:$1,0)))</f>
        <v>0</v>
      </c>
      <c r="AK257">
        <f>PRODUCT(INDEX(Overzicht!$B$1:$D$35,MATCH(max_demand!AK$1,Overzicht!$B$1:$B$35,0),3),INDEX(Verdeelsleutels_percentage!$A:$AB,MATCH(max_demand!$C257,Verdeelsleutels_percentage!$C:$C,0),MATCH(INDEX(Overzicht!$B$1:$F$35,MATCH(max_demand!AK$1,Overzicht!$B:$B,0),5),Verdeelsleutels_percentage!$1:$1,0)))</f>
        <v>6.4593488673842512E-4</v>
      </c>
      <c r="AL257">
        <f>PRODUCT(INDEX(Overzicht!$B$1:$D$35,MATCH(max_demand!AL$1,Overzicht!$B$1:$B$35,0),3),INDEX(Verdeelsleutels_percentage!$A:$AB,MATCH(max_demand!$C257,Verdeelsleutels_percentage!$C:$C,0),MATCH(INDEX(Overzicht!$B$1:$F$35,MATCH(max_demand!AL$1,Overzicht!$B:$B,0),5),Verdeelsleutels_percentage!$1:$1,0)))</f>
        <v>1.7745463921385303E-3</v>
      </c>
      <c r="AM257">
        <f>PRODUCT(INDEX(Overzicht!$B$1:$D$35,MATCH(max_demand!AM$1,Overzicht!$B$1:$B$35,0),3),INDEX(Verdeelsleutels_percentage!$A:$AB,MATCH(max_demand!$C257,Verdeelsleutels_percentage!$C:$C,0),MATCH(INDEX(Overzicht!$B$1:$F$35,MATCH(max_demand!AM$1,Overzicht!$B:$B,0),5),Verdeelsleutels_percentage!$1:$1,0)))</f>
        <v>3.5490927842770606E-3</v>
      </c>
      <c r="AN257">
        <f>PRODUCT(INDEX(Overzicht!$B$1:$D$35,MATCH(max_demand!AN$1,Overzicht!$B$1:$B$35,0),3),INDEX(Verdeelsleutels_percentage!$A:$AB,MATCH(max_demand!$C257,Verdeelsleutels_percentage!$C:$C,0),MATCH(INDEX(Overzicht!$B$1:$F$35,MATCH(max_demand!AN$1,Overzicht!$B:$B,0),5),Verdeelsleutels_percentage!$1:$1,0)))</f>
        <v>1.7745463921385303E-3</v>
      </c>
      <c r="AO257">
        <f>PRODUCT(INDEX(Overzicht!$B$1:$D$35,MATCH(max_demand!AO$1,Overzicht!$B$1:$B$35,0),3),INDEX(Verdeelsleutels_percentage!$A:$AB,MATCH(max_demand!$C257,Verdeelsleutels_percentage!$C:$C,0),MATCH(INDEX(Overzicht!$B$1:$F$35,MATCH(max_demand!AO$1,Overzicht!$B:$B,0),5),Verdeelsleutels_percentage!$1:$1,0)))</f>
        <v>6.2109123724848562E-3</v>
      </c>
    </row>
    <row r="258" spans="2:41">
      <c r="B258" t="str">
        <f>INDEX('ETLocal datasets'!B:C,MATCH(C258,'ETLocal datasets'!C:C,0),1)</f>
        <v>GM0809</v>
      </c>
      <c r="C258" t="str">
        <f>'ETLocal datasets'!C241</f>
        <v>Loon op Zand</v>
      </c>
      <c r="D258">
        <f t="shared" si="17"/>
        <v>9.4356749711553889E-2</v>
      </c>
      <c r="E258">
        <f t="shared" si="18"/>
        <v>9.0596400958801018E-2</v>
      </c>
      <c r="F258">
        <f t="shared" si="19"/>
        <v>1.4172618323296684E-2</v>
      </c>
      <c r="G258">
        <f t="shared" si="16"/>
        <v>2.8860391076047598E-2</v>
      </c>
      <c r="H258">
        <f>PRODUCT(INDEX(Overzicht!$B$1:$D$35,MATCH(max_demand!H$1,Overzicht!$B$1:$B$35,0),3),INDEX(Verdeelsleutels_percentage!$A:$AB,MATCH(max_demand!$C258,Verdeelsleutels_percentage!$C:$C,0),MATCH(INDEX(Overzicht!$B$1:$F$35,MATCH(max_demand!H$1,Overzicht!$B:$B,0),5),Verdeelsleutels_percentage!$1:$1,0)))</f>
        <v>1.4172618323296684E-2</v>
      </c>
      <c r="I258">
        <f>PRODUCT(INDEX(Overzicht!$B$1:$D$35,MATCH(max_demand!I$1,Overzicht!$B$1:$B$35,0),3),INDEX(Verdeelsleutels_percentage!$A:$AB,MATCH(max_demand!$C258,Verdeelsleutels_percentage!$C:$C,0),MATCH(INDEX(Overzicht!$B$1:$F$35,MATCH(max_demand!I$1,Overzicht!$B:$B,0),5),Verdeelsleutels_percentage!$1:$1,0)))</f>
        <v>5.3825117343806374E-3</v>
      </c>
      <c r="J258">
        <f>PRODUCT(INDEX(Overzicht!$B$1:$D$35,MATCH(max_demand!J$1,Overzicht!$B$1:$B$35,0),3),INDEX(Verdeelsleutels_percentage!$A:$AB,MATCH(max_demand!$C258,Verdeelsleutels_percentage!$C:$C,0),MATCH(INDEX(Overzicht!$B$1:$F$35,MATCH(max_demand!J$1,Overzicht!$B:$B,0),5),Verdeelsleutels_percentage!$1:$1,0)))</f>
        <v>4.7512015712385071E-3</v>
      </c>
      <c r="K258">
        <f>PRODUCT(INDEX(Overzicht!$B$1:$D$35,MATCH(max_demand!K$1,Overzicht!$B$1:$B$35,0),3),INDEX(Verdeelsleutels_percentage!$A:$AB,MATCH(max_demand!$C258,Verdeelsleutels_percentage!$C:$C,0),MATCH(INDEX(Overzicht!$B$1:$F$35,MATCH(max_demand!K$1,Overzicht!$B:$B,0),5),Verdeelsleutels_percentage!$1:$1,0)))</f>
        <v>1.120390519479539E-3</v>
      </c>
      <c r="L258">
        <f>PRODUCT(INDEX(Overzicht!$B$1:$D$35,MATCH(max_demand!L$1,Overzicht!$B$1:$B$35,0),3),INDEX(Verdeelsleutels_percentage!$A:$AB,MATCH(max_demand!$C258,Verdeelsleutels_percentage!$C:$C,0),MATCH(INDEX(Overzicht!$B$1:$F$35,MATCH(max_demand!L$1,Overzicht!$B:$B,0),5),Verdeelsleutels_percentage!$1:$1,0)))</f>
        <v>4.5828308655577431E-3</v>
      </c>
      <c r="M258">
        <f>PRODUCT(INDEX(Overzicht!$B$1:$D$35,MATCH(max_demand!M$1,Overzicht!$B$1:$B$35,0),3),INDEX(Verdeelsleutels_percentage!$A:$AB,MATCH(max_demand!$C258,Verdeelsleutels_percentage!$C:$C,0),MATCH(INDEX(Overzicht!$B$1:$F$35,MATCH(max_demand!M$1,Overzicht!$B:$B,0),5),Verdeelsleutels_percentage!$1:$1,0)))</f>
        <v>1.5385078014093915E-2</v>
      </c>
      <c r="N258">
        <f>PRODUCT(INDEX(Overzicht!$B$1:$D$35,MATCH(max_demand!N$1,Overzicht!$B$1:$B$35,0),3),INDEX(Verdeelsleutels_percentage!$A:$AB,MATCH(max_demand!$C258,Verdeelsleutels_percentage!$C:$C,0),MATCH(INDEX(Overzicht!$B$1:$F$35,MATCH(max_demand!N$1,Overzicht!$B:$B,0),5),Verdeelsleutels_percentage!$1:$1,0)))</f>
        <v>1.2898974202220321E-2</v>
      </c>
      <c r="O258">
        <f>PRODUCT(INDEX(Overzicht!$B$1:$D$35,MATCH(max_demand!O$1,Overzicht!$B$1:$B$35,0),3),INDEX(Verdeelsleutels_percentage!$A:$AB,MATCH(max_demand!$C258,Verdeelsleutels_percentage!$C:$C,0),MATCH(INDEX(Overzicht!$B$1:$F$35,MATCH(max_demand!O$1,Overzicht!$B:$B,0),5),Verdeelsleutels_percentage!$1:$1,0)))</f>
        <v>1.6195823202539217E-3</v>
      </c>
      <c r="P258">
        <f>PRODUCT(INDEX(Overzicht!$B$1:$D$35,MATCH(max_demand!P$1,Overzicht!$B$1:$B$35,0),3),INDEX(Verdeelsleutels_percentage!$A:$AB,MATCH(max_demand!$C258,Verdeelsleutels_percentage!$C:$C,0),MATCH(INDEX(Overzicht!$B$1:$F$35,MATCH(max_demand!P$1,Overzicht!$B:$B,0),5),Verdeelsleutels_percentage!$1:$1,0)))</f>
        <v>7.0525377803313969E-3</v>
      </c>
      <c r="Q258">
        <f>PRODUCT(INDEX(Overzicht!$B$1:$D$35,MATCH(max_demand!Q$1,Overzicht!$B$1:$B$35,0),3),INDEX(Verdeelsleutels_percentage!$A:$AB,MATCH(max_demand!$C258,Verdeelsleutels_percentage!$C:$C,0),MATCH(INDEX(Overzicht!$B$1:$F$35,MATCH(max_demand!Q$1,Overzicht!$B:$B,0),5),Verdeelsleutels_percentage!$1:$1,0)))</f>
        <v>1.1743026610731537E-2</v>
      </c>
      <c r="R258">
        <f>PRODUCT(INDEX(Overzicht!$B$1:$D$35,MATCH(max_demand!R$1,Overzicht!$B$1:$B$35,0),3),INDEX(Verdeelsleutels_percentage!$A:$AB,MATCH(max_demand!$C258,Verdeelsleutels_percentage!$C:$C,0),MATCH(INDEX(Overzicht!$B$1:$F$35,MATCH(max_demand!R$1,Overzicht!$B:$B,0),5),Verdeelsleutels_percentage!$1:$1,0)))</f>
        <v>2.4295917125651458E-3</v>
      </c>
      <c r="S258">
        <f>PRODUCT(INDEX(Overzicht!$B$1:$D$35,MATCH(max_demand!S$1,Overzicht!$B$1:$B$35,0),3),INDEX(Verdeelsleutels_percentage!$A:$AB,MATCH(max_demand!$C258,Verdeelsleutels_percentage!$C:$C,0),MATCH(INDEX(Overzicht!$B$1:$F$35,MATCH(max_demand!S$1,Overzicht!$B:$B,0),5),Verdeelsleutels_percentage!$1:$1,0)))</f>
        <v>4.9758038273334188E-3</v>
      </c>
      <c r="T258">
        <f>PRODUCT(INDEX(Overzicht!$B$1:$D$35,MATCH(max_demand!T$1,Overzicht!$B$1:$B$35,0),3),INDEX(Verdeelsleutels_percentage!$A:$AB,MATCH(max_demand!$C258,Verdeelsleutels_percentage!$C:$C,0),MATCH(INDEX(Overzicht!$B$1:$F$35,MATCH(max_demand!T$1,Overzicht!$B:$B,0),5),Verdeelsleutels_percentage!$1:$1,0)))</f>
        <v>7.180793283803652E-3</v>
      </c>
      <c r="U258">
        <f>PRODUCT(INDEX(Overzicht!$B$1:$D$35,MATCH(max_demand!U$1,Overzicht!$B$1:$B$35,0),3),INDEX(Verdeelsleutels_percentage!$A:$AB,MATCH(max_demand!$C258,Verdeelsleutels_percentage!$C:$C,0),MATCH(INDEX(Overzicht!$B$1:$F$35,MATCH(max_demand!U$1,Overzicht!$B:$B,0),5),Verdeelsleutels_percentage!$1:$1,0)))</f>
        <v>2.6671517911270714E-2</v>
      </c>
      <c r="V258">
        <f>PRODUCT(INDEX(Overzicht!$B$1:$D$35,MATCH(max_demand!V$1,Overzicht!$B$1:$B$35,0),3),INDEX(Verdeelsleutels_percentage!$A:$AB,MATCH(max_demand!$C258,Verdeelsleutels_percentage!$C:$C,0),MATCH(INDEX(Overzicht!$B$1:$F$35,MATCH(max_demand!V$1,Overzicht!$B:$B,0),5),Verdeelsleutels_percentage!$1:$1,0)))</f>
        <v>3.1044782993887971E-3</v>
      </c>
      <c r="W258">
        <f>PRODUCT(INDEX(Overzicht!$B$1:$D$35,MATCH(max_demand!W$1,Overzicht!$B$1:$B$35,0),3),INDEX(Verdeelsleutels_percentage!$A:$AB,MATCH(max_demand!$C258,Verdeelsleutels_percentage!$C:$C,0),MATCH(INDEX(Overzicht!$B$1:$F$35,MATCH(max_demand!W$1,Overzicht!$B:$B,0),5),Verdeelsleutels_percentage!$1:$1,0)))</f>
        <v>1.6197278083767638E-2</v>
      </c>
      <c r="X258">
        <f>PRODUCT(INDEX(Overzicht!$B$1:$D$35,MATCH(max_demand!X$1,Overzicht!$B$1:$B$35,0),3),INDEX(Verdeelsleutels_percentage!$A:$AB,MATCH(max_demand!$C258,Verdeelsleutels_percentage!$C:$C,0),MATCH(INDEX(Overzicht!$B$1:$F$35,MATCH(max_demand!X$1,Overzicht!$B:$B,0),5),Verdeelsleutels_percentage!$1:$1,0)))</f>
        <v>1.4337035192076656E-2</v>
      </c>
      <c r="Y258">
        <f>PRODUCT(INDEX(Overzicht!$B$1:$D$35,MATCH(max_demand!Y$1,Overzicht!$B$1:$B$35,0),3),INDEX(Verdeelsleutels_percentage!$A:$AB,MATCH(max_demand!$C258,Verdeelsleutels_percentage!$C:$C,0),MATCH(INDEX(Overzicht!$B$1:$F$35,MATCH(max_demand!Y$1,Overzicht!$B:$B,0),5),Verdeelsleutels_percentage!$1:$1,0)))</f>
        <v>8.5946670351296348E-7</v>
      </c>
      <c r="Z258">
        <f>PRODUCT(INDEX(Overzicht!$B$1:$D$35,MATCH(max_demand!Z$1,Overzicht!$B$1:$B$35,0),3),INDEX(Verdeelsleutels_percentage!$A:$AB,MATCH(max_demand!$C258,Verdeelsleutels_percentage!$C:$C,0),MATCH(INDEX(Overzicht!$B$1:$F$35,MATCH(max_demand!Z$1,Overzicht!$B:$B,0),5),Verdeelsleutels_percentage!$1:$1,0)))</f>
        <v>3.8198520156131711E-4</v>
      </c>
      <c r="AA258">
        <f>PRODUCT(INDEX(Overzicht!$B$1:$D$35,MATCH(max_demand!AA$1,Overzicht!$B$1:$B$35,0),3),INDEX(Verdeelsleutels_percentage!$A:$AB,MATCH(max_demand!$C258,Verdeelsleutels_percentage!$C:$C,0),MATCH(INDEX(Overzicht!$B$1:$F$35,MATCH(max_demand!AA$1,Overzicht!$B:$B,0),5),Verdeelsleutels_percentage!$1:$1,0)))</f>
        <v>3.9806878899547785E-4</v>
      </c>
      <c r="AB258">
        <f>PRODUCT(INDEX(Overzicht!$B$1:$D$35,MATCH(max_demand!AB$1,Overzicht!$B$1:$B$35,0),3),INDEX(Verdeelsleutels_percentage!$A:$AB,MATCH(max_demand!$C258,Verdeelsleutels_percentage!$C:$C,0),MATCH(INDEX(Overzicht!$B$1:$F$35,MATCH(max_demand!AB$1,Overzicht!$B:$B,0),5),Verdeelsleutels_percentage!$1:$1,0)))</f>
        <v>4.620687814370382E-3</v>
      </c>
      <c r="AC258">
        <f>PRODUCT(INDEX(Overzicht!$B$1:$D$35,MATCH(max_demand!AC$1,Overzicht!$B$1:$B$35,0),3),INDEX(Verdeelsleutels_percentage!$A:$AB,MATCH(max_demand!$C258,Verdeelsleutels_percentage!$C:$C,0),MATCH(INDEX(Overzicht!$B$1:$F$35,MATCH(max_demand!AC$1,Overzicht!$B:$B,0),5),Verdeelsleutels_percentage!$1:$1,0)))</f>
        <v>1.5385704421178929E-2</v>
      </c>
      <c r="AD258">
        <f>PRODUCT(INDEX(Overzicht!$B$1:$D$35,MATCH(max_demand!AD$1,Overzicht!$B$1:$B$35,0),3),INDEX(Verdeelsleutels_percentage!$A:$AB,MATCH(max_demand!$C258,Verdeelsleutels_percentage!$C:$C,0),MATCH(INDEX(Overzicht!$B$1:$F$35,MATCH(max_demand!AD$1,Overzicht!$B:$B,0),5),Verdeelsleutels_percentage!$1:$1,0)))</f>
        <v>5.1395244858239965E-5</v>
      </c>
      <c r="AE258">
        <f>PRODUCT(INDEX(Overzicht!$B$1:$D$35,MATCH(max_demand!AE$1,Overzicht!$B$1:$B$35,0),3),INDEX(Verdeelsleutels_percentage!$A:$AB,MATCH(max_demand!$C258,Verdeelsleutels_percentage!$C:$C,0),MATCH(INDEX(Overzicht!$B$1:$F$35,MATCH(max_demand!AE$1,Overzicht!$B:$B,0),5),Verdeelsleutels_percentage!$1:$1,0)))</f>
        <v>9.8833081906114124E-3</v>
      </c>
      <c r="AF258">
        <f>PRODUCT(INDEX(Overzicht!$B$1:$D$35,MATCH(max_demand!AF$1,Overzicht!$B$1:$B$35,0),3),INDEX(Verdeelsleutels_percentage!$A:$AB,MATCH(max_demand!$C258,Verdeelsleutels_percentage!$C:$C,0),MATCH(INDEX(Overzicht!$B$1:$F$35,MATCH(max_demand!AF$1,Overzicht!$B:$B,0),5),Verdeelsleutels_percentage!$1:$1,0)))</f>
        <v>1.5078363219525677E-3</v>
      </c>
      <c r="AG258">
        <f>PRODUCT(INDEX(Overzicht!$B$1:$D$35,MATCH(max_demand!AG$1,Overzicht!$B$1:$B$35,0),3),INDEX(Verdeelsleutels_percentage!$A:$AB,MATCH(max_demand!$C258,Verdeelsleutels_percentage!$C:$C,0),MATCH(INDEX(Overzicht!$B$1:$F$35,MATCH(max_demand!AG$1,Overzicht!$B:$B,0),5),Verdeelsleutels_percentage!$1:$1,0)))</f>
        <v>1.6197278083767638E-2</v>
      </c>
      <c r="AH258">
        <f>PRODUCT(INDEX(Overzicht!$B$1:$D$35,MATCH(max_demand!AH$1,Overzicht!$B$1:$B$35,0),3),INDEX(Verdeelsleutels_percentage!$A:$AB,MATCH(max_demand!$C258,Verdeelsleutels_percentage!$C:$C,0),MATCH(INDEX(Overzicht!$B$1:$F$35,MATCH(max_demand!AH$1,Overzicht!$B:$B,0),5),Verdeelsleutels_percentage!$1:$1,0)))</f>
        <v>3.5182847512226579E-3</v>
      </c>
      <c r="AI258">
        <f>PRODUCT(INDEX(Overzicht!$B$1:$D$35,MATCH(max_demand!AI$1,Overzicht!$B$1:$B$35,0),3),INDEX(Verdeelsleutels_percentage!$A:$AB,MATCH(max_demand!$C258,Verdeelsleutels_percentage!$C:$C,0),MATCH(INDEX(Overzicht!$B$1:$F$35,MATCH(max_demand!AI$1,Overzicht!$B:$B,0),5),Verdeelsleutels_percentage!$1:$1,0)))</f>
        <v>1.2062690575620541E-3</v>
      </c>
      <c r="AJ258">
        <f>PRODUCT(INDEX(Overzicht!$B$1:$D$35,MATCH(max_demand!AJ$1,Overzicht!$B$1:$B$35,0),3),INDEX(Verdeelsleutels_percentage!$A:$AB,MATCH(max_demand!$C258,Verdeelsleutels_percentage!$C:$C,0),MATCH(INDEX(Overzicht!$B$1:$F$35,MATCH(max_demand!AJ$1,Overzicht!$B:$B,0),5),Verdeelsleutels_percentage!$1:$1,0)))</f>
        <v>0</v>
      </c>
      <c r="AK258">
        <f>PRODUCT(INDEX(Overzicht!$B$1:$D$35,MATCH(max_demand!AK$1,Overzicht!$B$1:$B$35,0),3),INDEX(Verdeelsleutels_percentage!$A:$AB,MATCH(max_demand!$C258,Verdeelsleutels_percentage!$C:$C,0),MATCH(INDEX(Overzicht!$B$1:$F$35,MATCH(max_demand!AK$1,Overzicht!$B:$B,0),5),Verdeelsleutels_percentage!$1:$1,0)))</f>
        <v>9.8263487041523687E-4</v>
      </c>
      <c r="AL258">
        <f>PRODUCT(INDEX(Overzicht!$B$1:$D$35,MATCH(max_demand!AL$1,Overzicht!$B$1:$B$35,0),3),INDEX(Verdeelsleutels_percentage!$A:$AB,MATCH(max_demand!$C258,Verdeelsleutels_percentage!$C:$C,0),MATCH(INDEX(Overzicht!$B$1:$F$35,MATCH(max_demand!AL$1,Overzicht!$B:$B,0),5),Verdeelsleutels_percentage!$1:$1,0)))</f>
        <v>2.6995463472946064E-3</v>
      </c>
      <c r="AM258">
        <f>PRODUCT(INDEX(Overzicht!$B$1:$D$35,MATCH(max_demand!AM$1,Overzicht!$B$1:$B$35,0),3),INDEX(Verdeelsleutels_percentage!$A:$AB,MATCH(max_demand!$C258,Verdeelsleutels_percentage!$C:$C,0),MATCH(INDEX(Overzicht!$B$1:$F$35,MATCH(max_demand!AM$1,Overzicht!$B:$B,0),5),Verdeelsleutels_percentage!$1:$1,0)))</f>
        <v>5.3990926945892128E-3</v>
      </c>
      <c r="AN258">
        <f>PRODUCT(INDEX(Overzicht!$B$1:$D$35,MATCH(max_demand!AN$1,Overzicht!$B$1:$B$35,0),3),INDEX(Verdeelsleutels_percentage!$A:$AB,MATCH(max_demand!$C258,Verdeelsleutels_percentage!$C:$C,0),MATCH(INDEX(Overzicht!$B$1:$F$35,MATCH(max_demand!AN$1,Overzicht!$B:$B,0),5),Verdeelsleutels_percentage!$1:$1,0)))</f>
        <v>2.6995463472946064E-3</v>
      </c>
      <c r="AO258">
        <f>PRODUCT(INDEX(Overzicht!$B$1:$D$35,MATCH(max_demand!AO$1,Overzicht!$B$1:$B$35,0),3),INDEX(Verdeelsleutels_percentage!$A:$AB,MATCH(max_demand!$C258,Verdeelsleutels_percentage!$C:$C,0),MATCH(INDEX(Overzicht!$B$1:$F$35,MATCH(max_demand!AO$1,Overzicht!$B:$B,0),5),Verdeelsleutels_percentage!$1:$1,0)))</f>
        <v>9.4484122155311222E-3</v>
      </c>
    </row>
    <row r="259" spans="2:41">
      <c r="B259" t="str">
        <f>INDEX('ETLocal datasets'!B:C,MATCH(C259,'ETLocal datasets'!C:C,0),1)</f>
        <v>GM0815</v>
      </c>
      <c r="C259" t="str">
        <f>'ETLocal datasets'!C242</f>
        <v>Mill en Sint Hubert</v>
      </c>
      <c r="D259">
        <f t="shared" si="17"/>
        <v>0.11946963501801777</v>
      </c>
      <c r="E259">
        <f t="shared" si="18"/>
        <v>6.9987009092543559E-2</v>
      </c>
      <c r="F259">
        <f t="shared" si="19"/>
        <v>6.6169668692512623E-3</v>
      </c>
      <c r="G259">
        <f t="shared" si="16"/>
        <v>1.3474451031389997E-2</v>
      </c>
      <c r="H259">
        <f>PRODUCT(INDEX(Overzicht!$B$1:$D$35,MATCH(max_demand!H$1,Overzicht!$B$1:$B$35,0),3),INDEX(Verdeelsleutels_percentage!$A:$AB,MATCH(max_demand!$C259,Verdeelsleutels_percentage!$C:$C,0),MATCH(INDEX(Overzicht!$B$1:$F$35,MATCH(max_demand!H$1,Overzicht!$B:$B,0),5),Verdeelsleutels_percentage!$1:$1,0)))</f>
        <v>6.6169668692512623E-3</v>
      </c>
      <c r="I259">
        <f>PRODUCT(INDEX(Overzicht!$B$1:$D$35,MATCH(max_demand!I$1,Overzicht!$B$1:$B$35,0),3),INDEX(Verdeelsleutels_percentage!$A:$AB,MATCH(max_demand!$C259,Verdeelsleutels_percentage!$C:$C,0),MATCH(INDEX(Overzicht!$B$1:$F$35,MATCH(max_demand!I$1,Overzicht!$B:$B,0),5),Verdeelsleutels_percentage!$1:$1,0)))</f>
        <v>1.2584623582226574E-2</v>
      </c>
      <c r="J259">
        <f>PRODUCT(INDEX(Overzicht!$B$1:$D$35,MATCH(max_demand!J$1,Overzicht!$B$1:$B$35,0),3),INDEX(Verdeelsleutels_percentage!$A:$AB,MATCH(max_demand!$C259,Verdeelsleutels_percentage!$C:$C,0),MATCH(INDEX(Overzicht!$B$1:$F$35,MATCH(max_demand!J$1,Overzicht!$B:$B,0),5),Verdeelsleutels_percentage!$1:$1,0)))</f>
        <v>2.2182593695013754E-3</v>
      </c>
      <c r="K259">
        <f>PRODUCT(INDEX(Overzicht!$B$1:$D$35,MATCH(max_demand!K$1,Overzicht!$B$1:$B$35,0),3),INDEX(Verdeelsleutels_percentage!$A:$AB,MATCH(max_demand!$C259,Verdeelsleutels_percentage!$C:$C,0),MATCH(INDEX(Overzicht!$B$1:$F$35,MATCH(max_demand!K$1,Overzicht!$B:$B,0),5),Verdeelsleutels_percentage!$1:$1,0)))</f>
        <v>2.6195378010388545E-3</v>
      </c>
      <c r="L259">
        <f>PRODUCT(INDEX(Overzicht!$B$1:$D$35,MATCH(max_demand!L$1,Overzicht!$B$1:$B$35,0),3),INDEX(Verdeelsleutels_percentage!$A:$AB,MATCH(max_demand!$C259,Verdeelsleutels_percentage!$C:$C,0),MATCH(INDEX(Overzicht!$B$1:$F$35,MATCH(max_demand!L$1,Overzicht!$B:$B,0),5),Verdeelsleutels_percentage!$1:$1,0)))</f>
        <v>2.139649803094671E-3</v>
      </c>
      <c r="M259">
        <f>PRODUCT(INDEX(Overzicht!$B$1:$D$35,MATCH(max_demand!M$1,Overzicht!$B$1:$B$35,0),3),INDEX(Verdeelsleutels_percentage!$A:$AB,MATCH(max_demand!$C259,Verdeelsleutels_percentage!$C:$C,0),MATCH(INDEX(Overzicht!$B$1:$F$35,MATCH(max_demand!M$1,Overzicht!$B:$B,0),5),Verdeelsleutels_percentage!$1:$1,0)))</f>
        <v>5.5352322452518893E-2</v>
      </c>
      <c r="N259">
        <f>PRODUCT(INDEX(Overzicht!$B$1:$D$35,MATCH(max_demand!N$1,Overzicht!$B$1:$B$35,0),3),INDEX(Verdeelsleutels_percentage!$A:$AB,MATCH(max_demand!$C259,Verdeelsleutels_percentage!$C:$C,0),MATCH(INDEX(Overzicht!$B$1:$F$35,MATCH(max_demand!N$1,Overzicht!$B:$B,0),5),Verdeelsleutels_percentage!$1:$1,0)))</f>
        <v>2.5839390442860068E-2</v>
      </c>
      <c r="O259">
        <f>PRODUCT(INDEX(Overzicht!$B$1:$D$35,MATCH(max_demand!O$1,Overzicht!$B$1:$B$35,0),3),INDEX(Verdeelsleutels_percentage!$A:$AB,MATCH(max_demand!$C259,Verdeelsleutels_percentage!$C:$C,0),MATCH(INDEX(Overzicht!$B$1:$F$35,MATCH(max_demand!O$1,Overzicht!$B:$B,0),5),Verdeelsleutels_percentage!$1:$1,0)))</f>
        <v>3.134740526546271E-3</v>
      </c>
      <c r="P259">
        <f>PRODUCT(INDEX(Overzicht!$B$1:$D$35,MATCH(max_demand!P$1,Overzicht!$B$1:$B$35,0),3),INDEX(Verdeelsleutels_percentage!$A:$AB,MATCH(max_demand!$C259,Verdeelsleutels_percentage!$C:$C,0),MATCH(INDEX(Overzicht!$B$1:$F$35,MATCH(max_demand!P$1,Overzicht!$B:$B,0),5),Verdeelsleutels_percentage!$1:$1,0)))</f>
        <v>1.0970412414290299E-2</v>
      </c>
      <c r="Q259">
        <f>PRODUCT(INDEX(Overzicht!$B$1:$D$35,MATCH(max_demand!Q$1,Overzicht!$B$1:$B$35,0),3),INDEX(Verdeelsleutels_percentage!$A:$AB,MATCH(max_demand!$C259,Verdeelsleutels_percentage!$C:$C,0),MATCH(INDEX(Overzicht!$B$1:$F$35,MATCH(max_demand!Q$1,Overzicht!$B:$B,0),5),Verdeelsleutels_percentage!$1:$1,0)))</f>
        <v>5.4826296916653311E-3</v>
      </c>
      <c r="R259">
        <f>PRODUCT(INDEX(Overzicht!$B$1:$D$35,MATCH(max_demand!R$1,Overzicht!$B$1:$B$35,0),3),INDEX(Verdeelsleutels_percentage!$A:$AB,MATCH(max_demand!$C259,Verdeelsleutels_percentage!$C:$C,0),MATCH(INDEX(Overzicht!$B$1:$F$35,MATCH(max_demand!R$1,Overzicht!$B:$B,0),5),Verdeelsleutels_percentage!$1:$1,0)))</f>
        <v>1.1343371775859308E-3</v>
      </c>
      <c r="S259">
        <f>PRODUCT(INDEX(Overzicht!$B$1:$D$35,MATCH(max_demand!S$1,Overzicht!$B$1:$B$35,0),3),INDEX(Verdeelsleutels_percentage!$A:$AB,MATCH(max_demand!$C259,Verdeelsleutels_percentage!$C:$C,0),MATCH(INDEX(Overzicht!$B$1:$F$35,MATCH(max_demand!S$1,Overzicht!$B:$B,0),5),Verdeelsleutels_percentage!$1:$1,0)))</f>
        <v>2.3231225396959862E-3</v>
      </c>
      <c r="T259">
        <f>PRODUCT(INDEX(Overzicht!$B$1:$D$35,MATCH(max_demand!T$1,Overzicht!$B$1:$B$35,0),3),INDEX(Verdeelsleutels_percentage!$A:$AB,MATCH(max_demand!$C259,Verdeelsleutels_percentage!$C:$C,0),MATCH(INDEX(Overzicht!$B$1:$F$35,MATCH(max_demand!T$1,Overzicht!$B:$B,0),5),Verdeelsleutels_percentage!$1:$1,0)))</f>
        <v>3.3525965470873058E-3</v>
      </c>
      <c r="U259">
        <f>PRODUCT(INDEX(Overzicht!$B$1:$D$35,MATCH(max_demand!U$1,Overzicht!$B$1:$B$35,0),3),INDEX(Verdeelsleutels_percentage!$A:$AB,MATCH(max_demand!$C259,Verdeelsleutels_percentage!$C:$C,0),MATCH(INDEX(Overzicht!$B$1:$F$35,MATCH(max_demand!U$1,Overzicht!$B:$B,0),5),Verdeelsleutels_percentage!$1:$1,0)))</f>
        <v>1.2452501460609996E-2</v>
      </c>
      <c r="V259">
        <f>PRODUCT(INDEX(Overzicht!$B$1:$D$35,MATCH(max_demand!V$1,Overzicht!$B$1:$B$35,0),3),INDEX(Verdeelsleutels_percentage!$A:$AB,MATCH(max_demand!$C259,Verdeelsleutels_percentage!$C:$C,0),MATCH(INDEX(Overzicht!$B$1:$F$35,MATCH(max_demand!V$1,Overzicht!$B:$B,0),5),Verdeelsleutels_percentage!$1:$1,0)))</f>
        <v>1.4494308380264668E-3</v>
      </c>
      <c r="W259">
        <f>PRODUCT(INDEX(Overzicht!$B$1:$D$35,MATCH(max_demand!W$1,Overzicht!$B$1:$B$35,0),3),INDEX(Verdeelsleutels_percentage!$A:$AB,MATCH(max_demand!$C259,Verdeelsleutels_percentage!$C:$C,0),MATCH(INDEX(Overzicht!$B$1:$F$35,MATCH(max_demand!W$1,Overzicht!$B:$B,0),5),Verdeelsleutels_percentage!$1:$1,0)))</f>
        <v>7.5622478505728719E-3</v>
      </c>
      <c r="X259">
        <f>PRODUCT(INDEX(Overzicht!$B$1:$D$35,MATCH(max_demand!X$1,Overzicht!$B$1:$B$35,0),3),INDEX(Verdeelsleutels_percentage!$A:$AB,MATCH(max_demand!$C259,Verdeelsleutels_percentage!$C:$C,0),MATCH(INDEX(Overzicht!$B$1:$F$35,MATCH(max_demand!X$1,Overzicht!$B:$B,0),5),Verdeelsleutels_percentage!$1:$1,0)))</f>
        <v>7.5013918598177401E-3</v>
      </c>
      <c r="Y259">
        <f>PRODUCT(INDEX(Overzicht!$B$1:$D$35,MATCH(max_demand!Y$1,Overzicht!$B$1:$B$35,0),3),INDEX(Verdeelsleutels_percentage!$A:$AB,MATCH(max_demand!$C259,Verdeelsleutels_percentage!$C:$C,0),MATCH(INDEX(Overzicht!$B$1:$F$35,MATCH(max_demand!Y$1,Overzicht!$B:$B,0),5),Verdeelsleutels_percentage!$1:$1,0)))</f>
        <v>1.4650695764509234E-6</v>
      </c>
      <c r="Z259">
        <f>PRODUCT(INDEX(Overzicht!$B$1:$D$35,MATCH(max_demand!Z$1,Overzicht!$B$1:$B$35,0),3),INDEX(Verdeelsleutels_percentage!$A:$AB,MATCH(max_demand!$C259,Verdeelsleutels_percentage!$C:$C,0),MATCH(INDEX(Overzicht!$B$1:$F$35,MATCH(max_demand!Z$1,Overzicht!$B:$B,0),5),Verdeelsleutels_percentage!$1:$1,0)))</f>
        <v>6.5114203397818816E-4</v>
      </c>
      <c r="AA259">
        <f>PRODUCT(INDEX(Overzicht!$B$1:$D$35,MATCH(max_demand!AA$1,Overzicht!$B$1:$B$35,0),3),INDEX(Verdeelsleutels_percentage!$A:$AB,MATCH(max_demand!$C259,Verdeelsleutels_percentage!$C:$C,0),MATCH(INDEX(Overzicht!$B$1:$F$35,MATCH(max_demand!AA$1,Overzicht!$B:$B,0),5),Verdeelsleutels_percentage!$1:$1,0)))</f>
        <v>6.7855854067200674E-4</v>
      </c>
      <c r="AB259">
        <f>PRODUCT(INDEX(Overzicht!$B$1:$D$35,MATCH(max_demand!AB$1,Overzicht!$B$1:$B$35,0),3),INDEX(Verdeelsleutels_percentage!$A:$AB,MATCH(max_demand!$C259,Verdeelsleutels_percentage!$C:$C,0),MATCH(INDEX(Overzicht!$B$1:$F$35,MATCH(max_demand!AB$1,Overzicht!$B:$B,0),5),Verdeelsleutels_percentage!$1:$1,0)))</f>
        <v>4.4002670289297217E-3</v>
      </c>
      <c r="AC259">
        <f>PRODUCT(INDEX(Overzicht!$B$1:$D$35,MATCH(max_demand!AC$1,Overzicht!$B$1:$B$35,0),3),INDEX(Verdeelsleutels_percentage!$A:$AB,MATCH(max_demand!$C259,Verdeelsleutels_percentage!$C:$C,0),MATCH(INDEX(Overzicht!$B$1:$F$35,MATCH(max_demand!AC$1,Overzicht!$B:$B,0),5),Verdeelsleutels_percentage!$1:$1,0)))</f>
        <v>8.8845191063441666E-3</v>
      </c>
      <c r="AD259">
        <f>PRODUCT(INDEX(Overzicht!$B$1:$D$35,MATCH(max_demand!AD$1,Overzicht!$B$1:$B$35,0),3),INDEX(Verdeelsleutels_percentage!$A:$AB,MATCH(max_demand!$C259,Verdeelsleutels_percentage!$C:$C,0),MATCH(INDEX(Overzicht!$B$1:$F$35,MATCH(max_demand!AD$1,Overzicht!$B:$B,0),5),Verdeelsleutels_percentage!$1:$1,0)))</f>
        <v>7.1313976119088951E-6</v>
      </c>
      <c r="AE259">
        <f>PRODUCT(INDEX(Overzicht!$B$1:$D$35,MATCH(max_demand!AE$1,Overzicht!$B$1:$B$35,0),3),INDEX(Verdeelsleutels_percentage!$A:$AB,MATCH(max_demand!$C259,Verdeelsleutels_percentage!$C:$C,0),MATCH(INDEX(Overzicht!$B$1:$F$35,MATCH(max_demand!AE$1,Overzicht!$B:$B,0),5),Verdeelsleutels_percentage!$1:$1,0)))</f>
        <v>4.0930872304552317E-3</v>
      </c>
      <c r="AF259">
        <f>PRODUCT(INDEX(Overzicht!$B$1:$D$35,MATCH(max_demand!AF$1,Overzicht!$B$1:$B$35,0),3),INDEX(Verdeelsleutels_percentage!$A:$AB,MATCH(max_demand!$C259,Verdeelsleutels_percentage!$C:$C,0),MATCH(INDEX(Overzicht!$B$1:$F$35,MATCH(max_demand!AF$1,Overzicht!$B:$B,0),5),Verdeelsleutels_percentage!$1:$1,0)))</f>
        <v>2.5702975025454797E-3</v>
      </c>
      <c r="AG259">
        <f>PRODUCT(INDEX(Overzicht!$B$1:$D$35,MATCH(max_demand!AG$1,Overzicht!$B$1:$B$35,0),3),INDEX(Verdeelsleutels_percentage!$A:$AB,MATCH(max_demand!$C259,Verdeelsleutels_percentage!$C:$C,0),MATCH(INDEX(Overzicht!$B$1:$F$35,MATCH(max_demand!AG$1,Overzicht!$B:$B,0),5),Verdeelsleutels_percentage!$1:$1,0)))</f>
        <v>7.5622478505728719E-3</v>
      </c>
      <c r="AH259">
        <f>PRODUCT(INDEX(Overzicht!$B$1:$D$35,MATCH(max_demand!AH$1,Overzicht!$B$1:$B$35,0),3),INDEX(Verdeelsleutels_percentage!$A:$AB,MATCH(max_demand!$C259,Verdeelsleutels_percentage!$C:$C,0),MATCH(INDEX(Overzicht!$B$1:$F$35,MATCH(max_demand!AH$1,Overzicht!$B:$B,0),5),Verdeelsleutels_percentage!$1:$1,0)))</f>
        <v>5.997360839272786E-3</v>
      </c>
      <c r="AI259">
        <f>PRODUCT(INDEX(Overzicht!$B$1:$D$35,MATCH(max_demand!AI$1,Overzicht!$B$1:$B$35,0),3),INDEX(Verdeelsleutels_percentage!$A:$AB,MATCH(max_demand!$C259,Verdeelsleutels_percentage!$C:$C,0),MATCH(INDEX(Overzicht!$B$1:$F$35,MATCH(max_demand!AI$1,Overzicht!$B:$B,0),5),Verdeelsleutels_percentage!$1:$1,0)))</f>
        <v>2.0562380020363838E-3</v>
      </c>
      <c r="AJ259">
        <f>PRODUCT(INDEX(Overzicht!$B$1:$D$35,MATCH(max_demand!AJ$1,Overzicht!$B$1:$B$35,0),3),INDEX(Verdeelsleutels_percentage!$A:$AB,MATCH(max_demand!$C259,Verdeelsleutels_percentage!$C:$C,0),MATCH(INDEX(Overzicht!$B$1:$F$35,MATCH(max_demand!AJ$1,Overzicht!$B:$B,0),5),Verdeelsleutels_percentage!$1:$1,0)))</f>
        <v>0</v>
      </c>
      <c r="AK259">
        <f>PRODUCT(INDEX(Overzicht!$B$1:$D$35,MATCH(max_demand!AK$1,Overzicht!$B$1:$B$35,0),3),INDEX(Verdeelsleutels_percentage!$A:$AB,MATCH(max_demand!$C259,Verdeelsleutels_percentage!$C:$C,0),MATCH(INDEX(Overzicht!$B$1:$F$35,MATCH(max_demand!AK$1,Overzicht!$B:$B,0),5),Verdeelsleutels_percentage!$1:$1,0)))</f>
        <v>4.5877636960142091E-4</v>
      </c>
      <c r="AL259">
        <f>PRODUCT(INDEX(Overzicht!$B$1:$D$35,MATCH(max_demand!AL$1,Overzicht!$B$1:$B$35,0),3),INDEX(Verdeelsleutels_percentage!$A:$AB,MATCH(max_demand!$C259,Verdeelsleutels_percentage!$C:$C,0),MATCH(INDEX(Overzicht!$B$1:$F$35,MATCH(max_demand!AL$1,Overzicht!$B:$B,0),5),Verdeelsleutels_percentage!$1:$1,0)))</f>
        <v>1.2603746417621452E-3</v>
      </c>
      <c r="AM259">
        <f>PRODUCT(INDEX(Overzicht!$B$1:$D$35,MATCH(max_demand!AM$1,Overzicht!$B$1:$B$35,0),3),INDEX(Verdeelsleutels_percentage!$A:$AB,MATCH(max_demand!$C259,Verdeelsleutels_percentage!$C:$C,0),MATCH(INDEX(Overzicht!$B$1:$F$35,MATCH(max_demand!AM$1,Overzicht!$B:$B,0),5),Verdeelsleutels_percentage!$1:$1,0)))</f>
        <v>2.5207492835242905E-3</v>
      </c>
      <c r="AN259">
        <f>PRODUCT(INDEX(Overzicht!$B$1:$D$35,MATCH(max_demand!AN$1,Overzicht!$B$1:$B$35,0),3),INDEX(Verdeelsleutels_percentage!$A:$AB,MATCH(max_demand!$C259,Verdeelsleutels_percentage!$C:$C,0),MATCH(INDEX(Overzicht!$B$1:$F$35,MATCH(max_demand!AN$1,Overzicht!$B:$B,0),5),Verdeelsleutels_percentage!$1:$1,0)))</f>
        <v>1.2603746417621452E-3</v>
      </c>
      <c r="AO259">
        <f>PRODUCT(INDEX(Overzicht!$B$1:$D$35,MATCH(max_demand!AO$1,Overzicht!$B$1:$B$35,0),3),INDEX(Verdeelsleutels_percentage!$A:$AB,MATCH(max_demand!$C259,Verdeelsleutels_percentage!$C:$C,0),MATCH(INDEX(Overzicht!$B$1:$F$35,MATCH(max_demand!AO$1,Overzicht!$B:$B,0),5),Verdeelsleutels_percentage!$1:$1,0)))</f>
        <v>4.4113112461675085E-3</v>
      </c>
    </row>
    <row r="260" spans="2:41">
      <c r="B260" t="str">
        <f>INDEX('ETLocal datasets'!B:C,MATCH(C260,'ETLocal datasets'!C:C,0),1)</f>
        <v>GM0820</v>
      </c>
      <c r="C260" t="str">
        <f>'ETLocal datasets'!C243</f>
        <v>Nuenen, Gerwen en Nederwetten</v>
      </c>
      <c r="D260">
        <f t="shared" si="17"/>
        <v>3.4908808579111307E-2</v>
      </c>
      <c r="E260">
        <f t="shared" si="18"/>
        <v>5.4748603401090487E-2</v>
      </c>
      <c r="F260">
        <f t="shared" si="19"/>
        <v>1.4086951963131004E-2</v>
      </c>
      <c r="G260">
        <f t="shared" si="16"/>
        <v>2.8685944505904729E-2</v>
      </c>
      <c r="H260">
        <f>PRODUCT(INDEX(Overzicht!$B$1:$D$35,MATCH(max_demand!H$1,Overzicht!$B$1:$B$35,0),3),INDEX(Verdeelsleutels_percentage!$A:$AB,MATCH(max_demand!$C260,Verdeelsleutels_percentage!$C:$C,0),MATCH(INDEX(Overzicht!$B$1:$F$35,MATCH(max_demand!H$1,Overzicht!$B:$B,0),5),Verdeelsleutels_percentage!$1:$1,0)))</f>
        <v>1.4086951963131004E-2</v>
      </c>
      <c r="I260">
        <f>PRODUCT(INDEX(Overzicht!$B$1:$D$35,MATCH(max_demand!I$1,Overzicht!$B$1:$B$35,0),3),INDEX(Verdeelsleutels_percentage!$A:$AB,MATCH(max_demand!$C260,Verdeelsleutels_percentage!$C:$C,0),MATCH(INDEX(Overzicht!$B$1:$F$35,MATCH(max_demand!I$1,Overzicht!$B:$B,0),5),Verdeelsleutels_percentage!$1:$1,0)))</f>
        <v>0</v>
      </c>
      <c r="J260">
        <f>PRODUCT(INDEX(Overzicht!$B$1:$D$35,MATCH(max_demand!J$1,Overzicht!$B$1:$B$35,0),3),INDEX(Verdeelsleutels_percentage!$A:$AB,MATCH(max_demand!$C260,Verdeelsleutels_percentage!$C:$C,0),MATCH(INDEX(Overzicht!$B$1:$F$35,MATCH(max_demand!J$1,Overzicht!$B:$B,0),5),Verdeelsleutels_percentage!$1:$1,0)))</f>
        <v>4.7224829438305841E-3</v>
      </c>
      <c r="K260">
        <f>PRODUCT(INDEX(Overzicht!$B$1:$D$35,MATCH(max_demand!K$1,Overzicht!$B$1:$B$35,0),3),INDEX(Verdeelsleutels_percentage!$A:$AB,MATCH(max_demand!$C260,Verdeelsleutels_percentage!$C:$C,0),MATCH(INDEX(Overzicht!$B$1:$F$35,MATCH(max_demand!K$1,Overzicht!$B:$B,0),5),Verdeelsleutels_percentage!$1:$1,0)))</f>
        <v>0</v>
      </c>
      <c r="L260">
        <f>PRODUCT(INDEX(Overzicht!$B$1:$D$35,MATCH(max_demand!L$1,Overzicht!$B$1:$B$35,0),3),INDEX(Verdeelsleutels_percentage!$A:$AB,MATCH(max_demand!$C260,Verdeelsleutels_percentage!$C:$C,0),MATCH(INDEX(Overzicht!$B$1:$F$35,MATCH(max_demand!L$1,Overzicht!$B:$B,0),5),Verdeelsleutels_percentage!$1:$1,0)))</f>
        <v>4.5551299545085883E-3</v>
      </c>
      <c r="M260">
        <f>PRODUCT(INDEX(Overzicht!$B$1:$D$35,MATCH(max_demand!M$1,Overzicht!$B$1:$B$35,0),3),INDEX(Verdeelsleutels_percentage!$A:$AB,MATCH(max_demand!$C260,Verdeelsleutels_percentage!$C:$C,0),MATCH(INDEX(Overzicht!$B$1:$F$35,MATCH(max_demand!M$1,Overzicht!$B:$B,0),5),Verdeelsleutels_percentage!$1:$1,0)))</f>
        <v>0</v>
      </c>
      <c r="N260">
        <f>PRODUCT(INDEX(Overzicht!$B$1:$D$35,MATCH(max_demand!N$1,Overzicht!$B$1:$B$35,0),3),INDEX(Verdeelsleutels_percentage!$A:$AB,MATCH(max_demand!$C260,Verdeelsleutels_percentage!$C:$C,0),MATCH(INDEX(Overzicht!$B$1:$F$35,MATCH(max_demand!N$1,Overzicht!$B:$B,0),5),Verdeelsleutels_percentage!$1:$1,0)))</f>
        <v>0</v>
      </c>
      <c r="O260">
        <f>PRODUCT(INDEX(Overzicht!$B$1:$D$35,MATCH(max_demand!O$1,Overzicht!$B$1:$B$35,0),3),INDEX(Verdeelsleutels_percentage!$A:$AB,MATCH(max_demand!$C260,Verdeelsleutels_percentage!$C:$C,0),MATCH(INDEX(Overzicht!$B$1:$F$35,MATCH(max_demand!O$1,Overzicht!$B:$B,0),5),Verdeelsleutels_percentage!$1:$1,0)))</f>
        <v>0</v>
      </c>
      <c r="P260">
        <f>PRODUCT(INDEX(Overzicht!$B$1:$D$35,MATCH(max_demand!P$1,Overzicht!$B$1:$B$35,0),3),INDEX(Verdeelsleutels_percentage!$A:$AB,MATCH(max_demand!$C260,Verdeelsleutels_percentage!$C:$C,0),MATCH(INDEX(Overzicht!$B$1:$F$35,MATCH(max_demand!P$1,Overzicht!$B:$B,0),5),Verdeelsleutels_percentage!$1:$1,0)))</f>
        <v>0</v>
      </c>
      <c r="Q260">
        <f>PRODUCT(INDEX(Overzicht!$B$1:$D$35,MATCH(max_demand!Q$1,Overzicht!$B$1:$B$35,0),3),INDEX(Verdeelsleutels_percentage!$A:$AB,MATCH(max_demand!$C260,Verdeelsleutels_percentage!$C:$C,0),MATCH(INDEX(Overzicht!$B$1:$F$35,MATCH(max_demand!Q$1,Overzicht!$B:$B,0),5),Verdeelsleutels_percentage!$1:$1,0)))</f>
        <v>1.1672045912308545E-2</v>
      </c>
      <c r="R260">
        <f>PRODUCT(INDEX(Overzicht!$B$1:$D$35,MATCH(max_demand!R$1,Overzicht!$B$1:$B$35,0),3),INDEX(Verdeelsleutels_percentage!$A:$AB,MATCH(max_demand!$C260,Verdeelsleutels_percentage!$C:$C,0),MATCH(INDEX(Overzicht!$B$1:$F$35,MATCH(max_demand!R$1,Overzicht!$B:$B,0),5),Verdeelsleutels_percentage!$1:$1,0)))</f>
        <v>2.4149060508224579E-3</v>
      </c>
      <c r="S260">
        <f>PRODUCT(INDEX(Overzicht!$B$1:$D$35,MATCH(max_demand!S$1,Overzicht!$B$1:$B$35,0),3),INDEX(Verdeelsleutels_percentage!$A:$AB,MATCH(max_demand!$C260,Verdeelsleutels_percentage!$C:$C,0),MATCH(INDEX(Overzicht!$B$1:$F$35,MATCH(max_demand!S$1,Overzicht!$B:$B,0),5),Verdeelsleutels_percentage!$1:$1,0)))</f>
        <v>4.9457275920843941E-3</v>
      </c>
      <c r="T260">
        <f>PRODUCT(INDEX(Overzicht!$B$1:$D$35,MATCH(max_demand!T$1,Overzicht!$B$1:$B$35,0),3),INDEX(Verdeelsleutels_percentage!$A:$AB,MATCH(max_demand!$C260,Verdeelsleutels_percentage!$C:$C,0),MATCH(INDEX(Overzicht!$B$1:$F$35,MATCH(max_demand!T$1,Overzicht!$B:$B,0),5),Verdeelsleutels_percentage!$1:$1,0)))</f>
        <v>7.1373889946530419E-3</v>
      </c>
      <c r="U260">
        <f>PRODUCT(INDEX(Overzicht!$B$1:$D$35,MATCH(max_demand!U$1,Overzicht!$B$1:$B$35,0),3),INDEX(Verdeelsleutels_percentage!$A:$AB,MATCH(max_demand!$C260,Verdeelsleutels_percentage!$C:$C,0),MATCH(INDEX(Overzicht!$B$1:$F$35,MATCH(max_demand!U$1,Overzicht!$B:$B,0),5),Verdeelsleutels_percentage!$1:$1,0)))</f>
        <v>2.6510301980139876E-2</v>
      </c>
      <c r="V260">
        <f>PRODUCT(INDEX(Overzicht!$B$1:$D$35,MATCH(max_demand!V$1,Overzicht!$B$1:$B$35,0),3),INDEX(Verdeelsleutels_percentage!$A:$AB,MATCH(max_demand!$C260,Verdeelsleutels_percentage!$C:$C,0),MATCH(INDEX(Overzicht!$B$1:$F$35,MATCH(max_demand!V$1,Overzicht!$B:$B,0),5),Verdeelsleutels_percentage!$1:$1,0)))</f>
        <v>3.0857132871620293E-3</v>
      </c>
      <c r="W260">
        <f>PRODUCT(INDEX(Overzicht!$B$1:$D$35,MATCH(max_demand!W$1,Overzicht!$B$1:$B$35,0),3),INDEX(Verdeelsleutels_percentage!$A:$AB,MATCH(max_demand!$C260,Verdeelsleutels_percentage!$C:$C,0),MATCH(INDEX(Overzicht!$B$1:$F$35,MATCH(max_demand!W$1,Overzicht!$B:$B,0),5),Verdeelsleutels_percentage!$1:$1,0)))</f>
        <v>1.6099373672149718E-2</v>
      </c>
      <c r="X260">
        <f>PRODUCT(INDEX(Overzicht!$B$1:$D$35,MATCH(max_demand!X$1,Overzicht!$B$1:$B$35,0),3),INDEX(Verdeelsleutels_percentage!$A:$AB,MATCH(max_demand!$C260,Verdeelsleutels_percentage!$C:$C,0),MATCH(INDEX(Overzicht!$B$1:$F$35,MATCH(max_demand!X$1,Overzicht!$B:$B,0),5),Verdeelsleutels_percentage!$1:$1,0)))</f>
        <v>0</v>
      </c>
      <c r="Y260">
        <f>PRODUCT(INDEX(Overzicht!$B$1:$D$35,MATCH(max_demand!Y$1,Overzicht!$B$1:$B$35,0),3),INDEX(Verdeelsleutels_percentage!$A:$AB,MATCH(max_demand!$C260,Verdeelsleutels_percentage!$C:$C,0),MATCH(INDEX(Overzicht!$B$1:$F$35,MATCH(max_demand!Y$1,Overzicht!$B:$B,0),5),Verdeelsleutels_percentage!$1:$1,0)))</f>
        <v>0</v>
      </c>
      <c r="Z260">
        <f>PRODUCT(INDEX(Overzicht!$B$1:$D$35,MATCH(max_demand!Z$1,Overzicht!$B$1:$B$35,0),3),INDEX(Verdeelsleutels_percentage!$A:$AB,MATCH(max_demand!$C260,Verdeelsleutels_percentage!$C:$C,0),MATCH(INDEX(Overzicht!$B$1:$F$35,MATCH(max_demand!Z$1,Overzicht!$B:$B,0),5),Verdeelsleutels_percentage!$1:$1,0)))</f>
        <v>0</v>
      </c>
      <c r="AA260">
        <f>PRODUCT(INDEX(Overzicht!$B$1:$D$35,MATCH(max_demand!AA$1,Overzicht!$B$1:$B$35,0),3),INDEX(Verdeelsleutels_percentage!$A:$AB,MATCH(max_demand!$C260,Verdeelsleutels_percentage!$C:$C,0),MATCH(INDEX(Overzicht!$B$1:$F$35,MATCH(max_demand!AA$1,Overzicht!$B:$B,0),5),Verdeelsleutels_percentage!$1:$1,0)))</f>
        <v>0</v>
      </c>
      <c r="AB260">
        <f>PRODUCT(INDEX(Overzicht!$B$1:$D$35,MATCH(max_demand!AB$1,Overzicht!$B$1:$B$35,0),3),INDEX(Verdeelsleutels_percentage!$A:$AB,MATCH(max_demand!$C260,Verdeelsleutels_percentage!$C:$C,0),MATCH(INDEX(Overzicht!$B$1:$F$35,MATCH(max_demand!AB$1,Overzicht!$B:$B,0),5),Verdeelsleutels_percentage!$1:$1,0)))</f>
        <v>0</v>
      </c>
      <c r="AC260">
        <f>PRODUCT(INDEX(Overzicht!$B$1:$D$35,MATCH(max_demand!AC$1,Overzicht!$B$1:$B$35,0),3),INDEX(Verdeelsleutels_percentage!$A:$AB,MATCH(max_demand!$C260,Verdeelsleutels_percentage!$C:$C,0),MATCH(INDEX(Overzicht!$B$1:$F$35,MATCH(max_demand!AC$1,Overzicht!$B:$B,0),5),Verdeelsleutels_percentage!$1:$1,0)))</f>
        <v>0</v>
      </c>
      <c r="AD260">
        <f>PRODUCT(INDEX(Overzicht!$B$1:$D$35,MATCH(max_demand!AD$1,Overzicht!$B$1:$B$35,0),3),INDEX(Verdeelsleutels_percentage!$A:$AB,MATCH(max_demand!$C260,Verdeelsleutels_percentage!$C:$C,0),MATCH(INDEX(Overzicht!$B$1:$F$35,MATCH(max_demand!AD$1,Overzicht!$B:$B,0),5),Verdeelsleutels_percentage!$1:$1,0)))</f>
        <v>0</v>
      </c>
      <c r="AE260">
        <f>PRODUCT(INDEX(Overzicht!$B$1:$D$35,MATCH(max_demand!AE$1,Overzicht!$B$1:$B$35,0),3),INDEX(Verdeelsleutels_percentage!$A:$AB,MATCH(max_demand!$C260,Verdeelsleutels_percentage!$C:$C,0),MATCH(INDEX(Overzicht!$B$1:$F$35,MATCH(max_demand!AE$1,Overzicht!$B:$B,0),5),Verdeelsleutels_percentage!$1:$1,0)))</f>
        <v>0</v>
      </c>
      <c r="AF260">
        <f>PRODUCT(INDEX(Overzicht!$B$1:$D$35,MATCH(max_demand!AF$1,Overzicht!$B$1:$B$35,0),3),INDEX(Verdeelsleutels_percentage!$A:$AB,MATCH(max_demand!$C260,Verdeelsleutels_percentage!$C:$C,0),MATCH(INDEX(Overzicht!$B$1:$F$35,MATCH(max_demand!AF$1,Overzicht!$B:$B,0),5),Verdeelsleutels_percentage!$1:$1,0)))</f>
        <v>0</v>
      </c>
      <c r="AG260">
        <f>PRODUCT(INDEX(Overzicht!$B$1:$D$35,MATCH(max_demand!AG$1,Overzicht!$B$1:$B$35,0),3),INDEX(Verdeelsleutels_percentage!$A:$AB,MATCH(max_demand!$C260,Verdeelsleutels_percentage!$C:$C,0),MATCH(INDEX(Overzicht!$B$1:$F$35,MATCH(max_demand!AG$1,Overzicht!$B:$B,0),5),Verdeelsleutels_percentage!$1:$1,0)))</f>
        <v>1.6099373672149718E-2</v>
      </c>
      <c r="AH260">
        <f>PRODUCT(INDEX(Overzicht!$B$1:$D$35,MATCH(max_demand!AH$1,Overzicht!$B$1:$B$35,0),3),INDEX(Verdeelsleutels_percentage!$A:$AB,MATCH(max_demand!$C260,Verdeelsleutels_percentage!$C:$C,0),MATCH(INDEX(Overzicht!$B$1:$F$35,MATCH(max_demand!AH$1,Overzicht!$B:$B,0),5),Verdeelsleutels_percentage!$1:$1,0)))</f>
        <v>0</v>
      </c>
      <c r="AI260">
        <f>PRODUCT(INDEX(Overzicht!$B$1:$D$35,MATCH(max_demand!AI$1,Overzicht!$B$1:$B$35,0),3),INDEX(Verdeelsleutels_percentage!$A:$AB,MATCH(max_demand!$C260,Verdeelsleutels_percentage!$C:$C,0),MATCH(INDEX(Overzicht!$B$1:$F$35,MATCH(max_demand!AI$1,Overzicht!$B:$B,0),5),Verdeelsleutels_percentage!$1:$1,0)))</f>
        <v>0</v>
      </c>
      <c r="AJ260">
        <f>PRODUCT(INDEX(Overzicht!$B$1:$D$35,MATCH(max_demand!AJ$1,Overzicht!$B$1:$B$35,0),3),INDEX(Verdeelsleutels_percentage!$A:$AB,MATCH(max_demand!$C260,Verdeelsleutels_percentage!$C:$C,0),MATCH(INDEX(Overzicht!$B$1:$F$35,MATCH(max_demand!AJ$1,Overzicht!$B:$B,0),5),Verdeelsleutels_percentage!$1:$1,0)))</f>
        <v>0</v>
      </c>
      <c r="AK260">
        <f>PRODUCT(INDEX(Overzicht!$B$1:$D$35,MATCH(max_demand!AK$1,Overzicht!$B$1:$B$35,0),3),INDEX(Verdeelsleutels_percentage!$A:$AB,MATCH(max_demand!$C260,Verdeelsleutels_percentage!$C:$C,0),MATCH(INDEX(Overzicht!$B$1:$F$35,MATCH(max_demand!AK$1,Overzicht!$B:$B,0),5),Verdeelsleutels_percentage!$1:$1,0)))</f>
        <v>9.7669533611041649E-4</v>
      </c>
      <c r="AL260">
        <f>PRODUCT(INDEX(Overzicht!$B$1:$D$35,MATCH(max_demand!AL$1,Overzicht!$B$1:$B$35,0),3),INDEX(Verdeelsleutels_percentage!$A:$AB,MATCH(max_demand!$C260,Verdeelsleutels_percentage!$C:$C,0),MATCH(INDEX(Overzicht!$B$1:$F$35,MATCH(max_demand!AL$1,Overzicht!$B:$B,0),5),Verdeelsleutels_percentage!$1:$1,0)))</f>
        <v>2.6832289453582866E-3</v>
      </c>
      <c r="AM260">
        <f>PRODUCT(INDEX(Overzicht!$B$1:$D$35,MATCH(max_demand!AM$1,Overzicht!$B$1:$B$35,0),3),INDEX(Verdeelsleutels_percentage!$A:$AB,MATCH(max_demand!$C260,Verdeelsleutels_percentage!$C:$C,0),MATCH(INDEX(Overzicht!$B$1:$F$35,MATCH(max_demand!AM$1,Overzicht!$B:$B,0),5),Verdeelsleutels_percentage!$1:$1,0)))</f>
        <v>5.3664578907165732E-3</v>
      </c>
      <c r="AN260">
        <f>PRODUCT(INDEX(Overzicht!$B$1:$D$35,MATCH(max_demand!AN$1,Overzicht!$B$1:$B$35,0),3),INDEX(Verdeelsleutels_percentage!$A:$AB,MATCH(max_demand!$C260,Verdeelsleutels_percentage!$C:$C,0),MATCH(INDEX(Overzicht!$B$1:$F$35,MATCH(max_demand!AN$1,Overzicht!$B:$B,0),5),Verdeelsleutels_percentage!$1:$1,0)))</f>
        <v>2.6832289453582866E-3</v>
      </c>
      <c r="AO260">
        <f>PRODUCT(INDEX(Overzicht!$B$1:$D$35,MATCH(max_demand!AO$1,Overzicht!$B$1:$B$35,0),3),INDEX(Verdeelsleutels_percentage!$A:$AB,MATCH(max_demand!$C260,Verdeelsleutels_percentage!$C:$C,0),MATCH(INDEX(Overzicht!$B$1:$F$35,MATCH(max_demand!AO$1,Overzicht!$B:$B,0),5),Verdeelsleutels_percentage!$1:$1,0)))</f>
        <v>9.3913013087540027E-3</v>
      </c>
    </row>
    <row r="261" spans="2:41">
      <c r="B261" t="str">
        <f>INDEX('ETLocal datasets'!B:C,MATCH(C261,'ETLocal datasets'!C:C,0),1)</f>
        <v>GM0823</v>
      </c>
      <c r="C261" t="str">
        <f>'ETLocal datasets'!C244</f>
        <v>Oirschot</v>
      </c>
      <c r="D261">
        <f t="shared" si="17"/>
        <v>0.24104541566227042</v>
      </c>
      <c r="E261">
        <f t="shared" si="18"/>
        <v>0.15018925640369746</v>
      </c>
      <c r="F261">
        <f t="shared" si="19"/>
        <v>1.1314642733088444E-2</v>
      </c>
      <c r="G261">
        <f t="shared" si="16"/>
        <v>2.3040556565749319E-2</v>
      </c>
      <c r="H261">
        <f>PRODUCT(INDEX(Overzicht!$B$1:$D$35,MATCH(max_demand!H$1,Overzicht!$B$1:$B$35,0),3),INDEX(Verdeelsleutels_percentage!$A:$AB,MATCH(max_demand!$C261,Verdeelsleutels_percentage!$C:$C,0),MATCH(INDEX(Overzicht!$B$1:$F$35,MATCH(max_demand!H$1,Overzicht!$B:$B,0),5),Verdeelsleutels_percentage!$1:$1,0)))</f>
        <v>1.1314642733088444E-2</v>
      </c>
      <c r="I261">
        <f>PRODUCT(INDEX(Overzicht!$B$1:$D$35,MATCH(max_demand!I$1,Overzicht!$B$1:$B$35,0),3),INDEX(Verdeelsleutels_percentage!$A:$AB,MATCH(max_demand!$C261,Verdeelsleutels_percentage!$C:$C,0),MATCH(INDEX(Overzicht!$B$1:$F$35,MATCH(max_demand!I$1,Overzicht!$B:$B,0),5),Verdeelsleutels_percentage!$1:$1,0)))</f>
        <v>2.041184654503337E-2</v>
      </c>
      <c r="J261">
        <f>PRODUCT(INDEX(Overzicht!$B$1:$D$35,MATCH(max_demand!J$1,Overzicht!$B$1:$B$35,0),3),INDEX(Verdeelsleutels_percentage!$A:$AB,MATCH(max_demand!$C261,Verdeelsleutels_percentage!$C:$C,0),MATCH(INDEX(Overzicht!$B$1:$F$35,MATCH(max_demand!J$1,Overzicht!$B:$B,0),5),Verdeelsleutels_percentage!$1:$1,0)))</f>
        <v>3.7930992781401262E-3</v>
      </c>
      <c r="K261">
        <f>PRODUCT(INDEX(Overzicht!$B$1:$D$35,MATCH(max_demand!K$1,Overzicht!$B$1:$B$35,0),3),INDEX(Verdeelsleutels_percentage!$A:$AB,MATCH(max_demand!$C261,Verdeelsleutels_percentage!$C:$C,0),MATCH(INDEX(Overzicht!$B$1:$F$35,MATCH(max_demand!K$1,Overzicht!$B:$B,0),5),Verdeelsleutels_percentage!$1:$1,0)))</f>
        <v>4.2488043654507921E-3</v>
      </c>
      <c r="L261">
        <f>PRODUCT(INDEX(Overzicht!$B$1:$D$35,MATCH(max_demand!L$1,Overzicht!$B$1:$B$35,0),3),INDEX(Verdeelsleutels_percentage!$A:$AB,MATCH(max_demand!$C261,Verdeelsleutels_percentage!$C:$C,0),MATCH(INDEX(Overzicht!$B$1:$F$35,MATCH(max_demand!L$1,Overzicht!$B:$B,0),5),Verdeelsleutels_percentage!$1:$1,0)))</f>
        <v>3.6586813224710356E-3</v>
      </c>
      <c r="M261">
        <f>PRODUCT(INDEX(Overzicht!$B$1:$D$35,MATCH(max_demand!M$1,Overzicht!$B$1:$B$35,0),3),INDEX(Verdeelsleutels_percentage!$A:$AB,MATCH(max_demand!$C261,Verdeelsleutels_percentage!$C:$C,0),MATCH(INDEX(Overzicht!$B$1:$F$35,MATCH(max_demand!M$1,Overzicht!$B:$B,0),5),Verdeelsleutels_percentage!$1:$1,0)))</f>
        <v>0.11054425410905899</v>
      </c>
      <c r="N261">
        <f>PRODUCT(INDEX(Overzicht!$B$1:$D$35,MATCH(max_demand!N$1,Overzicht!$B$1:$B$35,0),3),INDEX(Verdeelsleutels_percentage!$A:$AB,MATCH(max_demand!$C261,Verdeelsleutels_percentage!$C:$C,0),MATCH(INDEX(Overzicht!$B$1:$F$35,MATCH(max_demand!N$1,Overzicht!$B:$B,0),5),Verdeelsleutels_percentage!$1:$1,0)))</f>
        <v>6.9980052106913285E-2</v>
      </c>
      <c r="O261">
        <f>PRODUCT(INDEX(Overzicht!$B$1:$D$35,MATCH(max_demand!O$1,Overzicht!$B$1:$B$35,0),3),INDEX(Verdeelsleutels_percentage!$A:$AB,MATCH(max_demand!$C261,Verdeelsleutels_percentage!$C:$C,0),MATCH(INDEX(Overzicht!$B$1:$F$35,MATCH(max_demand!O$1,Overzicht!$B:$B,0),5),Verdeelsleutels_percentage!$1:$1,0)))</f>
        <v>7.990849731086125E-4</v>
      </c>
      <c r="P261">
        <f>PRODUCT(INDEX(Overzicht!$B$1:$D$35,MATCH(max_demand!P$1,Overzicht!$B$1:$B$35,0),3),INDEX(Verdeelsleutels_percentage!$A:$AB,MATCH(max_demand!$C261,Verdeelsleutels_percentage!$C:$C,0),MATCH(INDEX(Overzicht!$B$1:$F$35,MATCH(max_demand!P$1,Overzicht!$B:$B,0),5),Verdeelsleutels_percentage!$1:$1,0)))</f>
        <v>1.4744728562125472E-2</v>
      </c>
      <c r="Q261">
        <f>PRODUCT(INDEX(Overzicht!$B$1:$D$35,MATCH(max_demand!Q$1,Overzicht!$B$1:$B$35,0),3),INDEX(Verdeelsleutels_percentage!$A:$AB,MATCH(max_demand!$C261,Verdeelsleutels_percentage!$C:$C,0),MATCH(INDEX(Overzicht!$B$1:$F$35,MATCH(max_demand!Q$1,Overzicht!$B:$B,0),5),Verdeelsleutels_percentage!$1:$1,0)))</f>
        <v>9.3749896931304248E-3</v>
      </c>
      <c r="R261">
        <f>PRODUCT(INDEX(Overzicht!$B$1:$D$35,MATCH(max_demand!R$1,Overzicht!$B$1:$B$35,0),3),INDEX(Verdeelsleutels_percentage!$A:$AB,MATCH(max_demand!$C261,Verdeelsleutels_percentage!$C:$C,0),MATCH(INDEX(Overzicht!$B$1:$F$35,MATCH(max_demand!R$1,Overzicht!$B:$B,0),5),Verdeelsleutels_percentage!$1:$1,0)))</f>
        <v>1.939653039958019E-3</v>
      </c>
      <c r="S261">
        <f>PRODUCT(INDEX(Overzicht!$B$1:$D$35,MATCH(max_demand!S$1,Overzicht!$B$1:$B$35,0),3),INDEX(Verdeelsleutels_percentage!$A:$AB,MATCH(max_demand!$C261,Verdeelsleutels_percentage!$C:$C,0),MATCH(INDEX(Overzicht!$B$1:$F$35,MATCH(max_demand!S$1,Overzicht!$B:$B,0),5),Verdeelsleutels_percentage!$1:$1,0)))</f>
        <v>3.9724094258340231E-3</v>
      </c>
      <c r="T261">
        <f>PRODUCT(INDEX(Overzicht!$B$1:$D$35,MATCH(max_demand!T$1,Overzicht!$B$1:$B$35,0),3),INDEX(Verdeelsleutels_percentage!$A:$AB,MATCH(max_demand!$C261,Verdeelsleutels_percentage!$C:$C,0),MATCH(INDEX(Overzicht!$B$1:$F$35,MATCH(max_demand!T$1,Overzicht!$B:$B,0),5),Verdeelsleutels_percentage!$1:$1,0)))</f>
        <v>5.732752318098144E-3</v>
      </c>
      <c r="U261">
        <f>PRODUCT(INDEX(Overzicht!$B$1:$D$35,MATCH(max_demand!U$1,Overzicht!$B$1:$B$35,0),3),INDEX(Verdeelsleutels_percentage!$A:$AB,MATCH(max_demand!$C261,Verdeelsleutels_percentage!$C:$C,0),MATCH(INDEX(Overzicht!$B$1:$F$35,MATCH(max_demand!U$1,Overzicht!$B:$B,0),5),Verdeelsleutels_percentage!$1:$1,0)))</f>
        <v>2.1293080038650256E-2</v>
      </c>
      <c r="V261">
        <f>PRODUCT(INDEX(Overzicht!$B$1:$D$35,MATCH(max_demand!V$1,Overzicht!$B$1:$B$35,0),3),INDEX(Verdeelsleutels_percentage!$A:$AB,MATCH(max_demand!$C261,Verdeelsleutels_percentage!$C:$C,0),MATCH(INDEX(Overzicht!$B$1:$F$35,MATCH(max_demand!V$1,Overzicht!$B:$B,0),5),Verdeelsleutels_percentage!$1:$1,0)))</f>
        <v>2.4784455510574684E-3</v>
      </c>
      <c r="W261">
        <f>PRODUCT(INDEX(Overzicht!$B$1:$D$35,MATCH(max_demand!W$1,Overzicht!$B$1:$B$35,0),3),INDEX(Verdeelsleutels_percentage!$A:$AB,MATCH(max_demand!$C261,Verdeelsleutels_percentage!$C:$C,0),MATCH(INDEX(Overzicht!$B$1:$F$35,MATCH(max_demand!W$1,Overzicht!$B:$B,0),5),Verdeelsleutels_percentage!$1:$1,0)))</f>
        <v>1.2931020266386792E-2</v>
      </c>
      <c r="X261">
        <f>PRODUCT(INDEX(Overzicht!$B$1:$D$35,MATCH(max_demand!X$1,Overzicht!$B$1:$B$35,0),3),INDEX(Verdeelsleutels_percentage!$A:$AB,MATCH(max_demand!$C261,Verdeelsleutels_percentage!$C:$C,0),MATCH(INDEX(Overzicht!$B$1:$F$35,MATCH(max_demand!X$1,Overzicht!$B:$B,0),5),Verdeelsleutels_percentage!$1:$1,0)))</f>
        <v>2.366689131772497E-2</v>
      </c>
      <c r="Y261">
        <f>PRODUCT(INDEX(Overzicht!$B$1:$D$35,MATCH(max_demand!Y$1,Overzicht!$B$1:$B$35,0),3),INDEX(Verdeelsleutels_percentage!$A:$AB,MATCH(max_demand!$C261,Verdeelsleutels_percentage!$C:$C,0),MATCH(INDEX(Overzicht!$B$1:$F$35,MATCH(max_demand!Y$1,Overzicht!$B:$B,0),5),Verdeelsleutels_percentage!$1:$1,0)))</f>
        <v>2.219014567255E-6</v>
      </c>
      <c r="Z261">
        <f>PRODUCT(INDEX(Overzicht!$B$1:$D$35,MATCH(max_demand!Z$1,Overzicht!$B$1:$B$35,0),3),INDEX(Verdeelsleutels_percentage!$A:$AB,MATCH(max_demand!$C261,Verdeelsleutels_percentage!$C:$C,0),MATCH(INDEX(Overzicht!$B$1:$F$35,MATCH(max_demand!Z$1,Overzicht!$B:$B,0),5),Verdeelsleutels_percentage!$1:$1,0)))</f>
        <v>9.8622869655777784E-4</v>
      </c>
      <c r="AA261">
        <f>PRODUCT(INDEX(Overzicht!$B$1:$D$35,MATCH(max_demand!AA$1,Overzicht!$B$1:$B$35,0),3),INDEX(Verdeelsleutels_percentage!$A:$AB,MATCH(max_demand!$C261,Verdeelsleutels_percentage!$C:$C,0),MATCH(INDEX(Overzicht!$B$1:$F$35,MATCH(max_demand!AA$1,Overzicht!$B:$B,0),5),Verdeelsleutels_percentage!$1:$1,0)))</f>
        <v>1.0277541153602106E-3</v>
      </c>
      <c r="AB261">
        <f>PRODUCT(INDEX(Overzicht!$B$1:$D$35,MATCH(max_demand!AB$1,Overzicht!$B$1:$B$35,0),3),INDEX(Verdeelsleutels_percentage!$A:$AB,MATCH(max_demand!$C261,Verdeelsleutels_percentage!$C:$C,0),MATCH(INDEX(Overzicht!$B$1:$F$35,MATCH(max_demand!AB$1,Overzicht!$B:$B,0),5),Verdeelsleutels_percentage!$1:$1,0)))</f>
        <v>6.4986072440392974E-3</v>
      </c>
      <c r="AC261">
        <f>PRODUCT(INDEX(Overzicht!$B$1:$D$35,MATCH(max_demand!AC$1,Overzicht!$B$1:$B$35,0),3),INDEX(Verdeelsleutels_percentage!$A:$AB,MATCH(max_demand!$C261,Verdeelsleutels_percentage!$C:$C,0),MATCH(INDEX(Overzicht!$B$1:$F$35,MATCH(max_demand!AC$1,Overzicht!$B:$B,0),5),Verdeelsleutels_percentage!$1:$1,0)))</f>
        <v>2.4922814669306254E-2</v>
      </c>
      <c r="AD261">
        <f>PRODUCT(INDEX(Overzicht!$B$1:$D$35,MATCH(max_demand!AD$1,Overzicht!$B$1:$B$35,0),3),INDEX(Verdeelsleutels_percentage!$A:$AB,MATCH(max_demand!$C261,Verdeelsleutels_percentage!$C:$C,0),MATCH(INDEX(Overzicht!$B$1:$F$35,MATCH(max_demand!AD$1,Overzicht!$B:$B,0),5),Verdeelsleutels_percentage!$1:$1,0)))</f>
        <v>1.3992293935090211E-4</v>
      </c>
      <c r="AE261">
        <f>PRODUCT(INDEX(Overzicht!$B$1:$D$35,MATCH(max_demand!AE$1,Overzicht!$B$1:$B$35,0),3),INDEX(Verdeelsleutels_percentage!$A:$AB,MATCH(max_demand!$C261,Verdeelsleutels_percentage!$C:$C,0),MATCH(INDEX(Overzicht!$B$1:$F$35,MATCH(max_demand!AE$1,Overzicht!$B:$B,0),5),Verdeelsleutels_percentage!$1:$1,0)))</f>
        <v>2.5157511757919956E-2</v>
      </c>
      <c r="AF261">
        <f>PRODUCT(INDEX(Overzicht!$B$1:$D$35,MATCH(max_demand!AF$1,Overzicht!$B$1:$B$35,0),3),INDEX(Verdeelsleutels_percentage!$A:$AB,MATCH(max_demand!$C261,Verdeelsleutels_percentage!$C:$C,0),MATCH(INDEX(Overzicht!$B$1:$F$35,MATCH(max_demand!AF$1,Overzicht!$B:$B,0),5),Verdeelsleutels_percentage!$1:$1,0)))</f>
        <v>3.8930080127280702E-3</v>
      </c>
      <c r="AG261">
        <f>PRODUCT(INDEX(Overzicht!$B$1:$D$35,MATCH(max_demand!AG$1,Overzicht!$B$1:$B$35,0),3),INDEX(Verdeelsleutels_percentage!$A:$AB,MATCH(max_demand!$C261,Verdeelsleutels_percentage!$C:$C,0),MATCH(INDEX(Overzicht!$B$1:$F$35,MATCH(max_demand!AG$1,Overzicht!$B:$B,0),5),Verdeelsleutels_percentage!$1:$1,0)))</f>
        <v>1.2931020266386792E-2</v>
      </c>
      <c r="AH261">
        <f>PRODUCT(INDEX(Overzicht!$B$1:$D$35,MATCH(max_demand!AH$1,Overzicht!$B$1:$B$35,0),3),INDEX(Verdeelsleutels_percentage!$A:$AB,MATCH(max_demand!$C261,Verdeelsleutels_percentage!$C:$C,0),MATCH(INDEX(Overzicht!$B$1:$F$35,MATCH(max_demand!AH$1,Overzicht!$B:$B,0),5),Verdeelsleutels_percentage!$1:$1,0)))</f>
        <v>9.0836853630321627E-3</v>
      </c>
      <c r="AI261">
        <f>PRODUCT(INDEX(Overzicht!$B$1:$D$35,MATCH(max_demand!AI$1,Overzicht!$B$1:$B$35,0),3),INDEX(Verdeelsleutels_percentage!$A:$AB,MATCH(max_demand!$C261,Verdeelsleutels_percentage!$C:$C,0),MATCH(INDEX(Overzicht!$B$1:$F$35,MATCH(max_demand!AI$1,Overzicht!$B:$B,0),5),Verdeelsleutels_percentage!$1:$1,0)))</f>
        <v>3.1144064101824558E-3</v>
      </c>
      <c r="AJ261">
        <f>PRODUCT(INDEX(Overzicht!$B$1:$D$35,MATCH(max_demand!AJ$1,Overzicht!$B$1:$B$35,0),3),INDEX(Verdeelsleutels_percentage!$A:$AB,MATCH(max_demand!$C261,Verdeelsleutels_percentage!$C:$C,0),MATCH(INDEX(Overzicht!$B$1:$F$35,MATCH(max_demand!AJ$1,Overzicht!$B:$B,0),5),Verdeelsleutels_percentage!$1:$1,0)))</f>
        <v>0</v>
      </c>
      <c r="AK261">
        <f>PRODUCT(INDEX(Overzicht!$B$1:$D$35,MATCH(max_demand!AK$1,Overzicht!$B$1:$B$35,0),3),INDEX(Verdeelsleutels_percentage!$A:$AB,MATCH(max_demand!$C261,Verdeelsleutels_percentage!$C:$C,0),MATCH(INDEX(Overzicht!$B$1:$F$35,MATCH(max_demand!AK$1,Overzicht!$B:$B,0),5),Verdeelsleutels_percentage!$1:$1,0)))</f>
        <v>7.8448189616079885E-4</v>
      </c>
      <c r="AL261">
        <f>PRODUCT(INDEX(Overzicht!$B$1:$D$35,MATCH(max_demand!AL$1,Overzicht!$B$1:$B$35,0),3),INDEX(Verdeelsleutels_percentage!$A:$AB,MATCH(max_demand!$C261,Verdeelsleutels_percentage!$C:$C,0),MATCH(INDEX(Overzicht!$B$1:$F$35,MATCH(max_demand!AL$1,Overzicht!$B:$B,0),5),Verdeelsleutels_percentage!$1:$1,0)))</f>
        <v>2.1551700443977989E-3</v>
      </c>
      <c r="AM261">
        <f>PRODUCT(INDEX(Overzicht!$B$1:$D$35,MATCH(max_demand!AM$1,Overzicht!$B$1:$B$35,0),3),INDEX(Verdeelsleutels_percentage!$A:$AB,MATCH(max_demand!$C261,Verdeelsleutels_percentage!$C:$C,0),MATCH(INDEX(Overzicht!$B$1:$F$35,MATCH(max_demand!AM$1,Overzicht!$B:$B,0),5),Verdeelsleutels_percentage!$1:$1,0)))</f>
        <v>4.3103400887955978E-3</v>
      </c>
      <c r="AN261">
        <f>PRODUCT(INDEX(Overzicht!$B$1:$D$35,MATCH(max_demand!AN$1,Overzicht!$B$1:$B$35,0),3),INDEX(Verdeelsleutels_percentage!$A:$AB,MATCH(max_demand!$C261,Verdeelsleutels_percentage!$C:$C,0),MATCH(INDEX(Overzicht!$B$1:$F$35,MATCH(max_demand!AN$1,Overzicht!$B:$B,0),5),Verdeelsleutels_percentage!$1:$1,0)))</f>
        <v>2.1551700443977989E-3</v>
      </c>
      <c r="AO261">
        <f>PRODUCT(INDEX(Overzicht!$B$1:$D$35,MATCH(max_demand!AO$1,Overzicht!$B$1:$B$35,0),3),INDEX(Verdeelsleutels_percentage!$A:$AB,MATCH(max_demand!$C261,Verdeelsleutels_percentage!$C:$C,0),MATCH(INDEX(Overzicht!$B$1:$F$35,MATCH(max_demand!AO$1,Overzicht!$B:$B,0),5),Verdeelsleutels_percentage!$1:$1,0)))</f>
        <v>7.5430951553922959E-3</v>
      </c>
    </row>
    <row r="262" spans="2:41">
      <c r="B262" t="str">
        <f>INDEX('ETLocal datasets'!B:C,MATCH(C262,'ETLocal datasets'!C:C,0),1)</f>
        <v>GM0824</v>
      </c>
      <c r="C262" t="str">
        <f>'ETLocal datasets'!C245</f>
        <v>Oisterwijk</v>
      </c>
      <c r="D262">
        <f t="shared" si="17"/>
        <v>0.18622420839242501</v>
      </c>
      <c r="E262">
        <f t="shared" si="18"/>
        <v>0.10723494630959908</v>
      </c>
      <c r="F262">
        <f t="shared" si="19"/>
        <v>1.5881692586743917E-2</v>
      </c>
      <c r="G262">
        <f t="shared" si="16"/>
        <v>3.2340662010883703E-2</v>
      </c>
      <c r="H262">
        <f>PRODUCT(INDEX(Overzicht!$B$1:$D$35,MATCH(max_demand!H$1,Overzicht!$B$1:$B$35,0),3),INDEX(Verdeelsleutels_percentage!$A:$AB,MATCH(max_demand!$C262,Verdeelsleutels_percentage!$C:$C,0),MATCH(INDEX(Overzicht!$B$1:$F$35,MATCH(max_demand!H$1,Overzicht!$B:$B,0),5),Verdeelsleutels_percentage!$1:$1,0)))</f>
        <v>1.5881692586743917E-2</v>
      </c>
      <c r="I262">
        <f>PRODUCT(INDEX(Overzicht!$B$1:$D$35,MATCH(max_demand!I$1,Overzicht!$B$1:$B$35,0),3),INDEX(Verdeelsleutels_percentage!$A:$AB,MATCH(max_demand!$C262,Verdeelsleutels_percentage!$C:$C,0),MATCH(INDEX(Overzicht!$B$1:$F$35,MATCH(max_demand!I$1,Overzicht!$B:$B,0),5),Verdeelsleutels_percentage!$1:$1,0)))</f>
        <v>1.069808366285472E-2</v>
      </c>
      <c r="J262">
        <f>PRODUCT(INDEX(Overzicht!$B$1:$D$35,MATCH(max_demand!J$1,Overzicht!$B$1:$B$35,0),3),INDEX(Verdeelsleutels_percentage!$A:$AB,MATCH(max_demand!$C262,Verdeelsleutels_percentage!$C:$C,0),MATCH(INDEX(Overzicht!$B$1:$F$35,MATCH(max_demand!J$1,Overzicht!$B:$B,0),5),Verdeelsleutels_percentage!$1:$1,0)))</f>
        <v>5.324148371937008E-3</v>
      </c>
      <c r="K262">
        <f>PRODUCT(INDEX(Overzicht!$B$1:$D$35,MATCH(max_demand!K$1,Overzicht!$B$1:$B$35,0),3),INDEX(Verdeelsleutels_percentage!$A:$AB,MATCH(max_demand!$C262,Verdeelsleutels_percentage!$C:$C,0),MATCH(INDEX(Overzicht!$B$1:$F$35,MATCH(max_demand!K$1,Overzicht!$B:$B,0),5),Verdeelsleutels_percentage!$1:$1,0)))</f>
        <v>2.2268472608988365E-3</v>
      </c>
      <c r="L262">
        <f>PRODUCT(INDEX(Overzicht!$B$1:$D$35,MATCH(max_demand!L$1,Overzicht!$B$1:$B$35,0),3),INDEX(Verdeelsleutels_percentage!$A:$AB,MATCH(max_demand!$C262,Verdeelsleutels_percentage!$C:$C,0),MATCH(INDEX(Overzicht!$B$1:$F$35,MATCH(max_demand!L$1,Overzicht!$B:$B,0),5),Verdeelsleutels_percentage!$1:$1,0)))</f>
        <v>5.1354738640064911E-3</v>
      </c>
      <c r="M262">
        <f>PRODUCT(INDEX(Overzicht!$B$1:$D$35,MATCH(max_demand!M$1,Overzicht!$B$1:$B$35,0),3),INDEX(Verdeelsleutels_percentage!$A:$AB,MATCH(max_demand!$C262,Verdeelsleutels_percentage!$C:$C,0),MATCH(INDEX(Overzicht!$B$1:$F$35,MATCH(max_demand!M$1,Overzicht!$B:$B,0),5),Verdeelsleutels_percentage!$1:$1,0)))</f>
        <v>7.0553821704549255E-2</v>
      </c>
      <c r="N262">
        <f>PRODUCT(INDEX(Overzicht!$B$1:$D$35,MATCH(max_demand!N$1,Overzicht!$B$1:$B$35,0),3),INDEX(Verdeelsleutels_percentage!$A:$AB,MATCH(max_demand!$C262,Verdeelsleutels_percentage!$C:$C,0),MATCH(INDEX(Overzicht!$B$1:$F$35,MATCH(max_demand!N$1,Overzicht!$B:$B,0),5),Verdeelsleutels_percentage!$1:$1,0)))</f>
        <v>2.0125421532925649E-2</v>
      </c>
      <c r="O262">
        <f>PRODUCT(INDEX(Overzicht!$B$1:$D$35,MATCH(max_demand!O$1,Overzicht!$B$1:$B$35,0),3),INDEX(Verdeelsleutels_percentage!$A:$AB,MATCH(max_demand!$C262,Verdeelsleutels_percentage!$C:$C,0),MATCH(INDEX(Overzicht!$B$1:$F$35,MATCH(max_demand!O$1,Overzicht!$B:$B,0),5),Verdeelsleutels_percentage!$1:$1,0)))</f>
        <v>1.3655819122968733E-3</v>
      </c>
      <c r="P262">
        <f>PRODUCT(INDEX(Overzicht!$B$1:$D$35,MATCH(max_demand!P$1,Overzicht!$B$1:$B$35,0),3),INDEX(Verdeelsleutels_percentage!$A:$AB,MATCH(max_demand!$C262,Verdeelsleutels_percentage!$C:$C,0),MATCH(INDEX(Overzicht!$B$1:$F$35,MATCH(max_demand!P$1,Overzicht!$B:$B,0),5),Verdeelsleutels_percentage!$1:$1,0)))</f>
        <v>1.4539385411087737E-2</v>
      </c>
      <c r="Q262">
        <f>PRODUCT(INDEX(Overzicht!$B$1:$D$35,MATCH(max_demand!Q$1,Overzicht!$B$1:$B$35,0),3),INDEX(Verdeelsleutels_percentage!$A:$AB,MATCH(max_demand!$C262,Verdeelsleutels_percentage!$C:$C,0),MATCH(INDEX(Overzicht!$B$1:$F$35,MATCH(max_demand!Q$1,Overzicht!$B:$B,0),5),Verdeelsleutels_percentage!$1:$1,0)))</f>
        <v>1.3159116714730672E-2</v>
      </c>
      <c r="R262">
        <f>PRODUCT(INDEX(Overzicht!$B$1:$D$35,MATCH(max_demand!R$1,Overzicht!$B$1:$B$35,0),3),INDEX(Verdeelsleutels_percentage!$A:$AB,MATCH(max_demand!$C262,Verdeelsleutels_percentage!$C:$C,0),MATCH(INDEX(Overzicht!$B$1:$F$35,MATCH(max_demand!R$1,Overzicht!$B:$B,0),5),Verdeelsleutels_percentage!$1:$1,0)))</f>
        <v>2.7225758720132429E-3</v>
      </c>
      <c r="S262">
        <f>PRODUCT(INDEX(Overzicht!$B$1:$D$35,MATCH(max_demand!S$1,Overzicht!$B$1:$B$35,0),3),INDEX(Verdeelsleutels_percentage!$A:$AB,MATCH(max_demand!$C262,Verdeelsleutels_percentage!$C:$C,0),MATCH(INDEX(Overzicht!$B$1:$F$35,MATCH(max_demand!S$1,Overzicht!$B:$B,0),5),Verdeelsleutels_percentage!$1:$1,0)))</f>
        <v>5.5758353858831209E-3</v>
      </c>
      <c r="T262">
        <f>PRODUCT(INDEX(Overzicht!$B$1:$D$35,MATCH(max_demand!T$1,Overzicht!$B$1:$B$35,0),3),INDEX(Verdeelsleutels_percentage!$A:$AB,MATCH(max_demand!$C262,Verdeelsleutels_percentage!$C:$C,0),MATCH(INDEX(Overzicht!$B$1:$F$35,MATCH(max_demand!T$1,Overzicht!$B:$B,0),5),Verdeelsleutels_percentage!$1:$1,0)))</f>
        <v>8.0467242439502505E-3</v>
      </c>
      <c r="U262">
        <f>PRODUCT(INDEX(Overzicht!$B$1:$D$35,MATCH(max_demand!U$1,Overzicht!$B$1:$B$35,0),3),INDEX(Verdeelsleutels_percentage!$A:$AB,MATCH(max_demand!$C262,Verdeelsleutels_percentage!$C:$C,0),MATCH(INDEX(Overzicht!$B$1:$F$35,MATCH(max_demand!U$1,Overzicht!$B:$B,0),5),Verdeelsleutels_percentage!$1:$1,0)))</f>
        <v>2.9887832906100933E-2</v>
      </c>
      <c r="V262">
        <f>PRODUCT(INDEX(Overzicht!$B$1:$D$35,MATCH(max_demand!V$1,Overzicht!$B$1:$B$35,0),3),INDEX(Verdeelsleutels_percentage!$A:$AB,MATCH(max_demand!$C262,Verdeelsleutels_percentage!$C:$C,0),MATCH(INDEX(Overzicht!$B$1:$F$35,MATCH(max_demand!V$1,Overzicht!$B:$B,0),5),Verdeelsleutels_percentage!$1:$1,0)))</f>
        <v>3.4788469475724765E-3</v>
      </c>
      <c r="W262">
        <f>PRODUCT(INDEX(Overzicht!$B$1:$D$35,MATCH(max_demand!W$1,Overzicht!$B$1:$B$35,0),3),INDEX(Verdeelsleutels_percentage!$A:$AB,MATCH(max_demand!$C262,Verdeelsleutels_percentage!$C:$C,0),MATCH(INDEX(Overzicht!$B$1:$F$35,MATCH(max_demand!W$1,Overzicht!$B:$B,0),5),Verdeelsleutels_percentage!$1:$1,0)))</f>
        <v>1.8150505813421619E-2</v>
      </c>
      <c r="X262">
        <f>PRODUCT(INDEX(Overzicht!$B$1:$D$35,MATCH(max_demand!X$1,Overzicht!$B$1:$B$35,0),3),INDEX(Verdeelsleutels_percentage!$A:$AB,MATCH(max_demand!$C262,Verdeelsleutels_percentage!$C:$C,0),MATCH(INDEX(Overzicht!$B$1:$F$35,MATCH(max_demand!X$1,Overzicht!$B:$B,0),5),Verdeelsleutels_percentage!$1:$1,0)))</f>
        <v>1.3821314501714185E-2</v>
      </c>
      <c r="Y262">
        <f>PRODUCT(INDEX(Overzicht!$B$1:$D$35,MATCH(max_demand!Y$1,Overzicht!$B$1:$B$35,0),3),INDEX(Verdeelsleutels_percentage!$A:$AB,MATCH(max_demand!$C262,Verdeelsleutels_percentage!$C:$C,0),MATCH(INDEX(Overzicht!$B$1:$F$35,MATCH(max_demand!Y$1,Overzicht!$B:$B,0),5),Verdeelsleutels_percentage!$1:$1,0)))</f>
        <v>1.3859282919192581E-6</v>
      </c>
      <c r="Z262">
        <f>PRODUCT(INDEX(Overzicht!$B$1:$D$35,MATCH(max_demand!Z$1,Overzicht!$B$1:$B$35,0),3),INDEX(Verdeelsleutels_percentage!$A:$AB,MATCH(max_demand!$C262,Verdeelsleutels_percentage!$C:$C,0),MATCH(INDEX(Overzicht!$B$1:$F$35,MATCH(max_demand!Z$1,Overzicht!$B:$B,0),5),Verdeelsleutels_percentage!$1:$1,0)))</f>
        <v>6.1596812974189252E-4</v>
      </c>
      <c r="AA262">
        <f>PRODUCT(INDEX(Overzicht!$B$1:$D$35,MATCH(max_demand!AA$1,Overzicht!$B$1:$B$35,0),3),INDEX(Verdeelsleutels_percentage!$A:$AB,MATCH(max_demand!$C262,Verdeelsleutels_percentage!$C:$C,0),MATCH(INDEX(Overzicht!$B$1:$F$35,MATCH(max_demand!AA$1,Overzicht!$B:$B,0),5),Verdeelsleutels_percentage!$1:$1,0)))</f>
        <v>6.4190362994155116E-4</v>
      </c>
      <c r="AB262">
        <f>PRODUCT(INDEX(Overzicht!$B$1:$D$35,MATCH(max_demand!AB$1,Overzicht!$B$1:$B$35,0),3),INDEX(Verdeelsleutels_percentage!$A:$AB,MATCH(max_demand!$C262,Verdeelsleutels_percentage!$C:$C,0),MATCH(INDEX(Overzicht!$B$1:$F$35,MATCH(max_demand!AB$1,Overzicht!$B:$B,0),5),Verdeelsleutels_percentage!$1:$1,0)))</f>
        <v>6.960206530385463E-3</v>
      </c>
      <c r="AC262">
        <f>PRODUCT(INDEX(Overzicht!$B$1:$D$35,MATCH(max_demand!AC$1,Overzicht!$B$1:$B$35,0),3),INDEX(Verdeelsleutels_percentage!$A:$AB,MATCH(max_demand!$C262,Verdeelsleutels_percentage!$C:$C,0),MATCH(INDEX(Overzicht!$B$1:$F$35,MATCH(max_demand!AC$1,Overzicht!$B:$B,0),5),Verdeelsleutels_percentage!$1:$1,0)))</f>
        <v>1.5886862198212882E-2</v>
      </c>
      <c r="AD262">
        <f>PRODUCT(INDEX(Overzicht!$B$1:$D$35,MATCH(max_demand!AD$1,Overzicht!$B$1:$B$35,0),3),INDEX(Verdeelsleutels_percentage!$A:$AB,MATCH(max_demand!$C262,Verdeelsleutels_percentage!$C:$C,0),MATCH(INDEX(Overzicht!$B$1:$F$35,MATCH(max_demand!AD$1,Overzicht!$B:$B,0),5),Verdeelsleutels_percentage!$1:$1,0)))</f>
        <v>3.4181526484666773E-5</v>
      </c>
      <c r="AE262">
        <f>PRODUCT(INDEX(Overzicht!$B$1:$D$35,MATCH(max_demand!AE$1,Overzicht!$B$1:$B$35,0),3),INDEX(Verdeelsleutels_percentage!$A:$AB,MATCH(max_demand!$C262,Verdeelsleutels_percentage!$C:$C,0),MATCH(INDEX(Overzicht!$B$1:$F$35,MATCH(max_demand!AE$1,Overzicht!$B:$B,0),5),Verdeelsleutels_percentage!$1:$1,0)))</f>
        <v>2.4858017570325672E-2</v>
      </c>
      <c r="AF262">
        <f>PRODUCT(INDEX(Overzicht!$B$1:$D$35,MATCH(max_demand!AF$1,Overzicht!$B$1:$B$35,0),3),INDEX(Verdeelsleutels_percentage!$A:$AB,MATCH(max_demand!$C262,Verdeelsleutels_percentage!$C:$C,0),MATCH(INDEX(Overzicht!$B$1:$F$35,MATCH(max_demand!AF$1,Overzicht!$B:$B,0),5),Verdeelsleutels_percentage!$1:$1,0)))</f>
        <v>2.4314531437179968E-3</v>
      </c>
      <c r="AG262">
        <f>PRODUCT(INDEX(Overzicht!$B$1:$D$35,MATCH(max_demand!AG$1,Overzicht!$B$1:$B$35,0),3),INDEX(Verdeelsleutels_percentage!$A:$AB,MATCH(max_demand!$C262,Verdeelsleutels_percentage!$C:$C,0),MATCH(INDEX(Overzicht!$B$1:$F$35,MATCH(max_demand!AG$1,Overzicht!$B:$B,0),5),Verdeelsleutels_percentage!$1:$1,0)))</f>
        <v>1.8150505813421619E-2</v>
      </c>
      <c r="AH262">
        <f>PRODUCT(INDEX(Overzicht!$B$1:$D$35,MATCH(max_demand!AH$1,Overzicht!$B$1:$B$35,0),3),INDEX(Verdeelsleutels_percentage!$A:$AB,MATCH(max_demand!$C262,Verdeelsleutels_percentage!$C:$C,0),MATCH(INDEX(Overzicht!$B$1:$F$35,MATCH(max_demand!AH$1,Overzicht!$B:$B,0),5),Verdeelsleutels_percentage!$1:$1,0)))</f>
        <v>5.6733906686753264E-3</v>
      </c>
      <c r="AI262">
        <f>PRODUCT(INDEX(Overzicht!$B$1:$D$35,MATCH(max_demand!AI$1,Overzicht!$B$1:$B$35,0),3),INDEX(Verdeelsleutels_percentage!$A:$AB,MATCH(max_demand!$C262,Verdeelsleutels_percentage!$C:$C,0),MATCH(INDEX(Overzicht!$B$1:$F$35,MATCH(max_demand!AI$1,Overzicht!$B:$B,0),5),Verdeelsleutels_percentage!$1:$1,0)))</f>
        <v>1.9451625149743974E-3</v>
      </c>
      <c r="AJ262">
        <f>PRODUCT(INDEX(Overzicht!$B$1:$D$35,MATCH(max_demand!AJ$1,Overzicht!$B$1:$B$35,0),3),INDEX(Verdeelsleutels_percentage!$A:$AB,MATCH(max_demand!$C262,Verdeelsleutels_percentage!$C:$C,0),MATCH(INDEX(Overzicht!$B$1:$F$35,MATCH(max_demand!AJ$1,Overzicht!$B:$B,0),5),Verdeelsleutels_percentage!$1:$1,0)))</f>
        <v>0</v>
      </c>
      <c r="AK262">
        <f>PRODUCT(INDEX(Overzicht!$B$1:$D$35,MATCH(max_demand!AK$1,Overzicht!$B$1:$B$35,0),3),INDEX(Verdeelsleutels_percentage!$A:$AB,MATCH(max_demand!$C262,Verdeelsleutels_percentage!$C:$C,0),MATCH(INDEX(Overzicht!$B$1:$F$35,MATCH(max_demand!AK$1,Overzicht!$B:$B,0),5),Verdeelsleutels_percentage!$1:$1,0)))</f>
        <v>1.1011306860142451E-3</v>
      </c>
      <c r="AL262">
        <f>PRODUCT(INDEX(Overzicht!$B$1:$D$35,MATCH(max_demand!AL$1,Overzicht!$B$1:$B$35,0),3),INDEX(Verdeelsleutels_percentage!$A:$AB,MATCH(max_demand!$C262,Verdeelsleutels_percentage!$C:$C,0),MATCH(INDEX(Overzicht!$B$1:$F$35,MATCH(max_demand!AL$1,Overzicht!$B:$B,0),5),Verdeelsleutels_percentage!$1:$1,0)))</f>
        <v>3.0250843022369364E-3</v>
      </c>
      <c r="AM262">
        <f>PRODUCT(INDEX(Overzicht!$B$1:$D$35,MATCH(max_demand!AM$1,Overzicht!$B$1:$B$35,0),3),INDEX(Verdeelsleutels_percentage!$A:$AB,MATCH(max_demand!$C262,Verdeelsleutels_percentage!$C:$C,0),MATCH(INDEX(Overzicht!$B$1:$F$35,MATCH(max_demand!AM$1,Overzicht!$B:$B,0),5),Verdeelsleutels_percentage!$1:$1,0)))</f>
        <v>6.0501686044738727E-3</v>
      </c>
      <c r="AN262">
        <f>PRODUCT(INDEX(Overzicht!$B$1:$D$35,MATCH(max_demand!AN$1,Overzicht!$B$1:$B$35,0),3),INDEX(Verdeelsleutels_percentage!$A:$AB,MATCH(max_demand!$C262,Verdeelsleutels_percentage!$C:$C,0),MATCH(INDEX(Overzicht!$B$1:$F$35,MATCH(max_demand!AN$1,Overzicht!$B:$B,0),5),Verdeelsleutels_percentage!$1:$1,0)))</f>
        <v>3.0250843022369364E-3</v>
      </c>
      <c r="AO262">
        <f>PRODUCT(INDEX(Overzicht!$B$1:$D$35,MATCH(max_demand!AO$1,Overzicht!$B$1:$B$35,0),3),INDEX(Verdeelsleutels_percentage!$A:$AB,MATCH(max_demand!$C262,Verdeelsleutels_percentage!$C:$C,0),MATCH(INDEX(Overzicht!$B$1:$F$35,MATCH(max_demand!AO$1,Overzicht!$B:$B,0),5),Verdeelsleutels_percentage!$1:$1,0)))</f>
        <v>1.0587795057829277E-2</v>
      </c>
    </row>
    <row r="263" spans="2:41">
      <c r="B263" t="str">
        <f>INDEX('ETLocal datasets'!B:C,MATCH(C263,'ETLocal datasets'!C:C,0),1)</f>
        <v>GM0826</v>
      </c>
      <c r="C263" t="str">
        <f>'ETLocal datasets'!C246</f>
        <v>Oosterhout</v>
      </c>
      <c r="D263">
        <f t="shared" si="17"/>
        <v>0.20238744938729419</v>
      </c>
      <c r="E263">
        <f t="shared" si="18"/>
        <v>0.17494745272556048</v>
      </c>
      <c r="F263">
        <f t="shared" si="19"/>
        <v>3.3790214801237554E-2</v>
      </c>
      <c r="G263">
        <f t="shared" ref="G263:G326" si="20">SUMIF(H$2:AJ$2,"AFVAL",H263:AJ263)</f>
        <v>6.8808655638764663E-2</v>
      </c>
      <c r="H263">
        <f>PRODUCT(INDEX(Overzicht!$B$1:$D$35,MATCH(max_demand!H$1,Overzicht!$B$1:$B$35,0),3),INDEX(Verdeelsleutels_percentage!$A:$AB,MATCH(max_demand!$C263,Verdeelsleutels_percentage!$C:$C,0),MATCH(INDEX(Overzicht!$B$1:$F$35,MATCH(max_demand!H$1,Overzicht!$B:$B,0),5),Verdeelsleutels_percentage!$1:$1,0)))</f>
        <v>3.3790214801237554E-2</v>
      </c>
      <c r="I263">
        <f>PRODUCT(INDEX(Overzicht!$B$1:$D$35,MATCH(max_demand!I$1,Overzicht!$B$1:$B$35,0),3),INDEX(Verdeelsleutels_percentage!$A:$AB,MATCH(max_demand!$C263,Verdeelsleutels_percentage!$C:$C,0),MATCH(INDEX(Overzicht!$B$1:$F$35,MATCH(max_demand!I$1,Overzicht!$B:$B,0),5),Verdeelsleutels_percentage!$1:$1,0)))</f>
        <v>1.2312969025221726E-2</v>
      </c>
      <c r="J263">
        <f>PRODUCT(INDEX(Overzicht!$B$1:$D$35,MATCH(max_demand!J$1,Overzicht!$B$1:$B$35,0),3),INDEX(Verdeelsleutels_percentage!$A:$AB,MATCH(max_demand!$C263,Verdeelsleutels_percentage!$C:$C,0),MATCH(INDEX(Overzicht!$B$1:$F$35,MATCH(max_demand!J$1,Overzicht!$B:$B,0),5),Verdeelsleutels_percentage!$1:$1,0)))</f>
        <v>1.132776724765297E-2</v>
      </c>
      <c r="K263">
        <f>PRODUCT(INDEX(Overzicht!$B$1:$D$35,MATCH(max_demand!K$1,Overzicht!$B$1:$B$35,0),3),INDEX(Verdeelsleutels_percentage!$A:$AB,MATCH(max_demand!$C263,Verdeelsleutels_percentage!$C:$C,0),MATCH(INDEX(Overzicht!$B$1:$F$35,MATCH(max_demand!K$1,Overzicht!$B:$B,0),5),Verdeelsleutels_percentage!$1:$1,0)))</f>
        <v>2.5629918601730761E-3</v>
      </c>
      <c r="L263">
        <f>PRODUCT(INDEX(Overzicht!$B$1:$D$35,MATCH(max_demand!L$1,Overzicht!$B$1:$B$35,0),3),INDEX(Verdeelsleutels_percentage!$A:$AB,MATCH(max_demand!$C263,Verdeelsleutels_percentage!$C:$C,0),MATCH(INDEX(Overzicht!$B$1:$F$35,MATCH(max_demand!L$1,Overzicht!$B:$B,0),5),Verdeelsleutels_percentage!$1:$1,0)))</f>
        <v>1.092633949581427E-2</v>
      </c>
      <c r="M263">
        <f>PRODUCT(INDEX(Overzicht!$B$1:$D$35,MATCH(max_demand!M$1,Overzicht!$B$1:$B$35,0),3),INDEX(Verdeelsleutels_percentage!$A:$AB,MATCH(max_demand!$C263,Verdeelsleutels_percentage!$C:$C,0),MATCH(INDEX(Overzicht!$B$1:$F$35,MATCH(max_demand!M$1,Overzicht!$B:$B,0),5),Verdeelsleutels_percentage!$1:$1,0)))</f>
        <v>5.1422530051831408E-2</v>
      </c>
      <c r="N263">
        <f>PRODUCT(INDEX(Overzicht!$B$1:$D$35,MATCH(max_demand!N$1,Overzicht!$B$1:$B$35,0),3),INDEX(Verdeelsleutels_percentage!$A:$AB,MATCH(max_demand!$C263,Verdeelsleutels_percentage!$C:$C,0),MATCH(INDEX(Overzicht!$B$1:$F$35,MATCH(max_demand!N$1,Overzicht!$B:$B,0),5),Verdeelsleutels_percentage!$1:$1,0)))</f>
        <v>1.0422402343001132E-2</v>
      </c>
      <c r="O263">
        <f>PRODUCT(INDEX(Overzicht!$B$1:$D$35,MATCH(max_demand!O$1,Overzicht!$B$1:$B$35,0),3),INDEX(Verdeelsleutels_percentage!$A:$AB,MATCH(max_demand!$C263,Verdeelsleutels_percentage!$C:$C,0),MATCH(INDEX(Overzicht!$B$1:$F$35,MATCH(max_demand!O$1,Overzicht!$B:$B,0),5),Verdeelsleutels_percentage!$1:$1,0)))</f>
        <v>1.8045355800491577E-3</v>
      </c>
      <c r="P263">
        <f>PRODUCT(INDEX(Overzicht!$B$1:$D$35,MATCH(max_demand!P$1,Overzicht!$B$1:$B$35,0),3),INDEX(Verdeelsleutels_percentage!$A:$AB,MATCH(max_demand!$C263,Verdeelsleutels_percentage!$C:$C,0),MATCH(INDEX(Overzicht!$B$1:$F$35,MATCH(max_demand!P$1,Overzicht!$B:$B,0),5),Verdeelsleutels_percentage!$1:$1,0)))</f>
        <v>1.3205563527355905E-2</v>
      </c>
      <c r="Q263">
        <f>PRODUCT(INDEX(Overzicht!$B$1:$D$35,MATCH(max_demand!Q$1,Overzicht!$B$1:$B$35,0),3),INDEX(Verdeelsleutels_percentage!$A:$AB,MATCH(max_demand!$C263,Verdeelsleutels_percentage!$C:$C,0),MATCH(INDEX(Overzicht!$B$1:$F$35,MATCH(max_demand!Q$1,Overzicht!$B:$B,0),5),Verdeelsleutels_percentage!$1:$1,0)))</f>
        <v>2.7997606549596828E-2</v>
      </c>
      <c r="R263">
        <f>PRODUCT(INDEX(Overzicht!$B$1:$D$35,MATCH(max_demand!R$1,Overzicht!$B$1:$B$35,0),3),INDEX(Verdeelsleutels_percentage!$A:$AB,MATCH(max_demand!$C263,Verdeelsleutels_percentage!$C:$C,0),MATCH(INDEX(Overzicht!$B$1:$F$35,MATCH(max_demand!R$1,Overzicht!$B:$B,0),5),Verdeelsleutels_percentage!$1:$1,0)))</f>
        <v>5.7926082516407233E-3</v>
      </c>
      <c r="S263">
        <f>PRODUCT(INDEX(Overzicht!$B$1:$D$35,MATCH(max_demand!S$1,Overzicht!$B$1:$B$35,0),3),INDEX(Verdeelsleutels_percentage!$A:$AB,MATCH(max_demand!$C263,Verdeelsleutels_percentage!$C:$C,0),MATCH(INDEX(Overzicht!$B$1:$F$35,MATCH(max_demand!S$1,Overzicht!$B:$B,0),5),Verdeelsleutels_percentage!$1:$1,0)))</f>
        <v>1.1863261699360202E-2</v>
      </c>
      <c r="T263">
        <f>PRODUCT(INDEX(Overzicht!$B$1:$D$35,MATCH(max_demand!T$1,Overzicht!$B$1:$B$35,0),3),INDEX(Verdeelsleutels_percentage!$A:$AB,MATCH(max_demand!$C263,Verdeelsleutels_percentage!$C:$C,0),MATCH(INDEX(Overzicht!$B$1:$F$35,MATCH(max_demand!T$1,Overzicht!$B:$B,0),5),Verdeelsleutels_percentage!$1:$1,0)))</f>
        <v>1.712037549929369E-2</v>
      </c>
      <c r="U263">
        <f>PRODUCT(INDEX(Overzicht!$B$1:$D$35,MATCH(max_demand!U$1,Overzicht!$B$1:$B$35,0),3),INDEX(Verdeelsleutels_percentage!$A:$AB,MATCH(max_demand!$C263,Verdeelsleutels_percentage!$C:$C,0),MATCH(INDEX(Overzicht!$B$1:$F$35,MATCH(max_demand!U$1,Overzicht!$B:$B,0),5),Verdeelsleutels_percentage!$1:$1,0)))</f>
        <v>6.3589966140233725E-2</v>
      </c>
      <c r="V263">
        <f>PRODUCT(INDEX(Overzicht!$B$1:$D$35,MATCH(max_demand!V$1,Overzicht!$B$1:$B$35,0),3),INDEX(Verdeelsleutels_percentage!$A:$AB,MATCH(max_demand!$C263,Verdeelsleutels_percentage!$C:$C,0),MATCH(INDEX(Overzicht!$B$1:$F$35,MATCH(max_demand!V$1,Overzicht!$B:$B,0),5),Verdeelsleutels_percentage!$1:$1,0)))</f>
        <v>7.4016660993187012E-3</v>
      </c>
      <c r="W263">
        <f>PRODUCT(INDEX(Overzicht!$B$1:$D$35,MATCH(max_demand!W$1,Overzicht!$B$1:$B$35,0),3),INDEX(Verdeelsleutels_percentage!$A:$AB,MATCH(max_demand!$C263,Verdeelsleutels_percentage!$C:$C,0),MATCH(INDEX(Overzicht!$B$1:$F$35,MATCH(max_demand!W$1,Overzicht!$B:$B,0),5),Verdeelsleutels_percentage!$1:$1,0)))</f>
        <v>3.8617388344271489E-2</v>
      </c>
      <c r="X263">
        <f>PRODUCT(INDEX(Overzicht!$B$1:$D$35,MATCH(max_demand!X$1,Overzicht!$B$1:$B$35,0),3),INDEX(Verdeelsleutels_percentage!$A:$AB,MATCH(max_demand!$C263,Verdeelsleutels_percentage!$C:$C,0),MATCH(INDEX(Overzicht!$B$1:$F$35,MATCH(max_demand!X$1,Overzicht!$B:$B,0),5),Verdeelsleutels_percentage!$1:$1,0)))</f>
        <v>1.2724235942215842E-2</v>
      </c>
      <c r="Y263">
        <f>PRODUCT(INDEX(Overzicht!$B$1:$D$35,MATCH(max_demand!Y$1,Overzicht!$B$1:$B$35,0),3),INDEX(Verdeelsleutels_percentage!$A:$AB,MATCH(max_demand!$C263,Verdeelsleutels_percentage!$C:$C,0),MATCH(INDEX(Overzicht!$B$1:$F$35,MATCH(max_demand!Y$1,Overzicht!$B:$B,0),5),Verdeelsleutels_percentage!$1:$1,0)))</f>
        <v>1.2693191528750173E-6</v>
      </c>
      <c r="Z263">
        <f>PRODUCT(INDEX(Overzicht!$B$1:$D$35,MATCH(max_demand!Z$1,Overzicht!$B$1:$B$35,0),3),INDEX(Verdeelsleutels_percentage!$A:$AB,MATCH(max_demand!$C263,Verdeelsleutels_percentage!$C:$C,0),MATCH(INDEX(Overzicht!$B$1:$F$35,MATCH(max_demand!Z$1,Overzicht!$B:$B,0),5),Verdeelsleutels_percentage!$1:$1,0)))</f>
        <v>5.6414184572222987E-4</v>
      </c>
      <c r="AA263">
        <f>PRODUCT(INDEX(Overzicht!$B$1:$D$35,MATCH(max_demand!AA$1,Overzicht!$B$1:$B$35,0),3),INDEX(Verdeelsleutels_percentage!$A:$AB,MATCH(max_demand!$C263,Verdeelsleutels_percentage!$C:$C,0),MATCH(INDEX(Overzicht!$B$1:$F$35,MATCH(max_demand!AA$1,Overzicht!$B:$B,0),5),Verdeelsleutels_percentage!$1:$1,0)))</f>
        <v>5.8789518659474493E-4</v>
      </c>
      <c r="AB263">
        <f>PRODUCT(INDEX(Overzicht!$B$1:$D$35,MATCH(max_demand!AB$1,Overzicht!$B$1:$B$35,0),3),INDEX(Verdeelsleutels_percentage!$A:$AB,MATCH(max_demand!$C263,Verdeelsleutels_percentage!$C:$C,0),MATCH(INDEX(Overzicht!$B$1:$F$35,MATCH(max_demand!AB$1,Overzicht!$B:$B,0),5),Verdeelsleutels_percentage!$1:$1,0)))</f>
        <v>1.5725294775225902E-2</v>
      </c>
      <c r="AC263">
        <f>PRODUCT(INDEX(Overzicht!$B$1:$D$35,MATCH(max_demand!AC$1,Overzicht!$B$1:$B$35,0),3),INDEX(Verdeelsleutels_percentage!$A:$AB,MATCH(max_demand!$C263,Verdeelsleutels_percentage!$C:$C,0),MATCH(INDEX(Overzicht!$B$1:$F$35,MATCH(max_demand!AC$1,Overzicht!$B:$B,0),5),Verdeelsleutels_percentage!$1:$1,0)))</f>
        <v>1.8547361252740608E-2</v>
      </c>
      <c r="AD263">
        <f>PRODUCT(INDEX(Overzicht!$B$1:$D$35,MATCH(max_demand!AD$1,Overzicht!$B$1:$B$35,0),3),INDEX(Verdeelsleutels_percentage!$A:$AB,MATCH(max_demand!$C263,Verdeelsleutels_percentage!$C:$C,0),MATCH(INDEX(Overzicht!$B$1:$F$35,MATCH(max_demand!AD$1,Overzicht!$B:$B,0),5),Verdeelsleutels_percentage!$1:$1,0)))</f>
        <v>1.1311872074062385E-5</v>
      </c>
      <c r="AE263">
        <f>PRODUCT(INDEX(Overzicht!$B$1:$D$35,MATCH(max_demand!AE$1,Overzicht!$B$1:$B$35,0),3),INDEX(Verdeelsleutels_percentage!$A:$AB,MATCH(max_demand!$C263,Verdeelsleutels_percentage!$C:$C,0),MATCH(INDEX(Overzicht!$B$1:$F$35,MATCH(max_demand!AE$1,Overzicht!$B:$B,0),5),Verdeelsleutels_percentage!$1:$1,0)))</f>
        <v>1.3177744254148549E-2</v>
      </c>
      <c r="AF263">
        <f>PRODUCT(INDEX(Overzicht!$B$1:$D$35,MATCH(max_demand!AF$1,Overzicht!$B$1:$B$35,0),3),INDEX(Verdeelsleutels_percentage!$A:$AB,MATCH(max_demand!$C263,Verdeelsleutels_percentage!$C:$C,0),MATCH(INDEX(Overzicht!$B$1:$F$35,MATCH(max_demand!AF$1,Overzicht!$B:$B,0),5),Verdeelsleutels_percentage!$1:$1,0)))</f>
        <v>2.2268757067982758E-3</v>
      </c>
      <c r="AG263">
        <f>PRODUCT(INDEX(Overzicht!$B$1:$D$35,MATCH(max_demand!AG$1,Overzicht!$B$1:$B$35,0),3),INDEX(Verdeelsleutels_percentage!$A:$AB,MATCH(max_demand!$C263,Verdeelsleutels_percentage!$C:$C,0),MATCH(INDEX(Overzicht!$B$1:$F$35,MATCH(max_demand!AG$1,Overzicht!$B:$B,0),5),Verdeelsleutels_percentage!$1:$1,0)))</f>
        <v>3.8617388344271489E-2</v>
      </c>
      <c r="AH263">
        <f>PRODUCT(INDEX(Overzicht!$B$1:$D$35,MATCH(max_demand!AH$1,Overzicht!$B$1:$B$35,0),3),INDEX(Verdeelsleutels_percentage!$A:$AB,MATCH(max_demand!$C263,Verdeelsleutels_percentage!$C:$C,0),MATCH(INDEX(Overzicht!$B$1:$F$35,MATCH(max_demand!AH$1,Overzicht!$B:$B,0),5),Verdeelsleutels_percentage!$1:$1,0)))</f>
        <v>5.1960433158626442E-3</v>
      </c>
      <c r="AI263">
        <f>PRODUCT(INDEX(Overzicht!$B$1:$D$35,MATCH(max_demand!AI$1,Overzicht!$B$1:$B$35,0),3),INDEX(Verdeelsleutels_percentage!$A:$AB,MATCH(max_demand!$C263,Verdeelsleutels_percentage!$C:$C,0),MATCH(INDEX(Overzicht!$B$1:$F$35,MATCH(max_demand!AI$1,Overzicht!$B:$B,0),5),Verdeelsleutels_percentage!$1:$1,0)))</f>
        <v>1.7815005654386207E-3</v>
      </c>
      <c r="AJ263">
        <f>PRODUCT(INDEX(Overzicht!$B$1:$D$35,MATCH(max_demand!AJ$1,Overzicht!$B$1:$B$35,0),3),INDEX(Verdeelsleutels_percentage!$A:$AB,MATCH(max_demand!$C263,Verdeelsleutels_percentage!$C:$C,0),MATCH(INDEX(Overzicht!$B$1:$F$35,MATCH(max_demand!AJ$1,Overzicht!$B:$B,0),5),Verdeelsleutels_percentage!$1:$1,0)))</f>
        <v>0</v>
      </c>
      <c r="AK263">
        <f>PRODUCT(INDEX(Overzicht!$B$1:$D$35,MATCH(max_demand!AK$1,Overzicht!$B$1:$B$35,0),3),INDEX(Verdeelsleutels_percentage!$A:$AB,MATCH(max_demand!$C263,Verdeelsleutels_percentage!$C:$C,0),MATCH(INDEX(Overzicht!$B$1:$F$35,MATCH(max_demand!AK$1,Overzicht!$B:$B,0),5),Verdeelsleutels_percentage!$1:$1,0)))</f>
        <v>2.3427882262191373E-3</v>
      </c>
      <c r="AL263">
        <f>PRODUCT(INDEX(Overzicht!$B$1:$D$35,MATCH(max_demand!AL$1,Overzicht!$B$1:$B$35,0),3),INDEX(Verdeelsleutels_percentage!$A:$AB,MATCH(max_demand!$C263,Verdeelsleutels_percentage!$C:$C,0),MATCH(INDEX(Overzicht!$B$1:$F$35,MATCH(max_demand!AL$1,Overzicht!$B:$B,0),5),Verdeelsleutels_percentage!$1:$1,0)))</f>
        <v>6.4362313907119148E-3</v>
      </c>
      <c r="AM263">
        <f>PRODUCT(INDEX(Overzicht!$B$1:$D$35,MATCH(max_demand!AM$1,Overzicht!$B$1:$B$35,0),3),INDEX(Verdeelsleutels_percentage!$A:$AB,MATCH(max_demand!$C263,Verdeelsleutels_percentage!$C:$C,0),MATCH(INDEX(Overzicht!$B$1:$F$35,MATCH(max_demand!AM$1,Overzicht!$B:$B,0),5),Verdeelsleutels_percentage!$1:$1,0)))</f>
        <v>1.287246278142383E-2</v>
      </c>
      <c r="AN263">
        <f>PRODUCT(INDEX(Overzicht!$B$1:$D$35,MATCH(max_demand!AN$1,Overzicht!$B$1:$B$35,0),3),INDEX(Verdeelsleutels_percentage!$A:$AB,MATCH(max_demand!$C263,Verdeelsleutels_percentage!$C:$C,0),MATCH(INDEX(Overzicht!$B$1:$F$35,MATCH(max_demand!AN$1,Overzicht!$B:$B,0),5),Verdeelsleutels_percentage!$1:$1,0)))</f>
        <v>6.4362313907119148E-3</v>
      </c>
      <c r="AO263">
        <f>PRODUCT(INDEX(Overzicht!$B$1:$D$35,MATCH(max_demand!AO$1,Overzicht!$B$1:$B$35,0),3),INDEX(Verdeelsleutels_percentage!$A:$AB,MATCH(max_demand!$C263,Verdeelsleutels_percentage!$C:$C,0),MATCH(INDEX(Overzicht!$B$1:$F$35,MATCH(max_demand!AO$1,Overzicht!$B:$B,0),5),Verdeelsleutels_percentage!$1:$1,0)))</f>
        <v>2.2526809867491702E-2</v>
      </c>
    </row>
    <row r="264" spans="2:41">
      <c r="B264" t="str">
        <f>INDEX('ETLocal datasets'!B:C,MATCH(C264,'ETLocal datasets'!C:C,0),1)</f>
        <v>GM0828</v>
      </c>
      <c r="C264" t="str">
        <f>'ETLocal datasets'!C247</f>
        <v>Oss</v>
      </c>
      <c r="D264">
        <f t="shared" ref="D264:D327" si="21">SUMIF(H$2:AJ$2,"NAT",H264:AP264)</f>
        <v>0.51990826154544378</v>
      </c>
      <c r="E264">
        <f t="shared" ref="E264:E327" si="22">SUMIF(H$2:AP$2,"DROOG",H264:AP264)</f>
        <v>0.30945536253019063</v>
      </c>
      <c r="F264">
        <f t="shared" ref="F264:F327" si="23">SUMIF(H$2:AP$2,"VET",H264:AP264)</f>
        <v>5.556222910291958E-2</v>
      </c>
      <c r="G264">
        <f t="shared" si="20"/>
        <v>0.11314406585911729</v>
      </c>
      <c r="H264">
        <f>PRODUCT(INDEX(Overzicht!$B$1:$D$35,MATCH(max_demand!H$1,Overzicht!$B$1:$B$35,0),3),INDEX(Verdeelsleutels_percentage!$A:$AB,MATCH(max_demand!$C264,Verdeelsleutels_percentage!$C:$C,0),MATCH(INDEX(Overzicht!$B$1:$F$35,MATCH(max_demand!H$1,Overzicht!$B:$B,0),5),Verdeelsleutels_percentage!$1:$1,0)))</f>
        <v>5.556222910291958E-2</v>
      </c>
      <c r="I264">
        <f>PRODUCT(INDEX(Overzicht!$B$1:$D$35,MATCH(max_demand!I$1,Overzicht!$B$1:$B$35,0),3),INDEX(Verdeelsleutels_percentage!$A:$AB,MATCH(max_demand!$C264,Verdeelsleutels_percentage!$C:$C,0),MATCH(INDEX(Overzicht!$B$1:$F$35,MATCH(max_demand!I$1,Overzicht!$B:$B,0),5),Verdeelsleutels_percentage!$1:$1,0)))</f>
        <v>3.1254656824955526E-2</v>
      </c>
      <c r="J264">
        <f>PRODUCT(INDEX(Overzicht!$B$1:$D$35,MATCH(max_demand!J$1,Overzicht!$B$1:$B$35,0),3),INDEX(Verdeelsleutels_percentage!$A:$AB,MATCH(max_demand!$C264,Verdeelsleutels_percentage!$C:$C,0),MATCH(INDEX(Overzicht!$B$1:$F$35,MATCH(max_demand!J$1,Overzicht!$B:$B,0),5),Verdeelsleutels_percentage!$1:$1,0)))</f>
        <v>1.862657585164542E-2</v>
      </c>
      <c r="K264">
        <f>PRODUCT(INDEX(Overzicht!$B$1:$D$35,MATCH(max_demand!K$1,Overzicht!$B$1:$B$35,0),3),INDEX(Verdeelsleutels_percentage!$A:$AB,MATCH(max_demand!$C264,Verdeelsleutels_percentage!$C:$C,0),MATCH(INDEX(Overzicht!$B$1:$F$35,MATCH(max_demand!K$1,Overzicht!$B:$B,0),5),Verdeelsleutels_percentage!$1:$1,0)))</f>
        <v>6.5057770283330502E-3</v>
      </c>
      <c r="L264">
        <f>PRODUCT(INDEX(Overzicht!$B$1:$D$35,MATCH(max_demand!L$1,Overzicht!$B$1:$B$35,0),3),INDEX(Verdeelsleutels_percentage!$A:$AB,MATCH(max_demand!$C264,Verdeelsleutels_percentage!$C:$C,0),MATCH(INDEX(Overzicht!$B$1:$F$35,MATCH(max_demand!L$1,Overzicht!$B:$B,0),5),Verdeelsleutels_percentage!$1:$1,0)))</f>
        <v>1.7966496569902738E-2</v>
      </c>
      <c r="M264">
        <f>PRODUCT(INDEX(Overzicht!$B$1:$D$35,MATCH(max_demand!M$1,Overzicht!$B$1:$B$35,0),3),INDEX(Verdeelsleutels_percentage!$A:$AB,MATCH(max_demand!$C264,Verdeelsleutels_percentage!$C:$C,0),MATCH(INDEX(Overzicht!$B$1:$F$35,MATCH(max_demand!M$1,Overzicht!$B:$B,0),5),Verdeelsleutels_percentage!$1:$1,0)))</f>
        <v>0.23862672765867757</v>
      </c>
      <c r="N264">
        <f>PRODUCT(INDEX(Overzicht!$B$1:$D$35,MATCH(max_demand!N$1,Overzicht!$B$1:$B$35,0),3),INDEX(Verdeelsleutels_percentage!$A:$AB,MATCH(max_demand!$C264,Verdeelsleutels_percentage!$C:$C,0),MATCH(INDEX(Overzicht!$B$1:$F$35,MATCH(max_demand!N$1,Overzicht!$B:$B,0),5),Verdeelsleutels_percentage!$1:$1,0)))</f>
        <v>4.0797910436378315E-2</v>
      </c>
      <c r="O264">
        <f>PRODUCT(INDEX(Overzicht!$B$1:$D$35,MATCH(max_demand!O$1,Overzicht!$B$1:$B$35,0),3),INDEX(Verdeelsleutels_percentage!$A:$AB,MATCH(max_demand!$C264,Verdeelsleutels_percentage!$C:$C,0),MATCH(INDEX(Overzicht!$B$1:$F$35,MATCH(max_demand!O$1,Overzicht!$B:$B,0),5),Verdeelsleutels_percentage!$1:$1,0)))</f>
        <v>5.9301414732501083E-3</v>
      </c>
      <c r="P264">
        <f>PRODUCT(INDEX(Overzicht!$B$1:$D$35,MATCH(max_demand!P$1,Overzicht!$B$1:$B$35,0),3),INDEX(Verdeelsleutels_percentage!$A:$AB,MATCH(max_demand!$C264,Verdeelsleutels_percentage!$C:$C,0),MATCH(INDEX(Overzicht!$B$1:$F$35,MATCH(max_demand!P$1,Overzicht!$B:$B,0),5),Verdeelsleutels_percentage!$1:$1,0)))</f>
        <v>9.8909979743220296E-3</v>
      </c>
      <c r="Q264">
        <f>PRODUCT(INDEX(Overzicht!$B$1:$D$35,MATCH(max_demand!Q$1,Overzicht!$B$1:$B$35,0),3),INDEX(Verdeelsleutels_percentage!$A:$AB,MATCH(max_demand!$C264,Verdeelsleutels_percentage!$C:$C,0),MATCH(INDEX(Overzicht!$B$1:$F$35,MATCH(max_demand!Q$1,Overzicht!$B:$B,0),5),Verdeelsleutels_percentage!$1:$1,0)))</f>
        <v>4.6037275542419077E-2</v>
      </c>
      <c r="R264">
        <f>PRODUCT(INDEX(Overzicht!$B$1:$D$35,MATCH(max_demand!R$1,Overzicht!$B$1:$B$35,0),3),INDEX(Verdeelsleutels_percentage!$A:$AB,MATCH(max_demand!$C264,Verdeelsleutels_percentage!$C:$C,0),MATCH(INDEX(Overzicht!$B$1:$F$35,MATCH(max_demand!R$1,Overzicht!$B:$B,0),5),Verdeelsleutels_percentage!$1:$1,0)))</f>
        <v>9.5249535605004994E-3</v>
      </c>
      <c r="S264">
        <f>PRODUCT(INDEX(Overzicht!$B$1:$D$35,MATCH(max_demand!S$1,Overzicht!$B$1:$B$35,0),3),INDEX(Verdeelsleutels_percentage!$A:$AB,MATCH(max_demand!$C264,Verdeelsleutels_percentage!$C:$C,0),MATCH(INDEX(Overzicht!$B$1:$F$35,MATCH(max_demand!S$1,Overzicht!$B:$B,0),5),Verdeelsleutels_percentage!$1:$1,0)))</f>
        <v>1.9507104891905023E-2</v>
      </c>
      <c r="T264">
        <f>PRODUCT(INDEX(Overzicht!$B$1:$D$35,MATCH(max_demand!T$1,Overzicht!$B$1:$B$35,0),3),INDEX(Verdeelsleutels_percentage!$A:$AB,MATCH(max_demand!$C264,Verdeelsleutels_percentage!$C:$C,0),MATCH(INDEX(Overzicht!$B$1:$F$35,MATCH(max_demand!T$1,Overzicht!$B:$B,0),5),Verdeelsleutels_percentage!$1:$1,0)))</f>
        <v>2.8151529412145916E-2</v>
      </c>
      <c r="U264">
        <f>PRODUCT(INDEX(Overzicht!$B$1:$D$35,MATCH(max_demand!U$1,Overzicht!$B$1:$B$35,0),3),INDEX(Verdeelsleutels_percentage!$A:$AB,MATCH(max_demand!$C264,Verdeelsleutels_percentage!$C:$C,0),MATCH(INDEX(Overzicht!$B$1:$F$35,MATCH(max_demand!U$1,Overzicht!$B:$B,0),5),Verdeelsleutels_percentage!$1:$1,0)))</f>
        <v>0.10456282353082771</v>
      </c>
      <c r="V264">
        <f>PRODUCT(INDEX(Overzicht!$B$1:$D$35,MATCH(max_demand!V$1,Overzicht!$B$1:$B$35,0),3),INDEX(Verdeelsleutels_percentage!$A:$AB,MATCH(max_demand!$C264,Verdeelsleutels_percentage!$C:$C,0),MATCH(INDEX(Overzicht!$B$1:$F$35,MATCH(max_demand!V$1,Overzicht!$B:$B,0),5),Verdeelsleutels_percentage!$1:$1,0)))</f>
        <v>1.217077399397286E-2</v>
      </c>
      <c r="W264">
        <f>PRODUCT(INDEX(Overzicht!$B$1:$D$35,MATCH(max_demand!W$1,Overzicht!$B$1:$B$35,0),3),INDEX(Verdeelsleutels_percentage!$A:$AB,MATCH(max_demand!$C264,Verdeelsleutels_percentage!$C:$C,0),MATCH(INDEX(Overzicht!$B$1:$F$35,MATCH(max_demand!W$1,Overzicht!$B:$B,0),5),Verdeelsleutels_percentage!$1:$1,0)))</f>
        <v>6.3499690403336667E-2</v>
      </c>
      <c r="X264">
        <f>PRODUCT(INDEX(Overzicht!$B$1:$D$35,MATCH(max_demand!X$1,Overzicht!$B$1:$B$35,0),3),INDEX(Verdeelsleutels_percentage!$A:$AB,MATCH(max_demand!$C264,Verdeelsleutels_percentage!$C:$C,0),MATCH(INDEX(Overzicht!$B$1:$F$35,MATCH(max_demand!X$1,Overzicht!$B:$B,0),5),Verdeelsleutels_percentage!$1:$1,0)))</f>
        <v>7.5482755589416006E-3</v>
      </c>
      <c r="Y264">
        <f>PRODUCT(INDEX(Overzicht!$B$1:$D$35,MATCH(max_demand!Y$1,Overzicht!$B$1:$B$35,0),3),INDEX(Verdeelsleutels_percentage!$A:$AB,MATCH(max_demand!$C264,Verdeelsleutels_percentage!$C:$C,0),MATCH(INDEX(Overzicht!$B$1:$F$35,MATCH(max_demand!Y$1,Overzicht!$B:$B,0),5),Verdeelsleutels_percentage!$1:$1,0)))</f>
        <v>4.4598216621346614E-6</v>
      </c>
      <c r="Z264">
        <f>PRODUCT(INDEX(Overzicht!$B$1:$D$35,MATCH(max_demand!Z$1,Overzicht!$B$1:$B$35,0),3),INDEX(Verdeelsleutels_percentage!$A:$AB,MATCH(max_demand!$C264,Verdeelsleutels_percentage!$C:$C,0),MATCH(INDEX(Overzicht!$B$1:$F$35,MATCH(max_demand!Z$1,Overzicht!$B:$B,0),5),Verdeelsleutels_percentage!$1:$1,0)))</f>
        <v>1.9821429609487387E-3</v>
      </c>
      <c r="AA264">
        <f>PRODUCT(INDEX(Overzicht!$B$1:$D$35,MATCH(max_demand!AA$1,Overzicht!$B$1:$B$35,0),3),INDEX(Verdeelsleutels_percentage!$A:$AB,MATCH(max_demand!$C264,Verdeelsleutels_percentage!$C:$C,0),MATCH(INDEX(Overzicht!$B$1:$F$35,MATCH(max_demand!AA$1,Overzicht!$B:$B,0),5),Verdeelsleutels_percentage!$1:$1,0)))</f>
        <v>2.0656016119360542E-3</v>
      </c>
      <c r="AB264">
        <f>PRODUCT(INDEX(Overzicht!$B$1:$D$35,MATCH(max_demand!AB$1,Overzicht!$B$1:$B$35,0),3),INDEX(Verdeelsleutels_percentage!$A:$AB,MATCH(max_demand!$C264,Verdeelsleutels_percentage!$C:$C,0),MATCH(INDEX(Overzicht!$B$1:$F$35,MATCH(max_demand!AB$1,Overzicht!$B:$B,0),5),Verdeelsleutels_percentage!$1:$1,0)))</f>
        <v>2.8915331293195654E-2</v>
      </c>
      <c r="AC264">
        <f>PRODUCT(INDEX(Overzicht!$B$1:$D$35,MATCH(max_demand!AC$1,Overzicht!$B$1:$B$35,0),3),INDEX(Verdeelsleutels_percentage!$A:$AB,MATCH(max_demand!$C264,Verdeelsleutels_percentage!$C:$C,0),MATCH(INDEX(Overzicht!$B$1:$F$35,MATCH(max_demand!AC$1,Overzicht!$B:$B,0),5),Verdeelsleutels_percentage!$1:$1,0)))</f>
        <v>1.9246260564283704E-2</v>
      </c>
      <c r="AD264">
        <f>PRODUCT(INDEX(Overzicht!$B$1:$D$35,MATCH(max_demand!AD$1,Overzicht!$B$1:$B$35,0),3),INDEX(Verdeelsleutels_percentage!$A:$AB,MATCH(max_demand!$C264,Verdeelsleutels_percentage!$C:$C,0),MATCH(INDEX(Overzicht!$B$1:$F$35,MATCH(max_demand!AD$1,Overzicht!$B:$B,0),5),Verdeelsleutels_percentage!$1:$1,0)))</f>
        <v>1.0820051549103151E-5</v>
      </c>
      <c r="AE264">
        <f>PRODUCT(INDEX(Overzicht!$B$1:$D$35,MATCH(max_demand!AE$1,Overzicht!$B$1:$B$35,0),3),INDEX(Verdeelsleutels_percentage!$A:$AB,MATCH(max_demand!$C264,Verdeelsleutels_percentage!$C:$C,0),MATCH(INDEX(Overzicht!$B$1:$F$35,MATCH(max_demand!AE$1,Overzicht!$B:$B,0),5),Verdeelsleutels_percentage!$1:$1,0)))</f>
        <v>5.0614517703434198E-2</v>
      </c>
      <c r="AF264">
        <f>PRODUCT(INDEX(Overzicht!$B$1:$D$35,MATCH(max_demand!AF$1,Overzicht!$B$1:$B$35,0),3),INDEX(Verdeelsleutels_percentage!$A:$AB,MATCH(max_demand!$C264,Verdeelsleutels_percentage!$C:$C,0),MATCH(INDEX(Overzicht!$B$1:$F$35,MATCH(max_demand!AF$1,Overzicht!$B:$B,0),5),Verdeelsleutels_percentage!$1:$1,0)))</f>
        <v>7.8242485300608101E-3</v>
      </c>
      <c r="AG264">
        <f>PRODUCT(INDEX(Overzicht!$B$1:$D$35,MATCH(max_demand!AG$1,Overzicht!$B$1:$B$35,0),3),INDEX(Verdeelsleutels_percentage!$A:$AB,MATCH(max_demand!$C264,Verdeelsleutels_percentage!$C:$C,0),MATCH(INDEX(Overzicht!$B$1:$F$35,MATCH(max_demand!AG$1,Overzicht!$B:$B,0),5),Verdeelsleutels_percentage!$1:$1,0)))</f>
        <v>6.3499690403336667E-2</v>
      </c>
      <c r="AH264">
        <f>PRODUCT(INDEX(Overzicht!$B$1:$D$35,MATCH(max_demand!AH$1,Overzicht!$B$1:$B$35,0),3),INDEX(Verdeelsleutels_percentage!$A:$AB,MATCH(max_demand!$C264,Verdeelsleutels_percentage!$C:$C,0),MATCH(INDEX(Overzicht!$B$1:$F$35,MATCH(max_demand!AH$1,Overzicht!$B:$B,0),5),Verdeelsleutels_percentage!$1:$1,0)))</f>
        <v>1.8256579903475224E-2</v>
      </c>
      <c r="AI264">
        <f>PRODUCT(INDEX(Overzicht!$B$1:$D$35,MATCH(max_demand!AI$1,Overzicht!$B$1:$B$35,0),3),INDEX(Verdeelsleutels_percentage!$A:$AB,MATCH(max_demand!$C264,Verdeelsleutels_percentage!$C:$C,0),MATCH(INDEX(Overzicht!$B$1:$F$35,MATCH(max_demand!AI$1,Overzicht!$B:$B,0),5),Verdeelsleutels_percentage!$1:$1,0)))</f>
        <v>6.2593988240486481E-3</v>
      </c>
      <c r="AJ264">
        <f>PRODUCT(INDEX(Overzicht!$B$1:$D$35,MATCH(max_demand!AJ$1,Overzicht!$B$1:$B$35,0),3),INDEX(Verdeelsleutels_percentage!$A:$AB,MATCH(max_demand!$C264,Verdeelsleutels_percentage!$C:$C,0),MATCH(INDEX(Overzicht!$B$1:$F$35,MATCH(max_demand!AJ$1,Overzicht!$B:$B,0),5),Verdeelsleutels_percentage!$1:$1,0)))</f>
        <v>0</v>
      </c>
      <c r="AK264">
        <f>PRODUCT(INDEX(Overzicht!$B$1:$D$35,MATCH(max_demand!AK$1,Overzicht!$B$1:$B$35,0),3),INDEX(Verdeelsleutels_percentage!$A:$AB,MATCH(max_demand!$C264,Verdeelsleutels_percentage!$C:$C,0),MATCH(INDEX(Overzicht!$B$1:$F$35,MATCH(max_demand!AK$1,Overzicht!$B:$B,0),5),Verdeelsleutels_percentage!$1:$1,0)))</f>
        <v>3.852314551135758E-3</v>
      </c>
      <c r="AL264">
        <f>PRODUCT(INDEX(Overzicht!$B$1:$D$35,MATCH(max_demand!AL$1,Overzicht!$B$1:$B$35,0),3),INDEX(Verdeelsleutels_percentage!$A:$AB,MATCH(max_demand!$C264,Verdeelsleutels_percentage!$C:$C,0),MATCH(INDEX(Overzicht!$B$1:$F$35,MATCH(max_demand!AL$1,Overzicht!$B:$B,0),5),Verdeelsleutels_percentage!$1:$1,0)))</f>
        <v>1.0583281733889444E-2</v>
      </c>
      <c r="AM264">
        <f>PRODUCT(INDEX(Overzicht!$B$1:$D$35,MATCH(max_demand!AM$1,Overzicht!$B$1:$B$35,0),3),INDEX(Verdeelsleutels_percentage!$A:$AB,MATCH(max_demand!$C264,Verdeelsleutels_percentage!$C:$C,0),MATCH(INDEX(Overzicht!$B$1:$F$35,MATCH(max_demand!AM$1,Overzicht!$B:$B,0),5),Verdeelsleutels_percentage!$1:$1,0)))</f>
        <v>2.1166563467778888E-2</v>
      </c>
      <c r="AN264">
        <f>PRODUCT(INDEX(Overzicht!$B$1:$D$35,MATCH(max_demand!AN$1,Overzicht!$B$1:$B$35,0),3),INDEX(Verdeelsleutels_percentage!$A:$AB,MATCH(max_demand!$C264,Verdeelsleutels_percentage!$C:$C,0),MATCH(INDEX(Overzicht!$B$1:$F$35,MATCH(max_demand!AN$1,Overzicht!$B:$B,0),5),Verdeelsleutels_percentage!$1:$1,0)))</f>
        <v>1.0583281733889444E-2</v>
      </c>
      <c r="AO264">
        <f>PRODUCT(INDEX(Overzicht!$B$1:$D$35,MATCH(max_demand!AO$1,Overzicht!$B$1:$B$35,0),3),INDEX(Verdeelsleutels_percentage!$A:$AB,MATCH(max_demand!$C264,Verdeelsleutels_percentage!$C:$C,0),MATCH(INDEX(Overzicht!$B$1:$F$35,MATCH(max_demand!AO$1,Overzicht!$B:$B,0),5),Verdeelsleutels_percentage!$1:$1,0)))</f>
        <v>3.7041486068613051E-2</v>
      </c>
    </row>
    <row r="265" spans="2:41">
      <c r="B265" t="str">
        <f>INDEX('ETLocal datasets'!B:C,MATCH(C265,'ETLocal datasets'!C:C,0),1)</f>
        <v>GM0840</v>
      </c>
      <c r="C265" t="str">
        <f>'ETLocal datasets'!C248</f>
        <v>Rucphen</v>
      </c>
      <c r="D265">
        <f t="shared" si="21"/>
        <v>0.15202212017259339</v>
      </c>
      <c r="E265">
        <f t="shared" si="22"/>
        <v>7.9790495722440097E-2</v>
      </c>
      <c r="F265">
        <f t="shared" si="23"/>
        <v>1.3713908380565557E-2</v>
      </c>
      <c r="G265">
        <f t="shared" si="20"/>
        <v>2.7926297739466987E-2</v>
      </c>
      <c r="H265">
        <f>PRODUCT(INDEX(Overzicht!$B$1:$D$35,MATCH(max_demand!H$1,Overzicht!$B$1:$B$35,0),3),INDEX(Verdeelsleutels_percentage!$A:$AB,MATCH(max_demand!$C265,Verdeelsleutels_percentage!$C:$C,0),MATCH(INDEX(Overzicht!$B$1:$F$35,MATCH(max_demand!H$1,Overzicht!$B:$B,0),5),Verdeelsleutels_percentage!$1:$1,0)))</f>
        <v>1.3713908380565557E-2</v>
      </c>
      <c r="I265">
        <f>PRODUCT(INDEX(Overzicht!$B$1:$D$35,MATCH(max_demand!I$1,Overzicht!$B$1:$B$35,0),3),INDEX(Verdeelsleutels_percentage!$A:$AB,MATCH(max_demand!$C265,Verdeelsleutels_percentage!$C:$C,0),MATCH(INDEX(Overzicht!$B$1:$F$35,MATCH(max_demand!I$1,Overzicht!$B:$B,0),5),Verdeelsleutels_percentage!$1:$1,0)))</f>
        <v>1.5751289906226835E-2</v>
      </c>
      <c r="J265">
        <f>PRODUCT(INDEX(Overzicht!$B$1:$D$35,MATCH(max_demand!J$1,Overzicht!$B$1:$B$35,0),3),INDEX(Verdeelsleutels_percentage!$A:$AB,MATCH(max_demand!$C265,Verdeelsleutels_percentage!$C:$C,0),MATCH(INDEX(Overzicht!$B$1:$F$35,MATCH(max_demand!J$1,Overzicht!$B:$B,0),5),Verdeelsleutels_percentage!$1:$1,0)))</f>
        <v>4.5974245237705488E-3</v>
      </c>
      <c r="K265">
        <f>PRODUCT(INDEX(Overzicht!$B$1:$D$35,MATCH(max_demand!K$1,Overzicht!$B$1:$B$35,0),3),INDEX(Verdeelsleutels_percentage!$A:$AB,MATCH(max_demand!$C265,Verdeelsleutels_percentage!$C:$C,0),MATCH(INDEX(Overzicht!$B$1:$F$35,MATCH(max_demand!K$1,Overzicht!$B:$B,0),5),Verdeelsleutels_percentage!$1:$1,0)))</f>
        <v>3.2786915758653704E-3</v>
      </c>
      <c r="L265">
        <f>PRODUCT(INDEX(Overzicht!$B$1:$D$35,MATCH(max_demand!L$1,Overzicht!$B$1:$B$35,0),3),INDEX(Verdeelsleutels_percentage!$A:$AB,MATCH(max_demand!$C265,Verdeelsleutels_percentage!$C:$C,0),MATCH(INDEX(Overzicht!$B$1:$F$35,MATCH(max_demand!L$1,Overzicht!$B:$B,0),5),Verdeelsleutels_percentage!$1:$1,0)))</f>
        <v>4.4345032922094305E-3</v>
      </c>
      <c r="M265">
        <f>PRODUCT(INDEX(Overzicht!$B$1:$D$35,MATCH(max_demand!M$1,Overzicht!$B$1:$B$35,0),3),INDEX(Verdeelsleutels_percentage!$A:$AB,MATCH(max_demand!$C265,Verdeelsleutels_percentage!$C:$C,0),MATCH(INDEX(Overzicht!$B$1:$F$35,MATCH(max_demand!M$1,Overzicht!$B:$B,0),5),Verdeelsleutels_percentage!$1:$1,0)))</f>
        <v>5.5882723057971061E-2</v>
      </c>
      <c r="N265">
        <f>PRODUCT(INDEX(Overzicht!$B$1:$D$35,MATCH(max_demand!N$1,Overzicht!$B$1:$B$35,0),3),INDEX(Verdeelsleutels_percentage!$A:$AB,MATCH(max_demand!$C265,Verdeelsleutels_percentage!$C:$C,0),MATCH(INDEX(Overzicht!$B$1:$F$35,MATCH(max_demand!N$1,Overzicht!$B:$B,0),5),Verdeelsleutels_percentage!$1:$1,0)))</f>
        <v>5.017785160002319E-3</v>
      </c>
      <c r="O265">
        <f>PRODUCT(INDEX(Overzicht!$B$1:$D$35,MATCH(max_demand!O$1,Overzicht!$B$1:$B$35,0),3),INDEX(Verdeelsleutels_percentage!$A:$AB,MATCH(max_demand!$C265,Verdeelsleutels_percentage!$C:$C,0),MATCH(INDEX(Overzicht!$B$1:$F$35,MATCH(max_demand!O$1,Overzicht!$B:$B,0),5),Verdeelsleutels_percentage!$1:$1,0)))</f>
        <v>5.7673763981450727E-4</v>
      </c>
      <c r="P265">
        <f>PRODUCT(INDEX(Overzicht!$B$1:$D$35,MATCH(max_demand!P$1,Overzicht!$B$1:$B$35,0),3),INDEX(Verdeelsleutels_percentage!$A:$AB,MATCH(max_demand!$C265,Verdeelsleutels_percentage!$C:$C,0),MATCH(INDEX(Overzicht!$B$1:$F$35,MATCH(max_demand!P$1,Overzicht!$B:$B,0),5),Verdeelsleutels_percentage!$1:$1,0)))</f>
        <v>1.9976435923520497E-2</v>
      </c>
      <c r="Q265">
        <f>PRODUCT(INDEX(Overzicht!$B$1:$D$35,MATCH(max_demand!Q$1,Overzicht!$B$1:$B$35,0),3),INDEX(Verdeelsleutels_percentage!$A:$AB,MATCH(max_demand!$C265,Verdeelsleutels_percentage!$C:$C,0),MATCH(INDEX(Overzicht!$B$1:$F$35,MATCH(max_demand!Q$1,Overzicht!$B:$B,0),5),Verdeelsleutels_percentage!$1:$1,0)))</f>
        <v>1.1362952658182889E-2</v>
      </c>
      <c r="R265">
        <f>PRODUCT(INDEX(Overzicht!$B$1:$D$35,MATCH(max_demand!R$1,Overzicht!$B$1:$B$35,0),3),INDEX(Verdeelsleutels_percentage!$A:$AB,MATCH(max_demand!$C265,Verdeelsleutels_percentage!$C:$C,0),MATCH(INDEX(Overzicht!$B$1:$F$35,MATCH(max_demand!R$1,Overzicht!$B:$B,0),5),Verdeelsleutels_percentage!$1:$1,0)))</f>
        <v>2.3509557223826672E-3</v>
      </c>
      <c r="S265">
        <f>PRODUCT(INDEX(Overzicht!$B$1:$D$35,MATCH(max_demand!S$1,Overzicht!$B$1:$B$35,0),3),INDEX(Verdeelsleutels_percentage!$A:$AB,MATCH(max_demand!$C265,Verdeelsleutels_percentage!$C:$C,0),MATCH(INDEX(Overzicht!$B$1:$F$35,MATCH(max_demand!S$1,Overzicht!$B:$B,0),5),Verdeelsleutels_percentage!$1:$1,0)))</f>
        <v>4.8147573194397015E-3</v>
      </c>
      <c r="T265">
        <f>PRODUCT(INDEX(Overzicht!$B$1:$D$35,MATCH(max_demand!T$1,Overzicht!$B$1:$B$35,0),3),INDEX(Verdeelsleutels_percentage!$A:$AB,MATCH(max_demand!$C265,Verdeelsleutels_percentage!$C:$C,0),MATCH(INDEX(Overzicht!$B$1:$F$35,MATCH(max_demand!T$1,Overzicht!$B:$B,0),5),Verdeelsleutels_percentage!$1:$1,0)))</f>
        <v>6.9483802461532147E-3</v>
      </c>
      <c r="U265">
        <f>PRODUCT(INDEX(Overzicht!$B$1:$D$35,MATCH(max_demand!U$1,Overzicht!$B$1:$B$35,0),3),INDEX(Verdeelsleutels_percentage!$A:$AB,MATCH(max_demand!$C265,Verdeelsleutels_percentage!$C:$C,0),MATCH(INDEX(Overzicht!$B$1:$F$35,MATCH(max_demand!U$1,Overzicht!$B:$B,0),5),Verdeelsleutels_percentage!$1:$1,0)))</f>
        <v>2.5808269485711945E-2</v>
      </c>
      <c r="V265">
        <f>PRODUCT(INDEX(Overzicht!$B$1:$D$35,MATCH(max_demand!V$1,Overzicht!$B$1:$B$35,0),3),INDEX(Verdeelsleutels_percentage!$A:$AB,MATCH(max_demand!$C265,Verdeelsleutels_percentage!$C:$C,0),MATCH(INDEX(Overzicht!$B$1:$F$35,MATCH(max_demand!V$1,Overzicht!$B:$B,0),5),Verdeelsleutels_percentage!$1:$1,0)))</f>
        <v>3.0039989786000742E-3</v>
      </c>
      <c r="W265">
        <f>PRODUCT(INDEX(Overzicht!$B$1:$D$35,MATCH(max_demand!W$1,Overzicht!$B$1:$B$35,0),3),INDEX(Verdeelsleutels_percentage!$A:$AB,MATCH(max_demand!$C265,Verdeelsleutels_percentage!$C:$C,0),MATCH(INDEX(Overzicht!$B$1:$F$35,MATCH(max_demand!W$1,Overzicht!$B:$B,0),5),Verdeelsleutels_percentage!$1:$1,0)))</f>
        <v>1.5673038149217781E-2</v>
      </c>
      <c r="X265">
        <f>PRODUCT(INDEX(Overzicht!$B$1:$D$35,MATCH(max_demand!X$1,Overzicht!$B$1:$B$35,0),3),INDEX(Verdeelsleutels_percentage!$A:$AB,MATCH(max_demand!$C265,Verdeelsleutels_percentage!$C:$C,0),MATCH(INDEX(Overzicht!$B$1:$F$35,MATCH(max_demand!X$1,Overzicht!$B:$B,0),5),Verdeelsleutels_percentage!$1:$1,0)))</f>
        <v>1.1233334310077066E-2</v>
      </c>
      <c r="Y265">
        <f>PRODUCT(INDEX(Overzicht!$B$1:$D$35,MATCH(max_demand!Y$1,Overzicht!$B$1:$B$35,0),3),INDEX(Verdeelsleutels_percentage!$A:$AB,MATCH(max_demand!$C265,Verdeelsleutels_percentage!$C:$C,0),MATCH(INDEX(Overzicht!$B$1:$F$35,MATCH(max_demand!Y$1,Overzicht!$B:$B,0),5),Verdeelsleutels_percentage!$1:$1,0)))</f>
        <v>1.6122647191788997E-6</v>
      </c>
      <c r="Z265">
        <f>PRODUCT(INDEX(Overzicht!$B$1:$D$35,MATCH(max_demand!Z$1,Overzicht!$B$1:$B$35,0),3),INDEX(Verdeelsleutels_percentage!$A:$AB,MATCH(max_demand!$C265,Verdeelsleutels_percentage!$C:$C,0),MATCH(INDEX(Overzicht!$B$1:$F$35,MATCH(max_demand!Z$1,Overzicht!$B:$B,0),5),Verdeelsleutels_percentage!$1:$1,0)))</f>
        <v>7.1656209741284441E-4</v>
      </c>
      <c r="AA265">
        <f>PRODUCT(INDEX(Overzicht!$B$1:$D$35,MATCH(max_demand!AA$1,Overzicht!$B$1:$B$35,0),3),INDEX(Verdeelsleutels_percentage!$A:$AB,MATCH(max_demand!$C265,Verdeelsleutels_percentage!$C:$C,0),MATCH(INDEX(Overzicht!$B$1:$F$35,MATCH(max_demand!AA$1,Overzicht!$B:$B,0),5),Verdeelsleutels_percentage!$1:$1,0)))</f>
        <v>7.4673313309338524E-4</v>
      </c>
      <c r="AB265">
        <f>PRODUCT(INDEX(Overzicht!$B$1:$D$35,MATCH(max_demand!AB$1,Overzicht!$B$1:$B$35,0),3),INDEX(Verdeelsleutels_percentage!$A:$AB,MATCH(max_demand!$C265,Verdeelsleutels_percentage!$C:$C,0),MATCH(INDEX(Overzicht!$B$1:$F$35,MATCH(max_demand!AB$1,Overzicht!$B:$B,0),5),Verdeelsleutels_percentage!$1:$1,0)))</f>
        <v>5.9164522208419341E-3</v>
      </c>
      <c r="AC265">
        <f>PRODUCT(INDEX(Overzicht!$B$1:$D$35,MATCH(max_demand!AC$1,Overzicht!$B$1:$B$35,0),3),INDEX(Verdeelsleutels_percentage!$A:$AB,MATCH(max_demand!$C265,Verdeelsleutels_percentage!$C:$C,0),MATCH(INDEX(Overzicht!$B$1:$F$35,MATCH(max_demand!AC$1,Overzicht!$B:$B,0),5),Verdeelsleutels_percentage!$1:$1,0)))</f>
        <v>1.3021340234233415E-2</v>
      </c>
      <c r="AD265">
        <f>PRODUCT(INDEX(Overzicht!$B$1:$D$35,MATCH(max_demand!AD$1,Overzicht!$B$1:$B$35,0),3),INDEX(Verdeelsleutels_percentage!$A:$AB,MATCH(max_demand!$C265,Verdeelsleutels_percentage!$C:$C,0),MATCH(INDEX(Overzicht!$B$1:$F$35,MATCH(max_demand!AD$1,Overzicht!$B:$B,0),5),Verdeelsleutels_percentage!$1:$1,0)))</f>
        <v>1.9672820998369367E-5</v>
      </c>
      <c r="AE265">
        <f>PRODUCT(INDEX(Overzicht!$B$1:$D$35,MATCH(max_demand!AE$1,Overzicht!$B$1:$B$35,0),3),INDEX(Verdeelsleutels_percentage!$A:$AB,MATCH(max_demand!$C265,Verdeelsleutels_percentage!$C:$C,0),MATCH(INDEX(Overzicht!$B$1:$F$35,MATCH(max_demand!AE$1,Overzicht!$B:$B,0),5),Verdeelsleutels_percentage!$1:$1,0)))</f>
        <v>6.9881977105333223E-4</v>
      </c>
      <c r="AF265">
        <f>PRODUCT(INDEX(Overzicht!$B$1:$D$35,MATCH(max_demand!AF$1,Overzicht!$B$1:$B$35,0),3),INDEX(Verdeelsleutels_percentage!$A:$AB,MATCH(max_demand!$C265,Verdeelsleutels_percentage!$C:$C,0),MATCH(INDEX(Overzicht!$B$1:$F$35,MATCH(max_demand!AF$1,Overzicht!$B:$B,0),5),Verdeelsleutels_percentage!$1:$1,0)))</f>
        <v>2.8285345950507016E-3</v>
      </c>
      <c r="AG265">
        <f>PRODUCT(INDEX(Overzicht!$B$1:$D$35,MATCH(max_demand!AG$1,Overzicht!$B$1:$B$35,0),3),INDEX(Verdeelsleutels_percentage!$A:$AB,MATCH(max_demand!$C265,Verdeelsleutels_percentage!$C:$C,0),MATCH(INDEX(Overzicht!$B$1:$F$35,MATCH(max_demand!AG$1,Overzicht!$B:$B,0),5),Verdeelsleutels_percentage!$1:$1,0)))</f>
        <v>1.5673038149217781E-2</v>
      </c>
      <c r="AH265">
        <f>PRODUCT(INDEX(Overzicht!$B$1:$D$35,MATCH(max_demand!AH$1,Overzicht!$B$1:$B$35,0),3),INDEX(Verdeelsleutels_percentage!$A:$AB,MATCH(max_demand!$C265,Verdeelsleutels_percentage!$C:$C,0),MATCH(INDEX(Overzicht!$B$1:$F$35,MATCH(max_demand!AH$1,Overzicht!$B:$B,0),5),Verdeelsleutels_percentage!$1:$1,0)))</f>
        <v>6.5999140551183041E-3</v>
      </c>
      <c r="AI265">
        <f>PRODUCT(INDEX(Overzicht!$B$1:$D$35,MATCH(max_demand!AI$1,Overzicht!$B$1:$B$35,0),3),INDEX(Verdeelsleutels_percentage!$A:$AB,MATCH(max_demand!$C265,Verdeelsleutels_percentage!$C:$C,0),MATCH(INDEX(Overzicht!$B$1:$F$35,MATCH(max_demand!AI$1,Overzicht!$B:$B,0),5),Verdeelsleutels_percentage!$1:$1,0)))</f>
        <v>2.262827676040561E-3</v>
      </c>
      <c r="AJ265">
        <f>PRODUCT(INDEX(Overzicht!$B$1:$D$35,MATCH(max_demand!AJ$1,Overzicht!$B$1:$B$35,0),3),INDEX(Verdeelsleutels_percentage!$A:$AB,MATCH(max_demand!$C265,Verdeelsleutels_percentage!$C:$C,0),MATCH(INDEX(Overzicht!$B$1:$F$35,MATCH(max_demand!AJ$1,Overzicht!$B:$B,0),5),Verdeelsleutels_percentage!$1:$1,0)))</f>
        <v>0</v>
      </c>
      <c r="AK265">
        <f>PRODUCT(INDEX(Overzicht!$B$1:$D$35,MATCH(max_demand!AK$1,Overzicht!$B$1:$B$35,0),3),INDEX(Verdeelsleutels_percentage!$A:$AB,MATCH(max_demand!$C265,Verdeelsleutels_percentage!$C:$C,0),MATCH(INDEX(Overzicht!$B$1:$F$35,MATCH(max_demand!AK$1,Overzicht!$B:$B,0),5),Verdeelsleutels_percentage!$1:$1,0)))</f>
        <v>9.5083098105254546E-4</v>
      </c>
      <c r="AL265">
        <f>PRODUCT(INDEX(Overzicht!$B$1:$D$35,MATCH(max_demand!AL$1,Overzicht!$B$1:$B$35,0),3),INDEX(Verdeelsleutels_percentage!$A:$AB,MATCH(max_demand!$C265,Verdeelsleutels_percentage!$C:$C,0),MATCH(INDEX(Overzicht!$B$1:$F$35,MATCH(max_demand!AL$1,Overzicht!$B:$B,0),5),Verdeelsleutels_percentage!$1:$1,0)))</f>
        <v>2.61217302486963E-3</v>
      </c>
      <c r="AM265">
        <f>PRODUCT(INDEX(Overzicht!$B$1:$D$35,MATCH(max_demand!AM$1,Overzicht!$B$1:$B$35,0),3),INDEX(Verdeelsleutels_percentage!$A:$AB,MATCH(max_demand!$C265,Verdeelsleutels_percentage!$C:$C,0),MATCH(INDEX(Overzicht!$B$1:$F$35,MATCH(max_demand!AM$1,Overzicht!$B:$B,0),5),Verdeelsleutels_percentage!$1:$1,0)))</f>
        <v>5.22434604973926E-3</v>
      </c>
      <c r="AN265">
        <f>PRODUCT(INDEX(Overzicht!$B$1:$D$35,MATCH(max_demand!AN$1,Overzicht!$B$1:$B$35,0),3),INDEX(Verdeelsleutels_percentage!$A:$AB,MATCH(max_demand!$C265,Verdeelsleutels_percentage!$C:$C,0),MATCH(INDEX(Overzicht!$B$1:$F$35,MATCH(max_demand!AN$1,Overzicht!$B:$B,0),5),Verdeelsleutels_percentage!$1:$1,0)))</f>
        <v>2.61217302486963E-3</v>
      </c>
      <c r="AO265">
        <f>PRODUCT(INDEX(Overzicht!$B$1:$D$35,MATCH(max_demand!AO$1,Overzicht!$B$1:$B$35,0),3),INDEX(Verdeelsleutels_percentage!$A:$AB,MATCH(max_demand!$C265,Verdeelsleutels_percentage!$C:$C,0),MATCH(INDEX(Overzicht!$B$1:$F$35,MATCH(max_demand!AO$1,Overzicht!$B:$B,0),5),Verdeelsleutels_percentage!$1:$1,0)))</f>
        <v>9.1426055870437051E-3</v>
      </c>
    </row>
    <row r="266" spans="2:41">
      <c r="B266" t="str">
        <f>INDEX('ETLocal datasets'!B:C,MATCH(C266,'ETLocal datasets'!C:C,0),1)</f>
        <v>GM0845</v>
      </c>
      <c r="C266" t="str">
        <f>'ETLocal datasets'!C249</f>
        <v>Sint-Michielsgestel</v>
      </c>
      <c r="D266">
        <f t="shared" si="21"/>
        <v>0.15610260368519924</v>
      </c>
      <c r="E266">
        <f t="shared" si="22"/>
        <v>9.5095364530398602E-2</v>
      </c>
      <c r="F266">
        <f t="shared" si="23"/>
        <v>1.7613854238037217E-2</v>
      </c>
      <c r="G266">
        <f t="shared" si="20"/>
        <v>3.5867946914978174E-2</v>
      </c>
      <c r="H266">
        <f>PRODUCT(INDEX(Overzicht!$B$1:$D$35,MATCH(max_demand!H$1,Overzicht!$B$1:$B$35,0),3),INDEX(Verdeelsleutels_percentage!$A:$AB,MATCH(max_demand!$C266,Verdeelsleutels_percentage!$C:$C,0),MATCH(INDEX(Overzicht!$B$1:$F$35,MATCH(max_demand!H$1,Overzicht!$B:$B,0),5),Verdeelsleutels_percentage!$1:$1,0)))</f>
        <v>1.7613854238037217E-2</v>
      </c>
      <c r="I266">
        <f>PRODUCT(INDEX(Overzicht!$B$1:$D$35,MATCH(max_demand!I$1,Overzicht!$B$1:$B$35,0),3),INDEX(Verdeelsleutels_percentage!$A:$AB,MATCH(max_demand!$C266,Verdeelsleutels_percentage!$C:$C,0),MATCH(INDEX(Overzicht!$B$1:$F$35,MATCH(max_demand!I$1,Overzicht!$B:$B,0),5),Verdeelsleutels_percentage!$1:$1,0)))</f>
        <v>1.4771463740987638E-2</v>
      </c>
      <c r="J266">
        <f>PRODUCT(INDEX(Overzicht!$B$1:$D$35,MATCH(max_demand!J$1,Overzicht!$B$1:$B$35,0),3),INDEX(Verdeelsleutels_percentage!$A:$AB,MATCH(max_demand!$C266,Verdeelsleutels_percentage!$C:$C,0),MATCH(INDEX(Overzicht!$B$1:$F$35,MATCH(max_demand!J$1,Overzicht!$B:$B,0),5),Verdeelsleutels_percentage!$1:$1,0)))</f>
        <v>5.9048349445610477E-3</v>
      </c>
      <c r="K266">
        <f>PRODUCT(INDEX(Overzicht!$B$1:$D$35,MATCH(max_demand!K$1,Overzicht!$B$1:$B$35,0),3),INDEX(Verdeelsleutels_percentage!$A:$AB,MATCH(max_demand!$C266,Verdeelsleutels_percentage!$C:$C,0),MATCH(INDEX(Overzicht!$B$1:$F$35,MATCH(max_demand!K$1,Overzicht!$B:$B,0),5),Verdeelsleutels_percentage!$1:$1,0)))</f>
        <v>3.0747369910086577E-3</v>
      </c>
      <c r="L266">
        <f>PRODUCT(INDEX(Overzicht!$B$1:$D$35,MATCH(max_demand!L$1,Overzicht!$B$1:$B$35,0),3),INDEX(Verdeelsleutels_percentage!$A:$AB,MATCH(max_demand!$C266,Verdeelsleutels_percentage!$C:$C,0),MATCH(INDEX(Overzicht!$B$1:$F$35,MATCH(max_demand!L$1,Overzicht!$B:$B,0),5),Verdeelsleutels_percentage!$1:$1,0)))</f>
        <v>5.6955823562131669E-3</v>
      </c>
      <c r="M266">
        <f>PRODUCT(INDEX(Overzicht!$B$1:$D$35,MATCH(max_demand!M$1,Overzicht!$B$1:$B$35,0),3),INDEX(Verdeelsleutels_percentage!$A:$AB,MATCH(max_demand!$C266,Verdeelsleutels_percentage!$C:$C,0),MATCH(INDEX(Overzicht!$B$1:$F$35,MATCH(max_demand!M$1,Overzicht!$B:$B,0),5),Verdeelsleutels_percentage!$1:$1,0)))</f>
        <v>6.2718395243736999E-2</v>
      </c>
      <c r="N266">
        <f>PRODUCT(INDEX(Overzicht!$B$1:$D$35,MATCH(max_demand!N$1,Overzicht!$B$1:$B$35,0),3),INDEX(Verdeelsleutels_percentage!$A:$AB,MATCH(max_demand!$C266,Verdeelsleutels_percentage!$C:$C,0),MATCH(INDEX(Overzicht!$B$1:$F$35,MATCH(max_demand!N$1,Overzicht!$B:$B,0),5),Verdeelsleutels_percentage!$1:$1,0)))</f>
        <v>1.1267204435044434E-2</v>
      </c>
      <c r="O266">
        <f>PRODUCT(INDEX(Overzicht!$B$1:$D$35,MATCH(max_demand!O$1,Overzicht!$B$1:$B$35,0),3),INDEX(Verdeelsleutels_percentage!$A:$AB,MATCH(max_demand!$C266,Verdeelsleutels_percentage!$C:$C,0),MATCH(INDEX(Overzicht!$B$1:$F$35,MATCH(max_demand!O$1,Overzicht!$B:$B,0),5),Verdeelsleutels_percentage!$1:$1,0)))</f>
        <v>1.0118122542992741E-3</v>
      </c>
      <c r="P266">
        <f>PRODUCT(INDEX(Overzicht!$B$1:$D$35,MATCH(max_demand!P$1,Overzicht!$B$1:$B$35,0),3),INDEX(Verdeelsleutels_percentage!$A:$AB,MATCH(max_demand!$C266,Verdeelsleutels_percentage!$C:$C,0),MATCH(INDEX(Overzicht!$B$1:$F$35,MATCH(max_demand!P$1,Overzicht!$B:$B,0),5),Verdeelsleutels_percentage!$1:$1,0)))</f>
        <v>4.6865485533302432E-3</v>
      </c>
      <c r="Q266">
        <f>PRODUCT(INDEX(Overzicht!$B$1:$D$35,MATCH(max_demand!Q$1,Overzicht!$B$1:$B$35,0),3),INDEX(Verdeelsleutels_percentage!$A:$AB,MATCH(max_demand!$C266,Verdeelsleutels_percentage!$C:$C,0),MATCH(INDEX(Overzicht!$B$1:$F$35,MATCH(max_demand!Q$1,Overzicht!$B:$B,0),5),Verdeelsleutels_percentage!$1:$1,0)))</f>
        <v>1.4594336368659408E-2</v>
      </c>
      <c r="R266">
        <f>PRODUCT(INDEX(Overzicht!$B$1:$D$35,MATCH(max_demand!R$1,Overzicht!$B$1:$B$35,0),3),INDEX(Verdeelsleutels_percentage!$A:$AB,MATCH(max_demand!$C266,Verdeelsleutels_percentage!$C:$C,0),MATCH(INDEX(Overzicht!$B$1:$F$35,MATCH(max_demand!R$1,Overzicht!$B:$B,0),5),Verdeelsleutels_percentage!$1:$1,0)))</f>
        <v>3.0195178693778087E-3</v>
      </c>
      <c r="S266">
        <f>PRODUCT(INDEX(Overzicht!$B$1:$D$35,MATCH(max_demand!S$1,Overzicht!$B$1:$B$35,0),3),INDEX(Verdeelsleutels_percentage!$A:$AB,MATCH(max_demand!$C266,Verdeelsleutels_percentage!$C:$C,0),MATCH(INDEX(Overzicht!$B$1:$F$35,MATCH(max_demand!S$1,Overzicht!$B:$B,0),5),Verdeelsleutels_percentage!$1:$1,0)))</f>
        <v>6.1839725964857517E-3</v>
      </c>
      <c r="T266">
        <f>PRODUCT(INDEX(Overzicht!$B$1:$D$35,MATCH(max_demand!T$1,Overzicht!$B$1:$B$35,0),3),INDEX(Verdeelsleutels_percentage!$A:$AB,MATCH(max_demand!$C266,Verdeelsleutels_percentage!$C:$C,0),MATCH(INDEX(Overzicht!$B$1:$F$35,MATCH(max_demand!T$1,Overzicht!$B:$B,0),5),Verdeelsleutels_percentage!$1:$1,0)))</f>
        <v>8.9243528139388555E-3</v>
      </c>
      <c r="U266">
        <f>PRODUCT(INDEX(Overzicht!$B$1:$D$35,MATCH(max_demand!U$1,Overzicht!$B$1:$B$35,0),3),INDEX(Verdeelsleutels_percentage!$A:$AB,MATCH(max_demand!$C266,Verdeelsleutels_percentage!$C:$C,0),MATCH(INDEX(Overzicht!$B$1:$F$35,MATCH(max_demand!U$1,Overzicht!$B:$B,0),5),Verdeelsleutels_percentage!$1:$1,0)))</f>
        <v>3.3147596166058613E-2</v>
      </c>
      <c r="V266">
        <f>PRODUCT(INDEX(Overzicht!$B$1:$D$35,MATCH(max_demand!V$1,Overzicht!$B$1:$B$35,0),3),INDEX(Verdeelsleutels_percentage!$A:$AB,MATCH(max_demand!$C266,Verdeelsleutels_percentage!$C:$C,0),MATCH(INDEX(Overzicht!$B$1:$F$35,MATCH(max_demand!V$1,Overzicht!$B:$B,0),5),Verdeelsleutels_percentage!$1:$1,0)))</f>
        <v>3.8582728330938663E-3</v>
      </c>
      <c r="W266">
        <f>PRODUCT(INDEX(Overzicht!$B$1:$D$35,MATCH(max_demand!W$1,Overzicht!$B$1:$B$35,0),3),INDEX(Verdeelsleutels_percentage!$A:$AB,MATCH(max_demand!$C266,Verdeelsleutels_percentage!$C:$C,0),MATCH(INDEX(Overzicht!$B$1:$F$35,MATCH(max_demand!W$1,Overzicht!$B:$B,0),5),Verdeelsleutels_percentage!$1:$1,0)))</f>
        <v>2.013011912918539E-2</v>
      </c>
      <c r="X266">
        <f>PRODUCT(INDEX(Overzicht!$B$1:$D$35,MATCH(max_demand!X$1,Overzicht!$B$1:$B$35,0),3),INDEX(Verdeelsleutels_percentage!$A:$AB,MATCH(max_demand!$C266,Verdeelsleutels_percentage!$C:$C,0),MATCH(INDEX(Overzicht!$B$1:$F$35,MATCH(max_demand!X$1,Overzicht!$B:$B,0),5),Verdeelsleutels_percentage!$1:$1,0)))</f>
        <v>3.6850587511354643E-3</v>
      </c>
      <c r="Y266">
        <f>PRODUCT(INDEX(Overzicht!$B$1:$D$35,MATCH(max_demand!Y$1,Overzicht!$B$1:$B$35,0),3),INDEX(Verdeelsleutels_percentage!$A:$AB,MATCH(max_demand!$C266,Verdeelsleutels_percentage!$C:$C,0),MATCH(INDEX(Overzicht!$B$1:$F$35,MATCH(max_demand!Y$1,Overzicht!$B:$B,0),5),Verdeelsleutels_percentage!$1:$1,0)))</f>
        <v>1.6768776519607907E-6</v>
      </c>
      <c r="Z266">
        <f>PRODUCT(INDEX(Overzicht!$B$1:$D$35,MATCH(max_demand!Z$1,Overzicht!$B$1:$B$35,0),3),INDEX(Verdeelsleutels_percentage!$A:$AB,MATCH(max_demand!$C266,Verdeelsleutels_percentage!$C:$C,0),MATCH(INDEX(Overzicht!$B$1:$F$35,MATCH(max_demand!Z$1,Overzicht!$B:$B,0),5),Verdeelsleutels_percentage!$1:$1,0)))</f>
        <v>7.4527895642701814E-4</v>
      </c>
      <c r="AA266">
        <f>PRODUCT(INDEX(Overzicht!$B$1:$D$35,MATCH(max_demand!AA$1,Overzicht!$B$1:$B$35,0),3),INDEX(Verdeelsleutels_percentage!$A:$AB,MATCH(max_demand!$C266,Verdeelsleutels_percentage!$C:$C,0),MATCH(INDEX(Overzicht!$B$1:$F$35,MATCH(max_demand!AA$1,Overzicht!$B:$B,0),5),Verdeelsleutels_percentage!$1:$1,0)))</f>
        <v>7.7665912301341886E-4</v>
      </c>
      <c r="AB266">
        <f>PRODUCT(INDEX(Overzicht!$B$1:$D$35,MATCH(max_demand!AB$1,Overzicht!$B$1:$B$35,0),3),INDEX(Verdeelsleutels_percentage!$A:$AB,MATCH(max_demand!$C266,Verdeelsleutels_percentage!$C:$C,0),MATCH(INDEX(Overzicht!$B$1:$F$35,MATCH(max_demand!AB$1,Overzicht!$B:$B,0),5),Verdeelsleutels_percentage!$1:$1,0)))</f>
        <v>6.7961233278348689E-3</v>
      </c>
      <c r="AC266">
        <f>PRODUCT(INDEX(Overzicht!$B$1:$D$35,MATCH(max_demand!AC$1,Overzicht!$B$1:$B$35,0),3),INDEX(Verdeelsleutels_percentage!$A:$AB,MATCH(max_demand!$C266,Verdeelsleutels_percentage!$C:$C,0),MATCH(INDEX(Overzicht!$B$1:$F$35,MATCH(max_demand!AC$1,Overzicht!$B:$B,0),5),Verdeelsleutels_percentage!$1:$1,0)))</f>
        <v>6.3150638451132642E-3</v>
      </c>
      <c r="AD266">
        <f>PRODUCT(INDEX(Overzicht!$B$1:$D$35,MATCH(max_demand!AD$1,Overzicht!$B$1:$B$35,0),3),INDEX(Verdeelsleutels_percentage!$A:$AB,MATCH(max_demand!$C266,Verdeelsleutels_percentage!$C:$C,0),MATCH(INDEX(Overzicht!$B$1:$F$35,MATCH(max_demand!AD$1,Overzicht!$B:$B,0),5),Verdeelsleutels_percentage!$1:$1,0)))</f>
        <v>2.2131923623165534E-6</v>
      </c>
      <c r="AE266">
        <f>PRODUCT(INDEX(Overzicht!$B$1:$D$35,MATCH(max_demand!AE$1,Overzicht!$B$1:$B$35,0),3),INDEX(Verdeelsleutels_percentage!$A:$AB,MATCH(max_demand!$C266,Verdeelsleutels_percentage!$C:$C,0),MATCH(INDEX(Overzicht!$B$1:$F$35,MATCH(max_demand!AE$1,Overzicht!$B:$B,0),5),Verdeelsleutels_percentage!$1:$1,0)))</f>
        <v>1.1081284940988553E-2</v>
      </c>
      <c r="AF266">
        <f>PRODUCT(INDEX(Overzicht!$B$1:$D$35,MATCH(max_demand!AF$1,Overzicht!$B$1:$B$35,0),3),INDEX(Verdeelsleutels_percentage!$A:$AB,MATCH(max_demand!$C266,Verdeelsleutels_percentage!$C:$C,0),MATCH(INDEX(Overzicht!$B$1:$F$35,MATCH(max_demand!AF$1,Overzicht!$B:$B,0),5),Verdeelsleutels_percentage!$1:$1,0)))</f>
        <v>2.9418906174750715E-3</v>
      </c>
      <c r="AG266">
        <f>PRODUCT(INDEX(Overzicht!$B$1:$D$35,MATCH(max_demand!AG$1,Overzicht!$B$1:$B$35,0),3),INDEX(Verdeelsleutels_percentage!$A:$AB,MATCH(max_demand!$C266,Verdeelsleutels_percentage!$C:$C,0),MATCH(INDEX(Overzicht!$B$1:$F$35,MATCH(max_demand!AG$1,Overzicht!$B:$B,0),5),Verdeelsleutels_percentage!$1:$1,0)))</f>
        <v>2.013011912918539E-2</v>
      </c>
      <c r="AH266">
        <f>PRODUCT(INDEX(Overzicht!$B$1:$D$35,MATCH(max_demand!AH$1,Overzicht!$B$1:$B$35,0),3),INDEX(Verdeelsleutels_percentage!$A:$AB,MATCH(max_demand!$C266,Verdeelsleutels_percentage!$C:$C,0),MATCH(INDEX(Overzicht!$B$1:$F$35,MATCH(max_demand!AH$1,Overzicht!$B:$B,0),5),Verdeelsleutels_percentage!$1:$1,0)))</f>
        <v>6.8644114407751672E-3</v>
      </c>
      <c r="AI266">
        <f>PRODUCT(INDEX(Overzicht!$B$1:$D$35,MATCH(max_demand!AI$1,Overzicht!$B$1:$B$35,0),3),INDEX(Verdeelsleutels_percentage!$A:$AB,MATCH(max_demand!$C266,Verdeelsleutels_percentage!$C:$C,0),MATCH(INDEX(Overzicht!$B$1:$F$35,MATCH(max_demand!AI$1,Overzicht!$B:$B,0),5),Verdeelsleutels_percentage!$1:$1,0)))</f>
        <v>2.3535124939800573E-3</v>
      </c>
      <c r="AJ266">
        <f>PRODUCT(INDEX(Overzicht!$B$1:$D$35,MATCH(max_demand!AJ$1,Overzicht!$B$1:$B$35,0),3),INDEX(Verdeelsleutels_percentage!$A:$AB,MATCH(max_demand!$C266,Verdeelsleutels_percentage!$C:$C,0),MATCH(INDEX(Overzicht!$B$1:$F$35,MATCH(max_demand!AJ$1,Overzicht!$B:$B,0),5),Verdeelsleutels_percentage!$1:$1,0)))</f>
        <v>0</v>
      </c>
      <c r="AK266">
        <f>PRODUCT(INDEX(Overzicht!$B$1:$D$35,MATCH(max_demand!AK$1,Overzicht!$B$1:$B$35,0),3),INDEX(Verdeelsleutels_percentage!$A:$AB,MATCH(max_demand!$C266,Verdeelsleutels_percentage!$C:$C,0),MATCH(INDEX(Overzicht!$B$1:$F$35,MATCH(max_demand!AK$1,Overzicht!$B:$B,0),5),Verdeelsleutels_percentage!$1:$1,0)))</f>
        <v>1.2212272271705806E-3</v>
      </c>
      <c r="AL266">
        <f>PRODUCT(INDEX(Overzicht!$B$1:$D$35,MATCH(max_demand!AL$1,Overzicht!$B$1:$B$35,0),3),INDEX(Verdeelsleutels_percentage!$A:$AB,MATCH(max_demand!$C266,Verdeelsleutels_percentage!$C:$C,0),MATCH(INDEX(Overzicht!$B$1:$F$35,MATCH(max_demand!AL$1,Overzicht!$B:$B,0),5),Verdeelsleutels_percentage!$1:$1,0)))</f>
        <v>3.3550198548642318E-3</v>
      </c>
      <c r="AM266">
        <f>PRODUCT(INDEX(Overzicht!$B$1:$D$35,MATCH(max_demand!AM$1,Overzicht!$B$1:$B$35,0),3),INDEX(Verdeelsleutels_percentage!$A:$AB,MATCH(max_demand!$C266,Verdeelsleutels_percentage!$C:$C,0),MATCH(INDEX(Overzicht!$B$1:$F$35,MATCH(max_demand!AM$1,Overzicht!$B:$B,0),5),Verdeelsleutels_percentage!$1:$1,0)))</f>
        <v>6.7100397097284636E-3</v>
      </c>
      <c r="AN266">
        <f>PRODUCT(INDEX(Overzicht!$B$1:$D$35,MATCH(max_demand!AN$1,Overzicht!$B$1:$B$35,0),3),INDEX(Verdeelsleutels_percentage!$A:$AB,MATCH(max_demand!$C266,Verdeelsleutels_percentage!$C:$C,0),MATCH(INDEX(Overzicht!$B$1:$F$35,MATCH(max_demand!AN$1,Overzicht!$B:$B,0),5),Verdeelsleutels_percentage!$1:$1,0)))</f>
        <v>3.3550198548642318E-3</v>
      </c>
      <c r="AO266">
        <f>PRODUCT(INDEX(Overzicht!$B$1:$D$35,MATCH(max_demand!AO$1,Overzicht!$B$1:$B$35,0),3),INDEX(Verdeelsleutels_percentage!$A:$AB,MATCH(max_demand!$C266,Verdeelsleutels_percentage!$C:$C,0),MATCH(INDEX(Overzicht!$B$1:$F$35,MATCH(max_demand!AO$1,Overzicht!$B:$B,0),5),Verdeelsleutels_percentage!$1:$1,0)))</f>
        <v>1.1742569492024811E-2</v>
      </c>
    </row>
    <row r="267" spans="2:41">
      <c r="B267" t="str">
        <f>INDEX('ETLocal datasets'!B:C,MATCH(C267,'ETLocal datasets'!C:C,0),1)</f>
        <v>GM0847</v>
      </c>
      <c r="C267" t="str">
        <f>'ETLocal datasets'!C250</f>
        <v>Someren</v>
      </c>
      <c r="D267">
        <f t="shared" si="21"/>
        <v>0.23966064850977764</v>
      </c>
      <c r="E267">
        <f t="shared" si="22"/>
        <v>0.26175994322305507</v>
      </c>
      <c r="F267">
        <f t="shared" si="23"/>
        <v>1.1739329156888523E-2</v>
      </c>
      <c r="G267">
        <f t="shared" si="20"/>
        <v>2.3905366158159719E-2</v>
      </c>
      <c r="H267">
        <f>PRODUCT(INDEX(Overzicht!$B$1:$D$35,MATCH(max_demand!H$1,Overzicht!$B$1:$B$35,0),3),INDEX(Verdeelsleutels_percentage!$A:$AB,MATCH(max_demand!$C267,Verdeelsleutels_percentage!$C:$C,0),MATCH(INDEX(Overzicht!$B$1:$F$35,MATCH(max_demand!H$1,Overzicht!$B:$B,0),5),Verdeelsleutels_percentage!$1:$1,0)))</f>
        <v>1.1739329156888523E-2</v>
      </c>
      <c r="I267">
        <f>PRODUCT(INDEX(Overzicht!$B$1:$D$35,MATCH(max_demand!I$1,Overzicht!$B$1:$B$35,0),3),INDEX(Verdeelsleutels_percentage!$A:$AB,MATCH(max_demand!$C267,Verdeelsleutels_percentage!$C:$C,0),MATCH(INDEX(Overzicht!$B$1:$F$35,MATCH(max_demand!I$1,Overzicht!$B:$B,0),5),Verdeelsleutels_percentage!$1:$1,0)))</f>
        <v>1.9285675701169458E-2</v>
      </c>
      <c r="J267">
        <f>PRODUCT(INDEX(Overzicht!$B$1:$D$35,MATCH(max_demand!J$1,Overzicht!$B$1:$B$35,0),3),INDEX(Verdeelsleutels_percentage!$A:$AB,MATCH(max_demand!$C267,Verdeelsleutels_percentage!$C:$C,0),MATCH(INDEX(Overzicht!$B$1:$F$35,MATCH(max_demand!J$1,Overzicht!$B:$B,0),5),Verdeelsleutels_percentage!$1:$1,0)))</f>
        <v>3.9354703459283423E-3</v>
      </c>
      <c r="K267">
        <f>PRODUCT(INDEX(Overzicht!$B$1:$D$35,MATCH(max_demand!K$1,Overzicht!$B$1:$B$35,0),3),INDEX(Verdeelsleutels_percentage!$A:$AB,MATCH(max_demand!$C267,Verdeelsleutels_percentage!$C:$C,0),MATCH(INDEX(Overzicht!$B$1:$F$35,MATCH(max_demand!K$1,Overzicht!$B:$B,0),5),Verdeelsleutels_percentage!$1:$1,0)))</f>
        <v>4.0143875728741963E-3</v>
      </c>
      <c r="L267">
        <f>PRODUCT(INDEX(Overzicht!$B$1:$D$35,MATCH(max_demand!L$1,Overzicht!$B$1:$B$35,0),3),INDEX(Verdeelsleutels_percentage!$A:$AB,MATCH(max_demand!$C267,Verdeelsleutels_percentage!$C:$C,0),MATCH(INDEX(Overzicht!$B$1:$F$35,MATCH(max_demand!L$1,Overzicht!$B:$B,0),5),Verdeelsleutels_percentage!$1:$1,0)))</f>
        <v>3.7960071155445077E-3</v>
      </c>
      <c r="M267">
        <f>PRODUCT(INDEX(Overzicht!$B$1:$D$35,MATCH(max_demand!M$1,Overzicht!$B$1:$B$35,0),3),INDEX(Verdeelsleutels_percentage!$A:$AB,MATCH(max_demand!$C267,Verdeelsleutels_percentage!$C:$C,0),MATCH(INDEX(Overzicht!$B$1:$F$35,MATCH(max_demand!M$1,Overzicht!$B:$B,0),5),Verdeelsleutels_percentage!$1:$1,0)))</f>
        <v>0.12105922457983526</v>
      </c>
      <c r="N267">
        <f>PRODUCT(INDEX(Overzicht!$B$1:$D$35,MATCH(max_demand!N$1,Overzicht!$B$1:$B$35,0),3),INDEX(Verdeelsleutels_percentage!$A:$AB,MATCH(max_demand!$C267,Verdeelsleutels_percentage!$C:$C,0),MATCH(INDEX(Overzicht!$B$1:$F$35,MATCH(max_demand!N$1,Overzicht!$B:$B,0),5),Verdeelsleutels_percentage!$1:$1,0)))</f>
        <v>0.18722338449987483</v>
      </c>
      <c r="O267">
        <f>PRODUCT(INDEX(Overzicht!$B$1:$D$35,MATCH(max_demand!O$1,Overzicht!$B$1:$B$35,0),3),INDEX(Verdeelsleutels_percentage!$A:$AB,MATCH(max_demand!$C267,Verdeelsleutels_percentage!$C:$C,0),MATCH(INDEX(Overzicht!$B$1:$F$35,MATCH(max_demand!O$1,Overzicht!$B:$B,0),5),Verdeelsleutels_percentage!$1:$1,0)))</f>
        <v>3.4643048921545612E-3</v>
      </c>
      <c r="P267">
        <f>PRODUCT(INDEX(Overzicht!$B$1:$D$35,MATCH(max_demand!P$1,Overzicht!$B$1:$B$35,0),3),INDEX(Verdeelsleutels_percentage!$A:$AB,MATCH(max_demand!$C267,Verdeelsleutels_percentage!$C:$C,0),MATCH(INDEX(Overzicht!$B$1:$F$35,MATCH(max_demand!P$1,Overzicht!$B:$B,0),5),Verdeelsleutels_percentage!$1:$1,0)))</f>
        <v>2.2226124604801167E-2</v>
      </c>
      <c r="Q267">
        <f>PRODUCT(INDEX(Overzicht!$B$1:$D$35,MATCH(max_demand!Q$1,Overzicht!$B$1:$B$35,0),3),INDEX(Verdeelsleutels_percentage!$A:$AB,MATCH(max_demand!$C267,Verdeelsleutels_percentage!$C:$C,0),MATCH(INDEX(Overzicht!$B$1:$F$35,MATCH(max_demand!Q$1,Overzicht!$B:$B,0),5),Verdeelsleutels_percentage!$1:$1,0)))</f>
        <v>9.7268727299933463E-3</v>
      </c>
      <c r="R267">
        <f>PRODUCT(INDEX(Overzicht!$B$1:$D$35,MATCH(max_demand!R$1,Overzicht!$B$1:$B$35,0),3),INDEX(Verdeelsleutels_percentage!$A:$AB,MATCH(max_demand!$C267,Verdeelsleutels_percentage!$C:$C,0),MATCH(INDEX(Overzicht!$B$1:$F$35,MATCH(max_demand!R$1,Overzicht!$B:$B,0),5),Verdeelsleutels_percentage!$1:$1,0)))</f>
        <v>2.0124564268951752E-3</v>
      </c>
      <c r="S267">
        <f>PRODUCT(INDEX(Overzicht!$B$1:$D$35,MATCH(max_demand!S$1,Overzicht!$B$1:$B$35,0),3),INDEX(Verdeelsleutels_percentage!$A:$AB,MATCH(max_demand!$C267,Verdeelsleutels_percentage!$C:$C,0),MATCH(INDEX(Overzicht!$B$1:$F$35,MATCH(max_demand!S$1,Overzicht!$B:$B,0),5),Verdeelsleutels_percentage!$1:$1,0)))</f>
        <v>4.1215107622813189E-3</v>
      </c>
      <c r="T267">
        <f>PRODUCT(INDEX(Overzicht!$B$1:$D$35,MATCH(max_demand!T$1,Overzicht!$B$1:$B$35,0),3),INDEX(Verdeelsleutels_percentage!$A:$AB,MATCH(max_demand!$C267,Verdeelsleutels_percentage!$C:$C,0),MATCH(INDEX(Overzicht!$B$1:$F$35,MATCH(max_demand!T$1,Overzicht!$B:$B,0),5),Verdeelsleutels_percentage!$1:$1,0)))</f>
        <v>5.9479267728235171E-3</v>
      </c>
      <c r="U267">
        <f>PRODUCT(INDEX(Overzicht!$B$1:$D$35,MATCH(max_demand!U$1,Overzicht!$B$1:$B$35,0),3),INDEX(Verdeelsleutels_percentage!$A:$AB,MATCH(max_demand!$C267,Verdeelsleutels_percentage!$C:$C,0),MATCH(INDEX(Overzicht!$B$1:$F$35,MATCH(max_demand!U$1,Overzicht!$B:$B,0),5),Verdeelsleutels_percentage!$1:$1,0)))</f>
        <v>2.2092299441915927E-2</v>
      </c>
      <c r="V267">
        <f>PRODUCT(INDEX(Overzicht!$B$1:$D$35,MATCH(max_demand!V$1,Overzicht!$B$1:$B$35,0),3),INDEX(Verdeelsleutels_percentage!$A:$AB,MATCH(max_demand!$C267,Verdeelsleutels_percentage!$C:$C,0),MATCH(INDEX(Overzicht!$B$1:$F$35,MATCH(max_demand!V$1,Overzicht!$B:$B,0),5),Verdeelsleutels_percentage!$1:$1,0)))</f>
        <v>2.5714721010327238E-3</v>
      </c>
      <c r="W267">
        <f>PRODUCT(INDEX(Overzicht!$B$1:$D$35,MATCH(max_demand!W$1,Overzicht!$B$1:$B$35,0),3),INDEX(Verdeelsleutels_percentage!$A:$AB,MATCH(max_demand!$C267,Verdeelsleutels_percentage!$C:$C,0),MATCH(INDEX(Overzicht!$B$1:$F$35,MATCH(max_demand!W$1,Overzicht!$B:$B,0),5),Verdeelsleutels_percentage!$1:$1,0)))</f>
        <v>1.3416376179301168E-2</v>
      </c>
      <c r="X267">
        <f>PRODUCT(INDEX(Overzicht!$B$1:$D$35,MATCH(max_demand!X$1,Overzicht!$B$1:$B$35,0),3),INDEX(Verdeelsleutels_percentage!$A:$AB,MATCH(max_demand!$C267,Verdeelsleutels_percentage!$C:$C,0),MATCH(INDEX(Overzicht!$B$1:$F$35,MATCH(max_demand!X$1,Overzicht!$B:$B,0),5),Verdeelsleutels_percentage!$1:$1,0)))</f>
        <v>1.3718170363641691E-2</v>
      </c>
      <c r="Y267">
        <f>PRODUCT(INDEX(Overzicht!$B$1:$D$35,MATCH(max_demand!Y$1,Overzicht!$B$1:$B$35,0),3),INDEX(Verdeelsleutels_percentage!$A:$AB,MATCH(max_demand!$C267,Verdeelsleutels_percentage!$C:$C,0),MATCH(INDEX(Overzicht!$B$1:$F$35,MATCH(max_demand!Y$1,Overzicht!$B:$B,0),5),Verdeelsleutels_percentage!$1:$1,0)))</f>
        <v>2.0783189503098175E-6</v>
      </c>
      <c r="Z267">
        <f>PRODUCT(INDEX(Overzicht!$B$1:$D$35,MATCH(max_demand!Z$1,Overzicht!$B$1:$B$35,0),3),INDEX(Verdeelsleutels_percentage!$A:$AB,MATCH(max_demand!$C267,Verdeelsleutels_percentage!$C:$C,0),MATCH(INDEX(Overzicht!$B$1:$F$35,MATCH(max_demand!Z$1,Overzicht!$B:$B,0),5),Verdeelsleutels_percentage!$1:$1,0)))</f>
        <v>9.2369731124880778E-4</v>
      </c>
      <c r="AA267">
        <f>PRODUCT(INDEX(Overzicht!$B$1:$D$35,MATCH(max_demand!AA$1,Overzicht!$B$1:$B$35,0),3),INDEX(Verdeelsleutels_percentage!$A:$AB,MATCH(max_demand!$C267,Verdeelsleutels_percentage!$C:$C,0),MATCH(INDEX(Overzicht!$B$1:$F$35,MATCH(max_demand!AA$1,Overzicht!$B:$B,0),5),Verdeelsleutels_percentage!$1:$1,0)))</f>
        <v>9.6258982961717869E-4</v>
      </c>
      <c r="AB267">
        <f>PRODUCT(INDEX(Overzicht!$B$1:$D$35,MATCH(max_demand!AB$1,Overzicht!$B$1:$B$35,0),3),INDEX(Verdeelsleutels_percentage!$A:$AB,MATCH(max_demand!$C267,Verdeelsleutels_percentage!$C:$C,0),MATCH(INDEX(Overzicht!$B$1:$F$35,MATCH(max_demand!AB$1,Overzicht!$B:$B,0),5),Verdeelsleutels_percentage!$1:$1,0)))</f>
        <v>6.8821052146456965E-3</v>
      </c>
      <c r="AC267">
        <f>PRODUCT(INDEX(Overzicht!$B$1:$D$35,MATCH(max_demand!AC$1,Overzicht!$B$1:$B$35,0),3),INDEX(Verdeelsleutels_percentage!$A:$AB,MATCH(max_demand!$C267,Verdeelsleutels_percentage!$C:$C,0),MATCH(INDEX(Overzicht!$B$1:$F$35,MATCH(max_demand!AC$1,Overzicht!$B:$B,0),5),Verdeelsleutels_percentage!$1:$1,0)))</f>
        <v>1.5757293644637023E-2</v>
      </c>
      <c r="AD267">
        <f>PRODUCT(INDEX(Overzicht!$B$1:$D$35,MATCH(max_demand!AD$1,Overzicht!$B$1:$B$35,0),3),INDEX(Verdeelsleutels_percentage!$A:$AB,MATCH(max_demand!$C267,Verdeelsleutels_percentage!$C:$C,0),MATCH(INDEX(Overzicht!$B$1:$F$35,MATCH(max_demand!AD$1,Overzicht!$B:$B,0),5),Verdeelsleutels_percentage!$1:$1,0)))</f>
        <v>4.2050654884014522E-5</v>
      </c>
      <c r="AE267">
        <f>PRODUCT(INDEX(Overzicht!$B$1:$D$35,MATCH(max_demand!AE$1,Overzicht!$B$1:$B$35,0),3),INDEX(Verdeelsleutels_percentage!$A:$AB,MATCH(max_demand!$C267,Verdeelsleutels_percentage!$C:$C,0),MATCH(INDEX(Overzicht!$B$1:$F$35,MATCH(max_demand!AE$1,Overzicht!$B:$B,0),5),Verdeelsleutels_percentage!$1:$1,0)))</f>
        <v>1.6072854734226639E-2</v>
      </c>
      <c r="AF267">
        <f>PRODUCT(INDEX(Overzicht!$B$1:$D$35,MATCH(max_demand!AF$1,Overzicht!$B$1:$B$35,0),3),INDEX(Verdeelsleutels_percentage!$A:$AB,MATCH(max_demand!$C267,Verdeelsleutels_percentage!$C:$C,0),MATCH(INDEX(Overzicht!$B$1:$F$35,MATCH(max_demand!AF$1,Overzicht!$B:$B,0),5),Verdeelsleutels_percentage!$1:$1,0)))</f>
        <v>3.6461735970347679E-3</v>
      </c>
      <c r="AG267">
        <f>PRODUCT(INDEX(Overzicht!$B$1:$D$35,MATCH(max_demand!AG$1,Overzicht!$B$1:$B$35,0),3),INDEX(Verdeelsleutels_percentage!$A:$AB,MATCH(max_demand!$C267,Verdeelsleutels_percentage!$C:$C,0),MATCH(INDEX(Overzicht!$B$1:$F$35,MATCH(max_demand!AG$1,Overzicht!$B:$B,0),5),Verdeelsleutels_percentage!$1:$1,0)))</f>
        <v>1.3416376179301168E-2</v>
      </c>
      <c r="AH267">
        <f>PRODUCT(INDEX(Overzicht!$B$1:$D$35,MATCH(max_demand!AH$1,Overzicht!$B$1:$B$35,0),3),INDEX(Verdeelsleutels_percentage!$A:$AB,MATCH(max_demand!$C267,Verdeelsleutels_percentage!$C:$C,0),MATCH(INDEX(Overzicht!$B$1:$F$35,MATCH(max_demand!AH$1,Overzicht!$B:$B,0),5),Verdeelsleutels_percentage!$1:$1,0)))</f>
        <v>8.507738393081124E-3</v>
      </c>
      <c r="AI267">
        <f>PRODUCT(INDEX(Overzicht!$B$1:$D$35,MATCH(max_demand!AI$1,Overzicht!$B$1:$B$35,0),3),INDEX(Verdeelsleutels_percentage!$A:$AB,MATCH(max_demand!$C267,Verdeelsleutels_percentage!$C:$C,0),MATCH(INDEX(Overzicht!$B$1:$F$35,MATCH(max_demand!AI$1,Overzicht!$B:$B,0),5),Verdeelsleutels_percentage!$1:$1,0)))</f>
        <v>2.9169388776278142E-3</v>
      </c>
      <c r="AJ267">
        <f>PRODUCT(INDEX(Overzicht!$B$1:$D$35,MATCH(max_demand!AJ$1,Overzicht!$B$1:$B$35,0),3),INDEX(Verdeelsleutels_percentage!$A:$AB,MATCH(max_demand!$C267,Verdeelsleutels_percentage!$C:$C,0),MATCH(INDEX(Overzicht!$B$1:$F$35,MATCH(max_demand!AJ$1,Overzicht!$B:$B,0),5),Verdeelsleutels_percentage!$1:$1,0)))</f>
        <v>0</v>
      </c>
      <c r="AK267">
        <f>PRODUCT(INDEX(Overzicht!$B$1:$D$35,MATCH(max_demand!AK$1,Overzicht!$B$1:$B$35,0),3),INDEX(Verdeelsleutels_percentage!$A:$AB,MATCH(max_demand!$C267,Verdeelsleutels_percentage!$C:$C,0),MATCH(INDEX(Overzicht!$B$1:$F$35,MATCH(max_demand!AK$1,Overzicht!$B:$B,0),5),Verdeelsleutels_percentage!$1:$1,0)))</f>
        <v>8.1392682154427095E-4</v>
      </c>
      <c r="AL267">
        <f>PRODUCT(INDEX(Overzicht!$B$1:$D$35,MATCH(max_demand!AL$1,Overzicht!$B$1:$B$35,0),3),INDEX(Verdeelsleutels_percentage!$A:$AB,MATCH(max_demand!$C267,Verdeelsleutels_percentage!$C:$C,0),MATCH(INDEX(Overzicht!$B$1:$F$35,MATCH(max_demand!AL$1,Overzicht!$B:$B,0),5),Verdeelsleutels_percentage!$1:$1,0)))</f>
        <v>2.2360626965501947E-3</v>
      </c>
      <c r="AM267">
        <f>PRODUCT(INDEX(Overzicht!$B$1:$D$35,MATCH(max_demand!AM$1,Overzicht!$B$1:$B$35,0),3),INDEX(Verdeelsleutels_percentage!$A:$AB,MATCH(max_demand!$C267,Verdeelsleutels_percentage!$C:$C,0),MATCH(INDEX(Overzicht!$B$1:$F$35,MATCH(max_demand!AM$1,Overzicht!$B:$B,0),5),Verdeelsleutels_percentage!$1:$1,0)))</f>
        <v>4.4721253931003895E-3</v>
      </c>
      <c r="AN267">
        <f>PRODUCT(INDEX(Overzicht!$B$1:$D$35,MATCH(max_demand!AN$1,Overzicht!$B$1:$B$35,0),3),INDEX(Verdeelsleutels_percentage!$A:$AB,MATCH(max_demand!$C267,Verdeelsleutels_percentage!$C:$C,0),MATCH(INDEX(Overzicht!$B$1:$F$35,MATCH(max_demand!AN$1,Overzicht!$B:$B,0),5),Verdeelsleutels_percentage!$1:$1,0)))</f>
        <v>2.2360626965501947E-3</v>
      </c>
      <c r="AO267">
        <f>PRODUCT(INDEX(Overzicht!$B$1:$D$35,MATCH(max_demand!AO$1,Overzicht!$B$1:$B$35,0),3),INDEX(Verdeelsleutels_percentage!$A:$AB,MATCH(max_demand!$C267,Verdeelsleutels_percentage!$C:$C,0),MATCH(INDEX(Overzicht!$B$1:$F$35,MATCH(max_demand!AO$1,Overzicht!$B:$B,0),5),Verdeelsleutels_percentage!$1:$1,0)))</f>
        <v>7.8262194379256807E-3</v>
      </c>
    </row>
    <row r="268" spans="2:41">
      <c r="B268" t="str">
        <f>INDEX('ETLocal datasets'!B:C,MATCH(C268,'ETLocal datasets'!C:C,0),1)</f>
        <v>GM0848</v>
      </c>
      <c r="C268" t="str">
        <f>'ETLocal datasets'!C251</f>
        <v>Son en Breugel</v>
      </c>
      <c r="D268">
        <f t="shared" si="21"/>
        <v>5.5410537515019564E-2</v>
      </c>
      <c r="E268">
        <f t="shared" si="22"/>
        <v>7.9455235972613336E-2</v>
      </c>
      <c r="F268">
        <f t="shared" si="23"/>
        <v>1.0270242214472806E-2</v>
      </c>
      <c r="G268">
        <f t="shared" si="20"/>
        <v>2.0913793061667109E-2</v>
      </c>
      <c r="H268">
        <f>PRODUCT(INDEX(Overzicht!$B$1:$D$35,MATCH(max_demand!H$1,Overzicht!$B$1:$B$35,0),3),INDEX(Verdeelsleutels_percentage!$A:$AB,MATCH(max_demand!$C268,Verdeelsleutels_percentage!$C:$C,0),MATCH(INDEX(Overzicht!$B$1:$F$35,MATCH(max_demand!H$1,Overzicht!$B:$B,0),5),Verdeelsleutels_percentage!$1:$1,0)))</f>
        <v>1.0270242214472806E-2</v>
      </c>
      <c r="I268">
        <f>PRODUCT(INDEX(Overzicht!$B$1:$D$35,MATCH(max_demand!I$1,Overzicht!$B$1:$B$35,0),3),INDEX(Verdeelsleutels_percentage!$A:$AB,MATCH(max_demand!$C268,Verdeelsleutels_percentage!$C:$C,0),MATCH(INDEX(Overzicht!$B$1:$F$35,MATCH(max_demand!I$1,Overzicht!$B:$B,0),5),Verdeelsleutels_percentage!$1:$1,0)))</f>
        <v>2.0295286184703687E-3</v>
      </c>
      <c r="J268">
        <f>PRODUCT(INDEX(Overzicht!$B$1:$D$35,MATCH(max_demand!J$1,Overzicht!$B$1:$B$35,0),3),INDEX(Verdeelsleutels_percentage!$A:$AB,MATCH(max_demand!$C268,Verdeelsleutels_percentage!$C:$C,0),MATCH(INDEX(Overzicht!$B$1:$F$35,MATCH(max_demand!J$1,Overzicht!$B:$B,0),5),Verdeelsleutels_percentage!$1:$1,0)))</f>
        <v>3.4429764376137408E-3</v>
      </c>
      <c r="K268">
        <f>PRODUCT(INDEX(Overzicht!$B$1:$D$35,MATCH(max_demand!K$1,Overzicht!$B$1:$B$35,0),3),INDEX(Verdeelsleutels_percentage!$A:$AB,MATCH(max_demand!$C268,Verdeelsleutels_percentage!$C:$C,0),MATCH(INDEX(Overzicht!$B$1:$F$35,MATCH(max_demand!K$1,Overzicht!$B:$B,0),5),Verdeelsleutels_percentage!$1:$1,0)))</f>
        <v>4.2245418781390907E-4</v>
      </c>
      <c r="L268">
        <f>PRODUCT(INDEX(Overzicht!$B$1:$D$35,MATCH(max_demand!L$1,Overzicht!$B$1:$B$35,0),3),INDEX(Verdeelsleutels_percentage!$A:$AB,MATCH(max_demand!$C268,Verdeelsleutels_percentage!$C:$C,0),MATCH(INDEX(Overzicht!$B$1:$F$35,MATCH(max_demand!L$1,Overzicht!$B:$B,0),5),Verdeelsleutels_percentage!$1:$1,0)))</f>
        <v>3.3209659601058043E-3</v>
      </c>
      <c r="M268">
        <f>PRODUCT(INDEX(Overzicht!$B$1:$D$35,MATCH(max_demand!M$1,Overzicht!$B$1:$B$35,0),3),INDEX(Verdeelsleutels_percentage!$A:$AB,MATCH(max_demand!$C268,Verdeelsleutels_percentage!$C:$C,0),MATCH(INDEX(Overzicht!$B$1:$F$35,MATCH(max_demand!M$1,Overzicht!$B:$B,0),5),Verdeelsleutels_percentage!$1:$1,0)))</f>
        <v>1.2109645241250033E-2</v>
      </c>
      <c r="N268">
        <f>PRODUCT(INDEX(Overzicht!$B$1:$D$35,MATCH(max_demand!N$1,Overzicht!$B$1:$B$35,0),3),INDEX(Verdeelsleutels_percentage!$A:$AB,MATCH(max_demand!$C268,Verdeelsleutels_percentage!$C:$C,0),MATCH(INDEX(Overzicht!$B$1:$F$35,MATCH(max_demand!N$1,Overzicht!$B:$B,0),5),Verdeelsleutels_percentage!$1:$1,0)))</f>
        <v>2.8526182322376126E-2</v>
      </c>
      <c r="O268">
        <f>PRODUCT(INDEX(Overzicht!$B$1:$D$35,MATCH(max_demand!O$1,Overzicht!$B$1:$B$35,0),3),INDEX(Verdeelsleutels_percentage!$A:$AB,MATCH(max_demand!$C268,Verdeelsleutels_percentage!$C:$C,0),MATCH(INDEX(Overzicht!$B$1:$F$35,MATCH(max_demand!O$1,Overzicht!$B:$B,0),5),Verdeelsleutels_percentage!$1:$1,0)))</f>
        <v>8.1165310569536919E-4</v>
      </c>
      <c r="P268">
        <f>PRODUCT(INDEX(Overzicht!$B$1:$D$35,MATCH(max_demand!P$1,Overzicht!$B$1:$B$35,0),3),INDEX(Verdeelsleutels_percentage!$A:$AB,MATCH(max_demand!$C268,Verdeelsleutels_percentage!$C:$C,0),MATCH(INDEX(Overzicht!$B$1:$F$35,MATCH(max_demand!P$1,Overzicht!$B:$B,0),5),Verdeelsleutels_percentage!$1:$1,0)))</f>
        <v>3.1074052059692575E-4</v>
      </c>
      <c r="Q268">
        <f>PRODUCT(INDEX(Overzicht!$B$1:$D$35,MATCH(max_demand!Q$1,Overzicht!$B$1:$B$35,0),3),INDEX(Verdeelsleutels_percentage!$A:$AB,MATCH(max_demand!$C268,Verdeelsleutels_percentage!$C:$C,0),MATCH(INDEX(Overzicht!$B$1:$F$35,MATCH(max_demand!Q$1,Overzicht!$B:$B,0),5),Verdeelsleutels_percentage!$1:$1,0)))</f>
        <v>8.5096292634203249E-3</v>
      </c>
      <c r="R268">
        <f>PRODUCT(INDEX(Overzicht!$B$1:$D$35,MATCH(max_demand!R$1,Overzicht!$B$1:$B$35,0),3),INDEX(Verdeelsleutels_percentage!$A:$AB,MATCH(max_demand!$C268,Verdeelsleutels_percentage!$C:$C,0),MATCH(INDEX(Overzicht!$B$1:$F$35,MATCH(max_demand!R$1,Overzicht!$B:$B,0),5),Verdeelsleutels_percentage!$1:$1,0)))</f>
        <v>1.7606129510524811E-3</v>
      </c>
      <c r="S268">
        <f>PRODUCT(INDEX(Overzicht!$B$1:$D$35,MATCH(max_demand!S$1,Overzicht!$B$1:$B$35,0),3),INDEX(Verdeelsleutels_percentage!$A:$AB,MATCH(max_demand!$C268,Verdeelsleutels_percentage!$C:$C,0),MATCH(INDEX(Overzicht!$B$1:$F$35,MATCH(max_demand!S$1,Overzicht!$B:$B,0),5),Verdeelsleutels_percentage!$1:$1,0)))</f>
        <v>3.6057353237554813E-3</v>
      </c>
      <c r="T268">
        <f>PRODUCT(INDEX(Overzicht!$B$1:$D$35,MATCH(max_demand!T$1,Overzicht!$B$1:$B$35,0),3),INDEX(Verdeelsleutels_percentage!$A:$AB,MATCH(max_demand!$C268,Verdeelsleutels_percentage!$C:$C,0),MATCH(INDEX(Overzicht!$B$1:$F$35,MATCH(max_demand!T$1,Overzicht!$B:$B,0),5),Verdeelsleutels_percentage!$1:$1,0)))</f>
        <v>5.2035893886662214E-3</v>
      </c>
      <c r="U268">
        <f>PRODUCT(INDEX(Overzicht!$B$1:$D$35,MATCH(max_demand!U$1,Overzicht!$B$1:$B$35,0),3),INDEX(Verdeelsleutels_percentage!$A:$AB,MATCH(max_demand!$C268,Verdeelsleutels_percentage!$C:$C,0),MATCH(INDEX(Overzicht!$B$1:$F$35,MATCH(max_demand!U$1,Overzicht!$B:$B,0),5),Verdeelsleutels_percentage!$1:$1,0)))</f>
        <v>1.9327617729331684E-2</v>
      </c>
      <c r="V268">
        <f>PRODUCT(INDEX(Overzicht!$B$1:$D$35,MATCH(max_demand!V$1,Overzicht!$B$1:$B$35,0),3),INDEX(Verdeelsleutels_percentage!$A:$AB,MATCH(max_demand!$C268,Verdeelsleutels_percentage!$C:$C,0),MATCH(INDEX(Overzicht!$B$1:$F$35,MATCH(max_demand!V$1,Overzicht!$B:$B,0),5),Verdeelsleutels_percentage!$1:$1,0)))</f>
        <v>2.2496721041226145E-3</v>
      </c>
      <c r="W268">
        <f>PRODUCT(INDEX(Overzicht!$B$1:$D$35,MATCH(max_demand!W$1,Overzicht!$B$1:$B$35,0),3),INDEX(Verdeelsleutels_percentage!$A:$AB,MATCH(max_demand!$C268,Verdeelsleutels_percentage!$C:$C,0),MATCH(INDEX(Overzicht!$B$1:$F$35,MATCH(max_demand!W$1,Overzicht!$B:$B,0),5),Verdeelsleutels_percentage!$1:$1,0)))</f>
        <v>1.1737419673683207E-2</v>
      </c>
      <c r="X268">
        <f>PRODUCT(INDEX(Overzicht!$B$1:$D$35,MATCH(max_demand!X$1,Overzicht!$B$1:$B$35,0),3),INDEX(Verdeelsleutels_percentage!$A:$AB,MATCH(max_demand!$C268,Verdeelsleutels_percentage!$C:$C,0),MATCH(INDEX(Overzicht!$B$1:$F$35,MATCH(max_demand!X$1,Overzicht!$B:$B,0),5),Verdeelsleutels_percentage!$1:$1,0)))</f>
        <v>4.2757933600961117E-3</v>
      </c>
      <c r="Y268">
        <f>PRODUCT(INDEX(Overzicht!$B$1:$D$35,MATCH(max_demand!Y$1,Overzicht!$B$1:$B$35,0),3),INDEX(Verdeelsleutels_percentage!$A:$AB,MATCH(max_demand!$C268,Verdeelsleutels_percentage!$C:$C,0),MATCH(INDEX(Overzicht!$B$1:$F$35,MATCH(max_demand!Y$1,Overzicht!$B:$B,0),5),Verdeelsleutels_percentage!$1:$1,0)))</f>
        <v>4.5076122928904984E-7</v>
      </c>
      <c r="Z268">
        <f>PRODUCT(INDEX(Overzicht!$B$1:$D$35,MATCH(max_demand!Z$1,Overzicht!$B$1:$B$35,0),3),INDEX(Verdeelsleutels_percentage!$A:$AB,MATCH(max_demand!$C268,Verdeelsleutels_percentage!$C:$C,0),MATCH(INDEX(Overzicht!$B$1:$F$35,MATCH(max_demand!Z$1,Overzicht!$B:$B,0),5),Verdeelsleutels_percentage!$1:$1,0)))</f>
        <v>2.003383241284666E-4</v>
      </c>
      <c r="AA268">
        <f>PRODUCT(INDEX(Overzicht!$B$1:$D$35,MATCH(max_demand!AA$1,Overzicht!$B$1:$B$35,0),3),INDEX(Verdeelsleutels_percentage!$A:$AB,MATCH(max_demand!$C268,Verdeelsleutels_percentage!$C:$C,0),MATCH(INDEX(Overzicht!$B$1:$F$35,MATCH(max_demand!AA$1,Overzicht!$B:$B,0),5),Verdeelsleutels_percentage!$1:$1,0)))</f>
        <v>2.0877362198650732E-4</v>
      </c>
      <c r="AB268">
        <f>PRODUCT(INDEX(Overzicht!$B$1:$D$35,MATCH(max_demand!AB$1,Overzicht!$B$1:$B$35,0),3),INDEX(Verdeelsleutels_percentage!$A:$AB,MATCH(max_demand!$C268,Verdeelsleutels_percentage!$C:$C,0),MATCH(INDEX(Overzicht!$B$1:$F$35,MATCH(max_demand!AB$1,Overzicht!$B:$B,0),5),Verdeelsleutels_percentage!$1:$1,0)))</f>
        <v>4.8796730057892772E-3</v>
      </c>
      <c r="AC268">
        <f>PRODUCT(INDEX(Overzicht!$B$1:$D$35,MATCH(max_demand!AC$1,Overzicht!$B$1:$B$35,0),3),INDEX(Verdeelsleutels_percentage!$A:$AB,MATCH(max_demand!$C268,Verdeelsleutels_percentage!$C:$C,0),MATCH(INDEX(Overzicht!$B$1:$F$35,MATCH(max_demand!AC$1,Overzicht!$B:$B,0),5),Verdeelsleutels_percentage!$1:$1,0)))</f>
        <v>6.0622907051360968E-3</v>
      </c>
      <c r="AD268">
        <f>PRODUCT(INDEX(Overzicht!$B$1:$D$35,MATCH(max_demand!AD$1,Overzicht!$B$1:$B$35,0),3),INDEX(Verdeelsleutels_percentage!$A:$AB,MATCH(max_demand!$C268,Verdeelsleutels_percentage!$C:$C,0),MATCH(INDEX(Overzicht!$B$1:$F$35,MATCH(max_demand!AD$1,Overzicht!$B:$B,0),5),Verdeelsleutels_percentage!$1:$1,0)))</f>
        <v>4.6722949871127247E-6</v>
      </c>
      <c r="AE268">
        <f>PRODUCT(INDEX(Overzicht!$B$1:$D$35,MATCH(max_demand!AE$1,Overzicht!$B$1:$B$35,0),3),INDEX(Verdeelsleutels_percentage!$A:$AB,MATCH(max_demand!$C268,Verdeelsleutels_percentage!$C:$C,0),MATCH(INDEX(Overzicht!$B$1:$F$35,MATCH(max_demand!AE$1,Overzicht!$B:$B,0),5),Verdeelsleutels_percentage!$1:$1,0)))</f>
        <v>6.389209335344751E-3</v>
      </c>
      <c r="AF268">
        <f>PRODUCT(INDEX(Overzicht!$B$1:$D$35,MATCH(max_demand!AF$1,Overzicht!$B$1:$B$35,0),3),INDEX(Verdeelsleutels_percentage!$A:$AB,MATCH(max_demand!$C268,Verdeelsleutels_percentage!$C:$C,0),MATCH(INDEX(Overzicht!$B$1:$F$35,MATCH(max_demand!AF$1,Overzicht!$B:$B,0),5),Verdeelsleutels_percentage!$1:$1,0)))</f>
        <v>7.9080917419131552E-4</v>
      </c>
      <c r="AG268">
        <f>PRODUCT(INDEX(Overzicht!$B$1:$D$35,MATCH(max_demand!AG$1,Overzicht!$B$1:$B$35,0),3),INDEX(Verdeelsleutels_percentage!$A:$AB,MATCH(max_demand!$C268,Verdeelsleutels_percentage!$C:$C,0),MATCH(INDEX(Overzicht!$B$1:$F$35,MATCH(max_demand!AG$1,Overzicht!$B:$B,0),5),Verdeelsleutels_percentage!$1:$1,0)))</f>
        <v>1.1737419673683207E-2</v>
      </c>
      <c r="AH268">
        <f>PRODUCT(INDEX(Overzicht!$B$1:$D$35,MATCH(max_demand!AH$1,Overzicht!$B$1:$B$35,0),3),INDEX(Verdeelsleutels_percentage!$A:$AB,MATCH(max_demand!$C268,Verdeelsleutels_percentage!$C:$C,0),MATCH(INDEX(Overzicht!$B$1:$F$35,MATCH(max_demand!AH$1,Overzicht!$B:$B,0),5),Verdeelsleutels_percentage!$1:$1,0)))</f>
        <v>1.8452214064464028E-3</v>
      </c>
      <c r="AI268">
        <f>PRODUCT(INDEX(Overzicht!$B$1:$D$35,MATCH(max_demand!AI$1,Overzicht!$B$1:$B$35,0),3),INDEX(Verdeelsleutels_percentage!$A:$AB,MATCH(max_demand!$C268,Verdeelsleutels_percentage!$C:$C,0),MATCH(INDEX(Overzicht!$B$1:$F$35,MATCH(max_demand!AI$1,Overzicht!$B:$B,0),5),Verdeelsleutels_percentage!$1:$1,0)))</f>
        <v>6.3264733935305235E-4</v>
      </c>
      <c r="AJ268">
        <f>PRODUCT(INDEX(Overzicht!$B$1:$D$35,MATCH(max_demand!AJ$1,Overzicht!$B$1:$B$35,0),3),INDEX(Verdeelsleutels_percentage!$A:$AB,MATCH(max_demand!$C268,Verdeelsleutels_percentage!$C:$C,0),MATCH(INDEX(Overzicht!$B$1:$F$35,MATCH(max_demand!AJ$1,Overzicht!$B:$B,0),5),Verdeelsleutels_percentage!$1:$1,0)))</f>
        <v>0</v>
      </c>
      <c r="AK268">
        <f>PRODUCT(INDEX(Overzicht!$B$1:$D$35,MATCH(max_demand!AK$1,Overzicht!$B$1:$B$35,0),3),INDEX(Verdeelsleutels_percentage!$A:$AB,MATCH(max_demand!$C268,Verdeelsleutels_percentage!$C:$C,0),MATCH(INDEX(Overzicht!$B$1:$F$35,MATCH(max_demand!AK$1,Overzicht!$B:$B,0),5),Verdeelsleutels_percentage!$1:$1,0)))</f>
        <v>7.1207012687011465E-4</v>
      </c>
      <c r="AL268">
        <f>PRODUCT(INDEX(Overzicht!$B$1:$D$35,MATCH(max_demand!AL$1,Overzicht!$B$1:$B$35,0),3),INDEX(Verdeelsleutels_percentage!$A:$AB,MATCH(max_demand!$C268,Verdeelsleutels_percentage!$C:$C,0),MATCH(INDEX(Overzicht!$B$1:$F$35,MATCH(max_demand!AL$1,Overzicht!$B:$B,0),5),Verdeelsleutels_percentage!$1:$1,0)))</f>
        <v>1.9562366122805345E-3</v>
      </c>
      <c r="AM268">
        <f>PRODUCT(INDEX(Overzicht!$B$1:$D$35,MATCH(max_demand!AM$1,Overzicht!$B$1:$B$35,0),3),INDEX(Verdeelsleutels_percentage!$A:$AB,MATCH(max_demand!$C268,Verdeelsleutels_percentage!$C:$C,0),MATCH(INDEX(Overzicht!$B$1:$F$35,MATCH(max_demand!AM$1,Overzicht!$B:$B,0),5),Verdeelsleutels_percentage!$1:$1,0)))</f>
        <v>3.912473224561069E-3</v>
      </c>
      <c r="AN268">
        <f>PRODUCT(INDEX(Overzicht!$B$1:$D$35,MATCH(max_demand!AN$1,Overzicht!$B$1:$B$35,0),3),INDEX(Verdeelsleutels_percentage!$A:$AB,MATCH(max_demand!$C268,Verdeelsleutels_percentage!$C:$C,0),MATCH(INDEX(Overzicht!$B$1:$F$35,MATCH(max_demand!AN$1,Overzicht!$B:$B,0),5),Verdeelsleutels_percentage!$1:$1,0)))</f>
        <v>1.9562366122805345E-3</v>
      </c>
      <c r="AO268">
        <f>PRODUCT(INDEX(Overzicht!$B$1:$D$35,MATCH(max_demand!AO$1,Overzicht!$B$1:$B$35,0),3),INDEX(Verdeelsleutels_percentage!$A:$AB,MATCH(max_demand!$C268,Verdeelsleutels_percentage!$C:$C,0),MATCH(INDEX(Overzicht!$B$1:$F$35,MATCH(max_demand!AO$1,Overzicht!$B:$B,0),5),Verdeelsleutels_percentage!$1:$1,0)))</f>
        <v>6.8468281429818704E-3</v>
      </c>
    </row>
    <row r="269" spans="2:41">
      <c r="B269" t="str">
        <f>INDEX('ETLocal datasets'!B:C,MATCH(C269,'ETLocal datasets'!C:C,0),1)</f>
        <v>GM0851</v>
      </c>
      <c r="C269" t="str">
        <f>'ETLocal datasets'!C252</f>
        <v>Steenbergen</v>
      </c>
      <c r="D269">
        <f t="shared" si="21"/>
        <v>0.54188152299766867</v>
      </c>
      <c r="E269">
        <f t="shared" si="22"/>
        <v>0.12846893396012077</v>
      </c>
      <c r="F269">
        <f t="shared" si="23"/>
        <v>1.5221879344616759E-2</v>
      </c>
      <c r="G269">
        <f t="shared" si="20"/>
        <v>3.0997052257868418E-2</v>
      </c>
      <c r="H269">
        <f>PRODUCT(INDEX(Overzicht!$B$1:$D$35,MATCH(max_demand!H$1,Overzicht!$B$1:$B$35,0),3),INDEX(Verdeelsleutels_percentage!$A:$AB,MATCH(max_demand!$C269,Verdeelsleutels_percentage!$C:$C,0),MATCH(INDEX(Overzicht!$B$1:$F$35,MATCH(max_demand!H$1,Overzicht!$B:$B,0),5),Verdeelsleutels_percentage!$1:$1,0)))</f>
        <v>1.5221879344616759E-2</v>
      </c>
      <c r="I269">
        <f>PRODUCT(INDEX(Overzicht!$B$1:$D$35,MATCH(max_demand!I$1,Overzicht!$B$1:$B$35,0),3),INDEX(Verdeelsleutels_percentage!$A:$AB,MATCH(max_demand!$C269,Verdeelsleutels_percentage!$C:$C,0),MATCH(INDEX(Overzicht!$B$1:$F$35,MATCH(max_demand!I$1,Overzicht!$B:$B,0),5),Verdeelsleutels_percentage!$1:$1,0)))</f>
        <v>6.2251442580245966E-2</v>
      </c>
      <c r="J269">
        <f>PRODUCT(INDEX(Overzicht!$B$1:$D$35,MATCH(max_demand!J$1,Overzicht!$B$1:$B$35,0),3),INDEX(Verdeelsleutels_percentage!$A:$AB,MATCH(max_demand!$C269,Verdeelsleutels_percentage!$C:$C,0),MATCH(INDEX(Overzicht!$B$1:$F$35,MATCH(max_demand!J$1,Overzicht!$B:$B,0),5),Verdeelsleutels_percentage!$1:$1,0)))</f>
        <v>5.1029538374334276E-3</v>
      </c>
      <c r="K269">
        <f>PRODUCT(INDEX(Overzicht!$B$1:$D$35,MATCH(max_demand!K$1,Overzicht!$B$1:$B$35,0),3),INDEX(Verdeelsleutels_percentage!$A:$AB,MATCH(max_demand!$C269,Verdeelsleutels_percentage!$C:$C,0),MATCH(INDEX(Overzicht!$B$1:$F$35,MATCH(max_demand!K$1,Overzicht!$B:$B,0),5),Verdeelsleutels_percentage!$1:$1,0)))</f>
        <v>1.2957877201703506E-2</v>
      </c>
      <c r="L269">
        <f>PRODUCT(INDEX(Overzicht!$B$1:$D$35,MATCH(max_demand!L$1,Overzicht!$B$1:$B$35,0),3),INDEX(Verdeelsleutels_percentage!$A:$AB,MATCH(max_demand!$C269,Verdeelsleutels_percentage!$C:$C,0),MATCH(INDEX(Overzicht!$B$1:$F$35,MATCH(max_demand!L$1,Overzicht!$B:$B,0),5),Verdeelsleutels_percentage!$1:$1,0)))</f>
        <v>4.9221179108193819E-3</v>
      </c>
      <c r="M269">
        <f>PRODUCT(INDEX(Overzicht!$B$1:$D$35,MATCH(max_demand!M$1,Overzicht!$B$1:$B$35,0),3),INDEX(Verdeelsleutels_percentage!$A:$AB,MATCH(max_demand!$C269,Verdeelsleutels_percentage!$C:$C,0),MATCH(INDEX(Overzicht!$B$1:$F$35,MATCH(max_demand!M$1,Overzicht!$B:$B,0),5),Verdeelsleutels_percentage!$1:$1,0)))</f>
        <v>3.5150958597311599E-2</v>
      </c>
      <c r="N269">
        <f>PRODUCT(INDEX(Overzicht!$B$1:$D$35,MATCH(max_demand!N$1,Overzicht!$B$1:$B$35,0),3),INDEX(Verdeelsleutels_percentage!$A:$AB,MATCH(max_demand!$C269,Verdeelsleutels_percentage!$C:$C,0),MATCH(INDEX(Overzicht!$B$1:$F$35,MATCH(max_demand!N$1,Overzicht!$B:$B,0),5),Verdeelsleutels_percentage!$1:$1,0)))</f>
        <v>1.585199753513962E-2</v>
      </c>
      <c r="O269">
        <f>PRODUCT(INDEX(Overzicht!$B$1:$D$35,MATCH(max_demand!O$1,Overzicht!$B$1:$B$35,0),3),INDEX(Verdeelsleutels_percentage!$A:$AB,MATCH(max_demand!$C269,Verdeelsleutels_percentage!$C:$C,0),MATCH(INDEX(Overzicht!$B$1:$F$35,MATCH(max_demand!O$1,Overzicht!$B:$B,0),5),Verdeelsleutels_percentage!$1:$1,0)))</f>
        <v>3.0572991071135515E-2</v>
      </c>
      <c r="P269">
        <f>PRODUCT(INDEX(Overzicht!$B$1:$D$35,MATCH(max_demand!P$1,Overzicht!$B$1:$B$35,0),3),INDEX(Verdeelsleutels_percentage!$A:$AB,MATCH(max_demand!$C269,Verdeelsleutels_percentage!$C:$C,0),MATCH(INDEX(Overzicht!$B$1:$F$35,MATCH(max_demand!P$1,Overzicht!$B:$B,0),5),Verdeelsleutels_percentage!$1:$1,0)))</f>
        <v>0.26704059054245283</v>
      </c>
      <c r="Q269">
        <f>PRODUCT(INDEX(Overzicht!$B$1:$D$35,MATCH(max_demand!Q$1,Overzicht!$B$1:$B$35,0),3),INDEX(Verdeelsleutels_percentage!$A:$AB,MATCH(max_demand!$C269,Verdeelsleutels_percentage!$C:$C,0),MATCH(INDEX(Overzicht!$B$1:$F$35,MATCH(max_demand!Q$1,Overzicht!$B:$B,0),5),Verdeelsleutels_percentage!$1:$1,0)))</f>
        <v>1.2612414314111028E-2</v>
      </c>
      <c r="R269">
        <f>PRODUCT(INDEX(Overzicht!$B$1:$D$35,MATCH(max_demand!R$1,Overzicht!$B$1:$B$35,0),3),INDEX(Verdeelsleutels_percentage!$A:$AB,MATCH(max_demand!$C269,Verdeelsleutels_percentage!$C:$C,0),MATCH(INDEX(Overzicht!$B$1:$F$35,MATCH(max_demand!R$1,Overzicht!$B:$B,0),5),Verdeelsleutels_percentage!$1:$1,0)))</f>
        <v>2.6094650305057304E-3</v>
      </c>
      <c r="S269">
        <f>PRODUCT(INDEX(Overzicht!$B$1:$D$35,MATCH(max_demand!S$1,Overzicht!$B$1:$B$35,0),3),INDEX(Verdeelsleutels_percentage!$A:$AB,MATCH(max_demand!$C269,Verdeelsleutels_percentage!$C:$C,0),MATCH(INDEX(Overzicht!$B$1:$F$35,MATCH(max_demand!S$1,Overzicht!$B:$B,0),5),Verdeelsleutels_percentage!$1:$1,0)))</f>
        <v>5.3441843824757352E-3</v>
      </c>
      <c r="T269">
        <f>PRODUCT(INDEX(Overzicht!$B$1:$D$35,MATCH(max_demand!T$1,Overzicht!$B$1:$B$35,0),3),INDEX(Verdeelsleutels_percentage!$A:$AB,MATCH(max_demand!$C269,Verdeelsleutels_percentage!$C:$C,0),MATCH(INDEX(Overzicht!$B$1:$F$35,MATCH(max_demand!T$1,Overzicht!$B:$B,0),5),Verdeelsleutels_percentage!$1:$1,0)))</f>
        <v>7.7124188679391576E-3</v>
      </c>
      <c r="U269">
        <f>PRODUCT(INDEX(Overzicht!$B$1:$D$35,MATCH(max_demand!U$1,Overzicht!$B$1:$B$35,0),3),INDEX(Verdeelsleutels_percentage!$A:$AB,MATCH(max_demand!$C269,Verdeelsleutels_percentage!$C:$C,0),MATCH(INDEX(Overzicht!$B$1:$F$35,MATCH(max_demand!U$1,Overzicht!$B:$B,0),5),Verdeelsleutels_percentage!$1:$1,0)))</f>
        <v>2.8646127223774017E-2</v>
      </c>
      <c r="V269">
        <f>PRODUCT(INDEX(Overzicht!$B$1:$D$35,MATCH(max_demand!V$1,Overzicht!$B$1:$B$35,0),3),INDEX(Verdeelsleutels_percentage!$A:$AB,MATCH(max_demand!$C269,Verdeelsleutels_percentage!$C:$C,0),MATCH(INDEX(Overzicht!$B$1:$F$35,MATCH(max_demand!V$1,Overzicht!$B:$B,0),5),Verdeelsleutels_percentage!$1:$1,0)))</f>
        <v>3.3343164278684329E-3</v>
      </c>
      <c r="W269">
        <f>PRODUCT(INDEX(Overzicht!$B$1:$D$35,MATCH(max_demand!W$1,Overzicht!$B$1:$B$35,0),3),INDEX(Verdeelsleutels_percentage!$A:$AB,MATCH(max_demand!$C269,Verdeelsleutels_percentage!$C:$C,0),MATCH(INDEX(Overzicht!$B$1:$F$35,MATCH(max_demand!W$1,Overzicht!$B:$B,0),5),Verdeelsleutels_percentage!$1:$1,0)))</f>
        <v>1.7396433536704867E-2</v>
      </c>
      <c r="X269">
        <f>PRODUCT(INDEX(Overzicht!$B$1:$D$35,MATCH(max_demand!X$1,Overzicht!$B$1:$B$35,0),3),INDEX(Verdeelsleutels_percentage!$A:$AB,MATCH(max_demand!$C269,Verdeelsleutels_percentage!$C:$C,0),MATCH(INDEX(Overzicht!$B$1:$F$35,MATCH(max_demand!X$1,Overzicht!$B:$B,0),5),Verdeelsleutels_percentage!$1:$1,0)))</f>
        <v>2.5129662730389427E-3</v>
      </c>
      <c r="Y269">
        <f>PRODUCT(INDEX(Overzicht!$B$1:$D$35,MATCH(max_demand!Y$1,Overzicht!$B$1:$B$35,0),3),INDEX(Verdeelsleutels_percentage!$A:$AB,MATCH(max_demand!$C269,Verdeelsleutels_percentage!$C:$C,0),MATCH(INDEX(Overzicht!$B$1:$F$35,MATCH(max_demand!Y$1,Overzicht!$B:$B,0),5),Verdeelsleutels_percentage!$1:$1,0)))</f>
        <v>4.7568882229129406E-6</v>
      </c>
      <c r="Z269">
        <f>PRODUCT(INDEX(Overzicht!$B$1:$D$35,MATCH(max_demand!Z$1,Overzicht!$B$1:$B$35,0),3),INDEX(Verdeelsleutels_percentage!$A:$AB,MATCH(max_demand!$C269,Verdeelsleutels_percentage!$C:$C,0),MATCH(INDEX(Overzicht!$B$1:$F$35,MATCH(max_demand!Z$1,Overzicht!$B:$B,0),5),Verdeelsleutels_percentage!$1:$1,0)))</f>
        <v>2.1141725435168627E-3</v>
      </c>
      <c r="AA269">
        <f>PRODUCT(INDEX(Overzicht!$B$1:$D$35,MATCH(max_demand!AA$1,Overzicht!$B$1:$B$35,0),3),INDEX(Verdeelsleutels_percentage!$A:$AB,MATCH(max_demand!$C269,Verdeelsleutels_percentage!$C:$C,0),MATCH(INDEX(Overzicht!$B$1:$F$35,MATCH(max_demand!AA$1,Overzicht!$B:$B,0),5),Verdeelsleutels_percentage!$1:$1,0)))</f>
        <v>2.203190334822836E-3</v>
      </c>
      <c r="AB269">
        <f>PRODUCT(INDEX(Overzicht!$B$1:$D$35,MATCH(max_demand!AB$1,Overzicht!$B$1:$B$35,0),3),INDEX(Verdeelsleutels_percentage!$A:$AB,MATCH(max_demand!$C269,Verdeelsleutels_percentage!$C:$C,0),MATCH(INDEX(Overzicht!$B$1:$F$35,MATCH(max_demand!AB$1,Overzicht!$B:$B,0),5),Verdeelsleutels_percentage!$1:$1,0)))</f>
        <v>9.3659219215298274E-3</v>
      </c>
      <c r="AC269">
        <f>PRODUCT(INDEX(Overzicht!$B$1:$D$35,MATCH(max_demand!AC$1,Overzicht!$B$1:$B$35,0),3),INDEX(Verdeelsleutels_percentage!$A:$AB,MATCH(max_demand!$C269,Verdeelsleutels_percentage!$C:$C,0),MATCH(INDEX(Overzicht!$B$1:$F$35,MATCH(max_demand!AC$1,Overzicht!$B:$B,0),5),Verdeelsleutels_percentage!$1:$1,0)))</f>
        <v>6.2977922115842059E-3</v>
      </c>
      <c r="AD269">
        <f>PRODUCT(INDEX(Overzicht!$B$1:$D$35,MATCH(max_demand!AD$1,Overzicht!$B$1:$B$35,0),3),INDEX(Verdeelsleutels_percentage!$A:$AB,MATCH(max_demand!$C269,Verdeelsleutels_percentage!$C:$C,0),MATCH(INDEX(Overzicht!$B$1:$F$35,MATCH(max_demand!AD$1,Overzicht!$B:$B,0),5),Verdeelsleutels_percentage!$1:$1,0)))</f>
        <v>7.1313976119088951E-6</v>
      </c>
      <c r="AE269">
        <f>PRODUCT(INDEX(Overzicht!$B$1:$D$35,MATCH(max_demand!AE$1,Overzicht!$B$1:$B$35,0),3),INDEX(Verdeelsleutels_percentage!$A:$AB,MATCH(max_demand!$C269,Verdeelsleutels_percentage!$C:$C,0),MATCH(INDEX(Overzicht!$B$1:$F$35,MATCH(max_demand!AE$1,Overzicht!$B:$B,0),5),Verdeelsleutels_percentage!$1:$1,0)))</f>
        <v>9.2643535362498891E-2</v>
      </c>
      <c r="AF269">
        <f>PRODUCT(INDEX(Overzicht!$B$1:$D$35,MATCH(max_demand!AF$1,Overzicht!$B$1:$B$35,0),3),INDEX(Verdeelsleutels_percentage!$A:$AB,MATCH(max_demand!$C269,Verdeelsleutels_percentage!$C:$C,0),MATCH(INDEX(Overzicht!$B$1:$F$35,MATCH(max_demand!AF$1,Overzicht!$B:$B,0),5),Verdeelsleutels_percentage!$1:$1,0)))</f>
        <v>8.3454179349349844E-3</v>
      </c>
      <c r="AG269">
        <f>PRODUCT(INDEX(Overzicht!$B$1:$D$35,MATCH(max_demand!AG$1,Overzicht!$B$1:$B$35,0),3),INDEX(Verdeelsleutels_percentage!$A:$AB,MATCH(max_demand!$C269,Verdeelsleutels_percentage!$C:$C,0),MATCH(INDEX(Overzicht!$B$1:$F$35,MATCH(max_demand!AG$1,Overzicht!$B:$B,0),5),Verdeelsleutels_percentage!$1:$1,0)))</f>
        <v>1.7396433536704867E-2</v>
      </c>
      <c r="AH269">
        <f>PRODUCT(INDEX(Overzicht!$B$1:$D$35,MATCH(max_demand!AH$1,Overzicht!$B$1:$B$35,0),3),INDEX(Verdeelsleutels_percentage!$A:$AB,MATCH(max_demand!$C269,Verdeelsleutels_percentage!$C:$C,0),MATCH(INDEX(Overzicht!$B$1:$F$35,MATCH(max_demand!AH$1,Overzicht!$B:$B,0),5),Verdeelsleutels_percentage!$1:$1,0)))</f>
        <v>1.9472641848181628E-2</v>
      </c>
      <c r="AI269">
        <f>PRODUCT(INDEX(Overzicht!$B$1:$D$35,MATCH(max_demand!AI$1,Overzicht!$B$1:$B$35,0),3),INDEX(Verdeelsleutels_percentage!$A:$AB,MATCH(max_demand!$C269,Verdeelsleutels_percentage!$C:$C,0),MATCH(INDEX(Overzicht!$B$1:$F$35,MATCH(max_demand!AI$1,Overzicht!$B:$B,0),5),Verdeelsleutels_percentage!$1:$1,0)))</f>
        <v>6.6763343479479872E-3</v>
      </c>
      <c r="AJ269">
        <f>PRODUCT(INDEX(Overzicht!$B$1:$D$35,MATCH(max_demand!AJ$1,Overzicht!$B$1:$B$35,0),3),INDEX(Verdeelsleutels_percentage!$A:$AB,MATCH(max_demand!$C269,Verdeelsleutels_percentage!$C:$C,0),MATCH(INDEX(Overzicht!$B$1:$F$35,MATCH(max_demand!AJ$1,Overzicht!$B:$B,0),5),Verdeelsleutels_percentage!$1:$1,0)))</f>
        <v>0</v>
      </c>
      <c r="AK269">
        <f>PRODUCT(INDEX(Overzicht!$B$1:$D$35,MATCH(max_demand!AK$1,Overzicht!$B$1:$B$35,0),3),INDEX(Verdeelsleutels_percentage!$A:$AB,MATCH(max_demand!$C269,Verdeelsleutels_percentage!$C:$C,0),MATCH(INDEX(Overzicht!$B$1:$F$35,MATCH(max_demand!AK$1,Overzicht!$B:$B,0),5),Verdeelsleutels_percentage!$1:$1,0)))</f>
        <v>1.0553836345600955E-3</v>
      </c>
      <c r="AL269">
        <f>PRODUCT(INDEX(Overzicht!$B$1:$D$35,MATCH(max_demand!AL$1,Overzicht!$B$1:$B$35,0),3),INDEX(Verdeelsleutels_percentage!$A:$AB,MATCH(max_demand!$C269,Verdeelsleutels_percentage!$C:$C,0),MATCH(INDEX(Overzicht!$B$1:$F$35,MATCH(max_demand!AL$1,Overzicht!$B:$B,0),5),Verdeelsleutels_percentage!$1:$1,0)))</f>
        <v>2.8994055894508114E-3</v>
      </c>
      <c r="AM269">
        <f>PRODUCT(INDEX(Overzicht!$B$1:$D$35,MATCH(max_demand!AM$1,Overzicht!$B$1:$B$35,0),3),INDEX(Verdeelsleutels_percentage!$A:$AB,MATCH(max_demand!$C269,Verdeelsleutels_percentage!$C:$C,0),MATCH(INDEX(Overzicht!$B$1:$F$35,MATCH(max_demand!AM$1,Overzicht!$B:$B,0),5),Verdeelsleutels_percentage!$1:$1,0)))</f>
        <v>5.7988111789016228E-3</v>
      </c>
      <c r="AN269">
        <f>PRODUCT(INDEX(Overzicht!$B$1:$D$35,MATCH(max_demand!AN$1,Overzicht!$B$1:$B$35,0),3),INDEX(Verdeelsleutels_percentage!$A:$AB,MATCH(max_demand!$C269,Verdeelsleutels_percentage!$C:$C,0),MATCH(INDEX(Overzicht!$B$1:$F$35,MATCH(max_demand!AN$1,Overzicht!$B:$B,0),5),Verdeelsleutels_percentage!$1:$1,0)))</f>
        <v>2.8994055894508114E-3</v>
      </c>
      <c r="AO269">
        <f>PRODUCT(INDEX(Overzicht!$B$1:$D$35,MATCH(max_demand!AO$1,Overzicht!$B$1:$B$35,0),3),INDEX(Verdeelsleutels_percentage!$A:$AB,MATCH(max_demand!$C269,Verdeelsleutels_percentage!$C:$C,0),MATCH(INDEX(Overzicht!$B$1:$F$35,MATCH(max_demand!AO$1,Overzicht!$B:$B,0),5),Verdeelsleutels_percentage!$1:$1,0)))</f>
        <v>1.014791956307784E-2</v>
      </c>
    </row>
    <row r="270" spans="2:41">
      <c r="B270" t="str">
        <f>INDEX('ETLocal datasets'!B:C,MATCH(C270,'ETLocal datasets'!C:C,0),1)</f>
        <v>GM0852</v>
      </c>
      <c r="C270" t="str">
        <f>'ETLocal datasets'!C253</f>
        <v>Waterland</v>
      </c>
      <c r="D270">
        <f t="shared" si="21"/>
        <v>0.14070624708746934</v>
      </c>
      <c r="E270">
        <f t="shared" si="22"/>
        <v>5.4282243901566399E-2</v>
      </c>
      <c r="F270">
        <f t="shared" si="23"/>
        <v>1.0519950540913195E-2</v>
      </c>
      <c r="G270">
        <f t="shared" si="20"/>
        <v>2.142228625548781E-2</v>
      </c>
      <c r="H270">
        <f>PRODUCT(INDEX(Overzicht!$B$1:$D$35,MATCH(max_demand!H$1,Overzicht!$B$1:$B$35,0),3),INDEX(Verdeelsleutels_percentage!$A:$AB,MATCH(max_demand!$C270,Verdeelsleutels_percentage!$C:$C,0),MATCH(INDEX(Overzicht!$B$1:$F$35,MATCH(max_demand!H$1,Overzicht!$B:$B,0),5),Verdeelsleutels_percentage!$1:$1,0)))</f>
        <v>1.0519950540913195E-2</v>
      </c>
      <c r="I270">
        <f>PRODUCT(INDEX(Overzicht!$B$1:$D$35,MATCH(max_demand!I$1,Overzicht!$B$1:$B$35,0),3),INDEX(Verdeelsleutels_percentage!$A:$AB,MATCH(max_demand!$C270,Verdeelsleutels_percentage!$C:$C,0),MATCH(INDEX(Overzicht!$B$1:$F$35,MATCH(max_demand!I$1,Overzicht!$B:$B,0),5),Verdeelsleutels_percentage!$1:$1,0)))</f>
        <v>2.1164245169166583E-3</v>
      </c>
      <c r="J270">
        <f>PRODUCT(INDEX(Overzicht!$B$1:$D$35,MATCH(max_demand!J$1,Overzicht!$B$1:$B$35,0),3),INDEX(Verdeelsleutels_percentage!$A:$AB,MATCH(max_demand!$C270,Verdeelsleutels_percentage!$C:$C,0),MATCH(INDEX(Overzicht!$B$1:$F$35,MATCH(max_demand!J$1,Overzicht!$B:$B,0),5),Verdeelsleutels_percentage!$1:$1,0)))</f>
        <v>3.526688181334709E-3</v>
      </c>
      <c r="K270">
        <f>PRODUCT(INDEX(Overzicht!$B$1:$D$35,MATCH(max_demand!K$1,Overzicht!$B$1:$B$35,0),3),INDEX(Verdeelsleutels_percentage!$A:$AB,MATCH(max_demand!$C270,Verdeelsleutels_percentage!$C:$C,0),MATCH(INDEX(Overzicht!$B$1:$F$35,MATCH(max_demand!K$1,Overzicht!$B:$B,0),5),Verdeelsleutels_percentage!$1:$1,0)))</f>
        <v>4.4054190329049825E-4</v>
      </c>
      <c r="L270">
        <f>PRODUCT(INDEX(Overzicht!$B$1:$D$35,MATCH(max_demand!L$1,Overzicht!$B$1:$B$35,0),3),INDEX(Verdeelsleutels_percentage!$A:$AB,MATCH(max_demand!$C270,Verdeelsleutels_percentage!$C:$C,0),MATCH(INDEX(Overzicht!$B$1:$F$35,MATCH(max_demand!L$1,Overzicht!$B:$B,0),5),Verdeelsleutels_percentage!$1:$1,0)))</f>
        <v>3.4017111689086605E-3</v>
      </c>
      <c r="M270">
        <f>PRODUCT(INDEX(Overzicht!$B$1:$D$35,MATCH(max_demand!M$1,Overzicht!$B$1:$B$35,0),3),INDEX(Verdeelsleutels_percentage!$A:$AB,MATCH(max_demand!$C270,Verdeelsleutels_percentage!$C:$C,0),MATCH(INDEX(Overzicht!$B$1:$F$35,MATCH(max_demand!M$1,Overzicht!$B:$B,0),5),Verdeelsleutels_percentage!$1:$1,0)))</f>
        <v>5.2153519183789153E-2</v>
      </c>
      <c r="N270">
        <f>PRODUCT(INDEX(Overzicht!$B$1:$D$35,MATCH(max_demand!N$1,Overzicht!$B$1:$B$35,0),3),INDEX(Verdeelsleutels_percentage!$A:$AB,MATCH(max_demand!$C270,Verdeelsleutels_percentage!$C:$C,0),MATCH(INDEX(Overzicht!$B$1:$F$35,MATCH(max_demand!N$1,Overzicht!$B:$B,0),5),Verdeelsleutels_percentage!$1:$1,0)))</f>
        <v>5.6822149633087831E-3</v>
      </c>
      <c r="O270">
        <f>PRODUCT(INDEX(Overzicht!$B$1:$D$35,MATCH(max_demand!O$1,Overzicht!$B$1:$B$35,0),3),INDEX(Verdeelsleutels_percentage!$A:$AB,MATCH(max_demand!$C270,Verdeelsleutels_percentage!$C:$C,0),MATCH(INDEX(Overzicht!$B$1:$F$35,MATCH(max_demand!O$1,Overzicht!$B:$B,0),5),Verdeelsleutels_percentage!$1:$1,0)))</f>
        <v>9.2631792028318759E-5</v>
      </c>
      <c r="P270">
        <f>PRODUCT(INDEX(Overzicht!$B$1:$D$35,MATCH(max_demand!P$1,Overzicht!$B$1:$B$35,0),3),INDEX(Verdeelsleutels_percentage!$A:$AB,MATCH(max_demand!$C270,Verdeelsleutels_percentage!$C:$C,0),MATCH(INDEX(Overzicht!$B$1:$F$35,MATCH(max_demand!P$1,Overzicht!$B:$B,0),5),Verdeelsleutels_percentage!$1:$1,0)))</f>
        <v>0</v>
      </c>
      <c r="Q270">
        <f>PRODUCT(INDEX(Overzicht!$B$1:$D$35,MATCH(max_demand!Q$1,Overzicht!$B$1:$B$35,0),3),INDEX(Verdeelsleutels_percentage!$A:$AB,MATCH(max_demand!$C270,Verdeelsleutels_percentage!$C:$C,0),MATCH(INDEX(Overzicht!$B$1:$F$35,MATCH(max_demand!Q$1,Overzicht!$B:$B,0),5),Verdeelsleutels_percentage!$1:$1,0)))</f>
        <v>8.7165304481852165E-3</v>
      </c>
      <c r="R270">
        <f>PRODUCT(INDEX(Overzicht!$B$1:$D$35,MATCH(max_demand!R$1,Overzicht!$B$1:$B$35,0),3),INDEX(Verdeelsleutels_percentage!$A:$AB,MATCH(max_demand!$C270,Verdeelsleutels_percentage!$C:$C,0),MATCH(INDEX(Overzicht!$B$1:$F$35,MATCH(max_demand!R$1,Overzicht!$B:$B,0),5),Verdeelsleutels_percentage!$1:$1,0)))</f>
        <v>1.8034200927279761E-3</v>
      </c>
      <c r="S270">
        <f>PRODUCT(INDEX(Overzicht!$B$1:$D$35,MATCH(max_demand!S$1,Overzicht!$B$1:$B$35,0),3),INDEX(Verdeelsleutels_percentage!$A:$AB,MATCH(max_demand!$C270,Verdeelsleutels_percentage!$C:$C,0),MATCH(INDEX(Overzicht!$B$1:$F$35,MATCH(max_demand!S$1,Overzicht!$B:$B,0),5),Verdeelsleutels_percentage!$1:$1,0)))</f>
        <v>3.6934043499068951E-3</v>
      </c>
      <c r="T270">
        <f>PRODUCT(INDEX(Overzicht!$B$1:$D$35,MATCH(max_demand!T$1,Overzicht!$B$1:$B$35,0),3),INDEX(Verdeelsleutels_percentage!$A:$AB,MATCH(max_demand!$C270,Verdeelsleutels_percentage!$C:$C,0),MATCH(INDEX(Overzicht!$B$1:$F$35,MATCH(max_demand!T$1,Overzicht!$B:$B,0),5),Verdeelsleutels_percentage!$1:$1,0)))</f>
        <v>5.3301082740626841E-3</v>
      </c>
      <c r="U270">
        <f>PRODUCT(INDEX(Overzicht!$B$1:$D$35,MATCH(max_demand!U$1,Overzicht!$B$1:$B$35,0),3),INDEX(Verdeelsleutels_percentage!$A:$AB,MATCH(max_demand!$C270,Verdeelsleutels_percentage!$C:$C,0),MATCH(INDEX(Overzicht!$B$1:$F$35,MATCH(max_demand!U$1,Overzicht!$B:$B,0),5),Verdeelsleutels_percentage!$1:$1,0)))</f>
        <v>1.9797545017947116E-2</v>
      </c>
      <c r="V270">
        <f>PRODUCT(INDEX(Overzicht!$B$1:$D$35,MATCH(max_demand!V$1,Overzicht!$B$1:$B$35,0),3),INDEX(Verdeelsleutels_percentage!$A:$AB,MATCH(max_demand!$C270,Verdeelsleutels_percentage!$C:$C,0),MATCH(INDEX(Overzicht!$B$1:$F$35,MATCH(max_demand!V$1,Overzicht!$B:$B,0),5),Verdeelsleutels_percentage!$1:$1,0)))</f>
        <v>2.3043701184857469E-3</v>
      </c>
      <c r="W270">
        <f>PRODUCT(INDEX(Overzicht!$B$1:$D$35,MATCH(max_demand!W$1,Overzicht!$B$1:$B$35,0),3),INDEX(Verdeelsleutels_percentage!$A:$AB,MATCH(max_demand!$C270,Verdeelsleutels_percentage!$C:$C,0),MATCH(INDEX(Overzicht!$B$1:$F$35,MATCH(max_demand!W$1,Overzicht!$B:$B,0),5),Verdeelsleutels_percentage!$1:$1,0)))</f>
        <v>1.2022800618186507E-2</v>
      </c>
      <c r="X270">
        <f>PRODUCT(INDEX(Overzicht!$B$1:$D$35,MATCH(max_demand!X$1,Overzicht!$B$1:$B$35,0),3),INDEX(Verdeelsleutels_percentage!$A:$AB,MATCH(max_demand!$C270,Verdeelsleutels_percentage!$C:$C,0),MATCH(INDEX(Overzicht!$B$1:$F$35,MATCH(max_demand!X$1,Overzicht!$B:$B,0),5),Verdeelsleutels_percentage!$1:$1,0)))</f>
        <v>1.5002783719635481E-4</v>
      </c>
      <c r="Y270">
        <f>PRODUCT(INDEX(Overzicht!$B$1:$D$35,MATCH(max_demand!Y$1,Overzicht!$B$1:$B$35,0),3),INDEX(Verdeelsleutels_percentage!$A:$AB,MATCH(max_demand!$C270,Verdeelsleutels_percentage!$C:$C,0),MATCH(INDEX(Overzicht!$B$1:$F$35,MATCH(max_demand!Y$1,Overzicht!$B:$B,0),5),Verdeelsleutels_percentage!$1:$1,0)))</f>
        <v>1.7277268830850008E-6</v>
      </c>
      <c r="Z270">
        <f>PRODUCT(INDEX(Overzicht!$B$1:$D$35,MATCH(max_demand!Z$1,Overzicht!$B$1:$B$35,0),3),INDEX(Verdeelsleutels_percentage!$A:$AB,MATCH(max_demand!$C270,Verdeelsleutels_percentage!$C:$C,0),MATCH(INDEX(Overzicht!$B$1:$F$35,MATCH(max_demand!Z$1,Overzicht!$B:$B,0),5),Verdeelsleutels_percentage!$1:$1,0)))</f>
        <v>7.6787861470444484E-4</v>
      </c>
      <c r="AA270">
        <f>PRODUCT(INDEX(Overzicht!$B$1:$D$35,MATCH(max_demand!AA$1,Overzicht!$B$1:$B$35,0),3),INDEX(Verdeelsleutels_percentage!$A:$AB,MATCH(max_demand!$C270,Verdeelsleutels_percentage!$C:$C,0),MATCH(INDEX(Overzicht!$B$1:$F$35,MATCH(max_demand!AA$1,Overzicht!$B:$B,0),5),Verdeelsleutels_percentage!$1:$1,0)))</f>
        <v>8.0021034584989515E-4</v>
      </c>
      <c r="AB270">
        <f>PRODUCT(INDEX(Overzicht!$B$1:$D$35,MATCH(max_demand!AB$1,Overzicht!$B$1:$B$35,0),3),INDEX(Verdeelsleutels_percentage!$A:$AB,MATCH(max_demand!$C270,Verdeelsleutels_percentage!$C:$C,0),MATCH(INDEX(Overzicht!$B$1:$F$35,MATCH(max_demand!AB$1,Overzicht!$B:$B,0),5),Verdeelsleutels_percentage!$1:$1,0)))</f>
        <v>3.4771354834404996E-3</v>
      </c>
      <c r="AC270">
        <f>PRODUCT(INDEX(Overzicht!$B$1:$D$35,MATCH(max_demand!AC$1,Overzicht!$B$1:$B$35,0),3),INDEX(Verdeelsleutels_percentage!$A:$AB,MATCH(max_demand!$C270,Verdeelsleutels_percentage!$C:$C,0),MATCH(INDEX(Overzicht!$B$1:$F$35,MATCH(max_demand!AC$1,Overzicht!$B:$B,0),5),Verdeelsleutels_percentage!$1:$1,0)))</f>
        <v>1.604091957405463E-3</v>
      </c>
      <c r="AD270">
        <f>PRODUCT(INDEX(Overzicht!$B$1:$D$35,MATCH(max_demand!AD$1,Overzicht!$B$1:$B$35,0),3),INDEX(Verdeelsleutels_percentage!$A:$AB,MATCH(max_demand!$C270,Verdeelsleutels_percentage!$C:$C,0),MATCH(INDEX(Overzicht!$B$1:$F$35,MATCH(max_demand!AD$1,Overzicht!$B:$B,0),5),Verdeelsleutels_percentage!$1:$1,0)))</f>
        <v>0</v>
      </c>
      <c r="AE270">
        <f>PRODUCT(INDEX(Overzicht!$B$1:$D$35,MATCH(max_demand!AE$1,Overzicht!$B$1:$B$35,0),3),INDEX(Verdeelsleutels_percentage!$A:$AB,MATCH(max_demand!$C270,Verdeelsleutels_percentage!$C:$C,0),MATCH(INDEX(Overzicht!$B$1:$F$35,MATCH(max_demand!AE$1,Overzicht!$B:$B,0),5),Verdeelsleutels_percentage!$1:$1,0)))</f>
        <v>4.821856420267992E-2</v>
      </c>
      <c r="AF270">
        <f>PRODUCT(INDEX(Overzicht!$B$1:$D$35,MATCH(max_demand!AF$1,Overzicht!$B$1:$B$35,0),3),INDEX(Verdeelsleutels_percentage!$A:$AB,MATCH(max_demand!$C270,Verdeelsleutels_percentage!$C:$C,0),MATCH(INDEX(Overzicht!$B$1:$F$35,MATCH(max_demand!AF$1,Overzicht!$B:$B,0),5),Verdeelsleutels_percentage!$1:$1,0)))</f>
        <v>3.0310997948859663E-3</v>
      </c>
      <c r="AG270">
        <f>PRODUCT(INDEX(Overzicht!$B$1:$D$35,MATCH(max_demand!AG$1,Overzicht!$B$1:$B$35,0),3),INDEX(Verdeelsleutels_percentage!$A:$AB,MATCH(max_demand!$C270,Verdeelsleutels_percentage!$C:$C,0),MATCH(INDEX(Overzicht!$B$1:$F$35,MATCH(max_demand!AG$1,Overzicht!$B:$B,0),5),Verdeelsleutels_percentage!$1:$1,0)))</f>
        <v>1.2022800618186507E-2</v>
      </c>
      <c r="AH270">
        <f>PRODUCT(INDEX(Overzicht!$B$1:$D$35,MATCH(max_demand!AH$1,Overzicht!$B$1:$B$35,0),3),INDEX(Verdeelsleutels_percentage!$A:$AB,MATCH(max_demand!$C270,Verdeelsleutels_percentage!$C:$C,0),MATCH(INDEX(Overzicht!$B$1:$F$35,MATCH(max_demand!AH$1,Overzicht!$B:$B,0),5),Verdeelsleutels_percentage!$1:$1,0)))</f>
        <v>7.0725661880672551E-3</v>
      </c>
      <c r="AI270">
        <f>PRODUCT(INDEX(Overzicht!$B$1:$D$35,MATCH(max_demand!AI$1,Overzicht!$B$1:$B$35,0),3),INDEX(Verdeelsleutels_percentage!$A:$AB,MATCH(max_demand!$C270,Verdeelsleutels_percentage!$C:$C,0),MATCH(INDEX(Overzicht!$B$1:$F$35,MATCH(max_demand!AI$1,Overzicht!$B:$B,0),5),Verdeelsleutels_percentage!$1:$1,0)))</f>
        <v>2.4248798359087728E-3</v>
      </c>
      <c r="AJ270">
        <f>PRODUCT(INDEX(Overzicht!$B$1:$D$35,MATCH(max_demand!AJ$1,Overzicht!$B$1:$B$35,0),3),INDEX(Verdeelsleutels_percentage!$A:$AB,MATCH(max_demand!$C270,Verdeelsleutels_percentage!$C:$C,0),MATCH(INDEX(Overzicht!$B$1:$F$35,MATCH(max_demand!AJ$1,Overzicht!$B:$B,0),5),Verdeelsleutels_percentage!$1:$1,0)))</f>
        <v>0</v>
      </c>
      <c r="AK270">
        <f>PRODUCT(INDEX(Overzicht!$B$1:$D$35,MATCH(max_demand!AK$1,Overzicht!$B$1:$B$35,0),3),INDEX(Verdeelsleutels_percentage!$A:$AB,MATCH(max_demand!$C270,Verdeelsleutels_percentage!$C:$C,0),MATCH(INDEX(Overzicht!$B$1:$F$35,MATCH(max_demand!AK$1,Overzicht!$B:$B,0),5),Verdeelsleutels_percentage!$1:$1,0)))</f>
        <v>7.2938323750331487E-4</v>
      </c>
      <c r="AL270">
        <f>PRODUCT(INDEX(Overzicht!$B$1:$D$35,MATCH(max_demand!AL$1,Overzicht!$B$1:$B$35,0),3),INDEX(Verdeelsleutels_percentage!$A:$AB,MATCH(max_demand!$C270,Verdeelsleutels_percentage!$C:$C,0),MATCH(INDEX(Overzicht!$B$1:$F$35,MATCH(max_demand!AL$1,Overzicht!$B:$B,0),5),Verdeelsleutels_percentage!$1:$1,0)))</f>
        <v>2.0038001030310846E-3</v>
      </c>
      <c r="AM270">
        <f>PRODUCT(INDEX(Overzicht!$B$1:$D$35,MATCH(max_demand!AM$1,Overzicht!$B$1:$B$35,0),3),INDEX(Verdeelsleutels_percentage!$A:$AB,MATCH(max_demand!$C270,Verdeelsleutels_percentage!$C:$C,0),MATCH(INDEX(Overzicht!$B$1:$F$35,MATCH(max_demand!AM$1,Overzicht!$B:$B,0),5),Verdeelsleutels_percentage!$1:$1,0)))</f>
        <v>4.0076002060621691E-3</v>
      </c>
      <c r="AN270">
        <f>PRODUCT(INDEX(Overzicht!$B$1:$D$35,MATCH(max_demand!AN$1,Overzicht!$B$1:$B$35,0),3),INDEX(Verdeelsleutels_percentage!$A:$AB,MATCH(max_demand!$C270,Verdeelsleutels_percentage!$C:$C,0),MATCH(INDEX(Overzicht!$B$1:$F$35,MATCH(max_demand!AN$1,Overzicht!$B:$B,0),5),Verdeelsleutels_percentage!$1:$1,0)))</f>
        <v>2.0038001030310846E-3</v>
      </c>
      <c r="AO270">
        <f>PRODUCT(INDEX(Overzicht!$B$1:$D$35,MATCH(max_demand!AO$1,Overzicht!$B$1:$B$35,0),3),INDEX(Verdeelsleutels_percentage!$A:$AB,MATCH(max_demand!$C270,Verdeelsleutels_percentage!$C:$C,0),MATCH(INDEX(Overzicht!$B$1:$F$35,MATCH(max_demand!AO$1,Overzicht!$B:$B,0),5),Verdeelsleutels_percentage!$1:$1,0)))</f>
        <v>7.0133003606087964E-3</v>
      </c>
    </row>
    <row r="271" spans="2:41">
      <c r="B271" t="str">
        <f>INDEX('ETLocal datasets'!B:C,MATCH(C271,'ETLocal datasets'!C:C,0),1)</f>
        <v>GM0855</v>
      </c>
      <c r="C271" t="str">
        <f>'ETLocal datasets'!C254</f>
        <v>Tilburg</v>
      </c>
      <c r="D271">
        <f t="shared" si="21"/>
        <v>0.45585169963706046</v>
      </c>
      <c r="E271">
        <f t="shared" si="22"/>
        <v>0.59096137591664755</v>
      </c>
      <c r="F271">
        <f t="shared" si="23"/>
        <v>0.13199849463287669</v>
      </c>
      <c r="G271">
        <f t="shared" si="20"/>
        <v>0.26879494597638043</v>
      </c>
      <c r="H271">
        <f>PRODUCT(INDEX(Overzicht!$B$1:$D$35,MATCH(max_demand!H$1,Overzicht!$B$1:$B$35,0),3),INDEX(Verdeelsleutels_percentage!$A:$AB,MATCH(max_demand!$C271,Verdeelsleutels_percentage!$C:$C,0),MATCH(INDEX(Overzicht!$B$1:$F$35,MATCH(max_demand!H$1,Overzicht!$B:$B,0),5),Verdeelsleutels_percentage!$1:$1,0)))</f>
        <v>0.13199849463287669</v>
      </c>
      <c r="I271">
        <f>PRODUCT(INDEX(Overzicht!$B$1:$D$35,MATCH(max_demand!I$1,Overzicht!$B$1:$B$35,0),3),INDEX(Verdeelsleutels_percentage!$A:$AB,MATCH(max_demand!$C271,Verdeelsleutels_percentage!$C:$C,0),MATCH(INDEX(Overzicht!$B$1:$F$35,MATCH(max_demand!I$1,Overzicht!$B:$B,0),5),Verdeelsleutels_percentage!$1:$1,0)))</f>
        <v>8.6822186753124572E-3</v>
      </c>
      <c r="J271">
        <f>PRODUCT(INDEX(Overzicht!$B$1:$D$35,MATCH(max_demand!J$1,Overzicht!$B$1:$B$35,0),3),INDEX(Verdeelsleutels_percentage!$A:$AB,MATCH(max_demand!$C271,Verdeelsleutels_percentage!$C:$C,0),MATCH(INDEX(Overzicht!$B$1:$F$35,MATCH(max_demand!J$1,Overzicht!$B:$B,0),5),Verdeelsleutels_percentage!$1:$1,0)))</f>
        <v>4.4250923915021514E-2</v>
      </c>
      <c r="K271">
        <f>PRODUCT(INDEX(Overzicht!$B$1:$D$35,MATCH(max_demand!K$1,Overzicht!$B$1:$B$35,0),3),INDEX(Verdeelsleutels_percentage!$A:$AB,MATCH(max_demand!$C271,Verdeelsleutels_percentage!$C:$C,0),MATCH(INDEX(Overzicht!$B$1:$F$35,MATCH(max_demand!K$1,Overzicht!$B:$B,0),5),Verdeelsleutels_percentage!$1:$1,0)))</f>
        <v>1.8072372104150391E-3</v>
      </c>
      <c r="L271">
        <f>PRODUCT(INDEX(Overzicht!$B$1:$D$35,MATCH(max_demand!L$1,Overzicht!$B$1:$B$35,0),3),INDEX(Verdeelsleutels_percentage!$A:$AB,MATCH(max_demand!$C271,Verdeelsleutels_percentage!$C:$C,0),MATCH(INDEX(Overzicht!$B$1:$F$35,MATCH(max_demand!L$1,Overzicht!$B:$B,0),5),Verdeelsleutels_percentage!$1:$1,0)))</f>
        <v>4.2682781798782946E-2</v>
      </c>
      <c r="M271">
        <f>PRODUCT(INDEX(Overzicht!$B$1:$D$35,MATCH(max_demand!M$1,Overzicht!$B$1:$B$35,0),3),INDEX(Verdeelsleutels_percentage!$A:$AB,MATCH(max_demand!$C271,Verdeelsleutels_percentage!$C:$C,0),MATCH(INDEX(Overzicht!$B$1:$F$35,MATCH(max_demand!M$1,Overzicht!$B:$B,0),5),Verdeelsleutels_percentage!$1:$1,0)))</f>
        <v>3.5118509095688394E-2</v>
      </c>
      <c r="N271">
        <f>PRODUCT(INDEX(Overzicht!$B$1:$D$35,MATCH(max_demand!N$1,Overzicht!$B$1:$B$35,0),3),INDEX(Verdeelsleutels_percentage!$A:$AB,MATCH(max_demand!$C271,Verdeelsleutels_percentage!$C:$C,0),MATCH(INDEX(Overzicht!$B$1:$F$35,MATCH(max_demand!N$1,Overzicht!$B:$B,0),5),Verdeelsleutels_percentage!$1:$1,0)))</f>
        <v>7.878610401742028E-3</v>
      </c>
      <c r="O271">
        <f>PRODUCT(INDEX(Overzicht!$B$1:$D$35,MATCH(max_demand!O$1,Overzicht!$B$1:$B$35,0),3),INDEX(Verdeelsleutels_percentage!$A:$AB,MATCH(max_demand!$C271,Verdeelsleutels_percentage!$C:$C,0),MATCH(INDEX(Overzicht!$B$1:$F$35,MATCH(max_demand!O$1,Overzicht!$B:$B,0),5),Verdeelsleutels_percentage!$1:$1,0)))</f>
        <v>3.4523574080906074E-4</v>
      </c>
      <c r="P271">
        <f>PRODUCT(INDEX(Overzicht!$B$1:$D$35,MATCH(max_demand!P$1,Overzicht!$B$1:$B$35,0),3),INDEX(Verdeelsleutels_percentage!$A:$AB,MATCH(max_demand!$C271,Verdeelsleutels_percentage!$C:$C,0),MATCH(INDEX(Overzicht!$B$1:$F$35,MATCH(max_demand!P$1,Overzicht!$B:$B,0),5),Verdeelsleutels_percentage!$1:$1,0)))</f>
        <v>8.8624650231064733E-3</v>
      </c>
      <c r="Q271">
        <f>PRODUCT(INDEX(Overzicht!$B$1:$D$35,MATCH(max_demand!Q$1,Overzicht!$B$1:$B$35,0),3),INDEX(Verdeelsleutels_percentage!$A:$AB,MATCH(max_demand!$C271,Verdeelsleutels_percentage!$C:$C,0),MATCH(INDEX(Overzicht!$B$1:$F$35,MATCH(max_demand!Q$1,Overzicht!$B:$B,0),5),Verdeelsleutels_percentage!$1:$1,0)))</f>
        <v>0.10937018126724067</v>
      </c>
      <c r="R271">
        <f>PRODUCT(INDEX(Overzicht!$B$1:$D$35,MATCH(max_demand!R$1,Overzicht!$B$1:$B$35,0),3),INDEX(Verdeelsleutels_percentage!$A:$AB,MATCH(max_demand!$C271,Verdeelsleutels_percentage!$C:$C,0),MATCH(INDEX(Overzicht!$B$1:$F$35,MATCH(max_demand!R$1,Overzicht!$B:$B,0),5),Verdeelsleutels_percentage!$1:$1,0)))</f>
        <v>2.2628313365636001E-2</v>
      </c>
      <c r="S271">
        <f>PRODUCT(INDEX(Overzicht!$B$1:$D$35,MATCH(max_demand!S$1,Overzicht!$B$1:$B$35,0),3),INDEX(Verdeelsleutels_percentage!$A:$AB,MATCH(max_demand!$C271,Verdeelsleutels_percentage!$C:$C,0),MATCH(INDEX(Overzicht!$B$1:$F$35,MATCH(max_demand!S$1,Overzicht!$B:$B,0),5),Verdeelsleutels_percentage!$1:$1,0)))</f>
        <v>4.6342785772822533E-2</v>
      </c>
      <c r="T271">
        <f>PRODUCT(INDEX(Overzicht!$B$1:$D$35,MATCH(max_demand!T$1,Overzicht!$B$1:$B$35,0),3),INDEX(Verdeelsleutels_percentage!$A:$AB,MATCH(max_demand!$C271,Verdeelsleutels_percentage!$C:$C,0),MATCH(INDEX(Overzicht!$B$1:$F$35,MATCH(max_demand!T$1,Overzicht!$B:$B,0),5),Verdeelsleutels_percentage!$1:$1,0)))</f>
        <v>6.6879237280657505E-2</v>
      </c>
      <c r="U271">
        <f>PRODUCT(INDEX(Overzicht!$B$1:$D$35,MATCH(max_demand!U$1,Overzicht!$B$1:$B$35,0),3),INDEX(Verdeelsleutels_percentage!$A:$AB,MATCH(max_demand!$C271,Verdeelsleutels_percentage!$C:$C,0),MATCH(INDEX(Overzicht!$B$1:$F$35,MATCH(max_demand!U$1,Overzicht!$B:$B,0),5),Verdeelsleutels_percentage!$1:$1,0)))</f>
        <v>0.2484085956138708</v>
      </c>
      <c r="V271">
        <f>PRODUCT(INDEX(Overzicht!$B$1:$D$35,MATCH(max_demand!V$1,Overzicht!$B$1:$B$35,0),3),INDEX(Verdeelsleutels_percentage!$A:$AB,MATCH(max_demand!$C271,Verdeelsleutels_percentage!$C:$C,0),MATCH(INDEX(Overzicht!$B$1:$F$35,MATCH(max_demand!V$1,Overzicht!$B:$B,0),5),Verdeelsleutels_percentage!$1:$1,0)))</f>
        <v>2.8913955967201557E-2</v>
      </c>
      <c r="W271">
        <f>PRODUCT(INDEX(Overzicht!$B$1:$D$35,MATCH(max_demand!W$1,Overzicht!$B$1:$B$35,0),3),INDEX(Verdeelsleutels_percentage!$A:$AB,MATCH(max_demand!$C271,Verdeelsleutels_percentage!$C:$C,0),MATCH(INDEX(Overzicht!$B$1:$F$35,MATCH(max_demand!W$1,Overzicht!$B:$B,0),5),Verdeelsleutels_percentage!$1:$1,0)))</f>
        <v>0.15085542243757336</v>
      </c>
      <c r="X271">
        <f>PRODUCT(INDEX(Overzicht!$B$1:$D$35,MATCH(max_demand!X$1,Overzicht!$B$1:$B$35,0),3),INDEX(Verdeelsleutels_percentage!$A:$AB,MATCH(max_demand!$C271,Verdeelsleutels_percentage!$C:$C,0),MATCH(INDEX(Overzicht!$B$1:$F$35,MATCH(max_demand!X$1,Overzicht!$B:$B,0),5),Verdeelsleutels_percentage!$1:$1,0)))</f>
        <v>1.5931080962287927E-2</v>
      </c>
      <c r="Y271">
        <f>PRODUCT(INDEX(Overzicht!$B$1:$D$35,MATCH(max_demand!Y$1,Overzicht!$B$1:$B$35,0),3),INDEX(Verdeelsleutels_percentage!$A:$AB,MATCH(max_demand!$C271,Verdeelsleutels_percentage!$C:$C,0),MATCH(INDEX(Overzicht!$B$1:$F$35,MATCH(max_demand!Y$1,Overzicht!$B:$B,0),5),Verdeelsleutels_percentage!$1:$1,0)))</f>
        <v>1.4688928269113904E-6</v>
      </c>
      <c r="Z271">
        <f>PRODUCT(INDEX(Overzicht!$B$1:$D$35,MATCH(max_demand!Z$1,Overzicht!$B$1:$B$35,0),3),INDEX(Verdeelsleutels_percentage!$A:$AB,MATCH(max_demand!$C271,Verdeelsleutels_percentage!$C:$C,0),MATCH(INDEX(Overzicht!$B$1:$F$35,MATCH(max_demand!Z$1,Overzicht!$B:$B,0),5),Verdeelsleutels_percentage!$1:$1,0)))</f>
        <v>6.5284125640506247E-4</v>
      </c>
      <c r="AA271">
        <f>PRODUCT(INDEX(Overzicht!$B$1:$D$35,MATCH(max_demand!AA$1,Overzicht!$B$1:$B$35,0),3),INDEX(Verdeelsleutels_percentage!$A:$AB,MATCH(max_demand!$C271,Verdeelsleutels_percentage!$C:$C,0),MATCH(INDEX(Overzicht!$B$1:$F$35,MATCH(max_demand!AA$1,Overzicht!$B:$B,0),5),Verdeelsleutels_percentage!$1:$1,0)))</f>
        <v>6.803293093063283E-4</v>
      </c>
      <c r="AB271">
        <f>PRODUCT(INDEX(Overzicht!$B$1:$D$35,MATCH(max_demand!AB$1,Overzicht!$B$1:$B$35,0),3),INDEX(Verdeelsleutels_percentage!$A:$AB,MATCH(max_demand!$C271,Verdeelsleutels_percentage!$C:$C,0),MATCH(INDEX(Overzicht!$B$1:$F$35,MATCH(max_demand!AB$1,Overzicht!$B:$B,0),5),Verdeelsleutels_percentage!$1:$1,0)))</f>
        <v>5.0373410956640684E-2</v>
      </c>
      <c r="AC271">
        <f>PRODUCT(INDEX(Overzicht!$B$1:$D$35,MATCH(max_demand!AC$1,Overzicht!$B$1:$B$35,0),3),INDEX(Verdeelsleutels_percentage!$A:$AB,MATCH(max_demand!$C271,Verdeelsleutels_percentage!$C:$C,0),MATCH(INDEX(Overzicht!$B$1:$F$35,MATCH(max_demand!AC$1,Overzicht!$B:$B,0),5),Verdeelsleutels_percentage!$1:$1,0)))</f>
        <v>3.6136318939451614E-2</v>
      </c>
      <c r="AD271">
        <f>PRODUCT(INDEX(Overzicht!$B$1:$D$35,MATCH(max_demand!AD$1,Overzicht!$B$1:$B$35,0),3),INDEX(Verdeelsleutels_percentage!$A:$AB,MATCH(max_demand!$C271,Verdeelsleutels_percentage!$C:$C,0),MATCH(INDEX(Overzicht!$B$1:$F$35,MATCH(max_demand!AD$1,Overzicht!$B:$B,0),5),Verdeelsleutels_percentage!$1:$1,0)))</f>
        <v>2.7787859660196727E-5</v>
      </c>
      <c r="AE271">
        <f>PRODUCT(INDEX(Overzicht!$B$1:$D$35,MATCH(max_demand!AE$1,Overzicht!$B$1:$B$35,0),3),INDEX(Verdeelsleutels_percentage!$A:$AB,MATCH(max_demand!$C271,Verdeelsleutels_percentage!$C:$C,0),MATCH(INDEX(Overzicht!$B$1:$F$35,MATCH(max_demand!AE$1,Overzicht!$B:$B,0),5),Verdeelsleutels_percentage!$1:$1,0)))</f>
        <v>2.9550093175969471E-2</v>
      </c>
      <c r="AF271">
        <f>PRODUCT(INDEX(Overzicht!$B$1:$D$35,MATCH(max_demand!AF$1,Overzicht!$B$1:$B$35,0),3),INDEX(Verdeelsleutels_percentage!$A:$AB,MATCH(max_demand!$C271,Verdeelsleutels_percentage!$C:$C,0),MATCH(INDEX(Overzicht!$B$1:$F$35,MATCH(max_demand!AF$1,Overzicht!$B:$B,0),5),Verdeelsleutels_percentage!$1:$1,0)))</f>
        <v>2.5770049594936676E-3</v>
      </c>
      <c r="AG271">
        <f>PRODUCT(INDEX(Overzicht!$B$1:$D$35,MATCH(max_demand!AG$1,Overzicht!$B$1:$B$35,0),3),INDEX(Verdeelsleutels_percentage!$A:$AB,MATCH(max_demand!$C271,Verdeelsleutels_percentage!$C:$C,0),MATCH(INDEX(Overzicht!$B$1:$F$35,MATCH(max_demand!AG$1,Overzicht!$B:$B,0),5),Verdeelsleutels_percentage!$1:$1,0)))</f>
        <v>0.15085542243757336</v>
      </c>
      <c r="AH271">
        <f>PRODUCT(INDEX(Overzicht!$B$1:$D$35,MATCH(max_demand!AH$1,Overzicht!$B$1:$B$35,0),3),INDEX(Verdeelsleutels_percentage!$A:$AB,MATCH(max_demand!$C271,Verdeelsleutels_percentage!$C:$C,0),MATCH(INDEX(Overzicht!$B$1:$F$35,MATCH(max_demand!AH$1,Overzicht!$B:$B,0),5),Verdeelsleutels_percentage!$1:$1,0)))</f>
        <v>6.0130115721518905E-3</v>
      </c>
      <c r="AI271">
        <f>PRODUCT(INDEX(Overzicht!$B$1:$D$35,MATCH(max_demand!AI$1,Overzicht!$B$1:$B$35,0),3),INDEX(Verdeelsleutels_percentage!$A:$AB,MATCH(max_demand!$C271,Verdeelsleutels_percentage!$C:$C,0),MATCH(INDEX(Overzicht!$B$1:$F$35,MATCH(max_demand!AI$1,Overzicht!$B:$B,0),5),Verdeelsleutels_percentage!$1:$1,0)))</f>
        <v>2.0616039675949338E-3</v>
      </c>
      <c r="AJ271">
        <f>PRODUCT(INDEX(Overzicht!$B$1:$D$35,MATCH(max_demand!AJ$1,Overzicht!$B$1:$B$35,0),3),INDEX(Verdeelsleutels_percentage!$A:$AB,MATCH(max_demand!$C271,Verdeelsleutels_percentage!$C:$C,0),MATCH(INDEX(Overzicht!$B$1:$F$35,MATCH(max_demand!AJ$1,Overzicht!$B:$B,0),5),Verdeelsleutels_percentage!$1:$1,0)))</f>
        <v>0</v>
      </c>
      <c r="AK271">
        <f>PRODUCT(INDEX(Overzicht!$B$1:$D$35,MATCH(max_demand!AK$1,Overzicht!$B$1:$B$35,0),3),INDEX(Verdeelsleutels_percentage!$A:$AB,MATCH(max_demand!$C271,Verdeelsleutels_percentage!$C:$C,0),MATCH(INDEX(Overzicht!$B$1:$F$35,MATCH(max_demand!AK$1,Overzicht!$B:$B,0),5),Verdeelsleutels_percentage!$1:$1,0)))</f>
        <v>9.1518956278794517E-3</v>
      </c>
      <c r="AL271">
        <f>PRODUCT(INDEX(Overzicht!$B$1:$D$35,MATCH(max_demand!AL$1,Overzicht!$B$1:$B$35,0),3),INDEX(Verdeelsleutels_percentage!$A:$AB,MATCH(max_demand!$C271,Verdeelsleutels_percentage!$C:$C,0),MATCH(INDEX(Overzicht!$B$1:$F$35,MATCH(max_demand!AL$1,Overzicht!$B:$B,0),5),Verdeelsleutels_percentage!$1:$1,0)))</f>
        <v>2.5142570406262225E-2</v>
      </c>
      <c r="AM271">
        <f>PRODUCT(INDEX(Overzicht!$B$1:$D$35,MATCH(max_demand!AM$1,Overzicht!$B$1:$B$35,0),3),INDEX(Verdeelsleutels_percentage!$A:$AB,MATCH(max_demand!$C271,Verdeelsleutels_percentage!$C:$C,0),MATCH(INDEX(Overzicht!$B$1:$F$35,MATCH(max_demand!AM$1,Overzicht!$B:$B,0),5),Verdeelsleutels_percentage!$1:$1,0)))</f>
        <v>5.028514081252445E-2</v>
      </c>
      <c r="AN271">
        <f>PRODUCT(INDEX(Overzicht!$B$1:$D$35,MATCH(max_demand!AN$1,Overzicht!$B$1:$B$35,0),3),INDEX(Verdeelsleutels_percentage!$A:$AB,MATCH(max_demand!$C271,Verdeelsleutels_percentage!$C:$C,0),MATCH(INDEX(Overzicht!$B$1:$F$35,MATCH(max_demand!AN$1,Overzicht!$B:$B,0),5),Verdeelsleutels_percentage!$1:$1,0)))</f>
        <v>2.5142570406262225E-2</v>
      </c>
      <c r="AO271">
        <f>PRODUCT(INDEX(Overzicht!$B$1:$D$35,MATCH(max_demand!AO$1,Overzicht!$B$1:$B$35,0),3),INDEX(Verdeelsleutels_percentage!$A:$AB,MATCH(max_demand!$C271,Verdeelsleutels_percentage!$C:$C,0),MATCH(INDEX(Overzicht!$B$1:$F$35,MATCH(max_demand!AO$1,Overzicht!$B:$B,0),5),Verdeelsleutels_percentage!$1:$1,0)))</f>
        <v>8.7998996421917788E-2</v>
      </c>
    </row>
    <row r="272" spans="2:41">
      <c r="B272" t="str">
        <f>INDEX('ETLocal datasets'!B:C,MATCH(C272,'ETLocal datasets'!C:C,0),1)</f>
        <v>GM0856</v>
      </c>
      <c r="C272" t="str">
        <f>'ETLocal datasets'!C255</f>
        <v>Uden</v>
      </c>
      <c r="D272">
        <f t="shared" si="21"/>
        <v>0.21841862021739814</v>
      </c>
      <c r="E272">
        <f t="shared" si="22"/>
        <v>0.1680011264868933</v>
      </c>
      <c r="F272">
        <f t="shared" si="23"/>
        <v>2.5385190499591977E-2</v>
      </c>
      <c r="G272">
        <f t="shared" si="20"/>
        <v>5.1693096409286265E-2</v>
      </c>
      <c r="H272">
        <f>PRODUCT(INDEX(Overzicht!$B$1:$D$35,MATCH(max_demand!H$1,Overzicht!$B$1:$B$35,0),3),INDEX(Verdeelsleutels_percentage!$A:$AB,MATCH(max_demand!$C272,Verdeelsleutels_percentage!$C:$C,0),MATCH(INDEX(Overzicht!$B$1:$F$35,MATCH(max_demand!H$1,Overzicht!$B:$B,0),5),Verdeelsleutels_percentage!$1:$1,0)))</f>
        <v>2.5385190499591977E-2</v>
      </c>
      <c r="I272">
        <f>PRODUCT(INDEX(Overzicht!$B$1:$D$35,MATCH(max_demand!I$1,Overzicht!$B$1:$B$35,0),3),INDEX(Verdeelsleutels_percentage!$A:$AB,MATCH(max_demand!$C272,Verdeelsleutels_percentage!$C:$C,0),MATCH(INDEX(Overzicht!$B$1:$F$35,MATCH(max_demand!I$1,Overzicht!$B:$B,0),5),Verdeelsleutels_percentage!$1:$1,0)))</f>
        <v>1.5514573493217975E-2</v>
      </c>
      <c r="J272">
        <f>PRODUCT(INDEX(Overzicht!$B$1:$D$35,MATCH(max_demand!J$1,Overzicht!$B$1:$B$35,0),3),INDEX(Verdeelsleutels_percentage!$A:$AB,MATCH(max_demand!$C272,Verdeelsleutels_percentage!$C:$C,0),MATCH(INDEX(Overzicht!$B$1:$F$35,MATCH(max_demand!J$1,Overzicht!$B:$B,0),5),Verdeelsleutels_percentage!$1:$1,0)))</f>
        <v>8.510082910339405E-3</v>
      </c>
      <c r="K272">
        <f>PRODUCT(INDEX(Overzicht!$B$1:$D$35,MATCH(max_demand!K$1,Overzicht!$B$1:$B$35,0),3),INDEX(Verdeelsleutels_percentage!$A:$AB,MATCH(max_demand!$C272,Verdeelsleutels_percentage!$C:$C,0),MATCH(INDEX(Overzicht!$B$1:$F$35,MATCH(max_demand!K$1,Overzicht!$B:$B,0),5),Verdeelsleutels_percentage!$1:$1,0)))</f>
        <v>3.2294181440498337E-3</v>
      </c>
      <c r="L272">
        <f>PRODUCT(INDEX(Overzicht!$B$1:$D$35,MATCH(max_demand!L$1,Overzicht!$B$1:$B$35,0),3),INDEX(Verdeelsleutels_percentage!$A:$AB,MATCH(max_demand!$C272,Verdeelsleutels_percentage!$C:$C,0),MATCH(INDEX(Overzicht!$B$1:$F$35,MATCH(max_demand!L$1,Overzicht!$B:$B,0),5),Verdeelsleutels_percentage!$1:$1,0)))</f>
        <v>8.2085068472042538E-3</v>
      </c>
      <c r="M272">
        <f>PRODUCT(INDEX(Overzicht!$B$1:$D$35,MATCH(max_demand!M$1,Overzicht!$B$1:$B$35,0),3),INDEX(Verdeelsleutels_percentage!$A:$AB,MATCH(max_demand!$C272,Verdeelsleutels_percentage!$C:$C,0),MATCH(INDEX(Overzicht!$B$1:$F$35,MATCH(max_demand!M$1,Overzicht!$B:$B,0),5),Verdeelsleutels_percentage!$1:$1,0)))</f>
        <v>9.1028352004682164E-2</v>
      </c>
      <c r="N272">
        <f>PRODUCT(INDEX(Overzicht!$B$1:$D$35,MATCH(max_demand!N$1,Overzicht!$B$1:$B$35,0),3),INDEX(Verdeelsleutels_percentage!$A:$AB,MATCH(max_demand!$C272,Verdeelsleutels_percentage!$C:$C,0),MATCH(INDEX(Overzicht!$B$1:$F$35,MATCH(max_demand!N$1,Overzicht!$B:$B,0),5),Verdeelsleutels_percentage!$1:$1,0)))</f>
        <v>4.3385346610960121E-2</v>
      </c>
      <c r="O272">
        <f>PRODUCT(INDEX(Overzicht!$B$1:$D$35,MATCH(max_demand!O$1,Overzicht!$B$1:$B$35,0),3),INDEX(Verdeelsleutels_percentage!$A:$AB,MATCH(max_demand!$C272,Verdeelsleutels_percentage!$C:$C,0),MATCH(INDEX(Overzicht!$B$1:$F$35,MATCH(max_demand!O$1,Overzicht!$B:$B,0),5),Verdeelsleutels_percentage!$1:$1,0)))</f>
        <v>2.3527233878147362E-3</v>
      </c>
      <c r="P272">
        <f>PRODUCT(INDEX(Overzicht!$B$1:$D$35,MATCH(max_demand!P$1,Overzicht!$B$1:$B$35,0),3),INDEX(Verdeelsleutels_percentage!$A:$AB,MATCH(max_demand!$C272,Verdeelsleutels_percentage!$C:$C,0),MATCH(INDEX(Overzicht!$B$1:$F$35,MATCH(max_demand!P$1,Overzicht!$B:$B,0),5),Verdeelsleutels_percentage!$1:$1,0)))</f>
        <v>1.8860677563014579E-2</v>
      </c>
      <c r="Q272">
        <f>PRODUCT(INDEX(Overzicht!$B$1:$D$35,MATCH(max_demand!Q$1,Overzicht!$B$1:$B$35,0),3),INDEX(Verdeelsleutels_percentage!$A:$AB,MATCH(max_demand!$C272,Verdeelsleutels_percentage!$C:$C,0),MATCH(INDEX(Overzicht!$B$1:$F$35,MATCH(max_demand!Q$1,Overzicht!$B:$B,0),5),Verdeelsleutels_percentage!$1:$1,0)))</f>
        <v>2.1033443556804778E-2</v>
      </c>
      <c r="R272">
        <f>PRODUCT(INDEX(Overzicht!$B$1:$D$35,MATCH(max_demand!R$1,Overzicht!$B$1:$B$35,0),3),INDEX(Verdeelsleutels_percentage!$A:$AB,MATCH(max_demand!$C272,Verdeelsleutels_percentage!$C:$C,0),MATCH(INDEX(Overzicht!$B$1:$F$35,MATCH(max_demand!R$1,Overzicht!$B:$B,0),5),Verdeelsleutels_percentage!$1:$1,0)))</f>
        <v>4.3517469427871965E-3</v>
      </c>
      <c r="S272">
        <f>PRODUCT(INDEX(Overzicht!$B$1:$D$35,MATCH(max_demand!S$1,Overzicht!$B$1:$B$35,0),3),INDEX(Verdeelsleutels_percentage!$A:$AB,MATCH(max_demand!$C272,Verdeelsleutels_percentage!$C:$C,0),MATCH(INDEX(Overzicht!$B$1:$F$35,MATCH(max_demand!S$1,Overzicht!$B:$B,0),5),Verdeelsleutels_percentage!$1:$1,0)))</f>
        <v>8.9123777388281766E-3</v>
      </c>
      <c r="T272">
        <f>PRODUCT(INDEX(Overzicht!$B$1:$D$35,MATCH(max_demand!T$1,Overzicht!$B$1:$B$35,0),3),INDEX(Verdeelsleutels_percentage!$A:$AB,MATCH(max_demand!$C272,Verdeelsleutels_percentage!$C:$C,0),MATCH(INDEX(Overzicht!$B$1:$F$35,MATCH(max_demand!T$1,Overzicht!$B:$B,0),5),Verdeelsleutels_percentage!$1:$1,0)))</f>
        <v>1.2861829853126601E-2</v>
      </c>
      <c r="U272">
        <f>PRODUCT(INDEX(Overzicht!$B$1:$D$35,MATCH(max_demand!U$1,Overzicht!$B$1:$B$35,0),3),INDEX(Verdeelsleutels_percentage!$A:$AB,MATCH(max_demand!$C272,Verdeelsleutels_percentage!$C:$C,0),MATCH(INDEX(Overzicht!$B$1:$F$35,MATCH(max_demand!U$1,Overzicht!$B:$B,0),5),Verdeelsleutels_percentage!$1:$1,0)))</f>
        <v>4.7772510883041665E-2</v>
      </c>
      <c r="V272">
        <f>PRODUCT(INDEX(Overzicht!$B$1:$D$35,MATCH(max_demand!V$1,Overzicht!$B$1:$B$35,0),3),INDEX(Verdeelsleutels_percentage!$A:$AB,MATCH(max_demand!$C272,Verdeelsleutels_percentage!$C:$C,0),MATCH(INDEX(Overzicht!$B$1:$F$35,MATCH(max_demand!V$1,Overzicht!$B:$B,0),5),Verdeelsleutels_percentage!$1:$1,0)))</f>
        <v>5.5605655380058612E-3</v>
      </c>
      <c r="W272">
        <f>PRODUCT(INDEX(Overzicht!$B$1:$D$35,MATCH(max_demand!W$1,Overzicht!$B$1:$B$35,0),3),INDEX(Verdeelsleutels_percentage!$A:$AB,MATCH(max_demand!$C272,Verdeelsleutels_percentage!$C:$C,0),MATCH(INDEX(Overzicht!$B$1:$F$35,MATCH(max_demand!W$1,Overzicht!$B:$B,0),5),Verdeelsleutels_percentage!$1:$1,0)))</f>
        <v>2.9011646285247973E-2</v>
      </c>
      <c r="X272">
        <f>PRODUCT(INDEX(Overzicht!$B$1:$D$35,MATCH(max_demand!X$1,Overzicht!$B$1:$B$35,0),3),INDEX(Verdeelsleutels_percentage!$A:$AB,MATCH(max_demand!$C272,Verdeelsleutels_percentage!$C:$C,0),MATCH(INDEX(Overzicht!$B$1:$F$35,MATCH(max_demand!X$1,Overzicht!$B:$B,0),5),Verdeelsleutels_percentage!$1:$1,0)))</f>
        <v>6.7606294136607382E-3</v>
      </c>
      <c r="Y272">
        <f>PRODUCT(INDEX(Overzicht!$B$1:$D$35,MATCH(max_demand!Y$1,Overzicht!$B$1:$B$35,0),3),INDEX(Verdeelsleutels_percentage!$A:$AB,MATCH(max_demand!$C272,Verdeelsleutels_percentage!$C:$C,0),MATCH(INDEX(Overzicht!$B$1:$F$35,MATCH(max_demand!Y$1,Overzicht!$B:$B,0),5),Verdeelsleutels_percentage!$1:$1,0)))</f>
        <v>1.5728852394360906E-6</v>
      </c>
      <c r="Z272">
        <f>PRODUCT(INDEX(Overzicht!$B$1:$D$35,MATCH(max_demand!Z$1,Overzicht!$B$1:$B$35,0),3),INDEX(Verdeelsleutels_percentage!$A:$AB,MATCH(max_demand!$C272,Verdeelsleutels_percentage!$C:$C,0),MATCH(INDEX(Overzicht!$B$1:$F$35,MATCH(max_demand!Z$1,Overzicht!$B:$B,0),5),Verdeelsleutels_percentage!$1:$1,0)))</f>
        <v>6.9906010641604031E-4</v>
      </c>
      <c r="AA272">
        <f>PRODUCT(INDEX(Overzicht!$B$1:$D$35,MATCH(max_demand!AA$1,Overzicht!$B$1:$B$35,0),3),INDEX(Verdeelsleutels_percentage!$A:$AB,MATCH(max_demand!$C272,Verdeelsleutels_percentage!$C:$C,0),MATCH(INDEX(Overzicht!$B$1:$F$35,MATCH(max_demand!AA$1,Overzicht!$B:$B,0),5),Verdeelsleutels_percentage!$1:$1,0)))</f>
        <v>7.2849421615987363E-4</v>
      </c>
      <c r="AB272">
        <f>PRODUCT(INDEX(Overzicht!$B$1:$D$35,MATCH(max_demand!AB$1,Overzicht!$B$1:$B$35,0),3),INDEX(Verdeelsleutels_percentage!$A:$AB,MATCH(max_demand!$C272,Verdeelsleutels_percentage!$C:$C,0),MATCH(INDEX(Overzicht!$B$1:$F$35,MATCH(max_demand!AB$1,Overzicht!$B:$B,0),5),Verdeelsleutels_percentage!$1:$1,0)))</f>
        <v>1.3192048552739467E-2</v>
      </c>
      <c r="AC272">
        <f>PRODUCT(INDEX(Overzicht!$B$1:$D$35,MATCH(max_demand!AC$1,Overzicht!$B$1:$B$35,0),3),INDEX(Verdeelsleutels_percentage!$A:$AB,MATCH(max_demand!$C272,Verdeelsleutels_percentage!$C:$C,0),MATCH(INDEX(Overzicht!$B$1:$F$35,MATCH(max_demand!AC$1,Overzicht!$B:$B,0),5),Verdeelsleutels_percentage!$1:$1,0)))</f>
        <v>1.1890299062150153E-2</v>
      </c>
      <c r="AD272">
        <f>PRODUCT(INDEX(Overzicht!$B$1:$D$35,MATCH(max_demand!AD$1,Overzicht!$B$1:$B$35,0),3),INDEX(Verdeelsleutels_percentage!$A:$AB,MATCH(max_demand!$C272,Verdeelsleutels_percentage!$C:$C,0),MATCH(INDEX(Overzicht!$B$1:$F$35,MATCH(max_demand!AD$1,Overzicht!$B:$B,0),5),Verdeelsleutels_percentage!$1:$1,0)))</f>
        <v>1.4754615748777022E-5</v>
      </c>
      <c r="AE272">
        <f>PRODUCT(INDEX(Overzicht!$B$1:$D$35,MATCH(max_demand!AE$1,Overzicht!$B$1:$B$35,0),3),INDEX(Verdeelsleutels_percentage!$A:$AB,MATCH(max_demand!$C272,Verdeelsleutels_percentage!$C:$C,0),MATCH(INDEX(Overzicht!$B$1:$F$35,MATCH(max_demand!AE$1,Overzicht!$B:$B,0),5),Verdeelsleutels_percentage!$1:$1,0)))</f>
        <v>5.7902209601561807E-3</v>
      </c>
      <c r="AF272">
        <f>PRODUCT(INDEX(Overzicht!$B$1:$D$35,MATCH(max_demand!AF$1,Overzicht!$B$1:$B$35,0),3),INDEX(Verdeelsleutels_percentage!$A:$AB,MATCH(max_demand!$C272,Verdeelsleutels_percentage!$C:$C,0),MATCH(INDEX(Overzicht!$B$1:$F$35,MATCH(max_demand!AF$1,Overzicht!$B:$B,0),5),Verdeelsleutels_percentage!$1:$1,0)))</f>
        <v>2.7594477884843698E-3</v>
      </c>
      <c r="AG272">
        <f>PRODUCT(INDEX(Overzicht!$B$1:$D$35,MATCH(max_demand!AG$1,Overzicht!$B$1:$B$35,0),3),INDEX(Verdeelsleutels_percentage!$A:$AB,MATCH(max_demand!$C272,Verdeelsleutels_percentage!$C:$C,0),MATCH(INDEX(Overzicht!$B$1:$F$35,MATCH(max_demand!AG$1,Overzicht!$B:$B,0),5),Verdeelsleutels_percentage!$1:$1,0)))</f>
        <v>2.9011646285247973E-2</v>
      </c>
      <c r="AH272">
        <f>PRODUCT(INDEX(Overzicht!$B$1:$D$35,MATCH(max_demand!AH$1,Overzicht!$B$1:$B$35,0),3),INDEX(Verdeelsleutels_percentage!$A:$AB,MATCH(max_demand!$C272,Verdeelsleutels_percentage!$C:$C,0),MATCH(INDEX(Overzicht!$B$1:$F$35,MATCH(max_demand!AH$1,Overzicht!$B:$B,0),5),Verdeelsleutels_percentage!$1:$1,0)))</f>
        <v>6.4387115064635288E-3</v>
      </c>
      <c r="AI272">
        <f>PRODUCT(INDEX(Overzicht!$B$1:$D$35,MATCH(max_demand!AI$1,Overzicht!$B$1:$B$35,0),3),INDEX(Verdeelsleutels_percentage!$A:$AB,MATCH(max_demand!$C272,Verdeelsleutels_percentage!$C:$C,0),MATCH(INDEX(Overzicht!$B$1:$F$35,MATCH(max_demand!AI$1,Overzicht!$B:$B,0),5),Verdeelsleutels_percentage!$1:$1,0)))</f>
        <v>2.2075582307874955E-3</v>
      </c>
      <c r="AJ272">
        <f>PRODUCT(INDEX(Overzicht!$B$1:$D$35,MATCH(max_demand!AJ$1,Overzicht!$B$1:$B$35,0),3),INDEX(Verdeelsleutels_percentage!$A:$AB,MATCH(max_demand!$C272,Verdeelsleutels_percentage!$C:$C,0),MATCH(INDEX(Overzicht!$B$1:$F$35,MATCH(max_demand!AJ$1,Overzicht!$B:$B,0),5),Verdeelsleutels_percentage!$1:$1,0)))</f>
        <v>0</v>
      </c>
      <c r="AK272">
        <f>PRODUCT(INDEX(Overzicht!$B$1:$D$35,MATCH(max_demand!AK$1,Overzicht!$B$1:$B$35,0),3),INDEX(Verdeelsleutels_percentage!$A:$AB,MATCH(max_demand!$C272,Verdeelsleutels_percentage!$C:$C,0),MATCH(INDEX(Overzicht!$B$1:$F$35,MATCH(max_demand!AK$1,Overzicht!$B:$B,0),5),Verdeelsleutels_percentage!$1:$1,0)))</f>
        <v>1.7600398746383773E-3</v>
      </c>
      <c r="AL272">
        <f>PRODUCT(INDEX(Overzicht!$B$1:$D$35,MATCH(max_demand!AL$1,Overzicht!$B$1:$B$35,0),3),INDEX(Verdeelsleutels_percentage!$A:$AB,MATCH(max_demand!$C272,Verdeelsleutels_percentage!$C:$C,0),MATCH(INDEX(Overzicht!$B$1:$F$35,MATCH(max_demand!AL$1,Overzicht!$B:$B,0),5),Verdeelsleutels_percentage!$1:$1,0)))</f>
        <v>4.8352743808746622E-3</v>
      </c>
      <c r="AM272">
        <f>PRODUCT(INDEX(Overzicht!$B$1:$D$35,MATCH(max_demand!AM$1,Overzicht!$B$1:$B$35,0),3),INDEX(Verdeelsleutels_percentage!$A:$AB,MATCH(max_demand!$C272,Verdeelsleutels_percentage!$C:$C,0),MATCH(INDEX(Overzicht!$B$1:$F$35,MATCH(max_demand!AM$1,Overzicht!$B:$B,0),5),Verdeelsleutels_percentage!$1:$1,0)))</f>
        <v>9.6705487617493244E-3</v>
      </c>
      <c r="AN272">
        <f>PRODUCT(INDEX(Overzicht!$B$1:$D$35,MATCH(max_demand!AN$1,Overzicht!$B$1:$B$35,0),3),INDEX(Verdeelsleutels_percentage!$A:$AB,MATCH(max_demand!$C272,Verdeelsleutels_percentage!$C:$C,0),MATCH(INDEX(Overzicht!$B$1:$F$35,MATCH(max_demand!AN$1,Overzicht!$B:$B,0),5),Verdeelsleutels_percentage!$1:$1,0)))</f>
        <v>4.8352743808746622E-3</v>
      </c>
      <c r="AO272">
        <f>PRODUCT(INDEX(Overzicht!$B$1:$D$35,MATCH(max_demand!AO$1,Overzicht!$B$1:$B$35,0),3),INDEX(Verdeelsleutels_percentage!$A:$AB,MATCH(max_demand!$C272,Verdeelsleutels_percentage!$C:$C,0),MATCH(INDEX(Overzicht!$B$1:$F$35,MATCH(max_demand!AO$1,Overzicht!$B:$B,0),5),Verdeelsleutels_percentage!$1:$1,0)))</f>
        <v>1.6923460333061316E-2</v>
      </c>
    </row>
    <row r="273" spans="2:41">
      <c r="B273" t="str">
        <f>INDEX('ETLocal datasets'!B:C,MATCH(C273,'ETLocal datasets'!C:C,0),1)</f>
        <v>GM0858</v>
      </c>
      <c r="C273" t="str">
        <f>'ETLocal datasets'!C256</f>
        <v>Valkenswaard</v>
      </c>
      <c r="D273">
        <f t="shared" si="21"/>
        <v>0.14483505840014935</v>
      </c>
      <c r="E273">
        <f t="shared" si="22"/>
        <v>0.10172703696727066</v>
      </c>
      <c r="F273">
        <f t="shared" si="23"/>
        <v>1.8779767324263751E-2</v>
      </c>
      <c r="G273">
        <f t="shared" si="20"/>
        <v>3.8242152362525456E-2</v>
      </c>
      <c r="H273">
        <f>PRODUCT(INDEX(Overzicht!$B$1:$D$35,MATCH(max_demand!H$1,Overzicht!$B$1:$B$35,0),3),INDEX(Verdeelsleutels_percentage!$A:$AB,MATCH(max_demand!$C273,Verdeelsleutels_percentage!$C:$C,0),MATCH(INDEX(Overzicht!$B$1:$F$35,MATCH(max_demand!H$1,Overzicht!$B:$B,0),5),Verdeelsleutels_percentage!$1:$1,0)))</f>
        <v>1.8779767324263751E-2</v>
      </c>
      <c r="I273">
        <f>PRODUCT(INDEX(Overzicht!$B$1:$D$35,MATCH(max_demand!I$1,Overzicht!$B$1:$B$35,0),3),INDEX(Verdeelsleutels_percentage!$A:$AB,MATCH(max_demand!$C273,Verdeelsleutels_percentage!$C:$C,0),MATCH(INDEX(Overzicht!$B$1:$F$35,MATCH(max_demand!I$1,Overzicht!$B:$B,0),5),Verdeelsleutels_percentage!$1:$1,0)))</f>
        <v>8.2839358193993271E-3</v>
      </c>
      <c r="J273">
        <f>PRODUCT(INDEX(Overzicht!$B$1:$D$35,MATCH(max_demand!J$1,Overzicht!$B$1:$B$35,0),3),INDEX(Verdeelsleutels_percentage!$A:$AB,MATCH(max_demand!$C273,Verdeelsleutels_percentage!$C:$C,0),MATCH(INDEX(Overzicht!$B$1:$F$35,MATCH(max_demand!J$1,Overzicht!$B:$B,0),5),Verdeelsleutels_percentage!$1:$1,0)))</f>
        <v>6.2956934268008002E-3</v>
      </c>
      <c r="K273">
        <f>PRODUCT(INDEX(Overzicht!$B$1:$D$35,MATCH(max_demand!K$1,Overzicht!$B$1:$B$35,0),3),INDEX(Verdeelsleutels_percentage!$A:$AB,MATCH(max_demand!$C273,Verdeelsleutels_percentage!$C:$C,0),MATCH(INDEX(Overzicht!$B$1:$F$35,MATCH(max_demand!K$1,Overzicht!$B:$B,0),5),Verdeelsleutels_percentage!$1:$1,0)))</f>
        <v>1.7243331020995829E-3</v>
      </c>
      <c r="L273">
        <f>PRODUCT(INDEX(Overzicht!$B$1:$D$35,MATCH(max_demand!L$1,Overzicht!$B$1:$B$35,0),3),INDEX(Verdeelsleutels_percentage!$A:$AB,MATCH(max_demand!$C273,Verdeelsleutels_percentage!$C:$C,0),MATCH(INDEX(Overzicht!$B$1:$F$35,MATCH(max_demand!L$1,Overzicht!$B:$B,0),5),Verdeelsleutels_percentage!$1:$1,0)))</f>
        <v>6.0725897909885479E-3</v>
      </c>
      <c r="M273">
        <f>PRODUCT(INDEX(Overzicht!$B$1:$D$35,MATCH(max_demand!M$1,Overzicht!$B$1:$B$35,0),3),INDEX(Verdeelsleutels_percentage!$A:$AB,MATCH(max_demand!$C273,Verdeelsleutels_percentage!$C:$C,0),MATCH(INDEX(Overzicht!$B$1:$F$35,MATCH(max_demand!M$1,Overzicht!$B:$B,0),5),Verdeelsleutels_percentage!$1:$1,0)))</f>
        <v>3.4505770196160454E-2</v>
      </c>
      <c r="N273">
        <f>PRODUCT(INDEX(Overzicht!$B$1:$D$35,MATCH(max_demand!N$1,Overzicht!$B$1:$B$35,0),3),INDEX(Verdeelsleutels_percentage!$A:$AB,MATCH(max_demand!$C273,Verdeelsleutels_percentage!$C:$C,0),MATCH(INDEX(Overzicht!$B$1:$F$35,MATCH(max_demand!N$1,Overzicht!$B:$B,0),5),Verdeelsleutels_percentage!$1:$1,0)))</f>
        <v>4.4769089066451218E-3</v>
      </c>
      <c r="O273">
        <f>PRODUCT(INDEX(Overzicht!$B$1:$D$35,MATCH(max_demand!O$1,Overzicht!$B$1:$B$35,0),3),INDEX(Verdeelsleutels_percentage!$A:$AB,MATCH(max_demand!$C273,Verdeelsleutels_percentage!$C:$C,0),MATCH(INDEX(Overzicht!$B$1:$F$35,MATCH(max_demand!O$1,Overzicht!$B:$B,0),5),Verdeelsleutels_percentage!$1:$1,0)))</f>
        <v>5.4725683498137406E-4</v>
      </c>
      <c r="P273">
        <f>PRODUCT(INDEX(Overzicht!$B$1:$D$35,MATCH(max_demand!P$1,Overzicht!$B$1:$B$35,0),3),INDEX(Verdeelsleutels_percentage!$A:$AB,MATCH(max_demand!$C273,Verdeelsleutels_percentage!$C:$C,0),MATCH(INDEX(Overzicht!$B$1:$F$35,MATCH(max_demand!P$1,Overzicht!$B:$B,0),5),Verdeelsleutels_percentage!$1:$1,0)))</f>
        <v>4.110497412808457E-3</v>
      </c>
      <c r="Q273">
        <f>PRODUCT(INDEX(Overzicht!$B$1:$D$35,MATCH(max_demand!Q$1,Overzicht!$B$1:$B$35,0),3),INDEX(Verdeelsleutels_percentage!$A:$AB,MATCH(max_demand!$C273,Verdeelsleutels_percentage!$C:$C,0),MATCH(INDEX(Overzicht!$B$1:$F$35,MATCH(max_demand!Q$1,Overzicht!$B:$B,0),5),Verdeelsleutels_percentage!$1:$1,0)))</f>
        <v>1.5560378640104251E-2</v>
      </c>
      <c r="R273">
        <f>PRODUCT(INDEX(Overzicht!$B$1:$D$35,MATCH(max_demand!R$1,Overzicht!$B$1:$B$35,0),3),INDEX(Verdeelsleutels_percentage!$A:$AB,MATCH(max_demand!$C273,Verdeelsleutels_percentage!$C:$C,0),MATCH(INDEX(Overzicht!$B$1:$F$35,MATCH(max_demand!R$1,Overzicht!$B:$B,0),5),Verdeelsleutels_percentage!$1:$1,0)))</f>
        <v>3.2193886841595004E-3</v>
      </c>
      <c r="S273">
        <f>PRODUCT(INDEX(Overzicht!$B$1:$D$35,MATCH(max_demand!S$1,Overzicht!$B$1:$B$35,0),3),INDEX(Verdeelsleutels_percentage!$A:$AB,MATCH(max_demand!$C273,Verdeelsleutels_percentage!$C:$C,0),MATCH(INDEX(Overzicht!$B$1:$F$35,MATCH(max_demand!S$1,Overzicht!$B:$B,0),5),Verdeelsleutels_percentage!$1:$1,0)))</f>
        <v>6.5933080251586564E-3</v>
      </c>
      <c r="T273">
        <f>PRODUCT(INDEX(Overzicht!$B$1:$D$35,MATCH(max_demand!T$1,Overzicht!$B$1:$B$35,0),3),INDEX(Verdeelsleutels_percentage!$A:$AB,MATCH(max_demand!$C273,Verdeelsleutels_percentage!$C:$C,0),MATCH(INDEX(Overzicht!$B$1:$F$35,MATCH(max_demand!T$1,Overzicht!$B:$B,0),5),Verdeelsleutels_percentage!$1:$1,0)))</f>
        <v>9.5150821109602993E-3</v>
      </c>
      <c r="U273">
        <f>PRODUCT(INDEX(Overzicht!$B$1:$D$35,MATCH(max_demand!U$1,Overzicht!$B$1:$B$35,0),3),INDEX(Verdeelsleutels_percentage!$A:$AB,MATCH(max_demand!$C273,Verdeelsleutels_percentage!$C:$C,0),MATCH(INDEX(Overzicht!$B$1:$F$35,MATCH(max_demand!U$1,Overzicht!$B:$B,0),5),Verdeelsleutels_percentage!$1:$1,0)))</f>
        <v>3.5341733554995404E-2</v>
      </c>
      <c r="V273">
        <f>PRODUCT(INDEX(Overzicht!$B$1:$D$35,MATCH(max_demand!V$1,Overzicht!$B$1:$B$35,0),3),INDEX(Verdeelsleutels_percentage!$A:$AB,MATCH(max_demand!$C273,Verdeelsleutels_percentage!$C:$C,0),MATCH(INDEX(Overzicht!$B$1:$F$35,MATCH(max_demand!V$1,Overzicht!$B:$B,0),5),Verdeelsleutels_percentage!$1:$1,0)))</f>
        <v>4.1136633186482502E-3</v>
      </c>
      <c r="W273">
        <f>PRODUCT(INDEX(Overzicht!$B$1:$D$35,MATCH(max_demand!W$1,Overzicht!$B$1:$B$35,0),3),INDEX(Verdeelsleutels_percentage!$A:$AB,MATCH(max_demand!$C273,Verdeelsleutels_percentage!$C:$C,0),MATCH(INDEX(Overzicht!$B$1:$F$35,MATCH(max_demand!W$1,Overzicht!$B:$B,0),5),Verdeelsleutels_percentage!$1:$1,0)))</f>
        <v>2.1462591227730001E-2</v>
      </c>
      <c r="X273">
        <f>PRODUCT(INDEX(Overzicht!$B$1:$D$35,MATCH(max_demand!X$1,Overzicht!$B$1:$B$35,0),3),INDEX(Verdeelsleutels_percentage!$A:$AB,MATCH(max_demand!$C273,Verdeelsleutels_percentage!$C:$C,0),MATCH(INDEX(Overzicht!$B$1:$F$35,MATCH(max_demand!X$1,Overzicht!$B:$B,0),5),Verdeelsleutels_percentage!$1:$1,0)))</f>
        <v>1.4608960646995049E-2</v>
      </c>
      <c r="Y273">
        <f>PRODUCT(INDEX(Overzicht!$B$1:$D$35,MATCH(max_demand!Y$1,Overzicht!$B$1:$B$35,0),3),INDEX(Verdeelsleutels_percentage!$A:$AB,MATCH(max_demand!$C273,Verdeelsleutels_percentage!$C:$C,0),MATCH(INDEX(Overzicht!$B$1:$F$35,MATCH(max_demand!Y$1,Overzicht!$B:$B,0),5),Verdeelsleutels_percentage!$1:$1,0)))</f>
        <v>9.4625448896556252E-7</v>
      </c>
      <c r="Z273">
        <f>PRODUCT(INDEX(Overzicht!$B$1:$D$35,MATCH(max_demand!Z$1,Overzicht!$B$1:$B$35,0),3),INDEX(Verdeelsleutels_percentage!$A:$AB,MATCH(max_demand!$C273,Verdeelsleutels_percentage!$C:$C,0),MATCH(INDEX(Overzicht!$B$1:$F$35,MATCH(max_demand!Z$1,Overzicht!$B:$B,0),5),Verdeelsleutels_percentage!$1:$1,0)))</f>
        <v>4.2055755065136116E-4</v>
      </c>
      <c r="AA273">
        <f>PRODUCT(INDEX(Overzicht!$B$1:$D$35,MATCH(max_demand!AA$1,Overzicht!$B$1:$B$35,0),3),INDEX(Verdeelsleutels_percentage!$A:$AB,MATCH(max_demand!$C273,Verdeelsleutels_percentage!$C:$C,0),MATCH(INDEX(Overzicht!$B$1:$F$35,MATCH(max_demand!AA$1,Overzicht!$B:$B,0),5),Verdeelsleutels_percentage!$1:$1,0)))</f>
        <v>4.3826523699457638E-4</v>
      </c>
      <c r="AB273">
        <f>PRODUCT(INDEX(Overzicht!$B$1:$D$35,MATCH(max_demand!AB$1,Overzicht!$B$1:$B$35,0),3),INDEX(Verdeelsleutels_percentage!$A:$AB,MATCH(max_demand!$C273,Verdeelsleutels_percentage!$C:$C,0),MATCH(INDEX(Overzicht!$B$1:$F$35,MATCH(max_demand!AB$1,Overzicht!$B:$B,0),5),Verdeelsleutels_percentage!$1:$1,0)))</f>
        <v>6.8653380551187164E-3</v>
      </c>
      <c r="AC273">
        <f>PRODUCT(INDEX(Overzicht!$B$1:$D$35,MATCH(max_demand!AC$1,Overzicht!$B$1:$B$35,0),3),INDEX(Verdeelsleutels_percentage!$A:$AB,MATCH(max_demand!$C273,Verdeelsleutels_percentage!$C:$C,0),MATCH(INDEX(Overzicht!$B$1:$F$35,MATCH(max_demand!AC$1,Overzicht!$B:$B,0),5),Verdeelsleutels_percentage!$1:$1,0)))</f>
        <v>1.6585352649957991E-2</v>
      </c>
      <c r="AD273">
        <f>PRODUCT(INDEX(Overzicht!$B$1:$D$35,MATCH(max_demand!AD$1,Overzicht!$B$1:$B$35,0),3),INDEX(Verdeelsleutels_percentage!$A:$AB,MATCH(max_demand!$C273,Verdeelsleutels_percentage!$C:$C,0),MATCH(INDEX(Overzicht!$B$1:$F$35,MATCH(max_demand!AD$1,Overzicht!$B:$B,0),5),Verdeelsleutels_percentage!$1:$1,0)))</f>
        <v>5.3608437220556518E-5</v>
      </c>
      <c r="AE273">
        <f>PRODUCT(INDEX(Overzicht!$B$1:$D$35,MATCH(max_demand!AE$1,Overzicht!$B$1:$B$35,0),3),INDEX(Verdeelsleutels_percentage!$A:$AB,MATCH(max_demand!$C273,Verdeelsleutels_percentage!$C:$C,0),MATCH(INDEX(Overzicht!$B$1:$F$35,MATCH(max_demand!AE$1,Overzicht!$B:$B,0),5),Verdeelsleutels_percentage!$1:$1,0)))</f>
        <v>2.7553465258674237E-2</v>
      </c>
      <c r="AF273">
        <f>PRODUCT(INDEX(Overzicht!$B$1:$D$35,MATCH(max_demand!AF$1,Overzicht!$B$1:$B$35,0),3),INDEX(Verdeelsleutels_percentage!$A:$AB,MATCH(max_demand!$C273,Verdeelsleutels_percentage!$C:$C,0),MATCH(INDEX(Overzicht!$B$1:$F$35,MATCH(max_demand!AF$1,Overzicht!$B:$B,0),5),Verdeelsleutels_percentage!$1:$1,0)))</f>
        <v>1.6600955946764256E-3</v>
      </c>
      <c r="AG273">
        <f>PRODUCT(INDEX(Overzicht!$B$1:$D$35,MATCH(max_demand!AG$1,Overzicht!$B$1:$B$35,0),3),INDEX(Verdeelsleutels_percentage!$A:$AB,MATCH(max_demand!$C273,Verdeelsleutels_percentage!$C:$C,0),MATCH(INDEX(Overzicht!$B$1:$F$35,MATCH(max_demand!AG$1,Overzicht!$B:$B,0),5),Verdeelsleutels_percentage!$1:$1,0)))</f>
        <v>2.1462591227730001E-2</v>
      </c>
      <c r="AH273">
        <f>PRODUCT(INDEX(Overzicht!$B$1:$D$35,MATCH(max_demand!AH$1,Overzicht!$B$1:$B$35,0),3),INDEX(Verdeelsleutels_percentage!$A:$AB,MATCH(max_demand!$C273,Verdeelsleutels_percentage!$C:$C,0),MATCH(INDEX(Overzicht!$B$1:$F$35,MATCH(max_demand!AH$1,Overzicht!$B:$B,0),5),Verdeelsleutels_percentage!$1:$1,0)))</f>
        <v>3.8735563875783264E-3</v>
      </c>
      <c r="AI273">
        <f>PRODUCT(INDEX(Overzicht!$B$1:$D$35,MATCH(max_demand!AI$1,Overzicht!$B$1:$B$35,0),3),INDEX(Verdeelsleutels_percentage!$A:$AB,MATCH(max_demand!$C273,Verdeelsleutels_percentage!$C:$C,0),MATCH(INDEX(Overzicht!$B$1:$F$35,MATCH(max_demand!AI$1,Overzicht!$B:$B,0),5),Verdeelsleutels_percentage!$1:$1,0)))</f>
        <v>1.3280764757411404E-3</v>
      </c>
      <c r="AJ273">
        <f>PRODUCT(INDEX(Overzicht!$B$1:$D$35,MATCH(max_demand!AJ$1,Overzicht!$B$1:$B$35,0),3),INDEX(Verdeelsleutels_percentage!$A:$AB,MATCH(max_demand!$C273,Verdeelsleutels_percentage!$C:$C,0),MATCH(INDEX(Overzicht!$B$1:$F$35,MATCH(max_demand!AJ$1,Overzicht!$B:$B,0),5),Verdeelsleutels_percentage!$1:$1,0)))</f>
        <v>0</v>
      </c>
      <c r="AK273">
        <f>PRODUCT(INDEX(Overzicht!$B$1:$D$35,MATCH(max_demand!AK$1,Overzicht!$B$1:$B$35,0),3),INDEX(Verdeelsleutels_percentage!$A:$AB,MATCH(max_demand!$C273,Verdeelsleutels_percentage!$C:$C,0),MATCH(INDEX(Overzicht!$B$1:$F$35,MATCH(max_demand!AK$1,Overzicht!$B:$B,0),5),Verdeelsleutels_percentage!$1:$1,0)))</f>
        <v>1.3020638678156204E-3</v>
      </c>
      <c r="AL273">
        <f>PRODUCT(INDEX(Overzicht!$B$1:$D$35,MATCH(max_demand!AL$1,Overzicht!$B$1:$B$35,0),3),INDEX(Verdeelsleutels_percentage!$A:$AB,MATCH(max_demand!$C273,Verdeelsleutels_percentage!$C:$C,0),MATCH(INDEX(Overzicht!$B$1:$F$35,MATCH(max_demand!AL$1,Overzicht!$B:$B,0),5),Verdeelsleutels_percentage!$1:$1,0)))</f>
        <v>3.5770985379550003E-3</v>
      </c>
      <c r="AM273">
        <f>PRODUCT(INDEX(Overzicht!$B$1:$D$35,MATCH(max_demand!AM$1,Overzicht!$B$1:$B$35,0),3),INDEX(Verdeelsleutels_percentage!$A:$AB,MATCH(max_demand!$C273,Verdeelsleutels_percentage!$C:$C,0),MATCH(INDEX(Overzicht!$B$1:$F$35,MATCH(max_demand!AM$1,Overzicht!$B:$B,0),5),Verdeelsleutels_percentage!$1:$1,0)))</f>
        <v>7.1541970759100007E-3</v>
      </c>
      <c r="AN273">
        <f>PRODUCT(INDEX(Overzicht!$B$1:$D$35,MATCH(max_demand!AN$1,Overzicht!$B$1:$B$35,0),3),INDEX(Verdeelsleutels_percentage!$A:$AB,MATCH(max_demand!$C273,Verdeelsleutels_percentage!$C:$C,0),MATCH(INDEX(Overzicht!$B$1:$F$35,MATCH(max_demand!AN$1,Overzicht!$B:$B,0),5),Verdeelsleutels_percentage!$1:$1,0)))</f>
        <v>3.5770985379550003E-3</v>
      </c>
      <c r="AO273">
        <f>PRODUCT(INDEX(Overzicht!$B$1:$D$35,MATCH(max_demand!AO$1,Overzicht!$B$1:$B$35,0),3),INDEX(Verdeelsleutels_percentage!$A:$AB,MATCH(max_demand!$C273,Verdeelsleutels_percentage!$C:$C,0),MATCH(INDEX(Overzicht!$B$1:$F$35,MATCH(max_demand!AO$1,Overzicht!$B:$B,0),5),Verdeelsleutels_percentage!$1:$1,0)))</f>
        <v>1.2519844882842501E-2</v>
      </c>
    </row>
    <row r="274" spans="2:41">
      <c r="B274" t="str">
        <f>INDEX('ETLocal datasets'!B:C,MATCH(C274,'ETLocal datasets'!C:C,0),1)</f>
        <v>GM0861</v>
      </c>
      <c r="C274" t="str">
        <f>'ETLocal datasets'!C257</f>
        <v>Veldhoven</v>
      </c>
      <c r="D274">
        <f t="shared" si="21"/>
        <v>0.10034470692978842</v>
      </c>
      <c r="E274">
        <f t="shared" si="22"/>
        <v>0.12605690717022613</v>
      </c>
      <c r="F274">
        <f t="shared" si="23"/>
        <v>2.7545076388875631E-2</v>
      </c>
      <c r="G274">
        <f t="shared" si="20"/>
        <v>5.6091376954377756E-2</v>
      </c>
      <c r="H274">
        <f>PRODUCT(INDEX(Overzicht!$B$1:$D$35,MATCH(max_demand!H$1,Overzicht!$B$1:$B$35,0),3),INDEX(Verdeelsleutels_percentage!$A:$AB,MATCH(max_demand!$C274,Verdeelsleutels_percentage!$C:$C,0),MATCH(INDEX(Overzicht!$B$1:$F$35,MATCH(max_demand!H$1,Overzicht!$B:$B,0),5),Verdeelsleutels_percentage!$1:$1,0)))</f>
        <v>2.7545076388875631E-2</v>
      </c>
      <c r="I274">
        <f>PRODUCT(INDEX(Overzicht!$B$1:$D$35,MATCH(max_demand!I$1,Overzicht!$B$1:$B$35,0),3),INDEX(Verdeelsleutels_percentage!$A:$AB,MATCH(max_demand!$C274,Verdeelsleutels_percentage!$C:$C,0),MATCH(INDEX(Overzicht!$B$1:$F$35,MATCH(max_demand!I$1,Overzicht!$B:$B,0),5),Verdeelsleutels_percentage!$1:$1,0)))</f>
        <v>3.2452921300426948E-3</v>
      </c>
      <c r="J274">
        <f>PRODUCT(INDEX(Overzicht!$B$1:$D$35,MATCH(max_demand!J$1,Overzicht!$B$1:$B$35,0),3),INDEX(Verdeelsleutels_percentage!$A:$AB,MATCH(max_demand!$C274,Verdeelsleutels_percentage!$C:$C,0),MATCH(INDEX(Overzicht!$B$1:$F$35,MATCH(max_demand!J$1,Overzicht!$B:$B,0),5),Verdeelsleutels_percentage!$1:$1,0)))</f>
        <v>9.2341589417944975E-3</v>
      </c>
      <c r="K274">
        <f>PRODUCT(INDEX(Overzicht!$B$1:$D$35,MATCH(max_demand!K$1,Overzicht!$B$1:$B$35,0),3),INDEX(Verdeelsleutels_percentage!$A:$AB,MATCH(max_demand!$C274,Verdeelsleutels_percentage!$C:$C,0),MATCH(INDEX(Overzicht!$B$1:$F$35,MATCH(max_demand!K$1,Overzicht!$B:$B,0),5),Verdeelsleutels_percentage!$1:$1,0)))</f>
        <v>6.7552003876119476E-4</v>
      </c>
      <c r="L274">
        <f>PRODUCT(INDEX(Overzicht!$B$1:$D$35,MATCH(max_demand!L$1,Overzicht!$B$1:$B$35,0),3),INDEX(Verdeelsleutels_percentage!$A:$AB,MATCH(max_demand!$C274,Verdeelsleutels_percentage!$C:$C,0),MATCH(INDEX(Overzicht!$B$1:$F$35,MATCH(max_demand!L$1,Overzicht!$B:$B,0),5),Verdeelsleutels_percentage!$1:$1,0)))</f>
        <v>8.9069234342946564E-3</v>
      </c>
      <c r="M274">
        <f>PRODUCT(INDEX(Overzicht!$B$1:$D$35,MATCH(max_demand!M$1,Overzicht!$B$1:$B$35,0),3),INDEX(Verdeelsleutels_percentage!$A:$AB,MATCH(max_demand!$C274,Verdeelsleutels_percentage!$C:$C,0),MATCH(INDEX(Overzicht!$B$1:$F$35,MATCH(max_demand!M$1,Overzicht!$B:$B,0),5),Verdeelsleutels_percentage!$1:$1,0)))</f>
        <v>5.8012766840764719E-3</v>
      </c>
      <c r="N274">
        <f>PRODUCT(INDEX(Overzicht!$B$1:$D$35,MATCH(max_demand!N$1,Overzicht!$B$1:$B$35,0),3),INDEX(Verdeelsleutels_percentage!$A:$AB,MATCH(max_demand!$C274,Verdeelsleutels_percentage!$C:$C,0),MATCH(INDEX(Overzicht!$B$1:$F$35,MATCH(max_demand!N$1,Overzicht!$B:$B,0),5),Verdeelsleutels_percentage!$1:$1,0)))</f>
        <v>4.8386289285375187E-4</v>
      </c>
      <c r="O274">
        <f>PRODUCT(INDEX(Overzicht!$B$1:$D$35,MATCH(max_demand!O$1,Overzicht!$B$1:$B$35,0),3),INDEX(Verdeelsleutels_percentage!$A:$AB,MATCH(max_demand!$C274,Verdeelsleutels_percentage!$C:$C,0),MATCH(INDEX(Overzicht!$B$1:$F$35,MATCH(max_demand!O$1,Overzicht!$B:$B,0),5),Verdeelsleutels_percentage!$1:$1,0)))</f>
        <v>3.2475433955656815E-4</v>
      </c>
      <c r="P274">
        <f>PRODUCT(INDEX(Overzicht!$B$1:$D$35,MATCH(max_demand!P$1,Overzicht!$B$1:$B$35,0),3),INDEX(Verdeelsleutels_percentage!$A:$AB,MATCH(max_demand!$C274,Verdeelsleutels_percentage!$C:$C,0),MATCH(INDEX(Overzicht!$B$1:$F$35,MATCH(max_demand!P$1,Overzicht!$B:$B,0),5),Verdeelsleutels_percentage!$1:$1,0)))</f>
        <v>7.9138886970737538E-3</v>
      </c>
      <c r="Q274">
        <f>PRODUCT(INDEX(Overzicht!$B$1:$D$35,MATCH(max_demand!Q$1,Overzicht!$B$1:$B$35,0),3),INDEX(Verdeelsleutels_percentage!$A:$AB,MATCH(max_demand!$C274,Verdeelsleutels_percentage!$C:$C,0),MATCH(INDEX(Overzicht!$B$1:$F$35,MATCH(max_demand!Q$1,Overzicht!$B:$B,0),5),Verdeelsleutels_percentage!$1:$1,0)))</f>
        <v>2.2823063293639808E-2</v>
      </c>
      <c r="R274">
        <f>PRODUCT(INDEX(Overzicht!$B$1:$D$35,MATCH(max_demand!R$1,Overzicht!$B$1:$B$35,0),3),INDEX(Verdeelsleutels_percentage!$A:$AB,MATCH(max_demand!$C274,Verdeelsleutels_percentage!$C:$C,0),MATCH(INDEX(Overzicht!$B$1:$F$35,MATCH(max_demand!R$1,Overzicht!$B:$B,0),5),Verdeelsleutels_percentage!$1:$1,0)))</f>
        <v>4.7220130952358224E-3</v>
      </c>
      <c r="S274">
        <f>PRODUCT(INDEX(Overzicht!$B$1:$D$35,MATCH(max_demand!S$1,Overzicht!$B$1:$B$35,0),3),INDEX(Verdeelsleutels_percentage!$A:$AB,MATCH(max_demand!$C274,Verdeelsleutels_percentage!$C:$C,0),MATCH(INDEX(Overzicht!$B$1:$F$35,MATCH(max_demand!S$1,Overzicht!$B:$B,0),5),Verdeelsleutels_percentage!$1:$1,0)))</f>
        <v>9.6706828190429635E-3</v>
      </c>
      <c r="T274">
        <f>PRODUCT(INDEX(Overzicht!$B$1:$D$35,MATCH(max_demand!T$1,Overzicht!$B$1:$B$35,0),3),INDEX(Verdeelsleutels_percentage!$A:$AB,MATCH(max_demand!$C274,Verdeelsleutels_percentage!$C:$C,0),MATCH(INDEX(Overzicht!$B$1:$F$35,MATCH(max_demand!T$1,Overzicht!$B:$B,0),5),Verdeelsleutels_percentage!$1:$1,0)))</f>
        <v>1.3956172037030317E-2</v>
      </c>
      <c r="U274">
        <f>PRODUCT(INDEX(Overzicht!$B$1:$D$35,MATCH(max_demand!U$1,Overzicht!$B$1:$B$35,0),3),INDEX(Verdeelsleutels_percentage!$A:$AB,MATCH(max_demand!$C274,Verdeelsleutels_percentage!$C:$C,0),MATCH(INDEX(Overzicht!$B$1:$F$35,MATCH(max_demand!U$1,Overzicht!$B:$B,0),5),Verdeelsleutels_percentage!$1:$1,0)))</f>
        <v>5.1837210423255474E-2</v>
      </c>
      <c r="V274">
        <f>PRODUCT(INDEX(Overzicht!$B$1:$D$35,MATCH(max_demand!V$1,Overzicht!$B$1:$B$35,0),3),INDEX(Verdeelsleutels_percentage!$A:$AB,MATCH(max_demand!$C274,Verdeelsleutels_percentage!$C:$C,0),MATCH(INDEX(Overzicht!$B$1:$F$35,MATCH(max_demand!V$1,Overzicht!$B:$B,0),5),Verdeelsleutels_percentage!$1:$1,0)))</f>
        <v>6.0336833994679949E-3</v>
      </c>
      <c r="W274">
        <f>PRODUCT(INDEX(Overzicht!$B$1:$D$35,MATCH(max_demand!W$1,Overzicht!$B$1:$B$35,0),3),INDEX(Verdeelsleutels_percentage!$A:$AB,MATCH(max_demand!$C274,Verdeelsleutels_percentage!$C:$C,0),MATCH(INDEX(Overzicht!$B$1:$F$35,MATCH(max_demand!W$1,Overzicht!$B:$B,0),5),Verdeelsleutels_percentage!$1:$1,0)))</f>
        <v>3.1480087301572146E-2</v>
      </c>
      <c r="X274">
        <f>PRODUCT(INDEX(Overzicht!$B$1:$D$35,MATCH(max_demand!X$1,Overzicht!$B$1:$B$35,0),3),INDEX(Verdeelsleutels_percentage!$A:$AB,MATCH(max_demand!$C274,Verdeelsleutels_percentage!$C:$C,0),MATCH(INDEX(Overzicht!$B$1:$F$35,MATCH(max_demand!X$1,Overzicht!$B:$B,0),5),Verdeelsleutels_percentage!$1:$1,0)))</f>
        <v>4.3039235795704284E-3</v>
      </c>
      <c r="Y274">
        <f>PRODUCT(INDEX(Overzicht!$B$1:$D$35,MATCH(max_demand!Y$1,Overzicht!$B$1:$B$35,0),3),INDEX(Verdeelsleutels_percentage!$A:$AB,MATCH(max_demand!$C274,Verdeelsleutels_percentage!$C:$C,0),MATCH(INDEX(Overzicht!$B$1:$F$35,MATCH(max_demand!Y$1,Overzicht!$B:$B,0),5),Verdeelsleutels_percentage!$1:$1,0)))</f>
        <v>4.6605423113091748E-7</v>
      </c>
      <c r="Z274">
        <f>PRODUCT(INDEX(Overzicht!$B$1:$D$35,MATCH(max_demand!Z$1,Overzicht!$B$1:$B$35,0),3),INDEX(Verdeelsleutels_percentage!$A:$AB,MATCH(max_demand!$C274,Verdeelsleutels_percentage!$C:$C,0),MATCH(INDEX(Overzicht!$B$1:$F$35,MATCH(max_demand!Z$1,Overzicht!$B:$B,0),5),Verdeelsleutels_percentage!$1:$1,0)))</f>
        <v>2.0713521383596334E-4</v>
      </c>
      <c r="AA274">
        <f>PRODUCT(INDEX(Overzicht!$B$1:$D$35,MATCH(max_demand!AA$1,Overzicht!$B$1:$B$35,0),3),INDEX(Verdeelsleutels_percentage!$A:$AB,MATCH(max_demand!$C274,Verdeelsleutels_percentage!$C:$C,0),MATCH(INDEX(Overzicht!$B$1:$F$35,MATCH(max_demand!AA$1,Overzicht!$B:$B,0),5),Verdeelsleutels_percentage!$1:$1,0)))</f>
        <v>2.1585669652379337E-4</v>
      </c>
      <c r="AB274">
        <f>PRODUCT(INDEX(Overzicht!$B$1:$D$35,MATCH(max_demand!AB$1,Overzicht!$B$1:$B$35,0),3),INDEX(Verdeelsleutels_percentage!$A:$AB,MATCH(max_demand!$C274,Verdeelsleutels_percentage!$C:$C,0),MATCH(INDEX(Overzicht!$B$1:$F$35,MATCH(max_demand!AB$1,Overzicht!$B:$B,0),5),Verdeelsleutels_percentage!$1:$1,0)))</f>
        <v>1.2813513641854232E-2</v>
      </c>
      <c r="AC274">
        <f>PRODUCT(INDEX(Overzicht!$B$1:$D$35,MATCH(max_demand!AC$1,Overzicht!$B$1:$B$35,0),3),INDEX(Verdeelsleutels_percentage!$A:$AB,MATCH(max_demand!$C274,Verdeelsleutels_percentage!$C:$C,0),MATCH(INDEX(Overzicht!$B$1:$F$35,MATCH(max_demand!AC$1,Overzicht!$B:$B,0),5),Verdeelsleutels_percentage!$1:$1,0)))</f>
        <v>9.4278213027556238E-3</v>
      </c>
      <c r="AD274">
        <f>PRODUCT(INDEX(Overzicht!$B$1:$D$35,MATCH(max_demand!AD$1,Overzicht!$B$1:$B$35,0),3),INDEX(Verdeelsleutels_percentage!$A:$AB,MATCH(max_demand!$C274,Verdeelsleutels_percentage!$C:$C,0),MATCH(INDEX(Overzicht!$B$1:$F$35,MATCH(max_demand!AD$1,Overzicht!$B:$B,0),5),Verdeelsleutels_percentage!$1:$1,0)))</f>
        <v>0</v>
      </c>
      <c r="AE274">
        <f>PRODUCT(INDEX(Overzicht!$B$1:$D$35,MATCH(max_demand!AE$1,Overzicht!$B$1:$B$35,0),3),INDEX(Verdeelsleutels_percentage!$A:$AB,MATCH(max_demand!$C274,Verdeelsleutels_percentage!$C:$C,0),MATCH(INDEX(Overzicht!$B$1:$F$35,MATCH(max_demand!AE$1,Overzicht!$B:$B,0),5),Verdeelsleutels_percentage!$1:$1,0)))</f>
        <v>2.2961221048895201E-3</v>
      </c>
      <c r="AF274">
        <f>PRODUCT(INDEX(Overzicht!$B$1:$D$35,MATCH(max_demand!AF$1,Overzicht!$B$1:$B$35,0),3),INDEX(Verdeelsleutels_percentage!$A:$AB,MATCH(max_demand!$C274,Verdeelsleutels_percentage!$C:$C,0),MATCH(INDEX(Overzicht!$B$1:$F$35,MATCH(max_demand!AF$1,Overzicht!$B:$B,0),5),Verdeelsleutels_percentage!$1:$1,0)))</f>
        <v>8.1763900198406579E-4</v>
      </c>
      <c r="AG274">
        <f>PRODUCT(INDEX(Overzicht!$B$1:$D$35,MATCH(max_demand!AG$1,Overzicht!$B$1:$B$35,0),3),INDEX(Verdeelsleutels_percentage!$A:$AB,MATCH(max_demand!$C274,Verdeelsleutels_percentage!$C:$C,0),MATCH(INDEX(Overzicht!$B$1:$F$35,MATCH(max_demand!AG$1,Overzicht!$B:$B,0),5),Verdeelsleutels_percentage!$1:$1,0)))</f>
        <v>3.1480087301572146E-2</v>
      </c>
      <c r="AH274">
        <f>PRODUCT(INDEX(Overzicht!$B$1:$D$35,MATCH(max_demand!AH$1,Overzicht!$B$1:$B$35,0),3),INDEX(Verdeelsleutels_percentage!$A:$AB,MATCH(max_demand!$C274,Verdeelsleutels_percentage!$C:$C,0),MATCH(INDEX(Overzicht!$B$1:$F$35,MATCH(max_demand!AH$1,Overzicht!$B:$B,0),5),Verdeelsleutels_percentage!$1:$1,0)))</f>
        <v>1.9078243379628203E-3</v>
      </c>
      <c r="AI274">
        <f>PRODUCT(INDEX(Overzicht!$B$1:$D$35,MATCH(max_demand!AI$1,Overzicht!$B$1:$B$35,0),3),INDEX(Verdeelsleutels_percentage!$A:$AB,MATCH(max_demand!$C274,Verdeelsleutels_percentage!$C:$C,0),MATCH(INDEX(Overzicht!$B$1:$F$35,MATCH(max_demand!AI$1,Overzicht!$B:$B,0),5),Verdeelsleutels_percentage!$1:$1,0)))</f>
        <v>6.5411120158725261E-4</v>
      </c>
      <c r="AJ274">
        <f>PRODUCT(INDEX(Overzicht!$B$1:$D$35,MATCH(max_demand!AJ$1,Overzicht!$B$1:$B$35,0),3),INDEX(Verdeelsleutels_percentage!$A:$AB,MATCH(max_demand!$C274,Verdeelsleutels_percentage!$C:$C,0),MATCH(INDEX(Overzicht!$B$1:$F$35,MATCH(max_demand!AJ$1,Overzicht!$B:$B,0),5),Verdeelsleutels_percentage!$1:$1,0)))</f>
        <v>0</v>
      </c>
      <c r="AK274">
        <f>PRODUCT(INDEX(Overzicht!$B$1:$D$35,MATCH(max_demand!AK$1,Overzicht!$B$1:$B$35,0),3),INDEX(Verdeelsleutels_percentage!$A:$AB,MATCH(max_demand!$C274,Verdeelsleutels_percentage!$C:$C,0),MATCH(INDEX(Overzicht!$B$1:$F$35,MATCH(max_demand!AK$1,Overzicht!$B:$B,0),5),Verdeelsleutels_percentage!$1:$1,0)))</f>
        <v>1.909791962962044E-3</v>
      </c>
      <c r="AL274">
        <f>PRODUCT(INDEX(Overzicht!$B$1:$D$35,MATCH(max_demand!AL$1,Overzicht!$B$1:$B$35,0),3),INDEX(Verdeelsleutels_percentage!$A:$AB,MATCH(max_demand!$C274,Verdeelsleutels_percentage!$C:$C,0),MATCH(INDEX(Overzicht!$B$1:$F$35,MATCH(max_demand!AL$1,Overzicht!$B:$B,0),5),Verdeelsleutels_percentage!$1:$1,0)))</f>
        <v>5.2466812169286916E-3</v>
      </c>
      <c r="AM274">
        <f>PRODUCT(INDEX(Overzicht!$B$1:$D$35,MATCH(max_demand!AM$1,Overzicht!$B$1:$B$35,0),3),INDEX(Verdeelsleutels_percentage!$A:$AB,MATCH(max_demand!$C274,Verdeelsleutels_percentage!$C:$C,0),MATCH(INDEX(Overzicht!$B$1:$F$35,MATCH(max_demand!AM$1,Overzicht!$B:$B,0),5),Verdeelsleutels_percentage!$1:$1,0)))</f>
        <v>1.0493362433857383E-2</v>
      </c>
      <c r="AN274">
        <f>PRODUCT(INDEX(Overzicht!$B$1:$D$35,MATCH(max_demand!AN$1,Overzicht!$B$1:$B$35,0),3),INDEX(Verdeelsleutels_percentage!$A:$AB,MATCH(max_demand!$C274,Verdeelsleutels_percentage!$C:$C,0),MATCH(INDEX(Overzicht!$B$1:$F$35,MATCH(max_demand!AN$1,Overzicht!$B:$B,0),5),Verdeelsleutels_percentage!$1:$1,0)))</f>
        <v>5.2466812169286916E-3</v>
      </c>
      <c r="AO274">
        <f>PRODUCT(INDEX(Overzicht!$B$1:$D$35,MATCH(max_demand!AO$1,Overzicht!$B$1:$B$35,0),3),INDEX(Verdeelsleutels_percentage!$A:$AB,MATCH(max_demand!$C274,Verdeelsleutels_percentage!$C:$C,0),MATCH(INDEX(Overzicht!$B$1:$F$35,MATCH(max_demand!AO$1,Overzicht!$B:$B,0),5),Verdeelsleutels_percentage!$1:$1,0)))</f>
        <v>1.836338425925042E-2</v>
      </c>
    </row>
    <row r="275" spans="2:41">
      <c r="B275" t="str">
        <f>INDEX('ETLocal datasets'!B:C,MATCH(C275,'ETLocal datasets'!C:C,0),1)</f>
        <v>GM0865</v>
      </c>
      <c r="C275" t="str">
        <f>'ETLocal datasets'!C258</f>
        <v>Vught</v>
      </c>
      <c r="D275">
        <f t="shared" si="21"/>
        <v>7.6728479936715749E-2</v>
      </c>
      <c r="E275">
        <f t="shared" si="22"/>
        <v>7.8149799780437734E-2</v>
      </c>
      <c r="F275">
        <f t="shared" si="23"/>
        <v>1.6037228673285862E-2</v>
      </c>
      <c r="G275">
        <f t="shared" si="20"/>
        <v>3.2657387698518989E-2</v>
      </c>
      <c r="H275">
        <f>PRODUCT(INDEX(Overzicht!$B$1:$D$35,MATCH(max_demand!H$1,Overzicht!$B$1:$B$35,0),3),INDEX(Verdeelsleutels_percentage!$A:$AB,MATCH(max_demand!$C275,Verdeelsleutels_percentage!$C:$C,0),MATCH(INDEX(Overzicht!$B$1:$F$35,MATCH(max_demand!H$1,Overzicht!$B:$B,0),5),Verdeelsleutels_percentage!$1:$1,0)))</f>
        <v>1.6037228673285862E-2</v>
      </c>
      <c r="I275">
        <f>PRODUCT(INDEX(Overzicht!$B$1:$D$35,MATCH(max_demand!I$1,Overzicht!$B$1:$B$35,0),3),INDEX(Verdeelsleutels_percentage!$A:$AB,MATCH(max_demand!$C275,Verdeelsleutels_percentage!$C:$C,0),MATCH(INDEX(Overzicht!$B$1:$F$35,MATCH(max_demand!I$1,Overzicht!$B:$B,0),5),Verdeelsleutels_percentage!$1:$1,0)))</f>
        <v>3.0365022609483002E-3</v>
      </c>
      <c r="J275">
        <f>PRODUCT(INDEX(Overzicht!$B$1:$D$35,MATCH(max_demand!J$1,Overzicht!$B$1:$B$35,0),3),INDEX(Verdeelsleutels_percentage!$A:$AB,MATCH(max_demand!$C275,Verdeelsleutels_percentage!$C:$C,0),MATCH(INDEX(Overzicht!$B$1:$F$35,MATCH(max_demand!J$1,Overzicht!$B:$B,0),5),Verdeelsleutels_percentage!$1:$1,0)))</f>
        <v>5.3762899933301172E-3</v>
      </c>
      <c r="K275">
        <f>PRODUCT(INDEX(Overzicht!$B$1:$D$35,MATCH(max_demand!K$1,Overzicht!$B$1:$B$35,0),3),INDEX(Verdeelsleutels_percentage!$A:$AB,MATCH(max_demand!$C275,Verdeelsleutels_percentage!$C:$C,0),MATCH(INDEX(Overzicht!$B$1:$F$35,MATCH(max_demand!K$1,Overzicht!$B:$B,0),5),Verdeelsleutels_percentage!$1:$1,0)))</f>
        <v>6.3205962447123842E-4</v>
      </c>
      <c r="L275">
        <f>PRODUCT(INDEX(Overzicht!$B$1:$D$35,MATCH(max_demand!L$1,Overzicht!$B$1:$B$35,0),3),INDEX(Verdeelsleutels_percentage!$A:$AB,MATCH(max_demand!$C275,Verdeelsleutels_percentage!$C:$C,0),MATCH(INDEX(Overzicht!$B$1:$F$35,MATCH(max_demand!L$1,Overzicht!$B:$B,0),5),Verdeelsleutels_percentage!$1:$1,0)))</f>
        <v>5.1857677166914822E-3</v>
      </c>
      <c r="M275">
        <f>PRODUCT(INDEX(Overzicht!$B$1:$D$35,MATCH(max_demand!M$1,Overzicht!$B$1:$B$35,0),3),INDEX(Verdeelsleutels_percentage!$A:$AB,MATCH(max_demand!$C275,Verdeelsleutels_percentage!$C:$C,0),MATCH(INDEX(Overzicht!$B$1:$F$35,MATCH(max_demand!M$1,Overzicht!$B:$B,0),5),Verdeelsleutels_percentage!$1:$1,0)))</f>
        <v>1.138763934318161E-2</v>
      </c>
      <c r="N275">
        <f>PRODUCT(INDEX(Overzicht!$B$1:$D$35,MATCH(max_demand!N$1,Overzicht!$B$1:$B$35,0),3),INDEX(Verdeelsleutels_percentage!$A:$AB,MATCH(max_demand!$C275,Verdeelsleutels_percentage!$C:$C,0),MATCH(INDEX(Overzicht!$B$1:$F$35,MATCH(max_demand!N$1,Overzicht!$B:$B,0),5),Verdeelsleutels_percentage!$1:$1,0)))</f>
        <v>9.5361899582838562E-4</v>
      </c>
      <c r="O275">
        <f>PRODUCT(INDEX(Overzicht!$B$1:$D$35,MATCH(max_demand!O$1,Overzicht!$B$1:$B$35,0),3),INDEX(Verdeelsleutels_percentage!$A:$AB,MATCH(max_demand!$C275,Verdeelsleutels_percentage!$C:$C,0),MATCH(INDEX(Overzicht!$B$1:$F$35,MATCH(max_demand!O$1,Overzicht!$B:$B,0),5),Verdeelsleutels_percentage!$1:$1,0)))</f>
        <v>1.7983290948211296E-4</v>
      </c>
      <c r="P275">
        <f>PRODUCT(INDEX(Overzicht!$B$1:$D$35,MATCH(max_demand!P$1,Overzicht!$B$1:$B$35,0),3),INDEX(Verdeelsleutels_percentage!$A:$AB,MATCH(max_demand!$C275,Verdeelsleutels_percentage!$C:$C,0),MATCH(INDEX(Overzicht!$B$1:$F$35,MATCH(max_demand!P$1,Overzicht!$B:$B,0),5),Verdeelsleutels_percentage!$1:$1,0)))</f>
        <v>7.0870645048421669E-4</v>
      </c>
      <c r="Q275">
        <f>PRODUCT(INDEX(Overzicht!$B$1:$D$35,MATCH(max_demand!Q$1,Overzicht!$B$1:$B$35,0),3),INDEX(Verdeelsleutels_percentage!$A:$AB,MATCH(max_demand!$C275,Verdeelsleutels_percentage!$C:$C,0),MATCH(INDEX(Overzicht!$B$1:$F$35,MATCH(max_demand!Q$1,Overzicht!$B:$B,0),5),Verdeelsleutels_percentage!$1:$1,0)))</f>
        <v>1.3287989472151141E-2</v>
      </c>
      <c r="R275">
        <f>PRODUCT(INDEX(Overzicht!$B$1:$D$35,MATCH(max_demand!R$1,Overzicht!$B$1:$B$35,0),3),INDEX(Verdeelsleutels_percentage!$A:$AB,MATCH(max_demand!$C275,Verdeelsleutels_percentage!$C:$C,0),MATCH(INDEX(Overzicht!$B$1:$F$35,MATCH(max_demand!R$1,Overzicht!$B:$B,0),5),Verdeelsleutels_percentage!$1:$1,0)))</f>
        <v>2.7492392011347192E-3</v>
      </c>
      <c r="S275">
        <f>PRODUCT(INDEX(Overzicht!$B$1:$D$35,MATCH(max_demand!S$1,Overzicht!$B$1:$B$35,0),3),INDEX(Verdeelsleutels_percentage!$A:$AB,MATCH(max_demand!$C275,Verdeelsleutels_percentage!$C:$C,0),MATCH(INDEX(Overzicht!$B$1:$F$35,MATCH(max_demand!S$1,Overzicht!$B:$B,0),5),Verdeelsleutels_percentage!$1:$1,0)))</f>
        <v>5.6304418839239045E-3</v>
      </c>
      <c r="T275">
        <f>PRODUCT(INDEX(Overzicht!$B$1:$D$35,MATCH(max_demand!T$1,Overzicht!$B$1:$B$35,0),3),INDEX(Verdeelsleutels_percentage!$A:$AB,MATCH(max_demand!$C275,Verdeelsleutels_percentage!$C:$C,0),MATCH(INDEX(Overzicht!$B$1:$F$35,MATCH(max_demand!T$1,Overzicht!$B:$B,0),5),Verdeelsleutels_percentage!$1:$1,0)))</f>
        <v>8.125529194464836E-3</v>
      </c>
      <c r="U275">
        <f>PRODUCT(INDEX(Overzicht!$B$1:$D$35,MATCH(max_demand!U$1,Overzicht!$B$1:$B$35,0),3),INDEX(Verdeelsleutels_percentage!$A:$AB,MATCH(max_demand!$C275,Verdeelsleutels_percentage!$C:$C,0),MATCH(INDEX(Overzicht!$B$1:$F$35,MATCH(max_demand!U$1,Overzicht!$B:$B,0),5),Verdeelsleutels_percentage!$1:$1,0)))</f>
        <v>3.0180537008012251E-2</v>
      </c>
      <c r="V275">
        <f>PRODUCT(INDEX(Overzicht!$B$1:$D$35,MATCH(max_demand!V$1,Overzicht!$B$1:$B$35,0),3),INDEX(Verdeelsleutels_percentage!$A:$AB,MATCH(max_demand!$C275,Verdeelsleutels_percentage!$C:$C,0),MATCH(INDEX(Overzicht!$B$1:$F$35,MATCH(max_demand!V$1,Overzicht!$B:$B,0),5),Verdeelsleutels_percentage!$1:$1,0)))</f>
        <v>3.512916757005474E-3</v>
      </c>
      <c r="W275">
        <f>PRODUCT(INDEX(Overzicht!$B$1:$D$35,MATCH(max_demand!W$1,Overzicht!$B$1:$B$35,0),3),INDEX(Verdeelsleutels_percentage!$A:$AB,MATCH(max_demand!$C275,Verdeelsleutels_percentage!$C:$C,0),MATCH(INDEX(Overzicht!$B$1:$F$35,MATCH(max_demand!W$1,Overzicht!$B:$B,0),5),Verdeelsleutels_percentage!$1:$1,0)))</f>
        <v>1.8328261340898128E-2</v>
      </c>
      <c r="X275">
        <f>PRODUCT(INDEX(Overzicht!$B$1:$D$35,MATCH(max_demand!X$1,Overzicht!$B$1:$B$35,0),3),INDEX(Verdeelsleutels_percentage!$A:$AB,MATCH(max_demand!$C275,Verdeelsleutels_percentage!$C:$C,0),MATCH(INDEX(Overzicht!$B$1:$F$35,MATCH(max_demand!X$1,Overzicht!$B:$B,0),5),Verdeelsleutels_percentage!$1:$1,0)))</f>
        <v>5.4103788788935452E-3</v>
      </c>
      <c r="Y275">
        <f>PRODUCT(INDEX(Overzicht!$B$1:$D$35,MATCH(max_demand!Y$1,Overzicht!$B$1:$B$35,0),3),INDEX(Verdeelsleutels_percentage!$A:$AB,MATCH(max_demand!$C275,Verdeelsleutels_percentage!$C:$C,0),MATCH(INDEX(Overzicht!$B$1:$F$35,MATCH(max_demand!Y$1,Overzicht!$B:$B,0),5),Verdeelsleutels_percentage!$1:$1,0)))</f>
        <v>6.0751449816819351E-7</v>
      </c>
      <c r="Z275">
        <f>PRODUCT(INDEX(Overzicht!$B$1:$D$35,MATCH(max_demand!Z$1,Overzicht!$B$1:$B$35,0),3),INDEX(Verdeelsleutels_percentage!$A:$AB,MATCH(max_demand!$C275,Verdeelsleutels_percentage!$C:$C,0),MATCH(INDEX(Overzicht!$B$1:$F$35,MATCH(max_demand!Z$1,Overzicht!$B:$B,0),5),Verdeelsleutels_percentage!$1:$1,0)))</f>
        <v>2.7000644363030826E-4</v>
      </c>
      <c r="AA275">
        <f>PRODUCT(INDEX(Overzicht!$B$1:$D$35,MATCH(max_demand!AA$1,Overzicht!$B$1:$B$35,0),3),INDEX(Verdeelsleutels_percentage!$A:$AB,MATCH(max_demand!$C275,Verdeelsleutels_percentage!$C:$C,0),MATCH(INDEX(Overzicht!$B$1:$F$35,MATCH(max_demand!AA$1,Overzicht!$B:$B,0),5),Verdeelsleutels_percentage!$1:$1,0)))</f>
        <v>2.8137513599368967E-4</v>
      </c>
      <c r="AB275">
        <f>PRODUCT(INDEX(Overzicht!$B$1:$D$35,MATCH(max_demand!AB$1,Overzicht!$B$1:$B$35,0),3),INDEX(Verdeelsleutels_percentage!$A:$AB,MATCH(max_demand!$C275,Verdeelsleutels_percentage!$C:$C,0),MATCH(INDEX(Overzicht!$B$1:$F$35,MATCH(max_demand!AB$1,Overzicht!$B:$B,0),5),Verdeelsleutels_percentage!$1:$1,0)))</f>
        <v>7.8705614722855682E-3</v>
      </c>
      <c r="AC275">
        <f>PRODUCT(INDEX(Overzicht!$B$1:$D$35,MATCH(max_demand!AC$1,Overzicht!$B$1:$B$35,0),3),INDEX(Verdeelsleutels_percentage!$A:$AB,MATCH(max_demand!$C275,Verdeelsleutels_percentage!$C:$C,0),MATCH(INDEX(Overzicht!$B$1:$F$35,MATCH(max_demand!AC$1,Overzicht!$B:$B,0),5),Verdeelsleutels_percentage!$1:$1,0)))</f>
        <v>8.3847560711367581E-3</v>
      </c>
      <c r="AD275">
        <f>PRODUCT(INDEX(Overzicht!$B$1:$D$35,MATCH(max_demand!AD$1,Overzicht!$B$1:$B$35,0),3),INDEX(Verdeelsleutels_percentage!$A:$AB,MATCH(max_demand!$C275,Verdeelsleutels_percentage!$C:$C,0),MATCH(INDEX(Overzicht!$B$1:$F$35,MATCH(max_demand!AD$1,Overzicht!$B:$B,0),5),Verdeelsleutels_percentage!$1:$1,0)))</f>
        <v>2.4591026247961708E-6</v>
      </c>
      <c r="AE275">
        <f>PRODUCT(INDEX(Overzicht!$B$1:$D$35,MATCH(max_demand!AE$1,Overzicht!$B$1:$B$35,0),3),INDEX(Verdeelsleutels_percentage!$A:$AB,MATCH(max_demand!$C275,Verdeelsleutels_percentage!$C:$C,0),MATCH(INDEX(Overzicht!$B$1:$F$35,MATCH(max_demand!AE$1,Overzicht!$B:$B,0),5),Verdeelsleutels_percentage!$1:$1,0)))</f>
        <v>9.2843198154228413E-3</v>
      </c>
      <c r="AF275">
        <f>PRODUCT(INDEX(Overzicht!$B$1:$D$35,MATCH(max_demand!AF$1,Overzicht!$B$1:$B$35,0),3),INDEX(Verdeelsleutels_percentage!$A:$AB,MATCH(max_demand!$C275,Verdeelsleutels_percentage!$C:$C,0),MATCH(INDEX(Overzicht!$B$1:$F$35,MATCH(max_demand!AF$1,Overzicht!$B:$B,0),5),Verdeelsleutels_percentage!$1:$1,0)))</f>
        <v>1.0658149090670061E-3</v>
      </c>
      <c r="AG275">
        <f>PRODUCT(INDEX(Overzicht!$B$1:$D$35,MATCH(max_demand!AG$1,Overzicht!$B$1:$B$35,0),3),INDEX(Verdeelsleutels_percentage!$A:$AB,MATCH(max_demand!$C275,Verdeelsleutels_percentage!$C:$C,0),MATCH(INDEX(Overzicht!$B$1:$F$35,MATCH(max_demand!AG$1,Overzicht!$B:$B,0),5),Verdeelsleutels_percentage!$1:$1,0)))</f>
        <v>1.8328261340898128E-2</v>
      </c>
      <c r="AH275">
        <f>PRODUCT(INDEX(Overzicht!$B$1:$D$35,MATCH(max_demand!AH$1,Overzicht!$B$1:$B$35,0),3),INDEX(Verdeelsleutels_percentage!$A:$AB,MATCH(max_demand!$C275,Verdeelsleutels_percentage!$C:$C,0),MATCH(INDEX(Overzicht!$B$1:$F$35,MATCH(max_demand!AH$1,Overzicht!$B:$B,0),5),Verdeelsleutels_percentage!$1:$1,0)))</f>
        <v>2.4869014544896813E-3</v>
      </c>
      <c r="AI275">
        <f>PRODUCT(INDEX(Overzicht!$B$1:$D$35,MATCH(max_demand!AI$1,Overzicht!$B$1:$B$35,0),3),INDEX(Verdeelsleutels_percentage!$A:$AB,MATCH(max_demand!$C275,Verdeelsleutels_percentage!$C:$C,0),MATCH(INDEX(Overzicht!$B$1:$F$35,MATCH(max_demand!AI$1,Overzicht!$B:$B,0),5),Verdeelsleutels_percentage!$1:$1,0)))</f>
        <v>8.526519272536049E-4</v>
      </c>
      <c r="AJ275">
        <f>PRODUCT(INDEX(Overzicht!$B$1:$D$35,MATCH(max_demand!AJ$1,Overzicht!$B$1:$B$35,0),3),INDEX(Verdeelsleutels_percentage!$A:$AB,MATCH(max_demand!$C275,Verdeelsleutels_percentage!$C:$C,0),MATCH(INDEX(Overzicht!$B$1:$F$35,MATCH(max_demand!AJ$1,Overzicht!$B:$B,0),5),Verdeelsleutels_percentage!$1:$1,0)))</f>
        <v>0</v>
      </c>
      <c r="AK275">
        <f>PRODUCT(INDEX(Overzicht!$B$1:$D$35,MATCH(max_demand!AK$1,Overzicht!$B$1:$B$35,0),3),INDEX(Verdeelsleutels_percentage!$A:$AB,MATCH(max_demand!$C275,Verdeelsleutels_percentage!$C:$C,0),MATCH(INDEX(Overzicht!$B$1:$F$35,MATCH(max_demand!AK$1,Overzicht!$B:$B,0),5),Verdeelsleutels_percentage!$1:$1,0)))</f>
        <v>1.1119145213478198E-3</v>
      </c>
      <c r="AL275">
        <f>PRODUCT(INDEX(Overzicht!$B$1:$D$35,MATCH(max_demand!AL$1,Overzicht!$B$1:$B$35,0),3),INDEX(Verdeelsleutels_percentage!$A:$AB,MATCH(max_demand!$C275,Verdeelsleutels_percentage!$C:$C,0),MATCH(INDEX(Overzicht!$B$1:$F$35,MATCH(max_demand!AL$1,Overzicht!$B:$B,0),5),Verdeelsleutels_percentage!$1:$1,0)))</f>
        <v>3.0547102234830211E-3</v>
      </c>
      <c r="AM275">
        <f>PRODUCT(INDEX(Overzicht!$B$1:$D$35,MATCH(max_demand!AM$1,Overzicht!$B$1:$B$35,0),3),INDEX(Verdeelsleutels_percentage!$A:$AB,MATCH(max_demand!$C275,Verdeelsleutels_percentage!$C:$C,0),MATCH(INDEX(Overzicht!$B$1:$F$35,MATCH(max_demand!AM$1,Overzicht!$B:$B,0),5),Verdeelsleutels_percentage!$1:$1,0)))</f>
        <v>6.1094204469660423E-3</v>
      </c>
      <c r="AN275">
        <f>PRODUCT(INDEX(Overzicht!$B$1:$D$35,MATCH(max_demand!AN$1,Overzicht!$B$1:$B$35,0),3),INDEX(Verdeelsleutels_percentage!$A:$AB,MATCH(max_demand!$C275,Verdeelsleutels_percentage!$C:$C,0),MATCH(INDEX(Overzicht!$B$1:$F$35,MATCH(max_demand!AN$1,Overzicht!$B:$B,0),5),Verdeelsleutels_percentage!$1:$1,0)))</f>
        <v>3.0547102234830211E-3</v>
      </c>
      <c r="AO275">
        <f>PRODUCT(INDEX(Overzicht!$B$1:$D$35,MATCH(max_demand!AO$1,Overzicht!$B$1:$B$35,0),3),INDEX(Verdeelsleutels_percentage!$A:$AB,MATCH(max_demand!$C275,Verdeelsleutels_percentage!$C:$C,0),MATCH(INDEX(Overzicht!$B$1:$F$35,MATCH(max_demand!AO$1,Overzicht!$B:$B,0),5),Verdeelsleutels_percentage!$1:$1,0)))</f>
        <v>1.0691485782190573E-2</v>
      </c>
    </row>
    <row r="276" spans="2:41">
      <c r="B276" t="str">
        <f>INDEX('ETLocal datasets'!B:C,MATCH(C276,'ETLocal datasets'!C:C,0),1)</f>
        <v>GM0866</v>
      </c>
      <c r="C276" t="str">
        <f>'ETLocal datasets'!C259</f>
        <v>Waalre</v>
      </c>
      <c r="D276">
        <f t="shared" si="21"/>
        <v>5.1594358030911135E-2</v>
      </c>
      <c r="E276">
        <f t="shared" si="22"/>
        <v>5.3053437668426358E-2</v>
      </c>
      <c r="F276">
        <f t="shared" si="23"/>
        <v>1.047863626792549E-2</v>
      </c>
      <c r="G276">
        <f t="shared" si="20"/>
        <v>2.1338155994709687E-2</v>
      </c>
      <c r="H276">
        <f>PRODUCT(INDEX(Overzicht!$B$1:$D$35,MATCH(max_demand!H$1,Overzicht!$B$1:$B$35,0),3),INDEX(Verdeelsleutels_percentage!$A:$AB,MATCH(max_demand!$C276,Verdeelsleutels_percentage!$C:$C,0),MATCH(INDEX(Overzicht!$B$1:$F$35,MATCH(max_demand!H$1,Overzicht!$B:$B,0),5),Verdeelsleutels_percentage!$1:$1,0)))</f>
        <v>1.047863626792549E-2</v>
      </c>
      <c r="I276">
        <f>PRODUCT(INDEX(Overzicht!$B$1:$D$35,MATCH(max_demand!I$1,Overzicht!$B$1:$B$35,0),3),INDEX(Verdeelsleutels_percentage!$A:$AB,MATCH(max_demand!$C276,Verdeelsleutels_percentage!$C:$C,0),MATCH(INDEX(Overzicht!$B$1:$F$35,MATCH(max_demand!I$1,Overzicht!$B:$B,0),5),Verdeelsleutels_percentage!$1:$1,0)))</f>
        <v>1.8810265244359517E-3</v>
      </c>
      <c r="J276">
        <f>PRODUCT(INDEX(Overzicht!$B$1:$D$35,MATCH(max_demand!J$1,Overzicht!$B$1:$B$35,0),3),INDEX(Verdeelsleutels_percentage!$A:$AB,MATCH(max_demand!$C276,Verdeelsleutels_percentage!$C:$C,0),MATCH(INDEX(Overzicht!$B$1:$F$35,MATCH(max_demand!J$1,Overzicht!$B:$B,0),5),Verdeelsleutels_percentage!$1:$1,0)))</f>
        <v>3.5128380631521644E-3</v>
      </c>
      <c r="K276">
        <f>PRODUCT(INDEX(Overzicht!$B$1:$D$35,MATCH(max_demand!K$1,Overzicht!$B$1:$B$35,0),3),INDEX(Verdeelsleutels_percentage!$A:$AB,MATCH(max_demand!$C276,Verdeelsleutels_percentage!$C:$C,0),MATCH(INDEX(Overzicht!$B$1:$F$35,MATCH(max_demand!K$1,Overzicht!$B:$B,0),5),Verdeelsleutels_percentage!$1:$1,0)))</f>
        <v>3.9154290577874502E-4</v>
      </c>
      <c r="L276">
        <f>PRODUCT(INDEX(Overzicht!$B$1:$D$35,MATCH(max_demand!L$1,Overzicht!$B$1:$B$35,0),3),INDEX(Verdeelsleutels_percentage!$A:$AB,MATCH(max_demand!$C276,Verdeelsleutels_percentage!$C:$C,0),MATCH(INDEX(Overzicht!$B$1:$F$35,MATCH(max_demand!L$1,Overzicht!$B:$B,0),5),Verdeelsleutels_percentage!$1:$1,0)))</f>
        <v>3.3883518642892096E-3</v>
      </c>
      <c r="M276">
        <f>PRODUCT(INDEX(Overzicht!$B$1:$D$35,MATCH(max_demand!M$1,Overzicht!$B$1:$B$35,0),3),INDEX(Verdeelsleutels_percentage!$A:$AB,MATCH(max_demand!$C276,Verdeelsleutels_percentage!$C:$C,0),MATCH(INDEX(Overzicht!$B$1:$F$35,MATCH(max_demand!M$1,Overzicht!$B:$B,0),5),Verdeelsleutels_percentage!$1:$1,0)))</f>
        <v>9.8269179301372356E-3</v>
      </c>
      <c r="N276">
        <f>PRODUCT(INDEX(Overzicht!$B$1:$D$35,MATCH(max_demand!N$1,Overzicht!$B$1:$B$35,0),3),INDEX(Verdeelsleutels_percentage!$A:$AB,MATCH(max_demand!$C276,Verdeelsleutels_percentage!$C:$C,0),MATCH(INDEX(Overzicht!$B$1:$F$35,MATCH(max_demand!N$1,Overzicht!$B:$B,0),5),Verdeelsleutels_percentage!$1:$1,0)))</f>
        <v>1.0608305989096834E-3</v>
      </c>
      <c r="O276">
        <f>PRODUCT(INDEX(Overzicht!$B$1:$D$35,MATCH(max_demand!O$1,Overzicht!$B$1:$B$35,0),3),INDEX(Verdeelsleutels_percentage!$A:$AB,MATCH(max_demand!$C276,Verdeelsleutels_percentage!$C:$C,0),MATCH(INDEX(Overzicht!$B$1:$F$35,MATCH(max_demand!O$1,Overzicht!$B:$B,0),5),Verdeelsleutels_percentage!$1:$1,0)))</f>
        <v>3.9100856936576761E-5</v>
      </c>
      <c r="P276">
        <f>PRODUCT(INDEX(Overzicht!$B$1:$D$35,MATCH(max_demand!P$1,Overzicht!$B$1:$B$35,0),3),INDEX(Verdeelsleutels_percentage!$A:$AB,MATCH(max_demand!$C276,Verdeelsleutels_percentage!$C:$C,0),MATCH(INDEX(Overzicht!$B$1:$F$35,MATCH(max_demand!P$1,Overzicht!$B:$B,0),5),Verdeelsleutels_percentage!$1:$1,0)))</f>
        <v>2.6712781595174322E-4</v>
      </c>
      <c r="Q276">
        <f>PRODUCT(INDEX(Overzicht!$B$1:$D$35,MATCH(max_demand!Q$1,Overzicht!$B$1:$B$35,0),3),INDEX(Verdeelsleutels_percentage!$A:$AB,MATCH(max_demand!$C276,Verdeelsleutels_percentage!$C:$C,0),MATCH(INDEX(Overzicht!$B$1:$F$35,MATCH(max_demand!Q$1,Overzicht!$B:$B,0),5),Verdeelsleutels_percentage!$1:$1,0)))</f>
        <v>8.6822986219954046E-3</v>
      </c>
      <c r="R276">
        <f>PRODUCT(INDEX(Overzicht!$B$1:$D$35,MATCH(max_demand!R$1,Overzicht!$B$1:$B$35,0),3),INDEX(Verdeelsleutels_percentage!$A:$AB,MATCH(max_demand!$C276,Verdeelsleutels_percentage!$C:$C,0),MATCH(INDEX(Overzicht!$B$1:$F$35,MATCH(max_demand!R$1,Overzicht!$B:$B,0),5),Verdeelsleutels_percentage!$1:$1,0)))</f>
        <v>1.796337645930084E-3</v>
      </c>
      <c r="S276">
        <f>PRODUCT(INDEX(Overzicht!$B$1:$D$35,MATCH(max_demand!S$1,Overzicht!$B$1:$B$35,0),3),INDEX(Verdeelsleutels_percentage!$A:$AB,MATCH(max_demand!$C276,Verdeelsleutels_percentage!$C:$C,0),MATCH(INDEX(Overzicht!$B$1:$F$35,MATCH(max_demand!S$1,Overzicht!$B:$B,0),5),Verdeelsleutels_percentage!$1:$1,0)))</f>
        <v>3.6788994988648117E-3</v>
      </c>
      <c r="T276">
        <f>PRODUCT(INDEX(Overzicht!$B$1:$D$35,MATCH(max_demand!T$1,Overzicht!$B$1:$B$35,0),3),INDEX(Verdeelsleutels_percentage!$A:$AB,MATCH(max_demand!$C276,Verdeelsleutels_percentage!$C:$C,0),MATCH(INDEX(Overzicht!$B$1:$F$35,MATCH(max_demand!T$1,Overzicht!$B:$B,0),5),Verdeelsleutels_percentage!$1:$1,0)))</f>
        <v>5.309175709082248E-3</v>
      </c>
      <c r="U276">
        <f>PRODUCT(INDEX(Overzicht!$B$1:$D$35,MATCH(max_demand!U$1,Overzicht!$B$1:$B$35,0),3),INDEX(Verdeelsleutels_percentage!$A:$AB,MATCH(max_demand!$C276,Verdeelsleutels_percentage!$C:$C,0),MATCH(INDEX(Overzicht!$B$1:$F$35,MATCH(max_demand!U$1,Overzicht!$B:$B,0),5),Verdeelsleutels_percentage!$1:$1,0)))</f>
        <v>1.9719795490876924E-2</v>
      </c>
      <c r="V276">
        <f>PRODUCT(INDEX(Overzicht!$B$1:$D$35,MATCH(max_demand!V$1,Overzicht!$B$1:$B$35,0),3),INDEX(Verdeelsleutels_percentage!$A:$AB,MATCH(max_demand!$C276,Verdeelsleutels_percentage!$C:$C,0),MATCH(INDEX(Overzicht!$B$1:$F$35,MATCH(max_demand!V$1,Overzicht!$B:$B,0),5),Verdeelsleutels_percentage!$1:$1,0)))</f>
        <v>2.295320325355107E-3</v>
      </c>
      <c r="W276">
        <f>PRODUCT(INDEX(Overzicht!$B$1:$D$35,MATCH(max_demand!W$1,Overzicht!$B$1:$B$35,0),3),INDEX(Verdeelsleutels_percentage!$A:$AB,MATCH(max_demand!$C276,Verdeelsleutels_percentage!$C:$C,0),MATCH(INDEX(Overzicht!$B$1:$F$35,MATCH(max_demand!W$1,Overzicht!$B:$B,0),5),Verdeelsleutels_percentage!$1:$1,0)))</f>
        <v>1.1975584306200559E-2</v>
      </c>
      <c r="X276">
        <f>PRODUCT(INDEX(Overzicht!$B$1:$D$35,MATCH(max_demand!X$1,Overzicht!$B$1:$B$35,0),3),INDEX(Verdeelsleutels_percentage!$A:$AB,MATCH(max_demand!$C276,Verdeelsleutels_percentage!$C:$C,0),MATCH(INDEX(Overzicht!$B$1:$F$35,MATCH(max_demand!X$1,Overzicht!$B:$B,0),5),Verdeelsleutels_percentage!$1:$1,0)))</f>
        <v>7.4357546810443348E-3</v>
      </c>
      <c r="Y276">
        <f>PRODUCT(INDEX(Overzicht!$B$1:$D$35,MATCH(max_demand!Y$1,Overzicht!$B$1:$B$35,0),3),INDEX(Verdeelsleutels_percentage!$A:$AB,MATCH(max_demand!$C276,Verdeelsleutels_percentage!$C:$C,0),MATCH(INDEX(Overzicht!$B$1:$F$35,MATCH(max_demand!Y$1,Overzicht!$B:$B,0),5),Verdeelsleutels_percentage!$1:$1,0)))</f>
        <v>3.2879953960015503E-7</v>
      </c>
      <c r="Z276">
        <f>PRODUCT(INDEX(Overzicht!$B$1:$D$35,MATCH(max_demand!Z$1,Overzicht!$B$1:$B$35,0),3),INDEX(Verdeelsleutels_percentage!$A:$AB,MATCH(max_demand!$C276,Verdeelsleutels_percentage!$C:$C,0),MATCH(INDEX(Overzicht!$B$1:$F$35,MATCH(max_demand!Z$1,Overzicht!$B:$B,0),5),Verdeelsleutels_percentage!$1:$1,0)))</f>
        <v>1.4613312871118004E-4</v>
      </c>
      <c r="AA276">
        <f>PRODUCT(INDEX(Overzicht!$B$1:$D$35,MATCH(max_demand!AA$1,Overzicht!$B$1:$B$35,0),3),INDEX(Verdeelsleutels_percentage!$A:$AB,MATCH(max_demand!$C276,Verdeelsleutels_percentage!$C:$C,0),MATCH(INDEX(Overzicht!$B$1:$F$35,MATCH(max_demand!AA$1,Overzicht!$B:$B,0),5),Verdeelsleutels_percentage!$1:$1,0)))</f>
        <v>1.5228610255165078E-4</v>
      </c>
      <c r="AB276">
        <f>PRODUCT(INDEX(Overzicht!$B$1:$D$35,MATCH(max_demand!AB$1,Overzicht!$B$1:$B$35,0),3),INDEX(Verdeelsleutels_percentage!$A:$AB,MATCH(max_demand!$C276,Verdeelsleutels_percentage!$C:$C,0),MATCH(INDEX(Overzicht!$B$1:$F$35,MATCH(max_demand!AB$1,Overzicht!$B:$B,0),5),Verdeelsleutels_percentage!$1:$1,0)))</f>
        <v>3.0224777779836514E-3</v>
      </c>
      <c r="AC276">
        <f>PRODUCT(INDEX(Overzicht!$B$1:$D$35,MATCH(max_demand!AC$1,Overzicht!$B$1:$B$35,0),3),INDEX(Verdeelsleutels_percentage!$A:$AB,MATCH(max_demand!$C276,Verdeelsleutels_percentage!$C:$C,0),MATCH(INDEX(Overzicht!$B$1:$F$35,MATCH(max_demand!AC$1,Overzicht!$B:$B,0),5),Verdeelsleutels_percentage!$1:$1,0)))</f>
        <v>8.24310662037454E-3</v>
      </c>
      <c r="AD276">
        <f>PRODUCT(INDEX(Overzicht!$B$1:$D$35,MATCH(max_demand!AD$1,Overzicht!$B$1:$B$35,0),3),INDEX(Verdeelsleutels_percentage!$A:$AB,MATCH(max_demand!$C276,Verdeelsleutels_percentage!$C:$C,0),MATCH(INDEX(Overzicht!$B$1:$F$35,MATCH(max_demand!AD$1,Overzicht!$B:$B,0),5),Verdeelsleutels_percentage!$1:$1,0)))</f>
        <v>1.0082320761664299E-5</v>
      </c>
      <c r="AE276">
        <f>PRODUCT(INDEX(Overzicht!$B$1:$D$35,MATCH(max_demand!AE$1,Overzicht!$B$1:$B$35,0),3),INDEX(Verdeelsleutels_percentage!$A:$AB,MATCH(max_demand!$C276,Verdeelsleutels_percentage!$C:$C,0),MATCH(INDEX(Overzicht!$B$1:$F$35,MATCH(max_demand!AE$1,Overzicht!$B:$B,0),5),Verdeelsleutels_percentage!$1:$1,0)))</f>
        <v>3.0947732718076141E-3</v>
      </c>
      <c r="AF276">
        <f>PRODUCT(INDEX(Overzicht!$B$1:$D$35,MATCH(max_demand!AF$1,Overzicht!$B$1:$B$35,0),3),INDEX(Verdeelsleutels_percentage!$A:$AB,MATCH(max_demand!$C276,Verdeelsleutels_percentage!$C:$C,0),MATCH(INDEX(Overzicht!$B$1:$F$35,MATCH(max_demand!AF$1,Overzicht!$B:$B,0),5),Verdeelsleutels_percentage!$1:$1,0)))</f>
        <v>5.7684129754413172E-4</v>
      </c>
      <c r="AG276">
        <f>PRODUCT(INDEX(Overzicht!$B$1:$D$35,MATCH(max_demand!AG$1,Overzicht!$B$1:$B$35,0),3),INDEX(Verdeelsleutels_percentage!$A:$AB,MATCH(max_demand!$C276,Verdeelsleutels_percentage!$C:$C,0),MATCH(INDEX(Overzicht!$B$1:$F$35,MATCH(max_demand!AG$1,Overzicht!$B:$B,0),5),Verdeelsleutels_percentage!$1:$1,0)))</f>
        <v>1.1975584306200559E-2</v>
      </c>
      <c r="AH276">
        <f>PRODUCT(INDEX(Overzicht!$B$1:$D$35,MATCH(max_demand!AH$1,Overzicht!$B$1:$B$35,0),3),INDEX(Verdeelsleutels_percentage!$A:$AB,MATCH(max_demand!$C276,Verdeelsleutels_percentage!$C:$C,0),MATCH(INDEX(Overzicht!$B$1:$F$35,MATCH(max_demand!AH$1,Overzicht!$B:$B,0),5),Verdeelsleutels_percentage!$1:$1,0)))</f>
        <v>1.3459630276029739E-3</v>
      </c>
      <c r="AI276">
        <f>PRODUCT(INDEX(Overzicht!$B$1:$D$35,MATCH(max_demand!AI$1,Overzicht!$B$1:$B$35,0),3),INDEX(Verdeelsleutels_percentage!$A:$AB,MATCH(max_demand!$C276,Verdeelsleutels_percentage!$C:$C,0),MATCH(INDEX(Overzicht!$B$1:$F$35,MATCH(max_demand!AI$1,Overzicht!$B:$B,0),5),Verdeelsleutels_percentage!$1:$1,0)))</f>
        <v>4.6147303803530532E-4</v>
      </c>
      <c r="AJ276">
        <f>PRODUCT(INDEX(Overzicht!$B$1:$D$35,MATCH(max_demand!AJ$1,Overzicht!$B$1:$B$35,0),3),INDEX(Verdeelsleutels_percentage!$A:$AB,MATCH(max_demand!$C276,Verdeelsleutels_percentage!$C:$C,0),MATCH(INDEX(Overzicht!$B$1:$F$35,MATCH(max_demand!AJ$1,Overzicht!$B:$B,0),5),Verdeelsleutels_percentage!$1:$1,0)))</f>
        <v>0</v>
      </c>
      <c r="AK276">
        <f>PRODUCT(INDEX(Overzicht!$B$1:$D$35,MATCH(max_demand!AK$1,Overzicht!$B$1:$B$35,0),3),INDEX(Verdeelsleutels_percentage!$A:$AB,MATCH(max_demand!$C276,Verdeelsleutels_percentage!$C:$C,0),MATCH(INDEX(Overzicht!$B$1:$F$35,MATCH(max_demand!AK$1,Overzicht!$B:$B,0),5),Verdeelsleutels_percentage!$1:$1,0)))</f>
        <v>7.265187812428341E-4</v>
      </c>
      <c r="AL276">
        <f>PRODUCT(INDEX(Overzicht!$B$1:$D$35,MATCH(max_demand!AL$1,Overzicht!$B$1:$B$35,0),3),INDEX(Verdeelsleutels_percentage!$A:$AB,MATCH(max_demand!$C276,Verdeelsleutels_percentage!$C:$C,0),MATCH(INDEX(Overzicht!$B$1:$F$35,MATCH(max_demand!AL$1,Overzicht!$B:$B,0),5),Verdeelsleutels_percentage!$1:$1,0)))</f>
        <v>1.9959307177000933E-3</v>
      </c>
      <c r="AM276">
        <f>PRODUCT(INDEX(Overzicht!$B$1:$D$35,MATCH(max_demand!AM$1,Overzicht!$B$1:$B$35,0),3),INDEX(Verdeelsleutels_percentage!$A:$AB,MATCH(max_demand!$C276,Verdeelsleutels_percentage!$C:$C,0),MATCH(INDEX(Overzicht!$B$1:$F$35,MATCH(max_demand!AM$1,Overzicht!$B:$B,0),5),Verdeelsleutels_percentage!$1:$1,0)))</f>
        <v>3.9918614354001866E-3</v>
      </c>
      <c r="AN276">
        <f>PRODUCT(INDEX(Overzicht!$B$1:$D$35,MATCH(max_demand!AN$1,Overzicht!$B$1:$B$35,0),3),INDEX(Verdeelsleutels_percentage!$A:$AB,MATCH(max_demand!$C276,Verdeelsleutels_percentage!$C:$C,0),MATCH(INDEX(Overzicht!$B$1:$F$35,MATCH(max_demand!AN$1,Overzicht!$B:$B,0),5),Verdeelsleutels_percentage!$1:$1,0)))</f>
        <v>1.9959307177000933E-3</v>
      </c>
      <c r="AO276">
        <f>PRODUCT(INDEX(Overzicht!$B$1:$D$35,MATCH(max_demand!AO$1,Overzicht!$B$1:$B$35,0),3),INDEX(Verdeelsleutels_percentage!$A:$AB,MATCH(max_demand!$C276,Verdeelsleutels_percentage!$C:$C,0),MATCH(INDEX(Overzicht!$B$1:$F$35,MATCH(max_demand!AO$1,Overzicht!$B:$B,0),5),Verdeelsleutels_percentage!$1:$1,0)))</f>
        <v>6.9857575119503263E-3</v>
      </c>
    </row>
    <row r="277" spans="2:41">
      <c r="B277" t="str">
        <f>INDEX('ETLocal datasets'!B:C,MATCH(C277,'ETLocal datasets'!C:C,0),1)</f>
        <v>GM0867</v>
      </c>
      <c r="C277" t="str">
        <f>'ETLocal datasets'!C260</f>
        <v>Waalwijk</v>
      </c>
      <c r="D277">
        <f t="shared" si="21"/>
        <v>0.16409669268383781</v>
      </c>
      <c r="E277">
        <f t="shared" si="22"/>
        <v>0.13502192727946682</v>
      </c>
      <c r="F277">
        <f t="shared" si="23"/>
        <v>2.9308831307747762E-2</v>
      </c>
      <c r="G277">
        <f t="shared" si="20"/>
        <v>5.9682996763773144E-2</v>
      </c>
      <c r="H277">
        <f>PRODUCT(INDEX(Overzicht!$B$1:$D$35,MATCH(max_demand!H$1,Overzicht!$B$1:$B$35,0),3),INDEX(Verdeelsleutels_percentage!$A:$AB,MATCH(max_demand!$C277,Verdeelsleutels_percentage!$C:$C,0),MATCH(INDEX(Overzicht!$B$1:$F$35,MATCH(max_demand!H$1,Overzicht!$B:$B,0),5),Verdeelsleutels_percentage!$1:$1,0)))</f>
        <v>2.9308831307747762E-2</v>
      </c>
      <c r="I277">
        <f>PRODUCT(INDEX(Overzicht!$B$1:$D$35,MATCH(max_demand!I$1,Overzicht!$B$1:$B$35,0),3),INDEX(Verdeelsleutels_percentage!$A:$AB,MATCH(max_demand!$C277,Verdeelsleutels_percentage!$C:$C,0),MATCH(INDEX(Overzicht!$B$1:$F$35,MATCH(max_demand!I$1,Overzicht!$B:$B,0),5),Verdeelsleutels_percentage!$1:$1,0)))</f>
        <v>9.402076283682682E-3</v>
      </c>
      <c r="J277">
        <f>PRODUCT(INDEX(Overzicht!$B$1:$D$35,MATCH(max_demand!J$1,Overzicht!$B$1:$B$35,0),3),INDEX(Verdeelsleutels_percentage!$A:$AB,MATCH(max_demand!$C277,Verdeelsleutels_percentage!$C:$C,0),MATCH(INDEX(Overzicht!$B$1:$F$35,MATCH(max_demand!J$1,Overzicht!$B:$B,0),5),Verdeelsleutels_percentage!$1:$1,0)))</f>
        <v>9.8254367812640117E-3</v>
      </c>
      <c r="K277">
        <f>PRODUCT(INDEX(Overzicht!$B$1:$D$35,MATCH(max_demand!K$1,Overzicht!$B$1:$B$35,0),3),INDEX(Verdeelsleutels_percentage!$A:$AB,MATCH(max_demand!$C277,Verdeelsleutels_percentage!$C:$C,0),MATCH(INDEX(Overzicht!$B$1:$F$35,MATCH(max_demand!K$1,Overzicht!$B:$B,0),5),Verdeelsleutels_percentage!$1:$1,0)))</f>
        <v>1.9570783402804107E-3</v>
      </c>
      <c r="L277">
        <f>PRODUCT(INDEX(Overzicht!$B$1:$D$35,MATCH(max_demand!L$1,Overzicht!$B$1:$B$35,0),3),INDEX(Verdeelsleutels_percentage!$A:$AB,MATCH(max_demand!$C277,Verdeelsleutels_percentage!$C:$C,0),MATCH(INDEX(Overzicht!$B$1:$F$35,MATCH(max_demand!L$1,Overzicht!$B:$B,0),5),Verdeelsleutels_percentage!$1:$1,0)))</f>
        <v>9.4772478653279701E-3</v>
      </c>
      <c r="M277">
        <f>PRODUCT(INDEX(Overzicht!$B$1:$D$35,MATCH(max_demand!M$1,Overzicht!$B$1:$B$35,0),3),INDEX(Verdeelsleutels_percentage!$A:$AB,MATCH(max_demand!$C277,Verdeelsleutels_percentage!$C:$C,0),MATCH(INDEX(Overzicht!$B$1:$F$35,MATCH(max_demand!M$1,Overzicht!$B:$B,0),5),Verdeelsleutels_percentage!$1:$1,0)))</f>
        <v>3.5321451070553775E-2</v>
      </c>
      <c r="N277">
        <f>PRODUCT(INDEX(Overzicht!$B$1:$D$35,MATCH(max_demand!N$1,Overzicht!$B$1:$B$35,0),3),INDEX(Verdeelsleutels_percentage!$A:$AB,MATCH(max_demand!$C277,Verdeelsleutels_percentage!$C:$C,0),MATCH(INDEX(Overzicht!$B$1:$F$35,MATCH(max_demand!N$1,Overzicht!$B:$B,0),5),Verdeelsleutels_percentage!$1:$1,0)))</f>
        <v>3.4124324717586755E-3</v>
      </c>
      <c r="O277">
        <f>PRODUCT(INDEX(Overzicht!$B$1:$D$35,MATCH(max_demand!O$1,Overzicht!$B$1:$B$35,0),3),INDEX(Verdeelsleutels_percentage!$A:$AB,MATCH(max_demand!$C277,Verdeelsleutels_percentage!$C:$C,0),MATCH(INDEX(Overzicht!$B$1:$F$35,MATCH(max_demand!O$1,Overzicht!$B:$B,0),5),Verdeelsleutels_percentage!$1:$1,0)))</f>
        <v>2.5843804489508837E-3</v>
      </c>
      <c r="P277">
        <f>PRODUCT(INDEX(Overzicht!$B$1:$D$35,MATCH(max_demand!P$1,Overzicht!$B$1:$B$35,0),3),INDEX(Verdeelsleutels_percentage!$A:$AB,MATCH(max_demand!$C277,Verdeelsleutels_percentage!$C:$C,0),MATCH(INDEX(Overzicht!$B$1:$F$35,MATCH(max_demand!P$1,Overzicht!$B:$B,0),5),Verdeelsleutels_percentage!$1:$1,0)))</f>
        <v>8.6662078522031522E-3</v>
      </c>
      <c r="Q277">
        <f>PRODUCT(INDEX(Overzicht!$B$1:$D$35,MATCH(max_demand!Q$1,Overzicht!$B$1:$B$35,0),3),INDEX(Verdeelsleutels_percentage!$A:$AB,MATCH(max_demand!$C277,Verdeelsleutels_percentage!$C:$C,0),MATCH(INDEX(Overzicht!$B$1:$F$35,MATCH(max_demand!Q$1,Overzicht!$B:$B,0),5),Verdeelsleutels_percentage!$1:$1,0)))</f>
        <v>2.4284460226419571E-2</v>
      </c>
      <c r="R277">
        <f>PRODUCT(INDEX(Overzicht!$B$1:$D$35,MATCH(max_demand!R$1,Overzicht!$B$1:$B$35,0),3),INDEX(Verdeelsleutels_percentage!$A:$AB,MATCH(max_demand!$C277,Verdeelsleutels_percentage!$C:$C,0),MATCH(INDEX(Overzicht!$B$1:$F$35,MATCH(max_demand!R$1,Overzicht!$B:$B,0),5),Verdeelsleutels_percentage!$1:$1,0)))</f>
        <v>5.0243710813281878E-3</v>
      </c>
      <c r="S277">
        <f>PRODUCT(INDEX(Overzicht!$B$1:$D$35,MATCH(max_demand!S$1,Overzicht!$B$1:$B$35,0),3),INDEX(Verdeelsleutels_percentage!$A:$AB,MATCH(max_demand!$C277,Verdeelsleutels_percentage!$C:$C,0),MATCH(INDEX(Overzicht!$B$1:$F$35,MATCH(max_demand!S$1,Overzicht!$B:$B,0),5),Verdeelsleutels_percentage!$1:$1,0)))</f>
        <v>1.0289911974560128E-2</v>
      </c>
      <c r="T277">
        <f>PRODUCT(INDEX(Overzicht!$B$1:$D$35,MATCH(max_demand!T$1,Overzicht!$B$1:$B$35,0),3),INDEX(Verdeelsleutels_percentage!$A:$AB,MATCH(max_demand!$C277,Verdeelsleutels_percentage!$C:$C,0),MATCH(INDEX(Overzicht!$B$1:$F$35,MATCH(max_demand!T$1,Overzicht!$B:$B,0),5),Verdeelsleutels_percentage!$1:$1,0)))</f>
        <v>1.4849807862592199E-2</v>
      </c>
      <c r="U277">
        <f>PRODUCT(INDEX(Overzicht!$B$1:$D$35,MATCH(max_demand!U$1,Overzicht!$B$1:$B$35,0),3),INDEX(Verdeelsleutels_percentage!$A:$AB,MATCH(max_demand!$C277,Verdeelsleutels_percentage!$C:$C,0),MATCH(INDEX(Overzicht!$B$1:$F$35,MATCH(max_demand!U$1,Overzicht!$B:$B,0),5),Verdeelsleutels_percentage!$1:$1,0)))</f>
        <v>5.5156429203913886E-2</v>
      </c>
      <c r="V277">
        <f>PRODUCT(INDEX(Overzicht!$B$1:$D$35,MATCH(max_demand!V$1,Overzicht!$B$1:$B$35,0),3),INDEX(Verdeelsleutels_percentage!$A:$AB,MATCH(max_demand!$C277,Verdeelsleutels_percentage!$C:$C,0),MATCH(INDEX(Overzicht!$B$1:$F$35,MATCH(max_demand!V$1,Overzicht!$B:$B,0),5),Verdeelsleutels_percentage!$1:$1,0)))</f>
        <v>6.4200297150304618E-3</v>
      </c>
      <c r="W277">
        <f>PRODUCT(INDEX(Overzicht!$B$1:$D$35,MATCH(max_demand!W$1,Overzicht!$B$1:$B$35,0),3),INDEX(Verdeelsleutels_percentage!$A:$AB,MATCH(max_demand!$C277,Verdeelsleutels_percentage!$C:$C,0),MATCH(INDEX(Overzicht!$B$1:$F$35,MATCH(max_demand!W$1,Overzicht!$B:$B,0),5),Verdeelsleutels_percentage!$1:$1,0)))</f>
        <v>3.3495807208854589E-2</v>
      </c>
      <c r="X277">
        <f>PRODUCT(INDEX(Overzicht!$B$1:$D$35,MATCH(max_demand!X$1,Overzicht!$B$1:$B$35,0),3),INDEX(Verdeelsleutels_percentage!$A:$AB,MATCH(max_demand!$C277,Verdeelsleutels_percentage!$C:$C,0),MATCH(INDEX(Overzicht!$B$1:$F$35,MATCH(max_demand!X$1,Overzicht!$B:$B,0),5),Verdeelsleutels_percentage!$1:$1,0)))</f>
        <v>7.9702288510563482E-4</v>
      </c>
      <c r="Y277">
        <f>PRODUCT(INDEX(Overzicht!$B$1:$D$35,MATCH(max_demand!Y$1,Overzicht!$B$1:$B$35,0),3),INDEX(Verdeelsleutels_percentage!$A:$AB,MATCH(max_demand!$C277,Verdeelsleutels_percentage!$C:$C,0),MATCH(INDEX(Overzicht!$B$1:$F$35,MATCH(max_demand!Y$1,Overzicht!$B:$B,0),5),Verdeelsleutels_percentage!$1:$1,0)))</f>
        <v>1.6168526197314601E-6</v>
      </c>
      <c r="Z277">
        <f>PRODUCT(INDEX(Overzicht!$B$1:$D$35,MATCH(max_demand!Z$1,Overzicht!$B$1:$B$35,0),3),INDEX(Verdeelsleutels_percentage!$A:$AB,MATCH(max_demand!$C277,Verdeelsleutels_percentage!$C:$C,0),MATCH(INDEX(Overzicht!$B$1:$F$35,MATCH(max_demand!Z$1,Overzicht!$B:$B,0),5),Verdeelsleutels_percentage!$1:$1,0)))</f>
        <v>7.1860116432509338E-4</v>
      </c>
      <c r="AA277">
        <f>PRODUCT(INDEX(Overzicht!$B$1:$D$35,MATCH(max_demand!AA$1,Overzicht!$B$1:$B$35,0),3),INDEX(Verdeelsleutels_percentage!$A:$AB,MATCH(max_demand!$C277,Verdeelsleutels_percentage!$C:$C,0),MATCH(INDEX(Overzicht!$B$1:$F$35,MATCH(max_demand!AA$1,Overzicht!$B:$B,0),5),Verdeelsleutels_percentage!$1:$1,0)))</f>
        <v>7.4885805545457109E-4</v>
      </c>
      <c r="AB277">
        <f>PRODUCT(INDEX(Overzicht!$B$1:$D$35,MATCH(max_demand!AB$1,Overzicht!$B$1:$B$35,0),3),INDEX(Verdeelsleutels_percentage!$A:$AB,MATCH(max_demand!$C277,Verdeelsleutels_percentage!$C:$C,0),MATCH(INDEX(Overzicht!$B$1:$F$35,MATCH(max_demand!AB$1,Overzicht!$B:$B,0),5),Verdeelsleutels_percentage!$1:$1,0)))</f>
        <v>1.0581673518296569E-2</v>
      </c>
      <c r="AC277">
        <f>PRODUCT(INDEX(Overzicht!$B$1:$D$35,MATCH(max_demand!AC$1,Overzicht!$B$1:$B$35,0),3),INDEX(Verdeelsleutels_percentage!$A:$AB,MATCH(max_demand!$C277,Verdeelsleutels_percentage!$C:$C,0),MATCH(INDEX(Overzicht!$B$1:$F$35,MATCH(max_demand!AC$1,Overzicht!$B:$B,0),5),Verdeelsleutels_percentage!$1:$1,0)))</f>
        <v>5.2007752503658968E-3</v>
      </c>
      <c r="AD277">
        <f>PRODUCT(INDEX(Overzicht!$B$1:$D$35,MATCH(max_demand!AD$1,Overzicht!$B$1:$B$35,0),3),INDEX(Verdeelsleutels_percentage!$A:$AB,MATCH(max_demand!$C277,Verdeelsleutels_percentage!$C:$C,0),MATCH(INDEX(Overzicht!$B$1:$F$35,MATCH(max_demand!AD$1,Overzicht!$B:$B,0),5),Verdeelsleutels_percentage!$1:$1,0)))</f>
        <v>0</v>
      </c>
      <c r="AE277">
        <f>PRODUCT(INDEX(Overzicht!$B$1:$D$35,MATCH(max_demand!AE$1,Overzicht!$B$1:$B$35,0),3),INDEX(Verdeelsleutels_percentage!$A:$AB,MATCH(max_demand!$C277,Verdeelsleutels_percentage!$C:$C,0),MATCH(INDEX(Overzicht!$B$1:$F$35,MATCH(max_demand!AE$1,Overzicht!$B:$B,0),5),Verdeelsleutels_percentage!$1:$1,0)))</f>
        <v>2.1463750110923774E-2</v>
      </c>
      <c r="AF277">
        <f>PRODUCT(INDEX(Overzicht!$B$1:$D$35,MATCH(max_demand!AF$1,Overzicht!$B$1:$B$35,0),3),INDEX(Verdeelsleutels_percentage!$A:$AB,MATCH(max_demand!$C277,Verdeelsleutels_percentage!$C:$C,0),MATCH(INDEX(Overzicht!$B$1:$F$35,MATCH(max_demand!AF$1,Overzicht!$B:$B,0),5),Verdeelsleutels_percentage!$1:$1,0)))</f>
        <v>2.8365835433885266E-3</v>
      </c>
      <c r="AG277">
        <f>PRODUCT(INDEX(Overzicht!$B$1:$D$35,MATCH(max_demand!AG$1,Overzicht!$B$1:$B$35,0),3),INDEX(Verdeelsleutels_percentage!$A:$AB,MATCH(max_demand!$C277,Verdeelsleutels_percentage!$C:$C,0),MATCH(INDEX(Overzicht!$B$1:$F$35,MATCH(max_demand!AG$1,Overzicht!$B:$B,0),5),Verdeelsleutels_percentage!$1:$1,0)))</f>
        <v>3.3495807208854589E-2</v>
      </c>
      <c r="AH277">
        <f>PRODUCT(INDEX(Overzicht!$B$1:$D$35,MATCH(max_demand!AH$1,Overzicht!$B$1:$B$35,0),3),INDEX(Verdeelsleutels_percentage!$A:$AB,MATCH(max_demand!$C277,Verdeelsleutels_percentage!$C:$C,0),MATCH(INDEX(Overzicht!$B$1:$F$35,MATCH(max_demand!AH$1,Overzicht!$B:$B,0),5),Verdeelsleutels_percentage!$1:$1,0)))</f>
        <v>6.6186949345732292E-3</v>
      </c>
      <c r="AI277">
        <f>PRODUCT(INDEX(Overzicht!$B$1:$D$35,MATCH(max_demand!AI$1,Overzicht!$B$1:$B$35,0),3),INDEX(Verdeelsleutels_percentage!$A:$AB,MATCH(max_demand!$C277,Verdeelsleutels_percentage!$C:$C,0),MATCH(INDEX(Overzicht!$B$1:$F$35,MATCH(max_demand!AI$1,Overzicht!$B:$B,0),5),Verdeelsleutels_percentage!$1:$1,0)))</f>
        <v>2.2692668347108211E-3</v>
      </c>
      <c r="AJ277">
        <f>PRODUCT(INDEX(Overzicht!$B$1:$D$35,MATCH(max_demand!AJ$1,Overzicht!$B$1:$B$35,0),3),INDEX(Verdeelsleutels_percentage!$A:$AB,MATCH(max_demand!$C277,Verdeelsleutels_percentage!$C:$C,0),MATCH(INDEX(Overzicht!$B$1:$F$35,MATCH(max_demand!AJ$1,Overzicht!$B:$B,0),5),Verdeelsleutels_percentage!$1:$1,0)))</f>
        <v>0</v>
      </c>
      <c r="AK277">
        <f>PRODUCT(INDEX(Overzicht!$B$1:$D$35,MATCH(max_demand!AK$1,Overzicht!$B$1:$B$35,0),3),INDEX(Verdeelsleutels_percentage!$A:$AB,MATCH(max_demand!$C277,Verdeelsleutels_percentage!$C:$C,0),MATCH(INDEX(Overzicht!$B$1:$F$35,MATCH(max_demand!AK$1,Overzicht!$B:$B,0),5),Verdeelsleutels_percentage!$1:$1,0)))</f>
        <v>2.0320789706705119E-3</v>
      </c>
      <c r="AL277">
        <f>PRODUCT(INDEX(Overzicht!$B$1:$D$35,MATCH(max_demand!AL$1,Overzicht!$B$1:$B$35,0),3),INDEX(Verdeelsleutels_percentage!$A:$AB,MATCH(max_demand!$C277,Verdeelsleutels_percentage!$C:$C,0),MATCH(INDEX(Overzicht!$B$1:$F$35,MATCH(max_demand!AL$1,Overzicht!$B:$B,0),5),Verdeelsleutels_percentage!$1:$1,0)))</f>
        <v>5.5826345348090976E-3</v>
      </c>
      <c r="AM277">
        <f>PRODUCT(INDEX(Overzicht!$B$1:$D$35,MATCH(max_demand!AM$1,Overzicht!$B$1:$B$35,0),3),INDEX(Verdeelsleutels_percentage!$A:$AB,MATCH(max_demand!$C277,Verdeelsleutels_percentage!$C:$C,0),MATCH(INDEX(Overzicht!$B$1:$F$35,MATCH(max_demand!AM$1,Overzicht!$B:$B,0),5),Verdeelsleutels_percentage!$1:$1,0)))</f>
        <v>1.1165269069618195E-2</v>
      </c>
      <c r="AN277">
        <f>PRODUCT(INDEX(Overzicht!$B$1:$D$35,MATCH(max_demand!AN$1,Overzicht!$B$1:$B$35,0),3),INDEX(Verdeelsleutels_percentage!$A:$AB,MATCH(max_demand!$C277,Verdeelsleutels_percentage!$C:$C,0),MATCH(INDEX(Overzicht!$B$1:$F$35,MATCH(max_demand!AN$1,Overzicht!$B:$B,0),5),Verdeelsleutels_percentage!$1:$1,0)))</f>
        <v>5.5826345348090976E-3</v>
      </c>
      <c r="AO277">
        <f>PRODUCT(INDEX(Overzicht!$B$1:$D$35,MATCH(max_demand!AO$1,Overzicht!$B$1:$B$35,0),3),INDEX(Verdeelsleutels_percentage!$A:$AB,MATCH(max_demand!$C277,Verdeelsleutels_percentage!$C:$C,0),MATCH(INDEX(Overzicht!$B$1:$F$35,MATCH(max_demand!AO$1,Overzicht!$B:$B,0),5),Verdeelsleutels_percentage!$1:$1,0)))</f>
        <v>1.9539220871831842E-2</v>
      </c>
    </row>
    <row r="278" spans="2:41">
      <c r="B278" t="str">
        <f>INDEX('ETLocal datasets'!B:C,MATCH(C278,'ETLocal datasets'!C:C,0),1)</f>
        <v>GM0870</v>
      </c>
      <c r="C278" t="str">
        <f>'ETLocal datasets'!C261</f>
        <v>Werkendam</v>
      </c>
      <c r="D278">
        <f t="shared" si="21"/>
        <v>0.35414225231841406</v>
      </c>
      <c r="E278">
        <f t="shared" si="22"/>
        <v>0.10440846922873384</v>
      </c>
      <c r="F278">
        <f t="shared" si="23"/>
        <v>1.658342766469683E-2</v>
      </c>
      <c r="G278">
        <f t="shared" si="20"/>
        <v>3.3769639234394445E-2</v>
      </c>
      <c r="H278">
        <f>PRODUCT(INDEX(Overzicht!$B$1:$D$35,MATCH(max_demand!H$1,Overzicht!$B$1:$B$35,0),3),INDEX(Verdeelsleutels_percentage!$A:$AB,MATCH(max_demand!$C278,Verdeelsleutels_percentage!$C:$C,0),MATCH(INDEX(Overzicht!$B$1:$F$35,MATCH(max_demand!H$1,Overzicht!$B:$B,0),5),Verdeelsleutels_percentage!$1:$1,0)))</f>
        <v>1.658342766469683E-2</v>
      </c>
      <c r="I278">
        <f>PRODUCT(INDEX(Overzicht!$B$1:$D$35,MATCH(max_demand!I$1,Overzicht!$B$1:$B$35,0),3),INDEX(Verdeelsleutels_percentage!$A:$AB,MATCH(max_demand!$C278,Verdeelsleutels_percentage!$C:$C,0),MATCH(INDEX(Overzicht!$B$1:$F$35,MATCH(max_demand!I$1,Overzicht!$B:$B,0),5),Verdeelsleutels_percentage!$1:$1,0)))</f>
        <v>2.3186222833702998E-2</v>
      </c>
      <c r="J278">
        <f>PRODUCT(INDEX(Overzicht!$B$1:$D$35,MATCH(max_demand!J$1,Overzicht!$B$1:$B$35,0),3),INDEX(Verdeelsleutels_percentage!$A:$AB,MATCH(max_demand!$C278,Verdeelsleutels_percentage!$C:$C,0),MATCH(INDEX(Overzicht!$B$1:$F$35,MATCH(max_demand!J$1,Overzicht!$B:$B,0),5),Verdeelsleutels_percentage!$1:$1,0)))</f>
        <v>5.5593967028316994E-3</v>
      </c>
      <c r="K278">
        <f>PRODUCT(INDEX(Overzicht!$B$1:$D$35,MATCH(max_demand!K$1,Overzicht!$B$1:$B$35,0),3),INDEX(Verdeelsleutels_percentage!$A:$AB,MATCH(max_demand!$C278,Verdeelsleutels_percentage!$C:$C,0),MATCH(INDEX(Overzicht!$B$1:$F$35,MATCH(max_demand!K$1,Overzicht!$B:$B,0),5),Verdeelsleutels_percentage!$1:$1,0)))</f>
        <v>4.8263014606154085E-3</v>
      </c>
      <c r="L278">
        <f>PRODUCT(INDEX(Overzicht!$B$1:$D$35,MATCH(max_demand!L$1,Overzicht!$B$1:$B$35,0),3),INDEX(Verdeelsleutels_percentage!$A:$AB,MATCH(max_demand!$C278,Verdeelsleutels_percentage!$C:$C,0),MATCH(INDEX(Overzicht!$B$1:$F$35,MATCH(max_demand!L$1,Overzicht!$B:$B,0),5),Verdeelsleutels_percentage!$1:$1,0)))</f>
        <v>5.3623855821751023E-3</v>
      </c>
      <c r="M278">
        <f>PRODUCT(INDEX(Overzicht!$B$1:$D$35,MATCH(max_demand!M$1,Overzicht!$B$1:$B$35,0),3),INDEX(Verdeelsleutels_percentage!$A:$AB,MATCH(max_demand!$C278,Verdeelsleutels_percentage!$C:$C,0),MATCH(INDEX(Overzicht!$B$1:$F$35,MATCH(max_demand!M$1,Overzicht!$B:$B,0),5),Verdeelsleutels_percentage!$1:$1,0)))</f>
        <v>2.0886597703938043E-2</v>
      </c>
      <c r="N278">
        <f>PRODUCT(INDEX(Overzicht!$B$1:$D$35,MATCH(max_demand!N$1,Overzicht!$B$1:$B$35,0),3),INDEX(Verdeelsleutels_percentage!$A:$AB,MATCH(max_demand!$C278,Verdeelsleutels_percentage!$C:$C,0),MATCH(INDEX(Overzicht!$B$1:$F$35,MATCH(max_demand!N$1,Overzicht!$B:$B,0),5),Verdeelsleutels_percentage!$1:$1,0)))</f>
        <v>4.7217373260978858E-3</v>
      </c>
      <c r="O278">
        <f>PRODUCT(INDEX(Overzicht!$B$1:$D$35,MATCH(max_demand!O$1,Overzicht!$B$1:$B$35,0),3),INDEX(Verdeelsleutels_percentage!$A:$AB,MATCH(max_demand!$C278,Verdeelsleutels_percentage!$C:$C,0),MATCH(INDEX(Overzicht!$B$1:$F$35,MATCH(max_demand!O$1,Overzicht!$B:$B,0),5),Verdeelsleutels_percentage!$1:$1,0)))</f>
        <v>1.3441540220471067E-2</v>
      </c>
      <c r="P278">
        <f>PRODUCT(INDEX(Overzicht!$B$1:$D$35,MATCH(max_demand!P$1,Overzicht!$B$1:$B$35,0),3),INDEX(Verdeelsleutels_percentage!$A:$AB,MATCH(max_demand!$C278,Verdeelsleutels_percentage!$C:$C,0),MATCH(INDEX(Overzicht!$B$1:$F$35,MATCH(max_demand!P$1,Overzicht!$B:$B,0),5),Verdeelsleutels_percentage!$1:$1,0)))</f>
        <v>7.3178484002562577E-2</v>
      </c>
      <c r="Q278">
        <f>PRODUCT(INDEX(Overzicht!$B$1:$D$35,MATCH(max_demand!Q$1,Overzicht!$B$1:$B$35,0),3),INDEX(Verdeelsleutels_percentage!$A:$AB,MATCH(max_demand!$C278,Verdeelsleutels_percentage!$C:$C,0),MATCH(INDEX(Overzicht!$B$1:$F$35,MATCH(max_demand!Q$1,Overzicht!$B:$B,0),5),Verdeelsleutels_percentage!$1:$1,0)))</f>
        <v>1.3740554350748802E-2</v>
      </c>
      <c r="R278">
        <f>PRODUCT(INDEX(Overzicht!$B$1:$D$35,MATCH(max_demand!R$1,Overzicht!$B$1:$B$35,0),3),INDEX(Verdeelsleutels_percentage!$A:$AB,MATCH(max_demand!$C278,Verdeelsleutels_percentage!$C:$C,0),MATCH(INDEX(Overzicht!$B$1:$F$35,MATCH(max_demand!R$1,Overzicht!$B:$B,0),5),Verdeelsleutels_percentage!$1:$1,0)))</f>
        <v>2.8428733139480283E-3</v>
      </c>
      <c r="S278">
        <f>PRODUCT(INDEX(Overzicht!$B$1:$D$35,MATCH(max_demand!S$1,Overzicht!$B$1:$B$35,0),3),INDEX(Verdeelsleutels_percentage!$A:$AB,MATCH(max_demand!$C278,Verdeelsleutels_percentage!$C:$C,0),MATCH(INDEX(Overzicht!$B$1:$F$35,MATCH(max_demand!S$1,Overzicht!$B:$B,0),5),Verdeelsleutels_percentage!$1:$1,0)))</f>
        <v>5.8222045469655615E-3</v>
      </c>
      <c r="T278">
        <f>PRODUCT(INDEX(Overzicht!$B$1:$D$35,MATCH(max_demand!T$1,Overzicht!$B$1:$B$35,0),3),INDEX(Verdeelsleutels_percentage!$A:$AB,MATCH(max_demand!$C278,Verdeelsleutels_percentage!$C:$C,0),MATCH(INDEX(Overzicht!$B$1:$F$35,MATCH(max_demand!T$1,Overzicht!$B:$B,0),5),Verdeelsleutels_percentage!$1:$1,0)))</f>
        <v>8.4022700167797268E-3</v>
      </c>
      <c r="U278">
        <f>PRODUCT(INDEX(Overzicht!$B$1:$D$35,MATCH(max_demand!U$1,Overzicht!$B$1:$B$35,0),3),INDEX(Verdeelsleutels_percentage!$A:$AB,MATCH(max_demand!$C278,Verdeelsleutels_percentage!$C:$C,0),MATCH(INDEX(Overzicht!$B$1:$F$35,MATCH(max_demand!U$1,Overzicht!$B:$B,0),5),Verdeelsleutels_percentage!$1:$1,0)))</f>
        <v>3.1208431490896135E-2</v>
      </c>
      <c r="V278">
        <f>PRODUCT(INDEX(Overzicht!$B$1:$D$35,MATCH(max_demand!V$1,Overzicht!$B$1:$B$35,0),3),INDEX(Verdeelsleutels_percentage!$A:$AB,MATCH(max_demand!$C278,Verdeelsleutels_percentage!$C:$C,0),MATCH(INDEX(Overzicht!$B$1:$F$35,MATCH(max_demand!V$1,Overzicht!$B:$B,0),5),Verdeelsleutels_percentage!$1:$1,0)))</f>
        <v>3.632560345600258E-3</v>
      </c>
      <c r="W278">
        <f>PRODUCT(INDEX(Overzicht!$B$1:$D$35,MATCH(max_demand!W$1,Overzicht!$B$1:$B$35,0),3),INDEX(Verdeelsleutels_percentage!$A:$AB,MATCH(max_demand!$C278,Verdeelsleutels_percentage!$C:$C,0),MATCH(INDEX(Overzicht!$B$1:$F$35,MATCH(max_demand!W$1,Overzicht!$B:$B,0),5),Verdeelsleutels_percentage!$1:$1,0)))</f>
        <v>1.8952488759653521E-2</v>
      </c>
      <c r="X278">
        <f>PRODUCT(INDEX(Overzicht!$B$1:$D$35,MATCH(max_demand!X$1,Overzicht!$B$1:$B$35,0),3),INDEX(Verdeelsleutels_percentage!$A:$AB,MATCH(max_demand!$C278,Verdeelsleutels_percentage!$C:$C,0),MATCH(INDEX(Overzicht!$B$1:$F$35,MATCH(max_demand!X$1,Overzicht!$B:$B,0),5),Verdeelsleutels_percentage!$1:$1,0)))</f>
        <v>5.7479415125853434E-3</v>
      </c>
      <c r="Y278">
        <f>PRODUCT(INDEX(Overzicht!$B$1:$D$35,MATCH(max_demand!Y$1,Overzicht!$B$1:$B$35,0),3),INDEX(Verdeelsleutels_percentage!$A:$AB,MATCH(max_demand!$C278,Verdeelsleutels_percentage!$C:$C,0),MATCH(INDEX(Overzicht!$B$1:$F$35,MATCH(max_demand!Y$1,Overzicht!$B:$B,0),5),Verdeelsleutels_percentage!$1:$1,0)))</f>
        <v>2.8322639411138937E-6</v>
      </c>
      <c r="Z278">
        <f>PRODUCT(INDEX(Overzicht!$B$1:$D$35,MATCH(max_demand!Z$1,Overzicht!$B$1:$B$35,0),3),INDEX(Verdeelsleutels_percentage!$A:$AB,MATCH(max_demand!$C278,Verdeelsleutels_percentage!$C:$C,0),MATCH(INDEX(Overzicht!$B$1:$F$35,MATCH(max_demand!Z$1,Overzicht!$B:$B,0),5),Verdeelsleutels_percentage!$1:$1,0)))</f>
        <v>1.2587839738283973E-3</v>
      </c>
      <c r="AA278">
        <f>PRODUCT(INDEX(Overzicht!$B$1:$D$35,MATCH(max_demand!AA$1,Overzicht!$B$1:$B$35,0),3),INDEX(Verdeelsleutels_percentage!$A:$AB,MATCH(max_demand!$C278,Verdeelsleutels_percentage!$C:$C,0),MATCH(INDEX(Overzicht!$B$1:$F$35,MATCH(max_demand!AA$1,Overzicht!$B:$B,0),5),Verdeelsleutels_percentage!$1:$1,0)))</f>
        <v>1.3117854043053826E-3</v>
      </c>
      <c r="AB278">
        <f>PRODUCT(INDEX(Overzicht!$B$1:$D$35,MATCH(max_demand!AB$1,Overzicht!$B$1:$B$35,0),3),INDEX(Verdeelsleutels_percentage!$A:$AB,MATCH(max_demand!$C278,Verdeelsleutels_percentage!$C:$C,0),MATCH(INDEX(Overzicht!$B$1:$F$35,MATCH(max_demand!AB$1,Overzicht!$B:$B,0),5),Verdeelsleutels_percentage!$1:$1,0)))</f>
        <v>9.4954312740400497E-3</v>
      </c>
      <c r="AC278">
        <f>PRODUCT(INDEX(Overzicht!$B$1:$D$35,MATCH(max_demand!AC$1,Overzicht!$B$1:$B$35,0),3),INDEX(Verdeelsleutels_percentage!$A:$AB,MATCH(max_demand!$C278,Verdeelsleutels_percentage!$C:$C,0),MATCH(INDEX(Overzicht!$B$1:$F$35,MATCH(max_demand!AC$1,Overzicht!$B:$B,0),5),Verdeelsleutels_percentage!$1:$1,0)))</f>
        <v>9.3850888019039996E-3</v>
      </c>
      <c r="AD278">
        <f>PRODUCT(INDEX(Overzicht!$B$1:$D$35,MATCH(max_demand!AD$1,Overzicht!$B$1:$B$35,0),3),INDEX(Verdeelsleutels_percentage!$A:$AB,MATCH(max_demand!$C278,Verdeelsleutels_percentage!$C:$C,0),MATCH(INDEX(Overzicht!$B$1:$F$35,MATCH(max_demand!AD$1,Overzicht!$B:$B,0),5),Verdeelsleutels_percentage!$1:$1,0)))</f>
        <v>2.2131923623165534E-6</v>
      </c>
      <c r="AE278">
        <f>PRODUCT(INDEX(Overzicht!$B$1:$D$35,MATCH(max_demand!AE$1,Overzicht!$B$1:$B$35,0),3),INDEX(Verdeelsleutels_percentage!$A:$AB,MATCH(max_demand!$C278,Verdeelsleutels_percentage!$C:$C,0),MATCH(INDEX(Overzicht!$B$1:$F$35,MATCH(max_demand!AE$1,Overzicht!$B:$B,0),5),Verdeelsleutels_percentage!$1:$1,0)))</f>
        <v>0.16502129736445115</v>
      </c>
      <c r="AF278">
        <f>PRODUCT(INDEX(Overzicht!$B$1:$D$35,MATCH(max_demand!AF$1,Overzicht!$B$1:$B$35,0),3),INDEX(Verdeelsleutels_percentage!$A:$AB,MATCH(max_demand!$C278,Verdeelsleutels_percentage!$C:$C,0),MATCH(INDEX(Overzicht!$B$1:$F$35,MATCH(max_demand!AF$1,Overzicht!$B:$B,0),5),Verdeelsleutels_percentage!$1:$1,0)))</f>
        <v>4.9688841072173581E-3</v>
      </c>
      <c r="AG278">
        <f>PRODUCT(INDEX(Overzicht!$B$1:$D$35,MATCH(max_demand!AG$1,Overzicht!$B$1:$B$35,0),3),INDEX(Verdeelsleutels_percentage!$A:$AB,MATCH(max_demand!$C278,Verdeelsleutels_percentage!$C:$C,0),MATCH(INDEX(Overzicht!$B$1:$F$35,MATCH(max_demand!AG$1,Overzicht!$B:$B,0),5),Verdeelsleutels_percentage!$1:$1,0)))</f>
        <v>1.8952488759653521E-2</v>
      </c>
      <c r="AH278">
        <f>PRODUCT(INDEX(Overzicht!$B$1:$D$35,MATCH(max_demand!AH$1,Overzicht!$B$1:$B$35,0),3),INDEX(Verdeelsleutels_percentage!$A:$AB,MATCH(max_demand!$C278,Verdeelsleutels_percentage!$C:$C,0),MATCH(INDEX(Overzicht!$B$1:$F$35,MATCH(max_demand!AH$1,Overzicht!$B:$B,0),5),Verdeelsleutels_percentage!$1:$1,0)))</f>
        <v>1.1594062916840502E-2</v>
      </c>
      <c r="AI278">
        <f>PRODUCT(INDEX(Overzicht!$B$1:$D$35,MATCH(max_demand!AI$1,Overzicht!$B$1:$B$35,0),3),INDEX(Verdeelsleutels_percentage!$A:$AB,MATCH(max_demand!$C278,Verdeelsleutels_percentage!$C:$C,0),MATCH(INDEX(Overzicht!$B$1:$F$35,MATCH(max_demand!AI$1,Overzicht!$B:$B,0),5),Verdeelsleutels_percentage!$1:$1,0)))</f>
        <v>3.9751072857738858E-3</v>
      </c>
      <c r="AJ278">
        <f>PRODUCT(INDEX(Overzicht!$B$1:$D$35,MATCH(max_demand!AJ$1,Overzicht!$B$1:$B$35,0),3),INDEX(Verdeelsleutels_percentage!$A:$AB,MATCH(max_demand!$C278,Verdeelsleutels_percentage!$C:$C,0),MATCH(INDEX(Overzicht!$B$1:$F$35,MATCH(max_demand!AJ$1,Overzicht!$B:$B,0),5),Verdeelsleutels_percentage!$1:$1,0)))</f>
        <v>0</v>
      </c>
      <c r="AK278">
        <f>PRODUCT(INDEX(Overzicht!$B$1:$D$35,MATCH(max_demand!AK$1,Overzicht!$B$1:$B$35,0),3),INDEX(Verdeelsleutels_percentage!$A:$AB,MATCH(max_demand!$C278,Verdeelsleutels_percentage!$C:$C,0),MATCH(INDEX(Overzicht!$B$1:$F$35,MATCH(max_demand!AK$1,Overzicht!$B:$B,0),5),Verdeelsleutels_percentage!$1:$1,0)))</f>
        <v>1.1497843180856471E-3</v>
      </c>
      <c r="AL278">
        <f>PRODUCT(INDEX(Overzicht!$B$1:$D$35,MATCH(max_demand!AL$1,Overzicht!$B$1:$B$35,0),3),INDEX(Verdeelsleutels_percentage!$A:$AB,MATCH(max_demand!$C278,Verdeelsleutels_percentage!$C:$C,0),MATCH(INDEX(Overzicht!$B$1:$F$35,MATCH(max_demand!AL$1,Overzicht!$B:$B,0),5),Verdeelsleutels_percentage!$1:$1,0)))</f>
        <v>3.1587481266089202E-3</v>
      </c>
      <c r="AM278">
        <f>PRODUCT(INDEX(Overzicht!$B$1:$D$35,MATCH(max_demand!AM$1,Overzicht!$B$1:$B$35,0),3),INDEX(Verdeelsleutels_percentage!$A:$AB,MATCH(max_demand!$C278,Verdeelsleutels_percentage!$C:$C,0),MATCH(INDEX(Overzicht!$B$1:$F$35,MATCH(max_demand!AM$1,Overzicht!$B:$B,0),5),Verdeelsleutels_percentage!$1:$1,0)))</f>
        <v>6.3174962532178405E-3</v>
      </c>
      <c r="AN278">
        <f>PRODUCT(INDEX(Overzicht!$B$1:$D$35,MATCH(max_demand!AN$1,Overzicht!$B$1:$B$35,0),3),INDEX(Verdeelsleutels_percentage!$A:$AB,MATCH(max_demand!$C278,Verdeelsleutels_percentage!$C:$C,0),MATCH(INDEX(Overzicht!$B$1:$F$35,MATCH(max_demand!AN$1,Overzicht!$B:$B,0),5),Verdeelsleutels_percentage!$1:$1,0)))</f>
        <v>3.1587481266089202E-3</v>
      </c>
      <c r="AO278">
        <f>PRODUCT(INDEX(Overzicht!$B$1:$D$35,MATCH(max_demand!AO$1,Overzicht!$B$1:$B$35,0),3),INDEX(Verdeelsleutels_percentage!$A:$AB,MATCH(max_demand!$C278,Verdeelsleutels_percentage!$C:$C,0),MATCH(INDEX(Overzicht!$B$1:$F$35,MATCH(max_demand!AO$1,Overzicht!$B:$B,0),5),Verdeelsleutels_percentage!$1:$1,0)))</f>
        <v>1.1055618443131221E-2</v>
      </c>
    </row>
    <row r="279" spans="2:41">
      <c r="B279" t="str">
        <f>INDEX('ETLocal datasets'!B:C,MATCH(C279,'ETLocal datasets'!C:C,0),1)</f>
        <v>GM0873</v>
      </c>
      <c r="C279" t="str">
        <f>'ETLocal datasets'!C262</f>
        <v>Woensdrecht</v>
      </c>
      <c r="D279">
        <f t="shared" si="21"/>
        <v>0.2107249236190129</v>
      </c>
      <c r="E279">
        <f t="shared" si="22"/>
        <v>0.10511350074510421</v>
      </c>
      <c r="F279">
        <f t="shared" si="23"/>
        <v>1.3284969016899101E-2</v>
      </c>
      <c r="G279">
        <f t="shared" si="20"/>
        <v>2.7052827679035316E-2</v>
      </c>
      <c r="H279">
        <f>PRODUCT(INDEX(Overzicht!$B$1:$D$35,MATCH(max_demand!H$1,Overzicht!$B$1:$B$35,0),3),INDEX(Verdeelsleutels_percentage!$A:$AB,MATCH(max_demand!$C279,Verdeelsleutels_percentage!$C:$C,0),MATCH(INDEX(Overzicht!$B$1:$F$35,MATCH(max_demand!H$1,Overzicht!$B:$B,0),5),Verdeelsleutels_percentage!$1:$1,0)))</f>
        <v>1.3284969016899101E-2</v>
      </c>
      <c r="I279">
        <f>PRODUCT(INDEX(Overzicht!$B$1:$D$35,MATCH(max_demand!I$1,Overzicht!$B$1:$B$35,0),3),INDEX(Verdeelsleutels_percentage!$A:$AB,MATCH(max_demand!$C279,Verdeelsleutels_percentage!$C:$C,0),MATCH(INDEX(Overzicht!$B$1:$F$35,MATCH(max_demand!I$1,Overzicht!$B:$B,0),5),Verdeelsleutels_percentage!$1:$1,0)))</f>
        <v>1.848401609184807E-2</v>
      </c>
      <c r="J279">
        <f>PRODUCT(INDEX(Overzicht!$B$1:$D$35,MATCH(max_demand!J$1,Overzicht!$B$1:$B$35,0),3),INDEX(Verdeelsleutels_percentage!$A:$AB,MATCH(max_demand!$C279,Verdeelsleutels_percentage!$C:$C,0),MATCH(INDEX(Overzicht!$B$1:$F$35,MATCH(max_demand!J$1,Overzicht!$B:$B,0),5),Verdeelsleutels_percentage!$1:$1,0)))</f>
        <v>4.4536277085223648E-3</v>
      </c>
      <c r="K279">
        <f>PRODUCT(INDEX(Overzicht!$B$1:$D$35,MATCH(max_demand!K$1,Overzicht!$B$1:$B$35,0),3),INDEX(Verdeelsleutels_percentage!$A:$AB,MATCH(max_demand!$C279,Verdeelsleutels_percentage!$C:$C,0),MATCH(INDEX(Overzicht!$B$1:$F$35,MATCH(max_demand!K$1,Overzicht!$B:$B,0),5),Verdeelsleutels_percentage!$1:$1,0)))</f>
        <v>3.84751904188776E-3</v>
      </c>
      <c r="L279">
        <f>PRODUCT(INDEX(Overzicht!$B$1:$D$35,MATCH(max_demand!L$1,Overzicht!$B$1:$B$35,0),3),INDEX(Verdeelsleutels_percentage!$A:$AB,MATCH(max_demand!$C279,Verdeelsleutels_percentage!$C:$C,0),MATCH(INDEX(Overzicht!$B$1:$F$35,MATCH(max_demand!L$1,Overzicht!$B:$B,0),5),Verdeelsleutels_percentage!$1:$1,0)))</f>
        <v>4.2958022766016041E-3</v>
      </c>
      <c r="M279">
        <f>PRODUCT(INDEX(Overzicht!$B$1:$D$35,MATCH(max_demand!M$1,Overzicht!$B$1:$B$35,0),3),INDEX(Verdeelsleutels_percentage!$A:$AB,MATCH(max_demand!$C279,Verdeelsleutels_percentage!$C:$C,0),MATCH(INDEX(Overzicht!$B$1:$F$35,MATCH(max_demand!M$1,Overzicht!$B:$B,0),5),Verdeelsleutels_percentage!$1:$1,0)))</f>
        <v>1.4504560094901375E-2</v>
      </c>
      <c r="N279">
        <f>PRODUCT(INDEX(Overzicht!$B$1:$D$35,MATCH(max_demand!N$1,Overzicht!$B$1:$B$35,0),3),INDEX(Verdeelsleutels_percentage!$A:$AB,MATCH(max_demand!$C279,Verdeelsleutels_percentage!$C:$C,0),MATCH(INDEX(Overzicht!$B$1:$F$35,MATCH(max_demand!N$1,Overzicht!$B:$B,0),5),Verdeelsleutels_percentage!$1:$1,0)))</f>
        <v>5.638458649719103E-3</v>
      </c>
      <c r="O279">
        <f>PRODUCT(INDEX(Overzicht!$B$1:$D$35,MATCH(max_demand!O$1,Overzicht!$B$1:$B$35,0),3),INDEX(Verdeelsleutels_percentage!$A:$AB,MATCH(max_demand!$C279,Verdeelsleutels_percentage!$C:$C,0),MATCH(INDEX(Overzicht!$B$1:$F$35,MATCH(max_demand!O$1,Overzicht!$B:$B,0),5),Verdeelsleutels_percentage!$1:$1,0)))</f>
        <v>6.9408675926344778E-3</v>
      </c>
      <c r="P279">
        <f>PRODUCT(INDEX(Overzicht!$B$1:$D$35,MATCH(max_demand!P$1,Overzicht!$B$1:$B$35,0),3),INDEX(Verdeelsleutels_percentage!$A:$AB,MATCH(max_demand!$C279,Verdeelsleutels_percentage!$C:$C,0),MATCH(INDEX(Overzicht!$B$1:$F$35,MATCH(max_demand!P$1,Overzicht!$B:$B,0),5),Verdeelsleutels_percentage!$1:$1,0)))</f>
        <v>9.0047514720113825E-2</v>
      </c>
      <c r="Q279">
        <f>PRODUCT(INDEX(Overzicht!$B$1:$D$35,MATCH(max_demand!Q$1,Overzicht!$B$1:$B$35,0),3),INDEX(Verdeelsleutels_percentage!$A:$AB,MATCH(max_demand!$C279,Verdeelsleutels_percentage!$C:$C,0),MATCH(INDEX(Overzicht!$B$1:$F$35,MATCH(max_demand!Q$1,Overzicht!$B:$B,0),5),Verdeelsleutels_percentage!$1:$1,0)))</f>
        <v>1.1007545756859255E-2</v>
      </c>
      <c r="R279">
        <f>PRODUCT(INDEX(Overzicht!$B$1:$D$35,MATCH(max_demand!R$1,Overzicht!$B$1:$B$35,0),3),INDEX(Verdeelsleutels_percentage!$A:$AB,MATCH(max_demand!$C279,Verdeelsleutels_percentage!$C:$C,0),MATCH(INDEX(Overzicht!$B$1:$F$35,MATCH(max_demand!R$1,Overzicht!$B:$B,0),5),Verdeelsleutels_percentage!$1:$1,0)))</f>
        <v>2.2774232600398458E-3</v>
      </c>
      <c r="S279">
        <f>PRODUCT(INDEX(Overzicht!$B$1:$D$35,MATCH(max_demand!S$1,Overzicht!$B$1:$B$35,0),3),INDEX(Verdeelsleutels_percentage!$A:$AB,MATCH(max_demand!$C279,Verdeelsleutels_percentage!$C:$C,0),MATCH(INDEX(Overzicht!$B$1:$F$35,MATCH(max_demand!S$1,Overzicht!$B:$B,0),5),Verdeelsleutels_percentage!$1:$1,0)))</f>
        <v>4.6641628365616042E-3</v>
      </c>
      <c r="T279">
        <f>PRODUCT(INDEX(Overzicht!$B$1:$D$35,MATCH(max_demand!T$1,Overzicht!$B$1:$B$35,0),3),INDEX(Verdeelsleutels_percentage!$A:$AB,MATCH(max_demand!$C279,Verdeelsleutels_percentage!$C:$C,0),MATCH(INDEX(Overzicht!$B$1:$F$35,MATCH(max_demand!T$1,Overzicht!$B:$B,0),5),Verdeelsleutels_percentage!$1:$1,0)))</f>
        <v>6.7310509685622102E-3</v>
      </c>
      <c r="U279">
        <f>PRODUCT(INDEX(Overzicht!$B$1:$D$35,MATCH(max_demand!U$1,Overzicht!$B$1:$B$35,0),3),INDEX(Verdeelsleutels_percentage!$A:$AB,MATCH(max_demand!$C279,Verdeelsleutels_percentage!$C:$C,0),MATCH(INDEX(Overzicht!$B$1:$F$35,MATCH(max_demand!U$1,Overzicht!$B:$B,0),5),Verdeelsleutels_percentage!$1:$1,0)))</f>
        <v>2.5001046454659642E-2</v>
      </c>
      <c r="V279">
        <f>PRODUCT(INDEX(Overzicht!$B$1:$D$35,MATCH(max_demand!V$1,Overzicht!$B$1:$B$35,0),3),INDEX(Verdeelsleutels_percentage!$A:$AB,MATCH(max_demand!$C279,Verdeelsleutels_percentage!$C:$C,0),MATCH(INDEX(Overzicht!$B$1:$F$35,MATCH(max_demand!V$1,Overzicht!$B:$B,0),5),Verdeelsleutels_percentage!$1:$1,0)))</f>
        <v>2.9100408322731363E-3</v>
      </c>
      <c r="W279">
        <f>PRODUCT(INDEX(Overzicht!$B$1:$D$35,MATCH(max_demand!W$1,Overzicht!$B$1:$B$35,0),3),INDEX(Verdeelsleutels_percentage!$A:$AB,MATCH(max_demand!$C279,Verdeelsleutels_percentage!$C:$C,0),MATCH(INDEX(Overzicht!$B$1:$F$35,MATCH(max_demand!W$1,Overzicht!$B:$B,0),5),Verdeelsleutels_percentage!$1:$1,0)))</f>
        <v>1.5182821733598972E-2</v>
      </c>
      <c r="X279">
        <f>PRODUCT(INDEX(Overzicht!$B$1:$D$35,MATCH(max_demand!X$1,Overzicht!$B$1:$B$35,0),3),INDEX(Verdeelsleutels_percentage!$A:$AB,MATCH(max_demand!$C279,Verdeelsleutels_percentage!$C:$C,0),MATCH(INDEX(Overzicht!$B$1:$F$35,MATCH(max_demand!X$1,Overzicht!$B:$B,0),5),Verdeelsleutels_percentage!$1:$1,0)))</f>
        <v>3.0277492894189351E-2</v>
      </c>
      <c r="Y279">
        <f>PRODUCT(INDEX(Overzicht!$B$1:$D$35,MATCH(max_demand!Y$1,Overzicht!$B$1:$B$35,0),3),INDEX(Verdeelsleutels_percentage!$A:$AB,MATCH(max_demand!$C279,Verdeelsleutels_percentage!$C:$C,0),MATCH(INDEX(Overzicht!$B$1:$F$35,MATCH(max_demand!Y$1,Overzicht!$B:$B,0),5),Verdeelsleutels_percentage!$1:$1,0)))</f>
        <v>1.623352145514254E-6</v>
      </c>
      <c r="Z279">
        <f>PRODUCT(INDEX(Overzicht!$B$1:$D$35,MATCH(max_demand!Z$1,Overzicht!$B$1:$B$35,0),3),INDEX(Verdeelsleutels_percentage!$A:$AB,MATCH(max_demand!$C279,Verdeelsleutels_percentage!$C:$C,0),MATCH(INDEX(Overzicht!$B$1:$F$35,MATCH(max_demand!Z$1,Overzicht!$B:$B,0),5),Verdeelsleutels_percentage!$1:$1,0)))</f>
        <v>7.2148984245077956E-4</v>
      </c>
      <c r="AA279">
        <f>PRODUCT(INDEX(Overzicht!$B$1:$D$35,MATCH(max_demand!AA$1,Overzicht!$B$1:$B$35,0),3),INDEX(Verdeelsleutels_percentage!$A:$AB,MATCH(max_demand!$C279,Verdeelsleutels_percentage!$C:$C,0),MATCH(INDEX(Overzicht!$B$1:$F$35,MATCH(max_demand!AA$1,Overzicht!$B:$B,0),5),Verdeelsleutels_percentage!$1:$1,0)))</f>
        <v>7.5186836213291767E-4</v>
      </c>
      <c r="AB279">
        <f>PRODUCT(INDEX(Overzicht!$B$1:$D$35,MATCH(max_demand!AB$1,Overzicht!$B$1:$B$35,0),3),INDEX(Verdeelsleutels_percentage!$A:$AB,MATCH(max_demand!$C279,Verdeelsleutels_percentage!$C:$C,0),MATCH(INDEX(Overzicht!$B$1:$F$35,MATCH(max_demand!AB$1,Overzicht!$B:$B,0),5),Verdeelsleutels_percentage!$1:$1,0)))</f>
        <v>6.7921662854985593E-3</v>
      </c>
      <c r="AC279">
        <f>PRODUCT(INDEX(Overzicht!$B$1:$D$35,MATCH(max_demand!AC$1,Overzicht!$B$1:$B$35,0),3),INDEX(Verdeelsleutels_percentage!$A:$AB,MATCH(max_demand!$C279,Verdeelsleutels_percentage!$C:$C,0),MATCH(INDEX(Overzicht!$B$1:$F$35,MATCH(max_demand!AC$1,Overzicht!$B:$B,0),5),Verdeelsleutels_percentage!$1:$1,0)))</f>
        <v>3.1243805432367568E-2</v>
      </c>
      <c r="AD279">
        <f>PRODUCT(INDEX(Overzicht!$B$1:$D$35,MATCH(max_demand!AD$1,Overzicht!$B$1:$B$35,0),3),INDEX(Verdeelsleutels_percentage!$A:$AB,MATCH(max_demand!$C279,Verdeelsleutels_percentage!$C:$C,0),MATCH(INDEX(Overzicht!$B$1:$F$35,MATCH(max_demand!AD$1,Overzicht!$B:$B,0),5),Verdeelsleutels_percentage!$1:$1,0)))</f>
        <v>7.9429014780916306E-5</v>
      </c>
      <c r="AE279">
        <f>PRODUCT(INDEX(Overzicht!$B$1:$D$35,MATCH(max_demand!AE$1,Overzicht!$B$1:$B$35,0),3),INDEX(Verdeelsleutels_percentage!$A:$AB,MATCH(max_demand!$C279,Verdeelsleutels_percentage!$C:$C,0),MATCH(INDEX(Overzicht!$B$1:$F$35,MATCH(max_demand!AE$1,Overzicht!$B:$B,0),5),Verdeelsleutels_percentage!$1:$1,0)))</f>
        <v>1.0182802378205697E-2</v>
      </c>
      <c r="AF279">
        <f>PRODUCT(INDEX(Overzicht!$B$1:$D$35,MATCH(max_demand!AF$1,Overzicht!$B$1:$B$35,0),3),INDEX(Verdeelsleutels_percentage!$A:$AB,MATCH(max_demand!$C279,Verdeelsleutels_percentage!$C:$C,0),MATCH(INDEX(Overzicht!$B$1:$F$35,MATCH(max_demand!AF$1,Overzicht!$B:$B,0),5),Verdeelsleutels_percentage!$1:$1,0)))</f>
        <v>2.8479862202004454E-3</v>
      </c>
      <c r="AG279">
        <f>PRODUCT(INDEX(Overzicht!$B$1:$D$35,MATCH(max_demand!AG$1,Overzicht!$B$1:$B$35,0),3),INDEX(Verdeelsleutels_percentage!$A:$AB,MATCH(max_demand!$C279,Verdeelsleutels_percentage!$C:$C,0),MATCH(INDEX(Overzicht!$B$1:$F$35,MATCH(max_demand!AG$1,Overzicht!$B:$B,0),5),Verdeelsleutels_percentage!$1:$1,0)))</f>
        <v>1.5182821733598972E-2</v>
      </c>
      <c r="AH279">
        <f>PRODUCT(INDEX(Overzicht!$B$1:$D$35,MATCH(max_demand!AH$1,Overzicht!$B$1:$B$35,0),3),INDEX(Verdeelsleutels_percentage!$A:$AB,MATCH(max_demand!$C279,Verdeelsleutels_percentage!$C:$C,0),MATCH(INDEX(Overzicht!$B$1:$F$35,MATCH(max_demand!AH$1,Overzicht!$B:$B,0),5),Verdeelsleutels_percentage!$1:$1,0)))</f>
        <v>6.645301180467706E-3</v>
      </c>
      <c r="AI279">
        <f>PRODUCT(INDEX(Overzicht!$B$1:$D$35,MATCH(max_demand!AI$1,Overzicht!$B$1:$B$35,0),3),INDEX(Verdeelsleutels_percentage!$A:$AB,MATCH(max_demand!$C279,Verdeelsleutels_percentage!$C:$C,0),MATCH(INDEX(Overzicht!$B$1:$F$35,MATCH(max_demand!AI$1,Overzicht!$B:$B,0),5),Verdeelsleutels_percentage!$1:$1,0)))</f>
        <v>2.2783889761603562E-3</v>
      </c>
      <c r="AJ279">
        <f>PRODUCT(INDEX(Overzicht!$B$1:$D$35,MATCH(max_demand!AJ$1,Overzicht!$B$1:$B$35,0),3),INDEX(Verdeelsleutels_percentage!$A:$AB,MATCH(max_demand!$C279,Verdeelsleutels_percentage!$C:$C,0),MATCH(INDEX(Overzicht!$B$1:$F$35,MATCH(max_demand!AJ$1,Overzicht!$B:$B,0),5),Verdeelsleutels_percentage!$1:$1,0)))</f>
        <v>0</v>
      </c>
      <c r="AK279">
        <f>PRODUCT(INDEX(Overzicht!$B$1:$D$35,MATCH(max_demand!AK$1,Overzicht!$B$1:$B$35,0),3),INDEX(Verdeelsleutels_percentage!$A:$AB,MATCH(max_demand!$C279,Verdeelsleutels_percentage!$C:$C,0),MATCH(INDEX(Overzicht!$B$1:$F$35,MATCH(max_demand!AK$1,Overzicht!$B:$B,0),5),Verdeelsleutels_percentage!$1:$1,0)))</f>
        <v>9.2109118517167115E-4</v>
      </c>
      <c r="AL279">
        <f>PRODUCT(INDEX(Overzicht!$B$1:$D$35,MATCH(max_demand!AL$1,Overzicht!$B$1:$B$35,0),3),INDEX(Verdeelsleutels_percentage!$A:$AB,MATCH(max_demand!$C279,Verdeelsleutels_percentage!$C:$C,0),MATCH(INDEX(Overzicht!$B$1:$F$35,MATCH(max_demand!AL$1,Overzicht!$B:$B,0),5),Verdeelsleutels_percentage!$1:$1,0)))</f>
        <v>2.5304702889331621E-3</v>
      </c>
      <c r="AM279">
        <f>PRODUCT(INDEX(Overzicht!$B$1:$D$35,MATCH(max_demand!AM$1,Overzicht!$B$1:$B$35,0),3),INDEX(Verdeelsleutels_percentage!$A:$AB,MATCH(max_demand!$C279,Verdeelsleutels_percentage!$C:$C,0),MATCH(INDEX(Overzicht!$B$1:$F$35,MATCH(max_demand!AM$1,Overzicht!$B:$B,0),5),Verdeelsleutels_percentage!$1:$1,0)))</f>
        <v>5.0609405778663241E-3</v>
      </c>
      <c r="AN279">
        <f>PRODUCT(INDEX(Overzicht!$B$1:$D$35,MATCH(max_demand!AN$1,Overzicht!$B$1:$B$35,0),3),INDEX(Verdeelsleutels_percentage!$A:$AB,MATCH(max_demand!$C279,Verdeelsleutels_percentage!$C:$C,0),MATCH(INDEX(Overzicht!$B$1:$F$35,MATCH(max_demand!AN$1,Overzicht!$B:$B,0),5),Verdeelsleutels_percentage!$1:$1,0)))</f>
        <v>2.5304702889331621E-3</v>
      </c>
      <c r="AO279">
        <f>PRODUCT(INDEX(Overzicht!$B$1:$D$35,MATCH(max_demand!AO$1,Overzicht!$B$1:$B$35,0),3),INDEX(Verdeelsleutels_percentage!$A:$AB,MATCH(max_demand!$C279,Verdeelsleutels_percentage!$C:$C,0),MATCH(INDEX(Overzicht!$B$1:$F$35,MATCH(max_demand!AO$1,Overzicht!$B:$B,0),5),Verdeelsleutels_percentage!$1:$1,0)))</f>
        <v>8.8566460112660672E-3</v>
      </c>
    </row>
    <row r="280" spans="2:41">
      <c r="B280" t="str">
        <f>INDEX('ETLocal datasets'!B:C,MATCH(C280,'ETLocal datasets'!C:C,0),1)</f>
        <v>GM0874</v>
      </c>
      <c r="C280" t="str">
        <f>'ETLocal datasets'!C263</f>
        <v>Woudrichem</v>
      </c>
      <c r="D280">
        <f t="shared" si="21"/>
        <v>0.15373995241980146</v>
      </c>
      <c r="E280">
        <f t="shared" si="22"/>
        <v>7.7058052778600963E-2</v>
      </c>
      <c r="F280">
        <f t="shared" si="23"/>
        <v>8.9737031180645611E-3</v>
      </c>
      <c r="G280">
        <f t="shared" si="20"/>
        <v>1.8273587524894885E-2</v>
      </c>
      <c r="H280">
        <f>PRODUCT(INDEX(Overzicht!$B$1:$D$35,MATCH(max_demand!H$1,Overzicht!$B$1:$B$35,0),3),INDEX(Verdeelsleutels_percentage!$A:$AB,MATCH(max_demand!$C280,Verdeelsleutels_percentage!$C:$C,0),MATCH(INDEX(Overzicht!$B$1:$F$35,MATCH(max_demand!H$1,Overzicht!$B:$B,0),5),Verdeelsleutels_percentage!$1:$1,0)))</f>
        <v>8.9737031180645611E-3</v>
      </c>
      <c r="I280">
        <f>PRODUCT(INDEX(Overzicht!$B$1:$D$35,MATCH(max_demand!I$1,Overzicht!$B$1:$B$35,0),3),INDEX(Verdeelsleutels_percentage!$A:$AB,MATCH(max_demand!$C280,Verdeelsleutels_percentage!$C:$C,0),MATCH(INDEX(Overzicht!$B$1:$F$35,MATCH(max_demand!I$1,Overzicht!$B:$B,0),5),Verdeelsleutels_percentage!$1:$1,0)))</f>
        <v>1.5561796919408098E-2</v>
      </c>
      <c r="J280">
        <f>PRODUCT(INDEX(Overzicht!$B$1:$D$35,MATCH(max_demand!J$1,Overzicht!$B$1:$B$35,0),3),INDEX(Verdeelsleutels_percentage!$A:$AB,MATCH(max_demand!$C280,Verdeelsleutels_percentage!$C:$C,0),MATCH(INDEX(Overzicht!$B$1:$F$35,MATCH(max_demand!J$1,Overzicht!$B:$B,0),5),Verdeelsleutels_percentage!$1:$1,0)))</f>
        <v>3.0083271405321197E-3</v>
      </c>
      <c r="K280">
        <f>PRODUCT(INDEX(Overzicht!$B$1:$D$35,MATCH(max_demand!K$1,Overzicht!$B$1:$B$35,0),3),INDEX(Verdeelsleutels_percentage!$A:$AB,MATCH(max_demand!$C280,Verdeelsleutels_percentage!$C:$C,0),MATCH(INDEX(Overzicht!$B$1:$F$35,MATCH(max_demand!K$1,Overzicht!$B:$B,0),5),Verdeelsleutels_percentage!$1:$1,0)))</f>
        <v>3.23924788183987E-3</v>
      </c>
      <c r="L280">
        <f>PRODUCT(INDEX(Overzicht!$B$1:$D$35,MATCH(max_demand!L$1,Overzicht!$B$1:$B$35,0),3),INDEX(Verdeelsleutels_percentage!$A:$AB,MATCH(max_demand!$C280,Verdeelsleutels_percentage!$C:$C,0),MATCH(INDEX(Overzicht!$B$1:$F$35,MATCH(max_demand!L$1,Overzicht!$B:$B,0),5),Verdeelsleutels_percentage!$1:$1,0)))</f>
        <v>2.901719547489513E-3</v>
      </c>
      <c r="M280">
        <f>PRODUCT(INDEX(Overzicht!$B$1:$D$35,MATCH(max_demand!M$1,Overzicht!$B$1:$B$35,0),3),INDEX(Verdeelsleutels_percentage!$A:$AB,MATCH(max_demand!$C280,Verdeelsleutels_percentage!$C:$C,0),MATCH(INDEX(Overzicht!$B$1:$F$35,MATCH(max_demand!M$1,Overzicht!$B:$B,0),5),Verdeelsleutels_percentage!$1:$1,0)))</f>
        <v>3.4168889349250331E-2</v>
      </c>
      <c r="N280">
        <f>PRODUCT(INDEX(Overzicht!$B$1:$D$35,MATCH(max_demand!N$1,Overzicht!$B$1:$B$35,0),3),INDEX(Verdeelsleutels_percentage!$A:$AB,MATCH(max_demand!$C280,Verdeelsleutels_percentage!$C:$C,0),MATCH(INDEX(Overzicht!$B$1:$F$35,MATCH(max_demand!N$1,Overzicht!$B:$B,0),5),Verdeelsleutels_percentage!$1:$1,0)))</f>
        <v>2.4485207337279311E-2</v>
      </c>
      <c r="O280">
        <f>PRODUCT(INDEX(Overzicht!$B$1:$D$35,MATCH(max_demand!O$1,Overzicht!$B$1:$B$35,0),3),INDEX(Verdeelsleutels_percentage!$A:$AB,MATCH(max_demand!$C280,Verdeelsleutels_percentage!$C:$C,0),MATCH(INDEX(Overzicht!$B$1:$F$35,MATCH(max_demand!O$1,Overzicht!$B:$B,0),5),Verdeelsleutels_percentage!$1:$1,0)))</f>
        <v>7.0769447812589923E-3</v>
      </c>
      <c r="P280">
        <f>PRODUCT(INDEX(Overzicht!$B$1:$D$35,MATCH(max_demand!P$1,Overzicht!$B$1:$B$35,0),3),INDEX(Verdeelsleutels_percentage!$A:$AB,MATCH(max_demand!$C280,Verdeelsleutels_percentage!$C:$C,0),MATCH(INDEX(Overzicht!$B$1:$F$35,MATCH(max_demand!P$1,Overzicht!$B:$B,0),5),Verdeelsleutels_percentage!$1:$1,0)))</f>
        <v>4.5758813152930927E-2</v>
      </c>
      <c r="Q280">
        <f>PRODUCT(INDEX(Overzicht!$B$1:$D$35,MATCH(max_demand!Q$1,Overzicht!$B$1:$B$35,0),3),INDEX(Verdeelsleutels_percentage!$A:$AB,MATCH(max_demand!$C280,Verdeelsleutels_percentage!$C:$C,0),MATCH(INDEX(Overzicht!$B$1:$F$35,MATCH(max_demand!Q$1,Overzicht!$B:$B,0),5),Verdeelsleutels_percentage!$1:$1,0)))</f>
        <v>7.4353540121106362E-3</v>
      </c>
      <c r="R280">
        <f>PRODUCT(INDEX(Overzicht!$B$1:$D$35,MATCH(max_demand!R$1,Overzicht!$B$1:$B$35,0),3),INDEX(Verdeelsleutels_percentage!$A:$AB,MATCH(max_demand!$C280,Verdeelsleutels_percentage!$C:$C,0),MATCH(INDEX(Overzicht!$B$1:$F$35,MATCH(max_demand!R$1,Overzicht!$B:$B,0),5),Verdeelsleutels_percentage!$1:$1,0)))</f>
        <v>1.5383491059539249E-3</v>
      </c>
      <c r="S280">
        <f>PRODUCT(INDEX(Overzicht!$B$1:$D$35,MATCH(max_demand!S$1,Overzicht!$B$1:$B$35,0),3),INDEX(Verdeelsleutels_percentage!$A:$AB,MATCH(max_demand!$C280,Verdeelsleutels_percentage!$C:$C,0),MATCH(INDEX(Overzicht!$B$1:$F$35,MATCH(max_demand!S$1,Overzicht!$B:$B,0),5),Verdeelsleutels_percentage!$1:$1,0)))</f>
        <v>3.150538968993638E-3</v>
      </c>
      <c r="T280">
        <f>PRODUCT(INDEX(Overzicht!$B$1:$D$35,MATCH(max_demand!T$1,Overzicht!$B$1:$B$35,0),3),INDEX(Verdeelsleutels_percentage!$A:$AB,MATCH(max_demand!$C280,Verdeelsleutels_percentage!$C:$C,0),MATCH(INDEX(Overzicht!$B$1:$F$35,MATCH(max_demand!T$1,Overzicht!$B:$B,0),5),Verdeelsleutels_percentage!$1:$1,0)))</f>
        <v>4.5466762464860437E-3</v>
      </c>
      <c r="U280">
        <f>PRODUCT(INDEX(Overzicht!$B$1:$D$35,MATCH(max_demand!U$1,Overzicht!$B$1:$B$35,0),3),INDEX(Verdeelsleutels_percentage!$A:$AB,MATCH(max_demand!$C280,Verdeelsleutels_percentage!$C:$C,0),MATCH(INDEX(Overzicht!$B$1:$F$35,MATCH(max_demand!U$1,Overzicht!$B:$B,0),5),Verdeelsleutels_percentage!$1:$1,0)))</f>
        <v>1.6887654629805311E-2</v>
      </c>
      <c r="V280">
        <f>PRODUCT(INDEX(Overzicht!$B$1:$D$35,MATCH(max_demand!V$1,Overzicht!$B$1:$B$35,0),3),INDEX(Verdeelsleutels_percentage!$A:$AB,MATCH(max_demand!$C280,Verdeelsleutels_percentage!$C:$C,0),MATCH(INDEX(Overzicht!$B$1:$F$35,MATCH(max_demand!V$1,Overzicht!$B:$B,0),5),Verdeelsleutels_percentage!$1:$1,0)))</f>
        <v>1.9656683020522372E-3</v>
      </c>
      <c r="W280">
        <f>PRODUCT(INDEX(Overzicht!$B$1:$D$35,MATCH(max_demand!W$1,Overzicht!$B$1:$B$35,0),3),INDEX(Verdeelsleutels_percentage!$A:$AB,MATCH(max_demand!$C280,Verdeelsleutels_percentage!$C:$C,0),MATCH(INDEX(Overzicht!$B$1:$F$35,MATCH(max_demand!W$1,Overzicht!$B:$B,0),5),Verdeelsleutels_percentage!$1:$1,0)))</f>
        <v>1.0255660706359498E-2</v>
      </c>
      <c r="X280">
        <f>PRODUCT(INDEX(Overzicht!$B$1:$D$35,MATCH(max_demand!X$1,Overzicht!$B$1:$B$35,0),3),INDEX(Verdeelsleutels_percentage!$A:$AB,MATCH(max_demand!$C280,Verdeelsleutels_percentage!$C:$C,0),MATCH(INDEX(Overzicht!$B$1:$F$35,MATCH(max_demand!X$1,Overzicht!$B:$B,0),5),Verdeelsleutels_percentage!$1:$1,0)))</f>
        <v>1.3502505347671931E-3</v>
      </c>
      <c r="Y280">
        <f>PRODUCT(INDEX(Overzicht!$B$1:$D$35,MATCH(max_demand!Y$1,Overzicht!$B$1:$B$35,0),3),INDEX(Verdeelsleutels_percentage!$A:$AB,MATCH(max_demand!$C280,Verdeelsleutels_percentage!$C:$C,0),MATCH(INDEX(Overzicht!$B$1:$F$35,MATCH(max_demand!Y$1,Overzicht!$B:$B,0),5),Verdeelsleutels_percentage!$1:$1,0)))</f>
        <v>1.5472694613509622E-6</v>
      </c>
      <c r="Z280">
        <f>PRODUCT(INDEX(Overzicht!$B$1:$D$35,MATCH(max_demand!Z$1,Overzicht!$B$1:$B$35,0),3),INDEX(Verdeelsleutels_percentage!$A:$AB,MATCH(max_demand!$C280,Verdeelsleutels_percentage!$C:$C,0),MATCH(INDEX(Overzicht!$B$1:$F$35,MATCH(max_demand!Z$1,Overzicht!$B:$B,0),5),Verdeelsleutels_percentage!$1:$1,0)))</f>
        <v>6.8767531615598323E-4</v>
      </c>
      <c r="AA280">
        <f>PRODUCT(INDEX(Overzicht!$B$1:$D$35,MATCH(max_demand!AA$1,Overzicht!$B$1:$B$35,0),3),INDEX(Verdeelsleutels_percentage!$A:$AB,MATCH(max_demand!$C280,Verdeelsleutels_percentage!$C:$C,0),MATCH(INDEX(Overzicht!$B$1:$F$35,MATCH(max_demand!AA$1,Overzicht!$B:$B,0),5),Verdeelsleutels_percentage!$1:$1,0)))</f>
        <v>7.1663006630991936E-4</v>
      </c>
      <c r="AB280">
        <f>PRODUCT(INDEX(Overzicht!$B$1:$D$35,MATCH(max_demand!AB$1,Overzicht!$B$1:$B$35,0),3),INDEX(Verdeelsleutels_percentage!$A:$AB,MATCH(max_demand!$C280,Verdeelsleutels_percentage!$C:$C,0),MATCH(INDEX(Overzicht!$B$1:$F$35,MATCH(max_demand!AB$1,Overzicht!$B:$B,0),5),Verdeelsleutels_percentage!$1:$1,0)))</f>
        <v>5.6862058567636094E-3</v>
      </c>
      <c r="AC280">
        <f>PRODUCT(INDEX(Overzicht!$B$1:$D$35,MATCH(max_demand!AC$1,Overzicht!$B$1:$B$35,0),3),INDEX(Verdeelsleutels_percentage!$A:$AB,MATCH(max_demand!$C280,Verdeelsleutels_percentage!$C:$C,0),MATCH(INDEX(Overzicht!$B$1:$F$35,MATCH(max_demand!AC$1,Overzicht!$B:$B,0),5),Verdeelsleutels_percentage!$1:$1,0)))</f>
        <v>3.6590441594939109E-3</v>
      </c>
      <c r="AD280">
        <f>PRODUCT(INDEX(Overzicht!$B$1:$D$35,MATCH(max_demand!AD$1,Overzicht!$B$1:$B$35,0),3),INDEX(Verdeelsleutels_percentage!$A:$AB,MATCH(max_demand!$C280,Verdeelsleutels_percentage!$C:$C,0),MATCH(INDEX(Overzicht!$B$1:$F$35,MATCH(max_demand!AD$1,Overzicht!$B:$B,0),5),Verdeelsleutels_percentage!$1:$1,0)))</f>
        <v>5.9018462995108103E-6</v>
      </c>
      <c r="AE280">
        <f>PRODUCT(INDEX(Overzicht!$B$1:$D$35,MATCH(max_demand!AE$1,Overzicht!$B$1:$B$35,0),3),INDEX(Verdeelsleutels_percentage!$A:$AB,MATCH(max_demand!$C280,Verdeelsleutels_percentage!$C:$C,0),MATCH(INDEX(Overzicht!$B$1:$F$35,MATCH(max_demand!AE$1,Overzicht!$B:$B,0),5),Verdeelsleutels_percentage!$1:$1,0)))</f>
        <v>2.006611056881711E-2</v>
      </c>
      <c r="AF280">
        <f>PRODUCT(INDEX(Overzicht!$B$1:$D$35,MATCH(max_demand!AF$1,Overzicht!$B$1:$B$35,0),3),INDEX(Verdeelsleutels_percentage!$A:$AB,MATCH(max_demand!$C280,Verdeelsleutels_percentage!$C:$C,0),MATCH(INDEX(Overzicht!$B$1:$F$35,MATCH(max_demand!AF$1,Overzicht!$B:$B,0),5),Verdeelsleutels_percentage!$1:$1,0)))</f>
        <v>2.7145078269315125E-3</v>
      </c>
      <c r="AG280">
        <f>PRODUCT(INDEX(Overzicht!$B$1:$D$35,MATCH(max_demand!AG$1,Overzicht!$B$1:$B$35,0),3),INDEX(Verdeelsleutels_percentage!$A:$AB,MATCH(max_demand!$C280,Verdeelsleutels_percentage!$C:$C,0),MATCH(INDEX(Overzicht!$B$1:$F$35,MATCH(max_demand!AG$1,Overzicht!$B:$B,0),5),Verdeelsleutels_percentage!$1:$1,0)))</f>
        <v>1.0255660706359498E-2</v>
      </c>
      <c r="AH280">
        <f>PRODUCT(INDEX(Overzicht!$B$1:$D$35,MATCH(max_demand!AH$1,Overzicht!$B$1:$B$35,0),3),INDEX(Verdeelsleutels_percentage!$A:$AB,MATCH(max_demand!$C280,Verdeelsleutels_percentage!$C:$C,0),MATCH(INDEX(Overzicht!$B$1:$F$35,MATCH(max_demand!AH$1,Overzicht!$B:$B,0),5),Verdeelsleutels_percentage!$1:$1,0)))</f>
        <v>6.3338515961735295E-3</v>
      </c>
      <c r="AI280">
        <f>PRODUCT(INDEX(Overzicht!$B$1:$D$35,MATCH(max_demand!AI$1,Overzicht!$B$1:$B$35,0),3),INDEX(Verdeelsleutels_percentage!$A:$AB,MATCH(max_demand!$C280,Verdeelsleutels_percentage!$C:$C,0),MATCH(INDEX(Overzicht!$B$1:$F$35,MATCH(max_demand!AI$1,Overzicht!$B:$B,0),5),Verdeelsleutels_percentage!$1:$1,0)))</f>
        <v>2.1716062615452099E-3</v>
      </c>
      <c r="AJ280">
        <f>PRODUCT(INDEX(Overzicht!$B$1:$D$35,MATCH(max_demand!AJ$1,Overzicht!$B$1:$B$35,0),3),INDEX(Verdeelsleutels_percentage!$A:$AB,MATCH(max_demand!$C280,Verdeelsleutels_percentage!$C:$C,0),MATCH(INDEX(Overzicht!$B$1:$F$35,MATCH(max_demand!AJ$1,Overzicht!$B:$B,0),5),Verdeelsleutels_percentage!$1:$1,0)))</f>
        <v>0</v>
      </c>
      <c r="AK280">
        <f>PRODUCT(INDEX(Overzicht!$B$1:$D$35,MATCH(max_demand!AK$1,Overzicht!$B$1:$B$35,0),3),INDEX(Verdeelsleutels_percentage!$A:$AB,MATCH(max_demand!$C280,Verdeelsleutels_percentage!$C:$C,0),MATCH(INDEX(Overzicht!$B$1:$F$35,MATCH(max_demand!AK$1,Overzicht!$B:$B,0),5),Verdeelsleutels_percentage!$1:$1,0)))</f>
        <v>6.2217674951914304E-4</v>
      </c>
      <c r="AL280">
        <f>PRODUCT(INDEX(Overzicht!$B$1:$D$35,MATCH(max_demand!AL$1,Overzicht!$B$1:$B$35,0),3),INDEX(Verdeelsleutels_percentage!$A:$AB,MATCH(max_demand!$C280,Verdeelsleutels_percentage!$C:$C,0),MATCH(INDEX(Overzicht!$B$1:$F$35,MATCH(max_demand!AL$1,Overzicht!$B:$B,0),5),Verdeelsleutels_percentage!$1:$1,0)))</f>
        <v>1.7092767843932498E-3</v>
      </c>
      <c r="AM280">
        <f>PRODUCT(INDEX(Overzicht!$B$1:$D$35,MATCH(max_demand!AM$1,Overzicht!$B$1:$B$35,0),3),INDEX(Verdeelsleutels_percentage!$A:$AB,MATCH(max_demand!$C280,Verdeelsleutels_percentage!$C:$C,0),MATCH(INDEX(Overzicht!$B$1:$F$35,MATCH(max_demand!AM$1,Overzicht!$B:$B,0),5),Verdeelsleutels_percentage!$1:$1,0)))</f>
        <v>3.4185535687864996E-3</v>
      </c>
      <c r="AN280">
        <f>PRODUCT(INDEX(Overzicht!$B$1:$D$35,MATCH(max_demand!AN$1,Overzicht!$B$1:$B$35,0),3),INDEX(Verdeelsleutels_percentage!$A:$AB,MATCH(max_demand!$C280,Verdeelsleutels_percentage!$C:$C,0),MATCH(INDEX(Overzicht!$B$1:$F$35,MATCH(max_demand!AN$1,Overzicht!$B:$B,0),5),Verdeelsleutels_percentage!$1:$1,0)))</f>
        <v>1.7092767843932498E-3</v>
      </c>
      <c r="AO280">
        <f>PRODUCT(INDEX(Overzicht!$B$1:$D$35,MATCH(max_demand!AO$1,Overzicht!$B$1:$B$35,0),3),INDEX(Verdeelsleutels_percentage!$A:$AB,MATCH(max_demand!$C280,Verdeelsleutels_percentage!$C:$C,0),MATCH(INDEX(Overzicht!$B$1:$F$35,MATCH(max_demand!AO$1,Overzicht!$B:$B,0),5),Verdeelsleutels_percentage!$1:$1,0)))</f>
        <v>5.9824687453763747E-3</v>
      </c>
    </row>
    <row r="281" spans="2:41">
      <c r="B281" t="str">
        <f>INDEX('ETLocal datasets'!B:C,MATCH(C281,'ETLocal datasets'!C:C,0),1)</f>
        <v>GM0879</v>
      </c>
      <c r="C281" t="str">
        <f>'ETLocal datasets'!C264</f>
        <v>Zundert</v>
      </c>
      <c r="D281">
        <f t="shared" si="21"/>
        <v>0.23790986770761996</v>
      </c>
      <c r="E281">
        <f t="shared" si="22"/>
        <v>0.1311710333033779</v>
      </c>
      <c r="F281">
        <f t="shared" si="23"/>
        <v>1.3130648056033263E-2</v>
      </c>
      <c r="G281">
        <f t="shared" si="20"/>
        <v>2.6738576410834686E-2</v>
      </c>
      <c r="H281">
        <f>PRODUCT(INDEX(Overzicht!$B$1:$D$35,MATCH(max_demand!H$1,Overzicht!$B$1:$B$35,0),3),INDEX(Verdeelsleutels_percentage!$A:$AB,MATCH(max_demand!$C281,Verdeelsleutels_percentage!$C:$C,0),MATCH(INDEX(Overzicht!$B$1:$F$35,MATCH(max_demand!H$1,Overzicht!$B:$B,0),5),Verdeelsleutels_percentage!$1:$1,0)))</f>
        <v>1.3130648056033263E-2</v>
      </c>
      <c r="I281">
        <f>PRODUCT(INDEX(Overzicht!$B$1:$D$35,MATCH(max_demand!I$1,Overzicht!$B$1:$B$35,0),3),INDEX(Verdeelsleutels_percentage!$A:$AB,MATCH(max_demand!$C281,Verdeelsleutels_percentage!$C:$C,0),MATCH(INDEX(Overzicht!$B$1:$F$35,MATCH(max_demand!I$1,Overzicht!$B:$B,0),5),Verdeelsleutels_percentage!$1:$1,0)))</f>
        <v>3.4656541356819018E-2</v>
      </c>
      <c r="J281">
        <f>PRODUCT(INDEX(Overzicht!$B$1:$D$35,MATCH(max_demand!J$1,Overzicht!$B$1:$B$35,0),3),INDEX(Verdeelsleutels_percentage!$A:$AB,MATCH(max_demand!$C281,Verdeelsleutels_percentage!$C:$C,0),MATCH(INDEX(Overzicht!$B$1:$F$35,MATCH(max_demand!J$1,Overzicht!$B:$B,0),5),Verdeelsleutels_percentage!$1:$1,0)))</f>
        <v>4.4018934435463893E-3</v>
      </c>
      <c r="K281">
        <f>PRODUCT(INDEX(Overzicht!$B$1:$D$35,MATCH(max_demand!K$1,Overzicht!$B$1:$B$35,0),3),INDEX(Verdeelsleutels_percentage!$A:$AB,MATCH(max_demand!$C281,Verdeelsleutels_percentage!$C:$C,0),MATCH(INDEX(Overzicht!$B$1:$F$35,MATCH(max_demand!K$1,Overzicht!$B:$B,0),5),Verdeelsleutels_percentage!$1:$1,0)))</f>
        <v>7.2138923778117129E-3</v>
      </c>
      <c r="L281">
        <f>PRODUCT(INDEX(Overzicht!$B$1:$D$35,MATCH(max_demand!L$1,Overzicht!$B$1:$B$35,0),3),INDEX(Verdeelsleutels_percentage!$A:$AB,MATCH(max_demand!$C281,Verdeelsleutels_percentage!$C:$C,0),MATCH(INDEX(Overzicht!$B$1:$F$35,MATCH(max_demand!L$1,Overzicht!$B:$B,0),5),Verdeelsleutels_percentage!$1:$1,0)))</f>
        <v>4.2459013446407142E-3</v>
      </c>
      <c r="M281">
        <f>PRODUCT(INDEX(Overzicht!$B$1:$D$35,MATCH(max_demand!M$1,Overzicht!$B$1:$B$35,0),3),INDEX(Verdeelsleutels_percentage!$A:$AB,MATCH(max_demand!$C281,Verdeelsleutels_percentage!$C:$C,0),MATCH(INDEX(Overzicht!$B$1:$F$35,MATCH(max_demand!M$1,Overzicht!$B:$B,0),5),Verdeelsleutels_percentage!$1:$1,0)))</f>
        <v>8.2040528694443227E-2</v>
      </c>
      <c r="N281">
        <f>PRODUCT(INDEX(Overzicht!$B$1:$D$35,MATCH(max_demand!N$1,Overzicht!$B$1:$B$35,0),3),INDEX(Verdeelsleutels_percentage!$A:$AB,MATCH(max_demand!$C281,Verdeelsleutels_percentage!$C:$C,0),MATCH(INDEX(Overzicht!$B$1:$F$35,MATCH(max_demand!N$1,Overzicht!$B:$B,0),5),Verdeelsleutels_percentage!$1:$1,0)))</f>
        <v>5.0155696695702572E-2</v>
      </c>
      <c r="O281">
        <f>PRODUCT(INDEX(Overzicht!$B$1:$D$35,MATCH(max_demand!O$1,Overzicht!$B$1:$B$35,0),3),INDEX(Verdeelsleutels_percentage!$A:$AB,MATCH(max_demand!$C281,Verdeelsleutels_percentage!$C:$C,0),MATCH(INDEX(Overzicht!$B$1:$F$35,MATCH(max_demand!O$1,Overzicht!$B:$B,0),5),Verdeelsleutels_percentage!$1:$1,0)))</f>
        <v>3.5687290061161329E-3</v>
      </c>
      <c r="P281">
        <f>PRODUCT(INDEX(Overzicht!$B$1:$D$35,MATCH(max_demand!P$1,Overzicht!$B$1:$B$35,0),3),INDEX(Verdeelsleutels_percentage!$A:$AB,MATCH(max_demand!$C281,Verdeelsleutels_percentage!$C:$C,0),MATCH(INDEX(Overzicht!$B$1:$F$35,MATCH(max_demand!P$1,Overzicht!$B:$B,0),5),Verdeelsleutels_percentage!$1:$1,0)))</f>
        <v>2.3370958101737203E-2</v>
      </c>
      <c r="Q281">
        <f>PRODUCT(INDEX(Overzicht!$B$1:$D$35,MATCH(max_demand!Q$1,Overzicht!$B$1:$B$35,0),3),INDEX(Verdeelsleutels_percentage!$A:$AB,MATCH(max_demand!$C281,Verdeelsleutels_percentage!$C:$C,0),MATCH(INDEX(Overzicht!$B$1:$F$35,MATCH(max_demand!Q$1,Overzicht!$B:$B,0),5),Verdeelsleutels_percentage!$1:$1,0)))</f>
        <v>1.0879679817856132E-2</v>
      </c>
      <c r="R281">
        <f>PRODUCT(INDEX(Overzicht!$B$1:$D$35,MATCH(max_demand!R$1,Overzicht!$B$1:$B$35,0),3),INDEX(Verdeelsleutels_percentage!$A:$AB,MATCH(max_demand!$C281,Verdeelsleutels_percentage!$C:$C,0),MATCH(INDEX(Overzicht!$B$1:$F$35,MATCH(max_demand!R$1,Overzicht!$B:$B,0),5),Verdeelsleutels_percentage!$1:$1,0)))</f>
        <v>2.2509682381771311E-3</v>
      </c>
      <c r="S281">
        <f>PRODUCT(INDEX(Overzicht!$B$1:$D$35,MATCH(max_demand!S$1,Overzicht!$B$1:$B$35,0),3),INDEX(Verdeelsleutels_percentage!$A:$AB,MATCH(max_demand!$C281,Verdeelsleutels_percentage!$C:$C,0),MATCH(INDEX(Overzicht!$B$1:$F$35,MATCH(max_demand!S$1,Overzicht!$B:$B,0),5),Verdeelsleutels_percentage!$1:$1,0)))</f>
        <v>4.6099829517867643E-3</v>
      </c>
      <c r="T281">
        <f>PRODUCT(INDEX(Overzicht!$B$1:$D$35,MATCH(max_demand!T$1,Overzicht!$B$1:$B$35,0),3),INDEX(Verdeelsleutels_percentage!$A:$AB,MATCH(max_demand!$C281,Verdeelsleutels_percentage!$C:$C,0),MATCH(INDEX(Overzicht!$B$1:$F$35,MATCH(max_demand!T$1,Overzicht!$B:$B,0),5),Verdeelsleutels_percentage!$1:$1,0)))</f>
        <v>6.6528616817235191E-3</v>
      </c>
      <c r="U281">
        <f>PRODUCT(INDEX(Overzicht!$B$1:$D$35,MATCH(max_demand!U$1,Overzicht!$B$1:$B$35,0),3),INDEX(Verdeelsleutels_percentage!$A:$AB,MATCH(max_demand!$C281,Verdeelsleutels_percentage!$C:$C,0),MATCH(INDEX(Overzicht!$B$1:$F$35,MATCH(max_demand!U$1,Overzicht!$B:$B,0),5),Verdeelsleutels_percentage!$1:$1,0)))</f>
        <v>2.4710629103544504E-2</v>
      </c>
      <c r="V281">
        <f>PRODUCT(INDEX(Overzicht!$B$1:$D$35,MATCH(max_demand!V$1,Overzicht!$B$1:$B$35,0),3),INDEX(Verdeelsleutels_percentage!$A:$AB,MATCH(max_demand!$C281,Verdeelsleutels_percentage!$C:$C,0),MATCH(INDEX(Overzicht!$B$1:$F$35,MATCH(max_demand!V$1,Overzicht!$B:$B,0),5),Verdeelsleutels_percentage!$1:$1,0)))</f>
        <v>2.8762371932263336E-3</v>
      </c>
      <c r="W281">
        <f>PRODUCT(INDEX(Overzicht!$B$1:$D$35,MATCH(max_demand!W$1,Overzicht!$B$1:$B$35,0),3),INDEX(Verdeelsleutels_percentage!$A:$AB,MATCH(max_demand!$C281,Verdeelsleutels_percentage!$C:$C,0),MATCH(INDEX(Overzicht!$B$1:$F$35,MATCH(max_demand!W$1,Overzicht!$B:$B,0),5),Verdeelsleutels_percentage!$1:$1,0)))</f>
        <v>1.5006454921180874E-2</v>
      </c>
      <c r="X281">
        <f>PRODUCT(INDEX(Overzicht!$B$1:$D$35,MATCH(max_demand!X$1,Overzicht!$B$1:$B$35,0),3),INDEX(Verdeelsleutels_percentage!$A:$AB,MATCH(max_demand!$C281,Verdeelsleutels_percentage!$C:$C,0),MATCH(INDEX(Overzicht!$B$1:$F$35,MATCH(max_demand!X$1,Overzicht!$B:$B,0),5),Verdeelsleutels_percentage!$1:$1,0)))</f>
        <v>1.1252087789726611E-2</v>
      </c>
      <c r="Y281">
        <f>PRODUCT(INDEX(Overzicht!$B$1:$D$35,MATCH(max_demand!Y$1,Overzicht!$B$1:$B$35,0),3),INDEX(Verdeelsleutels_percentage!$A:$AB,MATCH(max_demand!$C281,Verdeelsleutels_percentage!$C:$C,0),MATCH(INDEX(Overzicht!$B$1:$F$35,MATCH(max_demand!Y$1,Overzicht!$B:$B,0),5),Verdeelsleutels_percentage!$1:$1,0)))</f>
        <v>3.6554097652524213E-6</v>
      </c>
      <c r="Z281">
        <f>PRODUCT(INDEX(Overzicht!$B$1:$D$35,MATCH(max_demand!Z$1,Overzicht!$B$1:$B$35,0),3),INDEX(Verdeelsleutels_percentage!$A:$AB,MATCH(max_demand!$C281,Verdeelsleutels_percentage!$C:$C,0),MATCH(INDEX(Overzicht!$B$1:$F$35,MATCH(max_demand!Z$1,Overzicht!$B:$B,0),5),Verdeelsleutels_percentage!$1:$1,0)))</f>
        <v>1.6246265623344096E-3</v>
      </c>
      <c r="AA281">
        <f>PRODUCT(INDEX(Overzicht!$B$1:$D$35,MATCH(max_demand!AA$1,Overzicht!$B$1:$B$35,0),3),INDEX(Verdeelsleutels_percentage!$A:$AB,MATCH(max_demand!$C281,Verdeelsleutels_percentage!$C:$C,0),MATCH(INDEX(Overzicht!$B$1:$F$35,MATCH(max_demand!AA$1,Overzicht!$B:$B,0),5),Verdeelsleutels_percentage!$1:$1,0)))</f>
        <v>1.6930318912748059E-3</v>
      </c>
      <c r="AB281">
        <f>PRODUCT(INDEX(Overzicht!$B$1:$D$35,MATCH(max_demand!AB$1,Overzicht!$B$1:$B$35,0),3),INDEX(Verdeelsleutels_percentage!$A:$AB,MATCH(max_demand!$C281,Verdeelsleutels_percentage!$C:$C,0),MATCH(INDEX(Overzicht!$B$1:$F$35,MATCH(max_demand!AB$1,Overzicht!$B:$B,0),5),Verdeelsleutels_percentage!$1:$1,0)))</f>
        <v>6.6597059080368819E-3</v>
      </c>
      <c r="AC281">
        <f>PRODUCT(INDEX(Overzicht!$B$1:$D$35,MATCH(max_demand!AC$1,Overzicht!$B$1:$B$35,0),3),INDEX(Verdeelsleutels_percentage!$A:$AB,MATCH(max_demand!$C281,Verdeelsleutels_percentage!$C:$C,0),MATCH(INDEX(Overzicht!$B$1:$F$35,MATCH(max_demand!AC$1,Overzicht!$B:$B,0),5),Verdeelsleutels_percentage!$1:$1,0)))</f>
        <v>1.3351738829820246E-2</v>
      </c>
      <c r="AD281">
        <f>PRODUCT(INDEX(Overzicht!$B$1:$D$35,MATCH(max_demand!AD$1,Overzicht!$B$1:$B$35,0),3),INDEX(Verdeelsleutels_percentage!$A:$AB,MATCH(max_demand!$C281,Verdeelsleutels_percentage!$C:$C,0),MATCH(INDEX(Overzicht!$B$1:$F$35,MATCH(max_demand!AD$1,Overzicht!$B:$B,0),5),Verdeelsleutels_percentage!$1:$1,0)))</f>
        <v>5.1149334595760347E-5</v>
      </c>
      <c r="AE281">
        <f>PRODUCT(INDEX(Overzicht!$B$1:$D$35,MATCH(max_demand!AE$1,Overzicht!$B$1:$B$35,0),3),INDEX(Verdeelsleutels_percentage!$A:$AB,MATCH(max_demand!$C281,Verdeelsleutels_percentage!$C:$C,0),MATCH(INDEX(Overzicht!$B$1:$F$35,MATCH(max_demand!AE$1,Overzicht!$B:$B,0),5),Verdeelsleutels_percentage!$1:$1,0)))</f>
        <v>2.3360546632354248E-2</v>
      </c>
      <c r="AF281">
        <f>PRODUCT(INDEX(Overzicht!$B$1:$D$35,MATCH(max_demand!AF$1,Overzicht!$B$1:$B$35,0),3),INDEX(Verdeelsleutels_percentage!$A:$AB,MATCH(max_demand!$C281,Verdeelsleutels_percentage!$C:$C,0),MATCH(INDEX(Overzicht!$B$1:$F$35,MATCH(max_demand!AF$1,Overzicht!$B:$B,0),5),Verdeelsleutels_percentage!$1:$1,0)))</f>
        <v>6.4129995881621431E-3</v>
      </c>
      <c r="AG281">
        <f>PRODUCT(INDEX(Overzicht!$B$1:$D$35,MATCH(max_demand!AG$1,Overzicht!$B$1:$B$35,0),3),INDEX(Verdeelsleutels_percentage!$A:$AB,MATCH(max_demand!$C281,Verdeelsleutels_percentage!$C:$C,0),MATCH(INDEX(Overzicht!$B$1:$F$35,MATCH(max_demand!AG$1,Overzicht!$B:$B,0),5),Verdeelsleutels_percentage!$1:$1,0)))</f>
        <v>1.5006454921180874E-2</v>
      </c>
      <c r="AH281">
        <f>PRODUCT(INDEX(Overzicht!$B$1:$D$35,MATCH(max_demand!AH$1,Overzicht!$B$1:$B$35,0),3),INDEX(Verdeelsleutels_percentage!$A:$AB,MATCH(max_demand!$C281,Verdeelsleutels_percentage!$C:$C,0),MATCH(INDEX(Overzicht!$B$1:$F$35,MATCH(max_demand!AH$1,Overzicht!$B:$B,0),5),Verdeelsleutels_percentage!$1:$1,0)))</f>
        <v>1.4963665705711667E-2</v>
      </c>
      <c r="AI281">
        <f>PRODUCT(INDEX(Overzicht!$B$1:$D$35,MATCH(max_demand!AI$1,Overzicht!$B$1:$B$35,0),3),INDEX(Verdeelsleutels_percentage!$A:$AB,MATCH(max_demand!$C281,Verdeelsleutels_percentage!$C:$C,0),MATCH(INDEX(Overzicht!$B$1:$F$35,MATCH(max_demand!AI$1,Overzicht!$B:$B,0),5),Verdeelsleutels_percentage!$1:$1,0)))</f>
        <v>5.1303996705297141E-3</v>
      </c>
      <c r="AJ281">
        <f>PRODUCT(INDEX(Overzicht!$B$1:$D$35,MATCH(max_demand!AJ$1,Overzicht!$B$1:$B$35,0),3),INDEX(Verdeelsleutels_percentage!$A:$AB,MATCH(max_demand!$C281,Verdeelsleutels_percentage!$C:$C,0),MATCH(INDEX(Overzicht!$B$1:$F$35,MATCH(max_demand!AJ$1,Overzicht!$B:$B,0),5),Verdeelsleutels_percentage!$1:$1,0)))</f>
        <v>0</v>
      </c>
      <c r="AK281">
        <f>PRODUCT(INDEX(Overzicht!$B$1:$D$35,MATCH(max_demand!AK$1,Overzicht!$B$1:$B$35,0),3),INDEX(Verdeelsleutels_percentage!$A:$AB,MATCH(max_demand!$C281,Verdeelsleutels_percentage!$C:$C,0),MATCH(INDEX(Overzicht!$B$1:$F$35,MATCH(max_demand!AK$1,Overzicht!$B:$B,0),5),Verdeelsleutels_percentage!$1:$1,0)))</f>
        <v>9.1039159855163976E-4</v>
      </c>
      <c r="AL281">
        <f>PRODUCT(INDEX(Overzicht!$B$1:$D$35,MATCH(max_demand!AL$1,Overzicht!$B$1:$B$35,0),3),INDEX(Verdeelsleutels_percentage!$A:$AB,MATCH(max_demand!$C281,Verdeelsleutels_percentage!$C:$C,0),MATCH(INDEX(Overzicht!$B$1:$F$35,MATCH(max_demand!AL$1,Overzicht!$B:$B,0),5),Verdeelsleutels_percentage!$1:$1,0)))</f>
        <v>2.5010758201968121E-3</v>
      </c>
      <c r="AM281">
        <f>PRODUCT(INDEX(Overzicht!$B$1:$D$35,MATCH(max_demand!AM$1,Overzicht!$B$1:$B$35,0),3),INDEX(Verdeelsleutels_percentage!$A:$AB,MATCH(max_demand!$C281,Verdeelsleutels_percentage!$C:$C,0),MATCH(INDEX(Overzicht!$B$1:$F$35,MATCH(max_demand!AM$1,Overzicht!$B:$B,0),5),Verdeelsleutels_percentage!$1:$1,0)))</f>
        <v>5.0021516403936242E-3</v>
      </c>
      <c r="AN281">
        <f>PRODUCT(INDEX(Overzicht!$B$1:$D$35,MATCH(max_demand!AN$1,Overzicht!$B$1:$B$35,0),3),INDEX(Verdeelsleutels_percentage!$A:$AB,MATCH(max_demand!$C281,Verdeelsleutels_percentage!$C:$C,0),MATCH(INDEX(Overzicht!$B$1:$F$35,MATCH(max_demand!AN$1,Overzicht!$B:$B,0),5),Verdeelsleutels_percentage!$1:$1,0)))</f>
        <v>2.5010758201968121E-3</v>
      </c>
      <c r="AO281">
        <f>PRODUCT(INDEX(Overzicht!$B$1:$D$35,MATCH(max_demand!AO$1,Overzicht!$B$1:$B$35,0),3),INDEX(Verdeelsleutels_percentage!$A:$AB,MATCH(max_demand!$C281,Verdeelsleutels_percentage!$C:$C,0),MATCH(INDEX(Overzicht!$B$1:$F$35,MATCH(max_demand!AO$1,Overzicht!$B:$B,0),5),Verdeelsleutels_percentage!$1:$1,0)))</f>
        <v>8.7537653706888426E-3</v>
      </c>
    </row>
    <row r="282" spans="2:41">
      <c r="B282" t="str">
        <f>INDEX('ETLocal datasets'!B:C,MATCH(C282,'ETLocal datasets'!C:C,0),1)</f>
        <v>GM0880</v>
      </c>
      <c r="C282" t="str">
        <f>'ETLocal datasets'!C265</f>
        <v>Wormerland</v>
      </c>
      <c r="D282">
        <f t="shared" si="21"/>
        <v>0.1448336134494469</v>
      </c>
      <c r="E282">
        <f t="shared" si="22"/>
        <v>4.8548529378463288E-2</v>
      </c>
      <c r="F282">
        <f t="shared" si="23"/>
        <v>9.9208935825914855E-3</v>
      </c>
      <c r="G282">
        <f t="shared" si="20"/>
        <v>2.0202397474205051E-2</v>
      </c>
      <c r="H282">
        <f>PRODUCT(INDEX(Overzicht!$B$1:$D$35,MATCH(max_demand!H$1,Overzicht!$B$1:$B$35,0),3),INDEX(Verdeelsleutels_percentage!$A:$AB,MATCH(max_demand!$C282,Verdeelsleutels_percentage!$C:$C,0),MATCH(INDEX(Overzicht!$B$1:$F$35,MATCH(max_demand!H$1,Overzicht!$B:$B,0),5),Verdeelsleutels_percentage!$1:$1,0)))</f>
        <v>9.9208935825914855E-3</v>
      </c>
      <c r="I282">
        <f>PRODUCT(INDEX(Overzicht!$B$1:$D$35,MATCH(max_demand!I$1,Overzicht!$B$1:$B$35,0),3),INDEX(Verdeelsleutels_percentage!$A:$AB,MATCH(max_demand!$C282,Verdeelsleutels_percentage!$C:$C,0),MATCH(INDEX(Overzicht!$B$1:$F$35,MATCH(max_demand!I$1,Overzicht!$B:$B,0),5),Verdeelsleutels_percentage!$1:$1,0)))</f>
        <v>5.6524283734165595E-4</v>
      </c>
      <c r="J282">
        <f>PRODUCT(INDEX(Overzicht!$B$1:$D$35,MATCH(max_demand!J$1,Overzicht!$B$1:$B$35,0),3),INDEX(Verdeelsleutels_percentage!$A:$AB,MATCH(max_demand!$C282,Verdeelsleutels_percentage!$C:$C,0),MATCH(INDEX(Overzicht!$B$1:$F$35,MATCH(max_demand!J$1,Overzicht!$B:$B,0),5),Verdeelsleutels_percentage!$1:$1,0)))</f>
        <v>3.3258614676878119E-3</v>
      </c>
      <c r="K282">
        <f>PRODUCT(INDEX(Overzicht!$B$1:$D$35,MATCH(max_demand!K$1,Overzicht!$B$1:$B$35,0),3),INDEX(Verdeelsleutels_percentage!$A:$AB,MATCH(max_demand!$C282,Verdeelsleutels_percentage!$C:$C,0),MATCH(INDEX(Overzicht!$B$1:$F$35,MATCH(max_demand!K$1,Overzicht!$B:$B,0),5),Verdeelsleutels_percentage!$1:$1,0)))</f>
        <v>1.1765747060357854E-4</v>
      </c>
      <c r="L282">
        <f>PRODUCT(INDEX(Overzicht!$B$1:$D$35,MATCH(max_demand!L$1,Overzicht!$B$1:$B$35,0),3),INDEX(Verdeelsleutels_percentage!$A:$AB,MATCH(max_demand!$C282,Verdeelsleutels_percentage!$C:$C,0),MATCH(INDEX(Overzicht!$B$1:$F$35,MATCH(max_demand!L$1,Overzicht!$B:$B,0),5),Verdeelsleutels_percentage!$1:$1,0)))</f>
        <v>3.2080012519266256E-3</v>
      </c>
      <c r="M282">
        <f>PRODUCT(INDEX(Overzicht!$B$1:$D$35,MATCH(max_demand!M$1,Overzicht!$B$1:$B$35,0),3),INDEX(Verdeelsleutels_percentage!$A:$AB,MATCH(max_demand!$C282,Verdeelsleutels_percentage!$C:$C,0),MATCH(INDEX(Overzicht!$B$1:$F$35,MATCH(max_demand!M$1,Overzicht!$B:$B,0),5),Verdeelsleutels_percentage!$1:$1,0)))</f>
        <v>4.1406634383820591E-2</v>
      </c>
      <c r="N282">
        <f>PRODUCT(INDEX(Overzicht!$B$1:$D$35,MATCH(max_demand!N$1,Overzicht!$B$1:$B$35,0),3),INDEX(Verdeelsleutels_percentage!$A:$AB,MATCH(max_demand!$C282,Verdeelsleutels_percentage!$C:$C,0),MATCH(INDEX(Overzicht!$B$1:$F$35,MATCH(max_demand!N$1,Overzicht!$B:$B,0),5),Verdeelsleutels_percentage!$1:$1,0)))</f>
        <v>4.5113514033419781E-3</v>
      </c>
      <c r="O282">
        <f>PRODUCT(INDEX(Overzicht!$B$1:$D$35,MATCH(max_demand!O$1,Overzicht!$B$1:$B$35,0),3),INDEX(Verdeelsleutels_percentage!$A:$AB,MATCH(max_demand!$C282,Verdeelsleutels_percentage!$C:$C,0),MATCH(INDEX(Overzicht!$B$1:$F$35,MATCH(max_demand!O$1,Overzicht!$B:$B,0),5),Verdeelsleutels_percentage!$1:$1,0)))</f>
        <v>0</v>
      </c>
      <c r="P282">
        <f>PRODUCT(INDEX(Overzicht!$B$1:$D$35,MATCH(max_demand!P$1,Overzicht!$B$1:$B$35,0),3),INDEX(Verdeelsleutels_percentage!$A:$AB,MATCH(max_demand!$C282,Verdeelsleutels_percentage!$C:$C,0),MATCH(INDEX(Overzicht!$B$1:$F$35,MATCH(max_demand!P$1,Overzicht!$B:$B,0),5),Verdeelsleutels_percentage!$1:$1,0)))</f>
        <v>0</v>
      </c>
      <c r="Q282">
        <f>PRODUCT(INDEX(Overzicht!$B$1:$D$35,MATCH(max_demand!Q$1,Overzicht!$B$1:$B$35,0),3),INDEX(Verdeelsleutels_percentage!$A:$AB,MATCH(max_demand!$C282,Verdeelsleutels_percentage!$C:$C,0),MATCH(INDEX(Overzicht!$B$1:$F$35,MATCH(max_demand!Q$1,Overzicht!$B:$B,0),5),Verdeelsleutels_percentage!$1:$1,0)))</f>
        <v>8.2201689684329449E-3</v>
      </c>
      <c r="R282">
        <f>PRODUCT(INDEX(Overzicht!$B$1:$D$35,MATCH(max_demand!R$1,Overzicht!$B$1:$B$35,0),3),INDEX(Verdeelsleutels_percentage!$A:$AB,MATCH(max_demand!$C282,Verdeelsleutels_percentage!$C:$C,0),MATCH(INDEX(Overzicht!$B$1:$F$35,MATCH(max_demand!R$1,Overzicht!$B:$B,0),5),Verdeelsleutels_percentage!$1:$1,0)))</f>
        <v>1.7007246141585402E-3</v>
      </c>
      <c r="S282">
        <f>PRODUCT(INDEX(Overzicht!$B$1:$D$35,MATCH(max_demand!S$1,Overzicht!$B$1:$B$35,0),3),INDEX(Verdeelsleutels_percentage!$A:$AB,MATCH(max_demand!$C282,Verdeelsleutels_percentage!$C:$C,0),MATCH(INDEX(Overzicht!$B$1:$F$35,MATCH(max_demand!S$1,Overzicht!$B:$B,0),5),Verdeelsleutels_percentage!$1:$1,0)))</f>
        <v>3.4830840097966904E-3</v>
      </c>
      <c r="T282">
        <f>PRODUCT(INDEX(Overzicht!$B$1:$D$35,MATCH(max_demand!T$1,Overzicht!$B$1:$B$35,0),3),INDEX(Verdeelsleutels_percentage!$A:$AB,MATCH(max_demand!$C282,Verdeelsleutels_percentage!$C:$C,0),MATCH(INDEX(Overzicht!$B$1:$F$35,MATCH(max_demand!T$1,Overzicht!$B:$B,0),5),Verdeelsleutels_percentage!$1:$1,0)))</f>
        <v>5.0265860818463522E-3</v>
      </c>
      <c r="U282">
        <f>PRODUCT(INDEX(Overzicht!$B$1:$D$35,MATCH(max_demand!U$1,Overzicht!$B$1:$B$35,0),3),INDEX(Verdeelsleutels_percentage!$A:$AB,MATCH(max_demand!$C282,Verdeelsleutels_percentage!$C:$C,0),MATCH(INDEX(Overzicht!$B$1:$F$35,MATCH(max_demand!U$1,Overzicht!$B:$B,0),5),Verdeelsleutels_percentage!$1:$1,0)))</f>
        <v>1.8670176875429309E-2</v>
      </c>
      <c r="V282">
        <f>PRODUCT(INDEX(Overzicht!$B$1:$D$35,MATCH(max_demand!V$1,Overzicht!$B$1:$B$35,0),3),INDEX(Verdeelsleutels_percentage!$A:$AB,MATCH(max_demand!$C282,Verdeelsleutels_percentage!$C:$C,0),MATCH(INDEX(Overzicht!$B$1:$F$35,MATCH(max_demand!V$1,Overzicht!$B:$B,0),5),Verdeelsleutels_percentage!$1:$1,0)))</f>
        <v>2.1731481180914678E-3</v>
      </c>
      <c r="W282">
        <f>PRODUCT(INDEX(Overzicht!$B$1:$D$35,MATCH(max_demand!W$1,Overzicht!$B$1:$B$35,0),3),INDEX(Verdeelsleutels_percentage!$A:$AB,MATCH(max_demand!$C282,Verdeelsleutels_percentage!$C:$C,0),MATCH(INDEX(Overzicht!$B$1:$F$35,MATCH(max_demand!W$1,Overzicht!$B:$B,0),5),Verdeelsleutels_percentage!$1:$1,0)))</f>
        <v>1.1338164094390268E-2</v>
      </c>
      <c r="X282">
        <f>PRODUCT(INDEX(Overzicht!$B$1:$D$35,MATCH(max_demand!X$1,Overzicht!$B$1:$B$35,0),3),INDEX(Verdeelsleutels_percentage!$A:$AB,MATCH(max_demand!$C282,Verdeelsleutels_percentage!$C:$C,0),MATCH(INDEX(Overzicht!$B$1:$F$35,MATCH(max_demand!X$1,Overzicht!$B:$B,0),5),Verdeelsleutels_percentage!$1:$1,0)))</f>
        <v>6.5637178773405227E-5</v>
      </c>
      <c r="Y282">
        <f>PRODUCT(INDEX(Overzicht!$B$1:$D$35,MATCH(max_demand!Y$1,Overzicht!$B$1:$B$35,0),3),INDEX(Verdeelsleutels_percentage!$A:$AB,MATCH(max_demand!$C282,Verdeelsleutels_percentage!$C:$C,0),MATCH(INDEX(Overzicht!$B$1:$F$35,MATCH(max_demand!Y$1,Overzicht!$B:$B,0),5),Verdeelsleutels_percentage!$1:$1,0)))</f>
        <v>1.238350824145235E-6</v>
      </c>
      <c r="Z282">
        <f>PRODUCT(INDEX(Overzicht!$B$1:$D$35,MATCH(max_demand!Z$1,Overzicht!$B$1:$B$35,0),3),INDEX(Verdeelsleutels_percentage!$A:$AB,MATCH(max_demand!$C282,Verdeelsleutels_percentage!$C:$C,0),MATCH(INDEX(Overzicht!$B$1:$F$35,MATCH(max_demand!Z$1,Overzicht!$B:$B,0),5),Verdeelsleutels_percentage!$1:$1,0)))</f>
        <v>5.5037814406454894E-4</v>
      </c>
      <c r="AA282">
        <f>PRODUCT(INDEX(Overzicht!$B$1:$D$35,MATCH(max_demand!AA$1,Overzicht!$B$1:$B$35,0),3),INDEX(Verdeelsleutels_percentage!$A:$AB,MATCH(max_demand!$C282,Verdeelsleutels_percentage!$C:$C,0),MATCH(INDEX(Overzicht!$B$1:$F$35,MATCH(max_demand!AA$1,Overzicht!$B:$B,0),5),Verdeelsleutels_percentage!$1:$1,0)))</f>
        <v>5.7355196065674051E-4</v>
      </c>
      <c r="AB282">
        <f>PRODUCT(INDEX(Overzicht!$B$1:$D$35,MATCH(max_demand!AB$1,Overzicht!$B$1:$B$35,0),3),INDEX(Verdeelsleutels_percentage!$A:$AB,MATCH(max_demand!$C282,Verdeelsleutels_percentage!$C:$C,0),MATCH(INDEX(Overzicht!$B$1:$F$35,MATCH(max_demand!AB$1,Overzicht!$B:$B,0),5),Verdeelsleutels_percentage!$1:$1,0)))</f>
        <v>2.5510193993982687E-3</v>
      </c>
      <c r="AC282">
        <f>PRODUCT(INDEX(Overzicht!$B$1:$D$35,MATCH(max_demand!AC$1,Overzicht!$B$1:$B$35,0),3),INDEX(Verdeelsleutels_percentage!$A:$AB,MATCH(max_demand!$C282,Verdeelsleutels_percentage!$C:$C,0),MATCH(INDEX(Overzicht!$B$1:$F$35,MATCH(max_demand!AC$1,Overzicht!$B:$B,0),5),Verdeelsleutels_percentage!$1:$1,0)))</f>
        <v>1.1351962184831773E-3</v>
      </c>
      <c r="AD282">
        <f>PRODUCT(INDEX(Overzicht!$B$1:$D$35,MATCH(max_demand!AD$1,Overzicht!$B$1:$B$35,0),3),INDEX(Verdeelsleutels_percentage!$A:$AB,MATCH(max_demand!$C282,Verdeelsleutels_percentage!$C:$C,0),MATCH(INDEX(Overzicht!$B$1:$F$35,MATCH(max_demand!AD$1,Overzicht!$B:$B,0),5),Verdeelsleutels_percentage!$1:$1,0)))</f>
        <v>0</v>
      </c>
      <c r="AE282">
        <f>PRODUCT(INDEX(Overzicht!$B$1:$D$35,MATCH(max_demand!AE$1,Overzicht!$B$1:$B$35,0),3),INDEX(Verdeelsleutels_percentage!$A:$AB,MATCH(max_demand!$C282,Verdeelsleutels_percentage!$C:$C,0),MATCH(INDEX(Overzicht!$B$1:$F$35,MATCH(max_demand!AE$1,Overzicht!$B:$B,0),5),Verdeelsleutels_percentage!$1:$1,0)))</f>
        <v>6.978214570946846E-2</v>
      </c>
      <c r="AF282">
        <f>PRODUCT(INDEX(Overzicht!$B$1:$D$35,MATCH(max_demand!AF$1,Overzicht!$B$1:$B$35,0),3),INDEX(Verdeelsleutels_percentage!$A:$AB,MATCH(max_demand!$C282,Verdeelsleutels_percentage!$C:$C,0),MATCH(INDEX(Overzicht!$B$1:$F$35,MATCH(max_demand!AF$1,Overzicht!$B:$B,0),5),Verdeelsleutels_percentage!$1:$1,0)))</f>
        <v>2.1725453055179565E-3</v>
      </c>
      <c r="AG282">
        <f>PRODUCT(INDEX(Overzicht!$B$1:$D$35,MATCH(max_demand!AG$1,Overzicht!$B$1:$B$35,0),3),INDEX(Verdeelsleutels_percentage!$A:$AB,MATCH(max_demand!$C282,Verdeelsleutels_percentage!$C:$C,0),MATCH(INDEX(Overzicht!$B$1:$F$35,MATCH(max_demand!AG$1,Overzicht!$B:$B,0),5),Verdeelsleutels_percentage!$1:$1,0)))</f>
        <v>1.1338164094390268E-2</v>
      </c>
      <c r="AH282">
        <f>PRODUCT(INDEX(Overzicht!$B$1:$D$35,MATCH(max_demand!AH$1,Overzicht!$B$1:$B$35,0),3),INDEX(Verdeelsleutels_percentage!$A:$AB,MATCH(max_demand!$C282,Verdeelsleutels_percentage!$C:$C,0),MATCH(INDEX(Overzicht!$B$1:$F$35,MATCH(max_demand!AH$1,Overzicht!$B:$B,0),5),Verdeelsleutels_percentage!$1:$1,0)))</f>
        <v>5.0692723795418984E-3</v>
      </c>
      <c r="AI282">
        <f>PRODUCT(INDEX(Overzicht!$B$1:$D$35,MATCH(max_demand!AI$1,Overzicht!$B$1:$B$35,0),3),INDEX(Verdeelsleutels_percentage!$A:$AB,MATCH(max_demand!$C282,Verdeelsleutels_percentage!$C:$C,0),MATCH(INDEX(Overzicht!$B$1:$F$35,MATCH(max_demand!AI$1,Overzicht!$B:$B,0),5),Verdeelsleutels_percentage!$1:$1,0)))</f>
        <v>1.7380362444143651E-3</v>
      </c>
      <c r="AJ282">
        <f>PRODUCT(INDEX(Overzicht!$B$1:$D$35,MATCH(max_demand!AJ$1,Overzicht!$B$1:$B$35,0),3),INDEX(Verdeelsleutels_percentage!$A:$AB,MATCH(max_demand!$C282,Verdeelsleutels_percentage!$C:$C,0),MATCH(INDEX(Overzicht!$B$1:$F$35,MATCH(max_demand!AJ$1,Overzicht!$B:$B,0),5),Verdeelsleutels_percentage!$1:$1,0)))</f>
        <v>0</v>
      </c>
      <c r="AK282">
        <f>PRODUCT(INDEX(Overzicht!$B$1:$D$35,MATCH(max_demand!AK$1,Overzicht!$B$1:$B$35,0),3),INDEX(Verdeelsleutels_percentage!$A:$AB,MATCH(max_demand!$C282,Verdeelsleutels_percentage!$C:$C,0),MATCH(INDEX(Overzicht!$B$1:$F$35,MATCH(max_demand!AK$1,Overzicht!$B:$B,0),5),Verdeelsleutels_percentage!$1:$1,0)))</f>
        <v>6.8784862172634306E-4</v>
      </c>
      <c r="AL282">
        <f>PRODUCT(INDEX(Overzicht!$B$1:$D$35,MATCH(max_demand!AL$1,Overzicht!$B$1:$B$35,0),3),INDEX(Verdeelsleutels_percentage!$A:$AB,MATCH(max_demand!$C282,Verdeelsleutels_percentage!$C:$C,0),MATCH(INDEX(Overzicht!$B$1:$F$35,MATCH(max_demand!AL$1,Overzicht!$B:$B,0),5),Verdeelsleutels_percentage!$1:$1,0)))</f>
        <v>1.8896940157317114E-3</v>
      </c>
      <c r="AM282">
        <f>PRODUCT(INDEX(Overzicht!$B$1:$D$35,MATCH(max_demand!AM$1,Overzicht!$B$1:$B$35,0),3),INDEX(Verdeelsleutels_percentage!$A:$AB,MATCH(max_demand!$C282,Verdeelsleutels_percentage!$C:$C,0),MATCH(INDEX(Overzicht!$B$1:$F$35,MATCH(max_demand!AM$1,Overzicht!$B:$B,0),5),Verdeelsleutels_percentage!$1:$1,0)))</f>
        <v>3.7793880314634229E-3</v>
      </c>
      <c r="AN282">
        <f>PRODUCT(INDEX(Overzicht!$B$1:$D$35,MATCH(max_demand!AN$1,Overzicht!$B$1:$B$35,0),3),INDEX(Verdeelsleutels_percentage!$A:$AB,MATCH(max_demand!$C282,Verdeelsleutels_percentage!$C:$C,0),MATCH(INDEX(Overzicht!$B$1:$F$35,MATCH(max_demand!AN$1,Overzicht!$B:$B,0),5),Verdeelsleutels_percentage!$1:$1,0)))</f>
        <v>1.8896940157317114E-3</v>
      </c>
      <c r="AO282">
        <f>PRODUCT(INDEX(Overzicht!$B$1:$D$35,MATCH(max_demand!AO$1,Overzicht!$B$1:$B$35,0),3),INDEX(Verdeelsleutels_percentage!$A:$AB,MATCH(max_demand!$C282,Verdeelsleutels_percentage!$C:$C,0),MATCH(INDEX(Overzicht!$B$1:$F$35,MATCH(max_demand!AO$1,Overzicht!$B:$B,0),5),Verdeelsleutels_percentage!$1:$1,0)))</f>
        <v>6.6139290550609898E-3</v>
      </c>
    </row>
    <row r="283" spans="2:41">
      <c r="B283" t="str">
        <f>INDEX('ETLocal datasets'!B:C,MATCH(C283,'ETLocal datasets'!C:C,0),1)</f>
        <v>GM0881</v>
      </c>
      <c r="C283" t="str">
        <f>'ETLocal datasets'!C266</f>
        <v>Onderbanken</v>
      </c>
      <c r="D283">
        <f t="shared" si="21"/>
        <v>2.9604590129877005E-2</v>
      </c>
      <c r="E283">
        <f t="shared" si="22"/>
        <v>2.9519549779002334E-2</v>
      </c>
      <c r="F283">
        <f t="shared" si="23"/>
        <v>4.7280540057399066E-3</v>
      </c>
      <c r="G283">
        <f t="shared" si="20"/>
        <v>9.6279660202255937E-3</v>
      </c>
      <c r="H283">
        <f>PRODUCT(INDEX(Overzicht!$B$1:$D$35,MATCH(max_demand!H$1,Overzicht!$B$1:$B$35,0),3),INDEX(Verdeelsleutels_percentage!$A:$AB,MATCH(max_demand!$C283,Verdeelsleutels_percentage!$C:$C,0),MATCH(INDEX(Overzicht!$B$1:$F$35,MATCH(max_demand!H$1,Overzicht!$B:$B,0),5),Verdeelsleutels_percentage!$1:$1,0)))</f>
        <v>4.7280540057399066E-3</v>
      </c>
      <c r="I283">
        <f>PRODUCT(INDEX(Overzicht!$B$1:$D$35,MATCH(max_demand!I$1,Overzicht!$B$1:$B$35,0),3),INDEX(Verdeelsleutels_percentage!$A:$AB,MATCH(max_demand!$C283,Verdeelsleutels_percentage!$C:$C,0),MATCH(INDEX(Overzicht!$B$1:$F$35,MATCH(max_demand!I$1,Overzicht!$B:$B,0),5),Verdeelsleutels_percentage!$1:$1,0)))</f>
        <v>4.4030451383763941E-3</v>
      </c>
      <c r="J283">
        <f>PRODUCT(INDEX(Overzicht!$B$1:$D$35,MATCH(max_demand!J$1,Overzicht!$B$1:$B$35,0),3),INDEX(Verdeelsleutels_percentage!$A:$AB,MATCH(max_demand!$C283,Verdeelsleutels_percentage!$C:$C,0),MATCH(INDEX(Overzicht!$B$1:$F$35,MATCH(max_demand!J$1,Overzicht!$B:$B,0),5),Verdeelsleutels_percentage!$1:$1,0)))</f>
        <v>1.5850238190670924E-3</v>
      </c>
      <c r="K283">
        <f>PRODUCT(INDEX(Overzicht!$B$1:$D$35,MATCH(max_demand!K$1,Overzicht!$B$1:$B$35,0),3),INDEX(Verdeelsleutels_percentage!$A:$AB,MATCH(max_demand!$C283,Verdeelsleutels_percentage!$C:$C,0),MATCH(INDEX(Overzicht!$B$1:$F$35,MATCH(max_demand!K$1,Overzicht!$B:$B,0),5),Verdeelsleutels_percentage!$1:$1,0)))</f>
        <v>9.1651078034204016E-4</v>
      </c>
      <c r="L283">
        <f>PRODUCT(INDEX(Overzicht!$B$1:$D$35,MATCH(max_demand!L$1,Overzicht!$B$1:$B$35,0),3),INDEX(Verdeelsleutels_percentage!$A:$AB,MATCH(max_demand!$C283,Verdeelsleutels_percentage!$C:$C,0),MATCH(INDEX(Overzicht!$B$1:$F$35,MATCH(max_demand!L$1,Overzicht!$B:$B,0),5),Verdeelsleutels_percentage!$1:$1,0)))</f>
        <v>1.5288545374789026E-3</v>
      </c>
      <c r="M283">
        <f>PRODUCT(INDEX(Overzicht!$B$1:$D$35,MATCH(max_demand!M$1,Overzicht!$B$1:$B$35,0),3),INDEX(Verdeelsleutels_percentage!$A:$AB,MATCH(max_demand!$C283,Verdeelsleutels_percentage!$C:$C,0),MATCH(INDEX(Overzicht!$B$1:$F$35,MATCH(max_demand!M$1,Overzicht!$B:$B,0),5),Verdeelsleutels_percentage!$1:$1,0)))</f>
        <v>1.7349871818111192E-3</v>
      </c>
      <c r="N283">
        <f>PRODUCT(INDEX(Overzicht!$B$1:$D$35,MATCH(max_demand!N$1,Overzicht!$B$1:$B$35,0),3),INDEX(Verdeelsleutels_percentage!$A:$AB,MATCH(max_demand!$C283,Verdeelsleutels_percentage!$C:$C,0),MATCH(INDEX(Overzicht!$B$1:$F$35,MATCH(max_demand!N$1,Overzicht!$B:$B,0),5),Verdeelsleutels_percentage!$1:$1,0)))</f>
        <v>1.8903098438018291E-4</v>
      </c>
      <c r="O283">
        <f>PRODUCT(INDEX(Overzicht!$B$1:$D$35,MATCH(max_demand!O$1,Overzicht!$B$1:$B$35,0),3),INDEX(Verdeelsleutels_percentage!$A:$AB,MATCH(max_demand!$C283,Verdeelsleutels_percentage!$C:$C,0),MATCH(INDEX(Overzicht!$B$1:$F$35,MATCH(max_demand!O$1,Overzicht!$B:$B,0),5),Verdeelsleutels_percentage!$1:$1,0)))</f>
        <v>4.135225945304394E-3</v>
      </c>
      <c r="P283">
        <f>PRODUCT(INDEX(Overzicht!$B$1:$D$35,MATCH(max_demand!P$1,Overzicht!$B$1:$B$35,0),3),INDEX(Verdeelsleutels_percentage!$A:$AB,MATCH(max_demand!$C283,Verdeelsleutels_percentage!$C:$C,0),MATCH(INDEX(Overzicht!$B$1:$F$35,MATCH(max_demand!P$1,Overzicht!$B:$B,0),5),Verdeelsleutels_percentage!$1:$1,0)))</f>
        <v>1.5500682109308634E-3</v>
      </c>
      <c r="Q283">
        <f>PRODUCT(INDEX(Overzicht!$B$1:$D$35,MATCH(max_demand!Q$1,Overzicht!$B$1:$B$35,0),3),INDEX(Verdeelsleutels_percentage!$A:$AB,MATCH(max_demand!$C283,Verdeelsleutels_percentage!$C:$C,0),MATCH(INDEX(Overzicht!$B$1:$F$35,MATCH(max_demand!Q$1,Overzicht!$B:$B,0),5),Verdeelsleutels_percentage!$1:$1,0)))</f>
        <v>3.9175304618987794E-3</v>
      </c>
      <c r="R283">
        <f>PRODUCT(INDEX(Overzicht!$B$1:$D$35,MATCH(max_demand!R$1,Overzicht!$B$1:$B$35,0),3),INDEX(Verdeelsleutels_percentage!$A:$AB,MATCH(max_demand!$C283,Verdeelsleutels_percentage!$C:$C,0),MATCH(INDEX(Overzicht!$B$1:$F$35,MATCH(max_demand!R$1,Overzicht!$B:$B,0),5),Verdeelsleutels_percentage!$1:$1,0)))</f>
        <v>8.1052354384112681E-4</v>
      </c>
      <c r="S283">
        <f>PRODUCT(INDEX(Overzicht!$B$1:$D$35,MATCH(max_demand!S$1,Overzicht!$B$1:$B$35,0),3),INDEX(Verdeelsleutels_percentage!$A:$AB,MATCH(max_demand!$C283,Verdeelsleutels_percentage!$C:$C,0),MATCH(INDEX(Overzicht!$B$1:$F$35,MATCH(max_demand!S$1,Overzicht!$B:$B,0),5),Verdeelsleutels_percentage!$1:$1,0)))</f>
        <v>1.6599522177866276E-3</v>
      </c>
      <c r="T283">
        <f>PRODUCT(INDEX(Overzicht!$B$1:$D$35,MATCH(max_demand!T$1,Overzicht!$B$1:$B$35,0),3),INDEX(Verdeelsleutels_percentage!$A:$AB,MATCH(max_demand!$C283,Verdeelsleutels_percentage!$C:$C,0),MATCH(INDEX(Overzicht!$B$1:$F$35,MATCH(max_demand!T$1,Overzicht!$B:$B,0),5),Verdeelsleutels_percentage!$1:$1,0)))</f>
        <v>2.3955473629082191E-3</v>
      </c>
      <c r="U283">
        <f>PRODUCT(INDEX(Overzicht!$B$1:$D$35,MATCH(max_demand!U$1,Overzicht!$B$1:$B$35,0),3),INDEX(Verdeelsleutels_percentage!$A:$AB,MATCH(max_demand!$C283,Verdeelsleutels_percentage!$C:$C,0),MATCH(INDEX(Overzicht!$B$1:$F$35,MATCH(max_demand!U$1,Overzicht!$B:$B,0),5),Verdeelsleutels_percentage!$1:$1,0)))</f>
        <v>8.8977473479448146E-3</v>
      </c>
      <c r="V283">
        <f>PRODUCT(INDEX(Overzicht!$B$1:$D$35,MATCH(max_demand!V$1,Overzicht!$B$1:$B$35,0),3),INDEX(Verdeelsleutels_percentage!$A:$AB,MATCH(max_demand!$C283,Verdeelsleutels_percentage!$C:$C,0),MATCH(INDEX(Overzicht!$B$1:$F$35,MATCH(max_demand!V$1,Overzicht!$B:$B,0),5),Verdeelsleutels_percentage!$1:$1,0)))</f>
        <v>1.0356689726858841E-3</v>
      </c>
      <c r="W283">
        <f>PRODUCT(INDEX(Overzicht!$B$1:$D$35,MATCH(max_demand!W$1,Overzicht!$B$1:$B$35,0),3),INDEX(Verdeelsleutels_percentage!$A:$AB,MATCH(max_demand!$C283,Verdeelsleutels_percentage!$C:$C,0),MATCH(INDEX(Overzicht!$B$1:$F$35,MATCH(max_demand!W$1,Overzicht!$B:$B,0),5),Verdeelsleutels_percentage!$1:$1,0)))</f>
        <v>5.4034902922741792E-3</v>
      </c>
      <c r="X283">
        <f>PRODUCT(INDEX(Overzicht!$B$1:$D$35,MATCH(max_demand!X$1,Overzicht!$B$1:$B$35,0),3),INDEX(Verdeelsleutels_percentage!$A:$AB,MATCH(max_demand!$C283,Verdeelsleutels_percentage!$C:$C,0),MATCH(INDEX(Overzicht!$B$1:$F$35,MATCH(max_demand!X$1,Overzicht!$B:$B,0),5),Verdeelsleutels_percentage!$1:$1,0)))</f>
        <v>3.5912913528877428E-3</v>
      </c>
      <c r="Y283">
        <f>PRODUCT(INDEX(Overzicht!$B$1:$D$35,MATCH(max_demand!Y$1,Overzicht!$B$1:$B$35,0),3),INDEX(Verdeelsleutels_percentage!$A:$AB,MATCH(max_demand!$C283,Verdeelsleutels_percentage!$C:$C,0),MATCH(INDEX(Overzicht!$B$1:$F$35,MATCH(max_demand!Y$1,Overzicht!$B:$B,0),5),Verdeelsleutels_percentage!$1:$1,0)))</f>
        <v>5.2569693831420138E-7</v>
      </c>
      <c r="Z283">
        <f>PRODUCT(INDEX(Overzicht!$B$1:$D$35,MATCH(max_demand!Z$1,Overzicht!$B$1:$B$35,0),3),INDEX(Verdeelsleutels_percentage!$A:$AB,MATCH(max_demand!$C283,Verdeelsleutels_percentage!$C:$C,0),MATCH(INDEX(Overzicht!$B$1:$F$35,MATCH(max_demand!Z$1,Overzicht!$B:$B,0),5),Verdeelsleutels_percentage!$1:$1,0)))</f>
        <v>2.3364308369520066E-4</v>
      </c>
      <c r="AA283">
        <f>PRODUCT(INDEX(Overzicht!$B$1:$D$35,MATCH(max_demand!AA$1,Overzicht!$B$1:$B$35,0),3),INDEX(Verdeelsleutels_percentage!$A:$AB,MATCH(max_demand!$C283,Verdeelsleutels_percentage!$C:$C,0),MATCH(INDEX(Overzicht!$B$1:$F$35,MATCH(max_demand!AA$1,Overzicht!$B:$B,0),5),Verdeelsleutels_percentage!$1:$1,0)))</f>
        <v>2.434806872192091E-4</v>
      </c>
      <c r="AB283">
        <f>PRODUCT(INDEX(Overzicht!$B$1:$D$35,MATCH(max_demand!AB$1,Overzicht!$B$1:$B$35,0),3),INDEX(Verdeelsleutels_percentage!$A:$AB,MATCH(max_demand!$C283,Verdeelsleutels_percentage!$C:$C,0),MATCH(INDEX(Overzicht!$B$1:$F$35,MATCH(max_demand!AB$1,Overzicht!$B:$B,0),5),Verdeelsleutels_percentage!$1:$1,0)))</f>
        <v>2.0093737897457376E-3</v>
      </c>
      <c r="AC283">
        <f>PRODUCT(INDEX(Overzicht!$B$1:$D$35,MATCH(max_demand!AC$1,Overzicht!$B$1:$B$35,0),3),INDEX(Verdeelsleutels_percentage!$A:$AB,MATCH(max_demand!$C283,Verdeelsleutels_percentage!$C:$C,0),MATCH(INDEX(Overzicht!$B$1:$F$35,MATCH(max_demand!AC$1,Overzicht!$B:$B,0),5),Verdeelsleutels_percentage!$1:$1,0)))</f>
        <v>4.212531682787536E-3</v>
      </c>
      <c r="AD283">
        <f>PRODUCT(INDEX(Overzicht!$B$1:$D$35,MATCH(max_demand!AD$1,Overzicht!$B$1:$B$35,0),3),INDEX(Verdeelsleutels_percentage!$A:$AB,MATCH(max_demand!$C283,Verdeelsleutels_percentage!$C:$C,0),MATCH(INDEX(Overzicht!$B$1:$F$35,MATCH(max_demand!AD$1,Overzicht!$B:$B,0),5),Verdeelsleutels_percentage!$1:$1,0)))</f>
        <v>3.6886539371942556E-6</v>
      </c>
      <c r="AE283">
        <f>PRODUCT(INDEX(Overzicht!$B$1:$D$35,MATCH(max_demand!AE$1,Overzicht!$B$1:$B$35,0),3),INDEX(Verdeelsleutels_percentage!$A:$AB,MATCH(max_demand!$C283,Verdeelsleutels_percentage!$C:$C,0),MATCH(INDEX(Overzicht!$B$1:$F$35,MATCH(max_demand!AE$1,Overzicht!$B:$B,0),5),Verdeelsleutels_percentage!$1:$1,0)))</f>
        <v>1.9966279172952345E-3</v>
      </c>
      <c r="AF283">
        <f>PRODUCT(INDEX(Overzicht!$B$1:$D$35,MATCH(max_demand!AF$1,Overzicht!$B$1:$B$35,0),3),INDEX(Verdeelsleutels_percentage!$A:$AB,MATCH(max_demand!$C283,Verdeelsleutels_percentage!$C:$C,0),MATCH(INDEX(Overzicht!$B$1:$F$35,MATCH(max_demand!AF$1,Overzicht!$B:$B,0),5),Verdeelsleutels_percentage!$1:$1,0)))</f>
        <v>9.2227533037579201E-4</v>
      </c>
      <c r="AG283">
        <f>PRODUCT(INDEX(Overzicht!$B$1:$D$35,MATCH(max_demand!AG$1,Overzicht!$B$1:$B$35,0),3),INDEX(Verdeelsleutels_percentage!$A:$AB,MATCH(max_demand!$C283,Verdeelsleutels_percentage!$C:$C,0),MATCH(INDEX(Overzicht!$B$1:$F$35,MATCH(max_demand!AG$1,Overzicht!$B:$B,0),5),Verdeelsleutels_percentage!$1:$1,0)))</f>
        <v>5.4034902922741792E-3</v>
      </c>
      <c r="AH283">
        <f>PRODUCT(INDEX(Overzicht!$B$1:$D$35,MATCH(max_demand!AH$1,Overzicht!$B$1:$B$35,0),3),INDEX(Verdeelsleutels_percentage!$A:$AB,MATCH(max_demand!$C283,Verdeelsleutels_percentage!$C:$C,0),MATCH(INDEX(Overzicht!$B$1:$F$35,MATCH(max_demand!AH$1,Overzicht!$B:$B,0),5),Verdeelsleutels_percentage!$1:$1,0)))</f>
        <v>2.151975770876848E-3</v>
      </c>
      <c r="AI283">
        <f>PRODUCT(INDEX(Overzicht!$B$1:$D$35,MATCH(max_demand!AI$1,Overzicht!$B$1:$B$35,0),3),INDEX(Verdeelsleutels_percentage!$A:$AB,MATCH(max_demand!$C283,Verdeelsleutels_percentage!$C:$C,0),MATCH(INDEX(Overzicht!$B$1:$F$35,MATCH(max_demand!AI$1,Overzicht!$B:$B,0),5),Verdeelsleutels_percentage!$1:$1,0)))</f>
        <v>7.378202643006336E-4</v>
      </c>
      <c r="AJ283">
        <f>PRODUCT(INDEX(Overzicht!$B$1:$D$35,MATCH(max_demand!AJ$1,Overzicht!$B$1:$B$35,0),3),INDEX(Verdeelsleutels_percentage!$A:$AB,MATCH(max_demand!$C283,Verdeelsleutels_percentage!$C:$C,0),MATCH(INDEX(Overzicht!$B$1:$F$35,MATCH(max_demand!AJ$1,Overzicht!$B:$B,0),5),Verdeelsleutels_percentage!$1:$1,0)))</f>
        <v>0</v>
      </c>
      <c r="AK283">
        <f>PRODUCT(INDEX(Overzicht!$B$1:$D$35,MATCH(max_demand!AK$1,Overzicht!$B$1:$B$35,0),3),INDEX(Verdeelsleutels_percentage!$A:$AB,MATCH(max_demand!$C283,Verdeelsleutels_percentage!$C:$C,0),MATCH(INDEX(Overzicht!$B$1:$F$35,MATCH(max_demand!AK$1,Overzicht!$B:$B,0),5),Verdeelsleutels_percentage!$1:$1,0)))</f>
        <v>3.2781174439796689E-4</v>
      </c>
      <c r="AL283">
        <f>PRODUCT(INDEX(Overzicht!$B$1:$D$35,MATCH(max_demand!AL$1,Overzicht!$B$1:$B$35,0),3),INDEX(Verdeelsleutels_percentage!$A:$AB,MATCH(max_demand!$C283,Verdeelsleutels_percentage!$C:$C,0),MATCH(INDEX(Overzicht!$B$1:$F$35,MATCH(max_demand!AL$1,Overzicht!$B:$B,0),5),Verdeelsleutels_percentage!$1:$1,0)))</f>
        <v>9.0058171537902979E-4</v>
      </c>
      <c r="AM283">
        <f>PRODUCT(INDEX(Overzicht!$B$1:$D$35,MATCH(max_demand!AM$1,Overzicht!$B$1:$B$35,0),3),INDEX(Verdeelsleutels_percentage!$A:$AB,MATCH(max_demand!$C283,Verdeelsleutels_percentage!$C:$C,0),MATCH(INDEX(Overzicht!$B$1:$F$35,MATCH(max_demand!AM$1,Overzicht!$B:$B,0),5),Verdeelsleutels_percentage!$1:$1,0)))</f>
        <v>1.8011634307580596E-3</v>
      </c>
      <c r="AN283">
        <f>PRODUCT(INDEX(Overzicht!$B$1:$D$35,MATCH(max_demand!AN$1,Overzicht!$B$1:$B$35,0),3),INDEX(Verdeelsleutels_percentage!$A:$AB,MATCH(max_demand!$C283,Verdeelsleutels_percentage!$C:$C,0),MATCH(INDEX(Overzicht!$B$1:$F$35,MATCH(max_demand!AN$1,Overzicht!$B:$B,0),5),Verdeelsleutels_percentage!$1:$1,0)))</f>
        <v>9.0058171537902979E-4</v>
      </c>
      <c r="AO283">
        <f>PRODUCT(INDEX(Overzicht!$B$1:$D$35,MATCH(max_demand!AO$1,Overzicht!$B$1:$B$35,0),3),INDEX(Verdeelsleutels_percentage!$A:$AB,MATCH(max_demand!$C283,Verdeelsleutels_percentage!$C:$C,0),MATCH(INDEX(Overzicht!$B$1:$F$35,MATCH(max_demand!AO$1,Overzicht!$B:$B,0),5),Verdeelsleutels_percentage!$1:$1,0)))</f>
        <v>3.1520360038266044E-3</v>
      </c>
    </row>
    <row r="284" spans="2:41">
      <c r="B284" t="str">
        <f>INDEX('ETLocal datasets'!B:C,MATCH(C284,'ETLocal datasets'!C:C,0),1)</f>
        <v>GM0882</v>
      </c>
      <c r="C284" t="str">
        <f>'ETLocal datasets'!C267</f>
        <v>Landgraaf</v>
      </c>
      <c r="D284">
        <f t="shared" si="21"/>
        <v>7.0357422401018735E-2</v>
      </c>
      <c r="E284">
        <f t="shared" si="22"/>
        <v>0.10660108874583597</v>
      </c>
      <c r="F284">
        <f t="shared" si="23"/>
        <v>2.2838894645305686E-2</v>
      </c>
      <c r="G284">
        <f t="shared" si="20"/>
        <v>4.6507950483975879E-2</v>
      </c>
      <c r="H284">
        <f>PRODUCT(INDEX(Overzicht!$B$1:$D$35,MATCH(max_demand!H$1,Overzicht!$B$1:$B$35,0),3),INDEX(Verdeelsleutels_percentage!$A:$AB,MATCH(max_demand!$C284,Verdeelsleutels_percentage!$C:$C,0),MATCH(INDEX(Overzicht!$B$1:$F$35,MATCH(max_demand!H$1,Overzicht!$B:$B,0),5),Verdeelsleutels_percentage!$1:$1,0)))</f>
        <v>2.2838894645305686E-2</v>
      </c>
      <c r="I284">
        <f>PRODUCT(INDEX(Overzicht!$B$1:$D$35,MATCH(max_demand!I$1,Overzicht!$B$1:$B$35,0),3),INDEX(Verdeelsleutels_percentage!$A:$AB,MATCH(max_demand!$C284,Verdeelsleutels_percentage!$C:$C,0),MATCH(INDEX(Overzicht!$B$1:$F$35,MATCH(max_demand!I$1,Overzicht!$B:$B,0),5),Verdeelsleutels_percentage!$1:$1,0)))</f>
        <v>1.9761925152860949E-3</v>
      </c>
      <c r="J284">
        <f>PRODUCT(INDEX(Overzicht!$B$1:$D$35,MATCH(max_demand!J$1,Overzicht!$B$1:$B$35,0),3),INDEX(Verdeelsleutels_percentage!$A:$AB,MATCH(max_demand!$C284,Verdeelsleutels_percentage!$C:$C,0),MATCH(INDEX(Overzicht!$B$1:$F$35,MATCH(max_demand!J$1,Overzicht!$B:$B,0),5),Verdeelsleutels_percentage!$1:$1,0)))</f>
        <v>7.6564675382358102E-3</v>
      </c>
      <c r="K284">
        <f>PRODUCT(INDEX(Overzicht!$B$1:$D$35,MATCH(max_demand!K$1,Overzicht!$B$1:$B$35,0),3),INDEX(Verdeelsleutels_percentage!$A:$AB,MATCH(max_demand!$C284,Verdeelsleutels_percentage!$C:$C,0),MATCH(INDEX(Overzicht!$B$1:$F$35,MATCH(max_demand!K$1,Overzicht!$B:$B,0),5),Verdeelsleutels_percentage!$1:$1,0)))</f>
        <v>4.1135207279724406E-4</v>
      </c>
      <c r="L284">
        <f>PRODUCT(INDEX(Overzicht!$B$1:$D$35,MATCH(max_demand!L$1,Overzicht!$B$1:$B$35,0),3),INDEX(Verdeelsleutels_percentage!$A:$AB,MATCH(max_demand!$C284,Verdeelsleutels_percentage!$C:$C,0),MATCH(INDEX(Overzicht!$B$1:$F$35,MATCH(max_demand!L$1,Overzicht!$B:$B,0),5),Verdeelsleutels_percentage!$1:$1,0)))</f>
        <v>7.3851414698495798E-3</v>
      </c>
      <c r="M284">
        <f>PRODUCT(INDEX(Overzicht!$B$1:$D$35,MATCH(max_demand!M$1,Overzicht!$B$1:$B$35,0),3),INDEX(Verdeelsleutels_percentage!$A:$AB,MATCH(max_demand!$C284,Verdeelsleutels_percentage!$C:$C,0),MATCH(INDEX(Overzicht!$B$1:$F$35,MATCH(max_demand!M$1,Overzicht!$B:$B,0),5),Verdeelsleutels_percentage!$1:$1,0)))</f>
        <v>9.7107491519279074E-4</v>
      </c>
      <c r="N284">
        <f>PRODUCT(INDEX(Overzicht!$B$1:$D$35,MATCH(max_demand!N$1,Overzicht!$B$1:$B$35,0),3),INDEX(Verdeelsleutels_percentage!$A:$AB,MATCH(max_demand!$C284,Verdeelsleutels_percentage!$C:$C,0),MATCH(INDEX(Overzicht!$B$1:$F$35,MATCH(max_demand!N$1,Overzicht!$B:$B,0),5),Verdeelsleutels_percentage!$1:$1,0)))</f>
        <v>1.61962636740293E-3</v>
      </c>
      <c r="O284">
        <f>PRODUCT(INDEX(Overzicht!$B$1:$D$35,MATCH(max_demand!O$1,Overzicht!$B$1:$B$35,0),3),INDEX(Verdeelsleutels_percentage!$A:$AB,MATCH(max_demand!$C284,Verdeelsleutels_percentage!$C:$C,0),MATCH(INDEX(Overzicht!$B$1:$F$35,MATCH(max_demand!O$1,Overzicht!$B:$B,0),5),Verdeelsleutels_percentage!$1:$1,0)))</f>
        <v>1.7254028933918E-3</v>
      </c>
      <c r="P284">
        <f>PRODUCT(INDEX(Overzicht!$B$1:$D$35,MATCH(max_demand!P$1,Overzicht!$B$1:$B$35,0),3),INDEX(Verdeelsleutels_percentage!$A:$AB,MATCH(max_demand!$C284,Verdeelsleutels_percentage!$C:$C,0),MATCH(INDEX(Overzicht!$B$1:$F$35,MATCH(max_demand!P$1,Overzicht!$B:$B,0),5),Verdeelsleutels_percentage!$1:$1,0)))</f>
        <v>2.5804183581733015E-4</v>
      </c>
      <c r="Q284">
        <f>PRODUCT(INDEX(Overzicht!$B$1:$D$35,MATCH(max_demand!Q$1,Overzicht!$B$1:$B$35,0),3),INDEX(Verdeelsleutels_percentage!$A:$AB,MATCH(max_demand!$C284,Verdeelsleutels_percentage!$C:$C,0),MATCH(INDEX(Overzicht!$B$1:$F$35,MATCH(max_demand!Q$1,Overzicht!$B:$B,0),5),Verdeelsleutels_percentage!$1:$1,0)))</f>
        <v>1.8923655563253278E-2</v>
      </c>
      <c r="R284">
        <f>PRODUCT(INDEX(Overzicht!$B$1:$D$35,MATCH(max_demand!R$1,Overzicht!$B$1:$B$35,0),3),INDEX(Verdeelsleutels_percentage!$A:$AB,MATCH(max_demand!$C284,Verdeelsleutels_percentage!$C:$C,0),MATCH(INDEX(Overzicht!$B$1:$F$35,MATCH(max_demand!R$1,Overzicht!$B:$B,0),5),Verdeelsleutels_percentage!$1:$1,0)))</f>
        <v>3.9152390820524031E-3</v>
      </c>
      <c r="S284">
        <f>PRODUCT(INDEX(Overzicht!$B$1:$D$35,MATCH(max_demand!S$1,Overzicht!$B$1:$B$35,0),3),INDEX(Verdeelsleutels_percentage!$A:$AB,MATCH(max_demand!$C284,Verdeelsleutels_percentage!$C:$C,0),MATCH(INDEX(Overzicht!$B$1:$F$35,MATCH(max_demand!S$1,Overzicht!$B:$B,0),5),Verdeelsleutels_percentage!$1:$1,0)))</f>
        <v>8.0184096400433211E-3</v>
      </c>
      <c r="T284">
        <f>PRODUCT(INDEX(Overzicht!$B$1:$D$35,MATCH(max_demand!T$1,Overzicht!$B$1:$B$35,0),3),INDEX(Verdeelsleutels_percentage!$A:$AB,MATCH(max_demand!$C284,Verdeelsleutels_percentage!$C:$C,0),MATCH(INDEX(Overzicht!$B$1:$F$35,MATCH(max_demand!T$1,Overzicht!$B:$B,0),5),Verdeelsleutels_percentage!$1:$1,0)))</f>
        <v>1.1571706620288212E-2</v>
      </c>
      <c r="U284">
        <f>PRODUCT(INDEX(Overzicht!$B$1:$D$35,MATCH(max_demand!U$1,Overzicht!$B$1:$B$35,0),3),INDEX(Verdeelsleutels_percentage!$A:$AB,MATCH(max_demand!$C284,Verdeelsleutels_percentage!$C:$C,0),MATCH(INDEX(Overzicht!$B$1:$F$35,MATCH(max_demand!U$1,Overzicht!$B:$B,0),5),Verdeelsleutels_percentage!$1:$1,0)))</f>
        <v>4.2980624589641941E-2</v>
      </c>
      <c r="V284">
        <f>PRODUCT(INDEX(Overzicht!$B$1:$D$35,MATCH(max_demand!V$1,Overzicht!$B$1:$B$35,0),3),INDEX(Verdeelsleutels_percentage!$A:$AB,MATCH(max_demand!$C284,Verdeelsleutels_percentage!$C:$C,0),MATCH(INDEX(Overzicht!$B$1:$F$35,MATCH(max_demand!V$1,Overzicht!$B:$B,0),5),Verdeelsleutels_percentage!$1:$1,0)))</f>
        <v>5.002805493733626E-3</v>
      </c>
      <c r="W284">
        <f>PRODUCT(INDEX(Overzicht!$B$1:$D$35,MATCH(max_demand!W$1,Overzicht!$B$1:$B$35,0),3),INDEX(Verdeelsleutels_percentage!$A:$AB,MATCH(max_demand!$C284,Verdeelsleutels_percentage!$C:$C,0),MATCH(INDEX(Overzicht!$B$1:$F$35,MATCH(max_demand!W$1,Overzicht!$B:$B,0),5),Verdeelsleutels_percentage!$1:$1,0)))</f>
        <v>2.6101593880349355E-2</v>
      </c>
      <c r="X284">
        <f>PRODUCT(INDEX(Overzicht!$B$1:$D$35,MATCH(max_demand!X$1,Overzicht!$B$1:$B$35,0),3),INDEX(Verdeelsleutels_percentage!$A:$AB,MATCH(max_demand!$C284,Verdeelsleutels_percentage!$C:$C,0),MATCH(INDEX(Overzicht!$B$1:$F$35,MATCH(max_demand!X$1,Overzicht!$B:$B,0),5),Verdeelsleutels_percentage!$1:$1,0)))</f>
        <v>3.4693937351657047E-3</v>
      </c>
      <c r="Y284">
        <f>PRODUCT(INDEX(Overzicht!$B$1:$D$35,MATCH(max_demand!Y$1,Overzicht!$B$1:$B$35,0),3),INDEX(Verdeelsleutels_percentage!$A:$AB,MATCH(max_demand!$C284,Verdeelsleutels_percentage!$C:$C,0),MATCH(INDEX(Overzicht!$B$1:$F$35,MATCH(max_demand!Y$1,Overzicht!$B:$B,0),5),Verdeelsleutels_percentage!$1:$1,0)))</f>
        <v>2.7756798342989834E-7</v>
      </c>
      <c r="Z284">
        <f>PRODUCT(INDEX(Overzicht!$B$1:$D$35,MATCH(max_demand!Z$1,Overzicht!$B$1:$B$35,0),3),INDEX(Verdeelsleutels_percentage!$A:$AB,MATCH(max_demand!$C284,Verdeelsleutels_percentage!$C:$C,0),MATCH(INDEX(Overzicht!$B$1:$F$35,MATCH(max_demand!Z$1,Overzicht!$B:$B,0),5),Verdeelsleutels_percentage!$1:$1,0)))</f>
        <v>1.2336354819106592E-4</v>
      </c>
      <c r="AA284">
        <f>PRODUCT(INDEX(Overzicht!$B$1:$D$35,MATCH(max_demand!AA$1,Overzicht!$B$1:$B$35,0),3),INDEX(Verdeelsleutels_percentage!$A:$AB,MATCH(max_demand!$C284,Verdeelsleutels_percentage!$C:$C,0),MATCH(INDEX(Overzicht!$B$1:$F$35,MATCH(max_demand!AA$1,Overzicht!$B:$B,0),5),Verdeelsleutels_percentage!$1:$1,0)))</f>
        <v>1.285578028517424E-4</v>
      </c>
      <c r="AB284">
        <f>PRODUCT(INDEX(Overzicht!$B$1:$D$35,MATCH(max_demand!AB$1,Overzicht!$B$1:$B$35,0),3),INDEX(Verdeelsleutels_percentage!$A:$AB,MATCH(max_demand!$C284,Verdeelsleutels_percentage!$C:$C,0),MATCH(INDEX(Overzicht!$B$1:$F$35,MATCH(max_demand!AB$1,Overzicht!$B:$B,0),5),Verdeelsleutels_percentage!$1:$1,0)))</f>
        <v>1.038207747552386E-2</v>
      </c>
      <c r="AC284">
        <f>PRODUCT(INDEX(Overzicht!$B$1:$D$35,MATCH(max_demand!AC$1,Overzicht!$B$1:$B$35,0),3),INDEX(Verdeelsleutels_percentage!$A:$AB,MATCH(max_demand!$C284,Verdeelsleutels_percentage!$C:$C,0),MATCH(INDEX(Overzicht!$B$1:$F$35,MATCH(max_demand!AC$1,Overzicht!$B:$B,0),5),Verdeelsleutels_percentage!$1:$1,0)))</f>
        <v>7.6221178537901795E-3</v>
      </c>
      <c r="AD284">
        <f>PRODUCT(INDEX(Overzicht!$B$1:$D$35,MATCH(max_demand!AD$1,Overzicht!$B$1:$B$35,0),3),INDEX(Verdeelsleutels_percentage!$A:$AB,MATCH(max_demand!$C284,Verdeelsleutels_percentage!$C:$C,0),MATCH(INDEX(Overzicht!$B$1:$F$35,MATCH(max_demand!AD$1,Overzicht!$B:$B,0),5),Verdeelsleutels_percentage!$1:$1,0)))</f>
        <v>0</v>
      </c>
      <c r="AE284">
        <f>PRODUCT(INDEX(Overzicht!$B$1:$D$35,MATCH(max_demand!AE$1,Overzicht!$B$1:$B$35,0),3),INDEX(Verdeelsleutels_percentage!$A:$AB,MATCH(max_demand!$C284,Verdeelsleutels_percentage!$C:$C,0),MATCH(INDEX(Overzicht!$B$1:$F$35,MATCH(max_demand!AE$1,Overzicht!$B:$B,0),5),Verdeelsleutels_percentage!$1:$1,0)))</f>
        <v>8.9848256278285562E-4</v>
      </c>
      <c r="AF284">
        <f>PRODUCT(INDEX(Overzicht!$B$1:$D$35,MATCH(max_demand!AF$1,Overzicht!$B$1:$B$35,0),3),INDEX(Verdeelsleutels_percentage!$A:$AB,MATCH(max_demand!$C284,Verdeelsleutels_percentage!$C:$C,0),MATCH(INDEX(Overzicht!$B$1:$F$35,MATCH(max_demand!AF$1,Overzicht!$B:$B,0),5),Verdeelsleutels_percentage!$1:$1,0)))</f>
        <v>4.8696137443841815E-4</v>
      </c>
      <c r="AG284">
        <f>PRODUCT(INDEX(Overzicht!$B$1:$D$35,MATCH(max_demand!AG$1,Overzicht!$B$1:$B$35,0),3),INDEX(Verdeelsleutels_percentage!$A:$AB,MATCH(max_demand!$C284,Verdeelsleutels_percentage!$C:$C,0),MATCH(INDEX(Overzicht!$B$1:$F$35,MATCH(max_demand!AG$1,Overzicht!$B:$B,0),5),Verdeelsleutels_percentage!$1:$1,0)))</f>
        <v>2.6101593880349355E-2</v>
      </c>
      <c r="AH284">
        <f>PRODUCT(INDEX(Overzicht!$B$1:$D$35,MATCH(max_demand!AH$1,Overzicht!$B$1:$B$35,0),3),INDEX(Verdeelsleutels_percentage!$A:$AB,MATCH(max_demand!$C284,Verdeelsleutels_percentage!$C:$C,0),MATCH(INDEX(Overzicht!$B$1:$F$35,MATCH(max_demand!AH$1,Overzicht!$B:$B,0),5),Verdeelsleutels_percentage!$1:$1,0)))</f>
        <v>1.1362432070229757E-3</v>
      </c>
      <c r="AI284">
        <f>PRODUCT(INDEX(Overzicht!$B$1:$D$35,MATCH(max_demand!AI$1,Overzicht!$B$1:$B$35,0),3),INDEX(Verdeelsleutels_percentage!$A:$AB,MATCH(max_demand!$C284,Verdeelsleutels_percentage!$C:$C,0),MATCH(INDEX(Overzicht!$B$1:$F$35,MATCH(max_demand!AI$1,Overzicht!$B:$B,0),5),Verdeelsleutels_percentage!$1:$1,0)))</f>
        <v>3.895690995507345E-4</v>
      </c>
      <c r="AJ284">
        <f>PRODUCT(INDEX(Overzicht!$B$1:$D$35,MATCH(max_demand!AJ$1,Overzicht!$B$1:$B$35,0),3),INDEX(Verdeelsleutels_percentage!$A:$AB,MATCH(max_demand!$C284,Verdeelsleutels_percentage!$C:$C,0),MATCH(INDEX(Overzicht!$B$1:$F$35,MATCH(max_demand!AJ$1,Overzicht!$B:$B,0),5),Verdeelsleutels_percentage!$1:$1,0)))</f>
        <v>0</v>
      </c>
      <c r="AK284">
        <f>PRODUCT(INDEX(Overzicht!$B$1:$D$35,MATCH(max_demand!AK$1,Overzicht!$B$1:$B$35,0),3),INDEX(Verdeelsleutels_percentage!$A:$AB,MATCH(max_demand!$C284,Verdeelsleutels_percentage!$C:$C,0),MATCH(INDEX(Overzicht!$B$1:$F$35,MATCH(max_demand!AK$1,Overzicht!$B:$B,0),5),Verdeelsleutels_percentage!$1:$1,0)))</f>
        <v>1.5834966954078611E-3</v>
      </c>
      <c r="AL284">
        <f>PRODUCT(INDEX(Overzicht!$B$1:$D$35,MATCH(max_demand!AL$1,Overzicht!$B$1:$B$35,0),3),INDEX(Verdeelsleutels_percentage!$A:$AB,MATCH(max_demand!$C284,Verdeelsleutels_percentage!$C:$C,0),MATCH(INDEX(Overzicht!$B$1:$F$35,MATCH(max_demand!AL$1,Overzicht!$B:$B,0),5),Verdeelsleutels_percentage!$1:$1,0)))</f>
        <v>4.3502656467248923E-3</v>
      </c>
      <c r="AM284">
        <f>PRODUCT(INDEX(Overzicht!$B$1:$D$35,MATCH(max_demand!AM$1,Overzicht!$B$1:$B$35,0),3),INDEX(Verdeelsleutels_percentage!$A:$AB,MATCH(max_demand!$C284,Verdeelsleutels_percentage!$C:$C,0),MATCH(INDEX(Overzicht!$B$1:$F$35,MATCH(max_demand!AM$1,Overzicht!$B:$B,0),5),Verdeelsleutels_percentage!$1:$1,0)))</f>
        <v>8.7005312934497845E-3</v>
      </c>
      <c r="AN284">
        <f>PRODUCT(INDEX(Overzicht!$B$1:$D$35,MATCH(max_demand!AN$1,Overzicht!$B$1:$B$35,0),3),INDEX(Verdeelsleutels_percentage!$A:$AB,MATCH(max_demand!$C284,Verdeelsleutels_percentage!$C:$C,0),MATCH(INDEX(Overzicht!$B$1:$F$35,MATCH(max_demand!AN$1,Overzicht!$B:$B,0),5),Verdeelsleutels_percentage!$1:$1,0)))</f>
        <v>4.3502656467248923E-3</v>
      </c>
      <c r="AO284">
        <f>PRODUCT(INDEX(Overzicht!$B$1:$D$35,MATCH(max_demand!AO$1,Overzicht!$B$1:$B$35,0),3),INDEX(Verdeelsleutels_percentage!$A:$AB,MATCH(max_demand!$C284,Verdeelsleutels_percentage!$C:$C,0),MATCH(INDEX(Overzicht!$B$1:$F$35,MATCH(max_demand!AO$1,Overzicht!$B:$B,0),5),Verdeelsleutels_percentage!$1:$1,0)))</f>
        <v>1.5225929763537123E-2</v>
      </c>
    </row>
    <row r="285" spans="2:41">
      <c r="B285" t="str">
        <f>INDEX('ETLocal datasets'!B:C,MATCH(C285,'ETLocal datasets'!C:C,0),1)</f>
        <v>GM0888</v>
      </c>
      <c r="C285" t="str">
        <f>'ETLocal datasets'!C268</f>
        <v>Beek</v>
      </c>
      <c r="D285">
        <f t="shared" si="21"/>
        <v>4.6394811615945296E-2</v>
      </c>
      <c r="E285">
        <f t="shared" si="22"/>
        <v>4.5229136379027292E-2</v>
      </c>
      <c r="F285">
        <f t="shared" si="23"/>
        <v>9.677868447369696E-3</v>
      </c>
      <c r="G285">
        <f t="shared" si="20"/>
        <v>1.9707513587274926E-2</v>
      </c>
      <c r="H285">
        <f>PRODUCT(INDEX(Overzicht!$B$1:$D$35,MATCH(max_demand!H$1,Overzicht!$B$1:$B$35,0),3),INDEX(Verdeelsleutels_percentage!$A:$AB,MATCH(max_demand!$C285,Verdeelsleutels_percentage!$C:$C,0),MATCH(INDEX(Overzicht!$B$1:$F$35,MATCH(max_demand!H$1,Overzicht!$B:$B,0),5),Verdeelsleutels_percentage!$1:$1,0)))</f>
        <v>9.677868447369696E-3</v>
      </c>
      <c r="I285">
        <f>PRODUCT(INDEX(Overzicht!$B$1:$D$35,MATCH(max_demand!I$1,Overzicht!$B$1:$B$35,0),3),INDEX(Verdeelsleutels_percentage!$A:$AB,MATCH(max_demand!$C285,Verdeelsleutels_percentage!$C:$C,0),MATCH(INDEX(Overzicht!$B$1:$F$35,MATCH(max_demand!I$1,Overzicht!$B:$B,0),5),Verdeelsleutels_percentage!$1:$1,0)))</f>
        <v>3.3018044281356951E-3</v>
      </c>
      <c r="J285">
        <f>PRODUCT(INDEX(Overzicht!$B$1:$D$35,MATCH(max_demand!J$1,Overzicht!$B$1:$B$35,0),3),INDEX(Verdeelsleutels_percentage!$A:$AB,MATCH(max_demand!$C285,Verdeelsleutels_percentage!$C:$C,0),MATCH(INDEX(Overzicht!$B$1:$F$35,MATCH(max_demand!J$1,Overzicht!$B:$B,0),5),Verdeelsleutels_percentage!$1:$1,0)))</f>
        <v>3.2443901842610788E-3</v>
      </c>
      <c r="K285">
        <f>PRODUCT(INDEX(Overzicht!$B$1:$D$35,MATCH(max_demand!K$1,Overzicht!$B$1:$B$35,0),3),INDEX(Verdeelsleutels_percentage!$A:$AB,MATCH(max_demand!$C285,Verdeelsleutels_percentage!$C:$C,0),MATCH(INDEX(Overzicht!$B$1:$F$35,MATCH(max_demand!K$1,Overzicht!$B:$B,0),5),Verdeelsleutels_percentage!$1:$1,0)))</f>
        <v>6.8728329096424544E-4</v>
      </c>
      <c r="L285">
        <f>PRODUCT(INDEX(Overzicht!$B$1:$D$35,MATCH(max_demand!L$1,Overzicht!$B$1:$B$35,0),3),INDEX(Verdeelsleutels_percentage!$A:$AB,MATCH(max_demand!$C285,Verdeelsleutels_percentage!$C:$C,0),MATCH(INDEX(Overzicht!$B$1:$F$35,MATCH(max_demand!L$1,Overzicht!$B:$B,0),5),Verdeelsleutels_percentage!$1:$1,0)))</f>
        <v>3.1294171071063275E-3</v>
      </c>
      <c r="M285">
        <f>PRODUCT(INDEX(Overzicht!$B$1:$D$35,MATCH(max_demand!M$1,Overzicht!$B$1:$B$35,0),3),INDEX(Verdeelsleutels_percentage!$A:$AB,MATCH(max_demand!$C285,Verdeelsleutels_percentage!$C:$C,0),MATCH(INDEX(Overzicht!$B$1:$F$35,MATCH(max_demand!M$1,Overzicht!$B:$B,0),5),Verdeelsleutels_percentage!$1:$1,0)))</f>
        <v>8.597249915840174E-3</v>
      </c>
      <c r="N285">
        <f>PRODUCT(INDEX(Overzicht!$B$1:$D$35,MATCH(max_demand!N$1,Overzicht!$B$1:$B$35,0),3),INDEX(Verdeelsleutels_percentage!$A:$AB,MATCH(max_demand!$C285,Verdeelsleutels_percentage!$C:$C,0),MATCH(INDEX(Overzicht!$B$1:$F$35,MATCH(max_demand!N$1,Overzicht!$B:$B,0),5),Verdeelsleutels_percentage!$1:$1,0)))</f>
        <v>9.3669084797344375E-4</v>
      </c>
      <c r="O285">
        <f>PRODUCT(INDEX(Overzicht!$B$1:$D$35,MATCH(max_demand!O$1,Overzicht!$B$1:$B$35,0),3),INDEX(Verdeelsleutels_percentage!$A:$AB,MATCH(max_demand!$C285,Verdeelsleutels_percentage!$C:$C,0),MATCH(INDEX(Overzicht!$B$1:$F$35,MATCH(max_demand!O$1,Overzicht!$B:$B,0),5),Verdeelsleutels_percentage!$1:$1,0)))</f>
        <v>1.6383569380687066E-3</v>
      </c>
      <c r="P285">
        <f>PRODUCT(INDEX(Overzicht!$B$1:$D$35,MATCH(max_demand!P$1,Overzicht!$B$1:$B$35,0),3),INDEX(Verdeelsleutels_percentage!$A:$AB,MATCH(max_demand!$C285,Verdeelsleutels_percentage!$C:$C,0),MATCH(INDEX(Overzicht!$B$1:$F$35,MATCH(max_demand!P$1,Overzicht!$B:$B,0),5),Verdeelsleutels_percentage!$1:$1,0)))</f>
        <v>5.0009234659809335E-3</v>
      </c>
      <c r="Q285">
        <f>PRODUCT(INDEX(Overzicht!$B$1:$D$35,MATCH(max_demand!Q$1,Overzicht!$B$1:$B$35,0),3),INDEX(Verdeelsleutels_percentage!$A:$AB,MATCH(max_demand!$C285,Verdeelsleutels_percentage!$C:$C,0),MATCH(INDEX(Overzicht!$B$1:$F$35,MATCH(max_demand!Q$1,Overzicht!$B:$B,0),5),Verdeelsleutels_percentage!$1:$1,0)))</f>
        <v>8.0188052849634612E-3</v>
      </c>
      <c r="R285">
        <f>PRODUCT(INDEX(Overzicht!$B$1:$D$35,MATCH(max_demand!R$1,Overzicht!$B$1:$B$35,0),3),INDEX(Verdeelsleutels_percentage!$A:$AB,MATCH(max_demand!$C285,Verdeelsleutels_percentage!$C:$C,0),MATCH(INDEX(Overzicht!$B$1:$F$35,MATCH(max_demand!R$1,Overzicht!$B:$B,0),5),Verdeelsleutels_percentage!$1:$1,0)))</f>
        <v>1.6590631624062335E-3</v>
      </c>
      <c r="S285">
        <f>PRODUCT(INDEX(Overzicht!$B$1:$D$35,MATCH(max_demand!S$1,Overzicht!$B$1:$B$35,0),3),INDEX(Verdeelsleutels_percentage!$A:$AB,MATCH(max_demand!$C285,Verdeelsleutels_percentage!$C:$C,0),MATCH(INDEX(Overzicht!$B$1:$F$35,MATCH(max_demand!S$1,Overzicht!$B:$B,0),5),Verdeelsleutels_percentage!$1:$1,0)))</f>
        <v>3.3977613566079663E-3</v>
      </c>
      <c r="T285">
        <f>PRODUCT(INDEX(Overzicht!$B$1:$D$35,MATCH(max_demand!T$1,Overzicht!$B$1:$B$35,0),3),INDEX(Verdeelsleutels_percentage!$A:$AB,MATCH(max_demand!$C285,Verdeelsleutels_percentage!$C:$C,0),MATCH(INDEX(Overzicht!$B$1:$F$35,MATCH(max_demand!T$1,Overzicht!$B:$B,0),5),Verdeelsleutels_percentage!$1:$1,0)))</f>
        <v>4.9034533466673124E-3</v>
      </c>
      <c r="U285">
        <f>PRODUCT(INDEX(Overzicht!$B$1:$D$35,MATCH(max_demand!U$1,Overzicht!$B$1:$B$35,0),3),INDEX(Verdeelsleutels_percentage!$A:$AB,MATCH(max_demand!$C285,Verdeelsleutels_percentage!$C:$C,0),MATCH(INDEX(Overzicht!$B$1:$F$35,MATCH(max_demand!U$1,Overzicht!$B:$B,0),5),Verdeelsleutels_percentage!$1:$1,0)))</f>
        <v>1.8212826716192877E-2</v>
      </c>
      <c r="V285">
        <f>PRODUCT(INDEX(Overzicht!$B$1:$D$35,MATCH(max_demand!V$1,Overzicht!$B$1:$B$35,0),3),INDEX(Verdeelsleutels_percentage!$A:$AB,MATCH(max_demand!$C285,Verdeelsleutels_percentage!$C:$C,0),MATCH(INDEX(Overzicht!$B$1:$F$35,MATCH(max_demand!V$1,Overzicht!$B:$B,0),5),Verdeelsleutels_percentage!$1:$1,0)))</f>
        <v>2.1199140408524092E-3</v>
      </c>
      <c r="W285">
        <f>PRODUCT(INDEX(Overzicht!$B$1:$D$35,MATCH(max_demand!W$1,Overzicht!$B$1:$B$35,0),3),INDEX(Verdeelsleutels_percentage!$A:$AB,MATCH(max_demand!$C285,Verdeelsleutels_percentage!$C:$C,0),MATCH(INDEX(Overzicht!$B$1:$F$35,MATCH(max_demand!W$1,Overzicht!$B:$B,0),5),Verdeelsleutels_percentage!$1:$1,0)))</f>
        <v>1.1060421082708223E-2</v>
      </c>
      <c r="X285">
        <f>PRODUCT(INDEX(Overzicht!$B$1:$D$35,MATCH(max_demand!X$1,Overzicht!$B$1:$B$35,0),3),INDEX(Verdeelsleutels_percentage!$A:$AB,MATCH(max_demand!$C285,Verdeelsleutels_percentage!$C:$C,0),MATCH(INDEX(Overzicht!$B$1:$F$35,MATCH(max_demand!X$1,Overzicht!$B:$B,0),5),Verdeelsleutels_percentage!$1:$1,0)))</f>
        <v>6.0011134878541924E-4</v>
      </c>
      <c r="Y285">
        <f>PRODUCT(INDEX(Overzicht!$B$1:$D$35,MATCH(max_demand!Y$1,Overzicht!$B$1:$B$35,0),3),INDEX(Verdeelsleutels_percentage!$A:$AB,MATCH(max_demand!$C285,Verdeelsleutels_percentage!$C:$C,0),MATCH(INDEX(Overzicht!$B$1:$F$35,MATCH(max_demand!Y$1,Overzicht!$B:$B,0),5),Verdeelsleutels_percentage!$1:$1,0)))</f>
        <v>4.9090535912395246E-7</v>
      </c>
      <c r="Z285">
        <f>PRODUCT(INDEX(Overzicht!$B$1:$D$35,MATCH(max_demand!Z$1,Overzicht!$B$1:$B$35,0),3),INDEX(Verdeelsleutels_percentage!$A:$AB,MATCH(max_demand!$C285,Verdeelsleutels_percentage!$C:$C,0),MATCH(INDEX(Overzicht!$B$1:$F$35,MATCH(max_demand!Z$1,Overzicht!$B:$B,0),5),Verdeelsleutels_percentage!$1:$1,0)))</f>
        <v>2.1818015961064556E-4</v>
      </c>
      <c r="AA285">
        <f>PRODUCT(INDEX(Overzicht!$B$1:$D$35,MATCH(max_demand!AA$1,Overzicht!$B$1:$B$35,0),3),INDEX(Verdeelsleutels_percentage!$A:$AB,MATCH(max_demand!$C285,Verdeelsleutels_percentage!$C:$C,0),MATCH(INDEX(Overzicht!$B$1:$F$35,MATCH(max_demand!AA$1,Overzicht!$B:$B,0),5),Verdeelsleutels_percentage!$1:$1,0)))</f>
        <v>2.2736669264688327E-4</v>
      </c>
      <c r="AB285">
        <f>PRODUCT(INDEX(Overzicht!$B$1:$D$35,MATCH(max_demand!AB$1,Overzicht!$B$1:$B$35,0),3),INDEX(Verdeelsleutels_percentage!$A:$AB,MATCH(max_demand!$C285,Verdeelsleutels_percentage!$C:$C,0),MATCH(INDEX(Overzicht!$B$1:$F$35,MATCH(max_demand!AB$1,Overzicht!$B:$B,0),5),Verdeelsleutels_percentage!$1:$1,0)))</f>
        <v>3.3061442136021429E-3</v>
      </c>
      <c r="AC285">
        <f>PRODUCT(INDEX(Overzicht!$B$1:$D$35,MATCH(max_demand!AC$1,Overzicht!$B$1:$B$35,0),3),INDEX(Verdeelsleutels_percentage!$A:$AB,MATCH(max_demand!$C285,Verdeelsleutels_percentage!$C:$C,0),MATCH(INDEX(Overzicht!$B$1:$F$35,MATCH(max_demand!AC$1,Overzicht!$B:$B,0),5),Verdeelsleutels_percentage!$1:$1,0)))</f>
        <v>1.9540792268609702E-3</v>
      </c>
      <c r="AD285">
        <f>PRODUCT(INDEX(Overzicht!$B$1:$D$35,MATCH(max_demand!AD$1,Overzicht!$B$1:$B$35,0),3),INDEX(Verdeelsleutels_percentage!$A:$AB,MATCH(max_demand!$C285,Verdeelsleutels_percentage!$C:$C,0),MATCH(INDEX(Overzicht!$B$1:$F$35,MATCH(max_demand!AD$1,Overzicht!$B:$B,0),5),Verdeelsleutels_percentage!$1:$1,0)))</f>
        <v>0</v>
      </c>
      <c r="AE285">
        <f>PRODUCT(INDEX(Overzicht!$B$1:$D$35,MATCH(max_demand!AE$1,Overzicht!$B$1:$B$35,0),3),INDEX(Verdeelsleutels_percentage!$A:$AB,MATCH(max_demand!$C285,Verdeelsleutels_percentage!$C:$C,0),MATCH(INDEX(Overzicht!$B$1:$F$35,MATCH(max_demand!AE$1,Overzicht!$B:$B,0),5),Verdeelsleutels_percentage!$1:$1,0)))</f>
        <v>0</v>
      </c>
      <c r="AF285">
        <f>PRODUCT(INDEX(Overzicht!$B$1:$D$35,MATCH(max_demand!AF$1,Overzicht!$B$1:$B$35,0),3),INDEX(Verdeelsleutels_percentage!$A:$AB,MATCH(max_demand!$C285,Verdeelsleutels_percentage!$C:$C,0),MATCH(INDEX(Overzicht!$B$1:$F$35,MATCH(max_demand!AF$1,Overzicht!$B:$B,0),5),Verdeelsleutels_percentage!$1:$1,0)))</f>
        <v>8.6123747214728508E-4</v>
      </c>
      <c r="AG285">
        <f>PRODUCT(INDEX(Overzicht!$B$1:$D$35,MATCH(max_demand!AG$1,Overzicht!$B$1:$B$35,0),3),INDEX(Verdeelsleutels_percentage!$A:$AB,MATCH(max_demand!$C285,Verdeelsleutels_percentage!$C:$C,0),MATCH(INDEX(Overzicht!$B$1:$F$35,MATCH(max_demand!AG$1,Overzicht!$B:$B,0),5),Verdeelsleutels_percentage!$1:$1,0)))</f>
        <v>1.1060421082708223E-2</v>
      </c>
      <c r="AH285">
        <f>PRODUCT(INDEX(Overzicht!$B$1:$D$35,MATCH(max_demand!AH$1,Overzicht!$B$1:$B$35,0),3),INDEX(Verdeelsleutels_percentage!$A:$AB,MATCH(max_demand!$C285,Verdeelsleutels_percentage!$C:$C,0),MATCH(INDEX(Overzicht!$B$1:$F$35,MATCH(max_demand!AH$1,Overzicht!$B:$B,0),5),Verdeelsleutels_percentage!$1:$1,0)))</f>
        <v>2.0095541016769986E-3</v>
      </c>
      <c r="AI285">
        <f>PRODUCT(INDEX(Overzicht!$B$1:$D$35,MATCH(max_demand!AI$1,Overzicht!$B$1:$B$35,0),3),INDEX(Verdeelsleutels_percentage!$A:$AB,MATCH(max_demand!$C285,Verdeelsleutels_percentage!$C:$C,0),MATCH(INDEX(Overzicht!$B$1:$F$35,MATCH(max_demand!AI$1,Overzicht!$B:$B,0),5),Verdeelsleutels_percentage!$1:$1,0)))</f>
        <v>6.8898997771782802E-4</v>
      </c>
      <c r="AJ285">
        <f>PRODUCT(INDEX(Overzicht!$B$1:$D$35,MATCH(max_demand!AJ$1,Overzicht!$B$1:$B$35,0),3),INDEX(Verdeelsleutels_percentage!$A:$AB,MATCH(max_demand!$C285,Verdeelsleutels_percentage!$C:$C,0),MATCH(INDEX(Overzicht!$B$1:$F$35,MATCH(max_demand!AJ$1,Overzicht!$B:$B,0),5),Verdeelsleutels_percentage!$1:$1,0)))</f>
        <v>0</v>
      </c>
      <c r="AK285">
        <f>PRODUCT(INDEX(Overzicht!$B$1:$D$35,MATCH(max_demand!AK$1,Overzicht!$B$1:$B$35,0),3),INDEX(Verdeelsleutels_percentage!$A:$AB,MATCH(max_demand!$C285,Verdeelsleutels_percentage!$C:$C,0),MATCH(INDEX(Overzicht!$B$1:$F$35,MATCH(max_demand!AK$1,Overzicht!$B:$B,0),5),Verdeelsleutels_percentage!$1:$1,0)))</f>
        <v>6.7099887901763235E-4</v>
      </c>
      <c r="AL285">
        <f>PRODUCT(INDEX(Overzicht!$B$1:$D$35,MATCH(max_demand!AL$1,Overzicht!$B$1:$B$35,0),3),INDEX(Verdeelsleutels_percentage!$A:$AB,MATCH(max_demand!$C285,Verdeelsleutels_percentage!$C:$C,0),MATCH(INDEX(Overzicht!$B$1:$F$35,MATCH(max_demand!AL$1,Overzicht!$B:$B,0),5),Verdeelsleutels_percentage!$1:$1,0)))</f>
        <v>1.843403513784704E-3</v>
      </c>
      <c r="AM285">
        <f>PRODUCT(INDEX(Overzicht!$B$1:$D$35,MATCH(max_demand!AM$1,Overzicht!$B$1:$B$35,0),3),INDEX(Verdeelsleutels_percentage!$A:$AB,MATCH(max_demand!$C285,Verdeelsleutels_percentage!$C:$C,0),MATCH(INDEX(Overzicht!$B$1:$F$35,MATCH(max_demand!AM$1,Overzicht!$B:$B,0),5),Verdeelsleutels_percentage!$1:$1,0)))</f>
        <v>3.686807027569408E-3</v>
      </c>
      <c r="AN285">
        <f>PRODUCT(INDEX(Overzicht!$B$1:$D$35,MATCH(max_demand!AN$1,Overzicht!$B$1:$B$35,0),3),INDEX(Verdeelsleutels_percentage!$A:$AB,MATCH(max_demand!$C285,Verdeelsleutels_percentage!$C:$C,0),MATCH(INDEX(Overzicht!$B$1:$F$35,MATCH(max_demand!AN$1,Overzicht!$B:$B,0),5),Verdeelsleutels_percentage!$1:$1,0)))</f>
        <v>1.843403513784704E-3</v>
      </c>
      <c r="AO285">
        <f>PRODUCT(INDEX(Overzicht!$B$1:$D$35,MATCH(max_demand!AO$1,Overzicht!$B$1:$B$35,0),3),INDEX(Verdeelsleutels_percentage!$A:$AB,MATCH(max_demand!$C285,Verdeelsleutels_percentage!$C:$C,0),MATCH(INDEX(Overzicht!$B$1:$F$35,MATCH(max_demand!AO$1,Overzicht!$B:$B,0),5),Verdeelsleutels_percentage!$1:$1,0)))</f>
        <v>6.4519122982464637E-3</v>
      </c>
    </row>
    <row r="286" spans="2:41">
      <c r="B286" t="str">
        <f>INDEX('ETLocal datasets'!B:C,MATCH(C286,'ETLocal datasets'!C:C,0),1)</f>
        <v>GM0889</v>
      </c>
      <c r="C286" t="str">
        <f>'ETLocal datasets'!C269</f>
        <v>Beesel</v>
      </c>
      <c r="D286">
        <f t="shared" si="21"/>
        <v>6.4245333673379632E-2</v>
      </c>
      <c r="E286">
        <f t="shared" si="22"/>
        <v>4.3796326799641155E-2</v>
      </c>
      <c r="F286">
        <f t="shared" si="23"/>
        <v>8.2136420076584175E-3</v>
      </c>
      <c r="G286">
        <f t="shared" si="20"/>
        <v>1.6725838168520919E-2</v>
      </c>
      <c r="H286">
        <f>PRODUCT(INDEX(Overzicht!$B$1:$D$35,MATCH(max_demand!H$1,Overzicht!$B$1:$B$35,0),3),INDEX(Verdeelsleutels_percentage!$A:$AB,MATCH(max_demand!$C286,Verdeelsleutels_percentage!$C:$C,0),MATCH(INDEX(Overzicht!$B$1:$F$35,MATCH(max_demand!H$1,Overzicht!$B:$B,0),5),Verdeelsleutels_percentage!$1:$1,0)))</f>
        <v>8.2136420076584175E-3</v>
      </c>
      <c r="I286">
        <f>PRODUCT(INDEX(Overzicht!$B$1:$D$35,MATCH(max_demand!I$1,Overzicht!$B$1:$B$35,0),3),INDEX(Verdeelsleutels_percentage!$A:$AB,MATCH(max_demand!$C286,Verdeelsleutels_percentage!$C:$C,0),MATCH(INDEX(Overzicht!$B$1:$F$35,MATCH(max_demand!I$1,Overzicht!$B:$B,0),5),Verdeelsleutels_percentage!$1:$1,0)))</f>
        <v>5.9759807566658815E-3</v>
      </c>
      <c r="J286">
        <f>PRODUCT(INDEX(Overzicht!$B$1:$D$35,MATCH(max_demand!J$1,Overzicht!$B$1:$B$35,0),3),INDEX(Verdeelsleutels_percentage!$A:$AB,MATCH(max_demand!$C286,Verdeelsleutels_percentage!$C:$C,0),MATCH(INDEX(Overzicht!$B$1:$F$35,MATCH(max_demand!J$1,Overzicht!$B:$B,0),5),Verdeelsleutels_percentage!$1:$1,0)))</f>
        <v>2.7535257016150119E-3</v>
      </c>
      <c r="K286">
        <f>PRODUCT(INDEX(Overzicht!$B$1:$D$35,MATCH(max_demand!K$1,Overzicht!$B$1:$B$35,0),3),INDEX(Verdeelsleutels_percentage!$A:$AB,MATCH(max_demand!$C286,Verdeelsleutels_percentage!$C:$C,0),MATCH(INDEX(Overzicht!$B$1:$F$35,MATCH(max_demand!K$1,Overzicht!$B:$B,0),5),Verdeelsleutels_percentage!$1:$1,0)))</f>
        <v>1.243923379041375E-3</v>
      </c>
      <c r="L286">
        <f>PRODUCT(INDEX(Overzicht!$B$1:$D$35,MATCH(max_demand!L$1,Overzicht!$B$1:$B$35,0),3),INDEX(Verdeelsleutels_percentage!$A:$AB,MATCH(max_demand!$C286,Verdeelsleutels_percentage!$C:$C,0),MATCH(INDEX(Overzicht!$B$1:$F$35,MATCH(max_demand!L$1,Overzicht!$B:$B,0),5),Verdeelsleutels_percentage!$1:$1,0)))</f>
        <v>2.6559476345640303E-3</v>
      </c>
      <c r="M286">
        <f>PRODUCT(INDEX(Overzicht!$B$1:$D$35,MATCH(max_demand!M$1,Overzicht!$B$1:$B$35,0),3),INDEX(Verdeelsleutels_percentage!$A:$AB,MATCH(max_demand!$C286,Verdeelsleutels_percentage!$C:$C,0),MATCH(INDEX(Overzicht!$B$1:$F$35,MATCH(max_demand!M$1,Overzicht!$B:$B,0),5),Verdeelsleutels_percentage!$1:$1,0)))</f>
        <v>1.1648141669346863E-2</v>
      </c>
      <c r="N286">
        <f>PRODUCT(INDEX(Overzicht!$B$1:$D$35,MATCH(max_demand!N$1,Overzicht!$B$1:$B$35,0),3),INDEX(Verdeelsleutels_percentage!$A:$AB,MATCH(max_demand!$C286,Verdeelsleutels_percentage!$C:$C,0),MATCH(INDEX(Overzicht!$B$1:$F$35,MATCH(max_demand!N$1,Overzicht!$B:$B,0),5),Verdeelsleutels_percentage!$1:$1,0)))</f>
        <v>8.2101517096467517E-4</v>
      </c>
      <c r="O286">
        <f>PRODUCT(INDEX(Overzicht!$B$1:$D$35,MATCH(max_demand!O$1,Overzicht!$B$1:$B$35,0),3),INDEX(Verdeelsleutels_percentage!$A:$AB,MATCH(max_demand!$C286,Verdeelsleutels_percentage!$C:$C,0),MATCH(INDEX(Overzicht!$B$1:$F$35,MATCH(max_demand!O$1,Overzicht!$B:$B,0),5),Verdeelsleutels_percentage!$1:$1,0)))</f>
        <v>2.1763040452080387E-3</v>
      </c>
      <c r="P286">
        <f>PRODUCT(INDEX(Overzicht!$B$1:$D$35,MATCH(max_demand!P$1,Overzicht!$B$1:$B$35,0),3),INDEX(Verdeelsleutels_percentage!$A:$AB,MATCH(max_demand!$C286,Verdeelsleutels_percentage!$C:$C,0),MATCH(INDEX(Overzicht!$B$1:$F$35,MATCH(max_demand!P$1,Overzicht!$B:$B,0),5),Verdeelsleutels_percentage!$1:$1,0)))</f>
        <v>8.2119088454825004E-3</v>
      </c>
      <c r="Q286">
        <f>PRODUCT(INDEX(Overzicht!$B$1:$D$35,MATCH(max_demand!Q$1,Overzicht!$B$1:$B$35,0),3),INDEX(Verdeelsleutels_percentage!$A:$AB,MATCH(max_demand!$C286,Verdeelsleutels_percentage!$C:$C,0),MATCH(INDEX(Overzicht!$B$1:$F$35,MATCH(max_demand!Q$1,Overzicht!$B:$B,0),5),Verdeelsleutels_percentage!$1:$1,0)))</f>
        <v>6.8055890920598302E-3</v>
      </c>
      <c r="R286">
        <f>PRODUCT(INDEX(Overzicht!$B$1:$D$35,MATCH(max_demand!R$1,Overzicht!$B$1:$B$35,0),3),INDEX(Verdeelsleutels_percentage!$A:$AB,MATCH(max_demand!$C286,Verdeelsleutels_percentage!$C:$C,0),MATCH(INDEX(Overzicht!$B$1:$F$35,MATCH(max_demand!R$1,Overzicht!$B:$B,0),5),Verdeelsleutels_percentage!$1:$1,0)))</f>
        <v>1.4080529155985858E-3</v>
      </c>
      <c r="S286">
        <f>PRODUCT(INDEX(Overzicht!$B$1:$D$35,MATCH(max_demand!S$1,Overzicht!$B$1:$B$35,0),3),INDEX(Verdeelsleutels_percentage!$A:$AB,MATCH(max_demand!$C286,Verdeelsleutels_percentage!$C:$C,0),MATCH(INDEX(Overzicht!$B$1:$F$35,MATCH(max_demand!S$1,Overzicht!$B:$B,0),5),Verdeelsleutels_percentage!$1:$1,0)))</f>
        <v>2.8836923711459037E-3</v>
      </c>
      <c r="T286">
        <f>PRODUCT(INDEX(Overzicht!$B$1:$D$35,MATCH(max_demand!T$1,Overzicht!$B$1:$B$35,0),3),INDEX(Verdeelsleutels_percentage!$A:$AB,MATCH(max_demand!$C286,Verdeelsleutels_percentage!$C:$C,0),MATCH(INDEX(Overzicht!$B$1:$F$35,MATCH(max_demand!T$1,Overzicht!$B:$B,0),5),Verdeelsleutels_percentage!$1:$1,0)))</f>
        <v>4.1615786172135971E-3</v>
      </c>
      <c r="U286">
        <f>PRODUCT(INDEX(Overzicht!$B$1:$D$35,MATCH(max_demand!U$1,Overzicht!$B$1:$B$35,0),3),INDEX(Verdeelsleutels_percentage!$A:$AB,MATCH(max_demand!$C286,Verdeelsleutels_percentage!$C:$C,0),MATCH(INDEX(Overzicht!$B$1:$F$35,MATCH(max_demand!U$1,Overzicht!$B:$B,0),5),Verdeelsleutels_percentage!$1:$1,0)))</f>
        <v>1.5457292006793365E-2</v>
      </c>
      <c r="V286">
        <f>PRODUCT(INDEX(Overzicht!$B$1:$D$35,MATCH(max_demand!V$1,Overzicht!$B$1:$B$35,0),3),INDEX(Verdeelsleutels_percentage!$A:$AB,MATCH(max_demand!$C286,Verdeelsleutels_percentage!$C:$C,0),MATCH(INDEX(Overzicht!$B$1:$F$35,MATCH(max_demand!V$1,Overzicht!$B:$B,0),5),Verdeelsleutels_percentage!$1:$1,0)))</f>
        <v>1.7991787254870817E-3</v>
      </c>
      <c r="W286">
        <f>PRODUCT(INDEX(Overzicht!$B$1:$D$35,MATCH(max_demand!W$1,Overzicht!$B$1:$B$35,0),3),INDEX(Verdeelsleutels_percentage!$A:$AB,MATCH(max_demand!$C286,Verdeelsleutels_percentage!$C:$C,0),MATCH(INDEX(Overzicht!$B$1:$F$35,MATCH(max_demand!W$1,Overzicht!$B:$B,0),5),Verdeelsleutels_percentage!$1:$1,0)))</f>
        <v>9.3870194373239044E-3</v>
      </c>
      <c r="X286">
        <f>PRODUCT(INDEX(Overzicht!$B$1:$D$35,MATCH(max_demand!X$1,Overzicht!$B$1:$B$35,0),3),INDEX(Verdeelsleutels_percentage!$A:$AB,MATCH(max_demand!$C286,Verdeelsleutels_percentage!$C:$C,0),MATCH(INDEX(Overzicht!$B$1:$F$35,MATCH(max_demand!X$1,Overzicht!$B:$B,0),5),Verdeelsleutels_percentage!$1:$1,0)))</f>
        <v>3.6944354909602367E-3</v>
      </c>
      <c r="Y286">
        <f>PRODUCT(INDEX(Overzicht!$B$1:$D$35,MATCH(max_demand!Y$1,Overzicht!$B$1:$B$35,0),3),INDEX(Verdeelsleutels_percentage!$A:$AB,MATCH(max_demand!$C286,Verdeelsleutels_percentage!$C:$C,0),MATCH(INDEX(Overzicht!$B$1:$F$35,MATCH(max_demand!Y$1,Overzicht!$B:$B,0),5),Verdeelsleutels_percentage!$1:$1,0)))</f>
        <v>6.9353763352869916E-7</v>
      </c>
      <c r="Z286">
        <f>PRODUCT(INDEX(Overzicht!$B$1:$D$35,MATCH(max_demand!Z$1,Overzicht!$B$1:$B$35,0),3),INDEX(Verdeelsleutels_percentage!$A:$AB,MATCH(max_demand!$C286,Verdeelsleutels_percentage!$C:$C,0),MATCH(INDEX(Overzicht!$B$1:$F$35,MATCH(max_demand!Z$1,Overzicht!$B:$B,0),5),Verdeelsleutels_percentage!$1:$1,0)))</f>
        <v>3.0823894823497742E-4</v>
      </c>
      <c r="AA286">
        <f>PRODUCT(INDEX(Overzicht!$B$1:$D$35,MATCH(max_demand!AA$1,Overzicht!$B$1:$B$35,0),3),INDEX(Verdeelsleutels_percentage!$A:$AB,MATCH(max_demand!$C286,Verdeelsleutels_percentage!$C:$C,0),MATCH(INDEX(Overzicht!$B$1:$F$35,MATCH(max_demand!AA$1,Overzicht!$B:$B,0),5),Verdeelsleutels_percentage!$1:$1,0)))</f>
        <v>3.2121743026592385E-4</v>
      </c>
      <c r="AB286">
        <f>PRODUCT(INDEX(Overzicht!$B$1:$D$35,MATCH(max_demand!AB$1,Overzicht!$B$1:$B$35,0),3),INDEX(Verdeelsleutels_percentage!$A:$AB,MATCH(max_demand!$C286,Verdeelsleutels_percentage!$C:$C,0),MATCH(INDEX(Overzicht!$B$1:$F$35,MATCH(max_demand!AB$1,Overzicht!$B:$B,0),5),Verdeelsleutels_percentage!$1:$1,0)))</f>
        <v>3.5759610010435536E-3</v>
      </c>
      <c r="AC286">
        <f>PRODUCT(INDEX(Overzicht!$B$1:$D$35,MATCH(max_demand!AC$1,Overzicht!$B$1:$B$35,0),3),INDEX(Verdeelsleutels_percentage!$A:$AB,MATCH(max_demand!$C286,Verdeelsleutels_percentage!$C:$C,0),MATCH(INDEX(Overzicht!$B$1:$F$35,MATCH(max_demand!AC$1,Overzicht!$B:$B,0),5),Verdeelsleutels_percentage!$1:$1,0)))</f>
        <v>4.9685673641235179E-3</v>
      </c>
      <c r="AD286">
        <f>PRODUCT(INDEX(Overzicht!$B$1:$D$35,MATCH(max_demand!AD$1,Overzicht!$B$1:$B$35,0),3),INDEX(Verdeelsleutels_percentage!$A:$AB,MATCH(max_demand!$C286,Verdeelsleutels_percentage!$C:$C,0),MATCH(INDEX(Overzicht!$B$1:$F$35,MATCH(max_demand!AD$1,Overzicht!$B:$B,0),5),Verdeelsleutels_percentage!$1:$1,0)))</f>
        <v>2.9509231497554052E-6</v>
      </c>
      <c r="AE286">
        <f>PRODUCT(INDEX(Overzicht!$B$1:$D$35,MATCH(max_demand!AE$1,Overzicht!$B$1:$B$35,0),3),INDEX(Verdeelsleutels_percentage!$A:$AB,MATCH(max_demand!$C286,Verdeelsleutels_percentage!$C:$C,0),MATCH(INDEX(Overzicht!$B$1:$F$35,MATCH(max_demand!AE$1,Overzicht!$B:$B,0),5),Verdeelsleutels_percentage!$1:$1,0)))</f>
        <v>7.7868488774514152E-3</v>
      </c>
      <c r="AF286">
        <f>PRODUCT(INDEX(Overzicht!$B$1:$D$35,MATCH(max_demand!AF$1,Overzicht!$B$1:$B$35,0),3),INDEX(Verdeelsleutels_percentage!$A:$AB,MATCH(max_demand!$C286,Verdeelsleutels_percentage!$C:$C,0),MATCH(INDEX(Overzicht!$B$1:$F$35,MATCH(max_demand!AF$1,Overzicht!$B:$B,0),5),Verdeelsleutels_percentage!$1:$1,0)))</f>
        <v>1.2167326904012267E-3</v>
      </c>
      <c r="AG286">
        <f>PRODUCT(INDEX(Overzicht!$B$1:$D$35,MATCH(max_demand!AG$1,Overzicht!$B$1:$B$35,0),3),INDEX(Verdeelsleutels_percentage!$A:$AB,MATCH(max_demand!$C286,Verdeelsleutels_percentage!$C:$C,0),MATCH(INDEX(Overzicht!$B$1:$F$35,MATCH(max_demand!AG$1,Overzicht!$B:$B,0),5),Verdeelsleutels_percentage!$1:$1,0)))</f>
        <v>9.3870194373239044E-3</v>
      </c>
      <c r="AH286">
        <f>PRODUCT(INDEX(Overzicht!$B$1:$D$35,MATCH(max_demand!AH$1,Overzicht!$B$1:$B$35,0),3),INDEX(Verdeelsleutels_percentage!$A:$AB,MATCH(max_demand!$C286,Verdeelsleutels_percentage!$C:$C,0),MATCH(INDEX(Overzicht!$B$1:$F$35,MATCH(max_demand!AH$1,Overzicht!$B:$B,0),5),Verdeelsleutels_percentage!$1:$1,0)))</f>
        <v>2.8390429442695288E-3</v>
      </c>
      <c r="AI286">
        <f>PRODUCT(INDEX(Overzicht!$B$1:$D$35,MATCH(max_demand!AI$1,Overzicht!$B$1:$B$35,0),3),INDEX(Verdeelsleutels_percentage!$A:$AB,MATCH(max_demand!$C286,Verdeelsleutels_percentage!$C:$C,0),MATCH(INDEX(Overzicht!$B$1:$F$35,MATCH(max_demand!AI$1,Overzicht!$B:$B,0),5),Verdeelsleutels_percentage!$1:$1,0)))</f>
        <v>9.7338615232098137E-4</v>
      </c>
      <c r="AJ286">
        <f>PRODUCT(INDEX(Overzicht!$B$1:$D$35,MATCH(max_demand!AJ$1,Overzicht!$B$1:$B$35,0),3),INDEX(Verdeelsleutels_percentage!$A:$AB,MATCH(max_demand!$C286,Verdeelsleutels_percentage!$C:$C,0),MATCH(INDEX(Overzicht!$B$1:$F$35,MATCH(max_demand!AJ$1,Overzicht!$B:$B,0),5),Verdeelsleutels_percentage!$1:$1,0)))</f>
        <v>0</v>
      </c>
      <c r="AK286">
        <f>PRODUCT(INDEX(Overzicht!$B$1:$D$35,MATCH(max_demand!AK$1,Overzicht!$B$1:$B$35,0),3),INDEX(Verdeelsleutels_percentage!$A:$AB,MATCH(max_demand!$C286,Verdeelsleutels_percentage!$C:$C,0),MATCH(INDEX(Overzicht!$B$1:$F$35,MATCH(max_demand!AK$1,Overzicht!$B:$B,0),5),Verdeelsleutels_percentage!$1:$1,0)))</f>
        <v>5.6947917919765033E-4</v>
      </c>
      <c r="AL286">
        <f>PRODUCT(INDEX(Overzicht!$B$1:$D$35,MATCH(max_demand!AL$1,Overzicht!$B$1:$B$35,0),3),INDEX(Verdeelsleutels_percentage!$A:$AB,MATCH(max_demand!$C286,Verdeelsleutels_percentage!$C:$C,0),MATCH(INDEX(Overzicht!$B$1:$F$35,MATCH(max_demand!AL$1,Overzicht!$B:$B,0),5),Verdeelsleutels_percentage!$1:$1,0)))</f>
        <v>1.5645032395539841E-3</v>
      </c>
      <c r="AM286">
        <f>PRODUCT(INDEX(Overzicht!$B$1:$D$35,MATCH(max_demand!AM$1,Overzicht!$B$1:$B$35,0),3),INDEX(Verdeelsleutels_percentage!$A:$AB,MATCH(max_demand!$C286,Verdeelsleutels_percentage!$C:$C,0),MATCH(INDEX(Overzicht!$B$1:$F$35,MATCH(max_demand!AM$1,Overzicht!$B:$B,0),5),Verdeelsleutels_percentage!$1:$1,0)))</f>
        <v>3.1290064791079683E-3</v>
      </c>
      <c r="AN286">
        <f>PRODUCT(INDEX(Overzicht!$B$1:$D$35,MATCH(max_demand!AN$1,Overzicht!$B$1:$B$35,0),3),INDEX(Verdeelsleutels_percentage!$A:$AB,MATCH(max_demand!$C286,Verdeelsleutels_percentage!$C:$C,0),MATCH(INDEX(Overzicht!$B$1:$F$35,MATCH(max_demand!AN$1,Overzicht!$B:$B,0),5),Verdeelsleutels_percentage!$1:$1,0)))</f>
        <v>1.5645032395539841E-3</v>
      </c>
      <c r="AO286">
        <f>PRODUCT(INDEX(Overzicht!$B$1:$D$35,MATCH(max_demand!AO$1,Overzicht!$B$1:$B$35,0),3),INDEX(Verdeelsleutels_percentage!$A:$AB,MATCH(max_demand!$C286,Verdeelsleutels_percentage!$C:$C,0),MATCH(INDEX(Overzicht!$B$1:$F$35,MATCH(max_demand!AO$1,Overzicht!$B:$B,0),5),Verdeelsleutels_percentage!$1:$1,0)))</f>
        <v>5.4757613384389444E-3</v>
      </c>
    </row>
    <row r="287" spans="2:41">
      <c r="B287" t="str">
        <f>INDEX('ETLocal datasets'!B:C,MATCH(C287,'ETLocal datasets'!C:C,0),1)</f>
        <v>GM0893</v>
      </c>
      <c r="C287" t="str">
        <f>'ETLocal datasets'!C270</f>
        <v>Bergen (L.)</v>
      </c>
      <c r="D287">
        <f t="shared" si="21"/>
        <v>0.19858002553231743</v>
      </c>
      <c r="E287">
        <f t="shared" si="22"/>
        <v>7.8750260633992986E-2</v>
      </c>
      <c r="F287">
        <f t="shared" si="23"/>
        <v>7.9833756920357716E-3</v>
      </c>
      <c r="G287">
        <f t="shared" si="20"/>
        <v>1.6256935685654623E-2</v>
      </c>
      <c r="H287">
        <f>PRODUCT(INDEX(Overzicht!$B$1:$D$35,MATCH(max_demand!H$1,Overzicht!$B$1:$B$35,0),3),INDEX(Verdeelsleutels_percentage!$A:$AB,MATCH(max_demand!$C287,Verdeelsleutels_percentage!$C:$C,0),MATCH(INDEX(Overzicht!$B$1:$F$35,MATCH(max_demand!H$1,Overzicht!$B:$B,0),5),Verdeelsleutels_percentage!$1:$1,0)))</f>
        <v>7.9833756920357716E-3</v>
      </c>
      <c r="I287">
        <f>PRODUCT(INDEX(Overzicht!$B$1:$D$35,MATCH(max_demand!I$1,Overzicht!$B$1:$B$35,0),3),INDEX(Verdeelsleutels_percentage!$A:$AB,MATCH(max_demand!$C287,Verdeelsleutels_percentage!$C:$C,0),MATCH(INDEX(Overzicht!$B$1:$F$35,MATCH(max_demand!I$1,Overzicht!$B:$B,0),5),Verdeelsleutels_percentage!$1:$1,0)))</f>
        <v>1.6534851197389063E-2</v>
      </c>
      <c r="J287">
        <f>PRODUCT(INDEX(Overzicht!$B$1:$D$35,MATCH(max_demand!J$1,Overzicht!$B$1:$B$35,0),3),INDEX(Verdeelsleutels_percentage!$A:$AB,MATCH(max_demand!$C287,Verdeelsleutels_percentage!$C:$C,0),MATCH(INDEX(Overzicht!$B$1:$F$35,MATCH(max_demand!J$1,Overzicht!$B:$B,0),5),Verdeelsleutels_percentage!$1:$1,0)))</f>
        <v>2.6763316605681823E-3</v>
      </c>
      <c r="K287">
        <f>PRODUCT(INDEX(Overzicht!$B$1:$D$35,MATCH(max_demand!K$1,Overzicht!$B$1:$B$35,0),3),INDEX(Verdeelsleutels_percentage!$A:$AB,MATCH(max_demand!$C287,Verdeelsleutels_percentage!$C:$C,0),MATCH(INDEX(Overzicht!$B$1:$F$35,MATCH(max_demand!K$1,Overzicht!$B:$B,0),5),Verdeelsleutels_percentage!$1:$1,0)))</f>
        <v>3.4417928723180619E-3</v>
      </c>
      <c r="L287">
        <f>PRODUCT(INDEX(Overzicht!$B$1:$D$35,MATCH(max_demand!L$1,Overzicht!$B$1:$B$35,0),3),INDEX(Verdeelsleutels_percentage!$A:$AB,MATCH(max_demand!$C287,Verdeelsleutels_percentage!$C:$C,0),MATCH(INDEX(Overzicht!$B$1:$F$35,MATCH(max_demand!L$1,Overzicht!$B:$B,0),5),Verdeelsleutels_percentage!$1:$1,0)))</f>
        <v>2.5814891573467977E-3</v>
      </c>
      <c r="M287">
        <f>PRODUCT(INDEX(Overzicht!$B$1:$D$35,MATCH(max_demand!M$1,Overzicht!$B$1:$B$35,0),3),INDEX(Verdeelsleutels_percentage!$A:$AB,MATCH(max_demand!$C287,Verdeelsleutels_percentage!$C:$C,0),MATCH(INDEX(Overzicht!$B$1:$F$35,MATCH(max_demand!M$1,Overzicht!$B:$B,0),5),Verdeelsleutels_percentage!$1:$1,0)))</f>
        <v>4.2401279536298575E-2</v>
      </c>
      <c r="N287">
        <f>PRODUCT(INDEX(Overzicht!$B$1:$D$35,MATCH(max_demand!N$1,Overzicht!$B$1:$B$35,0),3),INDEX(Verdeelsleutels_percentage!$A:$AB,MATCH(max_demand!$C287,Verdeelsleutels_percentage!$C:$C,0),MATCH(INDEX(Overzicht!$B$1:$F$35,MATCH(max_demand!N$1,Overzicht!$B:$B,0),5),Verdeelsleutels_percentage!$1:$1,0)))</f>
        <v>3.8267536376871349E-3</v>
      </c>
      <c r="O287">
        <f>PRODUCT(INDEX(Overzicht!$B$1:$D$35,MATCH(max_demand!O$1,Overzicht!$B$1:$B$35,0),3),INDEX(Verdeelsleutels_percentage!$A:$AB,MATCH(max_demand!$C287,Verdeelsleutels_percentage!$C:$C,0),MATCH(INDEX(Overzicht!$B$1:$F$35,MATCH(max_demand!O$1,Overzicht!$B:$B,0),5),Verdeelsleutels_percentage!$1:$1,0)))</f>
        <v>4.2567178936430434E-3</v>
      </c>
      <c r="P287">
        <f>PRODUCT(INDEX(Overzicht!$B$1:$D$35,MATCH(max_demand!P$1,Overzicht!$B$1:$B$35,0),3),INDEX(Verdeelsleutels_percentage!$A:$AB,MATCH(max_demand!$C287,Verdeelsleutels_percentage!$C:$C,0),MATCH(INDEX(Overzicht!$B$1:$F$35,MATCH(max_demand!P$1,Overzicht!$B:$B,0),5),Verdeelsleutels_percentage!$1:$1,0)))</f>
        <v>3.7123497633184774E-2</v>
      </c>
      <c r="Q287">
        <f>PRODUCT(INDEX(Overzicht!$B$1:$D$35,MATCH(max_demand!Q$1,Overzicht!$B$1:$B$35,0),3),INDEX(Verdeelsleutels_percentage!$A:$AB,MATCH(max_demand!$C287,Verdeelsleutels_percentage!$C:$C,0),MATCH(INDEX(Overzicht!$B$1:$F$35,MATCH(max_demand!Q$1,Overzicht!$B:$B,0),5),Verdeelsleutels_percentage!$1:$1,0)))</f>
        <v>6.6147970019724955E-3</v>
      </c>
      <c r="R287">
        <f>PRODUCT(INDEX(Overzicht!$B$1:$D$35,MATCH(max_demand!R$1,Overzicht!$B$1:$B$35,0),3),INDEX(Verdeelsleutels_percentage!$A:$AB,MATCH(max_demand!$C287,Verdeelsleutels_percentage!$C:$C,0),MATCH(INDEX(Overzicht!$B$1:$F$35,MATCH(max_demand!R$1,Overzicht!$B:$B,0),5),Verdeelsleutels_percentage!$1:$1,0)))</f>
        <v>1.368578690063275E-3</v>
      </c>
      <c r="S287">
        <f>PRODUCT(INDEX(Overzicht!$B$1:$D$35,MATCH(max_demand!S$1,Overzicht!$B$1:$B$35,0),3),INDEX(Verdeelsleutels_percentage!$A:$AB,MATCH(max_demand!$C287,Verdeelsleutels_percentage!$C:$C,0),MATCH(INDEX(Overzicht!$B$1:$F$35,MATCH(max_demand!S$1,Overzicht!$B:$B,0),5),Verdeelsleutels_percentage!$1:$1,0)))</f>
        <v>2.8028491572495871E-3</v>
      </c>
      <c r="T287">
        <f>PRODUCT(INDEX(Overzicht!$B$1:$D$35,MATCH(max_demand!T$1,Overzicht!$B$1:$B$35,0),3),INDEX(Verdeelsleutels_percentage!$A:$AB,MATCH(max_demand!$C287,Verdeelsleutels_percentage!$C:$C,0),MATCH(INDEX(Overzicht!$B$1:$F$35,MATCH(max_demand!T$1,Overzicht!$B:$B,0),5),Verdeelsleutels_percentage!$1:$1,0)))</f>
        <v>4.0449103506314567E-3</v>
      </c>
      <c r="U287">
        <f>PRODUCT(INDEX(Overzicht!$B$1:$D$35,MATCH(max_demand!U$1,Overzicht!$B$1:$B$35,0),3),INDEX(Verdeelsleutels_percentage!$A:$AB,MATCH(max_demand!$C287,Verdeelsleutels_percentage!$C:$C,0),MATCH(INDEX(Overzicht!$B$1:$F$35,MATCH(max_demand!U$1,Overzicht!$B:$B,0),5),Verdeelsleutels_percentage!$1:$1,0)))</f>
        <v>1.5023952730916843E-2</v>
      </c>
      <c r="V287">
        <f>PRODUCT(INDEX(Overzicht!$B$1:$D$35,MATCH(max_demand!V$1,Overzicht!$B$1:$B$35,0),3),INDEX(Verdeelsleutels_percentage!$A:$AB,MATCH(max_demand!$C287,Verdeelsleutels_percentage!$C:$C,0),MATCH(INDEX(Overzicht!$B$1:$F$35,MATCH(max_demand!V$1,Overzicht!$B:$B,0),5),Verdeelsleutels_percentage!$1:$1,0)))</f>
        <v>1.7487394373030735E-3</v>
      </c>
      <c r="W287">
        <f>PRODUCT(INDEX(Overzicht!$B$1:$D$35,MATCH(max_demand!W$1,Overzicht!$B$1:$B$35,0),3),INDEX(Verdeelsleutels_percentage!$A:$AB,MATCH(max_demand!$C287,Verdeelsleutels_percentage!$C:$C,0),MATCH(INDEX(Overzicht!$B$1:$F$35,MATCH(max_demand!W$1,Overzicht!$B:$B,0),5),Verdeelsleutels_percentage!$1:$1,0)))</f>
        <v>9.123857933755166E-3</v>
      </c>
      <c r="X287">
        <f>PRODUCT(INDEX(Overzicht!$B$1:$D$35,MATCH(max_demand!X$1,Overzicht!$B$1:$B$35,0),3),INDEX(Verdeelsleutels_percentage!$A:$AB,MATCH(max_demand!$C287,Verdeelsleutels_percentage!$C:$C,0),MATCH(INDEX(Overzicht!$B$1:$F$35,MATCH(max_demand!X$1,Overzicht!$B:$B,0),5),Verdeelsleutels_percentage!$1:$1,0)))</f>
        <v>2.782078706009904E-2</v>
      </c>
      <c r="Y287">
        <f>PRODUCT(INDEX(Overzicht!$B$1:$D$35,MATCH(max_demand!Y$1,Overzicht!$B$1:$B$35,0),3),INDEX(Verdeelsleutels_percentage!$A:$AB,MATCH(max_demand!$C287,Verdeelsleutels_percentage!$C:$C,0),MATCH(INDEX(Overzicht!$B$1:$F$35,MATCH(max_demand!Y$1,Overzicht!$B:$B,0),5),Verdeelsleutels_percentage!$1:$1,0)))</f>
        <v>2.1303151565721675E-6</v>
      </c>
      <c r="Z287">
        <f>PRODUCT(INDEX(Overzicht!$B$1:$D$35,MATCH(max_demand!Z$1,Overzicht!$B$1:$B$35,0),3),INDEX(Verdeelsleutels_percentage!$A:$AB,MATCH(max_demand!$C287,Verdeelsleutels_percentage!$C:$C,0),MATCH(INDEX(Overzicht!$B$1:$F$35,MATCH(max_demand!Z$1,Overzicht!$B:$B,0),5),Verdeelsleutels_percentage!$1:$1,0)))</f>
        <v>9.468067362542968E-4</v>
      </c>
      <c r="AA287">
        <f>PRODUCT(INDEX(Overzicht!$B$1:$D$35,MATCH(max_demand!AA$1,Overzicht!$B$1:$B$35,0),3),INDEX(Verdeelsleutels_percentage!$A:$AB,MATCH(max_demand!$C287,Verdeelsleutels_percentage!$C:$C,0),MATCH(INDEX(Overzicht!$B$1:$F$35,MATCH(max_demand!AA$1,Overzicht!$B:$B,0),5),Verdeelsleutels_percentage!$1:$1,0)))</f>
        <v>9.8667228304395141E-4</v>
      </c>
      <c r="AB287">
        <f>PRODUCT(INDEX(Overzicht!$B$1:$D$35,MATCH(max_demand!AB$1,Overzicht!$B$1:$B$35,0),3),INDEX(Verdeelsleutels_percentage!$A:$AB,MATCH(max_demand!$C287,Verdeelsleutels_percentage!$C:$C,0),MATCH(INDEX(Overzicht!$B$1:$F$35,MATCH(max_demand!AB$1,Overzicht!$B:$B,0),5),Verdeelsleutels_percentage!$1:$1,0)))</f>
        <v>6.6982703140151135E-3</v>
      </c>
      <c r="AC287">
        <f>PRODUCT(INDEX(Overzicht!$B$1:$D$35,MATCH(max_demand!AC$1,Overzicht!$B$1:$B$35,0),3),INDEX(Verdeelsleutels_percentage!$A:$AB,MATCH(max_demand!$C287,Verdeelsleutels_percentage!$C:$C,0),MATCH(INDEX(Overzicht!$B$1:$F$35,MATCH(max_demand!AC$1,Overzicht!$B:$B,0),5),Verdeelsleutels_percentage!$1:$1,0)))</f>
        <v>2.8901125206391296E-2</v>
      </c>
      <c r="AD287">
        <f>PRODUCT(INDEX(Overzicht!$B$1:$D$35,MATCH(max_demand!AD$1,Overzicht!$B$1:$B$35,0),3),INDEX(Verdeelsleutels_percentage!$A:$AB,MATCH(max_demand!$C287,Verdeelsleutels_percentage!$C:$C,0),MATCH(INDEX(Overzicht!$B$1:$F$35,MATCH(max_demand!AD$1,Overzicht!$B:$B,0),5),Verdeelsleutels_percentage!$1:$1,0)))</f>
        <v>1.9500683814633631E-4</v>
      </c>
      <c r="AE287">
        <f>PRODUCT(INDEX(Overzicht!$B$1:$D$35,MATCH(max_demand!AE$1,Overzicht!$B$1:$B$35,0),3),INDEX(Verdeelsleutels_percentage!$A:$AB,MATCH(max_demand!$C287,Verdeelsleutels_percentage!$C:$C,0),MATCH(INDEX(Overzicht!$B$1:$F$35,MATCH(max_demand!AE$1,Overzicht!$B:$B,0),5),Verdeelsleutels_percentage!$1:$1,0)))</f>
        <v>3.793593042860946E-2</v>
      </c>
      <c r="AF287">
        <f>PRODUCT(INDEX(Overzicht!$B$1:$D$35,MATCH(max_demand!AF$1,Overzicht!$B$1:$B$35,0),3),INDEX(Verdeelsleutels_percentage!$A:$AB,MATCH(max_demand!$C287,Verdeelsleutels_percentage!$C:$C,0),MATCH(INDEX(Overzicht!$B$1:$F$35,MATCH(max_demand!AF$1,Overzicht!$B:$B,0),5),Verdeelsleutels_percentage!$1:$1,0)))</f>
        <v>3.737395011530119E-3</v>
      </c>
      <c r="AG287">
        <f>PRODUCT(INDEX(Overzicht!$B$1:$D$35,MATCH(max_demand!AG$1,Overzicht!$B$1:$B$35,0),3),INDEX(Verdeelsleutels_percentage!$A:$AB,MATCH(max_demand!$C287,Verdeelsleutels_percentage!$C:$C,0),MATCH(INDEX(Overzicht!$B$1:$F$35,MATCH(max_demand!AG$1,Overzicht!$B:$B,0),5),Verdeelsleutels_percentage!$1:$1,0)))</f>
        <v>9.123857933755166E-3</v>
      </c>
      <c r="AH287">
        <f>PRODUCT(INDEX(Overzicht!$B$1:$D$35,MATCH(max_demand!AH$1,Overzicht!$B$1:$B$35,0),3),INDEX(Verdeelsleutels_percentage!$A:$AB,MATCH(max_demand!$C287,Verdeelsleutels_percentage!$C:$C,0),MATCH(INDEX(Overzicht!$B$1:$F$35,MATCH(max_demand!AH$1,Overzicht!$B:$B,0),5),Verdeelsleutels_percentage!$1:$1,0)))</f>
        <v>8.720588360236944E-3</v>
      </c>
      <c r="AI287">
        <f>PRODUCT(INDEX(Overzicht!$B$1:$D$35,MATCH(max_demand!AI$1,Overzicht!$B$1:$B$35,0),3),INDEX(Verdeelsleutels_percentage!$A:$AB,MATCH(max_demand!$C287,Verdeelsleutels_percentage!$C:$C,0),MATCH(INDEX(Overzicht!$B$1:$F$35,MATCH(max_demand!AI$1,Overzicht!$B:$B,0),5),Verdeelsleutels_percentage!$1:$1,0)))</f>
        <v>2.989916009224095E-3</v>
      </c>
      <c r="AJ287">
        <f>PRODUCT(INDEX(Overzicht!$B$1:$D$35,MATCH(max_demand!AJ$1,Overzicht!$B$1:$B$35,0),3),INDEX(Verdeelsleutels_percentage!$A:$AB,MATCH(max_demand!$C287,Verdeelsleutels_percentage!$C:$C,0),MATCH(INDEX(Overzicht!$B$1:$F$35,MATCH(max_demand!AJ$1,Overzicht!$B:$B,0),5),Verdeelsleutels_percentage!$1:$1,0)))</f>
        <v>0</v>
      </c>
      <c r="AK287">
        <f>PRODUCT(INDEX(Overzicht!$B$1:$D$35,MATCH(max_demand!AK$1,Overzicht!$B$1:$B$35,0),3),INDEX(Verdeelsleutels_percentage!$A:$AB,MATCH(max_demand!$C287,Verdeelsleutels_percentage!$C:$C,0),MATCH(INDEX(Overzicht!$B$1:$F$35,MATCH(max_demand!AK$1,Overzicht!$B:$B,0),5),Verdeelsleutels_percentage!$1:$1,0)))</f>
        <v>5.535140479811469E-4</v>
      </c>
      <c r="AL287">
        <f>PRODUCT(INDEX(Overzicht!$B$1:$D$35,MATCH(max_demand!AL$1,Overzicht!$B$1:$B$35,0),3),INDEX(Verdeelsleutels_percentage!$A:$AB,MATCH(max_demand!$C287,Verdeelsleutels_percentage!$C:$C,0),MATCH(INDEX(Overzicht!$B$1:$F$35,MATCH(max_demand!AL$1,Overzicht!$B:$B,0),5),Verdeelsleutels_percentage!$1:$1,0)))</f>
        <v>1.5206429889591945E-3</v>
      </c>
      <c r="AM287">
        <f>PRODUCT(INDEX(Overzicht!$B$1:$D$35,MATCH(max_demand!AM$1,Overzicht!$B$1:$B$35,0),3),INDEX(Verdeelsleutels_percentage!$A:$AB,MATCH(max_demand!$C287,Verdeelsleutels_percentage!$C:$C,0),MATCH(INDEX(Overzicht!$B$1:$F$35,MATCH(max_demand!AM$1,Overzicht!$B:$B,0),5),Verdeelsleutels_percentage!$1:$1,0)))</f>
        <v>3.041285977918389E-3</v>
      </c>
      <c r="AN287">
        <f>PRODUCT(INDEX(Overzicht!$B$1:$D$35,MATCH(max_demand!AN$1,Overzicht!$B$1:$B$35,0),3),INDEX(Verdeelsleutels_percentage!$A:$AB,MATCH(max_demand!$C287,Verdeelsleutels_percentage!$C:$C,0),MATCH(INDEX(Overzicht!$B$1:$F$35,MATCH(max_demand!AN$1,Overzicht!$B:$B,0),5),Verdeelsleutels_percentage!$1:$1,0)))</f>
        <v>1.5206429889591945E-3</v>
      </c>
      <c r="AO287">
        <f>PRODUCT(INDEX(Overzicht!$B$1:$D$35,MATCH(max_demand!AO$1,Overzicht!$B$1:$B$35,0),3),INDEX(Verdeelsleutels_percentage!$A:$AB,MATCH(max_demand!$C287,Verdeelsleutels_percentage!$C:$C,0),MATCH(INDEX(Overzicht!$B$1:$F$35,MATCH(max_demand!AO$1,Overzicht!$B:$B,0),5),Verdeelsleutels_percentage!$1:$1,0)))</f>
        <v>5.3222504613571805E-3</v>
      </c>
    </row>
    <row r="288" spans="2:41">
      <c r="B288" t="str">
        <f>INDEX('ETLocal datasets'!B:C,MATCH(C288,'ETLocal datasets'!C:C,0),1)</f>
        <v>GM0899</v>
      </c>
      <c r="C288" t="str">
        <f>'ETLocal datasets'!C271</f>
        <v>Brunssum</v>
      </c>
      <c r="D288">
        <f t="shared" si="21"/>
        <v>4.9652799944443625E-2</v>
      </c>
      <c r="E288">
        <f t="shared" si="22"/>
        <v>7.5994737332157364E-2</v>
      </c>
      <c r="F288">
        <f t="shared" si="23"/>
        <v>1.7074338437844845E-2</v>
      </c>
      <c r="G288">
        <f t="shared" si="20"/>
        <v>3.4769304685993298E-2</v>
      </c>
      <c r="H288">
        <f>PRODUCT(INDEX(Overzicht!$B$1:$D$35,MATCH(max_demand!H$1,Overzicht!$B$1:$B$35,0),3),INDEX(Verdeelsleutels_percentage!$A:$AB,MATCH(max_demand!$C288,Verdeelsleutels_percentage!$C:$C,0),MATCH(INDEX(Overzicht!$B$1:$F$35,MATCH(max_demand!H$1,Overzicht!$B:$B,0),5),Verdeelsleutels_percentage!$1:$1,0)))</f>
        <v>1.7074338437844845E-2</v>
      </c>
      <c r="I288">
        <f>PRODUCT(INDEX(Overzicht!$B$1:$D$35,MATCH(max_demand!I$1,Overzicht!$B$1:$B$35,0),3),INDEX(Verdeelsleutels_percentage!$A:$AB,MATCH(max_demand!$C288,Verdeelsleutels_percentage!$C:$C,0),MATCH(INDEX(Overzicht!$B$1:$F$35,MATCH(max_demand!I$1,Overzicht!$B:$B,0),5),Verdeelsleutels_percentage!$1:$1,0)))</f>
        <v>6.675402846849773E-4</v>
      </c>
      <c r="J288">
        <f>PRODUCT(INDEX(Overzicht!$B$1:$D$35,MATCH(max_demand!J$1,Overzicht!$B$1:$B$35,0),3),INDEX(Verdeelsleutels_percentage!$A:$AB,MATCH(max_demand!$C288,Verdeelsleutels_percentage!$C:$C,0),MATCH(INDEX(Overzicht!$B$1:$F$35,MATCH(max_demand!J$1,Overzicht!$B:$B,0),5),Verdeelsleutels_percentage!$1:$1,0)))</f>
        <v>5.7239686953537003E-3</v>
      </c>
      <c r="K288">
        <f>PRODUCT(INDEX(Overzicht!$B$1:$D$35,MATCH(max_demand!K$1,Overzicht!$B$1:$B$35,0),3),INDEX(Verdeelsleutels_percentage!$A:$AB,MATCH(max_demand!$C288,Verdeelsleutels_percentage!$C:$C,0),MATCH(INDEX(Overzicht!$B$1:$F$35,MATCH(max_demand!K$1,Overzicht!$B:$B,0),5),Verdeelsleutels_percentage!$1:$1,0)))</f>
        <v>1.3895107771981141E-4</v>
      </c>
      <c r="L288">
        <f>PRODUCT(INDEX(Overzicht!$B$1:$D$35,MATCH(max_demand!L$1,Overzicht!$B$1:$B$35,0),3),INDEX(Verdeelsleutels_percentage!$A:$AB,MATCH(max_demand!$C288,Verdeelsleutels_percentage!$C:$C,0),MATCH(INDEX(Overzicht!$B$1:$F$35,MATCH(max_demand!L$1,Overzicht!$B:$B,0),5),Verdeelsleutels_percentage!$1:$1,0)))</f>
        <v>5.5211255547121044E-3</v>
      </c>
      <c r="M288">
        <f>PRODUCT(INDEX(Overzicht!$B$1:$D$35,MATCH(max_demand!M$1,Overzicht!$B$1:$B$35,0),3),INDEX(Verdeelsleutels_percentage!$A:$AB,MATCH(max_demand!$C288,Verdeelsleutels_percentage!$C:$C,0),MATCH(INDEX(Overzicht!$B$1:$F$35,MATCH(max_demand!M$1,Overzicht!$B:$B,0),5),Verdeelsleutels_percentage!$1:$1,0)))</f>
        <v>0</v>
      </c>
      <c r="N288">
        <f>PRODUCT(INDEX(Overzicht!$B$1:$D$35,MATCH(max_demand!N$1,Overzicht!$B$1:$B$35,0),3),INDEX(Verdeelsleutels_percentage!$A:$AB,MATCH(max_demand!$C288,Verdeelsleutels_percentage!$C:$C,0),MATCH(INDEX(Overzicht!$B$1:$F$35,MATCH(max_demand!N$1,Overzicht!$B:$B,0),5),Verdeelsleutels_percentage!$1:$1,0)))</f>
        <v>0</v>
      </c>
      <c r="O288">
        <f>PRODUCT(INDEX(Overzicht!$B$1:$D$35,MATCH(max_demand!O$1,Overzicht!$B$1:$B$35,0),3),INDEX(Verdeelsleutels_percentage!$A:$AB,MATCH(max_demand!$C288,Verdeelsleutels_percentage!$C:$C,0),MATCH(INDEX(Overzicht!$B$1:$F$35,MATCH(max_demand!O$1,Overzicht!$B:$B,0),5),Verdeelsleutels_percentage!$1:$1,0)))</f>
        <v>4.8767457679230468E-4</v>
      </c>
      <c r="P288">
        <f>PRODUCT(INDEX(Overzicht!$B$1:$D$35,MATCH(max_demand!P$1,Overzicht!$B$1:$B$35,0),3),INDEX(Verdeelsleutels_percentage!$A:$AB,MATCH(max_demand!$C288,Verdeelsleutels_percentage!$C:$C,0),MATCH(INDEX(Overzicht!$B$1:$F$35,MATCH(max_demand!P$1,Overzicht!$B:$B,0),5),Verdeelsleutels_percentage!$1:$1,0)))</f>
        <v>0</v>
      </c>
      <c r="Q288">
        <f>PRODUCT(INDEX(Overzicht!$B$1:$D$35,MATCH(max_demand!Q$1,Overzicht!$B$1:$B$35,0),3),INDEX(Verdeelsleutels_percentage!$A:$AB,MATCH(max_demand!$C288,Verdeelsleutels_percentage!$C:$C,0),MATCH(INDEX(Overzicht!$B$1:$F$35,MATCH(max_demand!Q$1,Overzicht!$B:$B,0),5),Verdeelsleutels_percentage!$1:$1,0)))</f>
        <v>1.4147308991357157E-2</v>
      </c>
      <c r="R288">
        <f>PRODUCT(INDEX(Overzicht!$B$1:$D$35,MATCH(max_demand!R$1,Overzicht!$B$1:$B$35,0),3),INDEX(Verdeelsleutels_percentage!$A:$AB,MATCH(max_demand!$C288,Verdeelsleutels_percentage!$C:$C,0),MATCH(INDEX(Overzicht!$B$1:$F$35,MATCH(max_demand!R$1,Overzicht!$B:$B,0),5),Verdeelsleutels_percentage!$1:$1,0)))</f>
        <v>2.9270294464876878E-3</v>
      </c>
      <c r="S288">
        <f>PRODUCT(INDEX(Overzicht!$B$1:$D$35,MATCH(max_demand!S$1,Overzicht!$B$1:$B$35,0),3),INDEX(Verdeelsleutels_percentage!$A:$AB,MATCH(max_demand!$C288,Verdeelsleutels_percentage!$C:$C,0),MATCH(INDEX(Overzicht!$B$1:$F$35,MATCH(max_demand!S$1,Overzicht!$B:$B,0),5),Verdeelsleutels_percentage!$1:$1,0)))</f>
        <v>5.9945563064067843E-3</v>
      </c>
      <c r="T288">
        <f>PRODUCT(INDEX(Overzicht!$B$1:$D$35,MATCH(max_demand!T$1,Overzicht!$B$1:$B$35,0),3),INDEX(Verdeelsleutels_percentage!$A:$AB,MATCH(max_demand!$C288,Verdeelsleutels_percentage!$C:$C,0),MATCH(INDEX(Overzicht!$B$1:$F$35,MATCH(max_demand!T$1,Overzicht!$B:$B,0),5),Verdeelsleutels_percentage!$1:$1,0)))</f>
        <v>8.6509981418413876E-3</v>
      </c>
      <c r="U288">
        <f>PRODUCT(INDEX(Overzicht!$B$1:$D$35,MATCH(max_demand!U$1,Overzicht!$B$1:$B$35,0),3),INDEX(Verdeelsleutels_percentage!$A:$AB,MATCH(max_demand!$C288,Verdeelsleutels_percentage!$C:$C,0),MATCH(INDEX(Overzicht!$B$1:$F$35,MATCH(max_demand!U$1,Overzicht!$B:$B,0),5),Verdeelsleutels_percentage!$1:$1,0)))</f>
        <v>3.2132278812553733E-2</v>
      </c>
      <c r="V288">
        <f>PRODUCT(INDEX(Overzicht!$B$1:$D$35,MATCH(max_demand!V$1,Overzicht!$B$1:$B$35,0),3),INDEX(Verdeelsleutels_percentage!$A:$AB,MATCH(max_demand!$C288,Verdeelsleutels_percentage!$C:$C,0),MATCH(INDEX(Overzicht!$B$1:$F$35,MATCH(max_demand!V$1,Overzicht!$B:$B,0),5),Verdeelsleutels_percentage!$1:$1,0)))</f>
        <v>3.7400931816231561E-3</v>
      </c>
      <c r="W288">
        <f>PRODUCT(INDEX(Overzicht!$B$1:$D$35,MATCH(max_demand!W$1,Overzicht!$B$1:$B$35,0),3),INDEX(Verdeelsleutels_percentage!$A:$AB,MATCH(max_demand!$C288,Verdeelsleutels_percentage!$C:$C,0),MATCH(INDEX(Overzicht!$B$1:$F$35,MATCH(max_demand!W$1,Overzicht!$B:$B,0),5),Verdeelsleutels_percentage!$1:$1,0)))</f>
        <v>1.9513529643251253E-2</v>
      </c>
      <c r="X288">
        <f>PRODUCT(INDEX(Overzicht!$B$1:$D$35,MATCH(max_demand!X$1,Overzicht!$B$1:$B$35,0),3),INDEX(Verdeelsleutels_percentage!$A:$AB,MATCH(max_demand!$C288,Verdeelsleutels_percentage!$C:$C,0),MATCH(INDEX(Overzicht!$B$1:$F$35,MATCH(max_demand!X$1,Overzicht!$B:$B,0),5),Verdeelsleutels_percentage!$1:$1,0)))</f>
        <v>2.9255428253289186E-3</v>
      </c>
      <c r="Y288">
        <f>PRODUCT(INDEX(Overzicht!$B$1:$D$35,MATCH(max_demand!Y$1,Overzicht!$B$1:$B$35,0),3),INDEX(Verdeelsleutels_percentage!$A:$AB,MATCH(max_demand!$C288,Verdeelsleutels_percentage!$C:$C,0),MATCH(INDEX(Overzicht!$B$1:$F$35,MATCH(max_demand!Y$1,Overzicht!$B:$B,0),5),Verdeelsleutels_percentage!$1:$1,0)))</f>
        <v>5.7348756907003788E-8</v>
      </c>
      <c r="Z288">
        <f>PRODUCT(INDEX(Overzicht!$B$1:$D$35,MATCH(max_demand!Z$1,Overzicht!$B$1:$B$35,0),3),INDEX(Verdeelsleutels_percentage!$A:$AB,MATCH(max_demand!$C288,Verdeelsleutels_percentage!$C:$C,0),MATCH(INDEX(Overzicht!$B$1:$F$35,MATCH(max_demand!Z$1,Overzicht!$B:$B,0),5),Verdeelsleutels_percentage!$1:$1,0)))</f>
        <v>2.5488336403112795E-5</v>
      </c>
      <c r="AA288">
        <f>PRODUCT(INDEX(Overzicht!$B$1:$D$35,MATCH(max_demand!AA$1,Overzicht!$B$1:$B$35,0),3),INDEX(Verdeelsleutels_percentage!$A:$AB,MATCH(max_demand!$C288,Verdeelsleutels_percentage!$C:$C,0),MATCH(INDEX(Overzicht!$B$1:$F$35,MATCH(max_demand!AA$1,Overzicht!$B:$B,0),5),Verdeelsleutels_percentage!$1:$1,0)))</f>
        <v>2.6561529514822809E-5</v>
      </c>
      <c r="AB288">
        <f>PRODUCT(INDEX(Overzicht!$B$1:$D$35,MATCH(max_demand!AB$1,Overzicht!$B$1:$B$35,0),3),INDEX(Verdeelsleutels_percentage!$A:$AB,MATCH(max_demand!$C288,Verdeelsleutels_percentage!$C:$C,0),MATCH(INDEX(Overzicht!$B$1:$F$35,MATCH(max_demand!AB$1,Overzicht!$B:$B,0),5),Verdeelsleutels_percentage!$1:$1,0)))</f>
        <v>6.0776179120426276E-3</v>
      </c>
      <c r="AC288">
        <f>PRODUCT(INDEX(Overzicht!$B$1:$D$35,MATCH(max_demand!AC$1,Overzicht!$B$1:$B$35,0),3),INDEX(Verdeelsleutels_percentage!$A:$AB,MATCH(max_demand!$C288,Verdeelsleutels_percentage!$C:$C,0),MATCH(INDEX(Overzicht!$B$1:$F$35,MATCH(max_demand!AC$1,Overzicht!$B:$B,0),5),Verdeelsleutels_percentage!$1:$1,0)))</f>
        <v>5.3006163953967988E-3</v>
      </c>
      <c r="AD288">
        <f>PRODUCT(INDEX(Overzicht!$B$1:$D$35,MATCH(max_demand!AD$1,Overzicht!$B$1:$B$35,0),3),INDEX(Verdeelsleutels_percentage!$A:$AB,MATCH(max_demand!$C288,Verdeelsleutels_percentage!$C:$C,0),MATCH(INDEX(Overzicht!$B$1:$F$35,MATCH(max_demand!AD$1,Overzicht!$B:$B,0),5),Verdeelsleutels_percentage!$1:$1,0)))</f>
        <v>1.2295513123980853E-5</v>
      </c>
      <c r="AE288">
        <f>PRODUCT(INDEX(Overzicht!$B$1:$D$35,MATCH(max_demand!AE$1,Overzicht!$B$1:$B$35,0),3),INDEX(Verdeelsleutels_percentage!$A:$AB,MATCH(max_demand!$C288,Verdeelsleutels_percentage!$C:$C,0),MATCH(INDEX(Overzicht!$B$1:$F$35,MATCH(max_demand!AE$1,Overzicht!$B:$B,0),5),Verdeelsleutels_percentage!$1:$1,0)))</f>
        <v>8.9848256278285562E-4</v>
      </c>
      <c r="AF288">
        <f>PRODUCT(INDEX(Overzicht!$B$1:$D$35,MATCH(max_demand!AF$1,Overzicht!$B$1:$B$35,0),3),INDEX(Verdeelsleutels_percentage!$A:$AB,MATCH(max_demand!$C288,Verdeelsleutels_percentage!$C:$C,0),MATCH(INDEX(Overzicht!$B$1:$F$35,MATCH(max_demand!AF$1,Overzicht!$B:$B,0),5),Verdeelsleutels_percentage!$1:$1,0)))</f>
        <v>1.0061185422281366E-4</v>
      </c>
      <c r="AG288">
        <f>PRODUCT(INDEX(Overzicht!$B$1:$D$35,MATCH(max_demand!AG$1,Overzicht!$B$1:$B$35,0),3),INDEX(Verdeelsleutels_percentage!$A:$AB,MATCH(max_demand!$C288,Verdeelsleutels_percentage!$C:$C,0),MATCH(INDEX(Overzicht!$B$1:$F$35,MATCH(max_demand!AG$1,Overzicht!$B:$B,0),5),Verdeelsleutels_percentage!$1:$1,0)))</f>
        <v>1.9513529643251253E-2</v>
      </c>
      <c r="AH288">
        <f>PRODUCT(INDEX(Overzicht!$B$1:$D$35,MATCH(max_demand!AH$1,Overzicht!$B$1:$B$35,0),3),INDEX(Verdeelsleutels_percentage!$A:$AB,MATCH(max_demand!$C288,Verdeelsleutels_percentage!$C:$C,0),MATCH(INDEX(Overzicht!$B$1:$F$35,MATCH(max_demand!AH$1,Overzicht!$B:$B,0),5),Verdeelsleutels_percentage!$1:$1,0)))</f>
        <v>2.347609931865652E-4</v>
      </c>
      <c r="AI288">
        <f>PRODUCT(INDEX(Overzicht!$B$1:$D$35,MATCH(max_demand!AI$1,Overzicht!$B$1:$B$35,0),3),INDEX(Verdeelsleutels_percentage!$A:$AB,MATCH(max_demand!$C288,Verdeelsleutels_percentage!$C:$C,0),MATCH(INDEX(Overzicht!$B$1:$F$35,MATCH(max_demand!AI$1,Overzicht!$B:$B,0),5),Verdeelsleutels_percentage!$1:$1,0)))</f>
        <v>8.0489483378250927E-5</v>
      </c>
      <c r="AJ288">
        <f>PRODUCT(INDEX(Overzicht!$B$1:$D$35,MATCH(max_demand!AJ$1,Overzicht!$B$1:$B$35,0),3),INDEX(Verdeelsleutels_percentage!$A:$AB,MATCH(max_demand!$C288,Verdeelsleutels_percentage!$C:$C,0),MATCH(INDEX(Overzicht!$B$1:$F$35,MATCH(max_demand!AJ$1,Overzicht!$B:$B,0),5),Verdeelsleutels_percentage!$1:$1,0)))</f>
        <v>0</v>
      </c>
      <c r="AK288">
        <f>PRODUCT(INDEX(Overzicht!$B$1:$D$35,MATCH(max_demand!AK$1,Overzicht!$B$1:$B$35,0),3),INDEX(Verdeelsleutels_percentage!$A:$AB,MATCH(max_demand!$C288,Verdeelsleutels_percentage!$C:$C,0),MATCH(INDEX(Overzicht!$B$1:$F$35,MATCH(max_demand!AK$1,Overzicht!$B:$B,0),5),Verdeelsleutels_percentage!$1:$1,0)))</f>
        <v>1.1838207983572427E-3</v>
      </c>
      <c r="AL288">
        <f>PRODUCT(INDEX(Overzicht!$B$1:$D$35,MATCH(max_demand!AL$1,Overzicht!$B$1:$B$35,0),3),INDEX(Verdeelsleutels_percentage!$A:$AB,MATCH(max_demand!$C288,Verdeelsleutels_percentage!$C:$C,0),MATCH(INDEX(Overzicht!$B$1:$F$35,MATCH(max_demand!AL$1,Overzicht!$B:$B,0),5),Verdeelsleutels_percentage!$1:$1,0)))</f>
        <v>3.2522549405418753E-3</v>
      </c>
      <c r="AM288">
        <f>PRODUCT(INDEX(Overzicht!$B$1:$D$35,MATCH(max_demand!AM$1,Overzicht!$B$1:$B$35,0),3),INDEX(Verdeelsleutels_percentage!$A:$AB,MATCH(max_demand!$C288,Verdeelsleutels_percentage!$C:$C,0),MATCH(INDEX(Overzicht!$B$1:$F$35,MATCH(max_demand!AM$1,Overzicht!$B:$B,0),5),Verdeelsleutels_percentage!$1:$1,0)))</f>
        <v>6.5045098810837506E-3</v>
      </c>
      <c r="AN288">
        <f>PRODUCT(INDEX(Overzicht!$B$1:$D$35,MATCH(max_demand!AN$1,Overzicht!$B$1:$B$35,0),3),INDEX(Verdeelsleutels_percentage!$A:$AB,MATCH(max_demand!$C288,Verdeelsleutels_percentage!$C:$C,0),MATCH(INDEX(Overzicht!$B$1:$F$35,MATCH(max_demand!AN$1,Overzicht!$B:$B,0),5),Verdeelsleutels_percentage!$1:$1,0)))</f>
        <v>3.2522549405418753E-3</v>
      </c>
      <c r="AO288">
        <f>PRODUCT(INDEX(Overzicht!$B$1:$D$35,MATCH(max_demand!AO$1,Overzicht!$B$1:$B$35,0),3),INDEX(Verdeelsleutels_percentage!$A:$AB,MATCH(max_demand!$C288,Verdeelsleutels_percentage!$C:$C,0),MATCH(INDEX(Overzicht!$B$1:$F$35,MATCH(max_demand!AO$1,Overzicht!$B:$B,0),5),Verdeelsleutels_percentage!$1:$1,0)))</f>
        <v>1.1382892291896563E-2</v>
      </c>
    </row>
    <row r="289" spans="2:41">
      <c r="B289" t="str">
        <f>INDEX('ETLocal datasets'!B:C,MATCH(C289,'ETLocal datasets'!C:C,0),1)</f>
        <v>GM0907</v>
      </c>
      <c r="C289" t="str">
        <f>'ETLocal datasets'!C272</f>
        <v>Gennep</v>
      </c>
      <c r="D289">
        <f t="shared" si="21"/>
        <v>0.10980503993536793</v>
      </c>
      <c r="E289">
        <f t="shared" si="22"/>
        <v>8.132685776065586E-2</v>
      </c>
      <c r="F289">
        <f t="shared" si="23"/>
        <v>1.0371705208427902E-2</v>
      </c>
      <c r="G289">
        <f t="shared" si="20"/>
        <v>2.1120407084460432E-2</v>
      </c>
      <c r="H289">
        <f>PRODUCT(INDEX(Overzicht!$B$1:$D$35,MATCH(max_demand!H$1,Overzicht!$B$1:$B$35,0),3),INDEX(Verdeelsleutels_percentage!$A:$AB,MATCH(max_demand!$C289,Verdeelsleutels_percentage!$C:$C,0),MATCH(INDEX(Overzicht!$B$1:$F$35,MATCH(max_demand!H$1,Overzicht!$B:$B,0),5),Verdeelsleutels_percentage!$1:$1,0)))</f>
        <v>1.0371705208427902E-2</v>
      </c>
      <c r="I289">
        <f>PRODUCT(INDEX(Overzicht!$B$1:$D$35,MATCH(max_demand!I$1,Overzicht!$B$1:$B$35,0),3),INDEX(Verdeelsleutels_percentage!$A:$AB,MATCH(max_demand!$C289,Verdeelsleutels_percentage!$C:$C,0),MATCH(INDEX(Overzicht!$B$1:$F$35,MATCH(max_demand!I$1,Overzicht!$B:$B,0),5),Verdeelsleutels_percentage!$1:$1,0)))</f>
        <v>9.9862564340650467E-3</v>
      </c>
      <c r="J289">
        <f>PRODUCT(INDEX(Overzicht!$B$1:$D$35,MATCH(max_demand!J$1,Overzicht!$B$1:$B$35,0),3),INDEX(Verdeelsleutels_percentage!$A:$AB,MATCH(max_demand!$C289,Verdeelsleutels_percentage!$C:$C,0),MATCH(INDEX(Overzicht!$B$1:$F$35,MATCH(max_demand!J$1,Overzicht!$B:$B,0),5),Verdeelsleutels_percentage!$1:$1,0)))</f>
        <v>3.4769906984444018E-3</v>
      </c>
      <c r="K289">
        <f>PRODUCT(INDEX(Overzicht!$B$1:$D$35,MATCH(max_demand!K$1,Overzicht!$B$1:$B$35,0),3),INDEX(Verdeelsleutels_percentage!$A:$AB,MATCH(max_demand!$C289,Verdeelsleutels_percentage!$C:$C,0),MATCH(INDEX(Overzicht!$B$1:$F$35,MATCH(max_demand!K$1,Overzicht!$B:$B,0),5),Verdeelsleutels_percentage!$1:$1,0)))</f>
        <v>2.0786776854292322E-3</v>
      </c>
      <c r="L289">
        <f>PRODUCT(INDEX(Overzicht!$B$1:$D$35,MATCH(max_demand!L$1,Overzicht!$B$1:$B$35,0),3),INDEX(Verdeelsleutels_percentage!$A:$AB,MATCH(max_demand!$C289,Verdeelsleutels_percentage!$C:$C,0),MATCH(INDEX(Overzicht!$B$1:$F$35,MATCH(max_demand!L$1,Overzicht!$B:$B,0),5),Verdeelsleutels_percentage!$1:$1,0)))</f>
        <v>3.3537748405682785E-3</v>
      </c>
      <c r="M289">
        <f>PRODUCT(INDEX(Overzicht!$B$1:$D$35,MATCH(max_demand!M$1,Overzicht!$B$1:$B$35,0),3),INDEX(Verdeelsleutels_percentage!$A:$AB,MATCH(max_demand!$C289,Verdeelsleutels_percentage!$C:$C,0),MATCH(INDEX(Overzicht!$B$1:$F$35,MATCH(max_demand!M$1,Overzicht!$B:$B,0),5),Verdeelsleutels_percentage!$1:$1,0)))</f>
        <v>1.9409026371077609E-2</v>
      </c>
      <c r="N289">
        <f>PRODUCT(INDEX(Overzicht!$B$1:$D$35,MATCH(max_demand!N$1,Overzicht!$B$1:$B$35,0),3),INDEX(Verdeelsleutels_percentage!$A:$AB,MATCH(max_demand!$C289,Verdeelsleutels_percentage!$C:$C,0),MATCH(INDEX(Overzicht!$B$1:$F$35,MATCH(max_demand!N$1,Overzicht!$B:$B,0),5),Verdeelsleutels_percentage!$1:$1,0)))</f>
        <v>2.3501276458616941E-2</v>
      </c>
      <c r="O289">
        <f>PRODUCT(INDEX(Overzicht!$B$1:$D$35,MATCH(max_demand!O$1,Overzicht!$B$1:$B$35,0),3),INDEX(Verdeelsleutels_percentage!$A:$AB,MATCH(max_demand!$C289,Verdeelsleutels_percentage!$C:$C,0),MATCH(INDEX(Overzicht!$B$1:$F$35,MATCH(max_demand!O$1,Overzicht!$B:$B,0),5),Verdeelsleutels_percentage!$1:$1,0)))</f>
        <v>5.0342353305842585E-3</v>
      </c>
      <c r="P289">
        <f>PRODUCT(INDEX(Overzicht!$B$1:$D$35,MATCH(max_demand!P$1,Overzicht!$B$1:$B$35,0),3),INDEX(Verdeelsleutels_percentage!$A:$AB,MATCH(max_demand!$C289,Verdeelsleutels_percentage!$C:$C,0),MATCH(INDEX(Overzicht!$B$1:$F$35,MATCH(max_demand!P$1,Overzicht!$B:$B,0),5),Verdeelsleutels_percentage!$1:$1,0)))</f>
        <v>2.3201958871237126E-2</v>
      </c>
      <c r="Q289">
        <f>PRODUCT(INDEX(Overzicht!$B$1:$D$35,MATCH(max_demand!Q$1,Overzicht!$B$1:$B$35,0),3),INDEX(Verdeelsleutels_percentage!$A:$AB,MATCH(max_demand!$C289,Verdeelsleutels_percentage!$C:$C,0),MATCH(INDEX(Overzicht!$B$1:$F$35,MATCH(max_demand!Q$1,Overzicht!$B:$B,0),5),Verdeelsleutels_percentage!$1:$1,0)))</f>
        <v>8.5936986012688336E-3</v>
      </c>
      <c r="R289">
        <f>PRODUCT(INDEX(Overzicht!$B$1:$D$35,MATCH(max_demand!R$1,Overzicht!$B$1:$B$35,0),3),INDEX(Verdeelsleutels_percentage!$A:$AB,MATCH(max_demand!$C289,Verdeelsleutels_percentage!$C:$C,0),MATCH(INDEX(Overzicht!$B$1:$F$35,MATCH(max_demand!R$1,Overzicht!$B:$B,0),5),Verdeelsleutels_percentage!$1:$1,0)))</f>
        <v>1.7780066071590691E-3</v>
      </c>
      <c r="S289">
        <f>PRODUCT(INDEX(Overzicht!$B$1:$D$35,MATCH(max_demand!S$1,Overzicht!$B$1:$B$35,0),3),INDEX(Verdeelsleutels_percentage!$A:$AB,MATCH(max_demand!$C289,Verdeelsleutels_percentage!$C:$C,0),MATCH(INDEX(Overzicht!$B$1:$F$35,MATCH(max_demand!S$1,Overzicht!$B:$B,0),5),Verdeelsleutels_percentage!$1:$1,0)))</f>
        <v>3.641357531461773E-3</v>
      </c>
      <c r="T289">
        <f>PRODUCT(INDEX(Overzicht!$B$1:$D$35,MATCH(max_demand!T$1,Overzicht!$B$1:$B$35,0),3),INDEX(Verdeelsleutels_percentage!$A:$AB,MATCH(max_demand!$C289,Verdeelsleutels_percentage!$C:$C,0),MATCH(INDEX(Overzicht!$B$1:$F$35,MATCH(max_demand!T$1,Overzicht!$B:$B,0),5),Verdeelsleutels_percentage!$1:$1,0)))</f>
        <v>5.2549973056034704E-3</v>
      </c>
      <c r="U289">
        <f>PRODUCT(INDEX(Overzicht!$B$1:$D$35,MATCH(max_demand!U$1,Overzicht!$B$1:$B$35,0),3),INDEX(Verdeelsleutels_percentage!$A:$AB,MATCH(max_demand!$C289,Verdeelsleutels_percentage!$C:$C,0),MATCH(INDEX(Overzicht!$B$1:$F$35,MATCH(max_demand!U$1,Overzicht!$B:$B,0),5),Verdeelsleutels_percentage!$1:$1,0)))</f>
        <v>1.9518561420812892E-2</v>
      </c>
      <c r="V289">
        <f>PRODUCT(INDEX(Overzicht!$B$1:$D$35,MATCH(max_demand!V$1,Overzicht!$B$1:$B$35,0),3),INDEX(Verdeelsleutels_percentage!$A:$AB,MATCH(max_demand!$C289,Verdeelsleutels_percentage!$C:$C,0),MATCH(INDEX(Overzicht!$B$1:$F$35,MATCH(max_demand!V$1,Overzicht!$B:$B,0),5),Verdeelsleutels_percentage!$1:$1,0)))</f>
        <v>2.2718973313699212E-3</v>
      </c>
      <c r="W289">
        <f>PRODUCT(INDEX(Overzicht!$B$1:$D$35,MATCH(max_demand!W$1,Overzicht!$B$1:$B$35,0),3),INDEX(Verdeelsleutels_percentage!$A:$AB,MATCH(max_demand!$C289,Verdeelsleutels_percentage!$C:$C,0),MATCH(INDEX(Overzicht!$B$1:$F$35,MATCH(max_demand!W$1,Overzicht!$B:$B,0),5),Verdeelsleutels_percentage!$1:$1,0)))</f>
        <v>1.1853377381060459E-2</v>
      </c>
      <c r="X289">
        <f>PRODUCT(INDEX(Overzicht!$B$1:$D$35,MATCH(max_demand!X$1,Overzicht!$B$1:$B$35,0),3),INDEX(Verdeelsleutels_percentage!$A:$AB,MATCH(max_demand!$C289,Verdeelsleutels_percentage!$C:$C,0),MATCH(INDEX(Overzicht!$B$1:$F$35,MATCH(max_demand!X$1,Overzicht!$B:$B,0),5),Verdeelsleutels_percentage!$1:$1,0)))</f>
        <v>4.9227884080053916E-3</v>
      </c>
      <c r="Y289">
        <f>PRODUCT(INDEX(Overzicht!$B$1:$D$35,MATCH(max_demand!Y$1,Overzicht!$B$1:$B$35,0),3),INDEX(Verdeelsleutels_percentage!$A:$AB,MATCH(max_demand!$C289,Verdeelsleutels_percentage!$C:$C,0),MATCH(INDEX(Overzicht!$B$1:$F$35,MATCH(max_demand!Y$1,Overzicht!$B:$B,0),5),Verdeelsleutels_percentage!$1:$1,0)))</f>
        <v>1.2222931722112743E-6</v>
      </c>
      <c r="Z289">
        <f>PRODUCT(INDEX(Overzicht!$B$1:$D$35,MATCH(max_demand!Z$1,Overzicht!$B$1:$B$35,0),3),INDEX(Verdeelsleutels_percentage!$A:$AB,MATCH(max_demand!$C289,Verdeelsleutels_percentage!$C:$C,0),MATCH(INDEX(Overzicht!$B$1:$F$35,MATCH(max_demand!Z$1,Overzicht!$B:$B,0),5),Verdeelsleutels_percentage!$1:$1,0)))</f>
        <v>5.4324140987167748E-4</v>
      </c>
      <c r="AA289">
        <f>PRODUCT(INDEX(Overzicht!$B$1:$D$35,MATCH(max_demand!AA$1,Overzicht!$B$1:$B$35,0),3),INDEX(Verdeelsleutels_percentage!$A:$AB,MATCH(max_demand!$C289,Verdeelsleutels_percentage!$C:$C,0),MATCH(INDEX(Overzicht!$B$1:$F$35,MATCH(max_demand!AA$1,Overzicht!$B:$B,0),5),Verdeelsleutels_percentage!$1:$1,0)))</f>
        <v>5.661147323925902E-4</v>
      </c>
      <c r="AB289">
        <f>PRODUCT(INDEX(Overzicht!$B$1:$D$35,MATCH(max_demand!AB$1,Overzicht!$B$1:$B$35,0),3),INDEX(Verdeelsleutels_percentage!$A:$AB,MATCH(max_demand!$C289,Verdeelsleutels_percentage!$C:$C,0),MATCH(INDEX(Overzicht!$B$1:$F$35,MATCH(max_demand!AB$1,Overzicht!$B:$B,0),5),Verdeelsleutels_percentage!$1:$1,0)))</f>
        <v>4.729405937814209E-3</v>
      </c>
      <c r="AC289">
        <f>PRODUCT(INDEX(Overzicht!$B$1:$D$35,MATCH(max_demand!AC$1,Overzicht!$B$1:$B$35,0),3),INDEX(Verdeelsleutels_percentage!$A:$AB,MATCH(max_demand!$C289,Verdeelsleutels_percentage!$C:$C,0),MATCH(INDEX(Overzicht!$B$1:$F$35,MATCH(max_demand!AC$1,Overzicht!$B:$B,0),5),Verdeelsleutels_percentage!$1:$1,0)))</f>
        <v>6.605604847073324E-3</v>
      </c>
      <c r="AD289">
        <f>PRODUCT(INDEX(Overzicht!$B$1:$D$35,MATCH(max_demand!AD$1,Overzicht!$B$1:$B$35,0),3),INDEX(Verdeelsleutels_percentage!$A:$AB,MATCH(max_demand!$C289,Verdeelsleutels_percentage!$C:$C,0),MATCH(INDEX(Overzicht!$B$1:$F$35,MATCH(max_demand!AD$1,Overzicht!$B:$B,0),5),Verdeelsleutels_percentage!$1:$1,0)))</f>
        <v>3.6886539371942556E-6</v>
      </c>
      <c r="AE289">
        <f>PRODUCT(INDEX(Overzicht!$B$1:$D$35,MATCH(max_demand!AE$1,Overzicht!$B$1:$B$35,0),3),INDEX(Verdeelsleutels_percentage!$A:$AB,MATCH(max_demand!$C289,Verdeelsleutels_percentage!$C:$C,0),MATCH(INDEX(Overzicht!$B$1:$F$35,MATCH(max_demand!AE$1,Overzicht!$B:$B,0),5),Verdeelsleutels_percentage!$1:$1,0)))</f>
        <v>1.5673529150767591E-2</v>
      </c>
      <c r="AF289">
        <f>PRODUCT(INDEX(Overzicht!$B$1:$D$35,MATCH(max_demand!AF$1,Overzicht!$B$1:$B$35,0),3),INDEX(Verdeelsleutels_percentage!$A:$AB,MATCH(max_demand!$C289,Verdeelsleutels_percentage!$C:$C,0),MATCH(INDEX(Overzicht!$B$1:$F$35,MATCH(max_demand!AF$1,Overzicht!$B:$B,0),5),Verdeelsleutels_percentage!$1:$1,0)))</f>
        <v>2.144373986335569E-3</v>
      </c>
      <c r="AG289">
        <f>PRODUCT(INDEX(Overzicht!$B$1:$D$35,MATCH(max_demand!AG$1,Overzicht!$B$1:$B$35,0),3),INDEX(Verdeelsleutels_percentage!$A:$AB,MATCH(max_demand!$C289,Verdeelsleutels_percentage!$C:$C,0),MATCH(INDEX(Overzicht!$B$1:$F$35,MATCH(max_demand!AG$1,Overzicht!$B:$B,0),5),Verdeelsleutels_percentage!$1:$1,0)))</f>
        <v>1.1853377381060459E-2</v>
      </c>
      <c r="AH289">
        <f>PRODUCT(INDEX(Overzicht!$B$1:$D$35,MATCH(max_demand!AH$1,Overzicht!$B$1:$B$35,0),3),INDEX(Verdeelsleutels_percentage!$A:$AB,MATCH(max_demand!$C289,Verdeelsleutels_percentage!$C:$C,0),MATCH(INDEX(Overzicht!$B$1:$F$35,MATCH(max_demand!AH$1,Overzicht!$B:$B,0),5),Verdeelsleutels_percentage!$1:$1,0)))</f>
        <v>5.0035393014496608E-3</v>
      </c>
      <c r="AI289">
        <f>PRODUCT(INDEX(Overzicht!$B$1:$D$35,MATCH(max_demand!AI$1,Overzicht!$B$1:$B$35,0),3),INDEX(Verdeelsleutels_percentage!$A:$AB,MATCH(max_demand!$C289,Verdeelsleutels_percentage!$C:$C,0),MATCH(INDEX(Overzicht!$B$1:$F$35,MATCH(max_demand!AI$1,Overzicht!$B:$B,0),5),Verdeelsleutels_percentage!$1:$1,0)))</f>
        <v>1.715499189068455E-3</v>
      </c>
      <c r="AJ289">
        <f>PRODUCT(INDEX(Overzicht!$B$1:$D$35,MATCH(max_demand!AJ$1,Overzicht!$B$1:$B$35,0),3),INDEX(Verdeelsleutels_percentage!$A:$AB,MATCH(max_demand!$C289,Verdeelsleutels_percentage!$C:$C,0),MATCH(INDEX(Overzicht!$B$1:$F$35,MATCH(max_demand!AJ$1,Overzicht!$B:$B,0),5),Verdeelsleutels_percentage!$1:$1,0)))</f>
        <v>0</v>
      </c>
      <c r="AK289">
        <f>PRODUCT(INDEX(Overzicht!$B$1:$D$35,MATCH(max_demand!AK$1,Overzicht!$B$1:$B$35,0),3),INDEX(Verdeelsleutels_percentage!$A:$AB,MATCH(max_demand!$C289,Verdeelsleutels_percentage!$C:$C,0),MATCH(INDEX(Overzicht!$B$1:$F$35,MATCH(max_demand!AK$1,Overzicht!$B:$B,0),5),Verdeelsleutels_percentage!$1:$1,0)))</f>
        <v>7.1910489445100136E-4</v>
      </c>
      <c r="AL289">
        <f>PRODUCT(INDEX(Overzicht!$B$1:$D$35,MATCH(max_demand!AL$1,Overzicht!$B$1:$B$35,0),3),INDEX(Verdeelsleutels_percentage!$A:$AB,MATCH(max_demand!$C289,Verdeelsleutels_percentage!$C:$C,0),MATCH(INDEX(Overzicht!$B$1:$F$35,MATCH(max_demand!AL$1,Overzicht!$B:$B,0),5),Verdeelsleutels_percentage!$1:$1,0)))</f>
        <v>1.97556289684341E-3</v>
      </c>
      <c r="AM289">
        <f>PRODUCT(INDEX(Overzicht!$B$1:$D$35,MATCH(max_demand!AM$1,Overzicht!$B$1:$B$35,0),3),INDEX(Verdeelsleutels_percentage!$A:$AB,MATCH(max_demand!$C289,Verdeelsleutels_percentage!$C:$C,0),MATCH(INDEX(Overzicht!$B$1:$F$35,MATCH(max_demand!AM$1,Overzicht!$B:$B,0),5),Verdeelsleutels_percentage!$1:$1,0)))</f>
        <v>3.95112579368682E-3</v>
      </c>
      <c r="AN289">
        <f>PRODUCT(INDEX(Overzicht!$B$1:$D$35,MATCH(max_demand!AN$1,Overzicht!$B$1:$B$35,0),3),INDEX(Verdeelsleutels_percentage!$A:$AB,MATCH(max_demand!$C289,Verdeelsleutels_percentage!$C:$C,0),MATCH(INDEX(Overzicht!$B$1:$F$35,MATCH(max_demand!AN$1,Overzicht!$B:$B,0),5),Verdeelsleutels_percentage!$1:$1,0)))</f>
        <v>1.97556289684341E-3</v>
      </c>
      <c r="AO289">
        <f>PRODUCT(INDEX(Overzicht!$B$1:$D$35,MATCH(max_demand!AO$1,Overzicht!$B$1:$B$35,0),3),INDEX(Verdeelsleutels_percentage!$A:$AB,MATCH(max_demand!$C289,Verdeelsleutels_percentage!$C:$C,0),MATCH(INDEX(Overzicht!$B$1:$F$35,MATCH(max_demand!AO$1,Overzicht!$B:$B,0),5),Verdeelsleutels_percentage!$1:$1,0)))</f>
        <v>6.9144701389519348E-3</v>
      </c>
    </row>
    <row r="290" spans="2:41">
      <c r="B290" t="str">
        <f>INDEX('ETLocal datasets'!B:C,MATCH(C290,'ETLocal datasets'!C:C,0),1)</f>
        <v>GM0917</v>
      </c>
      <c r="C290" t="str">
        <f>'ETLocal datasets'!C273</f>
        <v>Heerlen</v>
      </c>
      <c r="D290">
        <f t="shared" si="21"/>
        <v>0.16056318282420964</v>
      </c>
      <c r="E290">
        <f t="shared" si="22"/>
        <v>0.25856199499997051</v>
      </c>
      <c r="F290">
        <f t="shared" si="23"/>
        <v>5.2755896353945973E-2</v>
      </c>
      <c r="G290">
        <f t="shared" si="20"/>
        <v>0.10742939417479166</v>
      </c>
      <c r="H290">
        <f>PRODUCT(INDEX(Overzicht!$B$1:$D$35,MATCH(max_demand!H$1,Overzicht!$B$1:$B$35,0),3),INDEX(Verdeelsleutels_percentage!$A:$AB,MATCH(max_demand!$C290,Verdeelsleutels_percentage!$C:$C,0),MATCH(INDEX(Overzicht!$B$1:$F$35,MATCH(max_demand!H$1,Overzicht!$B:$B,0),5),Verdeelsleutels_percentage!$1:$1,0)))</f>
        <v>5.2755896353945973E-2</v>
      </c>
      <c r="I290">
        <f>PRODUCT(INDEX(Overzicht!$B$1:$D$35,MATCH(max_demand!I$1,Overzicht!$B$1:$B$35,0),3),INDEX(Verdeelsleutels_percentage!$A:$AB,MATCH(max_demand!$C290,Verdeelsleutels_percentage!$C:$C,0),MATCH(INDEX(Overzicht!$B$1:$F$35,MATCH(max_demand!I$1,Overzicht!$B:$B,0),5),Verdeelsleutels_percentage!$1:$1,0)))</f>
        <v>1.5282891049498422E-3</v>
      </c>
      <c r="J290">
        <f>PRODUCT(INDEX(Overzicht!$B$1:$D$35,MATCH(max_demand!J$1,Overzicht!$B$1:$B$35,0),3),INDEX(Verdeelsleutels_percentage!$A:$AB,MATCH(max_demand!$C290,Verdeelsleutels_percentage!$C:$C,0),MATCH(INDEX(Overzicht!$B$1:$F$35,MATCH(max_demand!J$1,Overzicht!$B:$B,0),5),Verdeelsleutels_percentage!$1:$1,0)))</f>
        <v>1.7685786206275221E-2</v>
      </c>
      <c r="K290">
        <f>PRODUCT(INDEX(Overzicht!$B$1:$D$35,MATCH(max_demand!K$1,Overzicht!$B$1:$B$35,0),3),INDEX(Verdeelsleutels_percentage!$A:$AB,MATCH(max_demand!$C290,Verdeelsleutels_percentage!$C:$C,0),MATCH(INDEX(Overzicht!$B$1:$F$35,MATCH(max_demand!K$1,Overzicht!$B:$B,0),5),Verdeelsleutels_percentage!$1:$1,0)))</f>
        <v>3.1811925523032869E-4</v>
      </c>
      <c r="L290">
        <f>PRODUCT(INDEX(Overzicht!$B$1:$D$35,MATCH(max_demand!L$1,Overzicht!$B$1:$B$35,0),3),INDEX(Verdeelsleutels_percentage!$A:$AB,MATCH(max_demand!$C290,Verdeelsleutels_percentage!$C:$C,0),MATCH(INDEX(Overzicht!$B$1:$F$35,MATCH(max_demand!L$1,Overzicht!$B:$B,0),5),Verdeelsleutels_percentage!$1:$1,0)))</f>
        <v>1.7059046157590345E-2</v>
      </c>
      <c r="M290">
        <f>PRODUCT(INDEX(Overzicht!$B$1:$D$35,MATCH(max_demand!M$1,Overzicht!$B$1:$B$35,0),3),INDEX(Verdeelsleutels_percentage!$A:$AB,MATCH(max_demand!$C290,Verdeelsleutels_percentage!$C:$C,0),MATCH(INDEX(Overzicht!$B$1:$F$35,MATCH(max_demand!M$1,Overzicht!$B:$B,0),5),Verdeelsleutels_percentage!$1:$1,0)))</f>
        <v>2.0483103960195989E-3</v>
      </c>
      <c r="N290">
        <f>PRODUCT(INDEX(Overzicht!$B$1:$D$35,MATCH(max_demand!N$1,Overzicht!$B$1:$B$35,0),3),INDEX(Verdeelsleutels_percentage!$A:$AB,MATCH(max_demand!$C290,Verdeelsleutels_percentage!$C:$C,0),MATCH(INDEX(Overzicht!$B$1:$F$35,MATCH(max_demand!N$1,Overzicht!$B:$B,0),5),Verdeelsleutels_percentage!$1:$1,0)))</f>
        <v>9.7990115837470557E-3</v>
      </c>
      <c r="O290">
        <f>PRODUCT(INDEX(Overzicht!$B$1:$D$35,MATCH(max_demand!O$1,Overzicht!$B$1:$B$35,0),3),INDEX(Verdeelsleutels_percentage!$A:$AB,MATCH(max_demand!$C290,Verdeelsleutels_percentage!$C:$C,0),MATCH(INDEX(Overzicht!$B$1:$F$35,MATCH(max_demand!O$1,Overzicht!$B:$B,0),5),Verdeelsleutels_percentage!$1:$1,0)))</f>
        <v>1.104909532719695E-3</v>
      </c>
      <c r="P290">
        <f>PRODUCT(INDEX(Overzicht!$B$1:$D$35,MATCH(max_demand!P$1,Overzicht!$B$1:$B$35,0),3),INDEX(Verdeelsleutels_percentage!$A:$AB,MATCH(max_demand!$C290,Verdeelsleutels_percentage!$C:$C,0),MATCH(INDEX(Overzicht!$B$1:$F$35,MATCH(max_demand!P$1,Overzicht!$B:$B,0),5),Verdeelsleutels_percentage!$1:$1,0)))</f>
        <v>2.6349342389797798E-3</v>
      </c>
      <c r="Q290">
        <f>PRODUCT(INDEX(Overzicht!$B$1:$D$35,MATCH(max_demand!Q$1,Overzicht!$B$1:$B$35,0),3),INDEX(Verdeelsleutels_percentage!$A:$AB,MATCH(max_demand!$C290,Verdeelsleutels_percentage!$C:$C,0),MATCH(INDEX(Overzicht!$B$1:$F$35,MATCH(max_demand!Q$1,Overzicht!$B:$B,0),5),Verdeelsleutels_percentage!$1:$1,0)))</f>
        <v>4.3712028407555233E-2</v>
      </c>
      <c r="R290">
        <f>PRODUCT(INDEX(Overzicht!$B$1:$D$35,MATCH(max_demand!R$1,Overzicht!$B$1:$B$35,0),3),INDEX(Verdeelsleutels_percentage!$A:$AB,MATCH(max_demand!$C290,Verdeelsleutels_percentage!$C:$C,0),MATCH(INDEX(Overzicht!$B$1:$F$35,MATCH(max_demand!R$1,Overzicht!$B:$B,0),5),Verdeelsleutels_percentage!$1:$1,0)))</f>
        <v>9.0438679463907389E-3</v>
      </c>
      <c r="S290">
        <f>PRODUCT(INDEX(Overzicht!$B$1:$D$35,MATCH(max_demand!S$1,Overzicht!$B$1:$B$35,0),3),INDEX(Verdeelsleutels_percentage!$A:$AB,MATCH(max_demand!$C290,Verdeelsleutels_percentage!$C:$C,0),MATCH(INDEX(Overzicht!$B$1:$F$35,MATCH(max_demand!S$1,Overzicht!$B:$B,0),5),Verdeelsleutels_percentage!$1:$1,0)))</f>
        <v>1.8521841554208232E-2</v>
      </c>
      <c r="T290">
        <f>PRODUCT(INDEX(Overzicht!$B$1:$D$35,MATCH(max_demand!T$1,Overzicht!$B$1:$B$35,0),3),INDEX(Verdeelsleutels_percentage!$A:$AB,MATCH(max_demand!$C290,Verdeelsleutels_percentage!$C:$C,0),MATCH(INDEX(Overzicht!$B$1:$F$35,MATCH(max_demand!T$1,Overzicht!$B:$B,0),5),Verdeelsleutels_percentage!$1:$1,0)))</f>
        <v>2.6729654152665955E-2</v>
      </c>
      <c r="U290">
        <f>PRODUCT(INDEX(Overzicht!$B$1:$D$35,MATCH(max_demand!U$1,Overzicht!$B$1:$B$35,0),3),INDEX(Verdeelsleutels_percentage!$A:$AB,MATCH(max_demand!$C290,Verdeelsleutels_percentage!$C:$C,0),MATCH(INDEX(Overzicht!$B$1:$F$35,MATCH(max_demand!U$1,Overzicht!$B:$B,0),5),Verdeelsleutels_percentage!$1:$1,0)))</f>
        <v>9.9281572567044993E-2</v>
      </c>
      <c r="V290">
        <f>PRODUCT(INDEX(Overzicht!$B$1:$D$35,MATCH(max_demand!V$1,Overzicht!$B$1:$B$35,0),3),INDEX(Verdeelsleutels_percentage!$A:$AB,MATCH(max_demand!$C290,Verdeelsleutels_percentage!$C:$C,0),MATCH(INDEX(Overzicht!$B$1:$F$35,MATCH(max_demand!V$1,Overzicht!$B:$B,0),5),Verdeelsleutels_percentage!$1:$1,0)))</f>
        <v>1.1556053487054831E-2</v>
      </c>
      <c r="W290">
        <f>PRODUCT(INDEX(Overzicht!$B$1:$D$35,MATCH(max_demand!W$1,Overzicht!$B$1:$B$35,0),3),INDEX(Verdeelsleutels_percentage!$A:$AB,MATCH(max_demand!$C290,Verdeelsleutels_percentage!$C:$C,0),MATCH(INDEX(Overzicht!$B$1:$F$35,MATCH(max_demand!W$1,Overzicht!$B:$B,0),5),Verdeelsleutels_percentage!$1:$1,0)))</f>
        <v>6.0292452975938257E-2</v>
      </c>
      <c r="X290">
        <f>PRODUCT(INDEX(Overzicht!$B$1:$D$35,MATCH(max_demand!X$1,Overzicht!$B$1:$B$35,0),3),INDEX(Verdeelsleutels_percentage!$A:$AB,MATCH(max_demand!$C290,Verdeelsleutels_percentage!$C:$C,0),MATCH(INDEX(Overzicht!$B$1:$F$35,MATCH(max_demand!X$1,Overzicht!$B:$B,0),5),Verdeelsleutels_percentage!$1:$1,0)))</f>
        <v>3.3850030767427551E-3</v>
      </c>
      <c r="Y290">
        <f>PRODUCT(INDEX(Overzicht!$B$1:$D$35,MATCH(max_demand!Y$1,Overzicht!$B$1:$B$35,0),3),INDEX(Verdeelsleutels_percentage!$A:$AB,MATCH(max_demand!$C290,Verdeelsleutels_percentage!$C:$C,0),MATCH(INDEX(Overzicht!$B$1:$F$35,MATCH(max_demand!Y$1,Overzicht!$B:$B,0),5),Verdeelsleutels_percentage!$1:$1,0)))</f>
        <v>2.9286098527176604E-7</v>
      </c>
      <c r="Z290">
        <f>PRODUCT(INDEX(Overzicht!$B$1:$D$35,MATCH(max_demand!Z$1,Overzicht!$B$1:$B$35,0),3),INDEX(Verdeelsleutels_percentage!$A:$AB,MATCH(max_demand!$C290,Verdeelsleutels_percentage!$C:$C,0),MATCH(INDEX(Overzicht!$B$1:$F$35,MATCH(max_demand!Z$1,Overzicht!$B:$B,0),5),Verdeelsleutels_percentage!$1:$1,0)))</f>
        <v>1.3016043789856269E-4</v>
      </c>
      <c r="AA290">
        <f>PRODUCT(INDEX(Overzicht!$B$1:$D$35,MATCH(max_demand!AA$1,Overzicht!$B$1:$B$35,0),3),INDEX(Verdeelsleutels_percentage!$A:$AB,MATCH(max_demand!$C290,Verdeelsleutels_percentage!$C:$C,0),MATCH(INDEX(Overzicht!$B$1:$F$35,MATCH(max_demand!AA$1,Overzicht!$B:$B,0),5),Verdeelsleutels_percentage!$1:$1,0)))</f>
        <v>1.3564087738902851E-4</v>
      </c>
      <c r="AB290">
        <f>PRODUCT(INDEX(Overzicht!$B$1:$D$35,MATCH(max_demand!AB$1,Overzicht!$B$1:$B$35,0),3),INDEX(Verdeelsleutels_percentage!$A:$AB,MATCH(max_demand!$C290,Verdeelsleutels_percentage!$C:$C,0),MATCH(INDEX(Overzicht!$B$1:$F$35,MATCH(max_demand!AB$1,Overzicht!$B:$B,0),5),Verdeelsleutels_percentage!$1:$1,0)))</f>
        <v>3.8531653440102454E-2</v>
      </c>
      <c r="AC290">
        <f>PRODUCT(INDEX(Overzicht!$B$1:$D$35,MATCH(max_demand!AC$1,Overzicht!$B$1:$B$35,0),3),INDEX(Verdeelsleutels_percentage!$A:$AB,MATCH(max_demand!$C290,Verdeelsleutels_percentage!$C:$C,0),MATCH(INDEX(Overzicht!$B$1:$F$35,MATCH(max_demand!AC$1,Overzicht!$B:$B,0),5),Verdeelsleutels_percentage!$1:$1,0)))</f>
        <v>1.9390466243075315E-2</v>
      </c>
      <c r="AD290">
        <f>PRODUCT(INDEX(Overzicht!$B$1:$D$35,MATCH(max_demand!AD$1,Overzicht!$B$1:$B$35,0),3),INDEX(Verdeelsleutels_percentage!$A:$AB,MATCH(max_demand!$C290,Verdeelsleutels_percentage!$C:$C,0),MATCH(INDEX(Overzicht!$B$1:$F$35,MATCH(max_demand!AD$1,Overzicht!$B:$B,0),5),Verdeelsleutels_percentage!$1:$1,0)))</f>
        <v>2.9755141760033666E-5</v>
      </c>
      <c r="AE290">
        <f>PRODUCT(INDEX(Overzicht!$B$1:$D$35,MATCH(max_demand!AE$1,Overzicht!$B$1:$B$35,0),3),INDEX(Verdeelsleutels_percentage!$A:$AB,MATCH(max_demand!$C290,Verdeelsleutels_percentage!$C:$C,0),MATCH(INDEX(Overzicht!$B$1:$F$35,MATCH(max_demand!AE$1,Overzicht!$B:$B,0),5),Verdeelsleutels_percentage!$1:$1,0)))</f>
        <v>2.1962907090247582E-3</v>
      </c>
      <c r="AF290">
        <f>PRODUCT(INDEX(Overzicht!$B$1:$D$35,MATCH(max_demand!AF$1,Overzicht!$B$1:$B$35,0),3),INDEX(Verdeelsleutels_percentage!$A:$AB,MATCH(max_demand!$C290,Verdeelsleutels_percentage!$C:$C,0),MATCH(INDEX(Overzicht!$B$1:$F$35,MATCH(max_demand!AF$1,Overzicht!$B:$B,0),5),Verdeelsleutels_percentage!$1:$1,0)))</f>
        <v>5.1379120223116854E-4</v>
      </c>
      <c r="AG290">
        <f>PRODUCT(INDEX(Overzicht!$B$1:$D$35,MATCH(max_demand!AG$1,Overzicht!$B$1:$B$35,0),3),INDEX(Verdeelsleutels_percentage!$A:$AB,MATCH(max_demand!$C290,Verdeelsleutels_percentage!$C:$C,0),MATCH(INDEX(Overzicht!$B$1:$F$35,MATCH(max_demand!AG$1,Overzicht!$B:$B,0),5),Verdeelsleutels_percentage!$1:$1,0)))</f>
        <v>6.0292452975938257E-2</v>
      </c>
      <c r="AH290">
        <f>PRODUCT(INDEX(Overzicht!$B$1:$D$35,MATCH(max_demand!AH$1,Overzicht!$B$1:$B$35,0),3),INDEX(Verdeelsleutels_percentage!$A:$AB,MATCH(max_demand!$C290,Verdeelsleutels_percentage!$C:$C,0),MATCH(INDEX(Overzicht!$B$1:$F$35,MATCH(max_demand!AH$1,Overzicht!$B:$B,0),5),Verdeelsleutels_percentage!$1:$1,0)))</f>
        <v>1.1988461385393932E-3</v>
      </c>
      <c r="AI290">
        <f>PRODUCT(INDEX(Overzicht!$B$1:$D$35,MATCH(max_demand!AI$1,Overzicht!$B$1:$B$35,0),3),INDEX(Verdeelsleutels_percentage!$A:$AB,MATCH(max_demand!$C290,Verdeelsleutels_percentage!$C:$C,0),MATCH(INDEX(Overzicht!$B$1:$F$35,MATCH(max_demand!AI$1,Overzicht!$B:$B,0),5),Verdeelsleutels_percentage!$1:$1,0)))</f>
        <v>4.1103296178493482E-4</v>
      </c>
      <c r="AJ290">
        <f>PRODUCT(INDEX(Overzicht!$B$1:$D$35,MATCH(max_demand!AJ$1,Overzicht!$B$1:$B$35,0),3),INDEX(Verdeelsleutels_percentage!$A:$AB,MATCH(max_demand!$C290,Verdeelsleutels_percentage!$C:$C,0),MATCH(INDEX(Overzicht!$B$1:$F$35,MATCH(max_demand!AJ$1,Overzicht!$B:$B,0),5),Verdeelsleutels_percentage!$1:$1,0)))</f>
        <v>0</v>
      </c>
      <c r="AK290">
        <f>PRODUCT(INDEX(Overzicht!$B$1:$D$35,MATCH(max_demand!AK$1,Overzicht!$B$1:$B$35,0),3),INDEX(Verdeelsleutels_percentage!$A:$AB,MATCH(max_demand!$C290,Verdeelsleutels_percentage!$C:$C,0),MATCH(INDEX(Overzicht!$B$1:$F$35,MATCH(max_demand!AK$1,Overzicht!$B:$B,0),5),Verdeelsleutels_percentage!$1:$1,0)))</f>
        <v>3.657742147206921E-3</v>
      </c>
      <c r="AL290">
        <f>PRODUCT(INDEX(Overzicht!$B$1:$D$35,MATCH(max_demand!AL$1,Overzicht!$B$1:$B$35,0),3),INDEX(Verdeelsleutels_percentage!$A:$AB,MATCH(max_demand!$C290,Verdeelsleutels_percentage!$C:$C,0),MATCH(INDEX(Overzicht!$B$1:$F$35,MATCH(max_demand!AL$1,Overzicht!$B:$B,0),5),Verdeelsleutels_percentage!$1:$1,0)))</f>
        <v>1.0048742162656376E-2</v>
      </c>
      <c r="AM290">
        <f>PRODUCT(INDEX(Overzicht!$B$1:$D$35,MATCH(max_demand!AM$1,Overzicht!$B$1:$B$35,0),3),INDEX(Verdeelsleutels_percentage!$A:$AB,MATCH(max_demand!$C290,Verdeelsleutels_percentage!$C:$C,0),MATCH(INDEX(Overzicht!$B$1:$F$35,MATCH(max_demand!AM$1,Overzicht!$B:$B,0),5),Verdeelsleutels_percentage!$1:$1,0)))</f>
        <v>2.0097484325312751E-2</v>
      </c>
      <c r="AN290">
        <f>PRODUCT(INDEX(Overzicht!$B$1:$D$35,MATCH(max_demand!AN$1,Overzicht!$B$1:$B$35,0),3),INDEX(Verdeelsleutels_percentage!$A:$AB,MATCH(max_demand!$C290,Verdeelsleutels_percentage!$C:$C,0),MATCH(INDEX(Overzicht!$B$1:$F$35,MATCH(max_demand!AN$1,Overzicht!$B:$B,0),5),Verdeelsleutels_percentage!$1:$1,0)))</f>
        <v>1.0048742162656376E-2</v>
      </c>
      <c r="AO290">
        <f>PRODUCT(INDEX(Overzicht!$B$1:$D$35,MATCH(max_demand!AO$1,Overzicht!$B$1:$B$35,0),3),INDEX(Verdeelsleutels_percentage!$A:$AB,MATCH(max_demand!$C290,Verdeelsleutels_percentage!$C:$C,0),MATCH(INDEX(Overzicht!$B$1:$F$35,MATCH(max_demand!AO$1,Overzicht!$B:$B,0),5),Verdeelsleutels_percentage!$1:$1,0)))</f>
        <v>3.5170597569297316E-2</v>
      </c>
    </row>
    <row r="291" spans="2:41">
      <c r="B291" t="str">
        <f>INDEX('ETLocal datasets'!B:C,MATCH(C291,'ETLocal datasets'!C:C,0),1)</f>
        <v>GM0928</v>
      </c>
      <c r="C291" t="str">
        <f>'ETLocal datasets'!C274</f>
        <v>Kerkrade</v>
      </c>
      <c r="D291">
        <f t="shared" si="21"/>
        <v>8.4247534001914773E-2</v>
      </c>
      <c r="E291">
        <f t="shared" si="22"/>
        <v>0.12746662585882712</v>
      </c>
      <c r="F291">
        <f t="shared" si="23"/>
        <v>2.7730383054482242E-2</v>
      </c>
      <c r="G291">
        <f t="shared" si="20"/>
        <v>5.6468725918161981E-2</v>
      </c>
      <c r="H291">
        <f>PRODUCT(INDEX(Overzicht!$B$1:$D$35,MATCH(max_demand!H$1,Overzicht!$B$1:$B$35,0),3),INDEX(Verdeelsleutels_percentage!$A:$AB,MATCH(max_demand!$C291,Verdeelsleutels_percentage!$C:$C,0),MATCH(INDEX(Overzicht!$B$1:$F$35,MATCH(max_demand!H$1,Overzicht!$B:$B,0),5),Verdeelsleutels_percentage!$1:$1,0)))</f>
        <v>2.7730383054482242E-2</v>
      </c>
      <c r="I291">
        <f>PRODUCT(INDEX(Overzicht!$B$1:$D$35,MATCH(max_demand!I$1,Overzicht!$B$1:$B$35,0),3),INDEX(Verdeelsleutels_percentage!$A:$AB,MATCH(max_demand!$C291,Verdeelsleutels_percentage!$C:$C,0),MATCH(INDEX(Overzicht!$B$1:$F$35,MATCH(max_demand!I$1,Overzicht!$B:$B,0),5),Verdeelsleutels_percentage!$1:$1,0)))</f>
        <v>1.3695992159251703E-3</v>
      </c>
      <c r="J291">
        <f>PRODUCT(INDEX(Overzicht!$B$1:$D$35,MATCH(max_demand!J$1,Overzicht!$B$1:$B$35,0),3),INDEX(Verdeelsleutels_percentage!$A:$AB,MATCH(max_demand!$C291,Verdeelsleutels_percentage!$C:$C,0),MATCH(INDEX(Overzicht!$B$1:$F$35,MATCH(max_demand!J$1,Overzicht!$B:$B,0),5),Verdeelsleutels_percentage!$1:$1,0)))</f>
        <v>9.2962807954073811E-3</v>
      </c>
      <c r="K291">
        <f>PRODUCT(INDEX(Overzicht!$B$1:$D$35,MATCH(max_demand!K$1,Overzicht!$B$1:$B$35,0),3),INDEX(Verdeelsleutels_percentage!$A:$AB,MATCH(max_demand!$C291,Verdeelsleutels_percentage!$C:$C,0),MATCH(INDEX(Overzicht!$B$1:$F$35,MATCH(max_demand!K$1,Overzicht!$B:$B,0),5),Verdeelsleutels_percentage!$1:$1,0)))</f>
        <v>2.850873444841162E-4</v>
      </c>
      <c r="L291">
        <f>PRODUCT(INDEX(Overzicht!$B$1:$D$35,MATCH(max_demand!L$1,Overzicht!$B$1:$B$35,0),3),INDEX(Verdeelsleutels_percentage!$A:$AB,MATCH(max_demand!$C291,Verdeelsleutels_percentage!$C:$C,0),MATCH(INDEX(Overzicht!$B$1:$F$35,MATCH(max_demand!L$1,Overzicht!$B:$B,0),5),Verdeelsleutels_percentage!$1:$1,0)))</f>
        <v>8.9668438447201328E-3</v>
      </c>
      <c r="M291">
        <f>PRODUCT(INDEX(Overzicht!$B$1:$D$35,MATCH(max_demand!M$1,Overzicht!$B$1:$B$35,0),3),INDEX(Verdeelsleutels_percentage!$A:$AB,MATCH(max_demand!$C291,Verdeelsleutels_percentage!$C:$C,0),MATCH(INDEX(Overzicht!$B$1:$F$35,MATCH(max_demand!M$1,Overzicht!$B:$B,0),5),Verdeelsleutels_percentage!$1:$1,0)))</f>
        <v>7.2603648551566185E-4</v>
      </c>
      <c r="N291">
        <f>PRODUCT(INDEX(Overzicht!$B$1:$D$35,MATCH(max_demand!N$1,Overzicht!$B$1:$B$35,0),3),INDEX(Verdeelsleutels_percentage!$A:$AB,MATCH(max_demand!$C291,Verdeelsleutels_percentage!$C:$C,0),MATCH(INDEX(Overzicht!$B$1:$F$35,MATCH(max_demand!N$1,Overzicht!$B:$B,0),5),Verdeelsleutels_percentage!$1:$1,0)))</f>
        <v>7.8998023323061532E-5</v>
      </c>
      <c r="O291">
        <f>PRODUCT(INDEX(Overzicht!$B$1:$D$35,MATCH(max_demand!O$1,Overzicht!$B$1:$B$35,0),3),INDEX(Verdeelsleutels_percentage!$A:$AB,MATCH(max_demand!$C291,Verdeelsleutels_percentage!$C:$C,0),MATCH(INDEX(Overzicht!$B$1:$F$35,MATCH(max_demand!O$1,Overzicht!$B:$B,0),5),Verdeelsleutels_percentage!$1:$1,0)))</f>
        <v>1.0945136699627481E-3</v>
      </c>
      <c r="P291">
        <f>PRODUCT(INDEX(Overzicht!$B$1:$D$35,MATCH(max_demand!P$1,Overzicht!$B$1:$B$35,0),3),INDEX(Verdeelsleutels_percentage!$A:$AB,MATCH(max_demand!$C291,Verdeelsleutels_percentage!$C:$C,0),MATCH(INDEX(Overzicht!$B$1:$F$35,MATCH(max_demand!P$1,Overzicht!$B:$B,0),5),Verdeelsleutels_percentage!$1:$1,0)))</f>
        <v>1.3392734718124812E-3</v>
      </c>
      <c r="Q291">
        <f>PRODUCT(INDEX(Overzicht!$B$1:$D$35,MATCH(max_demand!Q$1,Overzicht!$B$1:$B$35,0),3),INDEX(Verdeelsleutels_percentage!$A:$AB,MATCH(max_demand!$C291,Verdeelsleutels_percentage!$C:$C,0),MATCH(INDEX(Overzicht!$B$1:$F$35,MATCH(max_demand!Q$1,Overzicht!$B:$B,0),5),Verdeelsleutels_percentage!$1:$1,0)))</f>
        <v>2.2976603102285286E-2</v>
      </c>
      <c r="R291">
        <f>PRODUCT(INDEX(Overzicht!$B$1:$D$35,MATCH(max_demand!R$1,Overzicht!$B$1:$B$35,0),3),INDEX(Verdeelsleutels_percentage!$A:$AB,MATCH(max_demand!$C291,Verdeelsleutels_percentage!$C:$C,0),MATCH(INDEX(Overzicht!$B$1:$F$35,MATCH(max_demand!R$1,Overzicht!$B:$B,0),5),Verdeelsleutels_percentage!$1:$1,0)))</f>
        <v>4.7537799521969563E-3</v>
      </c>
      <c r="S291">
        <f>PRODUCT(INDEX(Overzicht!$B$1:$D$35,MATCH(max_demand!S$1,Overzicht!$B$1:$B$35,0),3),INDEX(Verdeelsleutels_percentage!$A:$AB,MATCH(max_demand!$C291,Verdeelsleutels_percentage!$C:$C,0),MATCH(INDEX(Overzicht!$B$1:$F$35,MATCH(max_demand!S$1,Overzicht!$B:$B,0),5),Verdeelsleutels_percentage!$1:$1,0)))</f>
        <v>9.7357413420993653E-3</v>
      </c>
      <c r="T291">
        <f>PRODUCT(INDEX(Overzicht!$B$1:$D$35,MATCH(max_demand!T$1,Overzicht!$B$1:$B$35,0),3),INDEX(Verdeelsleutels_percentage!$A:$AB,MATCH(max_demand!$C291,Verdeelsleutels_percentage!$C:$C,0),MATCH(INDEX(Overzicht!$B$1:$F$35,MATCH(max_demand!T$1,Overzicht!$B:$B,0),5),Verdeelsleutels_percentage!$1:$1,0)))</f>
        <v>1.4050060747604336E-2</v>
      </c>
      <c r="U291">
        <f>PRODUCT(INDEX(Overzicht!$B$1:$D$35,MATCH(max_demand!U$1,Overzicht!$B$1:$B$35,0),3),INDEX(Verdeelsleutels_percentage!$A:$AB,MATCH(max_demand!$C291,Verdeelsleutels_percentage!$C:$C,0),MATCH(INDEX(Overzicht!$B$1:$F$35,MATCH(max_demand!U$1,Overzicht!$B:$B,0),5),Verdeelsleutels_percentage!$1:$1,0)))</f>
        <v>5.2185939919673255E-2</v>
      </c>
      <c r="V291">
        <f>PRODUCT(INDEX(Overzicht!$B$1:$D$35,MATCH(max_demand!V$1,Overzicht!$B$1:$B$35,0),3),INDEX(Verdeelsleutels_percentage!$A:$AB,MATCH(max_demand!$C291,Verdeelsleutels_percentage!$C:$C,0),MATCH(INDEX(Overzicht!$B$1:$F$35,MATCH(max_demand!V$1,Overzicht!$B:$B,0),5),Verdeelsleutels_percentage!$1:$1,0)))</f>
        <v>6.0742743833627766E-3</v>
      </c>
      <c r="W291">
        <f>PRODUCT(INDEX(Overzicht!$B$1:$D$35,MATCH(max_demand!W$1,Overzicht!$B$1:$B$35,0),3),INDEX(Verdeelsleutels_percentage!$A:$AB,MATCH(max_demand!$C291,Verdeelsleutels_percentage!$C:$C,0),MATCH(INDEX(Overzicht!$B$1:$F$35,MATCH(max_demand!W$1,Overzicht!$B:$B,0),5),Verdeelsleutels_percentage!$1:$1,0)))</f>
        <v>3.1691866347979707E-2</v>
      </c>
      <c r="X291">
        <f>PRODUCT(INDEX(Overzicht!$B$1:$D$35,MATCH(max_demand!X$1,Overzicht!$B$1:$B$35,0),3),INDEX(Verdeelsleutels_percentage!$A:$AB,MATCH(max_demand!$C291,Verdeelsleutels_percentage!$C:$C,0),MATCH(INDEX(Overzicht!$B$1:$F$35,MATCH(max_demand!X$1,Overzicht!$B:$B,0),5),Verdeelsleutels_percentage!$1:$1,0)))</f>
        <v>1.6971899082837635E-3</v>
      </c>
      <c r="Y291">
        <f>PRODUCT(INDEX(Overzicht!$B$1:$D$35,MATCH(max_demand!Y$1,Overzicht!$B$1:$B$35,0),3),INDEX(Verdeelsleutels_percentage!$A:$AB,MATCH(max_demand!$C291,Verdeelsleutels_percentage!$C:$C,0),MATCH(INDEX(Overzicht!$B$1:$F$35,MATCH(max_demand!Y$1,Overzicht!$B:$B,0),5),Verdeelsleutels_percentage!$1:$1,0)))</f>
        <v>1.521653683265834E-7</v>
      </c>
      <c r="Z291">
        <f>PRODUCT(INDEX(Overzicht!$B$1:$D$35,MATCH(max_demand!Z$1,Overzicht!$B$1:$B$35,0),3),INDEX(Verdeelsleutels_percentage!$A:$AB,MATCH(max_demand!$C291,Verdeelsleutels_percentage!$C:$C,0),MATCH(INDEX(Overzicht!$B$1:$F$35,MATCH(max_demand!Z$1,Overzicht!$B:$B,0),5),Verdeelsleutels_percentage!$1:$1,0)))</f>
        <v>6.7629052589592619E-5</v>
      </c>
      <c r="AA291">
        <f>PRODUCT(INDEX(Overzicht!$B$1:$D$35,MATCH(max_demand!AA$1,Overzicht!$B$1:$B$35,0),3),INDEX(Verdeelsleutels_percentage!$A:$AB,MATCH(max_demand!$C291,Verdeelsleutels_percentage!$C:$C,0),MATCH(INDEX(Overzicht!$B$1:$F$35,MATCH(max_demand!AA$1,Overzicht!$B:$B,0),5),Verdeelsleutels_percentage!$1:$1,0)))</f>
        <v>7.0476591645996525E-5</v>
      </c>
      <c r="AB291">
        <f>PRODUCT(INDEX(Overzicht!$B$1:$D$35,MATCH(max_demand!AB$1,Overzicht!$B$1:$B$35,0),3),INDEX(Verdeelsleutels_percentage!$A:$AB,MATCH(max_demand!$C291,Verdeelsleutels_percentage!$C:$C,0),MATCH(INDEX(Overzicht!$B$1:$F$35,MATCH(max_demand!AB$1,Overzicht!$B:$B,0),5),Verdeelsleutels_percentage!$1:$1,0)))</f>
        <v>1.6470627524393669E-2</v>
      </c>
      <c r="AC291">
        <f>PRODUCT(INDEX(Overzicht!$B$1:$D$35,MATCH(max_demand!AC$1,Overzicht!$B$1:$B$35,0),3),INDEX(Verdeelsleutels_percentage!$A:$AB,MATCH(max_demand!$C291,Verdeelsleutels_percentage!$C:$C,0),MATCH(INDEX(Overzicht!$B$1:$F$35,MATCH(max_demand!AC$1,Overzicht!$B:$B,0),5),Verdeelsleutels_percentage!$1:$1,0)))</f>
        <v>8.523197830427506E-3</v>
      </c>
      <c r="AD291">
        <f>PRODUCT(INDEX(Overzicht!$B$1:$D$35,MATCH(max_demand!AD$1,Overzicht!$B$1:$B$35,0),3),INDEX(Verdeelsleutels_percentage!$A:$AB,MATCH(max_demand!$C291,Verdeelsleutels_percentage!$C:$C,0),MATCH(INDEX(Overzicht!$B$1:$F$35,MATCH(max_demand!AD$1,Overzicht!$B:$B,0),5),Verdeelsleutels_percentage!$1:$1,0)))</f>
        <v>0</v>
      </c>
      <c r="AE291">
        <f>PRODUCT(INDEX(Overzicht!$B$1:$D$35,MATCH(max_demand!AE$1,Overzicht!$B$1:$B$35,0),3),INDEX(Verdeelsleutels_percentage!$A:$AB,MATCH(max_demand!$C291,Verdeelsleutels_percentage!$C:$C,0),MATCH(INDEX(Overzicht!$B$1:$F$35,MATCH(max_demand!AE$1,Overzicht!$B:$B,0),5),Verdeelsleutels_percentage!$1:$1,0)))</f>
        <v>2.3959535007542815E-3</v>
      </c>
      <c r="AF291">
        <f>PRODUCT(INDEX(Overzicht!$B$1:$D$35,MATCH(max_demand!AF$1,Overzicht!$B$1:$B$35,0),3),INDEX(Verdeelsleutels_percentage!$A:$AB,MATCH(max_demand!$C291,Verdeelsleutels_percentage!$C:$C,0),MATCH(INDEX(Overzicht!$B$1:$F$35,MATCH(max_demand!AF$1,Overzicht!$B:$B,0),5),Verdeelsleutels_percentage!$1:$1,0)))</f>
        <v>2.669567865378656E-4</v>
      </c>
      <c r="AG291">
        <f>PRODUCT(INDEX(Overzicht!$B$1:$D$35,MATCH(max_demand!AG$1,Overzicht!$B$1:$B$35,0),3),INDEX(Verdeelsleutels_percentage!$A:$AB,MATCH(max_demand!$C291,Verdeelsleutels_percentage!$C:$C,0),MATCH(INDEX(Overzicht!$B$1:$F$35,MATCH(max_demand!AG$1,Overzicht!$B:$B,0),5),Verdeelsleutels_percentage!$1:$1,0)))</f>
        <v>3.1691866347979707E-2</v>
      </c>
      <c r="AH291">
        <f>PRODUCT(INDEX(Overzicht!$B$1:$D$35,MATCH(max_demand!AH$1,Overzicht!$B$1:$B$35,0),3),INDEX(Verdeelsleutels_percentage!$A:$AB,MATCH(max_demand!$C291,Verdeelsleutels_percentage!$C:$C,0),MATCH(INDEX(Overzicht!$B$1:$F$35,MATCH(max_demand!AH$1,Overzicht!$B:$B,0),5),Verdeelsleutels_percentage!$1:$1,0)))</f>
        <v>6.2289916858835313E-4</v>
      </c>
      <c r="AI291">
        <f>PRODUCT(INDEX(Overzicht!$B$1:$D$35,MATCH(max_demand!AI$1,Overzicht!$B$1:$B$35,0),3),INDEX(Verdeelsleutels_percentage!$A:$AB,MATCH(max_demand!$C291,Verdeelsleutels_percentage!$C:$C,0),MATCH(INDEX(Overzicht!$B$1:$F$35,MATCH(max_demand!AI$1,Overzicht!$B:$B,0),5),Verdeelsleutels_percentage!$1:$1,0)))</f>
        <v>2.1356542923029248E-4</v>
      </c>
      <c r="AJ291">
        <f>PRODUCT(INDEX(Overzicht!$B$1:$D$35,MATCH(max_demand!AJ$1,Overzicht!$B$1:$B$35,0),3),INDEX(Verdeelsleutels_percentage!$A:$AB,MATCH(max_demand!$C291,Verdeelsleutels_percentage!$C:$C,0),MATCH(INDEX(Overzicht!$B$1:$F$35,MATCH(max_demand!AJ$1,Overzicht!$B:$B,0),5),Verdeelsleutels_percentage!$1:$1,0)))</f>
        <v>0</v>
      </c>
      <c r="AK291">
        <f>PRODUCT(INDEX(Overzicht!$B$1:$D$35,MATCH(max_demand!AK$1,Overzicht!$B$1:$B$35,0),3),INDEX(Verdeelsleutels_percentage!$A:$AB,MATCH(max_demand!$C291,Verdeelsleutels_percentage!$C:$C,0),MATCH(INDEX(Overzicht!$B$1:$F$35,MATCH(max_demand!AK$1,Overzicht!$B:$B,0),5),Verdeelsleutels_percentage!$1:$1,0)))</f>
        <v>1.9226398917774358E-3</v>
      </c>
      <c r="AL291">
        <f>PRODUCT(INDEX(Overzicht!$B$1:$D$35,MATCH(max_demand!AL$1,Overzicht!$B$1:$B$35,0),3),INDEX(Verdeelsleutels_percentage!$A:$AB,MATCH(max_demand!$C291,Verdeelsleutels_percentage!$C:$C,0),MATCH(INDEX(Overzicht!$B$1:$F$35,MATCH(max_demand!AL$1,Overzicht!$B:$B,0),5),Verdeelsleutels_percentage!$1:$1,0)))</f>
        <v>5.2819777246632844E-3</v>
      </c>
      <c r="AM291">
        <f>PRODUCT(INDEX(Overzicht!$B$1:$D$35,MATCH(max_demand!AM$1,Overzicht!$B$1:$B$35,0),3),INDEX(Verdeelsleutels_percentage!$A:$AB,MATCH(max_demand!$C291,Verdeelsleutels_percentage!$C:$C,0),MATCH(INDEX(Overzicht!$B$1:$F$35,MATCH(max_demand!AM$1,Overzicht!$B:$B,0),5),Verdeelsleutels_percentage!$1:$1,0)))</f>
        <v>1.0563955449326569E-2</v>
      </c>
      <c r="AN291">
        <f>PRODUCT(INDEX(Overzicht!$B$1:$D$35,MATCH(max_demand!AN$1,Overzicht!$B$1:$B$35,0),3),INDEX(Verdeelsleutels_percentage!$A:$AB,MATCH(max_demand!$C291,Verdeelsleutels_percentage!$C:$C,0),MATCH(INDEX(Overzicht!$B$1:$F$35,MATCH(max_demand!AN$1,Overzicht!$B:$B,0),5),Verdeelsleutels_percentage!$1:$1,0)))</f>
        <v>5.2819777246632844E-3</v>
      </c>
      <c r="AO291">
        <f>PRODUCT(INDEX(Overzicht!$B$1:$D$35,MATCH(max_demand!AO$1,Overzicht!$B$1:$B$35,0),3),INDEX(Verdeelsleutels_percentage!$A:$AB,MATCH(max_demand!$C291,Verdeelsleutels_percentage!$C:$C,0),MATCH(INDEX(Overzicht!$B$1:$F$35,MATCH(max_demand!AO$1,Overzicht!$B:$B,0),5),Verdeelsleutels_percentage!$1:$1,0)))</f>
        <v>1.8486922036321497E-2</v>
      </c>
    </row>
    <row r="292" spans="2:41">
      <c r="B292" t="str">
        <f>INDEX('ETLocal datasets'!B:C,MATCH(C292,'ETLocal datasets'!C:C,0),1)</f>
        <v>GM0935</v>
      </c>
      <c r="C292" t="str">
        <f>'ETLocal datasets'!C275</f>
        <v>Maastricht</v>
      </c>
      <c r="D292">
        <f t="shared" si="21"/>
        <v>0.23745616168497369</v>
      </c>
      <c r="E292">
        <f t="shared" si="22"/>
        <v>0.32702721533292539</v>
      </c>
      <c r="F292">
        <f t="shared" si="23"/>
        <v>7.385837640809198E-2</v>
      </c>
      <c r="G292">
        <f t="shared" si="20"/>
        <v>0.1504013992866518</v>
      </c>
      <c r="H292">
        <f>PRODUCT(INDEX(Overzicht!$B$1:$D$35,MATCH(max_demand!H$1,Overzicht!$B$1:$B$35,0),3),INDEX(Verdeelsleutels_percentage!$A:$AB,MATCH(max_demand!$C292,Verdeelsleutels_percentage!$C:$C,0),MATCH(INDEX(Overzicht!$B$1:$F$35,MATCH(max_demand!H$1,Overzicht!$B:$B,0),5),Verdeelsleutels_percentage!$1:$1,0)))</f>
        <v>7.385837640809198E-2</v>
      </c>
      <c r="I292">
        <f>PRODUCT(INDEX(Overzicht!$B$1:$D$35,MATCH(max_demand!I$1,Overzicht!$B$1:$B$35,0),3),INDEX(Verdeelsleutels_percentage!$A:$AB,MATCH(max_demand!$C292,Verdeelsleutels_percentage!$C:$C,0),MATCH(INDEX(Overzicht!$B$1:$F$35,MATCH(max_demand!I$1,Overzicht!$B:$B,0),5),Verdeelsleutels_percentage!$1:$1,0)))</f>
        <v>6.0171514340676751E-3</v>
      </c>
      <c r="J292">
        <f>PRODUCT(INDEX(Overzicht!$B$1:$D$35,MATCH(max_demand!J$1,Overzicht!$B$1:$B$35,0),3),INDEX(Verdeelsleutels_percentage!$A:$AB,MATCH(max_demand!$C292,Verdeelsleutels_percentage!$C:$C,0),MATCH(INDEX(Overzicht!$B$1:$F$35,MATCH(max_demand!J$1,Overzicht!$B:$B,0),5),Verdeelsleutels_percentage!$1:$1,0)))</f>
        <v>2.4760141424427024E-2</v>
      </c>
      <c r="K292">
        <f>PRODUCT(INDEX(Overzicht!$B$1:$D$35,MATCH(max_demand!K$1,Overzicht!$B$1:$B$35,0),3),INDEX(Verdeelsleutels_percentage!$A:$AB,MATCH(max_demand!$C292,Verdeelsleutels_percentage!$C:$C,0),MATCH(INDEX(Overzicht!$B$1:$F$35,MATCH(max_demand!K$1,Overzicht!$B:$B,0),5),Verdeelsleutels_percentage!$1:$1,0)))</f>
        <v>1.2524932138913176E-3</v>
      </c>
      <c r="L292">
        <f>PRODUCT(INDEX(Overzicht!$B$1:$D$35,MATCH(max_demand!L$1,Overzicht!$B$1:$B$35,0),3),INDEX(Verdeelsleutels_percentage!$A:$AB,MATCH(max_demand!$C292,Verdeelsleutels_percentage!$C:$C,0),MATCH(INDEX(Overzicht!$B$1:$F$35,MATCH(max_demand!L$1,Overzicht!$B:$B,0),5),Verdeelsleutels_percentage!$1:$1,0)))</f>
        <v>2.3882703912698894E-2</v>
      </c>
      <c r="M292">
        <f>PRODUCT(INDEX(Overzicht!$B$1:$D$35,MATCH(max_demand!M$1,Overzicht!$B$1:$B$35,0),3),INDEX(Verdeelsleutels_percentage!$A:$AB,MATCH(max_demand!$C292,Verdeelsleutels_percentage!$C:$C,0),MATCH(INDEX(Overzicht!$B$1:$F$35,MATCH(max_demand!M$1,Overzicht!$B:$B,0),5),Verdeelsleutels_percentage!$1:$1,0)))</f>
        <v>2.1881554755677551E-3</v>
      </c>
      <c r="N292">
        <f>PRODUCT(INDEX(Overzicht!$B$1:$D$35,MATCH(max_demand!N$1,Overzicht!$B$1:$B$35,0),3),INDEX(Verdeelsleutels_percentage!$A:$AB,MATCH(max_demand!$C292,Verdeelsleutels_percentage!$C:$C,0),MATCH(INDEX(Overzicht!$B$1:$F$35,MATCH(max_demand!N$1,Overzicht!$B:$B,0),5),Verdeelsleutels_percentage!$1:$1,0)))</f>
        <v>1.0463468033944131E-3</v>
      </c>
      <c r="O292">
        <f>PRODUCT(INDEX(Overzicht!$B$1:$D$35,MATCH(max_demand!O$1,Overzicht!$B$1:$B$35,0),3),INDEX(Verdeelsleutels_percentage!$A:$AB,MATCH(max_demand!$C292,Verdeelsleutels_percentage!$C:$C,0),MATCH(INDEX(Overzicht!$B$1:$F$35,MATCH(max_demand!O$1,Overzicht!$B:$B,0),5),Verdeelsleutels_percentage!$1:$1,0)))</f>
        <v>7.3216354613739989E-3</v>
      </c>
      <c r="P292">
        <f>PRODUCT(INDEX(Overzicht!$B$1:$D$35,MATCH(max_demand!P$1,Overzicht!$B$1:$B$35,0),3),INDEX(Verdeelsleutels_percentage!$A:$AB,MATCH(max_demand!$C292,Verdeelsleutels_percentage!$C:$C,0),MATCH(INDEX(Overzicht!$B$1:$F$35,MATCH(max_demand!P$1,Overzicht!$B:$B,0),5),Verdeelsleutels_percentage!$1:$1,0)))</f>
        <v>1.0792327203655803E-2</v>
      </c>
      <c r="Q292">
        <f>PRODUCT(INDEX(Overzicht!$B$1:$D$35,MATCH(max_demand!Q$1,Overzicht!$B$1:$B$35,0),3),INDEX(Verdeelsleutels_percentage!$A:$AB,MATCH(max_demand!$C292,Verdeelsleutels_percentage!$C:$C,0),MATCH(INDEX(Overzicht!$B$1:$F$35,MATCH(max_demand!Q$1,Overzicht!$B:$B,0),5),Verdeelsleutels_percentage!$1:$1,0)))</f>
        <v>6.1196940452419059E-2</v>
      </c>
      <c r="R292">
        <f>PRODUCT(INDEX(Overzicht!$B$1:$D$35,MATCH(max_demand!R$1,Overzicht!$B$1:$B$35,0),3),INDEX(Verdeelsleutels_percentage!$A:$AB,MATCH(max_demand!$C292,Verdeelsleutels_percentage!$C:$C,0),MATCH(INDEX(Overzicht!$B$1:$F$35,MATCH(max_demand!R$1,Overzicht!$B:$B,0),5),Verdeelsleutels_percentage!$1:$1,0)))</f>
        <v>1.2661435955672911E-2</v>
      </c>
      <c r="S292">
        <f>PRODUCT(INDEX(Overzicht!$B$1:$D$35,MATCH(max_demand!S$1,Overzicht!$B$1:$B$35,0),3),INDEX(Verdeelsleutels_percentage!$A:$AB,MATCH(max_demand!$C292,Verdeelsleutels_percentage!$C:$C,0),MATCH(INDEX(Overzicht!$B$1:$F$35,MATCH(max_demand!S$1,Overzicht!$B:$B,0),5),Verdeelsleutels_percentage!$1:$1,0)))</f>
        <v>2.5930620837218119E-2</v>
      </c>
      <c r="T292">
        <f>PRODUCT(INDEX(Overzicht!$B$1:$D$35,MATCH(max_demand!T$1,Overzicht!$B$1:$B$35,0),3),INDEX(Verdeelsleutels_percentage!$A:$AB,MATCH(max_demand!$C292,Verdeelsleutels_percentage!$C:$C,0),MATCH(INDEX(Overzicht!$B$1:$F$35,MATCH(max_demand!T$1,Overzicht!$B:$B,0),5),Verdeelsleutels_percentage!$1:$1,0)))</f>
        <v>3.7421577380099928E-2</v>
      </c>
      <c r="U292">
        <f>PRODUCT(INDEX(Overzicht!$B$1:$D$35,MATCH(max_demand!U$1,Overzicht!$B$1:$B$35,0),3),INDEX(Verdeelsleutels_percentage!$A:$AB,MATCH(max_demand!$C292,Verdeelsleutels_percentage!$C:$C,0),MATCH(INDEX(Overzicht!$B$1:$F$35,MATCH(max_demand!U$1,Overzicht!$B:$B,0),5),Verdeelsleutels_percentage!$1:$1,0)))</f>
        <v>0.13899443026894262</v>
      </c>
      <c r="V292">
        <f>PRODUCT(INDEX(Overzicht!$B$1:$D$35,MATCH(max_demand!V$1,Overzicht!$B$1:$B$35,0),3),INDEX(Verdeelsleutels_percentage!$A:$AB,MATCH(max_demand!$C292,Verdeelsleutels_percentage!$C:$C,0),MATCH(INDEX(Overzicht!$B$1:$F$35,MATCH(max_demand!V$1,Overzicht!$B:$B,0),5),Verdeelsleutels_percentage!$1:$1,0)))</f>
        <v>1.6178501498915383E-2</v>
      </c>
      <c r="W292">
        <f>PRODUCT(INDEX(Overzicht!$B$1:$D$35,MATCH(max_demand!W$1,Overzicht!$B$1:$B$35,0),3),INDEX(Verdeelsleutels_percentage!$A:$AB,MATCH(max_demand!$C292,Verdeelsleutels_percentage!$C:$C,0),MATCH(INDEX(Overzicht!$B$1:$F$35,MATCH(max_demand!W$1,Overzicht!$B:$B,0),5),Verdeelsleutels_percentage!$1:$1,0)))</f>
        <v>8.4409573037819402E-2</v>
      </c>
      <c r="X292">
        <f>PRODUCT(INDEX(Overzicht!$B$1:$D$35,MATCH(max_demand!X$1,Overzicht!$B$1:$B$35,0),3),INDEX(Verdeelsleutels_percentage!$A:$AB,MATCH(max_demand!$C292,Verdeelsleutels_percentage!$C:$C,0),MATCH(INDEX(Overzicht!$B$1:$F$35,MATCH(max_demand!X$1,Overzicht!$B:$B,0),5),Verdeelsleutels_percentage!$1:$1,0)))</f>
        <v>1.8378410056553462E-3</v>
      </c>
      <c r="Y292">
        <f>PRODUCT(INDEX(Overzicht!$B$1:$D$35,MATCH(max_demand!Y$1,Overzicht!$B$1:$B$35,0),3),INDEX(Verdeelsleutels_percentage!$A:$AB,MATCH(max_demand!$C292,Verdeelsleutels_percentage!$C:$C,0),MATCH(INDEX(Overzicht!$B$1:$F$35,MATCH(max_demand!Y$1,Overzicht!$B:$B,0),5),Verdeelsleutels_percentage!$1:$1,0)))</f>
        <v>6.8780275783799876E-7</v>
      </c>
      <c r="Z292">
        <f>PRODUCT(INDEX(Overzicht!$B$1:$D$35,MATCH(max_demand!Z$1,Overzicht!$B$1:$B$35,0),3),INDEX(Verdeelsleutels_percentage!$A:$AB,MATCH(max_demand!$C292,Verdeelsleutels_percentage!$C:$C,0),MATCH(INDEX(Overzicht!$B$1:$F$35,MATCH(max_demand!Z$1,Overzicht!$B:$B,0),5),Verdeelsleutels_percentage!$1:$1,0)))</f>
        <v>3.0569011459466612E-4</v>
      </c>
      <c r="AA292">
        <f>PRODUCT(INDEX(Overzicht!$B$1:$D$35,MATCH(max_demand!AA$1,Overzicht!$B$1:$B$35,0),3),INDEX(Verdeelsleutels_percentage!$A:$AB,MATCH(max_demand!$C292,Verdeelsleutels_percentage!$C:$C,0),MATCH(INDEX(Overzicht!$B$1:$F$35,MATCH(max_demand!AA$1,Overzicht!$B:$B,0),5),Verdeelsleutels_percentage!$1:$1,0)))</f>
        <v>3.1856127731444157E-4</v>
      </c>
      <c r="AB292">
        <f>PRODUCT(INDEX(Overzicht!$B$1:$D$35,MATCH(max_demand!AB$1,Overzicht!$B$1:$B$35,0),3),INDEX(Verdeelsleutels_percentage!$A:$AB,MATCH(max_demand!$C292,Verdeelsleutels_percentage!$C:$C,0),MATCH(INDEX(Overzicht!$B$1:$F$35,MATCH(max_demand!AB$1,Overzicht!$B:$B,0),5),Verdeelsleutels_percentage!$1:$1,0)))</f>
        <v>2.8181064735261295E-2</v>
      </c>
      <c r="AC292">
        <f>PRODUCT(INDEX(Overzicht!$B$1:$D$35,MATCH(max_demand!AC$1,Overzicht!$B$1:$B$35,0),3),INDEX(Verdeelsleutels_percentage!$A:$AB,MATCH(max_demand!$C292,Verdeelsleutels_percentage!$C:$C,0),MATCH(INDEX(Overzicht!$B$1:$F$35,MATCH(max_demand!AC$1,Overzicht!$B:$B,0),5),Verdeelsleutels_percentage!$1:$1,0)))</f>
        <v>1.3583693423972467E-2</v>
      </c>
      <c r="AD292">
        <f>PRODUCT(INDEX(Overzicht!$B$1:$D$35,MATCH(max_demand!AD$1,Overzicht!$B$1:$B$35,0),3),INDEX(Verdeelsleutels_percentage!$A:$AB,MATCH(max_demand!$C292,Verdeelsleutels_percentage!$C:$C,0),MATCH(INDEX(Overzicht!$B$1:$F$35,MATCH(max_demand!AD$1,Overzicht!$B:$B,0),5),Verdeelsleutels_percentage!$1:$1,0)))</f>
        <v>1.2295513123980854E-6</v>
      </c>
      <c r="AE292">
        <f>PRODUCT(INDEX(Overzicht!$B$1:$D$35,MATCH(max_demand!AE$1,Overzicht!$B$1:$B$35,0),3),INDEX(Verdeelsleutels_percentage!$A:$AB,MATCH(max_demand!$C292,Verdeelsleutels_percentage!$C:$C,0),MATCH(INDEX(Overzicht!$B$1:$F$35,MATCH(max_demand!AE$1,Overzicht!$B:$B,0),5),Verdeelsleutels_percentage!$1:$1,0)))</f>
        <v>1.6572011713550449E-2</v>
      </c>
      <c r="AF292">
        <f>PRODUCT(INDEX(Overzicht!$B$1:$D$35,MATCH(max_demand!AF$1,Overzicht!$B$1:$B$35,0),3),INDEX(Verdeelsleutels_percentage!$A:$AB,MATCH(max_demand!$C292,Verdeelsleutels_percentage!$C:$C,0),MATCH(INDEX(Overzicht!$B$1:$F$35,MATCH(max_demand!AF$1,Overzicht!$B:$B,0),5),Verdeelsleutels_percentage!$1:$1,0)))</f>
        <v>1.2066715049789453E-3</v>
      </c>
      <c r="AG292">
        <f>PRODUCT(INDEX(Overzicht!$B$1:$D$35,MATCH(max_demand!AG$1,Overzicht!$B$1:$B$35,0),3),INDEX(Verdeelsleutels_percentage!$A:$AB,MATCH(max_demand!$C292,Verdeelsleutels_percentage!$C:$C,0),MATCH(INDEX(Overzicht!$B$1:$F$35,MATCH(max_demand!AG$1,Overzicht!$B:$B,0),5),Verdeelsleutels_percentage!$1:$1,0)))</f>
        <v>8.4409573037819402E-2</v>
      </c>
      <c r="AH292">
        <f>PRODUCT(INDEX(Overzicht!$B$1:$D$35,MATCH(max_demand!AH$1,Overzicht!$B$1:$B$35,0),3),INDEX(Verdeelsleutels_percentage!$A:$AB,MATCH(max_demand!$C292,Verdeelsleutels_percentage!$C:$C,0),MATCH(INDEX(Overzicht!$B$1:$F$35,MATCH(max_demand!AH$1,Overzicht!$B:$B,0),5),Verdeelsleutels_percentage!$1:$1,0)))</f>
        <v>2.8155668449508725E-3</v>
      </c>
      <c r="AI292">
        <f>PRODUCT(INDEX(Overzicht!$B$1:$D$35,MATCH(max_demand!AI$1,Overzicht!$B$1:$B$35,0),3),INDEX(Verdeelsleutels_percentage!$A:$AB,MATCH(max_demand!$C292,Verdeelsleutels_percentage!$C:$C,0),MATCH(INDEX(Overzicht!$B$1:$F$35,MATCH(max_demand!AI$1,Overzicht!$B:$B,0),5),Verdeelsleutels_percentage!$1:$1,0)))</f>
        <v>9.6533720398315624E-4</v>
      </c>
      <c r="AJ292">
        <f>PRODUCT(INDEX(Overzicht!$B$1:$D$35,MATCH(max_demand!AJ$1,Overzicht!$B$1:$B$35,0),3),INDEX(Verdeelsleutels_percentage!$A:$AB,MATCH(max_demand!$C292,Verdeelsleutels_percentage!$C:$C,0),MATCH(INDEX(Overzicht!$B$1:$F$35,MATCH(max_demand!AJ$1,Overzicht!$B:$B,0),5),Verdeelsleutels_percentage!$1:$1,0)))</f>
        <v>0</v>
      </c>
      <c r="AK292">
        <f>PRODUCT(INDEX(Overzicht!$B$1:$D$35,MATCH(max_demand!AK$1,Overzicht!$B$1:$B$35,0),3),INDEX(Verdeelsleutels_percentage!$A:$AB,MATCH(max_demand!$C292,Verdeelsleutels_percentage!$C:$C,0),MATCH(INDEX(Overzicht!$B$1:$F$35,MATCH(max_demand!AK$1,Overzicht!$B:$B,0),5),Verdeelsleutels_percentage!$1:$1,0)))</f>
        <v>5.1208474309610442E-3</v>
      </c>
      <c r="AL292">
        <f>PRODUCT(INDEX(Overzicht!$B$1:$D$35,MATCH(max_demand!AL$1,Overzicht!$B$1:$B$35,0),3),INDEX(Verdeelsleutels_percentage!$A:$AB,MATCH(max_demand!$C292,Verdeelsleutels_percentage!$C:$C,0),MATCH(INDEX(Overzicht!$B$1:$F$35,MATCH(max_demand!AL$1,Overzicht!$B:$B,0),5),Verdeelsleutels_percentage!$1:$1,0)))</f>
        <v>1.40682621729699E-2</v>
      </c>
      <c r="AM292">
        <f>PRODUCT(INDEX(Overzicht!$B$1:$D$35,MATCH(max_demand!AM$1,Overzicht!$B$1:$B$35,0),3),INDEX(Verdeelsleutels_percentage!$A:$AB,MATCH(max_demand!$C292,Verdeelsleutels_percentage!$C:$C,0),MATCH(INDEX(Overzicht!$B$1:$F$35,MATCH(max_demand!AM$1,Overzicht!$B:$B,0),5),Verdeelsleutels_percentage!$1:$1,0)))</f>
        <v>2.8136524345939801E-2</v>
      </c>
      <c r="AN292">
        <f>PRODUCT(INDEX(Overzicht!$B$1:$D$35,MATCH(max_demand!AN$1,Overzicht!$B$1:$B$35,0),3),INDEX(Verdeelsleutels_percentage!$A:$AB,MATCH(max_demand!$C292,Verdeelsleutels_percentage!$C:$C,0),MATCH(INDEX(Overzicht!$B$1:$F$35,MATCH(max_demand!AN$1,Overzicht!$B:$B,0),5),Verdeelsleutels_percentage!$1:$1,0)))</f>
        <v>1.40682621729699E-2</v>
      </c>
      <c r="AO292">
        <f>PRODUCT(INDEX(Overzicht!$B$1:$D$35,MATCH(max_demand!AO$1,Overzicht!$B$1:$B$35,0),3),INDEX(Verdeelsleutels_percentage!$A:$AB,MATCH(max_demand!$C292,Verdeelsleutels_percentage!$C:$C,0),MATCH(INDEX(Overzicht!$B$1:$F$35,MATCH(max_demand!AO$1,Overzicht!$B:$B,0),5),Verdeelsleutels_percentage!$1:$1,0)))</f>
        <v>4.9238917605394651E-2</v>
      </c>
    </row>
    <row r="293" spans="2:41">
      <c r="B293" t="str">
        <f>INDEX('ETLocal datasets'!B:C,MATCH(C293,'ETLocal datasets'!C:C,0),1)</f>
        <v>GM0938</v>
      </c>
      <c r="C293" t="str">
        <f>'ETLocal datasets'!C276</f>
        <v>Meerssen</v>
      </c>
      <c r="D293">
        <f t="shared" si="21"/>
        <v>5.3624921735925771E-2</v>
      </c>
      <c r="E293">
        <f t="shared" si="22"/>
        <v>5.7888067445519206E-2</v>
      </c>
      <c r="F293">
        <f t="shared" si="23"/>
        <v>1.1496911584504787E-2</v>
      </c>
      <c r="G293">
        <f t="shared" si="20"/>
        <v>2.3411719480946915E-2</v>
      </c>
      <c r="H293">
        <f>PRODUCT(INDEX(Overzicht!$B$1:$D$35,MATCH(max_demand!H$1,Overzicht!$B$1:$B$35,0),3),INDEX(Verdeelsleutels_percentage!$A:$AB,MATCH(max_demand!$C293,Verdeelsleutels_percentage!$C:$C,0),MATCH(INDEX(Overzicht!$B$1:$F$35,MATCH(max_demand!H$1,Overzicht!$B:$B,0),5),Verdeelsleutels_percentage!$1:$1,0)))</f>
        <v>1.1496911584504787E-2</v>
      </c>
      <c r="I293">
        <f>PRODUCT(INDEX(Overzicht!$B$1:$D$35,MATCH(max_demand!I$1,Overzicht!$B$1:$B$35,0),3),INDEX(Verdeelsleutels_percentage!$A:$AB,MATCH(max_demand!$C293,Verdeelsleutels_percentage!$C:$C,0),MATCH(INDEX(Overzicht!$B$1:$F$35,MATCH(max_demand!I$1,Overzicht!$B:$B,0),5),Verdeelsleutels_percentage!$1:$1,0)))</f>
        <v>5.8410224371479198E-3</v>
      </c>
      <c r="J293">
        <f>PRODUCT(INDEX(Overzicht!$B$1:$D$35,MATCH(max_demand!J$1,Overzicht!$B$1:$B$35,0),3),INDEX(Verdeelsleutels_percentage!$A:$AB,MATCH(max_demand!$C293,Verdeelsleutels_percentage!$C:$C,0),MATCH(INDEX(Overzicht!$B$1:$F$35,MATCH(max_demand!J$1,Overzicht!$B:$B,0),5),Verdeelsleutels_percentage!$1:$1,0)))</f>
        <v>3.8542027407101761E-3</v>
      </c>
      <c r="K293">
        <f>PRODUCT(INDEX(Overzicht!$B$1:$D$35,MATCH(max_demand!K$1,Overzicht!$B$1:$B$35,0),3),INDEX(Verdeelsleutels_percentage!$A:$AB,MATCH(max_demand!$C293,Verdeelsleutels_percentage!$C:$C,0),MATCH(INDEX(Overzicht!$B$1:$F$35,MATCH(max_demand!K$1,Overzicht!$B:$B,0),5),Verdeelsleutels_percentage!$1:$1,0)))</f>
        <v>1.2158312857632515E-3</v>
      </c>
      <c r="L293">
        <f>PRODUCT(INDEX(Overzicht!$B$1:$D$35,MATCH(max_demand!L$1,Overzicht!$B$1:$B$35,0),3),INDEX(Verdeelsleutels_percentage!$A:$AB,MATCH(max_demand!$C293,Verdeelsleutels_percentage!$C:$C,0),MATCH(INDEX(Overzicht!$B$1:$F$35,MATCH(max_demand!L$1,Overzicht!$B:$B,0),5),Verdeelsleutels_percentage!$1:$1,0)))</f>
        <v>3.7176194310862593E-3</v>
      </c>
      <c r="M293">
        <f>PRODUCT(INDEX(Overzicht!$B$1:$D$35,MATCH(max_demand!M$1,Overzicht!$B$1:$B$35,0),3),INDEX(Verdeelsleutels_percentage!$A:$AB,MATCH(max_demand!$C293,Verdeelsleutels_percentage!$C:$C,0),MATCH(INDEX(Overzicht!$B$1:$F$35,MATCH(max_demand!M$1,Overzicht!$B:$B,0),5),Verdeelsleutels_percentage!$1:$1,0)))</f>
        <v>4.510301278851425E-3</v>
      </c>
      <c r="N293">
        <f>PRODUCT(INDEX(Overzicht!$B$1:$D$35,MATCH(max_demand!N$1,Overzicht!$B$1:$B$35,0),3),INDEX(Verdeelsleutels_percentage!$A:$AB,MATCH(max_demand!$C293,Verdeelsleutels_percentage!$C:$C,0),MATCH(INDEX(Overzicht!$B$1:$F$35,MATCH(max_demand!N$1,Overzicht!$B:$B,0),5),Verdeelsleutels_percentage!$1:$1,0)))</f>
        <v>4.9091628779331087E-4</v>
      </c>
      <c r="O293">
        <f>PRODUCT(INDEX(Overzicht!$B$1:$D$35,MATCH(max_demand!O$1,Overzicht!$B$1:$B$35,0),3),INDEX(Verdeelsleutels_percentage!$A:$AB,MATCH(max_demand!$C293,Verdeelsleutels_percentage!$C:$C,0),MATCH(INDEX(Overzicht!$B$1:$F$35,MATCH(max_demand!O$1,Overzicht!$B:$B,0),5),Verdeelsleutels_percentage!$1:$1,0)))</f>
        <v>4.3088523695584795E-3</v>
      </c>
      <c r="P293">
        <f>PRODUCT(INDEX(Overzicht!$B$1:$D$35,MATCH(max_demand!P$1,Overzicht!$B$1:$B$35,0),3),INDEX(Verdeelsleutels_percentage!$A:$AB,MATCH(max_demand!$C293,Verdeelsleutels_percentage!$C:$C,0),MATCH(INDEX(Overzicht!$B$1:$F$35,MATCH(max_demand!P$1,Overzicht!$B:$B,0),5),Verdeelsleutels_percentage!$1:$1,0)))</f>
        <v>2.3805267952162149E-3</v>
      </c>
      <c r="Q293">
        <f>PRODUCT(INDEX(Overzicht!$B$1:$D$35,MATCH(max_demand!Q$1,Overzicht!$B$1:$B$35,0),3),INDEX(Verdeelsleutels_percentage!$A:$AB,MATCH(max_demand!$C293,Verdeelsleutels_percentage!$C:$C,0),MATCH(INDEX(Overzicht!$B$1:$F$35,MATCH(max_demand!Q$1,Overzicht!$B:$B,0),5),Verdeelsleutels_percentage!$1:$1,0)))</f>
        <v>9.5260124557325354E-3</v>
      </c>
      <c r="R293">
        <f>PRODUCT(INDEX(Overzicht!$B$1:$D$35,MATCH(max_demand!R$1,Overzicht!$B$1:$B$35,0),3),INDEX(Verdeelsleutels_percentage!$A:$AB,MATCH(max_demand!$C293,Verdeelsleutels_percentage!$C:$C,0),MATCH(INDEX(Overzicht!$B$1:$F$35,MATCH(max_demand!R$1,Overzicht!$B:$B,0),5),Verdeelsleutels_percentage!$1:$1,0)))</f>
        <v>1.9708991287722493E-3</v>
      </c>
      <c r="S293">
        <f>PRODUCT(INDEX(Overzicht!$B$1:$D$35,MATCH(max_demand!S$1,Overzicht!$B$1:$B$35,0),3),INDEX(Verdeelsleutels_percentage!$A:$AB,MATCH(max_demand!$C293,Verdeelsleutels_percentage!$C:$C,0),MATCH(INDEX(Overzicht!$B$1:$F$35,MATCH(max_demand!S$1,Overzicht!$B:$B,0),5),Verdeelsleutels_percentage!$1:$1,0)))</f>
        <v>4.0364014157255662E-3</v>
      </c>
      <c r="T293">
        <f>PRODUCT(INDEX(Overzicht!$B$1:$D$35,MATCH(max_demand!T$1,Overzicht!$B$1:$B$35,0),3),INDEX(Verdeelsleutels_percentage!$A:$AB,MATCH(max_demand!$C293,Verdeelsleutels_percentage!$C:$C,0),MATCH(INDEX(Overzicht!$B$1:$F$35,MATCH(max_demand!T$1,Overzicht!$B:$B,0),5),Verdeelsleutels_percentage!$1:$1,0)))</f>
        <v>5.8251018694824245E-3</v>
      </c>
      <c r="U293">
        <f>PRODUCT(INDEX(Overzicht!$B$1:$D$35,MATCH(max_demand!U$1,Overzicht!$B$1:$B$35,0),3),INDEX(Verdeelsleutels_percentage!$A:$AB,MATCH(max_demand!$C293,Verdeelsleutels_percentage!$C:$C,0),MATCH(INDEX(Overzicht!$B$1:$F$35,MATCH(max_demand!U$1,Overzicht!$B:$B,0),5),Verdeelsleutels_percentage!$1:$1,0)))</f>
        <v>2.1636092658077581E-2</v>
      </c>
      <c r="V293">
        <f>PRODUCT(INDEX(Overzicht!$B$1:$D$35,MATCH(max_demand!V$1,Overzicht!$B$1:$B$35,0),3),INDEX(Verdeelsleutels_percentage!$A:$AB,MATCH(max_demand!$C293,Verdeelsleutels_percentage!$C:$C,0),MATCH(INDEX(Overzicht!$B$1:$F$35,MATCH(max_demand!V$1,Overzicht!$B:$B,0),5),Verdeelsleutels_percentage!$1:$1,0)))</f>
        <v>2.5183711089867625E-3</v>
      </c>
      <c r="W293">
        <f>PRODUCT(INDEX(Overzicht!$B$1:$D$35,MATCH(max_demand!W$1,Overzicht!$B$1:$B$35,0),3),INDEX(Verdeelsleutels_percentage!$A:$AB,MATCH(max_demand!$C293,Verdeelsleutels_percentage!$C:$C,0),MATCH(INDEX(Overzicht!$B$1:$F$35,MATCH(max_demand!W$1,Overzicht!$B:$B,0),5),Verdeelsleutels_percentage!$1:$1,0)))</f>
        <v>1.3139327525148327E-2</v>
      </c>
      <c r="X293">
        <f>PRODUCT(INDEX(Overzicht!$B$1:$D$35,MATCH(max_demand!X$1,Overzicht!$B$1:$B$35,0),3),INDEX(Verdeelsleutels_percentage!$A:$AB,MATCH(max_demand!$C293,Verdeelsleutels_percentage!$C:$C,0),MATCH(INDEX(Overzicht!$B$1:$F$35,MATCH(max_demand!X$1,Overzicht!$B:$B,0),5),Verdeelsleutels_percentage!$1:$1,0)))</f>
        <v>2.8411521669059691E-3</v>
      </c>
      <c r="Y293">
        <f>PRODUCT(INDEX(Overzicht!$B$1:$D$35,MATCH(max_demand!Y$1,Overzicht!$B$1:$B$35,0),3),INDEX(Verdeelsleutels_percentage!$A:$AB,MATCH(max_demand!$C293,Verdeelsleutels_percentage!$C:$C,0),MATCH(INDEX(Overzicht!$B$1:$F$35,MATCH(max_demand!Y$1,Overzicht!$B:$B,0),5),Verdeelsleutels_percentage!$1:$1,0)))</f>
        <v>6.3313027625332188E-7</v>
      </c>
      <c r="Z293">
        <f>PRODUCT(INDEX(Overzicht!$B$1:$D$35,MATCH(max_demand!Z$1,Overzicht!$B$1:$B$35,0),3),INDEX(Verdeelsleutels_percentage!$A:$AB,MATCH(max_demand!$C293,Verdeelsleutels_percentage!$C:$C,0),MATCH(INDEX(Overzicht!$B$1:$F$35,MATCH(max_demand!Z$1,Overzicht!$B:$B,0),5),Verdeelsleutels_percentage!$1:$1,0)))</f>
        <v>2.8139123389036528E-4</v>
      </c>
      <c r="AA293">
        <f>PRODUCT(INDEX(Overzicht!$B$1:$D$35,MATCH(max_demand!AA$1,Overzicht!$B$1:$B$35,0),3),INDEX(Verdeelsleutels_percentage!$A:$AB,MATCH(max_demand!$C293,Verdeelsleutels_percentage!$C:$C,0),MATCH(INDEX(Overzicht!$B$1:$F$35,MATCH(max_demand!AA$1,Overzicht!$B:$B,0),5),Verdeelsleutels_percentage!$1:$1,0)))</f>
        <v>2.9323928584364383E-4</v>
      </c>
      <c r="AB293">
        <f>PRODUCT(INDEX(Overzicht!$B$1:$D$35,MATCH(max_demand!AB$1,Overzicht!$B$1:$B$35,0),3),INDEX(Verdeelsleutels_percentage!$A:$AB,MATCH(max_demand!$C293,Verdeelsleutels_percentage!$C:$C,0),MATCH(INDEX(Overzicht!$B$1:$F$35,MATCH(max_demand!AB$1,Overzicht!$B:$B,0),5),Verdeelsleutels_percentage!$1:$1,0)))</f>
        <v>4.1008059375675495E-3</v>
      </c>
      <c r="AC293">
        <f>PRODUCT(INDEX(Overzicht!$B$1:$D$35,MATCH(max_demand!AC$1,Overzicht!$B$1:$B$35,0),3),INDEX(Verdeelsleutels_percentage!$A:$AB,MATCH(max_demand!$C293,Verdeelsleutels_percentage!$C:$C,0),MATCH(INDEX(Overzicht!$B$1:$F$35,MATCH(max_demand!AC$1,Overzicht!$B:$B,0),5),Verdeelsleutels_percentage!$1:$1,0)))</f>
        <v>4.3895085813765132E-3</v>
      </c>
      <c r="AD293">
        <f>PRODUCT(INDEX(Overzicht!$B$1:$D$35,MATCH(max_demand!AD$1,Overzicht!$B$1:$B$35,0),3),INDEX(Verdeelsleutels_percentage!$A:$AB,MATCH(max_demand!$C293,Verdeelsleutels_percentage!$C:$C,0),MATCH(INDEX(Overzicht!$B$1:$F$35,MATCH(max_demand!AD$1,Overzicht!$B:$B,0),5),Verdeelsleutels_percentage!$1:$1,0)))</f>
        <v>0</v>
      </c>
      <c r="AE293">
        <f>PRODUCT(INDEX(Overzicht!$B$1:$D$35,MATCH(max_demand!AE$1,Overzicht!$B$1:$B$35,0),3),INDEX(Verdeelsleutels_percentage!$A:$AB,MATCH(max_demand!$C293,Verdeelsleutels_percentage!$C:$C,0),MATCH(INDEX(Overzicht!$B$1:$F$35,MATCH(max_demand!AE$1,Overzicht!$B:$B,0),5),Verdeelsleutels_percentage!$1:$1,0)))</f>
        <v>3.0947732718076141E-3</v>
      </c>
      <c r="AF293">
        <f>PRODUCT(INDEX(Overzicht!$B$1:$D$35,MATCH(max_demand!AF$1,Overzicht!$B$1:$B$35,0),3),INDEX(Verdeelsleutels_percentage!$A:$AB,MATCH(max_demand!$C293,Verdeelsleutels_percentage!$C:$C,0),MATCH(INDEX(Overzicht!$B$1:$F$35,MATCH(max_demand!AF$1,Overzicht!$B:$B,0),5),Verdeelsleutels_percentage!$1:$1,0)))</f>
        <v>1.1107548706198629E-3</v>
      </c>
      <c r="AG293">
        <f>PRODUCT(INDEX(Overzicht!$B$1:$D$35,MATCH(max_demand!AG$1,Overzicht!$B$1:$B$35,0),3),INDEX(Verdeelsleutels_percentage!$A:$AB,MATCH(max_demand!$C293,Verdeelsleutels_percentage!$C:$C,0),MATCH(INDEX(Overzicht!$B$1:$F$35,MATCH(max_demand!AG$1,Overzicht!$B:$B,0),5),Verdeelsleutels_percentage!$1:$1,0)))</f>
        <v>1.3139327525148327E-2</v>
      </c>
      <c r="AH293">
        <f>PRODUCT(INDEX(Overzicht!$B$1:$D$35,MATCH(max_demand!AH$1,Overzicht!$B$1:$B$35,0),3),INDEX(Verdeelsleutels_percentage!$A:$AB,MATCH(max_demand!$C293,Verdeelsleutels_percentage!$C:$C,0),MATCH(INDEX(Overzicht!$B$1:$F$35,MATCH(max_demand!AH$1,Overzicht!$B:$B,0),5),Verdeelsleutels_percentage!$1:$1,0)))</f>
        <v>2.5917613647796801E-3</v>
      </c>
      <c r="AI293">
        <f>PRODUCT(INDEX(Overzicht!$B$1:$D$35,MATCH(max_demand!AI$1,Overzicht!$B$1:$B$35,0),3),INDEX(Verdeelsleutels_percentage!$A:$AB,MATCH(max_demand!$C293,Verdeelsleutels_percentage!$C:$C,0),MATCH(INDEX(Overzicht!$B$1:$F$35,MATCH(max_demand!AI$1,Overzicht!$B:$B,0),5),Verdeelsleutels_percentage!$1:$1,0)))</f>
        <v>8.8860389649589029E-4</v>
      </c>
      <c r="AJ293">
        <f>PRODUCT(INDEX(Overzicht!$B$1:$D$35,MATCH(max_demand!AJ$1,Overzicht!$B$1:$B$35,0),3),INDEX(Verdeelsleutels_percentage!$A:$AB,MATCH(max_demand!$C293,Verdeelsleutels_percentage!$C:$C,0),MATCH(INDEX(Overzicht!$B$1:$F$35,MATCH(max_demand!AJ$1,Overzicht!$B:$B,0),5),Verdeelsleutels_percentage!$1:$1,0)))</f>
        <v>0</v>
      </c>
      <c r="AK293">
        <f>PRODUCT(INDEX(Overzicht!$B$1:$D$35,MATCH(max_demand!AK$1,Overzicht!$B$1:$B$35,0),3),INDEX(Verdeelsleutels_percentage!$A:$AB,MATCH(max_demand!$C293,Verdeelsleutels_percentage!$C:$C,0),MATCH(INDEX(Overzicht!$B$1:$F$35,MATCH(max_demand!AK$1,Overzicht!$B:$B,0),5),Verdeelsleutels_percentage!$1:$1,0)))</f>
        <v>7.9711920319233188E-4</v>
      </c>
      <c r="AL293">
        <f>PRODUCT(INDEX(Overzicht!$B$1:$D$35,MATCH(max_demand!AL$1,Overzicht!$B$1:$B$35,0),3),INDEX(Verdeelsleutels_percentage!$A:$AB,MATCH(max_demand!$C293,Verdeelsleutels_percentage!$C:$C,0),MATCH(INDEX(Overzicht!$B$1:$F$35,MATCH(max_demand!AL$1,Overzicht!$B:$B,0),5),Verdeelsleutels_percentage!$1:$1,0)))</f>
        <v>2.1898879208580545E-3</v>
      </c>
      <c r="AM293">
        <f>PRODUCT(INDEX(Overzicht!$B$1:$D$35,MATCH(max_demand!AM$1,Overzicht!$B$1:$B$35,0),3),INDEX(Verdeelsleutels_percentage!$A:$AB,MATCH(max_demand!$C293,Verdeelsleutels_percentage!$C:$C,0),MATCH(INDEX(Overzicht!$B$1:$F$35,MATCH(max_demand!AM$1,Overzicht!$B:$B,0),5),Verdeelsleutels_percentage!$1:$1,0)))</f>
        <v>4.379775841716109E-3</v>
      </c>
      <c r="AN293">
        <f>PRODUCT(INDEX(Overzicht!$B$1:$D$35,MATCH(max_demand!AN$1,Overzicht!$B$1:$B$35,0),3),INDEX(Verdeelsleutels_percentage!$A:$AB,MATCH(max_demand!$C293,Verdeelsleutels_percentage!$C:$C,0),MATCH(INDEX(Overzicht!$B$1:$F$35,MATCH(max_demand!AN$1,Overzicht!$B:$B,0),5),Verdeelsleutels_percentage!$1:$1,0)))</f>
        <v>2.1898879208580545E-3</v>
      </c>
      <c r="AO293">
        <f>PRODUCT(INDEX(Overzicht!$B$1:$D$35,MATCH(max_demand!AO$1,Overzicht!$B$1:$B$35,0),3),INDEX(Verdeelsleutels_percentage!$A:$AB,MATCH(max_demand!$C293,Verdeelsleutels_percentage!$C:$C,0),MATCH(INDEX(Overzicht!$B$1:$F$35,MATCH(max_demand!AO$1,Overzicht!$B:$B,0),5),Verdeelsleutels_percentage!$1:$1,0)))</f>
        <v>7.6646077230031907E-3</v>
      </c>
    </row>
    <row r="294" spans="2:41">
      <c r="B294" t="str">
        <f>INDEX('ETLocal datasets'!B:C,MATCH(C294,'ETLocal datasets'!C:C,0),1)</f>
        <v>GM0944</v>
      </c>
      <c r="C294" t="str">
        <f>'ETLocal datasets'!C277</f>
        <v>Mook en Middelaar</v>
      </c>
      <c r="D294">
        <f t="shared" si="21"/>
        <v>3.6985531439199755E-2</v>
      </c>
      <c r="E294">
        <f t="shared" si="22"/>
        <v>2.7256443609208713E-2</v>
      </c>
      <c r="F294">
        <f t="shared" si="23"/>
        <v>4.7426355138532137E-3</v>
      </c>
      <c r="G294">
        <f t="shared" si="20"/>
        <v>9.6576590534414013E-3</v>
      </c>
      <c r="H294">
        <f>PRODUCT(INDEX(Overzicht!$B$1:$D$35,MATCH(max_demand!H$1,Overzicht!$B$1:$B$35,0),3),INDEX(Verdeelsleutels_percentage!$A:$AB,MATCH(max_demand!$C294,Verdeelsleutels_percentage!$C:$C,0),MATCH(INDEX(Overzicht!$B$1:$F$35,MATCH(max_demand!H$1,Overzicht!$B:$B,0),5),Verdeelsleutels_percentage!$1:$1,0)))</f>
        <v>4.7426355138532137E-3</v>
      </c>
      <c r="I294">
        <f>PRODUCT(INDEX(Overzicht!$B$1:$D$35,MATCH(max_demand!I$1,Overzicht!$B$1:$B$35,0),3),INDEX(Verdeelsleutels_percentage!$A:$AB,MATCH(max_demand!$C294,Verdeelsleutels_percentage!$C:$C,0),MATCH(INDEX(Overzicht!$B$1:$F$35,MATCH(max_demand!I$1,Overzicht!$B:$B,0),5),Verdeelsleutels_percentage!$1:$1,0)))</f>
        <v>1.1628469058288266E-3</v>
      </c>
      <c r="J294">
        <f>PRODUCT(INDEX(Overzicht!$B$1:$D$35,MATCH(max_demand!J$1,Overzicht!$B$1:$B$35,0),3),INDEX(Verdeelsleutels_percentage!$A:$AB,MATCH(max_demand!$C294,Verdeelsleutels_percentage!$C:$C,0),MATCH(INDEX(Overzicht!$B$1:$F$35,MATCH(max_demand!J$1,Overzicht!$B:$B,0),5),Verdeelsleutels_percentage!$1:$1,0)))</f>
        <v>1.5899120960726964E-3</v>
      </c>
      <c r="K294">
        <f>PRODUCT(INDEX(Overzicht!$B$1:$D$35,MATCH(max_demand!K$1,Overzicht!$B$1:$B$35,0),3),INDEX(Verdeelsleutels_percentage!$A:$AB,MATCH(max_demand!$C294,Verdeelsleutels_percentage!$C:$C,0),MATCH(INDEX(Overzicht!$B$1:$F$35,MATCH(max_demand!K$1,Overzicht!$B:$B,0),5),Verdeelsleutels_percentage!$1:$1,0)))</f>
        <v>2.4205105593636959E-4</v>
      </c>
      <c r="L294">
        <f>PRODUCT(INDEX(Overzicht!$B$1:$D$35,MATCH(max_demand!L$1,Overzicht!$B$1:$B$35,0),3),INDEX(Verdeelsleutels_percentage!$A:$AB,MATCH(max_demand!$C294,Verdeelsleutels_percentage!$C:$C,0),MATCH(INDEX(Overzicht!$B$1:$F$35,MATCH(max_demand!L$1,Overzicht!$B:$B,0),5),Verdeelsleutels_percentage!$1:$1,0)))</f>
        <v>1.5335695861681204E-3</v>
      </c>
      <c r="M294">
        <f>PRODUCT(INDEX(Overzicht!$B$1:$D$35,MATCH(max_demand!M$1,Overzicht!$B$1:$B$35,0),3),INDEX(Verdeelsleutels_percentage!$A:$AB,MATCH(max_demand!$C294,Verdeelsleutels_percentage!$C:$C,0),MATCH(INDEX(Overzicht!$B$1:$F$35,MATCH(max_demand!M$1,Overzicht!$B:$B,0),5),Verdeelsleutels_percentage!$1:$1,0)))</f>
        <v>6.5515187611673619E-3</v>
      </c>
      <c r="N294">
        <f>PRODUCT(INDEX(Overzicht!$B$1:$D$35,MATCH(max_demand!N$1,Overzicht!$B$1:$B$35,0),3),INDEX(Verdeelsleutels_percentage!$A:$AB,MATCH(max_demand!$C294,Verdeelsleutels_percentage!$C:$C,0),MATCH(INDEX(Overzicht!$B$1:$F$35,MATCH(max_demand!N$1,Overzicht!$B:$B,0),5),Verdeelsleutels_percentage!$1:$1,0)))</f>
        <v>7.1380356788337731E-4</v>
      </c>
      <c r="O294">
        <f>PRODUCT(INDEX(Overzicht!$B$1:$D$35,MATCH(max_demand!O$1,Overzicht!$B$1:$B$35,0),3),INDEX(Verdeelsleutels_percentage!$A:$AB,MATCH(max_demand!$C294,Verdeelsleutels_percentage!$C:$C,0),MATCH(INDEX(Overzicht!$B$1:$F$35,MATCH(max_demand!O$1,Overzicht!$B:$B,0),5),Verdeelsleutels_percentage!$1:$1,0)))</f>
        <v>8.177044287926966E-5</v>
      </c>
      <c r="P294">
        <f>PRODUCT(INDEX(Overzicht!$B$1:$D$35,MATCH(max_demand!P$1,Overzicht!$B$1:$B$35,0),3),INDEX(Verdeelsleutels_percentage!$A:$AB,MATCH(max_demand!$C294,Verdeelsleutels_percentage!$C:$C,0),MATCH(INDEX(Overzicht!$B$1:$F$35,MATCH(max_demand!P$1,Overzicht!$B:$B,0),5),Verdeelsleutels_percentage!$1:$1,0)))</f>
        <v>0</v>
      </c>
      <c r="Q294">
        <f>PRODUCT(INDEX(Overzicht!$B$1:$D$35,MATCH(max_demand!Q$1,Overzicht!$B$1:$B$35,0),3),INDEX(Verdeelsleutels_percentage!$A:$AB,MATCH(max_demand!$C294,Verdeelsleutels_percentage!$C:$C,0),MATCH(INDEX(Overzicht!$B$1:$F$35,MATCH(max_demand!Q$1,Overzicht!$B:$B,0),5),Verdeelsleutels_percentage!$1:$1,0)))</f>
        <v>3.9296122829069486E-3</v>
      </c>
      <c r="R294">
        <f>PRODUCT(INDEX(Overzicht!$B$1:$D$35,MATCH(max_demand!R$1,Overzicht!$B$1:$B$35,0),3),INDEX(Verdeelsleutels_percentage!$A:$AB,MATCH(max_demand!$C294,Verdeelsleutels_percentage!$C:$C,0),MATCH(INDEX(Overzicht!$B$1:$F$35,MATCH(max_demand!R$1,Overzicht!$B:$B,0),5),Verdeelsleutels_percentage!$1:$1,0)))</f>
        <v>8.1302323094626522E-4</v>
      </c>
      <c r="S294">
        <f>PRODUCT(INDEX(Overzicht!$B$1:$D$35,MATCH(max_demand!S$1,Overzicht!$B$1:$B$35,0),3),INDEX(Verdeelsleutels_percentage!$A:$AB,MATCH(max_demand!$C294,Verdeelsleutels_percentage!$C:$C,0),MATCH(INDEX(Overzicht!$B$1:$F$35,MATCH(max_demand!S$1,Overzicht!$B:$B,0),5),Verdeelsleutels_percentage!$1:$1,0)))</f>
        <v>1.665071576977951E-3</v>
      </c>
      <c r="T294">
        <f>PRODUCT(INDEX(Overzicht!$B$1:$D$35,MATCH(max_demand!T$1,Overzicht!$B$1:$B$35,0),3),INDEX(Verdeelsleutels_percentage!$A:$AB,MATCH(max_demand!$C294,Verdeelsleutels_percentage!$C:$C,0),MATCH(INDEX(Overzicht!$B$1:$F$35,MATCH(max_demand!T$1,Overzicht!$B:$B,0),5),Verdeelsleutels_percentage!$1:$1,0)))</f>
        <v>2.4029353270189615E-3</v>
      </c>
      <c r="U294">
        <f>PRODUCT(INDEX(Overzicht!$B$1:$D$35,MATCH(max_demand!U$1,Overzicht!$B$1:$B$35,0),3),INDEX(Verdeelsleutels_percentage!$A:$AB,MATCH(max_demand!$C294,Verdeelsleutels_percentage!$C:$C,0),MATCH(INDEX(Overzicht!$B$1:$F$35,MATCH(max_demand!U$1,Overzicht!$B:$B,0),5),Verdeelsleutels_percentage!$1:$1,0)))</f>
        <v>8.9251883574990015E-3</v>
      </c>
      <c r="V294">
        <f>PRODUCT(INDEX(Overzicht!$B$1:$D$35,MATCH(max_demand!V$1,Overzicht!$B$1:$B$35,0),3),INDEX(Verdeelsleutels_percentage!$A:$AB,MATCH(max_demand!$C294,Verdeelsleutels_percentage!$C:$C,0),MATCH(INDEX(Overzicht!$B$1:$F$35,MATCH(max_demand!V$1,Overzicht!$B:$B,0),5),Verdeelsleutels_percentage!$1:$1,0)))</f>
        <v>1.0388630173202276E-3</v>
      </c>
      <c r="W294">
        <f>PRODUCT(INDEX(Overzicht!$B$1:$D$35,MATCH(max_demand!W$1,Overzicht!$B$1:$B$35,0),3),INDEX(Verdeelsleutels_percentage!$A:$AB,MATCH(max_demand!$C294,Verdeelsleutels_percentage!$C:$C,0),MATCH(INDEX(Overzicht!$B$1:$F$35,MATCH(max_demand!W$1,Overzicht!$B:$B,0),5),Verdeelsleutels_percentage!$1:$1,0)))</f>
        <v>5.4201548729751019E-3</v>
      </c>
      <c r="X294">
        <f>PRODUCT(INDEX(Overzicht!$B$1:$D$35,MATCH(max_demand!X$1,Overzicht!$B$1:$B$35,0),3),INDEX(Verdeelsleutels_percentage!$A:$AB,MATCH(max_demand!$C294,Verdeelsleutels_percentage!$C:$C,0),MATCH(INDEX(Overzicht!$B$1:$F$35,MATCH(max_demand!X$1,Overzicht!$B:$B,0),5),Verdeelsleutels_percentage!$1:$1,0)))</f>
        <v>5.4197556187183171E-3</v>
      </c>
      <c r="Y294">
        <f>PRODUCT(INDEX(Overzicht!$B$1:$D$35,MATCH(max_demand!Y$1,Overzicht!$B$1:$B$35,0),3),INDEX(Verdeelsleutels_percentage!$A:$AB,MATCH(max_demand!$C294,Verdeelsleutels_percentage!$C:$C,0),MATCH(INDEX(Overzicht!$B$1:$F$35,MATCH(max_demand!Y$1,Overzicht!$B:$B,0),5),Verdeelsleutels_percentage!$1:$1,0)))</f>
        <v>2.714507826931513E-7</v>
      </c>
      <c r="Z294">
        <f>PRODUCT(INDEX(Overzicht!$B$1:$D$35,MATCH(max_demand!Z$1,Overzicht!$B$1:$B$35,0),3),INDEX(Verdeelsleutels_percentage!$A:$AB,MATCH(max_demand!$C294,Verdeelsleutels_percentage!$C:$C,0),MATCH(INDEX(Overzicht!$B$1:$F$35,MATCH(max_demand!Z$1,Overzicht!$B:$B,0),5),Verdeelsleutels_percentage!$1:$1,0)))</f>
        <v>1.2064479230806725E-4</v>
      </c>
      <c r="AA294">
        <f>PRODUCT(INDEX(Overzicht!$B$1:$D$35,MATCH(max_demand!AA$1,Overzicht!$B$1:$B$35,0),3),INDEX(Verdeelsleutels_percentage!$A:$AB,MATCH(max_demand!$C294,Verdeelsleutels_percentage!$C:$C,0),MATCH(INDEX(Overzicht!$B$1:$F$35,MATCH(max_demand!AA$1,Overzicht!$B:$B,0),5),Verdeelsleutels_percentage!$1:$1,0)))</f>
        <v>1.2572457303682797E-4</v>
      </c>
      <c r="AB294">
        <f>PRODUCT(INDEX(Overzicht!$B$1:$D$35,MATCH(max_demand!AB$1,Overzicht!$B$1:$B$35,0),3),INDEX(Verdeelsleutels_percentage!$A:$AB,MATCH(max_demand!$C294,Verdeelsleutels_percentage!$C:$C,0),MATCH(INDEX(Overzicht!$B$1:$F$35,MATCH(max_demand!AB$1,Overzicht!$B:$B,0),5),Verdeelsleutels_percentage!$1:$1,0)))</f>
        <v>1.9589717703601332E-3</v>
      </c>
      <c r="AC294">
        <f>PRODUCT(INDEX(Overzicht!$B$1:$D$35,MATCH(max_demand!AC$1,Overzicht!$B$1:$B$35,0),3),INDEX(Verdeelsleutels_percentage!$A:$AB,MATCH(max_demand!$C294,Verdeelsleutels_percentage!$C:$C,0),MATCH(INDEX(Overzicht!$B$1:$F$35,MATCH(max_demand!AC$1,Overzicht!$B:$B,0),5),Verdeelsleutels_percentage!$1:$1,0)))</f>
        <v>5.9055039608818111E-3</v>
      </c>
      <c r="AD294">
        <f>PRODUCT(INDEX(Overzicht!$B$1:$D$35,MATCH(max_demand!AD$1,Overzicht!$B$1:$B$35,0),3),INDEX(Verdeelsleutels_percentage!$A:$AB,MATCH(max_demand!$C294,Verdeelsleutels_percentage!$C:$C,0),MATCH(INDEX(Overzicht!$B$1:$F$35,MATCH(max_demand!AD$1,Overzicht!$B:$B,0),5),Verdeelsleutels_percentage!$1:$1,0)))</f>
        <v>2.2377833885645152E-5</v>
      </c>
      <c r="AE294">
        <f>PRODUCT(INDEX(Overzicht!$B$1:$D$35,MATCH(max_demand!AE$1,Overzicht!$B$1:$B$35,0),3),INDEX(Verdeelsleutels_percentage!$A:$AB,MATCH(max_demand!$C294,Verdeelsleutels_percentage!$C:$C,0),MATCH(INDEX(Overzicht!$B$1:$F$35,MATCH(max_demand!AE$1,Overzicht!$B:$B,0),5),Verdeelsleutels_percentage!$1:$1,0)))</f>
        <v>9.7834767947466497E-3</v>
      </c>
      <c r="AF294">
        <f>PRODUCT(INDEX(Overzicht!$B$1:$D$35,MATCH(max_demand!AF$1,Overzicht!$B$1:$B$35,0),3),INDEX(Verdeelsleutels_percentage!$A:$AB,MATCH(max_demand!$C294,Verdeelsleutels_percentage!$C:$C,0),MATCH(INDEX(Overzicht!$B$1:$F$35,MATCH(max_demand!AF$1,Overzicht!$B:$B,0),5),Verdeelsleutels_percentage!$1:$1,0)))</f>
        <v>4.7622944332131807E-4</v>
      </c>
      <c r="AG294">
        <f>PRODUCT(INDEX(Overzicht!$B$1:$D$35,MATCH(max_demand!AG$1,Overzicht!$B$1:$B$35,0),3),INDEX(Verdeelsleutels_percentage!$A:$AB,MATCH(max_demand!$C294,Verdeelsleutels_percentage!$C:$C,0),MATCH(INDEX(Overzicht!$B$1:$F$35,MATCH(max_demand!AG$1,Overzicht!$B:$B,0),5),Verdeelsleutels_percentage!$1:$1,0)))</f>
        <v>5.4201548729751019E-3</v>
      </c>
      <c r="AH294">
        <f>PRODUCT(INDEX(Overzicht!$B$1:$D$35,MATCH(max_demand!AH$1,Overzicht!$B$1:$B$35,0),3),INDEX(Verdeelsleutels_percentage!$A:$AB,MATCH(max_demand!$C294,Verdeelsleutels_percentage!$C:$C,0),MATCH(INDEX(Overzicht!$B$1:$F$35,MATCH(max_demand!AH$1,Overzicht!$B:$B,0),5),Verdeelsleutels_percentage!$1:$1,0)))</f>
        <v>1.1112020344164089E-3</v>
      </c>
      <c r="AI294">
        <f>PRODUCT(INDEX(Overzicht!$B$1:$D$35,MATCH(max_demand!AI$1,Overzicht!$B$1:$B$35,0),3),INDEX(Verdeelsleutels_percentage!$A:$AB,MATCH(max_demand!$C294,Verdeelsleutels_percentage!$C:$C,0),MATCH(INDEX(Overzicht!$B$1:$F$35,MATCH(max_demand!AI$1,Overzicht!$B:$B,0),5),Verdeelsleutels_percentage!$1:$1,0)))</f>
        <v>3.8098355465705444E-4</v>
      </c>
      <c r="AJ294">
        <f>PRODUCT(INDEX(Overzicht!$B$1:$D$35,MATCH(max_demand!AJ$1,Overzicht!$B$1:$B$35,0),3),INDEX(Verdeelsleutels_percentage!$A:$AB,MATCH(max_demand!$C294,Verdeelsleutels_percentage!$C:$C,0),MATCH(INDEX(Overzicht!$B$1:$F$35,MATCH(max_demand!AJ$1,Overzicht!$B:$B,0),5),Verdeelsleutels_percentage!$1:$1,0)))</f>
        <v>0</v>
      </c>
      <c r="AK294">
        <f>PRODUCT(INDEX(Overzicht!$B$1:$D$35,MATCH(max_demand!AK$1,Overzicht!$B$1:$B$35,0),3),INDEX(Verdeelsleutels_percentage!$A:$AB,MATCH(max_demand!$C294,Verdeelsleutels_percentage!$C:$C,0),MATCH(INDEX(Overzicht!$B$1:$F$35,MATCH(max_demand!AK$1,Overzicht!$B:$B,0),5),Verdeelsleutels_percentage!$1:$1,0)))</f>
        <v>3.2882272896048951E-4</v>
      </c>
      <c r="AL294">
        <f>PRODUCT(INDEX(Overzicht!$B$1:$D$35,MATCH(max_demand!AL$1,Overzicht!$B$1:$B$35,0),3),INDEX(Verdeelsleutels_percentage!$A:$AB,MATCH(max_demand!$C294,Verdeelsleutels_percentage!$C:$C,0),MATCH(INDEX(Overzicht!$B$1:$F$35,MATCH(max_demand!AL$1,Overzicht!$B:$B,0),5),Verdeelsleutels_percentage!$1:$1,0)))</f>
        <v>9.0335914549585024E-4</v>
      </c>
      <c r="AM294">
        <f>PRODUCT(INDEX(Overzicht!$B$1:$D$35,MATCH(max_demand!AM$1,Overzicht!$B$1:$B$35,0),3),INDEX(Verdeelsleutels_percentage!$A:$AB,MATCH(max_demand!$C294,Verdeelsleutels_percentage!$C:$C,0),MATCH(INDEX(Overzicht!$B$1:$F$35,MATCH(max_demand!AM$1,Overzicht!$B:$B,0),5),Verdeelsleutels_percentage!$1:$1,0)))</f>
        <v>1.8067182909917005E-3</v>
      </c>
      <c r="AN294">
        <f>PRODUCT(INDEX(Overzicht!$B$1:$D$35,MATCH(max_demand!AN$1,Overzicht!$B$1:$B$35,0),3),INDEX(Verdeelsleutels_percentage!$A:$AB,MATCH(max_demand!$C294,Verdeelsleutels_percentage!$C:$C,0),MATCH(INDEX(Overzicht!$B$1:$F$35,MATCH(max_demand!AN$1,Overzicht!$B:$B,0),5),Verdeelsleutels_percentage!$1:$1,0)))</f>
        <v>9.0335914549585024E-4</v>
      </c>
      <c r="AO294">
        <f>PRODUCT(INDEX(Overzicht!$B$1:$D$35,MATCH(max_demand!AO$1,Overzicht!$B$1:$B$35,0),3),INDEX(Verdeelsleutels_percentage!$A:$AB,MATCH(max_demand!$C294,Verdeelsleutels_percentage!$C:$C,0),MATCH(INDEX(Overzicht!$B$1:$F$35,MATCH(max_demand!AO$1,Overzicht!$B:$B,0),5),Verdeelsleutels_percentage!$1:$1,0)))</f>
        <v>3.1617570092354759E-3</v>
      </c>
    </row>
    <row r="295" spans="2:41">
      <c r="B295" t="str">
        <f>INDEX('ETLocal datasets'!B:C,MATCH(C295,'ETLocal datasets'!C:C,0),1)</f>
        <v>GM0946</v>
      </c>
      <c r="C295" t="str">
        <f>'ETLocal datasets'!C278</f>
        <v>Nederweert</v>
      </c>
      <c r="D295">
        <f t="shared" si="21"/>
        <v>0.35590941673061649</v>
      </c>
      <c r="E295">
        <f t="shared" si="22"/>
        <v>0.29123920253164448</v>
      </c>
      <c r="F295">
        <f t="shared" si="23"/>
        <v>1.032917580976409E-2</v>
      </c>
      <c r="G295">
        <f t="shared" si="20"/>
        <v>2.103380240424766E-2</v>
      </c>
      <c r="H295">
        <f>PRODUCT(INDEX(Overzicht!$B$1:$D$35,MATCH(max_demand!H$1,Overzicht!$B$1:$B$35,0),3),INDEX(Verdeelsleutels_percentage!$A:$AB,MATCH(max_demand!$C295,Verdeelsleutels_percentage!$C:$C,0),MATCH(INDEX(Overzicht!$B$1:$F$35,MATCH(max_demand!H$1,Overzicht!$B:$B,0),5),Verdeelsleutels_percentage!$1:$1,0)))</f>
        <v>1.032917580976409E-2</v>
      </c>
      <c r="I295">
        <f>PRODUCT(INDEX(Overzicht!$B$1:$D$35,MATCH(max_demand!I$1,Overzicht!$B$1:$B$35,0),3),INDEX(Verdeelsleutels_percentage!$A:$AB,MATCH(max_demand!$C295,Verdeelsleutels_percentage!$C:$C,0),MATCH(INDEX(Overzicht!$B$1:$F$35,MATCH(max_demand!I$1,Overzicht!$B:$B,0),5),Verdeelsleutels_percentage!$1:$1,0)))</f>
        <v>2.7003709472963051E-2</v>
      </c>
      <c r="J295">
        <f>PRODUCT(INDEX(Overzicht!$B$1:$D$35,MATCH(max_demand!J$1,Overzicht!$B$1:$B$35,0),3),INDEX(Verdeelsleutels_percentage!$A:$AB,MATCH(max_demand!$C295,Verdeelsleutels_percentage!$C:$C,0),MATCH(INDEX(Overzicht!$B$1:$F$35,MATCH(max_demand!J$1,Overzicht!$B:$B,0),5),Verdeelsleutels_percentage!$1:$1,0)))</f>
        <v>3.4627332238447235E-3</v>
      </c>
      <c r="K295">
        <f>PRODUCT(INDEX(Overzicht!$B$1:$D$35,MATCH(max_demand!K$1,Overzicht!$B$1:$B$35,0),3),INDEX(Verdeelsleutels_percentage!$A:$AB,MATCH(max_demand!$C295,Verdeelsleutels_percentage!$C:$C,0),MATCH(INDEX(Overzicht!$B$1:$F$35,MATCH(max_demand!K$1,Overzicht!$B:$B,0),5),Verdeelsleutels_percentage!$1:$1,0)))</f>
        <v>5.6209259872183085E-3</v>
      </c>
      <c r="L295">
        <f>PRODUCT(INDEX(Overzicht!$B$1:$D$35,MATCH(max_demand!L$1,Overzicht!$B$1:$B$35,0),3),INDEX(Verdeelsleutels_percentage!$A:$AB,MATCH(max_demand!$C295,Verdeelsleutels_percentage!$C:$C,0),MATCH(INDEX(Overzicht!$B$1:$F$35,MATCH(max_demand!L$1,Overzicht!$B:$B,0),5),Verdeelsleutels_percentage!$1:$1,0)))</f>
        <v>3.3400226152247268E-3</v>
      </c>
      <c r="M295">
        <f>PRODUCT(INDEX(Overzicht!$B$1:$D$35,MATCH(max_demand!M$1,Overzicht!$B$1:$B$35,0),3),INDEX(Verdeelsleutels_percentage!$A:$AB,MATCH(max_demand!$C295,Verdeelsleutels_percentage!$C:$C,0),MATCH(INDEX(Overzicht!$B$1:$F$35,MATCH(max_demand!M$1,Overzicht!$B:$B,0),5),Verdeelsleutels_percentage!$1:$1,0)))</f>
        <v>0.13915148523507109</v>
      </c>
      <c r="N295">
        <f>PRODUCT(INDEX(Overzicht!$B$1:$D$35,MATCH(max_demand!N$1,Overzicht!$B$1:$B$35,0),3),INDEX(Verdeelsleutels_percentage!$A:$AB,MATCH(max_demand!$C295,Verdeelsleutels_percentage!$C:$C,0),MATCH(INDEX(Overzicht!$B$1:$F$35,MATCH(max_demand!N$1,Overzicht!$B:$B,0),5),Verdeelsleutels_percentage!$1:$1,0)))</f>
        <v>0.2188264314269357</v>
      </c>
      <c r="O295">
        <f>PRODUCT(INDEX(Overzicht!$B$1:$D$35,MATCH(max_demand!O$1,Overzicht!$B$1:$B$35,0),3),INDEX(Verdeelsleutels_percentage!$A:$AB,MATCH(max_demand!$C295,Verdeelsleutels_percentage!$C:$C,0),MATCH(INDEX(Overzicht!$B$1:$F$35,MATCH(max_demand!O$1,Overzicht!$B:$B,0),5),Verdeelsleutels_percentage!$1:$1,0)))</f>
        <v>7.0428091125048385E-3</v>
      </c>
      <c r="P295">
        <f>PRODUCT(INDEX(Overzicht!$B$1:$D$35,MATCH(max_demand!P$1,Overzicht!$B$1:$B$35,0),3),INDEX(Verdeelsleutels_percentage!$A:$AB,MATCH(max_demand!$C295,Verdeelsleutels_percentage!$C:$C,0),MATCH(INDEX(Overzicht!$B$1:$F$35,MATCH(max_demand!P$1,Overzicht!$B:$B,0),5),Verdeelsleutels_percentage!$1:$1,0)))</f>
        <v>7.1895543607583448E-2</v>
      </c>
      <c r="Q295">
        <f>PRODUCT(INDEX(Overzicht!$B$1:$D$35,MATCH(max_demand!Q$1,Overzicht!$B$1:$B$35,0),3),INDEX(Verdeelsleutels_percentage!$A:$AB,MATCH(max_demand!$C295,Verdeelsleutels_percentage!$C:$C,0),MATCH(INDEX(Overzicht!$B$1:$F$35,MATCH(max_demand!Q$1,Overzicht!$B:$B,0),5),Verdeelsleutels_percentage!$1:$1,0)))</f>
        <v>8.5584599566616744E-3</v>
      </c>
      <c r="R295">
        <f>PRODUCT(INDEX(Overzicht!$B$1:$D$35,MATCH(max_demand!R$1,Overzicht!$B$1:$B$35,0),3),INDEX(Verdeelsleutels_percentage!$A:$AB,MATCH(max_demand!$C295,Verdeelsleutels_percentage!$C:$C,0),MATCH(INDEX(Overzicht!$B$1:$F$35,MATCH(max_demand!R$1,Overzicht!$B:$B,0),5),Verdeelsleutels_percentage!$1:$1,0)))</f>
        <v>1.7707158531024155E-3</v>
      </c>
      <c r="S295">
        <f>PRODUCT(INDEX(Overzicht!$B$1:$D$35,MATCH(max_demand!S$1,Overzicht!$B$1:$B$35,0),3),INDEX(Verdeelsleutels_percentage!$A:$AB,MATCH(max_demand!$C295,Verdeelsleutels_percentage!$C:$C,0),MATCH(INDEX(Overzicht!$B$1:$F$35,MATCH(max_demand!S$1,Overzicht!$B:$B,0),5),Verdeelsleutels_percentage!$1:$1,0)))</f>
        <v>3.6264260671537468E-3</v>
      </c>
      <c r="T295">
        <f>PRODUCT(INDEX(Overzicht!$B$1:$D$35,MATCH(max_demand!T$1,Overzicht!$B$1:$B$35,0),3),INDEX(Verdeelsleutels_percentage!$A:$AB,MATCH(max_demand!$C295,Verdeelsleutels_percentage!$C:$C,0),MATCH(INDEX(Overzicht!$B$1:$F$35,MATCH(max_demand!T$1,Overzicht!$B:$B,0),5),Verdeelsleutels_percentage!$1:$1,0)))</f>
        <v>5.233449076947139E-3</v>
      </c>
      <c r="U295">
        <f>PRODUCT(INDEX(Overzicht!$B$1:$D$35,MATCH(max_demand!U$1,Overzicht!$B$1:$B$35,0),3),INDEX(Verdeelsleutels_percentage!$A:$AB,MATCH(max_demand!$C295,Verdeelsleutels_percentage!$C:$C,0),MATCH(INDEX(Overzicht!$B$1:$F$35,MATCH(max_demand!U$1,Overzicht!$B:$B,0),5),Verdeelsleutels_percentage!$1:$1,0)))</f>
        <v>1.9438525142946517E-2</v>
      </c>
      <c r="V295">
        <f>PRODUCT(INDEX(Overzicht!$B$1:$D$35,MATCH(max_demand!V$1,Overzicht!$B$1:$B$35,0),3),INDEX(Verdeelsleutels_percentage!$A:$AB,MATCH(max_demand!$C295,Verdeelsleutels_percentage!$C:$C,0),MATCH(INDEX(Overzicht!$B$1:$F$35,MATCH(max_demand!V$1,Overzicht!$B:$B,0),5),Verdeelsleutels_percentage!$1:$1,0)))</f>
        <v>2.2625813678530862E-3</v>
      </c>
      <c r="W295">
        <f>PRODUCT(INDEX(Overzicht!$B$1:$D$35,MATCH(max_demand!W$1,Overzicht!$B$1:$B$35,0),3),INDEX(Verdeelsleutels_percentage!$A:$AB,MATCH(max_demand!$C295,Verdeelsleutels_percentage!$C:$C,0),MATCH(INDEX(Overzicht!$B$1:$F$35,MATCH(max_demand!W$1,Overzicht!$B:$B,0),5),Verdeelsleutels_percentage!$1:$1,0)))</f>
        <v>1.1804772354016103E-2</v>
      </c>
      <c r="X295">
        <f>PRODUCT(INDEX(Overzicht!$B$1:$D$35,MATCH(max_demand!X$1,Overzicht!$B$1:$B$35,0),3),INDEX(Verdeelsleutels_percentage!$A:$AB,MATCH(max_demand!$C295,Verdeelsleutels_percentage!$C:$C,0),MATCH(INDEX(Overzicht!$B$1:$F$35,MATCH(max_demand!X$1,Overzicht!$B:$B,0),5),Verdeelsleutels_percentage!$1:$1,0)))</f>
        <v>1.2124124593430423E-2</v>
      </c>
      <c r="Y295">
        <f>PRODUCT(INDEX(Overzicht!$B$1:$D$35,MATCH(max_demand!Y$1,Overzicht!$B$1:$B$35,0),3),INDEX(Verdeelsleutels_percentage!$A:$AB,MATCH(max_demand!$C295,Verdeelsleutels_percentage!$C:$C,0),MATCH(INDEX(Overzicht!$B$1:$F$35,MATCH(max_demand!Y$1,Overzicht!$B:$B,0),5),Verdeelsleutels_percentage!$1:$1,0)))</f>
        <v>2.803589562660392E-6</v>
      </c>
      <c r="Z295">
        <f>PRODUCT(INDEX(Overzicht!$B$1:$D$35,MATCH(max_demand!Z$1,Overzicht!$B$1:$B$35,0),3),INDEX(Verdeelsleutels_percentage!$A:$AB,MATCH(max_demand!$C295,Verdeelsleutels_percentage!$C:$C,0),MATCH(INDEX(Overzicht!$B$1:$F$35,MATCH(max_demand!Z$1,Overzicht!$B:$B,0),5),Verdeelsleutels_percentage!$1:$1,0)))</f>
        <v>1.2460398056268411E-3</v>
      </c>
      <c r="AA295">
        <f>PRODUCT(INDEX(Overzicht!$B$1:$D$35,MATCH(max_demand!AA$1,Overzicht!$B$1:$B$35,0),3),INDEX(Verdeelsleutels_percentage!$A:$AB,MATCH(max_demand!$C295,Verdeelsleutels_percentage!$C:$C,0),MATCH(INDEX(Overzicht!$B$1:$F$35,MATCH(max_demand!AA$1,Overzicht!$B:$B,0),5),Verdeelsleutels_percentage!$1:$1,0)))</f>
        <v>1.2985046395479712E-3</v>
      </c>
      <c r="AB295">
        <f>PRODUCT(INDEX(Overzicht!$B$1:$D$35,MATCH(max_demand!AB$1,Overzicht!$B$1:$B$35,0),3),INDEX(Verdeelsleutels_percentage!$A:$AB,MATCH(max_demand!$C295,Verdeelsleutels_percentage!$C:$C,0),MATCH(INDEX(Overzicht!$B$1:$F$35,MATCH(max_demand!AB$1,Overzicht!$B:$B,0),5),Verdeelsleutels_percentage!$1:$1,0)))</f>
        <v>6.591497198137888E-3</v>
      </c>
      <c r="AC295">
        <f>PRODUCT(INDEX(Overzicht!$B$1:$D$35,MATCH(max_demand!AC$1,Overzicht!$B$1:$B$35,0),3),INDEX(Verdeelsleutels_percentage!$A:$AB,MATCH(max_demand!$C295,Verdeelsleutels_percentage!$C:$C,0),MATCH(INDEX(Overzicht!$B$1:$F$35,MATCH(max_demand!AC$1,Overzicht!$B:$B,0),5),Verdeelsleutels_percentage!$1:$1,0)))</f>
        <v>1.4140565963806462E-2</v>
      </c>
      <c r="AD295">
        <f>PRODUCT(INDEX(Overzicht!$B$1:$D$35,MATCH(max_demand!AD$1,Overzicht!$B$1:$B$35,0),3),INDEX(Verdeelsleutels_percentage!$A:$AB,MATCH(max_demand!$C295,Verdeelsleutels_percentage!$C:$C,0),MATCH(INDEX(Overzicht!$B$1:$F$35,MATCH(max_demand!AD$1,Overzicht!$B:$B,0),5),Verdeelsleutels_percentage!$1:$1,0)))</f>
        <v>2.8033769922676348E-5</v>
      </c>
      <c r="AE295">
        <f>PRODUCT(INDEX(Overzicht!$B$1:$D$35,MATCH(max_demand!AE$1,Overzicht!$B$1:$B$35,0),3),INDEX(Verdeelsleutels_percentage!$A:$AB,MATCH(max_demand!$C295,Verdeelsleutels_percentage!$C:$C,0),MATCH(INDEX(Overzicht!$B$1:$F$35,MATCH(max_demand!AE$1,Overzicht!$B:$B,0),5),Verdeelsleutels_percentage!$1:$1,0)))</f>
        <v>5.6105244475996095E-2</v>
      </c>
      <c r="AF295">
        <f>PRODUCT(INDEX(Overzicht!$B$1:$D$35,MATCH(max_demand!AF$1,Overzicht!$B$1:$B$35,0),3),INDEX(Verdeelsleutels_percentage!$A:$AB,MATCH(max_demand!$C295,Verdeelsleutels_percentage!$C:$C,0),MATCH(INDEX(Overzicht!$B$1:$F$35,MATCH(max_demand!AF$1,Overzicht!$B:$B,0),5),Verdeelsleutels_percentage!$1:$1,0)))</f>
        <v>4.9185781801059508E-3</v>
      </c>
      <c r="AG295">
        <f>PRODUCT(INDEX(Overzicht!$B$1:$D$35,MATCH(max_demand!AG$1,Overzicht!$B$1:$B$35,0),3),INDEX(Verdeelsleutels_percentage!$A:$AB,MATCH(max_demand!$C295,Verdeelsleutels_percentage!$C:$C,0),MATCH(INDEX(Overzicht!$B$1:$F$35,MATCH(max_demand!AG$1,Overzicht!$B:$B,0),5),Verdeelsleutels_percentage!$1:$1,0)))</f>
        <v>1.1804772354016103E-2</v>
      </c>
      <c r="AH295">
        <f>PRODUCT(INDEX(Overzicht!$B$1:$D$35,MATCH(max_demand!AH$1,Overzicht!$B$1:$B$35,0),3),INDEX(Verdeelsleutels_percentage!$A:$AB,MATCH(max_demand!$C295,Verdeelsleutels_percentage!$C:$C,0),MATCH(INDEX(Overzicht!$B$1:$F$35,MATCH(max_demand!AH$1,Overzicht!$B:$B,0),5),Verdeelsleutels_percentage!$1:$1,0)))</f>
        <v>1.1476682420247219E-2</v>
      </c>
      <c r="AI295">
        <f>PRODUCT(INDEX(Overzicht!$B$1:$D$35,MATCH(max_demand!AI$1,Overzicht!$B$1:$B$35,0),3),INDEX(Verdeelsleutels_percentage!$A:$AB,MATCH(max_demand!$C295,Verdeelsleutels_percentage!$C:$C,0),MATCH(INDEX(Overzicht!$B$1:$F$35,MATCH(max_demand!AI$1,Overzicht!$B:$B,0),5),Verdeelsleutels_percentage!$1:$1,0)))</f>
        <v>3.9348625440847607E-3</v>
      </c>
      <c r="AJ295">
        <f>PRODUCT(INDEX(Overzicht!$B$1:$D$35,MATCH(max_demand!AJ$1,Overzicht!$B$1:$B$35,0),3),INDEX(Verdeelsleutels_percentage!$A:$AB,MATCH(max_demand!$C295,Verdeelsleutels_percentage!$C:$C,0),MATCH(INDEX(Overzicht!$B$1:$F$35,MATCH(max_demand!AJ$1,Overzicht!$B:$B,0),5),Verdeelsleutels_percentage!$1:$1,0)))</f>
        <v>0</v>
      </c>
      <c r="AK295">
        <f>PRODUCT(INDEX(Overzicht!$B$1:$D$35,MATCH(max_demand!AK$1,Overzicht!$B$1:$B$35,0),3),INDEX(Verdeelsleutels_percentage!$A:$AB,MATCH(max_demand!$C295,Verdeelsleutels_percentage!$C:$C,0),MATCH(INDEX(Overzicht!$B$1:$F$35,MATCH(max_demand!AK$1,Overzicht!$B:$B,0),5),Verdeelsleutels_percentage!$1:$1,0)))</f>
        <v>7.1615618947697699E-4</v>
      </c>
      <c r="AL295">
        <f>PRODUCT(INDEX(Overzicht!$B$1:$D$35,MATCH(max_demand!AL$1,Overzicht!$B$1:$B$35,0),3),INDEX(Verdeelsleutels_percentage!$A:$AB,MATCH(max_demand!$C295,Verdeelsleutels_percentage!$C:$C,0),MATCH(INDEX(Overzicht!$B$1:$F$35,MATCH(max_demand!AL$1,Overzicht!$B:$B,0),5),Verdeelsleutels_percentage!$1:$1,0)))</f>
        <v>1.9674620590026839E-3</v>
      </c>
      <c r="AM295">
        <f>PRODUCT(INDEX(Overzicht!$B$1:$D$35,MATCH(max_demand!AM$1,Overzicht!$B$1:$B$35,0),3),INDEX(Verdeelsleutels_percentage!$A:$AB,MATCH(max_demand!$C295,Verdeelsleutels_percentage!$C:$C,0),MATCH(INDEX(Overzicht!$B$1:$F$35,MATCH(max_demand!AM$1,Overzicht!$B:$B,0),5),Verdeelsleutels_percentage!$1:$1,0)))</f>
        <v>3.9349241180053679E-3</v>
      </c>
      <c r="AN295">
        <f>PRODUCT(INDEX(Overzicht!$B$1:$D$35,MATCH(max_demand!AN$1,Overzicht!$B$1:$B$35,0),3),INDEX(Verdeelsleutels_percentage!$A:$AB,MATCH(max_demand!$C295,Verdeelsleutels_percentage!$C:$C,0),MATCH(INDEX(Overzicht!$B$1:$F$35,MATCH(max_demand!AN$1,Overzicht!$B:$B,0),5),Verdeelsleutels_percentage!$1:$1,0)))</f>
        <v>1.9674620590026839E-3</v>
      </c>
      <c r="AO295">
        <f>PRODUCT(INDEX(Overzicht!$B$1:$D$35,MATCH(max_demand!AO$1,Overzicht!$B$1:$B$35,0),3),INDEX(Verdeelsleutels_percentage!$A:$AB,MATCH(max_demand!$C295,Verdeelsleutels_percentage!$C:$C,0),MATCH(INDEX(Overzicht!$B$1:$F$35,MATCH(max_demand!AO$1,Overzicht!$B:$B,0),5),Verdeelsleutels_percentage!$1:$1,0)))</f>
        <v>6.8861172065093935E-3</v>
      </c>
    </row>
    <row r="296" spans="2:41">
      <c r="B296" t="str">
        <f>INDEX('ETLocal datasets'!B:C,MATCH(C296,'ETLocal datasets'!C:C,0),1)</f>
        <v>GM0951</v>
      </c>
      <c r="C296" t="str">
        <f>'ETLocal datasets'!C279</f>
        <v>Nuth</v>
      </c>
      <c r="D296">
        <f t="shared" si="21"/>
        <v>5.9147118610425028E-2</v>
      </c>
      <c r="E296">
        <f t="shared" si="22"/>
        <v>5.0337815501689663E-2</v>
      </c>
      <c r="F296">
        <f t="shared" si="23"/>
        <v>9.227056821533278E-3</v>
      </c>
      <c r="G296">
        <f t="shared" si="20"/>
        <v>1.8789503977019544E-2</v>
      </c>
      <c r="H296">
        <f>PRODUCT(INDEX(Overzicht!$B$1:$D$35,MATCH(max_demand!H$1,Overzicht!$B$1:$B$35,0),3),INDEX(Verdeelsleutels_percentage!$A:$AB,MATCH(max_demand!$C296,Verdeelsleutels_percentage!$C:$C,0),MATCH(INDEX(Overzicht!$B$1:$F$35,MATCH(max_demand!H$1,Overzicht!$B:$B,0),5),Verdeelsleutels_percentage!$1:$1,0)))</f>
        <v>9.227056821533278E-3</v>
      </c>
      <c r="I296">
        <f>PRODUCT(INDEX(Overzicht!$B$1:$D$35,MATCH(max_demand!I$1,Overzicht!$B$1:$B$35,0),3),INDEX(Verdeelsleutels_percentage!$A:$AB,MATCH(max_demand!$C296,Verdeelsleutels_percentage!$C:$C,0),MATCH(INDEX(Overzicht!$B$1:$F$35,MATCH(max_demand!I$1,Overzicht!$B:$B,0),5),Verdeelsleutels_percentage!$1:$1,0)))</f>
        <v>9.5293637928550411E-3</v>
      </c>
      <c r="J296">
        <f>PRODUCT(INDEX(Overzicht!$B$1:$D$35,MATCH(max_demand!J$1,Overzicht!$B$1:$B$35,0),3),INDEX(Verdeelsleutels_percentage!$A:$AB,MATCH(max_demand!$C296,Verdeelsleutels_percentage!$C:$C,0),MATCH(INDEX(Overzicht!$B$1:$F$35,MATCH(max_demand!J$1,Overzicht!$B:$B,0),5),Verdeelsleutels_percentage!$1:$1,0)))</f>
        <v>3.0932609535044889E-3</v>
      </c>
      <c r="K296">
        <f>PRODUCT(INDEX(Overzicht!$B$1:$D$35,MATCH(max_demand!K$1,Overzicht!$B$1:$B$35,0),3),INDEX(Verdeelsleutels_percentage!$A:$AB,MATCH(max_demand!$C296,Verdeelsleutels_percentage!$C:$C,0),MATCH(INDEX(Overzicht!$B$1:$F$35,MATCH(max_demand!K$1,Overzicht!$B:$B,0),5),Verdeelsleutels_percentage!$1:$1,0)))</f>
        <v>1.9835737248819802E-3</v>
      </c>
      <c r="L296">
        <f>PRODUCT(INDEX(Overzicht!$B$1:$D$35,MATCH(max_demand!L$1,Overzicht!$B$1:$B$35,0),3),INDEX(Verdeelsleutels_percentage!$A:$AB,MATCH(max_demand!$C296,Verdeelsleutels_percentage!$C:$C,0),MATCH(INDEX(Overzicht!$B$1:$F$35,MATCH(max_demand!L$1,Overzicht!$B:$B,0),5),Verdeelsleutels_percentage!$1:$1,0)))</f>
        <v>2.9836435184646742E-3</v>
      </c>
      <c r="M296">
        <f>PRODUCT(INDEX(Overzicht!$B$1:$D$35,MATCH(max_demand!M$1,Overzicht!$B$1:$B$35,0),3),INDEX(Verdeelsleutels_percentage!$A:$AB,MATCH(max_demand!$C296,Verdeelsleutels_percentage!$C:$C,0),MATCH(INDEX(Overzicht!$B$1:$F$35,MATCH(max_demand!M$1,Overzicht!$B:$B,0),5),Verdeelsleutels_percentage!$1:$1,0)))</f>
        <v>7.4455524934814252E-3</v>
      </c>
      <c r="N296">
        <f>PRODUCT(INDEX(Overzicht!$B$1:$D$35,MATCH(max_demand!N$1,Overzicht!$B$1:$B$35,0),3),INDEX(Verdeelsleutels_percentage!$A:$AB,MATCH(max_demand!$C296,Verdeelsleutels_percentage!$C:$C,0),MATCH(INDEX(Overzicht!$B$1:$F$35,MATCH(max_demand!N$1,Overzicht!$B:$B,0),5),Verdeelsleutels_percentage!$1:$1,0)))</f>
        <v>1.2700686937975731E-3</v>
      </c>
      <c r="O296">
        <f>PRODUCT(INDEX(Overzicht!$B$1:$D$35,MATCH(max_demand!O$1,Overzicht!$B$1:$B$35,0),3),INDEX(Verdeelsleutels_percentage!$A:$AB,MATCH(max_demand!$C296,Verdeelsleutels_percentage!$C:$C,0),MATCH(INDEX(Overzicht!$B$1:$F$35,MATCH(max_demand!O$1,Overzicht!$B:$B,0),5),Verdeelsleutels_percentage!$1:$1,0)))</f>
        <v>6.4607959602465074E-3</v>
      </c>
      <c r="P296">
        <f>PRODUCT(INDEX(Overzicht!$B$1:$D$35,MATCH(max_demand!P$1,Overzicht!$B$1:$B$35,0),3),INDEX(Verdeelsleutels_percentage!$A:$AB,MATCH(max_demand!$C296,Verdeelsleutels_percentage!$C:$C,0),MATCH(INDEX(Overzicht!$B$1:$F$35,MATCH(max_demand!P$1,Overzicht!$B:$B,0),5),Verdeelsleutels_percentage!$1:$1,0)))</f>
        <v>8.8134007303806421E-3</v>
      </c>
      <c r="Q296">
        <f>PRODUCT(INDEX(Overzicht!$B$1:$D$35,MATCH(max_demand!Q$1,Overzicht!$B$1:$B$35,0),3),INDEX(Verdeelsleutels_percentage!$A:$AB,MATCH(max_demand!$C296,Verdeelsleutels_percentage!$C:$C,0),MATCH(INDEX(Overzicht!$B$1:$F$35,MATCH(max_demand!Q$1,Overzicht!$B:$B,0),5),Verdeelsleutels_percentage!$1:$1,0)))</f>
        <v>7.6452756521275715E-3</v>
      </c>
      <c r="R296">
        <f>PRODUCT(INDEX(Overzicht!$B$1:$D$35,MATCH(max_demand!R$1,Overzicht!$B$1:$B$35,0),3),INDEX(Verdeelsleutels_percentage!$A:$AB,MATCH(max_demand!$C296,Verdeelsleutels_percentage!$C:$C,0),MATCH(INDEX(Overzicht!$B$1:$F$35,MATCH(max_demand!R$1,Overzicht!$B:$B,0),5),Verdeelsleutels_percentage!$1:$1,0)))</f>
        <v>1.5817811694057047E-3</v>
      </c>
      <c r="S296">
        <f>PRODUCT(INDEX(Overzicht!$B$1:$D$35,MATCH(max_demand!S$1,Overzicht!$B$1:$B$35,0),3),INDEX(Verdeelsleutels_percentage!$A:$AB,MATCH(max_demand!$C296,Verdeelsleutels_percentage!$C:$C,0),MATCH(INDEX(Overzicht!$B$1:$F$35,MATCH(max_demand!S$1,Overzicht!$B:$B,0),5),Verdeelsleutels_percentage!$1:$1,0)))</f>
        <v>3.2394878349428832E-3</v>
      </c>
      <c r="T296">
        <f>PRODUCT(INDEX(Overzicht!$B$1:$D$35,MATCH(max_demand!T$1,Overzicht!$B$1:$B$35,0),3),INDEX(Verdeelsleutels_percentage!$A:$AB,MATCH(max_demand!$C296,Verdeelsleutels_percentage!$C:$C,0),MATCH(INDEX(Overzicht!$B$1:$F$35,MATCH(max_demand!T$1,Overzicht!$B:$B,0),5),Verdeelsleutels_percentage!$1:$1,0)))</f>
        <v>4.6750421229101932E-3</v>
      </c>
      <c r="U296">
        <f>PRODUCT(INDEX(Overzicht!$B$1:$D$35,MATCH(max_demand!U$1,Overzicht!$B$1:$B$35,0),3),INDEX(Verdeelsleutels_percentage!$A:$AB,MATCH(max_demand!$C296,Verdeelsleutels_percentage!$C:$C,0),MATCH(INDEX(Overzicht!$B$1:$F$35,MATCH(max_demand!U$1,Overzicht!$B:$B,0),5),Verdeelsleutels_percentage!$1:$1,0)))</f>
        <v>1.7364442170809291E-2</v>
      </c>
      <c r="V296">
        <f>PRODUCT(INDEX(Overzicht!$B$1:$D$35,MATCH(max_demand!V$1,Overzicht!$B$1:$B$35,0),3),INDEX(Verdeelsleutels_percentage!$A:$AB,MATCH(max_demand!$C296,Verdeelsleutels_percentage!$C:$C,0),MATCH(INDEX(Overzicht!$B$1:$F$35,MATCH(max_demand!V$1,Overzicht!$B:$B,0),5),Verdeelsleutels_percentage!$1:$1,0)))</f>
        <v>2.0211648275739558E-3</v>
      </c>
      <c r="W296">
        <f>PRODUCT(INDEX(Overzicht!$B$1:$D$35,MATCH(max_demand!W$1,Overzicht!$B$1:$B$35,0),3),INDEX(Verdeelsleutels_percentage!$A:$AB,MATCH(max_demand!$C296,Verdeelsleutels_percentage!$C:$C,0),MATCH(INDEX(Overzicht!$B$1:$F$35,MATCH(max_demand!W$1,Overzicht!$B:$B,0),5),Verdeelsleutels_percentage!$1:$1,0)))</f>
        <v>1.0545207796038032E-2</v>
      </c>
      <c r="X296">
        <f>PRODUCT(INDEX(Overzicht!$B$1:$D$35,MATCH(max_demand!X$1,Overzicht!$B$1:$B$35,0),3),INDEX(Verdeelsleutels_percentage!$A:$AB,MATCH(max_demand!$C296,Verdeelsleutels_percentage!$C:$C,0),MATCH(INDEX(Overzicht!$B$1:$F$35,MATCH(max_demand!X$1,Overzicht!$B:$B,0),5),Verdeelsleutels_percentage!$1:$1,0)))</f>
        <v>1.172092478096522E-3</v>
      </c>
      <c r="Y296">
        <f>PRODUCT(INDEX(Overzicht!$B$1:$D$35,MATCH(max_demand!Y$1,Overzicht!$B$1:$B$35,0),3),INDEX(Verdeelsleutels_percentage!$A:$AB,MATCH(max_demand!$C296,Verdeelsleutels_percentage!$C:$C,0),MATCH(INDEX(Overzicht!$B$1:$F$35,MATCH(max_demand!Y$1,Overzicht!$B:$B,0),5),Verdeelsleutels_percentage!$1:$1,0)))</f>
        <v>9.7760514274139141E-7</v>
      </c>
      <c r="Z296">
        <f>PRODUCT(INDEX(Overzicht!$B$1:$D$35,MATCH(max_demand!Z$1,Overzicht!$B$1:$B$35,0),3),INDEX(Verdeelsleutels_percentage!$A:$AB,MATCH(max_demand!$C296,Verdeelsleutels_percentage!$C:$C,0),MATCH(INDEX(Overzicht!$B$1:$F$35,MATCH(max_demand!Z$1,Overzicht!$B:$B,0),5),Verdeelsleutels_percentage!$1:$1,0)))</f>
        <v>4.3449117455172947E-4</v>
      </c>
      <c r="AA296">
        <f>PRODUCT(INDEX(Overzicht!$B$1:$D$35,MATCH(max_demand!AA$1,Overzicht!$B$1:$B$35,0),3),INDEX(Verdeelsleutels_percentage!$A:$AB,MATCH(max_demand!$C296,Verdeelsleutels_percentage!$C:$C,0),MATCH(INDEX(Overzicht!$B$1:$F$35,MATCH(max_demand!AA$1,Overzicht!$B:$B,0),5),Verdeelsleutels_percentage!$1:$1,0)))</f>
        <v>4.5278553979601288E-4</v>
      </c>
      <c r="AB296">
        <f>PRODUCT(INDEX(Overzicht!$B$1:$D$35,MATCH(max_demand!AB$1,Overzicht!$B$1:$B$35,0),3),INDEX(Verdeelsleutels_percentage!$A:$AB,MATCH(max_demand!$C296,Verdeelsleutels_percentage!$C:$C,0),MATCH(INDEX(Overzicht!$B$1:$F$35,MATCH(max_demand!AB$1,Overzicht!$B:$B,0),5),Verdeelsleutels_percentage!$1:$1,0)))</f>
        <v>3.3130522808899059E-3</v>
      </c>
      <c r="AC296">
        <f>PRODUCT(INDEX(Overzicht!$B$1:$D$35,MATCH(max_demand!AC$1,Overzicht!$B$1:$B$35,0),3),INDEX(Verdeelsleutels_percentage!$A:$AB,MATCH(max_demand!$C296,Verdeelsleutels_percentage!$C:$C,0),MATCH(INDEX(Overzicht!$B$1:$F$35,MATCH(max_demand!AC$1,Overzicht!$B:$B,0),5),Verdeelsleutels_percentage!$1:$1,0)))</f>
        <v>2.4932189713173019E-3</v>
      </c>
      <c r="AD296">
        <f>PRODUCT(INDEX(Overzicht!$B$1:$D$35,MATCH(max_demand!AD$1,Overzicht!$B$1:$B$35,0),3),INDEX(Verdeelsleutels_percentage!$A:$AB,MATCH(max_demand!$C296,Verdeelsleutels_percentage!$C:$C,0),MATCH(INDEX(Overzicht!$B$1:$F$35,MATCH(max_demand!AD$1,Overzicht!$B:$B,0),5),Verdeelsleutels_percentage!$1:$1,0)))</f>
        <v>7.3773078743885129E-7</v>
      </c>
      <c r="AE296">
        <f>PRODUCT(INDEX(Overzicht!$B$1:$D$35,MATCH(max_demand!AE$1,Overzicht!$B$1:$B$35,0),3),INDEX(Verdeelsleutels_percentage!$A:$AB,MATCH(max_demand!$C296,Verdeelsleutels_percentage!$C:$C,0),MATCH(INDEX(Overzicht!$B$1:$F$35,MATCH(max_demand!AE$1,Overzicht!$B:$B,0),5),Verdeelsleutels_percentage!$1:$1,0)))</f>
        <v>2.9949418759428519E-4</v>
      </c>
      <c r="AF296">
        <f>PRODUCT(INDEX(Overzicht!$B$1:$D$35,MATCH(max_demand!AF$1,Overzicht!$B$1:$B$35,0),3),INDEX(Verdeelsleutels_percentage!$A:$AB,MATCH(max_demand!$C296,Verdeelsleutels_percentage!$C:$C,0),MATCH(INDEX(Overzicht!$B$1:$F$35,MATCH(max_demand!AF$1,Overzicht!$B:$B,0),5),Verdeelsleutels_percentage!$1:$1,0)))</f>
        <v>1.7150967416515637E-3</v>
      </c>
      <c r="AG296">
        <f>PRODUCT(INDEX(Overzicht!$B$1:$D$35,MATCH(max_demand!AG$1,Overzicht!$B$1:$B$35,0),3),INDEX(Verdeelsleutels_percentage!$A:$AB,MATCH(max_demand!$C296,Verdeelsleutels_percentage!$C:$C,0),MATCH(INDEX(Overzicht!$B$1:$F$35,MATCH(max_demand!AG$1,Overzicht!$B:$B,0),5),Verdeelsleutels_percentage!$1:$1,0)))</f>
        <v>1.0545207796038032E-2</v>
      </c>
      <c r="AH296">
        <f>PRODUCT(INDEX(Overzicht!$B$1:$D$35,MATCH(max_demand!AH$1,Overzicht!$B$1:$B$35,0),3),INDEX(Verdeelsleutels_percentage!$A:$AB,MATCH(max_demand!$C296,Verdeelsleutels_percentage!$C:$C,0),MATCH(INDEX(Overzicht!$B$1:$F$35,MATCH(max_demand!AH$1,Overzicht!$B:$B,0),5),Verdeelsleutels_percentage!$1:$1,0)))</f>
        <v>4.001892397186982E-3</v>
      </c>
      <c r="AI296">
        <f>PRODUCT(INDEX(Overzicht!$B$1:$D$35,MATCH(max_demand!AI$1,Overzicht!$B$1:$B$35,0),3),INDEX(Verdeelsleutels_percentage!$A:$AB,MATCH(max_demand!$C296,Verdeelsleutels_percentage!$C:$C,0),MATCH(INDEX(Overzicht!$B$1:$F$35,MATCH(max_demand!AI$1,Overzicht!$B:$B,0),5),Verdeelsleutels_percentage!$1:$1,0)))</f>
        <v>1.372077393321251E-3</v>
      </c>
      <c r="AJ296">
        <f>PRODUCT(INDEX(Overzicht!$B$1:$D$35,MATCH(max_demand!AJ$1,Overzicht!$B$1:$B$35,0),3),INDEX(Verdeelsleutels_percentage!$A:$AB,MATCH(max_demand!$C296,Verdeelsleutels_percentage!$C:$C,0),MATCH(INDEX(Overzicht!$B$1:$F$35,MATCH(max_demand!AJ$1,Overzicht!$B:$B,0),5),Verdeelsleutels_percentage!$1:$1,0)))</f>
        <v>0</v>
      </c>
      <c r="AK296">
        <f>PRODUCT(INDEX(Overzicht!$B$1:$D$35,MATCH(max_demand!AK$1,Overzicht!$B$1:$B$35,0),3),INDEX(Verdeelsleutels_percentage!$A:$AB,MATCH(max_demand!$C296,Verdeelsleutels_percentage!$C:$C,0),MATCH(INDEX(Overzicht!$B$1:$F$35,MATCH(max_demand!AK$1,Overzicht!$B:$B,0),5),Verdeelsleutels_percentage!$1:$1,0)))</f>
        <v>6.3974260629297394E-4</v>
      </c>
      <c r="AL296">
        <f>PRODUCT(INDEX(Overzicht!$B$1:$D$35,MATCH(max_demand!AL$1,Overzicht!$B$1:$B$35,0),3),INDEX(Verdeelsleutels_percentage!$A:$AB,MATCH(max_demand!$C296,Verdeelsleutels_percentage!$C:$C,0),MATCH(INDEX(Overzicht!$B$1:$F$35,MATCH(max_demand!AL$1,Overzicht!$B:$B,0),5),Verdeelsleutels_percentage!$1:$1,0)))</f>
        <v>1.7575346326730052E-3</v>
      </c>
      <c r="AM296">
        <f>PRODUCT(INDEX(Overzicht!$B$1:$D$35,MATCH(max_demand!AM$1,Overzicht!$B$1:$B$35,0),3),INDEX(Verdeelsleutels_percentage!$A:$AB,MATCH(max_demand!$C296,Verdeelsleutels_percentage!$C:$C,0),MATCH(INDEX(Overzicht!$B$1:$F$35,MATCH(max_demand!AM$1,Overzicht!$B:$B,0),5),Verdeelsleutels_percentage!$1:$1,0)))</f>
        <v>3.5150692653460104E-3</v>
      </c>
      <c r="AN296">
        <f>PRODUCT(INDEX(Overzicht!$B$1:$D$35,MATCH(max_demand!AN$1,Overzicht!$B$1:$B$35,0),3),INDEX(Verdeelsleutels_percentage!$A:$AB,MATCH(max_demand!$C296,Verdeelsleutels_percentage!$C:$C,0),MATCH(INDEX(Overzicht!$B$1:$F$35,MATCH(max_demand!AN$1,Overzicht!$B:$B,0),5),Verdeelsleutels_percentage!$1:$1,0)))</f>
        <v>1.7575346326730052E-3</v>
      </c>
      <c r="AO296">
        <f>PRODUCT(INDEX(Overzicht!$B$1:$D$35,MATCH(max_demand!AO$1,Overzicht!$B$1:$B$35,0),3),INDEX(Verdeelsleutels_percentage!$A:$AB,MATCH(max_demand!$C296,Verdeelsleutels_percentage!$C:$C,0),MATCH(INDEX(Overzicht!$B$1:$F$35,MATCH(max_demand!AO$1,Overzicht!$B:$B,0),5),Verdeelsleutels_percentage!$1:$1,0)))</f>
        <v>6.1513712143555178E-3</v>
      </c>
    </row>
    <row r="297" spans="2:41">
      <c r="B297" t="str">
        <f>INDEX('ETLocal datasets'!B:C,MATCH(C297,'ETLocal datasets'!C:C,0),1)</f>
        <v>GM0957</v>
      </c>
      <c r="C297" t="str">
        <f>'ETLocal datasets'!C280</f>
        <v>Roermond</v>
      </c>
      <c r="D297">
        <f t="shared" si="21"/>
        <v>0.21077809104362558</v>
      </c>
      <c r="E297">
        <f t="shared" si="22"/>
        <v>0.171427169210081</v>
      </c>
      <c r="F297">
        <f t="shared" si="23"/>
        <v>3.5365625240312802E-2</v>
      </c>
      <c r="G297">
        <f t="shared" si="20"/>
        <v>7.2016740435789206E-2</v>
      </c>
      <c r="H297">
        <f>PRODUCT(INDEX(Overzicht!$B$1:$D$35,MATCH(max_demand!H$1,Overzicht!$B$1:$B$35,0),3),INDEX(Verdeelsleutels_percentage!$A:$AB,MATCH(max_demand!$C297,Verdeelsleutels_percentage!$C:$C,0),MATCH(INDEX(Overzicht!$B$1:$F$35,MATCH(max_demand!H$1,Overzicht!$B:$B,0),5),Verdeelsleutels_percentage!$1:$1,0)))</f>
        <v>3.5365625240312802E-2</v>
      </c>
      <c r="I297">
        <f>PRODUCT(INDEX(Overzicht!$B$1:$D$35,MATCH(max_demand!I$1,Overzicht!$B$1:$B$35,0),3),INDEX(Verdeelsleutels_percentage!$A:$AB,MATCH(max_demand!$C297,Verdeelsleutels_percentage!$C:$C,0),MATCH(INDEX(Overzicht!$B$1:$F$35,MATCH(max_demand!I$1,Overzicht!$B:$B,0),5),Verdeelsleutels_percentage!$1:$1,0)))</f>
        <v>6.5986947433937385E-3</v>
      </c>
      <c r="J297">
        <f>PRODUCT(INDEX(Overzicht!$B$1:$D$35,MATCH(max_demand!J$1,Overzicht!$B$1:$B$35,0),3),INDEX(Verdeelsleutels_percentage!$A:$AB,MATCH(max_demand!$C297,Verdeelsleutels_percentage!$C:$C,0),MATCH(INDEX(Overzicht!$B$1:$F$35,MATCH(max_demand!J$1,Overzicht!$B:$B,0),5),Verdeelsleutels_percentage!$1:$1,0)))</f>
        <v>1.1855904842466769E-2</v>
      </c>
      <c r="K297">
        <f>PRODUCT(INDEX(Overzicht!$B$1:$D$35,MATCH(max_demand!K$1,Overzicht!$B$1:$B$35,0),3),INDEX(Verdeelsleutels_percentage!$A:$AB,MATCH(max_demand!$C297,Verdeelsleutels_percentage!$C:$C,0),MATCH(INDEX(Overzicht!$B$1:$F$35,MATCH(max_demand!K$1,Overzicht!$B:$B,0),5),Verdeelsleutels_percentage!$1:$1,0)))</f>
        <v>1.3735436904325736E-3</v>
      </c>
      <c r="L297">
        <f>PRODUCT(INDEX(Overzicht!$B$1:$D$35,MATCH(max_demand!L$1,Overzicht!$B$1:$B$35,0),3),INDEX(Verdeelsleutels_percentage!$A:$AB,MATCH(max_demand!$C297,Verdeelsleutels_percentage!$C:$C,0),MATCH(INDEX(Overzicht!$B$1:$F$35,MATCH(max_demand!L$1,Overzicht!$B:$B,0),5),Verdeelsleutels_percentage!$1:$1,0)))</f>
        <v>1.1435761214611853E-2</v>
      </c>
      <c r="M297">
        <f>PRODUCT(INDEX(Overzicht!$B$1:$D$35,MATCH(max_demand!M$1,Overzicht!$B$1:$B$35,0),3),INDEX(Verdeelsleutels_percentage!$A:$AB,MATCH(max_demand!$C297,Verdeelsleutels_percentage!$C:$C,0),MATCH(INDEX(Overzicht!$B$1:$F$35,MATCH(max_demand!M$1,Overzicht!$B:$B,0),5),Verdeelsleutels_percentage!$1:$1,0)))</f>
        <v>8.3301461608057958E-3</v>
      </c>
      <c r="N297">
        <f>PRODUCT(INDEX(Overzicht!$B$1:$D$35,MATCH(max_demand!N$1,Overzicht!$B$1:$B$35,0),3),INDEX(Verdeelsleutels_percentage!$A:$AB,MATCH(max_demand!$C297,Verdeelsleutels_percentage!$C:$C,0),MATCH(INDEX(Overzicht!$B$1:$F$35,MATCH(max_demand!N$1,Overzicht!$B:$B,0),5),Verdeelsleutels_percentage!$1:$1,0)))</f>
        <v>2.8181157927920819E-3</v>
      </c>
      <c r="O297">
        <f>PRODUCT(INDEX(Overzicht!$B$1:$D$35,MATCH(max_demand!O$1,Overzicht!$B$1:$B$35,0),3),INDEX(Verdeelsleutels_percentage!$A:$AB,MATCH(max_demand!$C297,Verdeelsleutels_percentage!$C:$C,0),MATCH(INDEX(Overzicht!$B$1:$F$35,MATCH(max_demand!O$1,Overzicht!$B:$B,0),5),Verdeelsleutels_percentage!$1:$1,0)))</f>
        <v>3.7330457025281762E-3</v>
      </c>
      <c r="P297">
        <f>PRODUCT(INDEX(Overzicht!$B$1:$D$35,MATCH(max_demand!P$1,Overzicht!$B$1:$B$35,0),3),INDEX(Verdeelsleutels_percentage!$A:$AB,MATCH(max_demand!$C297,Verdeelsleutels_percentage!$C:$C,0),MATCH(INDEX(Overzicht!$B$1:$F$35,MATCH(max_demand!P$1,Overzicht!$B:$B,0),5),Verdeelsleutels_percentage!$1:$1,0)))</f>
        <v>4.9972890739271693E-3</v>
      </c>
      <c r="Q297">
        <f>PRODUCT(INDEX(Overzicht!$B$1:$D$35,MATCH(max_demand!Q$1,Overzicht!$B$1:$B$35,0),3),INDEX(Verdeelsleutels_percentage!$A:$AB,MATCH(max_demand!$C297,Verdeelsleutels_percentage!$C:$C,0),MATCH(INDEX(Overzicht!$B$1:$F$35,MATCH(max_demand!Q$1,Overzicht!$B:$B,0),5),Verdeelsleutels_percentage!$1:$1,0)))</f>
        <v>2.9302946627687749E-2</v>
      </c>
      <c r="R297">
        <f>PRODUCT(INDEX(Overzicht!$B$1:$D$35,MATCH(max_demand!R$1,Overzicht!$B$1:$B$35,0),3),INDEX(Verdeelsleutels_percentage!$A:$AB,MATCH(max_demand!$C297,Verdeelsleutels_percentage!$C:$C,0),MATCH(INDEX(Overzicht!$B$1:$F$35,MATCH(max_demand!R$1,Overzicht!$B:$B,0),5),Verdeelsleutels_percentage!$1:$1,0)))</f>
        <v>6.0626786126250524E-3</v>
      </c>
      <c r="S297">
        <f>PRODUCT(INDEX(Overzicht!$B$1:$D$35,MATCH(max_demand!S$1,Overzicht!$B$1:$B$35,0),3),INDEX(Verdeelsleutels_percentage!$A:$AB,MATCH(max_demand!$C297,Verdeelsleutels_percentage!$C:$C,0),MATCH(INDEX(Overzicht!$B$1:$F$35,MATCH(max_demand!S$1,Overzicht!$B:$B,0),5),Verdeelsleutels_percentage!$1:$1,0)))</f>
        <v>1.2416365798656107E-2</v>
      </c>
      <c r="T297">
        <f>PRODUCT(INDEX(Overzicht!$B$1:$D$35,MATCH(max_demand!T$1,Overzicht!$B$1:$B$35,0),3),INDEX(Verdeelsleutels_percentage!$A:$AB,MATCH(max_demand!$C297,Verdeelsleutels_percentage!$C:$C,0),MATCH(INDEX(Overzicht!$B$1:$F$35,MATCH(max_demand!T$1,Overzicht!$B:$B,0),5),Verdeelsleutels_percentage!$1:$1,0)))</f>
        <v>1.7918583455091817E-2</v>
      </c>
      <c r="U297">
        <f>PRODUCT(INDEX(Overzicht!$B$1:$D$35,MATCH(max_demand!U$1,Overzicht!$B$1:$B$35,0),3),INDEX(Verdeelsleutels_percentage!$A:$AB,MATCH(max_demand!$C297,Verdeelsleutels_percentage!$C:$C,0),MATCH(INDEX(Overzicht!$B$1:$F$35,MATCH(max_demand!U$1,Overzicht!$B:$B,0),5),Verdeelsleutels_percentage!$1:$1,0)))</f>
        <v>6.6554738547483908E-2</v>
      </c>
      <c r="V297">
        <f>PRODUCT(INDEX(Overzicht!$B$1:$D$35,MATCH(max_demand!V$1,Overzicht!$B$1:$B$35,0),3),INDEX(Verdeelsleutels_percentage!$A:$AB,MATCH(max_demand!$C297,Verdeelsleutels_percentage!$C:$C,0),MATCH(INDEX(Overzicht!$B$1:$F$35,MATCH(max_demand!V$1,Overzicht!$B:$B,0),5),Verdeelsleutels_percentage!$1:$1,0)))</f>
        <v>7.7467560050208991E-3</v>
      </c>
      <c r="W297">
        <f>PRODUCT(INDEX(Overzicht!$B$1:$D$35,MATCH(max_demand!W$1,Overzicht!$B$1:$B$35,0),3),INDEX(Verdeelsleutels_percentage!$A:$AB,MATCH(max_demand!$C297,Verdeelsleutels_percentage!$C:$C,0),MATCH(INDEX(Overzicht!$B$1:$F$35,MATCH(max_demand!W$1,Overzicht!$B:$B,0),5),Verdeelsleutels_percentage!$1:$1,0)))</f>
        <v>4.0417857417500348E-2</v>
      </c>
      <c r="X297">
        <f>PRODUCT(INDEX(Overzicht!$B$1:$D$35,MATCH(max_demand!X$1,Overzicht!$B$1:$B$35,0),3),INDEX(Verdeelsleutels_percentage!$A:$AB,MATCH(max_demand!$C297,Verdeelsleutels_percentage!$C:$C,0),MATCH(INDEX(Overzicht!$B$1:$F$35,MATCH(max_demand!X$1,Overzicht!$B:$B,0),5),Verdeelsleutels_percentage!$1:$1,0)))</f>
        <v>8.0077358103554375E-3</v>
      </c>
      <c r="Y297">
        <f>PRODUCT(INDEX(Overzicht!$B$1:$D$35,MATCH(max_demand!Y$1,Overzicht!$B$1:$B$35,0),3),INDEX(Verdeelsleutels_percentage!$A:$AB,MATCH(max_demand!$C297,Verdeelsleutels_percentage!$C:$C,0),MATCH(INDEX(Overzicht!$B$1:$F$35,MATCH(max_demand!Y$1,Overzicht!$B:$B,0),5),Verdeelsleutels_percentage!$1:$1,0)))</f>
        <v>1.0659222283781771E-6</v>
      </c>
      <c r="Z297">
        <f>PRODUCT(INDEX(Overzicht!$B$1:$D$35,MATCH(max_demand!Z$1,Overzicht!$B$1:$B$35,0),3),INDEX(Verdeelsleutels_percentage!$A:$AB,MATCH(max_demand!$C297,Verdeelsleutels_percentage!$C:$C,0),MATCH(INDEX(Overzicht!$B$1:$F$35,MATCH(max_demand!Z$1,Overzicht!$B:$B,0),5),Verdeelsleutels_percentage!$1:$1,0)))</f>
        <v>4.7374321261252318E-4</v>
      </c>
      <c r="AA297">
        <f>PRODUCT(INDEX(Overzicht!$B$1:$D$35,MATCH(max_demand!AA$1,Overzicht!$B$1:$B$35,0),3),INDEX(Verdeelsleutels_percentage!$A:$AB,MATCH(max_demand!$C297,Verdeelsleutels_percentage!$C:$C,0),MATCH(INDEX(Overzicht!$B$1:$F$35,MATCH(max_demand!AA$1,Overzicht!$B:$B,0),5),Verdeelsleutels_percentage!$1:$1,0)))</f>
        <v>4.9369029524884E-4</v>
      </c>
      <c r="AB297">
        <f>PRODUCT(INDEX(Overzicht!$B$1:$D$35,MATCH(max_demand!AB$1,Overzicht!$B$1:$B$35,0),3),INDEX(Verdeelsleutels_percentage!$A:$AB,MATCH(max_demand!$C297,Verdeelsleutels_percentage!$C:$C,0),MATCH(INDEX(Overzicht!$B$1:$F$35,MATCH(max_demand!AB$1,Overzicht!$B:$B,0),5),Verdeelsleutels_percentage!$1:$1,0)))</f>
        <v>1.6952883985400014E-2</v>
      </c>
      <c r="AC297">
        <f>PRODUCT(INDEX(Overzicht!$B$1:$D$35,MATCH(max_demand!AC$1,Overzicht!$B$1:$B$35,0),3),INDEX(Verdeelsleutels_percentage!$A:$AB,MATCH(max_demand!$C297,Verdeelsleutels_percentage!$C:$C,0),MATCH(INDEX(Overzicht!$B$1:$F$35,MATCH(max_demand!AC$1,Overzicht!$B:$B,0),5),Verdeelsleutels_percentage!$1:$1,0)))</f>
        <v>1.4642304504615636E-2</v>
      </c>
      <c r="AD297">
        <f>PRODUCT(INDEX(Overzicht!$B$1:$D$35,MATCH(max_demand!AD$1,Overzicht!$B$1:$B$35,0),3),INDEX(Verdeelsleutels_percentage!$A:$AB,MATCH(max_demand!$C297,Verdeelsleutels_percentage!$C:$C,0),MATCH(INDEX(Overzicht!$B$1:$F$35,MATCH(max_demand!AD$1,Overzicht!$B:$B,0),5),Verdeelsleutels_percentage!$1:$1,0)))</f>
        <v>3.1968334122350217E-6</v>
      </c>
      <c r="AE297">
        <f>PRODUCT(INDEX(Overzicht!$B$1:$D$35,MATCH(max_demand!AE$1,Overzicht!$B$1:$B$35,0),3),INDEX(Verdeelsleutels_percentage!$A:$AB,MATCH(max_demand!$C297,Verdeelsleutels_percentage!$C:$C,0),MATCH(INDEX(Overzicht!$B$1:$F$35,MATCH(max_demand!AE$1,Overzicht!$B:$B,0),5),Verdeelsleutels_percentage!$1:$1,0)))</f>
        <v>8.096326204632176E-2</v>
      </c>
      <c r="AF297">
        <f>PRODUCT(INDEX(Overzicht!$B$1:$D$35,MATCH(max_demand!AF$1,Overzicht!$B$1:$B$35,0),3),INDEX(Verdeelsleutels_percentage!$A:$AB,MATCH(max_demand!$C297,Verdeelsleutels_percentage!$C:$C,0),MATCH(INDEX(Overzicht!$B$1:$F$35,MATCH(max_demand!AF$1,Overzicht!$B:$B,0),5),Verdeelsleutels_percentage!$1:$1,0)))</f>
        <v>1.8700389971546966E-3</v>
      </c>
      <c r="AG297">
        <f>PRODUCT(INDEX(Overzicht!$B$1:$D$35,MATCH(max_demand!AG$1,Overzicht!$B$1:$B$35,0),3),INDEX(Verdeelsleutels_percentage!$A:$AB,MATCH(max_demand!$C297,Verdeelsleutels_percentage!$C:$C,0),MATCH(INDEX(Overzicht!$B$1:$F$35,MATCH(max_demand!AG$1,Overzicht!$B:$B,0),5),Verdeelsleutels_percentage!$1:$1,0)))</f>
        <v>4.0417857417500348E-2</v>
      </c>
      <c r="AH297">
        <f>PRODUCT(INDEX(Overzicht!$B$1:$D$35,MATCH(max_demand!AH$1,Overzicht!$B$1:$B$35,0),3),INDEX(Verdeelsleutels_percentage!$A:$AB,MATCH(max_demand!$C297,Verdeelsleutels_percentage!$C:$C,0),MATCH(INDEX(Overzicht!$B$1:$F$35,MATCH(max_demand!AH$1,Overzicht!$B:$B,0),5),Verdeelsleutels_percentage!$1:$1,0)))</f>
        <v>4.3634243266942926E-3</v>
      </c>
      <c r="AI297">
        <f>PRODUCT(INDEX(Overzicht!$B$1:$D$35,MATCH(max_demand!AI$1,Overzicht!$B$1:$B$35,0),3),INDEX(Verdeelsleutels_percentage!$A:$AB,MATCH(max_demand!$C297,Verdeelsleutels_percentage!$C:$C,0),MATCH(INDEX(Overzicht!$B$1:$F$35,MATCH(max_demand!AI$1,Overzicht!$B:$B,0),5),Verdeelsleutels_percentage!$1:$1,0)))</f>
        <v>1.4960311977237574E-3</v>
      </c>
      <c r="AJ297">
        <f>PRODUCT(INDEX(Overzicht!$B$1:$D$35,MATCH(max_demand!AJ$1,Overzicht!$B$1:$B$35,0),3),INDEX(Verdeelsleutels_percentage!$A:$AB,MATCH(max_demand!$C297,Verdeelsleutels_percentage!$C:$C,0),MATCH(INDEX(Overzicht!$B$1:$F$35,MATCH(max_demand!AJ$1,Overzicht!$B:$B,0),5),Verdeelsleutels_percentage!$1:$1,0)))</f>
        <v>0</v>
      </c>
      <c r="AK297">
        <f>PRODUCT(INDEX(Overzicht!$B$1:$D$35,MATCH(max_demand!AK$1,Overzicht!$B$1:$B$35,0),3),INDEX(Verdeelsleutels_percentage!$A:$AB,MATCH(max_demand!$C297,Verdeelsleutels_percentage!$C:$C,0),MATCH(INDEX(Overzicht!$B$1:$F$35,MATCH(max_demand!AK$1,Overzicht!$B:$B,0),5),Verdeelsleutels_percentage!$1:$1,0)))</f>
        <v>2.4520166833283548E-3</v>
      </c>
      <c r="AL297">
        <f>PRODUCT(INDEX(Overzicht!$B$1:$D$35,MATCH(max_demand!AL$1,Overzicht!$B$1:$B$35,0),3),INDEX(Verdeelsleutels_percentage!$A:$AB,MATCH(max_demand!$C297,Verdeelsleutels_percentage!$C:$C,0),MATCH(INDEX(Overzicht!$B$1:$F$35,MATCH(max_demand!AL$1,Overzicht!$B:$B,0),5),Verdeelsleutels_percentage!$1:$1,0)))</f>
        <v>6.7363095695833911E-3</v>
      </c>
      <c r="AM297">
        <f>PRODUCT(INDEX(Overzicht!$B$1:$D$35,MATCH(max_demand!AM$1,Overzicht!$B$1:$B$35,0),3),INDEX(Verdeelsleutels_percentage!$A:$AB,MATCH(max_demand!$C297,Verdeelsleutels_percentage!$C:$C,0),MATCH(INDEX(Overzicht!$B$1:$F$35,MATCH(max_demand!AM$1,Overzicht!$B:$B,0),5),Verdeelsleutels_percentage!$1:$1,0)))</f>
        <v>1.3472619139166782E-2</v>
      </c>
      <c r="AN297">
        <f>PRODUCT(INDEX(Overzicht!$B$1:$D$35,MATCH(max_demand!AN$1,Overzicht!$B$1:$B$35,0),3),INDEX(Verdeelsleutels_percentage!$A:$AB,MATCH(max_demand!$C297,Verdeelsleutels_percentage!$C:$C,0),MATCH(INDEX(Overzicht!$B$1:$F$35,MATCH(max_demand!AN$1,Overzicht!$B:$B,0),5),Verdeelsleutels_percentage!$1:$1,0)))</f>
        <v>6.7363095695833911E-3</v>
      </c>
      <c r="AO297">
        <f>PRODUCT(INDEX(Overzicht!$B$1:$D$35,MATCH(max_demand!AO$1,Overzicht!$B$1:$B$35,0),3),INDEX(Verdeelsleutels_percentage!$A:$AB,MATCH(max_demand!$C297,Verdeelsleutels_percentage!$C:$C,0),MATCH(INDEX(Overzicht!$B$1:$F$35,MATCH(max_demand!AO$1,Overzicht!$B:$B,0),5),Verdeelsleutels_percentage!$1:$1,0)))</f>
        <v>2.3577083493541869E-2</v>
      </c>
    </row>
    <row r="298" spans="2:41">
      <c r="B298" t="str">
        <f>INDEX('ETLocal datasets'!B:C,MATCH(C298,'ETLocal datasets'!C:C,0),1)</f>
        <v>GM0962</v>
      </c>
      <c r="C298" t="str">
        <f>'ETLocal datasets'!C281</f>
        <v>Schinnen</v>
      </c>
      <c r="D298">
        <f t="shared" si="21"/>
        <v>3.9582959781577491E-2</v>
      </c>
      <c r="E298">
        <f t="shared" si="22"/>
        <v>4.3909063862480356E-2</v>
      </c>
      <c r="F298">
        <f t="shared" si="23"/>
        <v>7.7512866878989622E-3</v>
      </c>
      <c r="G298">
        <f t="shared" si="20"/>
        <v>1.5784321573636358E-2</v>
      </c>
      <c r="H298">
        <f>PRODUCT(INDEX(Overzicht!$B$1:$D$35,MATCH(max_demand!H$1,Overzicht!$B$1:$B$35,0),3),INDEX(Verdeelsleutels_percentage!$A:$AB,MATCH(max_demand!$C298,Verdeelsleutels_percentage!$C:$C,0),MATCH(INDEX(Overzicht!$B$1:$F$35,MATCH(max_demand!H$1,Overzicht!$B:$B,0),5),Verdeelsleutels_percentage!$1:$1,0)))</f>
        <v>7.7512866878989622E-3</v>
      </c>
      <c r="I298">
        <f>PRODUCT(INDEX(Overzicht!$B$1:$D$35,MATCH(max_demand!I$1,Overzicht!$B$1:$B$35,0),3),INDEX(Verdeelsleutels_percentage!$A:$AB,MATCH(max_demand!$C298,Verdeelsleutels_percentage!$C:$C,0),MATCH(INDEX(Overzicht!$B$1:$F$35,MATCH(max_demand!I$1,Overzicht!$B:$B,0),5),Verdeelsleutels_percentage!$1:$1,0)))</f>
        <v>6.0979346555198113E-3</v>
      </c>
      <c r="J298">
        <f>PRODUCT(INDEX(Overzicht!$B$1:$D$35,MATCH(max_demand!J$1,Overzicht!$B$1:$B$35,0),3),INDEX(Verdeelsleutels_percentage!$A:$AB,MATCH(max_demand!$C298,Verdeelsleutels_percentage!$C:$C,0),MATCH(INDEX(Overzicht!$B$1:$F$35,MATCH(max_demand!J$1,Overzicht!$B:$B,0),5),Verdeelsleutels_percentage!$1:$1,0)))</f>
        <v>2.5985265848956522E-3</v>
      </c>
      <c r="K298">
        <f>PRODUCT(INDEX(Overzicht!$B$1:$D$35,MATCH(max_demand!K$1,Overzicht!$B$1:$B$35,0),3),INDEX(Verdeelsleutels_percentage!$A:$AB,MATCH(max_demand!$C298,Verdeelsleutels_percentage!$C:$C,0),MATCH(INDEX(Overzicht!$B$1:$F$35,MATCH(max_demand!K$1,Overzicht!$B:$B,0),5),Verdeelsleutels_percentage!$1:$1,0)))</f>
        <v>1.2693085521412776E-3</v>
      </c>
      <c r="L298">
        <f>PRODUCT(INDEX(Overzicht!$B$1:$D$35,MATCH(max_demand!L$1,Overzicht!$B$1:$B$35,0),3),INDEX(Verdeelsleutels_percentage!$A:$AB,MATCH(max_demand!$C298,Verdeelsleutels_percentage!$C:$C,0),MATCH(INDEX(Overzicht!$B$1:$F$35,MATCH(max_demand!L$1,Overzicht!$B:$B,0),5),Verdeelsleutels_percentage!$1:$1,0)))</f>
        <v>2.5064412990434127E-3</v>
      </c>
      <c r="M298">
        <f>PRODUCT(INDEX(Overzicht!$B$1:$D$35,MATCH(max_demand!M$1,Overzicht!$B$1:$B$35,0),3),INDEX(Verdeelsleutels_percentage!$A:$AB,MATCH(max_demand!$C298,Verdeelsleutels_percentage!$C:$C,0),MATCH(INDEX(Overzicht!$B$1:$F$35,MATCH(max_demand!M$1,Overzicht!$B:$B,0),5),Verdeelsleutels_percentage!$1:$1,0)))</f>
        <v>2.5238034099072685E-3</v>
      </c>
      <c r="N298">
        <f>PRODUCT(INDEX(Overzicht!$B$1:$D$35,MATCH(max_demand!N$1,Overzicht!$B$1:$B$35,0),3),INDEX(Verdeelsleutels_percentage!$A:$AB,MATCH(max_demand!$C298,Verdeelsleutels_percentage!$C:$C,0),MATCH(INDEX(Overzicht!$B$1:$F$35,MATCH(max_demand!N$1,Overzicht!$B:$B,0),5),Verdeelsleutels_percentage!$1:$1,0)))</f>
        <v>2.5674357579994996E-4</v>
      </c>
      <c r="O298">
        <f>PRODUCT(INDEX(Overzicht!$B$1:$D$35,MATCH(max_demand!O$1,Overzicht!$B$1:$B$35,0),3),INDEX(Verdeelsleutels_percentage!$A:$AB,MATCH(max_demand!$C298,Verdeelsleutels_percentage!$C:$C,0),MATCH(INDEX(Overzicht!$B$1:$F$35,MATCH(max_demand!O$1,Overzicht!$B:$B,0),5),Verdeelsleutels_percentage!$1:$1,0)))</f>
        <v>5.2311360744434487E-3</v>
      </c>
      <c r="P298">
        <f>PRODUCT(INDEX(Overzicht!$B$1:$D$35,MATCH(max_demand!P$1,Overzicht!$B$1:$B$35,0),3),INDEX(Verdeelsleutels_percentage!$A:$AB,MATCH(max_demand!$C298,Verdeelsleutels_percentage!$C:$C,0),MATCH(INDEX(Overzicht!$B$1:$F$35,MATCH(max_demand!P$1,Overzicht!$B:$B,0),5),Verdeelsleutels_percentage!$1:$1,0)))</f>
        <v>2.3369140905710327E-3</v>
      </c>
      <c r="Q298">
        <f>PRODUCT(INDEX(Overzicht!$B$1:$D$35,MATCH(max_demand!Q$1,Overzicht!$B$1:$B$35,0),3),INDEX(Verdeelsleutels_percentage!$A:$AB,MATCH(max_demand!$C298,Verdeelsleutels_percentage!$C:$C,0),MATCH(INDEX(Overzicht!$B$1:$F$35,MATCH(max_demand!Q$1,Overzicht!$B:$B,0),5),Verdeelsleutels_percentage!$1:$1,0)))</f>
        <v>6.4224946842591397E-3</v>
      </c>
      <c r="R298">
        <f>PRODUCT(INDEX(Overzicht!$B$1:$D$35,MATCH(max_demand!R$1,Overzicht!$B$1:$B$35,0),3),INDEX(Verdeelsleutels_percentage!$A:$AB,MATCH(max_demand!$C298,Verdeelsleutels_percentage!$C:$C,0),MATCH(INDEX(Overzicht!$B$1:$F$35,MATCH(max_demand!R$1,Overzicht!$B:$B,0),5),Verdeelsleutels_percentage!$1:$1,0)))</f>
        <v>1.3287920036398222E-3</v>
      </c>
      <c r="S298">
        <f>PRODUCT(INDEX(Overzicht!$B$1:$D$35,MATCH(max_demand!S$1,Overzicht!$B$1:$B$35,0),3),INDEX(Verdeelsleutels_percentage!$A:$AB,MATCH(max_demand!$C298,Verdeelsleutels_percentage!$C:$C,0),MATCH(INDEX(Overzicht!$B$1:$F$35,MATCH(max_demand!S$1,Overzicht!$B:$B,0),5),Verdeelsleutels_percentage!$1:$1,0)))</f>
        <v>2.7213660234543559E-3</v>
      </c>
      <c r="T298">
        <f>PRODUCT(INDEX(Overzicht!$B$1:$D$35,MATCH(max_demand!T$1,Overzicht!$B$1:$B$35,0),3),INDEX(Verdeelsleutels_percentage!$A:$AB,MATCH(max_demand!$C298,Verdeelsleutels_percentage!$C:$C,0),MATCH(INDEX(Overzicht!$B$1:$F$35,MATCH(max_demand!T$1,Overzicht!$B:$B,0),5),Verdeelsleutels_percentage!$1:$1,0)))</f>
        <v>3.9273185885354738E-3</v>
      </c>
      <c r="U298">
        <f>PRODUCT(INDEX(Overzicht!$B$1:$D$35,MATCH(max_demand!U$1,Overzicht!$B$1:$B$35,0),3),INDEX(Verdeelsleutels_percentage!$A:$AB,MATCH(max_demand!$C298,Verdeelsleutels_percentage!$C:$C,0),MATCH(INDEX(Overzicht!$B$1:$F$35,MATCH(max_demand!U$1,Overzicht!$B:$B,0),5),Verdeelsleutels_percentage!$1:$1,0)))</f>
        <v>1.4587183328846049E-2</v>
      </c>
      <c r="V298">
        <f>PRODUCT(INDEX(Overzicht!$B$1:$D$35,MATCH(max_demand!V$1,Overzicht!$B$1:$B$35,0),3),INDEX(Verdeelsleutels_percentage!$A:$AB,MATCH(max_demand!$C298,Verdeelsleutels_percentage!$C:$C,0),MATCH(INDEX(Overzicht!$B$1:$F$35,MATCH(max_demand!V$1,Overzicht!$B:$B,0),5),Verdeelsleutels_percentage!$1:$1,0)))</f>
        <v>1.6979008935397726E-3</v>
      </c>
      <c r="W298">
        <f>PRODUCT(INDEX(Overzicht!$B$1:$D$35,MATCH(max_demand!W$1,Overzicht!$B$1:$B$35,0),3),INDEX(Verdeelsleutels_percentage!$A:$AB,MATCH(max_demand!$C298,Verdeelsleutels_percentage!$C:$C,0),MATCH(INDEX(Overzicht!$B$1:$F$35,MATCH(max_demand!W$1,Overzicht!$B:$B,0),5),Verdeelsleutels_percentage!$1:$1,0)))</f>
        <v>8.8586133575988147E-3</v>
      </c>
      <c r="X298">
        <f>PRODUCT(INDEX(Overzicht!$B$1:$D$35,MATCH(max_demand!X$1,Overzicht!$B$1:$B$35,0),3),INDEX(Verdeelsleutels_percentage!$A:$AB,MATCH(max_demand!$C298,Verdeelsleutels_percentage!$C:$C,0),MATCH(INDEX(Overzicht!$B$1:$F$35,MATCH(max_demand!X$1,Overzicht!$B:$B,0),5),Verdeelsleutels_percentage!$1:$1,0)))</f>
        <v>1.6127992498608142E-3</v>
      </c>
      <c r="Y298">
        <f>PRODUCT(INDEX(Overzicht!$B$1:$D$35,MATCH(max_demand!Y$1,Overzicht!$B$1:$B$35,0),3),INDEX(Verdeelsleutels_percentage!$A:$AB,MATCH(max_demand!$C298,Verdeelsleutels_percentage!$C:$C,0),MATCH(INDEX(Overzicht!$B$1:$F$35,MATCH(max_demand!Y$1,Overzicht!$B:$B,0),5),Verdeelsleutels_percentage!$1:$1,0)))</f>
        <v>6.4077677717425565E-7</v>
      </c>
      <c r="Z298">
        <f>PRODUCT(INDEX(Overzicht!$B$1:$D$35,MATCH(max_demand!Z$1,Overzicht!$B$1:$B$35,0),3),INDEX(Verdeelsleutels_percentage!$A:$AB,MATCH(max_demand!$C298,Verdeelsleutels_percentage!$C:$C,0),MATCH(INDEX(Overzicht!$B$1:$F$35,MATCH(max_demand!Z$1,Overzicht!$B:$B,0),5),Verdeelsleutels_percentage!$1:$1,0)))</f>
        <v>2.8478967874411362E-4</v>
      </c>
      <c r="AA298">
        <f>PRODUCT(INDEX(Overzicht!$B$1:$D$35,MATCH(max_demand!AA$1,Overzicht!$B$1:$B$35,0),3),INDEX(Verdeelsleutels_percentage!$A:$AB,MATCH(max_demand!$C298,Verdeelsleutels_percentage!$C:$C,0),MATCH(INDEX(Overzicht!$B$1:$F$35,MATCH(max_demand!AA$1,Overzicht!$B:$B,0),5),Verdeelsleutels_percentage!$1:$1,0)))</f>
        <v>2.9678082311228684E-4</v>
      </c>
      <c r="AB298">
        <f>PRODUCT(INDEX(Overzicht!$B$1:$D$35,MATCH(max_demand!AB$1,Overzicht!$B$1:$B$35,0),3),INDEX(Verdeelsleutels_percentage!$A:$AB,MATCH(max_demand!$C298,Verdeelsleutels_percentage!$C:$C,0),MATCH(INDEX(Overzicht!$B$1:$F$35,MATCH(max_demand!AB$1,Overzicht!$B:$B,0),5),Verdeelsleutels_percentage!$1:$1,0)))</f>
        <v>5.1999253262178463E-3</v>
      </c>
      <c r="AC298">
        <f>PRODUCT(INDEX(Overzicht!$B$1:$D$35,MATCH(max_demand!AC$1,Overzicht!$B$1:$B$35,0),3),INDEX(Verdeelsleutels_percentage!$A:$AB,MATCH(max_demand!$C298,Verdeelsleutels_percentage!$C:$C,0),MATCH(INDEX(Overzicht!$B$1:$F$35,MATCH(max_demand!AC$1,Overzicht!$B:$B,0),5),Verdeelsleutels_percentage!$1:$1,0)))</f>
        <v>3.7005200569372094E-3</v>
      </c>
      <c r="AD298">
        <f>PRODUCT(INDEX(Overzicht!$B$1:$D$35,MATCH(max_demand!AD$1,Overzicht!$B$1:$B$35,0),3),INDEX(Verdeelsleutels_percentage!$A:$AB,MATCH(max_demand!$C298,Verdeelsleutels_percentage!$C:$C,0),MATCH(INDEX(Overzicht!$B$1:$F$35,MATCH(max_demand!AD$1,Overzicht!$B:$B,0),5),Verdeelsleutels_percentage!$1:$1,0)))</f>
        <v>1.7213718373573195E-6</v>
      </c>
      <c r="AE298">
        <f>PRODUCT(INDEX(Overzicht!$B$1:$D$35,MATCH(max_demand!AE$1,Overzicht!$B$1:$B$35,0),3),INDEX(Verdeelsleutels_percentage!$A:$AB,MATCH(max_demand!$C298,Verdeelsleutels_percentage!$C:$C,0),MATCH(INDEX(Overzicht!$B$1:$F$35,MATCH(max_demand!AE$1,Overzicht!$B:$B,0),5),Verdeelsleutels_percentage!$1:$1,0)))</f>
        <v>6.9881977105333223E-4</v>
      </c>
      <c r="AF298">
        <f>PRODUCT(INDEX(Overzicht!$B$1:$D$35,MATCH(max_demand!AF$1,Overzicht!$B$1:$B$35,0),3),INDEX(Verdeelsleutels_percentage!$A:$AB,MATCH(max_demand!$C298,Verdeelsleutels_percentage!$C:$C,0),MATCH(INDEX(Overzicht!$B$1:$F$35,MATCH(max_demand!AF$1,Overzicht!$B:$B,0),5),Verdeelsleutels_percentage!$1:$1,0)))</f>
        <v>1.1241697845162379E-3</v>
      </c>
      <c r="AG298">
        <f>PRODUCT(INDEX(Overzicht!$B$1:$D$35,MATCH(max_demand!AG$1,Overzicht!$B$1:$B$35,0),3),INDEX(Verdeelsleutels_percentage!$A:$AB,MATCH(max_demand!$C298,Verdeelsleutels_percentage!$C:$C,0),MATCH(INDEX(Overzicht!$B$1:$F$35,MATCH(max_demand!AG$1,Overzicht!$B:$B,0),5),Verdeelsleutels_percentage!$1:$1,0)))</f>
        <v>8.8586133575988147E-3</v>
      </c>
      <c r="AH298">
        <f>PRODUCT(INDEX(Overzicht!$B$1:$D$35,MATCH(max_demand!AH$1,Overzicht!$B$1:$B$35,0),3),INDEX(Verdeelsleutels_percentage!$A:$AB,MATCH(max_demand!$C298,Verdeelsleutels_percentage!$C:$C,0),MATCH(INDEX(Overzicht!$B$1:$F$35,MATCH(max_demand!AH$1,Overzicht!$B:$B,0),5),Verdeelsleutels_percentage!$1:$1,0)))</f>
        <v>2.6230628305378887E-3</v>
      </c>
      <c r="AI298">
        <f>PRODUCT(INDEX(Overzicht!$B$1:$D$35,MATCH(max_demand!AI$1,Overzicht!$B$1:$B$35,0),3),INDEX(Verdeelsleutels_percentage!$A:$AB,MATCH(max_demand!$C298,Verdeelsleutels_percentage!$C:$C,0),MATCH(INDEX(Overzicht!$B$1:$F$35,MATCH(max_demand!AI$1,Overzicht!$B:$B,0),5),Verdeelsleutels_percentage!$1:$1,0)))</f>
        <v>8.9933582761299042E-4</v>
      </c>
      <c r="AJ298">
        <f>PRODUCT(INDEX(Overzicht!$B$1:$D$35,MATCH(max_demand!AJ$1,Overzicht!$B$1:$B$35,0),3),INDEX(Verdeelsleutels_percentage!$A:$AB,MATCH(max_demand!$C298,Verdeelsleutels_percentage!$C:$C,0),MATCH(INDEX(Overzicht!$B$1:$F$35,MATCH(max_demand!AJ$1,Overzicht!$B:$B,0),5),Verdeelsleutels_percentage!$1:$1,0)))</f>
        <v>0</v>
      </c>
      <c r="AK298">
        <f>PRODUCT(INDEX(Overzicht!$B$1:$D$35,MATCH(max_demand!AK$1,Overzicht!$B$1:$B$35,0),3),INDEX(Verdeelsleutels_percentage!$A:$AB,MATCH(max_demand!$C298,Verdeelsleutels_percentage!$C:$C,0),MATCH(INDEX(Overzicht!$B$1:$F$35,MATCH(max_demand!AK$1,Overzicht!$B:$B,0),5),Verdeelsleutels_percentage!$1:$1,0)))</f>
        <v>5.3742254369432813E-4</v>
      </c>
      <c r="AL298">
        <f>PRODUCT(INDEX(Overzicht!$B$1:$D$35,MATCH(max_demand!AL$1,Overzicht!$B$1:$B$35,0),3),INDEX(Verdeelsleutels_percentage!$A:$AB,MATCH(max_demand!$C298,Verdeelsleutels_percentage!$C:$C,0),MATCH(INDEX(Overzicht!$B$1:$F$35,MATCH(max_demand!AL$1,Overzicht!$B:$B,0),5),Verdeelsleutels_percentage!$1:$1,0)))</f>
        <v>1.4764355595998024E-3</v>
      </c>
      <c r="AM298">
        <f>PRODUCT(INDEX(Overzicht!$B$1:$D$35,MATCH(max_demand!AM$1,Overzicht!$B$1:$B$35,0),3),INDEX(Verdeelsleutels_percentage!$A:$AB,MATCH(max_demand!$C298,Verdeelsleutels_percentage!$C:$C,0),MATCH(INDEX(Overzicht!$B$1:$F$35,MATCH(max_demand!AM$1,Overzicht!$B:$B,0),5),Verdeelsleutels_percentage!$1:$1,0)))</f>
        <v>2.9528711191996048E-3</v>
      </c>
      <c r="AN298">
        <f>PRODUCT(INDEX(Overzicht!$B$1:$D$35,MATCH(max_demand!AN$1,Overzicht!$B$1:$B$35,0),3),INDEX(Verdeelsleutels_percentage!$A:$AB,MATCH(max_demand!$C298,Verdeelsleutels_percentage!$C:$C,0),MATCH(INDEX(Overzicht!$B$1:$F$35,MATCH(max_demand!AN$1,Overzicht!$B:$B,0),5),Verdeelsleutels_percentage!$1:$1,0)))</f>
        <v>1.4764355595998024E-3</v>
      </c>
      <c r="AO298">
        <f>PRODUCT(INDEX(Overzicht!$B$1:$D$35,MATCH(max_demand!AO$1,Overzicht!$B$1:$B$35,0),3),INDEX(Verdeelsleutels_percentage!$A:$AB,MATCH(max_demand!$C298,Verdeelsleutels_percentage!$C:$C,0),MATCH(INDEX(Overzicht!$B$1:$F$35,MATCH(max_demand!AO$1,Overzicht!$B:$B,0),5),Verdeelsleutels_percentage!$1:$1,0)))</f>
        <v>5.1675244585993084E-3</v>
      </c>
    </row>
    <row r="299" spans="2:41">
      <c r="B299" t="str">
        <f>INDEX('ETLocal datasets'!B:C,MATCH(C299,'ETLocal datasets'!C:C,0),1)</f>
        <v>GM0965</v>
      </c>
      <c r="C299" t="str">
        <f>'ETLocal datasets'!C282</f>
        <v>Simpelveld</v>
      </c>
      <c r="D299">
        <f t="shared" si="21"/>
        <v>4.1474816613942388E-2</v>
      </c>
      <c r="E299">
        <f t="shared" si="22"/>
        <v>3.3821998622201782E-2</v>
      </c>
      <c r="F299">
        <f t="shared" si="23"/>
        <v>6.3891308049808344E-3</v>
      </c>
      <c r="G299">
        <f t="shared" si="20"/>
        <v>1.3010497387393002E-2</v>
      </c>
      <c r="H299">
        <f>PRODUCT(INDEX(Overzicht!$B$1:$D$35,MATCH(max_demand!H$1,Overzicht!$B$1:$B$35,0),3),INDEX(Verdeelsleutels_percentage!$A:$AB,MATCH(max_demand!$C299,Verdeelsleutels_percentage!$C:$C,0),MATCH(INDEX(Overzicht!$B$1:$F$35,MATCH(max_demand!H$1,Overzicht!$B:$B,0),5),Verdeelsleutels_percentage!$1:$1,0)))</f>
        <v>6.3891308049808344E-3</v>
      </c>
      <c r="I299">
        <f>PRODUCT(INDEX(Overzicht!$B$1:$D$35,MATCH(max_demand!I$1,Overzicht!$B$1:$B$35,0),3),INDEX(Verdeelsleutels_percentage!$A:$AB,MATCH(max_demand!$C299,Verdeelsleutels_percentage!$C:$C,0),MATCH(INDEX(Overzicht!$B$1:$F$35,MATCH(max_demand!I$1,Overzicht!$B:$B,0),5),Verdeelsleutels_percentage!$1:$1,0)))</f>
        <v>5.6577619837349866E-3</v>
      </c>
      <c r="J299">
        <f>PRODUCT(INDEX(Overzicht!$B$1:$D$35,MATCH(max_demand!J$1,Overzicht!$B$1:$B$35,0),3),INDEX(Verdeelsleutels_percentage!$A:$AB,MATCH(max_demand!$C299,Verdeelsleutels_percentage!$C:$C,0),MATCH(INDEX(Overzicht!$B$1:$F$35,MATCH(max_demand!J$1,Overzicht!$B:$B,0),5),Verdeelsleutels_percentage!$1:$1,0)))</f>
        <v>2.1418800412888132E-3</v>
      </c>
      <c r="K299">
        <f>PRODUCT(INDEX(Overzicht!$B$1:$D$35,MATCH(max_demand!K$1,Overzicht!$B$1:$B$35,0),3),INDEX(Verdeelsleutels_percentage!$A:$AB,MATCH(max_demand!$C299,Verdeelsleutels_percentage!$C:$C,0),MATCH(INDEX(Overzicht!$B$1:$F$35,MATCH(max_demand!K$1,Overzicht!$B:$B,0),5),Verdeelsleutels_percentage!$1:$1,0)))</f>
        <v>1.1776849175374519E-3</v>
      </c>
      <c r="L299">
        <f>PRODUCT(INDEX(Overzicht!$B$1:$D$35,MATCH(max_demand!L$1,Overzicht!$B$1:$B$35,0),3),INDEX(Verdeelsleutels_percentage!$A:$AB,MATCH(max_demand!$C299,Verdeelsleutels_percentage!$C:$C,0),MATCH(INDEX(Overzicht!$B$1:$F$35,MATCH(max_demand!L$1,Overzicht!$B:$B,0),5),Verdeelsleutels_percentage!$1:$1,0)))</f>
        <v>2.0659771673256413E-3</v>
      </c>
      <c r="M299">
        <f>PRODUCT(INDEX(Overzicht!$B$1:$D$35,MATCH(max_demand!M$1,Overzicht!$B$1:$B$35,0),3),INDEX(Verdeelsleutels_percentage!$A:$AB,MATCH(max_demand!$C299,Verdeelsleutels_percentage!$C:$C,0),MATCH(INDEX(Overzicht!$B$1:$F$35,MATCH(max_demand!M$1,Overzicht!$B:$B,0),5),Verdeelsleutels_percentage!$1:$1,0)))</f>
        <v>1.2262001108838414E-2</v>
      </c>
      <c r="N299">
        <f>PRODUCT(INDEX(Overzicht!$B$1:$D$35,MATCH(max_demand!N$1,Overzicht!$B$1:$B$35,0),3),INDEX(Verdeelsleutels_percentage!$A:$AB,MATCH(max_demand!$C299,Verdeelsleutels_percentage!$C:$C,0),MATCH(INDEX(Overzicht!$B$1:$F$35,MATCH(max_demand!N$1,Overzicht!$B:$B,0),5),Verdeelsleutels_percentage!$1:$1,0)))</f>
        <v>1.2540936202536017E-3</v>
      </c>
      <c r="O299">
        <f>PRODUCT(INDEX(Overzicht!$B$1:$D$35,MATCH(max_demand!O$1,Overzicht!$B$1:$B$35,0),3),INDEX(Verdeelsleutels_percentage!$A:$AB,MATCH(max_demand!$C299,Verdeelsleutels_percentage!$C:$C,0),MATCH(INDEX(Overzicht!$B$1:$F$35,MATCH(max_demand!O$1,Overzicht!$B:$B,0),5),Verdeelsleutels_percentage!$1:$1,0)))</f>
        <v>4.0982973581976277E-3</v>
      </c>
      <c r="P299">
        <f>PRODUCT(INDEX(Overzicht!$B$1:$D$35,MATCH(max_demand!P$1,Overzicht!$B$1:$B$35,0),3),INDEX(Verdeelsleutels_percentage!$A:$AB,MATCH(max_demand!$C299,Verdeelsleutels_percentage!$C:$C,0),MATCH(INDEX(Overzicht!$B$1:$F$35,MATCH(max_demand!P$1,Overzicht!$B:$B,0),5),Verdeelsleutels_percentage!$1:$1,0)))</f>
        <v>2.6367514350066627E-3</v>
      </c>
      <c r="Q299">
        <f>PRODUCT(INDEX(Overzicht!$B$1:$D$35,MATCH(max_demand!Q$1,Overzicht!$B$1:$B$35,0),3),INDEX(Verdeelsleutels_percentage!$A:$AB,MATCH(max_demand!$C299,Verdeelsleutels_percentage!$C:$C,0),MATCH(INDEX(Overzicht!$B$1:$F$35,MATCH(max_demand!Q$1,Overzicht!$B:$B,0),5),Verdeelsleutels_percentage!$1:$1,0)))</f>
        <v>5.2938512384126911E-3</v>
      </c>
      <c r="R299">
        <f>PRODUCT(INDEX(Overzicht!$B$1:$D$35,MATCH(max_demand!R$1,Overzicht!$B$1:$B$35,0),3),INDEX(Verdeelsleutels_percentage!$A:$AB,MATCH(max_demand!$C299,Verdeelsleutels_percentage!$C:$C,0),MATCH(INDEX(Overzicht!$B$1:$F$35,MATCH(max_demand!R$1,Overzicht!$B:$B,0),5),Verdeelsleutels_percentage!$1:$1,0)))</f>
        <v>1.0952795665681431E-3</v>
      </c>
      <c r="S299">
        <f>PRODUCT(INDEX(Overzicht!$B$1:$D$35,MATCH(max_demand!S$1,Overzicht!$B$1:$B$35,0),3),INDEX(Verdeelsleutels_percentage!$A:$AB,MATCH(max_demand!$C299,Verdeelsleutels_percentage!$C:$C,0),MATCH(INDEX(Overzicht!$B$1:$F$35,MATCH(max_demand!S$1,Overzicht!$B:$B,0),5),Verdeelsleutels_percentage!$1:$1,0)))</f>
        <v>2.2431325523315569E-3</v>
      </c>
      <c r="T299">
        <f>PRODUCT(INDEX(Overzicht!$B$1:$D$35,MATCH(max_demand!T$1,Overzicht!$B$1:$B$35,0),3),INDEX(Verdeelsleutels_percentage!$A:$AB,MATCH(max_demand!$C299,Verdeelsleutels_percentage!$C:$C,0),MATCH(INDEX(Overzicht!$B$1:$F$35,MATCH(max_demand!T$1,Overzicht!$B:$B,0),5),Verdeelsleutels_percentage!$1:$1,0)))</f>
        <v>3.237159607856956E-3</v>
      </c>
      <c r="U299">
        <f>PRODUCT(INDEX(Overzicht!$B$1:$D$35,MATCH(max_demand!U$1,Overzicht!$B$1:$B$35,0),3),INDEX(Verdeelsleutels_percentage!$A:$AB,MATCH(max_demand!$C299,Verdeelsleutels_percentage!$C:$C,0),MATCH(INDEX(Overzicht!$B$1:$F$35,MATCH(max_demand!U$1,Overzicht!$B:$B,0),5),Verdeelsleutels_percentage!$1:$1,0)))</f>
        <v>1.2023735686325839E-2</v>
      </c>
      <c r="V299">
        <f>PRODUCT(INDEX(Overzicht!$B$1:$D$35,MATCH(max_demand!V$1,Overzicht!$B$1:$B$35,0),3),INDEX(Verdeelsleutels_percentage!$A:$AB,MATCH(max_demand!$C299,Verdeelsleutels_percentage!$C:$C,0),MATCH(INDEX(Overzicht!$B$1:$F$35,MATCH(max_demand!V$1,Overzicht!$B:$B,0),5),Verdeelsleutels_percentage!$1:$1,0)))</f>
        <v>1.3995238906148494E-3</v>
      </c>
      <c r="W299">
        <f>PRODUCT(INDEX(Overzicht!$B$1:$D$35,MATCH(max_demand!W$1,Overzicht!$B$1:$B$35,0),3),INDEX(Verdeelsleutels_percentage!$A:$AB,MATCH(max_demand!$C299,Verdeelsleutels_percentage!$C:$C,0),MATCH(INDEX(Overzicht!$B$1:$F$35,MATCH(max_demand!W$1,Overzicht!$B:$B,0),5),Verdeelsleutels_percentage!$1:$1,0)))</f>
        <v>7.301863777120954E-3</v>
      </c>
      <c r="X299">
        <f>PRODUCT(INDEX(Overzicht!$B$1:$D$35,MATCH(max_demand!X$1,Overzicht!$B$1:$B$35,0),3),INDEX(Verdeelsleutels_percentage!$A:$AB,MATCH(max_demand!$C299,Verdeelsleutels_percentage!$C:$C,0),MATCH(INDEX(Overzicht!$B$1:$F$35,MATCH(max_demand!X$1,Overzicht!$B:$B,0),5),Verdeelsleutels_percentage!$1:$1,0)))</f>
        <v>3.0005567439270962E-4</v>
      </c>
      <c r="Y299">
        <f>PRODUCT(INDEX(Overzicht!$B$1:$D$35,MATCH(max_demand!Y$1,Overzicht!$B$1:$B$35,0),3),INDEX(Verdeelsleutels_percentage!$A:$AB,MATCH(max_demand!$C299,Verdeelsleutels_percentage!$C:$C,0),MATCH(INDEX(Overzicht!$B$1:$F$35,MATCH(max_demand!Y$1,Overzicht!$B:$B,0),5),Verdeelsleutels_percentage!$1:$1,0)))</f>
        <v>4.5573145488765681E-7</v>
      </c>
      <c r="Z299">
        <f>PRODUCT(INDEX(Overzicht!$B$1:$D$35,MATCH(max_demand!Z$1,Overzicht!$B$1:$B$35,0),3),INDEX(Verdeelsleutels_percentage!$A:$AB,MATCH(max_demand!$C299,Verdeelsleutels_percentage!$C:$C,0),MATCH(INDEX(Overzicht!$B$1:$F$35,MATCH(max_demand!Z$1,Overzicht!$B:$B,0),5),Verdeelsleutels_percentage!$1:$1,0)))</f>
        <v>2.0254731328340304E-4</v>
      </c>
      <c r="AA299">
        <f>PRODUCT(INDEX(Overzicht!$B$1:$D$35,MATCH(max_demand!AA$1,Overzicht!$B$1:$B$35,0),3),INDEX(Verdeelsleutels_percentage!$A:$AB,MATCH(max_demand!$C299,Verdeelsleutels_percentage!$C:$C,0),MATCH(INDEX(Overzicht!$B$1:$F$35,MATCH(max_demand!AA$1,Overzicht!$B:$B,0),5),Verdeelsleutels_percentage!$1:$1,0)))</f>
        <v>2.1107562121112529E-4</v>
      </c>
      <c r="AB299">
        <f>PRODUCT(INDEX(Overzicht!$B$1:$D$35,MATCH(max_demand!AB$1,Overzicht!$B$1:$B$35,0),3),INDEX(Verdeelsleutels_percentage!$A:$AB,MATCH(max_demand!$C299,Verdeelsleutels_percentage!$C:$C,0),MATCH(INDEX(Overzicht!$B$1:$F$35,MATCH(max_demand!AB$1,Overzicht!$B:$B,0),5),Verdeelsleutels_percentage!$1:$1,0)))</f>
        <v>2.2841536369083123E-3</v>
      </c>
      <c r="AC299">
        <f>PRODUCT(INDEX(Overzicht!$B$1:$D$35,MATCH(max_demand!AC$1,Overzicht!$B$1:$B$35,0),3),INDEX(Verdeelsleutels_percentage!$A:$AB,MATCH(max_demand!$C299,Verdeelsleutels_percentage!$C:$C,0),MATCH(INDEX(Overzicht!$B$1:$F$35,MATCH(max_demand!AC$1,Overzicht!$B:$B,0),5),Verdeelsleutels_percentage!$1:$1,0)))</f>
        <v>1.2426463180210743E-3</v>
      </c>
      <c r="AD299">
        <f>PRODUCT(INDEX(Overzicht!$B$1:$D$35,MATCH(max_demand!AD$1,Overzicht!$B$1:$B$35,0),3),INDEX(Verdeelsleutels_percentage!$A:$AB,MATCH(max_demand!$C299,Verdeelsleutels_percentage!$C:$C,0),MATCH(INDEX(Overzicht!$B$1:$F$35,MATCH(max_demand!AD$1,Overzicht!$B:$B,0),5),Verdeelsleutels_percentage!$1:$1,0)))</f>
        <v>4.9182052495923412E-7</v>
      </c>
      <c r="AE299">
        <f>PRODUCT(INDEX(Overzicht!$B$1:$D$35,MATCH(max_demand!AE$1,Overzicht!$B$1:$B$35,0),3),INDEX(Verdeelsleutels_percentage!$A:$AB,MATCH(max_demand!$C299,Verdeelsleutels_percentage!$C:$C,0),MATCH(INDEX(Overzicht!$B$1:$F$35,MATCH(max_demand!AE$1,Overzicht!$B:$B,0),5),Verdeelsleutels_percentage!$1:$1,0)))</f>
        <v>0</v>
      </c>
      <c r="AF299">
        <f>PRODUCT(INDEX(Overzicht!$B$1:$D$35,MATCH(max_demand!AF$1,Overzicht!$B$1:$B$35,0),3),INDEX(Verdeelsleutels_percentage!$A:$AB,MATCH(max_demand!$C299,Verdeelsleutels_percentage!$C:$C,0),MATCH(INDEX(Overzicht!$B$1:$F$35,MATCH(max_demand!AF$1,Overzicht!$B:$B,0),5),Verdeelsleutels_percentage!$1:$1,0)))</f>
        <v>7.9952886822395939E-4</v>
      </c>
      <c r="AG299">
        <f>PRODUCT(INDEX(Overzicht!$B$1:$D$35,MATCH(max_demand!AG$1,Overzicht!$B$1:$B$35,0),3),INDEX(Verdeelsleutels_percentage!$A:$AB,MATCH(max_demand!$C299,Verdeelsleutels_percentage!$C:$C,0),MATCH(INDEX(Overzicht!$B$1:$F$35,MATCH(max_demand!AG$1,Overzicht!$B:$B,0),5),Verdeelsleutels_percentage!$1:$1,0)))</f>
        <v>7.301863777120954E-3</v>
      </c>
      <c r="AH299">
        <f>PRODUCT(INDEX(Overzicht!$B$1:$D$35,MATCH(max_demand!AH$1,Overzicht!$B$1:$B$35,0),3),INDEX(Verdeelsleutels_percentage!$A:$AB,MATCH(max_demand!$C299,Verdeelsleutels_percentage!$C:$C,0),MATCH(INDEX(Overzicht!$B$1:$F$35,MATCH(max_demand!AH$1,Overzicht!$B:$B,0),5),Verdeelsleutels_percentage!$1:$1,0)))</f>
        <v>1.8655673591892385E-3</v>
      </c>
      <c r="AI299">
        <f>PRODUCT(INDEX(Overzicht!$B$1:$D$35,MATCH(max_demand!AI$1,Overzicht!$B$1:$B$35,0),3),INDEX(Verdeelsleutels_percentage!$A:$AB,MATCH(max_demand!$C299,Verdeelsleutels_percentage!$C:$C,0),MATCH(INDEX(Overzicht!$B$1:$F$35,MATCH(max_demand!AI$1,Overzicht!$B:$B,0),5),Verdeelsleutels_percentage!$1:$1,0)))</f>
        <v>6.3962309457916749E-4</v>
      </c>
      <c r="AJ299">
        <f>PRODUCT(INDEX(Overzicht!$B$1:$D$35,MATCH(max_demand!AJ$1,Overzicht!$B$1:$B$35,0),3),INDEX(Verdeelsleutels_percentage!$A:$AB,MATCH(max_demand!$C299,Verdeelsleutels_percentage!$C:$C,0),MATCH(INDEX(Overzicht!$B$1:$F$35,MATCH(max_demand!AJ$1,Overzicht!$B:$B,0),5),Verdeelsleutels_percentage!$1:$1,0)))</f>
        <v>0</v>
      </c>
      <c r="AK299">
        <f>PRODUCT(INDEX(Overzicht!$B$1:$D$35,MATCH(max_demand!AK$1,Overzicht!$B$1:$B$35,0),3),INDEX(Verdeelsleutels_percentage!$A:$AB,MATCH(max_demand!$C299,Verdeelsleutels_percentage!$C:$C,0),MATCH(INDEX(Overzicht!$B$1:$F$35,MATCH(max_demand!AK$1,Overzicht!$B:$B,0),5),Verdeelsleutels_percentage!$1:$1,0)))</f>
        <v>4.4297973581200462E-4</v>
      </c>
      <c r="AL299">
        <f>PRODUCT(INDEX(Overzicht!$B$1:$D$35,MATCH(max_demand!AL$1,Overzicht!$B$1:$B$35,0),3),INDEX(Verdeelsleutels_percentage!$A:$AB,MATCH(max_demand!$C299,Verdeelsleutels_percentage!$C:$C,0),MATCH(INDEX(Overzicht!$B$1:$F$35,MATCH(max_demand!AL$1,Overzicht!$B:$B,0),5),Verdeelsleutels_percentage!$1:$1,0)))</f>
        <v>1.2169772961868257E-3</v>
      </c>
      <c r="AM299">
        <f>PRODUCT(INDEX(Overzicht!$B$1:$D$35,MATCH(max_demand!AM$1,Overzicht!$B$1:$B$35,0),3),INDEX(Verdeelsleutels_percentage!$A:$AB,MATCH(max_demand!$C299,Verdeelsleutels_percentage!$C:$C,0),MATCH(INDEX(Overzicht!$B$1:$F$35,MATCH(max_demand!AM$1,Overzicht!$B:$B,0),5),Verdeelsleutels_percentage!$1:$1,0)))</f>
        <v>2.4339545923736513E-3</v>
      </c>
      <c r="AN299">
        <f>PRODUCT(INDEX(Overzicht!$B$1:$D$35,MATCH(max_demand!AN$1,Overzicht!$B$1:$B$35,0),3),INDEX(Verdeelsleutels_percentage!$A:$AB,MATCH(max_demand!$C299,Verdeelsleutels_percentage!$C:$C,0),MATCH(INDEX(Overzicht!$B$1:$F$35,MATCH(max_demand!AN$1,Overzicht!$B:$B,0),5),Verdeelsleutels_percentage!$1:$1,0)))</f>
        <v>1.2169772961868257E-3</v>
      </c>
      <c r="AO299">
        <f>PRODUCT(INDEX(Overzicht!$B$1:$D$35,MATCH(max_demand!AO$1,Overzicht!$B$1:$B$35,0),3),INDEX(Verdeelsleutels_percentage!$A:$AB,MATCH(max_demand!$C299,Verdeelsleutels_percentage!$C:$C,0),MATCH(INDEX(Overzicht!$B$1:$F$35,MATCH(max_demand!AO$1,Overzicht!$B:$B,0),5),Verdeelsleutels_percentage!$1:$1,0)))</f>
        <v>4.2594205366538896E-3</v>
      </c>
    </row>
    <row r="300" spans="2:41">
      <c r="B300" t="str">
        <f>INDEX('ETLocal datasets'!B:C,MATCH(C300,'ETLocal datasets'!C:C,0),1)</f>
        <v>GM0971</v>
      </c>
      <c r="C300" t="str">
        <f>'ETLocal datasets'!C283</f>
        <v>Stein</v>
      </c>
      <c r="D300">
        <f t="shared" si="21"/>
        <v>6.5900395814489685E-2</v>
      </c>
      <c r="E300">
        <f t="shared" si="22"/>
        <v>7.369620992579147E-2</v>
      </c>
      <c r="F300">
        <f t="shared" si="23"/>
        <v>1.5165376000677694E-2</v>
      </c>
      <c r="G300">
        <f t="shared" si="20"/>
        <v>3.0881991754157165E-2</v>
      </c>
      <c r="H300">
        <f>PRODUCT(INDEX(Overzicht!$B$1:$D$35,MATCH(max_demand!H$1,Overzicht!$B$1:$B$35,0),3),INDEX(Verdeelsleutels_percentage!$A:$AB,MATCH(max_demand!$C300,Verdeelsleutels_percentage!$C:$C,0),MATCH(INDEX(Overzicht!$B$1:$F$35,MATCH(max_demand!H$1,Overzicht!$B:$B,0),5),Verdeelsleutels_percentage!$1:$1,0)))</f>
        <v>1.5165376000677694E-2</v>
      </c>
      <c r="I300">
        <f>PRODUCT(INDEX(Overzicht!$B$1:$D$35,MATCH(max_demand!I$1,Overzicht!$B$1:$B$35,0),3),INDEX(Verdeelsleutels_percentage!$A:$AB,MATCH(max_demand!$C300,Verdeelsleutels_percentage!$C:$C,0),MATCH(INDEX(Overzicht!$B$1:$F$35,MATCH(max_demand!I$1,Overzicht!$B:$B,0),5),Verdeelsleutels_percentage!$1:$1,0)))</f>
        <v>4.269405239386583E-3</v>
      </c>
      <c r="J300">
        <f>PRODUCT(INDEX(Overzicht!$B$1:$D$35,MATCH(max_demand!J$1,Overzicht!$B$1:$B$35,0),3),INDEX(Verdeelsleutels_percentage!$A:$AB,MATCH(max_demand!$C300,Verdeelsleutels_percentage!$C:$C,0),MATCH(INDEX(Overzicht!$B$1:$F$35,MATCH(max_demand!J$1,Overzicht!$B:$B,0),5),Verdeelsleutels_percentage!$1:$1,0)))</f>
        <v>5.0840117640367126E-3</v>
      </c>
      <c r="K300">
        <f>PRODUCT(INDEX(Overzicht!$B$1:$D$35,MATCH(max_demand!K$1,Overzicht!$B$1:$B$35,0),3),INDEX(Verdeelsleutels_percentage!$A:$AB,MATCH(max_demand!$C300,Verdeelsleutels_percentage!$C:$C,0),MATCH(INDEX(Overzicht!$B$1:$F$35,MATCH(max_demand!K$1,Overzicht!$B:$B,0),5),Verdeelsleutels_percentage!$1:$1,0)))</f>
        <v>8.8869312136769961E-4</v>
      </c>
      <c r="L300">
        <f>PRODUCT(INDEX(Overzicht!$B$1:$D$35,MATCH(max_demand!L$1,Overzicht!$B$1:$B$35,0),3),INDEX(Verdeelsleutels_percentage!$A:$AB,MATCH(max_demand!$C300,Verdeelsleutels_percentage!$C:$C,0),MATCH(INDEX(Overzicht!$B$1:$F$35,MATCH(max_demand!L$1,Overzicht!$B:$B,0),5),Verdeelsleutels_percentage!$1:$1,0)))</f>
        <v>4.9038470971486618E-3</v>
      </c>
      <c r="M300">
        <f>PRODUCT(INDEX(Overzicht!$B$1:$D$35,MATCH(max_demand!M$1,Overzicht!$B$1:$B$35,0),3),INDEX(Verdeelsleutels_percentage!$A:$AB,MATCH(max_demand!$C300,Verdeelsleutels_percentage!$C:$C,0),MATCH(INDEX(Overzicht!$B$1:$F$35,MATCH(max_demand!M$1,Overzicht!$B:$B,0),5),Verdeelsleutels_percentage!$1:$1,0)))</f>
        <v>6.6666541628529951E-3</v>
      </c>
      <c r="N300">
        <f>PRODUCT(INDEX(Overzicht!$B$1:$D$35,MATCH(max_demand!N$1,Overzicht!$B$1:$B$35,0),3),INDEX(Verdeelsleutels_percentage!$A:$AB,MATCH(max_demand!$C300,Verdeelsleutels_percentage!$C:$C,0),MATCH(INDEX(Overzicht!$B$1:$F$35,MATCH(max_demand!N$1,Overzicht!$B:$B,0),5),Verdeelsleutels_percentage!$1:$1,0)))</f>
        <v>5.9107449593504967E-4</v>
      </c>
      <c r="O300">
        <f>PRODUCT(INDEX(Overzicht!$B$1:$D$35,MATCH(max_demand!O$1,Overzicht!$B$1:$B$35,0),3),INDEX(Verdeelsleutels_percentage!$A:$AB,MATCH(max_demand!$C300,Verdeelsleutels_percentage!$C:$C,0),MATCH(INDEX(Overzicht!$B$1:$F$35,MATCH(max_demand!O$1,Overzicht!$B:$B,0),5),Verdeelsleutels_percentage!$1:$1,0)))</f>
        <v>3.0836921855457405E-3</v>
      </c>
      <c r="P300">
        <f>PRODUCT(INDEX(Overzicht!$B$1:$D$35,MATCH(max_demand!P$1,Overzicht!$B$1:$B$35,0),3),INDEX(Verdeelsleutels_percentage!$A:$AB,MATCH(max_demand!$C300,Verdeelsleutels_percentage!$C:$C,0),MATCH(INDEX(Overzicht!$B$1:$F$35,MATCH(max_demand!P$1,Overzicht!$B:$B,0),5),Verdeelsleutels_percentage!$1:$1,0)))</f>
        <v>1.0830488320220338E-3</v>
      </c>
      <c r="Q300">
        <f>PRODUCT(INDEX(Overzicht!$B$1:$D$35,MATCH(max_demand!Q$1,Overzicht!$B$1:$B$35,0),3),INDEX(Verdeelsleutels_percentage!$A:$AB,MATCH(max_demand!$C300,Verdeelsleutels_percentage!$C:$C,0),MATCH(INDEX(Overzicht!$B$1:$F$35,MATCH(max_demand!Q$1,Overzicht!$B:$B,0),5),Verdeelsleutels_percentage!$1:$1,0)))</f>
        <v>1.2565597257704373E-2</v>
      </c>
      <c r="R300">
        <f>PRODUCT(INDEX(Overzicht!$B$1:$D$35,MATCH(max_demand!R$1,Overzicht!$B$1:$B$35,0),3),INDEX(Verdeelsleutels_percentage!$A:$AB,MATCH(max_demand!$C300,Verdeelsleutels_percentage!$C:$C,0),MATCH(INDEX(Overzicht!$B$1:$F$35,MATCH(max_demand!R$1,Overzicht!$B:$B,0),5),Verdeelsleutels_percentage!$1:$1,0)))</f>
        <v>2.5997787429733188E-3</v>
      </c>
      <c r="S300">
        <f>PRODUCT(INDEX(Overzicht!$B$1:$D$35,MATCH(max_demand!S$1,Overzicht!$B$1:$B$35,0),3),INDEX(Verdeelsleutels_percentage!$A:$AB,MATCH(max_demand!$C300,Verdeelsleutels_percentage!$C:$C,0),MATCH(INDEX(Overzicht!$B$1:$F$35,MATCH(max_demand!S$1,Overzicht!$B:$B,0),5),Verdeelsleutels_percentage!$1:$1,0)))</f>
        <v>5.3243468656093565E-3</v>
      </c>
      <c r="T300">
        <f>PRODUCT(INDEX(Overzicht!$B$1:$D$35,MATCH(max_demand!T$1,Overzicht!$B$1:$B$35,0),3),INDEX(Verdeelsleutels_percentage!$A:$AB,MATCH(max_demand!$C300,Verdeelsleutels_percentage!$C:$C,0),MATCH(INDEX(Overzicht!$B$1:$F$35,MATCH(max_demand!T$1,Overzicht!$B:$B,0),5),Verdeelsleutels_percentage!$1:$1,0)))</f>
        <v>7.6837905070100306E-3</v>
      </c>
      <c r="U300">
        <f>PRODUCT(INDEX(Overzicht!$B$1:$D$35,MATCH(max_demand!U$1,Overzicht!$B$1:$B$35,0),3),INDEX(Verdeelsleutels_percentage!$A:$AB,MATCH(max_demand!$C300,Verdeelsleutels_percentage!$C:$C,0),MATCH(INDEX(Overzicht!$B$1:$F$35,MATCH(max_demand!U$1,Overzicht!$B:$B,0),5),Verdeelsleutels_percentage!$1:$1,0)))</f>
        <v>2.8539793311751546E-2</v>
      </c>
      <c r="V300">
        <f>PRODUCT(INDEX(Overzicht!$B$1:$D$35,MATCH(max_demand!V$1,Overzicht!$B$1:$B$35,0),3),INDEX(Verdeelsleutels_percentage!$A:$AB,MATCH(max_demand!$C300,Verdeelsleutels_percentage!$C:$C,0),MATCH(INDEX(Overzicht!$B$1:$F$35,MATCH(max_demand!V$1,Overzicht!$B:$B,0),5),Verdeelsleutels_percentage!$1:$1,0)))</f>
        <v>3.3219395049103517E-3</v>
      </c>
      <c r="W300">
        <f>PRODUCT(INDEX(Overzicht!$B$1:$D$35,MATCH(max_demand!W$1,Overzicht!$B$1:$B$35,0),3),INDEX(Verdeelsleutels_percentage!$A:$AB,MATCH(max_demand!$C300,Verdeelsleutels_percentage!$C:$C,0),MATCH(INDEX(Overzicht!$B$1:$F$35,MATCH(max_demand!W$1,Overzicht!$B:$B,0),5),Verdeelsleutels_percentage!$1:$1,0)))</f>
        <v>1.7331858286488793E-2</v>
      </c>
      <c r="X300">
        <f>PRODUCT(INDEX(Overzicht!$B$1:$D$35,MATCH(max_demand!X$1,Overzicht!$B$1:$B$35,0),3),INDEX(Verdeelsleutels_percentage!$A:$AB,MATCH(max_demand!$C300,Verdeelsleutels_percentage!$C:$C,0),MATCH(INDEX(Overzicht!$B$1:$F$35,MATCH(max_demand!X$1,Overzicht!$B:$B,0),5),Verdeelsleutels_percentage!$1:$1,0)))</f>
        <v>9.4705072230198955E-4</v>
      </c>
      <c r="Y300">
        <f>PRODUCT(INDEX(Overzicht!$B$1:$D$35,MATCH(max_demand!Y$1,Overzicht!$B$1:$B$35,0),3),INDEX(Verdeelsleutels_percentage!$A:$AB,MATCH(max_demand!$C300,Verdeelsleutels_percentage!$C:$C,0),MATCH(INDEX(Overzicht!$B$1:$F$35,MATCH(max_demand!Y$1,Overzicht!$B:$B,0),5),Verdeelsleutels_percentage!$1:$1,0)))</f>
        <v>3.6359111879040405E-7</v>
      </c>
      <c r="Z300">
        <f>PRODUCT(INDEX(Overzicht!$B$1:$D$35,MATCH(max_demand!Z$1,Overzicht!$B$1:$B$35,0),3),INDEX(Verdeelsleutels_percentage!$A:$AB,MATCH(max_demand!$C300,Verdeelsleutels_percentage!$C:$C,0),MATCH(INDEX(Overzicht!$B$1:$F$35,MATCH(max_demand!Z$1,Overzicht!$B:$B,0),5),Verdeelsleutels_percentage!$1:$1,0)))</f>
        <v>1.6159605279573514E-4</v>
      </c>
      <c r="AA300">
        <f>PRODUCT(INDEX(Overzicht!$B$1:$D$35,MATCH(max_demand!AA$1,Overzicht!$B$1:$B$35,0),3),INDEX(Verdeelsleutels_percentage!$A:$AB,MATCH(max_demand!$C300,Verdeelsleutels_percentage!$C:$C,0),MATCH(INDEX(Overzicht!$B$1:$F$35,MATCH(max_demand!AA$1,Overzicht!$B:$B,0),5),Verdeelsleutels_percentage!$1:$1,0)))</f>
        <v>1.6840009712397661E-4</v>
      </c>
      <c r="AB300">
        <f>PRODUCT(INDEX(Overzicht!$B$1:$D$35,MATCH(max_demand!AB$1,Overzicht!$B$1:$B$35,0),3),INDEX(Verdeelsleutels_percentage!$A:$AB,MATCH(max_demand!$C300,Verdeelsleutels_percentage!$C:$C,0),MATCH(INDEX(Overzicht!$B$1:$F$35,MATCH(max_demand!AB$1,Overzicht!$B:$B,0),5),Verdeelsleutels_percentage!$1:$1,0)))</f>
        <v>9.2938567100991892E-3</v>
      </c>
      <c r="AC300">
        <f>PRODUCT(INDEX(Overzicht!$B$1:$D$35,MATCH(max_demand!AC$1,Overzicht!$B$1:$B$35,0),3),INDEX(Verdeelsleutels_percentage!$A:$AB,MATCH(max_demand!$C300,Verdeelsleutels_percentage!$C:$C,0),MATCH(INDEX(Overzicht!$B$1:$F$35,MATCH(max_demand!AC$1,Overzicht!$B:$B,0),5),Verdeelsleutels_percentage!$1:$1,0)))</f>
        <v>4.7994159065769659E-3</v>
      </c>
      <c r="AD300">
        <f>PRODUCT(INDEX(Overzicht!$B$1:$D$35,MATCH(max_demand!AD$1,Overzicht!$B$1:$B$35,0),3),INDEX(Verdeelsleutels_percentage!$A:$AB,MATCH(max_demand!$C300,Verdeelsleutels_percentage!$C:$C,0),MATCH(INDEX(Overzicht!$B$1:$F$35,MATCH(max_demand!AD$1,Overzicht!$B:$B,0),5),Verdeelsleutels_percentage!$1:$1,0)))</f>
        <v>0</v>
      </c>
      <c r="AE300">
        <f>PRODUCT(INDEX(Overzicht!$B$1:$D$35,MATCH(max_demand!AE$1,Overzicht!$B$1:$B$35,0),3),INDEX(Verdeelsleutels_percentage!$A:$AB,MATCH(max_demand!$C300,Verdeelsleutels_percentage!$C:$C,0),MATCH(INDEX(Overzicht!$B$1:$F$35,MATCH(max_demand!AE$1,Overzicht!$B:$B,0),5),Verdeelsleutels_percentage!$1:$1,0)))</f>
        <v>8.4856686485047482E-3</v>
      </c>
      <c r="AF300">
        <f>PRODUCT(INDEX(Overzicht!$B$1:$D$35,MATCH(max_demand!AF$1,Overzicht!$B$1:$B$35,0),3),INDEX(Verdeelsleutels_percentage!$A:$AB,MATCH(max_demand!$C300,Verdeelsleutels_percentage!$C:$C,0),MATCH(INDEX(Overzicht!$B$1:$F$35,MATCH(max_demand!AF$1,Overzicht!$B:$B,0),5),Verdeelsleutels_percentage!$1:$1,0)))</f>
        <v>6.3787915577263876E-4</v>
      </c>
      <c r="AG300">
        <f>PRODUCT(INDEX(Overzicht!$B$1:$D$35,MATCH(max_demand!AG$1,Overzicht!$B$1:$B$35,0),3),INDEX(Verdeelsleutels_percentage!$A:$AB,MATCH(max_demand!$C300,Verdeelsleutels_percentage!$C:$C,0),MATCH(INDEX(Overzicht!$B$1:$F$35,MATCH(max_demand!AG$1,Overzicht!$B:$B,0),5),Verdeelsleutels_percentage!$1:$1,0)))</f>
        <v>1.7331858286488793E-2</v>
      </c>
      <c r="AH300">
        <f>PRODUCT(INDEX(Overzicht!$B$1:$D$35,MATCH(max_demand!AH$1,Overzicht!$B$1:$B$35,0),3),INDEX(Verdeelsleutels_percentage!$A:$AB,MATCH(max_demand!$C300,Verdeelsleutels_percentage!$C:$C,0),MATCH(INDEX(Overzicht!$B$1:$F$35,MATCH(max_demand!AH$1,Overzicht!$B:$B,0),5),Verdeelsleutels_percentage!$1:$1,0)))</f>
        <v>1.4883846968028237E-3</v>
      </c>
      <c r="AI300">
        <f>PRODUCT(INDEX(Overzicht!$B$1:$D$35,MATCH(max_demand!AI$1,Overzicht!$B$1:$B$35,0),3),INDEX(Verdeelsleutels_percentage!$A:$AB,MATCH(max_demand!$C300,Verdeelsleutels_percentage!$C:$C,0),MATCH(INDEX(Overzicht!$B$1:$F$35,MATCH(max_demand!AI$1,Overzicht!$B:$B,0),5),Verdeelsleutels_percentage!$1:$1,0)))</f>
        <v>5.1030332461811097E-4</v>
      </c>
      <c r="AJ300">
        <f>PRODUCT(INDEX(Overzicht!$B$1:$D$35,MATCH(max_demand!AJ$1,Overzicht!$B$1:$B$35,0),3),INDEX(Verdeelsleutels_percentage!$A:$AB,MATCH(max_demand!$C300,Verdeelsleutels_percentage!$C:$C,0),MATCH(INDEX(Overzicht!$B$1:$F$35,MATCH(max_demand!AJ$1,Overzicht!$B:$B,0),5),Verdeelsleutels_percentage!$1:$1,0)))</f>
        <v>0</v>
      </c>
      <c r="AK300">
        <f>PRODUCT(INDEX(Overzicht!$B$1:$D$35,MATCH(max_demand!AK$1,Overzicht!$B$1:$B$35,0),3),INDEX(Verdeelsleutels_percentage!$A:$AB,MATCH(max_demand!$C300,Verdeelsleutels_percentage!$C:$C,0),MATCH(INDEX(Overzicht!$B$1:$F$35,MATCH(max_demand!AK$1,Overzicht!$B:$B,0),5),Verdeelsleutels_percentage!$1:$1,0)))</f>
        <v>1.0514660693803201E-3</v>
      </c>
      <c r="AL300">
        <f>PRODUCT(INDEX(Overzicht!$B$1:$D$35,MATCH(max_demand!AL$1,Overzicht!$B$1:$B$35,0),3),INDEX(Verdeelsleutels_percentage!$A:$AB,MATCH(max_demand!$C300,Verdeelsleutels_percentage!$C:$C,0),MATCH(INDEX(Overzicht!$B$1:$F$35,MATCH(max_demand!AL$1,Overzicht!$B:$B,0),5),Verdeelsleutels_percentage!$1:$1,0)))</f>
        <v>2.888643047748132E-3</v>
      </c>
      <c r="AM300">
        <f>PRODUCT(INDEX(Overzicht!$B$1:$D$35,MATCH(max_demand!AM$1,Overzicht!$B$1:$B$35,0),3),INDEX(Verdeelsleutels_percentage!$A:$AB,MATCH(max_demand!$C300,Verdeelsleutels_percentage!$C:$C,0),MATCH(INDEX(Overzicht!$B$1:$F$35,MATCH(max_demand!AM$1,Overzicht!$B:$B,0),5),Verdeelsleutels_percentage!$1:$1,0)))</f>
        <v>5.7772860954962641E-3</v>
      </c>
      <c r="AN300">
        <f>PRODUCT(INDEX(Overzicht!$B$1:$D$35,MATCH(max_demand!AN$1,Overzicht!$B$1:$B$35,0),3),INDEX(Verdeelsleutels_percentage!$A:$AB,MATCH(max_demand!$C300,Verdeelsleutels_percentage!$C:$C,0),MATCH(INDEX(Overzicht!$B$1:$F$35,MATCH(max_demand!AN$1,Overzicht!$B:$B,0),5),Verdeelsleutels_percentage!$1:$1,0)))</f>
        <v>2.888643047748132E-3</v>
      </c>
      <c r="AO300">
        <f>PRODUCT(INDEX(Overzicht!$B$1:$D$35,MATCH(max_demand!AO$1,Overzicht!$B$1:$B$35,0),3),INDEX(Verdeelsleutels_percentage!$A:$AB,MATCH(max_demand!$C300,Verdeelsleutels_percentage!$C:$C,0),MATCH(INDEX(Overzicht!$B$1:$F$35,MATCH(max_demand!AO$1,Overzicht!$B:$B,0),5),Verdeelsleutels_percentage!$1:$1,0)))</f>
        <v>1.0110250667118462E-2</v>
      </c>
    </row>
    <row r="301" spans="2:41">
      <c r="B301" t="str">
        <f>INDEX('ETLocal datasets'!B:C,MATCH(C301,'ETLocal datasets'!C:C,0),1)</f>
        <v>GM0981</v>
      </c>
      <c r="C301" t="str">
        <f>'ETLocal datasets'!C284</f>
        <v>Vaals</v>
      </c>
      <c r="D301">
        <f t="shared" si="21"/>
        <v>4.0095530040718766E-2</v>
      </c>
      <c r="E301">
        <f t="shared" si="22"/>
        <v>3.6263485790160359E-2</v>
      </c>
      <c r="F301">
        <f t="shared" si="23"/>
        <v>6.1315241616457386E-3</v>
      </c>
      <c r="G301">
        <f t="shared" si="20"/>
        <v>1.2485920467247068E-2</v>
      </c>
      <c r="H301">
        <f>PRODUCT(INDEX(Overzicht!$B$1:$D$35,MATCH(max_demand!H$1,Overzicht!$B$1:$B$35,0),3),INDEX(Verdeelsleutels_percentage!$A:$AB,MATCH(max_demand!$C301,Verdeelsleutels_percentage!$C:$C,0),MATCH(INDEX(Overzicht!$B$1:$F$35,MATCH(max_demand!H$1,Overzicht!$B:$B,0),5),Verdeelsleutels_percentage!$1:$1,0)))</f>
        <v>6.1315241616457386E-3</v>
      </c>
      <c r="I301">
        <f>PRODUCT(INDEX(Overzicht!$B$1:$D$35,MATCH(max_demand!I$1,Overzicht!$B$1:$B$35,0),3),INDEX(Verdeelsleutels_percentage!$A:$AB,MATCH(max_demand!$C301,Verdeelsleutels_percentage!$C:$C,0),MATCH(INDEX(Overzicht!$B$1:$F$35,MATCH(max_demand!I$1,Overzicht!$B:$B,0),5),Verdeelsleutels_percentage!$1:$1,0)))</f>
        <v>3.2557795660620743E-3</v>
      </c>
      <c r="J301">
        <f>PRODUCT(INDEX(Overzicht!$B$1:$D$35,MATCH(max_demand!J$1,Overzicht!$B$1:$B$35,0),3),INDEX(Verdeelsleutels_percentage!$A:$AB,MATCH(max_demand!$C301,Verdeelsleutels_percentage!$C:$C,0),MATCH(INDEX(Overzicht!$B$1:$F$35,MATCH(max_demand!J$1,Overzicht!$B:$B,0),5),Verdeelsleutels_percentage!$1:$1,0)))</f>
        <v>2.0555204808564761E-3</v>
      </c>
      <c r="K301">
        <f>PRODUCT(INDEX(Overzicht!$B$1:$D$35,MATCH(max_demand!K$1,Overzicht!$B$1:$B$35,0),3),INDEX(Verdeelsleutels_percentage!$A:$AB,MATCH(max_demand!$C301,Verdeelsleutels_percentage!$C:$C,0),MATCH(INDEX(Overzicht!$B$1:$F$35,MATCH(max_demand!K$1,Overzicht!$B:$B,0),5),Verdeelsleutels_percentage!$1:$1,0)))</f>
        <v>6.7770303890492094E-4</v>
      </c>
      <c r="L301">
        <f>PRODUCT(INDEX(Overzicht!$B$1:$D$35,MATCH(max_demand!L$1,Overzicht!$B$1:$B$35,0),3),INDEX(Verdeelsleutels_percentage!$A:$AB,MATCH(max_demand!$C301,Verdeelsleutels_percentage!$C:$C,0),MATCH(INDEX(Overzicht!$B$1:$F$35,MATCH(max_demand!L$1,Overzicht!$B:$B,0),5),Verdeelsleutels_percentage!$1:$1,0)))</f>
        <v>1.9826779738161249E-3</v>
      </c>
      <c r="M301">
        <f>PRODUCT(INDEX(Overzicht!$B$1:$D$35,MATCH(max_demand!M$1,Overzicht!$B$1:$B$35,0),3),INDEX(Verdeelsleutels_percentage!$A:$AB,MATCH(max_demand!$C301,Verdeelsleutels_percentage!$C:$C,0),MATCH(INDEX(Overzicht!$B$1:$F$35,MATCH(max_demand!M$1,Overzicht!$B:$B,0),5),Verdeelsleutels_percentage!$1:$1,0)))</f>
        <v>1.1229121017678518E-2</v>
      </c>
      <c r="N301">
        <f>PRODUCT(INDEX(Overzicht!$B$1:$D$35,MATCH(max_demand!N$1,Overzicht!$B$1:$B$35,0),3),INDEX(Verdeelsleutels_percentage!$A:$AB,MATCH(max_demand!$C301,Verdeelsleutels_percentage!$C:$C,0),MATCH(INDEX(Overzicht!$B$1:$F$35,MATCH(max_demand!N$1,Overzicht!$B:$B,0),5),Verdeelsleutels_percentage!$1:$1,0)))</f>
        <v>1.2216480035316302E-3</v>
      </c>
      <c r="O301">
        <f>PRODUCT(INDEX(Overzicht!$B$1:$D$35,MATCH(max_demand!O$1,Overzicht!$B$1:$B$35,0),3),INDEX(Verdeelsleutels_percentage!$A:$AB,MATCH(max_demand!$C301,Verdeelsleutels_percentage!$C:$C,0),MATCH(INDEX(Overzicht!$B$1:$F$35,MATCH(max_demand!O$1,Overzicht!$B:$B,0),5),Verdeelsleutels_percentage!$1:$1,0)))</f>
        <v>1.5410702821193666E-3</v>
      </c>
      <c r="P301">
        <f>PRODUCT(INDEX(Overzicht!$B$1:$D$35,MATCH(max_demand!P$1,Overzicht!$B$1:$B$35,0),3),INDEX(Verdeelsleutels_percentage!$A:$AB,MATCH(max_demand!$C301,Verdeelsleutels_percentage!$C:$C,0),MATCH(INDEX(Overzicht!$B$1:$F$35,MATCH(max_demand!P$1,Overzicht!$B:$B,0),5),Verdeelsleutels_percentage!$1:$1,0)))</f>
        <v>0</v>
      </c>
      <c r="Q301">
        <f>PRODUCT(INDEX(Overzicht!$B$1:$D$35,MATCH(max_demand!Q$1,Overzicht!$B$1:$B$35,0),3),INDEX(Verdeelsleutels_percentage!$A:$AB,MATCH(max_demand!$C301,Verdeelsleutels_percentage!$C:$C,0),MATCH(INDEX(Overzicht!$B$1:$F$35,MATCH(max_demand!Q$1,Overzicht!$B:$B,0),5),Verdeelsleutels_percentage!$1:$1,0)))</f>
        <v>5.08040573393504E-3</v>
      </c>
      <c r="R301">
        <f>PRODUCT(INDEX(Overzicht!$B$1:$D$35,MATCH(max_demand!R$1,Overzicht!$B$1:$B$35,0),3),INDEX(Verdeelsleutels_percentage!$A:$AB,MATCH(max_demand!$C301,Verdeelsleutels_percentage!$C:$C,0),MATCH(INDEX(Overzicht!$B$1:$F$35,MATCH(max_demand!R$1,Overzicht!$B:$B,0),5),Verdeelsleutels_percentage!$1:$1,0)))</f>
        <v>1.051118427710698E-3</v>
      </c>
      <c r="S301">
        <f>PRODUCT(INDEX(Overzicht!$B$1:$D$35,MATCH(max_demand!S$1,Overzicht!$B$1:$B$35,0),3),INDEX(Verdeelsleutels_percentage!$A:$AB,MATCH(max_demand!$C301,Verdeelsleutels_percentage!$C:$C,0),MATCH(INDEX(Overzicht!$B$1:$F$35,MATCH(max_demand!S$1,Overzicht!$B:$B,0),5),Verdeelsleutels_percentage!$1:$1,0)))</f>
        <v>2.1526905399515094E-3</v>
      </c>
      <c r="T301">
        <f>PRODUCT(INDEX(Overzicht!$B$1:$D$35,MATCH(max_demand!T$1,Overzicht!$B$1:$B$35,0),3),INDEX(Verdeelsleutels_percentage!$A:$AB,MATCH(max_demand!$C301,Verdeelsleutels_percentage!$C:$C,0),MATCH(INDEX(Overzicht!$B$1:$F$35,MATCH(max_demand!T$1,Overzicht!$B:$B,0),5),Verdeelsleutels_percentage!$1:$1,0)))</f>
        <v>3.1066389085671739E-3</v>
      </c>
      <c r="U301">
        <f>PRODUCT(INDEX(Overzicht!$B$1:$D$35,MATCH(max_demand!U$1,Overzicht!$B$1:$B$35,0),3),INDEX(Verdeelsleutels_percentage!$A:$AB,MATCH(max_demand!$C301,Verdeelsleutels_percentage!$C:$C,0),MATCH(INDEX(Overzicht!$B$1:$F$35,MATCH(max_demand!U$1,Overzicht!$B:$B,0),5),Verdeelsleutels_percentage!$1:$1,0)))</f>
        <v>1.1538944517535218E-2</v>
      </c>
      <c r="V301">
        <f>PRODUCT(INDEX(Overzicht!$B$1:$D$35,MATCH(max_demand!V$1,Overzicht!$B$1:$B$35,0),3),INDEX(Verdeelsleutels_percentage!$A:$AB,MATCH(max_demand!$C301,Verdeelsleutels_percentage!$C:$C,0),MATCH(INDEX(Overzicht!$B$1:$F$35,MATCH(max_demand!V$1,Overzicht!$B:$B,0),5),Verdeelsleutels_percentage!$1:$1,0)))</f>
        <v>1.3430957687414473E-3</v>
      </c>
      <c r="W301">
        <f>PRODUCT(INDEX(Overzicht!$B$1:$D$35,MATCH(max_demand!W$1,Overzicht!$B$1:$B$35,0),3),INDEX(Verdeelsleutels_percentage!$A:$AB,MATCH(max_demand!$C301,Verdeelsleutels_percentage!$C:$C,0),MATCH(INDEX(Overzicht!$B$1:$F$35,MATCH(max_demand!W$1,Overzicht!$B:$B,0),5),Verdeelsleutels_percentage!$1:$1,0)))</f>
        <v>7.0074561847379866E-3</v>
      </c>
      <c r="X301">
        <f>PRODUCT(INDEX(Overzicht!$B$1:$D$35,MATCH(max_demand!X$1,Overzicht!$B$1:$B$35,0),3),INDEX(Verdeelsleutels_percentage!$A:$AB,MATCH(max_demand!$C301,Verdeelsleutels_percentage!$C:$C,0),MATCH(INDEX(Overzicht!$B$1:$F$35,MATCH(max_demand!X$1,Overzicht!$B:$B,0),5),Verdeelsleutels_percentage!$1:$1,0)))</f>
        <v>5.5041462771412662E-3</v>
      </c>
      <c r="Y301">
        <f>PRODUCT(INDEX(Overzicht!$B$1:$D$35,MATCH(max_demand!Y$1,Overzicht!$B$1:$B$35,0),3),INDEX(Verdeelsleutels_percentage!$A:$AB,MATCH(max_demand!$C301,Verdeelsleutels_percentage!$C:$C,0),MATCH(INDEX(Overzicht!$B$1:$F$35,MATCH(max_demand!Y$1,Overzicht!$B:$B,0),5),Verdeelsleutels_percentage!$1:$1,0)))</f>
        <v>5.5895921732026362E-7</v>
      </c>
      <c r="Z301">
        <f>PRODUCT(INDEX(Overzicht!$B$1:$D$35,MATCH(max_demand!Z$1,Overzicht!$B$1:$B$35,0),3),INDEX(Verdeelsleutels_percentage!$A:$AB,MATCH(max_demand!$C301,Verdeelsleutels_percentage!$C:$C,0),MATCH(INDEX(Overzicht!$B$1:$F$35,MATCH(max_demand!Z$1,Overzicht!$B:$B,0),5),Verdeelsleutels_percentage!$1:$1,0)))</f>
        <v>2.4842631880900605E-4</v>
      </c>
      <c r="AA301">
        <f>PRODUCT(INDEX(Overzicht!$B$1:$D$35,MATCH(max_demand!AA$1,Overzicht!$B$1:$B$35,0),3),INDEX(Verdeelsleutels_percentage!$A:$AB,MATCH(max_demand!$C301,Verdeelsleutels_percentage!$C:$C,0),MATCH(INDEX(Overzicht!$B$1:$F$35,MATCH(max_demand!AA$1,Overzicht!$B:$B,0),5),Verdeelsleutels_percentage!$1:$1,0)))</f>
        <v>2.588863743378063E-4</v>
      </c>
      <c r="AB301">
        <f>PRODUCT(INDEX(Overzicht!$B$1:$D$35,MATCH(max_demand!AB$1,Overzicht!$B$1:$B$35,0),3),INDEX(Verdeelsleutels_percentage!$A:$AB,MATCH(max_demand!$C301,Verdeelsleutels_percentage!$C:$C,0),MATCH(INDEX(Overzicht!$B$1:$F$35,MATCH(max_demand!AB$1,Overzicht!$B:$B,0),5),Verdeelsleutels_percentage!$1:$1,0)))</f>
        <v>2.8742227447782925E-3</v>
      </c>
      <c r="AC301">
        <f>PRODUCT(INDEX(Overzicht!$B$1:$D$35,MATCH(max_demand!AC$1,Overzicht!$B$1:$B$35,0),3),INDEX(Verdeelsleutels_percentage!$A:$AB,MATCH(max_demand!$C301,Verdeelsleutels_percentage!$C:$C,0),MATCH(INDEX(Overzicht!$B$1:$F$35,MATCH(max_demand!AC$1,Overzicht!$B:$B,0),5),Verdeelsleutels_percentage!$1:$1,0)))</f>
        <v>6.3698268422182087E-3</v>
      </c>
      <c r="AD301">
        <f>PRODUCT(INDEX(Overzicht!$B$1:$D$35,MATCH(max_demand!AD$1,Overzicht!$B$1:$B$35,0),3),INDEX(Verdeelsleutels_percentage!$A:$AB,MATCH(max_demand!$C301,Verdeelsleutels_percentage!$C:$C,0),MATCH(INDEX(Overzicht!$B$1:$F$35,MATCH(max_demand!AD$1,Overzicht!$B:$B,0),5),Verdeelsleutels_percentage!$1:$1,0)))</f>
        <v>0</v>
      </c>
      <c r="AE301">
        <f>PRODUCT(INDEX(Overzicht!$B$1:$D$35,MATCH(max_demand!AE$1,Overzicht!$B$1:$B$35,0),3),INDEX(Verdeelsleutels_percentage!$A:$AB,MATCH(max_demand!$C301,Verdeelsleutels_percentage!$C:$C,0),MATCH(INDEX(Overzicht!$B$1:$F$35,MATCH(max_demand!AE$1,Overzicht!$B:$B,0),5),Verdeelsleutels_percentage!$1:$1,0)))</f>
        <v>9.9831395864761734E-5</v>
      </c>
      <c r="AF301">
        <f>PRODUCT(INDEX(Overzicht!$B$1:$D$35,MATCH(max_demand!AF$1,Overzicht!$B$1:$B$35,0),3),INDEX(Verdeelsleutels_percentage!$A:$AB,MATCH(max_demand!$C301,Verdeelsleutels_percentage!$C:$C,0),MATCH(INDEX(Overzicht!$B$1:$F$35,MATCH(max_demand!AF$1,Overzicht!$B:$B,0),5),Verdeelsleutels_percentage!$1:$1,0)))</f>
        <v>9.8063020582502382E-4</v>
      </c>
      <c r="AG301">
        <f>PRODUCT(INDEX(Overzicht!$B$1:$D$35,MATCH(max_demand!AG$1,Overzicht!$B$1:$B$35,0),3),INDEX(Verdeelsleutels_percentage!$A:$AB,MATCH(max_demand!$C301,Verdeelsleutels_percentage!$C:$C,0),MATCH(INDEX(Overzicht!$B$1:$F$35,MATCH(max_demand!AG$1,Overzicht!$B:$B,0),5),Verdeelsleutels_percentage!$1:$1,0)))</f>
        <v>7.0074561847379866E-3</v>
      </c>
      <c r="AH301">
        <f>PRODUCT(INDEX(Overzicht!$B$1:$D$35,MATCH(max_demand!AH$1,Overzicht!$B$1:$B$35,0),3),INDEX(Verdeelsleutels_percentage!$A:$AB,MATCH(max_demand!$C301,Verdeelsleutels_percentage!$C:$C,0),MATCH(INDEX(Overzicht!$B$1:$F$35,MATCH(max_demand!AH$1,Overzicht!$B:$B,0),5),Verdeelsleutels_percentage!$1:$1,0)))</f>
        <v>2.2881371469250559E-3</v>
      </c>
      <c r="AI301">
        <f>PRODUCT(INDEX(Overzicht!$B$1:$D$35,MATCH(max_demand!AI$1,Overzicht!$B$1:$B$35,0),3),INDEX(Verdeelsleutels_percentage!$A:$AB,MATCH(max_demand!$C301,Verdeelsleutels_percentage!$C:$C,0),MATCH(INDEX(Overzicht!$B$1:$F$35,MATCH(max_demand!AI$1,Overzicht!$B:$B,0),5),Verdeelsleutels_percentage!$1:$1,0)))</f>
        <v>7.8450416466001912E-4</v>
      </c>
      <c r="AJ301">
        <f>PRODUCT(INDEX(Overzicht!$B$1:$D$35,MATCH(max_demand!AJ$1,Overzicht!$B$1:$B$35,0),3),INDEX(Verdeelsleutels_percentage!$A:$AB,MATCH(max_demand!$C301,Verdeelsleutels_percentage!$C:$C,0),MATCH(INDEX(Overzicht!$B$1:$F$35,MATCH(max_demand!AJ$1,Overzicht!$B:$B,0),5),Verdeelsleutels_percentage!$1:$1,0)))</f>
        <v>0</v>
      </c>
      <c r="AK301">
        <f>PRODUCT(INDEX(Overzicht!$B$1:$D$35,MATCH(max_demand!AK$1,Overzicht!$B$1:$B$35,0),3),INDEX(Verdeelsleutels_percentage!$A:$AB,MATCH(max_demand!$C301,Verdeelsleutels_percentage!$C:$C,0),MATCH(INDEX(Overzicht!$B$1:$F$35,MATCH(max_demand!AK$1,Overzicht!$B:$B,0),5),Verdeelsleutels_percentage!$1:$1,0)))</f>
        <v>4.2511900854077123E-4</v>
      </c>
      <c r="AL301">
        <f>PRODUCT(INDEX(Overzicht!$B$1:$D$35,MATCH(max_demand!AL$1,Overzicht!$B$1:$B$35,0),3),INDEX(Verdeelsleutels_percentage!$A:$AB,MATCH(max_demand!$C301,Verdeelsleutels_percentage!$C:$C,0),MATCH(INDEX(Overzicht!$B$1:$F$35,MATCH(max_demand!AL$1,Overzicht!$B:$B,0),5),Verdeelsleutels_percentage!$1:$1,0)))</f>
        <v>1.1679093641229978E-3</v>
      </c>
      <c r="AM301">
        <f>PRODUCT(INDEX(Overzicht!$B$1:$D$35,MATCH(max_demand!AM$1,Overzicht!$B$1:$B$35,0),3),INDEX(Verdeelsleutels_percentage!$A:$AB,MATCH(max_demand!$C301,Verdeelsleutels_percentage!$C:$C,0),MATCH(INDEX(Overzicht!$B$1:$F$35,MATCH(max_demand!AM$1,Overzicht!$B:$B,0),5),Verdeelsleutels_percentage!$1:$1,0)))</f>
        <v>2.3358187282459955E-3</v>
      </c>
      <c r="AN301">
        <f>PRODUCT(INDEX(Overzicht!$B$1:$D$35,MATCH(max_demand!AN$1,Overzicht!$B$1:$B$35,0),3),INDEX(Verdeelsleutels_percentage!$A:$AB,MATCH(max_demand!$C301,Verdeelsleutels_percentage!$C:$C,0),MATCH(INDEX(Overzicht!$B$1:$F$35,MATCH(max_demand!AN$1,Overzicht!$B:$B,0),5),Verdeelsleutels_percentage!$1:$1,0)))</f>
        <v>1.1679093641229978E-3</v>
      </c>
      <c r="AO301">
        <f>PRODUCT(INDEX(Overzicht!$B$1:$D$35,MATCH(max_demand!AO$1,Overzicht!$B$1:$B$35,0),3),INDEX(Verdeelsleutels_percentage!$A:$AB,MATCH(max_demand!$C301,Verdeelsleutels_percentage!$C:$C,0),MATCH(INDEX(Overzicht!$B$1:$F$35,MATCH(max_demand!AO$1,Overzicht!$B:$B,0),5),Verdeelsleutels_percentage!$1:$1,0)))</f>
        <v>4.0876827744304924E-3</v>
      </c>
    </row>
    <row r="302" spans="2:41">
      <c r="B302" t="str">
        <f>INDEX('ETLocal datasets'!B:C,MATCH(C302,'ETLocal datasets'!C:C,0),1)</f>
        <v>GM0983</v>
      </c>
      <c r="C302" t="str">
        <f>'ETLocal datasets'!C285</f>
        <v>Venlo</v>
      </c>
      <c r="D302">
        <f t="shared" si="21"/>
        <v>0.27980274846486508</v>
      </c>
      <c r="E302">
        <f t="shared" si="22"/>
        <v>0.31236040040200808</v>
      </c>
      <c r="F302">
        <f t="shared" si="23"/>
        <v>6.1730207034848592E-2</v>
      </c>
      <c r="G302">
        <f t="shared" si="20"/>
        <v>0.12570421890940389</v>
      </c>
      <c r="H302">
        <f>PRODUCT(INDEX(Overzicht!$B$1:$D$35,MATCH(max_demand!H$1,Overzicht!$B$1:$B$35,0),3),INDEX(Verdeelsleutels_percentage!$A:$AB,MATCH(max_demand!$C302,Verdeelsleutels_percentage!$C:$C,0),MATCH(INDEX(Overzicht!$B$1:$F$35,MATCH(max_demand!H$1,Overzicht!$B:$B,0),5),Verdeelsleutels_percentage!$1:$1,0)))</f>
        <v>6.1730207034848592E-2</v>
      </c>
      <c r="I302">
        <f>PRODUCT(INDEX(Overzicht!$B$1:$D$35,MATCH(max_demand!I$1,Overzicht!$B$1:$B$35,0),3),INDEX(Verdeelsleutels_percentage!$A:$AB,MATCH(max_demand!$C302,Verdeelsleutels_percentage!$C:$C,0),MATCH(INDEX(Overzicht!$B$1:$F$35,MATCH(max_demand!I$1,Overzicht!$B:$B,0),5),Verdeelsleutels_percentage!$1:$1,0)))</f>
        <v>1.2573776576972244E-2</v>
      </c>
      <c r="J302">
        <f>PRODUCT(INDEX(Overzicht!$B$1:$D$35,MATCH(max_demand!J$1,Overzicht!$B$1:$B$35,0),3),INDEX(Verdeelsleutels_percentage!$A:$AB,MATCH(max_demand!$C302,Verdeelsleutels_percentage!$C:$C,0),MATCH(INDEX(Overzicht!$B$1:$F$35,MATCH(max_demand!J$1,Overzicht!$B:$B,0),5),Verdeelsleutels_percentage!$1:$1,0)))</f>
        <v>2.069431702501591E-2</v>
      </c>
      <c r="K302">
        <f>PRODUCT(INDEX(Overzicht!$B$1:$D$35,MATCH(max_demand!K$1,Overzicht!$B$1:$B$35,0),3),INDEX(Verdeelsleutels_percentage!$A:$AB,MATCH(max_demand!$C302,Verdeelsleutels_percentage!$C:$C,0),MATCH(INDEX(Overzicht!$B$1:$F$35,MATCH(max_demand!K$1,Overzicht!$B:$B,0),5),Verdeelsleutels_percentage!$1:$1,0)))</f>
        <v>2.6172799551759146E-3</v>
      </c>
      <c r="L302">
        <f>PRODUCT(INDEX(Overzicht!$B$1:$D$35,MATCH(max_demand!L$1,Overzicht!$B$1:$B$35,0),3),INDEX(Verdeelsleutels_percentage!$A:$AB,MATCH(max_demand!$C302,Verdeelsleutels_percentage!$C:$C,0),MATCH(INDEX(Overzicht!$B$1:$F$35,MATCH(max_demand!L$1,Overzicht!$B:$B,0),5),Verdeelsleutels_percentage!$1:$1,0)))</f>
        <v>1.9960962165441909E-2</v>
      </c>
      <c r="M302">
        <f>PRODUCT(INDEX(Overzicht!$B$1:$D$35,MATCH(max_demand!M$1,Overzicht!$B$1:$B$35,0),3),INDEX(Verdeelsleutels_percentage!$A:$AB,MATCH(max_demand!$C302,Verdeelsleutels_percentage!$C:$C,0),MATCH(INDEX(Overzicht!$B$1:$F$35,MATCH(max_demand!M$1,Overzicht!$B:$B,0),5),Verdeelsleutels_percentage!$1:$1,0)))</f>
        <v>2.5941513777527354E-2</v>
      </c>
      <c r="N302">
        <f>PRODUCT(INDEX(Overzicht!$B$1:$D$35,MATCH(max_demand!N$1,Overzicht!$B$1:$B$35,0),3),INDEX(Verdeelsleutels_percentage!$A:$AB,MATCH(max_demand!$C302,Verdeelsleutels_percentage!$C:$C,0),MATCH(INDEX(Overzicht!$B$1:$F$35,MATCH(max_demand!N$1,Overzicht!$B:$B,0),5),Verdeelsleutels_percentage!$1:$1,0)))</f>
        <v>1.5066051590898162E-3</v>
      </c>
      <c r="O302">
        <f>PRODUCT(INDEX(Overzicht!$B$1:$D$35,MATCH(max_demand!O$1,Overzicht!$B$1:$B$35,0),3),INDEX(Verdeelsleutels_percentage!$A:$AB,MATCH(max_demand!$C302,Verdeelsleutels_percentage!$C:$C,0),MATCH(INDEX(Overzicht!$B$1:$F$35,MATCH(max_demand!O$1,Overzicht!$B:$B,0),5),Verdeelsleutels_percentage!$1:$1,0)))</f>
        <v>5.3624032370162417E-3</v>
      </c>
      <c r="P302">
        <f>PRODUCT(INDEX(Overzicht!$B$1:$D$35,MATCH(max_demand!P$1,Overzicht!$B$1:$B$35,0),3),INDEX(Verdeelsleutels_percentage!$A:$AB,MATCH(max_demand!$C302,Verdeelsleutels_percentage!$C:$C,0),MATCH(INDEX(Overzicht!$B$1:$F$35,MATCH(max_demand!P$1,Overzicht!$B:$B,0),5),Verdeelsleutels_percentage!$1:$1,0)))</f>
        <v>2.071058311838107E-2</v>
      </c>
      <c r="Q302">
        <f>PRODUCT(INDEX(Overzicht!$B$1:$D$35,MATCH(max_demand!Q$1,Overzicht!$B$1:$B$35,0),3),INDEX(Verdeelsleutels_percentage!$A:$AB,MATCH(max_demand!$C302,Verdeelsleutels_percentage!$C:$C,0),MATCH(INDEX(Overzicht!$B$1:$F$35,MATCH(max_demand!Q$1,Overzicht!$B:$B,0),5),Verdeelsleutels_percentage!$1:$1,0)))</f>
        <v>5.1147885828874542E-2</v>
      </c>
      <c r="R302">
        <f>PRODUCT(INDEX(Overzicht!$B$1:$D$35,MATCH(max_demand!R$1,Overzicht!$B$1:$B$35,0),3),INDEX(Verdeelsleutels_percentage!$A:$AB,MATCH(max_demand!$C302,Verdeelsleutels_percentage!$C:$C,0),MATCH(INDEX(Overzicht!$B$1:$F$35,MATCH(max_demand!R$1,Overzicht!$B:$B,0),5),Verdeelsleutels_percentage!$1:$1,0)))</f>
        <v>1.0582321205974044E-2</v>
      </c>
      <c r="S302">
        <f>PRODUCT(INDEX(Overzicht!$B$1:$D$35,MATCH(max_demand!S$1,Overzicht!$B$1:$B$35,0),3),INDEX(Verdeelsleutels_percentage!$A:$AB,MATCH(max_demand!$C302,Verdeelsleutels_percentage!$C:$C,0),MATCH(INDEX(Overzicht!$B$1:$F$35,MATCH(max_demand!S$1,Overzicht!$B:$B,0),5),Verdeelsleutels_percentage!$1:$1,0)))</f>
        <v>2.1672593829834844E-2</v>
      </c>
      <c r="T302">
        <f>PRODUCT(INDEX(Overzicht!$B$1:$D$35,MATCH(max_demand!T$1,Overzicht!$B$1:$B$35,0),3),INDEX(Verdeelsleutels_percentage!$A:$AB,MATCH(max_demand!$C302,Verdeelsleutels_percentage!$C:$C,0),MATCH(INDEX(Overzicht!$B$1:$F$35,MATCH(max_demand!T$1,Overzicht!$B:$B,0),5),Verdeelsleutels_percentage!$1:$1,0)))</f>
        <v>3.1276638230989952E-2</v>
      </c>
      <c r="U302">
        <f>PRODUCT(INDEX(Overzicht!$B$1:$D$35,MATCH(max_demand!U$1,Overzicht!$B$1:$B$35,0),3),INDEX(Verdeelsleutels_percentage!$A:$AB,MATCH(max_demand!$C302,Verdeelsleutels_percentage!$C:$C,0),MATCH(INDEX(Overzicht!$B$1:$F$35,MATCH(max_demand!U$1,Overzicht!$B:$B,0),5),Verdeelsleutels_percentage!$1:$1,0)))</f>
        <v>0.11617037057224841</v>
      </c>
      <c r="V302">
        <f>PRODUCT(INDEX(Overzicht!$B$1:$D$35,MATCH(max_demand!V$1,Overzicht!$B$1:$B$35,0),3),INDEX(Verdeelsleutels_percentage!$A:$AB,MATCH(max_demand!$C302,Verdeelsleutels_percentage!$C:$C,0),MATCH(INDEX(Overzicht!$B$1:$F$35,MATCH(max_demand!V$1,Overzicht!$B:$B,0),5),Verdeelsleutels_percentage!$1:$1,0)))</f>
        <v>1.3521854874300167E-2</v>
      </c>
      <c r="W302">
        <f>PRODUCT(INDEX(Overzicht!$B$1:$D$35,MATCH(max_demand!W$1,Overzicht!$B$1:$B$35,0),3),INDEX(Verdeelsleutels_percentage!$A:$AB,MATCH(max_demand!$C302,Verdeelsleutels_percentage!$C:$C,0),MATCH(INDEX(Overzicht!$B$1:$F$35,MATCH(max_demand!W$1,Overzicht!$B:$B,0),5),Verdeelsleutels_percentage!$1:$1,0)))</f>
        <v>7.0548808039826966E-2</v>
      </c>
      <c r="X302">
        <f>PRODUCT(INDEX(Overzicht!$B$1:$D$35,MATCH(max_demand!X$1,Overzicht!$B$1:$B$35,0),3),INDEX(Verdeelsleutels_percentage!$A:$AB,MATCH(max_demand!$C302,Verdeelsleutels_percentage!$C:$C,0),MATCH(INDEX(Overzicht!$B$1:$F$35,MATCH(max_demand!X$1,Overzicht!$B:$B,0),5),Verdeelsleutels_percentage!$1:$1,0)))</f>
        <v>2.4613942040026961E-2</v>
      </c>
      <c r="Y302">
        <f>PRODUCT(INDEX(Overzicht!$B$1:$D$35,MATCH(max_demand!Y$1,Overzicht!$B$1:$B$35,0),3),INDEX(Verdeelsleutels_percentage!$A:$AB,MATCH(max_demand!$C302,Verdeelsleutels_percentage!$C:$C,0),MATCH(INDEX(Overzicht!$B$1:$F$35,MATCH(max_demand!Y$1,Overzicht!$B:$B,0),5),Verdeelsleutels_percentage!$1:$1,0)))</f>
        <v>1.8699518002143702E-6</v>
      </c>
      <c r="Z302">
        <f>PRODUCT(INDEX(Overzicht!$B$1:$D$35,MATCH(max_demand!Z$1,Overzicht!$B$1:$B$35,0),3),INDEX(Verdeelsleutels_percentage!$A:$AB,MATCH(max_demand!$C302,Verdeelsleutels_percentage!$C:$C,0),MATCH(INDEX(Overzicht!$B$1:$F$35,MATCH(max_demand!Z$1,Overzicht!$B:$B,0),5),Verdeelsleutels_percentage!$1:$1,0)))</f>
        <v>8.3108968898416456E-4</v>
      </c>
      <c r="AA302">
        <f>PRODUCT(INDEX(Overzicht!$B$1:$D$35,MATCH(max_demand!AA$1,Overzicht!$B$1:$B$35,0),3),INDEX(Verdeelsleutels_percentage!$A:$AB,MATCH(max_demand!$C302,Verdeelsleutels_percentage!$C:$C,0),MATCH(INDEX(Overzicht!$B$1:$F$35,MATCH(max_demand!AA$1,Overzicht!$B:$B,0),5),Verdeelsleutels_percentage!$1:$1,0)))</f>
        <v>8.6608293904665576E-4</v>
      </c>
      <c r="AB302">
        <f>PRODUCT(INDEX(Overzicht!$B$1:$D$35,MATCH(max_demand!AB$1,Overzicht!$B$1:$B$35,0),3),INDEX(Verdeelsleutels_percentage!$A:$AB,MATCH(max_demand!$C302,Verdeelsleutels_percentage!$C:$C,0),MATCH(INDEX(Overzicht!$B$1:$F$35,MATCH(max_demand!AB$1,Overzicht!$B:$B,0),5),Verdeelsleutels_percentage!$1:$1,0)))</f>
        <v>3.6594210807381136E-2</v>
      </c>
      <c r="AC302">
        <f>PRODUCT(INDEX(Overzicht!$B$1:$D$35,MATCH(max_demand!AC$1,Overzicht!$B$1:$B$35,0),3),INDEX(Verdeelsleutels_percentage!$A:$AB,MATCH(max_demand!$C302,Verdeelsleutels_percentage!$C:$C,0),MATCH(INDEX(Overzicht!$B$1:$F$35,MATCH(max_demand!AC$1,Overzicht!$B:$B,0),5),Verdeelsleutels_percentage!$1:$1,0)))</f>
        <v>3.8477174537685684E-2</v>
      </c>
      <c r="AD302">
        <f>PRODUCT(INDEX(Overzicht!$B$1:$D$35,MATCH(max_demand!AD$1,Overzicht!$B$1:$B$35,0),3),INDEX(Verdeelsleutels_percentage!$A:$AB,MATCH(max_demand!$C302,Verdeelsleutels_percentage!$C:$C,0),MATCH(INDEX(Overzicht!$B$1:$F$35,MATCH(max_demand!AD$1,Overzicht!$B:$B,0),5),Verdeelsleutels_percentage!$1:$1,0)))</f>
        <v>4.672294987112724E-5</v>
      </c>
      <c r="AE302">
        <f>PRODUCT(INDEX(Overzicht!$B$1:$D$35,MATCH(max_demand!AE$1,Overzicht!$B$1:$B$35,0),3),INDEX(Verdeelsleutels_percentage!$A:$AB,MATCH(max_demand!$C302,Verdeelsleutels_percentage!$C:$C,0),MATCH(INDEX(Overzicht!$B$1:$F$35,MATCH(max_demand!AE$1,Overzicht!$B:$B,0),5),Verdeelsleutels_percentage!$1:$1,0)))</f>
        <v>1.557369775490283E-2</v>
      </c>
      <c r="AF302">
        <f>PRODUCT(INDEX(Overzicht!$B$1:$D$35,MATCH(max_demand!AF$1,Overzicht!$B$1:$B$35,0),3),INDEX(Verdeelsleutels_percentage!$A:$AB,MATCH(max_demand!$C302,Verdeelsleutels_percentage!$C:$C,0),MATCH(INDEX(Overzicht!$B$1:$F$35,MATCH(max_demand!AF$1,Overzicht!$B:$B,0),5),Verdeelsleutels_percentage!$1:$1,0)))</f>
        <v>3.2806171933585444E-3</v>
      </c>
      <c r="AG302">
        <f>PRODUCT(INDEX(Overzicht!$B$1:$D$35,MATCH(max_demand!AG$1,Overzicht!$B$1:$B$35,0),3),INDEX(Verdeelsleutels_percentage!$A:$AB,MATCH(max_demand!$C302,Verdeelsleutels_percentage!$C:$C,0),MATCH(INDEX(Overzicht!$B$1:$F$35,MATCH(max_demand!AG$1,Overzicht!$B:$B,0),5),Verdeelsleutels_percentage!$1:$1,0)))</f>
        <v>7.0548808039826966E-2</v>
      </c>
      <c r="AH302">
        <f>PRODUCT(INDEX(Overzicht!$B$1:$D$35,MATCH(max_demand!AH$1,Overzicht!$B$1:$B$35,0),3),INDEX(Verdeelsleutels_percentage!$A:$AB,MATCH(max_demand!$C302,Verdeelsleutels_percentage!$C:$C,0),MATCH(INDEX(Overzicht!$B$1:$F$35,MATCH(max_demand!AH$1,Overzicht!$B:$B,0),5),Verdeelsleutels_percentage!$1:$1,0)))</f>
        <v>7.6547734511699366E-3</v>
      </c>
      <c r="AI302">
        <f>PRODUCT(INDEX(Overzicht!$B$1:$D$35,MATCH(max_demand!AI$1,Overzicht!$B$1:$B$35,0),3),INDEX(Verdeelsleutels_percentage!$A:$AB,MATCH(max_demand!$C302,Verdeelsleutels_percentage!$C:$C,0),MATCH(INDEX(Overzicht!$B$1:$F$35,MATCH(max_demand!AI$1,Overzicht!$B:$B,0),5),Verdeelsleutels_percentage!$1:$1,0)))</f>
        <v>2.6244937546868355E-3</v>
      </c>
      <c r="AJ302">
        <f>PRODUCT(INDEX(Overzicht!$B$1:$D$35,MATCH(max_demand!AJ$1,Overzicht!$B$1:$B$35,0),3),INDEX(Verdeelsleutels_percentage!$A:$AB,MATCH(max_demand!$C302,Verdeelsleutels_percentage!$C:$C,0),MATCH(INDEX(Overzicht!$B$1:$F$35,MATCH(max_demand!AJ$1,Overzicht!$B:$B,0),5),Verdeelsleutels_percentage!$1:$1,0)))</f>
        <v>0</v>
      </c>
      <c r="AK302">
        <f>PRODUCT(INDEX(Overzicht!$B$1:$D$35,MATCH(max_demand!AK$1,Overzicht!$B$1:$B$35,0),3),INDEX(Verdeelsleutels_percentage!$A:$AB,MATCH(max_demand!$C302,Verdeelsleutels_percentage!$C:$C,0),MATCH(INDEX(Overzicht!$B$1:$F$35,MATCH(max_demand!AK$1,Overzicht!$B:$B,0),5),Verdeelsleutels_percentage!$1:$1,0)))</f>
        <v>4.2799610210828365E-3</v>
      </c>
      <c r="AL302">
        <f>PRODUCT(INDEX(Overzicht!$B$1:$D$35,MATCH(max_demand!AL$1,Overzicht!$B$1:$B$35,0),3),INDEX(Verdeelsleutels_percentage!$A:$AB,MATCH(max_demand!$C302,Verdeelsleutels_percentage!$C:$C,0),MATCH(INDEX(Overzicht!$B$1:$F$35,MATCH(max_demand!AL$1,Overzicht!$B:$B,0),5),Verdeelsleutels_percentage!$1:$1,0)))</f>
        <v>1.1758134673304494E-2</v>
      </c>
      <c r="AM302">
        <f>PRODUCT(INDEX(Overzicht!$B$1:$D$35,MATCH(max_demand!AM$1,Overzicht!$B$1:$B$35,0),3),INDEX(Verdeelsleutels_percentage!$A:$AB,MATCH(max_demand!$C302,Verdeelsleutels_percentage!$C:$C,0),MATCH(INDEX(Overzicht!$B$1:$F$35,MATCH(max_demand!AM$1,Overzicht!$B:$B,0),5),Verdeelsleutels_percentage!$1:$1,0)))</f>
        <v>2.3516269346608987E-2</v>
      </c>
      <c r="AN302">
        <f>PRODUCT(INDEX(Overzicht!$B$1:$D$35,MATCH(max_demand!AN$1,Overzicht!$B$1:$B$35,0),3),INDEX(Verdeelsleutels_percentage!$A:$AB,MATCH(max_demand!$C302,Verdeelsleutels_percentage!$C:$C,0),MATCH(INDEX(Overzicht!$B$1:$F$35,MATCH(max_demand!AN$1,Overzicht!$B:$B,0),5),Verdeelsleutels_percentage!$1:$1,0)))</f>
        <v>1.1758134673304494E-2</v>
      </c>
      <c r="AO302">
        <f>PRODUCT(INDEX(Overzicht!$B$1:$D$35,MATCH(max_demand!AO$1,Overzicht!$B$1:$B$35,0),3),INDEX(Verdeelsleutels_percentage!$A:$AB,MATCH(max_demand!$C302,Verdeelsleutels_percentage!$C:$C,0),MATCH(INDEX(Overzicht!$B$1:$F$35,MATCH(max_demand!AO$1,Overzicht!$B:$B,0),5),Verdeelsleutels_percentage!$1:$1,0)))</f>
        <v>4.1153471356565725E-2</v>
      </c>
    </row>
    <row r="303" spans="2:41">
      <c r="B303" t="str">
        <f>INDEX('ETLocal datasets'!B:C,MATCH(C303,'ETLocal datasets'!C:C,0),1)</f>
        <v>GM0984</v>
      </c>
      <c r="C303" t="str">
        <f>'ETLocal datasets'!C286</f>
        <v>Venray</v>
      </c>
      <c r="D303">
        <f t="shared" si="21"/>
        <v>0.59295908949398324</v>
      </c>
      <c r="E303">
        <f t="shared" si="22"/>
        <v>0.42971293596845772</v>
      </c>
      <c r="F303">
        <f t="shared" si="23"/>
        <v>2.6323267521548083E-2</v>
      </c>
      <c r="G303">
        <f t="shared" si="20"/>
        <v>5.3603348212836549E-2</v>
      </c>
      <c r="H303">
        <f>PRODUCT(INDEX(Overzicht!$B$1:$D$35,MATCH(max_demand!H$1,Overzicht!$B$1:$B$35,0),3),INDEX(Verdeelsleutels_percentage!$A:$AB,MATCH(max_demand!$C303,Verdeelsleutels_percentage!$C:$C,0),MATCH(INDEX(Overzicht!$B$1:$F$35,MATCH(max_demand!H$1,Overzicht!$B:$B,0),5),Verdeelsleutels_percentage!$1:$1,0)))</f>
        <v>2.6323267521548083E-2</v>
      </c>
      <c r="I303">
        <f>PRODUCT(INDEX(Overzicht!$B$1:$D$35,MATCH(max_demand!I$1,Overzicht!$B$1:$B$35,0),3),INDEX(Verdeelsleutels_percentage!$A:$AB,MATCH(max_demand!$C303,Verdeelsleutels_percentage!$C:$C,0),MATCH(INDEX(Overzicht!$B$1:$F$35,MATCH(max_demand!I$1,Overzicht!$B:$B,0),5),Verdeelsleutels_percentage!$1:$1,0)))</f>
        <v>4.2935263422311569E-2</v>
      </c>
      <c r="J303">
        <f>PRODUCT(INDEX(Overzicht!$B$1:$D$35,MATCH(max_demand!J$1,Overzicht!$B$1:$B$35,0),3),INDEX(Verdeelsleutels_percentage!$A:$AB,MATCH(max_demand!$C303,Verdeelsleutels_percentage!$C:$C,0),MATCH(INDEX(Overzicht!$B$1:$F$35,MATCH(max_demand!J$1,Overzicht!$B:$B,0),5),Verdeelsleutels_percentage!$1:$1,0)))</f>
        <v>8.8245620643665947E-3</v>
      </c>
      <c r="K303">
        <f>PRODUCT(INDEX(Overzicht!$B$1:$D$35,MATCH(max_demand!K$1,Overzicht!$B$1:$B$35,0),3),INDEX(Verdeelsleutels_percentage!$A:$AB,MATCH(max_demand!$C303,Verdeelsleutels_percentage!$C:$C,0),MATCH(INDEX(Overzicht!$B$1:$F$35,MATCH(max_demand!K$1,Overzicht!$B:$B,0),5),Verdeelsleutels_percentage!$1:$1,0)))</f>
        <v>8.9371402169827006E-3</v>
      </c>
      <c r="L303">
        <f>PRODUCT(INDEX(Overzicht!$B$1:$D$35,MATCH(max_demand!L$1,Overzicht!$B$1:$B$35,0),3),INDEX(Verdeelsleutels_percentage!$A:$AB,MATCH(max_demand!$C303,Verdeelsleutels_percentage!$C:$C,0),MATCH(INDEX(Overzicht!$B$1:$F$35,MATCH(max_demand!L$1,Overzicht!$B:$B,0),5),Verdeelsleutels_percentage!$1:$1,0)))</f>
        <v>8.511841646210605E-3</v>
      </c>
      <c r="M303">
        <f>PRODUCT(INDEX(Overzicht!$B$1:$D$35,MATCH(max_demand!M$1,Overzicht!$B$1:$B$35,0),3),INDEX(Verdeelsleutels_percentage!$A:$AB,MATCH(max_demand!$C303,Verdeelsleutels_percentage!$C:$C,0),MATCH(INDEX(Overzicht!$B$1:$F$35,MATCH(max_demand!M$1,Overzicht!$B:$B,0),5),Verdeelsleutels_percentage!$1:$1,0)))</f>
        <v>0.3117536387861824</v>
      </c>
      <c r="N303">
        <f>PRODUCT(INDEX(Overzicht!$B$1:$D$35,MATCH(max_demand!N$1,Overzicht!$B$1:$B$35,0),3),INDEX(Verdeelsleutels_percentage!$A:$AB,MATCH(max_demand!$C303,Verdeelsleutels_percentage!$C:$C,0),MATCH(INDEX(Overzicht!$B$1:$F$35,MATCH(max_demand!N$1,Overzicht!$B:$B,0),5),Verdeelsleutels_percentage!$1:$1,0)))</f>
        <v>0.27091405909944577</v>
      </c>
      <c r="O303">
        <f>PRODUCT(INDEX(Overzicht!$B$1:$D$35,MATCH(max_demand!O$1,Overzicht!$B$1:$B$35,0),3),INDEX(Verdeelsleutels_percentage!$A:$AB,MATCH(max_demand!$C303,Verdeelsleutels_percentage!$C:$C,0),MATCH(INDEX(Overzicht!$B$1:$F$35,MATCH(max_demand!O$1,Overzicht!$B:$B,0),5),Verdeelsleutels_percentage!$1:$1,0)))</f>
        <v>7.6808357939461228E-3</v>
      </c>
      <c r="P303">
        <f>PRODUCT(INDEX(Overzicht!$B$1:$D$35,MATCH(max_demand!P$1,Overzicht!$B$1:$B$35,0),3),INDEX(Verdeelsleutels_percentage!$A:$AB,MATCH(max_demand!$C303,Verdeelsleutels_percentage!$C:$C,0),MATCH(INDEX(Overzicht!$B$1:$F$35,MATCH(max_demand!P$1,Overzicht!$B:$B,0),5),Verdeelsleutels_percentage!$1:$1,0)))</f>
        <v>9.9587793861247498E-2</v>
      </c>
      <c r="Q303">
        <f>PRODUCT(INDEX(Overzicht!$B$1:$D$35,MATCH(max_demand!Q$1,Overzicht!$B$1:$B$35,0),3),INDEX(Verdeelsleutels_percentage!$A:$AB,MATCH(max_demand!$C303,Verdeelsleutels_percentage!$C:$C,0),MATCH(INDEX(Overzicht!$B$1:$F$35,MATCH(max_demand!Q$1,Overzicht!$B:$B,0),5),Verdeelsleutels_percentage!$1:$1,0)))</f>
        <v>2.181070737499698E-2</v>
      </c>
      <c r="R303">
        <f>PRODUCT(INDEX(Overzicht!$B$1:$D$35,MATCH(max_demand!R$1,Overzicht!$B$1:$B$35,0),3),INDEX(Verdeelsleutels_percentage!$A:$AB,MATCH(max_demand!$C303,Verdeelsleutels_percentage!$C:$C,0),MATCH(INDEX(Overzicht!$B$1:$F$35,MATCH(max_demand!R$1,Overzicht!$B:$B,0),5),Verdeelsleutels_percentage!$1:$1,0)))</f>
        <v>4.5125601465510999E-3</v>
      </c>
      <c r="S303">
        <f>PRODUCT(INDEX(Overzicht!$B$1:$D$35,MATCH(max_demand!S$1,Overzicht!$B$1:$B$35,0),3),INDEX(Verdeelsleutels_percentage!$A:$AB,MATCH(max_demand!$C303,Verdeelsleutels_percentage!$C:$C,0),MATCH(INDEX(Overzicht!$B$1:$F$35,MATCH(max_demand!S$1,Overzicht!$B:$B,0),5),Verdeelsleutels_percentage!$1:$1,0)))</f>
        <v>9.2417231801366524E-3</v>
      </c>
      <c r="T303">
        <f>PRODUCT(INDEX(Overzicht!$B$1:$D$35,MATCH(max_demand!T$1,Overzicht!$B$1:$B$35,0),3),INDEX(Verdeelsleutels_percentage!$A:$AB,MATCH(max_demand!$C303,Verdeelsleutels_percentage!$C:$C,0),MATCH(INDEX(Overzicht!$B$1:$F$35,MATCH(max_demand!T$1,Overzicht!$B:$B,0),5),Verdeelsleutels_percentage!$1:$1,0)))</f>
        <v>1.3337122210917693E-2</v>
      </c>
      <c r="U303">
        <f>PRODUCT(INDEX(Overzicht!$B$1:$D$35,MATCH(max_demand!U$1,Overzicht!$B$1:$B$35,0),3),INDEX(Verdeelsleutels_percentage!$A:$AB,MATCH(max_demand!$C303,Verdeelsleutels_percentage!$C:$C,0),MATCH(INDEX(Overzicht!$B$1:$F$35,MATCH(max_demand!U$1,Overzicht!$B:$B,0),5),Verdeelsleutels_percentage!$1:$1,0)))</f>
        <v>4.9537882497694301E-2</v>
      </c>
      <c r="V303">
        <f>PRODUCT(INDEX(Overzicht!$B$1:$D$35,MATCH(max_demand!V$1,Overzicht!$B$1:$B$35,0),3),INDEX(Verdeelsleutels_percentage!$A:$AB,MATCH(max_demand!$C303,Verdeelsleutels_percentage!$C:$C,0),MATCH(INDEX(Overzicht!$B$1:$F$35,MATCH(max_demand!V$1,Overzicht!$B:$B,0),5),Verdeelsleutels_percentage!$1:$1,0)))</f>
        <v>5.766049076148627E-3</v>
      </c>
      <c r="W303">
        <f>PRODUCT(INDEX(Overzicht!$B$1:$D$35,MATCH(max_demand!W$1,Overzicht!$B$1:$B$35,0),3),INDEX(Verdeelsleutels_percentage!$A:$AB,MATCH(max_demand!$C303,Verdeelsleutels_percentage!$C:$C,0),MATCH(INDEX(Overzicht!$B$1:$F$35,MATCH(max_demand!W$1,Overzicht!$B:$B,0),5),Verdeelsleutels_percentage!$1:$1,0)))</f>
        <v>3.0083734310340664E-2</v>
      </c>
      <c r="X303">
        <f>PRODUCT(INDEX(Overzicht!$B$1:$D$35,MATCH(max_demand!X$1,Overzicht!$B$1:$B$35,0),3),INDEX(Verdeelsleutels_percentage!$A:$AB,MATCH(max_demand!$C303,Verdeelsleutels_percentage!$C:$C,0),MATCH(INDEX(Overzicht!$B$1:$F$35,MATCH(max_demand!X$1,Overzicht!$B:$B,0),5),Verdeelsleutels_percentage!$1:$1,0)))</f>
        <v>2.7014387435168638E-2</v>
      </c>
      <c r="Y303">
        <f>PRODUCT(INDEX(Overzicht!$B$1:$D$35,MATCH(max_demand!Y$1,Overzicht!$B$1:$B$35,0),3),INDEX(Verdeelsleutels_percentage!$A:$AB,MATCH(max_demand!$C303,Verdeelsleutels_percentage!$C:$C,0),MATCH(INDEX(Overzicht!$B$1:$F$35,MATCH(max_demand!Y$1,Overzicht!$B:$B,0),5),Verdeelsleutels_percentage!$1:$1,0)))</f>
        <v>4.1723132275075486E-6</v>
      </c>
      <c r="Z303">
        <f>PRODUCT(INDEX(Overzicht!$B$1:$D$35,MATCH(max_demand!Z$1,Overzicht!$B$1:$B$35,0),3),INDEX(Verdeelsleutels_percentage!$A:$AB,MATCH(max_demand!$C303,Verdeelsleutels_percentage!$C:$C,0),MATCH(INDEX(Overzicht!$B$1:$F$35,MATCH(max_demand!Z$1,Overzicht!$B:$B,0),5),Verdeelsleutels_percentage!$1:$1,0)))</f>
        <v>1.8543614344477995E-3</v>
      </c>
      <c r="AA303">
        <f>PRODUCT(INDEX(Overzicht!$B$1:$D$35,MATCH(max_demand!AA$1,Overzicht!$B$1:$B$35,0),3),INDEX(Verdeelsleutels_percentage!$A:$AB,MATCH(max_demand!$C303,Verdeelsleutels_percentage!$C:$C,0),MATCH(INDEX(Overzicht!$B$1:$F$35,MATCH(max_demand!AA$1,Overzicht!$B:$B,0),5),Verdeelsleutels_percentage!$1:$1,0)))</f>
        <v>1.9324398106350753E-3</v>
      </c>
      <c r="AB303">
        <f>PRODUCT(INDEX(Overzicht!$B$1:$D$35,MATCH(max_demand!AB$1,Overzicht!$B$1:$B$35,0),3),INDEX(Verdeelsleutels_percentage!$A:$AB,MATCH(max_demand!$C303,Verdeelsleutels_percentage!$C:$C,0),MATCH(INDEX(Overzicht!$B$1:$F$35,MATCH(max_demand!AB$1,Overzicht!$B:$B,0),5),Verdeelsleutels_percentage!$1:$1,0)))</f>
        <v>1.2128442004311284E-2</v>
      </c>
      <c r="AC303">
        <f>PRODUCT(INDEX(Overzicht!$B$1:$D$35,MATCH(max_demand!AC$1,Overzicht!$B$1:$B$35,0),3),INDEX(Verdeelsleutels_percentage!$A:$AB,MATCH(max_demand!$C303,Verdeelsleutels_percentage!$C:$C,0),MATCH(INDEX(Overzicht!$B$1:$F$35,MATCH(max_demand!AC$1,Overzicht!$B:$B,0),5),Verdeelsleutels_percentage!$1:$1,0)))</f>
        <v>3.0430551353598238E-2</v>
      </c>
      <c r="AD303">
        <f>PRODUCT(INDEX(Overzicht!$B$1:$D$35,MATCH(max_demand!AD$1,Overzicht!$B$1:$B$35,0),3),INDEX(Verdeelsleutels_percentage!$A:$AB,MATCH(max_demand!$C303,Verdeelsleutels_percentage!$C:$C,0),MATCH(INDEX(Overzicht!$B$1:$F$35,MATCH(max_demand!AD$1,Overzicht!$B:$B,0),5),Verdeelsleutels_percentage!$1:$1,0)))</f>
        <v>2.3607385198043241E-5</v>
      </c>
      <c r="AE303">
        <f>PRODUCT(INDEX(Overzicht!$B$1:$D$35,MATCH(max_demand!AE$1,Overzicht!$B$1:$B$35,0),3),INDEX(Verdeelsleutels_percentage!$A:$AB,MATCH(max_demand!$C303,Verdeelsleutels_percentage!$C:$C,0),MATCH(INDEX(Overzicht!$B$1:$F$35,MATCH(max_demand!AE$1,Overzicht!$B:$B,0),5),Verdeelsleutels_percentage!$1:$1,0)))</f>
        <v>9.683645398881887E-3</v>
      </c>
      <c r="AF303">
        <f>PRODUCT(INDEX(Overzicht!$B$1:$D$35,MATCH(max_demand!AF$1,Overzicht!$B$1:$B$35,0),3),INDEX(Verdeelsleutels_percentage!$A:$AB,MATCH(max_demand!$C303,Verdeelsleutels_percentage!$C:$C,0),MATCH(INDEX(Overzicht!$B$1:$F$35,MATCH(max_demand!AF$1,Overzicht!$B:$B,0),5),Verdeelsleutels_percentage!$1:$1,0)))</f>
        <v>7.3198477675571038E-3</v>
      </c>
      <c r="AG303">
        <f>PRODUCT(INDEX(Overzicht!$B$1:$D$35,MATCH(max_demand!AG$1,Overzicht!$B$1:$B$35,0),3),INDEX(Verdeelsleutels_percentage!$A:$AB,MATCH(max_demand!$C303,Verdeelsleutels_percentage!$C:$C,0),MATCH(INDEX(Overzicht!$B$1:$F$35,MATCH(max_demand!AG$1,Overzicht!$B:$B,0),5),Verdeelsleutels_percentage!$1:$1,0)))</f>
        <v>3.0083734310340664E-2</v>
      </c>
      <c r="AH303">
        <f>PRODUCT(INDEX(Overzicht!$B$1:$D$35,MATCH(max_demand!AH$1,Overzicht!$B$1:$B$35,0),3),INDEX(Verdeelsleutels_percentage!$A:$AB,MATCH(max_demand!$C303,Verdeelsleutels_percentage!$C:$C,0),MATCH(INDEX(Overzicht!$B$1:$F$35,MATCH(max_demand!AH$1,Overzicht!$B:$B,0),5),Verdeelsleutels_percentage!$1:$1,0)))</f>
        <v>1.7079644790966575E-2</v>
      </c>
      <c r="AI303">
        <f>PRODUCT(INDEX(Overzicht!$B$1:$D$35,MATCH(max_demand!AI$1,Overzicht!$B$1:$B$35,0),3),INDEX(Verdeelsleutels_percentage!$A:$AB,MATCH(max_demand!$C303,Verdeelsleutels_percentage!$C:$C,0),MATCH(INDEX(Overzicht!$B$1:$F$35,MATCH(max_demand!AI$1,Overzicht!$B:$B,0),5),Verdeelsleutels_percentage!$1:$1,0)))</f>
        <v>5.8558782140456823E-3</v>
      </c>
      <c r="AJ303">
        <f>PRODUCT(INDEX(Overzicht!$B$1:$D$35,MATCH(max_demand!AJ$1,Overzicht!$B$1:$B$35,0),3),INDEX(Verdeelsleutels_percentage!$A:$AB,MATCH(max_demand!$C303,Verdeelsleutels_percentage!$C:$C,0),MATCH(INDEX(Overzicht!$B$1:$F$35,MATCH(max_demand!AJ$1,Overzicht!$B:$B,0),5),Verdeelsleutels_percentage!$1:$1,0)))</f>
        <v>0</v>
      </c>
      <c r="AK303">
        <f>PRODUCT(INDEX(Overzicht!$B$1:$D$35,MATCH(max_demand!AK$1,Overzicht!$B$1:$B$35,0),3),INDEX(Verdeelsleutels_percentage!$A:$AB,MATCH(max_demand!$C303,Verdeelsleutels_percentage!$C:$C,0),MATCH(INDEX(Overzicht!$B$1:$F$35,MATCH(max_demand!AK$1,Overzicht!$B:$B,0),5),Verdeelsleutels_percentage!$1:$1,0)))</f>
        <v>1.8250798814940007E-3</v>
      </c>
      <c r="AL303">
        <f>PRODUCT(INDEX(Overzicht!$B$1:$D$35,MATCH(max_demand!AL$1,Overzicht!$B$1:$B$35,0),3),INDEX(Verdeelsleutels_percentage!$A:$AB,MATCH(max_demand!$C303,Verdeelsleutels_percentage!$C:$C,0),MATCH(INDEX(Overzicht!$B$1:$F$35,MATCH(max_demand!AL$1,Overzicht!$B:$B,0),5),Verdeelsleutels_percentage!$1:$1,0)))</f>
        <v>5.0139557183901109E-3</v>
      </c>
      <c r="AM303">
        <f>PRODUCT(INDEX(Overzicht!$B$1:$D$35,MATCH(max_demand!AM$1,Overzicht!$B$1:$B$35,0),3),INDEX(Verdeelsleutels_percentage!$A:$AB,MATCH(max_demand!$C303,Verdeelsleutels_percentage!$C:$C,0),MATCH(INDEX(Overzicht!$B$1:$F$35,MATCH(max_demand!AM$1,Overzicht!$B:$B,0),5),Verdeelsleutels_percentage!$1:$1,0)))</f>
        <v>1.0027911436780222E-2</v>
      </c>
      <c r="AN303">
        <f>PRODUCT(INDEX(Overzicht!$B$1:$D$35,MATCH(max_demand!AN$1,Overzicht!$B$1:$B$35,0),3),INDEX(Verdeelsleutels_percentage!$A:$AB,MATCH(max_demand!$C303,Verdeelsleutels_percentage!$C:$C,0),MATCH(INDEX(Overzicht!$B$1:$F$35,MATCH(max_demand!AN$1,Overzicht!$B:$B,0),5),Verdeelsleutels_percentage!$1:$1,0)))</f>
        <v>5.0139557183901109E-3</v>
      </c>
      <c r="AO303">
        <f>PRODUCT(INDEX(Overzicht!$B$1:$D$35,MATCH(max_demand!AO$1,Overzicht!$B$1:$B$35,0),3),INDEX(Verdeelsleutels_percentage!$A:$AB,MATCH(max_demand!$C303,Verdeelsleutels_percentage!$C:$C,0),MATCH(INDEX(Overzicht!$B$1:$F$35,MATCH(max_demand!AO$1,Overzicht!$B:$B,0),5),Verdeelsleutels_percentage!$1:$1,0)))</f>
        <v>1.7548845014365388E-2</v>
      </c>
    </row>
    <row r="304" spans="2:41">
      <c r="B304" t="str">
        <f>INDEX('ETLocal datasets'!B:C,MATCH(C304,'ETLocal datasets'!C:C,0),1)</f>
        <v>GM0986</v>
      </c>
      <c r="C304" t="str">
        <f>'ETLocal datasets'!C287</f>
        <v>Voerendaal</v>
      </c>
      <c r="D304">
        <f t="shared" si="21"/>
        <v>6.108554202380978E-2</v>
      </c>
      <c r="E304">
        <f t="shared" si="22"/>
        <v>4.466804728581298E-2</v>
      </c>
      <c r="F304">
        <f t="shared" si="23"/>
        <v>7.565372459454294E-3</v>
      </c>
      <c r="G304">
        <f t="shared" si="20"/>
        <v>1.5405735400134807E-2</v>
      </c>
      <c r="H304">
        <f>PRODUCT(INDEX(Overzicht!$B$1:$D$35,MATCH(max_demand!H$1,Overzicht!$B$1:$B$35,0),3),INDEX(Verdeelsleutels_percentage!$A:$AB,MATCH(max_demand!$C304,Verdeelsleutels_percentage!$C:$C,0),MATCH(INDEX(Overzicht!$B$1:$F$35,MATCH(max_demand!H$1,Overzicht!$B:$B,0),5),Verdeelsleutels_percentage!$1:$1,0)))</f>
        <v>7.565372459454294E-3</v>
      </c>
      <c r="I304">
        <f>PRODUCT(INDEX(Overzicht!$B$1:$D$35,MATCH(max_demand!I$1,Overzicht!$B$1:$B$35,0),3),INDEX(Verdeelsleutels_percentage!$A:$AB,MATCH(max_demand!$C304,Verdeelsleutels_percentage!$C:$C,0),MATCH(INDEX(Overzicht!$B$1:$F$35,MATCH(max_demand!I$1,Overzicht!$B:$B,0),5),Verdeelsleutels_percentage!$1:$1,0)))</f>
        <v>9.5568708393287283E-3</v>
      </c>
      <c r="J304">
        <f>PRODUCT(INDEX(Overzicht!$B$1:$D$35,MATCH(max_demand!J$1,Overzicht!$B$1:$B$35,0),3),INDEX(Verdeelsleutels_percentage!$A:$AB,MATCH(max_demand!$C304,Verdeelsleutels_percentage!$C:$C,0),MATCH(INDEX(Overzicht!$B$1:$F$35,MATCH(max_demand!J$1,Overzicht!$B:$B,0),5),Verdeelsleutels_percentage!$1:$1,0)))</f>
        <v>2.5362010530742014E-3</v>
      </c>
      <c r="K304">
        <f>PRODUCT(INDEX(Overzicht!$B$1:$D$35,MATCH(max_demand!K$1,Overzicht!$B$1:$B$35,0),3),INDEX(Verdeelsleutels_percentage!$A:$AB,MATCH(max_demand!$C304,Verdeelsleutels_percentage!$C:$C,0),MATCH(INDEX(Overzicht!$B$1:$F$35,MATCH(max_demand!K$1,Overzicht!$B:$B,0),5),Verdeelsleutels_percentage!$1:$1,0)))</f>
        <v>1.9892994224018105E-3</v>
      </c>
      <c r="L304">
        <f>PRODUCT(INDEX(Overzicht!$B$1:$D$35,MATCH(max_demand!L$1,Overzicht!$B$1:$B$35,0),3),INDEX(Verdeelsleutels_percentage!$A:$AB,MATCH(max_demand!$C304,Verdeelsleutels_percentage!$C:$C,0),MATCH(INDEX(Overzicht!$B$1:$F$35,MATCH(max_demand!L$1,Overzicht!$B:$B,0),5),Verdeelsleutels_percentage!$1:$1,0)))</f>
        <v>2.4463244282558845E-3</v>
      </c>
      <c r="M304">
        <f>PRODUCT(INDEX(Overzicht!$B$1:$D$35,MATCH(max_demand!M$1,Overzicht!$B$1:$B$35,0),3),INDEX(Verdeelsleutels_percentage!$A:$AB,MATCH(max_demand!$C304,Verdeelsleutels_percentage!$C:$C,0),MATCH(INDEX(Overzicht!$B$1:$F$35,MATCH(max_demand!M$1,Overzicht!$B:$B,0),5),Verdeelsleutels_percentage!$1:$1,0)))</f>
        <v>1.294047495598428E-2</v>
      </c>
      <c r="N304">
        <f>PRODUCT(INDEX(Overzicht!$B$1:$D$35,MATCH(max_demand!N$1,Overzicht!$B$1:$B$35,0),3),INDEX(Verdeelsleutels_percentage!$A:$AB,MATCH(max_demand!$C304,Verdeelsleutels_percentage!$C:$C,0),MATCH(INDEX(Overzicht!$B$1:$F$35,MATCH(max_demand!N$1,Overzicht!$B:$B,0),5),Verdeelsleutels_percentage!$1:$1,0)))</f>
        <v>1.2047198556766883E-3</v>
      </c>
      <c r="O304">
        <f>PRODUCT(INDEX(Overzicht!$B$1:$D$35,MATCH(max_demand!O$1,Overzicht!$B$1:$B$35,0),3),INDEX(Verdeelsleutels_percentage!$A:$AB,MATCH(max_demand!$C304,Verdeelsleutels_percentage!$C:$C,0),MATCH(INDEX(Overzicht!$B$1:$F$35,MATCH(max_demand!O$1,Overzicht!$B:$B,0),5),Verdeelsleutels_percentage!$1:$1,0)))</f>
        <v>7.0622043788424261E-3</v>
      </c>
      <c r="P304">
        <f>PRODUCT(INDEX(Overzicht!$B$1:$D$35,MATCH(max_demand!P$1,Overzicht!$B$1:$B$35,0),3),INDEX(Verdeelsleutels_percentage!$A:$AB,MATCH(max_demand!$C304,Verdeelsleutels_percentage!$C:$C,0),MATCH(INDEX(Overzicht!$B$1:$F$35,MATCH(max_demand!P$1,Overzicht!$B:$B,0),5),Verdeelsleutels_percentage!$1:$1,0)))</f>
        <v>9.712912763687534E-3</v>
      </c>
      <c r="Q304">
        <f>PRODUCT(INDEX(Overzicht!$B$1:$D$35,MATCH(max_demand!Q$1,Overzicht!$B$1:$B$35,0),3),INDEX(Verdeelsleutels_percentage!$A:$AB,MATCH(max_demand!$C304,Verdeelsleutels_percentage!$C:$C,0),MATCH(INDEX(Overzicht!$B$1:$F$35,MATCH(max_demand!Q$1,Overzicht!$B:$B,0),5),Verdeelsleutels_percentage!$1:$1,0)))</f>
        <v>6.2684514664049862E-3</v>
      </c>
      <c r="R304">
        <f>PRODUCT(INDEX(Overzicht!$B$1:$D$35,MATCH(max_demand!R$1,Overzicht!$B$1:$B$35,0),3),INDEX(Verdeelsleutels_percentage!$A:$AB,MATCH(max_demand!$C304,Verdeelsleutels_percentage!$C:$C,0),MATCH(INDEX(Overzicht!$B$1:$F$35,MATCH(max_demand!R$1,Overzicht!$B:$B,0),5),Verdeelsleutels_percentage!$1:$1,0)))</f>
        <v>1.2969209930493075E-3</v>
      </c>
      <c r="S304">
        <f>PRODUCT(INDEX(Overzicht!$B$1:$D$35,MATCH(max_demand!S$1,Overzicht!$B$1:$B$35,0),3),INDEX(Verdeelsleutels_percentage!$A:$AB,MATCH(max_demand!$C304,Verdeelsleutels_percentage!$C:$C,0),MATCH(INDEX(Overzicht!$B$1:$F$35,MATCH(max_demand!S$1,Overzicht!$B:$B,0),5),Verdeelsleutels_percentage!$1:$1,0)))</f>
        <v>2.6560941937649818E-3</v>
      </c>
      <c r="T304">
        <f>PRODUCT(INDEX(Overzicht!$B$1:$D$35,MATCH(max_demand!T$1,Overzicht!$B$1:$B$35,0),3),INDEX(Verdeelsleutels_percentage!$A:$AB,MATCH(max_demand!$C304,Verdeelsleutels_percentage!$C:$C,0),MATCH(INDEX(Overzicht!$B$1:$F$35,MATCH(max_demand!T$1,Overzicht!$B:$B,0),5),Verdeelsleutels_percentage!$1:$1,0)))</f>
        <v>3.8331220461235082E-3</v>
      </c>
      <c r="U304">
        <f>PRODUCT(INDEX(Overzicht!$B$1:$D$35,MATCH(max_demand!U$1,Overzicht!$B$1:$B$35,0),3),INDEX(Verdeelsleutels_percentage!$A:$AB,MATCH(max_demand!$C304,Verdeelsleutels_percentage!$C:$C,0),MATCH(INDEX(Overzicht!$B$1:$F$35,MATCH(max_demand!U$1,Overzicht!$B:$B,0),5),Verdeelsleutels_percentage!$1:$1,0)))</f>
        <v>1.4237310457030177E-2</v>
      </c>
      <c r="V304">
        <f>PRODUCT(INDEX(Overzicht!$B$1:$D$35,MATCH(max_demand!V$1,Overzicht!$B$1:$B$35,0),3),INDEX(Verdeelsleutels_percentage!$A:$AB,MATCH(max_demand!$C304,Verdeelsleutels_percentage!$C:$C,0),MATCH(INDEX(Overzicht!$B$1:$F$35,MATCH(max_demand!V$1,Overzicht!$B:$B,0),5),Verdeelsleutels_percentage!$1:$1,0)))</f>
        <v>1.6571768244518928E-3</v>
      </c>
      <c r="W304">
        <f>PRODUCT(INDEX(Overzicht!$B$1:$D$35,MATCH(max_demand!W$1,Overzicht!$B$1:$B$35,0),3),INDEX(Verdeelsleutels_percentage!$A:$AB,MATCH(max_demand!$C304,Verdeelsleutels_percentage!$C:$C,0),MATCH(INDEX(Overzicht!$B$1:$F$35,MATCH(max_demand!W$1,Overzicht!$B:$B,0),5),Verdeelsleutels_percentage!$1:$1,0)))</f>
        <v>8.6461399536620492E-3</v>
      </c>
      <c r="X304">
        <f>PRODUCT(INDEX(Overzicht!$B$1:$D$35,MATCH(max_demand!X$1,Overzicht!$B$1:$B$35,0),3),INDEX(Verdeelsleutels_percentage!$A:$AB,MATCH(max_demand!$C304,Verdeelsleutels_percentage!$C:$C,0),MATCH(INDEX(Overzicht!$B$1:$F$35,MATCH(max_demand!X$1,Overzicht!$B:$B,0),5),Verdeelsleutels_percentage!$1:$1,0)))</f>
        <v>7.5013918598177396E-4</v>
      </c>
      <c r="Y304">
        <f>PRODUCT(INDEX(Overzicht!$B$1:$D$35,MATCH(max_demand!Y$1,Overzicht!$B$1:$B$35,0),3),INDEX(Verdeelsleutels_percentage!$A:$AB,MATCH(max_demand!$C304,Verdeelsleutels_percentage!$C:$C,0),MATCH(INDEX(Overzicht!$B$1:$F$35,MATCH(max_demand!Y$1,Overzicht!$B:$B,0),5),Verdeelsleutels_percentage!$1:$1,0)))</f>
        <v>9.6537074126789721E-7</v>
      </c>
      <c r="Z304">
        <f>PRODUCT(INDEX(Overzicht!$B$1:$D$35,MATCH(max_demand!Z$1,Overzicht!$B$1:$B$35,0),3),INDEX(Verdeelsleutels_percentage!$A:$AB,MATCH(max_demand!$C304,Verdeelsleutels_percentage!$C:$C,0),MATCH(INDEX(Overzicht!$B$1:$F$35,MATCH(max_demand!Z$1,Overzicht!$B:$B,0),5),Verdeelsleutels_percentage!$1:$1,0)))</f>
        <v>4.290536627857321E-4</v>
      </c>
      <c r="AA304">
        <f>PRODUCT(INDEX(Overzicht!$B$1:$D$35,MATCH(max_demand!AA$1,Overzicht!$B$1:$B$35,0),3),INDEX(Verdeelsleutels_percentage!$A:$AB,MATCH(max_demand!$C304,Verdeelsleutels_percentage!$C:$C,0),MATCH(INDEX(Overzicht!$B$1:$F$35,MATCH(max_demand!AA$1,Overzicht!$B:$B,0),5),Verdeelsleutels_percentage!$1:$1,0)))</f>
        <v>4.4711908016618402E-4</v>
      </c>
      <c r="AB304">
        <f>PRODUCT(INDEX(Overzicht!$B$1:$D$35,MATCH(max_demand!AB$1,Overzicht!$B$1:$B$35,0),3),INDEX(Verdeelsleutels_percentage!$A:$AB,MATCH(max_demand!$C304,Verdeelsleutels_percentage!$C:$C,0),MATCH(INDEX(Overzicht!$B$1:$F$35,MATCH(max_demand!AB$1,Overzicht!$B:$B,0),5),Verdeelsleutels_percentage!$1:$1,0)))</f>
        <v>4.0148240507567219E-3</v>
      </c>
      <c r="AC304">
        <f>PRODUCT(INDEX(Overzicht!$B$1:$D$35,MATCH(max_demand!AC$1,Overzicht!$B$1:$B$35,0),3),INDEX(Verdeelsleutels_percentage!$A:$AB,MATCH(max_demand!$C304,Verdeelsleutels_percentage!$C:$C,0),MATCH(INDEX(Overzicht!$B$1:$F$35,MATCH(max_demand!AC$1,Overzicht!$B:$B,0),5),Verdeelsleutels_percentage!$1:$1,0)))</f>
        <v>2.3929962489609106E-3</v>
      </c>
      <c r="AD304">
        <f>PRODUCT(INDEX(Overzicht!$B$1:$D$35,MATCH(max_demand!AD$1,Overzicht!$B$1:$B$35,0),3),INDEX(Verdeelsleutels_percentage!$A:$AB,MATCH(max_demand!$C304,Verdeelsleutels_percentage!$C:$C,0),MATCH(INDEX(Overzicht!$B$1:$F$35,MATCH(max_demand!AD$1,Overzicht!$B:$B,0),5),Verdeelsleutels_percentage!$1:$1,0)))</f>
        <v>1.4754615748777026E-6</v>
      </c>
      <c r="AE304">
        <f>PRODUCT(INDEX(Overzicht!$B$1:$D$35,MATCH(max_demand!AE$1,Overzicht!$B$1:$B$35,0),3),INDEX(Verdeelsleutels_percentage!$A:$AB,MATCH(max_demand!$C304,Verdeelsleutels_percentage!$C:$C,0),MATCH(INDEX(Overzicht!$B$1:$F$35,MATCH(max_demand!AE$1,Overzicht!$B:$B,0),5),Verdeelsleutels_percentage!$1:$1,0)))</f>
        <v>9.9831395864761734E-5</v>
      </c>
      <c r="AF304">
        <f>PRODUCT(INDEX(Overzicht!$B$1:$D$35,MATCH(max_demand!AF$1,Overzicht!$B$1:$B$35,0),3),INDEX(Verdeelsleutels_percentage!$A:$AB,MATCH(max_demand!$C304,Verdeelsleutels_percentage!$C:$C,0),MATCH(INDEX(Overzicht!$B$1:$F$35,MATCH(max_demand!AF$1,Overzicht!$B:$B,0),5),Verdeelsleutels_percentage!$1:$1,0)))</f>
        <v>1.6936328794173636E-3</v>
      </c>
      <c r="AG304">
        <f>PRODUCT(INDEX(Overzicht!$B$1:$D$35,MATCH(max_demand!AG$1,Overzicht!$B$1:$B$35,0),3),INDEX(Verdeelsleutels_percentage!$A:$AB,MATCH(max_demand!$C304,Verdeelsleutels_percentage!$C:$C,0),MATCH(INDEX(Overzicht!$B$1:$F$35,MATCH(max_demand!AG$1,Overzicht!$B:$B,0),5),Verdeelsleutels_percentage!$1:$1,0)))</f>
        <v>8.6461399536620492E-3</v>
      </c>
      <c r="AH304">
        <f>PRODUCT(INDEX(Overzicht!$B$1:$D$35,MATCH(max_demand!AH$1,Overzicht!$B$1:$B$35,0),3),INDEX(Verdeelsleutels_percentage!$A:$AB,MATCH(max_demand!$C304,Verdeelsleutels_percentage!$C:$C,0),MATCH(INDEX(Overzicht!$B$1:$F$35,MATCH(max_demand!AH$1,Overzicht!$B:$B,0),5),Verdeelsleutels_percentage!$1:$1,0)))</f>
        <v>3.9518100519738489E-3</v>
      </c>
      <c r="AI304">
        <f>PRODUCT(INDEX(Overzicht!$B$1:$D$35,MATCH(max_demand!AI$1,Overzicht!$B$1:$B$35,0),3),INDEX(Verdeelsleutels_percentage!$A:$AB,MATCH(max_demand!$C304,Verdeelsleutels_percentage!$C:$C,0),MATCH(INDEX(Overzicht!$B$1:$F$35,MATCH(max_demand!AI$1,Overzicht!$B:$B,0),5),Verdeelsleutels_percentage!$1:$1,0)))</f>
        <v>1.3549063035338909E-3</v>
      </c>
      <c r="AJ304">
        <f>PRODUCT(INDEX(Overzicht!$B$1:$D$35,MATCH(max_demand!AJ$1,Overzicht!$B$1:$B$35,0),3),INDEX(Verdeelsleutels_percentage!$A:$AB,MATCH(max_demand!$C304,Verdeelsleutels_percentage!$C:$C,0),MATCH(INDEX(Overzicht!$B$1:$F$35,MATCH(max_demand!AJ$1,Overzicht!$B:$B,0),5),Verdeelsleutels_percentage!$1:$1,0)))</f>
        <v>0</v>
      </c>
      <c r="AK304">
        <f>PRODUCT(INDEX(Overzicht!$B$1:$D$35,MATCH(max_demand!AK$1,Overzicht!$B$1:$B$35,0),3),INDEX(Verdeelsleutels_percentage!$A:$AB,MATCH(max_demand!$C304,Verdeelsleutels_percentage!$C:$C,0),MATCH(INDEX(Overzicht!$B$1:$F$35,MATCH(max_demand!AK$1,Overzicht!$B:$B,0),5),Verdeelsleutels_percentage!$1:$1,0)))</f>
        <v>5.2453249052216442E-4</v>
      </c>
      <c r="AL304">
        <f>PRODUCT(INDEX(Overzicht!$B$1:$D$35,MATCH(max_demand!AL$1,Overzicht!$B$1:$B$35,0),3),INDEX(Verdeelsleutels_percentage!$A:$AB,MATCH(max_demand!$C304,Verdeelsleutels_percentage!$C:$C,0),MATCH(INDEX(Overzicht!$B$1:$F$35,MATCH(max_demand!AL$1,Overzicht!$B:$B,0),5),Verdeelsleutels_percentage!$1:$1,0)))</f>
        <v>1.4410233256103417E-3</v>
      </c>
      <c r="AM304">
        <f>PRODUCT(INDEX(Overzicht!$B$1:$D$35,MATCH(max_demand!AM$1,Overzicht!$B$1:$B$35,0),3),INDEX(Verdeelsleutels_percentage!$A:$AB,MATCH(max_demand!$C304,Verdeelsleutels_percentage!$C:$C,0),MATCH(INDEX(Overzicht!$B$1:$F$35,MATCH(max_demand!AM$1,Overzicht!$B:$B,0),5),Verdeelsleutels_percentage!$1:$1,0)))</f>
        <v>2.8820466512206834E-3</v>
      </c>
      <c r="AN304">
        <f>PRODUCT(INDEX(Overzicht!$B$1:$D$35,MATCH(max_demand!AN$1,Overzicht!$B$1:$B$35,0),3),INDEX(Verdeelsleutels_percentage!$A:$AB,MATCH(max_demand!$C304,Verdeelsleutels_percentage!$C:$C,0),MATCH(INDEX(Overzicht!$B$1:$F$35,MATCH(max_demand!AN$1,Overzicht!$B:$B,0),5),Verdeelsleutels_percentage!$1:$1,0)))</f>
        <v>1.4410233256103417E-3</v>
      </c>
      <c r="AO304">
        <f>PRODUCT(INDEX(Overzicht!$B$1:$D$35,MATCH(max_demand!AO$1,Overzicht!$B$1:$B$35,0),3),INDEX(Verdeelsleutels_percentage!$A:$AB,MATCH(max_demand!$C304,Verdeelsleutels_percentage!$C:$C,0),MATCH(INDEX(Overzicht!$B$1:$F$35,MATCH(max_demand!AO$1,Overzicht!$B:$B,0),5),Verdeelsleutels_percentage!$1:$1,0)))</f>
        <v>5.0435816396361957E-3</v>
      </c>
    </row>
    <row r="305" spans="2:41">
      <c r="B305" t="str">
        <f>INDEX('ETLocal datasets'!B:C,MATCH(C305,'ETLocal datasets'!C:C,0),1)</f>
        <v>GM0988</v>
      </c>
      <c r="C305" t="str">
        <f>'ETLocal datasets'!C288</f>
        <v>Weert</v>
      </c>
      <c r="D305">
        <f t="shared" si="21"/>
        <v>0.25418874005956016</v>
      </c>
      <c r="E305">
        <f t="shared" si="22"/>
        <v>0.28910327649402395</v>
      </c>
      <c r="F305">
        <f t="shared" si="23"/>
        <v>3.0282146974311027E-2</v>
      </c>
      <c r="G305">
        <f t="shared" si="20"/>
        <v>6.1665006730928298E-2</v>
      </c>
      <c r="H305">
        <f>PRODUCT(INDEX(Overzicht!$B$1:$D$35,MATCH(max_demand!H$1,Overzicht!$B$1:$B$35,0),3),INDEX(Verdeelsleutels_percentage!$A:$AB,MATCH(max_demand!$C305,Verdeelsleutels_percentage!$C:$C,0),MATCH(INDEX(Overzicht!$B$1:$F$35,MATCH(max_demand!H$1,Overzicht!$B:$B,0),5),Verdeelsleutels_percentage!$1:$1,0)))</f>
        <v>3.0282146974311027E-2</v>
      </c>
      <c r="I305">
        <f>PRODUCT(INDEX(Overzicht!$B$1:$D$35,MATCH(max_demand!I$1,Overzicht!$B$1:$B$35,0),3),INDEX(Verdeelsleutels_percentage!$A:$AB,MATCH(max_demand!$C305,Verdeelsleutels_percentage!$C:$C,0),MATCH(INDEX(Overzicht!$B$1:$F$35,MATCH(max_demand!I$1,Overzicht!$B:$B,0),5),Verdeelsleutels_percentage!$1:$1,0)))</f>
        <v>1.6928459653247841E-2</v>
      </c>
      <c r="J305">
        <f>PRODUCT(INDEX(Overzicht!$B$1:$D$35,MATCH(max_demand!J$1,Overzicht!$B$1:$B$35,0),3),INDEX(Verdeelsleutels_percentage!$A:$AB,MATCH(max_demand!$C305,Verdeelsleutels_percentage!$C:$C,0),MATCH(INDEX(Overzicht!$B$1:$F$35,MATCH(max_demand!J$1,Overzicht!$B:$B,0),5),Verdeelsleutels_percentage!$1:$1,0)))</f>
        <v>1.0151729271388079E-2</v>
      </c>
      <c r="K305">
        <f>PRODUCT(INDEX(Overzicht!$B$1:$D$35,MATCH(max_demand!K$1,Overzicht!$B$1:$B$35,0),3),INDEX(Verdeelsleutels_percentage!$A:$AB,MATCH(max_demand!$C305,Verdeelsleutels_percentage!$C:$C,0),MATCH(INDEX(Overzicht!$B$1:$F$35,MATCH(max_demand!K$1,Overzicht!$B:$B,0),5),Verdeelsleutels_percentage!$1:$1,0)))</f>
        <v>3.5237239862837429E-3</v>
      </c>
      <c r="L305">
        <f>PRODUCT(INDEX(Overzicht!$B$1:$D$35,MATCH(max_demand!L$1,Overzicht!$B$1:$B$35,0),3),INDEX(Verdeelsleutels_percentage!$A:$AB,MATCH(max_demand!$C305,Verdeelsleutels_percentage!$C:$C,0),MATCH(INDEX(Overzicht!$B$1:$F$35,MATCH(max_demand!L$1,Overzicht!$B:$B,0),5),Verdeelsleutels_percentage!$1:$1,0)))</f>
        <v>9.791977365333264E-3</v>
      </c>
      <c r="M305">
        <f>PRODUCT(INDEX(Overzicht!$B$1:$D$35,MATCH(max_demand!M$1,Overzicht!$B$1:$B$35,0),3),INDEX(Verdeelsleutels_percentage!$A:$AB,MATCH(max_demand!$C305,Verdeelsleutels_percentage!$C:$C,0),MATCH(INDEX(Overzicht!$B$1:$F$35,MATCH(max_demand!M$1,Overzicht!$B:$B,0),5),Verdeelsleutels_percentage!$1:$1,0)))</f>
        <v>4.6843228821827031E-2</v>
      </c>
      <c r="N305">
        <f>PRODUCT(INDEX(Overzicht!$B$1:$D$35,MATCH(max_demand!N$1,Overzicht!$B$1:$B$35,0),3),INDEX(Verdeelsleutels_percentage!$A:$AB,MATCH(max_demand!$C305,Verdeelsleutels_percentage!$C:$C,0),MATCH(INDEX(Overzicht!$B$1:$F$35,MATCH(max_demand!N$1,Overzicht!$B:$B,0),5),Verdeelsleutels_percentage!$1:$1,0)))</f>
        <v>0.12449947964672048</v>
      </c>
      <c r="O305">
        <f>PRODUCT(INDEX(Overzicht!$B$1:$D$35,MATCH(max_demand!O$1,Overzicht!$B$1:$B$35,0),3),INDEX(Verdeelsleutels_percentage!$A:$AB,MATCH(max_demand!$C305,Verdeelsleutels_percentage!$C:$C,0),MATCH(INDEX(Overzicht!$B$1:$F$35,MATCH(max_demand!O$1,Overzicht!$B:$B,0),5),Verdeelsleutels_percentage!$1:$1,0)))</f>
        <v>7.1481641992506145E-3</v>
      </c>
      <c r="P305">
        <f>PRODUCT(INDEX(Overzicht!$B$1:$D$35,MATCH(max_demand!P$1,Overzicht!$B$1:$B$35,0),3),INDEX(Verdeelsleutels_percentage!$A:$AB,MATCH(max_demand!$C305,Verdeelsleutels_percentage!$C:$C,0),MATCH(INDEX(Overzicht!$B$1:$F$35,MATCH(max_demand!P$1,Overzicht!$B:$B,0),5),Verdeelsleutels_percentage!$1:$1,0)))</f>
        <v>6.0043791120255097E-2</v>
      </c>
      <c r="Q305">
        <f>PRODUCT(INDEX(Overzicht!$B$1:$D$35,MATCH(max_demand!Q$1,Overzicht!$B$1:$B$35,0),3),INDEX(Verdeelsleutels_percentage!$A:$AB,MATCH(max_demand!$C305,Verdeelsleutels_percentage!$C:$C,0),MATCH(INDEX(Overzicht!$B$1:$F$35,MATCH(max_demand!Q$1,Overzicht!$B:$B,0),5),Verdeelsleutels_percentage!$1:$1,0)))</f>
        <v>2.5090921778714852E-2</v>
      </c>
      <c r="R305">
        <f>PRODUCT(INDEX(Overzicht!$B$1:$D$35,MATCH(max_demand!R$1,Overzicht!$B$1:$B$35,0),3),INDEX(Verdeelsleutels_percentage!$A:$AB,MATCH(max_demand!$C305,Verdeelsleutels_percentage!$C:$C,0),MATCH(INDEX(Overzicht!$B$1:$F$35,MATCH(max_demand!R$1,Overzicht!$B:$B,0),5),Verdeelsleutels_percentage!$1:$1,0)))</f>
        <v>5.1912251955961762E-3</v>
      </c>
      <c r="S305">
        <f>PRODUCT(INDEX(Overzicht!$B$1:$D$35,MATCH(max_demand!S$1,Overzicht!$B$1:$B$35,0),3),INDEX(Verdeelsleutels_percentage!$A:$AB,MATCH(max_demand!$C305,Verdeelsleutels_percentage!$C:$C,0),MATCH(INDEX(Overzicht!$B$1:$F$35,MATCH(max_demand!S$1,Overzicht!$B:$B,0),5),Verdeelsleutels_percentage!$1:$1,0)))</f>
        <v>1.0631629200580969E-2</v>
      </c>
      <c r="T305">
        <f>PRODUCT(INDEX(Overzicht!$B$1:$D$35,MATCH(max_demand!T$1,Overzicht!$B$1:$B$35,0),3),INDEX(Verdeelsleutels_percentage!$A:$AB,MATCH(max_demand!$C305,Verdeelsleutels_percentage!$C:$C,0),MATCH(INDEX(Overzicht!$B$1:$F$35,MATCH(max_demand!T$1,Overzicht!$B:$B,0),5),Verdeelsleutels_percentage!$1:$1,0)))</f>
        <v>1.5342954466984252E-2</v>
      </c>
      <c r="U305">
        <f>PRODUCT(INDEX(Overzicht!$B$1:$D$35,MATCH(max_demand!U$1,Overzicht!$B$1:$B$35,0),3),INDEX(Verdeelsleutels_percentage!$A:$AB,MATCH(max_demand!$C305,Verdeelsleutels_percentage!$C:$C,0),MATCH(INDEX(Overzicht!$B$1:$F$35,MATCH(max_demand!U$1,Overzicht!$B:$B,0),5),Verdeelsleutels_percentage!$1:$1,0)))</f>
        <v>5.6988116591655806E-2</v>
      </c>
      <c r="V305">
        <f>PRODUCT(INDEX(Overzicht!$B$1:$D$35,MATCH(max_demand!V$1,Overzicht!$B$1:$B$35,0),3),INDEX(Verdeelsleutels_percentage!$A:$AB,MATCH(max_demand!$C305,Verdeelsleutels_percentage!$C:$C,0),MATCH(INDEX(Overzicht!$B$1:$F$35,MATCH(max_demand!V$1,Overzicht!$B:$B,0),5),Verdeelsleutels_percentage!$1:$1,0)))</f>
        <v>6.6332321943728912E-3</v>
      </c>
      <c r="W305">
        <f>PRODUCT(INDEX(Overzicht!$B$1:$D$35,MATCH(max_demand!W$1,Overzicht!$B$1:$B$35,0),3),INDEX(Verdeelsleutels_percentage!$A:$AB,MATCH(max_demand!$C305,Verdeelsleutels_percentage!$C:$C,0),MATCH(INDEX(Overzicht!$B$1:$F$35,MATCH(max_demand!W$1,Overzicht!$B:$B,0),5),Verdeelsleutels_percentage!$1:$1,0)))</f>
        <v>3.4608167970641174E-2</v>
      </c>
      <c r="X305">
        <f>PRODUCT(INDEX(Overzicht!$B$1:$D$35,MATCH(max_demand!X$1,Overzicht!$B$1:$B$35,0),3),INDEX(Verdeelsleutels_percentage!$A:$AB,MATCH(max_demand!$C305,Verdeelsleutels_percentage!$C:$C,0),MATCH(INDEX(Overzicht!$B$1:$F$35,MATCH(max_demand!X$1,Overzicht!$B:$B,0),5),Verdeelsleutels_percentage!$1:$1,0)))</f>
        <v>1.8068977642335983E-2</v>
      </c>
      <c r="Y305">
        <f>PRODUCT(INDEX(Overzicht!$B$1:$D$35,MATCH(max_demand!Y$1,Overzicht!$B$1:$B$35,0),3),INDEX(Verdeelsleutels_percentage!$A:$AB,MATCH(max_demand!$C305,Verdeelsleutels_percentage!$C:$C,0),MATCH(INDEX(Overzicht!$B$1:$F$35,MATCH(max_demand!Y$1,Overzicht!$B:$B,0),5),Verdeelsleutels_percentage!$1:$1,0)))</f>
        <v>2.1960750644921983E-6</v>
      </c>
      <c r="Z305">
        <f>PRODUCT(INDEX(Overzicht!$B$1:$D$35,MATCH(max_demand!Z$1,Overzicht!$B$1:$B$35,0),3),INDEX(Verdeelsleutels_percentage!$A:$AB,MATCH(max_demand!$C305,Verdeelsleutels_percentage!$C:$C,0),MATCH(INDEX(Overzicht!$B$1:$F$35,MATCH(max_demand!Z$1,Overzicht!$B:$B,0),5),Verdeelsleutels_percentage!$1:$1,0)))</f>
        <v>9.7603336199653275E-4</v>
      </c>
      <c r="AA305">
        <f>PRODUCT(INDEX(Overzicht!$B$1:$D$35,MATCH(max_demand!AA$1,Overzicht!$B$1:$B$35,0),3),INDEX(Verdeelsleutels_percentage!$A:$AB,MATCH(max_demand!$C305,Verdeelsleutels_percentage!$C:$C,0),MATCH(INDEX(Overzicht!$B$1:$F$35,MATCH(max_demand!AA$1,Overzicht!$B:$B,0),5),Verdeelsleutels_percentage!$1:$1,0)))</f>
        <v>1.0171295035542815E-3</v>
      </c>
      <c r="AB305">
        <f>PRODUCT(INDEX(Overzicht!$B$1:$D$35,MATCH(max_demand!AB$1,Overzicht!$B$1:$B$35,0),3),INDEX(Verdeelsleutels_percentage!$A:$AB,MATCH(max_demand!$C305,Verdeelsleutels_percentage!$C:$C,0),MATCH(INDEX(Overzicht!$B$1:$F$35,MATCH(max_demand!AB$1,Overzicht!$B:$B,0),5),Verdeelsleutels_percentage!$1:$1,0)))</f>
        <v>1.6514959925868589E-2</v>
      </c>
      <c r="AC305">
        <f>PRODUCT(INDEX(Overzicht!$B$1:$D$35,MATCH(max_demand!AC$1,Overzicht!$B$1:$B$35,0),3),INDEX(Verdeelsleutels_percentage!$A:$AB,MATCH(max_demand!$C305,Verdeelsleutels_percentage!$C:$C,0),MATCH(INDEX(Overzicht!$B$1:$F$35,MATCH(max_demand!AC$1,Overzicht!$B:$B,0),5),Verdeelsleutels_percentage!$1:$1,0)))</f>
        <v>2.3890407249230639E-2</v>
      </c>
      <c r="AD305">
        <f>PRODUCT(INDEX(Overzicht!$B$1:$D$35,MATCH(max_demand!AD$1,Overzicht!$B$1:$B$35,0),3),INDEX(Verdeelsleutels_percentage!$A:$AB,MATCH(max_demand!$C305,Verdeelsleutels_percentage!$C:$C,0),MATCH(INDEX(Overzicht!$B$1:$F$35,MATCH(max_demand!AD$1,Overzicht!$B:$B,0),5),Verdeelsleutels_percentage!$1:$1,0)))</f>
        <v>1.0328231024143918E-4</v>
      </c>
      <c r="AE305">
        <f>PRODUCT(INDEX(Overzicht!$B$1:$D$35,MATCH(max_demand!AE$1,Overzicht!$B$1:$B$35,0),3),INDEX(Verdeelsleutels_percentage!$A:$AB,MATCH(max_demand!$C305,Verdeelsleutels_percentage!$C:$C,0),MATCH(INDEX(Overzicht!$B$1:$F$35,MATCH(max_demand!AE$1,Overzicht!$B:$B,0),5),Verdeelsleutels_percentage!$1:$1,0)))</f>
        <v>1.5074540775579022E-2</v>
      </c>
      <c r="AF305">
        <f>PRODUCT(INDEX(Overzicht!$B$1:$D$35,MATCH(max_demand!AF$1,Overzicht!$B$1:$B$35,0),3),INDEX(Verdeelsleutels_percentage!$A:$AB,MATCH(max_demand!$C305,Verdeelsleutels_percentage!$C:$C,0),MATCH(INDEX(Overzicht!$B$1:$F$35,MATCH(max_demand!AF$1,Overzicht!$B:$B,0),5),Verdeelsleutels_percentage!$1:$1,0)))</f>
        <v>3.8527632710389451E-3</v>
      </c>
      <c r="AG305">
        <f>PRODUCT(INDEX(Overzicht!$B$1:$D$35,MATCH(max_demand!AG$1,Overzicht!$B$1:$B$35,0),3),INDEX(Verdeelsleutels_percentage!$A:$AB,MATCH(max_demand!$C305,Verdeelsleutels_percentage!$C:$C,0),MATCH(INDEX(Overzicht!$B$1:$F$35,MATCH(max_demand!AG$1,Overzicht!$B:$B,0),5),Verdeelsleutels_percentage!$1:$1,0)))</f>
        <v>3.4608167970641174E-2</v>
      </c>
      <c r="AH305">
        <f>PRODUCT(INDEX(Overzicht!$B$1:$D$35,MATCH(max_demand!AH$1,Overzicht!$B$1:$B$35,0),3),INDEX(Verdeelsleutels_percentage!$A:$AB,MATCH(max_demand!$C305,Verdeelsleutels_percentage!$C:$C,0),MATCH(INDEX(Overzicht!$B$1:$F$35,MATCH(max_demand!AH$1,Overzicht!$B:$B,0),5),Verdeelsleutels_percentage!$1:$1,0)))</f>
        <v>8.9897809657575375E-3</v>
      </c>
      <c r="AI305">
        <f>PRODUCT(INDEX(Overzicht!$B$1:$D$35,MATCH(max_demand!AI$1,Overzicht!$B$1:$B$35,0),3),INDEX(Verdeelsleutels_percentage!$A:$AB,MATCH(max_demand!$C305,Verdeelsleutels_percentage!$C:$C,0),MATCH(INDEX(Overzicht!$B$1:$F$35,MATCH(max_demand!AI$1,Overzicht!$B:$B,0),5),Verdeelsleutels_percentage!$1:$1,0)))</f>
        <v>3.0822106168311558E-3</v>
      </c>
      <c r="AJ305">
        <f>PRODUCT(INDEX(Overzicht!$B$1:$D$35,MATCH(max_demand!AJ$1,Overzicht!$B$1:$B$35,0),3),INDEX(Verdeelsleutels_percentage!$A:$AB,MATCH(max_demand!$C305,Verdeelsleutels_percentage!$C:$C,0),MATCH(INDEX(Overzicht!$B$1:$F$35,MATCH(max_demand!AJ$1,Overzicht!$B:$B,0),5),Verdeelsleutels_percentage!$1:$1,0)))</f>
        <v>0</v>
      </c>
      <c r="AK305">
        <f>PRODUCT(INDEX(Overzicht!$B$1:$D$35,MATCH(max_demand!AK$1,Overzicht!$B$1:$B$35,0),3),INDEX(Verdeelsleutels_percentage!$A:$AB,MATCH(max_demand!$C305,Verdeelsleutels_percentage!$C:$C,0),MATCH(INDEX(Overzicht!$B$1:$F$35,MATCH(max_demand!AK$1,Overzicht!$B:$B,0),5),Verdeelsleutels_percentage!$1:$1,0)))</f>
        <v>2.0995621902188981E-3</v>
      </c>
      <c r="AL305">
        <f>PRODUCT(INDEX(Overzicht!$B$1:$D$35,MATCH(max_demand!AL$1,Overzicht!$B$1:$B$35,0),3),INDEX(Verdeelsleutels_percentage!$A:$AB,MATCH(max_demand!$C305,Verdeelsleutels_percentage!$C:$C,0),MATCH(INDEX(Overzicht!$B$1:$F$35,MATCH(max_demand!AL$1,Overzicht!$B:$B,0),5),Verdeelsleutels_percentage!$1:$1,0)))</f>
        <v>5.7680279951068626E-3</v>
      </c>
      <c r="AM305">
        <f>PRODUCT(INDEX(Overzicht!$B$1:$D$35,MATCH(max_demand!AM$1,Overzicht!$B$1:$B$35,0),3),INDEX(Verdeelsleutels_percentage!$A:$AB,MATCH(max_demand!$C305,Verdeelsleutels_percentage!$C:$C,0),MATCH(INDEX(Overzicht!$B$1:$F$35,MATCH(max_demand!AM$1,Overzicht!$B:$B,0),5),Verdeelsleutels_percentage!$1:$1,0)))</f>
        <v>1.1536055990213725E-2</v>
      </c>
      <c r="AN305">
        <f>PRODUCT(INDEX(Overzicht!$B$1:$D$35,MATCH(max_demand!AN$1,Overzicht!$B$1:$B$35,0),3),INDEX(Verdeelsleutels_percentage!$A:$AB,MATCH(max_demand!$C305,Verdeelsleutels_percentage!$C:$C,0),MATCH(INDEX(Overzicht!$B$1:$F$35,MATCH(max_demand!AN$1,Overzicht!$B:$B,0),5),Verdeelsleutels_percentage!$1:$1,0)))</f>
        <v>5.7680279951068626E-3</v>
      </c>
      <c r="AO305">
        <f>PRODUCT(INDEX(Overzicht!$B$1:$D$35,MATCH(max_demand!AO$1,Overzicht!$B$1:$B$35,0),3),INDEX(Verdeelsleutels_percentage!$A:$AB,MATCH(max_demand!$C305,Verdeelsleutels_percentage!$C:$C,0),MATCH(INDEX(Overzicht!$B$1:$F$35,MATCH(max_demand!AO$1,Overzicht!$B:$B,0),5),Verdeelsleutels_percentage!$1:$1,0)))</f>
        <v>2.018809798287402E-2</v>
      </c>
    </row>
    <row r="306" spans="2:41">
      <c r="B306" t="str">
        <f>INDEX('ETLocal datasets'!B:C,MATCH(C306,'ETLocal datasets'!C:C,0),1)</f>
        <v>GM0994</v>
      </c>
      <c r="C306" t="str">
        <f>'ETLocal datasets'!C289</f>
        <v>Valkenburg aan de Geul</v>
      </c>
      <c r="D306">
        <f t="shared" si="21"/>
        <v>7.1673739355834529E-2</v>
      </c>
      <c r="E306">
        <f t="shared" si="22"/>
        <v>5.8214596920746285E-2</v>
      </c>
      <c r="F306">
        <f t="shared" si="23"/>
        <v>1.0006559942757166E-2</v>
      </c>
      <c r="G306">
        <f t="shared" si="20"/>
        <v>2.0376844044347919E-2</v>
      </c>
      <c r="H306">
        <f>PRODUCT(INDEX(Overzicht!$B$1:$D$35,MATCH(max_demand!H$1,Overzicht!$B$1:$B$35,0),3),INDEX(Verdeelsleutels_percentage!$A:$AB,MATCH(max_demand!$C306,Verdeelsleutels_percentage!$C:$C,0),MATCH(INDEX(Overzicht!$B$1:$F$35,MATCH(max_demand!H$1,Overzicht!$B:$B,0),5),Verdeelsleutels_percentage!$1:$1,0)))</f>
        <v>1.0006559942757166E-2</v>
      </c>
      <c r="I306">
        <f>PRODUCT(INDEX(Overzicht!$B$1:$D$35,MATCH(max_demand!I$1,Overzicht!$B$1:$B$35,0),3),INDEX(Verdeelsleutels_percentage!$A:$AB,MATCH(max_demand!$C306,Verdeelsleutels_percentage!$C:$C,0),MATCH(INDEX(Overzicht!$B$1:$F$35,MATCH(max_demand!I$1,Overzicht!$B:$B,0),5),Verdeelsleutels_percentage!$1:$1,0)))</f>
        <v>8.5510358327614711E-3</v>
      </c>
      <c r="J306">
        <f>PRODUCT(INDEX(Overzicht!$B$1:$D$35,MATCH(max_demand!J$1,Overzicht!$B$1:$B$35,0),3),INDEX(Verdeelsleutels_percentage!$A:$AB,MATCH(max_demand!$C306,Verdeelsleutels_percentage!$C:$C,0),MATCH(INDEX(Overzicht!$B$1:$F$35,MATCH(max_demand!J$1,Overzicht!$B:$B,0),5),Verdeelsleutels_percentage!$1:$1,0)))</f>
        <v>3.3545800950957353E-3</v>
      </c>
      <c r="K306">
        <f>PRODUCT(INDEX(Overzicht!$B$1:$D$35,MATCH(max_demand!K$1,Overzicht!$B$1:$B$35,0),3),INDEX(Verdeelsleutels_percentage!$A:$AB,MATCH(max_demand!$C306,Verdeelsleutels_percentage!$C:$C,0),MATCH(INDEX(Overzicht!$B$1:$F$35,MATCH(max_demand!K$1,Overzicht!$B:$B,0),5),Verdeelsleutels_percentage!$1:$1,0)))</f>
        <v>1.779930997188657E-3</v>
      </c>
      <c r="L306">
        <f>PRODUCT(INDEX(Overzicht!$B$1:$D$35,MATCH(max_demand!L$1,Overzicht!$B$1:$B$35,0),3),INDEX(Verdeelsleutels_percentage!$A:$AB,MATCH(max_demand!$C306,Verdeelsleutels_percentage!$C:$C,0),MATCH(INDEX(Overzicht!$B$1:$F$35,MATCH(max_demand!L$1,Overzicht!$B:$B,0),5),Verdeelsleutels_percentage!$1:$1,0)))</f>
        <v>3.2357021629757805E-3</v>
      </c>
      <c r="M306">
        <f>PRODUCT(INDEX(Overzicht!$B$1:$D$35,MATCH(max_demand!M$1,Overzicht!$B$1:$B$35,0),3),INDEX(Verdeelsleutels_percentage!$A:$AB,MATCH(max_demand!$C306,Verdeelsleutels_percentage!$C:$C,0),MATCH(INDEX(Overzicht!$B$1:$F$35,MATCH(max_demand!M$1,Overzicht!$B:$B,0),5),Verdeelsleutels_percentage!$1:$1,0)))</f>
        <v>1.3206618846621953E-2</v>
      </c>
      <c r="N306">
        <f>PRODUCT(INDEX(Overzicht!$B$1:$D$35,MATCH(max_demand!N$1,Overzicht!$B$1:$B$35,0),3),INDEX(Verdeelsleutels_percentage!$A:$AB,MATCH(max_demand!$C306,Verdeelsleutels_percentage!$C:$C,0),MATCH(INDEX(Overzicht!$B$1:$F$35,MATCH(max_demand!N$1,Overzicht!$B:$B,0),5),Verdeelsleutels_percentage!$1:$1,0)))</f>
        <v>1.438892567670049E-3</v>
      </c>
      <c r="O306">
        <f>PRODUCT(INDEX(Overzicht!$B$1:$D$35,MATCH(max_demand!O$1,Overzicht!$B$1:$B$35,0),3),INDEX(Verdeelsleutels_percentage!$A:$AB,MATCH(max_demand!$C306,Verdeelsleutels_percentage!$C:$C,0),MATCH(INDEX(Overzicht!$B$1:$F$35,MATCH(max_demand!O$1,Overzicht!$B:$B,0),5),Verdeelsleutels_percentage!$1:$1,0)))</f>
        <v>6.7574659541462488E-3</v>
      </c>
      <c r="P306">
        <f>PRODUCT(INDEX(Overzicht!$B$1:$D$35,MATCH(max_demand!P$1,Overzicht!$B$1:$B$35,0),3),INDEX(Verdeelsleutels_percentage!$A:$AB,MATCH(max_demand!$C306,Verdeelsleutels_percentage!$C:$C,0),MATCH(INDEX(Overzicht!$B$1:$F$35,MATCH(max_demand!P$1,Overzicht!$B:$B,0),5),Verdeelsleutels_percentage!$1:$1,0)))</f>
        <v>9.7110955676606506E-3</v>
      </c>
      <c r="Q306">
        <f>PRODUCT(INDEX(Overzicht!$B$1:$D$35,MATCH(max_demand!Q$1,Overzicht!$B$1:$B$35,0),3),INDEX(Verdeelsleutels_percentage!$A:$AB,MATCH(max_demand!$C306,Verdeelsleutels_percentage!$C:$C,0),MATCH(INDEX(Overzicht!$B$1:$F$35,MATCH(max_demand!Q$1,Overzicht!$B:$B,0),5),Verdeelsleutels_percentage!$1:$1,0)))</f>
        <v>8.2911496668559362E-3</v>
      </c>
      <c r="R306">
        <f>PRODUCT(INDEX(Overzicht!$B$1:$D$35,MATCH(max_demand!R$1,Overzicht!$B$1:$B$35,0),3),INDEX(Verdeelsleutels_percentage!$A:$AB,MATCH(max_demand!$C306,Verdeelsleutels_percentage!$C:$C,0),MATCH(INDEX(Overzicht!$B$1:$F$35,MATCH(max_demand!R$1,Overzicht!$B:$B,0),5),Verdeelsleutels_percentage!$1:$1,0)))</f>
        <v>1.7154102759012284E-3</v>
      </c>
      <c r="S306">
        <f>PRODUCT(INDEX(Overzicht!$B$1:$D$35,MATCH(max_demand!S$1,Overzicht!$B$1:$B$35,0),3),INDEX(Verdeelsleutels_percentage!$A:$AB,MATCH(max_demand!$C306,Verdeelsleutels_percentage!$C:$C,0),MATCH(INDEX(Overzicht!$B$1:$F$35,MATCH(max_demand!S$1,Overzicht!$B:$B,0),5),Verdeelsleutels_percentage!$1:$1,0)))</f>
        <v>3.5131602450457155E-3</v>
      </c>
      <c r="T306">
        <f>PRODUCT(INDEX(Overzicht!$B$1:$D$35,MATCH(max_demand!T$1,Overzicht!$B$1:$B$35,0),3),INDEX(Verdeelsleutels_percentage!$A:$AB,MATCH(max_demand!$C306,Verdeelsleutels_percentage!$C:$C,0),MATCH(INDEX(Overzicht!$B$1:$F$35,MATCH(max_demand!T$1,Overzicht!$B:$B,0),5),Verdeelsleutels_percentage!$1:$1,0)))</f>
        <v>5.0699903709969631E-3</v>
      </c>
      <c r="U306">
        <f>PRODUCT(INDEX(Overzicht!$B$1:$D$35,MATCH(max_demand!U$1,Overzicht!$B$1:$B$35,0),3),INDEX(Verdeelsleutels_percentage!$A:$AB,MATCH(max_demand!$C306,Verdeelsleutels_percentage!$C:$C,0),MATCH(INDEX(Overzicht!$B$1:$F$35,MATCH(max_demand!U$1,Overzicht!$B:$B,0),5),Verdeelsleutels_percentage!$1:$1,0)))</f>
        <v>1.8831392806560151E-2</v>
      </c>
      <c r="V306">
        <f>PRODUCT(INDEX(Overzicht!$B$1:$D$35,MATCH(max_demand!V$1,Overzicht!$B$1:$B$35,0),3),INDEX(Verdeelsleutels_percentage!$A:$AB,MATCH(max_demand!$C306,Verdeelsleutels_percentage!$C:$C,0),MATCH(INDEX(Overzicht!$B$1:$F$35,MATCH(max_demand!V$1,Overzicht!$B:$B,0),5),Verdeelsleutels_percentage!$1:$1,0)))</f>
        <v>2.191913130318236E-3</v>
      </c>
      <c r="W306">
        <f>PRODUCT(INDEX(Overzicht!$B$1:$D$35,MATCH(max_demand!W$1,Overzicht!$B$1:$B$35,0),3),INDEX(Verdeelsleutels_percentage!$A:$AB,MATCH(max_demand!$C306,Verdeelsleutels_percentage!$C:$C,0),MATCH(INDEX(Overzicht!$B$1:$F$35,MATCH(max_demand!W$1,Overzicht!$B:$B,0),5),Verdeelsleutels_percentage!$1:$1,0)))</f>
        <v>1.1436068506008189E-2</v>
      </c>
      <c r="X306">
        <f>PRODUCT(INDEX(Overzicht!$B$1:$D$35,MATCH(max_demand!X$1,Overzicht!$B$1:$B$35,0),3),INDEX(Verdeelsleutels_percentage!$A:$AB,MATCH(max_demand!$C306,Verdeelsleutels_percentage!$C:$C,0),MATCH(INDEX(Overzicht!$B$1:$F$35,MATCH(max_demand!X$1,Overzicht!$B:$B,0),5),Verdeelsleutels_percentage!$1:$1,0)))</f>
        <v>4.5383420751897328E-3</v>
      </c>
      <c r="Y306">
        <f>PRODUCT(INDEX(Overzicht!$B$1:$D$35,MATCH(max_demand!Y$1,Overzicht!$B$1:$B$35,0),3),INDEX(Verdeelsleutels_percentage!$A:$AB,MATCH(max_demand!$C306,Verdeelsleutels_percentage!$C:$C,0),MATCH(INDEX(Overzicht!$B$1:$F$35,MATCH(max_demand!Y$1,Overzicht!$B:$B,0),5),Verdeelsleutels_percentage!$1:$1,0)))</f>
        <v>9.4434286373532905E-7</v>
      </c>
      <c r="Z306">
        <f>PRODUCT(INDEX(Overzicht!$B$1:$D$35,MATCH(max_demand!Z$1,Overzicht!$B$1:$B$35,0),3),INDEX(Verdeelsleutels_percentage!$A:$AB,MATCH(max_demand!$C306,Verdeelsleutels_percentage!$C:$C,0),MATCH(INDEX(Overzicht!$B$1:$F$35,MATCH(max_demand!Z$1,Overzicht!$B:$B,0),5),Verdeelsleutels_percentage!$1:$1,0)))</f>
        <v>4.1970793943792406E-4</v>
      </c>
      <c r="AA306">
        <f>PRODUCT(INDEX(Overzicht!$B$1:$D$35,MATCH(max_demand!AA$1,Overzicht!$B$1:$B$35,0),3),INDEX(Verdeelsleutels_percentage!$A:$AB,MATCH(max_demand!$C306,Verdeelsleutels_percentage!$C:$C,0),MATCH(INDEX(Overzicht!$B$1:$F$35,MATCH(max_demand!AA$1,Overzicht!$B:$B,0),5),Verdeelsleutels_percentage!$1:$1,0)))</f>
        <v>4.373798526774156E-4</v>
      </c>
      <c r="AB306">
        <f>PRODUCT(INDEX(Overzicht!$B$1:$D$35,MATCH(max_demand!AB$1,Overzicht!$B$1:$B$35,0),3),INDEX(Verdeelsleutels_percentage!$A:$AB,MATCH(max_demand!$C306,Verdeelsleutels_percentage!$C:$C,0),MATCH(INDEX(Overzicht!$B$1:$F$35,MATCH(max_demand!AB$1,Overzicht!$B:$B,0),5),Verdeelsleutels_percentage!$1:$1,0)))</f>
        <v>4.4052300886508848E-3</v>
      </c>
      <c r="AC306">
        <f>PRODUCT(INDEX(Overzicht!$B$1:$D$35,MATCH(max_demand!AC$1,Overzicht!$B$1:$B$35,0),3),INDEX(Verdeelsleutels_percentage!$A:$AB,MATCH(max_demand!$C306,Verdeelsleutels_percentage!$C:$C,0),MATCH(INDEX(Overzicht!$B$1:$F$35,MATCH(max_demand!AC$1,Overzicht!$B:$B,0),5),Verdeelsleutels_percentage!$1:$1,0)))</f>
        <v>6.1087487631043824E-3</v>
      </c>
      <c r="AD306">
        <f>PRODUCT(INDEX(Overzicht!$B$1:$D$35,MATCH(max_demand!AD$1,Overzicht!$B$1:$B$35,0),3),INDEX(Verdeelsleutels_percentage!$A:$AB,MATCH(max_demand!$C306,Verdeelsleutels_percentage!$C:$C,0),MATCH(INDEX(Overzicht!$B$1:$F$35,MATCH(max_demand!AD$1,Overzicht!$B:$B,0),5),Verdeelsleutels_percentage!$1:$1,0)))</f>
        <v>9.8364104991846824E-7</v>
      </c>
      <c r="AE306">
        <f>PRODUCT(INDEX(Overzicht!$B$1:$D$35,MATCH(max_demand!AE$1,Overzicht!$B$1:$B$35,0),3),INDEX(Verdeelsleutels_percentage!$A:$AB,MATCH(max_demand!$C306,Verdeelsleutels_percentage!$C:$C,0),MATCH(INDEX(Overzicht!$B$1:$F$35,MATCH(max_demand!AE$1,Overzicht!$B:$B,0),5),Verdeelsleutels_percentage!$1:$1,0)))</f>
        <v>1.9966279172952345E-3</v>
      </c>
      <c r="AF306">
        <f>PRODUCT(INDEX(Overzicht!$B$1:$D$35,MATCH(max_demand!AF$1,Overzicht!$B$1:$B$35,0),3),INDEX(Verdeelsleutels_percentage!$A:$AB,MATCH(max_demand!$C306,Verdeelsleutels_percentage!$C:$C,0),MATCH(INDEX(Overzicht!$B$1:$F$35,MATCH(max_demand!AF$1,Overzicht!$B:$B,0),5),Verdeelsleutels_percentage!$1:$1,0)))</f>
        <v>1.6567418662023319E-3</v>
      </c>
      <c r="AG306">
        <f>PRODUCT(INDEX(Overzicht!$B$1:$D$35,MATCH(max_demand!AG$1,Overzicht!$B$1:$B$35,0),3),INDEX(Verdeelsleutels_percentage!$A:$AB,MATCH(max_demand!$C306,Verdeelsleutels_percentage!$C:$C,0),MATCH(INDEX(Overzicht!$B$1:$F$35,MATCH(max_demand!AG$1,Overzicht!$B:$B,0),5),Verdeelsleutels_percentage!$1:$1,0)))</f>
        <v>1.1436068506008189E-2</v>
      </c>
      <c r="AH306">
        <f>PRODUCT(INDEX(Overzicht!$B$1:$D$35,MATCH(max_demand!AH$1,Overzicht!$B$1:$B$35,0),3),INDEX(Verdeelsleutels_percentage!$A:$AB,MATCH(max_demand!$C306,Verdeelsleutels_percentage!$C:$C,0),MATCH(INDEX(Overzicht!$B$1:$F$35,MATCH(max_demand!AH$1,Overzicht!$B:$B,0),5),Verdeelsleutels_percentage!$1:$1,0)))</f>
        <v>3.8657310211387742E-3</v>
      </c>
      <c r="AI306">
        <f>PRODUCT(INDEX(Overzicht!$B$1:$D$35,MATCH(max_demand!AI$1,Overzicht!$B$1:$B$35,0),3),INDEX(Verdeelsleutels_percentage!$A:$AB,MATCH(max_demand!$C306,Verdeelsleutels_percentage!$C:$C,0),MATCH(INDEX(Overzicht!$B$1:$F$35,MATCH(max_demand!AI$1,Overzicht!$B:$B,0),5),Verdeelsleutels_percentage!$1:$1,0)))</f>
        <v>1.3253934929618654E-3</v>
      </c>
      <c r="AJ306">
        <f>PRODUCT(INDEX(Overzicht!$B$1:$D$35,MATCH(max_demand!AJ$1,Overzicht!$B$1:$B$35,0),3),INDEX(Verdeelsleutels_percentage!$A:$AB,MATCH(max_demand!$C306,Verdeelsleutels_percentage!$C:$C,0),MATCH(INDEX(Overzicht!$B$1:$F$35,MATCH(max_demand!AJ$1,Overzicht!$B:$B,0),5),Verdeelsleutels_percentage!$1:$1,0)))</f>
        <v>0</v>
      </c>
      <c r="AK306">
        <f>PRODUCT(INDEX(Overzicht!$B$1:$D$35,MATCH(max_demand!AK$1,Overzicht!$B$1:$B$35,0),3),INDEX(Verdeelsleutels_percentage!$A:$AB,MATCH(max_demand!$C306,Verdeelsleutels_percentage!$C:$C,0),MATCH(INDEX(Overzicht!$B$1:$F$35,MATCH(max_demand!AK$1,Overzicht!$B:$B,0),5),Verdeelsleutels_percentage!$1:$1,0)))</f>
        <v>6.9378815603116355E-4</v>
      </c>
      <c r="AL306">
        <f>PRODUCT(INDEX(Overzicht!$B$1:$D$35,MATCH(max_demand!AL$1,Overzicht!$B$1:$B$35,0),3),INDEX(Verdeelsleutels_percentage!$A:$AB,MATCH(max_demand!$C306,Verdeelsleutels_percentage!$C:$C,0),MATCH(INDEX(Overzicht!$B$1:$F$35,MATCH(max_demand!AL$1,Overzicht!$B:$B,0),5),Verdeelsleutels_percentage!$1:$1,0)))</f>
        <v>1.9060114176680314E-3</v>
      </c>
      <c r="AM306">
        <f>PRODUCT(INDEX(Overzicht!$B$1:$D$35,MATCH(max_demand!AM$1,Overzicht!$B$1:$B$35,0),3),INDEX(Verdeelsleutels_percentage!$A:$AB,MATCH(max_demand!$C306,Verdeelsleutels_percentage!$C:$C,0),MATCH(INDEX(Overzicht!$B$1:$F$35,MATCH(max_demand!AM$1,Overzicht!$B:$B,0),5),Verdeelsleutels_percentage!$1:$1,0)))</f>
        <v>3.8120228353360629E-3</v>
      </c>
      <c r="AN306">
        <f>PRODUCT(INDEX(Overzicht!$B$1:$D$35,MATCH(max_demand!AN$1,Overzicht!$B$1:$B$35,0),3),INDEX(Verdeelsleutels_percentage!$A:$AB,MATCH(max_demand!$C306,Verdeelsleutels_percentage!$C:$C,0),MATCH(INDEX(Overzicht!$B$1:$F$35,MATCH(max_demand!AN$1,Overzicht!$B:$B,0),5),Verdeelsleutels_percentage!$1:$1,0)))</f>
        <v>1.9060114176680314E-3</v>
      </c>
      <c r="AO306">
        <f>PRODUCT(INDEX(Overzicht!$B$1:$D$35,MATCH(max_demand!AO$1,Overzicht!$B$1:$B$35,0),3),INDEX(Verdeelsleutels_percentage!$A:$AB,MATCH(max_demand!$C306,Verdeelsleutels_percentage!$C:$C,0),MATCH(INDEX(Overzicht!$B$1:$F$35,MATCH(max_demand!AO$1,Overzicht!$B:$B,0),5),Verdeelsleutels_percentage!$1:$1,0)))</f>
        <v>6.6710399618381102E-3</v>
      </c>
    </row>
    <row r="307" spans="2:41">
      <c r="B307" t="str">
        <f>INDEX('ETLocal datasets'!B:C,MATCH(C307,'ETLocal datasets'!C:C,0),1)</f>
        <v>GM0995</v>
      </c>
      <c r="C307" t="str">
        <f>'ETLocal datasets'!C290</f>
        <v>Lelystad</v>
      </c>
      <c r="D307">
        <f t="shared" si="21"/>
        <v>1.1912035265664163</v>
      </c>
      <c r="E307">
        <f t="shared" si="22"/>
        <v>0.32868983713987127</v>
      </c>
      <c r="F307">
        <f t="shared" si="23"/>
        <v>4.7324892144577038E-2</v>
      </c>
      <c r="G307">
        <f t="shared" si="20"/>
        <v>9.6369976511620686E-2</v>
      </c>
      <c r="H307">
        <f>PRODUCT(INDEX(Overzicht!$B$1:$D$35,MATCH(max_demand!H$1,Overzicht!$B$1:$B$35,0),3),INDEX(Verdeelsleutels_percentage!$A:$AB,MATCH(max_demand!$C307,Verdeelsleutels_percentage!$C:$C,0),MATCH(INDEX(Overzicht!$B$1:$F$35,MATCH(max_demand!H$1,Overzicht!$B:$B,0),5),Verdeelsleutels_percentage!$1:$1,0)))</f>
        <v>4.7324892144577038E-2</v>
      </c>
      <c r="I307">
        <f>PRODUCT(INDEX(Overzicht!$B$1:$D$35,MATCH(max_demand!I$1,Overzicht!$B$1:$B$35,0),3),INDEX(Verdeelsleutels_percentage!$A:$AB,MATCH(max_demand!$C307,Verdeelsleutels_percentage!$C:$C,0),MATCH(INDEX(Overzicht!$B$1:$F$35,MATCH(max_demand!I$1,Overzicht!$B:$B,0),5),Verdeelsleutels_percentage!$1:$1,0)))</f>
        <v>5.6580616247641116E-2</v>
      </c>
      <c r="J307">
        <f>PRODUCT(INDEX(Overzicht!$B$1:$D$35,MATCH(max_demand!J$1,Overzicht!$B$1:$B$35,0),3),INDEX(Verdeelsleutels_percentage!$A:$AB,MATCH(max_demand!$C307,Verdeelsleutels_percentage!$C:$C,0),MATCH(INDEX(Overzicht!$B$1:$F$35,MATCH(max_demand!J$1,Overzicht!$B:$B,0),5),Verdeelsleutels_percentage!$1:$1,0)))</f>
        <v>1.5865106699896304E-2</v>
      </c>
      <c r="K307">
        <f>PRODUCT(INDEX(Overzicht!$B$1:$D$35,MATCH(max_demand!K$1,Overzicht!$B$1:$B$35,0),3),INDEX(Verdeelsleutels_percentage!$A:$AB,MATCH(max_demand!$C307,Verdeelsleutels_percentage!$C:$C,0),MATCH(INDEX(Overzicht!$B$1:$F$35,MATCH(max_demand!K$1,Overzicht!$B:$B,0),5),Verdeelsleutels_percentage!$1:$1,0)))</f>
        <v>1.1777472889701298E-2</v>
      </c>
      <c r="L307">
        <f>PRODUCT(INDEX(Overzicht!$B$1:$D$35,MATCH(max_demand!L$1,Overzicht!$B$1:$B$35,0),3),INDEX(Verdeelsleutels_percentage!$A:$AB,MATCH(max_demand!$C307,Verdeelsleutels_percentage!$C:$C,0),MATCH(INDEX(Overzicht!$B$1:$F$35,MATCH(max_demand!L$1,Overzicht!$B:$B,0),5),Verdeelsleutels_percentage!$1:$1,0)))</f>
        <v>1.5302886981218729E-2</v>
      </c>
      <c r="M307">
        <f>PRODUCT(INDEX(Overzicht!$B$1:$D$35,MATCH(max_demand!M$1,Overzicht!$B$1:$B$35,0),3),INDEX(Verdeelsleutels_percentage!$A:$AB,MATCH(max_demand!$C307,Verdeelsleutels_percentage!$C:$C,0),MATCH(INDEX(Overzicht!$B$1:$F$35,MATCH(max_demand!M$1,Overzicht!$B:$B,0),5),Verdeelsleutels_percentage!$1:$1,0)))</f>
        <v>6.349008513743068E-2</v>
      </c>
      <c r="N307">
        <f>PRODUCT(INDEX(Overzicht!$B$1:$D$35,MATCH(max_demand!N$1,Overzicht!$B$1:$B$35,0),3),INDEX(Verdeelsleutels_percentage!$A:$AB,MATCH(max_demand!$C307,Verdeelsleutels_percentage!$C:$C,0),MATCH(INDEX(Overzicht!$B$1:$F$35,MATCH(max_demand!N$1,Overzicht!$B:$B,0),5),Verdeelsleutels_percentage!$1:$1,0)))</f>
        <v>3.7075659718499673E-2</v>
      </c>
      <c r="O307">
        <f>PRODUCT(INDEX(Overzicht!$B$1:$D$35,MATCH(max_demand!O$1,Overzicht!$B$1:$B$35,0),3),INDEX(Verdeelsleutels_percentage!$A:$AB,MATCH(max_demand!$C307,Verdeelsleutels_percentage!$C:$C,0),MATCH(INDEX(Overzicht!$B$1:$F$35,MATCH(max_demand!O$1,Overzicht!$B:$B,0),5),Verdeelsleutels_percentage!$1:$1,0)))</f>
        <v>2.6325117418942411E-2</v>
      </c>
      <c r="P307">
        <f>PRODUCT(INDEX(Overzicht!$B$1:$D$35,MATCH(max_demand!P$1,Overzicht!$B$1:$B$35,0),3),INDEX(Verdeelsleutels_percentage!$A:$AB,MATCH(max_demand!$C307,Verdeelsleutels_percentage!$C:$C,0),MATCH(INDEX(Overzicht!$B$1:$F$35,MATCH(max_demand!P$1,Overzicht!$B:$B,0),5),Verdeelsleutels_percentage!$1:$1,0)))</f>
        <v>0.3560795614676468</v>
      </c>
      <c r="Q307">
        <f>PRODUCT(INDEX(Overzicht!$B$1:$D$35,MATCH(max_demand!Q$1,Overzicht!$B$1:$B$35,0),3),INDEX(Verdeelsleutels_percentage!$A:$AB,MATCH(max_demand!$C307,Verdeelsleutels_percentage!$C:$C,0),MATCH(INDEX(Overzicht!$B$1:$F$35,MATCH(max_demand!Q$1,Overzicht!$B:$B,0),5),Verdeelsleutels_percentage!$1:$1,0)))</f>
        <v>3.9212053491220977E-2</v>
      </c>
      <c r="R307">
        <f>PRODUCT(INDEX(Overzicht!$B$1:$D$35,MATCH(max_demand!R$1,Overzicht!$B$1:$B$35,0),3),INDEX(Verdeelsleutels_percentage!$A:$AB,MATCH(max_demand!$C307,Verdeelsleutels_percentage!$C:$C,0),MATCH(INDEX(Overzicht!$B$1:$F$35,MATCH(max_demand!R$1,Overzicht!$B:$B,0),5),Verdeelsleutels_percentage!$1:$1,0)))</f>
        <v>8.1128386533560644E-3</v>
      </c>
      <c r="S307">
        <f>PRODUCT(INDEX(Overzicht!$B$1:$D$35,MATCH(max_demand!S$1,Overzicht!$B$1:$B$35,0),3),INDEX(Verdeelsleutels_percentage!$A:$AB,MATCH(max_demand!$C307,Verdeelsleutels_percentage!$C:$C,0),MATCH(INDEX(Overzicht!$B$1:$F$35,MATCH(max_demand!S$1,Overzicht!$B:$B,0),5),Verdeelsleutels_percentage!$1:$1,0)))</f>
        <v>1.6615093562073219E-2</v>
      </c>
      <c r="T307">
        <f>PRODUCT(INDEX(Overzicht!$B$1:$D$35,MATCH(max_demand!T$1,Overzicht!$B$1:$B$35,0),3),INDEX(Verdeelsleutels_percentage!$A:$AB,MATCH(max_demand!$C307,Verdeelsleutels_percentage!$C:$C,0),MATCH(INDEX(Overzicht!$B$1:$F$35,MATCH(max_demand!T$1,Overzicht!$B:$B,0),5),Verdeelsleutels_percentage!$1:$1,0)))</f>
        <v>2.3977945353252365E-2</v>
      </c>
      <c r="U307">
        <f>PRODUCT(INDEX(Overzicht!$B$1:$D$35,MATCH(max_demand!U$1,Overzicht!$B$1:$B$35,0),3),INDEX(Verdeelsleutels_percentage!$A:$AB,MATCH(max_demand!$C307,Verdeelsleutels_percentage!$C:$C,0),MATCH(INDEX(Overzicht!$B$1:$F$35,MATCH(max_demand!U$1,Overzicht!$B:$B,0),5),Verdeelsleutels_percentage!$1:$1,0)))</f>
        <v>8.90609398835088E-2</v>
      </c>
      <c r="V307">
        <f>PRODUCT(INDEX(Overzicht!$B$1:$D$35,MATCH(max_demand!V$1,Overzicht!$B$1:$B$35,0),3),INDEX(Verdeelsleutels_percentage!$A:$AB,MATCH(max_demand!$C307,Verdeelsleutels_percentage!$C:$C,0),MATCH(INDEX(Overzicht!$B$1:$F$35,MATCH(max_demand!V$1,Overzicht!$B:$B,0),5),Verdeelsleutels_percentage!$1:$1,0)))</f>
        <v>1.036640494595497E-2</v>
      </c>
      <c r="W307">
        <f>PRODUCT(INDEX(Overzicht!$B$1:$D$35,MATCH(max_demand!W$1,Overzicht!$B$1:$B$35,0),3),INDEX(Verdeelsleutels_percentage!$A:$AB,MATCH(max_demand!$C307,Verdeelsleutels_percentage!$C:$C,0),MATCH(INDEX(Overzicht!$B$1:$F$35,MATCH(max_demand!W$1,Overzicht!$B:$B,0),5),Verdeelsleutels_percentage!$1:$1,0)))</f>
        <v>5.4085591022373758E-2</v>
      </c>
      <c r="X307">
        <f>PRODUCT(INDEX(Overzicht!$B$1:$D$35,MATCH(max_demand!X$1,Overzicht!$B$1:$B$35,0),3),INDEX(Verdeelsleutels_percentage!$A:$AB,MATCH(max_demand!$C307,Verdeelsleutels_percentage!$C:$C,0),MATCH(INDEX(Overzicht!$B$1:$F$35,MATCH(max_demand!X$1,Overzicht!$B:$B,0),5),Verdeelsleutels_percentage!$1:$1,0)))</f>
        <v>3.3437454215137573E-2</v>
      </c>
      <c r="Y307">
        <f>PRODUCT(INDEX(Overzicht!$B$1:$D$35,MATCH(max_demand!Y$1,Overzicht!$B$1:$B$35,0),3),INDEX(Verdeelsleutels_percentage!$A:$AB,MATCH(max_demand!$C307,Verdeelsleutels_percentage!$C:$C,0),MATCH(INDEX(Overzicht!$B$1:$F$35,MATCH(max_demand!Y$1,Overzicht!$B:$B,0),5),Verdeelsleutels_percentage!$1:$1,0)))</f>
        <v>4.1868415792573231E-6</v>
      </c>
      <c r="Z307">
        <f>PRODUCT(INDEX(Overzicht!$B$1:$D$35,MATCH(max_demand!Z$1,Overzicht!$B$1:$B$35,0),3),INDEX(Verdeelsleutels_percentage!$A:$AB,MATCH(max_demand!$C307,Verdeelsleutels_percentage!$C:$C,0),MATCH(INDEX(Overzicht!$B$1:$F$35,MATCH(max_demand!Z$1,Overzicht!$B:$B,0),5),Verdeelsleutels_percentage!$1:$1,0)))</f>
        <v>1.8608184796699216E-3</v>
      </c>
      <c r="AA307">
        <f>PRODUCT(INDEX(Overzicht!$B$1:$D$35,MATCH(max_demand!AA$1,Overzicht!$B$1:$B$35,0),3),INDEX(Verdeelsleutels_percentage!$A:$AB,MATCH(max_demand!$C307,Verdeelsleutels_percentage!$C:$C,0),MATCH(INDEX(Overzicht!$B$1:$F$35,MATCH(max_demand!AA$1,Overzicht!$B:$B,0),5),Verdeelsleutels_percentage!$1:$1,0)))</f>
        <v>1.9391687314454973E-3</v>
      </c>
      <c r="AB307">
        <f>PRODUCT(INDEX(Overzicht!$B$1:$D$35,MATCH(max_demand!AB$1,Overzicht!$B$1:$B$35,0),3),INDEX(Verdeelsleutels_percentage!$A:$AB,MATCH(max_demand!$C307,Verdeelsleutels_percentage!$C:$C,0),MATCH(INDEX(Overzicht!$B$1:$F$35,MATCH(max_demand!AB$1,Overzicht!$B:$B,0),5),Verdeelsleutels_percentage!$1:$1,0)))</f>
        <v>3.7865394510457756E-2</v>
      </c>
      <c r="AC307">
        <f>PRODUCT(INDEX(Overzicht!$B$1:$D$35,MATCH(max_demand!AC$1,Overzicht!$B$1:$B$35,0),3),INDEX(Verdeelsleutels_percentage!$A:$AB,MATCH(max_demand!$C307,Verdeelsleutels_percentage!$C:$C,0),MATCH(INDEX(Overzicht!$B$1:$F$35,MATCH(max_demand!AC$1,Overzicht!$B:$B,0),5),Verdeelsleutels_percentage!$1:$1,0)))</f>
        <v>4.7284227177894239E-2</v>
      </c>
      <c r="AD307">
        <f>PRODUCT(INDEX(Overzicht!$B$1:$D$35,MATCH(max_demand!AD$1,Overzicht!$B$1:$B$35,0),3),INDEX(Verdeelsleutels_percentage!$A:$AB,MATCH(max_demand!$C307,Verdeelsleutels_percentage!$C:$C,0),MATCH(INDEX(Overzicht!$B$1:$F$35,MATCH(max_demand!AD$1,Overzicht!$B:$B,0),5),Verdeelsleutels_percentage!$1:$1,0)))</f>
        <v>3.7870180421861033E-4</v>
      </c>
      <c r="AE307">
        <f>PRODUCT(INDEX(Overzicht!$B$1:$D$35,MATCH(max_demand!AE$1,Overzicht!$B$1:$B$35,0),3),INDEX(Verdeelsleutels_percentage!$A:$AB,MATCH(max_demand!$C307,Verdeelsleutels_percentage!$C:$C,0),MATCH(INDEX(Overzicht!$B$1:$F$35,MATCH(max_demand!AE$1,Overzicht!$B:$B,0),5),Verdeelsleutels_percentage!$1:$1,0)))</f>
        <v>0.51423152009938766</v>
      </c>
      <c r="AF307">
        <f>PRODUCT(INDEX(Overzicht!$B$1:$D$35,MATCH(max_demand!AF$1,Overzicht!$B$1:$B$35,0),3),INDEX(Verdeelsleutels_percentage!$A:$AB,MATCH(max_demand!$C307,Verdeelsleutels_percentage!$C:$C,0),MATCH(INDEX(Overzicht!$B$1:$F$35,MATCH(max_demand!AF$1,Overzicht!$B:$B,0),5),Verdeelsleutels_percentage!$1:$1,0)))</f>
        <v>7.3453361039602164E-3</v>
      </c>
      <c r="AG307">
        <f>PRODUCT(INDEX(Overzicht!$B$1:$D$35,MATCH(max_demand!AG$1,Overzicht!$B$1:$B$35,0),3),INDEX(Verdeelsleutels_percentage!$A:$AB,MATCH(max_demand!$C307,Verdeelsleutels_percentage!$C:$C,0),MATCH(INDEX(Overzicht!$B$1:$F$35,MATCH(max_demand!AG$1,Overzicht!$B:$B,0),5),Verdeelsleutels_percentage!$1:$1,0)))</f>
        <v>5.4085591022373758E-2</v>
      </c>
      <c r="AH307">
        <f>PRODUCT(INDEX(Overzicht!$B$1:$D$35,MATCH(max_demand!AH$1,Overzicht!$B$1:$B$35,0),3),INDEX(Verdeelsleutels_percentage!$A:$AB,MATCH(max_demand!$C307,Verdeelsleutels_percentage!$C:$C,0),MATCH(INDEX(Overzicht!$B$1:$F$35,MATCH(max_demand!AH$1,Overzicht!$B:$B,0),5),Verdeelsleutels_percentage!$1:$1,0)))</f>
        <v>1.7139117575907171E-2</v>
      </c>
      <c r="AI307">
        <f>PRODUCT(INDEX(Overzicht!$B$1:$D$35,MATCH(max_demand!AI$1,Overzicht!$B$1:$B$35,0),3),INDEX(Verdeelsleutels_percentage!$A:$AB,MATCH(max_demand!$C307,Verdeelsleutels_percentage!$C:$C,0),MATCH(INDEX(Overzicht!$B$1:$F$35,MATCH(max_demand!AI$1,Overzicht!$B:$B,0),5),Verdeelsleutels_percentage!$1:$1,0)))</f>
        <v>5.8762688831681727E-3</v>
      </c>
      <c r="AJ307">
        <f>PRODUCT(INDEX(Overzicht!$B$1:$D$35,MATCH(max_demand!AJ$1,Overzicht!$B$1:$B$35,0),3),INDEX(Verdeelsleutels_percentage!$A:$AB,MATCH(max_demand!$C307,Verdeelsleutels_percentage!$C:$C,0),MATCH(INDEX(Overzicht!$B$1:$F$35,MATCH(max_demand!AJ$1,Overzicht!$B:$B,0),5),Verdeelsleutels_percentage!$1:$1,0)))</f>
        <v>0</v>
      </c>
      <c r="AK307">
        <f>PRODUCT(INDEX(Overzicht!$B$1:$D$35,MATCH(max_demand!AK$1,Overzicht!$B$1:$B$35,0),3),INDEX(Verdeelsleutels_percentage!$A:$AB,MATCH(max_demand!$C307,Verdeelsleutels_percentage!$C:$C,0),MATCH(INDEX(Overzicht!$B$1:$F$35,MATCH(max_demand!AK$1,Overzicht!$B:$B,0),5),Verdeelsleutels_percentage!$1:$1,0)))</f>
        <v>3.2811925220240087E-3</v>
      </c>
      <c r="AL307">
        <f>PRODUCT(INDEX(Overzicht!$B$1:$D$35,MATCH(max_demand!AL$1,Overzicht!$B$1:$B$35,0),3),INDEX(Verdeelsleutels_percentage!$A:$AB,MATCH(max_demand!$C307,Verdeelsleutels_percentage!$C:$C,0),MATCH(INDEX(Overzicht!$B$1:$F$35,MATCH(max_demand!AL$1,Overzicht!$B:$B,0),5),Verdeelsleutels_percentage!$1:$1,0)))</f>
        <v>9.0142651703956269E-3</v>
      </c>
      <c r="AM307">
        <f>PRODUCT(INDEX(Overzicht!$B$1:$D$35,MATCH(max_demand!AM$1,Overzicht!$B$1:$B$35,0),3),INDEX(Verdeelsleutels_percentage!$A:$AB,MATCH(max_demand!$C307,Verdeelsleutels_percentage!$C:$C,0),MATCH(INDEX(Overzicht!$B$1:$F$35,MATCH(max_demand!AM$1,Overzicht!$B:$B,0),5),Verdeelsleutels_percentage!$1:$1,0)))</f>
        <v>1.8028530340791254E-2</v>
      </c>
      <c r="AN307">
        <f>PRODUCT(INDEX(Overzicht!$B$1:$D$35,MATCH(max_demand!AN$1,Overzicht!$B$1:$B$35,0),3),INDEX(Verdeelsleutels_percentage!$A:$AB,MATCH(max_demand!$C307,Verdeelsleutels_percentage!$C:$C,0),MATCH(INDEX(Overzicht!$B$1:$F$35,MATCH(max_demand!AN$1,Overzicht!$B:$B,0),5),Verdeelsleutels_percentage!$1:$1,0)))</f>
        <v>9.0142651703956269E-3</v>
      </c>
      <c r="AO307">
        <f>PRODUCT(INDEX(Overzicht!$B$1:$D$35,MATCH(max_demand!AO$1,Overzicht!$B$1:$B$35,0),3),INDEX(Verdeelsleutels_percentage!$A:$AB,MATCH(max_demand!$C307,Verdeelsleutels_percentage!$C:$C,0),MATCH(INDEX(Overzicht!$B$1:$F$35,MATCH(max_demand!AO$1,Overzicht!$B:$B,0),5),Verdeelsleutels_percentage!$1:$1,0)))</f>
        <v>3.1549928096384697E-2</v>
      </c>
    </row>
    <row r="308" spans="2:41">
      <c r="B308" t="str">
        <f>INDEX('ETLocal datasets'!B:C,MATCH(C308,'ETLocal datasets'!C:C,0),1)</f>
        <v>GM1507</v>
      </c>
      <c r="C308" t="str">
        <f>'ETLocal datasets'!C291</f>
        <v>Horst aan de Maas</v>
      </c>
      <c r="D308">
        <f t="shared" si="21"/>
        <v>0.44179165001809151</v>
      </c>
      <c r="E308">
        <f t="shared" si="22"/>
        <v>0.25039072936856854</v>
      </c>
      <c r="F308">
        <f t="shared" si="23"/>
        <v>2.5694439984161703E-2</v>
      </c>
      <c r="G308">
        <f t="shared" si="20"/>
        <v>5.2322836155404846E-2</v>
      </c>
      <c r="H308">
        <f>PRODUCT(INDEX(Overzicht!$B$1:$D$35,MATCH(max_demand!H$1,Overzicht!$B$1:$B$35,0),3),INDEX(Verdeelsleutels_percentage!$A:$AB,MATCH(max_demand!$C308,Verdeelsleutels_percentage!$C:$C,0),MATCH(INDEX(Overzicht!$B$1:$F$35,MATCH(max_demand!H$1,Overzicht!$B:$B,0),5),Verdeelsleutels_percentage!$1:$1,0)))</f>
        <v>2.5694439984161703E-2</v>
      </c>
      <c r="I308">
        <f>PRODUCT(INDEX(Overzicht!$B$1:$D$35,MATCH(max_demand!I$1,Overzicht!$B$1:$B$35,0),3),INDEX(Verdeelsleutels_percentage!$A:$AB,MATCH(max_demand!$C308,Verdeelsleutels_percentage!$C:$C,0),MATCH(INDEX(Overzicht!$B$1:$F$35,MATCH(max_demand!I$1,Overzicht!$B:$B,0),5),Verdeelsleutels_percentage!$1:$1,0)))</f>
        <v>5.0168298224363223E-2</v>
      </c>
      <c r="J308">
        <f>PRODUCT(INDEX(Overzicht!$B$1:$D$35,MATCH(max_demand!J$1,Overzicht!$B$1:$B$35,0),3),INDEX(Verdeelsleutels_percentage!$A:$AB,MATCH(max_demand!$C308,Verdeelsleutels_percentage!$C:$C,0),MATCH(INDEX(Overzicht!$B$1:$F$35,MATCH(max_demand!J$1,Overzicht!$B:$B,0),5),Verdeelsleutels_percentage!$1:$1,0)))</f>
        <v>8.6137551184999241E-3</v>
      </c>
      <c r="K308">
        <f>PRODUCT(INDEX(Overzicht!$B$1:$D$35,MATCH(max_demand!K$1,Overzicht!$B$1:$B$35,0),3),INDEX(Verdeelsleutels_percentage!$A:$AB,MATCH(max_demand!$C308,Verdeelsleutels_percentage!$C:$C,0),MATCH(INDEX(Overzicht!$B$1:$F$35,MATCH(max_demand!K$1,Overzicht!$B:$B,0),5),Verdeelsleutels_percentage!$1:$1,0)))</f>
        <v>1.0442724230394374E-2</v>
      </c>
      <c r="L308">
        <f>PRODUCT(INDEX(Overzicht!$B$1:$D$35,MATCH(max_demand!L$1,Overzicht!$B$1:$B$35,0),3),INDEX(Verdeelsleutels_percentage!$A:$AB,MATCH(max_demand!$C308,Verdeelsleutels_percentage!$C:$C,0),MATCH(INDEX(Overzicht!$B$1:$F$35,MATCH(max_demand!L$1,Overzicht!$B:$B,0),5),Verdeelsleutels_percentage!$1:$1,0)))</f>
        <v>8.3085051714880832E-3</v>
      </c>
      <c r="M308">
        <f>PRODUCT(INDEX(Overzicht!$B$1:$D$35,MATCH(max_demand!M$1,Overzicht!$B$1:$B$35,0),3),INDEX(Verdeelsleutels_percentage!$A:$AB,MATCH(max_demand!$C308,Verdeelsleutels_percentage!$C:$C,0),MATCH(INDEX(Overzicht!$B$1:$F$35,MATCH(max_demand!M$1,Overzicht!$B:$B,0),5),Verdeelsleutels_percentage!$1:$1,0)))</f>
        <v>0.13194047357566446</v>
      </c>
      <c r="N308">
        <f>PRODUCT(INDEX(Overzicht!$B$1:$D$35,MATCH(max_demand!N$1,Overzicht!$B$1:$B$35,0),3),INDEX(Verdeelsleutels_percentage!$A:$AB,MATCH(max_demand!$C308,Verdeelsleutels_percentage!$C:$C,0),MATCH(INDEX(Overzicht!$B$1:$F$35,MATCH(max_demand!N$1,Overzicht!$B:$B,0),5),Verdeelsleutels_percentage!$1:$1,0)))</f>
        <v>8.7963826074218238E-2</v>
      </c>
      <c r="O308">
        <f>PRODUCT(INDEX(Overzicht!$B$1:$D$35,MATCH(max_demand!O$1,Overzicht!$B$1:$B$35,0),3),INDEX(Verdeelsleutels_percentage!$A:$AB,MATCH(max_demand!$C308,Verdeelsleutels_percentage!$C:$C,0),MATCH(INDEX(Overzicht!$B$1:$F$35,MATCH(max_demand!O$1,Overzicht!$B:$B,0),5),Verdeelsleutels_percentage!$1:$1,0)))</f>
        <v>1.0375226193563805E-2</v>
      </c>
      <c r="P308">
        <f>PRODUCT(INDEX(Overzicht!$B$1:$D$35,MATCH(max_demand!P$1,Overzicht!$B$1:$B$35,0),3),INDEX(Verdeelsleutels_percentage!$A:$AB,MATCH(max_demand!$C308,Verdeelsleutels_percentage!$C:$C,0),MATCH(INDEX(Overzicht!$B$1:$F$35,MATCH(max_demand!P$1,Overzicht!$B:$B,0),5),Verdeelsleutels_percentage!$1:$1,0)))</f>
        <v>7.1828307354588797E-2</v>
      </c>
      <c r="Q308">
        <f>PRODUCT(INDEX(Overzicht!$B$1:$D$35,MATCH(max_demand!Q$1,Overzicht!$B$1:$B$35,0),3),INDEX(Verdeelsleutels_percentage!$A:$AB,MATCH(max_demand!$C308,Verdeelsleutels_percentage!$C:$C,0),MATCH(INDEX(Overzicht!$B$1:$F$35,MATCH(max_demand!Q$1,Overzicht!$B:$B,0),5),Verdeelsleutels_percentage!$1:$1,0)))</f>
        <v>2.1289678844019697E-2</v>
      </c>
      <c r="R308">
        <f>PRODUCT(INDEX(Overzicht!$B$1:$D$35,MATCH(max_demand!R$1,Overzicht!$B$1:$B$35,0),3),INDEX(Verdeelsleutels_percentage!$A:$AB,MATCH(max_demand!$C308,Verdeelsleutels_percentage!$C:$C,0),MATCH(INDEX(Overzicht!$B$1:$F$35,MATCH(max_demand!R$1,Overzicht!$B:$B,0),5),Verdeelsleutels_percentage!$1:$1,0)))</f>
        <v>4.4047611401420066E-3</v>
      </c>
      <c r="S308">
        <f>PRODUCT(INDEX(Overzicht!$B$1:$D$35,MATCH(max_demand!S$1,Overzicht!$B$1:$B$35,0),3),INDEX(Verdeelsleutels_percentage!$A:$AB,MATCH(max_demand!$C308,Verdeelsleutels_percentage!$C:$C,0),MATCH(INDEX(Overzicht!$B$1:$F$35,MATCH(max_demand!S$1,Overzicht!$B:$B,0),5),Verdeelsleutels_percentage!$1:$1,0)))</f>
        <v>9.0209508150108295E-3</v>
      </c>
      <c r="T308">
        <f>PRODUCT(INDEX(Overzicht!$B$1:$D$35,MATCH(max_demand!T$1,Overzicht!$B$1:$B$35,0),3),INDEX(Verdeelsleutels_percentage!$A:$AB,MATCH(max_demand!$C308,Verdeelsleutels_percentage!$C:$C,0),MATCH(INDEX(Overzicht!$B$1:$F$35,MATCH(max_demand!T$1,Overzicht!$B:$B,0),5),Verdeelsleutels_percentage!$1:$1,0)))</f>
        <v>1.3018516258641928E-2</v>
      </c>
      <c r="U308">
        <f>PRODUCT(INDEX(Overzicht!$B$1:$D$35,MATCH(max_demand!U$1,Overzicht!$B$1:$B$35,0),3),INDEX(Verdeelsleutels_percentage!$A:$AB,MATCH(max_demand!$C308,Verdeelsleutels_percentage!$C:$C,0),MATCH(INDEX(Overzicht!$B$1:$F$35,MATCH(max_demand!U$1,Overzicht!$B:$B,0),5),Verdeelsleutels_percentage!$1:$1,0)))</f>
        <v>4.8354488960670031E-2</v>
      </c>
      <c r="V308">
        <f>PRODUCT(INDEX(Overzicht!$B$1:$D$35,MATCH(max_demand!V$1,Overzicht!$B$1:$B$35,0),3),INDEX(Verdeelsleutels_percentage!$A:$AB,MATCH(max_demand!$C308,Verdeelsleutels_percentage!$C:$C,0),MATCH(INDEX(Overzicht!$B$1:$F$35,MATCH(max_demand!V$1,Overzicht!$B:$B,0),5),Verdeelsleutels_percentage!$1:$1,0)))</f>
        <v>5.6283059012925633E-3</v>
      </c>
      <c r="W308">
        <f>PRODUCT(INDEX(Overzicht!$B$1:$D$35,MATCH(max_demand!W$1,Overzicht!$B$1:$B$35,0),3),INDEX(Verdeelsleutels_percentage!$A:$AB,MATCH(max_demand!$C308,Verdeelsleutels_percentage!$C:$C,0),MATCH(INDEX(Overzicht!$B$1:$F$35,MATCH(max_demand!W$1,Overzicht!$B:$B,0),5),Verdeelsleutels_percentage!$1:$1,0)))</f>
        <v>2.9365074267613374E-2</v>
      </c>
      <c r="X308">
        <f>PRODUCT(INDEX(Overzicht!$B$1:$D$35,MATCH(max_demand!X$1,Overzicht!$B$1:$B$35,0),3),INDEX(Verdeelsleutels_percentage!$A:$AB,MATCH(max_demand!$C308,Verdeelsleutels_percentage!$C:$C,0),MATCH(INDEX(Overzicht!$B$1:$F$35,MATCH(max_demand!X$1,Overzicht!$B:$B,0),5),Verdeelsleutels_percentage!$1:$1,0)))</f>
        <v>2.7051894394467726E-2</v>
      </c>
      <c r="Y308">
        <f>PRODUCT(INDEX(Overzicht!$B$1:$D$35,MATCH(max_demand!Y$1,Overzicht!$B$1:$B$35,0),3),INDEX(Verdeelsleutels_percentage!$A:$AB,MATCH(max_demand!$C308,Verdeelsleutels_percentage!$C:$C,0),MATCH(INDEX(Overzicht!$B$1:$F$35,MATCH(max_demand!Y$1,Overzicht!$B:$B,0),5),Verdeelsleutels_percentage!$1:$1,0)))</f>
        <v>5.0497492081847073E-6</v>
      </c>
      <c r="Z308">
        <f>PRODUCT(INDEX(Overzicht!$B$1:$D$35,MATCH(max_demand!Z$1,Overzicht!$B$1:$B$35,0),3),INDEX(Verdeelsleutels_percentage!$A:$AB,MATCH(max_demand!$C308,Verdeelsleutels_percentage!$C:$C,0),MATCH(INDEX(Overzicht!$B$1:$F$35,MATCH(max_demand!Z$1,Overzicht!$B:$B,0),5),Verdeelsleutels_percentage!$1:$1,0)))</f>
        <v>2.2443329814154258E-3</v>
      </c>
      <c r="AA308">
        <f>PRODUCT(INDEX(Overzicht!$B$1:$D$35,MATCH(max_demand!AA$1,Overzicht!$B$1:$B$35,0),3),INDEX(Verdeelsleutels_percentage!$A:$AB,MATCH(max_demand!$C308,Verdeelsleutels_percentage!$C:$C,0),MATCH(INDEX(Overzicht!$B$1:$F$35,MATCH(max_demand!AA$1,Overzicht!$B:$B,0),5),Verdeelsleutels_percentage!$1:$1,0)))</f>
        <v>2.3388312122118648E-3</v>
      </c>
      <c r="AB308">
        <f>PRODUCT(INDEX(Overzicht!$B$1:$D$35,MATCH(max_demand!AB$1,Overzicht!$B$1:$B$35,0),3),INDEX(Verdeelsleutels_percentage!$A:$AB,MATCH(max_demand!$C308,Verdeelsleutels_percentage!$C:$C,0),MATCH(INDEX(Overzicht!$B$1:$F$35,MATCH(max_demand!AB$1,Overzicht!$B:$B,0),5),Verdeelsleutels_percentage!$1:$1,0)))</f>
        <v>1.3392550072092366E-2</v>
      </c>
      <c r="AC308">
        <f>PRODUCT(INDEX(Overzicht!$B$1:$D$35,MATCH(max_demand!AC$1,Overzicht!$B$1:$B$35,0),3),INDEX(Verdeelsleutels_percentage!$A:$AB,MATCH(max_demand!$C308,Verdeelsleutels_percentage!$C:$C,0),MATCH(INDEX(Overzicht!$B$1:$F$35,MATCH(max_demand!AC$1,Overzicht!$B:$B,0),5),Verdeelsleutels_percentage!$1:$1,0)))</f>
        <v>3.0997746143000514E-2</v>
      </c>
      <c r="AD308">
        <f>PRODUCT(INDEX(Overzicht!$B$1:$D$35,MATCH(max_demand!AD$1,Overzicht!$B$1:$B$35,0),3),INDEX(Verdeelsleutels_percentage!$A:$AB,MATCH(max_demand!$C308,Verdeelsleutels_percentage!$C:$C,0),MATCH(INDEX(Overzicht!$B$1:$F$35,MATCH(max_demand!AD$1,Overzicht!$B:$B,0),5),Verdeelsleutels_percentage!$1:$1,0)))</f>
        <v>7.082215559412971E-5</v>
      </c>
      <c r="AE308">
        <f>PRODUCT(INDEX(Overzicht!$B$1:$D$35,MATCH(max_demand!AE$1,Overzicht!$B$1:$B$35,0),3),INDEX(Verdeelsleutels_percentage!$A:$AB,MATCH(max_demand!$C308,Verdeelsleutels_percentage!$C:$C,0),MATCH(INDEX(Overzicht!$B$1:$F$35,MATCH(max_demand!AE$1,Overzicht!$B:$B,0),5),Verdeelsleutels_percentage!$1:$1,0)))</f>
        <v>5.3210133995918001E-2</v>
      </c>
      <c r="AF308">
        <f>PRODUCT(INDEX(Overzicht!$B$1:$D$35,MATCH(max_demand!AF$1,Overzicht!$B$1:$B$35,0),3),INDEX(Verdeelsleutels_percentage!$A:$AB,MATCH(max_demand!$C308,Verdeelsleutels_percentage!$C:$C,0),MATCH(INDEX(Overzicht!$B$1:$F$35,MATCH(max_demand!AF$1,Overzicht!$B:$B,0),5),Verdeelsleutels_percentage!$1:$1,0)))</f>
        <v>8.8592091371661533E-3</v>
      </c>
      <c r="AG308">
        <f>PRODUCT(INDEX(Overzicht!$B$1:$D$35,MATCH(max_demand!AG$1,Overzicht!$B$1:$B$35,0),3),INDEX(Verdeelsleutels_percentage!$A:$AB,MATCH(max_demand!$C308,Verdeelsleutels_percentage!$C:$C,0),MATCH(INDEX(Overzicht!$B$1:$F$35,MATCH(max_demand!AG$1,Overzicht!$B:$B,0),5),Verdeelsleutels_percentage!$1:$1,0)))</f>
        <v>2.9365074267613374E-2</v>
      </c>
      <c r="AH308">
        <f>PRODUCT(INDEX(Overzicht!$B$1:$D$35,MATCH(max_demand!AH$1,Overzicht!$B$1:$B$35,0),3),INDEX(Verdeelsleutels_percentage!$A:$AB,MATCH(max_demand!$C308,Verdeelsleutels_percentage!$C:$C,0),MATCH(INDEX(Overzicht!$B$1:$F$35,MATCH(max_demand!AH$1,Overzicht!$B:$B,0),5),Verdeelsleutels_percentage!$1:$1,0)))</f>
        <v>2.0671487986721027E-2</v>
      </c>
      <c r="AI308">
        <f>PRODUCT(INDEX(Overzicht!$B$1:$D$35,MATCH(max_demand!AI$1,Overzicht!$B$1:$B$35,0),3),INDEX(Verdeelsleutels_percentage!$A:$AB,MATCH(max_demand!$C308,Verdeelsleutels_percentage!$C:$C,0),MATCH(INDEX(Overzicht!$B$1:$F$35,MATCH(max_demand!AI$1,Overzicht!$B:$B,0),5),Verdeelsleutels_percentage!$1:$1,0)))</f>
        <v>7.0873673097329223E-3</v>
      </c>
      <c r="AJ308">
        <f>PRODUCT(INDEX(Overzicht!$B$1:$D$35,MATCH(max_demand!AJ$1,Overzicht!$B$1:$B$35,0),3),INDEX(Verdeelsleutels_percentage!$A:$AB,MATCH(max_demand!$C308,Verdeelsleutels_percentage!$C:$C,0),MATCH(INDEX(Overzicht!$B$1:$F$35,MATCH(max_demand!AJ$1,Overzicht!$B:$B,0),5),Verdeelsleutels_percentage!$1:$1,0)))</f>
        <v>0</v>
      </c>
      <c r="AK308">
        <f>PRODUCT(INDEX(Overzicht!$B$1:$D$35,MATCH(max_demand!AK$1,Overzicht!$B$1:$B$35,0),3),INDEX(Verdeelsleutels_percentage!$A:$AB,MATCH(max_demand!$C308,Verdeelsleutels_percentage!$C:$C,0),MATCH(INDEX(Overzicht!$B$1:$F$35,MATCH(max_demand!AK$1,Overzicht!$B:$B,0),5),Verdeelsleutels_percentage!$1:$1,0)))</f>
        <v>1.7814811722352117E-3</v>
      </c>
      <c r="AL308">
        <f>PRODUCT(INDEX(Overzicht!$B$1:$D$35,MATCH(max_demand!AL$1,Overzicht!$B$1:$B$35,0),3),INDEX(Verdeelsleutels_percentage!$A:$AB,MATCH(max_demand!$C308,Verdeelsleutels_percentage!$C:$C,0),MATCH(INDEX(Overzicht!$B$1:$F$35,MATCH(max_demand!AL$1,Overzicht!$B:$B,0),5),Verdeelsleutels_percentage!$1:$1,0)))</f>
        <v>4.8941790446022293E-3</v>
      </c>
      <c r="AM308">
        <f>PRODUCT(INDEX(Overzicht!$B$1:$D$35,MATCH(max_demand!AM$1,Overzicht!$B$1:$B$35,0),3),INDEX(Verdeelsleutels_percentage!$A:$AB,MATCH(max_demand!$C308,Verdeelsleutels_percentage!$C:$C,0),MATCH(INDEX(Overzicht!$B$1:$F$35,MATCH(max_demand!AM$1,Overzicht!$B:$B,0),5),Verdeelsleutels_percentage!$1:$1,0)))</f>
        <v>9.7883580892044585E-3</v>
      </c>
      <c r="AN308">
        <f>PRODUCT(INDEX(Overzicht!$B$1:$D$35,MATCH(max_demand!AN$1,Overzicht!$B$1:$B$35,0),3),INDEX(Verdeelsleutels_percentage!$A:$AB,MATCH(max_demand!$C308,Verdeelsleutels_percentage!$C:$C,0),MATCH(INDEX(Overzicht!$B$1:$F$35,MATCH(max_demand!AN$1,Overzicht!$B:$B,0),5),Verdeelsleutels_percentage!$1:$1,0)))</f>
        <v>4.8941790446022293E-3</v>
      </c>
      <c r="AO308">
        <f>PRODUCT(INDEX(Overzicht!$B$1:$D$35,MATCH(max_demand!AO$1,Overzicht!$B$1:$B$35,0),3),INDEX(Verdeelsleutels_percentage!$A:$AB,MATCH(max_demand!$C308,Verdeelsleutels_percentage!$C:$C,0),MATCH(INDEX(Overzicht!$B$1:$F$35,MATCH(max_demand!AO$1,Overzicht!$B:$B,0),5),Verdeelsleutels_percentage!$1:$1,0)))</f>
        <v>1.7129626656107802E-2</v>
      </c>
    </row>
    <row r="309" spans="2:41">
      <c r="B309" t="str">
        <f>INDEX('ETLocal datasets'!B:C,MATCH(C309,'ETLocal datasets'!C:C,0),1)</f>
        <v>GM1509</v>
      </c>
      <c r="C309" t="str">
        <f>'ETLocal datasets'!C292</f>
        <v>Oude IJsselstreek</v>
      </c>
      <c r="D309">
        <f t="shared" si="21"/>
        <v>0.31358552972028469</v>
      </c>
      <c r="E309">
        <f t="shared" si="22"/>
        <v>0.15996500101282343</v>
      </c>
      <c r="F309">
        <f t="shared" si="23"/>
        <v>2.3982327906524197E-2</v>
      </c>
      <c r="G309">
        <f t="shared" si="20"/>
        <v>4.8836379171982115E-2</v>
      </c>
      <c r="H309">
        <f>PRODUCT(INDEX(Overzicht!$B$1:$D$35,MATCH(max_demand!H$1,Overzicht!$B$1:$B$35,0),3),INDEX(Verdeelsleutels_percentage!$A:$AB,MATCH(max_demand!$C309,Verdeelsleutels_percentage!$C:$C,0),MATCH(INDEX(Overzicht!$B$1:$F$35,MATCH(max_demand!H$1,Overzicht!$B:$B,0),5),Verdeelsleutels_percentage!$1:$1,0)))</f>
        <v>2.3982327906524197E-2</v>
      </c>
      <c r="I309">
        <f>PRODUCT(INDEX(Overzicht!$B$1:$D$35,MATCH(max_demand!I$1,Overzicht!$B$1:$B$35,0),3),INDEX(Verdeelsleutels_percentage!$A:$AB,MATCH(max_demand!$C309,Verdeelsleutels_percentage!$C:$C,0),MATCH(INDEX(Overzicht!$B$1:$F$35,MATCH(max_demand!I$1,Overzicht!$B:$B,0),5),Verdeelsleutels_percentage!$1:$1,0)))</f>
        <v>2.7442324011396426E-2</v>
      </c>
      <c r="J309">
        <f>PRODUCT(INDEX(Overzicht!$B$1:$D$35,MATCH(max_demand!J$1,Overzicht!$B$1:$B$35,0),3),INDEX(Verdeelsleutels_percentage!$A:$AB,MATCH(max_demand!$C309,Verdeelsleutels_percentage!$C:$C,0),MATCH(INDEX(Overzicht!$B$1:$F$35,MATCH(max_demand!J$1,Overzicht!$B:$B,0),5),Verdeelsleutels_percentage!$1:$1,0)))</f>
        <v>8.0397899267585886E-3</v>
      </c>
      <c r="K309">
        <f>PRODUCT(INDEX(Overzicht!$B$1:$D$35,MATCH(max_demand!K$1,Overzicht!$B$1:$B$35,0),3),INDEX(Verdeelsleutels_percentage!$A:$AB,MATCH(max_demand!$C309,Verdeelsleutels_percentage!$C:$C,0),MATCH(INDEX(Overzicht!$B$1:$F$35,MATCH(max_demand!K$1,Overzicht!$B:$B,0),5),Verdeelsleutels_percentage!$1:$1,0)))</f>
        <v>5.7122252903722102E-3</v>
      </c>
      <c r="L309">
        <f>PRODUCT(INDEX(Overzicht!$B$1:$D$35,MATCH(max_demand!L$1,Overzicht!$B$1:$B$35,0),3),INDEX(Verdeelsleutels_percentage!$A:$AB,MATCH(max_demand!$C309,Verdeelsleutels_percentage!$C:$C,0),MATCH(INDEX(Overzicht!$B$1:$F$35,MATCH(max_demand!L$1,Overzicht!$B:$B,0),5),Verdeelsleutels_percentage!$1:$1,0)))</f>
        <v>7.754879871229082E-3</v>
      </c>
      <c r="M309">
        <f>PRODUCT(INDEX(Overzicht!$B$1:$D$35,MATCH(max_demand!M$1,Overzicht!$B$1:$B$35,0),3),INDEX(Verdeelsleutels_percentage!$A:$AB,MATCH(max_demand!$C309,Verdeelsleutels_percentage!$C:$C,0),MATCH(INDEX(Overzicht!$B$1:$F$35,MATCH(max_demand!M$1,Overzicht!$B:$B,0),5),Verdeelsleutels_percentage!$1:$1,0)))</f>
        <v>0.16688334639989261</v>
      </c>
      <c r="N309">
        <f>PRODUCT(INDEX(Overzicht!$B$1:$D$35,MATCH(max_demand!N$1,Overzicht!$B$1:$B$35,0),3),INDEX(Verdeelsleutels_percentage!$A:$AB,MATCH(max_demand!$C309,Verdeelsleutels_percentage!$C:$C,0),MATCH(INDEX(Overzicht!$B$1:$F$35,MATCH(max_demand!N$1,Overzicht!$B:$B,0),5),Verdeelsleutels_percentage!$1:$1,0)))</f>
        <v>3.217678774623129E-2</v>
      </c>
      <c r="O309">
        <f>PRODUCT(INDEX(Overzicht!$B$1:$D$35,MATCH(max_demand!O$1,Overzicht!$B$1:$B$35,0),3),INDEX(Verdeelsleutels_percentage!$A:$AB,MATCH(max_demand!$C309,Verdeelsleutels_percentage!$C:$C,0),MATCH(INDEX(Overzicht!$B$1:$F$35,MATCH(max_demand!O$1,Overzicht!$B:$B,0),5),Verdeelsleutels_percentage!$1:$1,0)))</f>
        <v>7.6139609156141213E-3</v>
      </c>
      <c r="P309">
        <f>PRODUCT(INDEX(Overzicht!$B$1:$D$35,MATCH(max_demand!P$1,Overzicht!$B$1:$B$35,0),3),INDEX(Verdeelsleutels_percentage!$A:$AB,MATCH(max_demand!$C309,Verdeelsleutels_percentage!$C:$C,0),MATCH(INDEX(Overzicht!$B$1:$F$35,MATCH(max_demand!P$1,Overzicht!$B:$B,0),5),Verdeelsleutels_percentage!$1:$1,0)))</f>
        <v>5.429781728325229E-3</v>
      </c>
      <c r="Q309">
        <f>PRODUCT(INDEX(Overzicht!$B$1:$D$35,MATCH(max_demand!Q$1,Overzicht!$B$1:$B$35,0),3),INDEX(Verdeelsleutels_percentage!$A:$AB,MATCH(max_demand!$C309,Verdeelsleutels_percentage!$C:$C,0),MATCH(INDEX(Overzicht!$B$1:$F$35,MATCH(max_demand!Q$1,Overzicht!$B:$B,0),5),Verdeelsleutels_percentage!$1:$1,0)))</f>
        <v>1.9871071693977192E-2</v>
      </c>
      <c r="R309">
        <f>PRODUCT(INDEX(Overzicht!$B$1:$D$35,MATCH(max_demand!R$1,Overzicht!$B$1:$B$35,0),3),INDEX(Verdeelsleutels_percentage!$A:$AB,MATCH(max_demand!$C309,Verdeelsleutels_percentage!$C:$C,0),MATCH(INDEX(Overzicht!$B$1:$F$35,MATCH(max_demand!R$1,Overzicht!$B:$B,0),5),Verdeelsleutels_percentage!$1:$1,0)))</f>
        <v>4.1112562125470058E-3</v>
      </c>
      <c r="S309">
        <f>PRODUCT(INDEX(Overzicht!$B$1:$D$35,MATCH(max_demand!S$1,Overzicht!$B$1:$B$35,0),3),INDEX(Verdeelsleutels_percentage!$A:$AB,MATCH(max_demand!$C309,Verdeelsleutels_percentage!$C:$C,0),MATCH(INDEX(Overzicht!$B$1:$F$35,MATCH(max_demand!S$1,Overzicht!$B:$B,0),5),Verdeelsleutels_percentage!$1:$1,0)))</f>
        <v>8.4198527232962669E-3</v>
      </c>
      <c r="T309">
        <f>PRODUCT(INDEX(Overzicht!$B$1:$D$35,MATCH(max_demand!T$1,Overzicht!$B$1:$B$35,0),3),INDEX(Verdeelsleutels_percentage!$A:$AB,MATCH(max_demand!$C309,Verdeelsleutels_percentage!$C:$C,0),MATCH(INDEX(Overzicht!$B$1:$F$35,MATCH(max_demand!T$1,Overzicht!$B:$B,0),5),Verdeelsleutels_percentage!$1:$1,0)))</f>
        <v>1.2151046139305592E-2</v>
      </c>
      <c r="U309">
        <f>PRODUCT(INDEX(Overzicht!$B$1:$D$35,MATCH(max_demand!U$1,Overzicht!$B$1:$B$35,0),3),INDEX(Verdeelsleutels_percentage!$A:$AB,MATCH(max_demand!$C309,Verdeelsleutels_percentage!$C:$C,0),MATCH(INDEX(Overzicht!$B$1:$F$35,MATCH(max_demand!U$1,Overzicht!$B:$B,0),5),Verdeelsleutels_percentage!$1:$1,0)))</f>
        <v>4.5132457088849352E-2</v>
      </c>
      <c r="V309">
        <f>PRODUCT(INDEX(Overzicht!$B$1:$D$35,MATCH(max_demand!V$1,Overzicht!$B$1:$B$35,0),3),INDEX(Verdeelsleutels_percentage!$A:$AB,MATCH(max_demand!$C309,Verdeelsleutels_percentage!$C:$C,0),MATCH(INDEX(Overzicht!$B$1:$F$35,MATCH(max_demand!V$1,Overzicht!$B:$B,0),5),Verdeelsleutels_percentage!$1:$1,0)))</f>
        <v>5.2532718271433958E-3</v>
      </c>
      <c r="W309">
        <f>PRODUCT(INDEX(Overzicht!$B$1:$D$35,MATCH(max_demand!W$1,Overzicht!$B$1:$B$35,0),3),INDEX(Verdeelsleutels_percentage!$A:$AB,MATCH(max_demand!$C309,Verdeelsleutels_percentage!$C:$C,0),MATCH(INDEX(Overzicht!$B$1:$F$35,MATCH(max_demand!W$1,Overzicht!$B:$B,0),5),Verdeelsleutels_percentage!$1:$1,0)))</f>
        <v>2.740837475031337E-2</v>
      </c>
      <c r="X309">
        <f>PRODUCT(INDEX(Overzicht!$B$1:$D$35,MATCH(max_demand!X$1,Overzicht!$B$1:$B$35,0),3),INDEX(Verdeelsleutels_percentage!$A:$AB,MATCH(max_demand!$C309,Verdeelsleutels_percentage!$C:$C,0),MATCH(INDEX(Overzicht!$B$1:$F$35,MATCH(max_demand!X$1,Overzicht!$B:$B,0),5),Verdeelsleutels_percentage!$1:$1,0)))</f>
        <v>5.7479415125853434E-3</v>
      </c>
      <c r="Y309">
        <f>PRODUCT(INDEX(Overzicht!$B$1:$D$35,MATCH(max_demand!Y$1,Overzicht!$B$1:$B$35,0),3),INDEX(Verdeelsleutels_percentage!$A:$AB,MATCH(max_demand!$C309,Verdeelsleutels_percentage!$C:$C,0),MATCH(INDEX(Overzicht!$B$1:$F$35,MATCH(max_demand!Y$1,Overzicht!$B:$B,0),5),Verdeelsleutels_percentage!$1:$1,0)))</f>
        <v>4.2854814411373699E-6</v>
      </c>
      <c r="Z309">
        <f>PRODUCT(INDEX(Overzicht!$B$1:$D$35,MATCH(max_demand!Z$1,Overzicht!$B$1:$B$35,0),3),INDEX(Verdeelsleutels_percentage!$A:$AB,MATCH(max_demand!$C309,Verdeelsleutels_percentage!$C:$C,0),MATCH(INDEX(Overzicht!$B$1:$F$35,MATCH(max_demand!Z$1,Overzicht!$B:$B,0),5),Verdeelsleutels_percentage!$1:$1,0)))</f>
        <v>1.9046584182832757E-3</v>
      </c>
      <c r="AA309">
        <f>PRODUCT(INDEX(Overzicht!$B$1:$D$35,MATCH(max_demand!AA$1,Overzicht!$B$1:$B$35,0),3),INDEX(Verdeelsleutels_percentage!$A:$AB,MATCH(max_demand!$C309,Verdeelsleutels_percentage!$C:$C,0),MATCH(INDEX(Overzicht!$B$1:$F$35,MATCH(max_demand!AA$1,Overzicht!$B:$B,0),5),Verdeelsleutels_percentage!$1:$1,0)))</f>
        <v>1.9848545622109929E-3</v>
      </c>
      <c r="AB309">
        <f>PRODUCT(INDEX(Overzicht!$B$1:$D$35,MATCH(max_demand!AB$1,Overzicht!$B$1:$B$35,0),3),INDEX(Verdeelsleutels_percentage!$A:$AB,MATCH(max_demand!$C309,Verdeelsleutels_percentage!$C:$C,0),MATCH(INDEX(Overzicht!$B$1:$F$35,MATCH(max_demand!AB$1,Overzicht!$B:$B,0),5),Verdeelsleutels_percentage!$1:$1,0)))</f>
        <v>1.131007153992958E-2</v>
      </c>
      <c r="AC309">
        <f>PRODUCT(INDEX(Overzicht!$B$1:$D$35,MATCH(max_demand!AC$1,Overzicht!$B$1:$B$35,0),3),INDEX(Verdeelsleutels_percentage!$A:$AB,MATCH(max_demand!$C309,Verdeelsleutels_percentage!$C:$C,0),MATCH(INDEX(Overzicht!$B$1:$F$35,MATCH(max_demand!AC$1,Overzicht!$B:$B,0),5),Verdeelsleutels_percentage!$1:$1,0)))</f>
        <v>1.0148826287547741E-2</v>
      </c>
      <c r="AD309">
        <f>PRODUCT(INDEX(Overzicht!$B$1:$D$35,MATCH(max_demand!AD$1,Overzicht!$B$1:$B$35,0),3),INDEX(Verdeelsleutels_percentage!$A:$AB,MATCH(max_demand!$C309,Verdeelsleutels_percentage!$C:$C,0),MATCH(INDEX(Overzicht!$B$1:$F$35,MATCH(max_demand!AD$1,Overzicht!$B:$B,0),5),Verdeelsleutels_percentage!$1:$1,0)))</f>
        <v>9.8364104991846824E-7</v>
      </c>
      <c r="AE309">
        <f>PRODUCT(INDEX(Overzicht!$B$1:$D$35,MATCH(max_demand!AE$1,Overzicht!$B$1:$B$35,0),3),INDEX(Verdeelsleutels_percentage!$A:$AB,MATCH(max_demand!$C309,Verdeelsleutels_percentage!$C:$C,0),MATCH(INDEX(Overzicht!$B$1:$F$35,MATCH(max_demand!AE$1,Overzicht!$B:$B,0),5),Verdeelsleutels_percentage!$1:$1,0)))</f>
        <v>1.3477238441742836E-2</v>
      </c>
      <c r="AF309">
        <f>PRODUCT(INDEX(Overzicht!$B$1:$D$35,MATCH(max_demand!AF$1,Overzicht!$B$1:$B$35,0),3),INDEX(Verdeelsleutels_percentage!$A:$AB,MATCH(max_demand!$C309,Verdeelsleutels_percentage!$C:$C,0),MATCH(INDEX(Overzicht!$B$1:$F$35,MATCH(max_demand!AF$1,Overzicht!$B:$B,0),5),Verdeelsleutels_percentage!$1:$1,0)))</f>
        <v>7.5183884932234568E-3</v>
      </c>
      <c r="AG309">
        <f>PRODUCT(INDEX(Overzicht!$B$1:$D$35,MATCH(max_demand!AG$1,Overzicht!$B$1:$B$35,0),3),INDEX(Verdeelsleutels_percentage!$A:$AB,MATCH(max_demand!$C309,Verdeelsleutels_percentage!$C:$C,0),MATCH(INDEX(Overzicht!$B$1:$F$35,MATCH(max_demand!AG$1,Overzicht!$B:$B,0),5),Verdeelsleutels_percentage!$1:$1,0)))</f>
        <v>2.740837475031337E-2</v>
      </c>
      <c r="AH309">
        <f>PRODUCT(INDEX(Overzicht!$B$1:$D$35,MATCH(max_demand!AH$1,Overzicht!$B$1:$B$35,0),3),INDEX(Verdeelsleutels_percentage!$A:$AB,MATCH(max_demand!$C309,Verdeelsleutels_percentage!$C:$C,0),MATCH(INDEX(Overzicht!$B$1:$F$35,MATCH(max_demand!AH$1,Overzicht!$B:$B,0),5),Verdeelsleutels_percentage!$1:$1,0)))</f>
        <v>1.7542906484188065E-2</v>
      </c>
      <c r="AI309">
        <f>PRODUCT(INDEX(Overzicht!$B$1:$D$35,MATCH(max_demand!AI$1,Overzicht!$B$1:$B$35,0),3),INDEX(Verdeelsleutels_percentage!$A:$AB,MATCH(max_demand!$C309,Verdeelsleutels_percentage!$C:$C,0),MATCH(INDEX(Overzicht!$B$1:$F$35,MATCH(max_demand!AI$1,Overzicht!$B:$B,0),5),Verdeelsleutels_percentage!$1:$1,0)))</f>
        <v>6.0147107945787651E-3</v>
      </c>
      <c r="AJ309">
        <f>PRODUCT(INDEX(Overzicht!$B$1:$D$35,MATCH(max_demand!AJ$1,Overzicht!$B$1:$B$35,0),3),INDEX(Verdeelsleutels_percentage!$A:$AB,MATCH(max_demand!$C309,Verdeelsleutels_percentage!$C:$C,0),MATCH(INDEX(Overzicht!$B$1:$F$35,MATCH(max_demand!AJ$1,Overzicht!$B:$B,0),5),Verdeelsleutels_percentage!$1:$1,0)))</f>
        <v>0</v>
      </c>
      <c r="AK309">
        <f>PRODUCT(INDEX(Overzicht!$B$1:$D$35,MATCH(max_demand!AK$1,Overzicht!$B$1:$B$35,0),3),INDEX(Verdeelsleutels_percentage!$A:$AB,MATCH(max_demand!$C309,Verdeelsleutels_percentage!$C:$C,0),MATCH(INDEX(Overzicht!$B$1:$F$35,MATCH(max_demand!AK$1,Overzicht!$B:$B,0),5),Verdeelsleutels_percentage!$1:$1,0)))</f>
        <v>1.6627747348523447E-3</v>
      </c>
      <c r="AL309">
        <f>PRODUCT(INDEX(Overzicht!$B$1:$D$35,MATCH(max_demand!AL$1,Overzicht!$B$1:$B$35,0),3),INDEX(Verdeelsleutels_percentage!$A:$AB,MATCH(max_demand!$C309,Verdeelsleutels_percentage!$C:$C,0),MATCH(INDEX(Overzicht!$B$1:$F$35,MATCH(max_demand!AL$1,Overzicht!$B:$B,0),5),Verdeelsleutels_percentage!$1:$1,0)))</f>
        <v>4.5680624583855616E-3</v>
      </c>
      <c r="AM309">
        <f>PRODUCT(INDEX(Overzicht!$B$1:$D$35,MATCH(max_demand!AM$1,Overzicht!$B$1:$B$35,0),3),INDEX(Verdeelsleutels_percentage!$A:$AB,MATCH(max_demand!$C309,Verdeelsleutels_percentage!$C:$C,0),MATCH(INDEX(Overzicht!$B$1:$F$35,MATCH(max_demand!AM$1,Overzicht!$B:$B,0),5),Verdeelsleutels_percentage!$1:$1,0)))</f>
        <v>9.1361249167711232E-3</v>
      </c>
      <c r="AN309">
        <f>PRODUCT(INDEX(Overzicht!$B$1:$D$35,MATCH(max_demand!AN$1,Overzicht!$B$1:$B$35,0),3),INDEX(Verdeelsleutels_percentage!$A:$AB,MATCH(max_demand!$C309,Verdeelsleutels_percentage!$C:$C,0),MATCH(INDEX(Overzicht!$B$1:$F$35,MATCH(max_demand!AN$1,Overzicht!$B:$B,0),5),Verdeelsleutels_percentage!$1:$1,0)))</f>
        <v>4.5680624583855616E-3</v>
      </c>
      <c r="AO309">
        <f>PRODUCT(INDEX(Overzicht!$B$1:$D$35,MATCH(max_demand!AO$1,Overzicht!$B$1:$B$35,0),3),INDEX(Verdeelsleutels_percentage!$A:$AB,MATCH(max_demand!$C309,Verdeelsleutels_percentage!$C:$C,0),MATCH(INDEX(Overzicht!$B$1:$F$35,MATCH(max_demand!AO$1,Overzicht!$B:$B,0),5),Verdeelsleutels_percentage!$1:$1,0)))</f>
        <v>1.5988218604349465E-2</v>
      </c>
    </row>
    <row r="310" spans="2:41">
      <c r="B310" t="str">
        <f>INDEX('ETLocal datasets'!B:C,MATCH(C310,'ETLocal datasets'!C:C,0),1)</f>
        <v>GM1525</v>
      </c>
      <c r="C310" t="str">
        <f>'ETLocal datasets'!C293</f>
        <v>Teylingen</v>
      </c>
      <c r="D310">
        <f t="shared" si="21"/>
        <v>0.1319156705639285</v>
      </c>
      <c r="E310">
        <f t="shared" si="22"/>
        <v>9.6413924833441203E-2</v>
      </c>
      <c r="F310">
        <f t="shared" si="23"/>
        <v>2.2516886341136813E-2</v>
      </c>
      <c r="G310">
        <f t="shared" si="20"/>
        <v>4.5852229333793459E-2</v>
      </c>
      <c r="H310">
        <f>PRODUCT(INDEX(Overzicht!$B$1:$D$35,MATCH(max_demand!H$1,Overzicht!$B$1:$B$35,0),3),INDEX(Verdeelsleutels_percentage!$A:$AB,MATCH(max_demand!$C310,Verdeelsleutels_percentage!$C:$C,0),MATCH(INDEX(Overzicht!$B$1:$F$35,MATCH(max_demand!H$1,Overzicht!$B:$B,0),5),Verdeelsleutels_percentage!$1:$1,0)))</f>
        <v>2.2516886341136813E-2</v>
      </c>
      <c r="I310">
        <f>PRODUCT(INDEX(Overzicht!$B$1:$D$35,MATCH(max_demand!I$1,Overzicht!$B$1:$B$35,0),3),INDEX(Verdeelsleutels_percentage!$A:$AB,MATCH(max_demand!$C310,Verdeelsleutels_percentage!$C:$C,0),MATCH(INDEX(Overzicht!$B$1:$F$35,MATCH(max_demand!I$1,Overzicht!$B:$B,0),5),Verdeelsleutels_percentage!$1:$1,0)))</f>
        <v>2.767065047558978E-3</v>
      </c>
      <c r="J310">
        <f>PRODUCT(INDEX(Overzicht!$B$1:$D$35,MATCH(max_demand!J$1,Overzicht!$B$1:$B$35,0),3),INDEX(Verdeelsleutels_percentage!$A:$AB,MATCH(max_demand!$C310,Verdeelsleutels_percentage!$C:$C,0),MATCH(INDEX(Overzicht!$B$1:$F$35,MATCH(max_demand!J$1,Overzicht!$B:$B,0),5),Verdeelsleutels_percentage!$1:$1,0)))</f>
        <v>7.5485180876953889E-3</v>
      </c>
      <c r="K310">
        <f>PRODUCT(INDEX(Overzicht!$B$1:$D$35,MATCH(max_demand!K$1,Overzicht!$B$1:$B$35,0),3),INDEX(Verdeelsleutels_percentage!$A:$AB,MATCH(max_demand!$C310,Verdeelsleutels_percentage!$C:$C,0),MATCH(INDEX(Overzicht!$B$1:$F$35,MATCH(max_demand!K$1,Overzicht!$B:$B,0),5),Verdeelsleutels_percentage!$1:$1,0)))</f>
        <v>5.7597523220727647E-4</v>
      </c>
      <c r="L310">
        <f>PRODUCT(INDEX(Overzicht!$B$1:$D$35,MATCH(max_demand!L$1,Overzicht!$B$1:$B$35,0),3),INDEX(Verdeelsleutels_percentage!$A:$AB,MATCH(max_demand!$C310,Verdeelsleutels_percentage!$C:$C,0),MATCH(INDEX(Overzicht!$B$1:$F$35,MATCH(max_demand!L$1,Overzicht!$B:$B,0),5),Verdeelsleutels_percentage!$1:$1,0)))</f>
        <v>7.2810174779626841E-3</v>
      </c>
      <c r="M310">
        <f>PRODUCT(INDEX(Overzicht!$B$1:$D$35,MATCH(max_demand!M$1,Overzicht!$B$1:$B$35,0),3),INDEX(Verdeelsleutels_percentage!$A:$AB,MATCH(max_demand!$C310,Verdeelsleutels_percentage!$C:$C,0),MATCH(INDEX(Overzicht!$B$1:$F$35,MATCH(max_demand!M$1,Overzicht!$B:$B,0),5),Verdeelsleutels_percentage!$1:$1,0)))</f>
        <v>1.00214931247896E-2</v>
      </c>
      <c r="N310">
        <f>PRODUCT(INDEX(Overzicht!$B$1:$D$35,MATCH(max_demand!N$1,Overzicht!$B$1:$B$35,0),3),INDEX(Verdeelsleutels_percentage!$A:$AB,MATCH(max_demand!$C310,Verdeelsleutels_percentage!$C:$C,0),MATCH(INDEX(Overzicht!$B$1:$F$35,MATCH(max_demand!N$1,Overzicht!$B:$B,0),5),Verdeelsleutels_percentage!$1:$1,0)))</f>
        <v>1.0918655366437431E-3</v>
      </c>
      <c r="O310">
        <f>PRODUCT(INDEX(Overzicht!$B$1:$D$35,MATCH(max_demand!O$1,Overzicht!$B$1:$B$35,0),3),INDEX(Verdeelsleutels_percentage!$A:$AB,MATCH(max_demand!$C310,Verdeelsleutels_percentage!$C:$C,0),MATCH(INDEX(Overzicht!$B$1:$F$35,MATCH(max_demand!O$1,Overzicht!$B:$B,0),5),Verdeelsleutels_percentage!$1:$1,0)))</f>
        <v>1.733160999926835E-4</v>
      </c>
      <c r="P310">
        <f>PRODUCT(INDEX(Overzicht!$B$1:$D$35,MATCH(max_demand!P$1,Overzicht!$B$1:$B$35,0),3),INDEX(Verdeelsleutels_percentage!$A:$AB,MATCH(max_demand!$C310,Verdeelsleutels_percentage!$C:$C,0),MATCH(INDEX(Overzicht!$B$1:$F$35,MATCH(max_demand!P$1,Overzicht!$B:$B,0),5),Verdeelsleutels_percentage!$1:$1,0)))</f>
        <v>2.9038792509584054E-3</v>
      </c>
      <c r="Q310">
        <f>PRODUCT(INDEX(Overzicht!$B$1:$D$35,MATCH(max_demand!Q$1,Overzicht!$B$1:$B$35,0),3),INDEX(Verdeelsleutels_percentage!$A:$AB,MATCH(max_demand!$C310,Verdeelsleutels_percentage!$C:$C,0),MATCH(INDEX(Overzicht!$B$1:$F$35,MATCH(max_demand!Q$1,Overzicht!$B:$B,0),5),Verdeelsleutels_percentage!$1:$1,0)))</f>
        <v>1.8656848682656213E-2</v>
      </c>
      <c r="R310">
        <f>PRODUCT(INDEX(Overzicht!$B$1:$D$35,MATCH(max_demand!R$1,Overzicht!$B$1:$B$35,0),3),INDEX(Verdeelsleutels_percentage!$A:$AB,MATCH(max_demand!$C310,Verdeelsleutels_percentage!$C:$C,0),MATCH(INDEX(Overzicht!$B$1:$F$35,MATCH(max_demand!R$1,Overzicht!$B:$B,0),5),Verdeelsleutels_percentage!$1:$1,0)))</f>
        <v>3.8600376584805966E-3</v>
      </c>
      <c r="S310">
        <f>PRODUCT(INDEX(Overzicht!$B$1:$D$35,MATCH(max_demand!S$1,Overzicht!$B$1:$B$35,0),3),INDEX(Verdeelsleutels_percentage!$A:$AB,MATCH(max_demand!$C310,Verdeelsleutels_percentage!$C:$C,0),MATCH(INDEX(Overzicht!$B$1:$F$35,MATCH(max_demand!S$1,Overzicht!$B:$B,0),5),Verdeelsleutels_percentage!$1:$1,0)))</f>
        <v>7.905357124568262E-3</v>
      </c>
      <c r="T310">
        <f>PRODUCT(INDEX(Overzicht!$B$1:$D$35,MATCH(max_demand!T$1,Overzicht!$B$1:$B$35,0),3),INDEX(Verdeelsleutels_percentage!$A:$AB,MATCH(max_demand!$C310,Verdeelsleutels_percentage!$C:$C,0),MATCH(INDEX(Overzicht!$B$1:$F$35,MATCH(max_demand!T$1,Overzicht!$B:$B,0),5),Verdeelsleutels_percentage!$1:$1,0)))</f>
        <v>1.1408555746175985E-2</v>
      </c>
      <c r="U310">
        <f>PRODUCT(INDEX(Overzicht!$B$1:$D$35,MATCH(max_demand!U$1,Overzicht!$B$1:$B$35,0),3),INDEX(Verdeelsleutels_percentage!$A:$AB,MATCH(max_demand!$C310,Verdeelsleutels_percentage!$C:$C,0),MATCH(INDEX(Overzicht!$B$1:$F$35,MATCH(max_demand!U$1,Overzicht!$B:$B,0),5),Verdeelsleutels_percentage!$1:$1,0)))</f>
        <v>4.2374635628653665E-2</v>
      </c>
      <c r="V310">
        <f>PRODUCT(INDEX(Overzicht!$B$1:$D$35,MATCH(max_demand!V$1,Overzicht!$B$1:$B$35,0),3),INDEX(Verdeelsleutels_percentage!$A:$AB,MATCH(max_demand!$C310,Verdeelsleutels_percentage!$C:$C,0),MATCH(INDEX(Overzicht!$B$1:$F$35,MATCH(max_demand!V$1,Overzicht!$B:$B,0),5),Verdeelsleutels_percentage!$1:$1,0)))</f>
        <v>4.932270341391873E-3</v>
      </c>
      <c r="W310">
        <f>PRODUCT(INDEX(Overzicht!$B$1:$D$35,MATCH(max_demand!W$1,Overzicht!$B$1:$B$35,0),3),INDEX(Verdeelsleutels_percentage!$A:$AB,MATCH(max_demand!$C310,Verdeelsleutels_percentage!$C:$C,0),MATCH(INDEX(Overzicht!$B$1:$F$35,MATCH(max_demand!W$1,Overzicht!$B:$B,0),5),Verdeelsleutels_percentage!$1:$1,0)))</f>
        <v>2.5733584389870643E-2</v>
      </c>
      <c r="X310">
        <f>PRODUCT(INDEX(Overzicht!$B$1:$D$35,MATCH(max_demand!X$1,Overzicht!$B$1:$B$35,0),3),INDEX(Verdeelsleutels_percentage!$A:$AB,MATCH(max_demand!$C310,Verdeelsleutels_percentage!$C:$C,0),MATCH(INDEX(Overzicht!$B$1:$F$35,MATCH(max_demand!X$1,Overzicht!$B:$B,0),5),Verdeelsleutels_percentage!$1:$1,0)))</f>
        <v>4.7821373106338096E-4</v>
      </c>
      <c r="Y310">
        <f>PRODUCT(INDEX(Overzicht!$B$1:$D$35,MATCH(max_demand!Y$1,Overzicht!$B$1:$B$35,0),3),INDEX(Verdeelsleutels_percentage!$A:$AB,MATCH(max_demand!$C310,Verdeelsleutels_percentage!$C:$C,0),MATCH(INDEX(Overzicht!$B$1:$F$35,MATCH(max_demand!Y$1,Overzicht!$B:$B,0),5),Verdeelsleutels_percentage!$1:$1,0)))</f>
        <v>6.7212743095008442E-7</v>
      </c>
      <c r="Z310">
        <f>PRODUCT(INDEX(Overzicht!$B$1:$D$35,MATCH(max_demand!Z$1,Overzicht!$B$1:$B$35,0),3),INDEX(Verdeelsleutels_percentage!$A:$AB,MATCH(max_demand!$C310,Verdeelsleutels_percentage!$C:$C,0),MATCH(INDEX(Overzicht!$B$1:$F$35,MATCH(max_demand!Z$1,Overzicht!$B:$B,0),5),Verdeelsleutels_percentage!$1:$1,0)))</f>
        <v>2.9872330264448199E-4</v>
      </c>
      <c r="AA310">
        <f>PRODUCT(INDEX(Overzicht!$B$1:$D$35,MATCH(max_demand!AA$1,Overzicht!$B$1:$B$35,0),3),INDEX(Verdeelsleutels_percentage!$A:$AB,MATCH(max_demand!$C310,Verdeelsleutels_percentage!$C:$C,0),MATCH(INDEX(Overzicht!$B$1:$F$35,MATCH(max_demand!AA$1,Overzicht!$B:$B,0),5),Verdeelsleutels_percentage!$1:$1,0)))</f>
        <v>3.1130112591372334E-4</v>
      </c>
      <c r="AB310">
        <f>PRODUCT(INDEX(Overzicht!$B$1:$D$35,MATCH(max_demand!AB$1,Overzicht!$B$1:$B$35,0),3),INDEX(Verdeelsleutels_percentage!$A:$AB,MATCH(max_demand!$C310,Verdeelsleutels_percentage!$C:$C,0),MATCH(INDEX(Overzicht!$B$1:$F$35,MATCH(max_demand!AB$1,Overzicht!$B:$B,0),5),Verdeelsleutels_percentage!$1:$1,0)))</f>
        <v>5.6051535160723904E-3</v>
      </c>
      <c r="AC310">
        <f>PRODUCT(INDEX(Overzicht!$B$1:$D$35,MATCH(max_demand!AC$1,Overzicht!$B$1:$B$35,0),3),INDEX(Verdeelsleutels_percentage!$A:$AB,MATCH(max_demand!$C310,Verdeelsleutels_percentage!$C:$C,0),MATCH(INDEX(Overzicht!$B$1:$F$35,MATCH(max_demand!AC$1,Overzicht!$B:$B,0),5),Verdeelsleutels_percentage!$1:$1,0)))</f>
        <v>2.8073967180202324E-3</v>
      </c>
      <c r="AD310">
        <f>PRODUCT(INDEX(Overzicht!$B$1:$D$35,MATCH(max_demand!AD$1,Overzicht!$B$1:$B$35,0),3),INDEX(Verdeelsleutels_percentage!$A:$AB,MATCH(max_demand!$C310,Verdeelsleutels_percentage!$C:$C,0),MATCH(INDEX(Overzicht!$B$1:$F$35,MATCH(max_demand!AD$1,Overzicht!$B:$B,0),5),Verdeelsleutels_percentage!$1:$1,0)))</f>
        <v>0</v>
      </c>
      <c r="AE310">
        <f>PRODUCT(INDEX(Overzicht!$B$1:$D$35,MATCH(max_demand!AE$1,Overzicht!$B$1:$B$35,0),3),INDEX(Verdeelsleutels_percentage!$A:$AB,MATCH(max_demand!$C310,Verdeelsleutels_percentage!$C:$C,0),MATCH(INDEX(Overzicht!$B$1:$F$35,MATCH(max_demand!AE$1,Overzicht!$B:$B,0),5),Verdeelsleutels_percentage!$1:$1,0)))</f>
        <v>5.3110302600053241E-2</v>
      </c>
      <c r="AF310">
        <f>PRODUCT(INDEX(Overzicht!$B$1:$D$35,MATCH(max_demand!AF$1,Overzicht!$B$1:$B$35,0),3),INDEX(Verdeelsleutels_percentage!$A:$AB,MATCH(max_demand!$C310,Verdeelsleutels_percentage!$C:$C,0),MATCH(INDEX(Overzicht!$B$1:$F$35,MATCH(max_demand!AF$1,Overzicht!$B:$B,0),5),Verdeelsleutels_percentage!$1:$1,0)))</f>
        <v>1.1791709314913762E-3</v>
      </c>
      <c r="AG310">
        <f>PRODUCT(INDEX(Overzicht!$B$1:$D$35,MATCH(max_demand!AG$1,Overzicht!$B$1:$B$35,0),3),INDEX(Verdeelsleutels_percentage!$A:$AB,MATCH(max_demand!$C310,Verdeelsleutels_percentage!$C:$C,0),MATCH(INDEX(Overzicht!$B$1:$F$35,MATCH(max_demand!AG$1,Overzicht!$B:$B,0),5),Verdeelsleutels_percentage!$1:$1,0)))</f>
        <v>2.5733584389870643E-2</v>
      </c>
      <c r="AH310">
        <f>PRODUCT(INDEX(Overzicht!$B$1:$D$35,MATCH(max_demand!AH$1,Overzicht!$B$1:$B$35,0),3),INDEX(Verdeelsleutels_percentage!$A:$AB,MATCH(max_demand!$C310,Verdeelsleutels_percentage!$C:$C,0),MATCH(INDEX(Overzicht!$B$1:$F$35,MATCH(max_demand!AH$1,Overzicht!$B:$B,0),5),Verdeelsleutels_percentage!$1:$1,0)))</f>
        <v>2.7513988401465447E-3</v>
      </c>
      <c r="AI310">
        <f>PRODUCT(INDEX(Overzicht!$B$1:$D$35,MATCH(max_demand!AI$1,Overzicht!$B$1:$B$35,0),3),INDEX(Verdeelsleutels_percentage!$A:$AB,MATCH(max_demand!$C310,Verdeelsleutels_percentage!$C:$C,0),MATCH(INDEX(Overzicht!$B$1:$F$35,MATCH(max_demand!AI$1,Overzicht!$B:$B,0),5),Verdeelsleutels_percentage!$1:$1,0)))</f>
        <v>9.4333674519310093E-4</v>
      </c>
      <c r="AJ310">
        <f>PRODUCT(INDEX(Overzicht!$B$1:$D$35,MATCH(max_demand!AJ$1,Overzicht!$B$1:$B$35,0),3),INDEX(Verdeelsleutels_percentage!$A:$AB,MATCH(max_demand!$C310,Verdeelsleutels_percentage!$C:$C,0),MATCH(INDEX(Overzicht!$B$1:$F$35,MATCH(max_demand!AJ$1,Overzicht!$B:$B,0),5),Verdeelsleutels_percentage!$1:$1,0)))</f>
        <v>0</v>
      </c>
      <c r="AK310">
        <f>PRODUCT(INDEX(Overzicht!$B$1:$D$35,MATCH(max_demand!AK$1,Overzicht!$B$1:$B$35,0),3),INDEX(Verdeelsleutels_percentage!$A:$AB,MATCH(max_demand!$C310,Verdeelsleutels_percentage!$C:$C,0),MATCH(INDEX(Overzicht!$B$1:$F$35,MATCH(max_demand!AK$1,Overzicht!$B:$B,0),5),Verdeelsleutels_percentage!$1:$1,0)))</f>
        <v>1.5611707863188193E-3</v>
      </c>
      <c r="AL310">
        <f>PRODUCT(INDEX(Overzicht!$B$1:$D$35,MATCH(max_demand!AL$1,Overzicht!$B$1:$B$35,0),3),INDEX(Verdeelsleutels_percentage!$A:$AB,MATCH(max_demand!$C310,Verdeelsleutels_percentage!$C:$C,0),MATCH(INDEX(Overzicht!$B$1:$F$35,MATCH(max_demand!AL$1,Overzicht!$B:$B,0),5),Verdeelsleutels_percentage!$1:$1,0)))</f>
        <v>4.2889307316451072E-3</v>
      </c>
      <c r="AM310">
        <f>PRODUCT(INDEX(Overzicht!$B$1:$D$35,MATCH(max_demand!AM$1,Overzicht!$B$1:$B$35,0),3),INDEX(Verdeelsleutels_percentage!$A:$AB,MATCH(max_demand!$C310,Verdeelsleutels_percentage!$C:$C,0),MATCH(INDEX(Overzicht!$B$1:$F$35,MATCH(max_demand!AM$1,Overzicht!$B:$B,0),5),Verdeelsleutels_percentage!$1:$1,0)))</f>
        <v>8.5778614632902143E-3</v>
      </c>
      <c r="AN310">
        <f>PRODUCT(INDEX(Overzicht!$B$1:$D$35,MATCH(max_demand!AN$1,Overzicht!$B$1:$B$35,0),3),INDEX(Verdeelsleutels_percentage!$A:$AB,MATCH(max_demand!$C310,Verdeelsleutels_percentage!$C:$C,0),MATCH(INDEX(Overzicht!$B$1:$F$35,MATCH(max_demand!AN$1,Overzicht!$B:$B,0),5),Verdeelsleutels_percentage!$1:$1,0)))</f>
        <v>4.2889307316451072E-3</v>
      </c>
      <c r="AO310">
        <f>PRODUCT(INDEX(Overzicht!$B$1:$D$35,MATCH(max_demand!AO$1,Overzicht!$B$1:$B$35,0),3),INDEX(Verdeelsleutels_percentage!$A:$AB,MATCH(max_demand!$C310,Verdeelsleutels_percentage!$C:$C,0),MATCH(INDEX(Overzicht!$B$1:$F$35,MATCH(max_demand!AO$1,Overzicht!$B:$B,0),5),Verdeelsleutels_percentage!$1:$1,0)))</f>
        <v>1.5011257560757874E-2</v>
      </c>
    </row>
    <row r="311" spans="2:41">
      <c r="B311" t="str">
        <f>INDEX('ETLocal datasets'!B:C,MATCH(C311,'ETLocal datasets'!C:C,0),1)</f>
        <v>GM1581</v>
      </c>
      <c r="C311" t="str">
        <f>'ETLocal datasets'!C294</f>
        <v>Utrechtse Heuvelrug</v>
      </c>
      <c r="D311">
        <f t="shared" si="21"/>
        <v>0.23900229466356299</v>
      </c>
      <c r="E311">
        <f t="shared" si="22"/>
        <v>0.21777593131487344</v>
      </c>
      <c r="F311">
        <f t="shared" si="23"/>
        <v>3.0083473926267215E-2</v>
      </c>
      <c r="G311">
        <f t="shared" si="20"/>
        <v>6.1260439153362919E-2</v>
      </c>
      <c r="H311">
        <f>PRODUCT(INDEX(Overzicht!$B$1:$D$35,MATCH(max_demand!H$1,Overzicht!$B$1:$B$35,0),3),INDEX(Verdeelsleutels_percentage!$A:$AB,MATCH(max_demand!$C311,Verdeelsleutels_percentage!$C:$C,0),MATCH(INDEX(Overzicht!$B$1:$F$35,MATCH(max_demand!H$1,Overzicht!$B:$B,0),5),Verdeelsleutels_percentage!$1:$1,0)))</f>
        <v>3.0083473926267215E-2</v>
      </c>
      <c r="I311">
        <f>PRODUCT(INDEX(Overzicht!$B$1:$D$35,MATCH(max_demand!I$1,Overzicht!$B$1:$B$35,0),3),INDEX(Verdeelsleutels_percentage!$A:$AB,MATCH(max_demand!$C311,Verdeelsleutels_percentage!$C:$C,0),MATCH(INDEX(Overzicht!$B$1:$F$35,MATCH(max_demand!I$1,Overzicht!$B:$B,0),5),Verdeelsleutels_percentage!$1:$1,0)))</f>
        <v>8.1579068025492939E-3</v>
      </c>
      <c r="J311">
        <f>PRODUCT(INDEX(Overzicht!$B$1:$D$35,MATCH(max_demand!J$1,Overzicht!$B$1:$B$35,0),3),INDEX(Verdeelsleutels_percentage!$A:$AB,MATCH(max_demand!$C311,Verdeelsleutels_percentage!$C:$C,0),MATCH(INDEX(Overzicht!$B$1:$F$35,MATCH(max_demand!J$1,Overzicht!$B:$B,0),5),Verdeelsleutels_percentage!$1:$1,0)))</f>
        <v>1.0085126497186724E-2</v>
      </c>
      <c r="K311">
        <f>PRODUCT(INDEX(Overzicht!$B$1:$D$35,MATCH(max_demand!K$1,Overzicht!$B$1:$B$35,0),3),INDEX(Verdeelsleutels_percentage!$A:$AB,MATCH(max_demand!$C311,Verdeelsleutels_percentage!$C:$C,0),MATCH(INDEX(Overzicht!$B$1:$F$35,MATCH(max_demand!K$1,Overzicht!$B:$B,0),5),Verdeelsleutels_percentage!$1:$1,0)))</f>
        <v>1.6980996775152607E-3</v>
      </c>
      <c r="L311">
        <f>PRODUCT(INDEX(Overzicht!$B$1:$D$35,MATCH(max_demand!L$1,Overzicht!$B$1:$B$35,0),3),INDEX(Verdeelsleutels_percentage!$A:$AB,MATCH(max_demand!$C311,Verdeelsleutels_percentage!$C:$C,0),MATCH(INDEX(Overzicht!$B$1:$F$35,MATCH(max_demand!L$1,Overzicht!$B:$B,0),5),Verdeelsleutels_percentage!$1:$1,0)))</f>
        <v>9.7277348269426706E-3</v>
      </c>
      <c r="M311">
        <f>PRODUCT(INDEX(Overzicht!$B$1:$D$35,MATCH(max_demand!M$1,Overzicht!$B$1:$B$35,0),3),INDEX(Verdeelsleutels_percentage!$A:$AB,MATCH(max_demand!$C311,Verdeelsleutels_percentage!$C:$C,0),MATCH(INDEX(Overzicht!$B$1:$F$35,MATCH(max_demand!M$1,Overzicht!$B:$B,0),5),Verdeelsleutels_percentage!$1:$1,0)))</f>
        <v>6.5580114974711223E-2</v>
      </c>
      <c r="N311">
        <f>PRODUCT(INDEX(Overzicht!$B$1:$D$35,MATCH(max_demand!N$1,Overzicht!$B$1:$B$35,0),3),INDEX(Verdeelsleutels_percentage!$A:$AB,MATCH(max_demand!$C311,Verdeelsleutels_percentage!$C:$C,0),MATCH(INDEX(Overzicht!$B$1:$F$35,MATCH(max_demand!N$1,Overzicht!$B:$B,0),5),Verdeelsleutels_percentage!$1:$1,0)))</f>
        <v>2.7276853645664328E-2</v>
      </c>
      <c r="O311">
        <f>PRODUCT(INDEX(Overzicht!$B$1:$D$35,MATCH(max_demand!O$1,Overzicht!$B$1:$B$35,0),3),INDEX(Verdeelsleutels_percentage!$A:$AB,MATCH(max_demand!$C311,Verdeelsleutels_percentage!$C:$C,0),MATCH(INDEX(Overzicht!$B$1:$F$35,MATCH(max_demand!O$1,Overzicht!$B:$B,0),5),Verdeelsleutels_percentage!$1:$1,0)))</f>
        <v>1.808569795447376E-3</v>
      </c>
      <c r="P311">
        <f>PRODUCT(INDEX(Overzicht!$B$1:$D$35,MATCH(max_demand!P$1,Overzicht!$B$1:$B$35,0),3),INDEX(Verdeelsleutels_percentage!$A:$AB,MATCH(max_demand!$C311,Verdeelsleutels_percentage!$C:$C,0),MATCH(INDEX(Overzicht!$B$1:$F$35,MATCH(max_demand!P$1,Overzicht!$B:$B,0),5),Verdeelsleutels_percentage!$1:$1,0)))</f>
        <v>0</v>
      </c>
      <c r="Q311">
        <f>PRODUCT(INDEX(Overzicht!$B$1:$D$35,MATCH(max_demand!Q$1,Overzicht!$B$1:$B$35,0),3),INDEX(Verdeelsleutels_percentage!$A:$AB,MATCH(max_demand!$C311,Verdeelsleutels_percentage!$C:$C,0),MATCH(INDEX(Overzicht!$B$1:$F$35,MATCH(max_demand!Q$1,Overzicht!$B:$B,0),5),Verdeelsleutels_percentage!$1:$1,0)))</f>
        <v>2.4926306967478547E-2</v>
      </c>
      <c r="R311">
        <f>PRODUCT(INDEX(Overzicht!$B$1:$D$35,MATCH(max_demand!R$1,Overzicht!$B$1:$B$35,0),3),INDEX(Verdeelsleutels_percentage!$A:$AB,MATCH(max_demand!$C311,Verdeelsleutels_percentage!$C:$C,0),MATCH(INDEX(Overzicht!$B$1:$F$35,MATCH(max_demand!R$1,Overzicht!$B:$B,0),5),Verdeelsleutels_percentage!$1:$1,0)))</f>
        <v>5.1571669587886651E-3</v>
      </c>
      <c r="S311">
        <f>PRODUCT(INDEX(Overzicht!$B$1:$D$35,MATCH(max_demand!S$1,Overzicht!$B$1:$B$35,0),3),INDEX(Verdeelsleutels_percentage!$A:$AB,MATCH(max_demand!$C311,Verdeelsleutels_percentage!$C:$C,0),MATCH(INDEX(Overzicht!$B$1:$F$35,MATCH(max_demand!S$1,Overzicht!$B:$B,0),5),Verdeelsleutels_percentage!$1:$1,0)))</f>
        <v>1.0561877931599186E-2</v>
      </c>
      <c r="T311">
        <f>PRODUCT(INDEX(Overzicht!$B$1:$D$35,MATCH(max_demand!T$1,Overzicht!$B$1:$B$35,0),3),INDEX(Verdeelsleutels_percentage!$A:$AB,MATCH(max_demand!$C311,Verdeelsleutels_percentage!$C:$C,0),MATCH(INDEX(Overzicht!$B$1:$F$35,MATCH(max_demand!T$1,Overzicht!$B:$B,0),5),Verdeelsleutels_percentage!$1:$1,0)))</f>
        <v>1.5242293455975386E-2</v>
      </c>
      <c r="U311">
        <f>PRODUCT(INDEX(Overzicht!$B$1:$D$35,MATCH(max_demand!U$1,Overzicht!$B$1:$B$35,0),3),INDEX(Verdeelsleutels_percentage!$A:$AB,MATCH(max_demand!$C311,Verdeelsleutels_percentage!$C:$C,0),MATCH(INDEX(Overzicht!$B$1:$F$35,MATCH(max_demand!U$1,Overzicht!$B:$B,0),5),Verdeelsleutels_percentage!$1:$1,0)))</f>
        <v>5.6614232836480018E-2</v>
      </c>
      <c r="V311">
        <f>PRODUCT(INDEX(Overzicht!$B$1:$D$35,MATCH(max_demand!V$1,Overzicht!$B$1:$B$35,0),3),INDEX(Verdeelsleutels_percentage!$A:$AB,MATCH(max_demand!$C311,Verdeelsleutels_percentage!$C:$C,0),MATCH(INDEX(Overzicht!$B$1:$F$35,MATCH(max_demand!V$1,Overzicht!$B:$B,0),5),Verdeelsleutels_percentage!$1:$1,0)))</f>
        <v>6.5897133362299611E-3</v>
      </c>
      <c r="W311">
        <f>PRODUCT(INDEX(Overzicht!$B$1:$D$35,MATCH(max_demand!W$1,Overzicht!$B$1:$B$35,0),3),INDEX(Verdeelsleutels_percentage!$A:$AB,MATCH(max_demand!$C311,Verdeelsleutels_percentage!$C:$C,0),MATCH(INDEX(Overzicht!$B$1:$F$35,MATCH(max_demand!W$1,Overzicht!$B:$B,0),5),Verdeelsleutels_percentage!$1:$1,0)))</f>
        <v>3.4381113058591102E-2</v>
      </c>
      <c r="X311">
        <f>PRODUCT(INDEX(Overzicht!$B$1:$D$35,MATCH(max_demand!X$1,Overzicht!$B$1:$B$35,0),3),INDEX(Verdeelsleutels_percentage!$A:$AB,MATCH(max_demand!$C311,Verdeelsleutels_percentage!$C:$C,0),MATCH(INDEX(Overzicht!$B$1:$F$35,MATCH(max_demand!X$1,Overzicht!$B:$B,0),5),Verdeelsleutels_percentage!$1:$1,0)))</f>
        <v>5.3531807659624342E-2</v>
      </c>
      <c r="Y311">
        <f>PRODUCT(INDEX(Overzicht!$B$1:$D$35,MATCH(max_demand!Y$1,Overzicht!$B$1:$B$35,0),3),INDEX(Verdeelsleutels_percentage!$A:$AB,MATCH(max_demand!$C311,Verdeelsleutels_percentage!$C:$C,0),MATCH(INDEX(Overzicht!$B$1:$F$35,MATCH(max_demand!Y$1,Overzicht!$B:$B,0),5),Verdeelsleutels_percentage!$1:$1,0)))</f>
        <v>1.8722457504906504E-6</v>
      </c>
      <c r="Z311">
        <f>PRODUCT(INDEX(Overzicht!$B$1:$D$35,MATCH(max_demand!Z$1,Overzicht!$B$1:$B$35,0),3),INDEX(Verdeelsleutels_percentage!$A:$AB,MATCH(max_demand!$C311,Verdeelsleutels_percentage!$C:$C,0),MATCH(INDEX(Overzicht!$B$1:$F$35,MATCH(max_demand!Z$1,Overzicht!$B:$B,0),5),Verdeelsleutels_percentage!$1:$1,0)))</f>
        <v>8.321092224402891E-4</v>
      </c>
      <c r="AA311">
        <f>PRODUCT(INDEX(Overzicht!$B$1:$D$35,MATCH(max_demand!AA$1,Overzicht!$B$1:$B$35,0),3),INDEX(Verdeelsleutels_percentage!$A:$AB,MATCH(max_demand!$C311,Verdeelsleutels_percentage!$C:$C,0),MATCH(INDEX(Overzicht!$B$1:$F$35,MATCH(max_demand!AA$1,Overzicht!$B:$B,0),5),Verdeelsleutels_percentage!$1:$1,0)))</f>
        <v>8.6714540022724863E-4</v>
      </c>
      <c r="AB311">
        <f>PRODUCT(INDEX(Overzicht!$B$1:$D$35,MATCH(max_demand!AB$1,Overzicht!$B$1:$B$35,0),3),INDEX(Verdeelsleutels_percentage!$A:$AB,MATCH(max_demand!$C311,Verdeelsleutels_percentage!$C:$C,0),MATCH(INDEX(Overzicht!$B$1:$F$35,MATCH(max_demand!AB$1,Overzicht!$B:$B,0),5),Verdeelsleutels_percentage!$1:$1,0)))</f>
        <v>1.3825578099105734E-2</v>
      </c>
      <c r="AC311">
        <f>PRODUCT(INDEX(Overzicht!$B$1:$D$35,MATCH(max_demand!AC$1,Overzicht!$B$1:$B$35,0),3),INDEX(Verdeelsleutels_percentage!$A:$AB,MATCH(max_demand!$C311,Verdeelsleutels_percentage!$C:$C,0),MATCH(INDEX(Overzicht!$B$1:$F$35,MATCH(max_demand!AC$1,Overzicht!$B:$B,0),5),Verdeelsleutels_percentage!$1:$1,0)))</f>
        <v>5.6004915682204948E-2</v>
      </c>
      <c r="AD311">
        <f>PRODUCT(INDEX(Overzicht!$B$1:$D$35,MATCH(max_demand!AD$1,Overzicht!$B$1:$B$35,0),3),INDEX(Verdeelsleutels_percentage!$A:$AB,MATCH(max_demand!$C311,Verdeelsleutels_percentage!$C:$C,0),MATCH(INDEX(Overzicht!$B$1:$F$35,MATCH(max_demand!AD$1,Overzicht!$B:$B,0),5),Verdeelsleutels_percentage!$1:$1,0)))</f>
        <v>8.5576771342906738E-5</v>
      </c>
      <c r="AE311">
        <f>PRODUCT(INDEX(Overzicht!$B$1:$D$35,MATCH(max_demand!AE$1,Overzicht!$B$1:$B$35,0),3),INDEX(Verdeelsleutels_percentage!$A:$AB,MATCH(max_demand!$C311,Verdeelsleutels_percentage!$C:$C,0),MATCH(INDEX(Overzicht!$B$1:$F$35,MATCH(max_demand!AE$1,Overzicht!$B:$B,0),5),Verdeelsleutels_percentage!$1:$1,0)))</f>
        <v>2.2062738486112343E-2</v>
      </c>
      <c r="AF311">
        <f>PRODUCT(INDEX(Overzicht!$B$1:$D$35,MATCH(max_demand!AF$1,Overzicht!$B$1:$B$35,0),3),INDEX(Verdeelsleutels_percentage!$A:$AB,MATCH(max_demand!$C311,Verdeelsleutels_percentage!$C:$C,0),MATCH(INDEX(Overzicht!$B$1:$F$35,MATCH(max_demand!AF$1,Overzicht!$B:$B,0),5),Verdeelsleutels_percentage!$1:$1,0)))</f>
        <v>3.284641667527457E-3</v>
      </c>
      <c r="AG311">
        <f>PRODUCT(INDEX(Overzicht!$B$1:$D$35,MATCH(max_demand!AG$1,Overzicht!$B$1:$B$35,0),3),INDEX(Verdeelsleutels_percentage!$A:$AB,MATCH(max_demand!$C311,Verdeelsleutels_percentage!$C:$C,0),MATCH(INDEX(Overzicht!$B$1:$F$35,MATCH(max_demand!AG$1,Overzicht!$B:$B,0),5),Verdeelsleutels_percentage!$1:$1,0)))</f>
        <v>3.4381113058591102E-2</v>
      </c>
      <c r="AH311">
        <f>PRODUCT(INDEX(Overzicht!$B$1:$D$35,MATCH(max_demand!AH$1,Overzicht!$B$1:$B$35,0),3),INDEX(Verdeelsleutels_percentage!$A:$AB,MATCH(max_demand!$C311,Verdeelsleutels_percentage!$C:$C,0),MATCH(INDEX(Overzicht!$B$1:$F$35,MATCH(max_demand!AH$1,Overzicht!$B:$B,0),5),Verdeelsleutels_percentage!$1:$1,0)))</f>
        <v>7.6641638908973991E-3</v>
      </c>
      <c r="AI311">
        <f>PRODUCT(INDEX(Overzicht!$B$1:$D$35,MATCH(max_demand!AI$1,Overzicht!$B$1:$B$35,0),3),INDEX(Verdeelsleutels_percentage!$A:$AB,MATCH(max_demand!$C311,Verdeelsleutels_percentage!$C:$C,0),MATCH(INDEX(Overzicht!$B$1:$F$35,MATCH(max_demand!AI$1,Overzicht!$B:$B,0),5),Verdeelsleutels_percentage!$1:$1,0)))</f>
        <v>2.6277133340219653E-3</v>
      </c>
      <c r="AJ311">
        <f>PRODUCT(INDEX(Overzicht!$B$1:$D$35,MATCH(max_demand!AJ$1,Overzicht!$B$1:$B$35,0),3),INDEX(Verdeelsleutels_percentage!$A:$AB,MATCH(max_demand!$C311,Verdeelsleutels_percentage!$C:$C,0),MATCH(INDEX(Overzicht!$B$1:$F$35,MATCH(max_demand!AJ$1,Overzicht!$B:$B,0),5),Verdeelsleutels_percentage!$1:$1,0)))</f>
        <v>0</v>
      </c>
      <c r="AK311">
        <f>PRODUCT(INDEX(Overzicht!$B$1:$D$35,MATCH(max_demand!AK$1,Overzicht!$B$1:$B$35,0),3),INDEX(Verdeelsleutels_percentage!$A:$AB,MATCH(max_demand!$C311,Verdeelsleutels_percentage!$C:$C,0),MATCH(INDEX(Overzicht!$B$1:$F$35,MATCH(max_demand!AK$1,Overzicht!$B:$B,0),5),Verdeelsleutels_percentage!$1:$1,0)))</f>
        <v>2.085787525554527E-3</v>
      </c>
      <c r="AL311">
        <f>PRODUCT(INDEX(Overzicht!$B$1:$D$35,MATCH(max_demand!AL$1,Overzicht!$B$1:$B$35,0),3),INDEX(Verdeelsleutels_percentage!$A:$AB,MATCH(max_demand!$C311,Verdeelsleutels_percentage!$C:$C,0),MATCH(INDEX(Overzicht!$B$1:$F$35,MATCH(max_demand!AL$1,Overzicht!$B:$B,0),5),Verdeelsleutels_percentage!$1:$1,0)))</f>
        <v>5.7301855097651837E-3</v>
      </c>
      <c r="AM311">
        <f>PRODUCT(INDEX(Overzicht!$B$1:$D$35,MATCH(max_demand!AM$1,Overzicht!$B$1:$B$35,0),3),INDEX(Verdeelsleutels_percentage!$A:$AB,MATCH(max_demand!$C311,Verdeelsleutels_percentage!$C:$C,0),MATCH(INDEX(Overzicht!$B$1:$F$35,MATCH(max_demand!AM$1,Overzicht!$B:$B,0),5),Verdeelsleutels_percentage!$1:$1,0)))</f>
        <v>1.1460371019530367E-2</v>
      </c>
      <c r="AN311">
        <f>PRODUCT(INDEX(Overzicht!$B$1:$D$35,MATCH(max_demand!AN$1,Overzicht!$B$1:$B$35,0),3),INDEX(Verdeelsleutels_percentage!$A:$AB,MATCH(max_demand!$C311,Verdeelsleutels_percentage!$C:$C,0),MATCH(INDEX(Overzicht!$B$1:$F$35,MATCH(max_demand!AN$1,Overzicht!$B:$B,0),5),Verdeelsleutels_percentage!$1:$1,0)))</f>
        <v>5.7301855097651837E-3</v>
      </c>
      <c r="AO311">
        <f>PRODUCT(INDEX(Overzicht!$B$1:$D$35,MATCH(max_demand!AO$1,Overzicht!$B$1:$B$35,0),3),INDEX(Verdeelsleutels_percentage!$A:$AB,MATCH(max_demand!$C311,Verdeelsleutels_percentage!$C:$C,0),MATCH(INDEX(Overzicht!$B$1:$F$35,MATCH(max_demand!AO$1,Overzicht!$B:$B,0),5),Verdeelsleutels_percentage!$1:$1,0)))</f>
        <v>2.0055649284178141E-2</v>
      </c>
    </row>
    <row r="312" spans="2:41">
      <c r="B312" t="str">
        <f>INDEX('ETLocal datasets'!B:C,MATCH(C312,'ETLocal datasets'!C:C,0),1)</f>
        <v>GM1586</v>
      </c>
      <c r="C312" t="str">
        <f>'ETLocal datasets'!C295</f>
        <v>Oost Gelre</v>
      </c>
      <c r="D312">
        <f t="shared" si="21"/>
        <v>0.33199943973466334</v>
      </c>
      <c r="E312">
        <f t="shared" si="22"/>
        <v>0.17564811694330168</v>
      </c>
      <c r="F312">
        <f t="shared" si="23"/>
        <v>1.8047046541570057E-2</v>
      </c>
      <c r="G312">
        <f t="shared" si="20"/>
        <v>3.6750077443431124E-2</v>
      </c>
      <c r="H312">
        <f>PRODUCT(INDEX(Overzicht!$B$1:$D$35,MATCH(max_demand!H$1,Overzicht!$B$1:$B$35,0),3),INDEX(Verdeelsleutels_percentage!$A:$AB,MATCH(max_demand!$C312,Verdeelsleutels_percentage!$C:$C,0),MATCH(INDEX(Overzicht!$B$1:$F$35,MATCH(max_demand!H$1,Overzicht!$B:$B,0),5),Verdeelsleutels_percentage!$1:$1,0)))</f>
        <v>1.8047046541570057E-2</v>
      </c>
      <c r="I312">
        <f>PRODUCT(INDEX(Overzicht!$B$1:$D$35,MATCH(max_demand!I$1,Overzicht!$B$1:$B$35,0),3),INDEX(Verdeelsleutels_percentage!$A:$AB,MATCH(max_demand!$C312,Verdeelsleutels_percentage!$C:$C,0),MATCH(INDEX(Overzicht!$B$1:$F$35,MATCH(max_demand!I$1,Overzicht!$B:$B,0),5),Verdeelsleutels_percentage!$1:$1,0)))</f>
        <v>2.6277918972216149E-2</v>
      </c>
      <c r="J312">
        <f>PRODUCT(INDEX(Overzicht!$B$1:$D$35,MATCH(max_demand!J$1,Overzicht!$B$1:$B$35,0),3),INDEX(Verdeelsleutels_percentage!$A:$AB,MATCH(max_demand!$C312,Verdeelsleutels_percentage!$C:$C,0),MATCH(INDEX(Overzicht!$B$1:$F$35,MATCH(max_demand!J$1,Overzicht!$B:$B,0),5),Verdeelsleutels_percentage!$1:$1,0)))</f>
        <v>6.0500575072691999E-3</v>
      </c>
      <c r="K312">
        <f>PRODUCT(INDEX(Overzicht!$B$1:$D$35,MATCH(max_demand!K$1,Overzicht!$B$1:$B$35,0),3),INDEX(Verdeelsleutels_percentage!$A:$AB,MATCH(max_demand!$C312,Verdeelsleutels_percentage!$C:$C,0),MATCH(INDEX(Overzicht!$B$1:$F$35,MATCH(max_demand!K$1,Overzicht!$B:$B,0),5),Verdeelsleutels_percentage!$1:$1,0)))</f>
        <v>5.4698499029859149E-3</v>
      </c>
      <c r="L312">
        <f>PRODUCT(INDEX(Overzicht!$B$1:$D$35,MATCH(max_demand!L$1,Overzicht!$B$1:$B$35,0),3),INDEX(Verdeelsleutels_percentage!$A:$AB,MATCH(max_demand!$C312,Verdeelsleutels_percentage!$C:$C,0),MATCH(INDEX(Overzicht!$B$1:$F$35,MATCH(max_demand!L$1,Overzicht!$B:$B,0),5),Verdeelsleutels_percentage!$1:$1,0)))</f>
        <v>5.8356585943553484E-3</v>
      </c>
      <c r="M312">
        <f>PRODUCT(INDEX(Overzicht!$B$1:$D$35,MATCH(max_demand!M$1,Overzicht!$B$1:$B$35,0),3),INDEX(Verdeelsleutels_percentage!$A:$AB,MATCH(max_demand!$C312,Verdeelsleutels_percentage!$C:$C,0),MATCH(INDEX(Overzicht!$B$1:$F$35,MATCH(max_demand!M$1,Overzicht!$B:$B,0),5),Verdeelsleutels_percentage!$1:$1,0)))</f>
        <v>0.21768677452194107</v>
      </c>
      <c r="N312">
        <f>PRODUCT(INDEX(Overzicht!$B$1:$D$35,MATCH(max_demand!N$1,Overzicht!$B$1:$B$35,0),3),INDEX(Verdeelsleutels_percentage!$A:$AB,MATCH(max_demand!$C312,Verdeelsleutels_percentage!$C:$C,0),MATCH(INDEX(Overzicht!$B$1:$F$35,MATCH(max_demand!N$1,Overzicht!$B:$B,0),5),Verdeelsleutels_percentage!$1:$1,0)))</f>
        <v>7.5203875484424143E-2</v>
      </c>
      <c r="O312">
        <f>PRODUCT(INDEX(Overzicht!$B$1:$D$35,MATCH(max_demand!O$1,Overzicht!$B$1:$B$35,0),3),INDEX(Verdeelsleutels_percentage!$A:$AB,MATCH(max_demand!$C312,Verdeelsleutels_percentage!$C:$C,0),MATCH(INDEX(Overzicht!$B$1:$F$35,MATCH(max_demand!O$1,Overzicht!$B:$B,0),5),Verdeelsleutels_percentage!$1:$1,0)))</f>
        <v>3.8314184933924207E-3</v>
      </c>
      <c r="P312">
        <f>PRODUCT(INDEX(Overzicht!$B$1:$D$35,MATCH(max_demand!P$1,Overzicht!$B$1:$B$35,0),3),INDEX(Verdeelsleutels_percentage!$A:$AB,MATCH(max_demand!$C312,Verdeelsleutels_percentage!$C:$C,0),MATCH(INDEX(Overzicht!$B$1:$F$35,MATCH(max_demand!P$1,Overzicht!$B:$B,0),5),Verdeelsleutels_percentage!$1:$1,0)))</f>
        <v>7.9956625182834695E-4</v>
      </c>
      <c r="Q312">
        <f>PRODUCT(INDEX(Overzicht!$B$1:$D$35,MATCH(max_demand!Q$1,Overzicht!$B$1:$B$35,0),3),INDEX(Verdeelsleutels_percentage!$A:$AB,MATCH(max_demand!$C312,Verdeelsleutels_percentage!$C:$C,0),MATCH(INDEX(Overzicht!$B$1:$F$35,MATCH(max_demand!Q$1,Overzicht!$B:$B,0),5),Verdeelsleutels_percentage!$1:$1,0)))</f>
        <v>1.4953267134443759E-2</v>
      </c>
      <c r="R312">
        <f>PRODUCT(INDEX(Overzicht!$B$1:$D$35,MATCH(max_demand!R$1,Overzicht!$B$1:$B$35,0),3),INDEX(Verdeelsleutels_percentage!$A:$AB,MATCH(max_demand!$C312,Verdeelsleutels_percentage!$C:$C,0),MATCH(INDEX(Overzicht!$B$1:$F$35,MATCH(max_demand!R$1,Overzicht!$B:$B,0),5),Verdeelsleutels_percentage!$1:$1,0)))</f>
        <v>3.0937794071262954E-3</v>
      </c>
      <c r="S312">
        <f>PRODUCT(INDEX(Overzicht!$B$1:$D$35,MATCH(max_demand!S$1,Overzicht!$B$1:$B$35,0),3),INDEX(Verdeelsleutels_percentage!$A:$AB,MATCH(max_demand!$C312,Verdeelsleutels_percentage!$C:$C,0),MATCH(INDEX(Overzicht!$B$1:$F$35,MATCH(max_demand!S$1,Overzicht!$B:$B,0),5),Verdeelsleutels_percentage!$1:$1,0)))</f>
        <v>6.3360602257946531E-3</v>
      </c>
      <c r="T312">
        <f>PRODUCT(INDEX(Overzicht!$B$1:$D$35,MATCH(max_demand!T$1,Overzicht!$B$1:$B$35,0),3),INDEX(Verdeelsleutels_percentage!$A:$AB,MATCH(max_demand!$C312,Verdeelsleutels_percentage!$C:$C,0),MATCH(INDEX(Overzicht!$B$1:$F$35,MATCH(max_demand!T$1,Overzicht!$B:$B,0),5),Verdeelsleutels_percentage!$1:$1,0)))</f>
        <v>9.143836914395494E-3</v>
      </c>
      <c r="U312">
        <f>PRODUCT(INDEX(Overzicht!$B$1:$D$35,MATCH(max_demand!U$1,Overzicht!$B$1:$B$35,0),3),INDEX(Verdeelsleutels_percentage!$A:$AB,MATCH(max_demand!$C312,Verdeelsleutels_percentage!$C:$C,0),MATCH(INDEX(Overzicht!$B$1:$F$35,MATCH(max_demand!U$1,Overzicht!$B:$B,0),5),Verdeelsleutels_percentage!$1:$1,0)))</f>
        <v>3.3962822824897557E-2</v>
      </c>
      <c r="V312">
        <f>PRODUCT(INDEX(Overzicht!$B$1:$D$35,MATCH(max_demand!V$1,Overzicht!$B$1:$B$35,0),3),INDEX(Verdeelsleutels_percentage!$A:$AB,MATCH(max_demand!$C312,Verdeelsleutels_percentage!$C:$C,0),MATCH(INDEX(Overzicht!$B$1:$F$35,MATCH(max_demand!V$1,Overzicht!$B:$B,0),5),Verdeelsleutels_percentage!$1:$1,0)))</f>
        <v>3.9531625757724884E-3</v>
      </c>
      <c r="W312">
        <f>PRODUCT(INDEX(Overzicht!$B$1:$D$35,MATCH(max_demand!W$1,Overzicht!$B$1:$B$35,0),3),INDEX(Verdeelsleutels_percentage!$A:$AB,MATCH(max_demand!$C312,Verdeelsleutels_percentage!$C:$C,0),MATCH(INDEX(Overzicht!$B$1:$F$35,MATCH(max_demand!W$1,Overzicht!$B:$B,0),5),Verdeelsleutels_percentage!$1:$1,0)))</f>
        <v>2.0625196047508634E-2</v>
      </c>
      <c r="X312">
        <f>PRODUCT(INDEX(Overzicht!$B$1:$D$35,MATCH(max_demand!X$1,Overzicht!$B$1:$B$35,0),3),INDEX(Verdeelsleutels_percentage!$A:$AB,MATCH(max_demand!$C312,Verdeelsleutels_percentage!$C:$C,0),MATCH(INDEX(Overzicht!$B$1:$F$35,MATCH(max_demand!X$1,Overzicht!$B:$B,0),5),Verdeelsleutels_percentage!$1:$1,0)))</f>
        <v>4.4914583760658723E-3</v>
      </c>
      <c r="Y312">
        <f>PRODUCT(INDEX(Overzicht!$B$1:$D$35,MATCH(max_demand!Y$1,Overzicht!$B$1:$B$35,0),3),INDEX(Verdeelsleutels_percentage!$A:$AB,MATCH(max_demand!$C312,Verdeelsleutels_percentage!$C:$C,0),MATCH(INDEX(Overzicht!$B$1:$F$35,MATCH(max_demand!Y$1,Overzicht!$B:$B,0),5),Verdeelsleutels_percentage!$1:$1,0)))</f>
        <v>3.4455133149727882E-6</v>
      </c>
      <c r="Z312">
        <f>PRODUCT(INDEX(Overzicht!$B$1:$D$35,MATCH(max_demand!Z$1,Overzicht!$B$1:$B$35,0),3),INDEX(Verdeelsleutels_percentage!$A:$AB,MATCH(max_demand!$C312,Verdeelsleutels_percentage!$C:$C,0),MATCH(INDEX(Overzicht!$B$1:$F$35,MATCH(max_demand!Z$1,Overzicht!$B:$B,0),5),Verdeelsleutels_percentage!$1:$1,0)))</f>
        <v>1.5313392510990171E-3</v>
      </c>
      <c r="AA312">
        <f>PRODUCT(INDEX(Overzicht!$B$1:$D$35,MATCH(max_demand!AA$1,Overzicht!$B$1:$B$35,0),3),INDEX(Verdeelsleutels_percentage!$A:$AB,MATCH(max_demand!$C312,Verdeelsleutels_percentage!$C:$C,0),MATCH(INDEX(Overzicht!$B$1:$F$35,MATCH(max_demand!AA$1,Overzicht!$B:$B,0),5),Verdeelsleutels_percentage!$1:$1,0)))</f>
        <v>1.5958166932505545E-3</v>
      </c>
      <c r="AB312">
        <f>PRODUCT(INDEX(Overzicht!$B$1:$D$35,MATCH(max_demand!AB$1,Overzicht!$B$1:$B$35,0),3),INDEX(Verdeelsleutels_percentage!$A:$AB,MATCH(max_demand!$C312,Verdeelsleutels_percentage!$C:$C,0),MATCH(INDEX(Overzicht!$B$1:$F$35,MATCH(max_demand!AB$1,Overzicht!$B:$B,0),5),Verdeelsleutels_percentage!$1:$1,0)))</f>
        <v>1.4005455957400008E-2</v>
      </c>
      <c r="AC312">
        <f>PRODUCT(INDEX(Overzicht!$B$1:$D$35,MATCH(max_demand!AC$1,Overzicht!$B$1:$B$35,0),3),INDEX(Verdeelsleutels_percentage!$A:$AB,MATCH(max_demand!$C312,Verdeelsleutels_percentage!$C:$C,0),MATCH(INDEX(Overzicht!$B$1:$F$35,MATCH(max_demand!AC$1,Overzicht!$B:$B,0),5),Verdeelsleutels_percentage!$1:$1,0)))</f>
        <v>1.0105294398184656E-2</v>
      </c>
      <c r="AD312">
        <f>PRODUCT(INDEX(Overzicht!$B$1:$D$35,MATCH(max_demand!AD$1,Overzicht!$B$1:$B$35,0),3),INDEX(Verdeelsleutels_percentage!$A:$AB,MATCH(max_demand!$C312,Verdeelsleutels_percentage!$C:$C,0),MATCH(INDEX(Overzicht!$B$1:$F$35,MATCH(max_demand!AD$1,Overzicht!$B:$B,0),5),Verdeelsleutels_percentage!$1:$1,0)))</f>
        <v>1.0082320761664299E-5</v>
      </c>
      <c r="AE312">
        <f>PRODUCT(INDEX(Overzicht!$B$1:$D$35,MATCH(max_demand!AE$1,Overzicht!$B$1:$B$35,0),3),INDEX(Verdeelsleutels_percentage!$A:$AB,MATCH(max_demand!$C312,Verdeelsleutels_percentage!$C:$C,0),MATCH(INDEX(Overzicht!$B$1:$F$35,MATCH(max_demand!AE$1,Overzicht!$B:$B,0),5),Verdeelsleutels_percentage!$1:$1,0)))</f>
        <v>6.7885349188037984E-3</v>
      </c>
      <c r="AF312">
        <f>PRODUCT(INDEX(Overzicht!$B$1:$D$35,MATCH(max_demand!AF$1,Overzicht!$B$1:$B$35,0),3),INDEX(Verdeelsleutels_percentage!$A:$AB,MATCH(max_demand!$C312,Verdeelsleutels_percentage!$C:$C,0),MATCH(INDEX(Overzicht!$B$1:$F$35,MATCH(max_demand!AF$1,Overzicht!$B:$B,0),5),Verdeelsleutels_percentage!$1:$1,0)))</f>
        <v>6.0447602017066459E-3</v>
      </c>
      <c r="AG312">
        <f>PRODUCT(INDEX(Overzicht!$B$1:$D$35,MATCH(max_demand!AG$1,Overzicht!$B$1:$B$35,0),3),INDEX(Verdeelsleutels_percentage!$A:$AB,MATCH(max_demand!$C312,Verdeelsleutels_percentage!$C:$C,0),MATCH(INDEX(Overzicht!$B$1:$F$35,MATCH(max_demand!AG$1,Overzicht!$B:$B,0),5),Verdeelsleutels_percentage!$1:$1,0)))</f>
        <v>2.0625196047508634E-2</v>
      </c>
      <c r="AH312">
        <f>PRODUCT(INDEX(Overzicht!$B$1:$D$35,MATCH(max_demand!AH$1,Overzicht!$B$1:$B$35,0),3),INDEX(Verdeelsleutels_percentage!$A:$AB,MATCH(max_demand!$C312,Verdeelsleutels_percentage!$C:$C,0),MATCH(INDEX(Overzicht!$B$1:$F$35,MATCH(max_demand!AH$1,Overzicht!$B:$B,0),5),Verdeelsleutels_percentage!$1:$1,0)))</f>
        <v>1.410444047064884E-2</v>
      </c>
      <c r="AI312">
        <f>PRODUCT(INDEX(Overzicht!$B$1:$D$35,MATCH(max_demand!AI$1,Overzicht!$B$1:$B$35,0),3),INDEX(Verdeelsleutels_percentage!$A:$AB,MATCH(max_demand!$C312,Verdeelsleutels_percentage!$C:$C,0),MATCH(INDEX(Overzicht!$B$1:$F$35,MATCH(max_demand!AI$1,Overzicht!$B:$B,0),5),Verdeelsleutels_percentage!$1:$1,0)))</f>
        <v>4.8358081613653165E-3</v>
      </c>
      <c r="AJ312">
        <f>PRODUCT(INDEX(Overzicht!$B$1:$D$35,MATCH(max_demand!AJ$1,Overzicht!$B$1:$B$35,0),3),INDEX(Verdeelsleutels_percentage!$A:$AB,MATCH(max_demand!$C312,Verdeelsleutels_percentage!$C:$C,0),MATCH(INDEX(Overzicht!$B$1:$F$35,MATCH(max_demand!AJ$1,Overzicht!$B:$B,0),5),Verdeelsleutels_percentage!$1:$1,0)))</f>
        <v>0</v>
      </c>
      <c r="AK312">
        <f>PRODUCT(INDEX(Overzicht!$B$1:$D$35,MATCH(max_demand!AK$1,Overzicht!$B$1:$B$35,0),3),INDEX(Verdeelsleutels_percentage!$A:$AB,MATCH(max_demand!$C312,Verdeelsleutels_percentage!$C:$C,0),MATCH(INDEX(Overzicht!$B$1:$F$35,MATCH(max_demand!AK$1,Overzicht!$B:$B,0),5),Verdeelsleutels_percentage!$1:$1,0)))</f>
        <v>1.2512618935488573E-3</v>
      </c>
      <c r="AL312">
        <f>PRODUCT(INDEX(Overzicht!$B$1:$D$35,MATCH(max_demand!AL$1,Overzicht!$B$1:$B$35,0),3),INDEX(Verdeelsleutels_percentage!$A:$AB,MATCH(max_demand!$C312,Verdeelsleutels_percentage!$C:$C,0),MATCH(INDEX(Overzicht!$B$1:$F$35,MATCH(max_demand!AL$1,Overzicht!$B:$B,0),5),Verdeelsleutels_percentage!$1:$1,0)))</f>
        <v>3.4375326745847727E-3</v>
      </c>
      <c r="AM312">
        <f>PRODUCT(INDEX(Overzicht!$B$1:$D$35,MATCH(max_demand!AM$1,Overzicht!$B$1:$B$35,0),3),INDEX(Verdeelsleutels_percentage!$A:$AB,MATCH(max_demand!$C312,Verdeelsleutels_percentage!$C:$C,0),MATCH(INDEX(Overzicht!$B$1:$F$35,MATCH(max_demand!AM$1,Overzicht!$B:$B,0),5),Verdeelsleutels_percentage!$1:$1,0)))</f>
        <v>6.8750653491695454E-3</v>
      </c>
      <c r="AN312">
        <f>PRODUCT(INDEX(Overzicht!$B$1:$D$35,MATCH(max_demand!AN$1,Overzicht!$B$1:$B$35,0),3),INDEX(Verdeelsleutels_percentage!$A:$AB,MATCH(max_demand!$C312,Verdeelsleutels_percentage!$C:$C,0),MATCH(INDEX(Overzicht!$B$1:$F$35,MATCH(max_demand!AN$1,Overzicht!$B:$B,0),5),Verdeelsleutels_percentage!$1:$1,0)))</f>
        <v>3.4375326745847727E-3</v>
      </c>
      <c r="AO312">
        <f>PRODUCT(INDEX(Overzicht!$B$1:$D$35,MATCH(max_demand!AO$1,Overzicht!$B$1:$B$35,0),3),INDEX(Verdeelsleutels_percentage!$A:$AB,MATCH(max_demand!$C312,Verdeelsleutels_percentage!$C:$C,0),MATCH(INDEX(Overzicht!$B$1:$F$35,MATCH(max_demand!AO$1,Overzicht!$B:$B,0),5),Verdeelsleutels_percentage!$1:$1,0)))</f>
        <v>1.2031364361046704E-2</v>
      </c>
    </row>
    <row r="313" spans="2:41">
      <c r="B313" t="str">
        <f>INDEX('ETLocal datasets'!B:C,MATCH(C313,'ETLocal datasets'!C:C,0),1)</f>
        <v>GM1598</v>
      </c>
      <c r="C313" t="str">
        <f>'ETLocal datasets'!C296</f>
        <v>Koggenland</v>
      </c>
      <c r="D313">
        <f t="shared" si="21"/>
        <v>0.23431267267110781</v>
      </c>
      <c r="E313">
        <f t="shared" si="22"/>
        <v>7.6284792522974737E-2</v>
      </c>
      <c r="F313">
        <f t="shared" si="23"/>
        <v>1.38147638116826E-2</v>
      </c>
      <c r="G313">
        <f t="shared" si="20"/>
        <v>2.8131674552542989E-2</v>
      </c>
      <c r="H313">
        <f>PRODUCT(INDEX(Overzicht!$B$1:$D$35,MATCH(max_demand!H$1,Overzicht!$B$1:$B$35,0),3),INDEX(Verdeelsleutels_percentage!$A:$AB,MATCH(max_demand!$C313,Verdeelsleutels_percentage!$C:$C,0),MATCH(INDEX(Overzicht!$B$1:$F$35,MATCH(max_demand!H$1,Overzicht!$B:$B,0),5),Verdeelsleutels_percentage!$1:$1,0)))</f>
        <v>1.38147638116826E-2</v>
      </c>
      <c r="I313">
        <f>PRODUCT(INDEX(Overzicht!$B$1:$D$35,MATCH(max_demand!I$1,Overzicht!$B$1:$B$35,0),3),INDEX(Verdeelsleutels_percentage!$A:$AB,MATCH(max_demand!$C313,Verdeelsleutels_percentage!$C:$C,0),MATCH(INDEX(Overzicht!$B$1:$F$35,MATCH(max_demand!I$1,Overzicht!$B:$B,0),5),Verdeelsleutels_percentage!$1:$1,0)))</f>
        <v>2.3673019649619695E-2</v>
      </c>
      <c r="J313">
        <f>PRODUCT(INDEX(Overzicht!$B$1:$D$35,MATCH(max_demand!J$1,Overzicht!$B$1:$B$35,0),3),INDEX(Verdeelsleutels_percentage!$A:$AB,MATCH(max_demand!$C313,Verdeelsleutels_percentage!$C:$C,0),MATCH(INDEX(Overzicht!$B$1:$F$35,MATCH(max_demand!J$1,Overzicht!$B:$B,0),5),Verdeelsleutels_percentage!$1:$1,0)))</f>
        <v>4.631235106392643E-3</v>
      </c>
      <c r="K313">
        <f>PRODUCT(INDEX(Overzicht!$B$1:$D$35,MATCH(max_demand!K$1,Overzicht!$B$1:$B$35,0),3),INDEX(Verdeelsleutels_percentage!$A:$AB,MATCH(max_demand!$C313,Verdeelsleutels_percentage!$C:$C,0),MATCH(INDEX(Overzicht!$B$1:$F$35,MATCH(max_demand!K$1,Overzicht!$B:$B,0),5),Verdeelsleutels_percentage!$1:$1,0)))</f>
        <v>4.9276300901439146E-3</v>
      </c>
      <c r="L313">
        <f>PRODUCT(INDEX(Overzicht!$B$1:$D$35,MATCH(max_demand!L$1,Overzicht!$B$1:$B$35,0),3),INDEX(Verdeelsleutels_percentage!$A:$AB,MATCH(max_demand!$C313,Verdeelsleutels_percentage!$C:$C,0),MATCH(INDEX(Overzicht!$B$1:$F$35,MATCH(max_demand!L$1,Overzicht!$B:$B,0),5),Verdeelsleutels_percentage!$1:$1,0)))</f>
        <v>4.467115712309855E-3</v>
      </c>
      <c r="M313">
        <f>PRODUCT(INDEX(Overzicht!$B$1:$D$35,MATCH(max_demand!M$1,Overzicht!$B$1:$B$35,0),3),INDEX(Verdeelsleutels_percentage!$A:$AB,MATCH(max_demand!$C313,Verdeelsleutels_percentage!$C:$C,0),MATCH(INDEX(Overzicht!$B$1:$F$35,MATCH(max_demand!M$1,Overzicht!$B:$B,0),5),Verdeelsleutels_percentage!$1:$1,0)))</f>
        <v>8.7648985030348001E-2</v>
      </c>
      <c r="N313">
        <f>PRODUCT(INDEX(Overzicht!$B$1:$D$35,MATCH(max_demand!N$1,Overzicht!$B$1:$B$35,0),3),INDEX(Verdeelsleutels_percentage!$A:$AB,MATCH(max_demand!$C313,Verdeelsleutels_percentage!$C:$C,0),MATCH(INDEX(Overzicht!$B$1:$F$35,MATCH(max_demand!N$1,Overzicht!$B:$B,0),5),Verdeelsleutels_percentage!$1:$1,0)))</f>
        <v>9.3133026781937883E-3</v>
      </c>
      <c r="O313">
        <f>PRODUCT(INDEX(Overzicht!$B$1:$D$35,MATCH(max_demand!O$1,Overzicht!$B$1:$B$35,0),3),INDEX(Verdeelsleutels_percentage!$A:$AB,MATCH(max_demand!$C313,Verdeelsleutels_percentage!$C:$C,0),MATCH(INDEX(Overzicht!$B$1:$F$35,MATCH(max_demand!O$1,Overzicht!$B:$B,0),5),Verdeelsleutels_percentage!$1:$1,0)))</f>
        <v>1.4939009943863535E-3</v>
      </c>
      <c r="P313">
        <f>PRODUCT(INDEX(Overzicht!$B$1:$D$35,MATCH(max_demand!P$1,Overzicht!$B$1:$B$35,0),3),INDEX(Verdeelsleutels_percentage!$A:$AB,MATCH(max_demand!$C313,Verdeelsleutels_percentage!$C:$C,0),MATCH(INDEX(Overzicht!$B$1:$F$35,MATCH(max_demand!P$1,Overzicht!$B:$B,0),5),Verdeelsleutels_percentage!$1:$1,0)))</f>
        <v>3.5680643987839981E-2</v>
      </c>
      <c r="Q313">
        <f>PRODUCT(INDEX(Overzicht!$B$1:$D$35,MATCH(max_demand!Q$1,Overzicht!$B$1:$B$35,0),3),INDEX(Verdeelsleutels_percentage!$A:$AB,MATCH(max_demand!$C313,Verdeelsleutels_percentage!$C:$C,0),MATCH(INDEX(Overzicht!$B$1:$F$35,MATCH(max_demand!Q$1,Overzicht!$B:$B,0),5),Verdeelsleutels_percentage!$1:$1,0)))</f>
        <v>1.1446518586822725E-2</v>
      </c>
      <c r="R313">
        <f>PRODUCT(INDEX(Overzicht!$B$1:$D$35,MATCH(max_demand!R$1,Overzicht!$B$1:$B$35,0),3),INDEX(Verdeelsleutels_percentage!$A:$AB,MATCH(max_demand!$C313,Verdeelsleutels_percentage!$C:$C,0),MATCH(INDEX(Overzicht!$B$1:$F$35,MATCH(max_demand!R$1,Overzicht!$B:$B,0),5),Verdeelsleutels_percentage!$1:$1,0)))</f>
        <v>2.3682452248598744E-3</v>
      </c>
      <c r="S313">
        <f>PRODUCT(INDEX(Overzicht!$B$1:$D$35,MATCH(max_demand!S$1,Overzicht!$B$1:$B$35,0),3),INDEX(Verdeelsleutels_percentage!$A:$AB,MATCH(max_demand!$C313,Verdeelsleutels_percentage!$C:$C,0),MATCH(INDEX(Overzicht!$B$1:$F$35,MATCH(max_demand!S$1,Overzicht!$B:$B,0),5),Verdeelsleutels_percentage!$1:$1,0)))</f>
        <v>4.8501662205130231E-3</v>
      </c>
      <c r="T313">
        <f>PRODUCT(INDEX(Overzicht!$B$1:$D$35,MATCH(max_demand!T$1,Overzicht!$B$1:$B$35,0),3),INDEX(Verdeelsleutels_percentage!$A:$AB,MATCH(max_demand!$C313,Verdeelsleutels_percentage!$C:$C,0),MATCH(INDEX(Overzicht!$B$1:$F$35,MATCH(max_demand!T$1,Overzicht!$B:$B,0),5),Verdeelsleutels_percentage!$1:$1,0)))</f>
        <v>6.9994803312525174E-3</v>
      </c>
      <c r="U313">
        <f>PRODUCT(INDEX(Overzicht!$B$1:$D$35,MATCH(max_demand!U$1,Overzicht!$B$1:$B$35,0),3),INDEX(Verdeelsleutels_percentage!$A:$AB,MATCH(max_demand!$C313,Verdeelsleutels_percentage!$C:$C,0),MATCH(INDEX(Overzicht!$B$1:$F$35,MATCH(max_demand!U$1,Overzicht!$B:$B,0),5),Verdeelsleutels_percentage!$1:$1,0)))</f>
        <v>2.599806980179507E-2</v>
      </c>
      <c r="V313">
        <f>PRODUCT(INDEX(Overzicht!$B$1:$D$35,MATCH(max_demand!V$1,Overzicht!$B$1:$B$35,0),3),INDEX(Verdeelsleutels_percentage!$A:$AB,MATCH(max_demand!$C313,Verdeelsleutels_percentage!$C:$C,0),MATCH(INDEX(Overzicht!$B$1:$F$35,MATCH(max_demand!V$1,Overzicht!$B:$B,0),5),Verdeelsleutels_percentage!$1:$1,0)))</f>
        <v>3.0260911206542837E-3</v>
      </c>
      <c r="W313">
        <f>PRODUCT(INDEX(Overzicht!$B$1:$D$35,MATCH(max_demand!W$1,Overzicht!$B$1:$B$35,0),3),INDEX(Verdeelsleutels_percentage!$A:$AB,MATCH(max_demand!$C313,Verdeelsleutels_percentage!$C:$C,0),MATCH(INDEX(Overzicht!$B$1:$F$35,MATCH(max_demand!W$1,Overzicht!$B:$B,0),5),Verdeelsleutels_percentage!$1:$1,0)))</f>
        <v>1.5788301499065828E-2</v>
      </c>
      <c r="X313">
        <f>PRODUCT(INDEX(Overzicht!$B$1:$D$35,MATCH(max_demand!X$1,Overzicht!$B$1:$B$35,0),3),INDEX(Verdeelsleutels_percentage!$A:$AB,MATCH(max_demand!$C313,Verdeelsleutels_percentage!$C:$C,0),MATCH(INDEX(Overzicht!$B$1:$F$35,MATCH(max_demand!X$1,Overzicht!$B:$B,0),5),Verdeelsleutels_percentage!$1:$1,0)))</f>
        <v>3.9382307264043139E-4</v>
      </c>
      <c r="Y313">
        <f>PRODUCT(INDEX(Overzicht!$B$1:$D$35,MATCH(max_demand!Y$1,Overzicht!$B$1:$B$35,0),3),INDEX(Verdeelsleutels_percentage!$A:$AB,MATCH(max_demand!$C313,Verdeelsleutels_percentage!$C:$C,0),MATCH(INDEX(Overzicht!$B$1:$F$35,MATCH(max_demand!Y$1,Overzicht!$B:$B,0),5),Verdeelsleutels_percentage!$1:$1,0)))</f>
        <v>2.6533358195640423E-6</v>
      </c>
      <c r="Z313">
        <f>PRODUCT(INDEX(Overzicht!$B$1:$D$35,MATCH(max_demand!Z$1,Overzicht!$B$1:$B$35,0),3),INDEX(Verdeelsleutels_percentage!$A:$AB,MATCH(max_demand!$C313,Verdeelsleutels_percentage!$C:$C,0),MATCH(INDEX(Overzicht!$B$1:$F$35,MATCH(max_demand!Z$1,Overzicht!$B:$B,0),5),Verdeelsleutels_percentage!$1:$1,0)))</f>
        <v>1.1792603642506855E-3</v>
      </c>
      <c r="AA313">
        <f>PRODUCT(INDEX(Overzicht!$B$1:$D$35,MATCH(max_demand!AA$1,Overzicht!$B$1:$B$35,0),3),INDEX(Verdeelsleutels_percentage!$A:$AB,MATCH(max_demand!$C313,Verdeelsleutels_percentage!$C:$C,0),MATCH(INDEX(Overzicht!$B$1:$F$35,MATCH(max_demand!AA$1,Overzicht!$B:$B,0),5),Verdeelsleutels_percentage!$1:$1,0)))</f>
        <v>1.2289134322191354E-3</v>
      </c>
      <c r="AB313">
        <f>PRODUCT(INDEX(Overzicht!$B$1:$D$35,MATCH(max_demand!AB$1,Overzicht!$B$1:$B$35,0),3),INDEX(Verdeelsleutels_percentage!$A:$AB,MATCH(max_demand!$C313,Verdeelsleutels_percentage!$C:$C,0),MATCH(INDEX(Overzicht!$B$1:$F$35,MATCH(max_demand!AB$1,Overzicht!$B:$B,0),5),Verdeelsleutels_percentage!$1:$1,0)))</f>
        <v>5.2582079166745141E-3</v>
      </c>
      <c r="AC313">
        <f>PRODUCT(INDEX(Overzicht!$B$1:$D$35,MATCH(max_demand!AC$1,Overzicht!$B$1:$B$35,0),3),INDEX(Verdeelsleutels_percentage!$A:$AB,MATCH(max_demand!$C313,Verdeelsleutels_percentage!$C:$C,0),MATCH(INDEX(Overzicht!$B$1:$F$35,MATCH(max_demand!AC$1,Overzicht!$B:$B,0),5),Verdeelsleutels_percentage!$1:$1,0)))</f>
        <v>2.5822596005812604E-3</v>
      </c>
      <c r="AD313">
        <f>PRODUCT(INDEX(Overzicht!$B$1:$D$35,MATCH(max_demand!AD$1,Overzicht!$B$1:$B$35,0),3),INDEX(Verdeelsleutels_percentage!$A:$AB,MATCH(max_demand!$C313,Verdeelsleutels_percentage!$C:$C,0),MATCH(INDEX(Overzicht!$B$1:$F$35,MATCH(max_demand!AD$1,Overzicht!$B:$B,0),5),Verdeelsleutels_percentage!$1:$1,0)))</f>
        <v>0</v>
      </c>
      <c r="AE313">
        <f>PRODUCT(INDEX(Overzicht!$B$1:$D$35,MATCH(max_demand!AE$1,Overzicht!$B$1:$B$35,0),3),INDEX(Verdeelsleutels_percentage!$A:$AB,MATCH(max_demand!$C313,Verdeelsleutels_percentage!$C:$C,0),MATCH(INDEX(Overzicht!$B$1:$F$35,MATCH(max_demand!AE$1,Overzicht!$B:$B,0),5),Verdeelsleutels_percentage!$1:$1,0)))</f>
        <v>3.0049250155293285E-2</v>
      </c>
      <c r="AF313">
        <f>PRODUCT(INDEX(Overzicht!$B$1:$D$35,MATCH(max_demand!AF$1,Overzicht!$B$1:$B$35,0),3),INDEX(Verdeelsleutels_percentage!$A:$AB,MATCH(max_demand!$C313,Verdeelsleutels_percentage!$C:$C,0),MATCH(INDEX(Overzicht!$B$1:$F$35,MATCH(max_demand!AF$1,Overzicht!$B:$B,0),5),Verdeelsleutels_percentage!$1:$1,0)))</f>
        <v>4.6549751220421789E-3</v>
      </c>
      <c r="AG313">
        <f>PRODUCT(INDEX(Overzicht!$B$1:$D$35,MATCH(max_demand!AG$1,Overzicht!$B$1:$B$35,0),3),INDEX(Verdeelsleutels_percentage!$A:$AB,MATCH(max_demand!$C313,Verdeelsleutels_percentage!$C:$C,0),MATCH(INDEX(Overzicht!$B$1:$F$35,MATCH(max_demand!AG$1,Overzicht!$B:$B,0),5),Verdeelsleutels_percentage!$1:$1,0)))</f>
        <v>1.5788301499065828E-2</v>
      </c>
      <c r="AH313">
        <f>PRODUCT(INDEX(Overzicht!$B$1:$D$35,MATCH(max_demand!AH$1,Overzicht!$B$1:$B$35,0),3),INDEX(Verdeelsleutels_percentage!$A:$AB,MATCH(max_demand!$C313,Verdeelsleutels_percentage!$C:$C,0),MATCH(INDEX(Overzicht!$B$1:$F$35,MATCH(max_demand!AH$1,Overzicht!$B:$B,0),5),Verdeelsleutels_percentage!$1:$1,0)))</f>
        <v>1.0861608618098418E-2</v>
      </c>
      <c r="AI313">
        <f>PRODUCT(INDEX(Overzicht!$B$1:$D$35,MATCH(max_demand!AI$1,Overzicht!$B$1:$B$35,0),3),INDEX(Verdeelsleutels_percentage!$A:$AB,MATCH(max_demand!$C313,Verdeelsleutels_percentage!$C:$C,0),MATCH(INDEX(Overzicht!$B$1:$F$35,MATCH(max_demand!AI$1,Overzicht!$B:$B,0),5),Verdeelsleutels_percentage!$1:$1,0)))</f>
        <v>3.7239800976337431E-3</v>
      </c>
      <c r="AJ313">
        <f>PRODUCT(INDEX(Overzicht!$B$1:$D$35,MATCH(max_demand!AJ$1,Overzicht!$B$1:$B$35,0),3),INDEX(Verdeelsleutels_percentage!$A:$AB,MATCH(max_demand!$C313,Verdeelsleutels_percentage!$C:$C,0),MATCH(INDEX(Overzicht!$B$1:$F$35,MATCH(max_demand!AJ$1,Overzicht!$B:$B,0),5),Verdeelsleutels_percentage!$1:$1,0)))</f>
        <v>0</v>
      </c>
      <c r="AK313">
        <f>PRODUCT(INDEX(Overzicht!$B$1:$D$35,MATCH(max_demand!AK$1,Overzicht!$B$1:$B$35,0),3),INDEX(Verdeelsleutels_percentage!$A:$AB,MATCH(max_demand!$C313,Verdeelsleutels_percentage!$C:$C,0),MATCH(INDEX(Overzicht!$B$1:$F$35,MATCH(max_demand!AK$1,Overzicht!$B:$B,0),5),Verdeelsleutels_percentage!$1:$1,0)))</f>
        <v>9.5782362427666043E-4</v>
      </c>
      <c r="AL313">
        <f>PRODUCT(INDEX(Overzicht!$B$1:$D$35,MATCH(max_demand!AL$1,Overzicht!$B$1:$B$35,0),3),INDEX(Verdeelsleutels_percentage!$A:$AB,MATCH(max_demand!$C313,Verdeelsleutels_percentage!$C:$C,0),MATCH(INDEX(Overzicht!$B$1:$F$35,MATCH(max_demand!AL$1,Overzicht!$B:$B,0),5),Verdeelsleutels_percentage!$1:$1,0)))</f>
        <v>2.6313835831776383E-3</v>
      </c>
      <c r="AM313">
        <f>PRODUCT(INDEX(Overzicht!$B$1:$D$35,MATCH(max_demand!AM$1,Overzicht!$B$1:$B$35,0),3),INDEX(Verdeelsleutels_percentage!$A:$AB,MATCH(max_demand!$C313,Verdeelsleutels_percentage!$C:$C,0),MATCH(INDEX(Overzicht!$B$1:$F$35,MATCH(max_demand!AM$1,Overzicht!$B:$B,0),5),Verdeelsleutels_percentage!$1:$1,0)))</f>
        <v>5.2627671663552766E-3</v>
      </c>
      <c r="AN313">
        <f>PRODUCT(INDEX(Overzicht!$B$1:$D$35,MATCH(max_demand!AN$1,Overzicht!$B$1:$B$35,0),3),INDEX(Verdeelsleutels_percentage!$A:$AB,MATCH(max_demand!$C313,Verdeelsleutels_percentage!$C:$C,0),MATCH(INDEX(Overzicht!$B$1:$F$35,MATCH(max_demand!AN$1,Overzicht!$B:$B,0),5),Verdeelsleutels_percentage!$1:$1,0)))</f>
        <v>2.6313835831776383E-3</v>
      </c>
      <c r="AO313">
        <f>PRODUCT(INDEX(Overzicht!$B$1:$D$35,MATCH(max_demand!AO$1,Overzicht!$B$1:$B$35,0),3),INDEX(Verdeelsleutels_percentage!$A:$AB,MATCH(max_demand!$C313,Verdeelsleutels_percentage!$C:$C,0),MATCH(INDEX(Overzicht!$B$1:$F$35,MATCH(max_demand!AO$1,Overzicht!$B:$B,0),5),Verdeelsleutels_percentage!$1:$1,0)))</f>
        <v>9.2098425411217336E-3</v>
      </c>
    </row>
    <row r="314" spans="2:41">
      <c r="B314" t="str">
        <f>INDEX('ETLocal datasets'!B:C,MATCH(C314,'ETLocal datasets'!C:C,0),1)</f>
        <v>GM1621</v>
      </c>
      <c r="C314" t="str">
        <f>'ETLocal datasets'!C297</f>
        <v>Lansingerland</v>
      </c>
      <c r="D314">
        <f t="shared" si="21"/>
        <v>0.15711356521181194</v>
      </c>
      <c r="E314">
        <f t="shared" si="22"/>
        <v>0.16405134048691858</v>
      </c>
      <c r="F314">
        <f t="shared" si="23"/>
        <v>3.7426478386993575E-2</v>
      </c>
      <c r="G314">
        <f t="shared" si="20"/>
        <v>7.6213355796956678E-2</v>
      </c>
      <c r="H314">
        <f>PRODUCT(INDEX(Overzicht!$B$1:$D$35,MATCH(max_demand!H$1,Overzicht!$B$1:$B$35,0),3),INDEX(Verdeelsleutels_percentage!$A:$AB,MATCH(max_demand!$C314,Verdeelsleutels_percentage!$C:$C,0),MATCH(INDEX(Overzicht!$B$1:$F$35,MATCH(max_demand!H$1,Overzicht!$B:$B,0),5),Verdeelsleutels_percentage!$1:$1,0)))</f>
        <v>3.7426478386993575E-2</v>
      </c>
      <c r="I314">
        <f>PRODUCT(INDEX(Overzicht!$B$1:$D$35,MATCH(max_demand!I$1,Overzicht!$B$1:$B$35,0),3),INDEX(Verdeelsleutels_percentage!$A:$AB,MATCH(max_demand!$C314,Verdeelsleutels_percentage!$C:$C,0),MATCH(INDEX(Overzicht!$B$1:$F$35,MATCH(max_demand!I$1,Overzicht!$B:$B,0),5),Verdeelsleutels_percentage!$1:$1,0)))</f>
        <v>8.1977590594229377E-3</v>
      </c>
      <c r="J314">
        <f>PRODUCT(INDEX(Overzicht!$B$1:$D$35,MATCH(max_demand!J$1,Overzicht!$B$1:$B$35,0),3),INDEX(Verdeelsleutels_percentage!$A:$AB,MATCH(max_demand!$C314,Verdeelsleutels_percentage!$C:$C,0),MATCH(INDEX(Overzicht!$B$1:$F$35,MATCH(max_demand!J$1,Overzicht!$B:$B,0),5),Verdeelsleutels_percentage!$1:$1,0)))</f>
        <v>1.2546781325925465E-2</v>
      </c>
      <c r="K314">
        <f>PRODUCT(INDEX(Overzicht!$B$1:$D$35,MATCH(max_demand!K$1,Overzicht!$B$1:$B$35,0),3),INDEX(Verdeelsleutels_percentage!$A:$AB,MATCH(max_demand!$C314,Verdeelsleutels_percentage!$C:$C,0),MATCH(INDEX(Overzicht!$B$1:$F$35,MATCH(max_demand!K$1,Overzicht!$B:$B,0),5),Verdeelsleutels_percentage!$1:$1,0)))</f>
        <v>1.7063950780614207E-3</v>
      </c>
      <c r="L314">
        <f>PRODUCT(INDEX(Overzicht!$B$1:$D$35,MATCH(max_demand!L$1,Overzicht!$B$1:$B$35,0),3),INDEX(Verdeelsleutels_percentage!$A:$AB,MATCH(max_demand!$C314,Verdeelsleutels_percentage!$C:$C,0),MATCH(INDEX(Overzicht!$B$1:$F$35,MATCH(max_demand!L$1,Overzicht!$B:$B,0),5),Verdeelsleutels_percentage!$1:$1,0)))</f>
        <v>1.2102154762687983E-2</v>
      </c>
      <c r="M314">
        <f>PRODUCT(INDEX(Overzicht!$B$1:$D$35,MATCH(max_demand!M$1,Overzicht!$B$1:$B$35,0),3),INDEX(Verdeelsleutels_percentage!$A:$AB,MATCH(max_demand!$C314,Verdeelsleutels_percentage!$C:$C,0),MATCH(INDEX(Overzicht!$B$1:$F$35,MATCH(max_demand!M$1,Overzicht!$B:$B,0),5),Verdeelsleutels_percentage!$1:$1,0)))</f>
        <v>3.884299660771163E-3</v>
      </c>
      <c r="N314">
        <f>PRODUCT(INDEX(Overzicht!$B$1:$D$35,MATCH(max_demand!N$1,Overzicht!$B$1:$B$35,0),3),INDEX(Verdeelsleutels_percentage!$A:$AB,MATCH(max_demand!$C314,Verdeelsleutels_percentage!$C:$C,0),MATCH(INDEX(Overzicht!$B$1:$F$35,MATCH(max_demand!N$1,Overzicht!$B:$B,0),5),Verdeelsleutels_percentage!$1:$1,0)))</f>
        <v>4.2320369637354388E-4</v>
      </c>
      <c r="O314">
        <f>PRODUCT(INDEX(Overzicht!$B$1:$D$35,MATCH(max_demand!O$1,Overzicht!$B$1:$B$35,0),3),INDEX(Verdeelsleutels_percentage!$A:$AB,MATCH(max_demand!$C314,Verdeelsleutels_percentage!$C:$C,0),MATCH(INDEX(Overzicht!$B$1:$F$35,MATCH(max_demand!O$1,Overzicht!$B:$B,0),5),Verdeelsleutels_percentage!$1:$1,0)))</f>
        <v>1.908339045487927E-3</v>
      </c>
      <c r="P314">
        <f>PRODUCT(INDEX(Overzicht!$B$1:$D$35,MATCH(max_demand!P$1,Overzicht!$B$1:$B$35,0),3),INDEX(Verdeelsleutels_percentage!$A:$AB,MATCH(max_demand!$C314,Verdeelsleutels_percentage!$C:$C,0),MATCH(INDEX(Overzicht!$B$1:$F$35,MATCH(max_demand!P$1,Overzicht!$B:$B,0),5),Verdeelsleutels_percentage!$1:$1,0)))</f>
        <v>6.0203704370620772E-3</v>
      </c>
      <c r="Q314">
        <f>PRODUCT(INDEX(Overzicht!$B$1:$D$35,MATCH(max_demand!Q$1,Overzicht!$B$1:$B$35,0),3),INDEX(Verdeelsleutels_percentage!$A:$AB,MATCH(max_demand!$C314,Verdeelsleutels_percentage!$C:$C,0),MATCH(INDEX(Overzicht!$B$1:$F$35,MATCH(max_demand!Q$1,Overzicht!$B:$B,0),5),Verdeelsleutels_percentage!$1:$1,0)))</f>
        <v>3.1010510663508958E-2</v>
      </c>
      <c r="R314">
        <f>PRODUCT(INDEX(Overzicht!$B$1:$D$35,MATCH(max_demand!R$1,Overzicht!$B$1:$B$35,0),3),INDEX(Verdeelsleutels_percentage!$A:$AB,MATCH(max_demand!$C314,Verdeelsleutels_percentage!$C:$C,0),MATCH(INDEX(Overzicht!$B$1:$F$35,MATCH(max_demand!R$1,Overzicht!$B:$B,0),5),Verdeelsleutels_percentage!$1:$1,0)))</f>
        <v>6.4159677234846132E-3</v>
      </c>
      <c r="S314">
        <f>PRODUCT(INDEX(Overzicht!$B$1:$D$35,MATCH(max_demand!S$1,Overzicht!$B$1:$B$35,0),3),INDEX(Verdeelsleutels_percentage!$A:$AB,MATCH(max_demand!$C314,Verdeelsleutels_percentage!$C:$C,0),MATCH(INDEX(Overzicht!$B$1:$F$35,MATCH(max_demand!S$1,Overzicht!$B:$B,0),5),Verdeelsleutels_percentage!$1:$1,0)))</f>
        <v>1.3139901897696487E-2</v>
      </c>
      <c r="T314">
        <f>PRODUCT(INDEX(Overzicht!$B$1:$D$35,MATCH(max_demand!T$1,Overzicht!$B$1:$B$35,0),3),INDEX(Verdeelsleutels_percentage!$A:$AB,MATCH(max_demand!$C314,Verdeelsleutels_percentage!$C:$C,0),MATCH(INDEX(Overzicht!$B$1:$F$35,MATCH(max_demand!T$1,Overzicht!$B:$B,0),5),Verdeelsleutels_percentage!$1:$1,0)))</f>
        <v>1.8962749049410074E-2</v>
      </c>
      <c r="U314">
        <f>PRODUCT(INDEX(Overzicht!$B$1:$D$35,MATCH(max_demand!U$1,Overzicht!$B$1:$B$35,0),3),INDEX(Verdeelsleutels_percentage!$A:$AB,MATCH(max_demand!$C314,Verdeelsleutels_percentage!$C:$C,0),MATCH(INDEX(Overzicht!$B$1:$F$35,MATCH(max_demand!U$1,Overzicht!$B:$B,0),5),Verdeelsleutels_percentage!$1:$1,0)))</f>
        <v>7.0433067897808871E-2</v>
      </c>
      <c r="V314">
        <f>PRODUCT(INDEX(Overzicht!$B$1:$D$35,MATCH(max_demand!V$1,Overzicht!$B$1:$B$35,0),3),INDEX(Verdeelsleutels_percentage!$A:$AB,MATCH(max_demand!$C314,Verdeelsleutels_percentage!$C:$C,0),MATCH(INDEX(Overzicht!$B$1:$F$35,MATCH(max_demand!V$1,Overzicht!$B:$B,0),5),Verdeelsleutels_percentage!$1:$1,0)))</f>
        <v>8.1981809800081157E-3</v>
      </c>
      <c r="W314">
        <f>PRODUCT(INDEX(Overzicht!$B$1:$D$35,MATCH(max_demand!W$1,Overzicht!$B$1:$B$35,0),3),INDEX(Verdeelsleutels_percentage!$A:$AB,MATCH(max_demand!$C314,Verdeelsleutels_percentage!$C:$C,0),MATCH(INDEX(Overzicht!$B$1:$F$35,MATCH(max_demand!W$1,Overzicht!$B:$B,0),5),Verdeelsleutels_percentage!$1:$1,0)))</f>
        <v>4.2773118156564087E-2</v>
      </c>
      <c r="X314">
        <f>PRODUCT(INDEX(Overzicht!$B$1:$D$35,MATCH(max_demand!X$1,Overzicht!$B$1:$B$35,0),3),INDEX(Verdeelsleutels_percentage!$A:$AB,MATCH(max_demand!$C314,Verdeelsleutels_percentage!$C:$C,0),MATCH(INDEX(Overzicht!$B$1:$F$35,MATCH(max_demand!X$1,Overzicht!$B:$B,0),5),Verdeelsleutels_percentage!$1:$1,0)))</f>
        <v>1.7065666481085361E-3</v>
      </c>
      <c r="Y314">
        <f>PRODUCT(INDEX(Overzicht!$B$1:$D$35,MATCH(max_demand!Y$1,Overzicht!$B$1:$B$35,0),3),INDEX(Verdeelsleutels_percentage!$A:$AB,MATCH(max_demand!$C314,Verdeelsleutels_percentage!$C:$C,0),MATCH(INDEX(Overzicht!$B$1:$F$35,MATCH(max_demand!Y$1,Overzicht!$B:$B,0),5),Verdeelsleutels_percentage!$1:$1,0)))</f>
        <v>1.1251826105154143E-6</v>
      </c>
      <c r="Z314">
        <f>PRODUCT(INDEX(Overzicht!$B$1:$D$35,MATCH(max_demand!Z$1,Overzicht!$B$1:$B$35,0),3),INDEX(Verdeelsleutels_percentage!$A:$AB,MATCH(max_demand!$C314,Verdeelsleutels_percentage!$C:$C,0),MATCH(INDEX(Overzicht!$B$1:$F$35,MATCH(max_demand!Z$1,Overzicht!$B:$B,0),5),Verdeelsleutels_percentage!$1:$1,0)))</f>
        <v>5.0008116022907305E-4</v>
      </c>
      <c r="AA314">
        <f>PRODUCT(INDEX(Overzicht!$B$1:$D$35,MATCH(max_demand!AA$1,Overzicht!$B$1:$B$35,0),3),INDEX(Verdeelsleutels_percentage!$A:$AB,MATCH(max_demand!$C314,Verdeelsleutels_percentage!$C:$C,0),MATCH(INDEX(Overzicht!$B$1:$F$35,MATCH(max_demand!AA$1,Overzicht!$B:$B,0),5),Verdeelsleutels_percentage!$1:$1,0)))</f>
        <v>5.2113720908082359E-4</v>
      </c>
      <c r="AB314">
        <f>PRODUCT(INDEX(Overzicht!$B$1:$D$35,MATCH(max_demand!AB$1,Overzicht!$B$1:$B$35,0),3),INDEX(Verdeelsleutels_percentage!$A:$AB,MATCH(max_demand!$C314,Verdeelsleutels_percentage!$C:$C,0),MATCH(INDEX(Overzicht!$B$1:$F$35,MATCH(max_demand!AB$1,Overzicht!$B:$B,0),5),Verdeelsleutels_percentage!$1:$1,0)))</f>
        <v>1.1954566736724582E-2</v>
      </c>
      <c r="AC314">
        <f>PRODUCT(INDEX(Overzicht!$B$1:$D$35,MATCH(max_demand!AC$1,Overzicht!$B$1:$B$35,0),3),INDEX(Verdeelsleutels_percentage!$A:$AB,MATCH(max_demand!$C314,Verdeelsleutels_percentage!$C:$C,0),MATCH(INDEX(Overzicht!$B$1:$F$35,MATCH(max_demand!AC$1,Overzicht!$B:$B,0),5),Verdeelsleutels_percentage!$1:$1,0)))</f>
        <v>6.6312895393040167E-3</v>
      </c>
      <c r="AD314">
        <f>PRODUCT(INDEX(Overzicht!$B$1:$D$35,MATCH(max_demand!AD$1,Overzicht!$B$1:$B$35,0),3),INDEX(Verdeelsleutels_percentage!$A:$AB,MATCH(max_demand!$C314,Verdeelsleutels_percentage!$C:$C,0),MATCH(INDEX(Overzicht!$B$1:$F$35,MATCH(max_demand!AD$1,Overzicht!$B:$B,0),5),Verdeelsleutels_percentage!$1:$1,0)))</f>
        <v>0</v>
      </c>
      <c r="AE314">
        <f>PRODUCT(INDEX(Overzicht!$B$1:$D$35,MATCH(max_demand!AE$1,Overzicht!$B$1:$B$35,0),3),INDEX(Verdeelsleutels_percentage!$A:$AB,MATCH(max_demand!$C314,Verdeelsleutels_percentage!$C:$C,0),MATCH(INDEX(Overzicht!$B$1:$F$35,MATCH(max_demand!AE$1,Overzicht!$B:$B,0),5),Verdeelsleutels_percentage!$1:$1,0)))</f>
        <v>3.1347058301535183E-2</v>
      </c>
      <c r="AF314">
        <f>PRODUCT(INDEX(Overzicht!$B$1:$D$35,MATCH(max_demand!AF$1,Overzicht!$B$1:$B$35,0),3),INDEX(Verdeelsleutels_percentage!$A:$AB,MATCH(max_demand!$C314,Verdeelsleutels_percentage!$C:$C,0),MATCH(INDEX(Overzicht!$B$1:$F$35,MATCH(max_demand!AF$1,Overzicht!$B:$B,0),5),Verdeelsleutels_percentage!$1:$1,0)))</f>
        <v>1.9740045798516044E-3</v>
      </c>
      <c r="AG314">
        <f>PRODUCT(INDEX(Overzicht!$B$1:$D$35,MATCH(max_demand!AG$1,Overzicht!$B$1:$B$35,0),3),INDEX(Verdeelsleutels_percentage!$A:$AB,MATCH(max_demand!$C314,Verdeelsleutels_percentage!$C:$C,0),MATCH(INDEX(Overzicht!$B$1:$F$35,MATCH(max_demand!AG$1,Overzicht!$B:$B,0),5),Verdeelsleutels_percentage!$1:$1,0)))</f>
        <v>4.2773118156564087E-2</v>
      </c>
      <c r="AH314">
        <f>PRODUCT(INDEX(Overzicht!$B$1:$D$35,MATCH(max_demand!AH$1,Overzicht!$B$1:$B$35,0),3),INDEX(Verdeelsleutels_percentage!$A:$AB,MATCH(max_demand!$C314,Verdeelsleutels_percentage!$C:$C,0),MATCH(INDEX(Overzicht!$B$1:$F$35,MATCH(max_demand!AH$1,Overzicht!$B:$B,0),5),Verdeelsleutels_percentage!$1:$1,0)))</f>
        <v>4.60601068632041E-3</v>
      </c>
      <c r="AI314">
        <f>PRODUCT(INDEX(Overzicht!$B$1:$D$35,MATCH(max_demand!AI$1,Overzicht!$B$1:$B$35,0),3),INDEX(Verdeelsleutels_percentage!$A:$AB,MATCH(max_demand!$C314,Verdeelsleutels_percentage!$C:$C,0),MATCH(INDEX(Overzicht!$B$1:$F$35,MATCH(max_demand!AI$1,Overzicht!$B:$B,0),5),Verdeelsleutels_percentage!$1:$1,0)))</f>
        <v>1.5792036638812834E-3</v>
      </c>
      <c r="AJ314">
        <f>PRODUCT(INDEX(Overzicht!$B$1:$D$35,MATCH(max_demand!AJ$1,Overzicht!$B$1:$B$35,0),3),INDEX(Verdeelsleutels_percentage!$A:$AB,MATCH(max_demand!$C314,Verdeelsleutels_percentage!$C:$C,0),MATCH(INDEX(Overzicht!$B$1:$F$35,MATCH(max_demand!AJ$1,Overzicht!$B:$B,0),5),Verdeelsleutels_percentage!$1:$1,0)))</f>
        <v>0</v>
      </c>
      <c r="AK314">
        <f>PRODUCT(INDEX(Overzicht!$B$1:$D$35,MATCH(max_demand!AK$1,Overzicht!$B$1:$B$35,0),3),INDEX(Verdeelsleutels_percentage!$A:$AB,MATCH(max_demand!$C314,Verdeelsleutels_percentage!$C:$C,0),MATCH(INDEX(Overzicht!$B$1:$F$35,MATCH(max_demand!AK$1,Overzicht!$B:$B,0),5),Verdeelsleutels_percentage!$1:$1,0)))</f>
        <v>2.5949025014982215E-3</v>
      </c>
      <c r="AL314">
        <f>PRODUCT(INDEX(Overzicht!$B$1:$D$35,MATCH(max_demand!AL$1,Overzicht!$B$1:$B$35,0),3),INDEX(Verdeelsleutels_percentage!$A:$AB,MATCH(max_demand!$C314,Verdeelsleutels_percentage!$C:$C,0),MATCH(INDEX(Overzicht!$B$1:$F$35,MATCH(max_demand!AL$1,Overzicht!$B:$B,0),5),Verdeelsleutels_percentage!$1:$1,0)))</f>
        <v>7.1288530260940142E-3</v>
      </c>
      <c r="AM314">
        <f>PRODUCT(INDEX(Overzicht!$B$1:$D$35,MATCH(max_demand!AM$1,Overzicht!$B$1:$B$35,0),3),INDEX(Verdeelsleutels_percentage!$A:$AB,MATCH(max_demand!$C314,Verdeelsleutels_percentage!$C:$C,0),MATCH(INDEX(Overzicht!$B$1:$F$35,MATCH(max_demand!AM$1,Overzicht!$B:$B,0),5),Verdeelsleutels_percentage!$1:$1,0)))</f>
        <v>1.4257706052188028E-2</v>
      </c>
      <c r="AN314">
        <f>PRODUCT(INDEX(Overzicht!$B$1:$D$35,MATCH(max_demand!AN$1,Overzicht!$B$1:$B$35,0),3),INDEX(Verdeelsleutels_percentage!$A:$AB,MATCH(max_demand!$C314,Verdeelsleutels_percentage!$C:$C,0),MATCH(INDEX(Overzicht!$B$1:$F$35,MATCH(max_demand!AN$1,Overzicht!$B:$B,0),5),Verdeelsleutels_percentage!$1:$1,0)))</f>
        <v>7.1288530260940142E-3</v>
      </c>
      <c r="AO314">
        <f>PRODUCT(INDEX(Overzicht!$B$1:$D$35,MATCH(max_demand!AO$1,Overzicht!$B$1:$B$35,0),3),INDEX(Verdeelsleutels_percentage!$A:$AB,MATCH(max_demand!$C314,Verdeelsleutels_percentage!$C:$C,0),MATCH(INDEX(Overzicht!$B$1:$F$35,MATCH(max_demand!AO$1,Overzicht!$B:$B,0),5),Verdeelsleutels_percentage!$1:$1,0)))</f>
        <v>2.495098559132905E-2</v>
      </c>
    </row>
    <row r="315" spans="2:41">
      <c r="B315" t="str">
        <f>INDEX('ETLocal datasets'!B:C,MATCH(C315,'ETLocal datasets'!C:C,0),1)</f>
        <v>GM1640</v>
      </c>
      <c r="C315" t="str">
        <f>'ETLocal datasets'!C298</f>
        <v>Leudal</v>
      </c>
      <c r="D315">
        <f t="shared" si="21"/>
        <v>0.51629012663713869</v>
      </c>
      <c r="E315">
        <f t="shared" si="22"/>
        <v>0.35058681498321725</v>
      </c>
      <c r="F315">
        <f t="shared" si="23"/>
        <v>2.1678449624621638E-2</v>
      </c>
      <c r="G315">
        <f t="shared" si="20"/>
        <v>4.4144879923884522E-2</v>
      </c>
      <c r="H315">
        <f>PRODUCT(INDEX(Overzicht!$B$1:$D$35,MATCH(max_demand!H$1,Overzicht!$B$1:$B$35,0),3),INDEX(Verdeelsleutels_percentage!$A:$AB,MATCH(max_demand!$C315,Verdeelsleutels_percentage!$C:$C,0),MATCH(INDEX(Overzicht!$B$1:$F$35,MATCH(max_demand!H$1,Overzicht!$B:$B,0),5),Verdeelsleutels_percentage!$1:$1,0)))</f>
        <v>2.1678449624621638E-2</v>
      </c>
      <c r="I315">
        <f>PRODUCT(INDEX(Overzicht!$B$1:$D$35,MATCH(max_demand!I$1,Overzicht!$B$1:$B$35,0),3),INDEX(Verdeelsleutels_percentage!$A:$AB,MATCH(max_demand!$C315,Verdeelsleutels_percentage!$C:$C,0),MATCH(INDEX(Overzicht!$B$1:$F$35,MATCH(max_demand!I$1,Overzicht!$B:$B,0),5),Verdeelsleutels_percentage!$1:$1,0)))</f>
        <v>5.2694152243476469E-2</v>
      </c>
      <c r="J315">
        <f>PRODUCT(INDEX(Overzicht!$B$1:$D$35,MATCH(max_demand!J$1,Overzicht!$B$1:$B$35,0),3),INDEX(Verdeelsleutels_percentage!$A:$AB,MATCH(max_demand!$C315,Verdeelsleutels_percentage!$C:$C,0),MATCH(INDEX(Overzicht!$B$1:$F$35,MATCH(max_demand!J$1,Overzicht!$B:$B,0),5),Verdeelsleutels_percentage!$1:$1,0)))</f>
        <v>7.2674421598731588E-3</v>
      </c>
      <c r="K315">
        <f>PRODUCT(INDEX(Overzicht!$B$1:$D$35,MATCH(max_demand!K$1,Overzicht!$B$1:$B$35,0),3),INDEX(Verdeelsleutels_percentage!$A:$AB,MATCH(max_demand!$C315,Verdeelsleutels_percentage!$C:$C,0),MATCH(INDEX(Overzicht!$B$1:$F$35,MATCH(max_demand!K$1,Overzicht!$B:$B,0),5),Verdeelsleutels_percentage!$1:$1,0)))</f>
        <v>1.0968490459295948E-2</v>
      </c>
      <c r="L315">
        <f>PRODUCT(INDEX(Overzicht!$B$1:$D$35,MATCH(max_demand!L$1,Overzicht!$B$1:$B$35,0),3),INDEX(Verdeelsleutels_percentage!$A:$AB,MATCH(max_demand!$C315,Verdeelsleutels_percentage!$C:$C,0),MATCH(INDEX(Overzicht!$B$1:$F$35,MATCH(max_demand!L$1,Overzicht!$B:$B,0),5),Verdeelsleutels_percentage!$1:$1,0)))</f>
        <v>7.0099021783326543E-3</v>
      </c>
      <c r="M315">
        <f>PRODUCT(INDEX(Overzicht!$B$1:$D$35,MATCH(max_demand!M$1,Overzicht!$B$1:$B$35,0),3),INDEX(Verdeelsleutels_percentage!$A:$AB,MATCH(max_demand!$C315,Verdeelsleutels_percentage!$C:$C,0),MATCH(INDEX(Overzicht!$B$1:$F$35,MATCH(max_demand!M$1,Overzicht!$B:$B,0),5),Verdeelsleutels_percentage!$1:$1,0)))</f>
        <v>0.14272580965334244</v>
      </c>
      <c r="N315">
        <f>PRODUCT(INDEX(Overzicht!$B$1:$D$35,MATCH(max_demand!N$1,Overzicht!$B$1:$B$35,0),3),INDEX(Verdeelsleutels_percentage!$A:$AB,MATCH(max_demand!$C315,Verdeelsleutels_percentage!$C:$C,0),MATCH(INDEX(Overzicht!$B$1:$F$35,MATCH(max_demand!N$1,Overzicht!$B:$B,0),5),Verdeelsleutels_percentage!$1:$1,0)))</f>
        <v>0.20312914426444323</v>
      </c>
      <c r="O315">
        <f>PRODUCT(INDEX(Overzicht!$B$1:$D$35,MATCH(max_demand!O$1,Overzicht!$B$1:$B$35,0),3),INDEX(Verdeelsleutels_percentage!$A:$AB,MATCH(max_demand!$C315,Verdeelsleutels_percentage!$C:$C,0),MATCH(INDEX(Overzicht!$B$1:$F$35,MATCH(max_demand!O$1,Overzicht!$B:$B,0),5),Verdeelsleutels_percentage!$1:$1,0)))</f>
        <v>1.3141611821826609E-2</v>
      </c>
      <c r="P315">
        <f>PRODUCT(INDEX(Overzicht!$B$1:$D$35,MATCH(max_demand!P$1,Overzicht!$B$1:$B$35,0),3),INDEX(Verdeelsleutels_percentage!$A:$AB,MATCH(max_demand!$C315,Verdeelsleutels_percentage!$C:$C,0),MATCH(INDEX(Overzicht!$B$1:$F$35,MATCH(max_demand!P$1,Overzicht!$B:$B,0),5),Verdeelsleutels_percentage!$1:$1,0)))</f>
        <v>0.1785213376809473</v>
      </c>
      <c r="Q315">
        <f>PRODUCT(INDEX(Overzicht!$B$1:$D$35,MATCH(max_demand!Q$1,Overzicht!$B$1:$B$35,0),3),INDEX(Verdeelsleutels_percentage!$A:$AB,MATCH(max_demand!$C315,Verdeelsleutels_percentage!$C:$C,0),MATCH(INDEX(Overzicht!$B$1:$F$35,MATCH(max_demand!Q$1,Overzicht!$B:$B,0),5),Verdeelsleutels_percentage!$1:$1,0)))</f>
        <v>1.7962143974686498E-2</v>
      </c>
      <c r="R315">
        <f>PRODUCT(INDEX(Overzicht!$B$1:$D$35,MATCH(max_demand!R$1,Overzicht!$B$1:$B$35,0),3),INDEX(Verdeelsleutels_percentage!$A:$AB,MATCH(max_demand!$C315,Verdeelsleutels_percentage!$C:$C,0),MATCH(INDEX(Overzicht!$B$1:$F$35,MATCH(max_demand!R$1,Overzicht!$B:$B,0),5),Verdeelsleutels_percentage!$1:$1,0)))</f>
        <v>3.7163056499351379E-3</v>
      </c>
      <c r="S315">
        <f>PRODUCT(INDEX(Overzicht!$B$1:$D$35,MATCH(max_demand!S$1,Overzicht!$B$1:$B$35,0),3),INDEX(Verdeelsleutels_percentage!$A:$AB,MATCH(max_demand!$C315,Verdeelsleutels_percentage!$C:$C,0),MATCH(INDEX(Overzicht!$B$1:$F$35,MATCH(max_demand!S$1,Overzicht!$B:$B,0),5),Verdeelsleutels_percentage!$1:$1,0)))</f>
        <v>7.6109939710671624E-3</v>
      </c>
      <c r="T315">
        <f>PRODUCT(INDEX(Overzicht!$B$1:$D$35,MATCH(max_demand!T$1,Overzicht!$B$1:$B$35,0),3),INDEX(Verdeelsleutels_percentage!$A:$AB,MATCH(max_demand!$C315,Verdeelsleutels_percentage!$C:$C,0),MATCH(INDEX(Overzicht!$B$1:$F$35,MATCH(max_demand!T$1,Overzicht!$B:$B,0),5),Verdeelsleutels_percentage!$1:$1,0)))</f>
        <v>1.0983747809808295E-2</v>
      </c>
      <c r="U315">
        <f>PRODUCT(INDEX(Overzicht!$B$1:$D$35,MATCH(max_demand!U$1,Overzicht!$B$1:$B$35,0),3),INDEX(Verdeelsleutels_percentage!$A:$AB,MATCH(max_demand!$C315,Verdeelsleutels_percentage!$C:$C,0),MATCH(INDEX(Overzicht!$B$1:$F$35,MATCH(max_demand!U$1,Overzicht!$B:$B,0),5),Verdeelsleutels_percentage!$1:$1,0)))</f>
        <v>4.0796777579287964E-2</v>
      </c>
      <c r="V315">
        <f>PRODUCT(INDEX(Overzicht!$B$1:$D$35,MATCH(max_demand!V$1,Overzicht!$B$1:$B$35,0),3),INDEX(Verdeelsleutels_percentage!$A:$AB,MATCH(max_demand!$C315,Verdeelsleutels_percentage!$C:$C,0),MATCH(INDEX(Overzicht!$B$1:$F$35,MATCH(max_demand!V$1,Overzicht!$B:$B,0),5),Verdeelsleutels_percentage!$1:$1,0)))</f>
        <v>4.7486127749171202E-3</v>
      </c>
      <c r="W315">
        <f>PRODUCT(INDEX(Overzicht!$B$1:$D$35,MATCH(max_demand!W$1,Overzicht!$B$1:$B$35,0),3),INDEX(Verdeelsleutels_percentage!$A:$AB,MATCH(max_demand!$C315,Verdeelsleutels_percentage!$C:$C,0),MATCH(INDEX(Overzicht!$B$1:$F$35,MATCH(max_demand!W$1,Overzicht!$B:$B,0),5),Verdeelsleutels_percentage!$1:$1,0)))</f>
        <v>2.4775370999567586E-2</v>
      </c>
      <c r="X315">
        <f>PRODUCT(INDEX(Overzicht!$B$1:$D$35,MATCH(max_demand!X$1,Overzicht!$B$1:$B$35,0),3),INDEX(Verdeelsleutels_percentage!$A:$AB,MATCH(max_demand!$C315,Verdeelsleutels_percentage!$C:$C,0),MATCH(INDEX(Overzicht!$B$1:$F$35,MATCH(max_demand!X$1,Overzicht!$B:$B,0),5),Verdeelsleutels_percentage!$1:$1,0)))</f>
        <v>2.6142350631464823E-2</v>
      </c>
      <c r="Y315">
        <f>PRODUCT(INDEX(Overzicht!$B$1:$D$35,MATCH(max_demand!Y$1,Overzicht!$B$1:$B$35,0),3),INDEX(Verdeelsleutels_percentage!$A:$AB,MATCH(max_demand!$C315,Verdeelsleutels_percentage!$C:$C,0),MATCH(INDEX(Overzicht!$B$1:$F$35,MATCH(max_demand!Y$1,Overzicht!$B:$B,0),5),Verdeelsleutels_percentage!$1:$1,0)))</f>
        <v>4.3328897468471595E-6</v>
      </c>
      <c r="Z315">
        <f>PRODUCT(INDEX(Overzicht!$B$1:$D$35,MATCH(max_demand!Z$1,Overzicht!$B$1:$B$35,0),3),INDEX(Verdeelsleutels_percentage!$A:$AB,MATCH(max_demand!$C315,Verdeelsleutels_percentage!$C:$C,0),MATCH(INDEX(Overzicht!$B$1:$F$35,MATCH(max_demand!Z$1,Overzicht!$B:$B,0),5),Verdeelsleutels_percentage!$1:$1,0)))</f>
        <v>1.9257287763765154E-3</v>
      </c>
      <c r="AA315">
        <f>PRODUCT(INDEX(Overzicht!$B$1:$D$35,MATCH(max_demand!AA$1,Overzicht!$B$1:$B$35,0),3),INDEX(Verdeelsleutels_percentage!$A:$AB,MATCH(max_demand!$C315,Verdeelsleutels_percentage!$C:$C,0),MATCH(INDEX(Overzicht!$B$1:$F$35,MATCH(max_demand!AA$1,Overzicht!$B:$B,0),5),Verdeelsleutels_percentage!$1:$1,0)))</f>
        <v>2.0068120932765793E-3</v>
      </c>
      <c r="AB315">
        <f>PRODUCT(INDEX(Overzicht!$B$1:$D$35,MATCH(max_demand!AB$1,Overzicht!$B$1:$B$35,0),3),INDEX(Verdeelsleutels_percentage!$A:$AB,MATCH(max_demand!$C315,Verdeelsleutels_percentage!$C:$C,0),MATCH(INDEX(Overzicht!$B$1:$F$35,MATCH(max_demand!AB$1,Overzicht!$B:$B,0),5),Verdeelsleutels_percentage!$1:$1,0)))</f>
        <v>1.3897643310536372E-2</v>
      </c>
      <c r="AC315">
        <f>PRODUCT(INDEX(Overzicht!$B$1:$D$35,MATCH(max_demand!AC$1,Overzicht!$B$1:$B$35,0),3),INDEX(Verdeelsleutels_percentage!$A:$AB,MATCH(max_demand!$C315,Verdeelsleutels_percentage!$C:$C,0),MATCH(INDEX(Overzicht!$B$1:$F$35,MATCH(max_demand!AC$1,Overzicht!$B:$B,0),5),Verdeelsleutels_percentage!$1:$1,0)))</f>
        <v>3.0357630194496742E-2</v>
      </c>
      <c r="AD315">
        <f>PRODUCT(INDEX(Overzicht!$B$1:$D$35,MATCH(max_demand!AD$1,Overzicht!$B$1:$B$35,0),3),INDEX(Verdeelsleutels_percentage!$A:$AB,MATCH(max_demand!$C315,Verdeelsleutels_percentage!$C:$C,0),MATCH(INDEX(Overzicht!$B$1:$F$35,MATCH(max_demand!AD$1,Overzicht!$B:$B,0),5),Verdeelsleutels_percentage!$1:$1,0)))</f>
        <v>5.1641155120719586E-6</v>
      </c>
      <c r="AE315">
        <f>PRODUCT(INDEX(Overzicht!$B$1:$D$35,MATCH(max_demand!AE$1,Overzicht!$B$1:$B$35,0),3),INDEX(Verdeelsleutels_percentage!$A:$AB,MATCH(max_demand!$C315,Verdeelsleutels_percentage!$C:$C,0),MATCH(INDEX(Overzicht!$B$1:$F$35,MATCH(max_demand!AE$1,Overzicht!$B:$B,0),5),Verdeelsleutels_percentage!$1:$1,0)))</f>
        <v>2.1962907090247581E-2</v>
      </c>
      <c r="AF315">
        <f>PRODUCT(INDEX(Overzicht!$B$1:$D$35,MATCH(max_demand!AF$1,Overzicht!$B$1:$B$35,0),3),INDEX(Verdeelsleutels_percentage!$A:$AB,MATCH(max_demand!$C315,Verdeelsleutels_percentage!$C:$C,0),MATCH(INDEX(Overzicht!$B$1:$F$35,MATCH(max_demand!AF$1,Overzicht!$B:$B,0),5),Verdeelsleutels_percentage!$1:$1,0)))</f>
        <v>7.6015609593809812E-3</v>
      </c>
      <c r="AG315">
        <f>PRODUCT(INDEX(Overzicht!$B$1:$D$35,MATCH(max_demand!AG$1,Overzicht!$B$1:$B$35,0),3),INDEX(Verdeelsleutels_percentage!$A:$AB,MATCH(max_demand!$C315,Verdeelsleutels_percentage!$C:$C,0),MATCH(INDEX(Overzicht!$B$1:$F$35,MATCH(max_demand!AG$1,Overzicht!$B:$B,0),5),Verdeelsleutels_percentage!$1:$1,0)))</f>
        <v>2.4775370999567586E-2</v>
      </c>
      <c r="AH315">
        <f>PRODUCT(INDEX(Overzicht!$B$1:$D$35,MATCH(max_demand!AH$1,Overzicht!$B$1:$B$35,0),3),INDEX(Verdeelsleutels_percentage!$A:$AB,MATCH(max_demand!$C315,Verdeelsleutels_percentage!$C:$C,0),MATCH(INDEX(Overzicht!$B$1:$F$35,MATCH(max_demand!AH$1,Overzicht!$B:$B,0),5),Verdeelsleutels_percentage!$1:$1,0)))</f>
        <v>1.7736975571888958E-2</v>
      </c>
      <c r="AI315">
        <f>PRODUCT(INDEX(Overzicht!$B$1:$D$35,MATCH(max_demand!AI$1,Overzicht!$B$1:$B$35,0),3),INDEX(Verdeelsleutels_percentage!$A:$AB,MATCH(max_demand!$C315,Verdeelsleutels_percentage!$C:$C,0),MATCH(INDEX(Overzicht!$B$1:$F$35,MATCH(max_demand!AI$1,Overzicht!$B:$B,0),5),Verdeelsleutels_percentage!$1:$1,0)))</f>
        <v>6.0812487675047855E-3</v>
      </c>
      <c r="AJ315">
        <f>PRODUCT(INDEX(Overzicht!$B$1:$D$35,MATCH(max_demand!AJ$1,Overzicht!$B$1:$B$35,0),3),INDEX(Verdeelsleutels_percentage!$A:$AB,MATCH(max_demand!$C315,Verdeelsleutels_percentage!$C:$C,0),MATCH(INDEX(Overzicht!$B$1:$F$35,MATCH(max_demand!AJ$1,Overzicht!$B:$B,0),5),Verdeelsleutels_percentage!$1:$1,0)))</f>
        <v>0</v>
      </c>
      <c r="AK315">
        <f>PRODUCT(INDEX(Overzicht!$B$1:$D$35,MATCH(max_demand!AK$1,Overzicht!$B$1:$B$35,0),3),INDEX(Verdeelsleutels_percentage!$A:$AB,MATCH(max_demand!$C315,Verdeelsleutels_percentage!$C:$C,0),MATCH(INDEX(Overzicht!$B$1:$F$35,MATCH(max_demand!AK$1,Overzicht!$B:$B,0),5),Verdeelsleutels_percentage!$1:$1,0)))</f>
        <v>1.5030391739737671E-3</v>
      </c>
      <c r="AL315">
        <f>PRODUCT(INDEX(Overzicht!$B$1:$D$35,MATCH(max_demand!AL$1,Overzicht!$B$1:$B$35,0),3),INDEX(Verdeelsleutels_percentage!$A:$AB,MATCH(max_demand!$C315,Verdeelsleutels_percentage!$C:$C,0),MATCH(INDEX(Overzicht!$B$1:$F$35,MATCH(max_demand!AL$1,Overzicht!$B:$B,0),5),Verdeelsleutels_percentage!$1:$1,0)))</f>
        <v>4.1292284999279311E-3</v>
      </c>
      <c r="AM315">
        <f>PRODUCT(INDEX(Overzicht!$B$1:$D$35,MATCH(max_demand!AM$1,Overzicht!$B$1:$B$35,0),3),INDEX(Verdeelsleutels_percentage!$A:$AB,MATCH(max_demand!$C315,Verdeelsleutels_percentage!$C:$C,0),MATCH(INDEX(Overzicht!$B$1:$F$35,MATCH(max_demand!AM$1,Overzicht!$B:$B,0),5),Verdeelsleutels_percentage!$1:$1,0)))</f>
        <v>8.2584569998558621E-3</v>
      </c>
      <c r="AN315">
        <f>PRODUCT(INDEX(Overzicht!$B$1:$D$35,MATCH(max_demand!AN$1,Overzicht!$B$1:$B$35,0),3),INDEX(Verdeelsleutels_percentage!$A:$AB,MATCH(max_demand!$C315,Verdeelsleutels_percentage!$C:$C,0),MATCH(INDEX(Overzicht!$B$1:$F$35,MATCH(max_demand!AN$1,Overzicht!$B:$B,0),5),Verdeelsleutels_percentage!$1:$1,0)))</f>
        <v>4.1292284999279311E-3</v>
      </c>
      <c r="AO315">
        <f>PRODUCT(INDEX(Overzicht!$B$1:$D$35,MATCH(max_demand!AO$1,Overzicht!$B$1:$B$35,0),3),INDEX(Verdeelsleutels_percentage!$A:$AB,MATCH(max_demand!$C315,Verdeelsleutels_percentage!$C:$C,0),MATCH(INDEX(Overzicht!$B$1:$F$35,MATCH(max_demand!AO$1,Overzicht!$B:$B,0),5),Verdeelsleutels_percentage!$1:$1,0)))</f>
        <v>1.4452299749747759E-2</v>
      </c>
    </row>
    <row r="316" spans="2:41">
      <c r="B316" t="str">
        <f>INDEX('ETLocal datasets'!B:C,MATCH(C316,'ETLocal datasets'!C:C,0),1)</f>
        <v>GM1641</v>
      </c>
      <c r="C316" t="str">
        <f>'ETLocal datasets'!C299</f>
        <v>Maasgouw</v>
      </c>
      <c r="D316">
        <f t="shared" si="21"/>
        <v>0.18161855223898193</v>
      </c>
      <c r="E316">
        <f t="shared" si="22"/>
        <v>7.7318436000498342E-2</v>
      </c>
      <c r="F316">
        <f t="shared" si="23"/>
        <v>1.4408960267299873E-2</v>
      </c>
      <c r="G316">
        <f t="shared" si="20"/>
        <v>2.9341665656087146E-2</v>
      </c>
      <c r="H316">
        <f>PRODUCT(INDEX(Overzicht!$B$1:$D$35,MATCH(max_demand!H$1,Overzicht!$B$1:$B$35,0),3),INDEX(Verdeelsleutels_percentage!$A:$AB,MATCH(max_demand!$C316,Verdeelsleutels_percentage!$C:$C,0),MATCH(INDEX(Overzicht!$B$1:$F$35,MATCH(max_demand!H$1,Overzicht!$B:$B,0),5),Verdeelsleutels_percentage!$1:$1,0)))</f>
        <v>1.4408960267299873E-2</v>
      </c>
      <c r="I316">
        <f>PRODUCT(INDEX(Overzicht!$B$1:$D$35,MATCH(max_demand!I$1,Overzicht!$B$1:$B$35,0),3),INDEX(Verdeelsleutels_percentage!$A:$AB,MATCH(max_demand!$C316,Verdeelsleutels_percentage!$C:$C,0),MATCH(INDEX(Overzicht!$B$1:$F$35,MATCH(max_demand!I$1,Overzicht!$B:$B,0),5),Verdeelsleutels_percentage!$1:$1,0)))</f>
        <v>8.1856535618462806E-3</v>
      </c>
      <c r="J316">
        <f>PRODUCT(INDEX(Overzicht!$B$1:$D$35,MATCH(max_demand!J$1,Overzicht!$B$1:$B$35,0),3),INDEX(Verdeelsleutels_percentage!$A:$AB,MATCH(max_demand!$C316,Verdeelsleutels_percentage!$C:$C,0),MATCH(INDEX(Overzicht!$B$1:$F$35,MATCH(max_demand!J$1,Overzicht!$B:$B,0),5),Verdeelsleutels_percentage!$1:$1,0)))</f>
        <v>4.8304323943710054E-3</v>
      </c>
      <c r="K316">
        <f>PRODUCT(INDEX(Overzicht!$B$1:$D$35,MATCH(max_demand!K$1,Overzicht!$B$1:$B$35,0),3),INDEX(Verdeelsleutels_percentage!$A:$AB,MATCH(max_demand!$C316,Verdeelsleutels_percentage!$C:$C,0),MATCH(INDEX(Overzicht!$B$1:$F$35,MATCH(max_demand!K$1,Overzicht!$B:$B,0),5),Verdeelsleutels_percentage!$1:$1,0)))</f>
        <v>1.7038752721812336E-3</v>
      </c>
      <c r="L316">
        <f>PRODUCT(INDEX(Overzicht!$B$1:$D$35,MATCH(max_demand!L$1,Overzicht!$B$1:$B$35,0),3),INDEX(Verdeelsleutels_percentage!$A:$AB,MATCH(max_demand!$C316,Verdeelsleutels_percentage!$C:$C,0),MATCH(INDEX(Overzicht!$B$1:$F$35,MATCH(max_demand!L$1,Overzicht!$B:$B,0),5),Verdeelsleutels_percentage!$1:$1,0)))</f>
        <v>4.6592539463954832E-3</v>
      </c>
      <c r="M316">
        <f>PRODUCT(INDEX(Overzicht!$B$1:$D$35,MATCH(max_demand!M$1,Overzicht!$B$1:$B$35,0),3),INDEX(Verdeelsleutels_percentage!$A:$AB,MATCH(max_demand!$C316,Verdeelsleutels_percentage!$C:$C,0),MATCH(INDEX(Overzicht!$B$1:$F$35,MATCH(max_demand!M$1,Overzicht!$B:$B,0),5),Verdeelsleutels_percentage!$1:$1,0)))</f>
        <v>6.9872341190433179E-3</v>
      </c>
      <c r="N316">
        <f>PRODUCT(INDEX(Overzicht!$B$1:$D$35,MATCH(max_demand!N$1,Overzicht!$B$1:$B$35,0),3),INDEX(Verdeelsleutels_percentage!$A:$AB,MATCH(max_demand!$C316,Verdeelsleutels_percentage!$C:$C,0),MATCH(INDEX(Overzicht!$B$1:$F$35,MATCH(max_demand!N$1,Overzicht!$B:$B,0),5),Verdeelsleutels_percentage!$1:$1,0)))</f>
        <v>5.2336190451528263E-4</v>
      </c>
      <c r="O316">
        <f>PRODUCT(INDEX(Overzicht!$B$1:$D$35,MATCH(max_demand!O$1,Overzicht!$B$1:$B$35,0),3),INDEX(Verdeelsleutels_percentage!$A:$AB,MATCH(max_demand!$C316,Verdeelsleutels_percentage!$C:$C,0),MATCH(INDEX(Overzicht!$B$1:$F$35,MATCH(max_demand!O$1,Overzicht!$B:$B,0),5),Verdeelsleutels_percentage!$1:$1,0)))</f>
        <v>6.0792522808534831E-3</v>
      </c>
      <c r="P316">
        <f>PRODUCT(INDEX(Overzicht!$B$1:$D$35,MATCH(max_demand!P$1,Overzicht!$B$1:$B$35,0),3),INDEX(Verdeelsleutels_percentage!$A:$AB,MATCH(max_demand!$C316,Verdeelsleutels_percentage!$C:$C,0),MATCH(INDEX(Overzicht!$B$1:$F$35,MATCH(max_demand!P$1,Overzicht!$B:$B,0),5),Verdeelsleutels_percentage!$1:$1,0)))</f>
        <v>5.4497708846209386E-3</v>
      </c>
      <c r="Q316">
        <f>PRODUCT(INDEX(Overzicht!$B$1:$D$35,MATCH(max_demand!Q$1,Overzicht!$B$1:$B$35,0),3),INDEX(Verdeelsleutels_percentage!$A:$AB,MATCH(max_demand!$C316,Verdeelsleutels_percentage!$C:$C,0),MATCH(INDEX(Overzicht!$B$1:$F$35,MATCH(max_demand!Q$1,Overzicht!$B:$B,0),5),Verdeelsleutels_percentage!$1:$1,0)))</f>
        <v>1.1938852792905609E-2</v>
      </c>
      <c r="R316">
        <f>PRODUCT(INDEX(Overzicht!$B$1:$D$35,MATCH(max_demand!R$1,Overzicht!$B$1:$B$35,0),3),INDEX(Verdeelsleutels_percentage!$A:$AB,MATCH(max_demand!$C316,Verdeelsleutels_percentage!$C:$C,0),MATCH(INDEX(Overzicht!$B$1:$F$35,MATCH(max_demand!R$1,Overzicht!$B:$B,0),5),Verdeelsleutels_percentage!$1:$1,0)))</f>
        <v>2.4701074743942644E-3</v>
      </c>
      <c r="S316">
        <f>PRODUCT(INDEX(Overzicht!$B$1:$D$35,MATCH(max_demand!S$1,Overzicht!$B$1:$B$35,0),3),INDEX(Verdeelsleutels_percentage!$A:$AB,MATCH(max_demand!$C316,Verdeelsleutels_percentage!$C:$C,0),MATCH(INDEX(Overzicht!$B$1:$F$35,MATCH(max_demand!S$1,Overzicht!$B:$B,0),5),Verdeelsleutels_percentage!$1:$1,0)))</f>
        <v>5.0587801075594532E-3</v>
      </c>
      <c r="T316">
        <f>PRODUCT(INDEX(Overzicht!$B$1:$D$35,MATCH(max_demand!T$1,Overzicht!$B$1:$B$35,0),3),INDEX(Verdeelsleutels_percentage!$A:$AB,MATCH(max_demand!$C316,Verdeelsleutels_percentage!$C:$C,0),MATCH(INDEX(Overzicht!$B$1:$F$35,MATCH(max_demand!T$1,Overzicht!$B:$B,0),5),Verdeelsleutels_percentage!$1:$1,0)))</f>
        <v>7.3005398687652689E-3</v>
      </c>
      <c r="U316">
        <f>PRODUCT(INDEX(Overzicht!$B$1:$D$35,MATCH(max_demand!U$1,Overzicht!$B$1:$B$35,0),3),INDEX(Verdeelsleutels_percentage!$A:$AB,MATCH(max_demand!$C316,Verdeelsleutels_percentage!$C:$C,0),MATCH(INDEX(Overzicht!$B$1:$F$35,MATCH(max_demand!U$1,Overzicht!$B:$B,0),5),Verdeelsleutels_percentage!$1:$1,0)))</f>
        <v>2.7116290941128145E-2</v>
      </c>
      <c r="V316">
        <f>PRODUCT(INDEX(Overzicht!$B$1:$D$35,MATCH(max_demand!V$1,Overzicht!$B$1:$B$35,0),3),INDEX(Verdeelsleutels_percentage!$A:$AB,MATCH(max_demand!$C316,Verdeelsleutels_percentage!$C:$C,0),MATCH(INDEX(Overzicht!$B$1:$F$35,MATCH(max_demand!V$1,Overzicht!$B:$B,0),5),Verdeelsleutels_percentage!$1:$1,0)))</f>
        <v>3.1562484395037818E-3</v>
      </c>
      <c r="W316">
        <f>PRODUCT(INDEX(Overzicht!$B$1:$D$35,MATCH(max_demand!W$1,Overzicht!$B$1:$B$35,0),3),INDEX(Verdeelsleutels_percentage!$A:$AB,MATCH(max_demand!$C316,Verdeelsleutels_percentage!$C:$C,0),MATCH(INDEX(Overzicht!$B$1:$F$35,MATCH(max_demand!W$1,Overzicht!$B:$B,0),5),Verdeelsleutels_percentage!$1:$1,0)))</f>
        <v>1.6467383162628427E-2</v>
      </c>
      <c r="X316">
        <f>PRODUCT(INDEX(Overzicht!$B$1:$D$35,MATCH(max_demand!X$1,Overzicht!$B$1:$B$35,0),3),INDEX(Verdeelsleutels_percentage!$A:$AB,MATCH(max_demand!$C316,Verdeelsleutels_percentage!$C:$C,0),MATCH(INDEX(Overzicht!$B$1:$F$35,MATCH(max_demand!X$1,Overzicht!$B:$B,0),5),Verdeelsleutels_percentage!$1:$1,0)))</f>
        <v>5.1196999443256074E-3</v>
      </c>
      <c r="Y316">
        <f>PRODUCT(INDEX(Overzicht!$B$1:$D$35,MATCH(max_demand!Y$1,Overzicht!$B$1:$B$35,0),3),INDEX(Verdeelsleutels_percentage!$A:$AB,MATCH(max_demand!$C316,Verdeelsleutels_percentage!$C:$C,0),MATCH(INDEX(Overzicht!$B$1:$F$35,MATCH(max_demand!Y$1,Overzicht!$B:$B,0),5),Verdeelsleutels_percentage!$1:$1,0)))</f>
        <v>9.1069825968322022E-7</v>
      </c>
      <c r="Z316">
        <f>PRODUCT(INDEX(Overzicht!$B$1:$D$35,MATCH(max_demand!Z$1,Overzicht!$B$1:$B$35,0),3),INDEX(Verdeelsleutels_percentage!$A:$AB,MATCH(max_demand!$C316,Verdeelsleutels_percentage!$C:$C,0),MATCH(INDEX(Overzicht!$B$1:$F$35,MATCH(max_demand!Z$1,Overzicht!$B:$B,0),5),Verdeelsleutels_percentage!$1:$1,0)))</f>
        <v>4.047547820814312E-4</v>
      </c>
      <c r="AA316">
        <f>PRODUCT(INDEX(Overzicht!$B$1:$D$35,MATCH(max_demand!AA$1,Overzicht!$B$1:$B$35,0),3),INDEX(Verdeelsleutels_percentage!$A:$AB,MATCH(max_demand!$C316,Verdeelsleutels_percentage!$C:$C,0),MATCH(INDEX(Overzicht!$B$1:$F$35,MATCH(max_demand!AA$1,Overzicht!$B:$B,0),5),Verdeelsleutels_percentage!$1:$1,0)))</f>
        <v>4.2179708869538623E-4</v>
      </c>
      <c r="AB316">
        <f>PRODUCT(INDEX(Overzicht!$B$1:$D$35,MATCH(max_demand!AB$1,Overzicht!$B$1:$B$35,0),3),INDEX(Verdeelsleutels_percentage!$A:$AB,MATCH(max_demand!$C316,Verdeelsleutels_percentage!$C:$C,0),MATCH(INDEX(Overzicht!$B$1:$F$35,MATCH(max_demand!AB$1,Overzicht!$B:$B,0),5),Verdeelsleutels_percentage!$1:$1,0)))</f>
        <v>7.4751588610686868E-3</v>
      </c>
      <c r="AC316">
        <f>PRODUCT(INDEX(Overzicht!$B$1:$D$35,MATCH(max_demand!AC$1,Overzicht!$B$1:$B$35,0),3),INDEX(Verdeelsleutels_percentage!$A:$AB,MATCH(max_demand!$C316,Verdeelsleutels_percentage!$C:$C,0),MATCH(INDEX(Overzicht!$B$1:$F$35,MATCH(max_demand!AC$1,Overzicht!$B:$B,0),5),Verdeelsleutels_percentage!$1:$1,0)))</f>
        <v>7.9458293295681728E-3</v>
      </c>
      <c r="AD316">
        <f>PRODUCT(INDEX(Overzicht!$B$1:$D$35,MATCH(max_demand!AD$1,Overzicht!$B$1:$B$35,0),3),INDEX(Verdeelsleutels_percentage!$A:$AB,MATCH(max_demand!$C316,Verdeelsleutels_percentage!$C:$C,0),MATCH(INDEX(Overzicht!$B$1:$F$35,MATCH(max_demand!AD$1,Overzicht!$B:$B,0),5),Verdeelsleutels_percentage!$1:$1,0)))</f>
        <v>1.5246436273736258E-5</v>
      </c>
      <c r="AE316">
        <f>PRODUCT(INDEX(Overzicht!$B$1:$D$35,MATCH(max_demand!AE$1,Overzicht!$B$1:$B$35,0),3),INDEX(Verdeelsleutels_percentage!$A:$AB,MATCH(max_demand!$C316,Verdeelsleutels_percentage!$C:$C,0),MATCH(INDEX(Overzicht!$B$1:$F$35,MATCH(max_demand!AE$1,Overzicht!$B:$B,0),5),Verdeelsleutels_percentage!$1:$1,0)))</f>
        <v>0.11031369243056172</v>
      </c>
      <c r="AF316">
        <f>PRODUCT(INDEX(Overzicht!$B$1:$D$35,MATCH(max_demand!AF$1,Overzicht!$B$1:$B$35,0),3),INDEX(Verdeelsleutels_percentage!$A:$AB,MATCH(max_demand!$C316,Verdeelsleutels_percentage!$C:$C,0),MATCH(INDEX(Overzicht!$B$1:$F$35,MATCH(max_demand!AF$1,Overzicht!$B:$B,0),5),Verdeelsleutels_percentage!$1:$1,0)))</f>
        <v>1.5977162450582811E-3</v>
      </c>
      <c r="AG316">
        <f>PRODUCT(INDEX(Overzicht!$B$1:$D$35,MATCH(max_demand!AG$1,Overzicht!$B$1:$B$35,0),3),INDEX(Verdeelsleutels_percentage!$A:$AB,MATCH(max_demand!$C316,Verdeelsleutels_percentage!$C:$C,0),MATCH(INDEX(Overzicht!$B$1:$F$35,MATCH(max_demand!AG$1,Overzicht!$B:$B,0),5),Verdeelsleutels_percentage!$1:$1,0)))</f>
        <v>1.6467383162628427E-2</v>
      </c>
      <c r="AH316">
        <f>PRODUCT(INDEX(Overzicht!$B$1:$D$35,MATCH(max_demand!AH$1,Overzicht!$B$1:$B$35,0),3),INDEX(Verdeelsleutels_percentage!$A:$AB,MATCH(max_demand!$C316,Verdeelsleutels_percentage!$C:$C,0),MATCH(INDEX(Overzicht!$B$1:$F$35,MATCH(max_demand!AH$1,Overzicht!$B:$B,0),5),Verdeelsleutels_percentage!$1:$1,0)))</f>
        <v>3.7280045718026556E-3</v>
      </c>
      <c r="AI316">
        <f>PRODUCT(INDEX(Overzicht!$B$1:$D$35,MATCH(max_demand!AI$1,Overzicht!$B$1:$B$35,0),3),INDEX(Verdeelsleutels_percentage!$A:$AB,MATCH(max_demand!$C316,Verdeelsleutels_percentage!$C:$C,0),MATCH(INDEX(Overzicht!$B$1:$F$35,MATCH(max_demand!AI$1,Overzicht!$B:$B,0),5),Verdeelsleutels_percentage!$1:$1,0)))</f>
        <v>1.2781729960466249E-3</v>
      </c>
      <c r="AJ316">
        <f>PRODUCT(INDEX(Overzicht!$B$1:$D$35,MATCH(max_demand!AJ$1,Overzicht!$B$1:$B$35,0),3),INDEX(Verdeelsleutels_percentage!$A:$AB,MATCH(max_demand!$C316,Verdeelsleutels_percentage!$C:$C,0),MATCH(INDEX(Overzicht!$B$1:$F$35,MATCH(max_demand!AJ$1,Overzicht!$B:$B,0),5),Verdeelsleutels_percentage!$1:$1,0)))</f>
        <v>0</v>
      </c>
      <c r="AK316">
        <f>PRODUCT(INDEX(Overzicht!$B$1:$D$35,MATCH(max_demand!AK$1,Overzicht!$B$1:$B$35,0),3),INDEX(Verdeelsleutels_percentage!$A:$AB,MATCH(max_demand!$C316,Verdeelsleutels_percentage!$C:$C,0),MATCH(INDEX(Overzicht!$B$1:$F$35,MATCH(max_demand!AK$1,Overzicht!$B:$B,0),5),Verdeelsleutels_percentage!$1:$1,0)))</f>
        <v>9.9902124519945807E-4</v>
      </c>
      <c r="AL316">
        <f>PRODUCT(INDEX(Overzicht!$B$1:$D$35,MATCH(max_demand!AL$1,Overzicht!$B$1:$B$35,0),3),INDEX(Verdeelsleutels_percentage!$A:$AB,MATCH(max_demand!$C316,Verdeelsleutels_percentage!$C:$C,0),MATCH(INDEX(Overzicht!$B$1:$F$35,MATCH(max_demand!AL$1,Overzicht!$B:$B,0),5),Verdeelsleutels_percentage!$1:$1,0)))</f>
        <v>2.7445638604380713E-3</v>
      </c>
      <c r="AM316">
        <f>PRODUCT(INDEX(Overzicht!$B$1:$D$35,MATCH(max_demand!AM$1,Overzicht!$B$1:$B$35,0),3),INDEX(Verdeelsleutels_percentage!$A:$AB,MATCH(max_demand!$C316,Verdeelsleutels_percentage!$C:$C,0),MATCH(INDEX(Overzicht!$B$1:$F$35,MATCH(max_demand!AM$1,Overzicht!$B:$B,0),5),Verdeelsleutels_percentage!$1:$1,0)))</f>
        <v>5.4891277208761425E-3</v>
      </c>
      <c r="AN316">
        <f>PRODUCT(INDEX(Overzicht!$B$1:$D$35,MATCH(max_demand!AN$1,Overzicht!$B$1:$B$35,0),3),INDEX(Verdeelsleutels_percentage!$A:$AB,MATCH(max_demand!$C316,Verdeelsleutels_percentage!$C:$C,0),MATCH(INDEX(Overzicht!$B$1:$F$35,MATCH(max_demand!AN$1,Overzicht!$B:$B,0),5),Verdeelsleutels_percentage!$1:$1,0)))</f>
        <v>2.7445638604380713E-3</v>
      </c>
      <c r="AO316">
        <f>PRODUCT(INDEX(Overzicht!$B$1:$D$35,MATCH(max_demand!AO$1,Overzicht!$B$1:$B$35,0),3),INDEX(Verdeelsleutels_percentage!$A:$AB,MATCH(max_demand!$C316,Verdeelsleutels_percentage!$C:$C,0),MATCH(INDEX(Overzicht!$B$1:$F$35,MATCH(max_demand!AO$1,Overzicht!$B:$B,0),5),Verdeelsleutels_percentage!$1:$1,0)))</f>
        <v>9.6059735115332501E-3</v>
      </c>
    </row>
    <row r="317" spans="2:41">
      <c r="B317" t="str">
        <f>INDEX('ETLocal datasets'!B:C,MATCH(C317,'ETLocal datasets'!C:C,0),1)</f>
        <v>GM1652</v>
      </c>
      <c r="C317" t="str">
        <f>'ETLocal datasets'!C300</f>
        <v>Gemert-Bakel</v>
      </c>
      <c r="D317">
        <f t="shared" si="21"/>
        <v>0.40799698234102572</v>
      </c>
      <c r="E317">
        <f t="shared" si="22"/>
        <v>0.20265415843027146</v>
      </c>
      <c r="F317">
        <f t="shared" si="23"/>
        <v>1.849846573024453E-2</v>
      </c>
      <c r="G317">
        <f t="shared" si="20"/>
        <v>3.7669324263403831E-2</v>
      </c>
      <c r="H317">
        <f>PRODUCT(INDEX(Overzicht!$B$1:$D$35,MATCH(max_demand!H$1,Overzicht!$B$1:$B$35,0),3),INDEX(Verdeelsleutels_percentage!$A:$AB,MATCH(max_demand!$C317,Verdeelsleutels_percentage!$C:$C,0),MATCH(INDEX(Overzicht!$B$1:$F$35,MATCH(max_demand!H$1,Overzicht!$B:$B,0),5),Verdeelsleutels_percentage!$1:$1,0)))</f>
        <v>1.849846573024453E-2</v>
      </c>
      <c r="I317">
        <f>PRODUCT(INDEX(Overzicht!$B$1:$D$35,MATCH(max_demand!I$1,Overzicht!$B$1:$B$35,0),3),INDEX(Verdeelsleutels_percentage!$A:$AB,MATCH(max_demand!$C317,Verdeelsleutels_percentage!$C:$C,0),MATCH(INDEX(Overzicht!$B$1:$F$35,MATCH(max_demand!I$1,Overzicht!$B:$B,0),5),Verdeelsleutels_percentage!$1:$1,0)))</f>
        <v>3.4635027130927837E-2</v>
      </c>
      <c r="J317">
        <f>PRODUCT(INDEX(Overzicht!$B$1:$D$35,MATCH(max_demand!J$1,Overzicht!$B$1:$B$35,0),3),INDEX(Verdeelsleutels_percentage!$A:$AB,MATCH(max_demand!$C317,Verdeelsleutels_percentage!$C:$C,0),MATCH(INDEX(Overzicht!$B$1:$F$35,MATCH(max_demand!J$1,Overzicht!$B:$B,0),5),Verdeelsleutels_percentage!$1:$1,0)))</f>
        <v>6.2013904162343562E-3</v>
      </c>
      <c r="K317">
        <f>PRODUCT(INDEX(Overzicht!$B$1:$D$35,MATCH(max_demand!K$1,Overzicht!$B$1:$B$35,0),3),INDEX(Verdeelsleutels_percentage!$A:$AB,MATCH(max_demand!$C317,Verdeelsleutels_percentage!$C:$C,0),MATCH(INDEX(Overzicht!$B$1:$F$35,MATCH(max_demand!K$1,Overzicht!$B:$B,0),5),Verdeelsleutels_percentage!$1:$1,0)))</f>
        <v>7.2094141089454403E-3</v>
      </c>
      <c r="L317">
        <f>PRODUCT(INDEX(Overzicht!$B$1:$D$35,MATCH(max_demand!L$1,Overzicht!$B$1:$B$35,0),3),INDEX(Verdeelsleutels_percentage!$A:$AB,MATCH(max_demand!$C317,Verdeelsleutels_percentage!$C:$C,0),MATCH(INDEX(Overzicht!$B$1:$F$35,MATCH(max_demand!L$1,Overzicht!$B:$B,0),5),Verdeelsleutels_percentage!$1:$1,0)))</f>
        <v>5.9816286433590519E-3</v>
      </c>
      <c r="M317">
        <f>PRODUCT(INDEX(Overzicht!$B$1:$D$35,MATCH(max_demand!M$1,Overzicht!$B$1:$B$35,0),3),INDEX(Verdeelsleutels_percentage!$A:$AB,MATCH(max_demand!$C317,Verdeelsleutels_percentage!$C:$C,0),MATCH(INDEX(Overzicht!$B$1:$F$35,MATCH(max_demand!M$1,Overzicht!$B:$B,0),5),Verdeelsleutels_percentage!$1:$1,0)))</f>
        <v>0.22128304876529778</v>
      </c>
      <c r="N317">
        <f>PRODUCT(INDEX(Overzicht!$B$1:$D$35,MATCH(max_demand!N$1,Overzicht!$B$1:$B$35,0),3),INDEX(Verdeelsleutels_percentage!$A:$AB,MATCH(max_demand!$C317,Verdeelsleutels_percentage!$C:$C,0),MATCH(INDEX(Overzicht!$B$1:$F$35,MATCH(max_demand!N$1,Overzicht!$B:$B,0),5),Verdeelsleutels_percentage!$1:$1,0)))</f>
        <v>8.4156227713709272E-2</v>
      </c>
      <c r="O317">
        <f>PRODUCT(INDEX(Overzicht!$B$1:$D$35,MATCH(max_demand!O$1,Overzicht!$B$1:$B$35,0),3),INDEX(Verdeelsleutels_percentage!$A:$AB,MATCH(max_demand!$C317,Verdeelsleutels_percentage!$C:$C,0),MATCH(INDEX(Overzicht!$B$1:$F$35,MATCH(max_demand!O$1,Overzicht!$B:$B,0),5),Verdeelsleutels_percentage!$1:$1,0)))</f>
        <v>3.0959499938710958E-3</v>
      </c>
      <c r="P317">
        <f>PRODUCT(INDEX(Overzicht!$B$1:$D$35,MATCH(max_demand!P$1,Overzicht!$B$1:$B$35,0),3),INDEX(Verdeelsleutels_percentage!$A:$AB,MATCH(max_demand!$C317,Verdeelsleutels_percentage!$C:$C,0),MATCH(INDEX(Overzicht!$B$1:$F$35,MATCH(max_demand!P$1,Overzicht!$B:$B,0),5),Verdeelsleutels_percentage!$1:$1,0)))</f>
        <v>4.6149510298710686E-2</v>
      </c>
      <c r="Q317">
        <f>PRODUCT(INDEX(Overzicht!$B$1:$D$35,MATCH(max_demand!Q$1,Overzicht!$B$1:$B$35,0),3),INDEX(Verdeelsleutels_percentage!$A:$AB,MATCH(max_demand!$C317,Verdeelsleutels_percentage!$C:$C,0),MATCH(INDEX(Overzicht!$B$1:$F$35,MATCH(max_demand!Q$1,Overzicht!$B:$B,0),5),Verdeelsleutels_percentage!$1:$1,0)))</f>
        <v>1.5327300176488323E-2</v>
      </c>
      <c r="R317">
        <f>PRODUCT(INDEX(Overzicht!$B$1:$D$35,MATCH(max_demand!R$1,Overzicht!$B$1:$B$35,0),3),INDEX(Verdeelsleutels_percentage!$A:$AB,MATCH(max_demand!$C317,Verdeelsleutels_percentage!$C:$C,0),MATCH(INDEX(Overzicht!$B$1:$F$35,MATCH(max_demand!R$1,Overzicht!$B:$B,0),5),Verdeelsleutels_percentage!$1:$1,0)))</f>
        <v>3.171165553756205E-3</v>
      </c>
      <c r="S317">
        <f>PRODUCT(INDEX(Overzicht!$B$1:$D$35,MATCH(max_demand!S$1,Overzicht!$B$1:$B$35,0),3),INDEX(Verdeelsleutels_percentage!$A:$AB,MATCH(max_demand!$C317,Verdeelsleutels_percentage!$C:$C,0),MATCH(INDEX(Overzicht!$B$1:$F$35,MATCH(max_demand!S$1,Overzicht!$B:$B,0),5),Verdeelsleutels_percentage!$1:$1,0)))</f>
        <v>6.4945470540927076E-3</v>
      </c>
      <c r="T317">
        <f>PRODUCT(INDEX(Overzicht!$B$1:$D$35,MATCH(max_demand!T$1,Overzicht!$B$1:$B$35,0),3),INDEX(Verdeelsleutels_percentage!$A:$AB,MATCH(max_demand!$C317,Verdeelsleutels_percentage!$C:$C,0),MATCH(INDEX(Overzicht!$B$1:$F$35,MATCH(max_demand!T$1,Overzicht!$B:$B,0),5),Verdeelsleutels_percentage!$1:$1,0)))</f>
        <v>9.3725559699905613E-3</v>
      </c>
      <c r="U317">
        <f>PRODUCT(INDEX(Overzicht!$B$1:$D$35,MATCH(max_demand!U$1,Overzicht!$B$1:$B$35,0),3),INDEX(Verdeelsleutels_percentage!$A:$AB,MATCH(max_demand!$C317,Verdeelsleutels_percentage!$C:$C,0),MATCH(INDEX(Overzicht!$B$1:$F$35,MATCH(max_demand!U$1,Overzicht!$B:$B,0),5),Verdeelsleutels_percentage!$1:$1,0)))</f>
        <v>3.4812350745679232E-2</v>
      </c>
      <c r="V317">
        <f>PRODUCT(INDEX(Overzicht!$B$1:$D$35,MATCH(max_demand!V$1,Overzicht!$B$1:$B$35,0),3),INDEX(Verdeelsleutels_percentage!$A:$AB,MATCH(max_demand!$C317,Verdeelsleutels_percentage!$C:$C,0),MATCH(INDEX(Overzicht!$B$1:$F$35,MATCH(max_demand!V$1,Overzicht!$B:$B,0),5),Verdeelsleutels_percentage!$1:$1,0)))</f>
        <v>4.0520448742440394E-3</v>
      </c>
      <c r="W317">
        <f>PRODUCT(INDEX(Overzicht!$B$1:$D$35,MATCH(max_demand!W$1,Overzicht!$B$1:$B$35,0),3),INDEX(Verdeelsleutels_percentage!$A:$AB,MATCH(max_demand!$C317,Verdeelsleutels_percentage!$C:$C,0),MATCH(INDEX(Overzicht!$B$1:$F$35,MATCH(max_demand!W$1,Overzicht!$B:$B,0),5),Verdeelsleutels_percentage!$1:$1,0)))</f>
        <v>2.1141103691708032E-2</v>
      </c>
      <c r="X317">
        <f>PRODUCT(INDEX(Overzicht!$B$1:$D$35,MATCH(max_demand!X$1,Overzicht!$B$1:$B$35,0),3),INDEX(Verdeelsleutels_percentage!$A:$AB,MATCH(max_demand!$C317,Verdeelsleutels_percentage!$C:$C,0),MATCH(INDEX(Overzicht!$B$1:$F$35,MATCH(max_demand!X$1,Overzicht!$B:$B,0),5),Verdeelsleutels_percentage!$1:$1,0)))</f>
        <v>2.6545550443930029E-2</v>
      </c>
      <c r="Y317">
        <f>PRODUCT(INDEX(Overzicht!$B$1:$D$35,MATCH(max_demand!Y$1,Overzicht!$B$1:$B$35,0),3),INDEX(Verdeelsleutels_percentage!$A:$AB,MATCH(max_demand!$C317,Verdeelsleutels_percentage!$C:$C,0),MATCH(INDEX(Overzicht!$B$1:$F$35,MATCH(max_demand!Y$1,Overzicht!$B:$B,0),5),Verdeelsleutels_percentage!$1:$1,0)))</f>
        <v>2.9901641851311776E-6</v>
      </c>
      <c r="Z317">
        <f>PRODUCT(INDEX(Overzicht!$B$1:$D$35,MATCH(max_demand!Z$1,Overzicht!$B$1:$B$35,0),3),INDEX(Verdeelsleutels_percentage!$A:$AB,MATCH(max_demand!$C317,Verdeelsleutels_percentage!$C:$C,0),MATCH(INDEX(Overzicht!$B$1:$F$35,MATCH(max_demand!Z$1,Overzicht!$B:$B,0),5),Verdeelsleutels_percentage!$1:$1,0)))</f>
        <v>1.3289618600583013E-3</v>
      </c>
      <c r="AA317">
        <f>PRODUCT(INDEX(Overzicht!$B$1:$D$35,MATCH(max_demand!AA$1,Overzicht!$B$1:$B$35,0),3),INDEX(Verdeelsleutels_percentage!$A:$AB,MATCH(max_demand!$C317,Verdeelsleutels_percentage!$C:$C,0),MATCH(INDEX(Overzicht!$B$1:$F$35,MATCH(max_demand!AA$1,Overzicht!$B:$B,0),5),Verdeelsleutels_percentage!$1:$1,0)))</f>
        <v>1.3849181489028614E-3</v>
      </c>
      <c r="AB317">
        <f>PRODUCT(INDEX(Overzicht!$B$1:$D$35,MATCH(max_demand!AB$1,Overzicht!$B$1:$B$35,0),3),INDEX(Verdeelsleutels_percentage!$A:$AB,MATCH(max_demand!$C317,Verdeelsleutels_percentage!$C:$C,0),MATCH(INDEX(Overzicht!$B$1:$F$35,MATCH(max_demand!AB$1,Overzicht!$B:$B,0),5),Verdeelsleutels_percentage!$1:$1,0)))</f>
        <v>1.0019236679577638E-2</v>
      </c>
      <c r="AC317">
        <f>PRODUCT(INDEX(Overzicht!$B$1:$D$35,MATCH(max_demand!AC$1,Overzicht!$B$1:$B$35,0),3),INDEX(Verdeelsleutels_percentage!$A:$AB,MATCH(max_demand!$C317,Verdeelsleutels_percentage!$C:$C,0),MATCH(INDEX(Overzicht!$B$1:$F$35,MATCH(max_demand!AC$1,Overzicht!$B:$B,0),5),Verdeelsleutels_percentage!$1:$1,0)))</f>
        <v>2.9103303995552093E-2</v>
      </c>
      <c r="AD317">
        <f>PRODUCT(INDEX(Overzicht!$B$1:$D$35,MATCH(max_demand!AD$1,Overzicht!$B$1:$B$35,0),3),INDEX(Verdeelsleutels_percentage!$A:$AB,MATCH(max_demand!$C317,Verdeelsleutels_percentage!$C:$C,0),MATCH(INDEX(Overzicht!$B$1:$F$35,MATCH(max_demand!AD$1,Overzicht!$B:$B,0),5),Verdeelsleutels_percentage!$1:$1,0)))</f>
        <v>2.9755141760033666E-5</v>
      </c>
      <c r="AE317">
        <f>PRODUCT(INDEX(Overzicht!$B$1:$D$35,MATCH(max_demand!AE$1,Overzicht!$B$1:$B$35,0),3),INDEX(Verdeelsleutels_percentage!$A:$AB,MATCH(max_demand!$C317,Verdeelsleutels_percentage!$C:$C,0),MATCH(INDEX(Overzicht!$B$1:$F$35,MATCH(max_demand!AE$1,Overzicht!$B:$B,0),5),Verdeelsleutels_percentage!$1:$1,0)))</f>
        <v>6.2893779394799891E-3</v>
      </c>
      <c r="AF317">
        <f>PRODUCT(INDEX(Overzicht!$B$1:$D$35,MATCH(max_demand!AF$1,Overzicht!$B$1:$B$35,0),3),INDEX(Verdeelsleutels_percentage!$A:$AB,MATCH(max_demand!$C317,Verdeelsleutels_percentage!$C:$C,0),MATCH(INDEX(Overzicht!$B$1:$F$35,MATCH(max_demand!AF$1,Overzicht!$B:$B,0),5),Verdeelsleutels_percentage!$1:$1,0)))</f>
        <v>5.245902079177505E-3</v>
      </c>
      <c r="AG317">
        <f>PRODUCT(INDEX(Overzicht!$B$1:$D$35,MATCH(max_demand!AG$1,Overzicht!$B$1:$B$35,0),3),INDEX(Verdeelsleutels_percentage!$A:$AB,MATCH(max_demand!$C317,Verdeelsleutels_percentage!$C:$C,0),MATCH(INDEX(Overzicht!$B$1:$F$35,MATCH(max_demand!AG$1,Overzicht!$B:$B,0),5),Verdeelsleutels_percentage!$1:$1,0)))</f>
        <v>2.1141103691708032E-2</v>
      </c>
      <c r="AH317">
        <f>PRODUCT(INDEX(Overzicht!$B$1:$D$35,MATCH(max_demand!AH$1,Overzicht!$B$1:$B$35,0),3),INDEX(Verdeelsleutels_percentage!$A:$AB,MATCH(max_demand!$C317,Verdeelsleutels_percentage!$C:$C,0),MATCH(INDEX(Overzicht!$B$1:$F$35,MATCH(max_demand!AH$1,Overzicht!$B:$B,0),5),Verdeelsleutels_percentage!$1:$1,0)))</f>
        <v>1.2240438184747512E-2</v>
      </c>
      <c r="AI317">
        <f>PRODUCT(INDEX(Overzicht!$B$1:$D$35,MATCH(max_demand!AI$1,Overzicht!$B$1:$B$35,0),3),INDEX(Verdeelsleutels_percentage!$A:$AB,MATCH(max_demand!$C317,Verdeelsleutels_percentage!$C:$C,0),MATCH(INDEX(Overzicht!$B$1:$F$35,MATCH(max_demand!AI$1,Overzicht!$B:$B,0),5),Verdeelsleutels_percentage!$1:$1,0)))</f>
        <v>4.1967216633420042E-3</v>
      </c>
      <c r="AJ317">
        <f>PRODUCT(INDEX(Overzicht!$B$1:$D$35,MATCH(max_demand!AJ$1,Overzicht!$B$1:$B$35,0),3),INDEX(Verdeelsleutels_percentage!$A:$AB,MATCH(max_demand!$C317,Verdeelsleutels_percentage!$C:$C,0),MATCH(INDEX(Overzicht!$B$1:$F$35,MATCH(max_demand!AJ$1,Overzicht!$B:$B,0),5),Verdeelsleutels_percentage!$1:$1,0)))</f>
        <v>0</v>
      </c>
      <c r="AK317">
        <f>PRODUCT(INDEX(Overzicht!$B$1:$D$35,MATCH(max_demand!AK$1,Overzicht!$B$1:$B$35,0),3),INDEX(Verdeelsleutels_percentage!$A:$AB,MATCH(max_demand!$C317,Verdeelsleutels_percentage!$C:$C,0),MATCH(INDEX(Overzicht!$B$1:$F$35,MATCH(max_demand!AK$1,Overzicht!$B:$B,0),5),Verdeelsleutels_percentage!$1:$1,0)))</f>
        <v>1.2825602906302875E-3</v>
      </c>
      <c r="AL317">
        <f>PRODUCT(INDEX(Overzicht!$B$1:$D$35,MATCH(max_demand!AL$1,Overzicht!$B$1:$B$35,0),3),INDEX(Verdeelsleutels_percentage!$A:$AB,MATCH(max_demand!$C317,Verdeelsleutels_percentage!$C:$C,0),MATCH(INDEX(Overzicht!$B$1:$F$35,MATCH(max_demand!AL$1,Overzicht!$B:$B,0),5),Verdeelsleutels_percentage!$1:$1,0)))</f>
        <v>3.5235172819513389E-3</v>
      </c>
      <c r="AM317">
        <f>PRODUCT(INDEX(Overzicht!$B$1:$D$35,MATCH(max_demand!AM$1,Overzicht!$B$1:$B$35,0),3),INDEX(Verdeelsleutels_percentage!$A:$AB,MATCH(max_demand!$C317,Verdeelsleutels_percentage!$C:$C,0),MATCH(INDEX(Overzicht!$B$1:$F$35,MATCH(max_demand!AM$1,Overzicht!$B:$B,0),5),Verdeelsleutels_percentage!$1:$1,0)))</f>
        <v>7.0470345639026778E-3</v>
      </c>
      <c r="AN317">
        <f>PRODUCT(INDEX(Overzicht!$B$1:$D$35,MATCH(max_demand!AN$1,Overzicht!$B$1:$B$35,0),3),INDEX(Verdeelsleutels_percentage!$A:$AB,MATCH(max_demand!$C317,Verdeelsleutels_percentage!$C:$C,0),MATCH(INDEX(Overzicht!$B$1:$F$35,MATCH(max_demand!AN$1,Overzicht!$B:$B,0),5),Verdeelsleutels_percentage!$1:$1,0)))</f>
        <v>3.5235172819513389E-3</v>
      </c>
      <c r="AO317">
        <f>PRODUCT(INDEX(Overzicht!$B$1:$D$35,MATCH(max_demand!AO$1,Overzicht!$B$1:$B$35,0),3),INDEX(Verdeelsleutels_percentage!$A:$AB,MATCH(max_demand!$C317,Verdeelsleutels_percentage!$C:$C,0),MATCH(INDEX(Overzicht!$B$1:$F$35,MATCH(max_demand!AO$1,Overzicht!$B:$B,0),5),Verdeelsleutels_percentage!$1:$1,0)))</f>
        <v>1.2332310486829687E-2</v>
      </c>
    </row>
    <row r="318" spans="2:41">
      <c r="B318" t="str">
        <f>INDEX('ETLocal datasets'!B:C,MATCH(C318,'ETLocal datasets'!C:C,0),1)</f>
        <v>GM1655</v>
      </c>
      <c r="C318" t="str">
        <f>'ETLocal datasets'!C301</f>
        <v>Halderberge</v>
      </c>
      <c r="D318">
        <f t="shared" si="21"/>
        <v>0.24741751920843788</v>
      </c>
      <c r="E318">
        <f t="shared" si="22"/>
        <v>0.10418779713210809</v>
      </c>
      <c r="F318">
        <f t="shared" si="23"/>
        <v>1.834475233221675E-2</v>
      </c>
      <c r="G318">
        <f t="shared" si="20"/>
        <v>3.7356310204920529E-2</v>
      </c>
      <c r="H318">
        <f>PRODUCT(INDEX(Overzicht!$B$1:$D$35,MATCH(max_demand!H$1,Overzicht!$B$1:$B$35,0),3),INDEX(Verdeelsleutels_percentage!$A:$AB,MATCH(max_demand!$C318,Verdeelsleutels_percentage!$C:$C,0),MATCH(INDEX(Overzicht!$B$1:$F$35,MATCH(max_demand!H$1,Overzicht!$B:$B,0),5),Verdeelsleutels_percentage!$1:$1,0)))</f>
        <v>1.834475233221675E-2</v>
      </c>
      <c r="I318">
        <f>PRODUCT(INDEX(Overzicht!$B$1:$D$35,MATCH(max_demand!I$1,Overzicht!$B$1:$B$35,0),3),INDEX(Verdeelsleutels_percentage!$A:$AB,MATCH(max_demand!$C318,Verdeelsleutels_percentage!$C:$C,0),MATCH(INDEX(Overzicht!$B$1:$F$35,MATCH(max_demand!I$1,Overzicht!$B:$B,0),5),Verdeelsleutels_percentage!$1:$1,0)))</f>
        <v>2.2744012602920124E-2</v>
      </c>
      <c r="J318">
        <f>PRODUCT(INDEX(Overzicht!$B$1:$D$35,MATCH(max_demand!J$1,Overzicht!$B$1:$B$35,0),3),INDEX(Verdeelsleutels_percentage!$A:$AB,MATCH(max_demand!$C318,Verdeelsleutels_percentage!$C:$C,0),MATCH(INDEX(Overzicht!$B$1:$F$35,MATCH(max_demand!J$1,Overzicht!$B:$B,0),5),Verdeelsleutels_percentage!$1:$1,0)))</f>
        <v>6.149859829466948E-3</v>
      </c>
      <c r="K318">
        <f>PRODUCT(INDEX(Overzicht!$B$1:$D$35,MATCH(max_demand!K$1,Overzicht!$B$1:$B$35,0),3),INDEX(Verdeelsleutels_percentage!$A:$AB,MATCH(max_demand!$C318,Verdeelsleutels_percentage!$C:$C,0),MATCH(INDEX(Overzicht!$B$1:$F$35,MATCH(max_demand!K$1,Overzicht!$B:$B,0),5),Verdeelsleutels_percentage!$1:$1,0)))</f>
        <v>4.7342537002693736E-3</v>
      </c>
      <c r="L318">
        <f>PRODUCT(INDEX(Overzicht!$B$1:$D$35,MATCH(max_demand!L$1,Overzicht!$B$1:$B$35,0),3),INDEX(Verdeelsleutels_percentage!$A:$AB,MATCH(max_demand!$C318,Verdeelsleutels_percentage!$C:$C,0),MATCH(INDEX(Overzicht!$B$1:$F$35,MATCH(max_demand!L$1,Overzicht!$B:$B,0),5),Verdeelsleutels_percentage!$1:$1,0)))</f>
        <v>5.9319241717602144E-3</v>
      </c>
      <c r="M318">
        <f>PRODUCT(INDEX(Overzicht!$B$1:$D$35,MATCH(max_demand!M$1,Overzicht!$B$1:$B$35,0),3),INDEX(Verdeelsleutels_percentage!$A:$AB,MATCH(max_demand!$C318,Verdeelsleutels_percentage!$C:$C,0),MATCH(INDEX(Overzicht!$B$1:$F$35,MATCH(max_demand!M$1,Overzicht!$B:$B,0),5),Verdeelsleutels_percentage!$1:$1,0)))</f>
        <v>4.2704198619592806E-2</v>
      </c>
      <c r="N318">
        <f>PRODUCT(INDEX(Overzicht!$B$1:$D$35,MATCH(max_demand!N$1,Overzicht!$B$1:$B$35,0),3),INDEX(Verdeelsleutels_percentage!$A:$AB,MATCH(max_demand!$C318,Verdeelsleutels_percentage!$C:$C,0),MATCH(INDEX(Overzicht!$B$1:$F$35,MATCH(max_demand!N$1,Overzicht!$B:$B,0),5),Verdeelsleutels_percentage!$1:$1,0)))</f>
        <v>1.0541542327464805E-2</v>
      </c>
      <c r="O318">
        <f>PRODUCT(INDEX(Overzicht!$B$1:$D$35,MATCH(max_demand!O$1,Overzicht!$B$1:$B$35,0),3),INDEX(Verdeelsleutels_percentage!$A:$AB,MATCH(max_demand!$C318,Verdeelsleutels_percentage!$C:$C,0),MATCH(INDEX(Overzicht!$B$1:$F$35,MATCH(max_demand!O$1,Overzicht!$B:$B,0),5),Verdeelsleutels_percentage!$1:$1,0)))</f>
        <v>6.725192230960503E-3</v>
      </c>
      <c r="P318">
        <f>PRODUCT(INDEX(Overzicht!$B$1:$D$35,MATCH(max_demand!P$1,Overzicht!$B$1:$B$35,0),3),INDEX(Verdeelsleutels_percentage!$A:$AB,MATCH(max_demand!$C318,Verdeelsleutels_percentage!$C:$C,0),MATCH(INDEX(Overzicht!$B$1:$F$35,MATCH(max_demand!P$1,Overzicht!$B:$B,0),5),Verdeelsleutels_percentage!$1:$1,0)))</f>
        <v>0.10562997065063218</v>
      </c>
      <c r="Q318">
        <f>PRODUCT(INDEX(Overzicht!$B$1:$D$35,MATCH(max_demand!Q$1,Overzicht!$B$1:$B$35,0),3),INDEX(Verdeelsleutels_percentage!$A:$AB,MATCH(max_demand!$C318,Verdeelsleutels_percentage!$C:$C,0),MATCH(INDEX(Overzicht!$B$1:$F$35,MATCH(max_demand!Q$1,Overzicht!$B:$B,0),5),Verdeelsleutels_percentage!$1:$1,0)))</f>
        <v>1.5199937646693877E-2</v>
      </c>
      <c r="R318">
        <f>PRODUCT(INDEX(Overzicht!$B$1:$D$35,MATCH(max_demand!R$1,Overzicht!$B$1:$B$35,0),3),INDEX(Verdeelsleutels_percentage!$A:$AB,MATCH(max_demand!$C318,Verdeelsleutels_percentage!$C:$C,0),MATCH(INDEX(Overzicht!$B$1:$F$35,MATCH(max_demand!R$1,Overzicht!$B:$B,0),5),Verdeelsleutels_percentage!$1:$1,0)))</f>
        <v>3.1448146855228712E-3</v>
      </c>
      <c r="S318">
        <f>PRODUCT(INDEX(Overzicht!$B$1:$D$35,MATCH(max_demand!S$1,Overzicht!$B$1:$B$35,0),3),INDEX(Verdeelsleutels_percentage!$A:$AB,MATCH(max_demand!$C318,Verdeelsleutels_percentage!$C:$C,0),MATCH(INDEX(Overzicht!$B$1:$F$35,MATCH(max_demand!S$1,Overzicht!$B:$B,0),5),Verdeelsleutels_percentage!$1:$1,0)))</f>
        <v>6.4405804759508399E-3</v>
      </c>
      <c r="T318">
        <f>PRODUCT(INDEX(Overzicht!$B$1:$D$35,MATCH(max_demand!T$1,Overzicht!$B$1:$B$35,0),3),INDEX(Verdeelsleutels_percentage!$A:$AB,MATCH(max_demand!$C318,Verdeelsleutels_percentage!$C:$C,0),MATCH(INDEX(Overzicht!$B$1:$F$35,MATCH(max_demand!T$1,Overzicht!$B:$B,0),5),Verdeelsleutels_percentage!$1:$1,0)))</f>
        <v>9.2946745149898192E-3</v>
      </c>
      <c r="U318">
        <f>PRODUCT(INDEX(Overzicht!$B$1:$D$35,MATCH(max_demand!U$1,Overzicht!$B$1:$B$35,0),3),INDEX(Verdeelsleutels_percentage!$A:$AB,MATCH(max_demand!$C318,Verdeelsleutels_percentage!$C:$C,0),MATCH(INDEX(Overzicht!$B$1:$F$35,MATCH(max_demand!U$1,Overzicht!$B:$B,0),5),Verdeelsleutels_percentage!$1:$1,0)))</f>
        <v>3.4523076769962191E-2</v>
      </c>
      <c r="V318">
        <f>PRODUCT(INDEX(Overzicht!$B$1:$D$35,MATCH(max_demand!V$1,Overzicht!$B$1:$B$35,0),3),INDEX(Verdeelsleutels_percentage!$A:$AB,MATCH(max_demand!$C318,Verdeelsleutels_percentage!$C:$C,0),MATCH(INDEX(Overzicht!$B$1:$F$35,MATCH(max_demand!V$1,Overzicht!$B:$B,0),5),Verdeelsleutels_percentage!$1:$1,0)))</f>
        <v>4.0183743203903348E-3</v>
      </c>
      <c r="W318">
        <f>PRODUCT(INDEX(Overzicht!$B$1:$D$35,MATCH(max_demand!W$1,Overzicht!$B$1:$B$35,0),3),INDEX(Verdeelsleutels_percentage!$A:$AB,MATCH(max_demand!$C318,Verdeelsleutels_percentage!$C:$C,0),MATCH(INDEX(Overzicht!$B$1:$F$35,MATCH(max_demand!W$1,Overzicht!$B:$B,0),5),Verdeelsleutels_percentage!$1:$1,0)))</f>
        <v>2.096543123681914E-2</v>
      </c>
      <c r="X318">
        <f>PRODUCT(INDEX(Overzicht!$B$1:$D$35,MATCH(max_demand!X$1,Overzicht!$B$1:$B$35,0),3),INDEX(Verdeelsleutels_percentage!$A:$AB,MATCH(max_demand!$C318,Verdeelsleutels_percentage!$C:$C,0),MATCH(INDEX(Overzicht!$B$1:$F$35,MATCH(max_demand!X$1,Overzicht!$B:$B,0),5),Verdeelsleutels_percentage!$1:$1,0)))</f>
        <v>2.5035895332141708E-3</v>
      </c>
      <c r="Y318">
        <f>PRODUCT(INDEX(Overzicht!$B$1:$D$35,MATCH(max_demand!Y$1,Overzicht!$B$1:$B$35,0),3),INDEX(Verdeelsleutels_percentage!$A:$AB,MATCH(max_demand!$C318,Verdeelsleutels_percentage!$C:$C,0),MATCH(INDEX(Overzicht!$B$1:$F$35,MATCH(max_demand!Y$1,Overzicht!$B:$B,0),5),Verdeelsleutels_percentage!$1:$1,0)))</f>
        <v>2.2132796915642995E-6</v>
      </c>
      <c r="Z318">
        <f>PRODUCT(INDEX(Overzicht!$B$1:$D$35,MATCH(max_demand!Z$1,Overzicht!$B$1:$B$35,0),3),INDEX(Verdeelsleutels_percentage!$A:$AB,MATCH(max_demand!$C318,Verdeelsleutels_percentage!$C:$C,0),MATCH(INDEX(Overzicht!$B$1:$F$35,MATCH(max_demand!Z$1,Overzicht!$B:$B,0),5),Verdeelsleutels_percentage!$1:$1,0)))</f>
        <v>9.8367986291746654E-4</v>
      </c>
      <c r="AA318">
        <f>PRODUCT(INDEX(Overzicht!$B$1:$D$35,MATCH(max_demand!AA$1,Overzicht!$B$1:$B$35,0),3),INDEX(Verdeelsleutels_percentage!$A:$AB,MATCH(max_demand!$C318,Verdeelsleutels_percentage!$C:$C,0),MATCH(INDEX(Overzicht!$B$1:$F$35,MATCH(max_demand!AA$1,Overzicht!$B:$B,0),5),Verdeelsleutels_percentage!$1:$1,0)))</f>
        <v>1.0250979624087282E-3</v>
      </c>
      <c r="AB318">
        <f>PRODUCT(INDEX(Overzicht!$B$1:$D$35,MATCH(max_demand!AB$1,Overzicht!$B$1:$B$35,0),3),INDEX(Verdeelsleutels_percentage!$A:$AB,MATCH(max_demand!$C318,Verdeelsleutels_percentage!$C:$C,0),MATCH(INDEX(Overzicht!$B$1:$F$35,MATCH(max_demand!AB$1,Overzicht!$B:$B,0),5),Verdeelsleutels_percentage!$1:$1,0)))</f>
        <v>8.0009763013759831E-3</v>
      </c>
      <c r="AC318">
        <f>PRODUCT(INDEX(Overzicht!$B$1:$D$35,MATCH(max_demand!AC$1,Overzicht!$B$1:$B$35,0),3),INDEX(Verdeelsleutels_percentage!$A:$AB,MATCH(max_demand!$C318,Verdeelsleutels_percentage!$C:$C,0),MATCH(INDEX(Overzicht!$B$1:$F$35,MATCH(max_demand!AC$1,Overzicht!$B:$B,0),5),Verdeelsleutels_percentage!$1:$1,0)))</f>
        <v>5.7145294556441694E-3</v>
      </c>
      <c r="AD318">
        <f>PRODUCT(INDEX(Overzicht!$B$1:$D$35,MATCH(max_demand!AD$1,Overzicht!$B$1:$B$35,0),3),INDEX(Verdeelsleutels_percentage!$A:$AB,MATCH(max_demand!$C318,Verdeelsleutels_percentage!$C:$C,0),MATCH(INDEX(Overzicht!$B$1:$F$35,MATCH(max_demand!AD$1,Overzicht!$B:$B,0),5),Verdeelsleutels_percentage!$1:$1,0)))</f>
        <v>2.7050128872757878E-6</v>
      </c>
      <c r="AE318">
        <f>PRODUCT(INDEX(Overzicht!$B$1:$D$35,MATCH(max_demand!AE$1,Overzicht!$B$1:$B$35,0),3),INDEX(Verdeelsleutels_percentage!$A:$AB,MATCH(max_demand!$C318,Verdeelsleutels_percentage!$C:$C,0),MATCH(INDEX(Overzicht!$B$1:$F$35,MATCH(max_demand!AE$1,Overzicht!$B:$B,0),5),Verdeelsleutels_percentage!$1:$1,0)))</f>
        <v>7.4873546898571296E-3</v>
      </c>
      <c r="AF318">
        <f>PRODUCT(INDEX(Overzicht!$B$1:$D$35,MATCH(max_demand!AF$1,Overzicht!$B$1:$B$35,0),3),INDEX(Verdeelsleutels_percentage!$A:$AB,MATCH(max_demand!$C318,Verdeelsleutels_percentage!$C:$C,0),MATCH(INDEX(Overzicht!$B$1:$F$35,MATCH(max_demand!AF$1,Overzicht!$B:$B,0),5),Verdeelsleutels_percentage!$1:$1,0)))</f>
        <v>3.8829468273057889E-3</v>
      </c>
      <c r="AG318">
        <f>PRODUCT(INDEX(Overzicht!$B$1:$D$35,MATCH(max_demand!AG$1,Overzicht!$B$1:$B$35,0),3),INDEX(Verdeelsleutels_percentage!$A:$AB,MATCH(max_demand!$C318,Verdeelsleutels_percentage!$C:$C,0),MATCH(INDEX(Overzicht!$B$1:$F$35,MATCH(max_demand!AG$1,Overzicht!$B:$B,0),5),Verdeelsleutels_percentage!$1:$1,0)))</f>
        <v>2.096543123681914E-2</v>
      </c>
      <c r="AH318">
        <f>PRODUCT(INDEX(Overzicht!$B$1:$D$35,MATCH(max_demand!AH$1,Overzicht!$B$1:$B$35,0),3),INDEX(Verdeelsleutels_percentage!$A:$AB,MATCH(max_demand!$C318,Verdeelsleutels_percentage!$C:$C,0),MATCH(INDEX(Overzicht!$B$1:$F$35,MATCH(max_demand!AH$1,Overzicht!$B:$B,0),5),Verdeelsleutels_percentage!$1:$1,0)))</f>
        <v>9.0602092637135073E-3</v>
      </c>
      <c r="AI318">
        <f>PRODUCT(INDEX(Overzicht!$B$1:$D$35,MATCH(max_demand!AI$1,Overzicht!$B$1:$B$35,0),3),INDEX(Verdeelsleutels_percentage!$A:$AB,MATCH(max_demand!$C318,Verdeelsleutels_percentage!$C:$C,0),MATCH(INDEX(Overzicht!$B$1:$F$35,MATCH(max_demand!AI$1,Overzicht!$B:$B,0),5),Verdeelsleutels_percentage!$1:$1,0)))</f>
        <v>3.1063574618446308E-3</v>
      </c>
      <c r="AJ318">
        <f>PRODUCT(INDEX(Overzicht!$B$1:$D$35,MATCH(max_demand!AJ$1,Overzicht!$B$1:$B$35,0),3),INDEX(Verdeelsleutels_percentage!$A:$AB,MATCH(max_demand!$C318,Verdeelsleutels_percentage!$C:$C,0),MATCH(INDEX(Overzicht!$B$1:$F$35,MATCH(max_demand!AJ$1,Overzicht!$B:$B,0),5),Verdeelsleutels_percentage!$1:$1,0)))</f>
        <v>0</v>
      </c>
      <c r="AK318">
        <f>PRODUCT(INDEX(Overzicht!$B$1:$D$35,MATCH(max_demand!AK$1,Overzicht!$B$1:$B$35,0),3),INDEX(Verdeelsleutels_percentage!$A:$AB,MATCH(max_demand!$C318,Verdeelsleutels_percentage!$C:$C,0),MATCH(INDEX(Overzicht!$B$1:$F$35,MATCH(max_demand!AK$1,Overzicht!$B:$B,0),5),Verdeelsleutels_percentage!$1:$1,0)))</f>
        <v>1.2719028283670281E-3</v>
      </c>
      <c r="AL318">
        <f>PRODUCT(INDEX(Overzicht!$B$1:$D$35,MATCH(max_demand!AL$1,Overzicht!$B$1:$B$35,0),3),INDEX(Verdeelsleutels_percentage!$A:$AB,MATCH(max_demand!$C318,Verdeelsleutels_percentage!$C:$C,0),MATCH(INDEX(Overzicht!$B$1:$F$35,MATCH(max_demand!AL$1,Overzicht!$B:$B,0),5),Verdeelsleutels_percentage!$1:$1,0)))</f>
        <v>3.494238539469857E-3</v>
      </c>
      <c r="AM318">
        <f>PRODUCT(INDEX(Overzicht!$B$1:$D$35,MATCH(max_demand!AM$1,Overzicht!$B$1:$B$35,0),3),INDEX(Verdeelsleutels_percentage!$A:$AB,MATCH(max_demand!$C318,Verdeelsleutels_percentage!$C:$C,0),MATCH(INDEX(Overzicht!$B$1:$F$35,MATCH(max_demand!AM$1,Overzicht!$B:$B,0),5),Verdeelsleutels_percentage!$1:$1,0)))</f>
        <v>6.988477078939714E-3</v>
      </c>
      <c r="AN318">
        <f>PRODUCT(INDEX(Overzicht!$B$1:$D$35,MATCH(max_demand!AN$1,Overzicht!$B$1:$B$35,0),3),INDEX(Verdeelsleutels_percentage!$A:$AB,MATCH(max_demand!$C318,Verdeelsleutels_percentage!$C:$C,0),MATCH(INDEX(Overzicht!$B$1:$F$35,MATCH(max_demand!AN$1,Overzicht!$B:$B,0),5),Verdeelsleutels_percentage!$1:$1,0)))</f>
        <v>3.494238539469857E-3</v>
      </c>
      <c r="AO318">
        <f>PRODUCT(INDEX(Overzicht!$B$1:$D$35,MATCH(max_demand!AO$1,Overzicht!$B$1:$B$35,0),3),INDEX(Verdeelsleutels_percentage!$A:$AB,MATCH(max_demand!$C318,Verdeelsleutels_percentage!$C:$C,0),MATCH(INDEX(Overzicht!$B$1:$F$35,MATCH(max_demand!AO$1,Overzicht!$B:$B,0),5),Verdeelsleutels_percentage!$1:$1,0)))</f>
        <v>1.2229834888144499E-2</v>
      </c>
    </row>
    <row r="319" spans="2:41">
      <c r="B319" t="str">
        <f>INDEX('ETLocal datasets'!B:C,MATCH(C319,'ETLocal datasets'!C:C,0),1)</f>
        <v>GM1658</v>
      </c>
      <c r="C319" t="str">
        <f>'ETLocal datasets'!C302</f>
        <v>Heeze-Leende</v>
      </c>
      <c r="D319">
        <f t="shared" si="21"/>
        <v>0.20642522168391603</v>
      </c>
      <c r="E319">
        <f t="shared" si="22"/>
        <v>0.12796684335850142</v>
      </c>
      <c r="F319">
        <f t="shared" si="23"/>
        <v>9.6991331467016027E-3</v>
      </c>
      <c r="G319">
        <f t="shared" si="20"/>
        <v>1.9750815927381312E-2</v>
      </c>
      <c r="H319">
        <f>PRODUCT(INDEX(Overzicht!$B$1:$D$35,MATCH(max_demand!H$1,Overzicht!$B$1:$B$35,0),3),INDEX(Verdeelsleutels_percentage!$A:$AB,MATCH(max_demand!$C319,Verdeelsleutels_percentage!$C:$C,0),MATCH(INDEX(Overzicht!$B$1:$F$35,MATCH(max_demand!H$1,Overzicht!$B:$B,0),5),Verdeelsleutels_percentage!$1:$1,0)))</f>
        <v>9.6991331467016027E-3</v>
      </c>
      <c r="I319">
        <f>PRODUCT(INDEX(Overzicht!$B$1:$D$35,MATCH(max_demand!I$1,Overzicht!$B$1:$B$35,0),3),INDEX(Verdeelsleutels_percentage!$A:$AB,MATCH(max_demand!$C319,Verdeelsleutels_percentage!$C:$C,0),MATCH(INDEX(Overzicht!$B$1:$F$35,MATCH(max_demand!I$1,Overzicht!$B:$B,0),5),Verdeelsleutels_percentage!$1:$1,0)))</f>
        <v>1.5614953237974896E-2</v>
      </c>
      <c r="J319">
        <f>PRODUCT(INDEX(Overzicht!$B$1:$D$35,MATCH(max_demand!J$1,Overzicht!$B$1:$B$35,0),3),INDEX(Verdeelsleutels_percentage!$A:$AB,MATCH(max_demand!$C319,Verdeelsleutels_percentage!$C:$C,0),MATCH(INDEX(Overzicht!$B$1:$F$35,MATCH(max_demand!J$1,Overzicht!$B:$B,0),5),Verdeelsleutels_percentage!$1:$1,0)))</f>
        <v>3.251518921560918E-3</v>
      </c>
      <c r="K319">
        <f>PRODUCT(INDEX(Overzicht!$B$1:$D$35,MATCH(max_demand!K$1,Overzicht!$B$1:$B$35,0),3),INDEX(Verdeelsleutels_percentage!$A:$AB,MATCH(max_demand!$C319,Verdeelsleutels_percentage!$C:$C,0),MATCH(INDEX(Overzicht!$B$1:$F$35,MATCH(max_demand!K$1,Overzicht!$B:$B,0),5),Verdeelsleutels_percentage!$1:$1,0)))</f>
        <v>3.2503125739969281E-3</v>
      </c>
      <c r="L319">
        <f>PRODUCT(INDEX(Overzicht!$B$1:$D$35,MATCH(max_demand!L$1,Overzicht!$B$1:$B$35,0),3),INDEX(Verdeelsleutels_percentage!$A:$AB,MATCH(max_demand!$C319,Verdeelsleutels_percentage!$C:$C,0),MATCH(INDEX(Overzicht!$B$1:$F$35,MATCH(max_demand!L$1,Overzicht!$B:$B,0),5),Verdeelsleutels_percentage!$1:$1,0)))</f>
        <v>3.1362932197781033E-3</v>
      </c>
      <c r="M319">
        <f>PRODUCT(INDEX(Overzicht!$B$1:$D$35,MATCH(max_demand!M$1,Overzicht!$B$1:$B$35,0),3),INDEX(Verdeelsleutels_percentage!$A:$AB,MATCH(max_demand!$C319,Verdeelsleutels_percentage!$C:$C,0),MATCH(INDEX(Overzicht!$B$1:$F$35,MATCH(max_demand!M$1,Overzicht!$B:$B,0),5),Verdeelsleutels_percentage!$1:$1,0)))</f>
        <v>8.3817318282558131E-2</v>
      </c>
      <c r="N319">
        <f>PRODUCT(INDEX(Overzicht!$B$1:$D$35,MATCH(max_demand!N$1,Overzicht!$B$1:$B$35,0),3),INDEX(Verdeelsleutels_percentage!$A:$AB,MATCH(max_demand!$C319,Verdeelsleutels_percentage!$C:$C,0),MATCH(INDEX(Overzicht!$B$1:$F$35,MATCH(max_demand!N$1,Overzicht!$B:$B,0),5),Verdeelsleutels_percentage!$1:$1,0)))</f>
        <v>4.8311311113013594E-2</v>
      </c>
      <c r="O319">
        <f>PRODUCT(INDEX(Overzicht!$B$1:$D$35,MATCH(max_demand!O$1,Overzicht!$B$1:$B$35,0),3),INDEX(Verdeelsleutels_percentage!$A:$AB,MATCH(max_demand!$C319,Verdeelsleutels_percentage!$C:$C,0),MATCH(INDEX(Overzicht!$B$1:$F$35,MATCH(max_demand!O$1,Overzicht!$B:$B,0),5),Verdeelsleutels_percentage!$1:$1,0)))</f>
        <v>4.08572922561087E-3</v>
      </c>
      <c r="P319">
        <f>PRODUCT(INDEX(Overzicht!$B$1:$D$35,MATCH(max_demand!P$1,Overzicht!$B$1:$B$35,0),3),INDEX(Verdeelsleutels_percentage!$A:$AB,MATCH(max_demand!$C319,Verdeelsleutels_percentage!$C:$C,0),MATCH(INDEX(Overzicht!$B$1:$F$35,MATCH(max_demand!P$1,Overzicht!$B:$B,0),5),Verdeelsleutels_percentage!$1:$1,0)))</f>
        <v>2.5440744376356494E-3</v>
      </c>
      <c r="Q319">
        <f>PRODUCT(INDEX(Overzicht!$B$1:$D$35,MATCH(max_demand!Q$1,Overzicht!$B$1:$B$35,0),3),INDEX(Verdeelsleutels_percentage!$A:$AB,MATCH(max_demand!$C319,Verdeelsleutels_percentage!$C:$C,0),MATCH(INDEX(Overzicht!$B$1:$F$35,MATCH(max_demand!Q$1,Overzicht!$B:$B,0),5),Verdeelsleutels_percentage!$1:$1,0)))</f>
        <v>8.0364246072670408E-3</v>
      </c>
      <c r="R319">
        <f>PRODUCT(INDEX(Overzicht!$B$1:$D$35,MATCH(max_demand!R$1,Overzicht!$B$1:$B$35,0),3),INDEX(Verdeelsleutels_percentage!$A:$AB,MATCH(max_demand!$C319,Verdeelsleutels_percentage!$C:$C,0),MATCH(INDEX(Overzicht!$B$1:$F$35,MATCH(max_demand!R$1,Overzicht!$B:$B,0),5),Verdeelsleutels_percentage!$1:$1,0)))</f>
        <v>1.6627085394345603E-3</v>
      </c>
      <c r="S319">
        <f>PRODUCT(INDEX(Overzicht!$B$1:$D$35,MATCH(max_demand!S$1,Overzicht!$B$1:$B$35,0),3),INDEX(Verdeelsleutels_percentage!$A:$AB,MATCH(max_demand!$C319,Verdeelsleutels_percentage!$C:$C,0),MATCH(INDEX(Overzicht!$B$1:$F$35,MATCH(max_demand!S$1,Overzicht!$B:$B,0),5),Verdeelsleutels_percentage!$1:$1,0)))</f>
        <v>3.4052270887619794E-3</v>
      </c>
      <c r="T319">
        <f>PRODUCT(INDEX(Overzicht!$B$1:$D$35,MATCH(max_demand!T$1,Overzicht!$B$1:$B$35,0),3),INDEX(Verdeelsleutels_percentage!$A:$AB,MATCH(max_demand!$C319,Verdeelsleutels_percentage!$C:$C,0),MATCH(INDEX(Overzicht!$B$1:$F$35,MATCH(max_demand!T$1,Overzicht!$B:$B,0),5),Verdeelsleutels_percentage!$1:$1,0)))</f>
        <v>4.9142274609954781E-3</v>
      </c>
      <c r="U319">
        <f>PRODUCT(INDEX(Overzicht!$B$1:$D$35,MATCH(max_demand!U$1,Overzicht!$B$1:$B$35,0),3),INDEX(Verdeelsleutels_percentage!$A:$AB,MATCH(max_demand!$C319,Verdeelsleutels_percentage!$C:$C,0),MATCH(INDEX(Overzicht!$B$1:$F$35,MATCH(max_demand!U$1,Overzicht!$B:$B,0),5),Verdeelsleutels_percentage!$1:$1,0)))</f>
        <v>1.8252844855126064E-2</v>
      </c>
      <c r="V319">
        <f>PRODUCT(INDEX(Overzicht!$B$1:$D$35,MATCH(max_demand!V$1,Overzicht!$B$1:$B$35,0),3),INDEX(Verdeelsleutels_percentage!$A:$AB,MATCH(max_demand!$C319,Verdeelsleutels_percentage!$C:$C,0),MATCH(INDEX(Overzicht!$B$1:$F$35,MATCH(max_demand!V$1,Overzicht!$B:$B,0),5),Verdeelsleutels_percentage!$1:$1,0)))</f>
        <v>2.1245720226108268E-3</v>
      </c>
      <c r="W319">
        <f>PRODUCT(INDEX(Overzicht!$B$1:$D$35,MATCH(max_demand!W$1,Overzicht!$B$1:$B$35,0),3),INDEX(Verdeelsleutels_percentage!$A:$AB,MATCH(max_demand!$C319,Verdeelsleutels_percentage!$C:$C,0),MATCH(INDEX(Overzicht!$B$1:$F$35,MATCH(max_demand!W$1,Overzicht!$B:$B,0),5),Verdeelsleutels_percentage!$1:$1,0)))</f>
        <v>1.1084723596230403E-2</v>
      </c>
      <c r="X319">
        <f>PRODUCT(INDEX(Overzicht!$B$1:$D$35,MATCH(max_demand!X$1,Overzicht!$B$1:$B$35,0),3),INDEX(Verdeelsleutels_percentage!$A:$AB,MATCH(max_demand!$C319,Verdeelsleutels_percentage!$C:$C,0),MATCH(INDEX(Overzicht!$B$1:$F$35,MATCH(max_demand!X$1,Overzicht!$B:$B,0),5),Verdeelsleutels_percentage!$1:$1,0)))</f>
        <v>2.8730330823101943E-2</v>
      </c>
      <c r="Y319">
        <f>PRODUCT(INDEX(Overzicht!$B$1:$D$35,MATCH(max_demand!Y$1,Overzicht!$B$1:$B$35,0),3),INDEX(Verdeelsleutels_percentage!$A:$AB,MATCH(max_demand!$C319,Verdeelsleutels_percentage!$C:$C,0),MATCH(INDEX(Overzicht!$B$1:$F$35,MATCH(max_demand!Y$1,Overzicht!$B:$B,0),5),Verdeelsleutels_percentage!$1:$1,0)))</f>
        <v>1.6879650782961449E-6</v>
      </c>
      <c r="Z319">
        <f>PRODUCT(INDEX(Overzicht!$B$1:$D$35,MATCH(max_demand!Z$1,Overzicht!$B$1:$B$35,0),3),INDEX(Verdeelsleutels_percentage!$A:$AB,MATCH(max_demand!$C319,Verdeelsleutels_percentage!$C:$C,0),MATCH(INDEX(Overzicht!$B$1:$F$35,MATCH(max_demand!Z$1,Overzicht!$B:$B,0),5),Verdeelsleutels_percentage!$1:$1,0)))</f>
        <v>7.502067014649533E-4</v>
      </c>
      <c r="AA319">
        <f>PRODUCT(INDEX(Overzicht!$B$1:$D$35,MATCH(max_demand!AA$1,Overzicht!$B$1:$B$35,0),3),INDEX(Verdeelsleutels_percentage!$A:$AB,MATCH(max_demand!$C319,Verdeelsleutels_percentage!$C:$C,0),MATCH(INDEX(Overzicht!$B$1:$F$35,MATCH(max_demand!AA$1,Overzicht!$B:$B,0),5),Verdeelsleutels_percentage!$1:$1,0)))</f>
        <v>7.817943520529514E-4</v>
      </c>
      <c r="AB319">
        <f>PRODUCT(INDEX(Overzicht!$B$1:$D$35,MATCH(max_demand!AB$1,Overzicht!$B$1:$B$35,0),3),INDEX(Verdeelsleutels_percentage!$A:$AB,MATCH(max_demand!$C319,Verdeelsleutels_percentage!$C:$C,0),MATCH(INDEX(Overzicht!$B$1:$F$35,MATCH(max_demand!AB$1,Overzicht!$B:$B,0),5),Verdeelsleutels_percentage!$1:$1,0)))</f>
        <v>4.8045227150009659E-3</v>
      </c>
      <c r="AC319">
        <f>PRODUCT(INDEX(Overzicht!$B$1:$D$35,MATCH(max_demand!AC$1,Overzicht!$B$1:$B$35,0),3),INDEX(Verdeelsleutels_percentage!$A:$AB,MATCH(max_demand!$C319,Verdeelsleutels_percentage!$C:$C,0),MATCH(INDEX(Overzicht!$B$1:$F$35,MATCH(max_demand!AC$1,Overzicht!$B:$B,0),5),Verdeelsleutels_percentage!$1:$1,0)))</f>
        <v>2.8956790666439622E-2</v>
      </c>
      <c r="AD319">
        <f>PRODUCT(INDEX(Overzicht!$B$1:$D$35,MATCH(max_demand!AD$1,Overzicht!$B$1:$B$35,0),3),INDEX(Verdeelsleutels_percentage!$A:$AB,MATCH(max_demand!$C319,Verdeelsleutels_percentage!$C:$C,0),MATCH(INDEX(Overzicht!$B$1:$F$35,MATCH(max_demand!AD$1,Overzicht!$B:$B,0),5),Verdeelsleutels_percentage!$1:$1,0)))</f>
        <v>4.3673662616379986E-4</v>
      </c>
      <c r="AE319">
        <f>PRODUCT(INDEX(Overzicht!$B$1:$D$35,MATCH(max_demand!AE$1,Overzicht!$B$1:$B$35,0),3),INDEX(Verdeelsleutels_percentage!$A:$AB,MATCH(max_demand!$C319,Verdeelsleutels_percentage!$C:$C,0),MATCH(INDEX(Overzicht!$B$1:$F$35,MATCH(max_demand!AE$1,Overzicht!$B:$B,0),5),Verdeelsleutels_percentage!$1:$1,0)))</f>
        <v>3.8335256012068504E-2</v>
      </c>
      <c r="AF319">
        <f>PRODUCT(INDEX(Overzicht!$B$1:$D$35,MATCH(max_demand!AF$1,Overzicht!$B$1:$B$35,0),3),INDEX(Verdeelsleutels_percentage!$A:$AB,MATCH(max_demand!$C319,Verdeelsleutels_percentage!$C:$C,0),MATCH(INDEX(Overzicht!$B$1:$F$35,MATCH(max_demand!AF$1,Overzicht!$B:$B,0),5),Verdeelsleutels_percentage!$1:$1,0)))</f>
        <v>2.9613422426248157E-3</v>
      </c>
      <c r="AG319">
        <f>PRODUCT(INDEX(Overzicht!$B$1:$D$35,MATCH(max_demand!AG$1,Overzicht!$B$1:$B$35,0),3),INDEX(Verdeelsleutels_percentage!$A:$AB,MATCH(max_demand!$C319,Verdeelsleutels_percentage!$C:$C,0),MATCH(INDEX(Overzicht!$B$1:$F$35,MATCH(max_demand!AG$1,Overzicht!$B:$B,0),5),Verdeelsleutels_percentage!$1:$1,0)))</f>
        <v>1.1084723596230403E-2</v>
      </c>
      <c r="AH319">
        <f>PRODUCT(INDEX(Overzicht!$B$1:$D$35,MATCH(max_demand!AH$1,Overzicht!$B$1:$B$35,0),3),INDEX(Verdeelsleutels_percentage!$A:$AB,MATCH(max_demand!$C319,Verdeelsleutels_percentage!$C:$C,0),MATCH(INDEX(Overzicht!$B$1:$F$35,MATCH(max_demand!AH$1,Overzicht!$B:$B,0),5),Verdeelsleutels_percentage!$1:$1,0)))</f>
        <v>6.9097985661245699E-3</v>
      </c>
      <c r="AI319">
        <f>PRODUCT(INDEX(Overzicht!$B$1:$D$35,MATCH(max_demand!AI$1,Overzicht!$B$1:$B$35,0),3),INDEX(Verdeelsleutels_percentage!$A:$AB,MATCH(max_demand!$C319,Verdeelsleutels_percentage!$C:$C,0),MATCH(INDEX(Overzicht!$B$1:$F$35,MATCH(max_demand!AI$1,Overzicht!$B:$B,0),5),Verdeelsleutels_percentage!$1:$1,0)))</f>
        <v>2.3690737940998525E-3</v>
      </c>
      <c r="AJ319">
        <f>PRODUCT(INDEX(Overzicht!$B$1:$D$35,MATCH(max_demand!AJ$1,Overzicht!$B$1:$B$35,0),3),INDEX(Verdeelsleutels_percentage!$A:$AB,MATCH(max_demand!$C319,Verdeelsleutels_percentage!$C:$C,0),MATCH(INDEX(Overzicht!$B$1:$F$35,MATCH(max_demand!AJ$1,Overzicht!$B:$B,0),5),Verdeelsleutels_percentage!$1:$1,0)))</f>
        <v>0</v>
      </c>
      <c r="AK319">
        <f>PRODUCT(INDEX(Overzicht!$B$1:$D$35,MATCH(max_demand!AK$1,Overzicht!$B$1:$B$35,0),3),INDEX(Verdeelsleutels_percentage!$A:$AB,MATCH(max_demand!$C319,Verdeelsleutels_percentage!$C:$C,0),MATCH(INDEX(Overzicht!$B$1:$F$35,MATCH(max_demand!AK$1,Overzicht!$B:$B,0),5),Verdeelsleutels_percentage!$1:$1,0)))</f>
        <v>6.7247323150464449E-4</v>
      </c>
      <c r="AL319">
        <f>PRODUCT(INDEX(Overzicht!$B$1:$D$35,MATCH(max_demand!AL$1,Overzicht!$B$1:$B$35,0),3),INDEX(Verdeelsleutels_percentage!$A:$AB,MATCH(max_demand!$C319,Verdeelsleutels_percentage!$C:$C,0),MATCH(INDEX(Overzicht!$B$1:$F$35,MATCH(max_demand!AL$1,Overzicht!$B:$B,0),5),Verdeelsleutels_percentage!$1:$1,0)))</f>
        <v>1.847453932705067E-3</v>
      </c>
      <c r="AM319">
        <f>PRODUCT(INDEX(Overzicht!$B$1:$D$35,MATCH(max_demand!AM$1,Overzicht!$B$1:$B$35,0),3),INDEX(Verdeelsleutels_percentage!$A:$AB,MATCH(max_demand!$C319,Verdeelsleutels_percentage!$C:$C,0),MATCH(INDEX(Overzicht!$B$1:$F$35,MATCH(max_demand!AM$1,Overzicht!$B:$B,0),5),Verdeelsleutels_percentage!$1:$1,0)))</f>
        <v>3.6949078654101341E-3</v>
      </c>
      <c r="AN319">
        <f>PRODUCT(INDEX(Overzicht!$B$1:$D$35,MATCH(max_demand!AN$1,Overzicht!$B$1:$B$35,0),3),INDEX(Verdeelsleutels_percentage!$A:$AB,MATCH(max_demand!$C319,Verdeelsleutels_percentage!$C:$C,0),MATCH(INDEX(Overzicht!$B$1:$F$35,MATCH(max_demand!AN$1,Overzicht!$B:$B,0),5),Verdeelsleutels_percentage!$1:$1,0)))</f>
        <v>1.847453932705067E-3</v>
      </c>
      <c r="AO319">
        <f>PRODUCT(INDEX(Overzicht!$B$1:$D$35,MATCH(max_demand!AO$1,Overzicht!$B$1:$B$35,0),3),INDEX(Verdeelsleutels_percentage!$A:$AB,MATCH(max_demand!$C319,Verdeelsleutels_percentage!$C:$C,0),MATCH(INDEX(Overzicht!$B$1:$F$35,MATCH(max_demand!AO$1,Overzicht!$B:$B,0),5),Verdeelsleutels_percentage!$1:$1,0)))</f>
        <v>6.4660887644677348E-3</v>
      </c>
    </row>
    <row r="320" spans="2:41">
      <c r="B320" t="str">
        <f>INDEX('ETLocal datasets'!B:C,MATCH(C320,'ETLocal datasets'!C:C,0),1)</f>
        <v>GM1659</v>
      </c>
      <c r="C320" t="str">
        <f>'ETLocal datasets'!C303</f>
        <v>Laarbeek</v>
      </c>
      <c r="D320">
        <f t="shared" si="21"/>
        <v>0.17067014954975643</v>
      </c>
      <c r="E320">
        <f t="shared" si="22"/>
        <v>0.10194270142437969</v>
      </c>
      <c r="F320">
        <f t="shared" si="23"/>
        <v>1.3568700862270539E-2</v>
      </c>
      <c r="G320">
        <f t="shared" si="20"/>
        <v>2.7630604617026239E-2</v>
      </c>
      <c r="H320">
        <f>PRODUCT(INDEX(Overzicht!$B$1:$D$35,MATCH(max_demand!H$1,Overzicht!$B$1:$B$35,0),3),INDEX(Verdeelsleutels_percentage!$A:$AB,MATCH(max_demand!$C320,Verdeelsleutels_percentage!$C:$C,0),MATCH(INDEX(Overzicht!$B$1:$F$35,MATCH(max_demand!H$1,Overzicht!$B:$B,0),5),Verdeelsleutels_percentage!$1:$1,0)))</f>
        <v>1.3568700862270539E-2</v>
      </c>
      <c r="I320">
        <f>PRODUCT(INDEX(Overzicht!$B$1:$D$35,MATCH(max_demand!I$1,Overzicht!$B$1:$B$35,0),3),INDEX(Verdeelsleutels_percentage!$A:$AB,MATCH(max_demand!$C320,Verdeelsleutels_percentage!$C:$C,0),MATCH(INDEX(Overzicht!$B$1:$F$35,MATCH(max_demand!I$1,Overzicht!$B:$B,0),5),Verdeelsleutels_percentage!$1:$1,0)))</f>
        <v>1.346017466933022E-2</v>
      </c>
      <c r="J320">
        <f>PRODUCT(INDEX(Overzicht!$B$1:$D$35,MATCH(max_demand!J$1,Overzicht!$B$1:$B$35,0),3),INDEX(Verdeelsleutels_percentage!$A:$AB,MATCH(max_demand!$C320,Verdeelsleutels_percentage!$C:$C,0),MATCH(INDEX(Overzicht!$B$1:$F$35,MATCH(max_demand!J$1,Overzicht!$B:$B,0),5),Verdeelsleutels_percentage!$1:$1,0)))</f>
        <v>4.5487454319230762E-3</v>
      </c>
      <c r="K320">
        <f>PRODUCT(INDEX(Overzicht!$B$1:$D$35,MATCH(max_demand!K$1,Overzicht!$B$1:$B$35,0),3),INDEX(Verdeelsleutels_percentage!$A:$AB,MATCH(max_demand!$C320,Verdeelsleutels_percentage!$C:$C,0),MATCH(INDEX(Overzicht!$B$1:$F$35,MATCH(max_demand!K$1,Overzicht!$B:$B,0),5),Verdeelsleutels_percentage!$1:$1,0)))</f>
        <v>2.8017871273236595E-3</v>
      </c>
      <c r="L320">
        <f>PRODUCT(INDEX(Overzicht!$B$1:$D$35,MATCH(max_demand!L$1,Overzicht!$B$1:$B$35,0),3),INDEX(Verdeelsleutels_percentage!$A:$AB,MATCH(max_demand!$C320,Verdeelsleutels_percentage!$C:$C,0),MATCH(INDEX(Overzicht!$B$1:$F$35,MATCH(max_demand!L$1,Overzicht!$B:$B,0),5),Verdeelsleutels_percentage!$1:$1,0)))</f>
        <v>4.3875492656793025E-3</v>
      </c>
      <c r="M320">
        <f>PRODUCT(INDEX(Overzicht!$B$1:$D$35,MATCH(max_demand!M$1,Overzicht!$B$1:$B$35,0),3),INDEX(Verdeelsleutels_percentage!$A:$AB,MATCH(max_demand!$C320,Verdeelsleutels_percentage!$C:$C,0),MATCH(INDEX(Overzicht!$B$1:$F$35,MATCH(max_demand!M$1,Overzicht!$B:$B,0),5),Verdeelsleutels_percentage!$1:$1,0)))</f>
        <v>8.0052644592644287E-2</v>
      </c>
      <c r="N320">
        <f>PRODUCT(INDEX(Overzicht!$B$1:$D$35,MATCH(max_demand!N$1,Overzicht!$B$1:$B$35,0),3),INDEX(Verdeelsleutels_percentage!$A:$AB,MATCH(max_demand!$C320,Verdeelsleutels_percentage!$C:$C,0),MATCH(INDEX(Overzicht!$B$1:$F$35,MATCH(max_demand!N$1,Overzicht!$B:$B,0),5),Verdeelsleutels_percentage!$1:$1,0)))</f>
        <v>3.1875232570265831E-2</v>
      </c>
      <c r="O320">
        <f>PRODUCT(INDEX(Overzicht!$B$1:$D$35,MATCH(max_demand!O$1,Overzicht!$B$1:$B$35,0),3),INDEX(Verdeelsleutels_percentage!$A:$AB,MATCH(max_demand!$C320,Verdeelsleutels_percentage!$C:$C,0),MATCH(INDEX(Overzicht!$B$1:$F$35,MATCH(max_demand!O$1,Overzicht!$B:$B,0),5),Verdeelsleutels_percentage!$1:$1,0)))</f>
        <v>1.0298110614605554E-3</v>
      </c>
      <c r="P320">
        <f>PRODUCT(INDEX(Overzicht!$B$1:$D$35,MATCH(max_demand!P$1,Overzicht!$B$1:$B$35,0),3),INDEX(Verdeelsleutels_percentage!$A:$AB,MATCH(max_demand!$C320,Verdeelsleutels_percentage!$C:$C,0),MATCH(INDEX(Overzicht!$B$1:$F$35,MATCH(max_demand!P$1,Overzicht!$B:$B,0),5),Verdeelsleutels_percentage!$1:$1,0)))</f>
        <v>1.4684761093238345E-2</v>
      </c>
      <c r="Q320">
        <f>PRODUCT(INDEX(Overzicht!$B$1:$D$35,MATCH(max_demand!Q$1,Overzicht!$B$1:$B$35,0),3),INDEX(Verdeelsleutels_percentage!$A:$AB,MATCH(max_demand!$C320,Verdeelsleutels_percentage!$C:$C,0),MATCH(INDEX(Overzicht!$B$1:$F$35,MATCH(max_demand!Q$1,Overzicht!$B:$B,0),5),Verdeelsleutels_percentage!$1:$1,0)))</f>
        <v>1.1242637857309874E-2</v>
      </c>
      <c r="R320">
        <f>PRODUCT(INDEX(Overzicht!$B$1:$D$35,MATCH(max_demand!R$1,Overzicht!$B$1:$B$35,0),3),INDEX(Verdeelsleutels_percentage!$A:$AB,MATCH(max_demand!$C320,Verdeelsleutels_percentage!$C:$C,0),MATCH(INDEX(Overzicht!$B$1:$F$35,MATCH(max_demand!R$1,Overzicht!$B:$B,0),5),Verdeelsleutels_percentage!$1:$1,0)))</f>
        <v>2.326063004960664E-3</v>
      </c>
      <c r="S320">
        <f>PRODUCT(INDEX(Overzicht!$B$1:$D$35,MATCH(max_demand!S$1,Overzicht!$B$1:$B$35,0),3),INDEX(Verdeelsleutels_percentage!$A:$AB,MATCH(max_demand!$C320,Verdeelsleutels_percentage!$C:$C,0),MATCH(INDEX(Overzicht!$B$1:$F$35,MATCH(max_demand!S$1,Overzicht!$B:$B,0),5),Verdeelsleutels_percentage!$1:$1,0)))</f>
        <v>4.7637770341594395E-3</v>
      </c>
      <c r="T320">
        <f>PRODUCT(INDEX(Overzicht!$B$1:$D$35,MATCH(max_demand!T$1,Overzicht!$B$1:$B$35,0),3),INDEX(Verdeelsleutels_percentage!$A:$AB,MATCH(max_demand!$C320,Verdeelsleutels_percentage!$C:$C,0),MATCH(INDEX(Overzicht!$B$1:$F$35,MATCH(max_demand!T$1,Overzicht!$B:$B,0),5),Verdeelsleutels_percentage!$1:$1,0)))</f>
        <v>6.8748084368837389E-3</v>
      </c>
      <c r="U320">
        <f>PRODUCT(INDEX(Overzicht!$B$1:$D$35,MATCH(max_demand!U$1,Overzicht!$B$1:$B$35,0),3),INDEX(Verdeelsleutels_percentage!$A:$AB,MATCH(max_demand!$C320,Verdeelsleutels_percentage!$C:$C,0),MATCH(INDEX(Overzicht!$B$1:$F$35,MATCH(max_demand!U$1,Overzicht!$B:$B,0),5),Verdeelsleutels_percentage!$1:$1,0)))</f>
        <v>2.5535002765568179E-2</v>
      </c>
      <c r="V320">
        <f>PRODUCT(INDEX(Overzicht!$B$1:$D$35,MATCH(max_demand!V$1,Overzicht!$B$1:$B$35,0),3),INDEX(Verdeelsleutels_percentage!$A:$AB,MATCH(max_demand!$C320,Verdeelsleutels_percentage!$C:$C,0),MATCH(INDEX(Overzicht!$B$1:$F$35,MATCH(max_demand!V$1,Overzicht!$B:$B,0),5),Verdeelsleutels_percentage!$1:$1,0)))</f>
        <v>2.9721916174497371E-3</v>
      </c>
      <c r="W320">
        <f>PRODUCT(INDEX(Overzicht!$B$1:$D$35,MATCH(max_demand!W$1,Overzicht!$B$1:$B$35,0),3),INDEX(Verdeelsleutels_percentage!$A:$AB,MATCH(max_demand!$C320,Verdeelsleutels_percentage!$C:$C,0),MATCH(INDEX(Overzicht!$B$1:$F$35,MATCH(max_demand!W$1,Overzicht!$B:$B,0),5),Verdeelsleutels_percentage!$1:$1,0)))</f>
        <v>1.5507086699737759E-2</v>
      </c>
      <c r="X320">
        <f>PRODUCT(INDEX(Overzicht!$B$1:$D$35,MATCH(max_demand!X$1,Overzicht!$B$1:$B$35,0),3),INDEX(Verdeelsleutels_percentage!$A:$AB,MATCH(max_demand!$C320,Verdeelsleutels_percentage!$C:$C,0),MATCH(INDEX(Overzicht!$B$1:$F$35,MATCH(max_demand!X$1,Overzicht!$B:$B,0),5),Verdeelsleutels_percentage!$1:$1,0)))</f>
        <v>5.2603510416971908E-3</v>
      </c>
      <c r="Y320">
        <f>PRODUCT(INDEX(Overzicht!$B$1:$D$35,MATCH(max_demand!Y$1,Overzicht!$B$1:$B$35,0),3),INDEX(Verdeelsleutels_percentage!$A:$AB,MATCH(max_demand!$C320,Verdeelsleutels_percentage!$C:$C,0),MATCH(INDEX(Overzicht!$B$1:$F$35,MATCH(max_demand!Y$1,Overzicht!$B:$B,0),5),Verdeelsleutels_percentage!$1:$1,0)))</f>
        <v>1.4734807274639507E-6</v>
      </c>
      <c r="Z320">
        <f>PRODUCT(INDEX(Overzicht!$B$1:$D$35,MATCH(max_demand!Z$1,Overzicht!$B$1:$B$35,0),3),INDEX(Verdeelsleutels_percentage!$A:$AB,MATCH(max_demand!$C320,Verdeelsleutels_percentage!$C:$C,0),MATCH(INDEX(Overzicht!$B$1:$F$35,MATCH(max_demand!Z$1,Overzicht!$B:$B,0),5),Verdeelsleutels_percentage!$1:$1,0)))</f>
        <v>6.5488032331731145E-4</v>
      </c>
      <c r="AA320">
        <f>PRODUCT(INDEX(Overzicht!$B$1:$D$35,MATCH(max_demand!AA$1,Overzicht!$B$1:$B$35,0),3),INDEX(Verdeelsleutels_percentage!$A:$AB,MATCH(max_demand!$C320,Verdeelsleutels_percentage!$C:$C,0),MATCH(INDEX(Overzicht!$B$1:$F$35,MATCH(max_demand!AA$1,Overzicht!$B:$B,0),5),Verdeelsleutels_percentage!$1:$1,0)))</f>
        <v>6.8245423166751404E-4</v>
      </c>
      <c r="AB320">
        <f>PRODUCT(INDEX(Overzicht!$B$1:$D$35,MATCH(max_demand!AB$1,Overzicht!$B$1:$B$35,0),3),INDEX(Verdeelsleutels_percentage!$A:$AB,MATCH(max_demand!$C320,Verdeelsleutels_percentage!$C:$C,0),MATCH(INDEX(Overzicht!$B$1:$F$35,MATCH(max_demand!AB$1,Overzicht!$B:$B,0),5),Verdeelsleutels_percentage!$1:$1,0)))</f>
        <v>7.6352850212829714E-3</v>
      </c>
      <c r="AC320">
        <f>PRODUCT(INDEX(Overzicht!$B$1:$D$35,MATCH(max_demand!AC$1,Overzicht!$B$1:$B$35,0),3),INDEX(Verdeelsleutels_percentage!$A:$AB,MATCH(max_demand!$C320,Verdeelsleutels_percentage!$C:$C,0),MATCH(INDEX(Overzicht!$B$1:$F$35,MATCH(max_demand!AC$1,Overzicht!$B:$B,0),5),Verdeelsleutels_percentage!$1:$1,0)))</f>
        <v>8.1450828984273825E-3</v>
      </c>
      <c r="AD320">
        <f>PRODUCT(INDEX(Overzicht!$B$1:$D$35,MATCH(max_demand!AD$1,Overzicht!$B$1:$B$35,0),3),INDEX(Verdeelsleutels_percentage!$A:$AB,MATCH(max_demand!$C320,Verdeelsleutels_percentage!$C:$C,0),MATCH(INDEX(Overzicht!$B$1:$F$35,MATCH(max_demand!AD$1,Overzicht!$B:$B,0),5),Verdeelsleutels_percentage!$1:$1,0)))</f>
        <v>7.3773078743885129E-7</v>
      </c>
      <c r="AE320">
        <f>PRODUCT(INDEX(Overzicht!$B$1:$D$35,MATCH(max_demand!AE$1,Overzicht!$B$1:$B$35,0),3),INDEX(Verdeelsleutels_percentage!$A:$AB,MATCH(max_demand!$C320,Verdeelsleutels_percentage!$C:$C,0),MATCH(INDEX(Overzicht!$B$1:$F$35,MATCH(max_demand!AE$1,Overzicht!$B:$B,0),5),Verdeelsleutels_percentage!$1:$1,0)))</f>
        <v>9.2843198154228413E-3</v>
      </c>
      <c r="AF320">
        <f>PRODUCT(INDEX(Overzicht!$B$1:$D$35,MATCH(max_demand!AF$1,Overzicht!$B$1:$B$35,0),3),INDEX(Verdeelsleutels_percentage!$A:$AB,MATCH(max_demand!$C320,Verdeelsleutels_percentage!$C:$C,0),MATCH(INDEX(Overzicht!$B$1:$F$35,MATCH(max_demand!AF$1,Overzicht!$B:$B,0),5),Verdeelsleutels_percentage!$1:$1,0)))</f>
        <v>2.5850539078314926E-3</v>
      </c>
      <c r="AG320">
        <f>PRODUCT(INDEX(Overzicht!$B$1:$D$35,MATCH(max_demand!AG$1,Overzicht!$B$1:$B$35,0),3),INDEX(Verdeelsleutels_percentage!$A:$AB,MATCH(max_demand!$C320,Verdeelsleutels_percentage!$C:$C,0),MATCH(INDEX(Overzicht!$B$1:$F$35,MATCH(max_demand!AG$1,Overzicht!$B:$B,0),5),Verdeelsleutels_percentage!$1:$1,0)))</f>
        <v>1.5507086699737759E-2</v>
      </c>
      <c r="AH320">
        <f>PRODUCT(INDEX(Overzicht!$B$1:$D$35,MATCH(max_demand!AH$1,Overzicht!$B$1:$B$35,0),3),INDEX(Verdeelsleutels_percentage!$A:$AB,MATCH(max_demand!$C320,Verdeelsleutels_percentage!$C:$C,0),MATCH(INDEX(Overzicht!$B$1:$F$35,MATCH(max_demand!AH$1,Overzicht!$B:$B,0),5),Verdeelsleutels_percentage!$1:$1,0)))</f>
        <v>6.0317924516068155E-3</v>
      </c>
      <c r="AI320">
        <f>PRODUCT(INDEX(Overzicht!$B$1:$D$35,MATCH(max_demand!AI$1,Overzicht!$B$1:$B$35,0),3),INDEX(Verdeelsleutels_percentage!$A:$AB,MATCH(max_demand!$C320,Verdeelsleutels_percentage!$C:$C,0),MATCH(INDEX(Overzicht!$B$1:$F$35,MATCH(max_demand!AI$1,Overzicht!$B:$B,0),5),Verdeelsleutels_percentage!$1:$1,0)))</f>
        <v>2.0680431262651939E-3</v>
      </c>
      <c r="AJ320">
        <f>PRODUCT(INDEX(Overzicht!$B$1:$D$35,MATCH(max_demand!AJ$1,Overzicht!$B$1:$B$35,0),3),INDEX(Verdeelsleutels_percentage!$A:$AB,MATCH(max_demand!$C320,Verdeelsleutels_percentage!$C:$C,0),MATCH(INDEX(Overzicht!$B$1:$F$35,MATCH(max_demand!AJ$1,Overzicht!$B:$B,0),5),Verdeelsleutels_percentage!$1:$1,0)))</f>
        <v>0</v>
      </c>
      <c r="AK320">
        <f>PRODUCT(INDEX(Overzicht!$B$1:$D$35,MATCH(max_demand!AK$1,Overzicht!$B$1:$B$35,0),3),INDEX(Verdeelsleutels_percentage!$A:$AB,MATCH(max_demand!$C320,Verdeelsleutels_percentage!$C:$C,0),MATCH(INDEX(Overzicht!$B$1:$F$35,MATCH(max_demand!AK$1,Overzicht!$B:$B,0),5),Verdeelsleutels_percentage!$1:$1,0)))</f>
        <v>9.4076325978409078E-4</v>
      </c>
      <c r="AL320">
        <f>PRODUCT(INDEX(Overzicht!$B$1:$D$35,MATCH(max_demand!AL$1,Overzicht!$B$1:$B$35,0),3),INDEX(Verdeelsleutels_percentage!$A:$AB,MATCH(max_demand!$C320,Verdeelsleutels_percentage!$C:$C,0),MATCH(INDEX(Overzicht!$B$1:$F$35,MATCH(max_demand!AL$1,Overzicht!$B:$B,0),5),Verdeelsleutels_percentage!$1:$1,0)))</f>
        <v>2.5845144499562931E-3</v>
      </c>
      <c r="AM320">
        <f>PRODUCT(INDEX(Overzicht!$B$1:$D$35,MATCH(max_demand!AM$1,Overzicht!$B$1:$B$35,0),3),INDEX(Verdeelsleutels_percentage!$A:$AB,MATCH(max_demand!$C320,Verdeelsleutels_percentage!$C:$C,0),MATCH(INDEX(Overzicht!$B$1:$F$35,MATCH(max_demand!AM$1,Overzicht!$B:$B,0),5),Verdeelsleutels_percentage!$1:$1,0)))</f>
        <v>5.1690288999125863E-3</v>
      </c>
      <c r="AN320">
        <f>PRODUCT(INDEX(Overzicht!$B$1:$D$35,MATCH(max_demand!AN$1,Overzicht!$B$1:$B$35,0),3),INDEX(Verdeelsleutels_percentage!$A:$AB,MATCH(max_demand!$C320,Verdeelsleutels_percentage!$C:$C,0),MATCH(INDEX(Overzicht!$B$1:$F$35,MATCH(max_demand!AN$1,Overzicht!$B:$B,0),5),Verdeelsleutels_percentage!$1:$1,0)))</f>
        <v>2.5845144499562931E-3</v>
      </c>
      <c r="AO320">
        <f>PRODUCT(INDEX(Overzicht!$B$1:$D$35,MATCH(max_demand!AO$1,Overzicht!$B$1:$B$35,0),3),INDEX(Verdeelsleutels_percentage!$A:$AB,MATCH(max_demand!$C320,Verdeelsleutels_percentage!$C:$C,0),MATCH(INDEX(Overzicht!$B$1:$F$35,MATCH(max_demand!AO$1,Overzicht!$B:$B,0),5),Verdeelsleutels_percentage!$1:$1,0)))</f>
        <v>9.0458005748470256E-3</v>
      </c>
    </row>
    <row r="321" spans="2:41">
      <c r="B321" t="str">
        <f>INDEX('ETLocal datasets'!B:C,MATCH(C321,'ETLocal datasets'!C:C,0),1)</f>
        <v>GM1667</v>
      </c>
      <c r="C321" t="str">
        <f>'ETLocal datasets'!C304</f>
        <v>Reusel-De Mierden</v>
      </c>
      <c r="D321">
        <f t="shared" si="21"/>
        <v>0.35805281767536479</v>
      </c>
      <c r="E321">
        <f t="shared" si="22"/>
        <v>0.10306990895460755</v>
      </c>
      <c r="F321">
        <f t="shared" si="23"/>
        <v>7.9347706649914133E-3</v>
      </c>
      <c r="G321">
        <f t="shared" si="20"/>
        <v>1.6157958908268599E-2</v>
      </c>
      <c r="H321">
        <f>PRODUCT(INDEX(Overzicht!$B$1:$D$35,MATCH(max_demand!H$1,Overzicht!$B$1:$B$35,0),3),INDEX(Verdeelsleutels_percentage!$A:$AB,MATCH(max_demand!$C321,Verdeelsleutels_percentage!$C:$C,0),MATCH(INDEX(Overzicht!$B$1:$F$35,MATCH(max_demand!H$1,Overzicht!$B:$B,0),5),Verdeelsleutels_percentage!$1:$1,0)))</f>
        <v>7.9347706649914133E-3</v>
      </c>
      <c r="I321">
        <f>PRODUCT(INDEX(Overzicht!$B$1:$D$35,MATCH(max_demand!I$1,Overzicht!$B$1:$B$35,0),3),INDEX(Verdeelsleutels_percentage!$A:$AB,MATCH(max_demand!$C321,Verdeelsleutels_percentage!$C:$C,0),MATCH(INDEX(Overzicht!$B$1:$F$35,MATCH(max_demand!I$1,Overzicht!$B:$B,0),5),Verdeelsleutels_percentage!$1:$1,0)))</f>
        <v>2.5601209672039941E-2</v>
      </c>
      <c r="J321">
        <f>PRODUCT(INDEX(Overzicht!$B$1:$D$35,MATCH(max_demand!J$1,Overzicht!$B$1:$B$35,0),3),INDEX(Verdeelsleutels_percentage!$A:$AB,MATCH(max_demand!$C321,Verdeelsleutels_percentage!$C:$C,0),MATCH(INDEX(Overzicht!$B$1:$F$35,MATCH(max_demand!J$1,Overzicht!$B:$B,0),5),Verdeelsleutels_percentage!$1:$1,0)))</f>
        <v>2.6600374038828357E-3</v>
      </c>
      <c r="K321">
        <f>PRODUCT(INDEX(Overzicht!$B$1:$D$35,MATCH(max_demand!K$1,Overzicht!$B$1:$B$35,0),3),INDEX(Verdeelsleutels_percentage!$A:$AB,MATCH(max_demand!$C321,Verdeelsleutels_percentage!$C:$C,0),MATCH(INDEX(Overzicht!$B$1:$F$35,MATCH(max_demand!K$1,Overzicht!$B:$B,0),5),Verdeelsleutels_percentage!$1:$1,0)))</f>
        <v>5.3289902594261598E-3</v>
      </c>
      <c r="L321">
        <f>PRODUCT(INDEX(Overzicht!$B$1:$D$35,MATCH(max_demand!L$1,Overzicht!$B$1:$B$35,0),3),INDEX(Verdeelsleutels_percentage!$A:$AB,MATCH(max_demand!$C321,Verdeelsleutels_percentage!$C:$C,0),MATCH(INDEX(Overzicht!$B$1:$F$35,MATCH(max_demand!L$1,Overzicht!$B:$B,0),5),Verdeelsleutels_percentage!$1:$1,0)))</f>
        <v>2.5657723283827381E-3</v>
      </c>
      <c r="M321">
        <f>PRODUCT(INDEX(Overzicht!$B$1:$D$35,MATCH(max_demand!M$1,Overzicht!$B$1:$B$35,0),3),INDEX(Verdeelsleutels_percentage!$A:$AB,MATCH(max_demand!$C321,Verdeelsleutels_percentage!$C:$C,0),MATCH(INDEX(Overzicht!$B$1:$F$35,MATCH(max_demand!M$1,Overzicht!$B:$B,0),5),Verdeelsleutels_percentage!$1:$1,0)))</f>
        <v>0.17113718856861235</v>
      </c>
      <c r="N321">
        <f>PRODUCT(INDEX(Overzicht!$B$1:$D$35,MATCH(max_demand!N$1,Overzicht!$B$1:$B$35,0),3),INDEX(Verdeelsleutels_percentage!$A:$AB,MATCH(max_demand!$C321,Verdeelsleutels_percentage!$C:$C,0),MATCH(INDEX(Overzicht!$B$1:$F$35,MATCH(max_demand!N$1,Overzicht!$B:$B,0),5),Verdeelsleutels_percentage!$1:$1,0)))</f>
        <v>3.8564090406948755E-2</v>
      </c>
      <c r="O321">
        <f>PRODUCT(INDEX(Overzicht!$B$1:$D$35,MATCH(max_demand!O$1,Overzicht!$B$1:$B$35,0),3),INDEX(Verdeelsleutels_percentage!$A:$AB,MATCH(max_demand!$C321,Verdeelsleutels_percentage!$C:$C,0),MATCH(INDEX(Overzicht!$B$1:$F$35,MATCH(max_demand!O$1,Overzicht!$B:$B,0),5),Verdeelsleutels_percentage!$1:$1,0)))</f>
        <v>5.6857611173965041E-3</v>
      </c>
      <c r="P321">
        <f>PRODUCT(INDEX(Overzicht!$B$1:$D$35,MATCH(max_demand!P$1,Overzicht!$B$1:$B$35,0),3),INDEX(Verdeelsleutels_percentage!$A:$AB,MATCH(max_demand!$C321,Verdeelsleutels_percentage!$C:$C,0),MATCH(INDEX(Overzicht!$B$1:$F$35,MATCH(max_demand!P$1,Overzicht!$B:$B,0),5),Verdeelsleutels_percentage!$1:$1,0)))</f>
        <v>8.2809622945040393E-2</v>
      </c>
      <c r="Q321">
        <f>PRODUCT(INDEX(Overzicht!$B$1:$D$35,MATCH(max_demand!Q$1,Overzicht!$B$1:$B$35,0),3),INDEX(Verdeelsleutels_percentage!$A:$AB,MATCH(max_demand!$C321,Verdeelsleutels_percentage!$C:$C,0),MATCH(INDEX(Overzicht!$B$1:$F$35,MATCH(max_demand!Q$1,Overzicht!$B:$B,0),5),Verdeelsleutels_percentage!$1:$1,0)))</f>
        <v>6.5745242652785994E-3</v>
      </c>
      <c r="R321">
        <f>PRODUCT(INDEX(Overzicht!$B$1:$D$35,MATCH(max_demand!R$1,Overzicht!$B$1:$B$35,0),3),INDEX(Verdeelsleutels_percentage!$A:$AB,MATCH(max_demand!$C321,Verdeelsleutels_percentage!$C:$C,0),MATCH(INDEX(Overzicht!$B$1:$F$35,MATCH(max_demand!R$1,Overzicht!$B:$B,0),5),Verdeelsleutels_percentage!$1:$1,0)))</f>
        <v>1.3602463997128137E-3</v>
      </c>
      <c r="S321">
        <f>PRODUCT(INDEX(Overzicht!$B$1:$D$35,MATCH(max_demand!S$1,Overzicht!$B$1:$B$35,0),3),INDEX(Verdeelsleutels_percentage!$A:$AB,MATCH(max_demand!$C321,Verdeelsleutels_percentage!$C:$C,0),MATCH(INDEX(Overzicht!$B$1:$F$35,MATCH(max_demand!S$1,Overzicht!$B:$B,0),5),Verdeelsleutels_percentage!$1:$1,0)))</f>
        <v>2.7857846266118422E-3</v>
      </c>
      <c r="T321">
        <f>PRODUCT(INDEX(Overzicht!$B$1:$D$35,MATCH(max_demand!T$1,Overzicht!$B$1:$B$35,0),3),INDEX(Verdeelsleutels_percentage!$A:$AB,MATCH(max_demand!$C321,Verdeelsleutels_percentage!$C:$C,0),MATCH(INDEX(Overzicht!$B$1:$F$35,MATCH(max_demand!T$1,Overzicht!$B:$B,0),5),Verdeelsleutels_percentage!$1:$1,0)))</f>
        <v>4.0202838035956487E-3</v>
      </c>
      <c r="U321">
        <f>PRODUCT(INDEX(Overzicht!$B$1:$D$35,MATCH(max_demand!U$1,Overzicht!$B$1:$B$35,0),3),INDEX(Verdeelsleutels_percentage!$A:$AB,MATCH(max_demand!$C321,Verdeelsleutels_percentage!$C:$C,0),MATCH(INDEX(Overzicht!$B$1:$F$35,MATCH(max_demand!U$1,Overzicht!$B:$B,0),5),Verdeelsleutels_percentage!$1:$1,0)))</f>
        <v>1.4932482699069556E-2</v>
      </c>
      <c r="V321">
        <f>PRODUCT(INDEX(Overzicht!$B$1:$D$35,MATCH(max_demand!V$1,Overzicht!$B$1:$B$35,0),3),INDEX(Verdeelsleutels_percentage!$A:$AB,MATCH(max_demand!$C321,Verdeelsleutels_percentage!$C:$C,0),MATCH(INDEX(Overzicht!$B$1:$F$35,MATCH(max_demand!V$1,Overzicht!$B:$B,0),5),Verdeelsleutels_percentage!$1:$1,0)))</f>
        <v>1.7380926218552618E-3</v>
      </c>
      <c r="W321">
        <f>PRODUCT(INDEX(Overzicht!$B$1:$D$35,MATCH(max_demand!W$1,Overzicht!$B$1:$B$35,0),3),INDEX(Verdeelsleutels_percentage!$A:$AB,MATCH(max_demand!$C321,Verdeelsleutels_percentage!$C:$C,0),MATCH(INDEX(Overzicht!$B$1:$F$35,MATCH(max_demand!W$1,Overzicht!$B:$B,0),5),Verdeelsleutels_percentage!$1:$1,0)))</f>
        <v>9.0683093314187571E-3</v>
      </c>
      <c r="X321">
        <f>PRODUCT(INDEX(Overzicht!$B$1:$D$35,MATCH(max_demand!X$1,Overzicht!$B$1:$B$35,0),3),INDEX(Verdeelsleutels_percentage!$A:$AB,MATCH(max_demand!$C321,Verdeelsleutels_percentage!$C:$C,0),MATCH(INDEX(Overzicht!$B$1:$F$35,MATCH(max_demand!X$1,Overzicht!$B:$B,0),5),Verdeelsleutels_percentage!$1:$1,0)))</f>
        <v>1.9512995575350897E-2</v>
      </c>
      <c r="Y321">
        <f>PRODUCT(INDEX(Overzicht!$B$1:$D$35,MATCH(max_demand!Y$1,Overzicht!$B$1:$B$35,0),3),INDEX(Verdeelsleutels_percentage!$A:$AB,MATCH(max_demand!$C321,Verdeelsleutels_percentage!$C:$C,0),MATCH(INDEX(Overzicht!$B$1:$F$35,MATCH(max_demand!Y$1,Overzicht!$B:$B,0),5),Verdeelsleutels_percentage!$1:$1,0)))</f>
        <v>1.8470122974515686E-6</v>
      </c>
      <c r="Z321">
        <f>PRODUCT(INDEX(Overzicht!$B$1:$D$35,MATCH(max_demand!Z$1,Overzicht!$B$1:$B$35,0),3),INDEX(Verdeelsleutels_percentage!$A:$AB,MATCH(max_demand!$C321,Verdeelsleutels_percentage!$C:$C,0),MATCH(INDEX(Overzicht!$B$1:$F$35,MATCH(max_demand!Z$1,Overzicht!$B:$B,0),5),Verdeelsleutels_percentage!$1:$1,0)))</f>
        <v>8.2089435442291936E-4</v>
      </c>
      <c r="AA321">
        <f>PRODUCT(INDEX(Overzicht!$B$1:$D$35,MATCH(max_demand!AA$1,Overzicht!$B$1:$B$35,0),3),INDEX(Verdeelsleutels_percentage!$A:$AB,MATCH(max_demand!$C321,Verdeelsleutels_percentage!$C:$C,0),MATCH(INDEX(Overzicht!$B$1:$F$35,MATCH(max_demand!AA$1,Overzicht!$B:$B,0),5),Verdeelsleutels_percentage!$1:$1,0)))</f>
        <v>8.5545832724072662E-4</v>
      </c>
      <c r="AB321">
        <f>PRODUCT(INDEX(Overzicht!$B$1:$D$35,MATCH(max_demand!AB$1,Overzicht!$B$1:$B$35,0),3),INDEX(Verdeelsleutels_percentage!$A:$AB,MATCH(max_demand!$C321,Verdeelsleutels_percentage!$C:$C,0),MATCH(INDEX(Overzicht!$B$1:$F$35,MATCH(max_demand!AB$1,Overzicht!$B:$B,0),5),Verdeelsleutels_percentage!$1:$1,0)))</f>
        <v>4.1729381762012976E-3</v>
      </c>
      <c r="AC321">
        <f>PRODUCT(INDEX(Overzicht!$B$1:$D$35,MATCH(max_demand!AC$1,Overzicht!$B$1:$B$35,0),3),INDEX(Verdeelsleutels_percentage!$A:$AB,MATCH(max_demand!$C321,Verdeelsleutels_percentage!$C:$C,0),MATCH(INDEX(Overzicht!$B$1:$F$35,MATCH(max_demand!AC$1,Overzicht!$B:$B,0),5),Verdeelsleutels_percentage!$1:$1,0)))</f>
        <v>2.0049720463087291E-2</v>
      </c>
      <c r="AD321">
        <f>PRODUCT(INDEX(Overzicht!$B$1:$D$35,MATCH(max_demand!AD$1,Overzicht!$B$1:$B$35,0),3),INDEX(Verdeelsleutels_percentage!$A:$AB,MATCH(max_demand!$C321,Verdeelsleutels_percentage!$C:$C,0),MATCH(INDEX(Overzicht!$B$1:$F$35,MATCH(max_demand!AD$1,Overzicht!$B:$B,0),5),Verdeelsleutels_percentage!$1:$1,0)))</f>
        <v>2.5328757035400559E-5</v>
      </c>
      <c r="AE321">
        <f>PRODUCT(INDEX(Overzicht!$B$1:$D$35,MATCH(max_demand!AE$1,Overzicht!$B$1:$B$35,0),3),INDEX(Verdeelsleutels_percentage!$A:$AB,MATCH(max_demand!$C321,Verdeelsleutels_percentage!$C:$C,0),MATCH(INDEX(Overzicht!$B$1:$F$35,MATCH(max_demand!AE$1,Overzicht!$B:$B,0),5),Verdeelsleutels_percentage!$1:$1,0)))</f>
        <v>2.2661726861300913E-2</v>
      </c>
      <c r="AF321">
        <f>PRODUCT(INDEX(Overzicht!$B$1:$D$35,MATCH(max_demand!AF$1,Overzicht!$B$1:$B$35,0),3),INDEX(Verdeelsleutels_percentage!$A:$AB,MATCH(max_demand!$C321,Verdeelsleutels_percentage!$C:$C,0),MATCH(INDEX(Overzicht!$B$1:$F$35,MATCH(max_demand!AF$1,Overzicht!$B:$B,0),5),Verdeelsleutels_percentage!$1:$1,0)))</f>
        <v>3.2403724516694189E-3</v>
      </c>
      <c r="AG321">
        <f>PRODUCT(INDEX(Overzicht!$B$1:$D$35,MATCH(max_demand!AG$1,Overzicht!$B$1:$B$35,0),3),INDEX(Verdeelsleutels_percentage!$A:$AB,MATCH(max_demand!$C321,Verdeelsleutels_percentage!$C:$C,0),MATCH(INDEX(Overzicht!$B$1:$F$35,MATCH(max_demand!AG$1,Overzicht!$B:$B,0),5),Verdeelsleutels_percentage!$1:$1,0)))</f>
        <v>9.0683093314187571E-3</v>
      </c>
      <c r="AH321">
        <f>PRODUCT(INDEX(Overzicht!$B$1:$D$35,MATCH(max_demand!AH$1,Overzicht!$B$1:$B$35,0),3),INDEX(Verdeelsleutels_percentage!$A:$AB,MATCH(max_demand!$C321,Verdeelsleutels_percentage!$C:$C,0),MATCH(INDEX(Overzicht!$B$1:$F$35,MATCH(max_demand!AH$1,Overzicht!$B:$B,0),5),Verdeelsleutels_percentage!$1:$1,0)))</f>
        <v>7.5608690538953105E-3</v>
      </c>
      <c r="AI321">
        <f>PRODUCT(INDEX(Overzicht!$B$1:$D$35,MATCH(max_demand!AI$1,Overzicht!$B$1:$B$35,0),3),INDEX(Verdeelsleutels_percentage!$A:$AB,MATCH(max_demand!$C321,Verdeelsleutels_percentage!$C:$C,0),MATCH(INDEX(Overzicht!$B$1:$F$35,MATCH(max_demand!AI$1,Overzicht!$B:$B,0),5),Verdeelsleutels_percentage!$1:$1,0)))</f>
        <v>2.592297961335535E-3</v>
      </c>
      <c r="AJ321">
        <f>PRODUCT(INDEX(Overzicht!$B$1:$D$35,MATCH(max_demand!AJ$1,Overzicht!$B$1:$B$35,0),3),INDEX(Verdeelsleutels_percentage!$A:$AB,MATCH(max_demand!$C321,Verdeelsleutels_percentage!$C:$C,0),MATCH(INDEX(Overzicht!$B$1:$F$35,MATCH(max_demand!AJ$1,Overzicht!$B:$B,0),5),Verdeelsleutels_percentage!$1:$1,0)))</f>
        <v>0</v>
      </c>
      <c r="AK321">
        <f>PRODUCT(INDEX(Overzicht!$B$1:$D$35,MATCH(max_demand!AK$1,Overzicht!$B$1:$B$35,0),3),INDEX(Verdeelsleutels_percentage!$A:$AB,MATCH(max_demand!$C321,Verdeelsleutels_percentage!$C:$C,0),MATCH(INDEX(Overzicht!$B$1:$F$35,MATCH(max_demand!AK$1,Overzicht!$B:$B,0),5),Verdeelsleutels_percentage!$1:$1,0)))</f>
        <v>5.5014409943940476E-4</v>
      </c>
      <c r="AL321">
        <f>PRODUCT(INDEX(Overzicht!$B$1:$D$35,MATCH(max_demand!AL$1,Overzicht!$B$1:$B$35,0),3),INDEX(Verdeelsleutels_percentage!$A:$AB,MATCH(max_demand!$C321,Verdeelsleutels_percentage!$C:$C,0),MATCH(INDEX(Overzicht!$B$1:$F$35,MATCH(max_demand!AL$1,Overzicht!$B:$B,0),5),Verdeelsleutels_percentage!$1:$1,0)))</f>
        <v>1.511384888569793E-3</v>
      </c>
      <c r="AM321">
        <f>PRODUCT(INDEX(Overzicht!$B$1:$D$35,MATCH(max_demand!AM$1,Overzicht!$B$1:$B$35,0),3),INDEX(Verdeelsleutels_percentage!$A:$AB,MATCH(max_demand!$C321,Verdeelsleutels_percentage!$C:$C,0),MATCH(INDEX(Overzicht!$B$1:$F$35,MATCH(max_demand!AM$1,Overzicht!$B:$B,0),5),Verdeelsleutels_percentage!$1:$1,0)))</f>
        <v>3.022769777139586E-3</v>
      </c>
      <c r="AN321">
        <f>PRODUCT(INDEX(Overzicht!$B$1:$D$35,MATCH(max_demand!AN$1,Overzicht!$B$1:$B$35,0),3),INDEX(Verdeelsleutels_percentage!$A:$AB,MATCH(max_demand!$C321,Verdeelsleutels_percentage!$C:$C,0),MATCH(INDEX(Overzicht!$B$1:$F$35,MATCH(max_demand!AN$1,Overzicht!$B:$B,0),5),Verdeelsleutels_percentage!$1:$1,0)))</f>
        <v>1.511384888569793E-3</v>
      </c>
      <c r="AO321">
        <f>PRODUCT(INDEX(Overzicht!$B$1:$D$35,MATCH(max_demand!AO$1,Overzicht!$B$1:$B$35,0),3),INDEX(Verdeelsleutels_percentage!$A:$AB,MATCH(max_demand!$C321,Verdeelsleutels_percentage!$C:$C,0),MATCH(INDEX(Overzicht!$B$1:$F$35,MATCH(max_demand!AO$1,Overzicht!$B:$B,0),5),Verdeelsleutels_percentage!$1:$1,0)))</f>
        <v>5.2898471099942753E-3</v>
      </c>
    </row>
    <row r="322" spans="2:41">
      <c r="B322" t="str">
        <f>INDEX('ETLocal datasets'!B:C,MATCH(C322,'ETLocal datasets'!C:C,0),1)</f>
        <v>GM1669</v>
      </c>
      <c r="C322" t="str">
        <f>'ETLocal datasets'!C305</f>
        <v>Roerdalen</v>
      </c>
      <c r="D322">
        <f t="shared" si="21"/>
        <v>0.15804927441832167</v>
      </c>
      <c r="E322">
        <f t="shared" si="22"/>
        <v>9.8585042618576813E-2</v>
      </c>
      <c r="F322">
        <f t="shared" si="23"/>
        <v>1.2524907906492954E-2</v>
      </c>
      <c r="G322">
        <f t="shared" si="20"/>
        <v>2.5505078322661346E-2</v>
      </c>
      <c r="H322">
        <f>PRODUCT(INDEX(Overzicht!$B$1:$D$35,MATCH(max_demand!H$1,Overzicht!$B$1:$B$35,0),3),INDEX(Verdeelsleutels_percentage!$A:$AB,MATCH(max_demand!$C322,Verdeelsleutels_percentage!$C:$C,0),MATCH(INDEX(Overzicht!$B$1:$F$35,MATCH(max_demand!H$1,Overzicht!$B:$B,0),5),Verdeelsleutels_percentage!$1:$1,0)))</f>
        <v>1.2524907906492954E-2</v>
      </c>
      <c r="I322">
        <f>PRODUCT(INDEX(Overzicht!$B$1:$D$35,MATCH(max_demand!I$1,Overzicht!$B$1:$B$35,0),3),INDEX(Verdeelsleutels_percentage!$A:$AB,MATCH(max_demand!$C322,Verdeelsleutels_percentage!$C:$C,0),MATCH(INDEX(Overzicht!$B$1:$F$35,MATCH(max_demand!I$1,Overzicht!$B:$B,0),5),Verdeelsleutels_percentage!$1:$1,0)))</f>
        <v>2.1113126409597838E-2</v>
      </c>
      <c r="J322">
        <f>PRODUCT(INDEX(Overzicht!$B$1:$D$35,MATCH(max_demand!J$1,Overzicht!$B$1:$B$35,0),3),INDEX(Verdeelsleutels_percentage!$A:$AB,MATCH(max_demand!$C322,Verdeelsleutels_percentage!$C:$C,0),MATCH(INDEX(Overzicht!$B$1:$F$35,MATCH(max_demand!J$1,Overzicht!$B:$B,0),5),Verdeelsleutels_percentage!$1:$1,0)))</f>
        <v>4.1988262696052566E-3</v>
      </c>
      <c r="K322">
        <f>PRODUCT(INDEX(Overzicht!$B$1:$D$35,MATCH(max_demand!K$1,Overzicht!$B$1:$B$35,0),3),INDEX(Verdeelsleutels_percentage!$A:$AB,MATCH(max_demand!$C322,Verdeelsleutels_percentage!$C:$C,0),MATCH(INDEX(Overzicht!$B$1:$F$35,MATCH(max_demand!K$1,Overzicht!$B:$B,0),5),Verdeelsleutels_percentage!$1:$1,0)))</f>
        <v>4.3947784664901341E-3</v>
      </c>
      <c r="L322">
        <f>PRODUCT(INDEX(Overzicht!$B$1:$D$35,MATCH(max_demand!L$1,Overzicht!$B$1:$B$35,0),3),INDEX(Verdeelsleutels_percentage!$A:$AB,MATCH(max_demand!$C322,Verdeelsleutels_percentage!$C:$C,0),MATCH(INDEX(Overzicht!$B$1:$F$35,MATCH(max_demand!L$1,Overzicht!$B:$B,0),5),Verdeelsleutels_percentage!$1:$1,0)))</f>
        <v>4.0500303636761209E-3</v>
      </c>
      <c r="M322">
        <f>PRODUCT(INDEX(Overzicht!$B$1:$D$35,MATCH(max_demand!M$1,Overzicht!$B$1:$B$35,0),3),INDEX(Verdeelsleutels_percentage!$A:$AB,MATCH(max_demand!$C322,Verdeelsleutels_percentage!$C:$C,0),MATCH(INDEX(Overzicht!$B$1:$F$35,MATCH(max_demand!M$1,Overzicht!$B:$B,0),5),Verdeelsleutels_percentage!$1:$1,0)))</f>
        <v>3.3443185773766239E-2</v>
      </c>
      <c r="N322">
        <f>PRODUCT(INDEX(Overzicht!$B$1:$D$35,MATCH(max_demand!N$1,Overzicht!$B$1:$B$35,0),3),INDEX(Verdeelsleutels_percentage!$A:$AB,MATCH(max_demand!$C322,Verdeelsleutels_percentage!$C:$C,0),MATCH(INDEX(Overzicht!$B$1:$F$35,MATCH(max_demand!N$1,Overzicht!$B:$B,0),5),Verdeelsleutels_percentage!$1:$1,0)))</f>
        <v>3.8845053834000581E-3</v>
      </c>
      <c r="O322">
        <f>PRODUCT(INDEX(Overzicht!$B$1:$D$35,MATCH(max_demand!O$1,Overzicht!$B$1:$B$35,0),3),INDEX(Verdeelsleutels_percentage!$A:$AB,MATCH(max_demand!$C322,Verdeelsleutels_percentage!$C:$C,0),MATCH(INDEX(Overzicht!$B$1:$F$35,MATCH(max_demand!O$1,Overzicht!$B:$B,0),5),Verdeelsleutels_percentage!$1:$1,0)))</f>
        <v>1.2897541790234406E-2</v>
      </c>
      <c r="P322">
        <f>PRODUCT(INDEX(Overzicht!$B$1:$D$35,MATCH(max_demand!P$1,Overzicht!$B$1:$B$35,0),3),INDEX(Verdeelsleutels_percentage!$A:$AB,MATCH(max_demand!$C322,Verdeelsleutels_percentage!$C:$C,0),MATCH(INDEX(Overzicht!$B$1:$F$35,MATCH(max_demand!P$1,Overzicht!$B:$B,0),5),Verdeelsleutels_percentage!$1:$1,0)))</f>
        <v>2.1882674555720349E-2</v>
      </c>
      <c r="Q322">
        <f>PRODUCT(INDEX(Overzicht!$B$1:$D$35,MATCH(max_demand!Q$1,Overzicht!$B$1:$B$35,0),3),INDEX(Verdeelsleutels_percentage!$A:$AB,MATCH(max_demand!$C322,Verdeelsleutels_percentage!$C:$C,0),MATCH(INDEX(Overzicht!$B$1:$F$35,MATCH(max_demand!Q$1,Overzicht!$B:$B,0),5),Verdeelsleutels_percentage!$1:$1,0)))</f>
        <v>1.0377780836808447E-2</v>
      </c>
      <c r="R322">
        <f>PRODUCT(INDEX(Overzicht!$B$1:$D$35,MATCH(max_demand!R$1,Overzicht!$B$1:$B$35,0),3),INDEX(Verdeelsleutels_percentage!$A:$AB,MATCH(max_demand!$C322,Verdeelsleutels_percentage!$C:$C,0),MATCH(INDEX(Overzicht!$B$1:$F$35,MATCH(max_demand!R$1,Overzicht!$B:$B,0),5),Verdeelsleutels_percentage!$1:$1,0)))</f>
        <v>2.1471270696845064E-3</v>
      </c>
      <c r="S322">
        <f>PRODUCT(INDEX(Overzicht!$B$1:$D$35,MATCH(max_demand!S$1,Overzicht!$B$1:$B$35,0),3),INDEX(Verdeelsleutels_percentage!$A:$AB,MATCH(max_demand!$C322,Verdeelsleutels_percentage!$C:$C,0),MATCH(INDEX(Overzicht!$B$1:$F$35,MATCH(max_demand!S$1,Overzicht!$B:$B,0),5),Verdeelsleutels_percentage!$1:$1,0)))</f>
        <v>4.3973162387138691E-3</v>
      </c>
      <c r="T322">
        <f>PRODUCT(INDEX(Overzicht!$B$1:$D$35,MATCH(max_demand!T$1,Overzicht!$B$1:$B$35,0),3),INDEX(Verdeelsleutels_percentage!$A:$AB,MATCH(max_demand!$C322,Verdeelsleutels_percentage!$C:$C,0),MATCH(INDEX(Overzicht!$B$1:$F$35,MATCH(max_demand!T$1,Overzicht!$B:$B,0),5),Verdeelsleutels_percentage!$1:$1,0)))</f>
        <v>6.3459533392897626E-3</v>
      </c>
      <c r="U322">
        <f>PRODUCT(INDEX(Overzicht!$B$1:$D$35,MATCH(max_demand!U$1,Overzicht!$B$1:$B$35,0),3),INDEX(Verdeelsleutels_percentage!$A:$AB,MATCH(max_demand!$C322,Verdeelsleutels_percentage!$C:$C,0),MATCH(INDEX(Overzicht!$B$1:$F$35,MATCH(max_demand!U$1,Overzicht!$B:$B,0),5),Verdeelsleutels_percentage!$1:$1,0)))</f>
        <v>2.3570683831647694E-2</v>
      </c>
      <c r="V322">
        <f>PRODUCT(INDEX(Overzicht!$B$1:$D$35,MATCH(max_demand!V$1,Overzicht!$B$1:$B$35,0),3),INDEX(Verdeelsleutels_percentage!$A:$AB,MATCH(max_demand!$C322,Verdeelsleutels_percentage!$C:$C,0),MATCH(INDEX(Overzicht!$B$1:$F$35,MATCH(max_demand!V$1,Overzicht!$B:$B,0),5),Verdeelsleutels_percentage!$1:$1,0)))</f>
        <v>2.7435512557079803E-3</v>
      </c>
      <c r="W322">
        <f>PRODUCT(INDEX(Overzicht!$B$1:$D$35,MATCH(max_demand!W$1,Overzicht!$B$1:$B$35,0),3),INDEX(Verdeelsleutels_percentage!$A:$AB,MATCH(max_demand!$C322,Verdeelsleutels_percentage!$C:$C,0),MATCH(INDEX(Overzicht!$B$1:$F$35,MATCH(max_demand!W$1,Overzicht!$B:$B,0),5),Verdeelsleutels_percentage!$1:$1,0)))</f>
        <v>1.4314180464563377E-2</v>
      </c>
      <c r="X322">
        <f>PRODUCT(INDEX(Overzicht!$B$1:$D$35,MATCH(max_demand!X$1,Overzicht!$B$1:$B$35,0),3),INDEX(Verdeelsleutels_percentage!$A:$AB,MATCH(max_demand!$C322,Verdeelsleutels_percentage!$C:$C,0),MATCH(INDEX(Overzicht!$B$1:$F$35,MATCH(max_demand!X$1,Overzicht!$B:$B,0),5),Verdeelsleutels_percentage!$1:$1,0)))</f>
        <v>2.1960324669616435E-2</v>
      </c>
      <c r="Y322">
        <f>PRODUCT(INDEX(Overzicht!$B$1:$D$35,MATCH(max_demand!Y$1,Overzicht!$B$1:$B$35,0),3),INDEX(Verdeelsleutels_percentage!$A:$AB,MATCH(max_demand!$C322,Verdeelsleutels_percentage!$C:$C,0),MATCH(INDEX(Overzicht!$B$1:$F$35,MATCH(max_demand!Y$1,Overzicht!$B:$B,0),5),Verdeelsleutels_percentage!$1:$1,0)))</f>
        <v>1.8970968784836854E-6</v>
      </c>
      <c r="Z322">
        <f>PRODUCT(INDEX(Overzicht!$B$1:$D$35,MATCH(max_demand!Z$1,Overzicht!$B$1:$B$35,0),3),INDEX(Verdeelsleutels_percentage!$A:$AB,MATCH(max_demand!$C322,Verdeelsleutels_percentage!$C:$C,0),MATCH(INDEX(Overzicht!$B$1:$F$35,MATCH(max_demand!Z$1,Overzicht!$B:$B,0),5),Verdeelsleutels_percentage!$1:$1,0)))</f>
        <v>8.4315416821497129E-4</v>
      </c>
      <c r="AA322">
        <f>PRODUCT(INDEX(Overzicht!$B$1:$D$35,MATCH(max_demand!AA$1,Overzicht!$B$1:$B$35,0),3),INDEX(Verdeelsleutels_percentage!$A:$AB,MATCH(max_demand!$C322,Verdeelsleutels_percentage!$C:$C,0),MATCH(INDEX(Overzicht!$B$1:$F$35,MATCH(max_demand!AA$1,Overzicht!$B:$B,0),5),Verdeelsleutels_percentage!$1:$1,0)))</f>
        <v>8.7865539635033861E-4</v>
      </c>
      <c r="AB322">
        <f>PRODUCT(INDEX(Overzicht!$B$1:$D$35,MATCH(max_demand!AB$1,Overzicht!$B$1:$B$35,0),3),INDEX(Verdeelsleutels_percentage!$A:$AB,MATCH(max_demand!$C322,Verdeelsleutels_percentage!$C:$C,0),MATCH(INDEX(Overzicht!$B$1:$F$35,MATCH(max_demand!AB$1,Overzicht!$B:$B,0),5),Verdeelsleutels_percentage!$1:$1,0)))</f>
        <v>6.6893502119576426E-3</v>
      </c>
      <c r="AC322">
        <f>PRODUCT(INDEX(Overzicht!$B$1:$D$35,MATCH(max_demand!AC$1,Overzicht!$B$1:$B$35,0),3),INDEX(Verdeelsleutels_percentage!$A:$AB,MATCH(max_demand!$C322,Verdeelsleutels_percentage!$C:$C,0),MATCH(INDEX(Overzicht!$B$1:$F$35,MATCH(max_demand!AC$1,Overzicht!$B:$B,0),5),Verdeelsleutels_percentage!$1:$1,0)))</f>
        <v>2.3403187463606163E-2</v>
      </c>
      <c r="AD322">
        <f>PRODUCT(INDEX(Overzicht!$B$1:$D$35,MATCH(max_demand!AD$1,Overzicht!$B$1:$B$35,0),3),INDEX(Verdeelsleutels_percentage!$A:$AB,MATCH(max_demand!$C322,Verdeelsleutels_percentage!$C:$C,0),MATCH(INDEX(Overzicht!$B$1:$F$35,MATCH(max_demand!AD$1,Overzicht!$B:$B,0),5),Verdeelsleutels_percentage!$1:$1,0)))</f>
        <v>8.9265425280100991E-5</v>
      </c>
      <c r="AE322">
        <f>PRODUCT(INDEX(Overzicht!$B$1:$D$35,MATCH(max_demand!AE$1,Overzicht!$B$1:$B$35,0),3),INDEX(Verdeelsleutels_percentage!$A:$AB,MATCH(max_demand!$C322,Verdeelsleutels_percentage!$C:$C,0),MATCH(INDEX(Overzicht!$B$1:$F$35,MATCH(max_demand!AE$1,Overzicht!$B:$B,0),5),Verdeelsleutels_percentage!$1:$1,0)))</f>
        <v>1.1680273316177124E-2</v>
      </c>
      <c r="AF322">
        <f>PRODUCT(INDEX(Overzicht!$B$1:$D$35,MATCH(max_demand!AF$1,Overzicht!$B$1:$B$35,0),3),INDEX(Verdeelsleutels_percentage!$A:$AB,MATCH(max_demand!$C322,Verdeelsleutels_percentage!$C:$C,0),MATCH(INDEX(Overzicht!$B$1:$F$35,MATCH(max_demand!AF$1,Overzicht!$B:$B,0),5),Verdeelsleutels_percentage!$1:$1,0)))</f>
        <v>3.3282401376906762E-3</v>
      </c>
      <c r="AG322">
        <f>PRODUCT(INDEX(Overzicht!$B$1:$D$35,MATCH(max_demand!AG$1,Overzicht!$B$1:$B$35,0),3),INDEX(Verdeelsleutels_percentage!$A:$AB,MATCH(max_demand!$C322,Verdeelsleutels_percentage!$C:$C,0),MATCH(INDEX(Overzicht!$B$1:$F$35,MATCH(max_demand!AG$1,Overzicht!$B:$B,0),5),Verdeelsleutels_percentage!$1:$1,0)))</f>
        <v>1.4314180464563377E-2</v>
      </c>
      <c r="AH322">
        <f>PRODUCT(INDEX(Overzicht!$B$1:$D$35,MATCH(max_demand!AH$1,Overzicht!$B$1:$B$35,0),3),INDEX(Verdeelsleutels_percentage!$A:$AB,MATCH(max_demand!$C322,Verdeelsleutels_percentage!$C:$C,0),MATCH(INDEX(Overzicht!$B$1:$F$35,MATCH(max_demand!AH$1,Overzicht!$B:$B,0),5),Verdeelsleutels_percentage!$1:$1,0)))</f>
        <v>7.7658936546115779E-3</v>
      </c>
      <c r="AI322">
        <f>PRODUCT(INDEX(Overzicht!$B$1:$D$35,MATCH(max_demand!AI$1,Overzicht!$B$1:$B$35,0),3),INDEX(Verdeelsleutels_percentage!$A:$AB,MATCH(max_demand!$C322,Verdeelsleutels_percentage!$C:$C,0),MATCH(INDEX(Overzicht!$B$1:$F$35,MATCH(max_demand!AI$1,Overzicht!$B:$B,0),5),Verdeelsleutels_percentage!$1:$1,0)))</f>
        <v>2.6625921101525408E-3</v>
      </c>
      <c r="AJ322">
        <f>PRODUCT(INDEX(Overzicht!$B$1:$D$35,MATCH(max_demand!AJ$1,Overzicht!$B$1:$B$35,0),3),INDEX(Verdeelsleutels_percentage!$A:$AB,MATCH(max_demand!$C322,Verdeelsleutels_percentage!$C:$C,0),MATCH(INDEX(Overzicht!$B$1:$F$35,MATCH(max_demand!AJ$1,Overzicht!$B:$B,0),5),Verdeelsleutels_percentage!$1:$1,0)))</f>
        <v>0</v>
      </c>
      <c r="AK322">
        <f>PRODUCT(INDEX(Overzicht!$B$1:$D$35,MATCH(max_demand!AK$1,Overzicht!$B$1:$B$35,0),3),INDEX(Verdeelsleutels_percentage!$A:$AB,MATCH(max_demand!$C322,Verdeelsleutels_percentage!$C:$C,0),MATCH(INDEX(Overzicht!$B$1:$F$35,MATCH(max_demand!AK$1,Overzicht!$B:$B,0),5),Verdeelsleutels_percentage!$1:$1,0)))</f>
        <v>8.6839361485017822E-4</v>
      </c>
      <c r="AL322">
        <f>PRODUCT(INDEX(Overzicht!$B$1:$D$35,MATCH(max_demand!AL$1,Overzicht!$B$1:$B$35,0),3),INDEX(Verdeelsleutels_percentage!$A:$AB,MATCH(max_demand!$C322,Verdeelsleutels_percentage!$C:$C,0),MATCH(INDEX(Overzicht!$B$1:$F$35,MATCH(max_demand!AL$1,Overzicht!$B:$B,0),5),Verdeelsleutels_percentage!$1:$1,0)))</f>
        <v>2.385696744093896E-3</v>
      </c>
      <c r="AM322">
        <f>PRODUCT(INDEX(Overzicht!$B$1:$D$35,MATCH(max_demand!AM$1,Overzicht!$B$1:$B$35,0),3),INDEX(Verdeelsleutels_percentage!$A:$AB,MATCH(max_demand!$C322,Verdeelsleutels_percentage!$C:$C,0),MATCH(INDEX(Overzicht!$B$1:$F$35,MATCH(max_demand!AM$1,Overzicht!$B:$B,0),5),Verdeelsleutels_percentage!$1:$1,0)))</f>
        <v>4.7713934881877919E-3</v>
      </c>
      <c r="AN322">
        <f>PRODUCT(INDEX(Overzicht!$B$1:$D$35,MATCH(max_demand!AN$1,Overzicht!$B$1:$B$35,0),3),INDEX(Verdeelsleutels_percentage!$A:$AB,MATCH(max_demand!$C322,Verdeelsleutels_percentage!$C:$C,0),MATCH(INDEX(Overzicht!$B$1:$F$35,MATCH(max_demand!AN$1,Overzicht!$B:$B,0),5),Verdeelsleutels_percentage!$1:$1,0)))</f>
        <v>2.385696744093896E-3</v>
      </c>
      <c r="AO322">
        <f>PRODUCT(INDEX(Overzicht!$B$1:$D$35,MATCH(max_demand!AO$1,Overzicht!$B$1:$B$35,0),3),INDEX(Verdeelsleutels_percentage!$A:$AB,MATCH(max_demand!$C322,Verdeelsleutels_percentage!$C:$C,0),MATCH(INDEX(Overzicht!$B$1:$F$35,MATCH(max_demand!AO$1,Overzicht!$B:$B,0),5),Verdeelsleutels_percentage!$1:$1,0)))</f>
        <v>8.3499386043286352E-3</v>
      </c>
    </row>
    <row r="323" spans="2:41">
      <c r="B323" t="str">
        <f>INDEX('ETLocal datasets'!B:C,MATCH(C323,'ETLocal datasets'!C:C,0),1)</f>
        <v>GM1674</v>
      </c>
      <c r="C323" t="str">
        <f>'ETLocal datasets'!C306</f>
        <v>Roosendaal</v>
      </c>
      <c r="D323">
        <f t="shared" si="21"/>
        <v>0.33223034138549384</v>
      </c>
      <c r="E323">
        <f t="shared" si="22"/>
        <v>0.24101195227671318</v>
      </c>
      <c r="F323">
        <f t="shared" si="23"/>
        <v>4.6801780541012146E-2</v>
      </c>
      <c r="G323">
        <f t="shared" si="20"/>
        <v>9.5304738945003589E-2</v>
      </c>
      <c r="H323">
        <f>PRODUCT(INDEX(Overzicht!$B$1:$D$35,MATCH(max_demand!H$1,Overzicht!$B$1:$B$35,0),3),INDEX(Verdeelsleutels_percentage!$A:$AB,MATCH(max_demand!$C323,Verdeelsleutels_percentage!$C:$C,0),MATCH(INDEX(Overzicht!$B$1:$F$35,MATCH(max_demand!H$1,Overzicht!$B:$B,0),5),Verdeelsleutels_percentage!$1:$1,0)))</f>
        <v>4.6801780541012146E-2</v>
      </c>
      <c r="I323">
        <f>PRODUCT(INDEX(Overzicht!$B$1:$D$35,MATCH(max_demand!I$1,Overzicht!$B$1:$B$35,0),3),INDEX(Verdeelsleutels_percentage!$A:$AB,MATCH(max_demand!$C323,Verdeelsleutels_percentage!$C:$C,0),MATCH(INDEX(Overzicht!$B$1:$F$35,MATCH(max_demand!I$1,Overzicht!$B:$B,0),5),Verdeelsleutels_percentage!$1:$1,0)))</f>
        <v>3.0482721605723358E-2</v>
      </c>
      <c r="J323">
        <f>PRODUCT(INDEX(Overzicht!$B$1:$D$35,MATCH(max_demand!J$1,Overzicht!$B$1:$B$35,0),3),INDEX(Verdeelsleutels_percentage!$A:$AB,MATCH(max_demand!$C323,Verdeelsleutels_percentage!$C:$C,0),MATCH(INDEX(Overzicht!$B$1:$F$35,MATCH(max_demand!J$1,Overzicht!$B:$B,0),5),Verdeelsleutels_percentage!$1:$1,0)))</f>
        <v>1.568973976232026E-2</v>
      </c>
      <c r="K323">
        <f>PRODUCT(INDEX(Overzicht!$B$1:$D$35,MATCH(max_demand!K$1,Overzicht!$B$1:$B$35,0),3),INDEX(Verdeelsleutels_percentage!$A:$AB,MATCH(max_demand!$C323,Verdeelsleutels_percentage!$C:$C,0),MATCH(INDEX(Overzicht!$B$1:$F$35,MATCH(max_demand!K$1,Overzicht!$B:$B,0),5),Verdeelsleutels_percentage!$1:$1,0)))</f>
        <v>6.345095743468262E-3</v>
      </c>
      <c r="L323">
        <f>PRODUCT(INDEX(Overzicht!$B$1:$D$35,MATCH(max_demand!L$1,Overzicht!$B$1:$B$35,0),3),INDEX(Verdeelsleutels_percentage!$A:$AB,MATCH(max_demand!$C323,Verdeelsleutels_percentage!$C:$C,0),MATCH(INDEX(Overzicht!$B$1:$F$35,MATCH(max_demand!L$1,Overzicht!$B:$B,0),5),Verdeelsleutels_percentage!$1:$1,0)))</f>
        <v>1.5133734609493039E-2</v>
      </c>
      <c r="M323">
        <f>PRODUCT(INDEX(Overzicht!$B$1:$D$35,MATCH(max_demand!M$1,Overzicht!$B$1:$B$35,0),3),INDEX(Verdeelsleutels_percentage!$A:$AB,MATCH(max_demand!$C323,Verdeelsleutels_percentage!$C:$C,0),MATCH(INDEX(Overzicht!$B$1:$F$35,MATCH(max_demand!M$1,Overzicht!$B:$B,0),5),Verdeelsleutels_percentage!$1:$1,0)))</f>
        <v>6.2350795590726212E-2</v>
      </c>
      <c r="N323">
        <f>PRODUCT(INDEX(Overzicht!$B$1:$D$35,MATCH(max_demand!N$1,Overzicht!$B$1:$B$35,0),3),INDEX(Verdeelsleutels_percentage!$A:$AB,MATCH(max_demand!$C323,Verdeelsleutels_percentage!$C:$C,0),MATCH(INDEX(Overzicht!$B$1:$F$35,MATCH(max_demand!N$1,Overzicht!$B:$B,0),5),Verdeelsleutels_percentage!$1:$1,0)))</f>
        <v>2.2574195932855642E-2</v>
      </c>
      <c r="O323">
        <f>PRODUCT(INDEX(Overzicht!$B$1:$D$35,MATCH(max_demand!O$1,Overzicht!$B$1:$B$35,0),3),INDEX(Verdeelsleutels_percentage!$A:$AB,MATCH(max_demand!$C323,Verdeelsleutels_percentage!$C:$C,0),MATCH(INDEX(Overzicht!$B$1:$F$35,MATCH(max_demand!O$1,Overzicht!$B:$B,0),5),Verdeelsleutels_percentage!$1:$1,0)))</f>
        <v>4.8388862080320756E-3</v>
      </c>
      <c r="P323">
        <f>PRODUCT(INDEX(Overzicht!$B$1:$D$35,MATCH(max_demand!P$1,Overzicht!$B$1:$B$35,0),3),INDEX(Verdeelsleutels_percentage!$A:$AB,MATCH(max_demand!$C323,Verdeelsleutels_percentage!$C:$C,0),MATCH(INDEX(Overzicht!$B$1:$F$35,MATCH(max_demand!P$1,Overzicht!$B:$B,0),5),Verdeelsleutels_percentage!$1:$1,0)))</f>
        <v>8.2253560960814306E-2</v>
      </c>
      <c r="Q323">
        <f>PRODUCT(INDEX(Overzicht!$B$1:$D$35,MATCH(max_demand!Q$1,Overzicht!$B$1:$B$35,0),3),INDEX(Verdeelsleutels_percentage!$A:$AB,MATCH(max_demand!$C323,Verdeelsleutels_percentage!$C:$C,0),MATCH(INDEX(Overzicht!$B$1:$F$35,MATCH(max_demand!Q$1,Overzicht!$B:$B,0),5),Verdeelsleutels_percentage!$1:$1,0)))</f>
        <v>3.8778618162552916E-2</v>
      </c>
      <c r="R323">
        <f>PRODUCT(INDEX(Overzicht!$B$1:$D$35,MATCH(max_demand!R$1,Overzicht!$B$1:$B$35,0),3),INDEX(Verdeelsleutels_percentage!$A:$AB,MATCH(max_demand!$C323,Verdeelsleutels_percentage!$C:$C,0),MATCH(INDEX(Overzicht!$B$1:$F$35,MATCH(max_demand!R$1,Overzicht!$B:$B,0),5),Verdeelsleutels_percentage!$1:$1,0)))</f>
        <v>8.0231623784592244E-3</v>
      </c>
      <c r="S323">
        <f>PRODUCT(INDEX(Overzicht!$B$1:$D$35,MATCH(max_demand!S$1,Overzicht!$B$1:$B$35,0),3),INDEX(Verdeelsleutels_percentage!$A:$AB,MATCH(max_demand!$C323,Verdeelsleutels_percentage!$C:$C,0),MATCH(INDEX(Overzicht!$B$1:$F$35,MATCH(max_demand!S$1,Overzicht!$B:$B,0),5),Verdeelsleutels_percentage!$1:$1,0)))</f>
        <v>1.6431436551084491E-2</v>
      </c>
      <c r="T323">
        <f>PRODUCT(INDEX(Overzicht!$B$1:$D$35,MATCH(max_demand!T$1,Overzicht!$B$1:$B$35,0),3),INDEX(Verdeelsleutels_percentage!$A:$AB,MATCH(max_demand!$C323,Verdeelsleutels_percentage!$C:$C,0),MATCH(INDEX(Overzicht!$B$1:$F$35,MATCH(max_demand!T$1,Overzicht!$B:$B,0),5),Verdeelsleutels_percentage!$1:$1,0)))</f>
        <v>2.3712902140779483E-2</v>
      </c>
      <c r="U323">
        <f>PRODUCT(INDEX(Overzicht!$B$1:$D$35,MATCH(max_demand!U$1,Overzicht!$B$1:$B$35,0),3),INDEX(Verdeelsleutels_percentage!$A:$AB,MATCH(max_demand!$C323,Verdeelsleutels_percentage!$C:$C,0),MATCH(INDEX(Overzicht!$B$1:$F$35,MATCH(max_demand!U$1,Overzicht!$B:$B,0),5),Verdeelsleutels_percentage!$1:$1,0)))</f>
        <v>8.8076493665752389E-2</v>
      </c>
      <c r="V323">
        <f>PRODUCT(INDEX(Overzicht!$B$1:$D$35,MATCH(max_demand!V$1,Overzicht!$B$1:$B$35,0),3),INDEX(Verdeelsleutels_percentage!$A:$AB,MATCH(max_demand!$C323,Verdeelsleutels_percentage!$C:$C,0),MATCH(INDEX(Overzicht!$B$1:$F$35,MATCH(max_demand!V$1,Overzicht!$B:$B,0),5),Verdeelsleutels_percentage!$1:$1,0)))</f>
        <v>1.0251818594697898E-2</v>
      </c>
      <c r="W323">
        <f>PRODUCT(INDEX(Overzicht!$B$1:$D$35,MATCH(max_demand!W$1,Overzicht!$B$1:$B$35,0),3),INDEX(Verdeelsleutels_percentage!$A:$AB,MATCH(max_demand!$C323,Verdeelsleutels_percentage!$C:$C,0),MATCH(INDEX(Overzicht!$B$1:$F$35,MATCH(max_demand!W$1,Overzicht!$B:$B,0),5),Verdeelsleutels_percentage!$1:$1,0)))</f>
        <v>5.3487749189728165E-2</v>
      </c>
      <c r="X323">
        <f>PRODUCT(INDEX(Overzicht!$B$1:$D$35,MATCH(max_demand!X$1,Overzicht!$B$1:$B$35,0),3),INDEX(Verdeelsleutels_percentage!$A:$AB,MATCH(max_demand!$C323,Verdeelsleutels_percentage!$C:$C,0),MATCH(INDEX(Overzicht!$B$1:$F$35,MATCH(max_demand!X$1,Overzicht!$B:$B,0),5),Verdeelsleutels_percentage!$1:$1,0)))</f>
        <v>6.2355319834734961E-3</v>
      </c>
      <c r="Y323">
        <f>PRODUCT(INDEX(Overzicht!$B$1:$D$35,MATCH(max_demand!Y$1,Overzicht!$B$1:$B$35,0),3),INDEX(Verdeelsleutels_percentage!$A:$AB,MATCH(max_demand!$C323,Verdeelsleutels_percentage!$C:$C,0),MATCH(INDEX(Overzicht!$B$1:$F$35,MATCH(max_demand!Y$1,Overzicht!$B:$B,0),5),Verdeelsleutels_percentage!$1:$1,0)))</f>
        <v>2.72062502766826E-6</v>
      </c>
      <c r="Z323">
        <f>PRODUCT(INDEX(Overzicht!$B$1:$D$35,MATCH(max_demand!Z$1,Overzicht!$B$1:$B$35,0),3),INDEX(Verdeelsleutels_percentage!$A:$AB,MATCH(max_demand!$C323,Verdeelsleutels_percentage!$C:$C,0),MATCH(INDEX(Overzicht!$B$1:$F$35,MATCH(max_demand!Z$1,Overzicht!$B:$B,0),5),Verdeelsleutels_percentage!$1:$1,0)))</f>
        <v>1.2091666789636711E-3</v>
      </c>
      <c r="AA323">
        <f>PRODUCT(INDEX(Overzicht!$B$1:$D$35,MATCH(max_demand!AA$1,Overzicht!$B$1:$B$35,0),3),INDEX(Verdeelsleutels_percentage!$A:$AB,MATCH(max_demand!$C323,Verdeelsleutels_percentage!$C:$C,0),MATCH(INDEX(Overzicht!$B$1:$F$35,MATCH(max_demand!AA$1,Overzicht!$B:$B,0),5),Verdeelsleutels_percentage!$1:$1,0)))</f>
        <v>1.2600789601831942E-3</v>
      </c>
      <c r="AB323">
        <f>PRODUCT(INDEX(Overzicht!$B$1:$D$35,MATCH(max_demand!AB$1,Overzicht!$B$1:$B$35,0),3),INDEX(Verdeelsleutels_percentage!$A:$AB,MATCH(max_demand!$C323,Verdeelsleutels_percentage!$C:$C,0),MATCH(INDEX(Overzicht!$B$1:$F$35,MATCH(max_demand!AB$1,Overzicht!$B:$B,0),5),Verdeelsleutels_percentage!$1:$1,0)))</f>
        <v>1.9177715500865247E-2</v>
      </c>
      <c r="AC323">
        <f>PRODUCT(INDEX(Overzicht!$B$1:$D$35,MATCH(max_demand!AC$1,Overzicht!$B$1:$B$35,0),3),INDEX(Verdeelsleutels_percentage!$A:$AB,MATCH(max_demand!$C323,Verdeelsleutels_percentage!$C:$C,0),MATCH(INDEX(Overzicht!$B$1:$F$35,MATCH(max_demand!AC$1,Overzicht!$B:$B,0),5),Verdeelsleutels_percentage!$1:$1,0)))</f>
        <v>1.3917240317362148E-2</v>
      </c>
      <c r="AD323">
        <f>PRODUCT(INDEX(Overzicht!$B$1:$D$35,MATCH(max_demand!AD$1,Overzicht!$B$1:$B$35,0),3),INDEX(Verdeelsleutels_percentage!$A:$AB,MATCH(max_demand!$C323,Verdeelsleutels_percentage!$C:$C,0),MATCH(INDEX(Overzicht!$B$1:$F$35,MATCH(max_demand!AD$1,Overzicht!$B:$B,0),5),Verdeelsleutels_percentage!$1:$1,0)))</f>
        <v>1.2295513123980854E-6</v>
      </c>
      <c r="AE323">
        <f>PRODUCT(INDEX(Overzicht!$B$1:$D$35,MATCH(max_demand!AE$1,Overzicht!$B$1:$B$35,0),3),INDEX(Verdeelsleutels_percentage!$A:$AB,MATCH(max_demand!$C323,Verdeelsleutels_percentage!$C:$C,0),MATCH(INDEX(Overzicht!$B$1:$F$35,MATCH(max_demand!AE$1,Overzicht!$B:$B,0),5),Verdeelsleutels_percentage!$1:$1,0)))</f>
        <v>4.9915697932380867E-3</v>
      </c>
      <c r="AF323">
        <f>PRODUCT(INDEX(Overzicht!$B$1:$D$35,MATCH(max_demand!AF$1,Overzicht!$B$1:$B$35,0),3),INDEX(Verdeelsleutels_percentage!$A:$AB,MATCH(max_demand!$C323,Verdeelsleutels_percentage!$C:$C,0),MATCH(INDEX(Overzicht!$B$1:$F$35,MATCH(max_demand!AF$1,Overzicht!$B:$B,0),5),Verdeelsleutels_percentage!$1:$1,0)))</f>
        <v>4.7730263643302809E-3</v>
      </c>
      <c r="AG323">
        <f>PRODUCT(INDEX(Overzicht!$B$1:$D$35,MATCH(max_demand!AG$1,Overzicht!$B$1:$B$35,0),3),INDEX(Verdeelsleutels_percentage!$A:$AB,MATCH(max_demand!$C323,Verdeelsleutels_percentage!$C:$C,0),MATCH(INDEX(Overzicht!$B$1:$F$35,MATCH(max_demand!AG$1,Overzicht!$B:$B,0),5),Verdeelsleutels_percentage!$1:$1,0)))</f>
        <v>5.3487749189728165E-2</v>
      </c>
      <c r="AH323">
        <f>PRODUCT(INDEX(Overzicht!$B$1:$D$35,MATCH(max_demand!AH$1,Overzicht!$B$1:$B$35,0),3),INDEX(Verdeelsleutels_percentage!$A:$AB,MATCH(max_demand!$C323,Verdeelsleutels_percentage!$C:$C,0),MATCH(INDEX(Overzicht!$B$1:$F$35,MATCH(max_demand!AH$1,Overzicht!$B:$B,0),5),Verdeelsleutels_percentage!$1:$1,0)))</f>
        <v>1.1137061516770654E-2</v>
      </c>
      <c r="AI323">
        <f>PRODUCT(INDEX(Overzicht!$B$1:$D$35,MATCH(max_demand!AI$1,Overzicht!$B$1:$B$35,0),3),INDEX(Verdeelsleutels_percentage!$A:$AB,MATCH(max_demand!$C323,Verdeelsleutels_percentage!$C:$C,0),MATCH(INDEX(Overzicht!$B$1:$F$35,MATCH(max_demand!AI$1,Overzicht!$B:$B,0),5),Verdeelsleutels_percentage!$1:$1,0)))</f>
        <v>3.8184210914642244E-3</v>
      </c>
      <c r="AJ323">
        <f>PRODUCT(INDEX(Overzicht!$B$1:$D$35,MATCH(max_demand!AJ$1,Overzicht!$B$1:$B$35,0),3),INDEX(Verdeelsleutels_percentage!$A:$AB,MATCH(max_demand!$C323,Verdeelsleutels_percentage!$C:$C,0),MATCH(INDEX(Overzicht!$B$1:$F$35,MATCH(max_demand!AJ$1,Overzicht!$B:$B,0),5),Verdeelsleutels_percentage!$1:$1,0)))</f>
        <v>0</v>
      </c>
      <c r="AK323">
        <f>PRODUCT(INDEX(Overzicht!$B$1:$D$35,MATCH(max_demand!AK$1,Overzicht!$B$1:$B$35,0),3),INDEX(Verdeelsleutels_percentage!$A:$AB,MATCH(max_demand!$C323,Verdeelsleutels_percentage!$C:$C,0),MATCH(INDEX(Overzicht!$B$1:$F$35,MATCH(max_demand!AK$1,Overzicht!$B:$B,0),5),Verdeelsleutels_percentage!$1:$1,0)))</f>
        <v>3.244923450843509E-3</v>
      </c>
      <c r="AL323">
        <f>PRODUCT(INDEX(Overzicht!$B$1:$D$35,MATCH(max_demand!AL$1,Overzicht!$B$1:$B$35,0),3),INDEX(Verdeelsleutels_percentage!$A:$AB,MATCH(max_demand!$C323,Verdeelsleutels_percentage!$C:$C,0),MATCH(INDEX(Overzicht!$B$1:$F$35,MATCH(max_demand!AL$1,Overzicht!$B:$B,0),5),Verdeelsleutels_percentage!$1:$1,0)))</f>
        <v>8.9146248649546941E-3</v>
      </c>
      <c r="AM323">
        <f>PRODUCT(INDEX(Overzicht!$B$1:$D$35,MATCH(max_demand!AM$1,Overzicht!$B$1:$B$35,0),3),INDEX(Verdeelsleutels_percentage!$A:$AB,MATCH(max_demand!$C323,Verdeelsleutels_percentage!$C:$C,0),MATCH(INDEX(Overzicht!$B$1:$F$35,MATCH(max_demand!AM$1,Overzicht!$B:$B,0),5),Verdeelsleutels_percentage!$1:$1,0)))</f>
        <v>1.7829249729909388E-2</v>
      </c>
      <c r="AN323">
        <f>PRODUCT(INDEX(Overzicht!$B$1:$D$35,MATCH(max_demand!AN$1,Overzicht!$B$1:$B$35,0),3),INDEX(Verdeelsleutels_percentage!$A:$AB,MATCH(max_demand!$C323,Verdeelsleutels_percentage!$C:$C,0),MATCH(INDEX(Overzicht!$B$1:$F$35,MATCH(max_demand!AN$1,Overzicht!$B:$B,0),5),Verdeelsleutels_percentage!$1:$1,0)))</f>
        <v>8.9146248649546941E-3</v>
      </c>
      <c r="AO323">
        <f>PRODUCT(INDEX(Overzicht!$B$1:$D$35,MATCH(max_demand!AO$1,Overzicht!$B$1:$B$35,0),3),INDEX(Verdeelsleutels_percentage!$A:$AB,MATCH(max_demand!$C323,Verdeelsleutels_percentage!$C:$C,0),MATCH(INDEX(Overzicht!$B$1:$F$35,MATCH(max_demand!AO$1,Overzicht!$B:$B,0),5),Verdeelsleutels_percentage!$1:$1,0)))</f>
        <v>3.1201187027341429E-2</v>
      </c>
    </row>
    <row r="324" spans="2:41">
      <c r="B324" t="str">
        <f>INDEX('ETLocal datasets'!B:C,MATCH(C324,'ETLocal datasets'!C:C,0),1)</f>
        <v>GM1676</v>
      </c>
      <c r="C324" t="str">
        <f>'ETLocal datasets'!C307</f>
        <v>Schouwen-Duiveland</v>
      </c>
      <c r="D324">
        <f t="shared" si="21"/>
        <v>0.67023350736353371</v>
      </c>
      <c r="E324">
        <f t="shared" si="22"/>
        <v>0.16480221472949413</v>
      </c>
      <c r="F324">
        <f t="shared" si="23"/>
        <v>2.0522865106642033E-2</v>
      </c>
      <c r="G324">
        <f t="shared" si="20"/>
        <v>4.1791707041531775E-2</v>
      </c>
      <c r="H324">
        <f>PRODUCT(INDEX(Overzicht!$B$1:$D$35,MATCH(max_demand!H$1,Overzicht!$B$1:$B$35,0),3),INDEX(Verdeelsleutels_percentage!$A:$AB,MATCH(max_demand!$C324,Verdeelsleutels_percentage!$C:$C,0),MATCH(INDEX(Overzicht!$B$1:$F$35,MATCH(max_demand!H$1,Overzicht!$B:$B,0),5),Verdeelsleutels_percentage!$1:$1,0)))</f>
        <v>2.0522865106642033E-2</v>
      </c>
      <c r="I324">
        <f>PRODUCT(INDEX(Overzicht!$B$1:$D$35,MATCH(max_demand!I$1,Overzicht!$B$1:$B$35,0),3),INDEX(Verdeelsleutels_percentage!$A:$AB,MATCH(max_demand!$C324,Verdeelsleutels_percentage!$C:$C,0),MATCH(INDEX(Overzicht!$B$1:$F$35,MATCH(max_demand!I$1,Overzicht!$B:$B,0),5),Verdeelsleutels_percentage!$1:$1,0)))</f>
        <v>7.1514545354620415E-2</v>
      </c>
      <c r="J324">
        <f>PRODUCT(INDEX(Overzicht!$B$1:$D$35,MATCH(max_demand!J$1,Overzicht!$B$1:$B$35,0),3),INDEX(Verdeelsleutels_percentage!$A:$AB,MATCH(max_demand!$C324,Verdeelsleutels_percentage!$C:$C,0),MATCH(INDEX(Overzicht!$B$1:$F$35,MATCH(max_demand!J$1,Overzicht!$B:$B,0),5),Verdeelsleutels_percentage!$1:$1,0)))</f>
        <v>6.8800462071790429E-3</v>
      </c>
      <c r="K324">
        <f>PRODUCT(INDEX(Overzicht!$B$1:$D$35,MATCH(max_demand!K$1,Overzicht!$B$1:$B$35,0),3),INDEX(Verdeelsleutels_percentage!$A:$AB,MATCH(max_demand!$C324,Verdeelsleutels_percentage!$C:$C,0),MATCH(INDEX(Overzicht!$B$1:$F$35,MATCH(max_demand!K$1,Overzicht!$B:$B,0),5),Verdeelsleutels_percentage!$1:$1,0)))</f>
        <v>1.4886027671507911E-2</v>
      </c>
      <c r="L324">
        <f>PRODUCT(INDEX(Overzicht!$B$1:$D$35,MATCH(max_demand!L$1,Overzicht!$B$1:$B$35,0),3),INDEX(Verdeelsleutels_percentage!$A:$AB,MATCH(max_demand!$C324,Verdeelsleutels_percentage!$C:$C,0),MATCH(INDEX(Overzicht!$B$1:$F$35,MATCH(max_demand!L$1,Overzicht!$B:$B,0),5),Verdeelsleutels_percentage!$1:$1,0)))</f>
        <v>6.6362345697121364E-3</v>
      </c>
      <c r="M324">
        <f>PRODUCT(INDEX(Overzicht!$B$1:$D$35,MATCH(max_demand!M$1,Overzicht!$B$1:$B$35,0),3),INDEX(Verdeelsleutels_percentage!$A:$AB,MATCH(max_demand!$C324,Verdeelsleutels_percentage!$C:$C,0),MATCH(INDEX(Overzicht!$B$1:$F$35,MATCH(max_demand!M$1,Overzicht!$B:$B,0),5),Verdeelsleutels_percentage!$1:$1,0)))</f>
        <v>3.1990191792556626E-2</v>
      </c>
      <c r="N324">
        <f>PRODUCT(INDEX(Overzicht!$B$1:$D$35,MATCH(max_demand!N$1,Overzicht!$B$1:$B$35,0),3),INDEX(Verdeelsleutels_percentage!$A:$AB,MATCH(max_demand!$C324,Verdeelsleutels_percentage!$C:$C,0),MATCH(INDEX(Overzicht!$B$1:$F$35,MATCH(max_demand!N$1,Overzicht!$B:$B,0),5),Verdeelsleutels_percentage!$1:$1,0)))</f>
        <v>5.9950611317903134E-3</v>
      </c>
      <c r="O324">
        <f>PRODUCT(INDEX(Overzicht!$B$1:$D$35,MATCH(max_demand!O$1,Overzicht!$B$1:$B$35,0),3),INDEX(Verdeelsleutels_percentage!$A:$AB,MATCH(max_demand!$C324,Verdeelsleutels_percentage!$C:$C,0),MATCH(INDEX(Overzicht!$B$1:$F$35,MATCH(max_demand!O$1,Overzicht!$B:$B,0),5),Verdeelsleutels_percentage!$1:$1,0)))</f>
        <v>3.8735294956645912E-2</v>
      </c>
      <c r="P324">
        <f>PRODUCT(INDEX(Overzicht!$B$1:$D$35,MATCH(max_demand!P$1,Overzicht!$B$1:$B$35,0),3),INDEX(Verdeelsleutels_percentage!$A:$AB,MATCH(max_demand!$C324,Verdeelsleutels_percentage!$C:$C,0),MATCH(INDEX(Overzicht!$B$1:$F$35,MATCH(max_demand!P$1,Overzicht!$B:$B,0),5),Verdeelsleutels_percentage!$1:$1,0)))</f>
        <v>0.27763666057520531</v>
      </c>
      <c r="Q324">
        <f>PRODUCT(INDEX(Overzicht!$B$1:$D$35,MATCH(max_demand!Q$1,Overzicht!$B$1:$B$35,0),3),INDEX(Verdeelsleutels_percentage!$A:$AB,MATCH(max_demand!$C324,Verdeelsleutels_percentage!$C:$C,0),MATCH(INDEX(Overzicht!$B$1:$F$35,MATCH(max_demand!Q$1,Overzicht!$B:$B,0),5),Verdeelsleutels_percentage!$1:$1,0)))</f>
        <v>1.7004659659789111E-2</v>
      </c>
      <c r="R324">
        <f>PRODUCT(INDEX(Overzicht!$B$1:$D$35,MATCH(max_demand!R$1,Overzicht!$B$1:$B$35,0),3),INDEX(Verdeelsleutels_percentage!$A:$AB,MATCH(max_demand!$C324,Verdeelsleutels_percentage!$C:$C,0),MATCH(INDEX(Overzicht!$B$1:$F$35,MATCH(max_demand!R$1,Overzicht!$B:$B,0),5),Verdeelsleutels_percentage!$1:$1,0)))</f>
        <v>3.5182054468529201E-3</v>
      </c>
      <c r="S324">
        <f>PRODUCT(INDEX(Overzicht!$B$1:$D$35,MATCH(max_demand!S$1,Overzicht!$B$1:$B$35,0),3),INDEX(Verdeelsleutels_percentage!$A:$AB,MATCH(max_demand!$C324,Verdeelsleutels_percentage!$C:$C,0),MATCH(INDEX(Overzicht!$B$1:$F$35,MATCH(max_demand!S$1,Overzicht!$B:$B,0),5),Verdeelsleutels_percentage!$1:$1,0)))</f>
        <v>7.2052847551547792E-3</v>
      </c>
      <c r="T324">
        <f>PRODUCT(INDEX(Overzicht!$B$1:$D$35,MATCH(max_demand!T$1,Overzicht!$B$1:$B$35,0),3),INDEX(Verdeelsleutels_percentage!$A:$AB,MATCH(max_demand!$C324,Verdeelsleutels_percentage!$C:$C,0),MATCH(INDEX(Overzicht!$B$1:$F$35,MATCH(max_demand!T$1,Overzicht!$B:$B,0),5),Verdeelsleutels_percentage!$1:$1,0)))</f>
        <v>1.0398251654031961E-2</v>
      </c>
      <c r="U324">
        <f>PRODUCT(INDEX(Overzicht!$B$1:$D$35,MATCH(max_demand!U$1,Overzicht!$B$1:$B$35,0),3),INDEX(Verdeelsleutels_percentage!$A:$AB,MATCH(max_demand!$C324,Verdeelsleutels_percentage!$C:$C,0),MATCH(INDEX(Overzicht!$B$1:$F$35,MATCH(max_demand!U$1,Overzicht!$B:$B,0),5),Verdeelsleutels_percentage!$1:$1,0)))</f>
        <v>3.8622077572118725E-2</v>
      </c>
      <c r="V324">
        <f>PRODUCT(INDEX(Overzicht!$B$1:$D$35,MATCH(max_demand!V$1,Overzicht!$B$1:$B$35,0),3),INDEX(Verdeelsleutels_percentage!$A:$AB,MATCH(max_demand!$C324,Verdeelsleutels_percentage!$C:$C,0),MATCH(INDEX(Overzicht!$B$1:$F$35,MATCH(max_demand!V$1,Overzicht!$B:$B,0),5),Verdeelsleutels_percentage!$1:$1,0)))</f>
        <v>4.4954847376453971E-3</v>
      </c>
      <c r="W324">
        <f>PRODUCT(INDEX(Overzicht!$B$1:$D$35,MATCH(max_demand!W$1,Overzicht!$B$1:$B$35,0),3),INDEX(Verdeelsleutels_percentage!$A:$AB,MATCH(max_demand!$C324,Verdeelsleutels_percentage!$C:$C,0),MATCH(INDEX(Overzicht!$B$1:$F$35,MATCH(max_demand!W$1,Overzicht!$B:$B,0),5),Verdeelsleutels_percentage!$1:$1,0)))</f>
        <v>2.3454702979019464E-2</v>
      </c>
      <c r="X324">
        <f>PRODUCT(INDEX(Overzicht!$B$1:$D$35,MATCH(max_demand!X$1,Overzicht!$B$1:$B$35,0),3),INDEX(Verdeelsleutels_percentage!$A:$AB,MATCH(max_demand!$C324,Verdeelsleutels_percentage!$C:$C,0),MATCH(INDEX(Overzicht!$B$1:$F$35,MATCH(max_demand!X$1,Overzicht!$B:$B,0),5),Verdeelsleutels_percentage!$1:$1,0)))</f>
        <v>8.8891493538840217E-3</v>
      </c>
      <c r="Y324">
        <f>PRODUCT(INDEX(Overzicht!$B$1:$D$35,MATCH(max_demand!Y$1,Overzicht!$B$1:$B$35,0),3),INDEX(Verdeelsleutels_percentage!$A:$AB,MATCH(max_demand!$C324,Verdeelsleutels_percentage!$C:$C,0),MATCH(INDEX(Overzicht!$B$1:$F$35,MATCH(max_demand!Y$1,Overzicht!$B:$B,0),5),Verdeelsleutels_percentage!$1:$1,0)))</f>
        <v>5.8866587339809158E-6</v>
      </c>
      <c r="Z324">
        <f>PRODUCT(INDEX(Overzicht!$B$1:$D$35,MATCH(max_demand!Z$1,Overzicht!$B$1:$B$35,0),3),INDEX(Verdeelsleutels_percentage!$A:$AB,MATCH(max_demand!$C324,Verdeelsleutels_percentage!$C:$C,0),MATCH(INDEX(Overzicht!$B$1:$F$35,MATCH(max_demand!Z$1,Overzicht!$B:$B,0),5),Verdeelsleutels_percentage!$1:$1,0)))</f>
        <v>2.6162927706581849E-3</v>
      </c>
      <c r="AA324">
        <f>PRODUCT(INDEX(Overzicht!$B$1:$D$35,MATCH(max_demand!AA$1,Overzicht!$B$1:$B$35,0),3),INDEX(Verdeelsleutels_percentage!$A:$AB,MATCH(max_demand!$C324,Verdeelsleutels_percentage!$C:$C,0),MATCH(INDEX(Overzicht!$B$1:$F$35,MATCH(max_demand!AA$1,Overzicht!$B:$B,0),5),Verdeelsleutels_percentage!$1:$1,0)))</f>
        <v>2.7264524662648456E-3</v>
      </c>
      <c r="AB324">
        <f>PRODUCT(INDEX(Overzicht!$B$1:$D$35,MATCH(max_demand!AB$1,Overzicht!$B$1:$B$35,0),3),INDEX(Verdeelsleutels_percentage!$A:$AB,MATCH(max_demand!$C324,Verdeelsleutels_percentage!$C:$C,0),MATCH(INDEX(Overzicht!$B$1:$F$35,MATCH(max_demand!AB$1,Overzicht!$B:$B,0),5),Verdeelsleutels_percentage!$1:$1,0)))</f>
        <v>1.7303652572727979E-2</v>
      </c>
      <c r="AC324">
        <f>PRODUCT(INDEX(Overzicht!$B$1:$D$35,MATCH(max_demand!AC$1,Overzicht!$B$1:$B$35,0),3),INDEX(Verdeelsleutels_percentage!$A:$AB,MATCH(max_demand!$C324,Verdeelsleutels_percentage!$C:$C,0),MATCH(INDEX(Overzicht!$B$1:$F$35,MATCH(max_demand!AC$1,Overzicht!$B:$B,0),5),Verdeelsleutels_percentage!$1:$1,0)))</f>
        <v>1.5616259578495217E-2</v>
      </c>
      <c r="AD324">
        <f>PRODUCT(INDEX(Overzicht!$B$1:$D$35,MATCH(max_demand!AD$1,Overzicht!$B$1:$B$35,0),3),INDEX(Verdeelsleutels_percentage!$A:$AB,MATCH(max_demand!$C324,Verdeelsleutels_percentage!$C:$C,0),MATCH(INDEX(Overzicht!$B$1:$F$35,MATCH(max_demand!AD$1,Overzicht!$B:$B,0),5),Verdeelsleutels_percentage!$1:$1,0)))</f>
        <v>5.068210509704907E-4</v>
      </c>
      <c r="AE324">
        <f>PRODUCT(INDEX(Overzicht!$B$1:$D$35,MATCH(max_demand!AE$1,Overzicht!$B$1:$B$35,0),3),INDEX(Verdeelsleutels_percentage!$A:$AB,MATCH(max_demand!$C324,Verdeelsleutels_percentage!$C:$C,0),MATCH(INDEX(Overzicht!$B$1:$F$35,MATCH(max_demand!AE$1,Overzicht!$B:$B,0),5),Verdeelsleutels_percentage!$1:$1,0)))</f>
        <v>0.17330730322122639</v>
      </c>
      <c r="AF324">
        <f>PRODUCT(INDEX(Overzicht!$B$1:$D$35,MATCH(max_demand!AF$1,Overzicht!$B$1:$B$35,0),3),INDEX(Verdeelsleutels_percentage!$A:$AB,MATCH(max_demand!$C324,Verdeelsleutels_percentage!$C:$C,0),MATCH(INDEX(Overzicht!$B$1:$F$35,MATCH(max_demand!AF$1,Overzicht!$B:$B,0),5),Verdeelsleutels_percentage!$1:$1,0)))</f>
        <v>1.0327471463124415E-2</v>
      </c>
      <c r="AG324">
        <f>PRODUCT(INDEX(Overzicht!$B$1:$D$35,MATCH(max_demand!AG$1,Overzicht!$B$1:$B$35,0),3),INDEX(Verdeelsleutels_percentage!$A:$AB,MATCH(max_demand!$C324,Verdeelsleutels_percentage!$C:$C,0),MATCH(INDEX(Overzicht!$B$1:$F$35,MATCH(max_demand!AG$1,Overzicht!$B:$B,0),5),Verdeelsleutels_percentage!$1:$1,0)))</f>
        <v>2.3454702979019464E-2</v>
      </c>
      <c r="AH324">
        <f>PRODUCT(INDEX(Overzicht!$B$1:$D$35,MATCH(max_demand!AH$1,Overzicht!$B$1:$B$35,0),3),INDEX(Verdeelsleutels_percentage!$A:$AB,MATCH(max_demand!$C324,Verdeelsleutels_percentage!$C:$C,0),MATCH(INDEX(Overzicht!$B$1:$F$35,MATCH(max_demand!AH$1,Overzicht!$B:$B,0),5),Verdeelsleutels_percentage!$1:$1,0)))</f>
        <v>2.4097433413956967E-2</v>
      </c>
      <c r="AI324">
        <f>PRODUCT(INDEX(Overzicht!$B$1:$D$35,MATCH(max_demand!AI$1,Overzicht!$B$1:$B$35,0),3),INDEX(Verdeelsleutels_percentage!$A:$AB,MATCH(max_demand!$C324,Verdeelsleutels_percentage!$C:$C,0),MATCH(INDEX(Overzicht!$B$1:$F$35,MATCH(max_demand!AI$1,Overzicht!$B:$B,0),5),Verdeelsleutels_percentage!$1:$1,0)))</f>
        <v>8.2619771704995314E-3</v>
      </c>
      <c r="AJ324">
        <f>PRODUCT(INDEX(Overzicht!$B$1:$D$35,MATCH(max_demand!AJ$1,Overzicht!$B$1:$B$35,0),3),INDEX(Verdeelsleutels_percentage!$A:$AB,MATCH(max_demand!$C324,Verdeelsleutels_percentage!$C:$C,0),MATCH(INDEX(Overzicht!$B$1:$F$35,MATCH(max_demand!AJ$1,Overzicht!$B:$B,0),5),Verdeelsleutels_percentage!$1:$1,0)))</f>
        <v>0</v>
      </c>
      <c r="AK324">
        <f>PRODUCT(INDEX(Overzicht!$B$1:$D$35,MATCH(max_demand!AK$1,Overzicht!$B$1:$B$35,0),3),INDEX(Verdeelsleutels_percentage!$A:$AB,MATCH(max_demand!$C324,Verdeelsleutels_percentage!$C:$C,0),MATCH(INDEX(Overzicht!$B$1:$F$35,MATCH(max_demand!AK$1,Overzicht!$B:$B,0),5),Verdeelsleutels_percentage!$1:$1,0)))</f>
        <v>1.4229186473938477E-3</v>
      </c>
      <c r="AL324">
        <f>PRODUCT(INDEX(Overzicht!$B$1:$D$35,MATCH(max_demand!AL$1,Overzicht!$B$1:$B$35,0),3),INDEX(Verdeelsleutels_percentage!$A:$AB,MATCH(max_demand!$C324,Verdeelsleutels_percentage!$C:$C,0),MATCH(INDEX(Overzicht!$B$1:$F$35,MATCH(max_demand!AL$1,Overzicht!$B:$B,0),5),Verdeelsleutels_percentage!$1:$1,0)))</f>
        <v>3.9091171631699109E-3</v>
      </c>
      <c r="AM324">
        <f>PRODUCT(INDEX(Overzicht!$B$1:$D$35,MATCH(max_demand!AM$1,Overzicht!$B$1:$B$35,0),3),INDEX(Verdeelsleutels_percentage!$A:$AB,MATCH(max_demand!$C324,Verdeelsleutels_percentage!$C:$C,0),MATCH(INDEX(Overzicht!$B$1:$F$35,MATCH(max_demand!AM$1,Overzicht!$B:$B,0),5),Verdeelsleutels_percentage!$1:$1,0)))</f>
        <v>7.8182343263398218E-3</v>
      </c>
      <c r="AN324">
        <f>PRODUCT(INDEX(Overzicht!$B$1:$D$35,MATCH(max_demand!AN$1,Overzicht!$B$1:$B$35,0),3),INDEX(Verdeelsleutels_percentage!$A:$AB,MATCH(max_demand!$C324,Verdeelsleutels_percentage!$C:$C,0),MATCH(INDEX(Overzicht!$B$1:$F$35,MATCH(max_demand!AN$1,Overzicht!$B:$B,0),5),Verdeelsleutels_percentage!$1:$1,0)))</f>
        <v>3.9091171631699109E-3</v>
      </c>
      <c r="AO324">
        <f>PRODUCT(INDEX(Overzicht!$B$1:$D$35,MATCH(max_demand!AO$1,Overzicht!$B$1:$B$35,0),3),INDEX(Verdeelsleutels_percentage!$A:$AB,MATCH(max_demand!$C324,Verdeelsleutels_percentage!$C:$C,0),MATCH(INDEX(Overzicht!$B$1:$F$35,MATCH(max_demand!AO$1,Overzicht!$B:$B,0),5),Verdeelsleutels_percentage!$1:$1,0)))</f>
        <v>1.3681910071094688E-2</v>
      </c>
    </row>
    <row r="325" spans="2:41">
      <c r="B325" t="str">
        <f>INDEX('ETLocal datasets'!B:C,MATCH(C325,'ETLocal datasets'!C:C,0),1)</f>
        <v>GM1680</v>
      </c>
      <c r="C325" t="str">
        <f>'ETLocal datasets'!C308</f>
        <v>Aa en Hunze</v>
      </c>
      <c r="D325">
        <f t="shared" si="21"/>
        <v>0.39537228941404168</v>
      </c>
      <c r="E325">
        <f t="shared" si="22"/>
        <v>0.20660893058810922</v>
      </c>
      <c r="F325">
        <f t="shared" si="23"/>
        <v>1.5423590206850845E-2</v>
      </c>
      <c r="G325">
        <f t="shared" si="20"/>
        <v>3.1407805884020423E-2</v>
      </c>
      <c r="H325">
        <f>PRODUCT(INDEX(Overzicht!$B$1:$D$35,MATCH(max_demand!H$1,Overzicht!$B$1:$B$35,0),3),INDEX(Verdeelsleutels_percentage!$A:$AB,MATCH(max_demand!$C325,Verdeelsleutels_percentage!$C:$C,0),MATCH(INDEX(Overzicht!$B$1:$F$35,MATCH(max_demand!H$1,Overzicht!$B:$B,0),5),Verdeelsleutels_percentage!$1:$1,0)))</f>
        <v>1.5423590206850845E-2</v>
      </c>
      <c r="I325">
        <f>PRODUCT(INDEX(Overzicht!$B$1:$D$35,MATCH(max_demand!I$1,Overzicht!$B$1:$B$35,0),3),INDEX(Verdeelsleutels_percentage!$A:$AB,MATCH(max_demand!$C325,Verdeelsleutels_percentage!$C:$C,0),MATCH(INDEX(Overzicht!$B$1:$F$35,MATCH(max_demand!I$1,Overzicht!$B:$B,0),5),Verdeelsleutels_percentage!$1:$1,0)))</f>
        <v>6.9308468241789517E-2</v>
      </c>
      <c r="J325">
        <f>PRODUCT(INDEX(Overzicht!$B$1:$D$35,MATCH(max_demand!J$1,Overzicht!$B$1:$B$35,0),3),INDEX(Verdeelsleutels_percentage!$A:$AB,MATCH(max_demand!$C325,Verdeelsleutels_percentage!$C:$C,0),MATCH(INDEX(Overzicht!$B$1:$F$35,MATCH(max_demand!J$1,Overzicht!$B:$B,0),5),Verdeelsleutels_percentage!$1:$1,0)))</f>
        <v>5.1705750026776161E-3</v>
      </c>
      <c r="K325">
        <f>PRODUCT(INDEX(Overzicht!$B$1:$D$35,MATCH(max_demand!K$1,Overzicht!$B$1:$B$35,0),3),INDEX(Verdeelsleutels_percentage!$A:$AB,MATCH(max_demand!$C325,Verdeelsleutels_percentage!$C:$C,0),MATCH(INDEX(Overzicht!$B$1:$F$35,MATCH(max_demand!K$1,Overzicht!$B:$B,0),5),Verdeelsleutels_percentage!$1:$1,0)))</f>
        <v>1.4426824235560187E-2</v>
      </c>
      <c r="L325">
        <f>PRODUCT(INDEX(Overzicht!$B$1:$D$35,MATCH(max_demand!L$1,Overzicht!$B$1:$B$35,0),3),INDEX(Verdeelsleutels_percentage!$A:$AB,MATCH(max_demand!$C325,Verdeelsleutels_percentage!$C:$C,0),MATCH(INDEX(Overzicht!$B$1:$F$35,MATCH(max_demand!L$1,Overzicht!$B:$B,0),5),Verdeelsleutels_percentage!$1:$1,0)))</f>
        <v>4.9873427510202292E-3</v>
      </c>
      <c r="M325">
        <f>PRODUCT(INDEX(Overzicht!$B$1:$D$35,MATCH(max_demand!M$1,Overzicht!$B$1:$B$35,0),3),INDEX(Verdeelsleutels_percentage!$A:$AB,MATCH(max_demand!$C325,Verdeelsleutels_percentage!$C:$C,0),MATCH(INDEX(Overzicht!$B$1:$F$35,MATCH(max_demand!M$1,Overzicht!$B:$B,0),5),Verdeelsleutels_percentage!$1:$1,0)))</f>
        <v>9.1824843980630275E-2</v>
      </c>
      <c r="N325">
        <f>PRODUCT(INDEX(Overzicht!$B$1:$D$35,MATCH(max_demand!N$1,Overzicht!$B$1:$B$35,0),3),INDEX(Verdeelsleutels_percentage!$A:$AB,MATCH(max_demand!$C325,Verdeelsleutels_percentage!$C:$C,0),MATCH(INDEX(Overzicht!$B$1:$F$35,MATCH(max_demand!N$1,Overzicht!$B:$B,0),5),Verdeelsleutels_percentage!$1:$1,0)))</f>
        <v>4.0209804614142662E-2</v>
      </c>
      <c r="O325">
        <f>PRODUCT(INDEX(Overzicht!$B$1:$D$35,MATCH(max_demand!O$1,Overzicht!$B$1:$B$35,0),3),INDEX(Verdeelsleutels_percentage!$A:$AB,MATCH(max_demand!$C325,Verdeelsleutels_percentage!$C:$C,0),MATCH(INDEX(Overzicht!$B$1:$F$35,MATCH(max_demand!O$1,Overzicht!$B:$B,0),5),Verdeelsleutels_percentage!$1:$1,0)))</f>
        <v>2.9383363015053232E-2</v>
      </c>
      <c r="P325">
        <f>PRODUCT(INDEX(Overzicht!$B$1:$D$35,MATCH(max_demand!P$1,Overzicht!$B$1:$B$35,0),3),INDEX(Verdeelsleutels_percentage!$A:$AB,MATCH(max_demand!$C325,Verdeelsleutels_percentage!$C:$C,0),MATCH(INDEX(Overzicht!$B$1:$F$35,MATCH(max_demand!P$1,Overzicht!$B:$B,0),5),Verdeelsleutels_percentage!$1:$1,0)))</f>
        <v>1.4559374567383447E-2</v>
      </c>
      <c r="Q325">
        <f>PRODUCT(INDEX(Overzicht!$B$1:$D$35,MATCH(max_demand!Q$1,Overzicht!$B$1:$B$35,0),3),INDEX(Verdeelsleutels_percentage!$A:$AB,MATCH(max_demand!$C325,Verdeelsleutels_percentage!$C:$C,0),MATCH(INDEX(Overzicht!$B$1:$F$35,MATCH(max_demand!Q$1,Overzicht!$B:$B,0),5),Verdeelsleutels_percentage!$1:$1,0)))</f>
        <v>1.27795461713907E-2</v>
      </c>
      <c r="R325">
        <f>PRODUCT(INDEX(Overzicht!$B$1:$D$35,MATCH(max_demand!R$1,Overzicht!$B$1:$B$35,0),3),INDEX(Verdeelsleutels_percentage!$A:$AB,MATCH(max_demand!$C325,Verdeelsleutels_percentage!$C:$C,0),MATCH(INDEX(Overzicht!$B$1:$F$35,MATCH(max_demand!R$1,Overzicht!$B:$B,0),5),Verdeelsleutels_percentage!$1:$1,0)))</f>
        <v>2.6440440354601447E-3</v>
      </c>
      <c r="S325">
        <f>PRODUCT(INDEX(Overzicht!$B$1:$D$35,MATCH(max_demand!S$1,Overzicht!$B$1:$B$35,0),3),INDEX(Verdeelsleutels_percentage!$A:$AB,MATCH(max_demand!$C325,Verdeelsleutels_percentage!$C:$C,0),MATCH(INDEX(Overzicht!$B$1:$F$35,MATCH(max_demand!S$1,Overzicht!$B:$B,0),5),Verdeelsleutels_percentage!$1:$1,0)))</f>
        <v>5.4150021846223768E-3</v>
      </c>
      <c r="T325">
        <f>PRODUCT(INDEX(Overzicht!$B$1:$D$35,MATCH(max_demand!T$1,Overzicht!$B$1:$B$35,0),3),INDEX(Verdeelsleutels_percentage!$A:$AB,MATCH(max_demand!$C325,Verdeelsleutels_percentage!$C:$C,0),MATCH(INDEX(Overzicht!$B$1:$F$35,MATCH(max_demand!T$1,Overzicht!$B:$B,0),5),Verdeelsleutels_percentage!$1:$1,0)))</f>
        <v>7.8146190381377604E-3</v>
      </c>
      <c r="U325">
        <f>PRODUCT(INDEX(Overzicht!$B$1:$D$35,MATCH(max_demand!U$1,Overzicht!$B$1:$B$35,0),3),INDEX(Verdeelsleutels_percentage!$A:$AB,MATCH(max_demand!$C325,Verdeelsleutels_percentage!$C:$C,0),MATCH(INDEX(Overzicht!$B$1:$F$35,MATCH(max_demand!U$1,Overzicht!$B:$B,0),5),Verdeelsleutels_percentage!$1:$1,0)))</f>
        <v>2.9025727855940257E-2</v>
      </c>
      <c r="V325">
        <f>PRODUCT(INDEX(Overzicht!$B$1:$D$35,MATCH(max_demand!V$1,Overzicht!$B$1:$B$35,0),3),INDEX(Verdeelsleutels_percentage!$A:$AB,MATCH(max_demand!$C325,Verdeelsleutels_percentage!$C:$C,0),MATCH(INDEX(Overzicht!$B$1:$F$35,MATCH(max_demand!V$1,Overzicht!$B:$B,0),5),Verdeelsleutels_percentage!$1:$1,0)))</f>
        <v>3.3785007119768516E-3</v>
      </c>
      <c r="W325">
        <f>PRODUCT(INDEX(Overzicht!$B$1:$D$35,MATCH(max_demand!W$1,Overzicht!$B$1:$B$35,0),3),INDEX(Verdeelsleutels_percentage!$A:$AB,MATCH(max_demand!$C325,Verdeelsleutels_percentage!$C:$C,0),MATCH(INDEX(Overzicht!$B$1:$F$35,MATCH(max_demand!W$1,Overzicht!$B:$B,0),5),Verdeelsleutels_percentage!$1:$1,0)))</f>
        <v>1.7626960236400965E-2</v>
      </c>
      <c r="X325">
        <f>PRODUCT(INDEX(Overzicht!$B$1:$D$35,MATCH(max_demand!X$1,Overzicht!$B$1:$B$35,0),3),INDEX(Verdeelsleutels_percentage!$A:$AB,MATCH(max_demand!$C325,Verdeelsleutels_percentage!$C:$C,0),MATCH(INDEX(Overzicht!$B$1:$F$35,MATCH(max_demand!X$1,Overzicht!$B:$B,0),5),Verdeelsleutels_percentage!$1:$1,0)))</f>
        <v>4.813080552055557E-2</v>
      </c>
      <c r="Y325">
        <f>PRODUCT(INDEX(Overzicht!$B$1:$D$35,MATCH(max_demand!Y$1,Overzicht!$B$1:$B$35,0),3),INDEX(Verdeelsleutels_percentage!$A:$AB,MATCH(max_demand!$C325,Verdeelsleutels_percentage!$C:$C,0),MATCH(INDEX(Overzicht!$B$1:$F$35,MATCH(max_demand!Y$1,Overzicht!$B:$B,0),5),Verdeelsleutels_percentage!$1:$1,0)))</f>
        <v>7.1689769384215203E-6</v>
      </c>
      <c r="Z325">
        <f>PRODUCT(INDEX(Overzicht!$B$1:$D$35,MATCH(max_demand!Z$1,Overzicht!$B$1:$B$35,0),3),INDEX(Verdeelsleutels_percentage!$A:$AB,MATCH(max_demand!$C325,Verdeelsleutels_percentage!$C:$C,0),MATCH(INDEX(Overzicht!$B$1:$F$35,MATCH(max_demand!Z$1,Overzicht!$B:$B,0),5),Verdeelsleutels_percentage!$1:$1,0)))</f>
        <v>3.1862119726317872E-3</v>
      </c>
      <c r="AA325">
        <f>PRODUCT(INDEX(Overzicht!$B$1:$D$35,MATCH(max_demand!AA$1,Overzicht!$B$1:$B$35,0),3),INDEX(Verdeelsleutels_percentage!$A:$AB,MATCH(max_demand!$C325,Verdeelsleutels_percentage!$C:$C,0),MATCH(INDEX(Overzicht!$B$1:$F$35,MATCH(max_demand!AA$1,Overzicht!$B:$B,0),5),Verdeelsleutels_percentage!$1:$1,0)))</f>
        <v>3.3203682662162836E-3</v>
      </c>
      <c r="AB325">
        <f>PRODUCT(INDEX(Overzicht!$B$1:$D$35,MATCH(max_demand!AB$1,Overzicht!$B$1:$B$35,0),3),INDEX(Verdeelsleutels_percentage!$A:$AB,MATCH(max_demand!$C325,Verdeelsleutels_percentage!$C:$C,0),MATCH(INDEX(Overzicht!$B$1:$F$35,MATCH(max_demand!AB$1,Overzicht!$B:$B,0),5),Verdeelsleutels_percentage!$1:$1,0)))</f>
        <v>1.2145242677439817E-2</v>
      </c>
      <c r="AC325">
        <f>PRODUCT(INDEX(Overzicht!$B$1:$D$35,MATCH(max_demand!AC$1,Overzicht!$B$1:$B$35,0),3),INDEX(Verdeelsleutels_percentage!$A:$AB,MATCH(max_demand!$C325,Verdeelsleutels_percentage!$C:$C,0),MATCH(INDEX(Overzicht!$B$1:$F$35,MATCH(max_demand!AC$1,Overzicht!$B:$B,0),5),Verdeelsleutels_percentage!$1:$1,0)))</f>
        <v>5.0234264299022446E-2</v>
      </c>
      <c r="AD325">
        <f>PRODUCT(INDEX(Overzicht!$B$1:$D$35,MATCH(max_demand!AD$1,Overzicht!$B$1:$B$35,0),3),INDEX(Verdeelsleutels_percentage!$A:$AB,MATCH(max_demand!$C325,Verdeelsleutels_percentage!$C:$C,0),MATCH(INDEX(Overzicht!$B$1:$F$35,MATCH(max_demand!AD$1,Overzicht!$B:$B,0),5),Verdeelsleutels_percentage!$1:$1,0)))</f>
        <v>2.2082741570669614E-4</v>
      </c>
      <c r="AE325">
        <f>PRODUCT(INDEX(Overzicht!$B$1:$D$35,MATCH(max_demand!AE$1,Overzicht!$B$1:$B$35,0),3),INDEX(Verdeelsleutels_percentage!$A:$AB,MATCH(max_demand!$C325,Verdeelsleutels_percentage!$C:$C,0),MATCH(INDEX(Overzicht!$B$1:$F$35,MATCH(max_demand!AE$1,Overzicht!$B:$B,0),5),Verdeelsleutels_percentage!$1:$1,0)))</f>
        <v>7.4873546898571314E-2</v>
      </c>
      <c r="AF325">
        <f>PRODUCT(INDEX(Overzicht!$B$1:$D$35,MATCH(max_demand!AF$1,Overzicht!$B$1:$B$35,0),3),INDEX(Verdeelsleutels_percentage!$A:$AB,MATCH(max_demand!$C325,Verdeelsleutels_percentage!$C:$C,0),MATCH(INDEX(Overzicht!$B$1:$F$35,MATCH(max_demand!AF$1,Overzicht!$B:$B,0),5),Verdeelsleutels_percentage!$1:$1,0)))</f>
        <v>1.2577152523546527E-2</v>
      </c>
      <c r="AG325">
        <f>PRODUCT(INDEX(Overzicht!$B$1:$D$35,MATCH(max_demand!AG$1,Overzicht!$B$1:$B$35,0),3),INDEX(Verdeelsleutels_percentage!$A:$AB,MATCH(max_demand!$C325,Verdeelsleutels_percentage!$C:$C,0),MATCH(INDEX(Overzicht!$B$1:$F$35,MATCH(max_demand!AG$1,Overzicht!$B:$B,0),5),Verdeelsleutels_percentage!$1:$1,0)))</f>
        <v>1.7626960236400965E-2</v>
      </c>
      <c r="AH325">
        <f>PRODUCT(INDEX(Overzicht!$B$1:$D$35,MATCH(max_demand!AH$1,Overzicht!$B$1:$B$35,0),3),INDEX(Verdeelsleutels_percentage!$A:$AB,MATCH(max_demand!$C325,Verdeelsleutels_percentage!$C:$C,0),MATCH(INDEX(Overzicht!$B$1:$F$35,MATCH(max_demand!AH$1,Overzicht!$B:$B,0),5),Verdeelsleutels_percentage!$1:$1,0)))</f>
        <v>2.9346689221608564E-2</v>
      </c>
      <c r="AI325">
        <f>PRODUCT(INDEX(Overzicht!$B$1:$D$35,MATCH(max_demand!AI$1,Overzicht!$B$1:$B$35,0),3),INDEX(Verdeelsleutels_percentage!$A:$AB,MATCH(max_demand!$C325,Verdeelsleutels_percentage!$C:$C,0),MATCH(INDEX(Overzicht!$B$1:$F$35,MATCH(max_demand!AI$1,Overzicht!$B:$B,0),5),Verdeelsleutels_percentage!$1:$1,0)))</f>
        <v>1.0061722018837222E-2</v>
      </c>
      <c r="AJ325">
        <f>PRODUCT(INDEX(Overzicht!$B$1:$D$35,MATCH(max_demand!AJ$1,Overzicht!$B$1:$B$35,0),3),INDEX(Verdeelsleutels_percentage!$A:$AB,MATCH(max_demand!$C325,Verdeelsleutels_percentage!$C:$C,0),MATCH(INDEX(Overzicht!$B$1:$F$35,MATCH(max_demand!AJ$1,Overzicht!$B:$B,0),5),Verdeelsleutels_percentage!$1:$1,0)))</f>
        <v>0</v>
      </c>
      <c r="AK325">
        <f>PRODUCT(INDEX(Overzicht!$B$1:$D$35,MATCH(max_demand!AK$1,Overzicht!$B$1:$B$35,0),3),INDEX(Verdeelsleutels_percentage!$A:$AB,MATCH(max_demand!$C325,Verdeelsleutels_percentage!$C:$C,0),MATCH(INDEX(Overzicht!$B$1:$F$35,MATCH(max_demand!AK$1,Overzicht!$B:$B,0),5),Verdeelsleutels_percentage!$1:$1,0)))</f>
        <v>1.0693689210083254E-3</v>
      </c>
      <c r="AL325">
        <f>PRODUCT(INDEX(Overzicht!$B$1:$D$35,MATCH(max_demand!AL$1,Overzicht!$B$1:$B$35,0),3),INDEX(Verdeelsleutels_percentage!$A:$AB,MATCH(max_demand!$C325,Verdeelsleutels_percentage!$C:$C,0),MATCH(INDEX(Overzicht!$B$1:$F$35,MATCH(max_demand!AL$1,Overzicht!$B:$B,0),5),Verdeelsleutels_percentage!$1:$1,0)))</f>
        <v>2.9378267060668276E-3</v>
      </c>
      <c r="AM325">
        <f>PRODUCT(INDEX(Overzicht!$B$1:$D$35,MATCH(max_demand!AM$1,Overzicht!$B$1:$B$35,0),3),INDEX(Verdeelsleutels_percentage!$A:$AB,MATCH(max_demand!$C325,Verdeelsleutels_percentage!$C:$C,0),MATCH(INDEX(Overzicht!$B$1:$F$35,MATCH(max_demand!AM$1,Overzicht!$B:$B,0),5),Verdeelsleutels_percentage!$1:$1,0)))</f>
        <v>5.8756534121336551E-3</v>
      </c>
      <c r="AN325">
        <f>PRODUCT(INDEX(Overzicht!$B$1:$D$35,MATCH(max_demand!AN$1,Overzicht!$B$1:$B$35,0),3),INDEX(Verdeelsleutels_percentage!$A:$AB,MATCH(max_demand!$C325,Verdeelsleutels_percentage!$C:$C,0),MATCH(INDEX(Overzicht!$B$1:$F$35,MATCH(max_demand!AN$1,Overzicht!$B:$B,0),5),Verdeelsleutels_percentage!$1:$1,0)))</f>
        <v>2.9378267060668276E-3</v>
      </c>
      <c r="AO325">
        <f>PRODUCT(INDEX(Overzicht!$B$1:$D$35,MATCH(max_demand!AO$1,Overzicht!$B$1:$B$35,0),3),INDEX(Verdeelsleutels_percentage!$A:$AB,MATCH(max_demand!$C325,Verdeelsleutels_percentage!$C:$C,0),MATCH(INDEX(Overzicht!$B$1:$F$35,MATCH(max_demand!AO$1,Overzicht!$B:$B,0),5),Verdeelsleutels_percentage!$1:$1,0)))</f>
        <v>1.0282393471233896E-2</v>
      </c>
    </row>
    <row r="326" spans="2:41">
      <c r="B326" t="str">
        <f>INDEX('ETLocal datasets'!B:C,MATCH(C326,'ETLocal datasets'!C:C,0),1)</f>
        <v>GM1681</v>
      </c>
      <c r="C326" t="str">
        <f>'ETLocal datasets'!C309</f>
        <v>Borger-Odoorn</v>
      </c>
      <c r="D326">
        <f t="shared" si="21"/>
        <v>0.3868982895498792</v>
      </c>
      <c r="E326">
        <f t="shared" si="22"/>
        <v>0.26631220284289553</v>
      </c>
      <c r="F326">
        <f t="shared" si="23"/>
        <v>1.5415084327118082E-2</v>
      </c>
      <c r="G326">
        <f t="shared" si="20"/>
        <v>3.1390484947977866E-2</v>
      </c>
      <c r="H326">
        <f>PRODUCT(INDEX(Overzicht!$B$1:$D$35,MATCH(max_demand!H$1,Overzicht!$B$1:$B$35,0),3),INDEX(Verdeelsleutels_percentage!$A:$AB,MATCH(max_demand!$C326,Verdeelsleutels_percentage!$C:$C,0),MATCH(INDEX(Overzicht!$B$1:$F$35,MATCH(max_demand!H$1,Overzicht!$B:$B,0),5),Verdeelsleutels_percentage!$1:$1,0)))</f>
        <v>1.5415084327118082E-2</v>
      </c>
      <c r="I326">
        <f>PRODUCT(INDEX(Overzicht!$B$1:$D$35,MATCH(max_demand!I$1,Overzicht!$B$1:$B$35,0),3),INDEX(Verdeelsleutels_percentage!$A:$AB,MATCH(max_demand!$C326,Verdeelsleutels_percentage!$C:$C,0),MATCH(INDEX(Overzicht!$B$1:$F$35,MATCH(max_demand!I$1,Overzicht!$B:$B,0),5),Verdeelsleutels_percentage!$1:$1,0)))</f>
        <v>9.7361700383366265E-2</v>
      </c>
      <c r="J326">
        <f>PRODUCT(INDEX(Overzicht!$B$1:$D$35,MATCH(max_demand!J$1,Overzicht!$B$1:$B$35,0),3),INDEX(Verdeelsleutels_percentage!$A:$AB,MATCH(max_demand!$C326,Verdeelsleutels_percentage!$C:$C,0),MATCH(INDEX(Overzicht!$B$1:$F$35,MATCH(max_demand!J$1,Overzicht!$B:$B,0),5),Verdeelsleutels_percentage!$1:$1,0)))</f>
        <v>5.1677235077576805E-3</v>
      </c>
      <c r="K326">
        <f>PRODUCT(INDEX(Overzicht!$B$1:$D$35,MATCH(max_demand!K$1,Overzicht!$B$1:$B$35,0),3),INDEX(Verdeelsleutels_percentage!$A:$AB,MATCH(max_demand!$C326,Verdeelsleutels_percentage!$C:$C,0),MATCH(INDEX(Overzicht!$B$1:$F$35,MATCH(max_demand!K$1,Overzicht!$B:$B,0),5),Verdeelsleutels_percentage!$1:$1,0)))</f>
        <v>2.0266212402876085E-2</v>
      </c>
      <c r="L326">
        <f>PRODUCT(INDEX(Overzicht!$B$1:$D$35,MATCH(max_demand!L$1,Overzicht!$B$1:$B$35,0),3),INDEX(Verdeelsleutels_percentage!$A:$AB,MATCH(max_demand!$C326,Verdeelsleutels_percentage!$C:$C,0),MATCH(INDEX(Overzicht!$B$1:$F$35,MATCH(max_demand!L$1,Overzicht!$B:$B,0),5),Verdeelsleutels_percentage!$1:$1,0)))</f>
        <v>4.984592305951518E-3</v>
      </c>
      <c r="M326">
        <f>PRODUCT(INDEX(Overzicht!$B$1:$D$35,MATCH(max_demand!M$1,Overzicht!$B$1:$B$35,0),3),INDEX(Verdeelsleutels_percentage!$A:$AB,MATCH(max_demand!$C326,Verdeelsleutels_percentage!$C:$C,0),MATCH(INDEX(Overzicht!$B$1:$F$35,MATCH(max_demand!M$1,Overzicht!$B:$B,0),5),Verdeelsleutels_percentage!$1:$1,0)))</f>
        <v>7.1375231302680503E-2</v>
      </c>
      <c r="N326">
        <f>PRODUCT(INDEX(Overzicht!$B$1:$D$35,MATCH(max_demand!N$1,Overzicht!$B$1:$B$35,0),3),INDEX(Verdeelsleutels_percentage!$A:$AB,MATCH(max_demand!$C326,Verdeelsleutels_percentage!$C:$C,0),MATCH(INDEX(Overzicht!$B$1:$F$35,MATCH(max_demand!N$1,Overzicht!$B:$B,0),5),Verdeelsleutels_percentage!$1:$1,0)))</f>
        <v>9.3305390238953678E-2</v>
      </c>
      <c r="O326">
        <f>PRODUCT(INDEX(Overzicht!$B$1:$D$35,MATCH(max_demand!O$1,Overzicht!$B$1:$B$35,0),3),INDEX(Verdeelsleutels_percentage!$A:$AB,MATCH(max_demand!$C326,Verdeelsleutels_percentage!$C:$C,0),MATCH(INDEX(Overzicht!$B$1:$F$35,MATCH(max_demand!O$1,Overzicht!$B:$B,0),5),Verdeelsleutels_percentage!$1:$1,0)))</f>
        <v>4.9214169453517788E-2</v>
      </c>
      <c r="P326">
        <f>PRODUCT(INDEX(Overzicht!$B$1:$D$35,MATCH(max_demand!P$1,Overzicht!$B$1:$B$35,0),3),INDEX(Verdeelsleutels_percentage!$A:$AB,MATCH(max_demand!$C326,Verdeelsleutels_percentage!$C:$C,0),MATCH(INDEX(Overzicht!$B$1:$F$35,MATCH(max_demand!P$1,Overzicht!$B:$B,0),5),Verdeelsleutels_percentage!$1:$1,0)))</f>
        <v>4.0032828472223829E-2</v>
      </c>
      <c r="Q326">
        <f>PRODUCT(INDEX(Overzicht!$B$1:$D$35,MATCH(max_demand!Q$1,Overzicht!$B$1:$B$35,0),3),INDEX(Verdeelsleutels_percentage!$A:$AB,MATCH(max_demand!$C326,Verdeelsleutels_percentage!$C:$C,0),MATCH(INDEX(Overzicht!$B$1:$F$35,MATCH(max_demand!Q$1,Overzicht!$B:$B,0),5),Verdeelsleutels_percentage!$1:$1,0)))</f>
        <v>1.2772498442469266E-2</v>
      </c>
      <c r="R326">
        <f>PRODUCT(INDEX(Overzicht!$B$1:$D$35,MATCH(max_demand!R$1,Overzicht!$B$1:$B$35,0),3),INDEX(Verdeelsleutels_percentage!$A:$AB,MATCH(max_demand!$C326,Verdeelsleutels_percentage!$C:$C,0),MATCH(INDEX(Overzicht!$B$1:$F$35,MATCH(max_demand!R$1,Overzicht!$B:$B,0),5),Verdeelsleutels_percentage!$1:$1,0)))</f>
        <v>2.6425858846488141E-3</v>
      </c>
      <c r="S326">
        <f>PRODUCT(INDEX(Overzicht!$B$1:$D$35,MATCH(max_demand!S$1,Overzicht!$B$1:$B$35,0),3),INDEX(Verdeelsleutels_percentage!$A:$AB,MATCH(max_demand!$C326,Verdeelsleutels_percentage!$C:$C,0),MATCH(INDEX(Overzicht!$B$1:$F$35,MATCH(max_demand!S$1,Overzicht!$B:$B,0),5),Verdeelsleutels_percentage!$1:$1,0)))</f>
        <v>5.4120158917607703E-3</v>
      </c>
      <c r="T326">
        <f>PRODUCT(INDEX(Overzicht!$B$1:$D$35,MATCH(max_demand!T$1,Overzicht!$B$1:$B$35,0),3),INDEX(Verdeelsleutels_percentage!$A:$AB,MATCH(max_demand!$C326,Verdeelsleutels_percentage!$C:$C,0),MATCH(INDEX(Overzicht!$B$1:$F$35,MATCH(max_demand!T$1,Overzicht!$B:$B,0),5),Verdeelsleutels_percentage!$1:$1,0)))</f>
        <v>7.8103093924064932E-3</v>
      </c>
      <c r="U326">
        <f>PRODUCT(INDEX(Overzicht!$B$1:$D$35,MATCH(max_demand!U$1,Overzicht!$B$1:$B$35,0),3),INDEX(Verdeelsleutels_percentage!$A:$AB,MATCH(max_demand!$C326,Verdeelsleutels_percentage!$C:$C,0),MATCH(INDEX(Overzicht!$B$1:$F$35,MATCH(max_demand!U$1,Overzicht!$B:$B,0),5),Verdeelsleutels_percentage!$1:$1,0)))</f>
        <v>2.9009720600366981E-2</v>
      </c>
      <c r="V326">
        <f>PRODUCT(INDEX(Overzicht!$B$1:$D$35,MATCH(max_demand!V$1,Overzicht!$B$1:$B$35,0),3),INDEX(Verdeelsleutels_percentage!$A:$AB,MATCH(max_demand!$C326,Verdeelsleutels_percentage!$C:$C,0),MATCH(INDEX(Overzicht!$B$1:$F$35,MATCH(max_demand!V$1,Overzicht!$B:$B,0),5),Verdeelsleutels_percentage!$1:$1,0)))</f>
        <v>3.3766375192734841E-3</v>
      </c>
      <c r="W326">
        <f>PRODUCT(INDEX(Overzicht!$B$1:$D$35,MATCH(max_demand!W$1,Overzicht!$B$1:$B$35,0),3),INDEX(Verdeelsleutels_percentage!$A:$AB,MATCH(max_demand!$C326,Verdeelsleutels_percentage!$C:$C,0),MATCH(INDEX(Overzicht!$B$1:$F$35,MATCH(max_demand!W$1,Overzicht!$B:$B,0),5),Verdeelsleutels_percentage!$1:$1,0)))</f>
        <v>1.7617239230992093E-2</v>
      </c>
      <c r="X326">
        <f>PRODUCT(INDEX(Overzicht!$B$1:$D$35,MATCH(max_demand!X$1,Overzicht!$B$1:$B$35,0),3),INDEX(Verdeelsleutels_percentage!$A:$AB,MATCH(max_demand!$C326,Verdeelsleutels_percentage!$C:$C,0),MATCH(INDEX(Overzicht!$B$1:$F$35,MATCH(max_demand!X$1,Overzicht!$B:$B,0),5),Verdeelsleutels_percentage!$1:$1,0)))</f>
        <v>3.1233920356316114E-2</v>
      </c>
      <c r="Y326">
        <f>PRODUCT(INDEX(Overzicht!$B$1:$D$35,MATCH(max_demand!Y$1,Overzicht!$B$1:$B$35,0),3),INDEX(Verdeelsleutels_percentage!$A:$AB,MATCH(max_demand!$C326,Verdeelsleutels_percentage!$C:$C,0),MATCH(INDEX(Overzicht!$B$1:$F$35,MATCH(max_demand!Y$1,Overzicht!$B:$B,0),5),Verdeelsleutels_percentage!$1:$1,0)))</f>
        <v>8.1370239550117449E-6</v>
      </c>
      <c r="Z326">
        <f>PRODUCT(INDEX(Overzicht!$B$1:$D$35,MATCH(max_demand!Z$1,Overzicht!$B$1:$B$35,0),3),INDEX(Verdeelsleutels_percentage!$A:$AB,MATCH(max_demand!$C326,Verdeelsleutels_percentage!$C:$C,0),MATCH(INDEX(Overzicht!$B$1:$F$35,MATCH(max_demand!Z$1,Overzicht!$B:$B,0),5),Verdeelsleutels_percentage!$1:$1,0)))</f>
        <v>3.6164550911163308E-3</v>
      </c>
      <c r="AA326">
        <f>PRODUCT(INDEX(Overzicht!$B$1:$D$35,MATCH(max_demand!AA$1,Overzicht!$B$1:$B$35,0),3),INDEX(Verdeelsleutels_percentage!$A:$AB,MATCH(max_demand!$C326,Verdeelsleutels_percentage!$C:$C,0),MATCH(INDEX(Overzicht!$B$1:$F$35,MATCH(max_demand!AA$1,Overzicht!$B:$B,0),5),Verdeelsleutels_percentage!$1:$1,0)))</f>
        <v>3.7687268844264926E-3</v>
      </c>
      <c r="AB326">
        <f>PRODUCT(INDEX(Overzicht!$B$1:$D$35,MATCH(max_demand!AB$1,Overzicht!$B$1:$B$35,0),3),INDEX(Verdeelsleutels_percentage!$A:$AB,MATCH(max_demand!$C326,Verdeelsleutels_percentage!$C:$C,0),MATCH(INDEX(Overzicht!$B$1:$F$35,MATCH(max_demand!AB$1,Overzicht!$B:$B,0),5),Verdeelsleutels_percentage!$1:$1,0)))</f>
        <v>1.3681213081033575E-2</v>
      </c>
      <c r="AC326">
        <f>PRODUCT(INDEX(Overzicht!$B$1:$D$35,MATCH(max_demand!AC$1,Overzicht!$B$1:$B$35,0),3),INDEX(Verdeelsleutels_percentage!$A:$AB,MATCH(max_demand!$C326,Verdeelsleutels_percentage!$C:$C,0),MATCH(INDEX(Overzicht!$B$1:$F$35,MATCH(max_demand!AC$1,Overzicht!$B:$B,0),5),Verdeelsleutels_percentage!$1:$1,0)))</f>
        <v>3.5039886647612678E-2</v>
      </c>
      <c r="AD326">
        <f>PRODUCT(INDEX(Overzicht!$B$1:$D$35,MATCH(max_demand!AD$1,Overzicht!$B$1:$B$35,0),3),INDEX(Verdeelsleutels_percentage!$A:$AB,MATCH(max_demand!$C326,Verdeelsleutels_percentage!$C:$C,0),MATCH(INDEX(Overzicht!$B$1:$F$35,MATCH(max_demand!AD$1,Overzicht!$B:$B,0),5),Verdeelsleutels_percentage!$1:$1,0)))</f>
        <v>1.5344800378728105E-4</v>
      </c>
      <c r="AE326">
        <f>PRODUCT(INDEX(Overzicht!$B$1:$D$35,MATCH(max_demand!AE$1,Overzicht!$B$1:$B$35,0),3),INDEX(Verdeelsleutels_percentage!$A:$AB,MATCH(max_demand!$C326,Verdeelsleutels_percentage!$C:$C,0),MATCH(INDEX(Overzicht!$B$1:$F$35,MATCH(max_demand!AE$1,Overzicht!$B:$B,0),5),Verdeelsleutels_percentage!$1:$1,0)))</f>
        <v>3.7037447865826606E-2</v>
      </c>
      <c r="AF326">
        <f>PRODUCT(INDEX(Overzicht!$B$1:$D$35,MATCH(max_demand!AF$1,Overzicht!$B$1:$B$35,0),3),INDEX(Verdeelsleutels_percentage!$A:$AB,MATCH(max_demand!$C326,Verdeelsleutels_percentage!$C:$C,0),MATCH(INDEX(Overzicht!$B$1:$F$35,MATCH(max_demand!AF$1,Overzicht!$B:$B,0),5),Verdeelsleutels_percentage!$1:$1,0)))</f>
        <v>1.4275480622827623E-2</v>
      </c>
      <c r="AG326">
        <f>PRODUCT(INDEX(Overzicht!$B$1:$D$35,MATCH(max_demand!AG$1,Overzicht!$B$1:$B$35,0),3),INDEX(Verdeelsleutels_percentage!$A:$AB,MATCH(max_demand!$C326,Verdeelsleutels_percentage!$C:$C,0),MATCH(INDEX(Overzicht!$B$1:$F$35,MATCH(max_demand!AG$1,Overzicht!$B:$B,0),5),Verdeelsleutels_percentage!$1:$1,0)))</f>
        <v>1.7617239230992093E-2</v>
      </c>
      <c r="AH326">
        <f>PRODUCT(INDEX(Overzicht!$B$1:$D$35,MATCH(max_demand!AH$1,Overzicht!$B$1:$B$35,0),3),INDEX(Verdeelsleutels_percentage!$A:$AB,MATCH(max_demand!$C326,Verdeelsleutels_percentage!$C:$C,0),MATCH(INDEX(Overzicht!$B$1:$F$35,MATCH(max_demand!AH$1,Overzicht!$B:$B,0),5),Verdeelsleutels_percentage!$1:$1,0)))</f>
        <v>3.3309454786597782E-2</v>
      </c>
      <c r="AI326">
        <f>PRODUCT(INDEX(Overzicht!$B$1:$D$35,MATCH(max_demand!AI$1,Overzicht!$B$1:$B$35,0),3),INDEX(Verdeelsleutels_percentage!$A:$AB,MATCH(max_demand!$C326,Verdeelsleutels_percentage!$C:$C,0),MATCH(INDEX(Overzicht!$B$1:$F$35,MATCH(max_demand!AI$1,Overzicht!$B:$B,0),5),Verdeelsleutels_percentage!$1:$1,0)))</f>
        <v>1.1420384498262097E-2</v>
      </c>
      <c r="AJ326">
        <f>PRODUCT(INDEX(Overzicht!$B$1:$D$35,MATCH(max_demand!AJ$1,Overzicht!$B$1:$B$35,0),3),INDEX(Verdeelsleutels_percentage!$A:$AB,MATCH(max_demand!$C326,Verdeelsleutels_percentage!$C:$C,0),MATCH(INDEX(Overzicht!$B$1:$F$35,MATCH(max_demand!AJ$1,Overzicht!$B:$B,0),5),Verdeelsleutels_percentage!$1:$1,0)))</f>
        <v>0</v>
      </c>
      <c r="AK326">
        <f>PRODUCT(INDEX(Overzicht!$B$1:$D$35,MATCH(max_demand!AK$1,Overzicht!$B$1:$B$35,0),3),INDEX(Verdeelsleutels_percentage!$A:$AB,MATCH(max_demand!$C326,Verdeelsleutels_percentage!$C:$C,0),MATCH(INDEX(Overzicht!$B$1:$F$35,MATCH(max_demand!AK$1,Overzicht!$B:$B,0),5),Verdeelsleutels_percentage!$1:$1,0)))</f>
        <v>1.0687791800135203E-3</v>
      </c>
      <c r="AL326">
        <f>PRODUCT(INDEX(Overzicht!$B$1:$D$35,MATCH(max_demand!AL$1,Overzicht!$B$1:$B$35,0),3),INDEX(Verdeelsleutels_percentage!$A:$AB,MATCH(max_demand!$C326,Verdeelsleutels_percentage!$C:$C,0),MATCH(INDEX(Overzicht!$B$1:$F$35,MATCH(max_demand!AL$1,Overzicht!$B:$B,0),5),Verdeelsleutels_percentage!$1:$1,0)))</f>
        <v>2.9362065384986821E-3</v>
      </c>
      <c r="AM326">
        <f>PRODUCT(INDEX(Overzicht!$B$1:$D$35,MATCH(max_demand!AM$1,Overzicht!$B$1:$B$35,0),3),INDEX(Verdeelsleutels_percentage!$A:$AB,MATCH(max_demand!$C326,Verdeelsleutels_percentage!$C:$C,0),MATCH(INDEX(Overzicht!$B$1:$F$35,MATCH(max_demand!AM$1,Overzicht!$B:$B,0),5),Verdeelsleutels_percentage!$1:$1,0)))</f>
        <v>5.8724130769973642E-3</v>
      </c>
      <c r="AN326">
        <f>PRODUCT(INDEX(Overzicht!$B$1:$D$35,MATCH(max_demand!AN$1,Overzicht!$B$1:$B$35,0),3),INDEX(Verdeelsleutels_percentage!$A:$AB,MATCH(max_demand!$C326,Verdeelsleutels_percentage!$C:$C,0),MATCH(INDEX(Overzicht!$B$1:$F$35,MATCH(max_demand!AN$1,Overzicht!$B:$B,0),5),Verdeelsleutels_percentage!$1:$1,0)))</f>
        <v>2.9362065384986821E-3</v>
      </c>
      <c r="AO326">
        <f>PRODUCT(INDEX(Overzicht!$B$1:$D$35,MATCH(max_demand!AO$1,Overzicht!$B$1:$B$35,0),3),INDEX(Verdeelsleutels_percentage!$A:$AB,MATCH(max_demand!$C326,Verdeelsleutels_percentage!$C:$C,0),MATCH(INDEX(Overzicht!$B$1:$F$35,MATCH(max_demand!AO$1,Overzicht!$B:$B,0),5),Verdeelsleutels_percentage!$1:$1,0)))</f>
        <v>1.0276722884745387E-2</v>
      </c>
    </row>
    <row r="327" spans="2:41">
      <c r="B327" t="str">
        <f>INDEX('ETLocal datasets'!B:C,MATCH(C327,'ETLocal datasets'!C:C,0),1)</f>
        <v>GM1684</v>
      </c>
      <c r="C327" t="str">
        <f>'ETLocal datasets'!C310</f>
        <v>Cuijk</v>
      </c>
      <c r="D327">
        <f t="shared" si="21"/>
        <v>0.16007990044642303</v>
      </c>
      <c r="E327">
        <f t="shared" si="22"/>
        <v>9.2791657869914154E-2</v>
      </c>
      <c r="F327">
        <f t="shared" si="23"/>
        <v>1.5147149115536059E-2</v>
      </c>
      <c r="G327">
        <f t="shared" ref="G327:G390" si="24">SUMIF(H$2:AJ$2,"AFVAL",H327:AJ327)</f>
        <v>3.0844875462637401E-2</v>
      </c>
      <c r="H327">
        <f>PRODUCT(INDEX(Overzicht!$B$1:$D$35,MATCH(max_demand!H$1,Overzicht!$B$1:$B$35,0),3),INDEX(Verdeelsleutels_percentage!$A:$AB,MATCH(max_demand!$C327,Verdeelsleutels_percentage!$C:$C,0),MATCH(INDEX(Overzicht!$B$1:$F$35,MATCH(max_demand!H$1,Overzicht!$B:$B,0),5),Verdeelsleutels_percentage!$1:$1,0)))</f>
        <v>1.5147149115536059E-2</v>
      </c>
      <c r="I327">
        <f>PRODUCT(INDEX(Overzicht!$B$1:$D$35,MATCH(max_demand!I$1,Overzicht!$B$1:$B$35,0),3),INDEX(Verdeelsleutels_percentage!$A:$AB,MATCH(max_demand!$C327,Verdeelsleutels_percentage!$C:$C,0),MATCH(INDEX(Overzicht!$B$1:$F$35,MATCH(max_demand!I$1,Overzicht!$B:$B,0),5),Verdeelsleutels_percentage!$1:$1,0)))</f>
        <v>1.3297169949486147E-2</v>
      </c>
      <c r="J327">
        <f>PRODUCT(INDEX(Overzicht!$B$1:$D$35,MATCH(max_demand!J$1,Overzicht!$B$1:$B$35,0),3),INDEX(Verdeelsleutels_percentage!$A:$AB,MATCH(max_demand!$C327,Verdeelsleutels_percentage!$C:$C,0),MATCH(INDEX(Overzicht!$B$1:$F$35,MATCH(max_demand!J$1,Overzicht!$B:$B,0),5),Verdeelsleutels_percentage!$1:$1,0)))</f>
        <v>5.0779014177797068E-3</v>
      </c>
      <c r="K327">
        <f>PRODUCT(INDEX(Overzicht!$B$1:$D$35,MATCH(max_demand!K$1,Overzicht!$B$1:$B$35,0),3),INDEX(Verdeelsleutels_percentage!$A:$AB,MATCH(max_demand!$C327,Verdeelsleutels_percentage!$C:$C,0),MATCH(INDEX(Overzicht!$B$1:$F$35,MATCH(max_demand!K$1,Overzicht!$B:$B,0),5),Verdeelsleutels_percentage!$1:$1,0)))</f>
        <v>2.7678570679468858E-3</v>
      </c>
      <c r="L327">
        <f>PRODUCT(INDEX(Overzicht!$B$1:$D$35,MATCH(max_demand!L$1,Overzicht!$B$1:$B$35,0),3),INDEX(Verdeelsleutels_percentage!$A:$AB,MATCH(max_demand!$C327,Verdeelsleutels_percentage!$C:$C,0),MATCH(INDEX(Overzicht!$B$1:$F$35,MATCH(max_demand!L$1,Overzicht!$B:$B,0),5),Verdeelsleutels_percentage!$1:$1,0)))</f>
        <v>4.897953286287139E-3</v>
      </c>
      <c r="M327">
        <f>PRODUCT(INDEX(Overzicht!$B$1:$D$35,MATCH(max_demand!M$1,Overzicht!$B$1:$B$35,0),3),INDEX(Verdeelsleutels_percentage!$A:$AB,MATCH(max_demand!$C327,Verdeelsleutels_percentage!$C:$C,0),MATCH(INDEX(Overzicht!$B$1:$F$35,MATCH(max_demand!M$1,Overzicht!$B:$B,0),5),Verdeelsleutels_percentage!$1:$1,0)))</f>
        <v>5.4587315897659035E-2</v>
      </c>
      <c r="N327">
        <f>PRODUCT(INDEX(Overzicht!$B$1:$D$35,MATCH(max_demand!N$1,Overzicht!$B$1:$B$35,0),3),INDEX(Verdeelsleutels_percentage!$A:$AB,MATCH(max_demand!$C327,Verdeelsleutels_percentage!$C:$C,0),MATCH(INDEX(Overzicht!$B$1:$F$35,MATCH(max_demand!N$1,Overzicht!$B:$B,0),5),Verdeelsleutels_percentage!$1:$1,0)))</f>
        <v>1.914650960002429E-2</v>
      </c>
      <c r="O327">
        <f>PRODUCT(INDEX(Overzicht!$B$1:$D$35,MATCH(max_demand!O$1,Overzicht!$B$1:$B$35,0),3),INDEX(Verdeelsleutels_percentage!$A:$AB,MATCH(max_demand!$C327,Verdeelsleutels_percentage!$C:$C,0),MATCH(INDEX(Overzicht!$B$1:$F$35,MATCH(max_demand!O$1,Overzicht!$B:$B,0),5),Verdeelsleutels_percentage!$1:$1,0)))</f>
        <v>2.0150905914100097E-3</v>
      </c>
      <c r="P327">
        <f>PRODUCT(INDEX(Overzicht!$B$1:$D$35,MATCH(max_demand!P$1,Overzicht!$B$1:$B$35,0),3),INDEX(Verdeelsleutels_percentage!$A:$AB,MATCH(max_demand!$C327,Verdeelsleutels_percentage!$C:$C,0),MATCH(INDEX(Overzicht!$B$1:$F$35,MATCH(max_demand!P$1,Overzicht!$B:$B,0),5),Verdeelsleutels_percentage!$1:$1,0)))</f>
        <v>1.4686578289265229E-2</v>
      </c>
      <c r="Q327">
        <f>PRODUCT(INDEX(Overzicht!$B$1:$D$35,MATCH(max_demand!Q$1,Overzicht!$B$1:$B$35,0),3),INDEX(Verdeelsleutels_percentage!$A:$AB,MATCH(max_demand!$C327,Verdeelsleutels_percentage!$C:$C,0),MATCH(INDEX(Overzicht!$B$1:$F$35,MATCH(max_demand!Q$1,Overzicht!$B:$B,0),5),Verdeelsleutels_percentage!$1:$1,0)))</f>
        <v>1.2550494981444161E-2</v>
      </c>
      <c r="R327">
        <f>PRODUCT(INDEX(Overzicht!$B$1:$D$35,MATCH(max_demand!R$1,Overzicht!$B$1:$B$35,0),3),INDEX(Verdeelsleutels_percentage!$A:$AB,MATCH(max_demand!$C327,Verdeelsleutels_percentage!$C:$C,0),MATCH(INDEX(Overzicht!$B$1:$F$35,MATCH(max_demand!R$1,Overzicht!$B:$B,0),5),Verdeelsleutels_percentage!$1:$1,0)))</f>
        <v>2.5966541340918959E-3</v>
      </c>
      <c r="S327">
        <f>PRODUCT(INDEX(Overzicht!$B$1:$D$35,MATCH(max_demand!S$1,Overzicht!$B$1:$B$35,0),3),INDEX(Verdeelsleutels_percentage!$A:$AB,MATCH(max_demand!$C327,Verdeelsleutels_percentage!$C:$C,0),MATCH(INDEX(Overzicht!$B$1:$F$35,MATCH(max_demand!S$1,Overzicht!$B:$B,0),5),Verdeelsleutels_percentage!$1:$1,0)))</f>
        <v>5.3179476666202017E-3</v>
      </c>
      <c r="T327">
        <f>PRODUCT(INDEX(Overzicht!$B$1:$D$35,MATCH(max_demand!T$1,Overzicht!$B$1:$B$35,0),3),INDEX(Verdeelsleutels_percentage!$A:$AB,MATCH(max_demand!$C327,Verdeelsleutels_percentage!$C:$C,0),MATCH(INDEX(Overzicht!$B$1:$F$35,MATCH(max_demand!T$1,Overzicht!$B:$B,0),5),Verdeelsleutels_percentage!$1:$1,0)))</f>
        <v>7.6745555518716018E-3</v>
      </c>
      <c r="U327">
        <f>PRODUCT(INDEX(Overzicht!$B$1:$D$35,MATCH(max_demand!U$1,Overzicht!$B$1:$B$35,0),3),INDEX(Verdeelsleutels_percentage!$A:$AB,MATCH(max_demand!$C327,Verdeelsleutels_percentage!$C:$C,0),MATCH(INDEX(Overzicht!$B$1:$F$35,MATCH(max_demand!U$1,Overzicht!$B:$B,0),5),Verdeelsleutels_percentage!$1:$1,0)))</f>
        <v>2.8505492049808814E-2</v>
      </c>
      <c r="V327">
        <f>PRODUCT(INDEX(Overzicht!$B$1:$D$35,MATCH(max_demand!V$1,Overzicht!$B$1:$B$35,0),3),INDEX(Verdeelsleutels_percentage!$A:$AB,MATCH(max_demand!$C327,Verdeelsleutels_percentage!$C:$C,0),MATCH(INDEX(Overzicht!$B$1:$F$35,MATCH(max_demand!V$1,Overzicht!$B:$B,0),5),Verdeelsleutels_percentage!$1:$1,0)))</f>
        <v>3.3179469491174218E-3</v>
      </c>
      <c r="W327">
        <f>PRODUCT(INDEX(Overzicht!$B$1:$D$35,MATCH(max_demand!W$1,Overzicht!$B$1:$B$35,0),3),INDEX(Verdeelsleutels_percentage!$A:$AB,MATCH(max_demand!$C327,Verdeelsleutels_percentage!$C:$C,0),MATCH(INDEX(Overzicht!$B$1:$F$35,MATCH(max_demand!W$1,Overzicht!$B:$B,0),5),Verdeelsleutels_percentage!$1:$1,0)))</f>
        <v>1.7311027560612639E-2</v>
      </c>
      <c r="X327">
        <f>PRODUCT(INDEX(Overzicht!$B$1:$D$35,MATCH(max_demand!X$1,Overzicht!$B$1:$B$35,0),3),INDEX(Verdeelsleutels_percentage!$A:$AB,MATCH(max_demand!$C327,Verdeelsleutels_percentage!$C:$C,0),MATCH(INDEX(Overzicht!$B$1:$F$35,MATCH(max_demand!X$1,Overzicht!$B:$B,0),5),Verdeelsleutels_percentage!$1:$1,0)))</f>
        <v>2.3348082163682717E-3</v>
      </c>
      <c r="Y327">
        <f>PRODUCT(INDEX(Overzicht!$B$1:$D$35,MATCH(max_demand!Y$1,Overzicht!$B$1:$B$35,0),3),INDEX(Verdeelsleutels_percentage!$A:$AB,MATCH(max_demand!$C327,Verdeelsleutels_percentage!$C:$C,0),MATCH(INDEX(Overzicht!$B$1:$F$35,MATCH(max_demand!Y$1,Overzicht!$B:$B,0),5),Verdeelsleutels_percentage!$1:$1,0)))</f>
        <v>1.4088677946820598E-6</v>
      </c>
      <c r="Z327">
        <f>PRODUCT(INDEX(Overzicht!$B$1:$D$35,MATCH(max_demand!Z$1,Overzicht!$B$1:$B$35,0),3),INDEX(Verdeelsleutels_percentage!$A:$AB,MATCH(max_demand!$C327,Verdeelsleutels_percentage!$C:$C,0),MATCH(INDEX(Overzicht!$B$1:$F$35,MATCH(max_demand!Z$1,Overzicht!$B:$B,0),5),Verdeelsleutels_percentage!$1:$1,0)))</f>
        <v>6.2616346430313771E-4</v>
      </c>
      <c r="AA327">
        <f>PRODUCT(INDEX(Overzicht!$B$1:$D$35,MATCH(max_demand!AA$1,Overzicht!$B$1:$B$35,0),3),INDEX(Verdeelsleutels_percentage!$A:$AB,MATCH(max_demand!$C327,Verdeelsleutels_percentage!$C:$C,0),MATCH(INDEX(Overzicht!$B$1:$F$35,MATCH(max_demand!AA$1,Overzicht!$B:$B,0),5),Verdeelsleutels_percentage!$1:$1,0)))</f>
        <v>6.5252824174748042E-4</v>
      </c>
      <c r="AB327">
        <f>PRODUCT(INDEX(Overzicht!$B$1:$D$35,MATCH(max_demand!AB$1,Overzicht!$B$1:$B$35,0),3),INDEX(Verdeelsleutels_percentage!$A:$AB,MATCH(max_demand!$C327,Verdeelsleutels_percentage!$C:$C,0),MATCH(INDEX(Overzicht!$B$1:$F$35,MATCH(max_demand!AB$1,Overzicht!$B:$B,0),5),Verdeelsleutels_percentage!$1:$1,0)))</f>
        <v>7.1687561888171972E-3</v>
      </c>
      <c r="AC327">
        <f>PRODUCT(INDEX(Overzicht!$B$1:$D$35,MATCH(max_demand!AC$1,Overzicht!$B$1:$B$35,0),3),INDEX(Verdeelsleutels_percentage!$A:$AB,MATCH(max_demand!$C327,Verdeelsleutels_percentage!$C:$C,0),MATCH(INDEX(Overzicht!$B$1:$F$35,MATCH(max_demand!AC$1,Overzicht!$B:$B,0),5),Verdeelsleutels_percentage!$1:$1,0)))</f>
        <v>5.2060359809669703E-3</v>
      </c>
      <c r="AD327">
        <f>PRODUCT(INDEX(Overzicht!$B$1:$D$35,MATCH(max_demand!AD$1,Overzicht!$B$1:$B$35,0),3),INDEX(Verdeelsleutels_percentage!$A:$AB,MATCH(max_demand!$C327,Verdeelsleutels_percentage!$C:$C,0),MATCH(INDEX(Overzicht!$B$1:$F$35,MATCH(max_demand!AD$1,Overzicht!$B:$B,0),5),Verdeelsleutels_percentage!$1:$1,0)))</f>
        <v>0</v>
      </c>
      <c r="AE327">
        <f>PRODUCT(INDEX(Overzicht!$B$1:$D$35,MATCH(max_demand!AE$1,Overzicht!$B$1:$B$35,0),3),INDEX(Verdeelsleutels_percentage!$A:$AB,MATCH(max_demand!$C327,Verdeelsleutels_percentage!$C:$C,0),MATCH(INDEX(Overzicht!$B$1:$F$35,MATCH(max_demand!AE$1,Overzicht!$B:$B,0),5),Verdeelsleutels_percentage!$1:$1,0)))</f>
        <v>2.3759872215813292E-2</v>
      </c>
      <c r="AF327">
        <f>PRODUCT(INDEX(Overzicht!$B$1:$D$35,MATCH(max_demand!AF$1,Overzicht!$B$1:$B$35,0),3),INDEX(Verdeelsleutels_percentage!$A:$AB,MATCH(max_demand!$C327,Verdeelsleutels_percentage!$C:$C,0),MATCH(INDEX(Overzicht!$B$1:$F$35,MATCH(max_demand!AF$1,Overzicht!$B:$B,0),5),Verdeelsleutels_percentage!$1:$1,0)))</f>
        <v>2.4716978854071227E-3</v>
      </c>
      <c r="AG327">
        <f>PRODUCT(INDEX(Overzicht!$B$1:$D$35,MATCH(max_demand!AG$1,Overzicht!$B$1:$B$35,0),3),INDEX(Verdeelsleutels_percentage!$A:$AB,MATCH(max_demand!$C327,Verdeelsleutels_percentage!$C:$C,0),MATCH(INDEX(Overzicht!$B$1:$F$35,MATCH(max_demand!AG$1,Overzicht!$B:$B,0),5),Verdeelsleutels_percentage!$1:$1,0)))</f>
        <v>1.7311027560612639E-2</v>
      </c>
      <c r="AH327">
        <f>PRODUCT(INDEX(Overzicht!$B$1:$D$35,MATCH(max_demand!AH$1,Overzicht!$B$1:$B$35,0),3),INDEX(Verdeelsleutels_percentage!$A:$AB,MATCH(max_demand!$C327,Verdeelsleutels_percentage!$C:$C,0),MATCH(INDEX(Overzicht!$B$1:$F$35,MATCH(max_demand!AH$1,Overzicht!$B:$B,0),5),Verdeelsleutels_percentage!$1:$1,0)))</f>
        <v>5.7672950659499525E-3</v>
      </c>
      <c r="AI327">
        <f>PRODUCT(INDEX(Overzicht!$B$1:$D$35,MATCH(max_demand!AI$1,Overzicht!$B$1:$B$35,0),3),INDEX(Verdeelsleutels_percentage!$A:$AB,MATCH(max_demand!$C327,Verdeelsleutels_percentage!$C:$C,0),MATCH(INDEX(Overzicht!$B$1:$F$35,MATCH(max_demand!AI$1,Overzicht!$B:$B,0),5),Verdeelsleutels_percentage!$1:$1,0)))</f>
        <v>1.9773583083256981E-3</v>
      </c>
      <c r="AJ327">
        <f>PRODUCT(INDEX(Overzicht!$B$1:$D$35,MATCH(max_demand!AJ$1,Overzicht!$B$1:$B$35,0),3),INDEX(Verdeelsleutels_percentage!$A:$AB,MATCH(max_demand!$C327,Verdeelsleutels_percentage!$C:$C,0),MATCH(INDEX(Overzicht!$B$1:$F$35,MATCH(max_demand!AJ$1,Overzicht!$B:$B,0),5),Verdeelsleutels_percentage!$1:$1,0)))</f>
        <v>0</v>
      </c>
      <c r="AK327">
        <f>PRODUCT(INDEX(Overzicht!$B$1:$D$35,MATCH(max_demand!AK$1,Overzicht!$B$1:$B$35,0),3),INDEX(Verdeelsleutels_percentage!$A:$AB,MATCH(max_demand!$C327,Verdeelsleutels_percentage!$C:$C,0),MATCH(INDEX(Overzicht!$B$1:$F$35,MATCH(max_demand!AK$1,Overzicht!$B:$B,0),5),Verdeelsleutels_percentage!$1:$1,0)))</f>
        <v>1.0502023386771669E-3</v>
      </c>
      <c r="AL327">
        <f>PRODUCT(INDEX(Overzicht!$B$1:$D$35,MATCH(max_demand!AL$1,Overzicht!$B$1:$B$35,0),3),INDEX(Verdeelsleutels_percentage!$A:$AB,MATCH(max_demand!$C327,Verdeelsleutels_percentage!$C:$C,0),MATCH(INDEX(Overzicht!$B$1:$F$35,MATCH(max_demand!AL$1,Overzicht!$B:$B,0),5),Verdeelsleutels_percentage!$1:$1,0)))</f>
        <v>2.8851712601021063E-3</v>
      </c>
      <c r="AM327">
        <f>PRODUCT(INDEX(Overzicht!$B$1:$D$35,MATCH(max_demand!AM$1,Overzicht!$B$1:$B$35,0),3),INDEX(Verdeelsleutels_percentage!$A:$AB,MATCH(max_demand!$C327,Verdeelsleutels_percentage!$C:$C,0),MATCH(INDEX(Overzicht!$B$1:$F$35,MATCH(max_demand!AM$1,Overzicht!$B:$B,0),5),Verdeelsleutels_percentage!$1:$1,0)))</f>
        <v>5.7703425202042125E-3</v>
      </c>
      <c r="AN327">
        <f>PRODUCT(INDEX(Overzicht!$B$1:$D$35,MATCH(max_demand!AN$1,Overzicht!$B$1:$B$35,0),3),INDEX(Verdeelsleutels_percentage!$A:$AB,MATCH(max_demand!$C327,Verdeelsleutels_percentage!$C:$C,0),MATCH(INDEX(Overzicht!$B$1:$F$35,MATCH(max_demand!AN$1,Overzicht!$B:$B,0),5),Verdeelsleutels_percentage!$1:$1,0)))</f>
        <v>2.8851712601021063E-3</v>
      </c>
      <c r="AO327">
        <f>PRODUCT(INDEX(Overzicht!$B$1:$D$35,MATCH(max_demand!AO$1,Overzicht!$B$1:$B$35,0),3),INDEX(Verdeelsleutels_percentage!$A:$AB,MATCH(max_demand!$C327,Verdeelsleutels_percentage!$C:$C,0),MATCH(INDEX(Overzicht!$B$1:$F$35,MATCH(max_demand!AO$1,Overzicht!$B:$B,0),5),Verdeelsleutels_percentage!$1:$1,0)))</f>
        <v>1.0098099410357372E-2</v>
      </c>
    </row>
    <row r="328" spans="2:41">
      <c r="B328" t="str">
        <f>INDEX('ETLocal datasets'!B:C,MATCH(C328,'ETLocal datasets'!C:C,0),1)</f>
        <v>GM1685</v>
      </c>
      <c r="C328" t="str">
        <f>'ETLocal datasets'!C311</f>
        <v>Landerd</v>
      </c>
      <c r="D328">
        <f t="shared" ref="D328:D390" si="25">SUMIF(H$2:AJ$2,"NAT",H328:AP328)</f>
        <v>0.16581019577477485</v>
      </c>
      <c r="E328">
        <f t="shared" ref="E328:E390" si="26">SUMIF(H$2:AP$2,"DROOG",H328:AP328)</f>
        <v>8.7210683698111718E-2</v>
      </c>
      <c r="F328">
        <f t="shared" ref="F328:F390" si="27">SUMIF(H$2:AP$2,"VET",H328:AP328)</f>
        <v>9.4348433121479065E-3</v>
      </c>
      <c r="G328">
        <f t="shared" si="24"/>
        <v>1.9212629700344798E-2</v>
      </c>
      <c r="H328">
        <f>PRODUCT(INDEX(Overzicht!$B$1:$D$35,MATCH(max_demand!H$1,Overzicht!$B$1:$B$35,0),3),INDEX(Verdeelsleutels_percentage!$A:$AB,MATCH(max_demand!$C328,Verdeelsleutels_percentage!$C:$C,0),MATCH(INDEX(Overzicht!$B$1:$F$35,MATCH(max_demand!H$1,Overzicht!$B:$B,0),5),Verdeelsleutels_percentage!$1:$1,0)))</f>
        <v>9.4348433121479065E-3</v>
      </c>
      <c r="I328">
        <f>PRODUCT(INDEX(Overzicht!$B$1:$D$35,MATCH(max_demand!I$1,Overzicht!$B$1:$B$35,0),3),INDEX(Verdeelsleutels_percentage!$A:$AB,MATCH(max_demand!$C328,Verdeelsleutels_percentage!$C:$C,0),MATCH(INDEX(Overzicht!$B$1:$F$35,MATCH(max_demand!I$1,Overzicht!$B:$B,0),5),Verdeelsleutels_percentage!$1:$1,0)))</f>
        <v>1.5979316729391062E-2</v>
      </c>
      <c r="J328">
        <f>PRODUCT(INDEX(Overzicht!$B$1:$D$35,MATCH(max_demand!J$1,Overzicht!$B$1:$B$35,0),3),INDEX(Verdeelsleutels_percentage!$A:$AB,MATCH(max_demand!$C328,Verdeelsleutels_percentage!$C:$C,0),MATCH(INDEX(Overzicht!$B$1:$F$35,MATCH(max_demand!J$1,Overzicht!$B:$B,0),5),Verdeelsleutels_percentage!$1:$1,0)))</f>
        <v>3.1629189008343457E-3</v>
      </c>
      <c r="K328">
        <f>PRODUCT(INDEX(Overzicht!$B$1:$D$35,MATCH(max_demand!K$1,Overzicht!$B$1:$B$35,0),3),INDEX(Verdeelsleutels_percentage!$A:$AB,MATCH(max_demand!$C328,Verdeelsleutels_percentage!$C:$C,0),MATCH(INDEX(Overzicht!$B$1:$F$35,MATCH(max_demand!K$1,Overzicht!$B:$B,0),5),Verdeelsleutels_percentage!$1:$1,0)))</f>
        <v>3.3261562361332473E-3</v>
      </c>
      <c r="L328">
        <f>PRODUCT(INDEX(Overzicht!$B$1:$D$35,MATCH(max_demand!L$1,Overzicht!$B$1:$B$35,0),3),INDEX(Verdeelsleutels_percentage!$A:$AB,MATCH(max_demand!$C328,Verdeelsleutels_percentage!$C:$C,0),MATCH(INDEX(Overzicht!$B$1:$F$35,MATCH(max_demand!L$1,Overzicht!$B:$B,0),5),Verdeelsleutels_percentage!$1:$1,0)))</f>
        <v>3.0508329622860289E-3</v>
      </c>
      <c r="M328">
        <f>PRODUCT(INDEX(Overzicht!$B$1:$D$35,MATCH(max_demand!M$1,Overzicht!$B$1:$B$35,0),3),INDEX(Verdeelsleutels_percentage!$A:$AB,MATCH(max_demand!$C328,Verdeelsleutels_percentage!$C:$C,0),MATCH(INDEX(Overzicht!$B$1:$F$35,MATCH(max_demand!M$1,Overzicht!$B:$B,0),5),Verdeelsleutels_percentage!$1:$1,0)))</f>
        <v>8.23605720124196E-2</v>
      </c>
      <c r="N328">
        <f>PRODUCT(INDEX(Overzicht!$B$1:$D$35,MATCH(max_demand!N$1,Overzicht!$B$1:$B$35,0),3),INDEX(Verdeelsleutels_percentage!$A:$AB,MATCH(max_demand!$C328,Verdeelsleutels_percentage!$C:$C,0),MATCH(INDEX(Overzicht!$B$1:$F$35,MATCH(max_demand!N$1,Overzicht!$B:$B,0),5),Verdeelsleutels_percentage!$1:$1,0)))</f>
        <v>2.6317418629639065E-2</v>
      </c>
      <c r="O328">
        <f>PRODUCT(INDEX(Overzicht!$B$1:$D$35,MATCH(max_demand!O$1,Overzicht!$B$1:$B$35,0),3),INDEX(Verdeelsleutels_percentage!$A:$AB,MATCH(max_demand!$C328,Verdeelsleutels_percentage!$C:$C,0),MATCH(INDEX(Overzicht!$B$1:$F$35,MATCH(max_demand!O$1,Overzicht!$B:$B,0),5),Verdeelsleutels_percentage!$1:$1,0)))</f>
        <v>9.128188149122267E-4</v>
      </c>
      <c r="P328">
        <f>PRODUCT(INDEX(Overzicht!$B$1:$D$35,MATCH(max_demand!P$1,Overzicht!$B$1:$B$35,0),3),INDEX(Verdeelsleutels_percentage!$A:$AB,MATCH(max_demand!$C328,Verdeelsleutels_percentage!$C:$C,0),MATCH(INDEX(Overzicht!$B$1:$F$35,MATCH(max_demand!P$1,Overzicht!$B:$B,0),5),Verdeelsleutels_percentage!$1:$1,0)))</f>
        <v>1.4323139083888705E-2</v>
      </c>
      <c r="Q328">
        <f>PRODUCT(INDEX(Overzicht!$B$1:$D$35,MATCH(max_demand!Q$1,Overzicht!$B$1:$B$35,0),3),INDEX(Verdeelsleutels_percentage!$A:$AB,MATCH(max_demand!$C328,Verdeelsleutels_percentage!$C:$C,0),MATCH(INDEX(Overzicht!$B$1:$F$35,MATCH(max_demand!Q$1,Overzicht!$B:$B,0),5),Verdeelsleutels_percentage!$1:$1,0)))</f>
        <v>7.8174416014939793E-3</v>
      </c>
      <c r="R328">
        <f>PRODUCT(INDEX(Overzicht!$B$1:$D$35,MATCH(max_demand!R$1,Overzicht!$B$1:$B$35,0),3),INDEX(Verdeelsleutels_percentage!$A:$AB,MATCH(max_demand!$C328,Verdeelsleutels_percentage!$C:$C,0),MATCH(INDEX(Overzicht!$B$1:$F$35,MATCH(max_demand!R$1,Overzicht!$B:$B,0),5),Verdeelsleutels_percentage!$1:$1,0)))</f>
        <v>1.6174017106539268E-3</v>
      </c>
      <c r="S328">
        <f>PRODUCT(INDEX(Overzicht!$B$1:$D$35,MATCH(max_demand!S$1,Overzicht!$B$1:$B$35,0),3),INDEX(Verdeelsleutels_percentage!$A:$AB,MATCH(max_demand!$C328,Verdeelsleutels_percentage!$C:$C,0),MATCH(INDEX(Overzicht!$B$1:$F$35,MATCH(max_demand!S$1,Overzicht!$B:$B,0),5),Verdeelsleutels_percentage!$1:$1,0)))</f>
        <v>3.3124387034192421E-3</v>
      </c>
      <c r="T328">
        <f>PRODUCT(INDEX(Overzicht!$B$1:$D$35,MATCH(max_demand!T$1,Overzicht!$B$1:$B$35,0),3),INDEX(Verdeelsleutels_percentage!$A:$AB,MATCH(max_demand!$C328,Verdeelsleutels_percentage!$C:$C,0),MATCH(INDEX(Overzicht!$B$1:$F$35,MATCH(max_demand!T$1,Overzicht!$B:$B,0),5),Verdeelsleutels_percentage!$1:$1,0)))</f>
        <v>4.7803206114882726E-3</v>
      </c>
      <c r="U328">
        <f>PRODUCT(INDEX(Overzicht!$B$1:$D$35,MATCH(max_demand!U$1,Overzicht!$B$1:$B$35,0),3),INDEX(Verdeelsleutels_percentage!$A:$AB,MATCH(max_demand!$C328,Verdeelsleutels_percentage!$C:$C,0),MATCH(INDEX(Overzicht!$B$1:$F$35,MATCH(max_demand!U$1,Overzicht!$B:$B,0),5),Verdeelsleutels_percentage!$1:$1,0)))</f>
        <v>1.7755476556956442E-2</v>
      </c>
      <c r="V328">
        <f>PRODUCT(INDEX(Overzicht!$B$1:$D$35,MATCH(max_demand!V$1,Overzicht!$B$1:$B$35,0),3),INDEX(Verdeelsleutels_percentage!$A:$AB,MATCH(max_demand!$C328,Verdeelsleutels_percentage!$C:$C,0),MATCH(INDEX(Overzicht!$B$1:$F$35,MATCH(max_demand!V$1,Overzicht!$B:$B,0),5),Verdeelsleutels_percentage!$1:$1,0)))</f>
        <v>2.0666799636133507E-3</v>
      </c>
      <c r="W328">
        <f>PRODUCT(INDEX(Overzicht!$B$1:$D$35,MATCH(max_demand!W$1,Overzicht!$B$1:$B$35,0),3),INDEX(Verdeelsleutels_percentage!$A:$AB,MATCH(max_demand!$C328,Verdeelsleutels_percentage!$C:$C,0),MATCH(INDEX(Overzicht!$B$1:$F$35,MATCH(max_demand!W$1,Overzicht!$B:$B,0),5),Verdeelsleutels_percentage!$1:$1,0)))</f>
        <v>1.0782678071026178E-2</v>
      </c>
      <c r="X328">
        <f>PRODUCT(INDEX(Overzicht!$B$1:$D$35,MATCH(max_demand!X$1,Overzicht!$B$1:$B$35,0),3),INDEX(Verdeelsleutels_percentage!$A:$AB,MATCH(max_demand!$C328,Verdeelsleutels_percentage!$C:$C,0),MATCH(INDEX(Overzicht!$B$1:$F$35,MATCH(max_demand!X$1,Overzicht!$B:$B,0),5),Verdeelsleutels_percentage!$1:$1,0)))</f>
        <v>1.4458932809798694E-2</v>
      </c>
      <c r="Y328">
        <f>PRODUCT(INDEX(Overzicht!$B$1:$D$35,MATCH(max_demand!Y$1,Overzicht!$B$1:$B$35,0),3),INDEX(Verdeelsleutels_percentage!$A:$AB,MATCH(max_demand!$C328,Verdeelsleutels_percentage!$C:$C,0),MATCH(INDEX(Overzicht!$B$1:$F$35,MATCH(max_demand!Y$1,Overzicht!$B:$B,0),5),Verdeelsleutels_percentage!$1:$1,0)))</f>
        <v>1.7369026841901217E-6</v>
      </c>
      <c r="Z328">
        <f>PRODUCT(INDEX(Overzicht!$B$1:$D$35,MATCH(max_demand!Z$1,Overzicht!$B$1:$B$35,0),3),INDEX(Verdeelsleutels_percentage!$A:$AB,MATCH(max_demand!$C328,Verdeelsleutels_percentage!$C:$C,0),MATCH(INDEX(Overzicht!$B$1:$F$35,MATCH(max_demand!Z$1,Overzicht!$B:$B,0),5),Verdeelsleutels_percentage!$1:$1,0)))</f>
        <v>7.71956748528943E-4</v>
      </c>
      <c r="AA328">
        <f>PRODUCT(INDEX(Overzicht!$B$1:$D$35,MATCH(max_demand!AA$1,Overzicht!$B$1:$B$35,0),3),INDEX(Verdeelsleutels_percentage!$A:$AB,MATCH(max_demand!$C328,Verdeelsleutels_percentage!$C:$C,0),MATCH(INDEX(Overzicht!$B$1:$F$35,MATCH(max_demand!AA$1,Overzicht!$B:$B,0),5),Verdeelsleutels_percentage!$1:$1,0)))</f>
        <v>8.0446019057226696E-4</v>
      </c>
      <c r="AB328">
        <f>PRODUCT(INDEX(Overzicht!$B$1:$D$35,MATCH(max_demand!AB$1,Overzicht!$B$1:$B$35,0),3),INDEX(Verdeelsleutels_percentage!$A:$AB,MATCH(max_demand!$C328,Verdeelsleutels_percentage!$C:$C,0),MATCH(INDEX(Overzicht!$B$1:$F$35,MATCH(max_demand!AB$1,Overzicht!$B:$B,0),5),Verdeelsleutels_percentage!$1:$1,0)))</f>
        <v>4.8213233881294996E-3</v>
      </c>
      <c r="AC328">
        <f>PRODUCT(INDEX(Overzicht!$B$1:$D$35,MATCH(max_demand!AC$1,Overzicht!$B$1:$B$35,0),3),INDEX(Verdeelsleutels_percentage!$A:$AB,MATCH(max_demand!$C328,Verdeelsleutels_percentage!$C:$C,0),MATCH(INDEX(Overzicht!$B$1:$F$35,MATCH(max_demand!AC$1,Overzicht!$B:$B,0),5),Verdeelsleutels_percentage!$1:$1,0)))</f>
        <v>1.5584426019341789E-2</v>
      </c>
      <c r="AD328">
        <f>PRODUCT(INDEX(Overzicht!$B$1:$D$35,MATCH(max_demand!AD$1,Overzicht!$B$1:$B$35,0),3),INDEX(Verdeelsleutels_percentage!$A:$AB,MATCH(max_demand!$C328,Verdeelsleutels_percentage!$C:$C,0),MATCH(INDEX(Overzicht!$B$1:$F$35,MATCH(max_demand!AD$1,Overzicht!$B:$B,0),5),Verdeelsleutels_percentage!$1:$1,0)))</f>
        <v>1.598416706117511E-5</v>
      </c>
      <c r="AE328">
        <f>PRODUCT(INDEX(Overzicht!$B$1:$D$35,MATCH(max_demand!AE$1,Overzicht!$B$1:$B$35,0),3),INDEX(Verdeelsleutels_percentage!$A:$AB,MATCH(max_demand!$C328,Verdeelsleutels_percentage!$C:$C,0),MATCH(INDEX(Overzicht!$B$1:$F$35,MATCH(max_demand!AE$1,Overzicht!$B:$B,0),5),Verdeelsleutels_percentage!$1:$1,0)))</f>
        <v>6.9881977105333223E-4</v>
      </c>
      <c r="AF328">
        <f>PRODUCT(INDEX(Overzicht!$B$1:$D$35,MATCH(max_demand!AF$1,Overzicht!$B$1:$B$35,0),3),INDEX(Verdeelsleutels_percentage!$A:$AB,MATCH(max_demand!$C328,Verdeelsleutels_percentage!$C:$C,0),MATCH(INDEX(Overzicht!$B$1:$F$35,MATCH(max_demand!AF$1,Overzicht!$B:$B,0),5),Verdeelsleutels_percentage!$1:$1,0)))</f>
        <v>3.0471976915616168E-3</v>
      </c>
      <c r="AG328">
        <f>PRODUCT(INDEX(Overzicht!$B$1:$D$35,MATCH(max_demand!AG$1,Overzicht!$B$1:$B$35,0),3),INDEX(Verdeelsleutels_percentage!$A:$AB,MATCH(max_demand!$C328,Verdeelsleutels_percentage!$C:$C,0),MATCH(INDEX(Overzicht!$B$1:$F$35,MATCH(max_demand!AG$1,Overzicht!$B:$B,0),5),Verdeelsleutels_percentage!$1:$1,0)))</f>
        <v>1.0782678071026178E-2</v>
      </c>
      <c r="AH328">
        <f>PRODUCT(INDEX(Overzicht!$B$1:$D$35,MATCH(max_demand!AH$1,Overzicht!$B$1:$B$35,0),3),INDEX(Verdeelsleutels_percentage!$A:$AB,MATCH(max_demand!$C328,Verdeelsleutels_percentage!$C:$C,0),MATCH(INDEX(Overzicht!$B$1:$F$35,MATCH(max_demand!AH$1,Overzicht!$B:$B,0),5),Verdeelsleutels_percentage!$1:$1,0)))</f>
        <v>7.110127946977106E-3</v>
      </c>
      <c r="AI328">
        <f>PRODUCT(INDEX(Overzicht!$B$1:$D$35,MATCH(max_demand!AI$1,Overzicht!$B$1:$B$35,0),3),INDEX(Verdeelsleutels_percentage!$A:$AB,MATCH(max_demand!$C328,Verdeelsleutels_percentage!$C:$C,0),MATCH(INDEX(Overzicht!$B$1:$F$35,MATCH(max_demand!AI$1,Overzicht!$B:$B,0),5),Verdeelsleutels_percentage!$1:$1,0)))</f>
        <v>2.4377581532492934E-3</v>
      </c>
      <c r="AJ328">
        <f>PRODUCT(INDEX(Overzicht!$B$1:$D$35,MATCH(max_demand!AJ$1,Overzicht!$B$1:$B$35,0),3),INDEX(Verdeelsleutels_percentage!$A:$AB,MATCH(max_demand!$C328,Verdeelsleutels_percentage!$C:$C,0),MATCH(INDEX(Overzicht!$B$1:$F$35,MATCH(max_demand!AJ$1,Overzicht!$B:$B,0),5),Verdeelsleutels_percentage!$1:$1,0)))</f>
        <v>0</v>
      </c>
      <c r="AK328">
        <f>PRODUCT(INDEX(Overzicht!$B$1:$D$35,MATCH(max_demand!AK$1,Overzicht!$B$1:$B$35,0),3),INDEX(Verdeelsleutels_percentage!$A:$AB,MATCH(max_demand!$C328,Verdeelsleutels_percentage!$C:$C,0),MATCH(INDEX(Overzicht!$B$1:$F$35,MATCH(max_demand!AK$1,Overzicht!$B:$B,0),5),Verdeelsleutels_percentage!$1:$1,0)))</f>
        <v>6.5414913630892164E-4</v>
      </c>
      <c r="AL328">
        <f>PRODUCT(INDEX(Overzicht!$B$1:$D$35,MATCH(max_demand!AL$1,Overzicht!$B$1:$B$35,0),3),INDEX(Verdeelsleutels_percentage!$A:$AB,MATCH(max_demand!$C328,Verdeelsleutels_percentage!$C:$C,0),MATCH(INDEX(Overzicht!$B$1:$F$35,MATCH(max_demand!AL$1,Overzicht!$B:$B,0),5),Verdeelsleutels_percentage!$1:$1,0)))</f>
        <v>1.7971130118376965E-3</v>
      </c>
      <c r="AM328">
        <f>PRODUCT(INDEX(Overzicht!$B$1:$D$35,MATCH(max_demand!AM$1,Overzicht!$B$1:$B$35,0),3),INDEX(Verdeelsleutels_percentage!$A:$AB,MATCH(max_demand!$C328,Verdeelsleutels_percentage!$C:$C,0),MATCH(INDEX(Overzicht!$B$1:$F$35,MATCH(max_demand!AM$1,Overzicht!$B:$B,0),5),Verdeelsleutels_percentage!$1:$1,0)))</f>
        <v>3.5942260236753931E-3</v>
      </c>
      <c r="AN328">
        <f>PRODUCT(INDEX(Overzicht!$B$1:$D$35,MATCH(max_demand!AN$1,Overzicht!$B$1:$B$35,0),3),INDEX(Verdeelsleutels_percentage!$A:$AB,MATCH(max_demand!$C328,Verdeelsleutels_percentage!$C:$C,0),MATCH(INDEX(Overzicht!$B$1:$F$35,MATCH(max_demand!AN$1,Overzicht!$B:$B,0),5),Verdeelsleutels_percentage!$1:$1,0)))</f>
        <v>1.7971130118376965E-3</v>
      </c>
      <c r="AO328">
        <f>PRODUCT(INDEX(Overzicht!$B$1:$D$35,MATCH(max_demand!AO$1,Overzicht!$B$1:$B$35,0),3),INDEX(Verdeelsleutels_percentage!$A:$AB,MATCH(max_demand!$C328,Verdeelsleutels_percentage!$C:$C,0),MATCH(INDEX(Overzicht!$B$1:$F$35,MATCH(max_demand!AO$1,Overzicht!$B:$B,0),5),Verdeelsleutels_percentage!$1:$1,0)))</f>
        <v>6.2898955414319377E-3</v>
      </c>
    </row>
    <row r="329" spans="2:41">
      <c r="B329" t="str">
        <f>INDEX('ETLocal datasets'!B:C,MATCH(C329,'ETLocal datasets'!C:C,0),1)</f>
        <v>GM1690</v>
      </c>
      <c r="C329" t="str">
        <f>'ETLocal datasets'!C312</f>
        <v>De Wolden</v>
      </c>
      <c r="D329">
        <f t="shared" si="25"/>
        <v>0.39107082458817793</v>
      </c>
      <c r="E329">
        <f t="shared" si="26"/>
        <v>0.22327198098906934</v>
      </c>
      <c r="F329">
        <f t="shared" si="27"/>
        <v>1.4648340025493338E-2</v>
      </c>
      <c r="G329">
        <f t="shared" si="24"/>
        <v>2.982912628471332E-2</v>
      </c>
      <c r="H329">
        <f>PRODUCT(INDEX(Overzicht!$B$1:$D$35,MATCH(max_demand!H$1,Overzicht!$B$1:$B$35,0),3),INDEX(Verdeelsleutels_percentage!$A:$AB,MATCH(max_demand!$C329,Verdeelsleutels_percentage!$C:$C,0),MATCH(INDEX(Overzicht!$B$1:$F$35,MATCH(max_demand!H$1,Overzicht!$B:$B,0),5),Verdeelsleutels_percentage!$1:$1,0)))</f>
        <v>1.4648340025493338E-2</v>
      </c>
      <c r="I329">
        <f>PRODUCT(INDEX(Overzicht!$B$1:$D$35,MATCH(max_demand!I$1,Overzicht!$B$1:$B$35,0),3),INDEX(Verdeelsleutels_percentage!$A:$AB,MATCH(max_demand!$C329,Verdeelsleutels_percentage!$C:$C,0),MATCH(INDEX(Overzicht!$B$1:$F$35,MATCH(max_demand!I$1,Overzicht!$B:$B,0),5),Verdeelsleutels_percentage!$1:$1,0)))</f>
        <v>3.4506361273021501E-2</v>
      </c>
      <c r="J329">
        <f>PRODUCT(INDEX(Overzicht!$B$1:$D$35,MATCH(max_demand!J$1,Overzicht!$B$1:$B$35,0),3),INDEX(Verdeelsleutels_percentage!$A:$AB,MATCH(max_demand!$C329,Verdeelsleutels_percentage!$C:$C,0),MATCH(INDEX(Overzicht!$B$1:$F$35,MATCH(max_demand!J$1,Overzicht!$B:$B,0),5),Verdeelsleutels_percentage!$1:$1,0)))</f>
        <v>4.9106816085463375E-3</v>
      </c>
      <c r="K329">
        <f>PRODUCT(INDEX(Overzicht!$B$1:$D$35,MATCH(max_demand!K$1,Overzicht!$B$1:$B$35,0),3),INDEX(Verdeelsleutels_percentage!$A:$AB,MATCH(max_demand!$C329,Verdeelsleutels_percentage!$C:$C,0),MATCH(INDEX(Overzicht!$B$1:$F$35,MATCH(max_demand!K$1,Overzicht!$B:$B,0),5),Verdeelsleutels_percentage!$1:$1,0)))</f>
        <v>7.1826318157535525E-3</v>
      </c>
      <c r="L329">
        <f>PRODUCT(INDEX(Overzicht!$B$1:$D$35,MATCH(max_demand!L$1,Overzicht!$B$1:$B$35,0),3),INDEX(Verdeelsleutels_percentage!$A:$AB,MATCH(max_demand!$C329,Verdeelsleutels_percentage!$C:$C,0),MATCH(INDEX(Overzicht!$B$1:$F$35,MATCH(max_demand!L$1,Overzicht!$B:$B,0),5),Verdeelsleutels_percentage!$1:$1,0)))</f>
        <v>4.7366593290434772E-3</v>
      </c>
      <c r="M329">
        <f>PRODUCT(INDEX(Overzicht!$B$1:$D$35,MATCH(max_demand!M$1,Overzicht!$B$1:$B$35,0),3),INDEX(Verdeelsleutels_percentage!$A:$AB,MATCH(max_demand!$C329,Verdeelsleutels_percentage!$C:$C,0),MATCH(INDEX(Overzicht!$B$1:$F$35,MATCH(max_demand!M$1,Overzicht!$B:$B,0),5),Verdeelsleutels_percentage!$1:$1,0)))</f>
        <v>0.21980802723804282</v>
      </c>
      <c r="N329">
        <f>PRODUCT(INDEX(Overzicht!$B$1:$D$35,MATCH(max_demand!N$1,Overzicht!$B$1:$B$35,0),3),INDEX(Verdeelsleutels_percentage!$A:$AB,MATCH(max_demand!$C329,Verdeelsleutels_percentage!$C:$C,0),MATCH(INDEX(Overzicht!$B$1:$F$35,MATCH(max_demand!N$1,Overzicht!$B:$B,0),5),Verdeelsleutels_percentage!$1:$1,0)))</f>
        <v>0.11231344916813096</v>
      </c>
      <c r="O329">
        <f>PRODUCT(INDEX(Overzicht!$B$1:$D$35,MATCH(max_demand!O$1,Overzicht!$B$1:$B$35,0),3),INDEX(Verdeelsleutels_percentage!$A:$AB,MATCH(max_demand!$C329,Verdeelsleutels_percentage!$C:$C,0),MATCH(INDEX(Overzicht!$B$1:$F$35,MATCH(max_demand!O$1,Overzicht!$B:$B,0),5),Verdeelsleutels_percentage!$1:$1,0)))</f>
        <v>7.5968930812370427E-3</v>
      </c>
      <c r="P329">
        <f>PRODUCT(INDEX(Overzicht!$B$1:$D$35,MATCH(max_demand!P$1,Overzicht!$B$1:$B$35,0),3),INDEX(Verdeelsleutels_percentage!$A:$AB,MATCH(max_demand!$C329,Verdeelsleutels_percentage!$C:$C,0),MATCH(INDEX(Overzicht!$B$1:$F$35,MATCH(max_demand!P$1,Overzicht!$B:$B,0),5),Verdeelsleutels_percentage!$1:$1,0)))</f>
        <v>4.079605080351453E-3</v>
      </c>
      <c r="Q329">
        <f>PRODUCT(INDEX(Overzicht!$B$1:$D$35,MATCH(max_demand!Q$1,Overzicht!$B$1:$B$35,0),3),INDEX(Verdeelsleutels_percentage!$A:$AB,MATCH(max_demand!$C329,Verdeelsleutels_percentage!$C:$C,0),MATCH(INDEX(Overzicht!$B$1:$F$35,MATCH(max_demand!Q$1,Overzicht!$B:$B,0),5),Verdeelsleutels_percentage!$1:$1,0)))</f>
        <v>1.2137196021123051E-2</v>
      </c>
      <c r="R329">
        <f>PRODUCT(INDEX(Overzicht!$B$1:$D$35,MATCH(max_demand!R$1,Overzicht!$B$1:$B$35,0),3),INDEX(Verdeelsleutels_percentage!$A:$AB,MATCH(max_demand!$C329,Verdeelsleutels_percentage!$C:$C,0),MATCH(INDEX(Overzicht!$B$1:$F$35,MATCH(max_demand!R$1,Overzicht!$B:$B,0),5),Verdeelsleutels_percentage!$1:$1,0)))</f>
        <v>2.5111440043702866E-3</v>
      </c>
      <c r="S329">
        <f>PRODUCT(INDEX(Overzicht!$B$1:$D$35,MATCH(max_demand!S$1,Overzicht!$B$1:$B$35,0),3),INDEX(Verdeelsleutels_percentage!$A:$AB,MATCH(max_demand!$C329,Verdeelsleutels_percentage!$C:$C,0),MATCH(INDEX(Overzicht!$B$1:$F$35,MATCH(max_demand!S$1,Overzicht!$B:$B,0),5),Verdeelsleutels_percentage!$1:$1,0)))</f>
        <v>5.1428229209503464E-3</v>
      </c>
      <c r="T329">
        <f>PRODUCT(INDEX(Overzicht!$B$1:$D$35,MATCH(max_demand!T$1,Overzicht!$B$1:$B$35,0),3),INDEX(Verdeelsleutels_percentage!$A:$AB,MATCH(max_demand!$C329,Verdeelsleutels_percentage!$C:$C,0),MATCH(INDEX(Overzicht!$B$1:$F$35,MATCH(max_demand!T$1,Overzicht!$B:$B,0),5),Verdeelsleutels_percentage!$1:$1,0)))</f>
        <v>7.4218256129166237E-3</v>
      </c>
      <c r="U329">
        <f>PRODUCT(INDEX(Overzicht!$B$1:$D$35,MATCH(max_demand!U$1,Overzicht!$B$1:$B$35,0),3),INDEX(Verdeelsleutels_percentage!$A:$AB,MATCH(max_demand!$C329,Verdeelsleutels_percentage!$C:$C,0),MATCH(INDEX(Overzicht!$B$1:$F$35,MATCH(max_demand!U$1,Overzicht!$B:$B,0),5),Verdeelsleutels_percentage!$1:$1,0)))</f>
        <v>2.7566780847976036E-2</v>
      </c>
      <c r="V329">
        <f>PRODUCT(INDEX(Overzicht!$B$1:$D$35,MATCH(max_demand!V$1,Overzicht!$B$1:$B$35,0),3),INDEX(Verdeelsleutels_percentage!$A:$AB,MATCH(max_demand!$C329,Verdeelsleutels_percentage!$C:$C,0),MATCH(INDEX(Overzicht!$B$1:$F$35,MATCH(max_demand!V$1,Overzicht!$B:$B,0),5),Verdeelsleutels_percentage!$1:$1,0)))</f>
        <v>3.2086840055842547E-3</v>
      </c>
      <c r="W329">
        <f>PRODUCT(INDEX(Overzicht!$B$1:$D$35,MATCH(max_demand!W$1,Overzicht!$B$1:$B$35,0),3),INDEX(Verdeelsleutels_percentage!$A:$AB,MATCH(max_demand!$C329,Verdeelsleutels_percentage!$C:$C,0),MATCH(INDEX(Overzicht!$B$1:$F$35,MATCH(max_demand!W$1,Overzicht!$B:$B,0),5),Verdeelsleutels_percentage!$1:$1,0)))</f>
        <v>1.6740960029135242E-2</v>
      </c>
      <c r="X329">
        <f>PRODUCT(INDEX(Overzicht!$B$1:$D$35,MATCH(max_demand!X$1,Overzicht!$B$1:$B$35,0),3),INDEX(Verdeelsleutels_percentage!$A:$AB,MATCH(max_demand!$C329,Verdeelsleutels_percentage!$C:$C,0),MATCH(INDEX(Overzicht!$B$1:$F$35,MATCH(max_demand!X$1,Overzicht!$B:$B,0),5),Verdeelsleutels_percentage!$1:$1,0)))</f>
        <v>1.9775544290444518E-2</v>
      </c>
      <c r="Y329">
        <f>PRODUCT(INDEX(Overzicht!$B$1:$D$35,MATCH(max_demand!Y$1,Overzicht!$B$1:$B$35,0),3),INDEX(Verdeelsleutels_percentage!$A:$AB,MATCH(max_demand!$C329,Verdeelsleutels_percentage!$C:$C,0),MATCH(INDEX(Overzicht!$B$1:$F$35,MATCH(max_demand!Y$1,Overzicht!$B:$B,0),5),Verdeelsleutels_percentage!$1:$1,0)))</f>
        <v>7.0791305526005485E-6</v>
      </c>
      <c r="Z329">
        <f>PRODUCT(INDEX(Overzicht!$B$1:$D$35,MATCH(max_demand!Z$1,Overzicht!$B$1:$B$35,0),3),INDEX(Verdeelsleutels_percentage!$A:$AB,MATCH(max_demand!$C329,Verdeelsleutels_percentage!$C:$C,0),MATCH(INDEX(Overzicht!$B$1:$F$35,MATCH(max_demand!Z$1,Overzicht!$B:$B,0),5),Verdeelsleutels_percentage!$1:$1,0)))</f>
        <v>3.1462802456002437E-3</v>
      </c>
      <c r="AA329">
        <f>PRODUCT(INDEX(Overzicht!$B$1:$D$35,MATCH(max_demand!AA$1,Overzicht!$B$1:$B$35,0),3),INDEX(Verdeelsleutels_percentage!$A:$AB,MATCH(max_demand!$C329,Verdeelsleutels_percentage!$C:$C,0),MATCH(INDEX(Overzicht!$B$1:$F$35,MATCH(max_demand!AA$1,Overzicht!$B:$B,0),5),Verdeelsleutels_percentage!$1:$1,0)))</f>
        <v>3.2787552033097279E-3</v>
      </c>
      <c r="AB329">
        <f>PRODUCT(INDEX(Overzicht!$B$1:$D$35,MATCH(max_demand!AB$1,Overzicht!$B$1:$B$35,0),3),INDEX(Verdeelsleutels_percentage!$A:$AB,MATCH(max_demand!$C329,Verdeelsleutels_percentage!$C:$C,0),MATCH(INDEX(Overzicht!$B$1:$F$35,MATCH(max_demand!AB$1,Overzicht!$B:$B,0),5),Verdeelsleutels_percentage!$1:$1,0)))</f>
        <v>1.0212930672447438E-2</v>
      </c>
      <c r="AC329">
        <f>PRODUCT(INDEX(Overzicht!$B$1:$D$35,MATCH(max_demand!AC$1,Overzicht!$B$1:$B$35,0),3),INDEX(Verdeelsleutels_percentage!$A:$AB,MATCH(max_demand!$C329,Verdeelsleutels_percentage!$C:$C,0),MATCH(INDEX(Overzicht!$B$1:$F$35,MATCH(max_demand!AC$1,Overzicht!$B:$B,0),5),Verdeelsleutels_percentage!$1:$1,0)))</f>
        <v>2.2837944267429543E-2</v>
      </c>
      <c r="AD329">
        <f>PRODUCT(INDEX(Overzicht!$B$1:$D$35,MATCH(max_demand!AD$1,Overzicht!$B$1:$B$35,0),3),INDEX(Verdeelsleutels_percentage!$A:$AB,MATCH(max_demand!$C329,Verdeelsleutels_percentage!$C:$C,0),MATCH(INDEX(Overzicht!$B$1:$F$35,MATCH(max_demand!AD$1,Overzicht!$B:$B,0),5),Verdeelsleutels_percentage!$1:$1,0)))</f>
        <v>7.5002630056283199E-5</v>
      </c>
      <c r="AE329">
        <f>PRODUCT(INDEX(Overzicht!$B$1:$D$35,MATCH(max_demand!AE$1,Overzicht!$B$1:$B$35,0),3),INDEX(Verdeelsleutels_percentage!$A:$AB,MATCH(max_demand!$C329,Verdeelsleutels_percentage!$C:$C,0),MATCH(INDEX(Overzicht!$B$1:$F$35,MATCH(max_demand!AE$1,Overzicht!$B:$B,0),5),Verdeelsleutels_percentage!$1:$1,0)))</f>
        <v>2.4957848966190431E-2</v>
      </c>
      <c r="AF329">
        <f>PRODUCT(INDEX(Overzicht!$B$1:$D$35,MATCH(max_demand!AF$1,Overzicht!$B$1:$B$35,0),3),INDEX(Verdeelsleutels_percentage!$A:$AB,MATCH(max_demand!$C329,Verdeelsleutels_percentage!$C:$C,0),MATCH(INDEX(Overzicht!$B$1:$F$35,MATCH(max_demand!AF$1,Overzicht!$B:$B,0),5),Verdeelsleutels_percentage!$1:$1,0)))</f>
        <v>1.2419527285264121E-2</v>
      </c>
      <c r="AG329">
        <f>PRODUCT(INDEX(Overzicht!$B$1:$D$35,MATCH(max_demand!AG$1,Overzicht!$B$1:$B$35,0),3),INDEX(Verdeelsleutels_percentage!$A:$AB,MATCH(max_demand!$C329,Verdeelsleutels_percentage!$C:$C,0),MATCH(INDEX(Overzicht!$B$1:$F$35,MATCH(max_demand!AG$1,Overzicht!$B:$B,0),5),Verdeelsleutels_percentage!$1:$1,0)))</f>
        <v>1.6740960029135242E-2</v>
      </c>
      <c r="AH329">
        <f>PRODUCT(INDEX(Overzicht!$B$1:$D$35,MATCH(max_demand!AH$1,Overzicht!$B$1:$B$35,0),3),INDEX(Verdeelsleutels_percentage!$A:$AB,MATCH(max_demand!$C329,Verdeelsleutels_percentage!$C:$C,0),MATCH(INDEX(Overzicht!$B$1:$F$35,MATCH(max_demand!AH$1,Overzicht!$B:$B,0),5),Verdeelsleutels_percentage!$1:$1,0)))</f>
        <v>2.8978896998949615E-2</v>
      </c>
      <c r="AI329">
        <f>PRODUCT(INDEX(Overzicht!$B$1:$D$35,MATCH(max_demand!AI$1,Overzicht!$B$1:$B$35,0),3),INDEX(Verdeelsleutels_percentage!$A:$AB,MATCH(max_demand!$C329,Verdeelsleutels_percentage!$C:$C,0),MATCH(INDEX(Overzicht!$B$1:$F$35,MATCH(max_demand!AI$1,Overzicht!$B:$B,0),5),Verdeelsleutels_percentage!$1:$1,0)))</f>
        <v>9.9356218282112951E-3</v>
      </c>
      <c r="AJ329">
        <f>PRODUCT(INDEX(Overzicht!$B$1:$D$35,MATCH(max_demand!AJ$1,Overzicht!$B$1:$B$35,0),3),INDEX(Verdeelsleutels_percentage!$A:$AB,MATCH(max_demand!$C329,Verdeelsleutels_percentage!$C:$C,0),MATCH(INDEX(Overzicht!$B$1:$F$35,MATCH(max_demand!AJ$1,Overzicht!$B:$B,0),5),Verdeelsleutels_percentage!$1:$1,0)))</f>
        <v>0</v>
      </c>
      <c r="AK329">
        <f>PRODUCT(INDEX(Overzicht!$B$1:$D$35,MATCH(max_demand!AK$1,Overzicht!$B$1:$B$35,0),3),INDEX(Verdeelsleutels_percentage!$A:$AB,MATCH(max_demand!$C329,Verdeelsleutels_percentage!$C:$C,0),MATCH(INDEX(Overzicht!$B$1:$F$35,MATCH(max_demand!AK$1,Overzicht!$B:$B,0),5),Verdeelsleutels_percentage!$1:$1,0)))</f>
        <v>1.0156182417675381E-3</v>
      </c>
      <c r="AL329">
        <f>PRODUCT(INDEX(Overzicht!$B$1:$D$35,MATCH(max_demand!AL$1,Overzicht!$B$1:$B$35,0),3),INDEX(Verdeelsleutels_percentage!$A:$AB,MATCH(max_demand!$C329,Verdeelsleutels_percentage!$C:$C,0),MATCH(INDEX(Overzicht!$B$1:$F$35,MATCH(max_demand!AL$1,Overzicht!$B:$B,0),5),Verdeelsleutels_percentage!$1:$1,0)))</f>
        <v>2.7901600048558738E-3</v>
      </c>
      <c r="AM329">
        <f>PRODUCT(INDEX(Overzicht!$B$1:$D$35,MATCH(max_demand!AM$1,Overzicht!$B$1:$B$35,0),3),INDEX(Verdeelsleutels_percentage!$A:$AB,MATCH(max_demand!$C329,Verdeelsleutels_percentage!$C:$C,0),MATCH(INDEX(Overzicht!$B$1:$F$35,MATCH(max_demand!AM$1,Overzicht!$B:$B,0),5),Verdeelsleutels_percentage!$1:$1,0)))</f>
        <v>5.5803200097117476E-3</v>
      </c>
      <c r="AN329">
        <f>PRODUCT(INDEX(Overzicht!$B$1:$D$35,MATCH(max_demand!AN$1,Overzicht!$B$1:$B$35,0),3),INDEX(Verdeelsleutels_percentage!$A:$AB,MATCH(max_demand!$C329,Verdeelsleutels_percentage!$C:$C,0),MATCH(INDEX(Overzicht!$B$1:$F$35,MATCH(max_demand!AN$1,Overzicht!$B:$B,0),5),Verdeelsleutels_percentage!$1:$1,0)))</f>
        <v>2.7901600048558738E-3</v>
      </c>
      <c r="AO329">
        <f>PRODUCT(INDEX(Overzicht!$B$1:$D$35,MATCH(max_demand!AO$1,Overzicht!$B$1:$B$35,0),3),INDEX(Verdeelsleutels_percentage!$A:$AB,MATCH(max_demand!$C329,Verdeelsleutels_percentage!$C:$C,0),MATCH(INDEX(Overzicht!$B$1:$F$35,MATCH(max_demand!AO$1,Overzicht!$B:$B,0),5),Verdeelsleutels_percentage!$1:$1,0)))</f>
        <v>9.765560016995559E-3</v>
      </c>
    </row>
    <row r="330" spans="2:41">
      <c r="B330" t="str">
        <f>INDEX('ETLocal datasets'!B:C,MATCH(C330,'ETLocal datasets'!C:C,0),1)</f>
        <v>GM1695</v>
      </c>
      <c r="C330" t="str">
        <f>'ETLocal datasets'!C313</f>
        <v>Noord-Beveland</v>
      </c>
      <c r="D330">
        <f t="shared" si="25"/>
        <v>1.4040881959056846</v>
      </c>
      <c r="E330">
        <f t="shared" si="26"/>
        <v>6.4005908799452921E-2</v>
      </c>
      <c r="F330">
        <f t="shared" si="27"/>
        <v>4.4400692205020867E-3</v>
      </c>
      <c r="G330">
        <f t="shared" si="24"/>
        <v>9.0415286142133938E-3</v>
      </c>
      <c r="H330">
        <f>PRODUCT(INDEX(Overzicht!$B$1:$D$35,MATCH(max_demand!H$1,Overzicht!$B$1:$B$35,0),3),INDEX(Verdeelsleutels_percentage!$A:$AB,MATCH(max_demand!$C330,Verdeelsleutels_percentage!$C:$C,0),MATCH(INDEX(Overzicht!$B$1:$F$35,MATCH(max_demand!H$1,Overzicht!$B:$B,0),5),Verdeelsleutels_percentage!$1:$1,0)))</f>
        <v>4.4400692205020867E-3</v>
      </c>
      <c r="I330">
        <f>PRODUCT(INDEX(Overzicht!$B$1:$D$35,MATCH(max_demand!I$1,Overzicht!$B$1:$B$35,0),3),INDEX(Verdeelsleutels_percentage!$A:$AB,MATCH(max_demand!$C330,Verdeelsleutels_percentage!$C:$C,0),MATCH(INDEX(Overzicht!$B$1:$F$35,MATCH(max_demand!I$1,Overzicht!$B:$B,0),5),Verdeelsleutels_percentage!$1:$1,0)))</f>
        <v>3.5175819260292875E-2</v>
      </c>
      <c r="J330">
        <f>PRODUCT(INDEX(Overzicht!$B$1:$D$35,MATCH(max_demand!J$1,Overzicht!$B$1:$B$35,0),3),INDEX(Verdeelsleutels_percentage!$A:$AB,MATCH(max_demand!$C330,Verdeelsleutels_percentage!$C:$C,0),MATCH(INDEX(Overzicht!$B$1:$F$35,MATCH(max_demand!J$1,Overzicht!$B:$B,0),5),Verdeelsleutels_percentage!$1:$1,0)))</f>
        <v>1.4884803482064137E-3</v>
      </c>
      <c r="K330">
        <f>PRODUCT(INDEX(Overzicht!$B$1:$D$35,MATCH(max_demand!K$1,Overzicht!$B$1:$B$35,0),3),INDEX(Verdeelsleutels_percentage!$A:$AB,MATCH(max_demand!$C330,Verdeelsleutels_percentage!$C:$C,0),MATCH(INDEX(Overzicht!$B$1:$F$35,MATCH(max_demand!K$1,Overzicht!$B:$B,0),5),Verdeelsleutels_percentage!$1:$1,0)))</f>
        <v>7.3219820706425017E-3</v>
      </c>
      <c r="L330">
        <f>PRODUCT(INDEX(Overzicht!$B$1:$D$35,MATCH(max_demand!L$1,Overzicht!$B$1:$B$35,0),3),INDEX(Verdeelsleutels_percentage!$A:$AB,MATCH(max_demand!$C330,Verdeelsleutels_percentage!$C:$C,0),MATCH(INDEX(Overzicht!$B$1:$F$35,MATCH(max_demand!L$1,Overzicht!$B:$B,0),5),Verdeelsleutels_percentage!$1:$1,0)))</f>
        <v>1.435732325866849E-3</v>
      </c>
      <c r="M330">
        <f>PRODUCT(INDEX(Overzicht!$B$1:$D$35,MATCH(max_demand!M$1,Overzicht!$B$1:$B$35,0),3),INDEX(Verdeelsleutels_percentage!$A:$AB,MATCH(max_demand!$C330,Verdeelsleutels_percentage!$C:$C,0),MATCH(INDEX(Overzicht!$B$1:$F$35,MATCH(max_demand!M$1,Overzicht!$B:$B,0),5),Verdeelsleutels_percentage!$1:$1,0)))</f>
        <v>2.2684954829240284E-2</v>
      </c>
      <c r="N330">
        <f>PRODUCT(INDEX(Overzicht!$B$1:$D$35,MATCH(max_demand!N$1,Overzicht!$B$1:$B$35,0),3),INDEX(Verdeelsleutels_percentage!$A:$AB,MATCH(max_demand!$C330,Verdeelsleutels_percentage!$C:$C,0),MATCH(INDEX(Overzicht!$B$1:$F$35,MATCH(max_demand!N$1,Overzicht!$B:$B,0),5),Verdeelsleutels_percentage!$1:$1,0)))</f>
        <v>2.4715095868214961E-3</v>
      </c>
      <c r="O330">
        <f>PRODUCT(INDEX(Overzicht!$B$1:$D$35,MATCH(max_demand!O$1,Overzicht!$B$1:$B$35,0),3),INDEX(Verdeelsleutels_percentage!$A:$AB,MATCH(max_demand!$C330,Verdeelsleutels_percentage!$C:$C,0),MATCH(INDEX(Overzicht!$B$1:$F$35,MATCH(max_demand!O$1,Overzicht!$B:$B,0),5),Verdeelsleutels_percentage!$1:$1,0)))</f>
        <v>3.0341954658522168E-2</v>
      </c>
      <c r="P330">
        <f>PRODUCT(INDEX(Overzicht!$B$1:$D$35,MATCH(max_demand!P$1,Overzicht!$B$1:$B$35,0),3),INDEX(Verdeelsleutels_percentage!$A:$AB,MATCH(max_demand!$C330,Verdeelsleutels_percentage!$C:$C,0),MATCH(INDEX(Overzicht!$B$1:$F$35,MATCH(max_demand!P$1,Overzicht!$B:$B,0),5),Verdeelsleutels_percentage!$1:$1,0)))</f>
        <v>9.176113057346412E-2</v>
      </c>
      <c r="Q330">
        <f>PRODUCT(INDEX(Overzicht!$B$1:$D$35,MATCH(max_demand!Q$1,Overzicht!$B$1:$B$35,0),3),INDEX(Verdeelsleutels_percentage!$A:$AB,MATCH(max_demand!$C330,Verdeelsleutels_percentage!$C:$C,0),MATCH(INDEX(Overzicht!$B$1:$F$35,MATCH(max_demand!Q$1,Overzicht!$B:$B,0),5),Verdeelsleutels_percentage!$1:$1,0)))</f>
        <v>3.6789144969874427E-3</v>
      </c>
      <c r="R330">
        <f>PRODUCT(INDEX(Overzicht!$B$1:$D$35,MATCH(max_demand!R$1,Overzicht!$B$1:$B$35,0),3),INDEX(Verdeelsleutels_percentage!$A:$AB,MATCH(max_demand!$C330,Verdeelsleutels_percentage!$C:$C,0),MATCH(INDEX(Overzicht!$B$1:$F$35,MATCH(max_demand!R$1,Overzicht!$B:$B,0),5),Verdeelsleutels_percentage!$1:$1,0)))</f>
        <v>7.6115472351464338E-4</v>
      </c>
      <c r="S330">
        <f>PRODUCT(INDEX(Overzicht!$B$1:$D$35,MATCH(max_demand!S$1,Overzicht!$B$1:$B$35,0),3),INDEX(Verdeelsleutels_percentage!$A:$AB,MATCH(max_demand!$C330,Verdeelsleutels_percentage!$C:$C,0),MATCH(INDEX(Overzicht!$B$1:$F$35,MATCH(max_demand!S$1,Overzicht!$B:$B,0),5),Verdeelsleutels_percentage!$1:$1,0)))</f>
        <v>1.5588448737579896E-3</v>
      </c>
      <c r="T330">
        <f>PRODUCT(INDEX(Overzicht!$B$1:$D$35,MATCH(max_demand!T$1,Overzicht!$B$1:$B$35,0),3),INDEX(Verdeelsleutels_percentage!$A:$AB,MATCH(max_demand!$C330,Verdeelsleutels_percentage!$C:$C,0),MATCH(INDEX(Overzicht!$B$1:$F$35,MATCH(max_demand!T$1,Overzicht!$B:$B,0),5),Verdeelsleutels_percentage!$1:$1,0)))</f>
        <v>2.2496350717210569E-3</v>
      </c>
      <c r="U330">
        <f>PRODUCT(INDEX(Overzicht!$B$1:$D$35,MATCH(max_demand!U$1,Overzicht!$B$1:$B$35,0),3),INDEX(Verdeelsleutels_percentage!$A:$AB,MATCH(max_demand!$C330,Verdeelsleutels_percentage!$C:$C,0),MATCH(INDEX(Overzicht!$B$1:$F$35,MATCH(max_demand!U$1,Overzicht!$B:$B,0),5),Verdeelsleutels_percentage!$1:$1,0)))</f>
        <v>8.3557874092496411E-3</v>
      </c>
      <c r="V330">
        <f>PRODUCT(INDEX(Overzicht!$B$1:$D$35,MATCH(max_demand!V$1,Overzicht!$B$1:$B$35,0),3),INDEX(Verdeelsleutels_percentage!$A:$AB,MATCH(max_demand!$C330,Verdeelsleutels_percentage!$C:$C,0),MATCH(INDEX(Overzicht!$B$1:$F$35,MATCH(max_demand!V$1,Overzicht!$B:$B,0),5),Verdeelsleutels_percentage!$1:$1,0)))</f>
        <v>9.7258659115759976E-4</v>
      </c>
      <c r="W330">
        <f>PRODUCT(INDEX(Overzicht!$B$1:$D$35,MATCH(max_demand!W$1,Overzicht!$B$1:$B$35,0),3),INDEX(Verdeelsleutels_percentage!$A:$AB,MATCH(max_demand!$C330,Verdeelsleutels_percentage!$C:$C,0),MATCH(INDEX(Overzicht!$B$1:$F$35,MATCH(max_demand!W$1,Overzicht!$B:$B,0),5),Verdeelsleutels_percentage!$1:$1,0)))</f>
        <v>5.0743648234309558E-3</v>
      </c>
      <c r="X330">
        <f>PRODUCT(INDEX(Overzicht!$B$1:$D$35,MATCH(max_demand!X$1,Overzicht!$B$1:$B$35,0),3),INDEX(Verdeelsleutels_percentage!$A:$AB,MATCH(max_demand!$C330,Verdeelsleutels_percentage!$C:$C,0),MATCH(INDEX(Overzicht!$B$1:$F$35,MATCH(max_demand!X$1,Overzicht!$B:$B,0),5),Verdeelsleutels_percentage!$1:$1,0)))</f>
        <v>2.259794297770094E-3</v>
      </c>
      <c r="Y330">
        <f>PRODUCT(INDEX(Overzicht!$B$1:$D$35,MATCH(max_demand!Y$1,Overzicht!$B$1:$B$35,0),3),INDEX(Verdeelsleutels_percentage!$A:$AB,MATCH(max_demand!$C330,Verdeelsleutels_percentage!$C:$C,0),MATCH(INDEX(Overzicht!$B$1:$F$35,MATCH(max_demand!Y$1,Overzicht!$B:$B,0),5),Verdeelsleutels_percentage!$1:$1,0)))</f>
        <v>2.6785692726031234E-6</v>
      </c>
      <c r="Z330">
        <f>PRODUCT(INDEX(Overzicht!$B$1:$D$35,MATCH(max_demand!Z$1,Overzicht!$B$1:$B$35,0),3),INDEX(Verdeelsleutels_percentage!$A:$AB,MATCH(max_demand!$C330,Verdeelsleutels_percentage!$C:$C,0),MATCH(INDEX(Overzicht!$B$1:$F$35,MATCH(max_demand!Z$1,Overzicht!$B:$B,0),5),Verdeelsleutels_percentage!$1:$1,0)))</f>
        <v>1.1904752322680549E-3</v>
      </c>
      <c r="AA330">
        <f>PRODUCT(INDEX(Overzicht!$B$1:$D$35,MATCH(max_demand!AA$1,Overzicht!$B$1:$B$35,0),3),INDEX(Verdeelsleutels_percentage!$A:$AB,MATCH(max_demand!$C330,Verdeelsleutels_percentage!$C:$C,0),MATCH(INDEX(Overzicht!$B$1:$F$35,MATCH(max_demand!AA$1,Overzicht!$B:$B,0),5),Verdeelsleutels_percentage!$1:$1,0)))</f>
        <v>1.2406005052056574E-3</v>
      </c>
      <c r="AB330">
        <f>PRODUCT(INDEX(Overzicht!$B$1:$D$35,MATCH(max_demand!AB$1,Overzicht!$B$1:$B$35,0),3),INDEX(Verdeelsleutels_percentage!$A:$AB,MATCH(max_demand!$C330,Verdeelsleutels_percentage!$C:$C,0),MATCH(INDEX(Overzicht!$B$1:$F$35,MATCH(max_demand!AB$1,Overzicht!$B:$B,0),5),Verdeelsleutels_percentage!$1:$1,0)))</f>
        <v>5.4311441940794701E-3</v>
      </c>
      <c r="AC330">
        <f>PRODUCT(INDEX(Overzicht!$B$1:$D$35,MATCH(max_demand!AC$1,Overzicht!$B$1:$B$35,0),3),INDEX(Verdeelsleutels_percentage!$A:$AB,MATCH(max_demand!$C330,Verdeelsleutels_percentage!$C:$C,0),MATCH(INDEX(Overzicht!$B$1:$F$35,MATCH(max_demand!AC$1,Overzicht!$B:$B,0),5),Verdeelsleutels_percentage!$1:$1,0)))</f>
        <v>4.404392252677759E-3</v>
      </c>
      <c r="AD330">
        <f>PRODUCT(INDEX(Overzicht!$B$1:$D$35,MATCH(max_demand!AD$1,Overzicht!$B$1:$B$35,0),3),INDEX(Verdeelsleutels_percentage!$A:$AB,MATCH(max_demand!$C330,Verdeelsleutels_percentage!$C:$C,0),MATCH(INDEX(Overzicht!$B$1:$F$35,MATCH(max_demand!AD$1,Overzicht!$B:$B,0),5),Verdeelsleutels_percentage!$1:$1,0)))</f>
        <v>5.2132975645678818E-5</v>
      </c>
      <c r="AE330">
        <f>PRODUCT(INDEX(Overzicht!$B$1:$D$35,MATCH(max_demand!AE$1,Overzicht!$B$1:$B$35,0),3),INDEX(Verdeelsleutels_percentage!$A:$AB,MATCH(max_demand!$C330,Verdeelsleutels_percentage!$C:$C,0),MATCH(INDEX(Overzicht!$B$1:$F$35,MATCH(max_demand!AE$1,Overzicht!$B:$B,0),5),Verdeelsleutels_percentage!$1:$1,0)))</f>
        <v>1.6072854734226639E-2</v>
      </c>
      <c r="AF330">
        <f>PRODUCT(INDEX(Overzicht!$B$1:$D$35,MATCH(max_demand!AF$1,Overzicht!$B$1:$B$35,0),3),INDEX(Verdeelsleutels_percentage!$A:$AB,MATCH(max_demand!$C330,Verdeelsleutels_percentage!$C:$C,0),MATCH(INDEX(Overzicht!$B$1:$F$35,MATCH(max_demand!AF$1,Overzicht!$B:$B,0),5),Verdeelsleutels_percentage!$1:$1,0)))</f>
        <v>4.6992443379002165E-3</v>
      </c>
      <c r="AG330">
        <f>PRODUCT(INDEX(Overzicht!$B$1:$D$35,MATCH(max_demand!AG$1,Overzicht!$B$1:$B$35,0),3),INDEX(Verdeelsleutels_percentage!$A:$AB,MATCH(max_demand!$C330,Verdeelsleutels_percentage!$C:$C,0),MATCH(INDEX(Overzicht!$B$1:$F$35,MATCH(max_demand!AG$1,Overzicht!$B:$B,0),5),Verdeelsleutels_percentage!$1:$1,0)))</f>
        <v>5.0743648234309558E-3</v>
      </c>
      <c r="AH330">
        <f>PRODUCT(INDEX(Overzicht!$B$1:$D$35,MATCH(max_demand!AH$1,Overzicht!$B$1:$B$35,0),3),INDEX(Verdeelsleutels_percentage!$A:$AB,MATCH(max_demand!$C330,Verdeelsleutels_percentage!$C:$C,0),MATCH(INDEX(Overzicht!$B$1:$F$35,MATCH(max_demand!AH$1,Overzicht!$B:$B,0),5),Verdeelsleutels_percentage!$1:$1,0)))</f>
        <v>1.0964903455100506E-2</v>
      </c>
      <c r="AI330">
        <f>PRODUCT(INDEX(Overzicht!$B$1:$D$35,MATCH(max_demand!AI$1,Overzicht!$B$1:$B$35,0),3),INDEX(Verdeelsleutels_percentage!$A:$AB,MATCH(max_demand!$C330,Verdeelsleutels_percentage!$C:$C,0),MATCH(INDEX(Overzicht!$B$1:$F$35,MATCH(max_demand!AI$1,Overzicht!$B:$B,0),5),Verdeelsleutels_percentage!$1:$1,0)))</f>
        <v>3.7593954703201734E-3</v>
      </c>
      <c r="AJ330">
        <f>PRODUCT(INDEX(Overzicht!$B$1:$D$35,MATCH(max_demand!AJ$1,Overzicht!$B$1:$B$35,0),3),INDEX(Verdeelsleutels_percentage!$A:$AB,MATCH(max_demand!$C330,Verdeelsleutels_percentage!$C:$C,0),MATCH(INDEX(Overzicht!$B$1:$F$35,MATCH(max_demand!AJ$1,Overzicht!$B:$B,0),5),Verdeelsleutels_percentage!$1:$1,0)))</f>
        <v>1.2000000000000002</v>
      </c>
      <c r="AK330">
        <f>PRODUCT(INDEX(Overzicht!$B$1:$D$35,MATCH(max_demand!AK$1,Overzicht!$B$1:$B$35,0),3),INDEX(Verdeelsleutels_percentage!$A:$AB,MATCH(max_demand!$C330,Verdeelsleutels_percentage!$C:$C,0),MATCH(INDEX(Overzicht!$B$1:$F$35,MATCH(max_demand!AK$1,Overzicht!$B:$B,0),5),Verdeelsleutels_percentage!$1:$1,0)))</f>
        <v>3.0784479928814472E-4</v>
      </c>
      <c r="AL330">
        <f>PRODUCT(INDEX(Overzicht!$B$1:$D$35,MATCH(max_demand!AL$1,Overzicht!$B$1:$B$35,0),3),INDEX(Verdeelsleutels_percentage!$A:$AB,MATCH(max_demand!$C330,Verdeelsleutels_percentage!$C:$C,0),MATCH(INDEX(Overzicht!$B$1:$F$35,MATCH(max_demand!AL$1,Overzicht!$B:$B,0),5),Verdeelsleutels_percentage!$1:$1,0)))</f>
        <v>8.4572747057182597E-4</v>
      </c>
      <c r="AM330">
        <f>PRODUCT(INDEX(Overzicht!$B$1:$D$35,MATCH(max_demand!AM$1,Overzicht!$B$1:$B$35,0),3),INDEX(Verdeelsleutels_percentage!$A:$AB,MATCH(max_demand!$C330,Verdeelsleutels_percentage!$C:$C,0),MATCH(INDEX(Overzicht!$B$1:$F$35,MATCH(max_demand!AM$1,Overzicht!$B:$B,0),5),Verdeelsleutels_percentage!$1:$1,0)))</f>
        <v>1.6914549411436519E-3</v>
      </c>
      <c r="AN330">
        <f>PRODUCT(INDEX(Overzicht!$B$1:$D$35,MATCH(max_demand!AN$1,Overzicht!$B$1:$B$35,0),3),INDEX(Verdeelsleutels_percentage!$A:$AB,MATCH(max_demand!$C330,Verdeelsleutels_percentage!$C:$C,0),MATCH(INDEX(Overzicht!$B$1:$F$35,MATCH(max_demand!AN$1,Overzicht!$B:$B,0),5),Verdeelsleutels_percentage!$1:$1,0)))</f>
        <v>8.4572747057182597E-4</v>
      </c>
      <c r="AO330">
        <f>PRODUCT(INDEX(Overzicht!$B$1:$D$35,MATCH(max_demand!AO$1,Overzicht!$B$1:$B$35,0),3),INDEX(Verdeelsleutels_percentage!$A:$AB,MATCH(max_demand!$C330,Verdeelsleutels_percentage!$C:$C,0),MATCH(INDEX(Overzicht!$B$1:$F$35,MATCH(max_demand!AO$1,Overzicht!$B:$B,0),5),Verdeelsleutels_percentage!$1:$1,0)))</f>
        <v>2.9600461470013911E-3</v>
      </c>
    </row>
    <row r="331" spans="2:41">
      <c r="B331" t="str">
        <f>INDEX('ETLocal datasets'!B:C,MATCH(C331,'ETLocal datasets'!C:C,0),1)</f>
        <v>GM1696</v>
      </c>
      <c r="C331" t="str">
        <f>'ETLocal datasets'!C314</f>
        <v>Wijdemeren</v>
      </c>
      <c r="D331">
        <f t="shared" si="25"/>
        <v>0.36744297359763167</v>
      </c>
      <c r="E331">
        <f t="shared" si="26"/>
        <v>7.5978441000511529E-2</v>
      </c>
      <c r="F331">
        <f t="shared" si="27"/>
        <v>1.4589406430202054E-2</v>
      </c>
      <c r="G331">
        <f t="shared" si="24"/>
        <v>2.9709116942132768E-2</v>
      </c>
      <c r="H331">
        <f>PRODUCT(INDEX(Overzicht!$B$1:$D$35,MATCH(max_demand!H$1,Overzicht!$B$1:$B$35,0),3),INDEX(Verdeelsleutels_percentage!$A:$AB,MATCH(max_demand!$C331,Verdeelsleutels_percentage!$C:$C,0),MATCH(INDEX(Overzicht!$B$1:$F$35,MATCH(max_demand!H$1,Overzicht!$B:$B,0),5),Verdeelsleutels_percentage!$1:$1,0)))</f>
        <v>1.4589406430202054E-2</v>
      </c>
      <c r="I331">
        <f>PRODUCT(INDEX(Overzicht!$B$1:$D$35,MATCH(max_demand!I$1,Overzicht!$B$1:$B$35,0),3),INDEX(Verdeelsleutels_percentage!$A:$AB,MATCH(max_demand!$C331,Verdeelsleutels_percentage!$C:$C,0),MATCH(INDEX(Overzicht!$B$1:$F$35,MATCH(max_demand!I$1,Overzicht!$B:$B,0),5),Verdeelsleutels_percentage!$1:$1,0)))</f>
        <v>5.840003657648894E-4</v>
      </c>
      <c r="J331">
        <f>PRODUCT(INDEX(Overzicht!$B$1:$D$35,MATCH(max_demand!J$1,Overzicht!$B$1:$B$35,0),3),INDEX(Verdeelsleutels_percentage!$A:$AB,MATCH(max_demand!$C331,Verdeelsleutels_percentage!$C:$C,0),MATCH(INDEX(Overzicht!$B$1:$F$35,MATCH(max_demand!J$1,Overzicht!$B:$B,0),5),Verdeelsleutels_percentage!$1:$1,0)))</f>
        <v>4.8909248223153552E-3</v>
      </c>
      <c r="K331">
        <f>PRODUCT(INDEX(Overzicht!$B$1:$D$35,MATCH(max_demand!K$1,Overzicht!$B$1:$B$35,0),3),INDEX(Verdeelsleutels_percentage!$A:$AB,MATCH(max_demand!$C331,Verdeelsleutels_percentage!$C:$C,0),MATCH(INDEX(Overzicht!$B$1:$F$35,MATCH(max_demand!K$1,Overzicht!$B:$B,0),5),Verdeelsleutels_percentage!$1:$1,0)))</f>
        <v>1.2156192228921468E-4</v>
      </c>
      <c r="L331">
        <f>PRODUCT(INDEX(Overzicht!$B$1:$D$35,MATCH(max_demand!L$1,Overzicht!$B$1:$B$35,0),3),INDEX(Verdeelsleutels_percentage!$A:$AB,MATCH(max_demand!$C331,Verdeelsleutels_percentage!$C:$C,0),MATCH(INDEX(Overzicht!$B$1:$F$35,MATCH(max_demand!L$1,Overzicht!$B:$B,0),5),Verdeelsleutels_percentage!$1:$1,0)))</f>
        <v>4.7176026739245555E-3</v>
      </c>
      <c r="M331">
        <f>PRODUCT(INDEX(Overzicht!$B$1:$D$35,MATCH(max_demand!M$1,Overzicht!$B$1:$B$35,0),3),INDEX(Verdeelsleutels_percentage!$A:$AB,MATCH(max_demand!$C331,Verdeelsleutels_percentage!$C:$C,0),MATCH(INDEX(Overzicht!$B$1:$F$35,MATCH(max_demand!M$1,Overzicht!$B:$B,0),5),Verdeelsleutels_percentage!$1:$1,0)))</f>
        <v>1.6184581919879846E-2</v>
      </c>
      <c r="N331">
        <f>PRODUCT(INDEX(Overzicht!$B$1:$D$35,MATCH(max_demand!N$1,Overzicht!$B$1:$B$35,0),3),INDEX(Verdeelsleutels_percentage!$A:$AB,MATCH(max_demand!$C331,Verdeelsleutels_percentage!$C:$C,0),MATCH(INDEX(Overzicht!$B$1:$F$35,MATCH(max_demand!N$1,Overzicht!$B:$B,0),5),Verdeelsleutels_percentage!$1:$1,0)))</f>
        <v>5.3148560088370307E-3</v>
      </c>
      <c r="O331">
        <f>PRODUCT(INDEX(Overzicht!$B$1:$D$35,MATCH(max_demand!O$1,Overzicht!$B$1:$B$35,0),3),INDEX(Verdeelsleutels_percentage!$A:$AB,MATCH(max_demand!$C331,Verdeelsleutels_percentage!$C:$C,0),MATCH(INDEX(Overzicht!$B$1:$F$35,MATCH(max_demand!O$1,Overzicht!$B:$B,0),5),Verdeelsleutels_percentage!$1:$1,0)))</f>
        <v>1.390252691078285E-4</v>
      </c>
      <c r="P331">
        <f>PRODUCT(INDEX(Overzicht!$B$1:$D$35,MATCH(max_demand!P$1,Overzicht!$B$1:$B$35,0),3),INDEX(Verdeelsleutels_percentage!$A:$AB,MATCH(max_demand!$C331,Verdeelsleutels_percentage!$C:$C,0),MATCH(INDEX(Overzicht!$B$1:$F$35,MATCH(max_demand!P$1,Overzicht!$B:$B,0),5),Verdeelsleutels_percentage!$1:$1,0)))</f>
        <v>1.3083811393554769E-4</v>
      </c>
      <c r="Q331">
        <f>PRODUCT(INDEX(Overzicht!$B$1:$D$35,MATCH(max_demand!Q$1,Overzicht!$B$1:$B$35,0),3),INDEX(Verdeelsleutels_percentage!$A:$AB,MATCH(max_demand!$C331,Verdeelsleutels_percentage!$C:$C,0),MATCH(INDEX(Overzicht!$B$1:$F$35,MATCH(max_demand!Q$1,Overzicht!$B:$B,0),5),Verdeelsleutels_percentage!$1:$1,0)))</f>
        <v>1.2088365327881699E-2</v>
      </c>
      <c r="R331">
        <f>PRODUCT(INDEX(Overzicht!$B$1:$D$35,MATCH(max_demand!R$1,Overzicht!$B$1:$B$35,0),3),INDEX(Verdeelsleutels_percentage!$A:$AB,MATCH(max_demand!$C331,Verdeelsleutels_percentage!$C:$C,0),MATCH(INDEX(Overzicht!$B$1:$F$35,MATCH(max_demand!R$1,Overzicht!$B:$B,0),5),Verdeelsleutels_percentage!$1:$1,0)))</f>
        <v>2.5010411023203521E-3</v>
      </c>
      <c r="S331">
        <f>PRODUCT(INDEX(Overzicht!$B$1:$D$35,MATCH(max_demand!S$1,Overzicht!$B$1:$B$35,0),3),INDEX(Verdeelsleutels_percentage!$A:$AB,MATCH(max_demand!$C331,Verdeelsleutels_percentage!$C:$C,0),MATCH(INDEX(Overzicht!$B$1:$F$35,MATCH(max_demand!S$1,Overzicht!$B:$B,0),5),Verdeelsleutels_percentage!$1:$1,0)))</f>
        <v>5.1221321775520804E-3</v>
      </c>
      <c r="T331">
        <f>PRODUCT(INDEX(Overzicht!$B$1:$D$35,MATCH(max_demand!T$1,Overzicht!$B$1:$B$35,0),3),INDEX(Verdeelsleutels_percentage!$A:$AB,MATCH(max_demand!$C331,Verdeelsleutels_percentage!$C:$C,0),MATCH(INDEX(Overzicht!$B$1:$F$35,MATCH(max_demand!T$1,Overzicht!$B:$B,0),5),Verdeelsleutels_percentage!$1:$1,0)))</f>
        <v>7.391965924635706E-3</v>
      </c>
      <c r="U331">
        <f>PRODUCT(INDEX(Overzicht!$B$1:$D$35,MATCH(max_demand!U$1,Overzicht!$B$1:$B$35,0),3),INDEX(Verdeelsleutels_percentage!$A:$AB,MATCH(max_demand!$C331,Verdeelsleutels_percentage!$C:$C,0),MATCH(INDEX(Overzicht!$B$1:$F$35,MATCH(max_demand!U$1,Overzicht!$B:$B,0),5),Verdeelsleutels_percentage!$1:$1,0)))</f>
        <v>2.7455873434361198E-2</v>
      </c>
      <c r="V331">
        <f>PRODUCT(INDEX(Overzicht!$B$1:$D$35,MATCH(max_demand!V$1,Overzicht!$B$1:$B$35,0),3),INDEX(Verdeelsleutels_percentage!$A:$AB,MATCH(max_demand!$C331,Verdeelsleutels_percentage!$C:$C,0),MATCH(INDEX(Overzicht!$B$1:$F$35,MATCH(max_demand!V$1,Overzicht!$B:$B,0),5),Verdeelsleutels_percentage!$1:$1,0)))</f>
        <v>3.195774741853783E-3</v>
      </c>
      <c r="W331">
        <f>PRODUCT(INDEX(Overzicht!$B$1:$D$35,MATCH(max_demand!W$1,Overzicht!$B$1:$B$35,0),3),INDEX(Verdeelsleutels_percentage!$A:$AB,MATCH(max_demand!$C331,Verdeelsleutels_percentage!$C:$C,0),MATCH(INDEX(Overzicht!$B$1:$F$35,MATCH(max_demand!W$1,Overzicht!$B:$B,0),5),Verdeelsleutels_percentage!$1:$1,0)))</f>
        <v>1.6673607348802348E-2</v>
      </c>
      <c r="X331">
        <f>PRODUCT(INDEX(Overzicht!$B$1:$D$35,MATCH(max_demand!X$1,Overzicht!$B$1:$B$35,0),3),INDEX(Verdeelsleutels_percentage!$A:$AB,MATCH(max_demand!$C331,Verdeelsleutels_percentage!$C:$C,0),MATCH(INDEX(Overzicht!$B$1:$F$35,MATCH(max_demand!X$1,Overzicht!$B:$B,0),5),Verdeelsleutels_percentage!$1:$1,0)))</f>
        <v>8.2327775661499691E-3</v>
      </c>
      <c r="Y331">
        <f>PRODUCT(INDEX(Overzicht!$B$1:$D$35,MATCH(max_demand!Y$1,Overzicht!$B$1:$B$35,0),3),INDEX(Verdeelsleutels_percentage!$A:$AB,MATCH(max_demand!$C331,Verdeelsleutels_percentage!$C:$C,0),MATCH(INDEX(Overzicht!$B$1:$F$35,MATCH(max_demand!Y$1,Overzicht!$B:$B,0),5),Verdeelsleutels_percentage!$1:$1,0)))</f>
        <v>1.0265427486353678E-6</v>
      </c>
      <c r="Z331">
        <f>PRODUCT(INDEX(Overzicht!$B$1:$D$35,MATCH(max_demand!Z$1,Overzicht!$B$1:$B$35,0),3),INDEX(Verdeelsleutels_percentage!$A:$AB,MATCH(max_demand!$C331,Verdeelsleutels_percentage!$C:$C,0),MATCH(INDEX(Overzicht!$B$1:$F$35,MATCH(max_demand!Z$1,Overzicht!$B:$B,0),5),Verdeelsleutels_percentage!$1:$1,0)))</f>
        <v>4.5624122161571907E-4</v>
      </c>
      <c r="AA331">
        <f>PRODUCT(INDEX(Overzicht!$B$1:$D$35,MATCH(max_demand!AA$1,Overzicht!$B$1:$B$35,0),3),INDEX(Verdeelsleutels_percentage!$A:$AB,MATCH(max_demand!$C331,Verdeelsleutels_percentage!$C:$C,0),MATCH(INDEX(Overzicht!$B$1:$F$35,MATCH(max_demand!AA$1,Overzicht!$B:$B,0),5),Verdeelsleutels_percentage!$1:$1,0)))</f>
        <v>4.7545137831532834E-4</v>
      </c>
      <c r="AB331">
        <f>PRODUCT(INDEX(Overzicht!$B$1:$D$35,MATCH(max_demand!AB$1,Overzicht!$B$1:$B$35,0),3),INDEX(Verdeelsleutels_percentage!$A:$AB,MATCH(max_demand!$C331,Verdeelsleutels_percentage!$C:$C,0),MATCH(INDEX(Overzicht!$B$1:$F$35,MATCH(max_demand!AB$1,Overzicht!$B:$B,0),5),Verdeelsleutels_percentage!$1:$1,0)))</f>
        <v>3.2122482421186975E-3</v>
      </c>
      <c r="AC331">
        <f>PRODUCT(INDEX(Overzicht!$B$1:$D$35,MATCH(max_demand!AC$1,Overzicht!$B$1:$B$35,0),3),INDEX(Verdeelsleutels_percentage!$A:$AB,MATCH(max_demand!$C331,Verdeelsleutels_percentage!$C:$C,0),MATCH(INDEX(Overzicht!$B$1:$F$35,MATCH(max_demand!AC$1,Overzicht!$B:$B,0),5),Verdeelsleutels_percentage!$1:$1,0)))</f>
        <v>9.0701852991236336E-3</v>
      </c>
      <c r="AD331">
        <f>PRODUCT(INDEX(Overzicht!$B$1:$D$35,MATCH(max_demand!AD$1,Overzicht!$B$1:$B$35,0),3),INDEX(Verdeelsleutels_percentage!$A:$AB,MATCH(max_demand!$C331,Verdeelsleutels_percentage!$C:$C,0),MATCH(INDEX(Overzicht!$B$1:$F$35,MATCH(max_demand!AD$1,Overzicht!$B:$B,0),5),Verdeelsleutels_percentage!$1:$1,0)))</f>
        <v>4.6722949871127247E-6</v>
      </c>
      <c r="AE331">
        <f>PRODUCT(INDEX(Overzicht!$B$1:$D$35,MATCH(max_demand!AE$1,Overzicht!$B$1:$B$35,0),3),INDEX(Verdeelsleutels_percentage!$A:$AB,MATCH(max_demand!$C331,Verdeelsleutels_percentage!$C:$C,0),MATCH(INDEX(Overzicht!$B$1:$F$35,MATCH(max_demand!AE$1,Overzicht!$B:$B,0),5),Verdeelsleutels_percentage!$1:$1,0)))</f>
        <v>0.29919469340669091</v>
      </c>
      <c r="AF331">
        <f>PRODUCT(INDEX(Overzicht!$B$1:$D$35,MATCH(max_demand!AF$1,Overzicht!$B$1:$B$35,0),3),INDEX(Verdeelsleutels_percentage!$A:$AB,MATCH(max_demand!$C331,Verdeelsleutels_percentage!$C:$C,0),MATCH(INDEX(Overzicht!$B$1:$F$35,MATCH(max_demand!AF$1,Overzicht!$B:$B,0),5),Verdeelsleutels_percentage!$1:$1,0)))</f>
        <v>1.8009521905883647E-3</v>
      </c>
      <c r="AG331">
        <f>PRODUCT(INDEX(Overzicht!$B$1:$D$35,MATCH(max_demand!AG$1,Overzicht!$B$1:$B$35,0),3),INDEX(Verdeelsleutels_percentage!$A:$AB,MATCH(max_demand!$C331,Verdeelsleutels_percentage!$C:$C,0),MATCH(INDEX(Overzicht!$B$1:$F$35,MATCH(max_demand!AG$1,Overzicht!$B:$B,0),5),Verdeelsleutels_percentage!$1:$1,0)))</f>
        <v>1.6673607348802348E-2</v>
      </c>
      <c r="AH331">
        <f>PRODUCT(INDEX(Overzicht!$B$1:$D$35,MATCH(max_demand!AH$1,Overzicht!$B$1:$B$35,0),3),INDEX(Verdeelsleutels_percentage!$A:$AB,MATCH(max_demand!$C331,Verdeelsleutels_percentage!$C:$C,0),MATCH(INDEX(Overzicht!$B$1:$F$35,MATCH(max_demand!AH$1,Overzicht!$B:$B,0),5),Verdeelsleutels_percentage!$1:$1,0)))</f>
        <v>4.2022217780395173E-3</v>
      </c>
      <c r="AI331">
        <f>PRODUCT(INDEX(Overzicht!$B$1:$D$35,MATCH(max_demand!AI$1,Overzicht!$B$1:$B$35,0),3),INDEX(Verdeelsleutels_percentage!$A:$AB,MATCH(max_demand!$C331,Verdeelsleutels_percentage!$C:$C,0),MATCH(INDEX(Overzicht!$B$1:$F$35,MATCH(max_demand!AI$1,Overzicht!$B:$B,0),5),Verdeelsleutels_percentage!$1:$1,0)))</f>
        <v>1.4407617524706917E-3</v>
      </c>
      <c r="AJ331">
        <f>PRODUCT(INDEX(Overzicht!$B$1:$D$35,MATCH(max_demand!AJ$1,Overzicht!$B$1:$B$35,0),3),INDEX(Verdeelsleutels_percentage!$A:$AB,MATCH(max_demand!$C331,Verdeelsleutels_percentage!$C:$C,0),MATCH(INDEX(Overzicht!$B$1:$F$35,MATCH(max_demand!AJ$1,Overzicht!$B:$B,0),5),Verdeelsleutels_percentage!$1:$1,0)))</f>
        <v>0</v>
      </c>
      <c r="AK331">
        <f>PRODUCT(INDEX(Overzicht!$B$1:$D$35,MATCH(max_demand!AK$1,Overzicht!$B$1:$B$35,0),3),INDEX(Verdeelsleutels_percentage!$A:$AB,MATCH(max_demand!$C331,Verdeelsleutels_percentage!$C:$C,0),MATCH(INDEX(Overzicht!$B$1:$F$35,MATCH(max_demand!AK$1,Overzicht!$B:$B,0),5),Verdeelsleutels_percentage!$1:$1,0)))</f>
        <v>1.0115321791606758E-3</v>
      </c>
      <c r="AL331">
        <f>PRODUCT(INDEX(Overzicht!$B$1:$D$35,MATCH(max_demand!AL$1,Overzicht!$B$1:$B$35,0),3),INDEX(Verdeelsleutels_percentage!$A:$AB,MATCH(max_demand!$C331,Verdeelsleutels_percentage!$C:$C,0),MATCH(INDEX(Overzicht!$B$1:$F$35,MATCH(max_demand!AL$1,Overzicht!$B:$B,0),5),Verdeelsleutels_percentage!$1:$1,0)))</f>
        <v>2.7789345581337244E-3</v>
      </c>
      <c r="AM331">
        <f>PRODUCT(INDEX(Overzicht!$B$1:$D$35,MATCH(max_demand!AM$1,Overzicht!$B$1:$B$35,0),3),INDEX(Verdeelsleutels_percentage!$A:$AB,MATCH(max_demand!$C331,Verdeelsleutels_percentage!$C:$C,0),MATCH(INDEX(Overzicht!$B$1:$F$35,MATCH(max_demand!AM$1,Overzicht!$B:$B,0),5),Verdeelsleutels_percentage!$1:$1,0)))</f>
        <v>5.5578691162674488E-3</v>
      </c>
      <c r="AN331">
        <f>PRODUCT(INDEX(Overzicht!$B$1:$D$35,MATCH(max_demand!AN$1,Overzicht!$B$1:$B$35,0),3),INDEX(Verdeelsleutels_percentage!$A:$AB,MATCH(max_demand!$C331,Verdeelsleutels_percentage!$C:$C,0),MATCH(INDEX(Overzicht!$B$1:$F$35,MATCH(max_demand!AN$1,Overzicht!$B:$B,0),5),Verdeelsleutels_percentage!$1:$1,0)))</f>
        <v>2.7789345581337244E-3</v>
      </c>
      <c r="AO331">
        <f>PRODUCT(INDEX(Overzicht!$B$1:$D$35,MATCH(max_demand!AO$1,Overzicht!$B$1:$B$35,0),3),INDEX(Verdeelsleutels_percentage!$A:$AB,MATCH(max_demand!$C331,Verdeelsleutels_percentage!$C:$C,0),MATCH(INDEX(Overzicht!$B$1:$F$35,MATCH(max_demand!AO$1,Overzicht!$B:$B,0),5),Verdeelsleutels_percentage!$1:$1,0)))</f>
        <v>9.7262709534680358E-3</v>
      </c>
    </row>
    <row r="332" spans="2:41">
      <c r="B332" t="str">
        <f>INDEX('ETLocal datasets'!B:C,MATCH(C332,'ETLocal datasets'!C:C,0),1)</f>
        <v>GM1699</v>
      </c>
      <c r="C332" t="str">
        <f>'ETLocal datasets'!C315</f>
        <v>Noordenveld</v>
      </c>
      <c r="D332">
        <f t="shared" si="25"/>
        <v>0.46882186393149117</v>
      </c>
      <c r="E332">
        <f t="shared" si="26"/>
        <v>0.1635100138443909</v>
      </c>
      <c r="F332">
        <f t="shared" si="27"/>
        <v>1.901064120272445E-2</v>
      </c>
      <c r="G332">
        <f t="shared" si="24"/>
        <v>3.8712292055109079E-2</v>
      </c>
      <c r="H332">
        <f>PRODUCT(INDEX(Overzicht!$B$1:$D$35,MATCH(max_demand!H$1,Overzicht!$B$1:$B$35,0),3),INDEX(Verdeelsleutels_percentage!$A:$AB,MATCH(max_demand!$C332,Verdeelsleutels_percentage!$C:$C,0),MATCH(INDEX(Overzicht!$B$1:$F$35,MATCH(max_demand!H$1,Overzicht!$B:$B,0),5),Verdeelsleutels_percentage!$1:$1,0)))</f>
        <v>1.901064120272445E-2</v>
      </c>
      <c r="I332">
        <f>PRODUCT(INDEX(Overzicht!$B$1:$D$35,MATCH(max_demand!I$1,Overzicht!$B$1:$B$35,0),3),INDEX(Verdeelsleutels_percentage!$A:$AB,MATCH(max_demand!$C332,Verdeelsleutels_percentage!$C:$C,0),MATCH(INDEX(Overzicht!$B$1:$F$35,MATCH(max_demand!I$1,Overzicht!$B:$B,0),5),Verdeelsleutels_percentage!$1:$1,0)))</f>
        <v>3.0579385801719122E-2</v>
      </c>
      <c r="J332">
        <f>PRODUCT(INDEX(Overzicht!$B$1:$D$35,MATCH(max_demand!J$1,Overzicht!$B$1:$B$35,0),3),INDEX(Verdeelsleutels_percentage!$A:$AB,MATCH(max_demand!$C332,Verdeelsleutels_percentage!$C:$C,0),MATCH(INDEX(Overzicht!$B$1:$F$35,MATCH(max_demand!J$1,Overzicht!$B:$B,0),5),Verdeelsleutels_percentage!$1:$1,0)))</f>
        <v>6.3730911460561967E-3</v>
      </c>
      <c r="K332">
        <f>PRODUCT(INDEX(Overzicht!$B$1:$D$35,MATCH(max_demand!K$1,Overzicht!$B$1:$B$35,0),3),INDEX(Verdeelsleutels_percentage!$A:$AB,MATCH(max_demand!$C332,Verdeelsleutels_percentage!$C:$C,0),MATCH(INDEX(Overzicht!$B$1:$F$35,MATCH(max_demand!K$1,Overzicht!$B:$B,0),5),Verdeelsleutels_percentage!$1:$1,0)))</f>
        <v>6.3652167676501491E-3</v>
      </c>
      <c r="L332">
        <f>PRODUCT(INDEX(Overzicht!$B$1:$D$35,MATCH(max_demand!L$1,Overzicht!$B$1:$B$35,0),3),INDEX(Verdeelsleutels_percentage!$A:$AB,MATCH(max_demand!$C332,Verdeelsleutels_percentage!$C:$C,0),MATCH(INDEX(Overzicht!$B$1:$F$35,MATCH(max_demand!L$1,Overzicht!$B:$B,0),5),Verdeelsleutels_percentage!$1:$1,0)))</f>
        <v>6.1472447285678316E-3</v>
      </c>
      <c r="M332">
        <f>PRODUCT(INDEX(Overzicht!$B$1:$D$35,MATCH(max_demand!M$1,Overzicht!$B$1:$B$35,0),3),INDEX(Verdeelsleutels_percentage!$A:$AB,MATCH(max_demand!$C332,Verdeelsleutels_percentage!$C:$C,0),MATCH(INDEX(Overzicht!$B$1:$F$35,MATCH(max_demand!M$1,Overzicht!$B:$B,0),5),Verdeelsleutels_percentage!$1:$1,0)))</f>
        <v>0.10073609342725652</v>
      </c>
      <c r="N332">
        <f>PRODUCT(INDEX(Overzicht!$B$1:$D$35,MATCH(max_demand!N$1,Overzicht!$B$1:$B$35,0),3),INDEX(Verdeelsleutels_percentage!$A:$AB,MATCH(max_demand!$C332,Verdeelsleutels_percentage!$C:$C,0),MATCH(INDEX(Overzicht!$B$1:$F$35,MATCH(max_demand!N$1,Overzicht!$B:$B,0),5),Verdeelsleutels_percentage!$1:$1,0)))</f>
        <v>3.6440435124868761E-2</v>
      </c>
      <c r="O332">
        <f>PRODUCT(INDEX(Overzicht!$B$1:$D$35,MATCH(max_demand!O$1,Overzicht!$B$1:$B$35,0),3),INDEX(Verdeelsleutels_percentage!$A:$AB,MATCH(max_demand!$C332,Verdeelsleutels_percentage!$C:$C,0),MATCH(INDEX(Overzicht!$B$1:$F$35,MATCH(max_demand!O$1,Overzicht!$B:$B,0),5),Verdeelsleutels_percentage!$1:$1,0)))</f>
        <v>5.983982732603252E-3</v>
      </c>
      <c r="P332">
        <f>PRODUCT(INDEX(Overzicht!$B$1:$D$35,MATCH(max_demand!P$1,Overzicht!$B$1:$B$35,0),3),INDEX(Verdeelsleutels_percentage!$A:$AB,MATCH(max_demand!$C332,Verdeelsleutels_percentage!$C:$C,0),MATCH(INDEX(Overzicht!$B$1:$F$35,MATCH(max_demand!P$1,Overzicht!$B:$B,0),5),Verdeelsleutels_percentage!$1:$1,0)))</f>
        <v>7.9211574811812839E-3</v>
      </c>
      <c r="Q332">
        <f>PRODUCT(INDEX(Overzicht!$B$1:$D$35,MATCH(max_demand!Q$1,Overzicht!$B$1:$B$35,0),3),INDEX(Verdeelsleutels_percentage!$A:$AB,MATCH(max_demand!$C332,Verdeelsleutels_percentage!$C:$C,0),MATCH(INDEX(Overzicht!$B$1:$F$35,MATCH(max_demand!Q$1,Overzicht!$B:$B,0),5),Verdeelsleutels_percentage!$1:$1,0)))</f>
        <v>1.5751674139400259E-2</v>
      </c>
      <c r="R332">
        <f>PRODUCT(INDEX(Overzicht!$B$1:$D$35,MATCH(max_demand!R$1,Overzicht!$B$1:$B$35,0),3),INDEX(Verdeelsleutels_percentage!$A:$AB,MATCH(max_demand!$C332,Verdeelsleutels_percentage!$C:$C,0),MATCH(INDEX(Overzicht!$B$1:$F$35,MATCH(max_demand!R$1,Overzicht!$B:$B,0),5),Verdeelsleutels_percentage!$1:$1,0)))</f>
        <v>3.2589670633241916E-3</v>
      </c>
      <c r="S332">
        <f>PRODUCT(INDEX(Overzicht!$B$1:$D$35,MATCH(max_demand!S$1,Overzicht!$B$1:$B$35,0),3),INDEX(Verdeelsleutels_percentage!$A:$AB,MATCH(max_demand!$C332,Verdeelsleutels_percentage!$C:$C,0),MATCH(INDEX(Overzicht!$B$1:$F$35,MATCH(max_demand!S$1,Overzicht!$B:$B,0),5),Verdeelsleutels_percentage!$1:$1,0)))</f>
        <v>6.674364545687944E-3</v>
      </c>
      <c r="T332">
        <f>PRODUCT(INDEX(Overzicht!$B$1:$D$35,MATCH(max_demand!T$1,Overzicht!$B$1:$B$35,0),3),INDEX(Verdeelsleutels_percentage!$A:$AB,MATCH(max_demand!$C332,Verdeelsleutels_percentage!$C:$C,0),MATCH(INDEX(Overzicht!$B$1:$F$35,MATCH(max_demand!T$1,Overzicht!$B:$B,0),5),Verdeelsleutels_percentage!$1:$1,0)))</f>
        <v>9.6320582093803869E-3</v>
      </c>
      <c r="U332">
        <f>PRODUCT(INDEX(Overzicht!$B$1:$D$35,MATCH(max_demand!U$1,Overzicht!$B$1:$B$35,0),3),INDEX(Verdeelsleutels_percentage!$A:$AB,MATCH(max_demand!$C332,Verdeelsleutels_percentage!$C:$C,0),MATCH(INDEX(Overzicht!$B$1:$F$35,MATCH(max_demand!U$1,Overzicht!$B:$B,0),5),Verdeelsleutels_percentage!$1:$1,0)))</f>
        <v>3.5776216206270015E-2</v>
      </c>
      <c r="V332">
        <f>PRODUCT(INDEX(Overzicht!$B$1:$D$35,MATCH(max_demand!V$1,Overzicht!$B$1:$B$35,0),3),INDEX(Verdeelsleutels_percentage!$A:$AB,MATCH(max_demand!$C332,Verdeelsleutels_percentage!$C:$C,0),MATCH(INDEX(Overzicht!$B$1:$F$35,MATCH(max_demand!V$1,Overzicht!$B:$B,0),5),Verdeelsleutels_percentage!$1:$1,0)))</f>
        <v>4.1642356920253559E-3</v>
      </c>
      <c r="W332">
        <f>PRODUCT(INDEX(Overzicht!$B$1:$D$35,MATCH(max_demand!W$1,Overzicht!$B$1:$B$35,0),3),INDEX(Verdeelsleutels_percentage!$A:$AB,MATCH(max_demand!$C332,Verdeelsleutels_percentage!$C:$C,0),MATCH(INDEX(Overzicht!$B$1:$F$35,MATCH(max_demand!W$1,Overzicht!$B:$B,0),5),Verdeelsleutels_percentage!$1:$1,0)))</f>
        <v>2.1726447088827944E-2</v>
      </c>
      <c r="X332">
        <f>PRODUCT(INDEX(Overzicht!$B$1:$D$35,MATCH(max_demand!X$1,Overzicht!$B$1:$B$35,0),3),INDEX(Verdeelsleutels_percentage!$A:$AB,MATCH(max_demand!$C332,Verdeelsleutels_percentage!$C:$C,0),MATCH(INDEX(Overzicht!$B$1:$F$35,MATCH(max_demand!X$1,Overzicht!$B:$B,0),5),Verdeelsleutels_percentage!$1:$1,0)))</f>
        <v>2.435139332493334E-2</v>
      </c>
      <c r="Y332">
        <f>PRODUCT(INDEX(Overzicht!$B$1:$D$35,MATCH(max_demand!Y$1,Overzicht!$B$1:$B$35,0),3),INDEX(Verdeelsleutels_percentage!$A:$AB,MATCH(max_demand!$C332,Verdeelsleutels_percentage!$C:$C,0),MATCH(INDEX(Overzicht!$B$1:$F$35,MATCH(max_demand!Y$1,Overzicht!$B:$B,0),5),Verdeelsleutels_percentage!$1:$1,0)))</f>
        <v>4.9881948757711897E-6</v>
      </c>
      <c r="Z332">
        <f>PRODUCT(INDEX(Overzicht!$B$1:$D$35,MATCH(max_demand!Z$1,Overzicht!$B$1:$B$35,0),3),INDEX(Verdeelsleutels_percentage!$A:$AB,MATCH(max_demand!$C332,Verdeelsleutels_percentage!$C:$C,0),MATCH(INDEX(Overzicht!$B$1:$F$35,MATCH(max_demand!Z$1,Overzicht!$B:$B,0),5),Verdeelsleutels_percentage!$1:$1,0)))</f>
        <v>2.2169755003427511E-3</v>
      </c>
      <c r="AA332">
        <f>PRODUCT(INDEX(Overzicht!$B$1:$D$35,MATCH(max_demand!AA$1,Overzicht!$B$1:$B$35,0),3),INDEX(Verdeelsleutels_percentage!$A:$AB,MATCH(max_demand!$C332,Verdeelsleutels_percentage!$C:$C,0),MATCH(INDEX(Overzicht!$B$1:$F$35,MATCH(max_demand!AA$1,Overzicht!$B:$B,0),5),Verdeelsleutels_percentage!$1:$1,0)))</f>
        <v>2.3103218371992879E-3</v>
      </c>
      <c r="AB332">
        <f>PRODUCT(INDEX(Overzicht!$B$1:$D$35,MATCH(max_demand!AB$1,Overzicht!$B$1:$B$35,0),3),INDEX(Verdeelsleutels_percentage!$A:$AB,MATCH(max_demand!$C332,Verdeelsleutels_percentage!$C:$C,0),MATCH(INDEX(Overzicht!$B$1:$F$35,MATCH(max_demand!AB$1,Overzicht!$B:$B,0),5),Verdeelsleutels_percentage!$1:$1,0)))</f>
        <v>1.1120301075794535E-2</v>
      </c>
      <c r="AC332">
        <f>PRODUCT(INDEX(Overzicht!$B$1:$D$35,MATCH(max_demand!AC$1,Overzicht!$B$1:$B$35,0),3),INDEX(Verdeelsleutels_percentage!$A:$AB,MATCH(max_demand!$C332,Verdeelsleutels_percentage!$C:$C,0),MATCH(INDEX(Overzicht!$B$1:$F$35,MATCH(max_demand!AC$1,Overzicht!$B:$B,0),5),Verdeelsleutels_percentage!$1:$1,0)))</f>
        <v>2.7509692637661426E-2</v>
      </c>
      <c r="AD332">
        <f>PRODUCT(INDEX(Overzicht!$B$1:$D$35,MATCH(max_demand!AD$1,Overzicht!$B$1:$B$35,0),3),INDEX(Verdeelsleutels_percentage!$A:$AB,MATCH(max_demand!$C332,Verdeelsleutels_percentage!$C:$C,0),MATCH(INDEX(Overzicht!$B$1:$F$35,MATCH(max_demand!AD$1,Overzicht!$B:$B,0),5),Verdeelsleutels_percentage!$1:$1,0)))</f>
        <v>1.9623638945873441E-4</v>
      </c>
      <c r="AE332">
        <f>PRODUCT(INDEX(Overzicht!$B$1:$D$35,MATCH(max_demand!AE$1,Overzicht!$B$1:$B$35,0),3),INDEX(Verdeelsleutels_percentage!$A:$AB,MATCH(max_demand!$C332,Verdeelsleutels_percentage!$C:$C,0),MATCH(INDEX(Overzicht!$B$1:$F$35,MATCH(max_demand!AE$1,Overzicht!$B:$B,0),5),Verdeelsleutels_percentage!$1:$1,0)))</f>
        <v>0.21942940811074629</v>
      </c>
      <c r="AF332">
        <f>PRODUCT(INDEX(Overzicht!$B$1:$D$35,MATCH(max_demand!AF$1,Overzicht!$B$1:$B$35,0),3),INDEX(Verdeelsleutels_percentage!$A:$AB,MATCH(max_demand!$C332,Verdeelsleutels_percentage!$C:$C,0),MATCH(INDEX(Overzicht!$B$1:$F$35,MATCH(max_demand!AF$1,Overzicht!$B:$B,0),5),Verdeelsleutels_percentage!$1:$1,0)))</f>
        <v>8.7512190803003334E-3</v>
      </c>
      <c r="AG332">
        <f>PRODUCT(INDEX(Overzicht!$B$1:$D$35,MATCH(max_demand!AG$1,Overzicht!$B$1:$B$35,0),3),INDEX(Verdeelsleutels_percentage!$A:$AB,MATCH(max_demand!$C332,Verdeelsleutels_percentage!$C:$C,0),MATCH(INDEX(Overzicht!$B$1:$F$35,MATCH(max_demand!AG$1,Overzicht!$B:$B,0),5),Verdeelsleutels_percentage!$1:$1,0)))</f>
        <v>2.1726447088827944E-2</v>
      </c>
      <c r="AH332">
        <f>PRODUCT(INDEX(Overzicht!$B$1:$D$35,MATCH(max_demand!AH$1,Overzicht!$B$1:$B$35,0),3),INDEX(Verdeelsleutels_percentage!$A:$AB,MATCH(max_demand!$C332,Verdeelsleutels_percentage!$C:$C,0),MATCH(INDEX(Overzicht!$B$1:$F$35,MATCH(max_demand!AH$1,Overzicht!$B:$B,0),5),Verdeelsleutels_percentage!$1:$1,0)))</f>
        <v>2.0419511187367442E-2</v>
      </c>
      <c r="AI332">
        <f>PRODUCT(INDEX(Overzicht!$B$1:$D$35,MATCH(max_demand!AI$1,Overzicht!$B$1:$B$35,0),3),INDEX(Verdeelsleutels_percentage!$A:$AB,MATCH(max_demand!$C332,Verdeelsleutels_percentage!$C:$C,0),MATCH(INDEX(Overzicht!$B$1:$F$35,MATCH(max_demand!AI$1,Overzicht!$B:$B,0),5),Verdeelsleutels_percentage!$1:$1,0)))</f>
        <v>7.0009752642402664E-3</v>
      </c>
      <c r="AJ332">
        <f>PRODUCT(INDEX(Overzicht!$B$1:$D$35,MATCH(max_demand!AJ$1,Overzicht!$B$1:$B$35,0),3),INDEX(Verdeelsleutels_percentage!$A:$AB,MATCH(max_demand!$C332,Verdeelsleutels_percentage!$C:$C,0),MATCH(INDEX(Overzicht!$B$1:$F$35,MATCH(max_demand!AJ$1,Overzicht!$B:$B,0),5),Verdeelsleutels_percentage!$1:$1,0)))</f>
        <v>0</v>
      </c>
      <c r="AK332">
        <f>PRODUCT(INDEX(Overzicht!$B$1:$D$35,MATCH(max_demand!AK$1,Overzicht!$B$1:$B$35,0),3),INDEX(Verdeelsleutels_percentage!$A:$AB,MATCH(max_demand!$C332,Verdeelsleutels_percentage!$C:$C,0),MATCH(INDEX(Overzicht!$B$1:$F$35,MATCH(max_demand!AK$1,Overzicht!$B:$B,0),5),Verdeelsleutels_percentage!$1:$1,0)))</f>
        <v>1.3180711233888955E-3</v>
      </c>
      <c r="AL332">
        <f>PRODUCT(INDEX(Overzicht!$B$1:$D$35,MATCH(max_demand!AL$1,Overzicht!$B$1:$B$35,0),3),INDEX(Verdeelsleutels_percentage!$A:$AB,MATCH(max_demand!$C332,Verdeelsleutels_percentage!$C:$C,0),MATCH(INDEX(Overzicht!$B$1:$F$35,MATCH(max_demand!AL$1,Overzicht!$B:$B,0),5),Verdeelsleutels_percentage!$1:$1,0)))</f>
        <v>3.6210745148046574E-3</v>
      </c>
      <c r="AM332">
        <f>PRODUCT(INDEX(Overzicht!$B$1:$D$35,MATCH(max_demand!AM$1,Overzicht!$B$1:$B$35,0),3),INDEX(Verdeelsleutels_percentage!$A:$AB,MATCH(max_demand!$C332,Verdeelsleutels_percentage!$C:$C,0),MATCH(INDEX(Overzicht!$B$1:$F$35,MATCH(max_demand!AM$1,Overzicht!$B:$B,0),5),Verdeelsleutels_percentage!$1:$1,0)))</f>
        <v>7.2421490296093148E-3</v>
      </c>
      <c r="AN332">
        <f>PRODUCT(INDEX(Overzicht!$B$1:$D$35,MATCH(max_demand!AN$1,Overzicht!$B$1:$B$35,0),3),INDEX(Verdeelsleutels_percentage!$A:$AB,MATCH(max_demand!$C332,Verdeelsleutels_percentage!$C:$C,0),MATCH(INDEX(Overzicht!$B$1:$F$35,MATCH(max_demand!AN$1,Overzicht!$B:$B,0),5),Verdeelsleutels_percentage!$1:$1,0)))</f>
        <v>3.6210745148046574E-3</v>
      </c>
      <c r="AO332">
        <f>PRODUCT(INDEX(Overzicht!$B$1:$D$35,MATCH(max_demand!AO$1,Overzicht!$B$1:$B$35,0),3),INDEX(Verdeelsleutels_percentage!$A:$AB,MATCH(max_demand!$C332,Verdeelsleutels_percentage!$C:$C,0),MATCH(INDEX(Overzicht!$B$1:$F$35,MATCH(max_demand!AO$1,Overzicht!$B:$B,0),5),Verdeelsleutels_percentage!$1:$1,0)))</f>
        <v>1.26737608018163E-2</v>
      </c>
    </row>
    <row r="333" spans="2:41">
      <c r="B333" t="str">
        <f>INDEX('ETLocal datasets'!B:C,MATCH(C333,'ETLocal datasets'!C:C,0),1)</f>
        <v>GM1700</v>
      </c>
      <c r="C333" t="str">
        <f>'ETLocal datasets'!C316</f>
        <v>Twenterand</v>
      </c>
      <c r="D333">
        <f t="shared" si="25"/>
        <v>0.26490519113346783</v>
      </c>
      <c r="E333">
        <f t="shared" si="26"/>
        <v>0.14745293215595279</v>
      </c>
      <c r="F333">
        <f t="shared" si="27"/>
        <v>2.0530763423536741E-2</v>
      </c>
      <c r="G333">
        <f t="shared" si="24"/>
        <v>4.1807790767857012E-2</v>
      </c>
      <c r="H333">
        <f>PRODUCT(INDEX(Overzicht!$B$1:$D$35,MATCH(max_demand!H$1,Overzicht!$B$1:$B$35,0),3),INDEX(Verdeelsleutels_percentage!$A:$AB,MATCH(max_demand!$C333,Verdeelsleutels_percentage!$C:$C,0),MATCH(INDEX(Overzicht!$B$1:$F$35,MATCH(max_demand!H$1,Overzicht!$B:$B,0),5),Verdeelsleutels_percentage!$1:$1,0)))</f>
        <v>2.0530763423536741E-2</v>
      </c>
      <c r="I333">
        <f>PRODUCT(INDEX(Overzicht!$B$1:$D$35,MATCH(max_demand!I$1,Overzicht!$B$1:$B$35,0),3),INDEX(Verdeelsleutels_percentage!$A:$AB,MATCH(max_demand!$C333,Verdeelsleutels_percentage!$C:$C,0),MATCH(INDEX(Overzicht!$B$1:$F$35,MATCH(max_demand!I$1,Overzicht!$B:$B,0),5),Verdeelsleutels_percentage!$1:$1,0)))</f>
        <v>2.2145749324168879E-2</v>
      </c>
      <c r="J333">
        <f>PRODUCT(INDEX(Overzicht!$B$1:$D$35,MATCH(max_demand!J$1,Overzicht!$B$1:$B$35,0),3),INDEX(Verdeelsleutels_percentage!$A:$AB,MATCH(max_demand!$C333,Verdeelsleutels_percentage!$C:$C,0),MATCH(INDEX(Overzicht!$B$1:$F$35,MATCH(max_demand!J$1,Overzicht!$B:$B,0),5),Verdeelsleutels_percentage!$1:$1,0)))</f>
        <v>6.8826940238904122E-3</v>
      </c>
      <c r="K333">
        <f>PRODUCT(INDEX(Overzicht!$B$1:$D$35,MATCH(max_demand!K$1,Overzicht!$B$1:$B$35,0),3),INDEX(Verdeelsleutels_percentage!$A:$AB,MATCH(max_demand!$C333,Verdeelsleutels_percentage!$C:$C,0),MATCH(INDEX(Overzicht!$B$1:$F$35,MATCH(max_demand!K$1,Overzicht!$B:$B,0),5),Verdeelsleutels_percentage!$1:$1,0)))</f>
        <v>4.6097228977846913E-3</v>
      </c>
      <c r="L333">
        <f>PRODUCT(INDEX(Overzicht!$B$1:$D$35,MATCH(max_demand!L$1,Overzicht!$B$1:$B$35,0),3),INDEX(Verdeelsleutels_percentage!$A:$AB,MATCH(max_demand!$C333,Verdeelsleutels_percentage!$C:$C,0),MATCH(INDEX(Overzicht!$B$1:$F$35,MATCH(max_demand!L$1,Overzicht!$B:$B,0),5),Verdeelsleutels_percentage!$1:$1,0)))</f>
        <v>6.6387885544187961E-3</v>
      </c>
      <c r="M333">
        <f>PRODUCT(INDEX(Overzicht!$B$1:$D$35,MATCH(max_demand!M$1,Overzicht!$B$1:$B$35,0),3),INDEX(Verdeelsleutels_percentage!$A:$AB,MATCH(max_demand!$C333,Verdeelsleutels_percentage!$C:$C,0),MATCH(INDEX(Overzicht!$B$1:$F$35,MATCH(max_demand!M$1,Overzicht!$B:$B,0),5),Verdeelsleutels_percentage!$1:$1,0)))</f>
        <v>0.10066146135724183</v>
      </c>
      <c r="N333">
        <f>PRODUCT(INDEX(Overzicht!$B$1:$D$35,MATCH(max_demand!N$1,Overzicht!$B$1:$B$35,0),3),INDEX(Verdeelsleutels_percentage!$A:$AB,MATCH(max_demand!$C333,Verdeelsleutels_percentage!$C:$C,0),MATCH(INDEX(Overzicht!$B$1:$F$35,MATCH(max_demand!N$1,Overzicht!$B:$B,0),5),Verdeelsleutels_percentage!$1:$1,0)))</f>
        <v>4.3855677235934219E-2</v>
      </c>
      <c r="O333">
        <f>PRODUCT(INDEX(Overzicht!$B$1:$D$35,MATCH(max_demand!O$1,Overzicht!$B$1:$B$35,0),3),INDEX(Verdeelsleutels_percentage!$A:$AB,MATCH(max_demand!$C333,Verdeelsleutels_percentage!$C:$C,0),MATCH(INDEX(Overzicht!$B$1:$F$35,MATCH(max_demand!O$1,Overzicht!$B:$B,0),5),Verdeelsleutels_percentage!$1:$1,0)))</f>
        <v>3.4200836849048611E-3</v>
      </c>
      <c r="P333">
        <f>PRODUCT(INDEX(Overzicht!$B$1:$D$35,MATCH(max_demand!P$1,Overzicht!$B$1:$B$35,0),3),INDEX(Verdeelsleutels_percentage!$A:$AB,MATCH(max_demand!$C333,Verdeelsleutels_percentage!$C:$C,0),MATCH(INDEX(Overzicht!$B$1:$F$35,MATCH(max_demand!P$1,Overzicht!$B:$B,0),5),Verdeelsleutels_percentage!$1:$1,0)))</f>
        <v>3.797939696184648E-4</v>
      </c>
      <c r="Q333">
        <f>PRODUCT(INDEX(Overzicht!$B$1:$D$35,MATCH(max_demand!Q$1,Overzicht!$B$1:$B$35,0),3),INDEX(Verdeelsleutels_percentage!$A:$AB,MATCH(max_demand!$C333,Verdeelsleutels_percentage!$C:$C,0),MATCH(INDEX(Overzicht!$B$1:$F$35,MATCH(max_demand!Q$1,Overzicht!$B:$B,0),5),Verdeelsleutels_percentage!$1:$1,0)))</f>
        <v>1.7011203979501871E-2</v>
      </c>
      <c r="R333">
        <f>PRODUCT(INDEX(Overzicht!$B$1:$D$35,MATCH(max_demand!R$1,Overzicht!$B$1:$B$35,0),3),INDEX(Verdeelsleutels_percentage!$A:$AB,MATCH(max_demand!$C333,Verdeelsleutels_percentage!$C:$C,0),MATCH(INDEX(Overzicht!$B$1:$F$35,MATCH(max_demand!R$1,Overzicht!$B:$B,0),5),Verdeelsleutels_percentage!$1:$1,0)))</f>
        <v>3.5195594440348699E-3</v>
      </c>
      <c r="S333">
        <f>PRODUCT(INDEX(Overzicht!$B$1:$D$35,MATCH(max_demand!S$1,Overzicht!$B$1:$B$35,0),3),INDEX(Verdeelsleutels_percentage!$A:$AB,MATCH(max_demand!$C333,Verdeelsleutels_percentage!$C:$C,0),MATCH(INDEX(Overzicht!$B$1:$F$35,MATCH(max_demand!S$1,Overzicht!$B:$B,0),5),Verdeelsleutels_percentage!$1:$1,0)))</f>
        <v>7.2080577413834133E-3</v>
      </c>
      <c r="T333">
        <f>PRODUCT(INDEX(Overzicht!$B$1:$D$35,MATCH(max_demand!T$1,Overzicht!$B$1:$B$35,0),3),INDEX(Verdeelsleutels_percentage!$A:$AB,MATCH(max_demand!$C333,Verdeelsleutels_percentage!$C:$C,0),MATCH(INDEX(Overzicht!$B$1:$F$35,MATCH(max_demand!T$1,Overzicht!$B:$B,0),5),Verdeelsleutels_percentage!$1:$1,0)))</f>
        <v>1.040225346792528E-2</v>
      </c>
      <c r="U333">
        <f>PRODUCT(INDEX(Overzicht!$B$1:$D$35,MATCH(max_demand!U$1,Overzicht!$B$1:$B$35,0),3),INDEX(Verdeelsleutels_percentage!$A:$AB,MATCH(max_demand!$C333,Verdeelsleutels_percentage!$C:$C,0),MATCH(INDEX(Overzicht!$B$1:$F$35,MATCH(max_demand!U$1,Overzicht!$B:$B,0),5),Verdeelsleutels_percentage!$1:$1,0)))</f>
        <v>3.8636941452293905E-2</v>
      </c>
      <c r="V333">
        <f>PRODUCT(INDEX(Overzicht!$B$1:$D$35,MATCH(max_demand!V$1,Overzicht!$B$1:$B$35,0),3),INDEX(Verdeelsleutels_percentage!$A:$AB,MATCH(max_demand!$C333,Verdeelsleutels_percentage!$C:$C,0),MATCH(INDEX(Overzicht!$B$1:$F$35,MATCH(max_demand!V$1,Overzicht!$B:$B,0),5),Verdeelsleutels_percentage!$1:$1,0)))</f>
        <v>4.4972148451556671E-3</v>
      </c>
      <c r="W333">
        <f>PRODUCT(INDEX(Overzicht!$B$1:$D$35,MATCH(max_demand!W$1,Overzicht!$B$1:$B$35,0),3),INDEX(Verdeelsleutels_percentage!$A:$AB,MATCH(max_demand!$C333,Verdeelsleutels_percentage!$C:$C,0),MATCH(INDEX(Overzicht!$B$1:$F$35,MATCH(max_demand!W$1,Overzicht!$B:$B,0),5),Verdeelsleutels_percentage!$1:$1,0)))</f>
        <v>2.3463729626899132E-2</v>
      </c>
      <c r="X333">
        <f>PRODUCT(INDEX(Overzicht!$B$1:$D$35,MATCH(max_demand!X$1,Overzicht!$B$1:$B$35,0),3),INDEX(Verdeelsleutels_percentage!$A:$AB,MATCH(max_demand!$C333,Verdeelsleutels_percentage!$C:$C,0),MATCH(INDEX(Overzicht!$B$1:$F$35,MATCH(max_demand!X$1,Overzicht!$B:$B,0),5),Verdeelsleutels_percentage!$1:$1,0)))</f>
        <v>5.0071790664283416E-3</v>
      </c>
      <c r="Y333">
        <f>PRODUCT(INDEX(Overzicht!$B$1:$D$35,MATCH(max_demand!Y$1,Overzicht!$B$1:$B$35,0),3),INDEX(Verdeelsleutels_percentage!$A:$AB,MATCH(max_demand!$C333,Verdeelsleutels_percentage!$C:$C,0),MATCH(INDEX(Overzicht!$B$1:$F$35,MATCH(max_demand!Y$1,Overzicht!$B:$B,0),5),Verdeelsleutels_percentage!$1:$1,0)))</f>
        <v>3.0348962155186407E-6</v>
      </c>
      <c r="Z333">
        <f>PRODUCT(INDEX(Overzicht!$B$1:$D$35,MATCH(max_demand!Z$1,Overzicht!$B$1:$B$35,0),3),INDEX(Verdeelsleutels_percentage!$A:$AB,MATCH(max_demand!$C333,Verdeelsleutels_percentage!$C:$C,0),MATCH(INDEX(Overzicht!$B$1:$F$35,MATCH(max_demand!Z$1,Overzicht!$B:$B,0),5),Verdeelsleutels_percentage!$1:$1,0)))</f>
        <v>1.3488427624527293E-3</v>
      </c>
      <c r="AA333">
        <f>PRODUCT(INDEX(Overzicht!$B$1:$D$35,MATCH(max_demand!AA$1,Overzicht!$B$1:$B$35,0),3),INDEX(Verdeelsleutels_percentage!$A:$AB,MATCH(max_demand!$C333,Verdeelsleutels_percentage!$C:$C,0),MATCH(INDEX(Overzicht!$B$1:$F$35,MATCH(max_demand!AA$1,Overzicht!$B:$B,0),5),Verdeelsleutels_percentage!$1:$1,0)))</f>
        <v>1.4056361419244232E-3</v>
      </c>
      <c r="AB333">
        <f>PRODUCT(INDEX(Overzicht!$B$1:$D$35,MATCH(max_demand!AB$1,Overzicht!$B$1:$B$35,0),3),INDEX(Verdeelsleutels_percentage!$A:$AB,MATCH(max_demand!$C333,Verdeelsleutels_percentage!$C:$C,0),MATCH(INDEX(Overzicht!$B$1:$F$35,MATCH(max_demand!AB$1,Overzicht!$B:$B,0),5),Verdeelsleutels_percentage!$1:$1,0)))</f>
        <v>8.2945018292336897E-3</v>
      </c>
      <c r="AC333">
        <f>PRODUCT(INDEX(Overzicht!$B$1:$D$35,MATCH(max_demand!AC$1,Overzicht!$B$1:$B$35,0),3),INDEX(Verdeelsleutels_percentage!$A:$AB,MATCH(max_demand!$C333,Verdeelsleutels_percentage!$C:$C,0),MATCH(INDEX(Overzicht!$B$1:$F$35,MATCH(max_demand!AC$1,Overzicht!$B:$B,0),5),Verdeelsleutels_percentage!$1:$1,0)))</f>
        <v>8.1851823231072485E-3</v>
      </c>
      <c r="AD333">
        <f>PRODUCT(INDEX(Overzicht!$B$1:$D$35,MATCH(max_demand!AD$1,Overzicht!$B$1:$B$35,0),3),INDEX(Verdeelsleutels_percentage!$A:$AB,MATCH(max_demand!$C333,Verdeelsleutels_percentage!$C:$C,0),MATCH(INDEX(Overzicht!$B$1:$F$35,MATCH(max_demand!AD$1,Overzicht!$B:$B,0),5),Verdeelsleutels_percentage!$1:$1,0)))</f>
        <v>6.6149860607016986E-5</v>
      </c>
      <c r="AE333">
        <f>PRODUCT(INDEX(Overzicht!$B$1:$D$35,MATCH(max_demand!AE$1,Overzicht!$B$1:$B$35,0),3),INDEX(Verdeelsleutels_percentage!$A:$AB,MATCH(max_demand!$C333,Verdeelsleutels_percentage!$C:$C,0),MATCH(INDEX(Overzicht!$B$1:$F$35,MATCH(max_demand!AE$1,Overzicht!$B:$B,0),5),Verdeelsleutels_percentage!$1:$1,0)))</f>
        <v>6.0298163102316088E-2</v>
      </c>
      <c r="AF333">
        <f>PRODUCT(INDEX(Overzicht!$B$1:$D$35,MATCH(max_demand!AF$1,Overzicht!$B$1:$B$35,0),3),INDEX(Verdeelsleutels_percentage!$A:$AB,MATCH(max_demand!$C333,Verdeelsleutels_percentage!$C:$C,0),MATCH(INDEX(Overzicht!$B$1:$F$35,MATCH(max_demand!AF$1,Overzicht!$B:$B,0),5),Verdeelsleutels_percentage!$1:$1,0)))</f>
        <v>5.3243793254712998E-3</v>
      </c>
      <c r="AG333">
        <f>PRODUCT(INDEX(Overzicht!$B$1:$D$35,MATCH(max_demand!AG$1,Overzicht!$B$1:$B$35,0),3),INDEX(Verdeelsleutels_percentage!$A:$AB,MATCH(max_demand!$C333,Verdeelsleutels_percentage!$C:$C,0),MATCH(INDEX(Overzicht!$B$1:$F$35,MATCH(max_demand!AG$1,Overzicht!$B:$B,0),5),Verdeelsleutels_percentage!$1:$1,0)))</f>
        <v>2.3463729626899132E-2</v>
      </c>
      <c r="AH333">
        <f>PRODUCT(INDEX(Overzicht!$B$1:$D$35,MATCH(max_demand!AH$1,Overzicht!$B$1:$B$35,0),3),INDEX(Verdeelsleutels_percentage!$A:$AB,MATCH(max_demand!$C333,Verdeelsleutels_percentage!$C:$C,0),MATCH(INDEX(Overzicht!$B$1:$F$35,MATCH(max_demand!AH$1,Overzicht!$B:$B,0),5),Verdeelsleutels_percentage!$1:$1,0)))</f>
        <v>1.2423551759433032E-2</v>
      </c>
      <c r="AI333">
        <f>PRODUCT(INDEX(Overzicht!$B$1:$D$35,MATCH(max_demand!AI$1,Overzicht!$B$1:$B$35,0),3),INDEX(Verdeelsleutels_percentage!$A:$AB,MATCH(max_demand!$C333,Verdeelsleutels_percentage!$C:$C,0),MATCH(INDEX(Overzicht!$B$1:$F$35,MATCH(max_demand!AI$1,Overzicht!$B:$B,0),5),Verdeelsleutels_percentage!$1:$1,0)))</f>
        <v>4.2595034603770399E-3</v>
      </c>
      <c r="AJ333">
        <f>PRODUCT(INDEX(Overzicht!$B$1:$D$35,MATCH(max_demand!AJ$1,Overzicht!$B$1:$B$35,0),3),INDEX(Verdeelsleutels_percentage!$A:$AB,MATCH(max_demand!$C333,Verdeelsleutels_percentage!$C:$C,0),MATCH(INDEX(Overzicht!$B$1:$F$35,MATCH(max_demand!AJ$1,Overzicht!$B:$B,0),5),Verdeelsleutels_percentage!$1:$1,0)))</f>
        <v>0</v>
      </c>
      <c r="AK333">
        <f>PRODUCT(INDEX(Overzicht!$B$1:$D$35,MATCH(max_demand!AK$1,Overzicht!$B$1:$B$35,0),3),INDEX(Verdeelsleutels_percentage!$A:$AB,MATCH(max_demand!$C333,Verdeelsleutels_percentage!$C:$C,0),MATCH(INDEX(Overzicht!$B$1:$F$35,MATCH(max_demand!AK$1,Overzicht!$B:$B,0),5),Verdeelsleutels_percentage!$1:$1,0)))</f>
        <v>1.423466264031881E-3</v>
      </c>
      <c r="AL333">
        <f>PRODUCT(INDEX(Overzicht!$B$1:$D$35,MATCH(max_demand!AL$1,Overzicht!$B$1:$B$35,0),3),INDEX(Verdeelsleutels_percentage!$A:$AB,MATCH(max_demand!$C333,Verdeelsleutels_percentage!$C:$C,0),MATCH(INDEX(Overzicht!$B$1:$F$35,MATCH(max_demand!AL$1,Overzicht!$B:$B,0),5),Verdeelsleutels_percentage!$1:$1,0)))</f>
        <v>3.9106216044831887E-3</v>
      </c>
      <c r="AM333">
        <f>PRODUCT(INDEX(Overzicht!$B$1:$D$35,MATCH(max_demand!AM$1,Overzicht!$B$1:$B$35,0),3),INDEX(Verdeelsleutels_percentage!$A:$AB,MATCH(max_demand!$C333,Verdeelsleutels_percentage!$C:$C,0),MATCH(INDEX(Overzicht!$B$1:$F$35,MATCH(max_demand!AM$1,Overzicht!$B:$B,0),5),Verdeelsleutels_percentage!$1:$1,0)))</f>
        <v>7.8212432089663775E-3</v>
      </c>
      <c r="AN333">
        <f>PRODUCT(INDEX(Overzicht!$B$1:$D$35,MATCH(max_demand!AN$1,Overzicht!$B$1:$B$35,0),3),INDEX(Verdeelsleutels_percentage!$A:$AB,MATCH(max_demand!$C333,Verdeelsleutels_percentage!$C:$C,0),MATCH(INDEX(Overzicht!$B$1:$F$35,MATCH(max_demand!AN$1,Overzicht!$B:$B,0),5),Verdeelsleutels_percentage!$1:$1,0)))</f>
        <v>3.9106216044831887E-3</v>
      </c>
      <c r="AO333">
        <f>PRODUCT(INDEX(Overzicht!$B$1:$D$35,MATCH(max_demand!AO$1,Overzicht!$B$1:$B$35,0),3),INDEX(Verdeelsleutels_percentage!$A:$AB,MATCH(max_demand!$C333,Verdeelsleutels_percentage!$C:$C,0),MATCH(INDEX(Overzicht!$B$1:$F$35,MATCH(max_demand!AO$1,Overzicht!$B:$B,0),5),Verdeelsleutels_percentage!$1:$1,0)))</f>
        <v>1.3687175615691161E-2</v>
      </c>
    </row>
    <row r="334" spans="2:41">
      <c r="B334" t="str">
        <f>INDEX('ETLocal datasets'!B:C,MATCH(C334,'ETLocal datasets'!C:C,0),1)</f>
        <v>GM1701</v>
      </c>
      <c r="C334" t="str">
        <f>'ETLocal datasets'!C317</f>
        <v>Westerveld</v>
      </c>
      <c r="D334">
        <f t="shared" si="25"/>
        <v>0.45935418372335424</v>
      </c>
      <c r="E334">
        <f t="shared" si="26"/>
        <v>0.16510690150818261</v>
      </c>
      <c r="F334">
        <f t="shared" si="27"/>
        <v>1.1755125790677938E-2</v>
      </c>
      <c r="G334">
        <f t="shared" si="24"/>
        <v>2.3937533610810174E-2</v>
      </c>
      <c r="H334">
        <f>PRODUCT(INDEX(Overzicht!$B$1:$D$35,MATCH(max_demand!H$1,Overzicht!$B$1:$B$35,0),3),INDEX(Verdeelsleutels_percentage!$A:$AB,MATCH(max_demand!$C334,Verdeelsleutels_percentage!$C:$C,0),MATCH(INDEX(Overzicht!$B$1:$F$35,MATCH(max_demand!H$1,Overzicht!$B:$B,0),5),Verdeelsleutels_percentage!$1:$1,0)))</f>
        <v>1.1755125790677938E-2</v>
      </c>
      <c r="I334">
        <f>PRODUCT(INDEX(Overzicht!$B$1:$D$35,MATCH(max_demand!I$1,Overzicht!$B$1:$B$35,0),3),INDEX(Verdeelsleutels_percentage!$A:$AB,MATCH(max_demand!$C334,Verdeelsleutels_percentage!$C:$C,0),MATCH(INDEX(Overzicht!$B$1:$F$35,MATCH(max_demand!I$1,Overzicht!$B:$B,0),5),Verdeelsleutels_percentage!$1:$1,0)))</f>
        <v>3.155783361822434E-2</v>
      </c>
      <c r="J334">
        <f>PRODUCT(INDEX(Overzicht!$B$1:$D$35,MATCH(max_demand!J$1,Overzicht!$B$1:$B$35,0),3),INDEX(Verdeelsleutels_percentage!$A:$AB,MATCH(max_demand!$C334,Verdeelsleutels_percentage!$C:$C,0),MATCH(INDEX(Overzicht!$B$1:$F$35,MATCH(max_demand!J$1,Overzicht!$B:$B,0),5),Verdeelsleutels_percentage!$1:$1,0)))</f>
        <v>3.94076597935108E-3</v>
      </c>
      <c r="K334">
        <f>PRODUCT(INDEX(Overzicht!$B$1:$D$35,MATCH(max_demand!K$1,Overzicht!$B$1:$B$35,0),3),INDEX(Verdeelsleutels_percentage!$A:$AB,MATCH(max_demand!$C334,Verdeelsleutels_percentage!$C:$C,0),MATCH(INDEX(Overzicht!$B$1:$F$35,MATCH(max_demand!K$1,Overzicht!$B:$B,0),5),Verdeelsleutels_percentage!$1:$1,0)))</f>
        <v>6.5688844439165438E-3</v>
      </c>
      <c r="L334">
        <f>PRODUCT(INDEX(Overzicht!$B$1:$D$35,MATCH(max_demand!L$1,Overzicht!$B$1:$B$35,0),3),INDEX(Verdeelsleutels_percentage!$A:$AB,MATCH(max_demand!$C334,Verdeelsleutels_percentage!$C:$C,0),MATCH(INDEX(Overzicht!$B$1:$F$35,MATCH(max_demand!L$1,Overzicht!$B:$B,0),5),Verdeelsleutels_percentage!$1:$1,0)))</f>
        <v>3.8011150849578267E-3</v>
      </c>
      <c r="M334">
        <f>PRODUCT(INDEX(Overzicht!$B$1:$D$35,MATCH(max_demand!M$1,Overzicht!$B$1:$B$35,0),3),INDEX(Verdeelsleutels_percentage!$A:$AB,MATCH(max_demand!$C334,Verdeelsleutels_percentage!$C:$C,0),MATCH(INDEX(Overzicht!$B$1:$F$35,MATCH(max_demand!M$1,Overzicht!$B:$B,0),5),Verdeelsleutels_percentage!$1:$1,0)))</f>
        <v>0.16098747687471907</v>
      </c>
      <c r="N334">
        <f>PRODUCT(INDEX(Overzicht!$B$1:$D$35,MATCH(max_demand!N$1,Overzicht!$B$1:$B$35,0),3),INDEX(Verdeelsleutels_percentage!$A:$AB,MATCH(max_demand!$C334,Verdeelsleutels_percentage!$C:$C,0),MATCH(INDEX(Overzicht!$B$1:$F$35,MATCH(max_demand!N$1,Overzicht!$B:$B,0),5),Verdeelsleutels_percentage!$1:$1,0)))</f>
        <v>2.1988285427126438E-2</v>
      </c>
      <c r="O334">
        <f>PRODUCT(INDEX(Overzicht!$B$1:$D$35,MATCH(max_demand!O$1,Overzicht!$B$1:$B$35,0),3),INDEX(Verdeelsleutels_percentage!$A:$AB,MATCH(max_demand!$C334,Verdeelsleutels_percentage!$C:$C,0),MATCH(INDEX(Overzicht!$B$1:$F$35,MATCH(max_demand!O$1,Overzicht!$B:$B,0),5),Verdeelsleutels_percentage!$1:$1,0)))</f>
        <v>5.9495367395876958E-3</v>
      </c>
      <c r="P334">
        <f>PRODUCT(INDEX(Overzicht!$B$1:$D$35,MATCH(max_demand!P$1,Overzicht!$B$1:$B$35,0),3),INDEX(Verdeelsleutels_percentage!$A:$AB,MATCH(max_demand!$C334,Verdeelsleutels_percentage!$C:$C,0),MATCH(INDEX(Overzicht!$B$1:$F$35,MATCH(max_demand!P$1,Overzicht!$B:$B,0),5),Verdeelsleutels_percentage!$1:$1,0)))</f>
        <v>9.9037183465102065E-3</v>
      </c>
      <c r="Q334">
        <f>PRODUCT(INDEX(Overzicht!$B$1:$D$35,MATCH(max_demand!Q$1,Overzicht!$B$1:$B$35,0),3),INDEX(Verdeelsleutels_percentage!$A:$AB,MATCH(max_demand!$C334,Verdeelsleutels_percentage!$C:$C,0),MATCH(INDEX(Overzicht!$B$1:$F$35,MATCH(max_demand!Q$1,Overzicht!$B:$B,0),5),Verdeelsleutels_percentage!$1:$1,0)))</f>
        <v>9.7399613694188619E-3</v>
      </c>
      <c r="R334">
        <f>PRODUCT(INDEX(Overzicht!$B$1:$D$35,MATCH(max_demand!R$1,Overzicht!$B$1:$B$35,0),3),INDEX(Verdeelsleutels_percentage!$A:$AB,MATCH(max_demand!$C334,Verdeelsleutels_percentage!$C:$C,0),MATCH(INDEX(Overzicht!$B$1:$F$35,MATCH(max_demand!R$1,Overzicht!$B:$B,0),5),Verdeelsleutels_percentage!$1:$1,0)))</f>
        <v>2.0151644212590752E-3</v>
      </c>
      <c r="S334">
        <f>PRODUCT(INDEX(Overzicht!$B$1:$D$35,MATCH(max_demand!S$1,Overzicht!$B$1:$B$35,0),3),INDEX(Verdeelsleutels_percentage!$A:$AB,MATCH(max_demand!$C334,Verdeelsleutels_percentage!$C:$C,0),MATCH(INDEX(Overzicht!$B$1:$F$35,MATCH(max_demand!S$1,Overzicht!$B:$B,0),5),Verdeelsleutels_percentage!$1:$1,0)))</f>
        <v>4.1270567347385856E-3</v>
      </c>
      <c r="T334">
        <f>PRODUCT(INDEX(Overzicht!$B$1:$D$35,MATCH(max_demand!T$1,Overzicht!$B$1:$B$35,0),3),INDEX(Verdeelsleutels_percentage!$A:$AB,MATCH(max_demand!$C334,Verdeelsleutels_percentage!$C:$C,0),MATCH(INDEX(Overzicht!$B$1:$F$35,MATCH(max_demand!T$1,Overzicht!$B:$B,0),5),Verdeelsleutels_percentage!$1:$1,0)))</f>
        <v>5.9559304006101543E-3</v>
      </c>
      <c r="U334">
        <f>PRODUCT(INDEX(Overzicht!$B$1:$D$35,MATCH(max_demand!U$1,Overzicht!$B$1:$B$35,0),3),INDEX(Verdeelsleutels_percentage!$A:$AB,MATCH(max_demand!$C334,Verdeelsleutels_percentage!$C:$C,0),MATCH(INDEX(Overzicht!$B$1:$F$35,MATCH(max_demand!U$1,Overzicht!$B:$B,0),5),Verdeelsleutels_percentage!$1:$1,0)))</f>
        <v>2.2122027202266293E-2</v>
      </c>
      <c r="V334">
        <f>PRODUCT(INDEX(Overzicht!$B$1:$D$35,MATCH(max_demand!V$1,Overzicht!$B$1:$B$35,0),3),INDEX(Verdeelsleutels_percentage!$A:$AB,MATCH(max_demand!$C334,Verdeelsleutels_percentage!$C:$C,0),MATCH(INDEX(Overzicht!$B$1:$F$35,MATCH(max_demand!V$1,Overzicht!$B:$B,0),5),Verdeelsleutels_percentage!$1:$1,0)))</f>
        <v>2.5749323160532624E-3</v>
      </c>
      <c r="W334">
        <f>PRODUCT(INDEX(Overzicht!$B$1:$D$35,MATCH(max_demand!W$1,Overzicht!$B$1:$B$35,0),3),INDEX(Verdeelsleutels_percentage!$A:$AB,MATCH(max_demand!$C334,Verdeelsleutels_percentage!$C:$C,0),MATCH(INDEX(Overzicht!$B$1:$F$35,MATCH(max_demand!W$1,Overzicht!$B:$B,0),5),Verdeelsleutels_percentage!$1:$1,0)))</f>
        <v>1.3434429475060499E-2</v>
      </c>
      <c r="X334">
        <f>PRODUCT(INDEX(Overzicht!$B$1:$D$35,MATCH(max_demand!X$1,Overzicht!$B$1:$B$35,0),3),INDEX(Verdeelsleutels_percentage!$A:$AB,MATCH(max_demand!$C334,Verdeelsleutels_percentage!$C:$C,0),MATCH(INDEX(Overzicht!$B$1:$F$35,MATCH(max_demand!X$1,Overzicht!$B:$B,0),5),Verdeelsleutels_percentage!$1:$1,0)))</f>
        <v>6.5862220529199753E-2</v>
      </c>
      <c r="Y334">
        <f>PRODUCT(INDEX(Overzicht!$B$1:$D$35,MATCH(max_demand!Y$1,Overzicht!$B$1:$B$35,0),3),INDEX(Verdeelsleutels_percentage!$A:$AB,MATCH(max_demand!$C334,Verdeelsleutels_percentage!$C:$C,0),MATCH(INDEX(Overzicht!$B$1:$F$35,MATCH(max_demand!Y$1,Overzicht!$B:$B,0),5),Verdeelsleutels_percentage!$1:$1,0)))</f>
        <v>5.9241265884934916E-6</v>
      </c>
      <c r="Z334">
        <f>PRODUCT(INDEX(Overzicht!$B$1:$D$35,MATCH(max_demand!Z$1,Overzicht!$B$1:$B$35,0),3),INDEX(Verdeelsleutels_percentage!$A:$AB,MATCH(max_demand!$C334,Verdeelsleutels_percentage!$C:$C,0),MATCH(INDEX(Overzicht!$B$1:$F$35,MATCH(max_demand!Z$1,Overzicht!$B:$B,0),5),Verdeelsleutels_percentage!$1:$1,0)))</f>
        <v>2.6329451504415518E-3</v>
      </c>
      <c r="AA334">
        <f>PRODUCT(INDEX(Overzicht!$B$1:$D$35,MATCH(max_demand!AA$1,Overzicht!$B$1:$B$35,0),3),INDEX(Verdeelsleutels_percentage!$A:$AB,MATCH(max_demand!$C334,Verdeelsleutels_percentage!$C:$C,0),MATCH(INDEX(Overzicht!$B$1:$F$35,MATCH(max_demand!AA$1,Overzicht!$B:$B,0),5),Verdeelsleutels_percentage!$1:$1,0)))</f>
        <v>2.7438059988811963E-3</v>
      </c>
      <c r="AB334">
        <f>PRODUCT(INDEX(Overzicht!$B$1:$D$35,MATCH(max_demand!AB$1,Overzicht!$B$1:$B$35,0),3),INDEX(Verdeelsleutels_percentage!$A:$AB,MATCH(max_demand!$C334,Verdeelsleutels_percentage!$C:$C,0),MATCH(INDEX(Overzicht!$B$1:$F$35,MATCH(max_demand!AB$1,Overzicht!$B:$B,0),5),Verdeelsleutels_percentage!$1:$1,0)))</f>
        <v>1.1212185012508268E-2</v>
      </c>
      <c r="AC334">
        <f>PRODUCT(INDEX(Overzicht!$B$1:$D$35,MATCH(max_demand!AC$1,Overzicht!$B$1:$B$35,0),3),INDEX(Verdeelsleutels_percentage!$A:$AB,MATCH(max_demand!$C334,Verdeelsleutels_percentage!$C:$C,0),MATCH(INDEX(Overzicht!$B$1:$F$35,MATCH(max_demand!AC$1,Overzicht!$B:$B,0),5),Verdeelsleutels_percentage!$1:$1,0)))</f>
        <v>6.6464764832197279E-2</v>
      </c>
      <c r="AD334">
        <f>PRODUCT(INDEX(Overzicht!$B$1:$D$35,MATCH(max_demand!AD$1,Overzicht!$B$1:$B$35,0),3),INDEX(Verdeelsleutels_percentage!$A:$AB,MATCH(max_demand!$C334,Verdeelsleutels_percentage!$C:$C,0),MATCH(INDEX(Overzicht!$B$1:$F$35,MATCH(max_demand!AD$1,Overzicht!$B:$B,0),5),Verdeelsleutels_percentage!$1:$1,0)))</f>
        <v>7.1141838935353217E-4</v>
      </c>
      <c r="AE334">
        <f>PRODUCT(INDEX(Overzicht!$B$1:$D$35,MATCH(max_demand!AE$1,Overzicht!$B$1:$B$35,0),3),INDEX(Verdeelsleutels_percentage!$A:$AB,MATCH(max_demand!$C334,Verdeelsleutels_percentage!$C:$C,0),MATCH(INDEX(Overzicht!$B$1:$F$35,MATCH(max_demand!AE$1,Overzicht!$B:$B,0),5),Verdeelsleutels_percentage!$1:$1,0)))</f>
        <v>0.12009716922530837</v>
      </c>
      <c r="AF334">
        <f>PRODUCT(INDEX(Overzicht!$B$1:$D$35,MATCH(max_demand!AF$1,Overzicht!$B$1:$B$35,0),3),INDEX(Verdeelsleutels_percentage!$A:$AB,MATCH(max_demand!$C334,Verdeelsleutels_percentage!$C:$C,0),MATCH(INDEX(Overzicht!$B$1:$F$35,MATCH(max_demand!AF$1,Overzicht!$B:$B,0),5),Verdeelsleutels_percentage!$1:$1,0)))</f>
        <v>1.0393204541216653E-2</v>
      </c>
      <c r="AG334">
        <f>PRODUCT(INDEX(Overzicht!$B$1:$D$35,MATCH(max_demand!AG$1,Overzicht!$B$1:$B$35,0),3),INDEX(Verdeelsleutels_percentage!$A:$AB,MATCH(max_demand!$C334,Verdeelsleutels_percentage!$C:$C,0),MATCH(INDEX(Overzicht!$B$1:$F$35,MATCH(max_demand!AG$1,Overzicht!$B:$B,0),5),Verdeelsleutels_percentage!$1:$1,0)))</f>
        <v>1.3434429475060499E-2</v>
      </c>
      <c r="AH334">
        <f>PRODUCT(INDEX(Overzicht!$B$1:$D$35,MATCH(max_demand!AH$1,Overzicht!$B$1:$B$35,0),3),INDEX(Verdeelsleutels_percentage!$A:$AB,MATCH(max_demand!$C334,Verdeelsleutels_percentage!$C:$C,0),MATCH(INDEX(Overzicht!$B$1:$F$35,MATCH(max_demand!AH$1,Overzicht!$B:$B,0),5),Verdeelsleutels_percentage!$1:$1,0)))</f>
        <v>2.4250810596172189E-2</v>
      </c>
      <c r="AI334">
        <f>PRODUCT(INDEX(Overzicht!$B$1:$D$35,MATCH(max_demand!AI$1,Overzicht!$B$1:$B$35,0),3),INDEX(Verdeelsleutels_percentage!$A:$AB,MATCH(max_demand!$C334,Verdeelsleutels_percentage!$C:$C,0),MATCH(INDEX(Overzicht!$B$1:$F$35,MATCH(max_demand!AI$1,Overzicht!$B:$B,0),5),Verdeelsleutels_percentage!$1:$1,0)))</f>
        <v>8.3145636329733218E-3</v>
      </c>
      <c r="AJ334">
        <f>PRODUCT(INDEX(Overzicht!$B$1:$D$35,MATCH(max_demand!AJ$1,Overzicht!$B$1:$B$35,0),3),INDEX(Verdeelsleutels_percentage!$A:$AB,MATCH(max_demand!$C334,Verdeelsleutels_percentage!$C:$C,0),MATCH(INDEX(Overzicht!$B$1:$F$35,MATCH(max_demand!AJ$1,Overzicht!$B:$B,0),5),Verdeelsleutels_percentage!$1:$1,0)))</f>
        <v>0</v>
      </c>
      <c r="AK334">
        <f>PRODUCT(INDEX(Overzicht!$B$1:$D$35,MATCH(max_demand!AK$1,Overzicht!$B$1:$B$35,0),3),INDEX(Verdeelsleutels_percentage!$A:$AB,MATCH(max_demand!$C334,Verdeelsleutels_percentage!$C:$C,0),MATCH(INDEX(Overzicht!$B$1:$F$35,MATCH(max_demand!AK$1,Overzicht!$B:$B,0),5),Verdeelsleutels_percentage!$1:$1,0)))</f>
        <v>8.1502205482033706E-4</v>
      </c>
      <c r="AL334">
        <f>PRODUCT(INDEX(Overzicht!$B$1:$D$35,MATCH(max_demand!AL$1,Overzicht!$B$1:$B$35,0),3),INDEX(Verdeelsleutels_percentage!$A:$AB,MATCH(max_demand!$C334,Verdeelsleutels_percentage!$C:$C,0),MATCH(INDEX(Overzicht!$B$1:$F$35,MATCH(max_demand!AL$1,Overzicht!$B:$B,0),5),Verdeelsleutels_percentage!$1:$1,0)))</f>
        <v>2.23907157917675E-3</v>
      </c>
      <c r="AM334">
        <f>PRODUCT(INDEX(Overzicht!$B$1:$D$35,MATCH(max_demand!AM$1,Overzicht!$B$1:$B$35,0),3),INDEX(Verdeelsleutels_percentage!$A:$AB,MATCH(max_demand!$C334,Verdeelsleutels_percentage!$C:$C,0),MATCH(INDEX(Overzicht!$B$1:$F$35,MATCH(max_demand!AM$1,Overzicht!$B:$B,0),5),Verdeelsleutels_percentage!$1:$1,0)))</f>
        <v>4.4781431583535E-3</v>
      </c>
      <c r="AN334">
        <f>PRODUCT(INDEX(Overzicht!$B$1:$D$35,MATCH(max_demand!AN$1,Overzicht!$B$1:$B$35,0),3),INDEX(Verdeelsleutels_percentage!$A:$AB,MATCH(max_demand!$C334,Verdeelsleutels_percentage!$C:$C,0),MATCH(INDEX(Overzicht!$B$1:$F$35,MATCH(max_demand!AN$1,Overzicht!$B:$B,0),5),Verdeelsleutels_percentage!$1:$1,0)))</f>
        <v>2.23907157917675E-3</v>
      </c>
      <c r="AO334">
        <f>PRODUCT(INDEX(Overzicht!$B$1:$D$35,MATCH(max_demand!AO$1,Overzicht!$B$1:$B$35,0),3),INDEX(Verdeelsleutels_percentage!$A:$AB,MATCH(max_demand!$C334,Verdeelsleutels_percentage!$C:$C,0),MATCH(INDEX(Overzicht!$B$1:$F$35,MATCH(max_demand!AO$1,Overzicht!$B:$B,0),5),Verdeelsleutels_percentage!$1:$1,0)))</f>
        <v>7.8367505271186248E-3</v>
      </c>
    </row>
    <row r="335" spans="2:41">
      <c r="B335" t="str">
        <f>INDEX('ETLocal datasets'!B:C,MATCH(C335,'ETLocal datasets'!C:C,0),1)</f>
        <v>GM1702</v>
      </c>
      <c r="C335" t="str">
        <f>'ETLocal datasets'!C318</f>
        <v>Sint Anthonis</v>
      </c>
      <c r="D335">
        <f t="shared" si="25"/>
        <v>0.43055013646808088</v>
      </c>
      <c r="E335">
        <f t="shared" si="26"/>
        <v>0.1076501192745089</v>
      </c>
      <c r="F335">
        <f t="shared" si="27"/>
        <v>7.0513742984602097E-3</v>
      </c>
      <c r="G335">
        <f t="shared" si="24"/>
        <v>1.4359055979277594E-2</v>
      </c>
      <c r="H335">
        <f>PRODUCT(INDEX(Overzicht!$B$1:$D$35,MATCH(max_demand!H$1,Overzicht!$B$1:$B$35,0),3),INDEX(Verdeelsleutels_percentage!$A:$AB,MATCH(max_demand!$C335,Verdeelsleutels_percentage!$C:$C,0),MATCH(INDEX(Overzicht!$B$1:$F$35,MATCH(max_demand!H$1,Overzicht!$B:$B,0),5),Verdeelsleutels_percentage!$1:$1,0)))</f>
        <v>7.0513742984602097E-3</v>
      </c>
      <c r="I335">
        <f>PRODUCT(INDEX(Overzicht!$B$1:$D$35,MATCH(max_demand!I$1,Overzicht!$B$1:$B$35,0),3),INDEX(Verdeelsleutels_percentage!$A:$AB,MATCH(max_demand!$C335,Verdeelsleutels_percentage!$C:$C,0),MATCH(INDEX(Overzicht!$B$1:$F$35,MATCH(max_demand!I$1,Overzicht!$B:$B,0),5),Verdeelsleutels_percentage!$1:$1,0)))</f>
        <v>4.3993235967946596E-2</v>
      </c>
      <c r="J335">
        <f>PRODUCT(INDEX(Overzicht!$B$1:$D$35,MATCH(max_demand!J$1,Overzicht!$B$1:$B$35,0),3),INDEX(Verdeelsleutels_percentage!$A:$AB,MATCH(max_demand!$C335,Verdeelsleutels_percentage!$C:$C,0),MATCH(INDEX(Overzicht!$B$1:$F$35,MATCH(max_demand!J$1,Overzicht!$B:$B,0),5),Verdeelsleutels_percentage!$1:$1,0)))</f>
        <v>2.3638892886266609E-3</v>
      </c>
      <c r="K335">
        <f>PRODUCT(INDEX(Overzicht!$B$1:$D$35,MATCH(max_demand!K$1,Overzicht!$B$1:$B$35,0),3),INDEX(Verdeelsleutels_percentage!$A:$AB,MATCH(max_demand!$C335,Verdeelsleutels_percentage!$C:$C,0),MATCH(INDEX(Overzicht!$B$1:$F$35,MATCH(max_demand!K$1,Overzicht!$B:$B,0),5),Verdeelsleutels_percentage!$1:$1,0)))</f>
        <v>9.1573612714818068E-3</v>
      </c>
      <c r="L335">
        <f>PRODUCT(INDEX(Overzicht!$B$1:$D$35,MATCH(max_demand!L$1,Overzicht!$B$1:$B$35,0),3),INDEX(Verdeelsleutels_percentage!$A:$AB,MATCH(max_demand!$C335,Verdeelsleutels_percentage!$C:$C,0),MATCH(INDEX(Overzicht!$B$1:$F$35,MATCH(max_demand!L$1,Overzicht!$B:$B,0),5),Verdeelsleutels_percentage!$1:$1,0)))</f>
        <v>2.2801189619609539E-3</v>
      </c>
      <c r="M335">
        <f>PRODUCT(INDEX(Overzicht!$B$1:$D$35,MATCH(max_demand!M$1,Overzicht!$B$1:$B$35,0),3),INDEX(Verdeelsleutels_percentage!$A:$AB,MATCH(max_demand!$C335,Verdeelsleutels_percentage!$C:$C,0),MATCH(INDEX(Overzicht!$B$1:$F$35,MATCH(max_demand!M$1,Overzicht!$B:$B,0),5),Verdeelsleutels_percentage!$1:$1,0)))</f>
        <v>0.26251763851293569</v>
      </c>
      <c r="N335">
        <f>PRODUCT(INDEX(Overzicht!$B$1:$D$35,MATCH(max_demand!N$1,Overzicht!$B$1:$B$35,0),3),INDEX(Verdeelsleutels_percentage!$A:$AB,MATCH(max_demand!$C335,Verdeelsleutels_percentage!$C:$C,0),MATCH(INDEX(Overzicht!$B$1:$F$35,MATCH(max_demand!N$1,Overzicht!$B:$B,0),5),Verdeelsleutels_percentage!$1:$1,0)))</f>
        <v>4.9395450993219646E-2</v>
      </c>
      <c r="O335">
        <f>PRODUCT(INDEX(Overzicht!$B$1:$D$35,MATCH(max_demand!O$1,Overzicht!$B$1:$B$35,0),3),INDEX(Verdeelsleutels_percentage!$A:$AB,MATCH(max_demand!$C335,Verdeelsleutels_percentage!$C:$C,0),MATCH(INDEX(Overzicht!$B$1:$F$35,MATCH(max_demand!O$1,Overzicht!$B:$B,0),5),Verdeelsleutels_percentage!$1:$1,0)))</f>
        <v>7.4842453743483341E-3</v>
      </c>
      <c r="P335">
        <f>PRODUCT(INDEX(Overzicht!$B$1:$D$35,MATCH(max_demand!P$1,Overzicht!$B$1:$B$35,0),3),INDEX(Verdeelsleutels_percentage!$A:$AB,MATCH(max_demand!$C335,Verdeelsleutels_percentage!$C:$C,0),MATCH(INDEX(Overzicht!$B$1:$F$35,MATCH(max_demand!P$1,Overzicht!$B:$B,0),5),Verdeelsleutels_percentage!$1:$1,0)))</f>
        <v>6.1990008065046363E-2</v>
      </c>
      <c r="Q335">
        <f>PRODUCT(INDEX(Overzicht!$B$1:$D$35,MATCH(max_demand!Q$1,Overzicht!$B$1:$B$35,0),3),INDEX(Verdeelsleutels_percentage!$A:$AB,MATCH(max_demand!$C335,Verdeelsleutels_percentage!$C:$C,0),MATCH(INDEX(Overzicht!$B$1:$F$35,MATCH(max_demand!Q$1,Overzicht!$B:$B,0),5),Verdeelsleutels_percentage!$1:$1,0)))</f>
        <v>5.8425672758670305E-3</v>
      </c>
      <c r="R335">
        <f>PRODUCT(INDEX(Overzicht!$B$1:$D$35,MATCH(max_demand!R$1,Overzicht!$B$1:$B$35,0),3),INDEX(Verdeelsleutels_percentage!$A:$AB,MATCH(max_demand!$C335,Verdeelsleutels_percentage!$C:$C,0),MATCH(INDEX(Overzicht!$B$1:$F$35,MATCH(max_demand!R$1,Overzicht!$B:$B,0),5),Verdeelsleutels_percentage!$1:$1,0)))</f>
        <v>1.208807022593179E-3</v>
      </c>
      <c r="S335">
        <f>PRODUCT(INDEX(Overzicht!$B$1:$D$35,MATCH(max_demand!S$1,Overzicht!$B$1:$B$35,0),3),INDEX(Verdeelsleutels_percentage!$A:$AB,MATCH(max_demand!$C335,Verdeelsleutels_percentage!$C:$C,0),MATCH(INDEX(Overzicht!$B$1:$F$35,MATCH(max_demand!S$1,Overzicht!$B:$B,0),5),Verdeelsleutels_percentage!$1:$1,0)))</f>
        <v>2.4756367822708304E-3</v>
      </c>
      <c r="T335">
        <f>PRODUCT(INDEX(Overzicht!$B$1:$D$35,MATCH(max_demand!T$1,Overzicht!$B$1:$B$35,0),3),INDEX(Verdeelsleutels_percentage!$A:$AB,MATCH(max_demand!$C335,Verdeelsleutels_percentage!$C:$C,0),MATCH(INDEX(Overzicht!$B$1:$F$35,MATCH(max_demand!T$1,Overzicht!$B:$B,0),5),Verdeelsleutels_percentage!$1:$1,0)))</f>
        <v>3.5726963112198392E-3</v>
      </c>
      <c r="U335">
        <f>PRODUCT(INDEX(Overzicht!$B$1:$D$35,MATCH(max_demand!U$1,Overzicht!$B$1:$B$35,0),3),INDEX(Verdeelsleutels_percentage!$A:$AB,MATCH(max_demand!$C335,Verdeelsleutels_percentage!$C:$C,0),MATCH(INDEX(Overzicht!$B$1:$F$35,MATCH(max_demand!U$1,Overzicht!$B:$B,0),5),Verdeelsleutels_percentage!$1:$1,0)))</f>
        <v>1.3270014870245119E-2</v>
      </c>
      <c r="V335">
        <f>PRODUCT(INDEX(Overzicht!$B$1:$D$35,MATCH(max_demand!V$1,Overzicht!$B$1:$B$35,0),3),INDEX(Verdeelsleutels_percentage!$A:$AB,MATCH(max_demand!$C335,Verdeelsleutels_percentage!$C:$C,0),MATCH(INDEX(Overzicht!$B$1:$F$35,MATCH(max_demand!V$1,Overzicht!$B:$B,0),5),Verdeelsleutels_percentage!$1:$1,0)))</f>
        <v>1.5445867510912839E-3</v>
      </c>
      <c r="W335">
        <f>PRODUCT(INDEX(Overzicht!$B$1:$D$35,MATCH(max_demand!W$1,Overzicht!$B$1:$B$35,0),3),INDEX(Verdeelsleutels_percentage!$A:$AB,MATCH(max_demand!$C335,Verdeelsleutels_percentage!$C:$C,0),MATCH(INDEX(Overzicht!$B$1:$F$35,MATCH(max_demand!W$1,Overzicht!$B:$B,0),5),Verdeelsleutels_percentage!$1:$1,0)))</f>
        <v>8.0587134839545261E-3</v>
      </c>
      <c r="X335">
        <f>PRODUCT(INDEX(Overzicht!$B$1:$D$35,MATCH(max_demand!X$1,Overzicht!$B$1:$B$35,0),3),INDEX(Verdeelsleutels_percentage!$A:$AB,MATCH(max_demand!$C335,Verdeelsleutels_percentage!$C:$C,0),MATCH(INDEX(Overzicht!$B$1:$F$35,MATCH(max_demand!X$1,Overzicht!$B:$B,0),5),Verdeelsleutels_percentage!$1:$1,0)))</f>
        <v>1.1702171301315675E-2</v>
      </c>
      <c r="Y335">
        <f>PRODUCT(INDEX(Overzicht!$B$1:$D$35,MATCH(max_demand!Y$1,Overzicht!$B$1:$B$35,0),3),INDEX(Verdeelsleutels_percentage!$A:$AB,MATCH(max_demand!$C335,Verdeelsleutels_percentage!$C:$C,0),MATCH(INDEX(Overzicht!$B$1:$F$35,MATCH(max_demand!Y$1,Overzicht!$B:$B,0),5),Verdeelsleutels_percentage!$1:$1,0)))</f>
        <v>2.967607007414423E-6</v>
      </c>
      <c r="Z335">
        <f>PRODUCT(INDEX(Overzicht!$B$1:$D$35,MATCH(max_demand!Z$1,Overzicht!$B$1:$B$35,0),3),INDEX(Verdeelsleutels_percentage!$A:$AB,MATCH(max_demand!$C335,Verdeelsleutels_percentage!$C:$C,0),MATCH(INDEX(Overzicht!$B$1:$F$35,MATCH(max_demand!Z$1,Overzicht!$B:$B,0),5),Verdeelsleutels_percentage!$1:$1,0)))</f>
        <v>1.3189364477397437E-3</v>
      </c>
      <c r="AA335">
        <f>PRODUCT(INDEX(Overzicht!$B$1:$D$35,MATCH(max_demand!AA$1,Overzicht!$B$1:$B$35,0),3),INDEX(Verdeelsleutels_percentage!$A:$AB,MATCH(max_demand!$C335,Verdeelsleutels_percentage!$C:$C,0),MATCH(INDEX(Overzicht!$B$1:$F$35,MATCH(max_demand!AA$1,Overzicht!$B:$B,0),5),Verdeelsleutels_percentage!$1:$1,0)))</f>
        <v>1.3744706139603644E-3</v>
      </c>
      <c r="AB335">
        <f>PRODUCT(INDEX(Overzicht!$B$1:$D$35,MATCH(max_demand!AB$1,Overzicht!$B$1:$B$35,0),3),INDEX(Verdeelsleutels_percentage!$A:$AB,MATCH(max_demand!$C335,Verdeelsleutels_percentage!$C:$C,0),MATCH(INDEX(Overzicht!$B$1:$F$35,MATCH(max_demand!AB$1,Overzicht!$B:$B,0),5),Verdeelsleutels_percentage!$1:$1,0)))</f>
        <v>4.7550931993986618E-3</v>
      </c>
      <c r="AC335">
        <f>PRODUCT(INDEX(Overzicht!$B$1:$D$35,MATCH(max_demand!AC$1,Overzicht!$B$1:$B$35,0),3),INDEX(Verdeelsleutels_percentage!$A:$AB,MATCH(max_demand!$C335,Verdeelsleutels_percentage!$C:$C,0),MATCH(INDEX(Overzicht!$B$1:$F$35,MATCH(max_demand!AC$1,Overzicht!$B:$B,0),5),Verdeelsleutels_percentage!$1:$1,0)))</f>
        <v>1.2972087446582207E-2</v>
      </c>
      <c r="AD335">
        <f>PRODUCT(INDEX(Overzicht!$B$1:$D$35,MATCH(max_demand!AD$1,Overzicht!$B$1:$B$35,0),3),INDEX(Verdeelsleutels_percentage!$A:$AB,MATCH(max_demand!$C335,Verdeelsleutels_percentage!$C:$C,0),MATCH(INDEX(Overzicht!$B$1:$F$35,MATCH(max_demand!AD$1,Overzicht!$B:$B,0),5),Verdeelsleutels_percentage!$1:$1,0)))</f>
        <v>4.672294987112724E-5</v>
      </c>
      <c r="AE335">
        <f>PRODUCT(INDEX(Overzicht!$B$1:$D$35,MATCH(max_demand!AE$1,Overzicht!$B$1:$B$35,0),3),INDEX(Verdeelsleutels_percentage!$A:$AB,MATCH(max_demand!$C335,Verdeelsleutels_percentage!$C:$C,0),MATCH(INDEX(Overzicht!$B$1:$F$35,MATCH(max_demand!AE$1,Overzicht!$B:$B,0),5),Verdeelsleutels_percentage!$1:$1,0)))</f>
        <v>5.0914011891028486E-3</v>
      </c>
      <c r="AF335">
        <f>PRODUCT(INDEX(Overzicht!$B$1:$D$35,MATCH(max_demand!AF$1,Overzicht!$B$1:$B$35,0),3),INDEX(Verdeelsleutels_percentage!$A:$AB,MATCH(max_demand!$C335,Verdeelsleutels_percentage!$C:$C,0),MATCH(INDEX(Overzicht!$B$1:$F$35,MATCH(max_demand!AF$1,Overzicht!$B:$B,0),5),Verdeelsleutels_percentage!$1:$1,0)))</f>
        <v>5.2063280831831978E-3</v>
      </c>
      <c r="AG335">
        <f>PRODUCT(INDEX(Overzicht!$B$1:$D$35,MATCH(max_demand!AG$1,Overzicht!$B$1:$B$35,0),3),INDEX(Verdeelsleutels_percentage!$A:$AB,MATCH(max_demand!$C335,Verdeelsleutels_percentage!$C:$C,0),MATCH(INDEX(Overzicht!$B$1:$F$35,MATCH(max_demand!AG$1,Overzicht!$B:$B,0),5),Verdeelsleutels_percentage!$1:$1,0)))</f>
        <v>8.0587134839545261E-3</v>
      </c>
      <c r="AH335">
        <f>PRODUCT(INDEX(Overzicht!$B$1:$D$35,MATCH(max_demand!AH$1,Overzicht!$B$1:$B$35,0),3),INDEX(Verdeelsleutels_percentage!$A:$AB,MATCH(max_demand!$C335,Verdeelsleutels_percentage!$C:$C,0),MATCH(INDEX(Overzicht!$B$1:$F$35,MATCH(max_demand!AH$1,Overzicht!$B:$B,0),5),Verdeelsleutels_percentage!$1:$1,0)))</f>
        <v>1.2148098860760796E-2</v>
      </c>
      <c r="AI335">
        <f>PRODUCT(INDEX(Overzicht!$B$1:$D$35,MATCH(max_demand!AI$1,Overzicht!$B$1:$B$35,0),3),INDEX(Verdeelsleutels_percentage!$A:$AB,MATCH(max_demand!$C335,Verdeelsleutels_percentage!$C:$C,0),MATCH(INDEX(Overzicht!$B$1:$F$35,MATCH(max_demand!AI$1,Overzicht!$B:$B,0),5),Verdeelsleutels_percentage!$1:$1,0)))</f>
        <v>4.1650624665465581E-3</v>
      </c>
      <c r="AJ335">
        <f>PRODUCT(INDEX(Overzicht!$B$1:$D$35,MATCH(max_demand!AJ$1,Overzicht!$B$1:$B$35,0),3),INDEX(Verdeelsleutels_percentage!$A:$AB,MATCH(max_demand!$C335,Verdeelsleutels_percentage!$C:$C,0),MATCH(INDEX(Overzicht!$B$1:$F$35,MATCH(max_demand!AJ$1,Overzicht!$B:$B,0),5),Verdeelsleutels_percentage!$1:$1,0)))</f>
        <v>0</v>
      </c>
      <c r="AK335">
        <f>PRODUCT(INDEX(Overzicht!$B$1:$D$35,MATCH(max_demand!AK$1,Overzicht!$B$1:$B$35,0),3),INDEX(Verdeelsleutels_percentage!$A:$AB,MATCH(max_demand!$C335,Verdeelsleutels_percentage!$C:$C,0),MATCH(INDEX(Overzicht!$B$1:$F$35,MATCH(max_demand!AK$1,Overzicht!$B:$B,0),5),Verdeelsleutels_percentage!$1:$1,0)))</f>
        <v>4.8889528469324125E-4</v>
      </c>
      <c r="AL335">
        <f>PRODUCT(INDEX(Overzicht!$B$1:$D$35,MATCH(max_demand!AL$1,Overzicht!$B$1:$B$35,0),3),INDEX(Verdeelsleutels_percentage!$A:$AB,MATCH(max_demand!$C335,Verdeelsleutels_percentage!$C:$C,0),MATCH(INDEX(Overzicht!$B$1:$F$35,MATCH(max_demand!AL$1,Overzicht!$B:$B,0),5),Verdeelsleutels_percentage!$1:$1,0)))</f>
        <v>1.3431189139924209E-3</v>
      </c>
      <c r="AM335">
        <f>PRODUCT(INDEX(Overzicht!$B$1:$D$35,MATCH(max_demand!AM$1,Overzicht!$B$1:$B$35,0),3),INDEX(Verdeelsleutels_percentage!$A:$AB,MATCH(max_demand!$C335,Verdeelsleutels_percentage!$C:$C,0),MATCH(INDEX(Overzicht!$B$1:$F$35,MATCH(max_demand!AM$1,Overzicht!$B:$B,0),5),Verdeelsleutels_percentage!$1:$1,0)))</f>
        <v>2.6862378279848419E-3</v>
      </c>
      <c r="AN335">
        <f>PRODUCT(INDEX(Overzicht!$B$1:$D$35,MATCH(max_demand!AN$1,Overzicht!$B$1:$B$35,0),3),INDEX(Verdeelsleutels_percentage!$A:$AB,MATCH(max_demand!$C335,Verdeelsleutels_percentage!$C:$C,0),MATCH(INDEX(Overzicht!$B$1:$F$35,MATCH(max_demand!AN$1,Overzicht!$B:$B,0),5),Verdeelsleutels_percentage!$1:$1,0)))</f>
        <v>1.3431189139924209E-3</v>
      </c>
      <c r="AO335">
        <f>PRODUCT(INDEX(Overzicht!$B$1:$D$35,MATCH(max_demand!AO$1,Overzicht!$B$1:$B$35,0),3),INDEX(Verdeelsleutels_percentage!$A:$AB,MATCH(max_demand!$C335,Verdeelsleutels_percentage!$C:$C,0),MATCH(INDEX(Overzicht!$B$1:$F$35,MATCH(max_demand!AO$1,Overzicht!$B:$B,0),5),Verdeelsleutels_percentage!$1:$1,0)))</f>
        <v>4.7009161989734734E-3</v>
      </c>
    </row>
    <row r="336" spans="2:41">
      <c r="B336" t="str">
        <f>INDEX('ETLocal datasets'!B:C,MATCH(C336,'ETLocal datasets'!C:C,0),1)</f>
        <v>GM1705</v>
      </c>
      <c r="C336" t="str">
        <f>'ETLocal datasets'!C319</f>
        <v>Lingewaard</v>
      </c>
      <c r="D336">
        <f t="shared" si="25"/>
        <v>0.14830268405529196</v>
      </c>
      <c r="E336">
        <f t="shared" si="26"/>
        <v>0.13820311227867846</v>
      </c>
      <c r="F336">
        <f t="shared" si="27"/>
        <v>2.8236482898581619E-2</v>
      </c>
      <c r="G336">
        <f t="shared" si="24"/>
        <v>5.7499321612693964E-2</v>
      </c>
      <c r="H336">
        <f>PRODUCT(INDEX(Overzicht!$B$1:$D$35,MATCH(max_demand!H$1,Overzicht!$B$1:$B$35,0),3),INDEX(Verdeelsleutels_percentage!$A:$AB,MATCH(max_demand!$C336,Verdeelsleutels_percentage!$C:$C,0),MATCH(INDEX(Overzicht!$B$1:$F$35,MATCH(max_demand!H$1,Overzicht!$B:$B,0),5),Verdeelsleutels_percentage!$1:$1,0)))</f>
        <v>2.8236482898581619E-2</v>
      </c>
      <c r="I336">
        <f>PRODUCT(INDEX(Overzicht!$B$1:$D$35,MATCH(max_demand!I$1,Overzicht!$B$1:$B$35,0),3),INDEX(Verdeelsleutels_percentage!$A:$AB,MATCH(max_demand!$C336,Verdeelsleutels_percentage!$C:$C,0),MATCH(INDEX(Overzicht!$B$1:$F$35,MATCH(max_demand!I$1,Overzicht!$B:$B,0),5),Verdeelsleutels_percentage!$1:$1,0)))</f>
        <v>9.8865358995722016E-3</v>
      </c>
      <c r="J336">
        <f>PRODUCT(INDEX(Overzicht!$B$1:$D$35,MATCH(max_demand!J$1,Overzicht!$B$1:$B$35,0),3),INDEX(Verdeelsleutels_percentage!$A:$AB,MATCH(max_demand!$C336,Verdeelsleutels_percentage!$C:$C,0),MATCH(INDEX(Overzicht!$B$1:$F$35,MATCH(max_demand!J$1,Overzicht!$B:$B,0),5),Verdeelsleutels_percentage!$1:$1,0)))</f>
        <v>9.4659447431435523E-3</v>
      </c>
      <c r="K336">
        <f>PRODUCT(INDEX(Overzicht!$B$1:$D$35,MATCH(max_demand!K$1,Overzicht!$B$1:$B$35,0),3),INDEX(Verdeelsleutels_percentage!$A:$AB,MATCH(max_demand!$C336,Verdeelsleutels_percentage!$C:$C,0),MATCH(INDEX(Overzicht!$B$1:$F$35,MATCH(max_demand!K$1,Overzicht!$B:$B,0),5),Verdeelsleutels_percentage!$1:$1,0)))</f>
        <v>2.0579204726340291E-3</v>
      </c>
      <c r="L336">
        <f>PRODUCT(INDEX(Overzicht!$B$1:$D$35,MATCH(max_demand!L$1,Overzicht!$B$1:$B$35,0),3),INDEX(Verdeelsleutels_percentage!$A:$AB,MATCH(max_demand!$C336,Verdeelsleutels_percentage!$C:$C,0),MATCH(INDEX(Overzicht!$B$1:$F$35,MATCH(max_demand!L$1,Overzicht!$B:$B,0),5),Verdeelsleutels_percentage!$1:$1,0)))</f>
        <v>9.1304953263084028E-3</v>
      </c>
      <c r="M336">
        <f>PRODUCT(INDEX(Overzicht!$B$1:$D$35,MATCH(max_demand!M$1,Overzicht!$B$1:$B$35,0),3),INDEX(Verdeelsleutels_percentage!$A:$AB,MATCH(max_demand!$C336,Verdeelsleutels_percentage!$C:$C,0),MATCH(INDEX(Overzicht!$B$1:$F$35,MATCH(max_demand!M$1,Overzicht!$B:$B,0),5),Verdeelsleutels_percentage!$1:$1,0)))</f>
        <v>1.8645672800172635E-2</v>
      </c>
      <c r="N336">
        <f>PRODUCT(INDEX(Overzicht!$B$1:$D$35,MATCH(max_demand!N$1,Overzicht!$B$1:$B$35,0),3),INDEX(Verdeelsleutels_percentage!$A:$AB,MATCH(max_demand!$C336,Verdeelsleutels_percentage!$C:$C,0),MATCH(INDEX(Overzicht!$B$1:$F$35,MATCH(max_demand!N$1,Overzicht!$B:$B,0),5),Verdeelsleutels_percentage!$1:$1,0)))</f>
        <v>4.6717278497066129E-3</v>
      </c>
      <c r="O336">
        <f>PRODUCT(INDEX(Overzicht!$B$1:$D$35,MATCH(max_demand!O$1,Overzicht!$B$1:$B$35,0),3),INDEX(Verdeelsleutels_percentage!$A:$AB,MATCH(max_demand!$C336,Verdeelsleutels_percentage!$C:$C,0),MATCH(INDEX(Overzicht!$B$1:$F$35,MATCH(max_demand!O$1,Overzicht!$B:$B,0),5),Verdeelsleutels_percentage!$1:$1,0)))</f>
        <v>7.8041896878531802E-3</v>
      </c>
      <c r="P336">
        <f>PRODUCT(INDEX(Overzicht!$B$1:$D$35,MATCH(max_demand!P$1,Overzicht!$B$1:$B$35,0),3),INDEX(Verdeelsleutels_percentage!$A:$AB,MATCH(max_demand!$C336,Verdeelsleutels_percentage!$C:$C,0),MATCH(INDEX(Overzicht!$B$1:$F$35,MATCH(max_demand!P$1,Overzicht!$B:$B,0),5),Verdeelsleutels_percentage!$1:$1,0)))</f>
        <v>2.6349342389797798E-3</v>
      </c>
      <c r="Q336">
        <f>PRODUCT(INDEX(Overzicht!$B$1:$D$35,MATCH(max_demand!Q$1,Overzicht!$B$1:$B$35,0),3),INDEX(Verdeelsleutels_percentage!$A:$AB,MATCH(max_demand!$C336,Verdeelsleutels_percentage!$C:$C,0),MATCH(INDEX(Overzicht!$B$1:$F$35,MATCH(max_demand!Q$1,Overzicht!$B:$B,0),5),Verdeelsleutels_percentage!$1:$1,0)))</f>
        <v>2.3395942973110481E-2</v>
      </c>
      <c r="R336">
        <f>PRODUCT(INDEX(Overzicht!$B$1:$D$35,MATCH(max_demand!R$1,Overzicht!$B$1:$B$35,0),3),INDEX(Verdeelsleutels_percentage!$A:$AB,MATCH(max_demand!$C336,Verdeelsleutels_percentage!$C:$C,0),MATCH(INDEX(Overzicht!$B$1:$F$35,MATCH(max_demand!R$1,Overzicht!$B:$B,0),5),Verdeelsleutels_percentage!$1:$1,0)))</f>
        <v>4.8405399254711342E-3</v>
      </c>
      <c r="S336">
        <f>PRODUCT(INDEX(Overzicht!$B$1:$D$35,MATCH(max_demand!S$1,Overzicht!$B$1:$B$35,0),3),INDEX(Verdeelsleutels_percentage!$A:$AB,MATCH(max_demand!$C336,Verdeelsleutels_percentage!$C:$C,0),MATCH(INDEX(Overzicht!$B$1:$F$35,MATCH(max_demand!S$1,Overzicht!$B:$B,0),5),Verdeelsleutels_percentage!$1:$1,0)))</f>
        <v>9.9134257673648835E-3</v>
      </c>
      <c r="T336">
        <f>PRODUCT(INDEX(Overzicht!$B$1:$D$35,MATCH(max_demand!T$1,Overzicht!$B$1:$B$35,0),3),INDEX(Verdeelsleutels_percentage!$A:$AB,MATCH(max_demand!$C336,Verdeelsleutels_percentage!$C:$C,0),MATCH(INDEX(Overzicht!$B$1:$F$35,MATCH(max_demand!T$1,Overzicht!$B:$B,0),5),Verdeelsleutels_percentage!$1:$1,0)))</f>
        <v>1.4306484668614684E-2</v>
      </c>
      <c r="U336">
        <f>PRODUCT(INDEX(Overzicht!$B$1:$D$35,MATCH(max_demand!U$1,Overzicht!$B$1:$B$35,0),3),INDEX(Verdeelsleutels_percentage!$A:$AB,MATCH(max_demand!$C336,Verdeelsleutels_percentage!$C:$C,0),MATCH(INDEX(Overzicht!$B$1:$F$35,MATCH(max_demand!U$1,Overzicht!$B:$B,0),5),Verdeelsleutels_percentage!$1:$1,0)))</f>
        <v>5.3138371626283126E-2</v>
      </c>
      <c r="V336">
        <f>PRODUCT(INDEX(Overzicht!$B$1:$D$35,MATCH(max_demand!V$1,Overzicht!$B$1:$B$35,0),3),INDEX(Verdeelsleutels_percentage!$A:$AB,MATCH(max_demand!$C336,Verdeelsleutels_percentage!$C:$C,0),MATCH(INDEX(Overzicht!$B$1:$F$35,MATCH(max_demand!V$1,Overzicht!$B:$B,0),5),Verdeelsleutels_percentage!$1:$1,0)))</f>
        <v>6.185134349213116E-3</v>
      </c>
      <c r="W336">
        <f>PRODUCT(INDEX(Overzicht!$B$1:$D$35,MATCH(max_demand!W$1,Overzicht!$B$1:$B$35,0),3),INDEX(Verdeelsleutels_percentage!$A:$AB,MATCH(max_demand!$C336,Verdeelsleutels_percentage!$C:$C,0),MATCH(INDEX(Overzicht!$B$1:$F$35,MATCH(max_demand!W$1,Overzicht!$B:$B,0),5),Verdeelsleutels_percentage!$1:$1,0)))</f>
        <v>3.2270266169807563E-2</v>
      </c>
      <c r="X336">
        <f>PRODUCT(INDEX(Overzicht!$B$1:$D$35,MATCH(max_demand!X$1,Overzicht!$B$1:$B$35,0),3),INDEX(Verdeelsleutels_percentage!$A:$AB,MATCH(max_demand!$C336,Verdeelsleutels_percentage!$C:$C,0),MATCH(INDEX(Overzicht!$B$1:$F$35,MATCH(max_demand!X$1,Overzicht!$B:$B,0),5),Verdeelsleutels_percentage!$1:$1,0)))</f>
        <v>8.3452984440472364E-4</v>
      </c>
      <c r="Y336">
        <f>PRODUCT(INDEX(Overzicht!$B$1:$D$35,MATCH(max_demand!Y$1,Overzicht!$B$1:$B$35,0),3),INDEX(Verdeelsleutels_percentage!$A:$AB,MATCH(max_demand!$C336,Verdeelsleutels_percentage!$C:$C,0),MATCH(INDEX(Overzicht!$B$1:$F$35,MATCH(max_demand!Y$1,Overzicht!$B:$B,0),5),Verdeelsleutels_percentage!$1:$1,0)))</f>
        <v>1.7434022099729151E-6</v>
      </c>
      <c r="Z336">
        <f>PRODUCT(INDEX(Overzicht!$B$1:$D$35,MATCH(max_demand!Z$1,Overzicht!$B$1:$B$35,0),3),INDEX(Verdeelsleutels_percentage!$A:$AB,MATCH(max_demand!$C336,Verdeelsleutels_percentage!$C:$C,0),MATCH(INDEX(Overzicht!$B$1:$F$35,MATCH(max_demand!Z$1,Overzicht!$B:$B,0),5),Verdeelsleutels_percentage!$1:$1,0)))</f>
        <v>7.7484542665462897E-4</v>
      </c>
      <c r="AA336">
        <f>PRODUCT(INDEX(Overzicht!$B$1:$D$35,MATCH(max_demand!AA$1,Overzicht!$B$1:$B$35,0),3),INDEX(Verdeelsleutels_percentage!$A:$AB,MATCH(max_demand!$C336,Verdeelsleutels_percentage!$C:$C,0),MATCH(INDEX(Overzicht!$B$1:$F$35,MATCH(max_demand!AA$1,Overzicht!$B:$B,0),5),Verdeelsleutels_percentage!$1:$1,0)))</f>
        <v>8.0747049725061343E-4</v>
      </c>
      <c r="AB336">
        <f>PRODUCT(INDEX(Overzicht!$B$1:$D$35,MATCH(max_demand!AB$1,Overzicht!$B$1:$B$35,0),3),INDEX(Verdeelsleutels_percentage!$A:$AB,MATCH(max_demand!$C336,Verdeelsleutels_percentage!$C:$C,0),MATCH(INDEX(Overzicht!$B$1:$F$35,MATCH(max_demand!AB$1,Overzicht!$B:$B,0),5),Verdeelsleutels_percentage!$1:$1,0)))</f>
        <v>1.1112454018325026E-2</v>
      </c>
      <c r="AC336">
        <f>PRODUCT(INDEX(Overzicht!$B$1:$D$35,MATCH(max_demand!AC$1,Overzicht!$B$1:$B$35,0),3),INDEX(Verdeelsleutels_percentage!$A:$AB,MATCH(max_demand!$C336,Verdeelsleutels_percentage!$C:$C,0),MATCH(INDEX(Overzicht!$B$1:$F$35,MATCH(max_demand!AC$1,Overzicht!$B:$B,0),5),Verdeelsleutels_percentage!$1:$1,0)))</f>
        <v>5.4593304910507357E-3</v>
      </c>
      <c r="AD336">
        <f>PRODUCT(INDEX(Overzicht!$B$1:$D$35,MATCH(max_demand!AD$1,Overzicht!$B$1:$B$35,0),3),INDEX(Verdeelsleutels_percentage!$A:$AB,MATCH(max_demand!$C336,Verdeelsleutels_percentage!$C:$C,0),MATCH(INDEX(Overzicht!$B$1:$F$35,MATCH(max_demand!AD$1,Overzicht!$B:$B,0),5),Verdeelsleutels_percentage!$1:$1,0)))</f>
        <v>8.8527694492662138E-6</v>
      </c>
      <c r="AE336">
        <f>PRODUCT(INDEX(Overzicht!$B$1:$D$35,MATCH(max_demand!AE$1,Overzicht!$B$1:$B$35,0),3),INDEX(Verdeelsleutels_percentage!$A:$AB,MATCH(max_demand!$C336,Verdeelsleutels_percentage!$C:$C,0),MATCH(INDEX(Overzicht!$B$1:$F$35,MATCH(max_demand!AE$1,Overzicht!$B:$B,0),5),Verdeelsleutels_percentage!$1:$1,0)))</f>
        <v>2.9450261780104712E-2</v>
      </c>
      <c r="AF336">
        <f>PRODUCT(INDEX(Overzicht!$B$1:$D$35,MATCH(max_demand!AF$1,Overzicht!$B$1:$B$35,0),3),INDEX(Verdeelsleutels_percentage!$A:$AB,MATCH(max_demand!$C336,Verdeelsleutels_percentage!$C:$C,0),MATCH(INDEX(Overzicht!$B$1:$F$35,MATCH(max_demand!AF$1,Overzicht!$B:$B,0),5),Verdeelsleutels_percentage!$1:$1,0)))</f>
        <v>3.0586003683735355E-3</v>
      </c>
      <c r="AG336">
        <f>PRODUCT(INDEX(Overzicht!$B$1:$D$35,MATCH(max_demand!AG$1,Overzicht!$B$1:$B$35,0),3),INDEX(Verdeelsleutels_percentage!$A:$AB,MATCH(max_demand!$C336,Verdeelsleutels_percentage!$C:$C,0),MATCH(INDEX(Overzicht!$B$1:$F$35,MATCH(max_demand!AG$1,Overzicht!$B:$B,0),5),Verdeelsleutels_percentage!$1:$1,0)))</f>
        <v>3.2270266169807563E-2</v>
      </c>
      <c r="AH336">
        <f>PRODUCT(INDEX(Overzicht!$B$1:$D$35,MATCH(max_demand!AH$1,Overzicht!$B$1:$B$35,0),3),INDEX(Verdeelsleutels_percentage!$A:$AB,MATCH(max_demand!$C336,Verdeelsleutels_percentage!$C:$C,0),MATCH(INDEX(Overzicht!$B$1:$F$35,MATCH(max_demand!AH$1,Overzicht!$B:$B,0),5),Verdeelsleutels_percentage!$1:$1,0)))</f>
        <v>7.1367341928715829E-3</v>
      </c>
      <c r="AI336">
        <f>PRODUCT(INDEX(Overzicht!$B$1:$D$35,MATCH(max_demand!AI$1,Overzicht!$B$1:$B$35,0),3),INDEX(Verdeelsleutels_percentage!$A:$AB,MATCH(max_demand!$C336,Verdeelsleutels_percentage!$C:$C,0),MATCH(INDEX(Overzicht!$B$1:$F$35,MATCH(max_demand!AI$1,Overzicht!$B:$B,0),5),Verdeelsleutels_percentage!$1:$1,0)))</f>
        <v>2.4468802946988285E-3</v>
      </c>
      <c r="AJ336">
        <f>PRODUCT(INDEX(Overzicht!$B$1:$D$35,MATCH(max_demand!AJ$1,Overzicht!$B$1:$B$35,0),3),INDEX(Verdeelsleutels_percentage!$A:$AB,MATCH(max_demand!$C336,Verdeelsleutels_percentage!$C:$C,0),MATCH(INDEX(Overzicht!$B$1:$F$35,MATCH(max_demand!AJ$1,Overzicht!$B:$B,0),5),Verdeelsleutels_percentage!$1:$1,0)))</f>
        <v>0</v>
      </c>
      <c r="AK336">
        <f>PRODUCT(INDEX(Overzicht!$B$1:$D$35,MATCH(max_demand!AK$1,Overzicht!$B$1:$B$35,0),3),INDEX(Verdeelsleutels_percentage!$A:$AB,MATCH(max_demand!$C336,Verdeelsleutels_percentage!$C:$C,0),MATCH(INDEX(Overzicht!$B$1:$F$35,MATCH(max_demand!AK$1,Overzicht!$B:$B,0),5),Verdeelsleutels_percentage!$1:$1,0)))</f>
        <v>1.9577294809683256E-3</v>
      </c>
      <c r="AL336">
        <f>PRODUCT(INDEX(Overzicht!$B$1:$D$35,MATCH(max_demand!AL$1,Overzicht!$B$1:$B$35,0),3),INDEX(Verdeelsleutels_percentage!$A:$AB,MATCH(max_demand!$C336,Verdeelsleutels_percentage!$C:$C,0),MATCH(INDEX(Overzicht!$B$1:$F$35,MATCH(max_demand!AL$1,Overzicht!$B:$B,0),5),Verdeelsleutels_percentage!$1:$1,0)))</f>
        <v>5.3783776949679271E-3</v>
      </c>
      <c r="AM336">
        <f>PRODUCT(INDEX(Overzicht!$B$1:$D$35,MATCH(max_demand!AM$1,Overzicht!$B$1:$B$35,0),3),INDEX(Verdeelsleutels_percentage!$A:$AB,MATCH(max_demand!$C336,Verdeelsleutels_percentage!$C:$C,0),MATCH(INDEX(Overzicht!$B$1:$F$35,MATCH(max_demand!AM$1,Overzicht!$B:$B,0),5),Verdeelsleutels_percentage!$1:$1,0)))</f>
        <v>1.0756755389935854E-2</v>
      </c>
      <c r="AN336">
        <f>PRODUCT(INDEX(Overzicht!$B$1:$D$35,MATCH(max_demand!AN$1,Overzicht!$B$1:$B$35,0),3),INDEX(Verdeelsleutels_percentage!$A:$AB,MATCH(max_demand!$C336,Verdeelsleutels_percentage!$C:$C,0),MATCH(INDEX(Overzicht!$B$1:$F$35,MATCH(max_demand!AN$1,Overzicht!$B:$B,0),5),Verdeelsleutels_percentage!$1:$1,0)))</f>
        <v>5.3783776949679271E-3</v>
      </c>
      <c r="AO336">
        <f>PRODUCT(INDEX(Overzicht!$B$1:$D$35,MATCH(max_demand!AO$1,Overzicht!$B$1:$B$35,0),3),INDEX(Verdeelsleutels_percentage!$A:$AB,MATCH(max_demand!$C336,Verdeelsleutels_percentage!$C:$C,0),MATCH(INDEX(Overzicht!$B$1:$F$35,MATCH(max_demand!AO$1,Overzicht!$B:$B,0),5),Verdeelsleutels_percentage!$1:$1,0)))</f>
        <v>1.8824321932387745E-2</v>
      </c>
    </row>
    <row r="337" spans="2:41">
      <c r="B337" t="str">
        <f>INDEX('ETLocal datasets'!B:C,MATCH(C337,'ETLocal datasets'!C:C,0),1)</f>
        <v>GM1706</v>
      </c>
      <c r="C337" t="str">
        <f>'ETLocal datasets'!C320</f>
        <v>Cranendonck</v>
      </c>
      <c r="D337">
        <f t="shared" si="25"/>
        <v>0.16082887781542268</v>
      </c>
      <c r="E337">
        <f t="shared" si="26"/>
        <v>8.6123764993617832E-2</v>
      </c>
      <c r="F337">
        <f t="shared" si="27"/>
        <v>1.2418584409833422E-2</v>
      </c>
      <c r="G337">
        <f t="shared" si="24"/>
        <v>2.5288566622129416E-2</v>
      </c>
      <c r="H337">
        <f>PRODUCT(INDEX(Overzicht!$B$1:$D$35,MATCH(max_demand!H$1,Overzicht!$B$1:$B$35,0),3),INDEX(Verdeelsleutels_percentage!$A:$AB,MATCH(max_demand!$C337,Verdeelsleutels_percentage!$C:$C,0),MATCH(INDEX(Overzicht!$B$1:$F$35,MATCH(max_demand!H$1,Overzicht!$B:$B,0),5),Verdeelsleutels_percentage!$1:$1,0)))</f>
        <v>1.2418584409833422E-2</v>
      </c>
      <c r="I337">
        <f>PRODUCT(INDEX(Overzicht!$B$1:$D$35,MATCH(max_demand!I$1,Overzicht!$B$1:$B$35,0),3),INDEX(Verdeelsleutels_percentage!$A:$AB,MATCH(max_demand!$C337,Verdeelsleutels_percentage!$C:$C,0),MATCH(INDEX(Overzicht!$B$1:$F$35,MATCH(max_demand!I$1,Overzicht!$B:$B,0),5),Verdeelsleutels_percentage!$1:$1,0)))</f>
        <v>1.5891102410416622E-2</v>
      </c>
      <c r="J337">
        <f>PRODUCT(INDEX(Overzicht!$B$1:$D$35,MATCH(max_demand!J$1,Overzicht!$B$1:$B$35,0),3),INDEX(Verdeelsleutels_percentage!$A:$AB,MATCH(max_demand!$C337,Verdeelsleutels_percentage!$C:$C,0),MATCH(INDEX(Overzicht!$B$1:$F$35,MATCH(max_demand!J$1,Overzicht!$B:$B,0),5),Verdeelsleutels_percentage!$1:$1,0)))</f>
        <v>4.1631825831060613E-3</v>
      </c>
      <c r="K337">
        <f>PRODUCT(INDEX(Overzicht!$B$1:$D$35,MATCH(max_demand!K$1,Overzicht!$B$1:$B$35,0),3),INDEX(Verdeelsleutels_percentage!$A:$AB,MATCH(max_demand!$C337,Verdeelsleutels_percentage!$C:$C,0),MATCH(INDEX(Overzicht!$B$1:$F$35,MATCH(max_demand!K$1,Overzicht!$B:$B,0),5),Verdeelsleutels_percentage!$1:$1,0)))</f>
        <v>3.3077940863528751E-3</v>
      </c>
      <c r="L337">
        <f>PRODUCT(INDEX(Overzicht!$B$1:$D$35,MATCH(max_demand!L$1,Overzicht!$B$1:$B$35,0),3),INDEX(Verdeelsleutels_percentage!$A:$AB,MATCH(max_demand!$C337,Verdeelsleutels_percentage!$C:$C,0),MATCH(INDEX(Overzicht!$B$1:$F$35,MATCH(max_demand!L$1,Overzicht!$B:$B,0),5),Verdeelsleutels_percentage!$1:$1,0)))</f>
        <v>4.0156498003172409E-3</v>
      </c>
      <c r="M337">
        <f>PRODUCT(INDEX(Overzicht!$B$1:$D$35,MATCH(max_demand!M$1,Overzicht!$B$1:$B$35,0),3),INDEX(Verdeelsleutels_percentage!$A:$AB,MATCH(max_demand!$C337,Verdeelsleutels_percentage!$C:$C,0),MATCH(INDEX(Overzicht!$B$1:$F$35,MATCH(max_demand!M$1,Overzicht!$B:$B,0),5),Verdeelsleutels_percentage!$1:$1,0)))</f>
        <v>4.3559297990331404E-2</v>
      </c>
      <c r="N337">
        <f>PRODUCT(INDEX(Overzicht!$B$1:$D$35,MATCH(max_demand!N$1,Overzicht!$B$1:$B$35,0),3),INDEX(Verdeelsleutels_percentage!$A:$AB,MATCH(max_demand!$C337,Verdeelsleutels_percentage!$C:$C,0),MATCH(INDEX(Overzicht!$B$1:$F$35,MATCH(max_demand!N$1,Overzicht!$B:$B,0),5),Verdeelsleutels_percentage!$1:$1,0)))</f>
        <v>4.1221010175736053E-3</v>
      </c>
      <c r="O337">
        <f>PRODUCT(INDEX(Overzicht!$B$1:$D$35,MATCH(max_demand!O$1,Overzicht!$B$1:$B$35,0),3),INDEX(Verdeelsleutels_percentage!$A:$AB,MATCH(max_demand!$C337,Verdeelsleutels_percentage!$C:$C,0),MATCH(INDEX(Overzicht!$B$1:$F$35,MATCH(max_demand!O$1,Overzicht!$B:$B,0),5),Verdeelsleutels_percentage!$1:$1,0)))</f>
        <v>5.9588464674297384E-3</v>
      </c>
      <c r="P337">
        <f>PRODUCT(INDEX(Overzicht!$B$1:$D$35,MATCH(max_demand!P$1,Overzicht!$B$1:$B$35,0),3),INDEX(Verdeelsleutels_percentage!$A:$AB,MATCH(max_demand!$C337,Verdeelsleutels_percentage!$C:$C,0),MATCH(INDEX(Overzicht!$B$1:$F$35,MATCH(max_demand!P$1,Overzicht!$B:$B,0),5),Verdeelsleutels_percentage!$1:$1,0)))</f>
        <v>8.5971544031816123E-3</v>
      </c>
      <c r="Q337">
        <f>PRODUCT(INDEX(Overzicht!$B$1:$D$35,MATCH(max_demand!Q$1,Overzicht!$B$1:$B$35,0),3),INDEX(Verdeelsleutels_percentage!$A:$AB,MATCH(max_demand!$C337,Verdeelsleutels_percentage!$C:$C,0),MATCH(INDEX(Overzicht!$B$1:$F$35,MATCH(max_demand!Q$1,Overzicht!$B:$B,0),5),Verdeelsleutels_percentage!$1:$1,0)))</f>
        <v>1.0289684225290549E-2</v>
      </c>
      <c r="R337">
        <f>PRODUCT(INDEX(Overzicht!$B$1:$D$35,MATCH(max_demand!R$1,Overzicht!$B$1:$B$35,0),3),INDEX(Verdeelsleutels_percentage!$A:$AB,MATCH(max_demand!$C337,Verdeelsleutels_percentage!$C:$C,0),MATCH(INDEX(Overzicht!$B$1:$F$35,MATCH(max_demand!R$1,Overzicht!$B:$B,0),5),Verdeelsleutels_percentage!$1:$1,0)))</f>
        <v>2.1289001845428723E-3</v>
      </c>
      <c r="S337">
        <f>PRODUCT(INDEX(Overzicht!$B$1:$D$35,MATCH(max_demand!S$1,Overzicht!$B$1:$B$35,0),3),INDEX(Verdeelsleutels_percentage!$A:$AB,MATCH(max_demand!$C337,Verdeelsleutels_percentage!$C:$C,0),MATCH(INDEX(Overzicht!$B$1:$F$35,MATCH(max_demand!S$1,Overzicht!$B:$B,0),5),Verdeelsleutels_percentage!$1:$1,0)))</f>
        <v>4.3599875779438023E-3</v>
      </c>
      <c r="T337">
        <f>PRODUCT(INDEX(Overzicht!$B$1:$D$35,MATCH(max_demand!T$1,Overzicht!$B$1:$B$35,0),3),INDEX(Verdeelsleutels_percentage!$A:$AB,MATCH(max_demand!$C337,Verdeelsleutels_percentage!$C:$C,0),MATCH(INDEX(Overzicht!$B$1:$F$35,MATCH(max_demand!T$1,Overzicht!$B:$B,0),5),Verdeelsleutels_percentage!$1:$1,0)))</f>
        <v>6.2920827676489332E-3</v>
      </c>
      <c r="U337">
        <f>PRODUCT(INDEX(Overzicht!$B$1:$D$35,MATCH(max_demand!U$1,Overzicht!$B$1:$B$35,0),3),INDEX(Verdeelsleutels_percentage!$A:$AB,MATCH(max_demand!$C337,Verdeelsleutels_percentage!$C:$C,0),MATCH(INDEX(Overzicht!$B$1:$F$35,MATCH(max_demand!U$1,Overzicht!$B:$B,0),5),Verdeelsleutels_percentage!$1:$1,0)))</f>
        <v>2.3370593136981754E-2</v>
      </c>
      <c r="V337">
        <f>PRODUCT(INDEX(Overzicht!$B$1:$D$35,MATCH(max_demand!V$1,Overzicht!$B$1:$B$35,0),3),INDEX(Verdeelsleutels_percentage!$A:$AB,MATCH(max_demand!$C337,Verdeelsleutels_percentage!$C:$C,0),MATCH(INDEX(Overzicht!$B$1:$F$35,MATCH(max_demand!V$1,Overzicht!$B:$B,0),5),Verdeelsleutels_percentage!$1:$1,0)))</f>
        <v>2.7202613469158921E-3</v>
      </c>
      <c r="W337">
        <f>PRODUCT(INDEX(Overzicht!$B$1:$D$35,MATCH(max_demand!W$1,Overzicht!$B$1:$B$35,0),3),INDEX(Verdeelsleutels_percentage!$A:$AB,MATCH(max_demand!$C337,Verdeelsleutels_percentage!$C:$C,0),MATCH(INDEX(Overzicht!$B$1:$F$35,MATCH(max_demand!W$1,Overzicht!$B:$B,0),5),Verdeelsleutels_percentage!$1:$1,0)))</f>
        <v>1.4192667896952482E-2</v>
      </c>
      <c r="X337">
        <f>PRODUCT(INDEX(Overzicht!$B$1:$D$35,MATCH(max_demand!X$1,Overzicht!$B$1:$B$35,0),3),INDEX(Verdeelsleutels_percentage!$A:$AB,MATCH(max_demand!$C337,Verdeelsleutels_percentage!$C:$C,0),MATCH(INDEX(Overzicht!$B$1:$F$35,MATCH(max_demand!X$1,Overzicht!$B:$B,0),5),Verdeelsleutels_percentage!$1:$1,0)))</f>
        <v>1.8003340463562577E-2</v>
      </c>
      <c r="Y337">
        <f>PRODUCT(INDEX(Overzicht!$B$1:$D$35,MATCH(max_demand!Y$1,Overzicht!$B$1:$B$35,0),3),INDEX(Verdeelsleutels_percentage!$A:$AB,MATCH(max_demand!$C337,Verdeelsleutels_percentage!$C:$C,0),MATCH(INDEX(Overzicht!$B$1:$F$35,MATCH(max_demand!Y$1,Overzicht!$B:$B,0),5),Verdeelsleutels_percentage!$1:$1,0)))</f>
        <v>1.419572895971367E-6</v>
      </c>
      <c r="Z337">
        <f>PRODUCT(INDEX(Overzicht!$B$1:$D$35,MATCH(max_demand!Z$1,Overzicht!$B$1:$B$35,0),3),INDEX(Verdeelsleutels_percentage!$A:$AB,MATCH(max_demand!$C337,Verdeelsleutels_percentage!$C:$C,0),MATCH(INDEX(Overzicht!$B$1:$F$35,MATCH(max_demand!Z$1,Overzicht!$B:$B,0),5),Verdeelsleutels_percentage!$1:$1,0)))</f>
        <v>6.3092128709838543E-4</v>
      </c>
      <c r="AA337">
        <f>PRODUCT(INDEX(Overzicht!$B$1:$D$35,MATCH(max_demand!AA$1,Overzicht!$B$1:$B$35,0),3),INDEX(Verdeelsleutels_percentage!$A:$AB,MATCH(max_demand!$C337,Verdeelsleutels_percentage!$C:$C,0),MATCH(INDEX(Overzicht!$B$1:$F$35,MATCH(max_demand!AA$1,Overzicht!$B:$B,0),5),Verdeelsleutels_percentage!$1:$1,0)))</f>
        <v>6.5748639392358059E-4</v>
      </c>
      <c r="AB337">
        <f>PRODUCT(INDEX(Overzicht!$B$1:$D$35,MATCH(max_demand!AB$1,Overzicht!$B$1:$B$35,0),3),INDEX(Verdeelsleutels_percentage!$A:$AB,MATCH(max_demand!$C337,Verdeelsleutels_percentage!$C:$C,0),MATCH(INDEX(Overzicht!$B$1:$F$35,MATCH(max_demand!AB$1,Overzicht!$B:$B,0),5),Verdeelsleutels_percentage!$1:$1,0)))</f>
        <v>6.3474011858824838E-3</v>
      </c>
      <c r="AC337">
        <f>PRODUCT(INDEX(Overzicht!$B$1:$D$35,MATCH(max_demand!AC$1,Overzicht!$B$1:$B$35,0),3),INDEX(Verdeelsleutels_percentage!$A:$AB,MATCH(max_demand!$C337,Verdeelsleutels_percentage!$C:$C,0),MATCH(INDEX(Overzicht!$B$1:$F$35,MATCH(max_demand!AC$1,Overzicht!$B:$B,0),5),Verdeelsleutels_percentage!$1:$1,0)))</f>
        <v>1.954959683016335E-2</v>
      </c>
      <c r="AD337">
        <f>PRODUCT(INDEX(Overzicht!$B$1:$D$35,MATCH(max_demand!AD$1,Overzicht!$B$1:$B$35,0),3),INDEX(Verdeelsleutels_percentage!$A:$AB,MATCH(max_demand!$C337,Verdeelsleutels_percentage!$C:$C,0),MATCH(INDEX(Overzicht!$B$1:$F$35,MATCH(max_demand!AD$1,Overzicht!$B:$B,0),5),Verdeelsleutels_percentage!$1:$1,0)))</f>
        <v>1.4533296512545367E-4</v>
      </c>
      <c r="AE337">
        <f>PRODUCT(INDEX(Overzicht!$B$1:$D$35,MATCH(max_demand!AE$1,Overzicht!$B$1:$B$35,0),3),INDEX(Verdeelsleutels_percentage!$A:$AB,MATCH(max_demand!$C337,Verdeelsleutels_percentage!$C:$C,0),MATCH(INDEX(Overzicht!$B$1:$F$35,MATCH(max_demand!AE$1,Overzicht!$B:$B,0),5),Verdeelsleutels_percentage!$1:$1,0)))</f>
        <v>3.0847901322211376E-2</v>
      </c>
      <c r="AF337">
        <f>PRODUCT(INDEX(Overzicht!$B$1:$D$35,MATCH(max_demand!AF$1,Overzicht!$B$1:$B$35,0),3),INDEX(Verdeelsleutels_percentage!$A:$AB,MATCH(max_demand!$C337,Verdeelsleutels_percentage!$C:$C,0),MATCH(INDEX(Overzicht!$B$1:$F$35,MATCH(max_demand!AF$1,Overzicht!$B:$B,0),5),Verdeelsleutels_percentage!$1:$1,0)))</f>
        <v>2.4904787648620478E-3</v>
      </c>
      <c r="AG337">
        <f>PRODUCT(INDEX(Overzicht!$B$1:$D$35,MATCH(max_demand!AG$1,Overzicht!$B$1:$B$35,0),3),INDEX(Verdeelsleutels_percentage!$A:$AB,MATCH(max_demand!$C337,Verdeelsleutels_percentage!$C:$C,0),MATCH(INDEX(Overzicht!$B$1:$F$35,MATCH(max_demand!AG$1,Overzicht!$B:$B,0),5),Verdeelsleutels_percentage!$1:$1,0)))</f>
        <v>1.4192667896952482E-2</v>
      </c>
      <c r="AH337">
        <f>PRODUCT(INDEX(Overzicht!$B$1:$D$35,MATCH(max_demand!AH$1,Overzicht!$B$1:$B$35,0),3),INDEX(Verdeelsleutels_percentage!$A:$AB,MATCH(max_demand!$C337,Verdeelsleutels_percentage!$C:$C,0),MATCH(INDEX(Overzicht!$B$1:$F$35,MATCH(max_demand!AH$1,Overzicht!$B:$B,0),5),Verdeelsleutels_percentage!$1:$1,0)))</f>
        <v>5.8111171180114446E-3</v>
      </c>
      <c r="AI337">
        <f>PRODUCT(INDEX(Overzicht!$B$1:$D$35,MATCH(max_demand!AI$1,Overzicht!$B$1:$B$35,0),3),INDEX(Verdeelsleutels_percentage!$A:$AB,MATCH(max_demand!$C337,Verdeelsleutels_percentage!$C:$C,0),MATCH(INDEX(Overzicht!$B$1:$F$35,MATCH(max_demand!AI$1,Overzicht!$B:$B,0),5),Verdeelsleutels_percentage!$1:$1,0)))</f>
        <v>1.9923830118896381E-3</v>
      </c>
      <c r="AJ337">
        <f>PRODUCT(INDEX(Overzicht!$B$1:$D$35,MATCH(max_demand!AJ$1,Overzicht!$B$1:$B$35,0),3),INDEX(Verdeelsleutels_percentage!$A:$AB,MATCH(max_demand!$C337,Verdeelsleutels_percentage!$C:$C,0),MATCH(INDEX(Overzicht!$B$1:$F$35,MATCH(max_demand!AJ$1,Overzicht!$B:$B,0),5),Verdeelsleutels_percentage!$1:$1,0)))</f>
        <v>0</v>
      </c>
      <c r="AK337">
        <f>PRODUCT(INDEX(Overzicht!$B$1:$D$35,MATCH(max_demand!AK$1,Overzicht!$B$1:$B$35,0),3),INDEX(Verdeelsleutels_percentage!$A:$AB,MATCH(max_demand!$C337,Verdeelsleutels_percentage!$C:$C,0),MATCH(INDEX(Overzicht!$B$1:$F$35,MATCH(max_demand!AK$1,Overzicht!$B:$B,0),5),Verdeelsleutels_percentage!$1:$1,0)))</f>
        <v>8.6102185241511734E-4</v>
      </c>
      <c r="AL337">
        <f>PRODUCT(INDEX(Overzicht!$B$1:$D$35,MATCH(max_demand!AL$1,Overzicht!$B$1:$B$35,0),3),INDEX(Verdeelsleutels_percentage!$A:$AB,MATCH(max_demand!$C337,Verdeelsleutels_percentage!$C:$C,0),MATCH(INDEX(Overzicht!$B$1:$F$35,MATCH(max_demand!AL$1,Overzicht!$B:$B,0),5),Verdeelsleutels_percentage!$1:$1,0)))</f>
        <v>2.3654446494920803E-3</v>
      </c>
      <c r="AM337">
        <f>PRODUCT(INDEX(Overzicht!$B$1:$D$35,MATCH(max_demand!AM$1,Overzicht!$B$1:$B$35,0),3),INDEX(Verdeelsleutels_percentage!$A:$AB,MATCH(max_demand!$C337,Verdeelsleutels_percentage!$C:$C,0),MATCH(INDEX(Overzicht!$B$1:$F$35,MATCH(max_demand!AM$1,Overzicht!$B:$B,0),5),Verdeelsleutels_percentage!$1:$1,0)))</f>
        <v>4.7308892989841606E-3</v>
      </c>
      <c r="AN337">
        <f>PRODUCT(INDEX(Overzicht!$B$1:$D$35,MATCH(max_demand!AN$1,Overzicht!$B$1:$B$35,0),3),INDEX(Verdeelsleutels_percentage!$A:$AB,MATCH(max_demand!$C337,Verdeelsleutels_percentage!$C:$C,0),MATCH(INDEX(Overzicht!$B$1:$F$35,MATCH(max_demand!AN$1,Overzicht!$B:$B,0),5),Verdeelsleutels_percentage!$1:$1,0)))</f>
        <v>2.3654446494920803E-3</v>
      </c>
      <c r="AO337">
        <f>PRODUCT(INDEX(Overzicht!$B$1:$D$35,MATCH(max_demand!AO$1,Overzicht!$B$1:$B$35,0),3),INDEX(Verdeelsleutels_percentage!$A:$AB,MATCH(max_demand!$C337,Verdeelsleutels_percentage!$C:$C,0),MATCH(INDEX(Overzicht!$B$1:$F$35,MATCH(max_demand!AO$1,Overzicht!$B:$B,0),5),Verdeelsleutels_percentage!$1:$1,0)))</f>
        <v>8.2790562732222815E-3</v>
      </c>
    </row>
    <row r="338" spans="2:41">
      <c r="B338" t="str">
        <f>INDEX('ETLocal datasets'!B:C,MATCH(C338,'ETLocal datasets'!C:C,0),1)</f>
        <v>GM1708</v>
      </c>
      <c r="C338" t="str">
        <f>'ETLocal datasets'!C321</f>
        <v>Steenwijkerland</v>
      </c>
      <c r="D338">
        <f t="shared" si="25"/>
        <v>1.2799193754662679</v>
      </c>
      <c r="E338">
        <f t="shared" si="26"/>
        <v>0.21128604226443232</v>
      </c>
      <c r="F338">
        <f t="shared" si="27"/>
        <v>2.6696311104113531E-2</v>
      </c>
      <c r="G338">
        <f t="shared" si="24"/>
        <v>5.4362994979274298E-2</v>
      </c>
      <c r="H338">
        <f>PRODUCT(INDEX(Overzicht!$B$1:$D$35,MATCH(max_demand!H$1,Overzicht!$B$1:$B$35,0),3),INDEX(Verdeelsleutels_percentage!$A:$AB,MATCH(max_demand!$C338,Verdeelsleutels_percentage!$C:$C,0),MATCH(INDEX(Overzicht!$B$1:$F$35,MATCH(max_demand!H$1,Overzicht!$B:$B,0),5),Verdeelsleutels_percentage!$1:$1,0)))</f>
        <v>2.6696311104113531E-2</v>
      </c>
      <c r="I338">
        <f>PRODUCT(INDEX(Overzicht!$B$1:$D$35,MATCH(max_demand!I$1,Overzicht!$B$1:$B$35,0),3),INDEX(Verdeelsleutels_percentage!$A:$AB,MATCH(max_demand!$C338,Verdeelsleutels_percentage!$C:$C,0),MATCH(INDEX(Overzicht!$B$1:$F$35,MATCH(max_demand!I$1,Overzicht!$B:$B,0),5),Verdeelsleutels_percentage!$1:$1,0)))</f>
        <v>3.8818015897514727E-2</v>
      </c>
      <c r="J338">
        <f>PRODUCT(INDEX(Overzicht!$B$1:$D$35,MATCH(max_demand!J$1,Overzicht!$B$1:$B$35,0),3),INDEX(Verdeelsleutels_percentage!$A:$AB,MATCH(max_demand!$C338,Verdeelsleutels_percentage!$C:$C,0),MATCH(INDEX(Overzicht!$B$1:$F$35,MATCH(max_demand!J$1,Overzicht!$B:$B,0),5),Verdeelsleutels_percentage!$1:$1,0)))</f>
        <v>8.9496204844266309E-3</v>
      </c>
      <c r="K338">
        <f>PRODUCT(INDEX(Overzicht!$B$1:$D$35,MATCH(max_demand!K$1,Overzicht!$B$1:$B$35,0),3),INDEX(Verdeelsleutels_percentage!$A:$AB,MATCH(max_demand!$C338,Verdeelsleutels_percentage!$C:$C,0),MATCH(INDEX(Overzicht!$B$1:$F$35,MATCH(max_demand!K$1,Overzicht!$B:$B,0),5),Verdeelsleutels_percentage!$1:$1,0)))</f>
        <v>8.0801193091288356E-3</v>
      </c>
      <c r="L338">
        <f>PRODUCT(INDEX(Overzicht!$B$1:$D$35,MATCH(max_demand!L$1,Overzicht!$B$1:$B$35,0),3),INDEX(Verdeelsleutels_percentage!$A:$AB,MATCH(max_demand!$C338,Verdeelsleutels_percentage!$C:$C,0),MATCH(INDEX(Overzicht!$B$1:$F$35,MATCH(max_demand!L$1,Overzicht!$B:$B,0),5),Verdeelsleutels_percentage!$1:$1,0)))</f>
        <v>8.6324683085097637E-3</v>
      </c>
      <c r="M338">
        <f>PRODUCT(INDEX(Overzicht!$B$1:$D$35,MATCH(max_demand!M$1,Overzicht!$B$1:$B$35,0),3),INDEX(Verdeelsleutels_percentage!$A:$AB,MATCH(max_demand!$C338,Verdeelsleutels_percentage!$C:$C,0),MATCH(INDEX(Overzicht!$B$1:$F$35,MATCH(max_demand!M$1,Overzicht!$B:$B,0),5),Verdeelsleutels_percentage!$1:$1,0)))</f>
        <v>0.26984984507676918</v>
      </c>
      <c r="N338">
        <f>PRODUCT(INDEX(Overzicht!$B$1:$D$35,MATCH(max_demand!N$1,Overzicht!$B$1:$B$35,0),3),INDEX(Verdeelsleutels_percentage!$A:$AB,MATCH(max_demand!$C338,Verdeelsleutels_percentage!$C:$C,0),MATCH(INDEX(Overzicht!$B$1:$F$35,MATCH(max_demand!N$1,Overzicht!$B:$B,0),5),Verdeelsleutels_percentage!$1:$1,0)))</f>
        <v>4.7117192550469748E-2</v>
      </c>
      <c r="O338">
        <f>PRODUCT(INDEX(Overzicht!$B$1:$D$35,MATCH(max_demand!O$1,Overzicht!$B$1:$B$35,0),3),INDEX(Verdeelsleutels_percentage!$A:$AB,MATCH(max_demand!$C338,Verdeelsleutels_percentage!$C:$C,0),MATCH(INDEX(Overzicht!$B$1:$F$35,MATCH(max_demand!O$1,Overzicht!$B:$B,0),5),Verdeelsleutels_percentage!$1:$1,0)))</f>
        <v>4.4713071204021135E-3</v>
      </c>
      <c r="P338">
        <f>PRODUCT(INDEX(Overzicht!$B$1:$D$35,MATCH(max_demand!P$1,Overzicht!$B$1:$B$35,0),3),INDEX(Verdeelsleutels_percentage!$A:$AB,MATCH(max_demand!$C338,Verdeelsleutels_percentage!$C:$C,0),MATCH(INDEX(Overzicht!$B$1:$F$35,MATCH(max_demand!P$1,Overzicht!$B:$B,0),5),Verdeelsleutels_percentage!$1:$1,0)))</f>
        <v>2.1413837980784639E-2</v>
      </c>
      <c r="Q338">
        <f>PRODUCT(INDEX(Overzicht!$B$1:$D$35,MATCH(max_demand!Q$1,Overzicht!$B$1:$B$35,0),3),INDEX(Verdeelsleutels_percentage!$A:$AB,MATCH(max_demand!$C338,Verdeelsleutels_percentage!$C:$C,0),MATCH(INDEX(Overzicht!$B$1:$F$35,MATCH(max_demand!Q$1,Overzicht!$B:$B,0),5),Verdeelsleutels_percentage!$1:$1,0)))</f>
        <v>2.2119800629122638E-2</v>
      </c>
      <c r="R338">
        <f>PRODUCT(INDEX(Overzicht!$B$1:$D$35,MATCH(max_demand!R$1,Overzicht!$B$1:$B$35,0),3),INDEX(Verdeelsleutels_percentage!$A:$AB,MATCH(max_demand!$C338,Verdeelsleutels_percentage!$C:$C,0),MATCH(INDEX(Overzicht!$B$1:$F$35,MATCH(max_demand!R$1,Overzicht!$B:$B,0),5),Verdeelsleutels_percentage!$1:$1,0)))</f>
        <v>4.576510474990891E-3</v>
      </c>
      <c r="S338">
        <f>PRODUCT(INDEX(Overzicht!$B$1:$D$35,MATCH(max_demand!S$1,Overzicht!$B$1:$B$35,0),3),INDEX(Verdeelsleutels_percentage!$A:$AB,MATCH(max_demand!$C338,Verdeelsleutels_percentage!$C:$C,0),MATCH(INDEX(Overzicht!$B$1:$F$35,MATCH(max_demand!S$1,Overzicht!$B:$B,0),5),Verdeelsleutels_percentage!$1:$1,0)))</f>
        <v>9.3726934527813451E-3</v>
      </c>
      <c r="T338">
        <f>PRODUCT(INDEX(Overzicht!$B$1:$D$35,MATCH(max_demand!T$1,Overzicht!$B$1:$B$35,0),3),INDEX(Verdeelsleutels_percentage!$A:$AB,MATCH(max_demand!$C338,Verdeelsleutels_percentage!$C:$C,0),MATCH(INDEX(Overzicht!$B$1:$F$35,MATCH(max_demand!T$1,Overzicht!$B:$B,0),5),Verdeelsleutels_percentage!$1:$1,0)))</f>
        <v>1.3526130959417522E-2</v>
      </c>
      <c r="U338">
        <f>PRODUCT(INDEX(Overzicht!$B$1:$D$35,MATCH(max_demand!U$1,Overzicht!$B$1:$B$35,0),3),INDEX(Verdeelsleutels_percentage!$A:$AB,MATCH(max_demand!$C338,Verdeelsleutels_percentage!$C:$C,0),MATCH(INDEX(Overzicht!$B$1:$F$35,MATCH(max_demand!U$1,Overzicht!$B:$B,0),5),Verdeelsleutels_percentage!$1:$1,0)))</f>
        <v>5.0239914992122235E-2</v>
      </c>
      <c r="V338">
        <f>PRODUCT(INDEX(Overzicht!$B$1:$D$35,MATCH(max_demand!V$1,Overzicht!$B$1:$B$35,0),3),INDEX(Verdeelsleutels_percentage!$A:$AB,MATCH(max_demand!$C338,Verdeelsleutels_percentage!$C:$C,0),MATCH(INDEX(Overzicht!$B$1:$F$35,MATCH(max_demand!V$1,Overzicht!$B:$B,0),5),Verdeelsleutels_percentage!$1:$1,0)))</f>
        <v>5.8477633847105826E-3</v>
      </c>
      <c r="W338">
        <f>PRODUCT(INDEX(Overzicht!$B$1:$D$35,MATCH(max_demand!W$1,Overzicht!$B$1:$B$35,0),3),INDEX(Verdeelsleutels_percentage!$A:$AB,MATCH(max_demand!$C338,Verdeelsleutels_percentage!$C:$C,0),MATCH(INDEX(Overzicht!$B$1:$F$35,MATCH(max_demand!W$1,Overzicht!$B:$B,0),5),Verdeelsleutels_percentage!$1:$1,0)))</f>
        <v>3.0510069833272608E-2</v>
      </c>
      <c r="X338">
        <f>PRODUCT(INDEX(Overzicht!$B$1:$D$35,MATCH(max_demand!X$1,Overzicht!$B$1:$B$35,0),3),INDEX(Verdeelsleutels_percentage!$A:$AB,MATCH(max_demand!$C338,Verdeelsleutels_percentage!$C:$C,0),MATCH(INDEX(Overzicht!$B$1:$F$35,MATCH(max_demand!X$1,Overzicht!$B:$B,0),5),Verdeelsleutels_percentage!$1:$1,0)))</f>
        <v>2.154774811732646E-2</v>
      </c>
      <c r="Y338">
        <f>PRODUCT(INDEX(Overzicht!$B$1:$D$35,MATCH(max_demand!Y$1,Overzicht!$B$1:$B$35,0),3),INDEX(Verdeelsleutels_percentage!$A:$AB,MATCH(max_demand!$C338,Verdeelsleutels_percentage!$C:$C,0),MATCH(INDEX(Overzicht!$B$1:$F$35,MATCH(max_demand!Y$1,Overzicht!$B:$B,0),5),Verdeelsleutels_percentage!$1:$1,0)))</f>
        <v>7.2641758748871469E-6</v>
      </c>
      <c r="Z338">
        <f>PRODUCT(INDEX(Overzicht!$B$1:$D$35,MATCH(max_demand!Z$1,Overzicht!$B$1:$B$35,0),3),INDEX(Verdeelsleutels_percentage!$A:$AB,MATCH(max_demand!$C338,Verdeelsleutels_percentage!$C:$C,0),MATCH(INDEX(Overzicht!$B$1:$F$35,MATCH(max_demand!Z$1,Overzicht!$B:$B,0),5),Verdeelsleutels_percentage!$1:$1,0)))</f>
        <v>3.2285226110609546E-3</v>
      </c>
      <c r="AA338">
        <f>PRODUCT(INDEX(Overzicht!$B$1:$D$35,MATCH(max_demand!AA$1,Overzicht!$B$1:$B$35,0),3),INDEX(Verdeelsleutels_percentage!$A:$AB,MATCH(max_demand!$C338,Verdeelsleutels_percentage!$C:$C,0),MATCH(INDEX(Overzicht!$B$1:$F$35,MATCH(max_demand!AA$1,Overzicht!$B:$B,0),5),Verdeelsleutels_percentage!$1:$1,0)))</f>
        <v>3.3644604052108897E-3</v>
      </c>
      <c r="AB338">
        <f>PRODUCT(INDEX(Overzicht!$B$1:$D$35,MATCH(max_demand!AB$1,Overzicht!$B$1:$B$35,0),3),INDEX(Verdeelsleutels_percentage!$A:$AB,MATCH(max_demand!$C338,Verdeelsleutels_percentage!$C:$C,0),MATCH(INDEX(Overzicht!$B$1:$F$35,MATCH(max_demand!AB$1,Overzicht!$B:$B,0),5),Verdeelsleutels_percentage!$1:$1,0)))</f>
        <v>1.7535944485177566E-2</v>
      </c>
      <c r="AC338">
        <f>PRODUCT(INDEX(Overzicht!$B$1:$D$35,MATCH(max_demand!AC$1,Overzicht!$B$1:$B$35,0),3),INDEX(Verdeelsleutels_percentage!$A:$AB,MATCH(max_demand!$C338,Verdeelsleutels_percentage!$C:$C,0),MATCH(INDEX(Overzicht!$B$1:$F$35,MATCH(max_demand!AC$1,Overzicht!$B:$B,0),5),Verdeelsleutels_percentage!$1:$1,0)))</f>
        <v>2.7581461875640676E-2</v>
      </c>
      <c r="AD338">
        <f>PRODUCT(INDEX(Overzicht!$B$1:$D$35,MATCH(max_demand!AD$1,Overzicht!$B$1:$B$35,0),3),INDEX(Verdeelsleutels_percentage!$A:$AB,MATCH(max_demand!$C338,Verdeelsleutels_percentage!$C:$C,0),MATCH(INDEX(Overzicht!$B$1:$F$35,MATCH(max_demand!AD$1,Overzicht!$B:$B,0),5),Verdeelsleutels_percentage!$1:$1,0)))</f>
        <v>6.3690757982220821E-5</v>
      </c>
      <c r="AE338">
        <f>PRODUCT(INDEX(Overzicht!$B$1:$D$35,MATCH(max_demand!AE$1,Overzicht!$B$1:$B$35,0),3),INDEX(Verdeelsleutels_percentage!$A:$AB,MATCH(max_demand!$C338,Verdeelsleutels_percentage!$C:$C,0),MATCH(INDEX(Overzicht!$B$1:$F$35,MATCH(max_demand!AE$1,Overzicht!$B:$B,0),5),Verdeelsleutels_percentage!$1:$1,0)))</f>
        <v>0.80553953323276251</v>
      </c>
      <c r="AF338">
        <f>PRODUCT(INDEX(Overzicht!$B$1:$D$35,MATCH(max_demand!AF$1,Overzicht!$B$1:$B$35,0),3),INDEX(Verdeelsleutels_percentage!$A:$AB,MATCH(max_demand!$C338,Verdeelsleutels_percentage!$C:$C,0),MATCH(INDEX(Overzicht!$B$1:$F$35,MATCH(max_demand!AF$1,Overzicht!$B:$B,0),5),Verdeelsleutels_percentage!$1:$1,0)))</f>
        <v>1.27441682015564E-2</v>
      </c>
      <c r="AG338">
        <f>PRODUCT(INDEX(Overzicht!$B$1:$D$35,MATCH(max_demand!AG$1,Overzicht!$B$1:$B$35,0),3),INDEX(Verdeelsleutels_percentage!$A:$AB,MATCH(max_demand!$C338,Verdeelsleutels_percentage!$C:$C,0),MATCH(INDEX(Overzicht!$B$1:$F$35,MATCH(max_demand!AG$1,Overzicht!$B:$B,0),5),Verdeelsleutels_percentage!$1:$1,0)))</f>
        <v>3.0510069833272608E-2</v>
      </c>
      <c r="AH338">
        <f>PRODUCT(INDEX(Overzicht!$B$1:$D$35,MATCH(max_demand!AH$1,Overzicht!$B$1:$B$35,0),3),INDEX(Verdeelsleutels_percentage!$A:$AB,MATCH(max_demand!$C338,Verdeelsleutels_percentage!$C:$C,0),MATCH(INDEX(Overzicht!$B$1:$F$35,MATCH(max_demand!AH$1,Overzicht!$B:$B,0),5),Verdeelsleutels_percentage!$1:$1,0)))</f>
        <v>2.9736392470298266E-2</v>
      </c>
      <c r="AI338">
        <f>PRODUCT(INDEX(Overzicht!$B$1:$D$35,MATCH(max_demand!AI$1,Overzicht!$B$1:$B$35,0),3),INDEX(Verdeelsleutels_percentage!$A:$AB,MATCH(max_demand!$C338,Verdeelsleutels_percentage!$C:$C,0),MATCH(INDEX(Overzicht!$B$1:$F$35,MATCH(max_demand!AI$1,Overzicht!$B:$B,0),5),Verdeelsleutels_percentage!$1:$1,0)))</f>
        <v>1.0195334561245118E-2</v>
      </c>
      <c r="AJ338">
        <f>PRODUCT(INDEX(Overzicht!$B$1:$D$35,MATCH(max_demand!AJ$1,Overzicht!$B$1:$B$35,0),3),INDEX(Verdeelsleutels_percentage!$A:$AB,MATCH(max_demand!$C338,Verdeelsleutels_percentage!$C:$C,0),MATCH(INDEX(Overzicht!$B$1:$F$35,MATCH(max_demand!AJ$1,Overzicht!$B:$B,0),5),Verdeelsleutels_percentage!$1:$1,0)))</f>
        <v>0</v>
      </c>
      <c r="AK338">
        <f>PRODUCT(INDEX(Overzicht!$B$1:$D$35,MATCH(max_demand!AK$1,Overzicht!$B$1:$B$35,0),3),INDEX(Verdeelsleutels_percentage!$A:$AB,MATCH(max_demand!$C338,Verdeelsleutels_percentage!$C:$C,0),MATCH(INDEX(Overzicht!$B$1:$F$35,MATCH(max_demand!AK$1,Overzicht!$B:$B,0),5),Verdeelsleutels_percentage!$1:$1,0)))</f>
        <v>1.8509442365518718E-3</v>
      </c>
      <c r="AL338">
        <f>PRODUCT(INDEX(Overzicht!$B$1:$D$35,MATCH(max_demand!AL$1,Overzicht!$B$1:$B$35,0),3),INDEX(Verdeelsleutels_percentage!$A:$AB,MATCH(max_demand!$C338,Verdeelsleutels_percentage!$C:$C,0),MATCH(INDEX(Overzicht!$B$1:$F$35,MATCH(max_demand!AL$1,Overzicht!$B:$B,0),5),Verdeelsleutels_percentage!$1:$1,0)))</f>
        <v>5.085011638878768E-3</v>
      </c>
      <c r="AM338">
        <f>PRODUCT(INDEX(Overzicht!$B$1:$D$35,MATCH(max_demand!AM$1,Overzicht!$B$1:$B$35,0),3),INDEX(Verdeelsleutels_percentage!$A:$AB,MATCH(max_demand!$C338,Verdeelsleutels_percentage!$C:$C,0),MATCH(INDEX(Overzicht!$B$1:$F$35,MATCH(max_demand!AM$1,Overzicht!$B:$B,0),5),Verdeelsleutels_percentage!$1:$1,0)))</f>
        <v>1.0170023277757536E-2</v>
      </c>
      <c r="AN338">
        <f>PRODUCT(INDEX(Overzicht!$B$1:$D$35,MATCH(max_demand!AN$1,Overzicht!$B$1:$B$35,0),3),INDEX(Verdeelsleutels_percentage!$A:$AB,MATCH(max_demand!$C338,Verdeelsleutels_percentage!$C:$C,0),MATCH(INDEX(Overzicht!$B$1:$F$35,MATCH(max_demand!AN$1,Overzicht!$B:$B,0),5),Verdeelsleutels_percentage!$1:$1,0)))</f>
        <v>5.085011638878768E-3</v>
      </c>
      <c r="AO338">
        <f>PRODUCT(INDEX(Overzicht!$B$1:$D$35,MATCH(max_demand!AO$1,Overzicht!$B$1:$B$35,0),3),INDEX(Verdeelsleutels_percentage!$A:$AB,MATCH(max_demand!$C338,Verdeelsleutels_percentage!$C:$C,0),MATCH(INDEX(Overzicht!$B$1:$F$35,MATCH(max_demand!AO$1,Overzicht!$B:$B,0),5),Verdeelsleutels_percentage!$1:$1,0)))</f>
        <v>1.7797540736075687E-2</v>
      </c>
    </row>
    <row r="339" spans="2:41">
      <c r="B339" t="str">
        <f>INDEX('ETLocal datasets'!B:C,MATCH(C339,'ETLocal datasets'!C:C,0),1)</f>
        <v>GM1709</v>
      </c>
      <c r="C339" t="str">
        <f>'ETLocal datasets'!C322</f>
        <v>Moerdijk</v>
      </c>
      <c r="D339">
        <f t="shared" si="25"/>
        <v>0.51641384993315198</v>
      </c>
      <c r="E339">
        <f t="shared" si="26"/>
        <v>0.18739201947584272</v>
      </c>
      <c r="F339">
        <f t="shared" si="27"/>
        <v>2.2456130057331363E-2</v>
      </c>
      <c r="G339">
        <f t="shared" si="24"/>
        <v>4.5728508362060924E-2</v>
      </c>
      <c r="H339">
        <f>PRODUCT(INDEX(Overzicht!$B$1:$D$35,MATCH(max_demand!H$1,Overzicht!$B$1:$B$35,0),3),INDEX(Verdeelsleutels_percentage!$A:$AB,MATCH(max_demand!$C339,Verdeelsleutels_percentage!$C:$C,0),MATCH(INDEX(Overzicht!$B$1:$F$35,MATCH(max_demand!H$1,Overzicht!$B:$B,0),5),Verdeelsleutels_percentage!$1:$1,0)))</f>
        <v>2.2456130057331363E-2</v>
      </c>
      <c r="I339">
        <f>PRODUCT(INDEX(Overzicht!$B$1:$D$35,MATCH(max_demand!I$1,Overzicht!$B$1:$B$35,0),3),INDEX(Verdeelsleutels_percentage!$A:$AB,MATCH(max_demand!$C339,Verdeelsleutels_percentage!$C:$C,0),MATCH(INDEX(Overzicht!$B$1:$F$35,MATCH(max_demand!I$1,Overzicht!$B:$B,0),5),Verdeelsleutels_percentage!$1:$1,0)))</f>
        <v>5.3134384843467108E-2</v>
      </c>
      <c r="J339">
        <f>PRODUCT(INDEX(Overzicht!$B$1:$D$35,MATCH(max_demand!J$1,Overzicht!$B$1:$B$35,0),3),INDEX(Verdeelsleutels_percentage!$A:$AB,MATCH(max_demand!$C339,Verdeelsleutels_percentage!$C:$C,0),MATCH(INDEX(Overzicht!$B$1:$F$35,MATCH(max_demand!J$1,Overzicht!$B:$B,0),5),Verdeelsleutels_percentage!$1:$1,0)))</f>
        <v>7.5281502668387047E-3</v>
      </c>
      <c r="K339">
        <f>PRODUCT(INDEX(Overzicht!$B$1:$D$35,MATCH(max_demand!K$1,Overzicht!$B$1:$B$35,0),3),INDEX(Verdeelsleutels_percentage!$A:$AB,MATCH(max_demand!$C339,Verdeelsleutels_percentage!$C:$C,0),MATCH(INDEX(Overzicht!$B$1:$F$35,MATCH(max_demand!K$1,Overzicht!$B:$B,0),5),Verdeelsleutels_percentage!$1:$1,0)))</f>
        <v>1.1060126568186307E-2</v>
      </c>
      <c r="L339">
        <f>PRODUCT(INDEX(Overzicht!$B$1:$D$35,MATCH(max_demand!L$1,Overzicht!$B$1:$B$35,0),3),INDEX(Verdeelsleutels_percentage!$A:$AB,MATCH(max_demand!$C339,Verdeelsleutels_percentage!$C:$C,0),MATCH(INDEX(Overzicht!$B$1:$F$35,MATCH(max_demand!L$1,Overzicht!$B:$B,0),5),Verdeelsleutels_percentage!$1:$1,0)))</f>
        <v>7.2613714417576088E-3</v>
      </c>
      <c r="M339">
        <f>PRODUCT(INDEX(Overzicht!$B$1:$D$35,MATCH(max_demand!M$1,Overzicht!$B$1:$B$35,0),3),INDEX(Verdeelsleutels_percentage!$A:$AB,MATCH(max_demand!$C339,Verdeelsleutels_percentage!$C:$C,0),MATCH(INDEX(Overzicht!$B$1:$F$35,MATCH(max_demand!M$1,Overzicht!$B:$B,0),5),Verdeelsleutels_percentage!$1:$1,0)))</f>
        <v>3.870661187247916E-2</v>
      </c>
      <c r="N339">
        <f>PRODUCT(INDEX(Overzicht!$B$1:$D$35,MATCH(max_demand!N$1,Overzicht!$B$1:$B$35,0),3),INDEX(Verdeelsleutels_percentage!$A:$AB,MATCH(max_demand!$C339,Verdeelsleutels_percentage!$C:$C,0),MATCH(INDEX(Overzicht!$B$1:$F$35,MATCH(max_demand!N$1,Overzicht!$B:$B,0),5),Verdeelsleutels_percentage!$1:$1,0)))</f>
        <v>2.9739958900840309E-2</v>
      </c>
      <c r="O339">
        <f>PRODUCT(INDEX(Overzicht!$B$1:$D$35,MATCH(max_demand!O$1,Overzicht!$B$1:$B$35,0),3),INDEX(Verdeelsleutels_percentage!$A:$AB,MATCH(max_demand!$C339,Verdeelsleutels_percentage!$C:$C,0),MATCH(INDEX(Overzicht!$B$1:$F$35,MATCH(max_demand!O$1,Overzicht!$B:$B,0),5),Verdeelsleutels_percentage!$1:$1,0)))</f>
        <v>3.4620860736855413E-2</v>
      </c>
      <c r="P339">
        <f>PRODUCT(INDEX(Overzicht!$B$1:$D$35,MATCH(max_demand!P$1,Overzicht!$B$1:$B$35,0),3),INDEX(Verdeelsleutels_percentage!$A:$AB,MATCH(max_demand!$C339,Verdeelsleutels_percentage!$C:$C,0),MATCH(INDEX(Overzicht!$B$1:$F$35,MATCH(max_demand!P$1,Overzicht!$B:$B,0),5),Verdeelsleutels_percentage!$1:$1,0)))</f>
        <v>0.26570131707064037</v>
      </c>
      <c r="Q339">
        <f>PRODUCT(INDEX(Overzicht!$B$1:$D$35,MATCH(max_demand!Q$1,Overzicht!$B$1:$B$35,0),3),INDEX(Verdeelsleutels_percentage!$A:$AB,MATCH(max_demand!$C339,Verdeelsleutels_percentage!$C:$C,0),MATCH(INDEX(Overzicht!$B$1:$F$35,MATCH(max_demand!Q$1,Overzicht!$B:$B,0),5),Verdeelsleutels_percentage!$1:$1,0)))</f>
        <v>1.8606507761788842E-2</v>
      </c>
      <c r="R339">
        <f>PRODUCT(INDEX(Overzicht!$B$1:$D$35,MATCH(max_demand!R$1,Overzicht!$B$1:$B$35,0),3),INDEX(Verdeelsleutels_percentage!$A:$AB,MATCH(max_demand!$C339,Verdeelsleutels_percentage!$C:$C,0),MATCH(INDEX(Overzicht!$B$1:$F$35,MATCH(max_demand!R$1,Overzicht!$B:$B,0),5),Verdeelsleutels_percentage!$1:$1,0)))</f>
        <v>3.8496222955425193E-3</v>
      </c>
      <c r="S339">
        <f>PRODUCT(INDEX(Overzicht!$B$1:$D$35,MATCH(max_demand!S$1,Overzicht!$B$1:$B$35,0),3),INDEX(Verdeelsleutels_percentage!$A:$AB,MATCH(max_demand!$C339,Verdeelsleutels_percentage!$C:$C,0),MATCH(INDEX(Overzicht!$B$1:$F$35,MATCH(max_demand!S$1,Overzicht!$B:$B,0),5),Verdeelsleutels_percentage!$1:$1,0)))</f>
        <v>7.8840264612710792E-3</v>
      </c>
      <c r="T339">
        <f>PRODUCT(INDEX(Overzicht!$B$1:$D$35,MATCH(max_demand!T$1,Overzicht!$B$1:$B$35,0),3),INDEX(Verdeelsleutels_percentage!$A:$AB,MATCH(max_demand!$C339,Verdeelsleutels_percentage!$C:$C,0),MATCH(INDEX(Overzicht!$B$1:$F$35,MATCH(max_demand!T$1,Overzicht!$B:$B,0),5),Verdeelsleutels_percentage!$1:$1,0)))</f>
        <v>1.1377772562381223E-2</v>
      </c>
      <c r="U339">
        <f>PRODUCT(INDEX(Overzicht!$B$1:$D$35,MATCH(max_demand!U$1,Overzicht!$B$1:$B$35,0),3),INDEX(Verdeelsleutels_percentage!$A:$AB,MATCH(max_demand!$C339,Verdeelsleutels_percentage!$C:$C,0),MATCH(INDEX(Overzicht!$B$1:$F$35,MATCH(max_demand!U$1,Overzicht!$B:$B,0),5),Verdeelsleutels_percentage!$1:$1,0)))</f>
        <v>4.2260298088844551E-2</v>
      </c>
      <c r="V339">
        <f>PRODUCT(INDEX(Overzicht!$B$1:$D$35,MATCH(max_demand!V$1,Overzicht!$B$1:$B$35,0),3),INDEX(Verdeelsleutels_percentage!$A:$AB,MATCH(max_demand!$C339,Verdeelsleutels_percentage!$C:$C,0),MATCH(INDEX(Overzicht!$B$1:$F$35,MATCH(max_demand!V$1,Overzicht!$B:$B,0),5),Verdeelsleutels_percentage!$1:$1,0)))</f>
        <v>4.9189618220821076E-3</v>
      </c>
      <c r="W339">
        <f>PRODUCT(INDEX(Overzicht!$B$1:$D$35,MATCH(max_demand!W$1,Overzicht!$B$1:$B$35,0),3),INDEX(Verdeelsleutels_percentage!$A:$AB,MATCH(max_demand!$C339,Verdeelsleutels_percentage!$C:$C,0),MATCH(INDEX(Overzicht!$B$1:$F$35,MATCH(max_demand!W$1,Overzicht!$B:$B,0),5),Verdeelsleutels_percentage!$1:$1,0)))</f>
        <v>2.5664148636950129E-2</v>
      </c>
      <c r="X339">
        <f>PRODUCT(INDEX(Overzicht!$B$1:$D$35,MATCH(max_demand!X$1,Overzicht!$B$1:$B$35,0),3),INDEX(Verdeelsleutels_percentage!$A:$AB,MATCH(max_demand!$C339,Verdeelsleutels_percentage!$C:$C,0),MATCH(INDEX(Overzicht!$B$1:$F$35,MATCH(max_demand!X$1,Overzicht!$B:$B,0),5),Verdeelsleutels_percentage!$1:$1,0)))</f>
        <v>3.8632168078061358E-3</v>
      </c>
      <c r="Y339">
        <f>PRODUCT(INDEX(Overzicht!$B$1:$D$35,MATCH(max_demand!Y$1,Overzicht!$B$1:$B$35,0),3),INDEX(Verdeelsleutels_percentage!$A:$AB,MATCH(max_demand!$C339,Verdeelsleutels_percentage!$C:$C,0),MATCH(INDEX(Overzicht!$B$1:$F$35,MATCH(max_demand!Y$1,Overzicht!$B:$B,0),5),Verdeelsleutels_percentage!$1:$1,0)))</f>
        <v>4.4330589089113926E-6</v>
      </c>
      <c r="Z339">
        <f>PRODUCT(INDEX(Overzicht!$B$1:$D$35,MATCH(max_demand!Z$1,Overzicht!$B$1:$B$35,0),3),INDEX(Verdeelsleutels_percentage!$A:$AB,MATCH(max_demand!$C339,Verdeelsleutels_percentage!$C:$C,0),MATCH(INDEX(Overzicht!$B$1:$F$35,MATCH(max_demand!Z$1,Overzicht!$B:$B,0),5),Verdeelsleutels_percentage!$1:$1,0)))</f>
        <v>1.9702484039606193E-3</v>
      </c>
      <c r="AA339">
        <f>PRODUCT(INDEX(Overzicht!$B$1:$D$35,MATCH(max_demand!AA$1,Overzicht!$B$1:$B$35,0),3),INDEX(Verdeelsleutels_percentage!$A:$AB,MATCH(max_demand!$C339,Verdeelsleutels_percentage!$C:$C,0),MATCH(INDEX(Overzicht!$B$1:$F$35,MATCH(max_demand!AA$1,Overzicht!$B:$B,0),5),Verdeelsleutels_percentage!$1:$1,0)))</f>
        <v>2.0532062314958031E-3</v>
      </c>
      <c r="AB339">
        <f>PRODUCT(INDEX(Overzicht!$B$1:$D$35,MATCH(max_demand!AB$1,Overzicht!$B$1:$B$35,0),3),INDEX(Verdeelsleutels_percentage!$A:$AB,MATCH(max_demand!$C339,Verdeelsleutels_percentage!$C:$C,0),MATCH(INDEX(Overzicht!$B$1:$F$35,MATCH(max_demand!AB$1,Overzicht!$B:$B,0),5),Verdeelsleutels_percentage!$1:$1,0)))</f>
        <v>2.1638862998319491E-2</v>
      </c>
      <c r="AC339">
        <f>PRODUCT(INDEX(Overzicht!$B$1:$D$35,MATCH(max_demand!AC$1,Overzicht!$B$1:$B$35,0),3),INDEX(Verdeelsleutels_percentage!$A:$AB,MATCH(max_demand!$C339,Verdeelsleutels_percentage!$C:$C,0),MATCH(INDEX(Overzicht!$B$1:$F$35,MATCH(max_demand!AC$1,Overzicht!$B:$B,0),5),Verdeelsleutels_percentage!$1:$1,0)))</f>
        <v>1.272903132900154E-2</v>
      </c>
      <c r="AD339">
        <f>PRODUCT(INDEX(Overzicht!$B$1:$D$35,MATCH(max_demand!AD$1,Overzicht!$B$1:$B$35,0),3),INDEX(Verdeelsleutels_percentage!$A:$AB,MATCH(max_demand!$C339,Verdeelsleutels_percentage!$C:$C,0),MATCH(INDEX(Overzicht!$B$1:$F$35,MATCH(max_demand!AD$1,Overzicht!$B:$B,0),5),Verdeelsleutels_percentage!$1:$1,0)))</f>
        <v>4.1804744621534899E-6</v>
      </c>
      <c r="AE339">
        <f>PRODUCT(INDEX(Overzicht!$B$1:$D$35,MATCH(max_demand!AE$1,Overzicht!$B$1:$B$35,0),3),INDEX(Verdeelsleutels_percentage!$A:$AB,MATCH(max_demand!$C339,Verdeelsleutels_percentage!$C:$C,0),MATCH(INDEX(Overzicht!$B$1:$F$35,MATCH(max_demand!AE$1,Overzicht!$B:$B,0),5),Verdeelsleutels_percentage!$1:$1,0)))</f>
        <v>5.3509628183512292E-2</v>
      </c>
      <c r="AF339">
        <f>PRODUCT(INDEX(Overzicht!$B$1:$D$35,MATCH(max_demand!AF$1,Overzicht!$B$1:$B$35,0),3),INDEX(Verdeelsleutels_percentage!$A:$AB,MATCH(max_demand!$C339,Verdeelsleutels_percentage!$C:$C,0),MATCH(INDEX(Overzicht!$B$1:$F$35,MATCH(max_demand!AF$1,Overzicht!$B:$B,0),5),Verdeelsleutels_percentage!$1:$1,0)))</f>
        <v>7.7772963314234967E-3</v>
      </c>
      <c r="AG339">
        <f>PRODUCT(INDEX(Overzicht!$B$1:$D$35,MATCH(max_demand!AG$1,Overzicht!$B$1:$B$35,0),3),INDEX(Verdeelsleutels_percentage!$A:$AB,MATCH(max_demand!$C339,Verdeelsleutels_percentage!$C:$C,0),MATCH(INDEX(Overzicht!$B$1:$F$35,MATCH(max_demand!AG$1,Overzicht!$B:$B,0),5),Verdeelsleutels_percentage!$1:$1,0)))</f>
        <v>2.5664148636950129E-2</v>
      </c>
      <c r="AH339">
        <f>PRODUCT(INDEX(Overzicht!$B$1:$D$35,MATCH(max_demand!AH$1,Overzicht!$B$1:$B$35,0),3),INDEX(Verdeelsleutels_percentage!$A:$AB,MATCH(max_demand!$C339,Verdeelsleutels_percentage!$C:$C,0),MATCH(INDEX(Overzicht!$B$1:$F$35,MATCH(max_demand!AH$1,Overzicht!$B:$B,0),5),Verdeelsleutels_percentage!$1:$1,0)))</f>
        <v>1.8147024773321491E-2</v>
      </c>
      <c r="AI339">
        <f>PRODUCT(INDEX(Overzicht!$B$1:$D$35,MATCH(max_demand!AI$1,Overzicht!$B$1:$B$35,0),3),INDEX(Verdeelsleutels_percentage!$A:$AB,MATCH(max_demand!$C339,Verdeelsleutels_percentage!$C:$C,0),MATCH(INDEX(Overzicht!$B$1:$F$35,MATCH(max_demand!AI$1,Overzicht!$B:$B,0),5),Verdeelsleutels_percentage!$1:$1,0)))</f>
        <v>6.2218370651387972E-3</v>
      </c>
      <c r="AJ339">
        <f>PRODUCT(INDEX(Overzicht!$B$1:$D$35,MATCH(max_demand!AJ$1,Overzicht!$B$1:$B$35,0),3),INDEX(Verdeelsleutels_percentage!$A:$AB,MATCH(max_demand!$C339,Verdeelsleutels_percentage!$C:$C,0),MATCH(INDEX(Overzicht!$B$1:$F$35,MATCH(max_demand!AJ$1,Overzicht!$B:$B,0),5),Verdeelsleutels_percentage!$1:$1,0)))</f>
        <v>0</v>
      </c>
      <c r="AK339">
        <f>PRODUCT(INDEX(Overzicht!$B$1:$D$35,MATCH(max_demand!AK$1,Overzicht!$B$1:$B$35,0),3),INDEX(Verdeelsleutels_percentage!$A:$AB,MATCH(max_demand!$C339,Verdeelsleutels_percentage!$C:$C,0),MATCH(INDEX(Overzicht!$B$1:$F$35,MATCH(max_demand!AK$1,Overzicht!$B:$B,0),5),Verdeelsleutels_percentage!$1:$1,0)))</f>
        <v>1.5569583506416414E-3</v>
      </c>
      <c r="AL339">
        <f>PRODUCT(INDEX(Overzicht!$B$1:$D$35,MATCH(max_demand!AL$1,Overzicht!$B$1:$B$35,0),3),INDEX(Verdeelsleutels_percentage!$A:$AB,MATCH(max_demand!$C339,Verdeelsleutels_percentage!$C:$C,0),MATCH(INDEX(Overzicht!$B$1:$F$35,MATCH(max_demand!AL$1,Overzicht!$B:$B,0),5),Verdeelsleutels_percentage!$1:$1,0)))</f>
        <v>4.2773581061583549E-3</v>
      </c>
      <c r="AM339">
        <f>PRODUCT(INDEX(Overzicht!$B$1:$D$35,MATCH(max_demand!AM$1,Overzicht!$B$1:$B$35,0),3),INDEX(Verdeelsleutels_percentage!$A:$AB,MATCH(max_demand!$C339,Verdeelsleutels_percentage!$C:$C,0),MATCH(INDEX(Overzicht!$B$1:$F$35,MATCH(max_demand!AM$1,Overzicht!$B:$B,0),5),Verdeelsleutels_percentage!$1:$1,0)))</f>
        <v>8.5547162123167098E-3</v>
      </c>
      <c r="AN339">
        <f>PRODUCT(INDEX(Overzicht!$B$1:$D$35,MATCH(max_demand!AN$1,Overzicht!$B$1:$B$35,0),3),INDEX(Verdeelsleutels_percentage!$A:$AB,MATCH(max_demand!$C339,Verdeelsleutels_percentage!$C:$C,0),MATCH(INDEX(Overzicht!$B$1:$F$35,MATCH(max_demand!AN$1,Overzicht!$B:$B,0),5),Verdeelsleutels_percentage!$1:$1,0)))</f>
        <v>4.2773581061583549E-3</v>
      </c>
      <c r="AO339">
        <f>PRODUCT(INDEX(Overzicht!$B$1:$D$35,MATCH(max_demand!AO$1,Overzicht!$B$1:$B$35,0),3),INDEX(Verdeelsleutels_percentage!$A:$AB,MATCH(max_demand!$C339,Verdeelsleutels_percentage!$C:$C,0),MATCH(INDEX(Overzicht!$B$1:$F$35,MATCH(max_demand!AO$1,Overzicht!$B:$B,0),5),Verdeelsleutels_percentage!$1:$1,0)))</f>
        <v>1.4970753371554242E-2</v>
      </c>
    </row>
    <row r="340" spans="2:41">
      <c r="B340" t="str">
        <f>INDEX('ETLocal datasets'!B:C,MATCH(C340,'ETLocal datasets'!C:C,0),1)</f>
        <v>GM1711</v>
      </c>
      <c r="C340" t="str">
        <f>'ETLocal datasets'!C323</f>
        <v>Echt-Susteren</v>
      </c>
      <c r="D340">
        <f t="shared" si="25"/>
        <v>0.23813623053504179</v>
      </c>
      <c r="E340">
        <f t="shared" si="26"/>
        <v>0.13240936064295453</v>
      </c>
      <c r="F340">
        <f t="shared" si="27"/>
        <v>1.9222073070367409E-2</v>
      </c>
      <c r="G340">
        <f t="shared" si="24"/>
        <v>3.9142841036738291E-2</v>
      </c>
      <c r="H340">
        <f>PRODUCT(INDEX(Overzicht!$B$1:$D$35,MATCH(max_demand!H$1,Overzicht!$B$1:$B$35,0),3),INDEX(Verdeelsleutels_percentage!$A:$AB,MATCH(max_demand!$C340,Verdeelsleutels_percentage!$C:$C,0),MATCH(INDEX(Overzicht!$B$1:$F$35,MATCH(max_demand!H$1,Overzicht!$B:$B,0),5),Verdeelsleutels_percentage!$1:$1,0)))</f>
        <v>1.9222073070367409E-2</v>
      </c>
      <c r="I340">
        <f>PRODUCT(INDEX(Overzicht!$B$1:$D$35,MATCH(max_demand!I$1,Overzicht!$B$1:$B$35,0),3),INDEX(Verdeelsleutels_percentage!$A:$AB,MATCH(max_demand!$C340,Verdeelsleutels_percentage!$C:$C,0),MATCH(INDEX(Overzicht!$B$1:$F$35,MATCH(max_demand!I$1,Overzicht!$B:$B,0),5),Verdeelsleutels_percentage!$1:$1,0)))</f>
        <v>2.8298758000841889E-2</v>
      </c>
      <c r="J340">
        <f>PRODUCT(INDEX(Overzicht!$B$1:$D$35,MATCH(max_demand!J$1,Overzicht!$B$1:$B$35,0),3),INDEX(Verdeelsleutels_percentage!$A:$AB,MATCH(max_demand!$C340,Verdeelsleutels_percentage!$C:$C,0),MATCH(INDEX(Overzicht!$B$1:$F$35,MATCH(max_demand!J$1,Overzicht!$B:$B,0),5),Verdeelsleutels_percentage!$1:$1,0)))</f>
        <v>6.4439711626374544E-3</v>
      </c>
      <c r="K340">
        <f>PRODUCT(INDEX(Overzicht!$B$1:$D$35,MATCH(max_demand!K$1,Overzicht!$B$1:$B$35,0),3),INDEX(Verdeelsleutels_percentage!$A:$AB,MATCH(max_demand!$C340,Verdeelsleutels_percentage!$C:$C,0),MATCH(INDEX(Overzicht!$B$1:$F$35,MATCH(max_demand!K$1,Overzicht!$B:$B,0),5),Verdeelsleutels_percentage!$1:$1,0)))</f>
        <v>5.8904953192521654E-3</v>
      </c>
      <c r="L340">
        <f>PRODUCT(INDEX(Overzicht!$B$1:$D$35,MATCH(max_demand!L$1,Overzicht!$B$1:$B$35,0),3),INDEX(Verdeelsleutels_percentage!$A:$AB,MATCH(max_demand!$C340,Verdeelsleutels_percentage!$C:$C,0),MATCH(INDEX(Overzicht!$B$1:$F$35,MATCH(max_demand!L$1,Overzicht!$B:$B,0),5),Verdeelsleutels_percentage!$1:$1,0)))</f>
        <v>6.2156129345614904E-3</v>
      </c>
      <c r="M340">
        <f>PRODUCT(INDEX(Overzicht!$B$1:$D$35,MATCH(max_demand!M$1,Overzicht!$B$1:$B$35,0),3),INDEX(Verdeelsleutels_percentage!$A:$AB,MATCH(max_demand!$C340,Verdeelsleutels_percentage!$C:$C,0),MATCH(INDEX(Overzicht!$B$1:$F$35,MATCH(max_demand!M$1,Overzicht!$B:$B,0),5),Verdeelsleutels_percentage!$1:$1,0)))</f>
        <v>5.5214850777022435E-2</v>
      </c>
      <c r="N340">
        <f>PRODUCT(INDEX(Overzicht!$B$1:$D$35,MATCH(max_demand!N$1,Overzicht!$B$1:$B$35,0),3),INDEX(Verdeelsleutels_percentage!$A:$AB,MATCH(max_demand!$C340,Verdeelsleutels_percentage!$C:$C,0),MATCH(INDEX(Overzicht!$B$1:$F$35,MATCH(max_demand!N$1,Overzicht!$B:$B,0),5),Verdeelsleutels_percentage!$1:$1,0)))</f>
        <v>1.3719310861470962E-2</v>
      </c>
      <c r="O340">
        <f>PRODUCT(INDEX(Overzicht!$B$1:$D$35,MATCH(max_demand!O$1,Overzicht!$B$1:$B$35,0),3),INDEX(Verdeelsleutels_percentage!$A:$AB,MATCH(max_demand!$C340,Verdeelsleutels_percentage!$C:$C,0),MATCH(INDEX(Overzicht!$B$1:$F$35,MATCH(max_demand!O$1,Overzicht!$B:$B,0),5),Verdeelsleutels_percentage!$1:$1,0)))</f>
        <v>1.361299437489534E-2</v>
      </c>
      <c r="P340">
        <f>PRODUCT(INDEX(Overzicht!$B$1:$D$35,MATCH(max_demand!P$1,Overzicht!$B$1:$B$35,0),3),INDEX(Verdeelsleutels_percentage!$A:$AB,MATCH(max_demand!$C340,Verdeelsleutels_percentage!$C:$C,0),MATCH(INDEX(Overzicht!$B$1:$F$35,MATCH(max_demand!P$1,Overzicht!$B:$B,0),5),Verdeelsleutels_percentage!$1:$1,0)))</f>
        <v>5.9320547101555821E-2</v>
      </c>
      <c r="Q340">
        <f>PRODUCT(INDEX(Overzicht!$B$1:$D$35,MATCH(max_demand!Q$1,Overzicht!$B$1:$B$35,0),3),INDEX(Verdeelsleutels_percentage!$A:$AB,MATCH(max_demand!$C340,Verdeelsleutels_percentage!$C:$C,0),MATCH(INDEX(Overzicht!$B$1:$F$35,MATCH(max_demand!Q$1,Overzicht!$B:$B,0),5),Verdeelsleutels_percentage!$1:$1,0)))</f>
        <v>1.592686054401871E-2</v>
      </c>
      <c r="R340">
        <f>PRODUCT(INDEX(Overzicht!$B$1:$D$35,MATCH(max_demand!R$1,Overzicht!$B$1:$B$35,0),3),INDEX(Verdeelsleutels_percentage!$A:$AB,MATCH(max_demand!$C340,Verdeelsleutels_percentage!$C:$C,0),MATCH(INDEX(Overzicht!$B$1:$F$35,MATCH(max_demand!R$1,Overzicht!$B:$B,0),5),Verdeelsleutels_percentage!$1:$1,0)))</f>
        <v>3.2952125263486986E-3</v>
      </c>
      <c r="S340">
        <f>PRODUCT(INDEX(Overzicht!$B$1:$D$35,MATCH(max_demand!S$1,Overzicht!$B$1:$B$35,0),3),INDEX(Verdeelsleutels_percentage!$A:$AB,MATCH(max_demand!$C340,Verdeelsleutels_percentage!$C:$C,0),MATCH(INDEX(Overzicht!$B$1:$F$35,MATCH(max_demand!S$1,Overzicht!$B:$B,0),5),Verdeelsleutels_percentage!$1:$1,0)))</f>
        <v>6.7485952539621339E-3</v>
      </c>
      <c r="T340">
        <f>PRODUCT(INDEX(Overzicht!$B$1:$D$35,MATCH(max_demand!T$1,Overzicht!$B$1:$B$35,0),3),INDEX(Verdeelsleutels_percentage!$A:$AB,MATCH(max_demand!$C340,Verdeelsleutels_percentage!$C:$C,0),MATCH(INDEX(Overzicht!$B$1:$F$35,MATCH(max_demand!T$1,Overzicht!$B:$B,0),5),Verdeelsleutels_percentage!$1:$1,0)))</f>
        <v>9.7391836889861531E-3</v>
      </c>
      <c r="U340">
        <f>PRODUCT(INDEX(Overzicht!$B$1:$D$35,MATCH(max_demand!U$1,Overzicht!$B$1:$B$35,0),3),INDEX(Verdeelsleutels_percentage!$A:$AB,MATCH(max_demand!$C340,Verdeelsleutels_percentage!$C:$C,0),MATCH(INDEX(Overzicht!$B$1:$F$35,MATCH(max_demand!U$1,Overzicht!$B:$B,0),5),Verdeelsleutels_percentage!$1:$1,0)))</f>
        <v>3.6174110844805714E-2</v>
      </c>
      <c r="V340">
        <f>PRODUCT(INDEX(Overzicht!$B$1:$D$35,MATCH(max_demand!V$1,Overzicht!$B$1:$B$35,0),3),INDEX(Verdeelsleutels_percentage!$A:$AB,MATCH(max_demand!$C340,Verdeelsleutels_percentage!$C:$C,0),MATCH(INDEX(Overzicht!$B$1:$F$35,MATCH(max_demand!V$1,Overzicht!$B:$B,0),5),Verdeelsleutels_percentage!$1:$1,0)))</f>
        <v>4.210549339223337E-3</v>
      </c>
      <c r="W340">
        <f>PRODUCT(INDEX(Overzicht!$B$1:$D$35,MATCH(max_demand!W$1,Overzicht!$B$1:$B$35,0),3),INDEX(Verdeelsleutels_percentage!$A:$AB,MATCH(max_demand!$C340,Verdeelsleutels_percentage!$C:$C,0),MATCH(INDEX(Overzicht!$B$1:$F$35,MATCH(max_demand!W$1,Overzicht!$B:$B,0),5),Verdeelsleutels_percentage!$1:$1,0)))</f>
        <v>2.1968083508991324E-2</v>
      </c>
      <c r="X340">
        <f>PRODUCT(INDEX(Overzicht!$B$1:$D$35,MATCH(max_demand!X$1,Overzicht!$B$1:$B$35,0),3),INDEX(Verdeelsleutels_percentage!$A:$AB,MATCH(max_demand!$C340,Verdeelsleutels_percentage!$C:$C,0),MATCH(INDEX(Overzicht!$B$1:$F$35,MATCH(max_demand!X$1,Overzicht!$B:$B,0),5),Verdeelsleutels_percentage!$1:$1,0)))</f>
        <v>1.3652533184868289E-2</v>
      </c>
      <c r="Y340">
        <f>PRODUCT(INDEX(Overzicht!$B$1:$D$35,MATCH(max_demand!Y$1,Overzicht!$B$1:$B$35,0),3),INDEX(Verdeelsleutels_percentage!$A:$AB,MATCH(max_demand!$C340,Verdeelsleutels_percentage!$C:$C,0),MATCH(INDEX(Overzicht!$B$1:$F$35,MATCH(max_demand!Y$1,Overzicht!$B:$B,0),5),Verdeelsleutels_percentage!$1:$1,0)))</f>
        <v>2.7194780525301198E-6</v>
      </c>
      <c r="Z340">
        <f>PRODUCT(INDEX(Overzicht!$B$1:$D$35,MATCH(max_demand!Z$1,Overzicht!$B$1:$B$35,0),3),INDEX(Verdeelsleutels_percentage!$A:$AB,MATCH(max_demand!$C340,Verdeelsleutels_percentage!$C:$C,0),MATCH(INDEX(Overzicht!$B$1:$F$35,MATCH(max_demand!Z$1,Overzicht!$B:$B,0),5),Verdeelsleutels_percentage!$1:$1,0)))</f>
        <v>1.2086569122356089E-3</v>
      </c>
      <c r="AA340">
        <f>PRODUCT(INDEX(Overzicht!$B$1:$D$35,MATCH(max_demand!AA$1,Overzicht!$B$1:$B$35,0),3),INDEX(Verdeelsleutels_percentage!$A:$AB,MATCH(max_demand!$C340,Verdeelsleutels_percentage!$C:$C,0),MATCH(INDEX(Overzicht!$B$1:$F$35,MATCH(max_demand!AA$1,Overzicht!$B:$B,0),5),Verdeelsleutels_percentage!$1:$1,0)))</f>
        <v>1.2595477295928978E-3</v>
      </c>
      <c r="AB340">
        <f>PRODUCT(INDEX(Overzicht!$B$1:$D$35,MATCH(max_demand!AB$1,Overzicht!$B$1:$B$35,0),3),INDEX(Verdeelsleutels_percentage!$A:$AB,MATCH(max_demand!$C340,Verdeelsleutels_percentage!$C:$C,0),MATCH(INDEX(Overzicht!$B$1:$F$35,MATCH(max_demand!AB$1,Overzicht!$B:$B,0),5),Verdeelsleutels_percentage!$1:$1,0)))</f>
        <v>1.0429427929153344E-2</v>
      </c>
      <c r="AC340">
        <f>PRODUCT(INDEX(Overzicht!$B$1:$D$35,MATCH(max_demand!AC$1,Overzicht!$B$1:$B$35,0),3),INDEX(Verdeelsleutels_percentage!$A:$AB,MATCH(max_demand!$C340,Verdeelsleutels_percentage!$C:$C,0),MATCH(INDEX(Overzicht!$B$1:$F$35,MATCH(max_demand!AC$1,Overzicht!$B:$B,0),5),Verdeelsleutels_percentage!$1:$1,0)))</f>
        <v>1.7188739729986302E-2</v>
      </c>
      <c r="AD340">
        <f>PRODUCT(INDEX(Overzicht!$B$1:$D$35,MATCH(max_demand!AD$1,Overzicht!$B$1:$B$35,0),3),INDEX(Verdeelsleutels_percentage!$A:$AB,MATCH(max_demand!$C340,Verdeelsleutels_percentage!$C:$C,0),MATCH(INDEX(Overzicht!$B$1:$F$35,MATCH(max_demand!AD$1,Overzicht!$B:$B,0),5),Verdeelsleutels_percentage!$1:$1,0)))</f>
        <v>1.2295513123980854E-6</v>
      </c>
      <c r="AE340">
        <f>PRODUCT(INDEX(Overzicht!$B$1:$D$35,MATCH(max_demand!AE$1,Overzicht!$B$1:$B$35,0),3),INDEX(Verdeelsleutels_percentage!$A:$AB,MATCH(max_demand!$C340,Verdeelsleutels_percentage!$C:$C,0),MATCH(INDEX(Overzicht!$B$1:$F$35,MATCH(max_demand!AE$1,Overzicht!$B:$B,0),5),Verdeelsleutels_percentage!$1:$1,0)))</f>
        <v>8.6853314402342702E-3</v>
      </c>
      <c r="AF340">
        <f>PRODUCT(INDEX(Overzicht!$B$1:$D$35,MATCH(max_demand!AF$1,Overzicht!$B$1:$B$35,0),3),INDEX(Verdeelsleutels_percentage!$A:$AB,MATCH(max_demand!$C340,Verdeelsleutels_percentage!$C:$C,0),MATCH(INDEX(Overzicht!$B$1:$F$35,MATCH(max_demand!AF$1,Overzicht!$B:$B,0),5),Verdeelsleutels_percentage!$1:$1,0)))</f>
        <v>4.7710141272458246E-3</v>
      </c>
      <c r="AG340">
        <f>PRODUCT(INDEX(Overzicht!$B$1:$D$35,MATCH(max_demand!AG$1,Overzicht!$B$1:$B$35,0),3),INDEX(Verdeelsleutels_percentage!$A:$AB,MATCH(max_demand!$C340,Verdeelsleutels_percentage!$C:$C,0),MATCH(INDEX(Overzicht!$B$1:$F$35,MATCH(max_demand!AG$1,Overzicht!$B:$B,0),5),Verdeelsleutels_percentage!$1:$1,0)))</f>
        <v>2.1968083508991324E-2</v>
      </c>
      <c r="AH340">
        <f>PRODUCT(INDEX(Overzicht!$B$1:$D$35,MATCH(max_demand!AH$1,Overzicht!$B$1:$B$35,0),3),INDEX(Verdeelsleutels_percentage!$A:$AB,MATCH(max_demand!$C340,Verdeelsleutels_percentage!$C:$C,0),MATCH(INDEX(Overzicht!$B$1:$F$35,MATCH(max_demand!AH$1,Overzicht!$B:$B,0),5),Verdeelsleutels_percentage!$1:$1,0)))</f>
        <v>1.1132366296906924E-2</v>
      </c>
      <c r="AI340">
        <f>PRODUCT(INDEX(Overzicht!$B$1:$D$35,MATCH(max_demand!AI$1,Overzicht!$B$1:$B$35,0),3),INDEX(Verdeelsleutels_percentage!$A:$AB,MATCH(max_demand!$C340,Verdeelsleutels_percentage!$C:$C,0),MATCH(INDEX(Overzicht!$B$1:$F$35,MATCH(max_demand!AI$1,Overzicht!$B:$B,0),5),Verdeelsleutels_percentage!$1:$1,0)))</f>
        <v>3.8168113017966595E-3</v>
      </c>
      <c r="AJ340">
        <f>PRODUCT(INDEX(Overzicht!$B$1:$D$35,MATCH(max_demand!AJ$1,Overzicht!$B$1:$B$35,0),3),INDEX(Verdeelsleutels_percentage!$A:$AB,MATCH(max_demand!$C340,Verdeelsleutels_percentage!$C:$C,0),MATCH(INDEX(Overzicht!$B$1:$F$35,MATCH(max_demand!AJ$1,Overzicht!$B:$B,0),5),Verdeelsleutels_percentage!$1:$1,0)))</f>
        <v>0</v>
      </c>
      <c r="AK340">
        <f>PRODUCT(INDEX(Overzicht!$B$1:$D$35,MATCH(max_demand!AK$1,Overzicht!$B$1:$B$35,0),3),INDEX(Verdeelsleutels_percentage!$A:$AB,MATCH(max_demand!$C340,Verdeelsleutels_percentage!$C:$C,0),MATCH(INDEX(Overzicht!$B$1:$F$35,MATCH(max_demand!AK$1,Overzicht!$B:$B,0),5),Verdeelsleutels_percentage!$1:$1,0)))</f>
        <v>1.3327303995454738E-3</v>
      </c>
      <c r="AL340">
        <f>PRODUCT(INDEX(Overzicht!$B$1:$D$35,MATCH(max_demand!AL$1,Overzicht!$B$1:$B$35,0),3),INDEX(Verdeelsleutels_percentage!$A:$AB,MATCH(max_demand!$C340,Verdeelsleutels_percentage!$C:$C,0),MATCH(INDEX(Overzicht!$B$1:$F$35,MATCH(max_demand!AL$1,Overzicht!$B:$B,0),5),Verdeelsleutels_percentage!$1:$1,0)))</f>
        <v>3.6613472514985539E-3</v>
      </c>
      <c r="AM340">
        <f>PRODUCT(INDEX(Overzicht!$B$1:$D$35,MATCH(max_demand!AM$1,Overzicht!$B$1:$B$35,0),3),INDEX(Verdeelsleutels_percentage!$A:$AB,MATCH(max_demand!$C340,Verdeelsleutels_percentage!$C:$C,0),MATCH(INDEX(Overzicht!$B$1:$F$35,MATCH(max_demand!AM$1,Overzicht!$B:$B,0),5),Verdeelsleutels_percentage!$1:$1,0)))</f>
        <v>7.3226945029971078E-3</v>
      </c>
      <c r="AN340">
        <f>PRODUCT(INDEX(Overzicht!$B$1:$D$35,MATCH(max_demand!AN$1,Overzicht!$B$1:$B$35,0),3),INDEX(Verdeelsleutels_percentage!$A:$AB,MATCH(max_demand!$C340,Verdeelsleutels_percentage!$C:$C,0),MATCH(INDEX(Overzicht!$B$1:$F$35,MATCH(max_demand!AN$1,Overzicht!$B:$B,0),5),Verdeelsleutels_percentage!$1:$1,0)))</f>
        <v>3.6613472514985539E-3</v>
      </c>
      <c r="AO340">
        <f>PRODUCT(INDEX(Overzicht!$B$1:$D$35,MATCH(max_demand!AO$1,Overzicht!$B$1:$B$35,0),3),INDEX(Verdeelsleutels_percentage!$A:$AB,MATCH(max_demand!$C340,Verdeelsleutels_percentage!$C:$C,0),MATCH(INDEX(Overzicht!$B$1:$F$35,MATCH(max_demand!AO$1,Overzicht!$B:$B,0),5),Verdeelsleutels_percentage!$1:$1,0)))</f>
        <v>1.2814715380244939E-2</v>
      </c>
    </row>
    <row r="341" spans="2:41">
      <c r="B341" t="str">
        <f>INDEX('ETLocal datasets'!B:C,MATCH(C341,'ETLocal datasets'!C:C,0),1)</f>
        <v>GM1714</v>
      </c>
      <c r="C341" t="str">
        <f>'ETLocal datasets'!C324</f>
        <v>Sluis</v>
      </c>
      <c r="D341">
        <f t="shared" si="25"/>
        <v>0.68074704216281778</v>
      </c>
      <c r="E341">
        <f t="shared" si="26"/>
        <v>0.22828177189592155</v>
      </c>
      <c r="F341">
        <f t="shared" si="27"/>
        <v>1.4208464530741899E-2</v>
      </c>
      <c r="G341">
        <f t="shared" si="24"/>
        <v>2.8933386449369793E-2</v>
      </c>
      <c r="H341">
        <f>PRODUCT(INDEX(Overzicht!$B$1:$D$35,MATCH(max_demand!H$1,Overzicht!$B$1:$B$35,0),3),INDEX(Verdeelsleutels_percentage!$A:$AB,MATCH(max_demand!$C341,Verdeelsleutels_percentage!$C:$C,0),MATCH(INDEX(Overzicht!$B$1:$F$35,MATCH(max_demand!H$1,Overzicht!$B:$B,0),5),Verdeelsleutels_percentage!$1:$1,0)))</f>
        <v>1.4208464530741899E-2</v>
      </c>
      <c r="I341">
        <f>PRODUCT(INDEX(Overzicht!$B$1:$D$35,MATCH(max_demand!I$1,Overzicht!$B$1:$B$35,0),3),INDEX(Verdeelsleutels_percentage!$A:$AB,MATCH(max_demand!$C341,Verdeelsleutels_percentage!$C:$C,0),MATCH(INDEX(Overzicht!$B$1:$F$35,MATCH(max_demand!I$1,Overzicht!$B:$B,0),5),Verdeelsleutels_percentage!$1:$1,0)))</f>
        <v>0.12148490071514358</v>
      </c>
      <c r="J341">
        <f>PRODUCT(INDEX(Overzicht!$B$1:$D$35,MATCH(max_demand!J$1,Overzicht!$B$1:$B$35,0),3),INDEX(Verdeelsleutels_percentage!$A:$AB,MATCH(max_demand!$C341,Verdeelsleutels_percentage!$C:$C,0),MATCH(INDEX(Overzicht!$B$1:$F$35,MATCH(max_demand!J$1,Overzicht!$B:$B,0),5),Verdeelsleutels_percentage!$1:$1,0)))</f>
        <v>4.7632185855439506E-3</v>
      </c>
      <c r="K341">
        <f>PRODUCT(INDEX(Overzicht!$B$1:$D$35,MATCH(max_demand!K$1,Overzicht!$B$1:$B$35,0),3),INDEX(Verdeelsleutels_percentage!$A:$AB,MATCH(max_demand!$C341,Verdeelsleutels_percentage!$C:$C,0),MATCH(INDEX(Overzicht!$B$1:$F$35,MATCH(max_demand!K$1,Overzicht!$B:$B,0),5),Verdeelsleutels_percentage!$1:$1,0)))</f>
        <v>2.5287549333475268E-2</v>
      </c>
      <c r="L341">
        <f>PRODUCT(INDEX(Overzicht!$B$1:$D$35,MATCH(max_demand!L$1,Overzicht!$B$1:$B$35,0),3),INDEX(Verdeelsleutels_percentage!$A:$AB,MATCH(max_demand!$C341,Verdeelsleutels_percentage!$C:$C,0),MATCH(INDEX(Overzicht!$B$1:$F$35,MATCH(max_demand!L$1,Overzicht!$B:$B,0),5),Verdeelsleutels_percentage!$1:$1,0)))</f>
        <v>4.594422026918738E-3</v>
      </c>
      <c r="M341">
        <f>PRODUCT(INDEX(Overzicht!$B$1:$D$35,MATCH(max_demand!M$1,Overzicht!$B$1:$B$35,0),3),INDEX(Verdeelsleutels_percentage!$A:$AB,MATCH(max_demand!$C341,Verdeelsleutels_percentage!$C:$C,0),MATCH(INDEX(Overzicht!$B$1:$F$35,MATCH(max_demand!M$1,Overzicht!$B:$B,0),5),Verdeelsleutels_percentage!$1:$1,0)))</f>
        <v>3.8802846138633357E-2</v>
      </c>
      <c r="N341">
        <f>PRODUCT(INDEX(Overzicht!$B$1:$D$35,MATCH(max_demand!N$1,Overzicht!$B$1:$B$35,0),3),INDEX(Verdeelsleutels_percentage!$A:$AB,MATCH(max_demand!$C341,Verdeelsleutels_percentage!$C:$C,0),MATCH(INDEX(Overzicht!$B$1:$F$35,MATCH(max_demand!N$1,Overzicht!$B:$B,0),5),Verdeelsleutels_percentage!$1:$1,0)))</f>
        <v>2.3537799592450018E-2</v>
      </c>
      <c r="O341">
        <f>PRODUCT(INDEX(Overzicht!$B$1:$D$35,MATCH(max_demand!O$1,Overzicht!$B$1:$B$35,0),3),INDEX(Verdeelsleutels_percentage!$A:$AB,MATCH(max_demand!$C341,Verdeelsleutels_percentage!$C:$C,0),MATCH(INDEX(Overzicht!$B$1:$F$35,MATCH(max_demand!O$1,Overzicht!$B:$B,0),5),Verdeelsleutels_percentage!$1:$1,0)))</f>
        <v>0.10287745784274749</v>
      </c>
      <c r="P341">
        <f>PRODUCT(INDEX(Overzicht!$B$1:$D$35,MATCH(max_demand!P$1,Overzicht!$B$1:$B$35,0),3),INDEX(Verdeelsleutels_percentage!$A:$AB,MATCH(max_demand!$C341,Verdeelsleutels_percentage!$C:$C,0),MATCH(INDEX(Overzicht!$B$1:$F$35,MATCH(max_demand!P$1,Overzicht!$B:$B,0),5),Verdeelsleutels_percentage!$1:$1,0)))</f>
        <v>0.33263773272086117</v>
      </c>
      <c r="Q341">
        <f>PRODUCT(INDEX(Overzicht!$B$1:$D$35,MATCH(max_demand!Q$1,Overzicht!$B$1:$B$35,0),3),INDEX(Verdeelsleutels_percentage!$A:$AB,MATCH(max_demand!$C341,Verdeelsleutels_percentage!$C:$C,0),MATCH(INDEX(Overzicht!$B$1:$F$35,MATCH(max_demand!Q$1,Overzicht!$B:$B,0),5),Verdeelsleutels_percentage!$1:$1,0)))</f>
        <v>1.1772727754043286E-2</v>
      </c>
      <c r="R341">
        <f>PRODUCT(INDEX(Overzicht!$B$1:$D$35,MATCH(max_demand!R$1,Overzicht!$B$1:$B$35,0),3),INDEX(Verdeelsleutels_percentage!$A:$AB,MATCH(max_demand!$C341,Verdeelsleutels_percentage!$C:$C,0),MATCH(INDEX(Overzicht!$B$1:$F$35,MATCH(max_demand!R$1,Overzicht!$B:$B,0),5),Verdeelsleutels_percentage!$1:$1,0)))</f>
        <v>2.4357367766986112E-3</v>
      </c>
      <c r="S341">
        <f>PRODUCT(INDEX(Overzicht!$B$1:$D$35,MATCH(max_demand!S$1,Overzicht!$B$1:$B$35,0),3),INDEX(Verdeelsleutels_percentage!$A:$AB,MATCH(max_demand!$C341,Verdeelsleutels_percentage!$C:$C,0),MATCH(INDEX(Overzicht!$B$1:$F$35,MATCH(max_demand!S$1,Overzicht!$B:$B,0),5),Verdeelsleutels_percentage!$1:$1,0)))</f>
        <v>4.9883889186787562E-3</v>
      </c>
      <c r="T341">
        <f>PRODUCT(INDEX(Overzicht!$B$1:$D$35,MATCH(max_demand!T$1,Overzicht!$B$1:$B$35,0),3),INDEX(Verdeelsleutels_percentage!$A:$AB,MATCH(max_demand!$C341,Verdeelsleutels_percentage!$C:$C,0),MATCH(INDEX(Overzicht!$B$1:$F$35,MATCH(max_demand!T$1,Overzicht!$B:$B,0),5),Verdeelsleutels_percentage!$1:$1,0)))</f>
        <v>7.1989553622425614E-3</v>
      </c>
      <c r="U341">
        <f>PRODUCT(INDEX(Overzicht!$B$1:$D$35,MATCH(max_demand!U$1,Overzicht!$B$1:$B$35,0),3),INDEX(Verdeelsleutels_percentage!$A:$AB,MATCH(max_demand!$C341,Verdeelsleutels_percentage!$C:$C,0),MATCH(INDEX(Overzicht!$B$1:$F$35,MATCH(max_demand!U$1,Overzicht!$B:$B,0),5),Verdeelsleutels_percentage!$1:$1,0)))</f>
        <v>2.6738977059758091E-2</v>
      </c>
      <c r="V341">
        <f>PRODUCT(INDEX(Overzicht!$B$1:$D$35,MATCH(max_demand!V$1,Overzicht!$B$1:$B$35,0),3),INDEX(Verdeelsleutels_percentage!$A:$AB,MATCH(max_demand!$C341,Verdeelsleutels_percentage!$C:$C,0),MATCH(INDEX(Overzicht!$B$1:$F$35,MATCH(max_demand!V$1,Overzicht!$B:$B,0),5),Verdeelsleutels_percentage!$1:$1,0)))</f>
        <v>3.1123303257815588E-3</v>
      </c>
      <c r="W341">
        <f>PRODUCT(INDEX(Overzicht!$B$1:$D$35,MATCH(max_demand!W$1,Overzicht!$B$1:$B$35,0),3),INDEX(Verdeelsleutels_percentage!$A:$AB,MATCH(max_demand!$C341,Verdeelsleutels_percentage!$C:$C,0),MATCH(INDEX(Overzicht!$B$1:$F$35,MATCH(max_demand!W$1,Overzicht!$B:$B,0),5),Verdeelsleutels_percentage!$1:$1,0)))</f>
        <v>1.6238245177990742E-2</v>
      </c>
      <c r="X341">
        <f>PRODUCT(INDEX(Overzicht!$B$1:$D$35,MATCH(max_demand!X$1,Overzicht!$B$1:$B$35,0),3),INDEX(Verdeelsleutels_percentage!$A:$AB,MATCH(max_demand!$C341,Verdeelsleutels_percentage!$C:$C,0),MATCH(INDEX(Overzicht!$B$1:$F$35,MATCH(max_demand!X$1,Overzicht!$B:$B,0),5),Verdeelsleutels_percentage!$1:$1,0)))</f>
        <v>1.3971342338910541E-3</v>
      </c>
      <c r="Y341">
        <f>PRODUCT(INDEX(Overzicht!$B$1:$D$35,MATCH(max_demand!Y$1,Overzicht!$B$1:$B$35,0),3),INDEX(Verdeelsleutels_percentage!$A:$AB,MATCH(max_demand!$C341,Verdeelsleutels_percentage!$C:$C,0),MATCH(INDEX(Overzicht!$B$1:$F$35,MATCH(max_demand!Y$1,Overzicht!$B:$B,0),5),Verdeelsleutels_percentage!$1:$1,0)))</f>
        <v>9.3348483242760289E-6</v>
      </c>
      <c r="Z341">
        <f>PRODUCT(INDEX(Overzicht!$B$1:$D$35,MATCH(max_demand!Z$1,Overzicht!$B$1:$B$35,0),3),INDEX(Verdeelsleutels_percentage!$A:$AB,MATCH(max_demand!$C341,Verdeelsleutels_percentage!$C:$C,0),MATCH(INDEX(Overzicht!$B$1:$F$35,MATCH(max_demand!Z$1,Overzicht!$B:$B,0),5),Verdeelsleutels_percentage!$1:$1,0)))</f>
        <v>4.1488214774560135E-3</v>
      </c>
      <c r="AA341">
        <f>PRODUCT(INDEX(Overzicht!$B$1:$D$35,MATCH(max_demand!AA$1,Overzicht!$B$1:$B$35,0),3),INDEX(Verdeelsleutels_percentage!$A:$AB,MATCH(max_demand!$C341,Verdeelsleutels_percentage!$C:$C,0),MATCH(INDEX(Overzicht!$B$1:$F$35,MATCH(max_demand!AA$1,Overzicht!$B:$B,0),5),Verdeelsleutels_percentage!$1:$1,0)))</f>
        <v>4.3235086975594245E-3</v>
      </c>
      <c r="AB341">
        <f>PRODUCT(INDEX(Overzicht!$B$1:$D$35,MATCH(max_demand!AB$1,Overzicht!$B$1:$B$35,0),3),INDEX(Verdeelsleutels_percentage!$A:$AB,MATCH(max_demand!$C341,Verdeelsleutels_percentage!$C:$C,0),MATCH(INDEX(Overzicht!$B$1:$F$35,MATCH(max_demand!AB$1,Overzicht!$B:$B,0),5),Verdeelsleutels_percentage!$1:$1,0)))</f>
        <v>2.358982014320234E-2</v>
      </c>
      <c r="AC341">
        <f>PRODUCT(INDEX(Overzicht!$B$1:$D$35,MATCH(max_demand!AC$1,Overzicht!$B$1:$B$35,0),3),INDEX(Verdeelsleutels_percentage!$A:$AB,MATCH(max_demand!$C341,Verdeelsleutels_percentage!$C:$C,0),MATCH(INDEX(Overzicht!$B$1:$F$35,MATCH(max_demand!AC$1,Overzicht!$B:$B,0),5),Verdeelsleutels_percentage!$1:$1,0)))</f>
        <v>1.1238188825418631E-2</v>
      </c>
      <c r="AD341">
        <f>PRODUCT(INDEX(Overzicht!$B$1:$D$35,MATCH(max_demand!AD$1,Overzicht!$B$1:$B$35,0),3),INDEX(Verdeelsleutels_percentage!$A:$AB,MATCH(max_demand!$C341,Verdeelsleutels_percentage!$C:$C,0),MATCH(INDEX(Overzicht!$B$1:$F$35,MATCH(max_demand!AD$1,Overzicht!$B:$B,0),5),Verdeelsleutels_percentage!$1:$1,0)))</f>
        <v>7.5494450581242448E-5</v>
      </c>
      <c r="AE341">
        <f>PRODUCT(INDEX(Overzicht!$B$1:$D$35,MATCH(max_demand!AE$1,Overzicht!$B$1:$B$35,0),3),INDEX(Verdeelsleutels_percentage!$A:$AB,MATCH(max_demand!$C341,Verdeelsleutels_percentage!$C:$C,0),MATCH(INDEX(Overzicht!$B$1:$F$35,MATCH(max_demand!AE$1,Overzicht!$B:$B,0),5),Verdeelsleutels_percentage!$1:$1,0)))</f>
        <v>6.1496139852693227E-2</v>
      </c>
      <c r="AF341">
        <f>PRODUCT(INDEX(Overzicht!$B$1:$D$35,MATCH(max_demand!AF$1,Overzicht!$B$1:$B$35,0),3),INDEX(Verdeelsleutels_percentage!$A:$AB,MATCH(max_demand!$C341,Verdeelsleutels_percentage!$C:$C,0),MATCH(INDEX(Overzicht!$B$1:$F$35,MATCH(max_demand!AF$1,Overzicht!$B:$B,0),5),Verdeelsleutels_percentage!$1:$1,0)))</f>
        <v>1.637692688469479E-2</v>
      </c>
      <c r="AG341">
        <f>PRODUCT(INDEX(Overzicht!$B$1:$D$35,MATCH(max_demand!AG$1,Overzicht!$B$1:$B$35,0),3),INDEX(Verdeelsleutels_percentage!$A:$AB,MATCH(max_demand!$C341,Verdeelsleutels_percentage!$C:$C,0),MATCH(INDEX(Overzicht!$B$1:$F$35,MATCH(max_demand!AG$1,Overzicht!$B:$B,0),5),Verdeelsleutels_percentage!$1:$1,0)))</f>
        <v>1.6238245177990742E-2</v>
      </c>
      <c r="AH341">
        <f>PRODUCT(INDEX(Overzicht!$B$1:$D$35,MATCH(max_demand!AH$1,Overzicht!$B$1:$B$35,0),3),INDEX(Verdeelsleutels_percentage!$A:$AB,MATCH(max_demand!$C341,Verdeelsleutels_percentage!$C:$C,0),MATCH(INDEX(Overzicht!$B$1:$F$35,MATCH(max_demand!AH$1,Overzicht!$B:$B,0),5),Verdeelsleutels_percentage!$1:$1,0)))</f>
        <v>3.8212829397621176E-2</v>
      </c>
      <c r="AI341">
        <f>PRODUCT(INDEX(Overzicht!$B$1:$D$35,MATCH(max_demand!AI$1,Overzicht!$B$1:$B$35,0),3),INDEX(Verdeelsleutels_percentage!$A:$AB,MATCH(max_demand!$C341,Verdeelsleutels_percentage!$C:$C,0),MATCH(INDEX(Overzicht!$B$1:$F$35,MATCH(max_demand!AI$1,Overzicht!$B:$B,0),5),Verdeelsleutels_percentage!$1:$1,0)))</f>
        <v>1.3101541507755832E-2</v>
      </c>
      <c r="AJ341">
        <f>PRODUCT(INDEX(Overzicht!$B$1:$D$35,MATCH(max_demand!AJ$1,Overzicht!$B$1:$B$35,0),3),INDEX(Verdeelsleutels_percentage!$A:$AB,MATCH(max_demand!$C341,Verdeelsleutels_percentage!$C:$C,0),MATCH(INDEX(Overzicht!$B$1:$F$35,MATCH(max_demand!AJ$1,Overzicht!$B:$B,0),5),Verdeelsleutels_percentage!$1:$1,0)))</f>
        <v>0</v>
      </c>
      <c r="AK341">
        <f>PRODUCT(INDEX(Overzicht!$B$1:$D$35,MATCH(max_demand!AK$1,Overzicht!$B$1:$B$35,0),3),INDEX(Verdeelsleutels_percentage!$A:$AB,MATCH(max_demand!$C341,Verdeelsleutels_percentage!$C:$C,0),MATCH(INDEX(Overzicht!$B$1:$F$35,MATCH(max_demand!AK$1,Overzicht!$B:$B,0),5),Verdeelsleutels_percentage!$1:$1,0)))</f>
        <v>9.8512020746477184E-4</v>
      </c>
      <c r="AL341">
        <f>PRODUCT(INDEX(Overzicht!$B$1:$D$35,MATCH(max_demand!AL$1,Overzicht!$B$1:$B$35,0),3),INDEX(Verdeelsleutels_percentage!$A:$AB,MATCH(max_demand!$C341,Verdeelsleutels_percentage!$C:$C,0),MATCH(INDEX(Overzicht!$B$1:$F$35,MATCH(max_demand!AL$1,Overzicht!$B:$B,0),5),Verdeelsleutels_percentage!$1:$1,0)))</f>
        <v>2.7063741963317903E-3</v>
      </c>
      <c r="AM341">
        <f>PRODUCT(INDEX(Overzicht!$B$1:$D$35,MATCH(max_demand!AM$1,Overzicht!$B$1:$B$35,0),3),INDEX(Verdeelsleutels_percentage!$A:$AB,MATCH(max_demand!$C341,Verdeelsleutels_percentage!$C:$C,0),MATCH(INDEX(Overzicht!$B$1:$F$35,MATCH(max_demand!AM$1,Overzicht!$B:$B,0),5),Verdeelsleutels_percentage!$1:$1,0)))</f>
        <v>5.4127483926635807E-3</v>
      </c>
      <c r="AN341">
        <f>PRODUCT(INDEX(Overzicht!$B$1:$D$35,MATCH(max_demand!AN$1,Overzicht!$B$1:$B$35,0),3),INDEX(Verdeelsleutels_percentage!$A:$AB,MATCH(max_demand!$C341,Verdeelsleutels_percentage!$C:$C,0),MATCH(INDEX(Overzicht!$B$1:$F$35,MATCH(max_demand!AN$1,Overzicht!$B:$B,0),5),Verdeelsleutels_percentage!$1:$1,0)))</f>
        <v>2.7063741963317903E-3</v>
      </c>
      <c r="AO341">
        <f>PRODUCT(INDEX(Overzicht!$B$1:$D$35,MATCH(max_demand!AO$1,Overzicht!$B$1:$B$35,0),3),INDEX(Verdeelsleutels_percentage!$A:$AB,MATCH(max_demand!$C341,Verdeelsleutels_percentage!$C:$C,0),MATCH(INDEX(Overzicht!$B$1:$F$35,MATCH(max_demand!AO$1,Overzicht!$B:$B,0),5),Verdeelsleutels_percentage!$1:$1,0)))</f>
        <v>9.4723096871612671E-3</v>
      </c>
    </row>
    <row r="342" spans="2:41">
      <c r="B342" t="str">
        <f>INDEX('ETLocal datasets'!B:C,MATCH(C342,'ETLocal datasets'!C:C,0),1)</f>
        <v>GM1719</v>
      </c>
      <c r="C342" t="str">
        <f>'ETLocal datasets'!C325</f>
        <v>Drimmelen</v>
      </c>
      <c r="D342">
        <f t="shared" si="25"/>
        <v>0.47012344104448633</v>
      </c>
      <c r="E342">
        <f t="shared" si="26"/>
        <v>0.11547999751849428</v>
      </c>
      <c r="F342">
        <f t="shared" si="27"/>
        <v>1.6495331053178935E-2</v>
      </c>
      <c r="G342">
        <f t="shared" si="24"/>
        <v>3.3590243825382275E-2</v>
      </c>
      <c r="H342">
        <f>PRODUCT(INDEX(Overzicht!$B$1:$D$35,MATCH(max_demand!H$1,Overzicht!$B$1:$B$35,0),3),INDEX(Verdeelsleutels_percentage!$A:$AB,MATCH(max_demand!$C342,Verdeelsleutels_percentage!$C:$C,0),MATCH(INDEX(Overzicht!$B$1:$F$35,MATCH(max_demand!H$1,Overzicht!$B:$B,0),5),Verdeelsleutels_percentage!$1:$1,0)))</f>
        <v>1.6495331053178935E-2</v>
      </c>
      <c r="I342">
        <f>PRODUCT(INDEX(Overzicht!$B$1:$D$35,MATCH(max_demand!I$1,Overzicht!$B$1:$B$35,0),3),INDEX(Verdeelsleutels_percentage!$A:$AB,MATCH(max_demand!$C342,Verdeelsleutels_percentage!$C:$C,0),MATCH(INDEX(Overzicht!$B$1:$F$35,MATCH(max_demand!I$1,Overzicht!$B:$B,0),5),Verdeelsleutels_percentage!$1:$1,0)))</f>
        <v>2.684495965573256E-2</v>
      </c>
      <c r="J342">
        <f>PRODUCT(INDEX(Overzicht!$B$1:$D$35,MATCH(max_demand!J$1,Overzicht!$B$1:$B$35,0),3),INDEX(Verdeelsleutels_percentage!$A:$AB,MATCH(max_demand!$C342,Verdeelsleutels_percentage!$C:$C,0),MATCH(INDEX(Overzicht!$B$1:$F$35,MATCH(max_demand!J$1,Overzicht!$B:$B,0),5),Verdeelsleutels_percentage!$1:$1,0)))</f>
        <v>5.5298633625895091E-3</v>
      </c>
      <c r="K342">
        <f>PRODUCT(INDEX(Overzicht!$B$1:$D$35,MATCH(max_demand!K$1,Overzicht!$B$1:$B$35,0),3),INDEX(Verdeelsleutels_percentage!$A:$AB,MATCH(max_demand!$C342,Verdeelsleutels_percentage!$C:$C,0),MATCH(INDEX(Overzicht!$B$1:$F$35,MATCH(max_demand!K$1,Overzicht!$B:$B,0),5),Verdeelsleutels_percentage!$1:$1,0)))</f>
        <v>5.5878816021855621E-3</v>
      </c>
      <c r="L342">
        <f>PRODUCT(INDEX(Overzicht!$B$1:$D$35,MATCH(max_demand!L$1,Overzicht!$B$1:$B$35,0),3),INDEX(Verdeelsleutels_percentage!$A:$AB,MATCH(max_demand!$C342,Verdeelsleutels_percentage!$C:$C,0),MATCH(INDEX(Overzicht!$B$1:$F$35,MATCH(max_demand!L$1,Overzicht!$B:$B,0),5),Verdeelsleutels_percentage!$1:$1,0)))</f>
        <v>5.3338988296777442E-3</v>
      </c>
      <c r="M342">
        <f>PRODUCT(INDEX(Overzicht!$B$1:$D$35,MATCH(max_demand!M$1,Overzicht!$B$1:$B$35,0),3),INDEX(Verdeelsleutels_percentage!$A:$AB,MATCH(max_demand!$C342,Verdeelsleutels_percentage!$C:$C,0),MATCH(INDEX(Overzicht!$B$1:$F$35,MATCH(max_demand!M$1,Overzicht!$B:$B,0),5),Verdeelsleutels_percentage!$1:$1,0)))</f>
        <v>5.5412169039212561E-2</v>
      </c>
      <c r="N342">
        <f>PRODUCT(INDEX(Overzicht!$B$1:$D$35,MATCH(max_demand!N$1,Overzicht!$B$1:$B$35,0),3),INDEX(Verdeelsleutels_percentage!$A:$AB,MATCH(max_demand!$C342,Verdeelsleutels_percentage!$C:$C,0),MATCH(INDEX(Overzicht!$B$1:$F$35,MATCH(max_demand!N$1,Overzicht!$B:$B,0),5),Verdeelsleutels_percentage!$1:$1,0)))</f>
        <v>2.1164123016077726E-2</v>
      </c>
      <c r="O342">
        <f>PRODUCT(INDEX(Overzicht!$B$1:$D$35,MATCH(max_demand!O$1,Overzicht!$B$1:$B$35,0),3),INDEX(Verdeelsleutels_percentage!$A:$AB,MATCH(max_demand!$C342,Verdeelsleutels_percentage!$C:$C,0),MATCH(INDEX(Overzicht!$B$1:$F$35,MATCH(max_demand!O$1,Overzicht!$B:$B,0),5),Verdeelsleutels_percentage!$1:$1,0)))</f>
        <v>1.014667237504167E-2</v>
      </c>
      <c r="P342">
        <f>PRODUCT(INDEX(Overzicht!$B$1:$D$35,MATCH(max_demand!P$1,Overzicht!$B$1:$B$35,0),3),INDEX(Verdeelsleutels_percentage!$A:$AB,MATCH(max_demand!$C342,Verdeelsleutels_percentage!$C:$C,0),MATCH(INDEX(Overzicht!$B$1:$F$35,MATCH(max_demand!P$1,Overzicht!$B:$B,0),5),Verdeelsleutels_percentage!$1:$1,0)))</f>
        <v>0.1056990240996537</v>
      </c>
      <c r="Q342">
        <f>PRODUCT(INDEX(Overzicht!$B$1:$D$35,MATCH(max_demand!Q$1,Overzicht!$B$1:$B$35,0),3),INDEX(Verdeelsleutels_percentage!$A:$AB,MATCH(max_demand!$C342,Verdeelsleutels_percentage!$C:$C,0),MATCH(INDEX(Overzicht!$B$1:$F$35,MATCH(max_demand!Q$1,Overzicht!$B:$B,0),5),Verdeelsleutels_percentage!$1:$1,0)))</f>
        <v>1.3667560015491116E-2</v>
      </c>
      <c r="R342">
        <f>PRODUCT(INDEX(Overzicht!$B$1:$D$35,MATCH(max_demand!R$1,Overzicht!$B$1:$B$35,0),3),INDEX(Verdeelsleutels_percentage!$A:$AB,MATCH(max_demand!$C342,Verdeelsleutels_percentage!$C:$C,0),MATCH(INDEX(Overzicht!$B$1:$F$35,MATCH(max_demand!R$1,Overzicht!$B:$B,0),5),Verdeelsleutels_percentage!$1:$1,0)))</f>
        <v>2.8277710376878175E-3</v>
      </c>
      <c r="S342">
        <f>PRODUCT(INDEX(Overzicht!$B$1:$D$35,MATCH(max_demand!S$1,Overzicht!$B$1:$B$35,0),3),INDEX(Verdeelsleutels_percentage!$A:$AB,MATCH(max_demand!$C342,Verdeelsleutels_percentage!$C:$C,0),MATCH(INDEX(Overzicht!$B$1:$F$35,MATCH(max_demand!S$1,Overzicht!$B:$B,0),5),Verdeelsleutels_percentage!$1:$1,0)))</f>
        <v>5.7912750851846495E-3</v>
      </c>
      <c r="T342">
        <f>PRODUCT(INDEX(Overzicht!$B$1:$D$35,MATCH(max_demand!T$1,Overzicht!$B$1:$B$35,0),3),INDEX(Verdeelsleutels_percentage!$A:$AB,MATCH(max_demand!$C342,Verdeelsleutels_percentage!$C:$C,0),MATCH(INDEX(Overzicht!$B$1:$F$35,MATCH(max_demand!T$1,Overzicht!$B:$B,0),5),Verdeelsleutels_percentage!$1:$1,0)))</f>
        <v>8.3576344002773261E-3</v>
      </c>
      <c r="U342">
        <f>PRODUCT(INDEX(Overzicht!$B$1:$D$35,MATCH(max_demand!U$1,Overzicht!$B$1:$B$35,0),3),INDEX(Verdeelsleutels_percentage!$A:$AB,MATCH(max_demand!$C342,Verdeelsleutels_percentage!$C:$C,0),MATCH(INDEX(Overzicht!$B$1:$F$35,MATCH(max_demand!U$1,Overzicht!$B:$B,0),5),Verdeelsleutels_percentage!$1:$1,0)))</f>
        <v>3.1042642058172931E-2</v>
      </c>
      <c r="V342">
        <f>PRODUCT(INDEX(Overzicht!$B$1:$D$35,MATCH(max_demand!V$1,Overzicht!$B$1:$B$35,0),3),INDEX(Verdeelsleutels_percentage!$A:$AB,MATCH(max_demand!$C342,Verdeelsleutels_percentage!$C:$C,0),MATCH(INDEX(Overzicht!$B$1:$F$35,MATCH(max_demand!V$1,Overzicht!$B:$B,0),5),Verdeelsleutels_percentage!$1:$1,0)))</f>
        <v>3.6132629926010997E-3</v>
      </c>
      <c r="W342">
        <f>PRODUCT(INDEX(Overzicht!$B$1:$D$35,MATCH(max_demand!W$1,Overzicht!$B$1:$B$35,0),3),INDEX(Verdeelsleutels_percentage!$A:$AB,MATCH(max_demand!$C342,Verdeelsleutels_percentage!$C:$C,0),MATCH(INDEX(Overzicht!$B$1:$F$35,MATCH(max_demand!W$1,Overzicht!$B:$B,0),5),Verdeelsleutels_percentage!$1:$1,0)))</f>
        <v>1.8851806917918781E-2</v>
      </c>
      <c r="X342">
        <f>PRODUCT(INDEX(Overzicht!$B$1:$D$35,MATCH(max_demand!X$1,Overzicht!$B$1:$B$35,0),3),INDEX(Verdeelsleutels_percentage!$A:$AB,MATCH(max_demand!$C342,Verdeelsleutels_percentage!$C:$C,0),MATCH(INDEX(Overzicht!$B$1:$F$35,MATCH(max_demand!X$1,Overzicht!$B:$B,0),5),Verdeelsleutels_percentage!$1:$1,0)))</f>
        <v>6.8543968119084602E-3</v>
      </c>
      <c r="Y342">
        <f>PRODUCT(INDEX(Overzicht!$B$1:$D$35,MATCH(max_demand!Y$1,Overzicht!$B$1:$B$35,0),3),INDEX(Verdeelsleutels_percentage!$A:$AB,MATCH(max_demand!$C342,Verdeelsleutels_percentage!$C:$C,0),MATCH(INDEX(Overzicht!$B$1:$F$35,MATCH(max_demand!Y$1,Overzicht!$B:$B,0),5),Verdeelsleutels_percentage!$1:$1,0)))</f>
        <v>2.5795470856770305E-6</v>
      </c>
      <c r="Z342">
        <f>PRODUCT(INDEX(Overzicht!$B$1:$D$35,MATCH(max_demand!Z$1,Overzicht!$B$1:$B$35,0),3),INDEX(Verdeelsleutels_percentage!$A:$AB,MATCH(max_demand!$C342,Verdeelsleutels_percentage!$C:$C,0),MATCH(INDEX(Overzicht!$B$1:$F$35,MATCH(max_demand!Z$1,Overzicht!$B:$B,0),5),Verdeelsleutels_percentage!$1:$1,0)))</f>
        <v>1.1464653714120135E-3</v>
      </c>
      <c r="AA342">
        <f>PRODUCT(INDEX(Overzicht!$B$1:$D$35,MATCH(max_demand!AA$1,Overzicht!$B$1:$B$35,0),3),INDEX(Verdeelsleutels_percentage!$A:$AB,MATCH(max_demand!$C342,Verdeelsleutels_percentage!$C:$C,0),MATCH(INDEX(Overzicht!$B$1:$F$35,MATCH(max_demand!AA$1,Overzicht!$B:$B,0),5),Verdeelsleutels_percentage!$1:$1,0)))</f>
        <v>1.19473759757673E-3</v>
      </c>
      <c r="AB342">
        <f>PRODUCT(INDEX(Overzicht!$B$1:$D$35,MATCH(max_demand!AB$1,Overzicht!$B$1:$B$35,0),3),INDEX(Verdeelsleutels_percentage!$A:$AB,MATCH(max_demand!$C342,Verdeelsleutels_percentage!$C:$C,0),MATCH(INDEX(Overzicht!$B$1:$F$35,MATCH(max_demand!AB$1,Overzicht!$B:$B,0),5),Verdeelsleutels_percentage!$1:$1,0)))</f>
        <v>7.2418944448357997E-3</v>
      </c>
      <c r="AC342">
        <f>PRODUCT(INDEX(Overzicht!$B$1:$D$35,MATCH(max_demand!AC$1,Overzicht!$B$1:$B$35,0),3),INDEX(Verdeelsleutels_percentage!$A:$AB,MATCH(max_demand!$C342,Verdeelsleutels_percentage!$C:$C,0),MATCH(INDEX(Overzicht!$B$1:$F$35,MATCH(max_demand!AC$1,Overzicht!$B:$B,0),5),Verdeelsleutels_percentage!$1:$1,0)))</f>
        <v>9.4739323835698209E-3</v>
      </c>
      <c r="AD342">
        <f>PRODUCT(INDEX(Overzicht!$B$1:$D$35,MATCH(max_demand!AD$1,Overzicht!$B$1:$B$35,0),3),INDEX(Verdeelsleutels_percentage!$A:$AB,MATCH(max_demand!$C342,Verdeelsleutels_percentage!$C:$C,0),MATCH(INDEX(Overzicht!$B$1:$F$35,MATCH(max_demand!AD$1,Overzicht!$B:$B,0),5),Verdeelsleutels_percentage!$1:$1,0)))</f>
        <v>0</v>
      </c>
      <c r="AE342">
        <f>PRODUCT(INDEX(Overzicht!$B$1:$D$35,MATCH(max_demand!AE$1,Overzicht!$B$1:$B$35,0),3),INDEX(Verdeelsleutels_percentage!$A:$AB,MATCH(max_demand!$C342,Verdeelsleutels_percentage!$C:$C,0),MATCH(INDEX(Overzicht!$B$1:$F$35,MATCH(max_demand!AE$1,Overzicht!$B:$B,0),5),Verdeelsleutels_percentage!$1:$1,0)))</f>
        <v>0.21114340225397107</v>
      </c>
      <c r="AF342">
        <f>PRODUCT(INDEX(Overzicht!$B$1:$D$35,MATCH(max_demand!AF$1,Overzicht!$B$1:$B$35,0),3),INDEX(Verdeelsleutels_percentage!$A:$AB,MATCH(max_demand!$C342,Verdeelsleutels_percentage!$C:$C,0),MATCH(INDEX(Overzicht!$B$1:$F$35,MATCH(max_demand!AF$1,Overzicht!$B:$B,0),5),Verdeelsleutels_percentage!$1:$1,0)))</f>
        <v>4.525521202942159E-3</v>
      </c>
      <c r="AG342">
        <f>PRODUCT(INDEX(Overzicht!$B$1:$D$35,MATCH(max_demand!AG$1,Overzicht!$B$1:$B$35,0),3),INDEX(Verdeelsleutels_percentage!$A:$AB,MATCH(max_demand!$C342,Verdeelsleutels_percentage!$C:$C,0),MATCH(INDEX(Overzicht!$B$1:$F$35,MATCH(max_demand!AG$1,Overzicht!$B:$B,0),5),Verdeelsleutels_percentage!$1:$1,0)))</f>
        <v>1.8851806917918781E-2</v>
      </c>
      <c r="AH342">
        <f>PRODUCT(INDEX(Overzicht!$B$1:$D$35,MATCH(max_demand!AH$1,Overzicht!$B$1:$B$35,0),3),INDEX(Verdeelsleutels_percentage!$A:$AB,MATCH(max_demand!$C342,Verdeelsleutels_percentage!$C:$C,0),MATCH(INDEX(Overzicht!$B$1:$F$35,MATCH(max_demand!AH$1,Overzicht!$B:$B,0),5),Verdeelsleutels_percentage!$1:$1,0)))</f>
        <v>1.0559549473531703E-2</v>
      </c>
      <c r="AI342">
        <f>PRODUCT(INDEX(Overzicht!$B$1:$D$35,MATCH(max_demand!AI$1,Overzicht!$B$1:$B$35,0),3),INDEX(Verdeelsleutels_percentage!$A:$AB,MATCH(max_demand!$C342,Verdeelsleutels_percentage!$C:$C,0),MATCH(INDEX(Overzicht!$B$1:$F$35,MATCH(max_demand!AI$1,Overzicht!$B:$B,0),5),Verdeelsleutels_percentage!$1:$1,0)))</f>
        <v>3.6204169623537267E-3</v>
      </c>
      <c r="AJ342">
        <f>PRODUCT(INDEX(Overzicht!$B$1:$D$35,MATCH(max_demand!AJ$1,Overzicht!$B$1:$B$35,0),3),INDEX(Verdeelsleutels_percentage!$A:$AB,MATCH(max_demand!$C342,Verdeelsleutels_percentage!$C:$C,0),MATCH(INDEX(Overzicht!$B$1:$F$35,MATCH(max_demand!AJ$1,Overzicht!$B:$B,0),5),Verdeelsleutels_percentage!$1:$1,0)))</f>
        <v>0</v>
      </c>
      <c r="AK342">
        <f>PRODUCT(INDEX(Overzicht!$B$1:$D$35,MATCH(max_demand!AK$1,Overzicht!$B$1:$B$35,0),3),INDEX(Verdeelsleutels_percentage!$A:$AB,MATCH(max_demand!$C342,Verdeelsleutels_percentage!$C:$C,0),MATCH(INDEX(Overzicht!$B$1:$F$35,MATCH(max_demand!AK$1,Overzicht!$B:$B,0),5),Verdeelsleutels_percentage!$1:$1,0)))</f>
        <v>1.1436762863537397E-3</v>
      </c>
      <c r="AL342">
        <f>PRODUCT(INDEX(Overzicht!$B$1:$D$35,MATCH(max_demand!AL$1,Overzicht!$B$1:$B$35,0),3),INDEX(Verdeelsleutels_percentage!$A:$AB,MATCH(max_demand!$C342,Verdeelsleutels_percentage!$C:$C,0),MATCH(INDEX(Overzicht!$B$1:$F$35,MATCH(max_demand!AL$1,Overzicht!$B:$B,0),5),Verdeelsleutels_percentage!$1:$1,0)))</f>
        <v>3.1419678196531304E-3</v>
      </c>
      <c r="AM342">
        <f>PRODUCT(INDEX(Overzicht!$B$1:$D$35,MATCH(max_demand!AM$1,Overzicht!$B$1:$B$35,0),3),INDEX(Verdeelsleutels_percentage!$A:$AB,MATCH(max_demand!$C342,Verdeelsleutels_percentage!$C:$C,0),MATCH(INDEX(Overzicht!$B$1:$F$35,MATCH(max_demand!AM$1,Overzicht!$B:$B,0),5),Verdeelsleutels_percentage!$1:$1,0)))</f>
        <v>6.2839356393062607E-3</v>
      </c>
      <c r="AN342">
        <f>PRODUCT(INDEX(Overzicht!$B$1:$D$35,MATCH(max_demand!AN$1,Overzicht!$B$1:$B$35,0),3),INDEX(Verdeelsleutels_percentage!$A:$AB,MATCH(max_demand!$C342,Verdeelsleutels_percentage!$C:$C,0),MATCH(INDEX(Overzicht!$B$1:$F$35,MATCH(max_demand!AN$1,Overzicht!$B:$B,0),5),Verdeelsleutels_percentage!$1:$1,0)))</f>
        <v>3.1419678196531304E-3</v>
      </c>
      <c r="AO342">
        <f>PRODUCT(INDEX(Overzicht!$B$1:$D$35,MATCH(max_demand!AO$1,Overzicht!$B$1:$B$35,0),3),INDEX(Verdeelsleutels_percentage!$A:$AB,MATCH(max_demand!$C342,Verdeelsleutels_percentage!$C:$C,0),MATCH(INDEX(Overzicht!$B$1:$F$35,MATCH(max_demand!AO$1,Overzicht!$B:$B,0),5),Verdeelsleutels_percentage!$1:$1,0)))</f>
        <v>1.0996887368785957E-2</v>
      </c>
    </row>
    <row r="343" spans="2:41">
      <c r="B343" t="str">
        <f>INDEX('ETLocal datasets'!B:C,MATCH(C343,'ETLocal datasets'!C:C,0),1)</f>
        <v>GM1721</v>
      </c>
      <c r="C343" t="str">
        <f>'ETLocal datasets'!C326</f>
        <v>Bernheze</v>
      </c>
      <c r="D343">
        <f t="shared" si="25"/>
        <v>0.32423565882639432</v>
      </c>
      <c r="E343">
        <f t="shared" si="26"/>
        <v>0.24095590307619258</v>
      </c>
      <c r="F343">
        <f t="shared" si="27"/>
        <v>1.8716580789106086E-2</v>
      </c>
      <c r="G343">
        <f t="shared" si="24"/>
        <v>3.8113482551923622E-2</v>
      </c>
      <c r="H343">
        <f>PRODUCT(INDEX(Overzicht!$B$1:$D$35,MATCH(max_demand!H$1,Overzicht!$B$1:$B$35,0),3),INDEX(Verdeelsleutels_percentage!$A:$AB,MATCH(max_demand!$C343,Verdeelsleutels_percentage!$C:$C,0),MATCH(INDEX(Overzicht!$B$1:$F$35,MATCH(max_demand!H$1,Overzicht!$B:$B,0),5),Verdeelsleutels_percentage!$1:$1,0)))</f>
        <v>1.8716580789106086E-2</v>
      </c>
      <c r="I343">
        <f>PRODUCT(INDEX(Overzicht!$B$1:$D$35,MATCH(max_demand!I$1,Overzicht!$B$1:$B$35,0),3),INDEX(Verdeelsleutels_percentage!$A:$AB,MATCH(max_demand!$C343,Verdeelsleutels_percentage!$C:$C,0),MATCH(INDEX(Overzicht!$B$1:$F$35,MATCH(max_demand!I$1,Overzicht!$B:$B,0),5),Verdeelsleutels_percentage!$1:$1,0)))</f>
        <v>2.4185585594041152E-2</v>
      </c>
      <c r="J343">
        <f>PRODUCT(INDEX(Overzicht!$B$1:$D$35,MATCH(max_demand!J$1,Overzicht!$B$1:$B$35,0),3),INDEX(Verdeelsleutels_percentage!$A:$AB,MATCH(max_demand!$C343,Verdeelsleutels_percentage!$C:$C,0),MATCH(INDEX(Overzicht!$B$1:$F$35,MATCH(max_demand!J$1,Overzicht!$B:$B,0),5),Verdeelsleutels_percentage!$1:$1,0)))</f>
        <v>6.2745108931098496E-3</v>
      </c>
      <c r="K343">
        <f>PRODUCT(INDEX(Overzicht!$B$1:$D$35,MATCH(max_demand!K$1,Overzicht!$B$1:$B$35,0),3),INDEX(Verdeelsleutels_percentage!$A:$AB,MATCH(max_demand!$C343,Verdeelsleutels_percentage!$C:$C,0),MATCH(INDEX(Overzicht!$B$1:$F$35,MATCH(max_demand!K$1,Overzicht!$B:$B,0),5),Verdeelsleutels_percentage!$1:$1,0)))</f>
        <v>5.03432266288272E-3</v>
      </c>
      <c r="L343">
        <f>PRODUCT(INDEX(Overzicht!$B$1:$D$35,MATCH(max_demand!L$1,Overzicht!$B$1:$B$35,0),3),INDEX(Verdeelsleutels_percentage!$A:$AB,MATCH(max_demand!$C343,Verdeelsleutels_percentage!$C:$C,0),MATCH(INDEX(Overzicht!$B$1:$F$35,MATCH(max_demand!L$1,Overzicht!$B:$B,0),5),Verdeelsleutels_percentage!$1:$1,0)))</f>
        <v>6.0521579133352701E-3</v>
      </c>
      <c r="M343">
        <f>PRODUCT(INDEX(Overzicht!$B$1:$D$35,MATCH(max_demand!M$1,Overzicht!$B$1:$B$35,0),3),INDEX(Verdeelsleutels_percentage!$A:$AB,MATCH(max_demand!$C343,Verdeelsleutels_percentage!$C:$C,0),MATCH(INDEX(Overzicht!$B$1:$F$35,MATCH(max_demand!M$1,Overzicht!$B:$B,0),5),Verdeelsleutels_percentage!$1:$1,0)))</f>
        <v>0.20479907846689868</v>
      </c>
      <c r="N343">
        <f>PRODUCT(INDEX(Overzicht!$B$1:$D$35,MATCH(max_demand!N$1,Overzicht!$B$1:$B$35,0),3),INDEX(Verdeelsleutels_percentage!$A:$AB,MATCH(max_demand!$C343,Verdeelsleutels_percentage!$C:$C,0),MATCH(INDEX(Overzicht!$B$1:$F$35,MATCH(max_demand!N$1,Overzicht!$B:$B,0),5),Verdeelsleutels_percentage!$1:$1,0)))</f>
        <v>0.13963323474999104</v>
      </c>
      <c r="O343">
        <f>PRODUCT(INDEX(Overzicht!$B$1:$D$35,MATCH(max_demand!O$1,Overzicht!$B$1:$B$35,0),3),INDEX(Verdeelsleutels_percentage!$A:$AB,MATCH(max_demand!$C343,Verdeelsleutels_percentage!$C:$C,0),MATCH(INDEX(Overzicht!$B$1:$F$35,MATCH(max_demand!O$1,Overzicht!$B:$B,0),5),Verdeelsleutels_percentage!$1:$1,0)))</f>
        <v>4.540819754956028E-3</v>
      </c>
      <c r="P343">
        <f>PRODUCT(INDEX(Overzicht!$B$1:$D$35,MATCH(max_demand!P$1,Overzicht!$B$1:$B$35,0),3),INDEX(Verdeelsleutels_percentage!$A:$AB,MATCH(max_demand!$C343,Verdeelsleutels_percentage!$C:$C,0),MATCH(INDEX(Overzicht!$B$1:$F$35,MATCH(max_demand!P$1,Overzicht!$B:$B,0),5),Verdeelsleutels_percentage!$1:$1,0)))</f>
        <v>9.5420963371605685E-3</v>
      </c>
      <c r="Q343">
        <f>PRODUCT(INDEX(Overzicht!$B$1:$D$35,MATCH(max_demand!Q$1,Overzicht!$B$1:$B$35,0),3),INDEX(Verdeelsleutels_percentage!$A:$AB,MATCH(max_demand!$C343,Verdeelsleutels_percentage!$C:$C,0),MATCH(INDEX(Overzicht!$B$1:$F$35,MATCH(max_demand!Q$1,Overzicht!$B:$B,0),5),Verdeelsleutels_percentage!$1:$1,0)))</f>
        <v>1.5508024082402184E-2</v>
      </c>
      <c r="R343">
        <f>PRODUCT(INDEX(Overzicht!$B$1:$D$35,MATCH(max_demand!R$1,Overzicht!$B$1:$B$35,0),3),INDEX(Verdeelsleutels_percentage!$A:$AB,MATCH(max_demand!$C343,Verdeelsleutels_percentage!$C:$C,0),MATCH(INDEX(Overzicht!$B$1:$F$35,MATCH(max_demand!R$1,Overzicht!$B:$B,0),5),Verdeelsleutels_percentage!$1:$1,0)))</f>
        <v>3.2085567067039007E-3</v>
      </c>
      <c r="S343">
        <f>PRODUCT(INDEX(Overzicht!$B$1:$D$35,MATCH(max_demand!S$1,Overzicht!$B$1:$B$35,0),3),INDEX(Verdeelsleutels_percentage!$A:$AB,MATCH(max_demand!$C343,Verdeelsleutels_percentage!$C:$C,0),MATCH(INDEX(Overzicht!$B$1:$F$35,MATCH(max_demand!S$1,Overzicht!$B:$B,0),5),Verdeelsleutels_percentage!$1:$1,0)))</f>
        <v>6.571124135329588E-3</v>
      </c>
      <c r="T343">
        <f>PRODUCT(INDEX(Overzicht!$B$1:$D$35,MATCH(max_demand!T$1,Overzicht!$B$1:$B$35,0),3),INDEX(Verdeelsleutels_percentage!$A:$AB,MATCH(max_demand!$C343,Verdeelsleutels_percentage!$C:$C,0),MATCH(INDEX(Overzicht!$B$1:$F$35,MATCH(max_demand!T$1,Overzicht!$B:$B,0),5),Verdeelsleutels_percentage!$1:$1,0)))</f>
        <v>9.4830675998137503E-3</v>
      </c>
      <c r="U343">
        <f>PRODUCT(INDEX(Overzicht!$B$1:$D$35,MATCH(max_demand!U$1,Overzicht!$B$1:$B$35,0),3),INDEX(Verdeelsleutels_percentage!$A:$AB,MATCH(max_demand!$C343,Verdeelsleutels_percentage!$C:$C,0),MATCH(INDEX(Overzicht!$B$1:$F$35,MATCH(max_demand!U$1,Overzicht!$B:$B,0),5),Verdeelsleutels_percentage!$1:$1,0)))</f>
        <v>3.5222822513593932E-2</v>
      </c>
      <c r="V343">
        <f>PRODUCT(INDEX(Overzicht!$B$1:$D$35,MATCH(max_demand!V$1,Overzicht!$B$1:$B$35,0),3),INDEX(Verdeelsleutels_percentage!$A:$AB,MATCH(max_demand!$C343,Verdeelsleutels_percentage!$C:$C,0),MATCH(INDEX(Overzicht!$B$1:$F$35,MATCH(max_demand!V$1,Overzicht!$B:$B,0),5),Verdeelsleutels_percentage!$1:$1,0)))</f>
        <v>4.0998224585660952E-3</v>
      </c>
      <c r="W343">
        <f>PRODUCT(INDEX(Overzicht!$B$1:$D$35,MATCH(max_demand!W$1,Overzicht!$B$1:$B$35,0),3),INDEX(Verdeelsleutels_percentage!$A:$AB,MATCH(max_demand!$C343,Verdeelsleutels_percentage!$C:$C,0),MATCH(INDEX(Overzicht!$B$1:$F$35,MATCH(max_demand!W$1,Overzicht!$B:$B,0),5),Verdeelsleutels_percentage!$1:$1,0)))</f>
        <v>2.1390378044692671E-2</v>
      </c>
      <c r="X343">
        <f>PRODUCT(INDEX(Overzicht!$B$1:$D$35,MATCH(max_demand!X$1,Overzicht!$B$1:$B$35,0),3),INDEX(Verdeelsleutels_percentage!$A:$AB,MATCH(max_demand!$C343,Verdeelsleutels_percentage!$C:$C,0),MATCH(INDEX(Overzicht!$B$1:$F$35,MATCH(max_demand!X$1,Overzicht!$B:$B,0),5),Verdeelsleutels_percentage!$1:$1,0)))</f>
        <v>9.2360887274005928E-3</v>
      </c>
      <c r="Y343">
        <f>PRODUCT(INDEX(Overzicht!$B$1:$D$35,MATCH(max_demand!Y$1,Overzicht!$B$1:$B$35,0),3),INDEX(Verdeelsleutels_percentage!$A:$AB,MATCH(max_demand!$C343,Verdeelsleutels_percentage!$C:$C,0),MATCH(INDEX(Overzicht!$B$1:$F$35,MATCH(max_demand!Y$1,Overzicht!$B:$B,0),5),Verdeelsleutels_percentage!$1:$1,0)))</f>
        <v>2.5279332044607272E-6</v>
      </c>
      <c r="Z343">
        <f>PRODUCT(INDEX(Overzicht!$B$1:$D$35,MATCH(max_demand!Z$1,Overzicht!$B$1:$B$35,0),3),INDEX(Verdeelsleutels_percentage!$A:$AB,MATCH(max_demand!$C343,Verdeelsleutels_percentage!$C:$C,0),MATCH(INDEX(Overzicht!$B$1:$F$35,MATCH(max_demand!Z$1,Overzicht!$B:$B,0),5),Verdeelsleutels_percentage!$1:$1,0)))</f>
        <v>1.123525868649212E-3</v>
      </c>
      <c r="AA343">
        <f>PRODUCT(INDEX(Overzicht!$B$1:$D$35,MATCH(max_demand!AA$1,Overzicht!$B$1:$B$35,0),3),INDEX(Verdeelsleutels_percentage!$A:$AB,MATCH(max_demand!$C343,Verdeelsleutels_percentage!$C:$C,0),MATCH(INDEX(Overzicht!$B$1:$F$35,MATCH(max_demand!AA$1,Overzicht!$B:$B,0),5),Verdeelsleutels_percentage!$1:$1,0)))</f>
        <v>1.1708322210133896E-3</v>
      </c>
      <c r="AB343">
        <f>PRODUCT(INDEX(Overzicht!$B$1:$D$35,MATCH(max_demand!AB$1,Overzicht!$B$1:$B$35,0),3),INDEX(Verdeelsleutels_percentage!$A:$AB,MATCH(max_demand!$C343,Verdeelsleutels_percentage!$C:$C,0),MATCH(INDEX(Overzicht!$B$1:$F$35,MATCH(max_demand!AB$1,Overzicht!$B:$B,0),5),Verdeelsleutels_percentage!$1:$1,0)))</f>
        <v>8.9409085199937382E-3</v>
      </c>
      <c r="AC343">
        <f>PRODUCT(INDEX(Overzicht!$B$1:$D$35,MATCH(max_demand!AC$1,Overzicht!$B$1:$B$35,0),3),INDEX(Verdeelsleutels_percentage!$A:$AB,MATCH(max_demand!$C343,Verdeelsleutels_percentage!$C:$C,0),MATCH(INDEX(Overzicht!$B$1:$F$35,MATCH(max_demand!AC$1,Overzicht!$B:$B,0),5),Verdeelsleutels_percentage!$1:$1,0)))</f>
        <v>1.2421841818299056E-2</v>
      </c>
      <c r="AD343">
        <f>PRODUCT(INDEX(Overzicht!$B$1:$D$35,MATCH(max_demand!AD$1,Overzicht!$B$1:$B$35,0),3),INDEX(Verdeelsleutels_percentage!$A:$AB,MATCH(max_demand!$C343,Verdeelsleutels_percentage!$C:$C,0),MATCH(INDEX(Overzicht!$B$1:$F$35,MATCH(max_demand!AD$1,Overzicht!$B:$B,0),5),Verdeelsleutels_percentage!$1:$1,0)))</f>
        <v>1.8443269685971281E-5</v>
      </c>
      <c r="AE343">
        <f>PRODUCT(INDEX(Overzicht!$B$1:$D$35,MATCH(max_demand!AE$1,Overzicht!$B$1:$B$35,0),3),INDEX(Verdeelsleutels_percentage!$A:$AB,MATCH(max_demand!$C343,Verdeelsleutels_percentage!$C:$C,0),MATCH(INDEX(Overzicht!$B$1:$F$35,MATCH(max_demand!AE$1,Overzicht!$B:$B,0),5),Verdeelsleutels_percentage!$1:$1,0)))</f>
        <v>7.0880291063980831E-3</v>
      </c>
      <c r="AF343">
        <f>PRODUCT(INDEX(Overzicht!$B$1:$D$35,MATCH(max_demand!AF$1,Overzicht!$B$1:$B$35,0),3),INDEX(Verdeelsleutels_percentage!$A:$AB,MATCH(max_demand!$C343,Verdeelsleutels_percentage!$C:$C,0),MATCH(INDEX(Overzicht!$B$1:$F$35,MATCH(max_demand!AF$1,Overzicht!$B:$B,0),5),Verdeelsleutels_percentage!$1:$1,0)))</f>
        <v>4.4349705341416266E-3</v>
      </c>
      <c r="AG343">
        <f>PRODUCT(INDEX(Overzicht!$B$1:$D$35,MATCH(max_demand!AG$1,Overzicht!$B$1:$B$35,0),3),INDEX(Verdeelsleutels_percentage!$A:$AB,MATCH(max_demand!$C343,Verdeelsleutels_percentage!$C:$C,0),MATCH(INDEX(Overzicht!$B$1:$F$35,MATCH(max_demand!AG$1,Overzicht!$B:$B,0),5),Verdeelsleutels_percentage!$1:$1,0)))</f>
        <v>2.1390378044692671E-2</v>
      </c>
      <c r="AH343">
        <f>PRODUCT(INDEX(Overzicht!$B$1:$D$35,MATCH(max_demand!AH$1,Overzicht!$B$1:$B$35,0),3),INDEX(Verdeelsleutels_percentage!$A:$AB,MATCH(max_demand!$C343,Verdeelsleutels_percentage!$C:$C,0),MATCH(INDEX(Overzicht!$B$1:$F$35,MATCH(max_demand!AH$1,Overzicht!$B:$B,0),5),Verdeelsleutels_percentage!$1:$1,0)))</f>
        <v>1.0348264579663796E-2</v>
      </c>
      <c r="AI343">
        <f>PRODUCT(INDEX(Overzicht!$B$1:$D$35,MATCH(max_demand!AI$1,Overzicht!$B$1:$B$35,0),3),INDEX(Verdeelsleutels_percentage!$A:$AB,MATCH(max_demand!$C343,Verdeelsleutels_percentage!$C:$C,0),MATCH(INDEX(Overzicht!$B$1:$F$35,MATCH(max_demand!AI$1,Overzicht!$B:$B,0),5),Verdeelsleutels_percentage!$1:$1,0)))</f>
        <v>3.5479764273133011E-3</v>
      </c>
      <c r="AJ343">
        <f>PRODUCT(INDEX(Overzicht!$B$1:$D$35,MATCH(max_demand!AJ$1,Overzicht!$B$1:$B$35,0),3),INDEX(Verdeelsleutels_percentage!$A:$AB,MATCH(max_demand!$C343,Verdeelsleutels_percentage!$C:$C,0),MATCH(INDEX(Overzicht!$B$1:$F$35,MATCH(max_demand!AJ$1,Overzicht!$B:$B,0),5),Verdeelsleutels_percentage!$1:$1,0)))</f>
        <v>0</v>
      </c>
      <c r="AK343">
        <f>PRODUCT(INDEX(Overzicht!$B$1:$D$35,MATCH(max_demand!AK$1,Overzicht!$B$1:$B$35,0),3),INDEX(Verdeelsleutels_percentage!$A:$AB,MATCH(max_demand!$C343,Verdeelsleutels_percentage!$C:$C,0),MATCH(INDEX(Overzicht!$B$1:$F$35,MATCH(max_demand!AK$1,Overzicht!$B:$B,0),5),Verdeelsleutels_percentage!$1:$1,0)))</f>
        <v>1.2976829347113555E-3</v>
      </c>
      <c r="AL343">
        <f>PRODUCT(INDEX(Overzicht!$B$1:$D$35,MATCH(max_demand!AL$1,Overzicht!$B$1:$B$35,0),3),INDEX(Verdeelsleutels_percentage!$A:$AB,MATCH(max_demand!$C343,Verdeelsleutels_percentage!$C:$C,0),MATCH(INDEX(Overzicht!$B$1:$F$35,MATCH(max_demand!AL$1,Overzicht!$B:$B,0),5),Verdeelsleutels_percentage!$1:$1,0)))</f>
        <v>3.5650630074487784E-3</v>
      </c>
      <c r="AM343">
        <f>PRODUCT(INDEX(Overzicht!$B$1:$D$35,MATCH(max_demand!AM$1,Overzicht!$B$1:$B$35,0),3),INDEX(Verdeelsleutels_percentage!$A:$AB,MATCH(max_demand!$C343,Verdeelsleutels_percentage!$C:$C,0),MATCH(INDEX(Overzicht!$B$1:$F$35,MATCH(max_demand!AM$1,Overzicht!$B:$B,0),5),Verdeelsleutels_percentage!$1:$1,0)))</f>
        <v>7.1301260148975568E-3</v>
      </c>
      <c r="AN343">
        <f>PRODUCT(INDEX(Overzicht!$B$1:$D$35,MATCH(max_demand!AN$1,Overzicht!$B$1:$B$35,0),3),INDEX(Verdeelsleutels_percentage!$A:$AB,MATCH(max_demand!$C343,Verdeelsleutels_percentage!$C:$C,0),MATCH(INDEX(Overzicht!$B$1:$F$35,MATCH(max_demand!AN$1,Overzicht!$B:$B,0),5),Verdeelsleutels_percentage!$1:$1,0)))</f>
        <v>3.5650630074487784E-3</v>
      </c>
      <c r="AO343">
        <f>PRODUCT(INDEX(Overzicht!$B$1:$D$35,MATCH(max_demand!AO$1,Overzicht!$B$1:$B$35,0),3),INDEX(Verdeelsleutels_percentage!$A:$AB,MATCH(max_demand!$C343,Verdeelsleutels_percentage!$C:$C,0),MATCH(INDEX(Overzicht!$B$1:$F$35,MATCH(max_demand!AO$1,Overzicht!$B:$B,0),5),Verdeelsleutels_percentage!$1:$1,0)))</f>
        <v>1.2477720526070725E-2</v>
      </c>
    </row>
    <row r="344" spans="2:41">
      <c r="B344" t="str">
        <f>INDEX('ETLocal datasets'!B:C,MATCH(C344,'ETLocal datasets'!C:C,0),1)</f>
        <v>GM1722</v>
      </c>
      <c r="C344" t="str">
        <f>'ETLocal datasets'!C327</f>
        <v>Ferwerderadiel</v>
      </c>
      <c r="D344">
        <f t="shared" si="25"/>
        <v>0.35155052977456908</v>
      </c>
      <c r="E344">
        <f t="shared" si="26"/>
        <v>9.1657824527372686E-2</v>
      </c>
      <c r="F344">
        <f t="shared" si="27"/>
        <v>5.2098513363171041E-3</v>
      </c>
      <c r="G344">
        <f t="shared" si="24"/>
        <v>1.0609073326064568E-2</v>
      </c>
      <c r="H344">
        <f>PRODUCT(INDEX(Overzicht!$B$1:$D$35,MATCH(max_demand!H$1,Overzicht!$B$1:$B$35,0),3),INDEX(Verdeelsleutels_percentage!$A:$AB,MATCH(max_demand!$C344,Verdeelsleutels_percentage!$C:$C,0),MATCH(INDEX(Overzicht!$B$1:$F$35,MATCH(max_demand!H$1,Overzicht!$B:$B,0),5),Verdeelsleutels_percentage!$1:$1,0)))</f>
        <v>5.2098513363171041E-3</v>
      </c>
      <c r="I344">
        <f>PRODUCT(INDEX(Overzicht!$B$1:$D$35,MATCH(max_demand!I$1,Overzicht!$B$1:$B$35,0),3),INDEX(Verdeelsleutels_percentage!$A:$AB,MATCH(max_demand!$C344,Verdeelsleutels_percentage!$C:$C,0),MATCH(INDEX(Overzicht!$B$1:$F$35,MATCH(max_demand!I$1,Overzicht!$B:$B,0),5),Verdeelsleutels_percentage!$1:$1,0)))</f>
        <v>2.0082001700172419E-2</v>
      </c>
      <c r="J344">
        <f>PRODUCT(INDEX(Overzicht!$B$1:$D$35,MATCH(max_demand!J$1,Overzicht!$B$1:$B$35,0),3),INDEX(Verdeelsleutels_percentage!$A:$AB,MATCH(max_demand!$C344,Verdeelsleutels_percentage!$C:$C,0),MATCH(INDEX(Overzicht!$B$1:$F$35,MATCH(max_demand!J$1,Overzicht!$B:$B,0),5),Verdeelsleutels_percentage!$1:$1,0)))</f>
        <v>1.746540638460591E-3</v>
      </c>
      <c r="K344">
        <f>PRODUCT(INDEX(Overzicht!$B$1:$D$35,MATCH(max_demand!K$1,Overzicht!$B$1:$B$35,0),3),INDEX(Verdeelsleutels_percentage!$A:$AB,MATCH(max_demand!$C344,Verdeelsleutels_percentage!$C:$C,0),MATCH(INDEX(Overzicht!$B$1:$F$35,MATCH(max_demand!K$1,Overzicht!$B:$B,0),5),Verdeelsleutels_percentage!$1:$1,0)))</f>
        <v>4.1801458923589668E-3</v>
      </c>
      <c r="L344">
        <f>PRODUCT(INDEX(Overzicht!$B$1:$D$35,MATCH(max_demand!L$1,Overzicht!$B$1:$B$35,0),3),INDEX(Verdeelsleutels_percentage!$A:$AB,MATCH(max_demand!$C344,Verdeelsleutels_percentage!$C:$C,0),MATCH(INDEX(Overzicht!$B$1:$F$35,MATCH(max_demand!L$1,Overzicht!$B:$B,0),5),Verdeelsleutels_percentage!$1:$1,0)))</f>
        <v>1.6846476045851439E-3</v>
      </c>
      <c r="M344">
        <f>PRODUCT(INDEX(Overzicht!$B$1:$D$35,MATCH(max_demand!M$1,Overzicht!$B$1:$B$35,0),3),INDEX(Verdeelsleutels_percentage!$A:$AB,MATCH(max_demand!$C344,Verdeelsleutels_percentage!$C:$C,0),MATCH(INDEX(Overzicht!$B$1:$F$35,MATCH(max_demand!M$1,Overzicht!$B:$B,0),5),Verdeelsleutels_percentage!$1:$1,0)))</f>
        <v>0.1145868399927493</v>
      </c>
      <c r="N344">
        <f>PRODUCT(INDEX(Overzicht!$B$1:$D$35,MATCH(max_demand!N$1,Overzicht!$B$1:$B$35,0),3),INDEX(Verdeelsleutels_percentage!$A:$AB,MATCH(max_demand!$C344,Verdeelsleutels_percentage!$C:$C,0),MATCH(INDEX(Overzicht!$B$1:$F$35,MATCH(max_demand!N$1,Overzicht!$B:$B,0),5),Verdeelsleutels_percentage!$1:$1,0)))</f>
        <v>5.0282808705216439E-2</v>
      </c>
      <c r="O344">
        <f>PRODUCT(INDEX(Overzicht!$B$1:$D$35,MATCH(max_demand!O$1,Overzicht!$B$1:$B$35,0),3),INDEX(Verdeelsleutels_percentage!$A:$AB,MATCH(max_demand!$C344,Verdeelsleutels_percentage!$C:$C,0),MATCH(INDEX(Overzicht!$B$1:$F$35,MATCH(max_demand!O$1,Overzicht!$B:$B,0),5),Verdeelsleutels_percentage!$1:$1,0)))</f>
        <v>9.885069022680288E-3</v>
      </c>
      <c r="P344">
        <f>PRODUCT(INDEX(Overzicht!$B$1:$D$35,MATCH(max_demand!P$1,Overzicht!$B$1:$B$35,0),3),INDEX(Verdeelsleutels_percentage!$A:$AB,MATCH(max_demand!$C344,Verdeelsleutels_percentage!$C:$C,0),MATCH(INDEX(Overzicht!$B$1:$F$35,MATCH(max_demand!P$1,Overzicht!$B:$B,0),5),Verdeelsleutels_percentage!$1:$1,0)))</f>
        <v>1.9207762004149153E-2</v>
      </c>
      <c r="Q344">
        <f>PRODUCT(INDEX(Overzicht!$B$1:$D$35,MATCH(max_demand!Q$1,Overzicht!$B$1:$B$35,0),3),INDEX(Verdeelsleutels_percentage!$A:$AB,MATCH(max_demand!$C344,Verdeelsleutels_percentage!$C:$C,0),MATCH(INDEX(Overzicht!$B$1:$F$35,MATCH(max_demand!Q$1,Overzicht!$B:$B,0),5),Verdeelsleutels_percentage!$1:$1,0)))</f>
        <v>4.3167339643770284E-3</v>
      </c>
      <c r="R344">
        <f>PRODUCT(INDEX(Overzicht!$B$1:$D$35,MATCH(max_demand!R$1,Overzicht!$B$1:$B$35,0),3),INDEX(Verdeelsleutels_percentage!$A:$AB,MATCH(max_demand!$C344,Verdeelsleutels_percentage!$C:$C,0),MATCH(INDEX(Overzicht!$B$1:$F$35,MATCH(max_demand!R$1,Overzicht!$B:$B,0),5),Verdeelsleutels_percentage!$1:$1,0)))</f>
        <v>8.9311737194007501E-4</v>
      </c>
      <c r="S344">
        <f>PRODUCT(INDEX(Overzicht!$B$1:$D$35,MATCH(max_demand!S$1,Overzicht!$B$1:$B$35,0),3),INDEX(Verdeelsleutels_percentage!$A:$AB,MATCH(max_demand!$C344,Verdeelsleutels_percentage!$C:$C,0),MATCH(INDEX(Overzicht!$B$1:$F$35,MATCH(max_demand!S$1,Overzicht!$B:$B,0),5),Verdeelsleutels_percentage!$1:$1,0)))</f>
        <v>1.8291043777332735E-3</v>
      </c>
      <c r="T344">
        <f>PRODUCT(INDEX(Overzicht!$B$1:$D$35,MATCH(max_demand!T$1,Overzicht!$B$1:$B$35,0),3),INDEX(Verdeelsleutels_percentage!$A:$AB,MATCH(max_demand!$C344,Verdeelsleutels_percentage!$C:$C,0),MATCH(INDEX(Overzicht!$B$1:$F$35,MATCH(max_demand!T$1,Overzicht!$B:$B,0),5),Verdeelsleutels_percentage!$1:$1,0)))</f>
        <v>2.6396580104006656E-3</v>
      </c>
      <c r="U344">
        <f>PRODUCT(INDEX(Overzicht!$B$1:$D$35,MATCH(max_demand!U$1,Overzicht!$B$1:$B$35,0),3),INDEX(Verdeelsleutels_percentage!$A:$AB,MATCH(max_demand!$C344,Verdeelsleutels_percentage!$C:$C,0),MATCH(INDEX(Overzicht!$B$1:$F$35,MATCH(max_demand!U$1,Overzicht!$B:$B,0),5),Verdeelsleutels_percentage!$1:$1,0)))</f>
        <v>9.8044440386310452E-3</v>
      </c>
      <c r="V344">
        <f>PRODUCT(INDEX(Overzicht!$B$1:$D$35,MATCH(max_demand!V$1,Overzicht!$B$1:$B$35,0),3),INDEX(Verdeelsleutels_percentage!$A:$AB,MATCH(max_demand!$C344,Verdeelsleutels_percentage!$C:$C,0),MATCH(INDEX(Overzicht!$B$1:$F$35,MATCH(max_demand!V$1,Overzicht!$B:$B,0),5),Verdeelsleutels_percentage!$1:$1,0)))</f>
        <v>1.1412055308123179E-3</v>
      </c>
      <c r="W344">
        <f>PRODUCT(INDEX(Overzicht!$B$1:$D$35,MATCH(max_demand!W$1,Overzicht!$B$1:$B$35,0),3),INDEX(Verdeelsleutels_percentage!$A:$AB,MATCH(max_demand!$C344,Verdeelsleutels_percentage!$C:$C,0),MATCH(INDEX(Overzicht!$B$1:$F$35,MATCH(max_demand!W$1,Overzicht!$B:$B,0),5),Verdeelsleutels_percentage!$1:$1,0)))</f>
        <v>5.9541158129338325E-3</v>
      </c>
      <c r="X344">
        <f>PRODUCT(INDEX(Overzicht!$B$1:$D$35,MATCH(max_demand!X$1,Overzicht!$B$1:$B$35,0),3),INDEX(Verdeelsleutels_percentage!$A:$AB,MATCH(max_demand!$C344,Verdeelsleutels_percentage!$C:$C,0),MATCH(INDEX(Overzicht!$B$1:$F$35,MATCH(max_demand!X$1,Overzicht!$B:$B,0),5),Verdeelsleutels_percentage!$1:$1,0)))</f>
        <v>1.5940457702112699E-4</v>
      </c>
      <c r="Y344">
        <f>PRODUCT(INDEX(Overzicht!$B$1:$D$35,MATCH(max_demand!Y$1,Overzicht!$B$1:$B$35,0),3),INDEX(Verdeelsleutels_percentage!$A:$AB,MATCH(max_demand!$C344,Verdeelsleutels_percentage!$C:$C,0),MATCH(INDEX(Overzicht!$B$1:$F$35,MATCH(max_demand!Y$1,Overzicht!$B:$B,0),5),Verdeelsleutels_percentage!$1:$1,0)))</f>
        <v>3.0444543416698079E-6</v>
      </c>
      <c r="Z344">
        <f>PRODUCT(INDEX(Overzicht!$B$1:$D$35,MATCH(max_demand!Z$1,Overzicht!$B$1:$B$35,0),3),INDEX(Verdeelsleutels_percentage!$A:$AB,MATCH(max_demand!$C344,Verdeelsleutels_percentage!$C:$C,0),MATCH(INDEX(Overzicht!$B$1:$F$35,MATCH(max_demand!Z$1,Overzicht!$B:$B,0),5),Verdeelsleutels_percentage!$1:$1,0)))</f>
        <v>1.3530908185199148E-3</v>
      </c>
      <c r="AA344">
        <f>PRODUCT(INDEX(Overzicht!$B$1:$D$35,MATCH(max_demand!AA$1,Overzicht!$B$1:$B$35,0),3),INDEX(Verdeelsleutels_percentage!$A:$AB,MATCH(max_demand!$C344,Verdeelsleutels_percentage!$C:$C,0),MATCH(INDEX(Overzicht!$B$1:$F$35,MATCH(max_demand!AA$1,Overzicht!$B:$B,0),5),Verdeelsleutels_percentage!$1:$1,0)))</f>
        <v>1.4100630635102271E-3</v>
      </c>
      <c r="AB344">
        <f>PRODUCT(INDEX(Overzicht!$B$1:$D$35,MATCH(max_demand!AB$1,Overzicht!$B$1:$B$35,0),3),INDEX(Verdeelsleutels_percentage!$A:$AB,MATCH(max_demand!$C344,Verdeelsleutels_percentage!$C:$C,0),MATCH(INDEX(Overzicht!$B$1:$F$35,MATCH(max_demand!AB$1,Overzicht!$B:$B,0),5),Verdeelsleutels_percentage!$1:$1,0)))</f>
        <v>4.0434623372926281E-3</v>
      </c>
      <c r="AC344">
        <f>PRODUCT(INDEX(Overzicht!$B$1:$D$35,MATCH(max_demand!AC$1,Overzicht!$B$1:$B$35,0),3),INDEX(Verdeelsleutels_percentage!$A:$AB,MATCH(max_demand!$C344,Verdeelsleutels_percentage!$C:$C,0),MATCH(INDEX(Overzicht!$B$1:$F$35,MATCH(max_demand!AC$1,Overzicht!$B:$B,0),5),Verdeelsleutels_percentage!$1:$1,0)))</f>
        <v>1.8512357039592547E-3</v>
      </c>
      <c r="AD344">
        <f>PRODUCT(INDEX(Overzicht!$B$1:$D$35,MATCH(max_demand!AD$1,Overzicht!$B$1:$B$35,0),3),INDEX(Verdeelsleutels_percentage!$A:$AB,MATCH(max_demand!$C344,Verdeelsleutels_percentage!$C:$C,0),MATCH(INDEX(Overzicht!$B$1:$F$35,MATCH(max_demand!AD$1,Overzicht!$B:$B,0),5),Verdeelsleutels_percentage!$1:$1,0)))</f>
        <v>0</v>
      </c>
      <c r="AE344">
        <f>PRODUCT(INDEX(Overzicht!$B$1:$D$35,MATCH(max_demand!AE$1,Overzicht!$B$1:$B$35,0),3),INDEX(Verdeelsleutels_percentage!$A:$AB,MATCH(max_demand!$C344,Verdeelsleutels_percentage!$C:$C,0),MATCH(INDEX(Overzicht!$B$1:$F$35,MATCH(max_demand!AE$1,Overzicht!$B:$B,0),5),Verdeelsleutels_percentage!$1:$1,0)))</f>
        <v>0.16092821013399591</v>
      </c>
      <c r="AF344">
        <f>PRODUCT(INDEX(Overzicht!$B$1:$D$35,MATCH(max_demand!AF$1,Overzicht!$B$1:$B$35,0),3),INDEX(Verdeelsleutels_percentage!$A:$AB,MATCH(max_demand!$C344,Verdeelsleutels_percentage!$C:$C,0),MATCH(INDEX(Overzicht!$B$1:$F$35,MATCH(max_demand!AF$1,Overzicht!$B:$B,0),5),Verdeelsleutels_percentage!$1:$1,0)))</f>
        <v>5.3411479678417686E-3</v>
      </c>
      <c r="AG344">
        <f>PRODUCT(INDEX(Overzicht!$B$1:$D$35,MATCH(max_demand!AG$1,Overzicht!$B$1:$B$35,0),3),INDEX(Verdeelsleutels_percentage!$A:$AB,MATCH(max_demand!$C344,Verdeelsleutels_percentage!$C:$C,0),MATCH(INDEX(Overzicht!$B$1:$F$35,MATCH(max_demand!AG$1,Overzicht!$B:$B,0),5),Verdeelsleutels_percentage!$1:$1,0)))</f>
        <v>5.9541158129338325E-3</v>
      </c>
      <c r="AH344">
        <f>PRODUCT(INDEX(Overzicht!$B$1:$D$35,MATCH(max_demand!AH$1,Overzicht!$B$1:$B$35,0),3),INDEX(Verdeelsleutels_percentage!$A:$AB,MATCH(max_demand!$C344,Verdeelsleutels_percentage!$C:$C,0),MATCH(INDEX(Overzicht!$B$1:$F$35,MATCH(max_demand!AH$1,Overzicht!$B:$B,0),5),Verdeelsleutels_percentage!$1:$1,0)))</f>
        <v>1.2462678591630794E-2</v>
      </c>
      <c r="AI344">
        <f>PRODUCT(INDEX(Overzicht!$B$1:$D$35,MATCH(max_demand!AI$1,Overzicht!$B$1:$B$35,0),3),INDEX(Verdeelsleutels_percentage!$A:$AB,MATCH(max_demand!$C344,Verdeelsleutels_percentage!$C:$C,0),MATCH(INDEX(Overzicht!$B$1:$F$35,MATCH(max_demand!AI$1,Overzicht!$B:$B,0),5),Verdeelsleutels_percentage!$1:$1,0)))</f>
        <v>4.2729183742734149E-3</v>
      </c>
      <c r="AJ344">
        <f>PRODUCT(INDEX(Overzicht!$B$1:$D$35,MATCH(max_demand!AJ$1,Overzicht!$B$1:$B$35,0),3),INDEX(Verdeelsleutels_percentage!$A:$AB,MATCH(max_demand!$C344,Verdeelsleutels_percentage!$C:$C,0),MATCH(INDEX(Overzicht!$B$1:$F$35,MATCH(max_demand!AJ$1,Overzicht!$B:$B,0),5),Verdeelsleutels_percentage!$1:$1,0)))</f>
        <v>0</v>
      </c>
      <c r="AK344">
        <f>PRODUCT(INDEX(Overzicht!$B$1:$D$35,MATCH(max_demand!AK$1,Overzicht!$B$1:$B$35,0),3),INDEX(Verdeelsleutels_percentage!$A:$AB,MATCH(max_demand!$C344,Verdeelsleutels_percentage!$C:$C,0),MATCH(INDEX(Overzicht!$B$1:$F$35,MATCH(max_demand!AK$1,Overzicht!$B:$B,0),5),Verdeelsleutels_percentage!$1:$1,0)))</f>
        <v>3.6121635931798593E-4</v>
      </c>
      <c r="AL344">
        <f>PRODUCT(INDEX(Overzicht!$B$1:$D$35,MATCH(max_demand!AL$1,Overzicht!$B$1:$B$35,0),3),INDEX(Verdeelsleutels_percentage!$A:$AB,MATCH(max_demand!$C344,Verdeelsleutels_percentage!$C:$C,0),MATCH(INDEX(Overzicht!$B$1:$F$35,MATCH(max_demand!AL$1,Overzicht!$B:$B,0),5),Verdeelsleutels_percentage!$1:$1,0)))</f>
        <v>9.9235263548897216E-4</v>
      </c>
      <c r="AM344">
        <f>PRODUCT(INDEX(Overzicht!$B$1:$D$35,MATCH(max_demand!AM$1,Overzicht!$B$1:$B$35,0),3),INDEX(Verdeelsleutels_percentage!$A:$AB,MATCH(max_demand!$C344,Verdeelsleutels_percentage!$C:$C,0),MATCH(INDEX(Overzicht!$B$1:$F$35,MATCH(max_demand!AM$1,Overzicht!$B:$B,0),5),Verdeelsleutels_percentage!$1:$1,0)))</f>
        <v>1.9847052709779443E-3</v>
      </c>
      <c r="AN344">
        <f>PRODUCT(INDEX(Overzicht!$B$1:$D$35,MATCH(max_demand!AN$1,Overzicht!$B$1:$B$35,0),3),INDEX(Verdeelsleutels_percentage!$A:$AB,MATCH(max_demand!$C344,Verdeelsleutels_percentage!$C:$C,0),MATCH(INDEX(Overzicht!$B$1:$F$35,MATCH(max_demand!AN$1,Overzicht!$B:$B,0),5),Verdeelsleutels_percentage!$1:$1,0)))</f>
        <v>9.9235263548897216E-4</v>
      </c>
      <c r="AO344">
        <f>PRODUCT(INDEX(Overzicht!$B$1:$D$35,MATCH(max_demand!AO$1,Overzicht!$B$1:$B$35,0),3),INDEX(Verdeelsleutels_percentage!$A:$AB,MATCH(max_demand!$C344,Verdeelsleutels_percentage!$C:$C,0),MATCH(INDEX(Overzicht!$B$1:$F$35,MATCH(max_demand!AO$1,Overzicht!$B:$B,0),5),Verdeelsleutels_percentage!$1:$1,0)))</f>
        <v>3.4732342242114024E-3</v>
      </c>
    </row>
    <row r="345" spans="2:41">
      <c r="B345" t="str">
        <f>INDEX('ETLocal datasets'!B:C,MATCH(C345,'ETLocal datasets'!C:C,0),1)</f>
        <v>GM1723</v>
      </c>
      <c r="C345" t="str">
        <f>'ETLocal datasets'!C328</f>
        <v>Alphen-Chaam</v>
      </c>
      <c r="D345">
        <f t="shared" si="25"/>
        <v>0.20447046866347682</v>
      </c>
      <c r="E345">
        <f t="shared" si="26"/>
        <v>0.10702504969522833</v>
      </c>
      <c r="F345">
        <f t="shared" si="27"/>
        <v>6.1661552434148434E-3</v>
      </c>
      <c r="G345">
        <f t="shared" si="24"/>
        <v>1.2556441421134611E-2</v>
      </c>
      <c r="H345">
        <f>PRODUCT(INDEX(Overzicht!$B$1:$D$35,MATCH(max_demand!H$1,Overzicht!$B$1:$B$35,0),3),INDEX(Verdeelsleutels_percentage!$A:$AB,MATCH(max_demand!$C345,Verdeelsleutels_percentage!$C:$C,0),MATCH(INDEX(Overzicht!$B$1:$F$35,MATCH(max_demand!H$1,Overzicht!$B:$B,0),5),Verdeelsleutels_percentage!$1:$1,0)))</f>
        <v>6.1661552434148434E-3</v>
      </c>
      <c r="I345">
        <f>PRODUCT(INDEX(Overzicht!$B$1:$D$35,MATCH(max_demand!I$1,Overzicht!$B$1:$B$35,0),3),INDEX(Verdeelsleutels_percentage!$A:$AB,MATCH(max_demand!$C345,Verdeelsleutels_percentage!$C:$C,0),MATCH(INDEX(Overzicht!$B$1:$F$35,MATCH(max_demand!I$1,Overzicht!$B:$B,0),5),Verdeelsleutels_percentage!$1:$1,0)))</f>
        <v>2.3596551258986961E-2</v>
      </c>
      <c r="J345">
        <f>PRODUCT(INDEX(Overzicht!$B$1:$D$35,MATCH(max_demand!J$1,Overzicht!$B$1:$B$35,0),3),INDEX(Verdeelsleutels_percentage!$A:$AB,MATCH(max_demand!$C345,Verdeelsleutels_percentage!$C:$C,0),MATCH(INDEX(Overzicht!$B$1:$F$35,MATCH(max_demand!J$1,Overzicht!$B:$B,0),5),Verdeelsleutels_percentage!$1:$1,0)))</f>
        <v>2.0671301387447855E-3</v>
      </c>
      <c r="K345">
        <f>PRODUCT(INDEX(Overzicht!$B$1:$D$35,MATCH(max_demand!K$1,Overzicht!$B$1:$B$35,0),3),INDEX(Verdeelsleutels_percentage!$A:$AB,MATCH(max_demand!$C345,Verdeelsleutels_percentage!$C:$C,0),MATCH(INDEX(Overzicht!$B$1:$F$35,MATCH(max_demand!K$1,Overzicht!$B:$B,0),5),Verdeelsleutels_percentage!$1:$1,0)))</f>
        <v>4.9117129005245164E-3</v>
      </c>
      <c r="L345">
        <f>PRODUCT(INDEX(Overzicht!$B$1:$D$35,MATCH(max_demand!L$1,Overzicht!$B$1:$B$35,0),3),INDEX(Verdeelsleutels_percentage!$A:$AB,MATCH(max_demand!$C345,Verdeelsleutels_percentage!$C:$C,0),MATCH(INDEX(Overzicht!$B$1:$F$35,MATCH(max_demand!L$1,Overzicht!$B:$B,0),5),Verdeelsleutels_percentage!$1:$1,0)))</f>
        <v>1.9938762144530177E-3</v>
      </c>
      <c r="M345">
        <f>PRODUCT(INDEX(Overzicht!$B$1:$D$35,MATCH(max_demand!M$1,Overzicht!$B$1:$B$35,0),3),INDEX(Verdeelsleutels_percentage!$A:$AB,MATCH(max_demand!$C345,Verdeelsleutels_percentage!$C:$C,0),MATCH(INDEX(Overzicht!$B$1:$F$35,MATCH(max_demand!M$1,Overzicht!$B:$B,0),5),Verdeelsleutels_percentage!$1:$1,0)))</f>
        <v>8.2860221256713648E-2</v>
      </c>
      <c r="N345">
        <f>PRODUCT(INDEX(Overzicht!$B$1:$D$35,MATCH(max_demand!N$1,Overzicht!$B$1:$B$35,0),3),INDEX(Verdeelsleutels_percentage!$A:$AB,MATCH(max_demand!$C345,Verdeelsleutels_percentage!$C:$C,0),MATCH(INDEX(Overzicht!$B$1:$F$35,MATCH(max_demand!N$1,Overzicht!$B:$B,0),5),Verdeelsleutels_percentage!$1:$1,0)))</f>
        <v>5.3124277501046646E-2</v>
      </c>
      <c r="O345">
        <f>PRODUCT(INDEX(Overzicht!$B$1:$D$35,MATCH(max_demand!O$1,Overzicht!$B$1:$B$35,0),3),INDEX(Verdeelsleutels_percentage!$A:$AB,MATCH(max_demand!$C345,Verdeelsleutels_percentage!$C:$C,0),MATCH(INDEX(Overzicht!$B$1:$F$35,MATCH(max_demand!O$1,Overzicht!$B:$B,0),5),Verdeelsleutels_percentage!$1:$1,0)))</f>
        <v>2.6507898408907838E-3</v>
      </c>
      <c r="P345">
        <f>PRODUCT(INDEX(Overzicht!$B$1:$D$35,MATCH(max_demand!P$1,Overzicht!$B$1:$B$35,0),3),INDEX(Verdeelsleutels_percentage!$A:$AB,MATCH(max_demand!$C345,Verdeelsleutels_percentage!$C:$C,0),MATCH(INDEX(Overzicht!$B$1:$F$35,MATCH(max_demand!P$1,Overzicht!$B:$B,0),5),Verdeelsleutels_percentage!$1:$1,0)))</f>
        <v>3.308387086542474E-2</v>
      </c>
      <c r="Q345">
        <f>PRODUCT(INDEX(Overzicht!$B$1:$D$35,MATCH(max_demand!Q$1,Overzicht!$B$1:$B$35,0),3),INDEX(Verdeelsleutels_percentage!$A:$AB,MATCH(max_demand!$C345,Verdeelsleutels_percentage!$C:$C,0),MATCH(INDEX(Overzicht!$B$1:$F$35,MATCH(max_demand!Q$1,Overzicht!$B:$B,0),5),Verdeelsleutels_percentage!$1:$1,0)))</f>
        <v>5.1091000588294414E-3</v>
      </c>
      <c r="R345">
        <f>PRODUCT(INDEX(Overzicht!$B$1:$D$35,MATCH(max_demand!R$1,Overzicht!$B$1:$B$35,0),3),INDEX(Verdeelsleutels_percentage!$A:$AB,MATCH(max_demand!$C345,Verdeelsleutels_percentage!$C:$C,0),MATCH(INDEX(Overzicht!$B$1:$F$35,MATCH(max_demand!R$1,Overzicht!$B:$B,0),5),Verdeelsleutels_percentage!$1:$1,0)))</f>
        <v>1.0570551845854018E-3</v>
      </c>
      <c r="S345">
        <f>PRODUCT(INDEX(Overzicht!$B$1:$D$35,MATCH(max_demand!S$1,Overzicht!$B$1:$B$35,0),3),INDEX(Verdeelsleutels_percentage!$A:$AB,MATCH(max_demand!$C345,Verdeelsleutels_percentage!$C:$C,0),MATCH(INDEX(Overzicht!$B$1:$F$35,MATCH(max_demand!S$1,Overzicht!$B:$B,0),5),Verdeelsleutels_percentage!$1:$1,0)))</f>
        <v>2.1648490180309027E-3</v>
      </c>
      <c r="T345">
        <f>PRODUCT(INDEX(Overzicht!$B$1:$D$35,MATCH(max_demand!T$1,Overzicht!$B$1:$B$35,0),3),INDEX(Verdeelsleutels_percentage!$A:$AB,MATCH(max_demand!$C345,Verdeelsleutels_percentage!$C:$C,0),MATCH(INDEX(Overzicht!$B$1:$F$35,MATCH(max_demand!T$1,Overzicht!$B:$B,0),5),Verdeelsleutels_percentage!$1:$1,0)))</f>
        <v>3.1241853233301871E-3</v>
      </c>
      <c r="U345">
        <f>PRODUCT(INDEX(Overzicht!$B$1:$D$35,MATCH(max_demand!U$1,Overzicht!$B$1:$B$35,0),3),INDEX(Verdeelsleutels_percentage!$A:$AB,MATCH(max_demand!$C345,Verdeelsleutels_percentage!$C:$C,0),MATCH(INDEX(Overzicht!$B$1:$F$35,MATCH(max_demand!U$1,Overzicht!$B:$B,0),5),Verdeelsleutels_percentage!$1:$1,0)))</f>
        <v>1.1604116915226411E-2</v>
      </c>
      <c r="V345">
        <f>PRODUCT(INDEX(Overzicht!$B$1:$D$35,MATCH(max_demand!V$1,Overzicht!$B$1:$B$35,0),3),INDEX(Verdeelsleutels_percentage!$A:$AB,MATCH(max_demand!$C345,Verdeelsleutels_percentage!$C:$C,0),MATCH(INDEX(Overzicht!$B$1:$F$35,MATCH(max_demand!V$1,Overzicht!$B:$B,0),5),Verdeelsleutels_percentage!$1:$1,0)))</f>
        <v>1.3506816247480134E-3</v>
      </c>
      <c r="W345">
        <f>PRODUCT(INDEX(Overzicht!$B$1:$D$35,MATCH(max_demand!W$1,Overzicht!$B$1:$B$35,0),3),INDEX(Verdeelsleutels_percentage!$A:$AB,MATCH(max_demand!$C345,Verdeelsleutels_percentage!$C:$C,0),MATCH(INDEX(Overzicht!$B$1:$F$35,MATCH(max_demand!W$1,Overzicht!$B:$B,0),5),Verdeelsleutels_percentage!$1:$1,0)))</f>
        <v>7.0470345639026787E-3</v>
      </c>
      <c r="X345">
        <f>PRODUCT(INDEX(Overzicht!$B$1:$D$35,MATCH(max_demand!X$1,Overzicht!$B$1:$B$35,0),3),INDEX(Verdeelsleutels_percentage!$A:$AB,MATCH(max_demand!$C345,Verdeelsleutels_percentage!$C:$C,0),MATCH(INDEX(Overzicht!$B$1:$F$35,MATCH(max_demand!X$1,Overzicht!$B:$B,0),5),Verdeelsleutels_percentage!$1:$1,0)))</f>
        <v>1.7562633691798283E-2</v>
      </c>
      <c r="Y345">
        <f>PRODUCT(INDEX(Overzicht!$B$1:$D$35,MATCH(max_demand!Y$1,Overzicht!$B$1:$B$35,0),3),INDEX(Verdeelsleutels_percentage!$A:$AB,MATCH(max_demand!$C345,Verdeelsleutels_percentage!$C:$C,0),MATCH(INDEX(Overzicht!$B$1:$F$35,MATCH(max_demand!Y$1,Overzicht!$B:$B,0),5),Verdeelsleutels_percentage!$1:$1,0)))</f>
        <v>2.5049937016979256E-6</v>
      </c>
      <c r="Z345">
        <f>PRODUCT(INDEX(Overzicht!$B$1:$D$35,MATCH(max_demand!Z$1,Overzicht!$B$1:$B$35,0),3),INDEX(Verdeelsleutels_percentage!$A:$AB,MATCH(max_demand!$C345,Verdeelsleutels_percentage!$C:$C,0),MATCH(INDEX(Overzicht!$B$1:$F$35,MATCH(max_demand!Z$1,Overzicht!$B:$B,0),5),Verdeelsleutels_percentage!$1:$1,0)))</f>
        <v>1.1133305340879668E-3</v>
      </c>
      <c r="AA345">
        <f>PRODUCT(INDEX(Overzicht!$B$1:$D$35,MATCH(max_demand!AA$1,Overzicht!$B$1:$B$35,0),3),INDEX(Verdeelsleutels_percentage!$A:$AB,MATCH(max_demand!$C345,Verdeelsleutels_percentage!$C:$C,0),MATCH(INDEX(Overzicht!$B$1:$F$35,MATCH(max_demand!AA$1,Overzicht!$B:$B,0),5),Verdeelsleutels_percentage!$1:$1,0)))</f>
        <v>1.1602076092074602E-3</v>
      </c>
      <c r="AB345">
        <f>PRODUCT(INDEX(Overzicht!$B$1:$D$35,MATCH(max_demand!AB$1,Overzicht!$B$1:$B$35,0),3),INDEX(Verdeelsleutels_percentage!$A:$AB,MATCH(max_demand!$C345,Verdeelsleutels_percentage!$C:$C,0),MATCH(INDEX(Overzicht!$B$1:$F$35,MATCH(max_demand!AB$1,Overzicht!$B:$B,0),5),Verdeelsleutels_percentage!$1:$1,0)))</f>
        <v>3.9060724137113408E-3</v>
      </c>
      <c r="AC345">
        <f>PRODUCT(INDEX(Overzicht!$B$1:$D$35,MATCH(max_demand!AC$1,Overzicht!$B$1:$B$35,0),3),INDEX(Verdeelsleutels_percentage!$A:$AB,MATCH(max_demand!$C345,Verdeelsleutels_percentage!$C:$C,0),MATCH(INDEX(Overzicht!$B$1:$F$35,MATCH(max_demand!AC$1,Overzicht!$B:$B,0),5),Verdeelsleutels_percentage!$1:$1,0)))</f>
        <v>1.8108938957151519E-2</v>
      </c>
      <c r="AD345">
        <f>PRODUCT(INDEX(Overzicht!$B$1:$D$35,MATCH(max_demand!AD$1,Overzicht!$B$1:$B$35,0),3),INDEX(Verdeelsleutels_percentage!$A:$AB,MATCH(max_demand!$C345,Verdeelsleutels_percentage!$C:$C,0),MATCH(INDEX(Overzicht!$B$1:$F$35,MATCH(max_demand!AD$1,Overzicht!$B:$B,0),5),Verdeelsleutels_percentage!$1:$1,0)))</f>
        <v>2.4836936510441323E-5</v>
      </c>
      <c r="AE345">
        <f>PRODUCT(INDEX(Overzicht!$B$1:$D$35,MATCH(max_demand!AE$1,Overzicht!$B$1:$B$35,0),3),INDEX(Verdeelsleutels_percentage!$A:$AB,MATCH(max_demand!$C345,Verdeelsleutels_percentage!$C:$C,0),MATCH(INDEX(Overzicht!$B$1:$F$35,MATCH(max_demand!AE$1,Overzicht!$B:$B,0),5),Verdeelsleutels_percentage!$1:$1,0)))</f>
        <v>1.1979767503771407E-2</v>
      </c>
      <c r="AF345">
        <f>PRODUCT(INDEX(Overzicht!$B$1:$D$35,MATCH(max_demand!AF$1,Overzicht!$B$1:$B$35,0),3),INDEX(Verdeelsleutels_percentage!$A:$AB,MATCH(max_demand!$C345,Verdeelsleutels_percentage!$C:$C,0),MATCH(INDEX(Overzicht!$B$1:$F$35,MATCH(max_demand!AF$1,Overzicht!$B:$B,0),5),Verdeelsleutels_percentage!$1:$1,0)))</f>
        <v>4.3947257924525007E-3</v>
      </c>
      <c r="AG345">
        <f>PRODUCT(INDEX(Overzicht!$B$1:$D$35,MATCH(max_demand!AG$1,Overzicht!$B$1:$B$35,0),3),INDEX(Verdeelsleutels_percentage!$A:$AB,MATCH(max_demand!$C345,Verdeelsleutels_percentage!$C:$C,0),MATCH(INDEX(Overzicht!$B$1:$F$35,MATCH(max_demand!AG$1,Overzicht!$B:$B,0),5),Verdeelsleutels_percentage!$1:$1,0)))</f>
        <v>7.0470345639026787E-3</v>
      </c>
      <c r="AH345">
        <f>PRODUCT(INDEX(Overzicht!$B$1:$D$35,MATCH(max_demand!AH$1,Overzicht!$B$1:$B$35,0),3),INDEX(Verdeelsleutels_percentage!$A:$AB,MATCH(max_demand!$C345,Verdeelsleutels_percentage!$C:$C,0),MATCH(INDEX(Overzicht!$B$1:$F$35,MATCH(max_demand!AH$1,Overzicht!$B:$B,0),5),Verdeelsleutels_percentage!$1:$1,0)))</f>
        <v>1.0254360182389169E-2</v>
      </c>
      <c r="AI345">
        <f>PRODUCT(INDEX(Overzicht!$B$1:$D$35,MATCH(max_demand!AI$1,Overzicht!$B$1:$B$35,0),3),INDEX(Verdeelsleutels_percentage!$A:$AB,MATCH(max_demand!$C345,Verdeelsleutels_percentage!$C:$C,0),MATCH(INDEX(Overzicht!$B$1:$F$35,MATCH(max_demand!AI$1,Overzicht!$B:$B,0),5),Verdeelsleutels_percentage!$1:$1,0)))</f>
        <v>3.5157806339620006E-3</v>
      </c>
      <c r="AJ345">
        <f>PRODUCT(INDEX(Overzicht!$B$1:$D$35,MATCH(max_demand!AJ$1,Overzicht!$B$1:$B$35,0),3),INDEX(Verdeelsleutels_percentage!$A:$AB,MATCH(max_demand!$C345,Verdeelsleutels_percentage!$C:$C,0),MATCH(INDEX(Overzicht!$B$1:$F$35,MATCH(max_demand!AJ$1,Overzicht!$B:$B,0),5),Verdeelsleutels_percentage!$1:$1,0)))</f>
        <v>0</v>
      </c>
      <c r="AK345">
        <f>PRODUCT(INDEX(Overzicht!$B$1:$D$35,MATCH(max_demand!AK$1,Overzicht!$B$1:$B$35,0),3),INDEX(Verdeelsleutels_percentage!$A:$AB,MATCH(max_demand!$C345,Verdeelsleutels_percentage!$C:$C,0),MATCH(INDEX(Overzicht!$B$1:$F$35,MATCH(max_demand!AK$1,Overzicht!$B:$B,0),5),Verdeelsleutels_percentage!$1:$1,0)))</f>
        <v>4.2752009687676255E-4</v>
      </c>
      <c r="AL345">
        <f>PRODUCT(INDEX(Overzicht!$B$1:$D$35,MATCH(max_demand!AL$1,Overzicht!$B$1:$B$35,0),3),INDEX(Verdeelsleutels_percentage!$A:$AB,MATCH(max_demand!$C345,Verdeelsleutels_percentage!$C:$C,0),MATCH(INDEX(Overzicht!$B$1:$F$35,MATCH(max_demand!AL$1,Overzicht!$B:$B,0),5),Verdeelsleutels_percentage!$1:$1,0)))</f>
        <v>1.1745057606504464E-3</v>
      </c>
      <c r="AM345">
        <f>PRODUCT(INDEX(Overzicht!$B$1:$D$35,MATCH(max_demand!AM$1,Overzicht!$B$1:$B$35,0),3),INDEX(Verdeelsleutels_percentage!$A:$AB,MATCH(max_demand!$C345,Verdeelsleutels_percentage!$C:$C,0),MATCH(INDEX(Overzicht!$B$1:$F$35,MATCH(max_demand!AM$1,Overzicht!$B:$B,0),5),Verdeelsleutels_percentage!$1:$1,0)))</f>
        <v>2.3490115213008929E-3</v>
      </c>
      <c r="AN345">
        <f>PRODUCT(INDEX(Overzicht!$B$1:$D$35,MATCH(max_demand!AN$1,Overzicht!$B$1:$B$35,0),3),INDEX(Verdeelsleutels_percentage!$A:$AB,MATCH(max_demand!$C345,Verdeelsleutels_percentage!$C:$C,0),MATCH(INDEX(Overzicht!$B$1:$F$35,MATCH(max_demand!AN$1,Overzicht!$B:$B,0),5),Verdeelsleutels_percentage!$1:$1,0)))</f>
        <v>1.1745057606504464E-3</v>
      </c>
      <c r="AO345">
        <f>PRODUCT(INDEX(Overzicht!$B$1:$D$35,MATCH(max_demand!AO$1,Overzicht!$B$1:$B$35,0),3),INDEX(Verdeelsleutels_percentage!$A:$AB,MATCH(max_demand!$C345,Verdeelsleutels_percentage!$C:$C,0),MATCH(INDEX(Overzicht!$B$1:$F$35,MATCH(max_demand!AO$1,Overzicht!$B:$B,0),5),Verdeelsleutels_percentage!$1:$1,0)))</f>
        <v>4.1107701622765625E-3</v>
      </c>
    </row>
    <row r="346" spans="2:41">
      <c r="B346" t="str">
        <f>INDEX('ETLocal datasets'!B:C,MATCH(C346,'ETLocal datasets'!C:C,0),1)</f>
        <v>GM1724</v>
      </c>
      <c r="C346" t="str">
        <f>'ETLocal datasets'!C329</f>
        <v>Bergeijk</v>
      </c>
      <c r="D346">
        <f t="shared" si="25"/>
        <v>0.239272726648111</v>
      </c>
      <c r="E346">
        <f t="shared" si="26"/>
        <v>0.14774133587438282</v>
      </c>
      <c r="F346">
        <f t="shared" si="27"/>
        <v>1.1234444438465253E-2</v>
      </c>
      <c r="G346">
        <f t="shared" si="24"/>
        <v>2.2877244883062378E-2</v>
      </c>
      <c r="H346">
        <f>PRODUCT(INDEX(Overzicht!$B$1:$D$35,MATCH(max_demand!H$1,Overzicht!$B$1:$B$35,0),3),INDEX(Verdeelsleutels_percentage!$A:$AB,MATCH(max_demand!$C346,Verdeelsleutels_percentage!$C:$C,0),MATCH(INDEX(Overzicht!$B$1:$F$35,MATCH(max_demand!H$1,Overzicht!$B:$B,0),5),Verdeelsleutels_percentage!$1:$1,0)))</f>
        <v>1.1234444438465253E-2</v>
      </c>
      <c r="I346">
        <f>PRODUCT(INDEX(Overzicht!$B$1:$D$35,MATCH(max_demand!I$1,Overzicht!$B$1:$B$35,0),3),INDEX(Verdeelsleutels_percentage!$A:$AB,MATCH(max_demand!$C346,Verdeelsleutels_percentage!$C:$C,0),MATCH(INDEX(Overzicht!$B$1:$F$35,MATCH(max_demand!I$1,Overzicht!$B:$B,0),5),Verdeelsleutels_percentage!$1:$1,0)))</f>
        <v>2.3949408534884718E-2</v>
      </c>
      <c r="J346">
        <f>PRODUCT(INDEX(Overzicht!$B$1:$D$35,MATCH(max_demand!J$1,Overzicht!$B$1:$B$35,0),3),INDEX(Verdeelsleutels_percentage!$A:$AB,MATCH(max_demand!$C346,Verdeelsleutels_percentage!$C:$C,0),MATCH(INDEX(Overzicht!$B$1:$F$35,MATCH(max_demand!J$1,Overzicht!$B:$B,0),5),Verdeelsleutels_percentage!$1:$1,0)))</f>
        <v>3.7662137546093043E-3</v>
      </c>
      <c r="K346">
        <f>PRODUCT(INDEX(Overzicht!$B$1:$D$35,MATCH(max_demand!K$1,Overzicht!$B$1:$B$35,0),3),INDEX(Verdeelsleutels_percentage!$A:$AB,MATCH(max_demand!$C346,Verdeelsleutels_percentage!$C:$C,0),MATCH(INDEX(Overzicht!$B$1:$F$35,MATCH(max_demand!K$1,Overzicht!$B:$B,0),5),Verdeelsleutels_percentage!$1:$1,0)))</f>
        <v>4.9851614996460035E-3</v>
      </c>
      <c r="L346">
        <f>PRODUCT(INDEX(Overzicht!$B$1:$D$35,MATCH(max_demand!L$1,Overzicht!$B$1:$B$35,0),3),INDEX(Verdeelsleutels_percentage!$A:$AB,MATCH(max_demand!$C346,Verdeelsleutels_percentage!$C:$C,0),MATCH(INDEX(Overzicht!$B$1:$F$35,MATCH(max_demand!L$1,Overzicht!$B:$B,0),5),Verdeelsleutels_percentage!$1:$1,0)))</f>
        <v>3.6327485546803371E-3</v>
      </c>
      <c r="M346">
        <f>PRODUCT(INDEX(Overzicht!$B$1:$D$35,MATCH(max_demand!M$1,Overzicht!$B$1:$B$35,0),3),INDEX(Verdeelsleutels_percentage!$A:$AB,MATCH(max_demand!$C346,Verdeelsleutels_percentage!$C:$C,0),MATCH(INDEX(Overzicht!$B$1:$F$35,MATCH(max_demand!M$1,Overzicht!$B:$B,0),5),Verdeelsleutels_percentage!$1:$1,0)))</f>
        <v>9.218765796818848E-2</v>
      </c>
      <c r="N346">
        <f>PRODUCT(INDEX(Overzicht!$B$1:$D$35,MATCH(max_demand!N$1,Overzicht!$B$1:$B$35,0),3),INDEX(Verdeelsleutels_percentage!$A:$AB,MATCH(max_demand!$C346,Verdeelsleutels_percentage!$C:$C,0),MATCH(INDEX(Overzicht!$B$1:$F$35,MATCH(max_demand!N$1,Overzicht!$B:$B,0),5),Verdeelsleutels_percentage!$1:$1,0)))</f>
        <v>6.2449366476641385E-2</v>
      </c>
      <c r="O346">
        <f>PRODUCT(INDEX(Overzicht!$B$1:$D$35,MATCH(max_demand!O$1,Overzicht!$B$1:$B$35,0),3),INDEX(Verdeelsleutels_percentage!$A:$AB,MATCH(max_demand!$C346,Verdeelsleutels_percentage!$C:$C,0),MATCH(INDEX(Overzicht!$B$1:$F$35,MATCH(max_demand!O$1,Overzicht!$B:$B,0),5),Verdeelsleutels_percentage!$1:$1,0)))</f>
        <v>4.3100936666040845E-3</v>
      </c>
      <c r="P346">
        <f>PRODUCT(INDEX(Overzicht!$B$1:$D$35,MATCH(max_demand!P$1,Overzicht!$B$1:$B$35,0),3),INDEX(Verdeelsleutels_percentage!$A:$AB,MATCH(max_demand!$C346,Verdeelsleutels_percentage!$C:$C,0),MATCH(INDEX(Overzicht!$B$1:$F$35,MATCH(max_demand!P$1,Overzicht!$B:$B,0),5),Verdeelsleutels_percentage!$1:$1,0)))</f>
        <v>3.9991032963605525E-2</v>
      </c>
      <c r="Q346">
        <f>PRODUCT(INDEX(Overzicht!$B$1:$D$35,MATCH(max_demand!Q$1,Overzicht!$B$1:$B$35,0),3),INDEX(Verdeelsleutels_percentage!$A:$AB,MATCH(max_demand!$C346,Verdeelsleutels_percentage!$C:$C,0),MATCH(INDEX(Overzicht!$B$1:$F$35,MATCH(max_demand!Q$1,Overzicht!$B:$B,0),5),Verdeelsleutels_percentage!$1:$1,0)))</f>
        <v>9.3085396775854957E-3</v>
      </c>
      <c r="R346">
        <f>PRODUCT(INDEX(Overzicht!$B$1:$D$35,MATCH(max_demand!R$1,Overzicht!$B$1:$B$35,0),3),INDEX(Verdeelsleutels_percentage!$A:$AB,MATCH(max_demand!$C346,Verdeelsleutels_percentage!$C:$C,0),MATCH(INDEX(Overzicht!$B$1:$F$35,MATCH(max_demand!R$1,Overzicht!$B:$B,0),5),Verdeelsleutels_percentage!$1:$1,0)))</f>
        <v>1.9259047608797578E-3</v>
      </c>
      <c r="S346">
        <f>PRODUCT(INDEX(Overzicht!$B$1:$D$35,MATCH(max_demand!S$1,Overzicht!$B$1:$B$35,0),3),INDEX(Verdeelsleutels_percentage!$A:$AB,MATCH(max_demand!$C346,Verdeelsleutels_percentage!$C:$C,0),MATCH(INDEX(Overzicht!$B$1:$F$35,MATCH(max_demand!S$1,Overzicht!$B:$B,0),5),Verdeelsleutels_percentage!$1:$1,0)))</f>
        <v>3.9442529502817436E-3</v>
      </c>
      <c r="T346">
        <f>PRODUCT(INDEX(Overzicht!$B$1:$D$35,MATCH(max_demand!T$1,Overzicht!$B$1:$B$35,0),3),INDEX(Verdeelsleutels_percentage!$A:$AB,MATCH(max_demand!$C346,Verdeelsleutels_percentage!$C:$C,0),MATCH(INDEX(Overzicht!$B$1:$F$35,MATCH(max_demand!T$1,Overzicht!$B:$B,0),5),Verdeelsleutels_percentage!$1:$1,0)))</f>
        <v>5.6921185154890615E-3</v>
      </c>
      <c r="U346">
        <f>PRODUCT(INDEX(Overzicht!$B$1:$D$35,MATCH(max_demand!U$1,Overzicht!$B$1:$B$35,0),3),INDEX(Verdeelsleutels_percentage!$A:$AB,MATCH(max_demand!$C346,Verdeelsleutels_percentage!$C:$C,0),MATCH(INDEX(Overzicht!$B$1:$F$35,MATCH(max_demand!U$1,Overzicht!$B:$B,0),5),Verdeelsleutels_percentage!$1:$1,0)))</f>
        <v>2.1142154486102231E-2</v>
      </c>
      <c r="V346">
        <f>PRODUCT(INDEX(Overzicht!$B$1:$D$35,MATCH(max_demand!V$1,Overzicht!$B$1:$B$35,0),3),INDEX(Verdeelsleutels_percentage!$A:$AB,MATCH(max_demand!$C346,Verdeelsleutels_percentage!$C:$C,0),MATCH(INDEX(Overzicht!$B$1:$F$35,MATCH(max_demand!V$1,Overzicht!$B:$B,0),5),Verdeelsleutels_percentage!$1:$1,0)))</f>
        <v>2.4608783055685792E-3</v>
      </c>
      <c r="W346">
        <f>PRODUCT(INDEX(Overzicht!$B$1:$D$35,MATCH(max_demand!W$1,Overzicht!$B$1:$B$35,0),3),INDEX(Verdeelsleutels_percentage!$A:$AB,MATCH(max_demand!$C346,Verdeelsleutels_percentage!$C:$C,0),MATCH(INDEX(Overzicht!$B$1:$F$35,MATCH(max_demand!W$1,Overzicht!$B:$B,0),5),Verdeelsleutels_percentage!$1:$1,0)))</f>
        <v>1.2839365072531719E-2</v>
      </c>
      <c r="X346">
        <f>PRODUCT(INDEX(Overzicht!$B$1:$D$35,MATCH(max_demand!X$1,Overzicht!$B$1:$B$35,0),3),INDEX(Verdeelsleutels_percentage!$A:$AB,MATCH(max_demand!$C346,Verdeelsleutels_percentage!$C:$C,0),MATCH(INDEX(Overzicht!$B$1:$F$35,MATCH(max_demand!X$1,Overzicht!$B:$B,0),5),Verdeelsleutels_percentage!$1:$1,0)))</f>
        <v>2.5260937087936239E-2</v>
      </c>
      <c r="Y346">
        <f>PRODUCT(INDEX(Overzicht!$B$1:$D$35,MATCH(max_demand!Y$1,Overzicht!$B$1:$B$35,0),3),INDEX(Verdeelsleutels_percentage!$A:$AB,MATCH(max_demand!$C346,Verdeelsleutels_percentage!$C:$C,0),MATCH(INDEX(Overzicht!$B$1:$F$35,MATCH(max_demand!Y$1,Overzicht!$B:$B,0),5),Verdeelsleutels_percentage!$1:$1,0)))</f>
        <v>2.358180884015996E-6</v>
      </c>
      <c r="Z346">
        <f>PRODUCT(INDEX(Overzicht!$B$1:$D$35,MATCH(max_demand!Z$1,Overzicht!$B$1:$B$35,0),3),INDEX(Verdeelsleutels_percentage!$A:$AB,MATCH(max_demand!$C346,Verdeelsleutels_percentage!$C:$C,0),MATCH(INDEX(Overzicht!$B$1:$F$35,MATCH(max_demand!Z$1,Overzicht!$B:$B,0),5),Verdeelsleutels_percentage!$1:$1,0)))</f>
        <v>1.0480803928959983E-3</v>
      </c>
      <c r="AA346">
        <f>PRODUCT(INDEX(Overzicht!$B$1:$D$35,MATCH(max_demand!AA$1,Overzicht!$B$1:$B$35,0),3),INDEX(Verdeelsleutels_percentage!$A:$AB,MATCH(max_demand!$C346,Verdeelsleutels_percentage!$C:$C,0),MATCH(INDEX(Overzicht!$B$1:$F$35,MATCH(max_demand!AA$1,Overzicht!$B:$B,0),5),Verdeelsleutels_percentage!$1:$1,0)))</f>
        <v>1.0922100936495141E-3</v>
      </c>
      <c r="AB346">
        <f>PRODUCT(INDEX(Overzicht!$B$1:$D$35,MATCH(max_demand!AB$1,Overzicht!$B$1:$B$35,0),3),INDEX(Verdeelsleutels_percentage!$A:$AB,MATCH(max_demand!$C346,Verdeelsleutels_percentage!$C:$C,0),MATCH(INDEX(Overzicht!$B$1:$F$35,MATCH(max_demand!AB$1,Overzicht!$B:$B,0),5),Verdeelsleutels_percentage!$1:$1,0)))</f>
        <v>6.5668159539382905E-3</v>
      </c>
      <c r="AC346">
        <f>PRODUCT(INDEX(Overzicht!$B$1:$D$35,MATCH(max_demand!AC$1,Overzicht!$B$1:$B$35,0),3),INDEX(Verdeelsleutels_percentage!$A:$AB,MATCH(max_demand!$C346,Verdeelsleutels_percentage!$C:$C,0),MATCH(INDEX(Overzicht!$B$1:$F$35,MATCH(max_demand!AC$1,Overzicht!$B:$B,0),5),Verdeelsleutels_percentage!$1:$1,0)))</f>
        <v>2.6445939948365429E-2</v>
      </c>
      <c r="AD346">
        <f>PRODUCT(INDEX(Overzicht!$B$1:$D$35,MATCH(max_demand!AD$1,Overzicht!$B$1:$B$35,0),3),INDEX(Verdeelsleutels_percentage!$A:$AB,MATCH(max_demand!$C346,Verdeelsleutels_percentage!$C:$C,0),MATCH(INDEX(Overzicht!$B$1:$F$35,MATCH(max_demand!AD$1,Overzicht!$B:$B,0),5),Verdeelsleutels_percentage!$1:$1,0)))</f>
        <v>3.9345641996738733E-5</v>
      </c>
      <c r="AE346">
        <f>PRODUCT(INDEX(Overzicht!$B$1:$D$35,MATCH(max_demand!AE$1,Overzicht!$B$1:$B$35,0),3),INDEX(Verdeelsleutels_percentage!$A:$AB,MATCH(max_demand!$C346,Verdeelsleutels_percentage!$C:$C,0),MATCH(INDEX(Overzicht!$B$1:$F$35,MATCH(max_demand!AE$1,Overzicht!$B:$B,0),5),Verdeelsleutels_percentage!$1:$1,0)))</f>
        <v>1.0082970982340936E-2</v>
      </c>
      <c r="AF346">
        <f>PRODUCT(INDEX(Overzicht!$B$1:$D$35,MATCH(max_demand!AF$1,Overzicht!$B$1:$B$35,0),3),INDEX(Verdeelsleutels_percentage!$A:$AB,MATCH(max_demand!$C346,Verdeelsleutels_percentage!$C:$C,0),MATCH(INDEX(Overzicht!$B$1:$F$35,MATCH(max_demand!AF$1,Overzicht!$B:$B,0),5),Verdeelsleutels_percentage!$1:$1,0)))</f>
        <v>4.1371594456420984E-3</v>
      </c>
      <c r="AG346">
        <f>PRODUCT(INDEX(Overzicht!$B$1:$D$35,MATCH(max_demand!AG$1,Overzicht!$B$1:$B$35,0),3),INDEX(Verdeelsleutels_percentage!$A:$AB,MATCH(max_demand!$C346,Verdeelsleutels_percentage!$C:$C,0),MATCH(INDEX(Overzicht!$B$1:$F$35,MATCH(max_demand!AG$1,Overzicht!$B:$B,0),5),Verdeelsleutels_percentage!$1:$1,0)))</f>
        <v>1.2839365072531719E-2</v>
      </c>
      <c r="AH346">
        <f>PRODUCT(INDEX(Overzicht!$B$1:$D$35,MATCH(max_demand!AH$1,Overzicht!$B$1:$B$35,0),3),INDEX(Verdeelsleutels_percentage!$A:$AB,MATCH(max_demand!$C346,Verdeelsleutels_percentage!$C:$C,0),MATCH(INDEX(Overzicht!$B$1:$F$35,MATCH(max_demand!AH$1,Overzicht!$B:$B,0),5),Verdeelsleutels_percentage!$1:$1,0)))</f>
        <v>9.653372039831562E-3</v>
      </c>
      <c r="AI346">
        <f>PRODUCT(INDEX(Overzicht!$B$1:$D$35,MATCH(max_demand!AI$1,Overzicht!$B$1:$B$35,0),3),INDEX(Verdeelsleutels_percentage!$A:$AB,MATCH(max_demand!$C346,Verdeelsleutels_percentage!$C:$C,0),MATCH(INDEX(Overzicht!$B$1:$F$35,MATCH(max_demand!AI$1,Overzicht!$B:$B,0),5),Verdeelsleutels_percentage!$1:$1,0)))</f>
        <v>3.3097275565136786E-3</v>
      </c>
      <c r="AJ346">
        <f>PRODUCT(INDEX(Overzicht!$B$1:$D$35,MATCH(max_demand!AJ$1,Overzicht!$B$1:$B$35,0),3),INDEX(Verdeelsleutels_percentage!$A:$AB,MATCH(max_demand!$C346,Verdeelsleutels_percentage!$C:$C,0),MATCH(INDEX(Overzicht!$B$1:$F$35,MATCH(max_demand!AJ$1,Overzicht!$B:$B,0),5),Verdeelsleutels_percentage!$1:$1,0)))</f>
        <v>0</v>
      </c>
      <c r="AK346">
        <f>PRODUCT(INDEX(Overzicht!$B$1:$D$35,MATCH(max_demand!AK$1,Overzicht!$B$1:$B$35,0),3),INDEX(Verdeelsleutels_percentage!$A:$AB,MATCH(max_demand!$C346,Verdeelsleutels_percentage!$C:$C,0),MATCH(INDEX(Overzicht!$B$1:$F$35,MATCH(max_demand!AK$1,Overzicht!$B:$B,0),5),Verdeelsleutels_percentage!$1:$1,0)))</f>
        <v>7.7892148106692438E-4</v>
      </c>
      <c r="AL346">
        <f>PRODUCT(INDEX(Overzicht!$B$1:$D$35,MATCH(max_demand!AL$1,Overzicht!$B$1:$B$35,0),3),INDEX(Verdeelsleutels_percentage!$A:$AB,MATCH(max_demand!$C346,Verdeelsleutels_percentage!$C:$C,0),MATCH(INDEX(Overzicht!$B$1:$F$35,MATCH(max_demand!AL$1,Overzicht!$B:$B,0),5),Verdeelsleutels_percentage!$1:$1,0)))</f>
        <v>2.1398941787552864E-3</v>
      </c>
      <c r="AM346">
        <f>PRODUCT(INDEX(Overzicht!$B$1:$D$35,MATCH(max_demand!AM$1,Overzicht!$B$1:$B$35,0),3),INDEX(Verdeelsleutels_percentage!$A:$AB,MATCH(max_demand!$C346,Verdeelsleutels_percentage!$C:$C,0),MATCH(INDEX(Overzicht!$B$1:$F$35,MATCH(max_demand!AM$1,Overzicht!$B:$B,0),5),Verdeelsleutels_percentage!$1:$1,0)))</f>
        <v>4.2797883575105729E-3</v>
      </c>
      <c r="AN346">
        <f>PRODUCT(INDEX(Overzicht!$B$1:$D$35,MATCH(max_demand!AN$1,Overzicht!$B$1:$B$35,0),3),INDEX(Verdeelsleutels_percentage!$A:$AB,MATCH(max_demand!$C346,Verdeelsleutels_percentage!$C:$C,0),MATCH(INDEX(Overzicht!$B$1:$F$35,MATCH(max_demand!AN$1,Overzicht!$B:$B,0),5),Verdeelsleutels_percentage!$1:$1,0)))</f>
        <v>2.1398941787552864E-3</v>
      </c>
      <c r="AO346">
        <f>PRODUCT(INDEX(Overzicht!$B$1:$D$35,MATCH(max_demand!AO$1,Overzicht!$B$1:$B$35,0),3),INDEX(Verdeelsleutels_percentage!$A:$AB,MATCH(max_demand!$C346,Verdeelsleutels_percentage!$C:$C,0),MATCH(INDEX(Overzicht!$B$1:$F$35,MATCH(max_demand!AO$1,Overzicht!$B:$B,0),5),Verdeelsleutels_percentage!$1:$1,0)))</f>
        <v>7.4896296256435025E-3</v>
      </c>
    </row>
    <row r="347" spans="2:41">
      <c r="B347" t="str">
        <f>INDEX('ETLocal datasets'!B:C,MATCH(C347,'ETLocal datasets'!C:C,0),1)</f>
        <v>GM1728</v>
      </c>
      <c r="C347" t="str">
        <f>'ETLocal datasets'!C330</f>
        <v>Bladel</v>
      </c>
      <c r="D347">
        <f t="shared" si="25"/>
        <v>0.20985113636535555</v>
      </c>
      <c r="E347">
        <f t="shared" si="26"/>
        <v>0.12301663941975657</v>
      </c>
      <c r="F347">
        <f t="shared" si="27"/>
        <v>1.2257580257748986E-2</v>
      </c>
      <c r="G347">
        <f t="shared" si="24"/>
        <v>2.4960706047038206E-2</v>
      </c>
      <c r="H347">
        <f>PRODUCT(INDEX(Overzicht!$B$1:$D$35,MATCH(max_demand!H$1,Overzicht!$B$1:$B$35,0),3),INDEX(Verdeelsleutels_percentage!$A:$AB,MATCH(max_demand!$C347,Verdeelsleutels_percentage!$C:$C,0),MATCH(INDEX(Overzicht!$B$1:$F$35,MATCH(max_demand!H$1,Overzicht!$B:$B,0),5),Verdeelsleutels_percentage!$1:$1,0)))</f>
        <v>1.2257580257748986E-2</v>
      </c>
      <c r="I347">
        <f>PRODUCT(INDEX(Overzicht!$B$1:$D$35,MATCH(max_demand!I$1,Overzicht!$B$1:$B$35,0),3),INDEX(Verdeelsleutels_percentage!$A:$AB,MATCH(max_demand!$C347,Verdeelsleutels_percentage!$C:$C,0),MATCH(INDEX(Overzicht!$B$1:$F$35,MATCH(max_demand!I$1,Overzicht!$B:$B,0),5),Verdeelsleutels_percentage!$1:$1,0)))</f>
        <v>1.6219688762955247E-2</v>
      </c>
      <c r="J347">
        <f>PRODUCT(INDEX(Overzicht!$B$1:$D$35,MATCH(max_demand!J$1,Overzicht!$B$1:$B$35,0),3),INDEX(Verdeelsleutels_percentage!$A:$AB,MATCH(max_demand!$C347,Verdeelsleutels_percentage!$C:$C,0),MATCH(INDEX(Overzicht!$B$1:$F$35,MATCH(max_demand!J$1,Overzicht!$B:$B,0),5),Verdeelsleutels_percentage!$1:$1,0)))</f>
        <v>4.1092078578358502E-3</v>
      </c>
      <c r="K347">
        <f>PRODUCT(INDEX(Overzicht!$B$1:$D$35,MATCH(max_demand!K$1,Overzicht!$B$1:$B$35,0),3),INDEX(Verdeelsleutels_percentage!$A:$AB,MATCH(max_demand!$C347,Verdeelsleutels_percentage!$C:$C,0),MATCH(INDEX(Overzicht!$B$1:$F$35,MATCH(max_demand!K$1,Overzicht!$B:$B,0),5),Verdeelsleutels_percentage!$1:$1,0)))</f>
        <v>3.3761905994274533E-3</v>
      </c>
      <c r="L347">
        <f>PRODUCT(INDEX(Overzicht!$B$1:$D$35,MATCH(max_demand!L$1,Overzicht!$B$1:$B$35,0),3),INDEX(Verdeelsleutels_percentage!$A:$AB,MATCH(max_demand!$C347,Verdeelsleutels_percentage!$C:$C,0),MATCH(INDEX(Overzicht!$B$1:$F$35,MATCH(max_demand!L$1,Overzicht!$B:$B,0),5),Verdeelsleutels_percentage!$1:$1,0)))</f>
        <v>3.9635878043737926E-3</v>
      </c>
      <c r="M347">
        <f>PRODUCT(INDEX(Overzicht!$B$1:$D$35,MATCH(max_demand!M$1,Overzicht!$B$1:$B$35,0),3),INDEX(Verdeelsleutels_percentage!$A:$AB,MATCH(max_demand!$C347,Verdeelsleutels_percentage!$C:$C,0),MATCH(INDEX(Overzicht!$B$1:$F$35,MATCH(max_demand!M$1,Overzicht!$B:$B,0),5),Verdeelsleutels_percentage!$1:$1,0)))</f>
        <v>9.7431003587757636E-2</v>
      </c>
      <c r="N347">
        <f>PRODUCT(INDEX(Overzicht!$B$1:$D$35,MATCH(max_demand!N$1,Overzicht!$B$1:$B$35,0),3),INDEX(Verdeelsleutels_percentage!$A:$AB,MATCH(max_demand!$C347,Verdeelsleutels_percentage!$C:$C,0),MATCH(INDEX(Overzicht!$B$1:$F$35,MATCH(max_demand!N$1,Overzicht!$B:$B,0),5),Verdeelsleutels_percentage!$1:$1,0)))</f>
        <v>4.6030108375314564E-2</v>
      </c>
      <c r="O347">
        <f>PRODUCT(INDEX(Overzicht!$B$1:$D$35,MATCH(max_demand!O$1,Overzicht!$B$1:$B$35,0),3),INDEX(Verdeelsleutels_percentage!$A:$AB,MATCH(max_demand!$C347,Verdeelsleutels_percentage!$C:$C,0),MATCH(INDEX(Overzicht!$B$1:$F$35,MATCH(max_demand!O$1,Overzicht!$B:$B,0),5),Verdeelsleutels_percentage!$1:$1,0)))</f>
        <v>2.2704874585433642E-3</v>
      </c>
      <c r="P347">
        <f>PRODUCT(INDEX(Overzicht!$B$1:$D$35,MATCH(max_demand!P$1,Overzicht!$B$1:$B$35,0),3),INDEX(Verdeelsleutels_percentage!$A:$AB,MATCH(max_demand!$C347,Verdeelsleutels_percentage!$C:$C,0),MATCH(INDEX(Overzicht!$B$1:$F$35,MATCH(max_demand!P$1,Overzicht!$B:$B,0),5),Verdeelsleutels_percentage!$1:$1,0)))</f>
        <v>2.5315357850501596E-2</v>
      </c>
      <c r="Q347">
        <f>PRODUCT(INDEX(Overzicht!$B$1:$D$35,MATCH(max_demand!Q$1,Overzicht!$B$1:$B$35,0),3),INDEX(Verdeelsleutels_percentage!$A:$AB,MATCH(max_demand!$C347,Verdeelsleutels_percentage!$C:$C,0),MATCH(INDEX(Overzicht!$B$1:$F$35,MATCH(max_demand!Q$1,Overzicht!$B:$B,0),5),Verdeelsleutels_percentage!$1:$1,0)))</f>
        <v>1.0156280784992016E-2</v>
      </c>
      <c r="R347">
        <f>PRODUCT(INDEX(Overzicht!$B$1:$D$35,MATCH(max_demand!R$1,Overzicht!$B$1:$B$35,0),3),INDEX(Verdeelsleutels_percentage!$A:$AB,MATCH(max_demand!$C347,Verdeelsleutels_percentage!$C:$C,0),MATCH(INDEX(Overzicht!$B$1:$F$35,MATCH(max_demand!R$1,Overzicht!$B:$B,0),5),Verdeelsleutels_percentage!$1:$1,0)))</f>
        <v>2.101299472756969E-3</v>
      </c>
      <c r="S347">
        <f>PRODUCT(INDEX(Overzicht!$B$1:$D$35,MATCH(max_demand!S$1,Overzicht!$B$1:$B$35,0),3),INDEX(Verdeelsleutels_percentage!$A:$AB,MATCH(max_demand!$C347,Verdeelsleutels_percentage!$C:$C,0),MATCH(INDEX(Overzicht!$B$1:$F$35,MATCH(max_demand!S$1,Overzicht!$B:$B,0),5),Verdeelsleutels_percentage!$1:$1,0)))</f>
        <v>4.3034613202062727E-3</v>
      </c>
      <c r="T347">
        <f>PRODUCT(INDEX(Overzicht!$B$1:$D$35,MATCH(max_demand!T$1,Overzicht!$B$1:$B$35,0),3),INDEX(Verdeelsleutels_percentage!$A:$AB,MATCH(max_demand!$C347,Verdeelsleutels_percentage!$C:$C,0),MATCH(INDEX(Overzicht!$B$1:$F$35,MATCH(max_demand!T$1,Overzicht!$B:$B,0),5),Verdeelsleutels_percentage!$1:$1,0)))</f>
        <v>6.2105073305928184E-3</v>
      </c>
      <c r="U347">
        <f>PRODUCT(INDEX(Overzicht!$B$1:$D$35,MATCH(max_demand!U$1,Overzicht!$B$1:$B$35,0),3),INDEX(Verdeelsleutels_percentage!$A:$AB,MATCH(max_demand!$C347,Verdeelsleutels_percentage!$C:$C,0),MATCH(INDEX(Overzicht!$B$1:$F$35,MATCH(max_demand!U$1,Overzicht!$B:$B,0),5),Verdeelsleutels_percentage!$1:$1,0)))</f>
        <v>2.3067598656487616E-2</v>
      </c>
      <c r="V347">
        <f>PRODUCT(INDEX(Overzicht!$B$1:$D$35,MATCH(max_demand!V$1,Overzicht!$B$1:$B$35,0),3),INDEX(Verdeelsleutels_percentage!$A:$AB,MATCH(max_demand!$C347,Verdeelsleutels_percentage!$C:$C,0),MATCH(INDEX(Overzicht!$B$1:$F$35,MATCH(max_demand!V$1,Overzicht!$B:$B,0),5),Verdeelsleutels_percentage!$1:$1,0)))</f>
        <v>2.6849937707450157E-3</v>
      </c>
      <c r="W347">
        <f>PRODUCT(INDEX(Overzicht!$B$1:$D$35,MATCH(max_demand!W$1,Overzicht!$B$1:$B$35,0),3),INDEX(Verdeelsleutels_percentage!$A:$AB,MATCH(max_demand!$C347,Verdeelsleutels_percentage!$C:$C,0),MATCH(INDEX(Overzicht!$B$1:$F$35,MATCH(max_demand!W$1,Overzicht!$B:$B,0),5),Verdeelsleutels_percentage!$1:$1,0)))</f>
        <v>1.4008663151713126E-2</v>
      </c>
      <c r="X347">
        <f>PRODUCT(INDEX(Overzicht!$B$1:$D$35,MATCH(max_demand!X$1,Overzicht!$B$1:$B$35,0),3),INDEX(Verdeelsleutels_percentage!$A:$AB,MATCH(max_demand!$C347,Verdeelsleutels_percentage!$C:$C,0),MATCH(INDEX(Overzicht!$B$1:$F$35,MATCH(max_demand!X$1,Overzicht!$B:$B,0),5),Verdeelsleutels_percentage!$1:$1,0)))</f>
        <v>1.7168810619157853E-2</v>
      </c>
      <c r="Y347">
        <f>PRODUCT(INDEX(Overzicht!$B$1:$D$35,MATCH(max_demand!Y$1,Overzicht!$B$1:$B$35,0),3),INDEX(Verdeelsleutels_percentage!$A:$AB,MATCH(max_demand!$C347,Verdeelsleutels_percentage!$C:$C,0),MATCH(INDEX(Overzicht!$B$1:$F$35,MATCH(max_demand!Y$1,Overzicht!$B:$B,0),5),Verdeelsleutels_percentage!$1:$1,0)))</f>
        <v>1.623352145514254E-6</v>
      </c>
      <c r="Z347">
        <f>PRODUCT(INDEX(Overzicht!$B$1:$D$35,MATCH(max_demand!Z$1,Overzicht!$B$1:$B$35,0),3),INDEX(Verdeelsleutels_percentage!$A:$AB,MATCH(max_demand!$C347,Verdeelsleutels_percentage!$C:$C,0),MATCH(INDEX(Overzicht!$B$1:$F$35,MATCH(max_demand!Z$1,Overzicht!$B:$B,0),5),Verdeelsleutels_percentage!$1:$1,0)))</f>
        <v>7.2148984245077956E-4</v>
      </c>
      <c r="AA347">
        <f>PRODUCT(INDEX(Overzicht!$B$1:$D$35,MATCH(max_demand!AA$1,Overzicht!$B$1:$B$35,0),3),INDEX(Verdeelsleutels_percentage!$A:$AB,MATCH(max_demand!$C347,Verdeelsleutels_percentage!$C:$C,0),MATCH(INDEX(Overzicht!$B$1:$F$35,MATCH(max_demand!AA$1,Overzicht!$B:$B,0),5),Verdeelsleutels_percentage!$1:$1,0)))</f>
        <v>7.5186836213291767E-4</v>
      </c>
      <c r="AB347">
        <f>PRODUCT(INDEX(Overzicht!$B$1:$D$35,MATCH(max_demand!AB$1,Overzicht!$B$1:$B$35,0),3),INDEX(Verdeelsleutels_percentage!$A:$AB,MATCH(max_demand!$C347,Verdeelsleutels_percentage!$C:$C,0),MATCH(INDEX(Overzicht!$B$1:$F$35,MATCH(max_demand!AB$1,Overzicht!$B:$B,0),5),Verdeelsleutels_percentage!$1:$1,0)))</f>
        <v>6.0815414407773818E-3</v>
      </c>
      <c r="AC347">
        <f>PRODUCT(INDEX(Overzicht!$B$1:$D$35,MATCH(max_demand!AC$1,Overzicht!$B$1:$B$35,0),3),INDEX(Verdeelsleutels_percentage!$A:$AB,MATCH(max_demand!$C347,Verdeelsleutels_percentage!$C:$C,0),MATCH(INDEX(Overzicht!$B$1:$F$35,MATCH(max_demand!AC$1,Overzicht!$B:$B,0),5),Verdeelsleutels_percentage!$1:$1,0)))</f>
        <v>1.8655331268918978E-2</v>
      </c>
      <c r="AD347">
        <f>PRODUCT(INDEX(Overzicht!$B$1:$D$35,MATCH(max_demand!AD$1,Overzicht!$B$1:$B$35,0),3),INDEX(Verdeelsleutels_percentage!$A:$AB,MATCH(max_demand!$C347,Verdeelsleutels_percentage!$C:$C,0),MATCH(INDEX(Overzicht!$B$1:$F$35,MATCH(max_demand!AD$1,Overzicht!$B:$B,0),5),Verdeelsleutels_percentage!$1:$1,0)))</f>
        <v>7.3527168481405506E-5</v>
      </c>
      <c r="AE347">
        <f>PRODUCT(INDEX(Overzicht!$B$1:$D$35,MATCH(max_demand!AE$1,Overzicht!$B$1:$B$35,0),3),INDEX(Verdeelsleutels_percentage!$A:$AB,MATCH(max_demand!$C347,Verdeelsleutels_percentage!$C:$C,0),MATCH(INDEX(Overzicht!$B$1:$F$35,MATCH(max_demand!AE$1,Overzicht!$B:$B,0),5),Verdeelsleutels_percentage!$1:$1,0)))</f>
        <v>8.9848256278285549E-3</v>
      </c>
      <c r="AF347">
        <f>PRODUCT(INDEX(Overzicht!$B$1:$D$35,MATCH(max_demand!AF$1,Overzicht!$B$1:$B$35,0),3),INDEX(Verdeelsleutels_percentage!$A:$AB,MATCH(max_demand!$C347,Verdeelsleutels_percentage!$C:$C,0),MATCH(INDEX(Overzicht!$B$1:$F$35,MATCH(max_demand!AF$1,Overzicht!$B:$B,0),5),Verdeelsleutels_percentage!$1:$1,0)))</f>
        <v>2.8479862202004454E-3</v>
      </c>
      <c r="AG347">
        <f>PRODUCT(INDEX(Overzicht!$B$1:$D$35,MATCH(max_demand!AG$1,Overzicht!$B$1:$B$35,0),3),INDEX(Verdeelsleutels_percentage!$A:$AB,MATCH(max_demand!$C347,Verdeelsleutels_percentage!$C:$C,0),MATCH(INDEX(Overzicht!$B$1:$F$35,MATCH(max_demand!AG$1,Overzicht!$B:$B,0),5),Verdeelsleutels_percentage!$1:$1,0)))</f>
        <v>1.4008663151713126E-2</v>
      </c>
      <c r="AH347">
        <f>PRODUCT(INDEX(Overzicht!$B$1:$D$35,MATCH(max_demand!AH$1,Overzicht!$B$1:$B$35,0),3),INDEX(Verdeelsleutels_percentage!$A:$AB,MATCH(max_demand!$C347,Verdeelsleutels_percentage!$C:$C,0),MATCH(INDEX(Overzicht!$B$1:$F$35,MATCH(max_demand!AH$1,Overzicht!$B:$B,0),5),Verdeelsleutels_percentage!$1:$1,0)))</f>
        <v>6.645301180467706E-3</v>
      </c>
      <c r="AI347">
        <f>PRODUCT(INDEX(Overzicht!$B$1:$D$35,MATCH(max_demand!AI$1,Overzicht!$B$1:$B$35,0),3),INDEX(Verdeelsleutels_percentage!$A:$AB,MATCH(max_demand!$C347,Verdeelsleutels_percentage!$C:$C,0),MATCH(INDEX(Overzicht!$B$1:$F$35,MATCH(max_demand!AI$1,Overzicht!$B:$B,0),5),Verdeelsleutels_percentage!$1:$1,0)))</f>
        <v>2.2783889761603562E-3</v>
      </c>
      <c r="AJ347">
        <f>PRODUCT(INDEX(Overzicht!$B$1:$D$35,MATCH(max_demand!AJ$1,Overzicht!$B$1:$B$35,0),3),INDEX(Verdeelsleutels_percentage!$A:$AB,MATCH(max_demand!$C347,Verdeelsleutels_percentage!$C:$C,0),MATCH(INDEX(Overzicht!$B$1:$F$35,MATCH(max_demand!AJ$1,Overzicht!$B:$B,0),5),Verdeelsleutels_percentage!$1:$1,0)))</f>
        <v>0</v>
      </c>
      <c r="AK347">
        <f>PRODUCT(INDEX(Overzicht!$B$1:$D$35,MATCH(max_demand!AK$1,Overzicht!$B$1:$B$35,0),3),INDEX(Verdeelsleutels_percentage!$A:$AB,MATCH(max_demand!$C347,Verdeelsleutels_percentage!$C:$C,0),MATCH(INDEX(Overzicht!$B$1:$F$35,MATCH(max_demand!AK$1,Overzicht!$B:$B,0),5),Verdeelsleutels_percentage!$1:$1,0)))</f>
        <v>8.4985889787059644E-4</v>
      </c>
      <c r="AL347">
        <f>PRODUCT(INDEX(Overzicht!$B$1:$D$35,MATCH(max_demand!AL$1,Overzicht!$B$1:$B$35,0),3),INDEX(Verdeelsleutels_percentage!$A:$AB,MATCH(max_demand!$C347,Verdeelsleutels_percentage!$C:$C,0),MATCH(INDEX(Overzicht!$B$1:$F$35,MATCH(max_demand!AL$1,Overzicht!$B:$B,0),5),Verdeelsleutels_percentage!$1:$1,0)))</f>
        <v>2.3347771919521878E-3</v>
      </c>
      <c r="AM347">
        <f>PRODUCT(INDEX(Overzicht!$B$1:$D$35,MATCH(max_demand!AM$1,Overzicht!$B$1:$B$35,0),3),INDEX(Verdeelsleutels_percentage!$A:$AB,MATCH(max_demand!$C347,Verdeelsleutels_percentage!$C:$C,0),MATCH(INDEX(Overzicht!$B$1:$F$35,MATCH(max_demand!AM$1,Overzicht!$B:$B,0),5),Verdeelsleutels_percentage!$1:$1,0)))</f>
        <v>4.6695543839043755E-3</v>
      </c>
      <c r="AN347">
        <f>PRODUCT(INDEX(Overzicht!$B$1:$D$35,MATCH(max_demand!AN$1,Overzicht!$B$1:$B$35,0),3),INDEX(Verdeelsleutels_percentage!$A:$AB,MATCH(max_demand!$C347,Verdeelsleutels_percentage!$C:$C,0),MATCH(INDEX(Overzicht!$B$1:$F$35,MATCH(max_demand!AN$1,Overzicht!$B:$B,0),5),Verdeelsleutels_percentage!$1:$1,0)))</f>
        <v>2.3347771919521878E-3</v>
      </c>
      <c r="AO347">
        <f>PRODUCT(INDEX(Overzicht!$B$1:$D$35,MATCH(max_demand!AO$1,Overzicht!$B$1:$B$35,0),3),INDEX(Verdeelsleutels_percentage!$A:$AB,MATCH(max_demand!$C347,Verdeelsleutels_percentage!$C:$C,0),MATCH(INDEX(Overzicht!$B$1:$F$35,MATCH(max_demand!AO$1,Overzicht!$B:$B,0),5),Verdeelsleutels_percentage!$1:$1,0)))</f>
        <v>8.1717201718326579E-3</v>
      </c>
    </row>
    <row r="348" spans="2:41">
      <c r="B348" t="str">
        <f>INDEX('ETLocal datasets'!B:C,MATCH(C348,'ETLocal datasets'!C:C,0),1)</f>
        <v>GM1729</v>
      </c>
      <c r="C348" t="str">
        <f>'ETLocal datasets'!C331</f>
        <v>Gulpen-Wittem</v>
      </c>
      <c r="D348">
        <f t="shared" si="25"/>
        <v>0.11368480723573229</v>
      </c>
      <c r="E348">
        <f t="shared" si="26"/>
        <v>7.29896947404782E-2</v>
      </c>
      <c r="F348">
        <f t="shared" si="27"/>
        <v>8.6553401909240171E-3</v>
      </c>
      <c r="G348">
        <f t="shared" si="24"/>
        <v>1.7625289633016423E-2</v>
      </c>
      <c r="H348">
        <f>PRODUCT(INDEX(Overzicht!$B$1:$D$35,MATCH(max_demand!H$1,Overzicht!$B$1:$B$35,0),3),INDEX(Verdeelsleutels_percentage!$A:$AB,MATCH(max_demand!$C348,Verdeelsleutels_percentage!$C:$C,0),MATCH(INDEX(Overzicht!$B$1:$F$35,MATCH(max_demand!H$1,Overzicht!$B:$B,0),5),Verdeelsleutels_percentage!$1:$1,0)))</f>
        <v>8.6553401909240171E-3</v>
      </c>
      <c r="I348">
        <f>PRODUCT(INDEX(Overzicht!$B$1:$D$35,MATCH(max_demand!I$1,Overzicht!$B$1:$B$35,0),3),INDEX(Verdeelsleutels_percentage!$A:$AB,MATCH(max_demand!$C348,Verdeelsleutels_percentage!$C:$C,0),MATCH(INDEX(Overzicht!$B$1:$F$35,MATCH(max_demand!I$1,Overzicht!$B:$B,0),5),Verdeelsleutels_percentage!$1:$1,0)))</f>
        <v>1.7799096627473837E-2</v>
      </c>
      <c r="J348">
        <f>PRODUCT(INDEX(Overzicht!$B$1:$D$35,MATCH(max_demand!J$1,Overzicht!$B$1:$B$35,0),3),INDEX(Verdeelsleutels_percentage!$A:$AB,MATCH(max_demand!$C348,Verdeelsleutels_percentage!$C:$C,0),MATCH(INDEX(Overzicht!$B$1:$F$35,MATCH(max_demand!J$1,Overzicht!$B:$B,0),5),Verdeelsleutels_percentage!$1:$1,0)))</f>
        <v>2.9015997592430993E-3</v>
      </c>
      <c r="K348">
        <f>PRODUCT(INDEX(Overzicht!$B$1:$D$35,MATCH(max_demand!K$1,Overzicht!$B$1:$B$35,0),3),INDEX(Verdeelsleutels_percentage!$A:$AB,MATCH(max_demand!$C348,Verdeelsleutels_percentage!$C:$C,0),MATCH(INDEX(Overzicht!$B$1:$F$35,MATCH(max_demand!K$1,Overzicht!$B:$B,0),5),Verdeelsleutels_percentage!$1:$1,0)))</f>
        <v>3.7049504210726306E-3</v>
      </c>
      <c r="L348">
        <f>PRODUCT(INDEX(Overzicht!$B$1:$D$35,MATCH(max_demand!L$1,Overzicht!$B$1:$B$35,0),3),INDEX(Verdeelsleutels_percentage!$A:$AB,MATCH(max_demand!$C348,Verdeelsleutels_percentage!$C:$C,0),MATCH(INDEX(Overzicht!$B$1:$F$35,MATCH(max_demand!L$1,Overzicht!$B:$B,0),5),Verdeelsleutels_percentage!$1:$1,0)))</f>
        <v>2.7987743177749222E-3</v>
      </c>
      <c r="M348">
        <f>PRODUCT(INDEX(Overzicht!$B$1:$D$35,MATCH(max_demand!M$1,Overzicht!$B$1:$B$35,0),3),INDEX(Verdeelsleutels_percentage!$A:$AB,MATCH(max_demand!$C348,Verdeelsleutels_percentage!$C:$C,0),MATCH(INDEX(Overzicht!$B$1:$F$35,MATCH(max_demand!M$1,Overzicht!$B:$B,0),5),Verdeelsleutels_percentage!$1:$1,0)))</f>
        <v>3.9332699603095565E-2</v>
      </c>
      <c r="N348">
        <f>PRODUCT(INDEX(Overzicht!$B$1:$D$35,MATCH(max_demand!N$1,Overzicht!$B$1:$B$35,0),3),INDEX(Verdeelsleutels_percentage!$A:$AB,MATCH(max_demand!$C348,Verdeelsleutels_percentage!$C:$C,0),MATCH(INDEX(Overzicht!$B$1:$F$35,MATCH(max_demand!N$1,Overzicht!$B:$B,0),5),Verdeelsleutels_percentage!$1:$1,0)))</f>
        <v>8.4371469046212993E-3</v>
      </c>
      <c r="O348">
        <f>PRODUCT(INDEX(Overzicht!$B$1:$D$35,MATCH(max_demand!O$1,Overzicht!$B$1:$B$35,0),3),INDEX(Verdeelsleutels_percentage!$A:$AB,MATCH(max_demand!$C348,Verdeelsleutels_percentage!$C:$C,0),MATCH(INDEX(Overzicht!$B$1:$F$35,MATCH(max_demand!O$1,Overzicht!$B:$B,0),5),Verdeelsleutels_percentage!$1:$1,0)))</f>
        <v>1.1092230399531744E-2</v>
      </c>
      <c r="P348">
        <f>PRODUCT(INDEX(Overzicht!$B$1:$D$35,MATCH(max_demand!P$1,Overzicht!$B$1:$B$35,0),3),INDEX(Verdeelsleutels_percentage!$A:$AB,MATCH(max_demand!$C348,Verdeelsleutels_percentage!$C:$C,0),MATCH(INDEX(Overzicht!$B$1:$F$35,MATCH(max_demand!P$1,Overzicht!$B:$B,0),5),Verdeelsleutels_percentage!$1:$1,0)))</f>
        <v>6.5037445802128497E-3</v>
      </c>
      <c r="Q348">
        <f>PRODUCT(INDEX(Overzicht!$B$1:$D$35,MATCH(max_demand!Q$1,Overzicht!$B$1:$B$35,0),3),INDEX(Verdeelsleutels_percentage!$A:$AB,MATCH(max_demand!$C348,Verdeelsleutels_percentage!$C:$C,0),MATCH(INDEX(Overzicht!$B$1:$F$35,MATCH(max_demand!Q$1,Overzicht!$B:$B,0),5),Verdeelsleutels_percentage!$1:$1,0)))</f>
        <v>7.1715675867656146E-3</v>
      </c>
      <c r="R348">
        <f>PRODUCT(INDEX(Overzicht!$B$1:$D$35,MATCH(max_demand!R$1,Overzicht!$B$1:$B$35,0),3),INDEX(Verdeelsleutels_percentage!$A:$AB,MATCH(max_demand!$C348,Verdeelsleutels_percentage!$C:$C,0),MATCH(INDEX(Overzicht!$B$1:$F$35,MATCH(max_demand!R$1,Overzicht!$B:$B,0),5),Verdeelsleutels_percentage!$1:$1,0)))</f>
        <v>1.4837726041584032E-3</v>
      </c>
      <c r="S348">
        <f>PRODUCT(INDEX(Overzicht!$B$1:$D$35,MATCH(max_demand!S$1,Overzicht!$B$1:$B$35,0),3),INDEX(Verdeelsleutels_percentage!$A:$AB,MATCH(max_demand!$C348,Verdeelsleutels_percentage!$C:$C,0),MATCH(INDEX(Overzicht!$B$1:$F$35,MATCH(max_demand!S$1,Overzicht!$B:$B,0),5),Verdeelsleutels_percentage!$1:$1,0)))</f>
        <v>3.0387662933164094E-3</v>
      </c>
      <c r="T348">
        <f>PRODUCT(INDEX(Overzicht!$B$1:$D$35,MATCH(max_demand!T$1,Overzicht!$B$1:$B$35,0),3),INDEX(Verdeelsleutels_percentage!$A:$AB,MATCH(max_demand!$C348,Verdeelsleutels_percentage!$C:$C,0),MATCH(INDEX(Overzicht!$B$1:$F$35,MATCH(max_demand!T$1,Overzicht!$B:$B,0),5),Verdeelsleutels_percentage!$1:$1,0)))</f>
        <v>4.3853723634015018E-3</v>
      </c>
      <c r="U348">
        <f>PRODUCT(INDEX(Overzicht!$B$1:$D$35,MATCH(max_demand!U$1,Overzicht!$B$1:$B$35,0),3),INDEX(Verdeelsleutels_percentage!$A:$AB,MATCH(max_demand!$C348,Verdeelsleutels_percentage!$C:$C,0),MATCH(INDEX(Overzicht!$B$1:$F$35,MATCH(max_demand!U$1,Overzicht!$B:$B,0),5),Verdeelsleutels_percentage!$1:$1,0)))</f>
        <v>1.6288525921205582E-2</v>
      </c>
      <c r="V348">
        <f>PRODUCT(INDEX(Overzicht!$B$1:$D$35,MATCH(max_demand!V$1,Overzicht!$B$1:$B$35,0),3),INDEX(Verdeelsleutels_percentage!$A:$AB,MATCH(max_demand!$C348,Verdeelsleutels_percentage!$C:$C,0),MATCH(INDEX(Overzicht!$B$1:$F$35,MATCH(max_demand!V$1,Overzicht!$B:$B,0),5),Verdeelsleutels_percentage!$1:$1,0)))</f>
        <v>1.8959316608690704E-3</v>
      </c>
      <c r="W348">
        <f>PRODUCT(INDEX(Overzicht!$B$1:$D$35,MATCH(max_demand!W$1,Overzicht!$B$1:$B$35,0),3),INDEX(Verdeelsleutels_percentage!$A:$AB,MATCH(max_demand!$C348,Verdeelsleutels_percentage!$C:$C,0),MATCH(INDEX(Overzicht!$B$1:$F$35,MATCH(max_demand!W$1,Overzicht!$B:$B,0),5),Verdeelsleutels_percentage!$1:$1,0)))</f>
        <v>9.8918173610560208E-3</v>
      </c>
      <c r="X348">
        <f>PRODUCT(INDEX(Overzicht!$B$1:$D$35,MATCH(max_demand!X$1,Overzicht!$B$1:$B$35,0),3),INDEX(Verdeelsleutels_percentage!$A:$AB,MATCH(max_demand!$C348,Verdeelsleutels_percentage!$C:$C,0),MATCH(INDEX(Overzicht!$B$1:$F$35,MATCH(max_demand!X$1,Overzicht!$B:$B,0),5),Verdeelsleutels_percentage!$1:$1,0)))</f>
        <v>7.4263779412195629E-3</v>
      </c>
      <c r="Y348">
        <f>PRODUCT(INDEX(Overzicht!$B$1:$D$35,MATCH(max_demand!Y$1,Overzicht!$B$1:$B$35,0),3),INDEX(Verdeelsleutels_percentage!$A:$AB,MATCH(max_demand!$C348,Verdeelsleutels_percentage!$C:$C,0),MATCH(INDEX(Overzicht!$B$1:$F$35,MATCH(max_demand!Y$1,Overzicht!$B:$B,0),5),Verdeelsleutels_percentage!$1:$1,0)))</f>
        <v>2.2400424447875682E-6</v>
      </c>
      <c r="Z348">
        <f>PRODUCT(INDEX(Overzicht!$B$1:$D$35,MATCH(max_demand!Z$1,Overzicht!$B$1:$B$35,0),3),INDEX(Verdeelsleutels_percentage!$A:$AB,MATCH(max_demand!$C348,Verdeelsleutels_percentage!$C:$C,0),MATCH(INDEX(Overzicht!$B$1:$F$35,MATCH(max_demand!Z$1,Overzicht!$B:$B,0),5),Verdeelsleutels_percentage!$1:$1,0)))</f>
        <v>9.9557441990558593E-4</v>
      </c>
      <c r="AA348">
        <f>PRODUCT(INDEX(Overzicht!$B$1:$D$35,MATCH(max_demand!AA$1,Overzicht!$B$1:$B$35,0),3),INDEX(Verdeelsleutels_percentage!$A:$AB,MATCH(max_demand!$C348,Verdeelsleutels_percentage!$C:$C,0),MATCH(INDEX(Overzicht!$B$1:$F$35,MATCH(max_demand!AA$1,Overzicht!$B:$B,0),5),Verdeelsleutels_percentage!$1:$1,0)))</f>
        <v>1.037493342848979E-3</v>
      </c>
      <c r="AB348">
        <f>PRODUCT(INDEX(Overzicht!$B$1:$D$35,MATCH(max_demand!AB$1,Overzicht!$B$1:$B$35,0),3),INDEX(Verdeelsleutels_percentage!$A:$AB,MATCH(max_demand!$C348,Verdeelsleutels_percentage!$C:$C,0),MATCH(INDEX(Overzicht!$B$1:$F$35,MATCH(max_demand!AB$1,Overzicht!$B:$B,0),5),Verdeelsleutels_percentage!$1:$1,0)))</f>
        <v>7.2152011658664934E-3</v>
      </c>
      <c r="AC348">
        <f>PRODUCT(INDEX(Overzicht!$B$1:$D$35,MATCH(max_demand!AC$1,Overzicht!$B$1:$B$35,0),3),INDEX(Verdeelsleutels_percentage!$A:$AB,MATCH(max_demand!$C348,Verdeelsleutels_percentage!$C:$C,0),MATCH(INDEX(Overzicht!$B$1:$F$35,MATCH(max_demand!AC$1,Overzicht!$B:$B,0),5),Verdeelsleutels_percentage!$1:$1,0)))</f>
        <v>9.9989301472782274E-3</v>
      </c>
      <c r="AD348">
        <f>PRODUCT(INDEX(Overzicht!$B$1:$D$35,MATCH(max_demand!AD$1,Overzicht!$B$1:$B$35,0),3),INDEX(Verdeelsleutels_percentage!$A:$AB,MATCH(max_demand!$C348,Verdeelsleutels_percentage!$C:$C,0),MATCH(INDEX(Overzicht!$B$1:$F$35,MATCH(max_demand!AD$1,Overzicht!$B:$B,0),5),Verdeelsleutels_percentage!$1:$1,0)))</f>
        <v>7.3773078743885129E-7</v>
      </c>
      <c r="AE348">
        <f>PRODUCT(INDEX(Overzicht!$B$1:$D$35,MATCH(max_demand!AE$1,Overzicht!$B$1:$B$35,0),3),INDEX(Verdeelsleutels_percentage!$A:$AB,MATCH(max_demand!$C348,Verdeelsleutels_percentage!$C:$C,0),MATCH(INDEX(Overzicht!$B$1:$F$35,MATCH(max_demand!AE$1,Overzicht!$B:$B,0),5),Verdeelsleutels_percentage!$1:$1,0)))</f>
        <v>1.7969651255657112E-3</v>
      </c>
      <c r="AF348">
        <f>PRODUCT(INDEX(Overzicht!$B$1:$D$35,MATCH(max_demand!AF$1,Overzicht!$B$1:$B$35,0),3),INDEX(Verdeelsleutels_percentage!$A:$AB,MATCH(max_demand!$C348,Verdeelsleutels_percentage!$C:$C,0),MATCH(INDEX(Overzicht!$B$1:$F$35,MATCH(max_demand!AF$1,Overzicht!$B:$B,0),5),Verdeelsleutels_percentage!$1:$1,0)))</f>
        <v>3.9298990259431024E-3</v>
      </c>
      <c r="AG348">
        <f>PRODUCT(INDEX(Overzicht!$B$1:$D$35,MATCH(max_demand!AG$1,Overzicht!$B$1:$B$35,0),3),INDEX(Verdeelsleutels_percentage!$A:$AB,MATCH(max_demand!$C348,Verdeelsleutels_percentage!$C:$C,0),MATCH(INDEX(Overzicht!$B$1:$F$35,MATCH(max_demand!AG$1,Overzicht!$B:$B,0),5),Verdeelsleutels_percentage!$1:$1,0)))</f>
        <v>9.8918173610560208E-3</v>
      </c>
      <c r="AH348">
        <f>PRODUCT(INDEX(Overzicht!$B$1:$D$35,MATCH(max_demand!AH$1,Overzicht!$B$1:$B$35,0),3),INDEX(Verdeelsleutels_percentage!$A:$AB,MATCH(max_demand!$C348,Verdeelsleutels_percentage!$C:$C,0),MATCH(INDEX(Overzicht!$B$1:$F$35,MATCH(max_demand!AH$1,Overzicht!$B:$B,0),5),Verdeelsleutels_percentage!$1:$1,0)))</f>
        <v>9.1697643938672378E-3</v>
      </c>
      <c r="AI348">
        <f>PRODUCT(INDEX(Overzicht!$B$1:$D$35,MATCH(max_demand!AI$1,Overzicht!$B$1:$B$35,0),3),INDEX(Verdeelsleutels_percentage!$A:$AB,MATCH(max_demand!$C348,Verdeelsleutels_percentage!$C:$C,0),MATCH(INDEX(Overzicht!$B$1:$F$35,MATCH(max_demand!AI$1,Overzicht!$B:$B,0),5),Verdeelsleutels_percentage!$1:$1,0)))</f>
        <v>3.1439192207544818E-3</v>
      </c>
      <c r="AJ348">
        <f>PRODUCT(INDEX(Overzicht!$B$1:$D$35,MATCH(max_demand!AJ$1,Overzicht!$B$1:$B$35,0),3),INDEX(Verdeelsleutels_percentage!$A:$AB,MATCH(max_demand!$C348,Verdeelsleutels_percentage!$C:$C,0),MATCH(INDEX(Overzicht!$B$1:$F$35,MATCH(max_demand!AJ$1,Overzicht!$B:$B,0),5),Verdeelsleutels_percentage!$1:$1,0)))</f>
        <v>0</v>
      </c>
      <c r="AK348">
        <f>PRODUCT(INDEX(Overzicht!$B$1:$D$35,MATCH(max_demand!AK$1,Overzicht!$B$1:$B$35,0),3),INDEX(Verdeelsleutels_percentage!$A:$AB,MATCH(max_demand!$C348,Verdeelsleutels_percentage!$C:$C,0),MATCH(INDEX(Overzicht!$B$1:$F$35,MATCH(max_demand!AK$1,Overzicht!$B:$B,0),5),Verdeelsleutels_percentage!$1:$1,0)))</f>
        <v>6.0010358657073192E-4</v>
      </c>
      <c r="AL348">
        <f>PRODUCT(INDEX(Overzicht!$B$1:$D$35,MATCH(max_demand!AL$1,Overzicht!$B$1:$B$35,0),3),INDEX(Verdeelsleutels_percentage!$A:$AB,MATCH(max_demand!$C348,Verdeelsleutels_percentage!$C:$C,0),MATCH(INDEX(Overzicht!$B$1:$F$35,MATCH(max_demand!AL$1,Overzicht!$B:$B,0),5),Verdeelsleutels_percentage!$1:$1,0)))</f>
        <v>1.6486362268426701E-3</v>
      </c>
      <c r="AM348">
        <f>PRODUCT(INDEX(Overzicht!$B$1:$D$35,MATCH(max_demand!AM$1,Overzicht!$B$1:$B$35,0),3),INDEX(Verdeelsleutels_percentage!$A:$AB,MATCH(max_demand!$C348,Verdeelsleutels_percentage!$C:$C,0),MATCH(INDEX(Overzicht!$B$1:$F$35,MATCH(max_demand!AM$1,Overzicht!$B:$B,0),5),Verdeelsleutels_percentage!$1:$1,0)))</f>
        <v>3.2972724536853401E-3</v>
      </c>
      <c r="AN348">
        <f>PRODUCT(INDEX(Overzicht!$B$1:$D$35,MATCH(max_demand!AN$1,Overzicht!$B$1:$B$35,0),3),INDEX(Verdeelsleutels_percentage!$A:$AB,MATCH(max_demand!$C348,Verdeelsleutels_percentage!$C:$C,0),MATCH(INDEX(Overzicht!$B$1:$F$35,MATCH(max_demand!AN$1,Overzicht!$B:$B,0),5),Verdeelsleutels_percentage!$1:$1,0)))</f>
        <v>1.6486362268426701E-3</v>
      </c>
      <c r="AO348">
        <f>PRODUCT(INDEX(Overzicht!$B$1:$D$35,MATCH(max_demand!AO$1,Overzicht!$B$1:$B$35,0),3),INDEX(Verdeelsleutels_percentage!$A:$AB,MATCH(max_demand!$C348,Verdeelsleutels_percentage!$C:$C,0),MATCH(INDEX(Overzicht!$B$1:$F$35,MATCH(max_demand!AO$1,Overzicht!$B:$B,0),5),Verdeelsleutels_percentage!$1:$1,0)))</f>
        <v>5.7702267939493453E-3</v>
      </c>
    </row>
    <row r="349" spans="2:41">
      <c r="B349" t="str">
        <f>INDEX('ETLocal datasets'!B:C,MATCH(C349,'ETLocal datasets'!C:C,0),1)</f>
        <v>GM1730</v>
      </c>
      <c r="C349" t="str">
        <f>'ETLocal datasets'!C332</f>
        <v>Tynaarlo</v>
      </c>
      <c r="D349">
        <f t="shared" si="25"/>
        <v>0.29561349108211343</v>
      </c>
      <c r="E349">
        <f t="shared" si="26"/>
        <v>0.13677911082478017</v>
      </c>
      <c r="F349">
        <f t="shared" si="27"/>
        <v>2.0473652516759623E-2</v>
      </c>
      <c r="G349">
        <f t="shared" si="24"/>
        <v>4.169149305442843E-2</v>
      </c>
      <c r="H349">
        <f>PRODUCT(INDEX(Overzicht!$B$1:$D$35,MATCH(max_demand!H$1,Overzicht!$B$1:$B$35,0),3),INDEX(Verdeelsleutels_percentage!$A:$AB,MATCH(max_demand!$C349,Verdeelsleutels_percentage!$C:$C,0),MATCH(INDEX(Overzicht!$B$1:$F$35,MATCH(max_demand!H$1,Overzicht!$B:$B,0),5),Verdeelsleutels_percentage!$1:$1,0)))</f>
        <v>2.0473652516759623E-2</v>
      </c>
      <c r="I349">
        <f>PRODUCT(INDEX(Overzicht!$B$1:$D$35,MATCH(max_demand!I$1,Overzicht!$B$1:$B$35,0),3),INDEX(Verdeelsleutels_percentage!$A:$AB,MATCH(max_demand!$C349,Verdeelsleutels_percentage!$C:$C,0),MATCH(INDEX(Overzicht!$B$1:$F$35,MATCH(max_demand!I$1,Overzicht!$B:$B,0),5),Verdeelsleutels_percentage!$1:$1,0)))</f>
        <v>2.8805091411857546E-2</v>
      </c>
      <c r="J349">
        <f>PRODUCT(INDEX(Overzicht!$B$1:$D$35,MATCH(max_demand!J$1,Overzicht!$B$1:$B$35,0),3),INDEX(Verdeelsleutels_percentage!$A:$AB,MATCH(max_demand!$C349,Verdeelsleutels_percentage!$C:$C,0),MATCH(INDEX(Overzicht!$B$1:$F$35,MATCH(max_demand!J$1,Overzicht!$B:$B,0),5),Verdeelsleutels_percentage!$1:$1,0)))</f>
        <v>6.8635482722851299E-3</v>
      </c>
      <c r="K349">
        <f>PRODUCT(INDEX(Overzicht!$B$1:$D$35,MATCH(max_demand!K$1,Overzicht!$B$1:$B$35,0),3),INDEX(Verdeelsleutels_percentage!$A:$AB,MATCH(max_demand!$C349,Verdeelsleutels_percentage!$C:$C,0),MATCH(INDEX(Overzicht!$B$1:$F$35,MATCH(max_demand!K$1,Overzicht!$B:$B,0),5),Verdeelsleutels_percentage!$1:$1,0)))</f>
        <v>5.9958905661912703E-3</v>
      </c>
      <c r="L349">
        <f>PRODUCT(INDEX(Overzicht!$B$1:$D$35,MATCH(max_demand!L$1,Overzicht!$B$1:$B$35,0),3),INDEX(Verdeelsleutels_percentage!$A:$AB,MATCH(max_demand!$C349,Verdeelsleutels_percentage!$C:$C,0),MATCH(INDEX(Overzicht!$B$1:$F$35,MATCH(max_demand!L$1,Overzicht!$B:$B,0),5),Verdeelsleutels_percentage!$1:$1,0)))</f>
        <v>6.6203212803860271E-3</v>
      </c>
      <c r="M349">
        <f>PRODUCT(INDEX(Overzicht!$B$1:$D$35,MATCH(max_demand!M$1,Overzicht!$B$1:$B$35,0),3),INDEX(Verdeelsleutels_percentage!$A:$AB,MATCH(max_demand!$C349,Verdeelsleutels_percentage!$C:$C,0),MATCH(INDEX(Overzicht!$B$1:$F$35,MATCH(max_demand!M$1,Overzicht!$B:$B,0),5),Verdeelsleutels_percentage!$1:$1,0)))</f>
        <v>9.3702255483336341E-2</v>
      </c>
      <c r="N349">
        <f>PRODUCT(INDEX(Overzicht!$B$1:$D$35,MATCH(max_demand!N$1,Overzicht!$B$1:$B$35,0),3),INDEX(Verdeelsleutels_percentage!$A:$AB,MATCH(max_demand!$C349,Verdeelsleutels_percentage!$C:$C,0),MATCH(INDEX(Overzicht!$B$1:$F$35,MATCH(max_demand!N$1,Overzicht!$B:$B,0),5),Verdeelsleutels_percentage!$1:$1,0)))</f>
        <v>2.033021484206414E-2</v>
      </c>
      <c r="O349">
        <f>PRODUCT(INDEX(Overzicht!$B$1:$D$35,MATCH(max_demand!O$1,Overzicht!$B$1:$B$35,0),3),INDEX(Verdeelsleutels_percentage!$A:$AB,MATCH(max_demand!$C349,Verdeelsleutels_percentage!$C:$C,0),MATCH(INDEX(Overzicht!$B$1:$F$35,MATCH(max_demand!O$1,Overzicht!$B:$B,0),5),Verdeelsleutels_percentage!$1:$1,0)))</f>
        <v>7.1669388170654E-3</v>
      </c>
      <c r="P349">
        <f>PRODUCT(INDEX(Overzicht!$B$1:$D$35,MATCH(max_demand!P$1,Overzicht!$B$1:$B$35,0),3),INDEX(Verdeelsleutels_percentage!$A:$AB,MATCH(max_demand!$C349,Verdeelsleutels_percentage!$C:$C,0),MATCH(INDEX(Overzicht!$B$1:$F$35,MATCH(max_demand!P$1,Overzicht!$B:$B,0),5),Verdeelsleutels_percentage!$1:$1,0)))</f>
        <v>1.2447792784145858E-3</v>
      </c>
      <c r="Q349">
        <f>PRODUCT(INDEX(Overzicht!$B$1:$D$35,MATCH(max_demand!Q$1,Overzicht!$B$1:$B$35,0),3),INDEX(Verdeelsleutels_percentage!$A:$AB,MATCH(max_demand!$C349,Verdeelsleutels_percentage!$C:$C,0),MATCH(INDEX(Overzicht!$B$1:$F$35,MATCH(max_demand!Q$1,Overzicht!$B:$B,0),5),Verdeelsleutels_percentage!$1:$1,0)))</f>
        <v>1.6963883513886543E-2</v>
      </c>
      <c r="R349">
        <f>PRODUCT(INDEX(Overzicht!$B$1:$D$35,MATCH(max_demand!R$1,Overzicht!$B$1:$B$35,0),3),INDEX(Verdeelsleutels_percentage!$A:$AB,MATCH(max_demand!$C349,Verdeelsleutels_percentage!$C:$C,0),MATCH(INDEX(Overzicht!$B$1:$F$35,MATCH(max_demand!R$1,Overzicht!$B:$B,0),5),Verdeelsleutels_percentage!$1:$1,0)))</f>
        <v>3.5097690028730779E-3</v>
      </c>
      <c r="S349">
        <f>PRODUCT(INDEX(Overzicht!$B$1:$D$35,MATCH(max_demand!S$1,Overzicht!$B$1:$B$35,0),3),INDEX(Verdeelsleutels_percentage!$A:$AB,MATCH(max_demand!$C349,Verdeelsleutels_percentage!$C:$C,0),MATCH(INDEX(Overzicht!$B$1:$F$35,MATCH(max_demand!S$1,Overzicht!$B:$B,0),5),Verdeelsleutels_percentage!$1:$1,0)))</f>
        <v>7.1880069178840633E-3</v>
      </c>
      <c r="T349">
        <f>PRODUCT(INDEX(Overzicht!$B$1:$D$35,MATCH(max_demand!T$1,Overzicht!$B$1:$B$35,0),3),INDEX(Verdeelsleutels_percentage!$A:$AB,MATCH(max_demand!$C349,Verdeelsleutels_percentage!$C:$C,0),MATCH(INDEX(Overzicht!$B$1:$F$35,MATCH(max_demand!T$1,Overzicht!$B:$B,0),5),Verdeelsleutels_percentage!$1:$1,0)))</f>
        <v>1.0373317275158207E-2</v>
      </c>
      <c r="U349">
        <f>PRODUCT(INDEX(Overzicht!$B$1:$D$35,MATCH(max_demand!U$1,Overzicht!$B$1:$B$35,0),3),INDEX(Verdeelsleutels_percentage!$A:$AB,MATCH(max_demand!$C349,Verdeelsleutels_percentage!$C:$C,0),MATCH(INDEX(Overzicht!$B$1:$F$35,MATCH(max_demand!U$1,Overzicht!$B:$B,0),5),Verdeelsleutels_percentage!$1:$1,0)))</f>
        <v>3.852946416487335E-2</v>
      </c>
      <c r="V349">
        <f>PRODUCT(INDEX(Overzicht!$B$1:$D$35,MATCH(max_demand!V$1,Overzicht!$B$1:$B$35,0),3),INDEX(Verdeelsleutels_percentage!$A:$AB,MATCH(max_demand!$C349,Verdeelsleutels_percentage!$C:$C,0),MATCH(INDEX(Overzicht!$B$1:$F$35,MATCH(max_demand!V$1,Overzicht!$B:$B,0),5),Verdeelsleutels_percentage!$1:$1,0)))</f>
        <v>4.4847048370044882E-3</v>
      </c>
      <c r="W349">
        <f>PRODUCT(INDEX(Overzicht!$B$1:$D$35,MATCH(max_demand!W$1,Overzicht!$B$1:$B$35,0),3),INDEX(Verdeelsleutels_percentage!$A:$AB,MATCH(max_demand!$C349,Verdeelsleutels_percentage!$C:$C,0),MATCH(INDEX(Overzicht!$B$1:$F$35,MATCH(max_demand!W$1,Overzicht!$B:$B,0),5),Verdeelsleutels_percentage!$1:$1,0)))</f>
        <v>2.3398460019153855E-2</v>
      </c>
      <c r="X349">
        <f>PRODUCT(INDEX(Overzicht!$B$1:$D$35,MATCH(max_demand!X$1,Overzicht!$B$1:$B$35,0),3),INDEX(Verdeelsleutels_percentage!$A:$AB,MATCH(max_demand!$C349,Verdeelsleutels_percentage!$C:$C,0),MATCH(INDEX(Overzicht!$B$1:$F$35,MATCH(max_demand!X$1,Overzicht!$B:$B,0),5),Verdeelsleutels_percentage!$1:$1,0)))</f>
        <v>8.9641632724821989E-3</v>
      </c>
      <c r="Y349">
        <f>PRODUCT(INDEX(Overzicht!$B$1:$D$35,MATCH(max_demand!Y$1,Overzicht!$B$1:$B$35,0),3),INDEX(Verdeelsleutels_percentage!$A:$AB,MATCH(max_demand!$C349,Verdeelsleutels_percentage!$C:$C,0),MATCH(INDEX(Overzicht!$B$1:$F$35,MATCH(max_demand!Y$1,Overzicht!$B:$B,0),5),Verdeelsleutels_percentage!$1:$1,0)))</f>
        <v>4.1524323251131209E-6</v>
      </c>
      <c r="Z349">
        <f>PRODUCT(INDEX(Overzicht!$B$1:$D$35,MATCH(max_demand!Z$1,Overzicht!$B$1:$B$35,0),3),INDEX(Verdeelsleutels_percentage!$A:$AB,MATCH(max_demand!$C349,Verdeelsleutels_percentage!$C:$C,0),MATCH(INDEX(Overzicht!$B$1:$F$35,MATCH(max_demand!Z$1,Overzicht!$B:$B,0),5),Verdeelsleutels_percentage!$1:$1,0)))</f>
        <v>1.845525477828054E-3</v>
      </c>
      <c r="AA349">
        <f>PRODUCT(INDEX(Overzicht!$B$1:$D$35,MATCH(max_demand!AA$1,Overzicht!$B$1:$B$35,0),3),INDEX(Verdeelsleutels_percentage!$A:$AB,MATCH(max_demand!$C349,Verdeelsleutels_percentage!$C:$C,0),MATCH(INDEX(Overzicht!$B$1:$F$35,MATCH(max_demand!AA$1,Overzicht!$B:$B,0),5),Verdeelsleutels_percentage!$1:$1,0)))</f>
        <v>1.9232318137366038E-3</v>
      </c>
      <c r="AB349">
        <f>PRODUCT(INDEX(Overzicht!$B$1:$D$35,MATCH(max_demand!AB$1,Overzicht!$B$1:$B$35,0),3),INDEX(Verdeelsleutels_percentage!$A:$AB,MATCH(max_demand!$C349,Verdeelsleutels_percentage!$C:$C,0),MATCH(INDEX(Overzicht!$B$1:$F$35,MATCH(max_demand!AB$1,Overzicht!$B:$B,0),5),Verdeelsleutels_percentage!$1:$1,0)))</f>
        <v>1.1105478923834152E-2</v>
      </c>
      <c r="AC349">
        <f>PRODUCT(INDEX(Overzicht!$B$1:$D$35,MATCH(max_demand!AC$1,Overzicht!$B$1:$B$35,0),3),INDEX(Verdeelsleutels_percentage!$A:$AB,MATCH(max_demand!$C349,Verdeelsleutels_percentage!$C:$C,0),MATCH(INDEX(Overzicht!$B$1:$F$35,MATCH(max_demand!AC$1,Overzicht!$B:$B,0),5),Verdeelsleutels_percentage!$1:$1,0)))</f>
        <v>1.3077926184043877E-2</v>
      </c>
      <c r="AD349">
        <f>PRODUCT(INDEX(Overzicht!$B$1:$D$35,MATCH(max_demand!AD$1,Overzicht!$B$1:$B$35,0),3),INDEX(Verdeelsleutels_percentage!$A:$AB,MATCH(max_demand!$C349,Verdeelsleutels_percentage!$C:$C,0),MATCH(INDEX(Overzicht!$B$1:$F$35,MATCH(max_demand!AD$1,Overzicht!$B:$B,0),5),Verdeelsleutels_percentage!$1:$1,0)))</f>
        <v>4.1067013834096051E-5</v>
      </c>
      <c r="AE349">
        <f>PRODUCT(INDEX(Overzicht!$B$1:$D$35,MATCH(max_demand!AE$1,Overzicht!$B$1:$B$35,0),3),INDEX(Verdeelsleutels_percentage!$A:$AB,MATCH(max_demand!$C349,Verdeelsleutels_percentage!$C:$C,0),MATCH(INDEX(Overzicht!$B$1:$F$35,MATCH(max_demand!AE$1,Overzicht!$B:$B,0),5),Verdeelsleutels_percentage!$1:$1,0)))</f>
        <v>7.7768657378649395E-2</v>
      </c>
      <c r="AF349">
        <f>PRODUCT(INDEX(Overzicht!$B$1:$D$35,MATCH(max_demand!AF$1,Overzicht!$B$1:$B$35,0),3),INDEX(Verdeelsleutels_percentage!$A:$AB,MATCH(max_demand!$C349,Verdeelsleutels_percentage!$C:$C,0),MATCH(INDEX(Overzicht!$B$1:$F$35,MATCH(max_demand!AF$1,Overzicht!$B:$B,0),5),Verdeelsleutels_percentage!$1:$1,0)))</f>
        <v>7.2849689914265287E-3</v>
      </c>
      <c r="AG349">
        <f>PRODUCT(INDEX(Overzicht!$B$1:$D$35,MATCH(max_demand!AG$1,Overzicht!$B$1:$B$35,0),3),INDEX(Verdeelsleutels_percentage!$A:$AB,MATCH(max_demand!$C349,Verdeelsleutels_percentage!$C:$C,0),MATCH(INDEX(Overzicht!$B$1:$F$35,MATCH(max_demand!AG$1,Overzicht!$B:$B,0),5),Verdeelsleutels_percentage!$1:$1,0)))</f>
        <v>2.3398460019153855E-2</v>
      </c>
      <c r="AH349">
        <f>PRODUCT(INDEX(Overzicht!$B$1:$D$35,MATCH(max_demand!AH$1,Overzicht!$B$1:$B$35,0),3),INDEX(Verdeelsleutels_percentage!$A:$AB,MATCH(max_demand!$C349,Verdeelsleutels_percentage!$C:$C,0),MATCH(INDEX(Overzicht!$B$1:$F$35,MATCH(max_demand!AH$1,Overzicht!$B:$B,0),5),Verdeelsleutels_percentage!$1:$1,0)))</f>
        <v>1.6998260979995232E-2</v>
      </c>
      <c r="AI349">
        <f>PRODUCT(INDEX(Overzicht!$B$1:$D$35,MATCH(max_demand!AI$1,Overzicht!$B$1:$B$35,0),3),INDEX(Verdeelsleutels_percentage!$A:$AB,MATCH(max_demand!$C349,Verdeelsleutels_percentage!$C:$C,0),MATCH(INDEX(Overzicht!$B$1:$F$35,MATCH(max_demand!AI$1,Overzicht!$B:$B,0),5),Verdeelsleutels_percentage!$1:$1,0)))</f>
        <v>5.8279751931412226E-3</v>
      </c>
      <c r="AJ349">
        <f>PRODUCT(INDEX(Overzicht!$B$1:$D$35,MATCH(max_demand!AJ$1,Overzicht!$B$1:$B$35,0),3),INDEX(Verdeelsleutels_percentage!$A:$AB,MATCH(max_demand!$C349,Verdeelsleutels_percentage!$C:$C,0),MATCH(INDEX(Overzicht!$B$1:$F$35,MATCH(max_demand!AJ$1,Overzicht!$B:$B,0),5),Verdeelsleutels_percentage!$1:$1,0)))</f>
        <v>0</v>
      </c>
      <c r="AK349">
        <f>PRODUCT(INDEX(Overzicht!$B$1:$D$35,MATCH(max_demand!AK$1,Overzicht!$B$1:$B$35,0),3),INDEX(Verdeelsleutels_percentage!$A:$AB,MATCH(max_demand!$C349,Verdeelsleutels_percentage!$C:$C,0),MATCH(INDEX(Overzicht!$B$1:$F$35,MATCH(max_demand!AK$1,Overzicht!$B:$B,0),5),Verdeelsleutels_percentage!$1:$1,0)))</f>
        <v>1.419506574495334E-3</v>
      </c>
      <c r="AL349">
        <f>PRODUCT(INDEX(Overzicht!$B$1:$D$35,MATCH(max_demand!AL$1,Overzicht!$B$1:$B$35,0),3),INDEX(Verdeelsleutels_percentage!$A:$AB,MATCH(max_demand!$C349,Verdeelsleutels_percentage!$C:$C,0),MATCH(INDEX(Overzicht!$B$1:$F$35,MATCH(max_demand!AL$1,Overzicht!$B:$B,0),5),Verdeelsleutels_percentage!$1:$1,0)))</f>
        <v>3.8997433365256422E-3</v>
      </c>
      <c r="AM349">
        <f>PRODUCT(INDEX(Overzicht!$B$1:$D$35,MATCH(max_demand!AM$1,Overzicht!$B$1:$B$35,0),3),INDEX(Verdeelsleutels_percentage!$A:$AB,MATCH(max_demand!$C349,Verdeelsleutels_percentage!$C:$C,0),MATCH(INDEX(Overzicht!$B$1:$F$35,MATCH(max_demand!AM$1,Overzicht!$B:$B,0),5),Verdeelsleutels_percentage!$1:$1,0)))</f>
        <v>7.7994866730512844E-3</v>
      </c>
      <c r="AN349">
        <f>PRODUCT(INDEX(Overzicht!$B$1:$D$35,MATCH(max_demand!AN$1,Overzicht!$B$1:$B$35,0),3),INDEX(Verdeelsleutels_percentage!$A:$AB,MATCH(max_demand!$C349,Verdeelsleutels_percentage!$C:$C,0),MATCH(INDEX(Overzicht!$B$1:$F$35,MATCH(max_demand!AN$1,Overzicht!$B:$B,0),5),Verdeelsleutels_percentage!$1:$1,0)))</f>
        <v>3.8997433365256422E-3</v>
      </c>
      <c r="AO349">
        <f>PRODUCT(INDEX(Overzicht!$B$1:$D$35,MATCH(max_demand!AO$1,Overzicht!$B$1:$B$35,0),3),INDEX(Verdeelsleutels_percentage!$A:$AB,MATCH(max_demand!$C349,Verdeelsleutels_percentage!$C:$C,0),MATCH(INDEX(Overzicht!$B$1:$F$35,MATCH(max_demand!AO$1,Overzicht!$B:$B,0),5),Verdeelsleutels_percentage!$1:$1,0)))</f>
        <v>1.3649101677839748E-2</v>
      </c>
    </row>
    <row r="350" spans="2:41">
      <c r="B350" t="str">
        <f>INDEX('ETLocal datasets'!B:C,MATCH(C350,'ETLocal datasets'!C:C,0),1)</f>
        <v>GM1731</v>
      </c>
      <c r="C350" t="str">
        <f>'ETLocal datasets'!C333</f>
        <v>Midden-Drenthe</v>
      </c>
      <c r="D350">
        <f t="shared" si="25"/>
        <v>0.6526341082104794</v>
      </c>
      <c r="E350">
        <f t="shared" si="26"/>
        <v>0.35593190249884954</v>
      </c>
      <c r="F350">
        <f t="shared" si="27"/>
        <v>2.0157719840971297E-2</v>
      </c>
      <c r="G350">
        <f t="shared" si="24"/>
        <v>4.1048144001419269E-2</v>
      </c>
      <c r="H350">
        <f>PRODUCT(INDEX(Overzicht!$B$1:$D$35,MATCH(max_demand!H$1,Overzicht!$B$1:$B$35,0),3),INDEX(Verdeelsleutels_percentage!$A:$AB,MATCH(max_demand!$C350,Verdeelsleutels_percentage!$C:$C,0),MATCH(INDEX(Overzicht!$B$1:$F$35,MATCH(max_demand!H$1,Overzicht!$B:$B,0),5),Verdeelsleutels_percentage!$1:$1,0)))</f>
        <v>2.0157719840971297E-2</v>
      </c>
      <c r="I350">
        <f>PRODUCT(INDEX(Overzicht!$B$1:$D$35,MATCH(max_demand!I$1,Overzicht!$B$1:$B$35,0),3),INDEX(Verdeelsleutels_percentage!$A:$AB,MATCH(max_demand!$C350,Verdeelsleutels_percentage!$C:$C,0),MATCH(INDEX(Overzicht!$B$1:$F$35,MATCH(max_demand!I$1,Overzicht!$B:$B,0),5),Verdeelsleutels_percentage!$1:$1,0)))</f>
        <v>0.10666675290181823</v>
      </c>
      <c r="J350">
        <f>PRODUCT(INDEX(Overzicht!$B$1:$D$35,MATCH(max_demand!J$1,Overzicht!$B$1:$B$35,0),3),INDEX(Verdeelsleutels_percentage!$A:$AB,MATCH(max_demand!$C350,Verdeelsleutels_percentage!$C:$C,0),MATCH(INDEX(Overzicht!$B$1:$F$35,MATCH(max_demand!J$1,Overzicht!$B:$B,0),5),Verdeelsleutels_percentage!$1:$1,0)))</f>
        <v>6.7576356038303769E-3</v>
      </c>
      <c r="K350">
        <f>PRODUCT(INDEX(Overzicht!$B$1:$D$35,MATCH(max_demand!K$1,Overzicht!$B$1:$B$35,0),3),INDEX(Verdeelsleutels_percentage!$A:$AB,MATCH(max_demand!$C350,Verdeelsleutels_percentage!$C:$C,0),MATCH(INDEX(Overzicht!$B$1:$F$35,MATCH(max_demand!K$1,Overzicht!$B:$B,0),5),Verdeelsleutels_percentage!$1:$1,0)))</f>
        <v>2.2203094873255395E-2</v>
      </c>
      <c r="L350">
        <f>PRODUCT(INDEX(Overzicht!$B$1:$D$35,MATCH(max_demand!L$1,Overzicht!$B$1:$B$35,0),3),INDEX(Verdeelsleutels_percentage!$A:$AB,MATCH(max_demand!$C350,Verdeelsleutels_percentage!$C:$C,0),MATCH(INDEX(Overzicht!$B$1:$F$35,MATCH(max_demand!L$1,Overzicht!$B:$B,0),5),Verdeelsleutels_percentage!$1:$1,0)))</f>
        <v>6.5181618921196392E-3</v>
      </c>
      <c r="M350">
        <f>PRODUCT(INDEX(Overzicht!$B$1:$D$35,MATCH(max_demand!M$1,Overzicht!$B$1:$B$35,0),3),INDEX(Verdeelsleutels_percentage!$A:$AB,MATCH(max_demand!$C350,Verdeelsleutels_percentage!$C:$C,0),MATCH(INDEX(Overzicht!$B$1:$F$35,MATCH(max_demand!M$1,Overzicht!$B:$B,0),5),Verdeelsleutels_percentage!$1:$1,0)))</f>
        <v>0.22051767461849497</v>
      </c>
      <c r="N350">
        <f>PRODUCT(INDEX(Overzicht!$B$1:$D$35,MATCH(max_demand!N$1,Overzicht!$B$1:$B$35,0),3),INDEX(Verdeelsleutels_percentage!$A:$AB,MATCH(max_demand!$C350,Verdeelsleutels_percentage!$C:$C,0),MATCH(INDEX(Overzicht!$B$1:$F$35,MATCH(max_demand!N$1,Overzicht!$B:$B,0),5),Verdeelsleutels_percentage!$1:$1,0)))</f>
        <v>0.16279954789827286</v>
      </c>
      <c r="O350">
        <f>PRODUCT(INDEX(Overzicht!$B$1:$D$35,MATCH(max_demand!O$1,Overzicht!$B$1:$B$35,0),3),INDEX(Verdeelsleutels_percentage!$A:$AB,MATCH(max_demand!$C350,Verdeelsleutels_percentage!$C:$C,0),MATCH(INDEX(Overzicht!$B$1:$F$35,MATCH(max_demand!O$1,Overzicht!$B:$B,0),5),Verdeelsleutels_percentage!$1:$1,0)))</f>
        <v>3.8033031153094532E-2</v>
      </c>
      <c r="P350">
        <f>PRODUCT(INDEX(Overzicht!$B$1:$D$35,MATCH(max_demand!P$1,Overzicht!$B$1:$B$35,0),3),INDEX(Verdeelsleutels_percentage!$A:$AB,MATCH(max_demand!$C350,Verdeelsleutels_percentage!$C:$C,0),MATCH(INDEX(Overzicht!$B$1:$F$35,MATCH(max_demand!P$1,Overzicht!$B:$B,0),5),Verdeelsleutels_percentage!$1:$1,0)))</f>
        <v>6.7219898230414507E-2</v>
      </c>
      <c r="Q350">
        <f>PRODUCT(INDEX(Overzicht!$B$1:$D$35,MATCH(max_demand!Q$1,Overzicht!$B$1:$B$35,0),3),INDEX(Verdeelsleutels_percentage!$A:$AB,MATCH(max_demand!$C350,Verdeelsleutels_percentage!$C:$C,0),MATCH(INDEX(Overzicht!$B$1:$F$35,MATCH(max_demand!Q$1,Overzicht!$B:$B,0),5),Verdeelsleutels_percentage!$1:$1,0)))</f>
        <v>1.6702110725376217E-2</v>
      </c>
      <c r="R350">
        <f>PRODUCT(INDEX(Overzicht!$B$1:$D$35,MATCH(max_demand!R$1,Overzicht!$B$1:$B$35,0),3),INDEX(Verdeelsleutels_percentage!$A:$AB,MATCH(max_demand!$C350,Verdeelsleutels_percentage!$C:$C,0),MATCH(INDEX(Overzicht!$B$1:$F$35,MATCH(max_demand!R$1,Overzicht!$B:$B,0),5),Verdeelsleutels_percentage!$1:$1,0)))</f>
        <v>3.4556091155950792E-3</v>
      </c>
      <c r="S350">
        <f>PRODUCT(INDEX(Overzicht!$B$1:$D$35,MATCH(max_demand!S$1,Overzicht!$B$1:$B$35,0),3),INDEX(Verdeelsleutels_percentage!$A:$AB,MATCH(max_demand!$C350,Verdeelsleutels_percentage!$C:$C,0),MATCH(INDEX(Overzicht!$B$1:$F$35,MATCH(max_demand!S$1,Overzicht!$B:$B,0),5),Verdeelsleutels_percentage!$1:$1,0)))</f>
        <v>7.0770874687387225E-3</v>
      </c>
      <c r="T350">
        <f>PRODUCT(INDEX(Overzicht!$B$1:$D$35,MATCH(max_demand!T$1,Overzicht!$B$1:$B$35,0),3),INDEX(Verdeelsleutels_percentage!$A:$AB,MATCH(max_demand!$C350,Verdeelsleutels_percentage!$C:$C,0),MATCH(INDEX(Overzicht!$B$1:$F$35,MATCH(max_demand!T$1,Overzicht!$B:$B,0),5),Verdeelsleutels_percentage!$1:$1,0)))</f>
        <v>1.0213244719425455E-2</v>
      </c>
      <c r="U350">
        <f>PRODUCT(INDEX(Overzicht!$B$1:$D$35,MATCH(max_demand!U$1,Overzicht!$B$1:$B$35,0),3),INDEX(Verdeelsleutels_percentage!$A:$AB,MATCH(max_demand!$C350,Verdeelsleutels_percentage!$C:$C,0),MATCH(INDEX(Overzicht!$B$1:$F$35,MATCH(max_demand!U$1,Overzicht!$B:$B,0),5),Verdeelsleutels_percentage!$1:$1,0)))</f>
        <v>3.7934908957865984E-2</v>
      </c>
      <c r="V350">
        <f>PRODUCT(INDEX(Overzicht!$B$1:$D$35,MATCH(max_demand!V$1,Overzicht!$B$1:$B$35,0),3),INDEX(Verdeelsleutels_percentage!$A:$AB,MATCH(max_demand!$C350,Verdeelsleutels_percentage!$C:$C,0),MATCH(INDEX(Overzicht!$B$1:$F$35,MATCH(max_demand!V$1,Overzicht!$B:$B,0),5),Verdeelsleutels_percentage!$1:$1,0)))</f>
        <v>4.4155005365937123E-3</v>
      </c>
      <c r="W350">
        <f>PRODUCT(INDEX(Overzicht!$B$1:$D$35,MATCH(max_demand!W$1,Overzicht!$B$1:$B$35,0),3),INDEX(Verdeelsleutels_percentage!$A:$AB,MATCH(max_demand!$C350,Verdeelsleutels_percentage!$C:$C,0),MATCH(INDEX(Overzicht!$B$1:$F$35,MATCH(max_demand!W$1,Overzicht!$B:$B,0),5),Verdeelsleutels_percentage!$1:$1,0)))</f>
        <v>2.3037394103967195E-2</v>
      </c>
      <c r="X350">
        <f>PRODUCT(INDEX(Overzicht!$B$1:$D$35,MATCH(max_demand!X$1,Overzicht!$B$1:$B$35,0),3),INDEX(Verdeelsleutels_percentage!$A:$AB,MATCH(max_demand!$C350,Verdeelsleutels_percentage!$C:$C,0),MATCH(INDEX(Overzicht!$B$1:$F$35,MATCH(max_demand!X$1,Overzicht!$B:$B,0),5),Verdeelsleutels_percentage!$1:$1,0)))</f>
        <v>3.7225657104345534E-2</v>
      </c>
      <c r="Y350">
        <f>PRODUCT(INDEX(Overzicht!$B$1:$D$35,MATCH(max_demand!Y$1,Overzicht!$B$1:$B$35,0),3),INDEX(Verdeelsleutels_percentage!$A:$AB,MATCH(max_demand!$C350,Verdeelsleutels_percentage!$C:$C,0),MATCH(INDEX(Overzicht!$B$1:$F$35,MATCH(max_demand!Y$1,Overzicht!$B:$B,0),5),Verdeelsleutels_percentage!$1:$1,0)))</f>
        <v>9.6150925830282565E-6</v>
      </c>
      <c r="Z350">
        <f>PRODUCT(INDEX(Overzicht!$B$1:$D$35,MATCH(max_demand!Z$1,Overzicht!$B$1:$B$35,0),3),INDEX(Verdeelsleutels_percentage!$A:$AB,MATCH(max_demand!$C350,Verdeelsleutels_percentage!$C:$C,0),MATCH(INDEX(Overzicht!$B$1:$F$35,MATCH(max_demand!Z$1,Overzicht!$B:$B,0),5),Verdeelsleutels_percentage!$1:$1,0)))</f>
        <v>4.2733744813458919E-3</v>
      </c>
      <c r="AA350">
        <f>PRODUCT(INDEX(Overzicht!$B$1:$D$35,MATCH(max_demand!AA$1,Overzicht!$B$1:$B$35,0),3),INDEX(Verdeelsleutels_percentage!$A:$AB,MATCH(max_demand!$C350,Verdeelsleutels_percentage!$C:$C,0),MATCH(INDEX(Overzicht!$B$1:$F$35,MATCH(max_demand!AA$1,Overzicht!$B:$B,0),5),Verdeelsleutels_percentage!$1:$1,0)))</f>
        <v>4.4533060384551928E-3</v>
      </c>
      <c r="AB350">
        <f>PRODUCT(INDEX(Overzicht!$B$1:$D$35,MATCH(max_demand!AB$1,Overzicht!$B$1:$B$35,0),3),INDEX(Verdeelsleutels_percentage!$A:$AB,MATCH(max_demand!$C350,Verdeelsleutels_percentage!$C:$C,0),MATCH(INDEX(Overzicht!$B$1:$F$35,MATCH(max_demand!AB$1,Overzicht!$B:$B,0),5),Verdeelsleutels_percentage!$1:$1,0)))</f>
        <v>1.6856875438342193E-2</v>
      </c>
      <c r="AC350">
        <f>PRODUCT(INDEX(Overzicht!$B$1:$D$35,MATCH(max_demand!AC$1,Overzicht!$B$1:$B$35,0),3),INDEX(Verdeelsleutels_percentage!$A:$AB,MATCH(max_demand!$C350,Verdeelsleutels_percentage!$C:$C,0),MATCH(INDEX(Overzicht!$B$1:$F$35,MATCH(max_demand!AC$1,Overzicht!$B:$B,0),5),Verdeelsleutels_percentage!$1:$1,0)))</f>
        <v>4.1993698080080751E-2</v>
      </c>
      <c r="AD350">
        <f>PRODUCT(INDEX(Overzicht!$B$1:$D$35,MATCH(max_demand!AD$1,Overzicht!$B$1:$B$35,0),3),INDEX(Verdeelsleutels_percentage!$A:$AB,MATCH(max_demand!$C350,Verdeelsleutels_percentage!$C:$C,0),MATCH(INDEX(Overzicht!$B$1:$F$35,MATCH(max_demand!AD$1,Overzicht!$B:$B,0),5),Verdeelsleutels_percentage!$1:$1,0)))</f>
        <v>4.4313029298827001E-4</v>
      </c>
      <c r="AE350">
        <f>PRODUCT(INDEX(Overzicht!$B$1:$D$35,MATCH(max_demand!AE$1,Overzicht!$B$1:$B$35,0),3),INDEX(Verdeelsleutels_percentage!$A:$AB,MATCH(max_demand!$C350,Verdeelsleutels_percentage!$C:$C,0),MATCH(INDEX(Overzicht!$B$1:$F$35,MATCH(max_demand!AE$1,Overzicht!$B:$B,0),5),Verdeelsleutels_percentage!$1:$1,0)))</f>
        <v>8.7851628360990322E-2</v>
      </c>
      <c r="AF350">
        <f>PRODUCT(INDEX(Overzicht!$B$1:$D$35,MATCH(max_demand!AF$1,Overzicht!$B$1:$B$35,0),3),INDEX(Verdeelsleutels_percentage!$A:$AB,MATCH(max_demand!$C350,Verdeelsleutels_percentage!$C:$C,0),MATCH(INDEX(Overzicht!$B$1:$F$35,MATCH(max_demand!AF$1,Overzicht!$B:$B,0),5),Verdeelsleutels_percentage!$1:$1,0)))</f>
        <v>1.6868583478996939E-2</v>
      </c>
      <c r="AG350">
        <f>PRODUCT(INDEX(Overzicht!$B$1:$D$35,MATCH(max_demand!AG$1,Overzicht!$B$1:$B$35,0),3),INDEX(Verdeelsleutels_percentage!$A:$AB,MATCH(max_demand!$C350,Verdeelsleutels_percentage!$C:$C,0),MATCH(INDEX(Overzicht!$B$1:$F$35,MATCH(max_demand!AG$1,Overzicht!$B:$B,0),5),Verdeelsleutels_percentage!$1:$1,0)))</f>
        <v>2.3037394103967195E-2</v>
      </c>
      <c r="AH350">
        <f>PRODUCT(INDEX(Overzicht!$B$1:$D$35,MATCH(max_demand!AH$1,Overzicht!$B$1:$B$35,0),3),INDEX(Verdeelsleutels_percentage!$A:$AB,MATCH(max_demand!$C350,Verdeelsleutels_percentage!$C:$C,0),MATCH(INDEX(Overzicht!$B$1:$F$35,MATCH(max_demand!AH$1,Overzicht!$B:$B,0),5),Verdeelsleutels_percentage!$1:$1,0)))</f>
        <v>3.9360028117659526E-2</v>
      </c>
      <c r="AI350">
        <f>PRODUCT(INDEX(Overzicht!$B$1:$D$35,MATCH(max_demand!AI$1,Overzicht!$B$1:$B$35,0),3),INDEX(Verdeelsleutels_percentage!$A:$AB,MATCH(max_demand!$C350,Verdeelsleutels_percentage!$C:$C,0),MATCH(INDEX(Overzicht!$B$1:$F$35,MATCH(max_demand!AI$1,Overzicht!$B:$B,0),5),Verdeelsleutels_percentage!$1:$1,0)))</f>
        <v>1.3494866783197551E-2</v>
      </c>
      <c r="AJ350">
        <f>PRODUCT(INDEX(Overzicht!$B$1:$D$35,MATCH(max_demand!AJ$1,Overzicht!$B$1:$B$35,0),3),INDEX(Verdeelsleutels_percentage!$A:$AB,MATCH(max_demand!$C350,Verdeelsleutels_percentage!$C:$C,0),MATCH(INDEX(Overzicht!$B$1:$F$35,MATCH(max_demand!AJ$1,Overzicht!$B:$B,0),5),Verdeelsleutels_percentage!$1:$1,0)))</f>
        <v>0</v>
      </c>
      <c r="AK350">
        <f>PRODUCT(INDEX(Overzicht!$B$1:$D$35,MATCH(max_demand!AK$1,Overzicht!$B$1:$B$35,0),3),INDEX(Verdeelsleutels_percentage!$A:$AB,MATCH(max_demand!$C350,Verdeelsleutels_percentage!$C:$C,0),MATCH(INDEX(Overzicht!$B$1:$F$35,MATCH(max_demand!AK$1,Overzicht!$B:$B,0),5),Verdeelsleutels_percentage!$1:$1,0)))</f>
        <v>1.39760190897401E-3</v>
      </c>
      <c r="AL350">
        <f>PRODUCT(INDEX(Overzicht!$B$1:$D$35,MATCH(max_demand!AL$1,Overzicht!$B$1:$B$35,0),3),INDEX(Verdeelsleutels_percentage!$A:$AB,MATCH(max_demand!$C350,Verdeelsleutels_percentage!$C:$C,0),MATCH(INDEX(Overzicht!$B$1:$F$35,MATCH(max_demand!AL$1,Overzicht!$B:$B,0),5),Verdeelsleutels_percentage!$1:$1,0)))</f>
        <v>3.8395656839945325E-3</v>
      </c>
      <c r="AM350">
        <f>PRODUCT(INDEX(Overzicht!$B$1:$D$35,MATCH(max_demand!AM$1,Overzicht!$B$1:$B$35,0),3),INDEX(Verdeelsleutels_percentage!$A:$AB,MATCH(max_demand!$C350,Verdeelsleutels_percentage!$C:$C,0),MATCH(INDEX(Overzicht!$B$1:$F$35,MATCH(max_demand!AM$1,Overzicht!$B:$B,0),5),Verdeelsleutels_percentage!$1:$1,0)))</f>
        <v>7.6791313679890651E-3</v>
      </c>
      <c r="AN350">
        <f>PRODUCT(INDEX(Overzicht!$B$1:$D$35,MATCH(max_demand!AN$1,Overzicht!$B$1:$B$35,0),3),INDEX(Verdeelsleutels_percentage!$A:$AB,MATCH(max_demand!$C350,Verdeelsleutels_percentage!$C:$C,0),MATCH(INDEX(Overzicht!$B$1:$F$35,MATCH(max_demand!AN$1,Overzicht!$B:$B,0),5),Verdeelsleutels_percentage!$1:$1,0)))</f>
        <v>3.8395656839945325E-3</v>
      </c>
      <c r="AO350">
        <f>PRODUCT(INDEX(Overzicht!$B$1:$D$35,MATCH(max_demand!AO$1,Overzicht!$B$1:$B$35,0),3),INDEX(Verdeelsleutels_percentage!$A:$AB,MATCH(max_demand!$C350,Verdeelsleutels_percentage!$C:$C,0),MATCH(INDEX(Overzicht!$B$1:$F$35,MATCH(max_demand!AO$1,Overzicht!$B:$B,0),5),Verdeelsleutels_percentage!$1:$1,0)))</f>
        <v>1.3438479893980865E-2</v>
      </c>
    </row>
    <row r="351" spans="2:41">
      <c r="B351" t="str">
        <f>INDEX('ETLocal datasets'!B:C,MATCH(C351,'ETLocal datasets'!C:C,0),1)</f>
        <v>GM1734</v>
      </c>
      <c r="C351" t="str">
        <f>'ETLocal datasets'!C334</f>
        <v>Overbetuwe</v>
      </c>
      <c r="D351">
        <f t="shared" si="25"/>
        <v>0.24370406585306253</v>
      </c>
      <c r="E351">
        <f t="shared" si="26"/>
        <v>0.19388153475887895</v>
      </c>
      <c r="F351">
        <f t="shared" si="27"/>
        <v>2.8885360009623797E-2</v>
      </c>
      <c r="G351">
        <f t="shared" si="24"/>
        <v>5.8820661590797407E-2</v>
      </c>
      <c r="H351">
        <f>PRODUCT(INDEX(Overzicht!$B$1:$D$35,MATCH(max_demand!H$1,Overzicht!$B$1:$B$35,0),3),INDEX(Verdeelsleutels_percentage!$A:$AB,MATCH(max_demand!$C351,Verdeelsleutels_percentage!$C:$C,0),MATCH(INDEX(Overzicht!$B$1:$F$35,MATCH(max_demand!H$1,Overzicht!$B:$B,0),5),Verdeelsleutels_percentage!$1:$1,0)))</f>
        <v>2.8885360009623797E-2</v>
      </c>
      <c r="I351">
        <f>PRODUCT(INDEX(Overzicht!$B$1:$D$35,MATCH(max_demand!I$1,Overzicht!$B$1:$B$35,0),3),INDEX(Verdeelsleutels_percentage!$A:$AB,MATCH(max_demand!$C351,Verdeelsleutels_percentage!$C:$C,0),MATCH(INDEX(Overzicht!$B$1:$F$35,MATCH(max_demand!I$1,Overzicht!$B:$B,0),5),Verdeelsleutels_percentage!$1:$1,0)))</f>
        <v>1.8737152833252984E-2</v>
      </c>
      <c r="J351">
        <f>PRODUCT(INDEX(Overzicht!$B$1:$D$35,MATCH(max_demand!J$1,Overzicht!$B$1:$B$35,0),3),INDEX(Verdeelsleutels_percentage!$A:$AB,MATCH(max_demand!$C351,Verdeelsleutels_percentage!$C:$C,0),MATCH(INDEX(Overzicht!$B$1:$F$35,MATCH(max_demand!J$1,Overzicht!$B:$B,0),5),Verdeelsleutels_percentage!$1:$1,0)))</f>
        <v>9.6834730698929297E-3</v>
      </c>
      <c r="K351">
        <f>PRODUCT(INDEX(Overzicht!$B$1:$D$35,MATCH(max_demand!K$1,Overzicht!$B$1:$B$35,0),3),INDEX(Verdeelsleutels_percentage!$A:$AB,MATCH(max_demand!$C351,Verdeelsleutels_percentage!$C:$C,0),MATCH(INDEX(Overzicht!$B$1:$F$35,MATCH(max_demand!K$1,Overzicht!$B:$B,0),5),Verdeelsleutels_percentage!$1:$1,0)))</f>
        <v>3.900210428214044E-3</v>
      </c>
      <c r="L351">
        <f>PRODUCT(INDEX(Overzicht!$B$1:$D$35,MATCH(max_demand!L$1,Overzicht!$B$1:$B$35,0),3),INDEX(Verdeelsleutels_percentage!$A:$AB,MATCH(max_demand!$C351,Verdeelsleutels_percentage!$C:$C,0),MATCH(INDEX(Overzicht!$B$1:$F$35,MATCH(max_demand!L$1,Overzicht!$B:$B,0),5),Verdeelsleutels_percentage!$1:$1,0)))</f>
        <v>9.340314992978601E-3</v>
      </c>
      <c r="M351">
        <f>PRODUCT(INDEX(Overzicht!$B$1:$D$35,MATCH(max_demand!M$1,Overzicht!$B$1:$B$35,0),3),INDEX(Verdeelsleutels_percentage!$A:$AB,MATCH(max_demand!$C351,Verdeelsleutels_percentage!$C:$C,0),MATCH(INDEX(Overzicht!$B$1:$F$35,MATCH(max_demand!M$1,Overzicht!$B:$B,0),5),Verdeelsleutels_percentage!$1:$1,0)))</f>
        <v>7.5839339377210699E-2</v>
      </c>
      <c r="N351">
        <f>PRODUCT(INDEX(Overzicht!$B$1:$D$35,MATCH(max_demand!N$1,Overzicht!$B$1:$B$35,0),3),INDEX(Verdeelsleutels_percentage!$A:$AB,MATCH(max_demand!$C351,Verdeelsleutels_percentage!$C:$C,0),MATCH(INDEX(Overzicht!$B$1:$F$35,MATCH(max_demand!N$1,Overzicht!$B:$B,0),5),Verdeelsleutels_percentage!$1:$1,0)))</f>
        <v>5.0276136231126499E-2</v>
      </c>
      <c r="O351">
        <f>PRODUCT(INDEX(Overzicht!$B$1:$D$35,MATCH(max_demand!O$1,Overzicht!$B$1:$B$35,0),3),INDEX(Verdeelsleutels_percentage!$A:$AB,MATCH(max_demand!$C351,Verdeelsleutels_percentage!$C:$C,0),MATCH(INDEX(Overzicht!$B$1:$F$35,MATCH(max_demand!O$1,Overzicht!$B:$B,0),5),Verdeelsleutels_percentage!$1:$1,0)))</f>
        <v>1.2442606423019951E-2</v>
      </c>
      <c r="P351">
        <f>PRODUCT(INDEX(Overzicht!$B$1:$D$35,MATCH(max_demand!P$1,Overzicht!$B$1:$B$35,0),3),INDEX(Verdeelsleutels_percentage!$A:$AB,MATCH(max_demand!$C351,Verdeelsleutels_percentage!$C:$C,0),MATCH(INDEX(Overzicht!$B$1:$F$35,MATCH(max_demand!P$1,Overzicht!$B:$B,0),5),Verdeelsleutels_percentage!$1:$1,0)))</f>
        <v>1.9765641184402112E-2</v>
      </c>
      <c r="Q351">
        <f>PRODUCT(INDEX(Overzicht!$B$1:$D$35,MATCH(max_demand!Q$1,Overzicht!$B$1:$B$35,0),3),INDEX(Verdeelsleutels_percentage!$A:$AB,MATCH(max_demand!$C351,Verdeelsleutels_percentage!$C:$C,0),MATCH(INDEX(Overzicht!$B$1:$F$35,MATCH(max_demand!Q$1,Overzicht!$B:$B,0),5),Verdeelsleutels_percentage!$1:$1,0)))</f>
        <v>2.3933584007974001E-2</v>
      </c>
      <c r="R351">
        <f>PRODUCT(INDEX(Overzicht!$B$1:$D$35,MATCH(max_demand!R$1,Overzicht!$B$1:$B$35,0),3),INDEX(Verdeelsleutels_percentage!$A:$AB,MATCH(max_demand!$C351,Verdeelsleutels_percentage!$C:$C,0),MATCH(INDEX(Overzicht!$B$1:$F$35,MATCH(max_demand!R$1,Overzicht!$B:$B,0),5),Verdeelsleutels_percentage!$1:$1,0)))</f>
        <v>4.9517760016497938E-3</v>
      </c>
      <c r="S351">
        <f>PRODUCT(INDEX(Overzicht!$B$1:$D$35,MATCH(max_demand!S$1,Overzicht!$B$1:$B$35,0),3),INDEX(Verdeelsleutels_percentage!$A:$AB,MATCH(max_demand!$C351,Verdeelsleutels_percentage!$C:$C,0),MATCH(INDEX(Overzicht!$B$1:$F$35,MATCH(max_demand!S$1,Overzicht!$B:$B,0),5),Verdeelsleutels_percentage!$1:$1,0)))</f>
        <v>1.0141237251378778E-2</v>
      </c>
      <c r="T351">
        <f>PRODUCT(INDEX(Overzicht!$B$1:$D$35,MATCH(max_demand!T$1,Overzicht!$B$1:$B$35,0),3),INDEX(Verdeelsleutels_percentage!$A:$AB,MATCH(max_demand!$C351,Verdeelsleutels_percentage!$C:$C,0),MATCH(INDEX(Overzicht!$B$1:$F$35,MATCH(max_demand!T$1,Overzicht!$B:$B,0),5),Verdeelsleutels_percentage!$1:$1,0)))</f>
        <v>1.4635249071542723E-2</v>
      </c>
      <c r="U351">
        <f>PRODUCT(INDEX(Overzicht!$B$1:$D$35,MATCH(max_demand!U$1,Overzicht!$B$1:$B$35,0),3),INDEX(Verdeelsleutels_percentage!$A:$AB,MATCH(max_demand!$C351,Verdeelsleutels_percentage!$C:$C,0),MATCH(INDEX(Overzicht!$B$1:$F$35,MATCH(max_demand!U$1,Overzicht!$B:$B,0),5),Verdeelsleutels_percentage!$1:$1,0)))</f>
        <v>5.4359496551444404E-2</v>
      </c>
      <c r="V351">
        <f>PRODUCT(INDEX(Overzicht!$B$1:$D$35,MATCH(max_demand!V$1,Overzicht!$B$1:$B$35,0),3),INDEX(Verdeelsleutels_percentage!$A:$AB,MATCH(max_demand!$C351,Verdeelsleutels_percentage!$C:$C,0),MATCH(INDEX(Overzicht!$B$1:$F$35,MATCH(max_demand!V$1,Overzicht!$B:$B,0),5),Verdeelsleutels_percentage!$1:$1,0)))</f>
        <v>6.3272693354414029E-3</v>
      </c>
      <c r="W351">
        <f>PRODUCT(INDEX(Overzicht!$B$1:$D$35,MATCH(max_demand!W$1,Overzicht!$B$1:$B$35,0),3),INDEX(Verdeelsleutels_percentage!$A:$AB,MATCH(max_demand!$C351,Verdeelsleutels_percentage!$C:$C,0),MATCH(INDEX(Overzicht!$B$1:$F$35,MATCH(max_demand!W$1,Overzicht!$B:$B,0),5),Verdeelsleutels_percentage!$1:$1,0)))</f>
        <v>3.3011840010998626E-2</v>
      </c>
      <c r="X351">
        <f>PRODUCT(INDEX(Overzicht!$B$1:$D$35,MATCH(max_demand!X$1,Overzicht!$B$1:$B$35,0),3),INDEX(Verdeelsleutels_percentage!$A:$AB,MATCH(max_demand!$C351,Verdeelsleutels_percentage!$C:$C,0),MATCH(INDEX(Overzicht!$B$1:$F$35,MATCH(max_demand!X$1,Overzicht!$B:$B,0),5),Verdeelsleutels_percentage!$1:$1,0)))</f>
        <v>1.7346968675828523E-3</v>
      </c>
      <c r="Y351">
        <f>PRODUCT(INDEX(Overzicht!$B$1:$D$35,MATCH(max_demand!Y$1,Overzicht!$B$1:$B$35,0),3),INDEX(Verdeelsleutels_percentage!$A:$AB,MATCH(max_demand!$C351,Verdeelsleutels_percentage!$C:$C,0),MATCH(INDEX(Overzicht!$B$1:$F$35,MATCH(max_demand!Y$1,Overzicht!$B:$B,0),5),Verdeelsleutels_percentage!$1:$1,0)))</f>
        <v>3.2987004972908578E-6</v>
      </c>
      <c r="Z351">
        <f>PRODUCT(INDEX(Overzicht!$B$1:$D$35,MATCH(max_demand!Z$1,Overzicht!$B$1:$B$35,0),3),INDEX(Verdeelsleutels_percentage!$A:$AB,MATCH(max_demand!$C351,Verdeelsleutels_percentage!$C:$C,0),MATCH(INDEX(Overzicht!$B$1:$F$35,MATCH(max_demand!Z$1,Overzicht!$B:$B,0),5),Verdeelsleutels_percentage!$1:$1,0)))</f>
        <v>1.4660891099070479E-3</v>
      </c>
      <c r="AA351">
        <f>PRODUCT(INDEX(Overzicht!$B$1:$D$35,MATCH(max_demand!AA$1,Overzicht!$B$1:$B$35,0),3),INDEX(Verdeelsleutels_percentage!$A:$AB,MATCH(max_demand!$C351,Verdeelsleutels_percentage!$C:$C,0),MATCH(INDEX(Overzicht!$B$1:$F$35,MATCH(max_demand!AA$1,Overzicht!$B:$B,0),5),Verdeelsleutels_percentage!$1:$1,0)))</f>
        <v>1.5278191776926079E-3</v>
      </c>
      <c r="AB351">
        <f>PRODUCT(INDEX(Overzicht!$B$1:$D$35,MATCH(max_demand!AB$1,Overzicht!$B$1:$B$35,0),3),INDEX(Verdeelsleutels_percentage!$A:$AB,MATCH(max_demand!$C351,Verdeelsleutels_percentage!$C:$C,0),MATCH(INDEX(Overzicht!$B$1:$F$35,MATCH(max_demand!AB$1,Overzicht!$B:$B,0),5),Verdeelsleutels_percentage!$1:$1,0)))</f>
        <v>9.5349346702000293E-3</v>
      </c>
      <c r="AC351">
        <f>PRODUCT(INDEX(Overzicht!$B$1:$D$35,MATCH(max_demand!AC$1,Overzicht!$B$1:$B$35,0),3),INDEX(Verdeelsleutels_percentage!$A:$AB,MATCH(max_demand!$C351,Verdeelsleutels_percentage!$C:$C,0),MATCH(INDEX(Overzicht!$B$1:$F$35,MATCH(max_demand!AC$1,Overzicht!$B:$B,0),5),Verdeelsleutels_percentage!$1:$1,0)))</f>
        <v>5.639297955699004E-3</v>
      </c>
      <c r="AD351">
        <f>PRODUCT(INDEX(Overzicht!$B$1:$D$35,MATCH(max_demand!AD$1,Overzicht!$B$1:$B$35,0),3),INDEX(Verdeelsleutels_percentage!$A:$AB,MATCH(max_demand!$C351,Verdeelsleutels_percentage!$C:$C,0),MATCH(INDEX(Overzicht!$B$1:$F$35,MATCH(max_demand!AD$1,Overzicht!$B:$B,0),5),Verdeelsleutels_percentage!$1:$1,0)))</f>
        <v>3.934564199673873E-6</v>
      </c>
      <c r="AE351">
        <f>PRODUCT(INDEX(Overzicht!$B$1:$D$35,MATCH(max_demand!AE$1,Overzicht!$B$1:$B$35,0),3),INDEX(Verdeelsleutels_percentage!$A:$AB,MATCH(max_demand!$C351,Verdeelsleutels_percentage!$C:$C,0),MATCH(INDEX(Overzicht!$B$1:$F$35,MATCH(max_demand!AE$1,Overzicht!$B:$B,0),5),Verdeelsleutels_percentage!$1:$1,0)))</f>
        <v>2.8951104800780905E-2</v>
      </c>
      <c r="AF351">
        <f>PRODUCT(INDEX(Overzicht!$B$1:$D$35,MATCH(max_demand!AF$1,Overzicht!$B$1:$B$35,0),3),INDEX(Verdeelsleutels_percentage!$A:$AB,MATCH(max_demand!$C351,Verdeelsleutels_percentage!$C:$C,0),MATCH(INDEX(Overzicht!$B$1:$F$35,MATCH(max_demand!AF$1,Overzicht!$B:$B,0),5),Verdeelsleutels_percentage!$1:$1,0)))</f>
        <v>5.7871938548962418E-3</v>
      </c>
      <c r="AG351">
        <f>PRODUCT(INDEX(Overzicht!$B$1:$D$35,MATCH(max_demand!AG$1,Overzicht!$B$1:$B$35,0),3),INDEX(Verdeelsleutels_percentage!$A:$AB,MATCH(max_demand!$C351,Verdeelsleutels_percentage!$C:$C,0),MATCH(INDEX(Overzicht!$B$1:$F$35,MATCH(max_demand!AG$1,Overzicht!$B:$B,0),5),Verdeelsleutels_percentage!$1:$1,0)))</f>
        <v>3.3011840010998626E-2</v>
      </c>
      <c r="AH351">
        <f>PRODUCT(INDEX(Overzicht!$B$1:$D$35,MATCH(max_demand!AH$1,Overzicht!$B$1:$B$35,0),3),INDEX(Verdeelsleutels_percentage!$A:$AB,MATCH(max_demand!$C351,Verdeelsleutels_percentage!$C:$C,0),MATCH(INDEX(Overzicht!$B$1:$F$35,MATCH(max_demand!AH$1,Overzicht!$B:$B,0),5),Verdeelsleutels_percentage!$1:$1,0)))</f>
        <v>1.3503452328091232E-2</v>
      </c>
      <c r="AI351">
        <f>PRODUCT(INDEX(Overzicht!$B$1:$D$35,MATCH(max_demand!AI$1,Overzicht!$B$1:$B$35,0),3),INDEX(Verdeelsleutels_percentage!$A:$AB,MATCH(max_demand!$C351,Verdeelsleutels_percentage!$C:$C,0),MATCH(INDEX(Overzicht!$B$1:$F$35,MATCH(max_demand!AI$1,Overzicht!$B:$B,0),5),Verdeelsleutels_percentage!$1:$1,0)))</f>
        <v>4.6297550839169933E-3</v>
      </c>
      <c r="AJ351">
        <f>PRODUCT(INDEX(Overzicht!$B$1:$D$35,MATCH(max_demand!AJ$1,Overzicht!$B$1:$B$35,0),3),INDEX(Verdeelsleutels_percentage!$A:$AB,MATCH(max_demand!$C351,Verdeelsleutels_percentage!$C:$C,0),MATCH(INDEX(Overzicht!$B$1:$F$35,MATCH(max_demand!AJ$1,Overzicht!$B:$B,0),5),Verdeelsleutels_percentage!$1:$1,0)))</f>
        <v>0</v>
      </c>
      <c r="AK351">
        <f>PRODUCT(INDEX(Overzicht!$B$1:$D$35,MATCH(max_demand!AK$1,Overzicht!$B$1:$B$35,0),3),INDEX(Verdeelsleutels_percentage!$A:$AB,MATCH(max_demand!$C351,Verdeelsleutels_percentage!$C:$C,0),MATCH(INDEX(Overzicht!$B$1:$F$35,MATCH(max_demand!AK$1,Overzicht!$B:$B,0),5),Verdeelsleutels_percentage!$1:$1,0)))</f>
        <v>2.0027182940005835E-3</v>
      </c>
      <c r="AL351">
        <f>PRODUCT(INDEX(Overzicht!$B$1:$D$35,MATCH(max_demand!AL$1,Overzicht!$B$1:$B$35,0),3),INDEX(Verdeelsleutels_percentage!$A:$AB,MATCH(max_demand!$C351,Verdeelsleutels_percentage!$C:$C,0),MATCH(INDEX(Overzicht!$B$1:$F$35,MATCH(max_demand!AL$1,Overzicht!$B:$B,0),5),Verdeelsleutels_percentage!$1:$1,0)))</f>
        <v>5.5019733351664374E-3</v>
      </c>
      <c r="AM351">
        <f>PRODUCT(INDEX(Overzicht!$B$1:$D$35,MATCH(max_demand!AM$1,Overzicht!$B$1:$B$35,0),3),INDEX(Verdeelsleutels_percentage!$A:$AB,MATCH(max_demand!$C351,Verdeelsleutels_percentage!$C:$C,0),MATCH(INDEX(Overzicht!$B$1:$F$35,MATCH(max_demand!AM$1,Overzicht!$B:$B,0),5),Verdeelsleutels_percentage!$1:$1,0)))</f>
        <v>1.1003946670332875E-2</v>
      </c>
      <c r="AN351">
        <f>PRODUCT(INDEX(Overzicht!$B$1:$D$35,MATCH(max_demand!AN$1,Overzicht!$B$1:$B$35,0),3),INDEX(Verdeelsleutels_percentage!$A:$AB,MATCH(max_demand!$C351,Verdeelsleutels_percentage!$C:$C,0),MATCH(INDEX(Overzicht!$B$1:$F$35,MATCH(max_demand!AN$1,Overzicht!$B:$B,0),5),Verdeelsleutels_percentage!$1:$1,0)))</f>
        <v>5.5019733351664374E-3</v>
      </c>
      <c r="AO351">
        <f>PRODUCT(INDEX(Overzicht!$B$1:$D$35,MATCH(max_demand!AO$1,Overzicht!$B$1:$B$35,0),3),INDEX(Verdeelsleutels_percentage!$A:$AB,MATCH(max_demand!$C351,Verdeelsleutels_percentage!$C:$C,0),MATCH(INDEX(Overzicht!$B$1:$F$35,MATCH(max_demand!AO$1,Overzicht!$B:$B,0),5),Verdeelsleutels_percentage!$1:$1,0)))</f>
        <v>1.9256906673082531E-2</v>
      </c>
    </row>
    <row r="352" spans="2:41">
      <c r="B352" t="str">
        <f>INDEX('ETLocal datasets'!B:C,MATCH(C352,'ETLocal datasets'!C:C,0),1)</f>
        <v>GM1735</v>
      </c>
      <c r="C352" t="str">
        <f>'ETLocal datasets'!C335</f>
        <v>Hof van Twente</v>
      </c>
      <c r="D352">
        <f t="shared" si="25"/>
        <v>0.49884197352656212</v>
      </c>
      <c r="E352">
        <f t="shared" si="26"/>
        <v>0.28201255861175828</v>
      </c>
      <c r="F352">
        <f t="shared" si="27"/>
        <v>2.1228245561623279E-2</v>
      </c>
      <c r="G352">
        <f t="shared" si="24"/>
        <v>4.3228107523346472E-2</v>
      </c>
      <c r="H352">
        <f>PRODUCT(INDEX(Overzicht!$B$1:$D$35,MATCH(max_demand!H$1,Overzicht!$B$1:$B$35,0),3),INDEX(Verdeelsleutels_percentage!$A:$AB,MATCH(max_demand!$C352,Verdeelsleutels_percentage!$C:$C,0),MATCH(INDEX(Overzicht!$B$1:$F$35,MATCH(max_demand!H$1,Overzicht!$B:$B,0),5),Verdeelsleutels_percentage!$1:$1,0)))</f>
        <v>2.1228245561623279E-2</v>
      </c>
      <c r="I352">
        <f>PRODUCT(INDEX(Overzicht!$B$1:$D$35,MATCH(max_demand!I$1,Overzicht!$B$1:$B$35,0),3),INDEX(Verdeelsleutels_percentage!$A:$AB,MATCH(max_demand!$C352,Verdeelsleutels_percentage!$C:$C,0),MATCH(INDEX(Overzicht!$B$1:$F$35,MATCH(max_demand!I$1,Overzicht!$B:$B,0),5),Verdeelsleutels_percentage!$1:$1,0)))</f>
        <v>3.6477160249783341E-2</v>
      </c>
      <c r="J352">
        <f>PRODUCT(INDEX(Overzicht!$B$1:$D$35,MATCH(max_demand!J$1,Overzicht!$B$1:$B$35,0),3),INDEX(Verdeelsleutels_percentage!$A:$AB,MATCH(max_demand!$C352,Verdeelsleutels_percentage!$C:$C,0),MATCH(INDEX(Overzicht!$B$1:$F$35,MATCH(max_demand!J$1,Overzicht!$B:$B,0),5),Verdeelsleutels_percentage!$1:$1,0)))</f>
        <v>7.116516607325137E-3</v>
      </c>
      <c r="K352">
        <f>PRODUCT(INDEX(Overzicht!$B$1:$D$35,MATCH(max_demand!K$1,Overzicht!$B$1:$B$35,0),3),INDEX(Verdeelsleutels_percentage!$A:$AB,MATCH(max_demand!$C352,Verdeelsleutels_percentage!$C:$C,0),MATCH(INDEX(Overzicht!$B$1:$F$35,MATCH(max_demand!K$1,Overzicht!$B:$B,0),5),Verdeelsleutels_percentage!$1:$1,0)))</f>
        <v>7.5928612027625943E-3</v>
      </c>
      <c r="L352">
        <f>PRODUCT(INDEX(Overzicht!$B$1:$D$35,MATCH(max_demand!L$1,Overzicht!$B$1:$B$35,0),3),INDEX(Verdeelsleutels_percentage!$A:$AB,MATCH(max_demand!$C352,Verdeelsleutels_percentage!$C:$C,0),MATCH(INDEX(Overzicht!$B$1:$F$35,MATCH(max_demand!L$1,Overzicht!$B:$B,0),5),Verdeelsleutels_percentage!$1:$1,0)))</f>
        <v>6.864325050053053E-3</v>
      </c>
      <c r="M352">
        <f>PRODUCT(INDEX(Overzicht!$B$1:$D$35,MATCH(max_demand!M$1,Overzicht!$B$1:$B$35,0),3),INDEX(Verdeelsleutels_percentage!$A:$AB,MATCH(max_demand!$C352,Verdeelsleutels_percentage!$C:$C,0),MATCH(INDEX(Overzicht!$B$1:$F$35,MATCH(max_demand!M$1,Overzicht!$B:$B,0),5),Verdeelsleutels_percentage!$1:$1,0)))</f>
        <v>0.30405681395722017</v>
      </c>
      <c r="N352">
        <f>PRODUCT(INDEX(Overzicht!$B$1:$D$35,MATCH(max_demand!N$1,Overzicht!$B$1:$B$35,0),3),INDEX(Verdeelsleutels_percentage!$A:$AB,MATCH(max_demand!$C352,Verdeelsleutels_percentage!$C:$C,0),MATCH(INDEX(Overzicht!$B$1:$F$35,MATCH(max_demand!N$1,Overzicht!$B:$B,0),5),Verdeelsleutels_percentage!$1:$1,0)))</f>
        <v>0.13484487225885358</v>
      </c>
      <c r="O352">
        <f>PRODUCT(INDEX(Overzicht!$B$1:$D$35,MATCH(max_demand!O$1,Overzicht!$B$1:$B$35,0),3),INDEX(Verdeelsleutels_percentage!$A:$AB,MATCH(max_demand!$C352,Verdeelsleutels_percentage!$C:$C,0),MATCH(INDEX(Overzicht!$B$1:$F$35,MATCH(max_demand!O$1,Overzicht!$B:$B,0),5),Verdeelsleutels_percentage!$1:$1,0)))</f>
        <v>4.2906984002664969E-3</v>
      </c>
      <c r="P352">
        <f>PRODUCT(INDEX(Overzicht!$B$1:$D$35,MATCH(max_demand!P$1,Overzicht!$B$1:$B$35,0),3),INDEX(Verdeelsleutels_percentage!$A:$AB,MATCH(max_demand!$C352,Verdeelsleutels_percentage!$C:$C,0),MATCH(INDEX(Overzicht!$B$1:$F$35,MATCH(max_demand!P$1,Overzicht!$B:$B,0),5),Verdeelsleutels_percentage!$1:$1,0)))</f>
        <v>0</v>
      </c>
      <c r="Q352">
        <f>PRODUCT(INDEX(Overzicht!$B$1:$D$35,MATCH(max_demand!Q$1,Overzicht!$B$1:$B$35,0),3),INDEX(Verdeelsleutels_percentage!$A:$AB,MATCH(max_demand!$C352,Verdeelsleutels_percentage!$C:$C,0),MATCH(INDEX(Overzicht!$B$1:$F$35,MATCH(max_demand!Q$1,Overzicht!$B:$B,0),5),Verdeelsleutels_percentage!$1:$1,0)))</f>
        <v>1.7589117751059286E-2</v>
      </c>
      <c r="R352">
        <f>PRODUCT(INDEX(Overzicht!$B$1:$D$35,MATCH(max_demand!R$1,Overzicht!$B$1:$B$35,0),3),INDEX(Verdeelsleutels_percentage!$A:$AB,MATCH(max_demand!$C352,Verdeelsleutels_percentage!$C:$C,0),MATCH(INDEX(Overzicht!$B$1:$F$35,MATCH(max_demand!R$1,Overzicht!$B:$B,0),5),Verdeelsleutels_percentage!$1:$1,0)))</f>
        <v>3.6391278105639907E-3</v>
      </c>
      <c r="S352">
        <f>PRODUCT(INDEX(Overzicht!$B$1:$D$35,MATCH(max_demand!S$1,Overzicht!$B$1:$B$35,0),3),INDEX(Verdeelsleutels_percentage!$A:$AB,MATCH(max_demand!$C352,Verdeelsleutels_percentage!$C:$C,0),MATCH(INDEX(Overzicht!$B$1:$F$35,MATCH(max_demand!S$1,Overzicht!$B:$B,0),5),Verdeelsleutels_percentage!$1:$1,0)))</f>
        <v>7.4529337560350524E-3</v>
      </c>
      <c r="T352">
        <f>PRODUCT(INDEX(Overzicht!$B$1:$D$35,MATCH(max_demand!T$1,Overzicht!$B$1:$B$35,0),3),INDEX(Verdeelsleutels_percentage!$A:$AB,MATCH(max_demand!$C352,Verdeelsleutels_percentage!$C:$C,0),MATCH(INDEX(Overzicht!$B$1:$F$35,MATCH(max_demand!T$1,Overzicht!$B:$B,0),5),Verdeelsleutels_percentage!$1:$1,0)))</f>
        <v>1.0755644417889126E-2</v>
      </c>
      <c r="U352">
        <f>PRODUCT(INDEX(Overzicht!$B$1:$D$35,MATCH(max_demand!U$1,Overzicht!$B$1:$B$35,0),3),INDEX(Verdeelsleutels_percentage!$A:$AB,MATCH(max_demand!$C352,Verdeelsleutels_percentage!$C:$C,0),MATCH(INDEX(Overzicht!$B$1:$F$35,MATCH(max_demand!U$1,Overzicht!$B:$B,0),5),Verdeelsleutels_percentage!$1:$1,0)))</f>
        <v>3.9949536409302475E-2</v>
      </c>
      <c r="V352">
        <f>PRODUCT(INDEX(Overzicht!$B$1:$D$35,MATCH(max_demand!V$1,Overzicht!$B$1:$B$35,0),3),INDEX(Verdeelsleutels_percentage!$A:$AB,MATCH(max_demand!$C352,Verdeelsleutels_percentage!$C:$C,0),MATCH(INDEX(Overzicht!$B$1:$F$35,MATCH(max_demand!V$1,Overzicht!$B:$B,0),5),Verdeelsleutels_percentage!$1:$1,0)))</f>
        <v>4.6499966468317652E-3</v>
      </c>
      <c r="W352">
        <f>PRODUCT(INDEX(Overzicht!$B$1:$D$35,MATCH(max_demand!W$1,Overzicht!$B$1:$B$35,0),3),INDEX(Verdeelsleutels_percentage!$A:$AB,MATCH(max_demand!$C352,Verdeelsleutels_percentage!$C:$C,0),MATCH(INDEX(Overzicht!$B$1:$F$35,MATCH(max_demand!W$1,Overzicht!$B:$B,0),5),Verdeelsleutels_percentage!$1:$1,0)))</f>
        <v>2.4260852070426601E-2</v>
      </c>
      <c r="X352">
        <f>PRODUCT(INDEX(Overzicht!$B$1:$D$35,MATCH(max_demand!X$1,Overzicht!$B$1:$B$35,0),3),INDEX(Verdeelsleutels_percentage!$A:$AB,MATCH(max_demand!$C352,Verdeelsleutels_percentage!$C:$C,0),MATCH(INDEX(Overzicht!$B$1:$F$35,MATCH(max_demand!X$1,Overzicht!$B:$B,0),5),Verdeelsleutels_percentage!$1:$1,0)))</f>
        <v>2.8955372578896479E-2</v>
      </c>
      <c r="Y352">
        <f>PRODUCT(INDEX(Overzicht!$B$1:$D$35,MATCH(max_demand!Y$1,Overzicht!$B$1:$B$35,0),3),INDEX(Verdeelsleutels_percentage!$A:$AB,MATCH(max_demand!$C352,Verdeelsleutels_percentage!$C:$C,0),MATCH(INDEX(Overzicht!$B$1:$F$35,MATCH(max_demand!Y$1,Overzicht!$B:$B,0),5),Verdeelsleutels_percentage!$1:$1,0)))</f>
        <v>5.9933274218279426E-6</v>
      </c>
      <c r="Z352">
        <f>PRODUCT(INDEX(Overzicht!$B$1:$D$35,MATCH(max_demand!Z$1,Overzicht!$B$1:$B$35,0),3),INDEX(Verdeelsleutels_percentage!$A:$AB,MATCH(max_demand!$C352,Verdeelsleutels_percentage!$C:$C,0),MATCH(INDEX(Overzicht!$B$1:$F$35,MATCH(max_demand!Z$1,Overzicht!$B:$B,0),5),Verdeelsleutels_percentage!$1:$1,0)))</f>
        <v>2.6637010763679745E-3</v>
      </c>
      <c r="AA352">
        <f>PRODUCT(INDEX(Overzicht!$B$1:$D$35,MATCH(max_demand!AA$1,Overzicht!$B$1:$B$35,0),3),INDEX(Verdeelsleutels_percentage!$A:$AB,MATCH(max_demand!$C352,Verdeelsleutels_percentage!$C:$C,0),MATCH(INDEX(Overzicht!$B$1:$F$35,MATCH(max_demand!AA$1,Overzicht!$B:$B,0),5),Verdeelsleutels_percentage!$1:$1,0)))</f>
        <v>2.7758569111624156E-3</v>
      </c>
      <c r="AB352">
        <f>PRODUCT(INDEX(Overzicht!$B$1:$D$35,MATCH(max_demand!AB$1,Overzicht!$B$1:$B$35,0),3),INDEX(Verdeelsleutels_percentage!$A:$AB,MATCH(max_demand!$C352,Verdeelsleutels_percentage!$C:$C,0),MATCH(INDEX(Overzicht!$B$1:$F$35,MATCH(max_demand!AB$1,Overzicht!$B:$B,0),5),Verdeelsleutels_percentage!$1:$1,0)))</f>
        <v>1.7495401558031181E-2</v>
      </c>
      <c r="AC352">
        <f>PRODUCT(INDEX(Overzicht!$B$1:$D$35,MATCH(max_demand!AC$1,Overzicht!$B$1:$B$35,0),3),INDEX(Verdeelsleutels_percentage!$A:$AB,MATCH(max_demand!$C352,Verdeelsleutels_percentage!$C:$C,0),MATCH(INDEX(Overzicht!$B$1:$F$35,MATCH(max_demand!AC$1,Overzicht!$B:$B,0),5),Verdeelsleutels_percentage!$1:$1,0)))</f>
        <v>3.4509046286836313E-2</v>
      </c>
      <c r="AD352">
        <f>PRODUCT(INDEX(Overzicht!$B$1:$D$35,MATCH(max_demand!AD$1,Overzicht!$B$1:$B$35,0),3),INDEX(Verdeelsleutels_percentage!$A:$AB,MATCH(max_demand!$C352,Verdeelsleutels_percentage!$C:$C,0),MATCH(INDEX(Overzicht!$B$1:$F$35,MATCH(max_demand!AD$1,Overzicht!$B:$B,0),5),Verdeelsleutels_percentage!$1:$1,0)))</f>
        <v>6.5903950344537381E-5</v>
      </c>
      <c r="AE352">
        <f>PRODUCT(INDEX(Overzicht!$B$1:$D$35,MATCH(max_demand!AE$1,Overzicht!$B$1:$B$35,0),3),INDEX(Verdeelsleutels_percentage!$A:$AB,MATCH(max_demand!$C352,Verdeelsleutels_percentage!$C:$C,0),MATCH(INDEX(Overzicht!$B$1:$F$35,MATCH(max_demand!AE$1,Overzicht!$B:$B,0),5),Verdeelsleutels_percentage!$1:$1,0)))</f>
        <v>2.8551779217321854E-2</v>
      </c>
      <c r="AF352">
        <f>PRODUCT(INDEX(Overzicht!$B$1:$D$35,MATCH(max_demand!AF$1,Overzicht!$B$1:$B$35,0),3),INDEX(Verdeelsleutels_percentage!$A:$AB,MATCH(max_demand!$C352,Verdeelsleutels_percentage!$C:$C,0),MATCH(INDEX(Overzicht!$B$1:$F$35,MATCH(max_demand!AF$1,Overzicht!$B:$B,0),5),Verdeelsleutels_percentage!$1:$1,0)))</f>
        <v>1.0514609511978848E-2</v>
      </c>
      <c r="AG352">
        <f>PRODUCT(INDEX(Overzicht!$B$1:$D$35,MATCH(max_demand!AG$1,Overzicht!$B$1:$B$35,0),3),INDEX(Verdeelsleutels_percentage!$A:$AB,MATCH(max_demand!$C352,Verdeelsleutels_percentage!$C:$C,0),MATCH(INDEX(Overzicht!$B$1:$F$35,MATCH(max_demand!AG$1,Overzicht!$B:$B,0),5),Verdeelsleutels_percentage!$1:$1,0)))</f>
        <v>2.4260852070426601E-2</v>
      </c>
      <c r="AH352">
        <f>PRODUCT(INDEX(Overzicht!$B$1:$D$35,MATCH(max_demand!AH$1,Overzicht!$B$1:$B$35,0),3),INDEX(Verdeelsleutels_percentage!$A:$AB,MATCH(max_demand!$C352,Verdeelsleutels_percentage!$C:$C,0),MATCH(INDEX(Overzicht!$B$1:$F$35,MATCH(max_demand!AH$1,Overzicht!$B:$B,0),5),Verdeelsleutels_percentage!$1:$1,0)))</f>
        <v>2.4534088861283977E-2</v>
      </c>
      <c r="AI352">
        <f>PRODUCT(INDEX(Overzicht!$B$1:$D$35,MATCH(max_demand!AI$1,Overzicht!$B$1:$B$35,0),3),INDEX(Verdeelsleutels_percentage!$A:$AB,MATCH(max_demand!$C352,Verdeelsleutels_percentage!$C:$C,0),MATCH(INDEX(Overzicht!$B$1:$F$35,MATCH(max_demand!AI$1,Overzicht!$B:$B,0),5),Verdeelsleutels_percentage!$1:$1,0)))</f>
        <v>8.4116876095830777E-3</v>
      </c>
      <c r="AJ352">
        <f>PRODUCT(INDEX(Overzicht!$B$1:$D$35,MATCH(max_demand!AJ$1,Overzicht!$B$1:$B$35,0),3),INDEX(Verdeelsleutels_percentage!$A:$AB,MATCH(max_demand!$C352,Verdeelsleutels_percentage!$C:$C,0),MATCH(INDEX(Overzicht!$B$1:$F$35,MATCH(max_demand!AJ$1,Overzicht!$B:$B,0),5),Verdeelsleutels_percentage!$1:$1,0)))</f>
        <v>0</v>
      </c>
      <c r="AK352">
        <f>PRODUCT(INDEX(Overzicht!$B$1:$D$35,MATCH(max_demand!AK$1,Overzicht!$B$1:$B$35,0),3),INDEX(Verdeelsleutels_percentage!$A:$AB,MATCH(max_demand!$C352,Verdeelsleutels_percentage!$C:$C,0),MATCH(INDEX(Overzicht!$B$1:$F$35,MATCH(max_demand!AK$1,Overzicht!$B:$B,0),5),Verdeelsleutels_percentage!$1:$1,0)))</f>
        <v>1.4718250256058809E-3</v>
      </c>
      <c r="AL352">
        <f>PRODUCT(INDEX(Overzicht!$B$1:$D$35,MATCH(max_demand!AL$1,Overzicht!$B$1:$B$35,0),3),INDEX(Verdeelsleutels_percentage!$A:$AB,MATCH(max_demand!$C352,Verdeelsleutels_percentage!$C:$C,0),MATCH(INDEX(Overzicht!$B$1:$F$35,MATCH(max_demand!AL$1,Overzicht!$B:$B,0),5),Verdeelsleutels_percentage!$1:$1,0)))</f>
        <v>4.0434753450711005E-3</v>
      </c>
      <c r="AM352">
        <f>PRODUCT(INDEX(Overzicht!$B$1:$D$35,MATCH(max_demand!AM$1,Overzicht!$B$1:$B$35,0),3),INDEX(Verdeelsleutels_percentage!$A:$AB,MATCH(max_demand!$C352,Verdeelsleutels_percentage!$C:$C,0),MATCH(INDEX(Overzicht!$B$1:$F$35,MATCH(max_demand!AM$1,Overzicht!$B:$B,0),5),Verdeelsleutels_percentage!$1:$1,0)))</f>
        <v>8.0869506901422011E-3</v>
      </c>
      <c r="AN352">
        <f>PRODUCT(INDEX(Overzicht!$B$1:$D$35,MATCH(max_demand!AN$1,Overzicht!$B$1:$B$35,0),3),INDEX(Verdeelsleutels_percentage!$A:$AB,MATCH(max_demand!$C352,Verdeelsleutels_percentage!$C:$C,0),MATCH(INDEX(Overzicht!$B$1:$F$35,MATCH(max_demand!AN$1,Overzicht!$B:$B,0),5),Verdeelsleutels_percentage!$1:$1,0)))</f>
        <v>4.0434753450711005E-3</v>
      </c>
      <c r="AO352">
        <f>PRODUCT(INDEX(Overzicht!$B$1:$D$35,MATCH(max_demand!AO$1,Overzicht!$B$1:$B$35,0),3),INDEX(Verdeelsleutels_percentage!$A:$AB,MATCH(max_demand!$C352,Verdeelsleutels_percentage!$C:$C,0),MATCH(INDEX(Overzicht!$B$1:$F$35,MATCH(max_demand!AO$1,Overzicht!$B:$B,0),5),Verdeelsleutels_percentage!$1:$1,0)))</f>
        <v>1.4152163707748851E-2</v>
      </c>
    </row>
    <row r="353" spans="2:41">
      <c r="B353" t="str">
        <f>INDEX('ETLocal datasets'!B:C,MATCH(C353,'ETLocal datasets'!C:C,0),1)</f>
        <v>GM1740</v>
      </c>
      <c r="C353" t="str">
        <f>'ETLocal datasets'!C336</f>
        <v>Neder-Betuwe</v>
      </c>
      <c r="D353">
        <f t="shared" si="25"/>
        <v>0.11691823159177964</v>
      </c>
      <c r="E353">
        <f t="shared" si="26"/>
        <v>0.16532390410191922</v>
      </c>
      <c r="F353">
        <f t="shared" si="27"/>
        <v>1.4602165249801197E-2</v>
      </c>
      <c r="G353">
        <f t="shared" si="24"/>
        <v>2.9735098346196601E-2</v>
      </c>
      <c r="H353">
        <f>PRODUCT(INDEX(Overzicht!$B$1:$D$35,MATCH(max_demand!H$1,Overzicht!$B$1:$B$35,0),3),INDEX(Verdeelsleutels_percentage!$A:$AB,MATCH(max_demand!$C353,Verdeelsleutels_percentage!$C:$C,0),MATCH(INDEX(Overzicht!$B$1:$F$35,MATCH(max_demand!H$1,Overzicht!$B:$B,0),5),Verdeelsleutels_percentage!$1:$1,0)))</f>
        <v>1.4602165249801197E-2</v>
      </c>
      <c r="I353">
        <f>PRODUCT(INDEX(Overzicht!$B$1:$D$35,MATCH(max_demand!I$1,Overzicht!$B$1:$B$35,0),3),INDEX(Verdeelsleutels_percentage!$A:$AB,MATCH(max_demand!$C353,Verdeelsleutels_percentage!$C:$C,0),MATCH(INDEX(Overzicht!$B$1:$F$35,MATCH(max_demand!I$1,Overzicht!$B:$B,0),5),Verdeelsleutels_percentage!$1:$1,0)))</f>
        <v>1.4209936452407134E-2</v>
      </c>
      <c r="J353">
        <f>PRODUCT(INDEX(Overzicht!$B$1:$D$35,MATCH(max_demand!J$1,Overzicht!$B$1:$B$35,0),3),INDEX(Verdeelsleutels_percentage!$A:$AB,MATCH(max_demand!$C353,Verdeelsleutels_percentage!$C:$C,0),MATCH(INDEX(Overzicht!$B$1:$F$35,MATCH(max_demand!J$1,Overzicht!$B:$B,0),5),Verdeelsleutels_percentage!$1:$1,0)))</f>
        <v>4.8952020646952582E-3</v>
      </c>
      <c r="K353">
        <f>PRODUCT(INDEX(Overzicht!$B$1:$D$35,MATCH(max_demand!K$1,Overzicht!$B$1:$B$35,0),3),INDEX(Verdeelsleutels_percentage!$A:$AB,MATCH(max_demand!$C353,Verdeelsleutels_percentage!$C:$C,0),MATCH(INDEX(Overzicht!$B$1:$F$35,MATCH(max_demand!K$1,Overzicht!$B:$B,0),5),Verdeelsleutels_percentage!$1:$1,0)))</f>
        <v>2.957852926170285E-3</v>
      </c>
      <c r="L353">
        <f>PRODUCT(INDEX(Overzicht!$B$1:$D$35,MATCH(max_demand!L$1,Overzicht!$B$1:$B$35,0),3),INDEX(Verdeelsleutels_percentage!$A:$AB,MATCH(max_demand!$C353,Verdeelsleutels_percentage!$C:$C,0),MATCH(INDEX(Overzicht!$B$1:$F$35,MATCH(max_demand!L$1,Overzicht!$B:$B,0),5),Verdeelsleutels_percentage!$1:$1,0)))</f>
        <v>4.721728341527621E-3</v>
      </c>
      <c r="M353">
        <f>PRODUCT(INDEX(Overzicht!$B$1:$D$35,MATCH(max_demand!M$1,Overzicht!$B$1:$B$35,0),3),INDEX(Verdeelsleutels_percentage!$A:$AB,MATCH(max_demand!$C353,Verdeelsleutels_percentage!$C:$C,0),MATCH(INDEX(Overzicht!$B$1:$F$35,MATCH(max_demand!M$1,Overzicht!$B:$B,0),5),Verdeelsleutels_percentage!$1:$1,0)))</f>
        <v>1.7376320594551943E-2</v>
      </c>
      <c r="N353">
        <f>PRODUCT(INDEX(Overzicht!$B$1:$D$35,MATCH(max_demand!N$1,Overzicht!$B$1:$B$35,0),3),INDEX(Verdeelsleutels_percentage!$A:$AB,MATCH(max_demand!$C353,Verdeelsleutels_percentage!$C:$C,0),MATCH(INDEX(Overzicht!$B$1:$F$35,MATCH(max_demand!N$1,Overzicht!$B:$B,0),5),Verdeelsleutels_percentage!$1:$1,0)))</f>
        <v>9.6750623226645058E-2</v>
      </c>
      <c r="O353">
        <f>PRODUCT(INDEX(Overzicht!$B$1:$D$35,MATCH(max_demand!O$1,Overzicht!$B$1:$B$35,0),3),INDEX(Verdeelsleutels_percentage!$A:$AB,MATCH(max_demand!$C353,Verdeelsleutels_percentage!$C:$C,0),MATCH(INDEX(Overzicht!$B$1:$F$35,MATCH(max_demand!O$1,Overzicht!$B:$B,0),5),Verdeelsleutels_percentage!$1:$1,0)))</f>
        <v>1.49312518373285E-3</v>
      </c>
      <c r="P353">
        <f>PRODUCT(INDEX(Overzicht!$B$1:$D$35,MATCH(max_demand!P$1,Overzicht!$B$1:$B$35,0),3),INDEX(Verdeelsleutels_percentage!$A:$AB,MATCH(max_demand!$C353,Verdeelsleutels_percentage!$C:$C,0),MATCH(INDEX(Overzicht!$B$1:$F$35,MATCH(max_demand!P$1,Overzicht!$B:$B,0),5),Verdeelsleutels_percentage!$1:$1,0)))</f>
        <v>1.7681317341567762E-3</v>
      </c>
      <c r="Q353">
        <f>PRODUCT(INDEX(Overzicht!$B$1:$D$35,MATCH(max_demand!Q$1,Overzicht!$B$1:$B$35,0),3),INDEX(Verdeelsleutels_percentage!$A:$AB,MATCH(max_demand!$C353,Verdeelsleutels_percentage!$C:$C,0),MATCH(INDEX(Overzicht!$B$1:$F$35,MATCH(max_demand!Q$1,Overzicht!$B:$B,0),5),Verdeelsleutels_percentage!$1:$1,0)))</f>
        <v>1.2098936921263849E-2</v>
      </c>
      <c r="R353">
        <f>PRODUCT(INDEX(Overzicht!$B$1:$D$35,MATCH(max_demand!R$1,Overzicht!$B$1:$B$35,0),3),INDEX(Verdeelsleutels_percentage!$A:$AB,MATCH(max_demand!$C353,Verdeelsleutels_percentage!$C:$C,0),MATCH(INDEX(Overzicht!$B$1:$F$35,MATCH(max_demand!R$1,Overzicht!$B:$B,0),5),Verdeelsleutels_percentage!$1:$1,0)))</f>
        <v>2.5032283285373481E-3</v>
      </c>
      <c r="S353">
        <f>PRODUCT(INDEX(Overzicht!$B$1:$D$35,MATCH(max_demand!S$1,Overzicht!$B$1:$B$35,0),3),INDEX(Verdeelsleutels_percentage!$A:$AB,MATCH(max_demand!$C353,Verdeelsleutels_percentage!$C:$C,0),MATCH(INDEX(Overzicht!$B$1:$F$35,MATCH(max_demand!S$1,Overzicht!$B:$B,0),5),Verdeelsleutels_percentage!$1:$1,0)))</f>
        <v>5.1266116168444892E-3</v>
      </c>
      <c r="T353">
        <f>PRODUCT(INDEX(Overzicht!$B$1:$D$35,MATCH(max_demand!T$1,Overzicht!$B$1:$B$35,0),3),INDEX(Verdeelsleutels_percentage!$A:$AB,MATCH(max_demand!$C353,Verdeelsleutels_percentage!$C:$C,0),MATCH(INDEX(Overzicht!$B$1:$F$35,MATCH(max_demand!T$1,Overzicht!$B:$B,0),5),Verdeelsleutels_percentage!$1:$1,0)))</f>
        <v>7.3984303932326063E-3</v>
      </c>
      <c r="U353">
        <f>PRODUCT(INDEX(Overzicht!$B$1:$D$35,MATCH(max_demand!U$1,Overzicht!$B$1:$B$35,0),3),INDEX(Verdeelsleutels_percentage!$A:$AB,MATCH(max_demand!$C353,Verdeelsleutels_percentage!$C:$C,0),MATCH(INDEX(Overzicht!$B$1:$F$35,MATCH(max_demand!U$1,Overzicht!$B:$B,0),5),Verdeelsleutels_percentage!$1:$1,0)))</f>
        <v>2.7479884317721113E-2</v>
      </c>
      <c r="V353">
        <f>PRODUCT(INDEX(Overzicht!$B$1:$D$35,MATCH(max_demand!V$1,Overzicht!$B$1:$B$35,0),3),INDEX(Verdeelsleutels_percentage!$A:$AB,MATCH(max_demand!$C353,Verdeelsleutels_percentage!$C:$C,0),MATCH(INDEX(Overzicht!$B$1:$F$35,MATCH(max_demand!V$1,Overzicht!$B:$B,0),5),Verdeelsleutels_percentage!$1:$1,0)))</f>
        <v>3.1985695309088335E-3</v>
      </c>
      <c r="W353">
        <f>PRODUCT(INDEX(Overzicht!$B$1:$D$35,MATCH(max_demand!W$1,Overzicht!$B$1:$B$35,0),3),INDEX(Verdeelsleutels_percentage!$A:$AB,MATCH(max_demand!$C353,Verdeelsleutels_percentage!$C:$C,0),MATCH(INDEX(Overzicht!$B$1:$F$35,MATCH(max_demand!W$1,Overzicht!$B:$B,0),5),Verdeelsleutels_percentage!$1:$1,0)))</f>
        <v>1.6688188856915656E-2</v>
      </c>
      <c r="X353">
        <f>PRODUCT(INDEX(Overzicht!$B$1:$D$35,MATCH(max_demand!X$1,Overzicht!$B$1:$B$35,0),3),INDEX(Verdeelsleutels_percentage!$A:$AB,MATCH(max_demand!$C353,Verdeelsleutels_percentage!$C:$C,0),MATCH(INDEX(Overzicht!$B$1:$F$35,MATCH(max_demand!X$1,Overzicht!$B:$B,0),5),Verdeelsleutels_percentage!$1:$1,0)))</f>
        <v>4.5946025141383655E-4</v>
      </c>
      <c r="Y353">
        <f>PRODUCT(INDEX(Overzicht!$B$1:$D$35,MATCH(max_demand!Y$1,Overzicht!$B$1:$B$35,0),3),INDEX(Verdeelsleutels_percentage!$A:$AB,MATCH(max_demand!$C353,Verdeelsleutels_percentage!$C:$C,0),MATCH(INDEX(Overzicht!$B$1:$F$35,MATCH(max_demand!Y$1,Overzicht!$B:$B,0),5),Verdeelsleutels_percentage!$1:$1,0)))</f>
        <v>1.8240727946887672E-6</v>
      </c>
      <c r="Z353">
        <f>PRODUCT(INDEX(Overzicht!$B$1:$D$35,MATCH(max_demand!Z$1,Overzicht!$B$1:$B$35,0),3),INDEX(Verdeelsleutels_percentage!$A:$AB,MATCH(max_demand!$C353,Verdeelsleutels_percentage!$C:$C,0),MATCH(INDEX(Overzicht!$B$1:$F$35,MATCH(max_demand!Z$1,Overzicht!$B:$B,0),5),Verdeelsleutels_percentage!$1:$1,0)))</f>
        <v>8.1069901986167438E-4</v>
      </c>
      <c r="AA353">
        <f>PRODUCT(INDEX(Overzicht!$B$1:$D$35,MATCH(max_demand!AA$1,Overzicht!$B$1:$B$35,0),3),INDEX(Verdeelsleutels_percentage!$A:$AB,MATCH(max_demand!$C353,Verdeelsleutels_percentage!$C:$C,0),MATCH(INDEX(Overzicht!$B$1:$F$35,MATCH(max_demand!AA$1,Overzicht!$B:$B,0),5),Verdeelsleutels_percentage!$1:$1,0)))</f>
        <v>8.4483371543479758E-4</v>
      </c>
      <c r="AB353">
        <f>PRODUCT(INDEX(Overzicht!$B$1:$D$35,MATCH(max_demand!AB$1,Overzicht!$B$1:$B$35,0),3),INDEX(Verdeelsleutels_percentage!$A:$AB,MATCH(max_demand!$C353,Verdeelsleutels_percentage!$C:$C,0),MATCH(INDEX(Overzicht!$B$1:$F$35,MATCH(max_demand!AB$1,Overzicht!$B:$B,0),5),Verdeelsleutels_percentage!$1:$1,0)))</f>
        <v>5.6426783910642139E-3</v>
      </c>
      <c r="AC353">
        <f>PRODUCT(INDEX(Overzicht!$B$1:$D$35,MATCH(max_demand!AC$1,Overzicht!$B$1:$B$35,0),3),INDEX(Verdeelsleutels_percentage!$A:$AB,MATCH(max_demand!$C353,Verdeelsleutels_percentage!$C:$C,0),MATCH(INDEX(Overzicht!$B$1:$F$35,MATCH(max_demand!AC$1,Overzicht!$B:$B,0),5),Verdeelsleutels_percentage!$1:$1,0)))</f>
        <v>2.8056086284042655E-3</v>
      </c>
      <c r="AD353">
        <f>PRODUCT(INDEX(Overzicht!$B$1:$D$35,MATCH(max_demand!AD$1,Overzicht!$B$1:$B$35,0),3),INDEX(Verdeelsleutels_percentage!$A:$AB,MATCH(max_demand!$C353,Verdeelsleutels_percentage!$C:$C,0),MATCH(INDEX(Overzicht!$B$1:$F$35,MATCH(max_demand!AD$1,Overzicht!$B:$B,0),5),Verdeelsleutels_percentage!$1:$1,0)))</f>
        <v>9.5905002367050655E-6</v>
      </c>
      <c r="AE353">
        <f>PRODUCT(INDEX(Overzicht!$B$1:$D$35,MATCH(max_demand!AE$1,Overzicht!$B$1:$B$35,0),3),INDEX(Verdeelsleutels_percentage!$A:$AB,MATCH(max_demand!$C353,Verdeelsleutels_percentage!$C:$C,0),MATCH(INDEX(Overzicht!$B$1:$F$35,MATCH(max_demand!AE$1,Overzicht!$B:$B,0),5),Verdeelsleutels_percentage!$1:$1,0)))</f>
        <v>3.0947732718076139E-2</v>
      </c>
      <c r="AF353">
        <f>PRODUCT(INDEX(Overzicht!$B$1:$D$35,MATCH(max_demand!AF$1,Overzicht!$B$1:$B$35,0),3),INDEX(Verdeelsleutels_percentage!$A:$AB,MATCH(max_demand!$C353,Verdeelsleutels_percentage!$C:$C,0),MATCH(INDEX(Overzicht!$B$1:$F$35,MATCH(max_demand!AF$1,Overzicht!$B:$B,0),5),Verdeelsleutels_percentage!$1:$1,0)))</f>
        <v>3.2001277099802938E-3</v>
      </c>
      <c r="AG353">
        <f>PRODUCT(INDEX(Overzicht!$B$1:$D$35,MATCH(max_demand!AG$1,Overzicht!$B$1:$B$35,0),3),INDEX(Verdeelsleutels_percentage!$A:$AB,MATCH(max_demand!$C353,Verdeelsleutels_percentage!$C:$C,0),MATCH(INDEX(Overzicht!$B$1:$F$35,MATCH(max_demand!AG$1,Overzicht!$B:$B,0),5),Verdeelsleutels_percentage!$1:$1,0)))</f>
        <v>1.6688188856915656E-2</v>
      </c>
      <c r="AH353">
        <f>PRODUCT(INDEX(Overzicht!$B$1:$D$35,MATCH(max_demand!AH$1,Overzicht!$B$1:$B$35,0),3),INDEX(Verdeelsleutels_percentage!$A:$AB,MATCH(max_demand!$C353,Verdeelsleutels_percentage!$C:$C,0),MATCH(INDEX(Overzicht!$B$1:$F$35,MATCH(max_demand!AH$1,Overzicht!$B:$B,0),5),Verdeelsleutels_percentage!$1:$1,0)))</f>
        <v>7.4669646566206853E-3</v>
      </c>
      <c r="AI353">
        <f>PRODUCT(INDEX(Overzicht!$B$1:$D$35,MATCH(max_demand!AI$1,Overzicht!$B$1:$B$35,0),3),INDEX(Verdeelsleutels_percentage!$A:$AB,MATCH(max_demand!$C353,Verdeelsleutels_percentage!$C:$C,0),MATCH(INDEX(Overzicht!$B$1:$F$35,MATCH(max_demand!AI$1,Overzicht!$B:$B,0),5),Verdeelsleutels_percentage!$1:$1,0)))</f>
        <v>2.5601021679842349E-3</v>
      </c>
      <c r="AJ353">
        <f>PRODUCT(INDEX(Overzicht!$B$1:$D$35,MATCH(max_demand!AJ$1,Overzicht!$B$1:$B$35,0),3),INDEX(Verdeelsleutels_percentage!$A:$AB,MATCH(max_demand!$C353,Verdeelsleutels_percentage!$C:$C,0),MATCH(INDEX(Overzicht!$B$1:$F$35,MATCH(max_demand!AJ$1,Overzicht!$B:$B,0),5),Verdeelsleutels_percentage!$1:$1,0)))</f>
        <v>0</v>
      </c>
      <c r="AK353">
        <f>PRODUCT(INDEX(Overzicht!$B$1:$D$35,MATCH(max_demand!AK$1,Overzicht!$B$1:$B$35,0),3),INDEX(Verdeelsleutels_percentage!$A:$AB,MATCH(max_demand!$C353,Verdeelsleutels_percentage!$C:$C,0),MATCH(INDEX(Overzicht!$B$1:$F$35,MATCH(max_demand!AK$1,Overzicht!$B:$B,0),5),Verdeelsleutels_percentage!$1:$1,0)))</f>
        <v>1.0124167906528831E-3</v>
      </c>
      <c r="AL353">
        <f>PRODUCT(INDEX(Overzicht!$B$1:$D$35,MATCH(max_demand!AL$1,Overzicht!$B$1:$B$35,0),3),INDEX(Verdeelsleutels_percentage!$A:$AB,MATCH(max_demand!$C353,Verdeelsleutels_percentage!$C:$C,0),MATCH(INDEX(Overzicht!$B$1:$F$35,MATCH(max_demand!AL$1,Overzicht!$B:$B,0),5),Verdeelsleutels_percentage!$1:$1,0)))</f>
        <v>2.7813648094859424E-3</v>
      </c>
      <c r="AM353">
        <f>PRODUCT(INDEX(Overzicht!$B$1:$D$35,MATCH(max_demand!AM$1,Overzicht!$B$1:$B$35,0),3),INDEX(Verdeelsleutels_percentage!$A:$AB,MATCH(max_demand!$C353,Verdeelsleutels_percentage!$C:$C,0),MATCH(INDEX(Overzicht!$B$1:$F$35,MATCH(max_demand!AM$1,Overzicht!$B:$B,0),5),Verdeelsleutels_percentage!$1:$1,0)))</f>
        <v>5.5627296189718848E-3</v>
      </c>
      <c r="AN353">
        <f>PRODUCT(INDEX(Overzicht!$B$1:$D$35,MATCH(max_demand!AN$1,Overzicht!$B$1:$B$35,0),3),INDEX(Verdeelsleutels_percentage!$A:$AB,MATCH(max_demand!$C353,Verdeelsleutels_percentage!$C:$C,0),MATCH(INDEX(Overzicht!$B$1:$F$35,MATCH(max_demand!AN$1,Overzicht!$B:$B,0),5),Verdeelsleutels_percentage!$1:$1,0)))</f>
        <v>2.7813648094859424E-3</v>
      </c>
      <c r="AO353">
        <f>PRODUCT(INDEX(Overzicht!$B$1:$D$35,MATCH(max_demand!AO$1,Overzicht!$B$1:$B$35,0),3),INDEX(Verdeelsleutels_percentage!$A:$AB,MATCH(max_demand!$C353,Verdeelsleutels_percentage!$C:$C,0),MATCH(INDEX(Overzicht!$B$1:$F$35,MATCH(max_demand!AO$1,Overzicht!$B:$B,0),5),Verdeelsleutels_percentage!$1:$1,0)))</f>
        <v>9.7347768332007988E-3</v>
      </c>
    </row>
    <row r="354" spans="2:41">
      <c r="B354" t="str">
        <f>INDEX('ETLocal datasets'!B:C,MATCH(C354,'ETLocal datasets'!C:C,0),1)</f>
        <v>GM1742</v>
      </c>
      <c r="C354" t="str">
        <f>'ETLocal datasets'!C337</f>
        <v>Rijssen-Holten</v>
      </c>
      <c r="D354">
        <f t="shared" si="25"/>
        <v>0.22360287825858652</v>
      </c>
      <c r="E354">
        <f t="shared" si="26"/>
        <v>0.14936097728974951</v>
      </c>
      <c r="F354">
        <f t="shared" si="27"/>
        <v>2.3269656697486304E-2</v>
      </c>
      <c r="G354">
        <f t="shared" si="24"/>
        <v>4.7385132173559524E-2</v>
      </c>
      <c r="H354">
        <f>PRODUCT(INDEX(Overzicht!$B$1:$D$35,MATCH(max_demand!H$1,Overzicht!$B$1:$B$35,0),3),INDEX(Verdeelsleutels_percentage!$A:$AB,MATCH(max_demand!$C354,Verdeelsleutels_percentage!$C:$C,0),MATCH(INDEX(Overzicht!$B$1:$F$35,MATCH(max_demand!H$1,Overzicht!$B:$B,0),5),Verdeelsleutels_percentage!$1:$1,0)))</f>
        <v>2.3269656697486304E-2</v>
      </c>
      <c r="I354">
        <f>PRODUCT(INDEX(Overzicht!$B$1:$D$35,MATCH(max_demand!I$1,Overzicht!$B$1:$B$35,0),3),INDEX(Verdeelsleutels_percentage!$A:$AB,MATCH(max_demand!$C354,Verdeelsleutels_percentage!$C:$C,0),MATCH(INDEX(Overzicht!$B$1:$F$35,MATCH(max_demand!I$1,Overzicht!$B:$B,0),5),Verdeelsleutels_percentage!$1:$1,0)))</f>
        <v>1.2808815000218E-2</v>
      </c>
      <c r="J354">
        <f>PRODUCT(INDEX(Overzicht!$B$1:$D$35,MATCH(max_demand!J$1,Overzicht!$B$1:$B$35,0),3),INDEX(Verdeelsleutels_percentage!$A:$AB,MATCH(max_demand!$C354,Verdeelsleutels_percentage!$C:$C,0),MATCH(INDEX(Overzicht!$B$1:$F$35,MATCH(max_demand!J$1,Overzicht!$B:$B,0),5),Verdeelsleutels_percentage!$1:$1,0)))</f>
        <v>7.8008753881096951E-3</v>
      </c>
      <c r="K354">
        <f>PRODUCT(INDEX(Overzicht!$B$1:$D$35,MATCH(max_demand!K$1,Overzicht!$B$1:$B$35,0),3),INDEX(Verdeelsleutels_percentage!$A:$AB,MATCH(max_demand!$C354,Verdeelsleutels_percentage!$C:$C,0),MATCH(INDEX(Overzicht!$B$1:$F$35,MATCH(max_demand!K$1,Overzicht!$B:$B,0),5),Verdeelsleutels_percentage!$1:$1,0)))</f>
        <v>2.6662041069684546E-3</v>
      </c>
      <c r="L354">
        <f>PRODUCT(INDEX(Overzicht!$B$1:$D$35,MATCH(max_demand!L$1,Overzicht!$B$1:$B$35,0),3),INDEX(Verdeelsleutels_percentage!$A:$AB,MATCH(max_demand!$C354,Verdeelsleutels_percentage!$C:$C,0),MATCH(INDEX(Overzicht!$B$1:$F$35,MATCH(max_demand!L$1,Overzicht!$B:$B,0),5),Verdeelsleutels_percentage!$1:$1,0)))</f>
        <v>7.5244318665435581E-3</v>
      </c>
      <c r="M354">
        <f>PRODUCT(INDEX(Overzicht!$B$1:$D$35,MATCH(max_demand!M$1,Overzicht!$B$1:$B$35,0),3),INDEX(Verdeelsleutels_percentage!$A:$AB,MATCH(max_demand!$C354,Verdeelsleutels_percentage!$C:$C,0),MATCH(INDEX(Overzicht!$B$1:$F$35,MATCH(max_demand!M$1,Overzicht!$B:$B,0),5),Verdeelsleutels_percentage!$1:$1,0)))</f>
        <v>0.10256400576399316</v>
      </c>
      <c r="N354">
        <f>PRODUCT(INDEX(Overzicht!$B$1:$D$35,MATCH(max_demand!N$1,Overzicht!$B$1:$B$35,0),3),INDEX(Verdeelsleutels_percentage!$A:$AB,MATCH(max_demand!$C354,Verdeelsleutels_percentage!$C:$C,0),MATCH(INDEX(Overzicht!$B$1:$F$35,MATCH(max_demand!N$1,Overzicht!$B:$B,0),5),Verdeelsleutels_percentage!$1:$1,0)))</f>
        <v>2.0762522798410291E-2</v>
      </c>
      <c r="O354">
        <f>PRODUCT(INDEX(Overzicht!$B$1:$D$35,MATCH(max_demand!O$1,Overzicht!$B$1:$B$35,0),3),INDEX(Verdeelsleutels_percentage!$A:$AB,MATCH(max_demand!$C354,Verdeelsleutels_percentage!$C:$C,0),MATCH(INDEX(Overzicht!$B$1:$F$35,MATCH(max_demand!O$1,Overzicht!$B:$B,0),5),Verdeelsleutels_percentage!$1:$1,0)))</f>
        <v>1.599100919001429E-3</v>
      </c>
      <c r="P354">
        <f>PRODUCT(INDEX(Overzicht!$B$1:$D$35,MATCH(max_demand!P$1,Overzicht!$B$1:$B$35,0),3),INDEX(Verdeelsleutels_percentage!$A:$AB,MATCH(max_demand!$C354,Verdeelsleutels_percentage!$C:$C,0),MATCH(INDEX(Overzicht!$B$1:$F$35,MATCH(max_demand!P$1,Overzicht!$B:$B,0),5),Verdeelsleutels_percentage!$1:$1,0)))</f>
        <v>1.0521564995650294E-3</v>
      </c>
      <c r="Q354">
        <f>PRODUCT(INDEX(Overzicht!$B$1:$D$35,MATCH(max_demand!Q$1,Overzicht!$B$1:$B$35,0),3),INDEX(Verdeelsleutels_percentage!$A:$AB,MATCH(max_demand!$C354,Verdeelsleutels_percentage!$C:$C,0),MATCH(INDEX(Overzicht!$B$1:$F$35,MATCH(max_demand!Q$1,Overzicht!$B:$B,0),5),Verdeelsleutels_percentage!$1:$1,0)))</f>
        <v>1.9280572692202937E-2</v>
      </c>
      <c r="R354">
        <f>PRODUCT(INDEX(Overzicht!$B$1:$D$35,MATCH(max_demand!R$1,Overzicht!$B$1:$B$35,0),3),INDEX(Verdeelsleutels_percentage!$A:$AB,MATCH(max_demand!$C354,Verdeelsleutels_percentage!$C:$C,0),MATCH(INDEX(Overzicht!$B$1:$F$35,MATCH(max_demand!R$1,Overzicht!$B:$B,0),5),Verdeelsleutels_percentage!$1:$1,0)))</f>
        <v>3.989084005283367E-3</v>
      </c>
      <c r="S354">
        <f>PRODUCT(INDEX(Overzicht!$B$1:$D$35,MATCH(max_demand!S$1,Overzicht!$B$1:$B$35,0),3),INDEX(Verdeelsleutels_percentage!$A:$AB,MATCH(max_demand!$C354,Verdeelsleutels_percentage!$C:$C,0),MATCH(INDEX(Overzicht!$B$1:$F$35,MATCH(max_demand!S$1,Overzicht!$B:$B,0),5),Verdeelsleutels_percentage!$1:$1,0)))</f>
        <v>8.1696440428203343E-3</v>
      </c>
      <c r="T354">
        <f>PRODUCT(INDEX(Overzicht!$B$1:$D$35,MATCH(max_demand!T$1,Overzicht!$B$1:$B$35,0),3),INDEX(Verdeelsleutels_percentage!$A:$AB,MATCH(max_demand!$C354,Verdeelsleutels_percentage!$C:$C,0),MATCH(INDEX(Overzicht!$B$1:$F$35,MATCH(max_demand!T$1,Overzicht!$B:$B,0),5),Verdeelsleutels_percentage!$1:$1,0)))</f>
        <v>1.178995939339306E-2</v>
      </c>
      <c r="U354">
        <f>PRODUCT(INDEX(Overzicht!$B$1:$D$35,MATCH(max_demand!U$1,Overzicht!$B$1:$B$35,0),3),INDEX(Verdeelsleutels_percentage!$A:$AB,MATCH(max_demand!$C354,Verdeelsleutels_percentage!$C:$C,0),MATCH(INDEX(Overzicht!$B$1:$F$35,MATCH(max_demand!U$1,Overzicht!$B:$B,0),5),Verdeelsleutels_percentage!$1:$1,0)))</f>
        <v>4.379127774688852E-2</v>
      </c>
      <c r="V354">
        <f>PRODUCT(INDEX(Overzicht!$B$1:$D$35,MATCH(max_demand!V$1,Overzicht!$B$1:$B$35,0),3),INDEX(Verdeelsleutels_percentage!$A:$AB,MATCH(max_demand!$C354,Verdeelsleutels_percentage!$C:$C,0),MATCH(INDEX(Overzicht!$B$1:$F$35,MATCH(max_demand!V$1,Overzicht!$B:$B,0),5),Verdeelsleutels_percentage!$1:$1,0)))</f>
        <v>5.0971628956398571E-3</v>
      </c>
      <c r="W354">
        <f>PRODUCT(INDEX(Overzicht!$B$1:$D$35,MATCH(max_demand!W$1,Overzicht!$B$1:$B$35,0),3),INDEX(Verdeelsleutels_percentage!$A:$AB,MATCH(max_demand!$C354,Verdeelsleutels_percentage!$C:$C,0),MATCH(INDEX(Overzicht!$B$1:$F$35,MATCH(max_demand!W$1,Overzicht!$B:$B,0),5),Verdeelsleutels_percentage!$1:$1,0)))</f>
        <v>2.6593893368555777E-2</v>
      </c>
      <c r="X354">
        <f>PRODUCT(INDEX(Overzicht!$B$1:$D$35,MATCH(max_demand!X$1,Overzicht!$B$1:$B$35,0),3),INDEX(Verdeelsleutels_percentage!$A:$AB,MATCH(max_demand!$C354,Verdeelsleutels_percentage!$C:$C,0),MATCH(INDEX(Overzicht!$B$1:$F$35,MATCH(max_demand!X$1,Overzicht!$B:$B,0),5),Verdeelsleutels_percentage!$1:$1,0)))</f>
        <v>2.0572567175550154E-2</v>
      </c>
      <c r="Y354">
        <f>PRODUCT(INDEX(Overzicht!$B$1:$D$35,MATCH(max_demand!Y$1,Overzicht!$B$1:$B$35,0),3),INDEX(Verdeelsleutels_percentage!$A:$AB,MATCH(max_demand!$C354,Verdeelsleutels_percentage!$C:$C,0),MATCH(INDEX(Overzicht!$B$1:$F$35,MATCH(max_demand!Y$1,Overzicht!$B:$B,0),5),Verdeelsleutels_percentage!$1:$1,0)))</f>
        <v>2.0442920212116615E-6</v>
      </c>
      <c r="Z354">
        <f>PRODUCT(INDEX(Overzicht!$B$1:$D$35,MATCH(max_demand!Z$1,Overzicht!$B$1:$B$35,0),3),INDEX(Verdeelsleutels_percentage!$A:$AB,MATCH(max_demand!$C354,Verdeelsleutels_percentage!$C:$C,0),MATCH(INDEX(Overzicht!$B$1:$F$35,MATCH(max_demand!Z$1,Overzicht!$B:$B,0),5),Verdeelsleutels_percentage!$1:$1,0)))</f>
        <v>9.0857423164962742E-4</v>
      </c>
      <c r="AA354">
        <f>PRODUCT(INDEX(Overzicht!$B$1:$D$35,MATCH(max_demand!AA$1,Overzicht!$B$1:$B$35,0),3),INDEX(Verdeelsleutels_percentage!$A:$AB,MATCH(max_demand!$C354,Verdeelsleutels_percentage!$C:$C,0),MATCH(INDEX(Overzicht!$B$1:$F$35,MATCH(max_demand!AA$1,Overzicht!$B:$B,0),5),Verdeelsleutels_percentage!$1:$1,0)))</f>
        <v>9.4682998877171701E-4</v>
      </c>
      <c r="AB354">
        <f>PRODUCT(INDEX(Overzicht!$B$1:$D$35,MATCH(max_demand!AB$1,Overzicht!$B$1:$B$35,0),3),INDEX(Verdeelsleutels_percentage!$A:$AB,MATCH(max_demand!$C354,Verdeelsleutels_percentage!$C:$C,0),MATCH(INDEX(Overzicht!$B$1:$F$35,MATCH(max_demand!AB$1,Overzicht!$B:$B,0),5),Verdeelsleutels_percentage!$1:$1,0)))</f>
        <v>1.1224089653118751E-2</v>
      </c>
      <c r="AC354">
        <f>PRODUCT(INDEX(Overzicht!$B$1:$D$35,MATCH(max_demand!AC$1,Overzicht!$B$1:$B$35,0),3),INDEX(Verdeelsleutels_percentage!$A:$AB,MATCH(max_demand!$C354,Verdeelsleutels_percentage!$C:$C,0),MATCH(INDEX(Overzicht!$B$1:$F$35,MATCH(max_demand!AC$1,Overzicht!$B:$B,0),5),Verdeelsleutels_percentage!$1:$1,0)))</f>
        <v>2.401072518377808E-2</v>
      </c>
      <c r="AD354">
        <f>PRODUCT(INDEX(Overzicht!$B$1:$D$35,MATCH(max_demand!AD$1,Overzicht!$B$1:$B$35,0),3),INDEX(Verdeelsleutels_percentage!$A:$AB,MATCH(max_demand!$C354,Verdeelsleutels_percentage!$C:$C,0),MATCH(INDEX(Overzicht!$B$1:$F$35,MATCH(max_demand!AD$1,Overzicht!$B:$B,0),5),Verdeelsleutels_percentage!$1:$1,0)))</f>
        <v>3.9099731734259115E-5</v>
      </c>
      <c r="AE354">
        <f>PRODUCT(INDEX(Overzicht!$B$1:$D$35,MATCH(max_demand!AE$1,Overzicht!$B$1:$B$35,0),3),INDEX(Verdeelsleutels_percentage!$A:$AB,MATCH(max_demand!$C354,Verdeelsleutels_percentage!$C:$C,0),MATCH(INDEX(Overzicht!$B$1:$F$35,MATCH(max_demand!AE$1,Overzicht!$B:$B,0),5),Verdeelsleutels_percentage!$1:$1,0)))</f>
        <v>1.0881622149259029E-2</v>
      </c>
      <c r="AF354">
        <f>PRODUCT(INDEX(Overzicht!$B$1:$D$35,MATCH(max_demand!AF$1,Overzicht!$B$1:$B$35,0),3),INDEX(Verdeelsleutels_percentage!$A:$AB,MATCH(max_demand!$C354,Verdeelsleutels_percentage!$C:$C,0),MATCH(INDEX(Overzicht!$B$1:$F$35,MATCH(max_demand!AF$1,Overzicht!$B:$B,0),5),Verdeelsleutels_percentage!$1:$1,0)))</f>
        <v>3.5864772301958977E-3</v>
      </c>
      <c r="AG354">
        <f>PRODUCT(INDEX(Overzicht!$B$1:$D$35,MATCH(max_demand!AG$1,Overzicht!$B$1:$B$35,0),3),INDEX(Verdeelsleutels_percentage!$A:$AB,MATCH(max_demand!$C354,Verdeelsleutels_percentage!$C:$C,0),MATCH(INDEX(Overzicht!$B$1:$F$35,MATCH(max_demand!AG$1,Overzicht!$B:$B,0),5),Verdeelsleutels_percentage!$1:$1,0)))</f>
        <v>2.6593893368555777E-2</v>
      </c>
      <c r="AH354">
        <f>PRODUCT(INDEX(Overzicht!$B$1:$D$35,MATCH(max_demand!AH$1,Overzicht!$B$1:$B$35,0),3),INDEX(Verdeelsleutels_percentage!$A:$AB,MATCH(max_demand!$C354,Verdeelsleutels_percentage!$C:$C,0),MATCH(INDEX(Overzicht!$B$1:$F$35,MATCH(max_demand!AH$1,Overzicht!$B:$B,0),5),Verdeelsleutels_percentage!$1:$1,0)))</f>
        <v>8.3684468704570952E-3</v>
      </c>
      <c r="AI354">
        <f>PRODUCT(INDEX(Overzicht!$B$1:$D$35,MATCH(max_demand!AI$1,Overzicht!$B$1:$B$35,0),3),INDEX(Verdeelsleutels_percentage!$A:$AB,MATCH(max_demand!$C354,Verdeelsleutels_percentage!$C:$C,0),MATCH(INDEX(Overzicht!$B$1:$F$35,MATCH(max_demand!AI$1,Overzicht!$B:$B,0),5),Verdeelsleutels_percentage!$1:$1,0)))</f>
        <v>2.869181784156718E-3</v>
      </c>
      <c r="AJ354">
        <f>PRODUCT(INDEX(Overzicht!$B$1:$D$35,MATCH(max_demand!AJ$1,Overzicht!$B$1:$B$35,0),3),INDEX(Verdeelsleutels_percentage!$A:$AB,MATCH(max_demand!$C354,Verdeelsleutels_percentage!$C:$C,0),MATCH(INDEX(Overzicht!$B$1:$F$35,MATCH(max_demand!AJ$1,Overzicht!$B:$B,0),5),Verdeelsleutels_percentage!$1:$1,0)))</f>
        <v>0</v>
      </c>
      <c r="AK354">
        <f>PRODUCT(INDEX(Overzicht!$B$1:$D$35,MATCH(max_demand!AK$1,Overzicht!$B$1:$B$35,0),3),INDEX(Verdeelsleutels_percentage!$A:$AB,MATCH(max_demand!$C354,Verdeelsleutels_percentage!$C:$C,0),MATCH(INDEX(Overzicht!$B$1:$F$35,MATCH(max_demand!AK$1,Overzicht!$B:$B,0),5),Verdeelsleutels_percentage!$1:$1,0)))</f>
        <v>1.6133628643590508E-3</v>
      </c>
      <c r="AL354">
        <f>PRODUCT(INDEX(Overzicht!$B$1:$D$35,MATCH(max_demand!AL$1,Overzicht!$B$1:$B$35,0),3),INDEX(Verdeelsleutels_percentage!$A:$AB,MATCH(max_demand!$C354,Verdeelsleutels_percentage!$C:$C,0),MATCH(INDEX(Overzicht!$B$1:$F$35,MATCH(max_demand!AL$1,Overzicht!$B:$B,0),5),Verdeelsleutels_percentage!$1:$1,0)))</f>
        <v>4.4323155614259631E-3</v>
      </c>
      <c r="AM354">
        <f>PRODUCT(INDEX(Overzicht!$B$1:$D$35,MATCH(max_demand!AM$1,Overzicht!$B$1:$B$35,0),3),INDEX(Verdeelsleutels_percentage!$A:$AB,MATCH(max_demand!$C354,Verdeelsleutels_percentage!$C:$C,0),MATCH(INDEX(Overzicht!$B$1:$F$35,MATCH(max_demand!AM$1,Overzicht!$B:$B,0),5),Verdeelsleutels_percentage!$1:$1,0)))</f>
        <v>8.8646311228519261E-3</v>
      </c>
      <c r="AN354">
        <f>PRODUCT(INDEX(Overzicht!$B$1:$D$35,MATCH(max_demand!AN$1,Overzicht!$B$1:$B$35,0),3),INDEX(Verdeelsleutels_percentage!$A:$AB,MATCH(max_demand!$C354,Verdeelsleutels_percentage!$C:$C,0),MATCH(INDEX(Overzicht!$B$1:$F$35,MATCH(max_demand!AN$1,Overzicht!$B:$B,0),5),Verdeelsleutels_percentage!$1:$1,0)))</f>
        <v>4.4323155614259631E-3</v>
      </c>
      <c r="AO354">
        <f>PRODUCT(INDEX(Overzicht!$B$1:$D$35,MATCH(max_demand!AO$1,Overzicht!$B$1:$B$35,0),3),INDEX(Verdeelsleutels_percentage!$A:$AB,MATCH(max_demand!$C354,Verdeelsleutels_percentage!$C:$C,0),MATCH(INDEX(Overzicht!$B$1:$F$35,MATCH(max_demand!AO$1,Overzicht!$B:$B,0),5),Verdeelsleutels_percentage!$1:$1,0)))</f>
        <v>1.551310446499087E-2</v>
      </c>
    </row>
    <row r="355" spans="2:41">
      <c r="B355" t="str">
        <f>INDEX('ETLocal datasets'!B:C,MATCH(C355,'ETLocal datasets'!C:C,0),1)</f>
        <v>GM1771</v>
      </c>
      <c r="C355" t="str">
        <f>'ETLocal datasets'!C338</f>
        <v>Geldrop-Mierlo</v>
      </c>
      <c r="D355">
        <f t="shared" si="25"/>
        <v>0.10135744196763279</v>
      </c>
      <c r="E355">
        <f t="shared" si="26"/>
        <v>0.11327529389597961</v>
      </c>
      <c r="F355">
        <f t="shared" si="27"/>
        <v>2.4056450572766844E-2</v>
      </c>
      <c r="G355">
        <f t="shared" si="24"/>
        <v>4.8987318757495804E-2</v>
      </c>
      <c r="H355">
        <f>PRODUCT(INDEX(Overzicht!$B$1:$D$35,MATCH(max_demand!H$1,Overzicht!$B$1:$B$35,0),3),INDEX(Verdeelsleutels_percentage!$A:$AB,MATCH(max_demand!$C355,Verdeelsleutels_percentage!$C:$C,0),MATCH(INDEX(Overzicht!$B$1:$F$35,MATCH(max_demand!H$1,Overzicht!$B:$B,0),5),Verdeelsleutels_percentage!$1:$1,0)))</f>
        <v>2.4056450572766844E-2</v>
      </c>
      <c r="I355">
        <f>PRODUCT(INDEX(Overzicht!$B$1:$D$35,MATCH(max_demand!I$1,Overzicht!$B$1:$B$35,0),3),INDEX(Verdeelsleutels_percentage!$A:$AB,MATCH(max_demand!$C355,Verdeelsleutels_percentage!$C:$C,0),MATCH(INDEX(Overzicht!$B$1:$F$35,MATCH(max_demand!I$1,Overzicht!$B:$B,0),5),Verdeelsleutels_percentage!$1:$1,0)))</f>
        <v>3.3904382445509103E-3</v>
      </c>
      <c r="J355">
        <f>PRODUCT(INDEX(Overzicht!$B$1:$D$35,MATCH(max_demand!J$1,Overzicht!$B$1:$B$35,0),3),INDEX(Verdeelsleutels_percentage!$A:$AB,MATCH(max_demand!$C355,Verdeelsleutels_percentage!$C:$C,0),MATCH(INDEX(Overzicht!$B$1:$F$35,MATCH(max_demand!J$1,Overzicht!$B:$B,0),5),Verdeelsleutels_percentage!$1:$1,0)))</f>
        <v>8.064638668203743E-3</v>
      </c>
      <c r="K355">
        <f>PRODUCT(INDEX(Overzicht!$B$1:$D$35,MATCH(max_demand!K$1,Overzicht!$B$1:$B$35,0),3),INDEX(Verdeelsleutels_percentage!$A:$AB,MATCH(max_demand!$C355,Verdeelsleutels_percentage!$C:$C,0),MATCH(INDEX(Overzicht!$B$1:$F$35,MATCH(max_demand!K$1,Overzicht!$B:$B,0),5),Verdeelsleutels_percentage!$1:$1,0)))</f>
        <v>7.0573276075036639E-4</v>
      </c>
      <c r="L355">
        <f>PRODUCT(INDEX(Overzicht!$B$1:$D$35,MATCH(max_demand!L$1,Overzicht!$B$1:$B$35,0),3),INDEX(Verdeelsleutels_percentage!$A:$AB,MATCH(max_demand!$C355,Verdeelsleutels_percentage!$C:$C,0),MATCH(INDEX(Overzicht!$B$1:$F$35,MATCH(max_demand!L$1,Overzicht!$B:$B,0),5),Verdeelsleutels_percentage!$1:$1,0)))</f>
        <v>7.7788480353992735E-3</v>
      </c>
      <c r="M355">
        <f>PRODUCT(INDEX(Overzicht!$B$1:$D$35,MATCH(max_demand!M$1,Overzicht!$B$1:$B$35,0),3),INDEX(Verdeelsleutels_percentage!$A:$AB,MATCH(max_demand!$C355,Verdeelsleutels_percentage!$C:$C,0),MATCH(INDEX(Overzicht!$B$1:$F$35,MATCH(max_demand!M$1,Overzicht!$B:$B,0),5),Verdeelsleutels_percentage!$1:$1,0)))</f>
        <v>2.0617813663366548E-2</v>
      </c>
      <c r="N355">
        <f>PRODUCT(INDEX(Overzicht!$B$1:$D$35,MATCH(max_demand!N$1,Overzicht!$B$1:$B$35,0),3),INDEX(Verdeelsleutels_percentage!$A:$AB,MATCH(max_demand!$C355,Verdeelsleutels_percentage!$C:$C,0),MATCH(INDEX(Overzicht!$B$1:$F$35,MATCH(max_demand!N$1,Overzicht!$B:$B,0),5),Verdeelsleutels_percentage!$1:$1,0)))</f>
        <v>4.237702741071778E-3</v>
      </c>
      <c r="O355">
        <f>PRODUCT(INDEX(Overzicht!$B$1:$D$35,MATCH(max_demand!O$1,Overzicht!$B$1:$B$35,0),3),INDEX(Verdeelsleutels_percentage!$A:$AB,MATCH(max_demand!$C355,Verdeelsleutels_percentage!$C:$C,0),MATCH(INDEX(Overzicht!$B$1:$F$35,MATCH(max_demand!O$1,Overzicht!$B:$B,0),5),Verdeelsleutels_percentage!$1:$1,0)))</f>
        <v>1.5686891413840915E-4</v>
      </c>
      <c r="P355">
        <f>PRODUCT(INDEX(Overzicht!$B$1:$D$35,MATCH(max_demand!P$1,Overzicht!$B$1:$B$35,0),3),INDEX(Verdeelsleutels_percentage!$A:$AB,MATCH(max_demand!$C355,Verdeelsleutels_percentage!$C:$C,0),MATCH(INDEX(Overzicht!$B$1:$F$35,MATCH(max_demand!P$1,Overzicht!$B:$B,0),5),Verdeelsleutels_percentage!$1:$1,0)))</f>
        <v>0</v>
      </c>
      <c r="Q355">
        <f>PRODUCT(INDEX(Overzicht!$B$1:$D$35,MATCH(max_demand!Q$1,Overzicht!$B$1:$B$35,0),3),INDEX(Verdeelsleutels_percentage!$A:$AB,MATCH(max_demand!$C355,Verdeelsleutels_percentage!$C:$C,0),MATCH(INDEX(Overzicht!$B$1:$F$35,MATCH(max_demand!Q$1,Overzicht!$B:$B,0),5),Verdeelsleutels_percentage!$1:$1,0)))</f>
        <v>1.9932487617435383E-2</v>
      </c>
      <c r="R355">
        <f>PRODUCT(INDEX(Overzicht!$B$1:$D$35,MATCH(max_demand!R$1,Overzicht!$B$1:$B$35,0),3),INDEX(Verdeelsleutels_percentage!$A:$AB,MATCH(max_demand!$C355,Verdeelsleutels_percentage!$C:$C,0),MATCH(INDEX(Overzicht!$B$1:$F$35,MATCH(max_demand!R$1,Overzicht!$B:$B,0),5),Verdeelsleutels_percentage!$1:$1,0)))</f>
        <v>4.123962955331459E-3</v>
      </c>
      <c r="S355">
        <f>PRODUCT(INDEX(Overzicht!$B$1:$D$35,MATCH(max_demand!S$1,Overzicht!$B$1:$B$35,0),3),INDEX(Verdeelsleutels_percentage!$A:$AB,MATCH(max_demand!$C355,Verdeelsleutels_percentage!$C:$C,0),MATCH(INDEX(Overzicht!$B$1:$F$35,MATCH(max_demand!S$1,Overzicht!$B:$B,0),5),Verdeelsleutels_percentage!$1:$1,0)))</f>
        <v>8.445876132518829E-3</v>
      </c>
      <c r="T355">
        <f>PRODUCT(INDEX(Overzicht!$B$1:$D$35,MATCH(max_demand!T$1,Overzicht!$B$1:$B$35,0),3),INDEX(Verdeelsleutels_percentage!$A:$AB,MATCH(max_demand!$C355,Verdeelsleutels_percentage!$C:$C,0),MATCH(INDEX(Overzicht!$B$1:$F$35,MATCH(max_demand!T$1,Overzicht!$B:$B,0),5),Verdeelsleutels_percentage!$1:$1,0)))</f>
        <v>1.2188601623535199E-2</v>
      </c>
      <c r="U355">
        <f>PRODUCT(INDEX(Overzicht!$B$1:$D$35,MATCH(max_demand!U$1,Overzicht!$B$1:$B$35,0),3),INDEX(Verdeelsleutels_percentage!$A:$AB,MATCH(max_demand!$C355,Verdeelsleutels_percentage!$C:$C,0),MATCH(INDEX(Overzicht!$B$1:$F$35,MATCH(max_demand!U$1,Overzicht!$B:$B,0),5),Verdeelsleutels_percentage!$1:$1,0)))</f>
        <v>4.5271948887416466E-2</v>
      </c>
      <c r="V355">
        <f>PRODUCT(INDEX(Overzicht!$B$1:$D$35,MATCH(max_demand!V$1,Overzicht!$B$1:$B$35,0),3),INDEX(Verdeelsleutels_percentage!$A:$AB,MATCH(max_demand!$C355,Verdeelsleutels_percentage!$C:$C,0),MATCH(INDEX(Overzicht!$B$1:$F$35,MATCH(max_demand!V$1,Overzicht!$B:$B,0),5),Verdeelsleutels_percentage!$1:$1,0)))</f>
        <v>5.2695082207013088E-3</v>
      </c>
      <c r="W355">
        <f>PRODUCT(INDEX(Overzicht!$B$1:$D$35,MATCH(max_demand!W$1,Overzicht!$B$1:$B$35,0),3),INDEX(Verdeelsleutels_percentage!$A:$AB,MATCH(max_demand!$C355,Verdeelsleutels_percentage!$C:$C,0),MATCH(INDEX(Overzicht!$B$1:$F$35,MATCH(max_demand!W$1,Overzicht!$B:$B,0),5),Verdeelsleutels_percentage!$1:$1,0)))</f>
        <v>2.7493086368876395E-2</v>
      </c>
      <c r="X355">
        <f>PRODUCT(INDEX(Overzicht!$B$1:$D$35,MATCH(max_demand!X$1,Overzicht!$B$1:$B$35,0),3),INDEX(Verdeelsleutels_percentage!$A:$AB,MATCH(max_demand!$C355,Verdeelsleutels_percentage!$C:$C,0),MATCH(INDEX(Overzicht!$B$1:$F$35,MATCH(max_demand!X$1,Overzicht!$B:$B,0),5),Verdeelsleutels_percentage!$1:$1,0)))</f>
        <v>6.2449087232982689E-3</v>
      </c>
      <c r="Y355">
        <f>PRODUCT(INDEX(Overzicht!$B$1:$D$35,MATCH(max_demand!Y$1,Overzicht!$B$1:$B$35,0),3),INDEX(Verdeelsleutels_percentage!$A:$AB,MATCH(max_demand!$C355,Verdeelsleutels_percentage!$C:$C,0),MATCH(INDEX(Overzicht!$B$1:$F$35,MATCH(max_demand!Y$1,Overzicht!$B:$B,0),5),Verdeelsleutels_percentage!$1:$1,0)))</f>
        <v>3.9761804788855963E-7</v>
      </c>
      <c r="Z355">
        <f>PRODUCT(INDEX(Overzicht!$B$1:$D$35,MATCH(max_demand!Z$1,Overzicht!$B$1:$B$35,0),3),INDEX(Verdeelsleutels_percentage!$A:$AB,MATCH(max_demand!$C355,Verdeelsleutels_percentage!$C:$C,0),MATCH(INDEX(Overzicht!$B$1:$F$35,MATCH(max_demand!Z$1,Overzicht!$B:$B,0),5),Verdeelsleutels_percentage!$1:$1,0)))</f>
        <v>1.7671913239491538E-4</v>
      </c>
      <c r="AA355">
        <f>PRODUCT(INDEX(Overzicht!$B$1:$D$35,MATCH(max_demand!AA$1,Overzicht!$B$1:$B$35,0),3),INDEX(Verdeelsleutels_percentage!$A:$AB,MATCH(max_demand!$C355,Verdeelsleutels_percentage!$C:$C,0),MATCH(INDEX(Overzicht!$B$1:$F$35,MATCH(max_demand!AA$1,Overzicht!$B:$B,0),5),Verdeelsleutels_percentage!$1:$1,0)))</f>
        <v>1.8415993796943816E-4</v>
      </c>
      <c r="AB355">
        <f>PRODUCT(INDEX(Overzicht!$B$1:$D$35,MATCH(max_demand!AB$1,Overzicht!$B$1:$B$35,0),3),INDEX(Verdeelsleutels_percentage!$A:$AB,MATCH(max_demand!$C355,Verdeelsleutels_percentage!$C:$C,0),MATCH(INDEX(Overzicht!$B$1:$F$35,MATCH(max_demand!AB$1,Overzicht!$B:$B,0),5),Verdeelsleutels_percentage!$1:$1,0)))</f>
        <v>8.2174735580818892E-3</v>
      </c>
      <c r="AC355">
        <f>PRODUCT(INDEX(Overzicht!$B$1:$D$35,MATCH(max_demand!AC$1,Overzicht!$B$1:$B$35,0),3),INDEX(Verdeelsleutels_percentage!$A:$AB,MATCH(max_demand!$C355,Verdeelsleutels_percentage!$C:$C,0),MATCH(INDEX(Overzicht!$B$1:$F$35,MATCH(max_demand!AC$1,Overzicht!$B:$B,0),5),Verdeelsleutels_percentage!$1:$1,0)))</f>
        <v>9.313134570382485E-3</v>
      </c>
      <c r="AD355">
        <f>PRODUCT(INDEX(Overzicht!$B$1:$D$35,MATCH(max_demand!AD$1,Overzicht!$B$1:$B$35,0),3),INDEX(Verdeelsleutels_percentage!$A:$AB,MATCH(max_demand!$C355,Verdeelsleutels_percentage!$C:$C,0),MATCH(INDEX(Overzicht!$B$1:$F$35,MATCH(max_demand!AD$1,Overzicht!$B:$B,0),5),Verdeelsleutels_percentage!$1:$1,0)))</f>
        <v>4.1804744621534899E-6</v>
      </c>
      <c r="AE355">
        <f>PRODUCT(INDEX(Overzicht!$B$1:$D$35,MATCH(max_demand!AE$1,Overzicht!$B$1:$B$35,0),3),INDEX(Verdeelsleutels_percentage!$A:$AB,MATCH(max_demand!$C355,Verdeelsleutels_percentage!$C:$C,0),MATCH(INDEX(Overzicht!$B$1:$F$35,MATCH(max_demand!AE$1,Overzicht!$B:$B,0),5),Verdeelsleutels_percentage!$1:$1,0)))</f>
        <v>5.3908953766971333E-3</v>
      </c>
      <c r="AF355">
        <f>PRODUCT(INDEX(Overzicht!$B$1:$D$35,MATCH(max_demand!AF$1,Overzicht!$B$1:$B$35,0),3),INDEX(Verdeelsleutels_percentage!$A:$AB,MATCH(max_demand!$C355,Verdeelsleutels_percentage!$C:$C,0),MATCH(INDEX(Overzicht!$B$1:$F$35,MATCH(max_demand!AF$1,Overzicht!$B:$B,0),5),Verdeelsleutels_percentage!$1:$1,0)))</f>
        <v>6.9757552261150808E-4</v>
      </c>
      <c r="AG355">
        <f>PRODUCT(INDEX(Overzicht!$B$1:$D$35,MATCH(max_demand!AG$1,Overzicht!$B$1:$B$35,0),3),INDEX(Verdeelsleutels_percentage!$A:$AB,MATCH(max_demand!$C355,Verdeelsleutels_percentage!$C:$C,0),MATCH(INDEX(Overzicht!$B$1:$F$35,MATCH(max_demand!AG$1,Overzicht!$B:$B,0),5),Verdeelsleutels_percentage!$1:$1,0)))</f>
        <v>2.7493086368876395E-2</v>
      </c>
      <c r="AH355">
        <f>PRODUCT(INDEX(Overzicht!$B$1:$D$35,MATCH(max_demand!AH$1,Overzicht!$B$1:$B$35,0),3),INDEX(Verdeelsleutels_percentage!$A:$AB,MATCH(max_demand!$C355,Verdeelsleutels_percentage!$C:$C,0),MATCH(INDEX(Overzicht!$B$1:$F$35,MATCH(max_demand!AH$1,Overzicht!$B:$B,0),5),Verdeelsleutels_percentage!$1:$1,0)))</f>
        <v>1.6276762194268523E-3</v>
      </c>
      <c r="AI355">
        <f>PRODUCT(INDEX(Overzicht!$B$1:$D$35,MATCH(max_demand!AI$1,Overzicht!$B$1:$B$35,0),3),INDEX(Verdeelsleutels_percentage!$A:$AB,MATCH(max_demand!$C355,Verdeelsleutels_percentage!$C:$C,0),MATCH(INDEX(Overzicht!$B$1:$F$35,MATCH(max_demand!AI$1,Overzicht!$B:$B,0),5),Verdeelsleutels_percentage!$1:$1,0)))</f>
        <v>5.5806041808920646E-4</v>
      </c>
      <c r="AJ355">
        <f>PRODUCT(INDEX(Overzicht!$B$1:$D$35,MATCH(max_demand!AJ$1,Overzicht!$B$1:$B$35,0),3),INDEX(Verdeelsleutels_percentage!$A:$AB,MATCH(max_demand!$C355,Verdeelsleutels_percentage!$C:$C,0),MATCH(INDEX(Overzicht!$B$1:$F$35,MATCH(max_demand!AJ$1,Overzicht!$B:$B,0),5),Verdeelsleutels_percentage!$1:$1,0)))</f>
        <v>0</v>
      </c>
      <c r="AK355">
        <f>PRODUCT(INDEX(Overzicht!$B$1:$D$35,MATCH(max_demand!AK$1,Overzicht!$B$1:$B$35,0),3),INDEX(Verdeelsleutels_percentage!$A:$AB,MATCH(max_demand!$C355,Verdeelsleutels_percentage!$C:$C,0),MATCH(INDEX(Overzicht!$B$1:$F$35,MATCH(max_demand!AK$1,Overzicht!$B:$B,0),5),Verdeelsleutels_percentage!$1:$1,0)))</f>
        <v>1.6679139063785016E-3</v>
      </c>
      <c r="AL355">
        <f>PRODUCT(INDEX(Overzicht!$B$1:$D$35,MATCH(max_demand!AL$1,Overzicht!$B$1:$B$35,0),3),INDEX(Verdeelsleutels_percentage!$A:$AB,MATCH(max_demand!$C355,Verdeelsleutels_percentage!$C:$C,0),MATCH(INDEX(Overzicht!$B$1:$F$35,MATCH(max_demand!AL$1,Overzicht!$B:$B,0),5),Verdeelsleutels_percentage!$1:$1,0)))</f>
        <v>4.5821810614793991E-3</v>
      </c>
      <c r="AM355">
        <f>PRODUCT(INDEX(Overzicht!$B$1:$D$35,MATCH(max_demand!AM$1,Overzicht!$B$1:$B$35,0),3),INDEX(Verdeelsleutels_percentage!$A:$AB,MATCH(max_demand!$C355,Verdeelsleutels_percentage!$C:$C,0),MATCH(INDEX(Overzicht!$B$1:$F$35,MATCH(max_demand!AM$1,Overzicht!$B:$B,0),5),Verdeelsleutels_percentage!$1:$1,0)))</f>
        <v>9.1643621229587982E-3</v>
      </c>
      <c r="AN355">
        <f>PRODUCT(INDEX(Overzicht!$B$1:$D$35,MATCH(max_demand!AN$1,Overzicht!$B$1:$B$35,0),3),INDEX(Verdeelsleutels_percentage!$A:$AB,MATCH(max_demand!$C355,Verdeelsleutels_percentage!$C:$C,0),MATCH(INDEX(Overzicht!$B$1:$F$35,MATCH(max_demand!AN$1,Overzicht!$B:$B,0),5),Verdeelsleutels_percentage!$1:$1,0)))</f>
        <v>4.5821810614793991E-3</v>
      </c>
      <c r="AO355">
        <f>PRODUCT(INDEX(Overzicht!$B$1:$D$35,MATCH(max_demand!AO$1,Overzicht!$B$1:$B$35,0),3),INDEX(Verdeelsleutels_percentage!$A:$AB,MATCH(max_demand!$C355,Verdeelsleutels_percentage!$C:$C,0),MATCH(INDEX(Overzicht!$B$1:$F$35,MATCH(max_demand!AO$1,Overzicht!$B:$B,0),5),Verdeelsleutels_percentage!$1:$1,0)))</f>
        <v>1.6037633715177899E-2</v>
      </c>
    </row>
    <row r="356" spans="2:41">
      <c r="B356" t="str">
        <f>INDEX('ETLocal datasets'!B:C,MATCH(C356,'ETLocal datasets'!C:C,0),1)</f>
        <v>GM1773</v>
      </c>
      <c r="C356" t="str">
        <f>'ETLocal datasets'!C339</f>
        <v>Olst-Wijhe</v>
      </c>
      <c r="D356">
        <f t="shared" si="25"/>
        <v>0.27512750134483394</v>
      </c>
      <c r="E356">
        <f t="shared" si="26"/>
        <v>9.6057699065205893E-2</v>
      </c>
      <c r="F356">
        <f t="shared" si="27"/>
        <v>1.0979268046482376E-2</v>
      </c>
      <c r="G356">
        <f t="shared" si="24"/>
        <v>2.2357616801785746E-2</v>
      </c>
      <c r="H356">
        <f>PRODUCT(INDEX(Overzicht!$B$1:$D$35,MATCH(max_demand!H$1,Overzicht!$B$1:$B$35,0),3),INDEX(Verdeelsleutels_percentage!$A:$AB,MATCH(max_demand!$C356,Verdeelsleutels_percentage!$C:$C,0),MATCH(INDEX(Overzicht!$B$1:$F$35,MATCH(max_demand!H$1,Overzicht!$B:$B,0),5),Verdeelsleutels_percentage!$1:$1,0)))</f>
        <v>1.0979268046482376E-2</v>
      </c>
      <c r="I356">
        <f>PRODUCT(INDEX(Overzicht!$B$1:$D$35,MATCH(max_demand!I$1,Overzicht!$B$1:$B$35,0),3),INDEX(Verdeelsleutels_percentage!$A:$AB,MATCH(max_demand!$C356,Verdeelsleutels_percentage!$C:$C,0),MATCH(INDEX(Overzicht!$B$1:$F$35,MATCH(max_demand!I$1,Overzicht!$B:$B,0),5),Verdeelsleutels_percentage!$1:$1,0)))</f>
        <v>1.640294921636818E-2</v>
      </c>
      <c r="J356">
        <f>PRODUCT(INDEX(Overzicht!$B$1:$D$35,MATCH(max_demand!J$1,Overzicht!$B$1:$B$35,0),3),INDEX(Verdeelsleutels_percentage!$A:$AB,MATCH(max_demand!$C356,Verdeelsleutels_percentage!$C:$C,0),MATCH(INDEX(Overzicht!$B$1:$F$35,MATCH(max_demand!J$1,Overzicht!$B:$B,0),5),Verdeelsleutels_percentage!$1:$1,0)))</f>
        <v>3.6806689070112346E-3</v>
      </c>
      <c r="K356">
        <f>PRODUCT(INDEX(Overzicht!$B$1:$D$35,MATCH(max_demand!K$1,Overzicht!$B$1:$B$35,0),3),INDEX(Verdeelsleutels_percentage!$A:$AB,MATCH(max_demand!$C356,Verdeelsleutels_percentage!$C:$C,0),MATCH(INDEX(Overzicht!$B$1:$F$35,MATCH(max_demand!K$1,Overzicht!$B:$B,0),5),Verdeelsleutels_percentage!$1:$1,0)))</f>
        <v>3.4143369676532531E-3</v>
      </c>
      <c r="L356">
        <f>PRODUCT(INDEX(Overzicht!$B$1:$D$35,MATCH(max_demand!L$1,Overzicht!$B$1:$B$35,0),3),INDEX(Verdeelsleutels_percentage!$A:$AB,MATCH(max_demand!$C356,Verdeelsleutels_percentage!$C:$C,0),MATCH(INDEX(Overzicht!$B$1:$F$35,MATCH(max_demand!L$1,Overzicht!$B:$B,0),5),Verdeelsleutels_percentage!$1:$1,0)))</f>
        <v>3.5502352026190241E-3</v>
      </c>
      <c r="M356">
        <f>PRODUCT(INDEX(Overzicht!$B$1:$D$35,MATCH(max_demand!M$1,Overzicht!$B$1:$B$35,0),3),INDEX(Verdeelsleutels_percentage!$A:$AB,MATCH(max_demand!$C356,Verdeelsleutels_percentage!$C:$C,0),MATCH(INDEX(Overzicht!$B$1:$F$35,MATCH(max_demand!M$1,Overzicht!$B:$B,0),5),Verdeelsleutels_percentage!$1:$1,0)))</f>
        <v>0.16386925714479911</v>
      </c>
      <c r="N356">
        <f>PRODUCT(INDEX(Overzicht!$B$1:$D$35,MATCH(max_demand!N$1,Overzicht!$B$1:$B$35,0),3),INDEX(Verdeelsleutels_percentage!$A:$AB,MATCH(max_demand!$C356,Verdeelsleutels_percentage!$C:$C,0),MATCH(INDEX(Overzicht!$B$1:$F$35,MATCH(max_demand!N$1,Overzicht!$B:$B,0),5),Verdeelsleutels_percentage!$1:$1,0)))</f>
        <v>2.6874306274821964E-2</v>
      </c>
      <c r="O356">
        <f>PRODUCT(INDEX(Overzicht!$B$1:$D$35,MATCH(max_demand!O$1,Overzicht!$B$1:$B$35,0),3),INDEX(Verdeelsleutels_percentage!$A:$AB,MATCH(max_demand!$C356,Verdeelsleutels_percentage!$C:$C,0),MATCH(INDEX(Overzicht!$B$1:$F$35,MATCH(max_demand!O$1,Overzicht!$B:$B,0),5),Verdeelsleutels_percentage!$1:$1,0)))</f>
        <v>2.7441974435726056E-3</v>
      </c>
      <c r="P356">
        <f>PRODUCT(INDEX(Overzicht!$B$1:$D$35,MATCH(max_demand!P$1,Overzicht!$B$1:$B$35,0),3),INDEX(Verdeelsleutels_percentage!$A:$AB,MATCH(max_demand!$C356,Verdeelsleutels_percentage!$C:$C,0),MATCH(INDEX(Overzicht!$B$1:$F$35,MATCH(max_demand!P$1,Overzicht!$B:$B,0),5),Verdeelsleutels_percentage!$1:$1,0)))</f>
        <v>2.4350426760226928E-3</v>
      </c>
      <c r="Q356">
        <f>PRODUCT(INDEX(Overzicht!$B$1:$D$35,MATCH(max_demand!Q$1,Overzicht!$B$1:$B$35,0),3),INDEX(Verdeelsleutels_percentage!$A:$AB,MATCH(max_demand!$C356,Verdeelsleutels_percentage!$C:$C,0),MATCH(INDEX(Overzicht!$B$1:$F$35,MATCH(max_demand!Q$1,Overzicht!$B:$B,0),5),Verdeelsleutels_percentage!$1:$1,0)))</f>
        <v>9.0971078099425385E-3</v>
      </c>
      <c r="R356">
        <f>PRODUCT(INDEX(Overzicht!$B$1:$D$35,MATCH(max_demand!R$1,Overzicht!$B$1:$B$35,0),3),INDEX(Verdeelsleutels_percentage!$A:$AB,MATCH(max_demand!$C356,Verdeelsleutels_percentage!$C:$C,0),MATCH(INDEX(Overzicht!$B$1:$F$35,MATCH(max_demand!R$1,Overzicht!$B:$B,0),5),Verdeelsleutels_percentage!$1:$1,0)))</f>
        <v>1.8821602365398358E-3</v>
      </c>
      <c r="S356">
        <f>PRODUCT(INDEX(Overzicht!$B$1:$D$35,MATCH(max_demand!S$1,Overzicht!$B$1:$B$35,0),3),INDEX(Verdeelsleutels_percentage!$A:$AB,MATCH(max_demand!$C356,Verdeelsleutels_percentage!$C:$C,0),MATCH(INDEX(Overzicht!$B$1:$F$35,MATCH(max_demand!S$1,Overzicht!$B:$B,0),5),Verdeelsleutels_percentage!$1:$1,0)))</f>
        <v>3.8546641644335833E-3</v>
      </c>
      <c r="T356">
        <f>PRODUCT(INDEX(Overzicht!$B$1:$D$35,MATCH(max_demand!T$1,Overzicht!$B$1:$B$35,0),3),INDEX(Verdeelsleutels_percentage!$A:$AB,MATCH(max_demand!$C356,Verdeelsleutels_percentage!$C:$C,0),MATCH(INDEX(Overzicht!$B$1:$F$35,MATCH(max_demand!T$1,Overzicht!$B:$B,0),5),Verdeelsleutels_percentage!$1:$1,0)))</f>
        <v>5.5628291435510695E-3</v>
      </c>
      <c r="U356">
        <f>PRODUCT(INDEX(Overzicht!$B$1:$D$35,MATCH(max_demand!U$1,Overzicht!$B$1:$B$35,0),3),INDEX(Verdeelsleutels_percentage!$A:$AB,MATCH(max_demand!$C356,Verdeelsleutels_percentage!$C:$C,0),MATCH(INDEX(Overzicht!$B$1:$F$35,MATCH(max_demand!U$1,Overzicht!$B:$B,0),5),Verdeelsleutels_percentage!$1:$1,0)))</f>
        <v>2.0661936818903978E-2</v>
      </c>
      <c r="V356">
        <f>PRODUCT(INDEX(Overzicht!$B$1:$D$35,MATCH(max_demand!V$1,Overzicht!$B$1:$B$35,0),3),INDEX(Verdeelsleutels_percentage!$A:$AB,MATCH(max_demand!$C356,Verdeelsleutels_percentage!$C:$C,0),MATCH(INDEX(Overzicht!$B$1:$F$35,MATCH(max_demand!V$1,Overzicht!$B:$B,0),5),Verdeelsleutels_percentage!$1:$1,0)))</f>
        <v>2.4049825244675679E-3</v>
      </c>
      <c r="W356">
        <f>PRODUCT(INDEX(Overzicht!$B$1:$D$35,MATCH(max_demand!W$1,Overzicht!$B$1:$B$35,0),3),INDEX(Verdeelsleutels_percentage!$A:$AB,MATCH(max_demand!$C356,Verdeelsleutels_percentage!$C:$C,0),MATCH(INDEX(Overzicht!$B$1:$F$35,MATCH(max_demand!W$1,Overzicht!$B:$B,0),5),Verdeelsleutels_percentage!$1:$1,0)))</f>
        <v>1.2547734910265573E-2</v>
      </c>
      <c r="X356">
        <f>PRODUCT(INDEX(Overzicht!$B$1:$D$35,MATCH(max_demand!X$1,Overzicht!$B$1:$B$35,0),3),INDEX(Verdeelsleutels_percentage!$A:$AB,MATCH(max_demand!$C356,Verdeelsleutels_percentage!$C:$C,0),MATCH(INDEX(Overzicht!$B$1:$F$35,MATCH(max_demand!X$1,Overzicht!$B:$B,0),5),Verdeelsleutels_percentage!$1:$1,0)))</f>
        <v>8.2046473466756541E-3</v>
      </c>
      <c r="Y356">
        <f>PRODUCT(INDEX(Overzicht!$B$1:$D$35,MATCH(max_demand!Y$1,Overzicht!$B$1:$B$35,0),3),INDEX(Verdeelsleutels_percentage!$A:$AB,MATCH(max_demand!$C356,Verdeelsleutels_percentage!$C:$C,0),MATCH(INDEX(Overzicht!$B$1:$F$35,MATCH(max_demand!Y$1,Overzicht!$B:$B,0),5),Verdeelsleutels_percentage!$1:$1,0)))</f>
        <v>3.673379042416616E-6</v>
      </c>
      <c r="Z356">
        <f>PRODUCT(INDEX(Overzicht!$B$1:$D$35,MATCH(max_demand!Z$1,Overzicht!$B$1:$B$35,0),3),INDEX(Verdeelsleutels_percentage!$A:$AB,MATCH(max_demand!$C356,Verdeelsleutels_percentage!$C:$C,0),MATCH(INDEX(Overzicht!$B$1:$F$35,MATCH(max_demand!Z$1,Overzicht!$B:$B,0),5),Verdeelsleutels_percentage!$1:$1,0)))</f>
        <v>1.6326129077407184E-3</v>
      </c>
      <c r="AA356">
        <f>PRODUCT(INDEX(Overzicht!$B$1:$D$35,MATCH(max_demand!AA$1,Overzicht!$B$1:$B$35,0),3),INDEX(Verdeelsleutels_percentage!$A:$AB,MATCH(max_demand!$C356,Verdeelsleutels_percentage!$C:$C,0),MATCH(INDEX(Overzicht!$B$1:$F$35,MATCH(max_demand!AA$1,Overzicht!$B:$B,0),5),Verdeelsleutels_percentage!$1:$1,0)))</f>
        <v>1.701354503856117E-3</v>
      </c>
      <c r="AB356">
        <f>PRODUCT(INDEX(Overzicht!$B$1:$D$35,MATCH(max_demand!AB$1,Overzicht!$B$1:$B$35,0),3),INDEX(Verdeelsleutels_percentage!$A:$AB,MATCH(max_demand!$C356,Verdeelsleutels_percentage!$C:$C,0),MATCH(INDEX(Overzicht!$B$1:$F$35,MATCH(max_demand!AB$1,Overzicht!$B:$B,0),5),Verdeelsleutels_percentage!$1:$1,0)))</f>
        <v>7.067918636444433E-3</v>
      </c>
      <c r="AC356">
        <f>PRODUCT(INDEX(Overzicht!$B$1:$D$35,MATCH(max_demand!AC$1,Overzicht!$B$1:$B$35,0),3),INDEX(Verdeelsleutels_percentage!$A:$AB,MATCH(max_demand!$C356,Verdeelsleutels_percentage!$C:$C,0),MATCH(INDEX(Overzicht!$B$1:$F$35,MATCH(max_demand!AC$1,Overzicht!$B:$B,0),5),Verdeelsleutels_percentage!$1:$1,0)))</f>
        <v>1.0666570118335206E-2</v>
      </c>
      <c r="AD356">
        <f>PRODUCT(INDEX(Overzicht!$B$1:$D$35,MATCH(max_demand!AD$1,Overzicht!$B$1:$B$35,0),3),INDEX(Verdeelsleutels_percentage!$A:$AB,MATCH(max_demand!$C356,Verdeelsleutels_percentage!$C:$C,0),MATCH(INDEX(Overzicht!$B$1:$F$35,MATCH(max_demand!AD$1,Overzicht!$B:$B,0),5),Verdeelsleutels_percentage!$1:$1,0)))</f>
        <v>2.7050128872757878E-6</v>
      </c>
      <c r="AE356">
        <f>PRODUCT(INDEX(Overzicht!$B$1:$D$35,MATCH(max_demand!AE$1,Overzicht!$B$1:$B$35,0),3),INDEX(Verdeelsleutels_percentage!$A:$AB,MATCH(max_demand!$C356,Verdeelsleutels_percentage!$C:$C,0),MATCH(INDEX(Overzicht!$B$1:$F$35,MATCH(max_demand!AE$1,Overzicht!$B:$B,0),5),Verdeelsleutels_percentage!$1:$1,0)))</f>
        <v>2.9649924571834237E-2</v>
      </c>
      <c r="AF356">
        <f>PRODUCT(INDEX(Overzicht!$B$1:$D$35,MATCH(max_demand!AF$1,Overzicht!$B$1:$B$35,0),3),INDEX(Verdeelsleutels_percentage!$A:$AB,MATCH(max_demand!$C356,Verdeelsleutels_percentage!$C:$C,0),MATCH(INDEX(Overzicht!$B$1:$F$35,MATCH(max_demand!AF$1,Overzicht!$B:$B,0),5),Verdeelsleutels_percentage!$1:$1,0)))</f>
        <v>6.4445246358186253E-3</v>
      </c>
      <c r="AG356">
        <f>PRODUCT(INDEX(Overzicht!$B$1:$D$35,MATCH(max_demand!AG$1,Overzicht!$B$1:$B$35,0),3),INDEX(Verdeelsleutels_percentage!$A:$AB,MATCH(max_demand!$C356,Verdeelsleutels_percentage!$C:$C,0),MATCH(INDEX(Overzicht!$B$1:$F$35,MATCH(max_demand!AG$1,Overzicht!$B:$B,0),5),Verdeelsleutels_percentage!$1:$1,0)))</f>
        <v>1.2547734910265573E-2</v>
      </c>
      <c r="AH356">
        <f>PRODUCT(INDEX(Overzicht!$B$1:$D$35,MATCH(max_demand!AH$1,Overzicht!$B$1:$B$35,0),3),INDEX(Verdeelsleutels_percentage!$A:$AB,MATCH(max_demand!$C356,Verdeelsleutels_percentage!$C:$C,0),MATCH(INDEX(Overzicht!$B$1:$F$35,MATCH(max_demand!AH$1,Overzicht!$B:$B,0),5),Verdeelsleutels_percentage!$1:$1,0)))</f>
        <v>1.5037224150243458E-2</v>
      </c>
      <c r="AI356">
        <f>PRODUCT(INDEX(Overzicht!$B$1:$D$35,MATCH(max_demand!AI$1,Overzicht!$B$1:$B$35,0),3),INDEX(Verdeelsleutels_percentage!$A:$AB,MATCH(max_demand!$C356,Verdeelsleutels_percentage!$C:$C,0),MATCH(INDEX(Overzicht!$B$1:$F$35,MATCH(max_demand!AI$1,Overzicht!$B:$B,0),5),Verdeelsleutels_percentage!$1:$1,0)))</f>
        <v>5.1556197086548997E-3</v>
      </c>
      <c r="AJ356">
        <f>PRODUCT(INDEX(Overzicht!$B$1:$D$35,MATCH(max_demand!AJ$1,Overzicht!$B$1:$B$35,0),3),INDEX(Verdeelsleutels_percentage!$A:$AB,MATCH(max_demand!$C356,Verdeelsleutels_percentage!$C:$C,0),MATCH(INDEX(Overzicht!$B$1:$F$35,MATCH(max_demand!AJ$1,Overzicht!$B:$B,0),5),Verdeelsleutels_percentage!$1:$1,0)))</f>
        <v>0</v>
      </c>
      <c r="AK356">
        <f>PRODUCT(INDEX(Overzicht!$B$1:$D$35,MATCH(max_demand!AK$1,Overzicht!$B$1:$B$35,0),3),INDEX(Verdeelsleutels_percentage!$A:$AB,MATCH(max_demand!$C356,Verdeelsleutels_percentage!$C:$C,0),MATCH(INDEX(Overzicht!$B$1:$F$35,MATCH(max_demand!AK$1,Overzicht!$B:$B,0),5),Verdeelsleutels_percentage!$1:$1,0)))</f>
        <v>7.6122925122277813E-4</v>
      </c>
      <c r="AL356">
        <f>PRODUCT(INDEX(Overzicht!$B$1:$D$35,MATCH(max_demand!AL$1,Overzicht!$B$1:$B$35,0),3),INDEX(Verdeelsleutels_percentage!$A:$AB,MATCH(max_demand!$C356,Verdeelsleutels_percentage!$C:$C,0),MATCH(INDEX(Overzicht!$B$1:$F$35,MATCH(max_demand!AL$1,Overzicht!$B:$B,0),5),Verdeelsleutels_percentage!$1:$1,0)))</f>
        <v>2.0912891517109286E-3</v>
      </c>
      <c r="AM356">
        <f>PRODUCT(INDEX(Overzicht!$B$1:$D$35,MATCH(max_demand!AM$1,Overzicht!$B$1:$B$35,0),3),INDEX(Verdeelsleutels_percentage!$A:$AB,MATCH(max_demand!$C356,Verdeelsleutels_percentage!$C:$C,0),MATCH(INDEX(Overzicht!$B$1:$F$35,MATCH(max_demand!AM$1,Overzicht!$B:$B,0),5),Verdeelsleutels_percentage!$1:$1,0)))</f>
        <v>4.1825783034218572E-3</v>
      </c>
      <c r="AN356">
        <f>PRODUCT(INDEX(Overzicht!$B$1:$D$35,MATCH(max_demand!AN$1,Overzicht!$B$1:$B$35,0),3),INDEX(Verdeelsleutels_percentage!$A:$AB,MATCH(max_demand!$C356,Verdeelsleutels_percentage!$C:$C,0),MATCH(INDEX(Overzicht!$B$1:$F$35,MATCH(max_demand!AN$1,Overzicht!$B:$B,0),5),Verdeelsleutels_percentage!$1:$1,0)))</f>
        <v>2.0912891517109286E-3</v>
      </c>
      <c r="AO356">
        <f>PRODUCT(INDEX(Overzicht!$B$1:$D$35,MATCH(max_demand!AO$1,Overzicht!$B$1:$B$35,0),3),INDEX(Verdeelsleutels_percentage!$A:$AB,MATCH(max_demand!$C356,Verdeelsleutels_percentage!$C:$C,0),MATCH(INDEX(Overzicht!$B$1:$F$35,MATCH(max_demand!AO$1,Overzicht!$B:$B,0),5),Verdeelsleutels_percentage!$1:$1,0)))</f>
        <v>7.3195120309882504E-3</v>
      </c>
    </row>
    <row r="357" spans="2:41">
      <c r="B357" t="str">
        <f>INDEX('ETLocal datasets'!B:C,MATCH(C357,'ETLocal datasets'!C:C,0),1)</f>
        <v>GM1774</v>
      </c>
      <c r="C357" t="str">
        <f>'ETLocal datasets'!C340</f>
        <v>Dinkelland</v>
      </c>
      <c r="D357">
        <f t="shared" si="25"/>
        <v>0.41517777225396513</v>
      </c>
      <c r="E357">
        <f t="shared" si="26"/>
        <v>0.14274564396114403</v>
      </c>
      <c r="F357">
        <f t="shared" si="27"/>
        <v>1.6009280782735356E-2</v>
      </c>
      <c r="G357">
        <f t="shared" si="24"/>
        <v>3.2600476051522026E-2</v>
      </c>
      <c r="H357">
        <f>PRODUCT(INDEX(Overzicht!$B$1:$D$35,MATCH(max_demand!H$1,Overzicht!$B$1:$B$35,0),3),INDEX(Verdeelsleutels_percentage!$A:$AB,MATCH(max_demand!$C357,Verdeelsleutels_percentage!$C:$C,0),MATCH(INDEX(Overzicht!$B$1:$F$35,MATCH(max_demand!H$1,Overzicht!$B:$B,0),5),Verdeelsleutels_percentage!$1:$1,0)))</f>
        <v>1.6009280782735356E-2</v>
      </c>
      <c r="I357">
        <f>PRODUCT(INDEX(Overzicht!$B$1:$D$35,MATCH(max_demand!I$1,Overzicht!$B$1:$B$35,0),3),INDEX(Verdeelsleutels_percentage!$A:$AB,MATCH(max_demand!$C357,Verdeelsleutels_percentage!$C:$C,0),MATCH(INDEX(Overzicht!$B$1:$F$35,MATCH(max_demand!I$1,Overzicht!$B:$B,0),5),Verdeelsleutels_percentage!$1:$1,0)))</f>
        <v>3.389731091722175E-2</v>
      </c>
      <c r="J357">
        <f>PRODUCT(INDEX(Overzicht!$B$1:$D$35,MATCH(max_demand!J$1,Overzicht!$B$1:$B$35,0),3),INDEX(Verdeelsleutels_percentage!$A:$AB,MATCH(max_demand!$C357,Verdeelsleutels_percentage!$C:$C,0),MATCH(INDEX(Overzicht!$B$1:$F$35,MATCH(max_demand!J$1,Overzicht!$B:$B,0),5),Verdeelsleutels_percentage!$1:$1,0)))</f>
        <v>5.3669207957360429E-3</v>
      </c>
      <c r="K357">
        <f>PRODUCT(INDEX(Overzicht!$B$1:$D$35,MATCH(max_demand!K$1,Overzicht!$B$1:$B$35,0),3),INDEX(Verdeelsleutels_percentage!$A:$AB,MATCH(max_demand!$C357,Verdeelsleutels_percentage!$C:$C,0),MATCH(INDEX(Overzicht!$B$1:$F$35,MATCH(max_demand!K$1,Overzicht!$B:$B,0),5),Verdeelsleutels_percentage!$1:$1,0)))</f>
        <v>7.0558556416924654E-3</v>
      </c>
      <c r="L357">
        <f>PRODUCT(INDEX(Overzicht!$B$1:$D$35,MATCH(max_demand!L$1,Overzicht!$B$1:$B$35,0),3),INDEX(Verdeelsleutels_percentage!$A:$AB,MATCH(max_demand!$C357,Verdeelsleutels_percentage!$C:$C,0),MATCH(INDEX(Overzicht!$B$1:$F$35,MATCH(max_demand!L$1,Overzicht!$B:$B,0),5),Verdeelsleutels_percentage!$1:$1,0)))</f>
        <v>5.1767305400371479E-3</v>
      </c>
      <c r="M357">
        <f>PRODUCT(INDEX(Overzicht!$B$1:$D$35,MATCH(max_demand!M$1,Overzicht!$B$1:$B$35,0),3),INDEX(Verdeelsleutels_percentage!$A:$AB,MATCH(max_demand!$C357,Verdeelsleutels_percentage!$C:$C,0),MATCH(INDEX(Overzicht!$B$1:$F$35,MATCH(max_demand!M$1,Overzicht!$B:$B,0),5),Verdeelsleutels_percentage!$1:$1,0)))</f>
        <v>0.26641413073306019</v>
      </c>
      <c r="N357">
        <f>PRODUCT(INDEX(Overzicht!$B$1:$D$35,MATCH(max_demand!N$1,Overzicht!$B$1:$B$35,0),3),INDEX(Verdeelsleutels_percentage!$A:$AB,MATCH(max_demand!$C357,Verdeelsleutels_percentage!$C:$C,0),MATCH(INDEX(Overzicht!$B$1:$F$35,MATCH(max_demand!N$1,Overzicht!$B:$B,0),5),Verdeelsleutels_percentage!$1:$1,0)))</f>
        <v>3.380946219450693E-2</v>
      </c>
      <c r="O357">
        <f>PRODUCT(INDEX(Overzicht!$B$1:$D$35,MATCH(max_demand!O$1,Overzicht!$B$1:$B$35,0),3),INDEX(Verdeelsleutels_percentage!$A:$AB,MATCH(max_demand!$C357,Verdeelsleutels_percentage!$C:$C,0),MATCH(INDEX(Overzicht!$B$1:$F$35,MATCH(max_demand!O$1,Overzicht!$B:$B,0),5),Verdeelsleutels_percentage!$1:$1,0)))</f>
        <v>4.2382536000896602E-3</v>
      </c>
      <c r="P357">
        <f>PRODUCT(INDEX(Overzicht!$B$1:$D$35,MATCH(max_demand!P$1,Overzicht!$B$1:$B$35,0),3),INDEX(Verdeelsleutels_percentage!$A:$AB,MATCH(max_demand!$C357,Verdeelsleutels_percentage!$C:$C,0),MATCH(INDEX(Overzicht!$B$1:$F$35,MATCH(max_demand!P$1,Overzicht!$B:$B,0),5),Verdeelsleutels_percentage!$1:$1,0)))</f>
        <v>2.1988071925279544E-4</v>
      </c>
      <c r="Q357">
        <f>PRODUCT(INDEX(Overzicht!$B$1:$D$35,MATCH(max_demand!Q$1,Overzicht!$B$1:$B$35,0),3),INDEX(Verdeelsleutels_percentage!$A:$AB,MATCH(max_demand!$C357,Verdeelsleutels_percentage!$C:$C,0),MATCH(INDEX(Overzicht!$B$1:$F$35,MATCH(max_demand!Q$1,Overzicht!$B:$B,0),5),Verdeelsleutels_percentage!$1:$1,0)))</f>
        <v>1.3264832648552152E-2</v>
      </c>
      <c r="R357">
        <f>PRODUCT(INDEX(Overzicht!$B$1:$D$35,MATCH(max_demand!R$1,Overzicht!$B$1:$B$35,0),3),INDEX(Verdeelsleutels_percentage!$A:$AB,MATCH(max_demand!$C357,Verdeelsleutels_percentage!$C:$C,0),MATCH(INDEX(Overzicht!$B$1:$F$35,MATCH(max_demand!R$1,Overzicht!$B:$B,0),5),Verdeelsleutels_percentage!$1:$1,0)))</f>
        <v>2.7444481341832041E-3</v>
      </c>
      <c r="S357">
        <f>PRODUCT(INDEX(Overzicht!$B$1:$D$35,MATCH(max_demand!S$1,Overzicht!$B$1:$B$35,0),3),INDEX(Verdeelsleutels_percentage!$A:$AB,MATCH(max_demand!$C357,Verdeelsleutels_percentage!$C:$C,0),MATCH(INDEX(Overzicht!$B$1:$F$35,MATCH(max_demand!S$1,Overzicht!$B:$B,0),5),Verdeelsleutels_percentage!$1:$1,0)))</f>
        <v>5.6206297788072013E-3</v>
      </c>
      <c r="T357">
        <f>PRODUCT(INDEX(Overzicht!$B$1:$D$35,MATCH(max_demand!T$1,Overzicht!$B$1:$B$35,0),3),INDEX(Verdeelsleutels_percentage!$A:$AB,MATCH(max_demand!$C357,Verdeelsleutels_percentage!$C:$C,0),MATCH(INDEX(Overzicht!$B$1:$F$35,MATCH(max_demand!T$1,Overzicht!$B:$B,0),5),Verdeelsleutels_percentage!$1:$1,0)))</f>
        <v>8.1113689299192465E-3</v>
      </c>
      <c r="U357">
        <f>PRODUCT(INDEX(Overzicht!$B$1:$D$35,MATCH(max_demand!U$1,Overzicht!$B$1:$B$35,0),3),INDEX(Verdeelsleutels_percentage!$A:$AB,MATCH(max_demand!$C357,Verdeelsleutels_percentage!$C:$C,0),MATCH(INDEX(Overzicht!$B$1:$F$35,MATCH(max_demand!U$1,Overzicht!$B:$B,0),5),Verdeelsleutels_percentage!$1:$1,0)))</f>
        <v>3.0127941739700063E-2</v>
      </c>
      <c r="V357">
        <f>PRODUCT(INDEX(Overzicht!$B$1:$D$35,MATCH(max_demand!V$1,Overzicht!$B$1:$B$35,0),3),INDEX(Verdeelsleutels_percentage!$A:$AB,MATCH(max_demand!$C357,Verdeelsleutels_percentage!$C:$C,0),MATCH(INDEX(Overzicht!$B$1:$F$35,MATCH(max_demand!V$1,Overzicht!$B:$B,0),5),Verdeelsleutels_percentage!$1:$1,0)))</f>
        <v>3.5067948381229826E-3</v>
      </c>
      <c r="W357">
        <f>PRODUCT(INDEX(Overzicht!$B$1:$D$35,MATCH(max_demand!W$1,Overzicht!$B$1:$B$35,0),3),INDEX(Verdeelsleutels_percentage!$A:$AB,MATCH(max_demand!$C357,Verdeelsleutels_percentage!$C:$C,0),MATCH(INDEX(Overzicht!$B$1:$F$35,MATCH(max_demand!W$1,Overzicht!$B:$B,0),5),Verdeelsleutels_percentage!$1:$1,0)))</f>
        <v>1.8296320894554692E-2</v>
      </c>
      <c r="X357">
        <f>PRODUCT(INDEX(Overzicht!$B$1:$D$35,MATCH(max_demand!X$1,Overzicht!$B$1:$B$35,0),3),INDEX(Verdeelsleutels_percentage!$A:$AB,MATCH(max_demand!$C357,Verdeelsleutels_percentage!$C:$C,0),MATCH(INDEX(Overzicht!$B$1:$F$35,MATCH(max_demand!X$1,Overzicht!$B:$B,0),5),Verdeelsleutels_percentage!$1:$1,0)))</f>
        <v>1.738447563512761E-2</v>
      </c>
      <c r="Y357">
        <f>PRODUCT(INDEX(Overzicht!$B$1:$D$35,MATCH(max_demand!Y$1,Overzicht!$B$1:$B$35,0),3),INDEX(Verdeelsleutels_percentage!$A:$AB,MATCH(max_demand!$C357,Verdeelsleutels_percentage!$C:$C,0),MATCH(INDEX(Overzicht!$B$1:$F$35,MATCH(max_demand!Y$1,Overzicht!$B:$B,0),5),Verdeelsleutels_percentage!$1:$1,0)))</f>
        <v>5.4550137569942005E-6</v>
      </c>
      <c r="Z357">
        <f>PRODUCT(INDEX(Overzicht!$B$1:$D$35,MATCH(max_demand!Z$1,Overzicht!$B$1:$B$35,0),3),INDEX(Verdeelsleutels_percentage!$A:$AB,MATCH(max_demand!$C357,Verdeelsleutels_percentage!$C:$C,0),MATCH(INDEX(Overzicht!$B$1:$F$35,MATCH(max_demand!Z$1,Overzicht!$B:$B,0),5),Verdeelsleutels_percentage!$1:$1,0)))</f>
        <v>2.4244505586640893E-3</v>
      </c>
      <c r="AA357">
        <f>PRODUCT(INDEX(Overzicht!$B$1:$D$35,MATCH(max_demand!AA$1,Overzicht!$B$1:$B$35,0),3),INDEX(Verdeelsleutels_percentage!$A:$AB,MATCH(max_demand!$C357,Verdeelsleutels_percentage!$C:$C,0),MATCH(INDEX(Overzicht!$B$1:$F$35,MATCH(max_demand!AA$1,Overzicht!$B:$B,0),5),Verdeelsleutels_percentage!$1:$1,0)))</f>
        <v>2.5265326874499457E-3</v>
      </c>
      <c r="AB357">
        <f>PRODUCT(INDEX(Overzicht!$B$1:$D$35,MATCH(max_demand!AB$1,Overzicht!$B$1:$B$35,0),3),INDEX(Verdeelsleutels_percentage!$A:$AB,MATCH(max_demand!$C357,Verdeelsleutels_percentage!$C:$C,0),MATCH(INDEX(Overzicht!$B$1:$F$35,MATCH(max_demand!AB$1,Overzicht!$B:$B,0),5),Verdeelsleutels_percentage!$1:$1,0)))</f>
        <v>1.2459525920762372E-2</v>
      </c>
      <c r="AC357">
        <f>PRODUCT(INDEX(Overzicht!$B$1:$D$35,MATCH(max_demand!AC$1,Overzicht!$B$1:$B$35,0),3),INDEX(Verdeelsleutels_percentage!$A:$AB,MATCH(max_demand!$C357,Verdeelsleutels_percentage!$C:$C,0),MATCH(INDEX(Overzicht!$B$1:$F$35,MATCH(max_demand!AC$1,Overzicht!$B:$B,0),5),Verdeelsleutels_percentage!$1:$1,0)))</f>
        <v>2.1541854123741211E-2</v>
      </c>
      <c r="AD357">
        <f>PRODUCT(INDEX(Overzicht!$B$1:$D$35,MATCH(max_demand!AD$1,Overzicht!$B$1:$B$35,0),3),INDEX(Verdeelsleutels_percentage!$A:$AB,MATCH(max_demand!$C357,Verdeelsleutels_percentage!$C:$C,0),MATCH(INDEX(Overzicht!$B$1:$F$35,MATCH(max_demand!AD$1,Overzicht!$B:$B,0),5),Verdeelsleutels_percentage!$1:$1,0)))</f>
        <v>2.1640103098206302E-5</v>
      </c>
      <c r="AE357">
        <f>PRODUCT(INDEX(Overzicht!$B$1:$D$35,MATCH(max_demand!AE$1,Overzicht!$B$1:$B$35,0),3),INDEX(Verdeelsleutels_percentage!$A:$AB,MATCH(max_demand!$C357,Verdeelsleutels_percentage!$C:$C,0),MATCH(INDEX(Overzicht!$B$1:$F$35,MATCH(max_demand!AE$1,Overzicht!$B:$B,0),5),Verdeelsleutels_percentage!$1:$1,0)))</f>
        <v>1.4475552400390453E-2</v>
      </c>
      <c r="AF357">
        <f>PRODUCT(INDEX(Overzicht!$B$1:$D$35,MATCH(max_demand!AF$1,Overzicht!$B$1:$B$35,0),3),INDEX(Verdeelsleutels_percentage!$A:$AB,MATCH(max_demand!$C357,Verdeelsleutels_percentage!$C:$C,0),MATCH(INDEX(Overzicht!$B$1:$F$35,MATCH(max_demand!AF$1,Overzicht!$B:$B,0),5),Verdeelsleutels_percentage!$1:$1,0)))</f>
        <v>9.5701995736740368E-3</v>
      </c>
      <c r="AG357">
        <f>PRODUCT(INDEX(Overzicht!$B$1:$D$35,MATCH(max_demand!AG$1,Overzicht!$B$1:$B$35,0),3),INDEX(Verdeelsleutels_percentage!$A:$AB,MATCH(max_demand!$C357,Verdeelsleutels_percentage!$C:$C,0),MATCH(INDEX(Overzicht!$B$1:$F$35,MATCH(max_demand!AG$1,Overzicht!$B:$B,0),5),Verdeelsleutels_percentage!$1:$1,0)))</f>
        <v>1.8296320894554692E-2</v>
      </c>
      <c r="AH357">
        <f>PRODUCT(INDEX(Overzicht!$B$1:$D$35,MATCH(max_demand!AH$1,Overzicht!$B$1:$B$35,0),3),INDEX(Verdeelsleutels_percentage!$A:$AB,MATCH(max_demand!$C357,Verdeelsleutels_percentage!$C:$C,0),MATCH(INDEX(Overzicht!$B$1:$F$35,MATCH(max_demand!AH$1,Overzicht!$B:$B,0),5),Verdeelsleutels_percentage!$1:$1,0)))</f>
        <v>2.2330465671906084E-2</v>
      </c>
      <c r="AI357">
        <f>PRODUCT(INDEX(Overzicht!$B$1:$D$35,MATCH(max_demand!AI$1,Overzicht!$B$1:$B$35,0),3),INDEX(Verdeelsleutels_percentage!$A:$AB,MATCH(max_demand!$C357,Verdeelsleutels_percentage!$C:$C,0),MATCH(INDEX(Overzicht!$B$1:$F$35,MATCH(max_demand!AI$1,Overzicht!$B:$B,0),5),Verdeelsleutels_percentage!$1:$1,0)))</f>
        <v>7.6561596589392288E-3</v>
      </c>
      <c r="AJ357">
        <f>PRODUCT(INDEX(Overzicht!$B$1:$D$35,MATCH(max_demand!AJ$1,Overzicht!$B$1:$B$35,0),3),INDEX(Verdeelsleutels_percentage!$A:$AB,MATCH(max_demand!$C357,Verdeelsleutels_percentage!$C:$C,0),MATCH(INDEX(Overzicht!$B$1:$F$35,MATCH(max_demand!AJ$1,Overzicht!$B:$B,0),5),Verdeelsleutels_percentage!$1:$1,0)))</f>
        <v>0</v>
      </c>
      <c r="AK357">
        <f>PRODUCT(INDEX(Overzicht!$B$1:$D$35,MATCH(max_demand!AK$1,Overzicht!$B$1:$B$35,0),3),INDEX(Verdeelsleutels_percentage!$A:$AB,MATCH(max_demand!$C357,Verdeelsleutels_percentage!$C:$C,0),MATCH(INDEX(Overzicht!$B$1:$F$35,MATCH(max_demand!AK$1,Overzicht!$B:$B,0),5),Verdeelsleutels_percentage!$1:$1,0)))</f>
        <v>1.1099768009363183E-3</v>
      </c>
      <c r="AL357">
        <f>PRODUCT(INDEX(Overzicht!$B$1:$D$35,MATCH(max_demand!AL$1,Overzicht!$B$1:$B$35,0),3),INDEX(Verdeelsleutels_percentage!$A:$AB,MATCH(max_demand!$C357,Verdeelsleutels_percentage!$C:$C,0),MATCH(INDEX(Overzicht!$B$1:$F$35,MATCH(max_demand!AL$1,Overzicht!$B:$B,0),5),Verdeelsleutels_percentage!$1:$1,0)))</f>
        <v>3.0493868157591155E-3</v>
      </c>
      <c r="AM357">
        <f>PRODUCT(INDEX(Overzicht!$B$1:$D$35,MATCH(max_demand!AM$1,Overzicht!$B$1:$B$35,0),3),INDEX(Verdeelsleutels_percentage!$A:$AB,MATCH(max_demand!$C357,Verdeelsleutels_percentage!$C:$C,0),MATCH(INDEX(Overzicht!$B$1:$F$35,MATCH(max_demand!AM$1,Overzicht!$B:$B,0),5),Verdeelsleutels_percentage!$1:$1,0)))</f>
        <v>6.098773631518231E-3</v>
      </c>
      <c r="AN357">
        <f>PRODUCT(INDEX(Overzicht!$B$1:$D$35,MATCH(max_demand!AN$1,Overzicht!$B$1:$B$35,0),3),INDEX(Verdeelsleutels_percentage!$A:$AB,MATCH(max_demand!$C357,Verdeelsleutels_percentage!$C:$C,0),MATCH(INDEX(Overzicht!$B$1:$F$35,MATCH(max_demand!AN$1,Overzicht!$B:$B,0),5),Verdeelsleutels_percentage!$1:$1,0)))</f>
        <v>3.0493868157591155E-3</v>
      </c>
      <c r="AO357">
        <f>PRODUCT(INDEX(Overzicht!$B$1:$D$35,MATCH(max_demand!AO$1,Overzicht!$B$1:$B$35,0),3),INDEX(Verdeelsleutels_percentage!$A:$AB,MATCH(max_demand!$C357,Verdeelsleutels_percentage!$C:$C,0),MATCH(INDEX(Overzicht!$B$1:$F$35,MATCH(max_demand!AO$1,Overzicht!$B:$B,0),5),Verdeelsleutels_percentage!$1:$1,0)))</f>
        <v>1.0672853855156905E-2</v>
      </c>
    </row>
    <row r="358" spans="2:41">
      <c r="B358" t="str">
        <f>INDEX('ETLocal datasets'!B:C,MATCH(C358,'ETLocal datasets'!C:C,0),1)</f>
        <v>GM1783</v>
      </c>
      <c r="C358" t="str">
        <f>'ETLocal datasets'!C341</f>
        <v>Westland</v>
      </c>
      <c r="D358">
        <f t="shared" si="25"/>
        <v>0.22386776344115294</v>
      </c>
      <c r="E358">
        <f t="shared" si="26"/>
        <v>0.27893007096844596</v>
      </c>
      <c r="F358">
        <f t="shared" si="27"/>
        <v>6.5983146901229903E-2</v>
      </c>
      <c r="G358">
        <f t="shared" si="24"/>
        <v>0.13436468693068107</v>
      </c>
      <c r="H358">
        <f>PRODUCT(INDEX(Overzicht!$B$1:$D$35,MATCH(max_demand!H$1,Overzicht!$B$1:$B$35,0),3),INDEX(Verdeelsleutels_percentage!$A:$AB,MATCH(max_demand!$C358,Verdeelsleutels_percentage!$C:$C,0),MATCH(INDEX(Overzicht!$B$1:$F$35,MATCH(max_demand!H$1,Overzicht!$B:$B,0),5),Verdeelsleutels_percentage!$1:$1,0)))</f>
        <v>6.5983146901229903E-2</v>
      </c>
      <c r="I358">
        <f>PRODUCT(INDEX(Overzicht!$B$1:$D$35,MATCH(max_demand!I$1,Overzicht!$B$1:$B$35,0),3),INDEX(Verdeelsleutels_percentage!$A:$AB,MATCH(max_demand!$C358,Verdeelsleutels_percentage!$C:$C,0),MATCH(INDEX(Overzicht!$B$1:$F$35,MATCH(max_demand!I$1,Overzicht!$B:$B,0),5),Verdeelsleutels_percentage!$1:$1,0)))</f>
        <v>1.6245098322225055E-2</v>
      </c>
      <c r="J358">
        <f>PRODUCT(INDEX(Overzicht!$B$1:$D$35,MATCH(max_demand!J$1,Overzicht!$B$1:$B$35,0),3),INDEX(Verdeelsleutels_percentage!$A:$AB,MATCH(max_demand!$C358,Verdeelsleutels_percentage!$C:$C,0),MATCH(INDEX(Overzicht!$B$1:$F$35,MATCH(max_demand!J$1,Overzicht!$B:$B,0),5),Verdeelsleutels_percentage!$1:$1,0)))</f>
        <v>2.2120064484983736E-2</v>
      </c>
      <c r="K358">
        <f>PRODUCT(INDEX(Overzicht!$B$1:$D$35,MATCH(max_demand!K$1,Overzicht!$B$1:$B$35,0),3),INDEX(Verdeelsleutels_percentage!$A:$AB,MATCH(max_demand!$C358,Verdeelsleutels_percentage!$C:$C,0),MATCH(INDEX(Overzicht!$B$1:$F$35,MATCH(max_demand!K$1,Overzicht!$B:$B,0),5),Verdeelsleutels_percentage!$1:$1,0)))</f>
        <v>3.3814796969185382E-3</v>
      </c>
      <c r="L358">
        <f>PRODUCT(INDEX(Overzicht!$B$1:$D$35,MATCH(max_demand!L$1,Overzicht!$B$1:$B$35,0),3),INDEX(Verdeelsleutels_percentage!$A:$AB,MATCH(max_demand!$C358,Verdeelsleutels_percentage!$C:$C,0),MATCH(INDEX(Overzicht!$B$1:$F$35,MATCH(max_demand!L$1,Overzicht!$B:$B,0),5),Verdeelsleutels_percentage!$1:$1,0)))</f>
        <v>2.1336184699797128E-2</v>
      </c>
      <c r="M358">
        <f>PRODUCT(INDEX(Overzicht!$B$1:$D$35,MATCH(max_demand!M$1,Overzicht!$B$1:$B$35,0),3),INDEX(Verdeelsleutels_percentage!$A:$AB,MATCH(max_demand!$C358,Verdeelsleutels_percentage!$C:$C,0),MATCH(INDEX(Overzicht!$B$1:$F$35,MATCH(max_demand!M$1,Overzicht!$B:$B,0),5),Verdeelsleutels_percentage!$1:$1,0)))</f>
        <v>1.0095062413847246E-4</v>
      </c>
      <c r="N358">
        <f>PRODUCT(INDEX(Overzicht!$B$1:$D$35,MATCH(max_demand!N$1,Overzicht!$B$1:$B$35,0),3),INDEX(Verdeelsleutels_percentage!$A:$AB,MATCH(max_demand!$C358,Verdeelsleutels_percentage!$C:$C,0),MATCH(INDEX(Overzicht!$B$1:$F$35,MATCH(max_demand!N$1,Overzicht!$B:$B,0),5),Verdeelsleutels_percentage!$1:$1,0)))</f>
        <v>9.8747529153826915E-6</v>
      </c>
      <c r="O358">
        <f>PRODUCT(INDEX(Overzicht!$B$1:$D$35,MATCH(max_demand!O$1,Overzicht!$B$1:$B$35,0),3),INDEX(Verdeelsleutels_percentage!$A:$AB,MATCH(max_demand!$C358,Verdeelsleutels_percentage!$C:$C,0),MATCH(INDEX(Overzicht!$B$1:$F$35,MATCH(max_demand!O$1,Overzicht!$B:$B,0),5),Verdeelsleutels_percentage!$1:$1,0)))</f>
        <v>1.6976288719963747E-3</v>
      </c>
      <c r="P358">
        <f>PRODUCT(INDEX(Overzicht!$B$1:$D$35,MATCH(max_demand!P$1,Overzicht!$B$1:$B$35,0),3),INDEX(Verdeelsleutels_percentage!$A:$AB,MATCH(max_demand!$C358,Verdeelsleutels_percentage!$C:$C,0),MATCH(INDEX(Overzicht!$B$1:$F$35,MATCH(max_demand!P$1,Overzicht!$B:$B,0),5),Verdeelsleutels_percentage!$1:$1,0)))</f>
        <v>0</v>
      </c>
      <c r="Q358">
        <f>PRODUCT(INDEX(Overzicht!$B$1:$D$35,MATCH(max_demand!Q$1,Overzicht!$B$1:$B$35,0),3),INDEX(Verdeelsleutels_percentage!$A:$AB,MATCH(max_demand!$C358,Verdeelsleutels_percentage!$C:$C,0),MATCH(INDEX(Overzicht!$B$1:$F$35,MATCH(max_demand!Q$1,Overzicht!$B:$B,0),5),Verdeelsleutels_percentage!$1:$1,0)))</f>
        <v>5.4671750289590482E-2</v>
      </c>
      <c r="R358">
        <f>PRODUCT(INDEX(Overzicht!$B$1:$D$35,MATCH(max_demand!R$1,Overzicht!$B$1:$B$35,0),3),INDEX(Verdeelsleutels_percentage!$A:$AB,MATCH(max_demand!$C358,Verdeelsleutels_percentage!$C:$C,0),MATCH(INDEX(Overzicht!$B$1:$F$35,MATCH(max_demand!R$1,Overzicht!$B:$B,0),5),Verdeelsleutels_percentage!$1:$1,0)))</f>
        <v>1.1311396611639411E-2</v>
      </c>
      <c r="S358">
        <f>PRODUCT(INDEX(Overzicht!$B$1:$D$35,MATCH(max_demand!S$1,Overzicht!$B$1:$B$35,0),3),INDEX(Verdeelsleutels_percentage!$A:$AB,MATCH(max_demand!$C358,Verdeelsleutels_percentage!$C:$C,0),MATCH(INDEX(Overzicht!$B$1:$F$35,MATCH(max_demand!S$1,Overzicht!$B:$B,0),5),Verdeelsleutels_percentage!$1:$1,0)))</f>
        <v>2.3165740260637512E-2</v>
      </c>
      <c r="T358">
        <f>PRODUCT(INDEX(Overzicht!$B$1:$D$35,MATCH(max_demand!T$1,Overzicht!$B$1:$B$35,0),3),INDEX(Verdeelsleutels_percentage!$A:$AB,MATCH(max_demand!$C358,Verdeelsleutels_percentage!$C:$C,0),MATCH(INDEX(Overzicht!$B$1:$F$35,MATCH(max_demand!T$1,Overzicht!$B:$B,0),5),Verdeelsleutels_percentage!$1:$1,0)))</f>
        <v>3.3431461096623143E-2</v>
      </c>
      <c r="U358">
        <f>PRODUCT(INDEX(Overzicht!$B$1:$D$35,MATCH(max_demand!U$1,Overzicht!$B$1:$B$35,0),3),INDEX(Verdeelsleutels_percentage!$A:$AB,MATCH(max_demand!$C358,Verdeelsleutels_percentage!$C:$C,0),MATCH(INDEX(Overzicht!$B$1:$F$35,MATCH(max_demand!U$1,Overzicht!$B:$B,0),5),Verdeelsleutels_percentage!$1:$1,0)))</f>
        <v>0.12417399835888598</v>
      </c>
      <c r="V358">
        <f>PRODUCT(INDEX(Overzicht!$B$1:$D$35,MATCH(max_demand!V$1,Overzicht!$B$1:$B$35,0),3),INDEX(Verdeelsleutels_percentage!$A:$AB,MATCH(max_demand!$C358,Verdeelsleutels_percentage!$C:$C,0),MATCH(INDEX(Overzicht!$B$1:$F$35,MATCH(max_demand!V$1,Overzicht!$B:$B,0),5),Verdeelsleutels_percentage!$1:$1,0)))</f>
        <v>1.4453451225983691E-2</v>
      </c>
      <c r="W358">
        <f>PRODUCT(INDEX(Overzicht!$B$1:$D$35,MATCH(max_demand!W$1,Overzicht!$B$1:$B$35,0),3),INDEX(Verdeelsleutels_percentage!$A:$AB,MATCH(max_demand!$C358,Verdeelsleutels_percentage!$C:$C,0),MATCH(INDEX(Overzicht!$B$1:$F$35,MATCH(max_demand!W$1,Overzicht!$B:$B,0),5),Verdeelsleutels_percentage!$1:$1,0)))</f>
        <v>7.5409310744262742E-2</v>
      </c>
      <c r="X358">
        <f>PRODUCT(INDEX(Overzicht!$B$1:$D$35,MATCH(max_demand!X$1,Overzicht!$B$1:$B$35,0),3),INDEX(Verdeelsleutels_percentage!$A:$AB,MATCH(max_demand!$C358,Verdeelsleutels_percentage!$C:$C,0),MATCH(INDEX(Overzicht!$B$1:$F$35,MATCH(max_demand!X$1,Overzicht!$B:$B,0),5),Verdeelsleutels_percentage!$1:$1,0)))</f>
        <v>9.3767398247721751E-4</v>
      </c>
      <c r="Y358">
        <f>PRODUCT(INDEX(Overzicht!$B$1:$D$35,MATCH(max_demand!Y$1,Overzicht!$B$1:$B$35,0),3),INDEX(Verdeelsleutels_percentage!$A:$AB,MATCH(max_demand!$C358,Verdeelsleutels_percentage!$C:$C,0),MATCH(INDEX(Overzicht!$B$1:$F$35,MATCH(max_demand!Y$1,Overzicht!$B:$B,0),5),Verdeelsleutels_percentage!$1:$1,0)))</f>
        <v>1.8431890469911019E-6</v>
      </c>
      <c r="Z358">
        <f>PRODUCT(INDEX(Overzicht!$B$1:$D$35,MATCH(max_demand!Z$1,Overzicht!$B$1:$B$35,0),3),INDEX(Verdeelsleutels_percentage!$A:$AB,MATCH(max_demand!$C358,Verdeelsleutels_percentage!$C:$C,0),MATCH(INDEX(Overzicht!$B$1:$F$35,MATCH(max_demand!Z$1,Overzicht!$B:$B,0),5),Verdeelsleutels_percentage!$1:$1,0)))</f>
        <v>8.1919513199604538E-4</v>
      </c>
      <c r="AA358">
        <f>PRODUCT(INDEX(Overzicht!$B$1:$D$35,MATCH(max_demand!AA$1,Overzicht!$B$1:$B$35,0),3),INDEX(Verdeelsleutels_percentage!$A:$AB,MATCH(max_demand!$C358,Verdeelsleutels_percentage!$C:$C,0),MATCH(INDEX(Overzicht!$B$1:$F$35,MATCH(max_demand!AA$1,Overzicht!$B:$B,0),5),Verdeelsleutels_percentage!$1:$1,0)))</f>
        <v>8.5368755860640516E-4</v>
      </c>
      <c r="AB358">
        <f>PRODUCT(INDEX(Overzicht!$B$1:$D$35,MATCH(max_demand!AB$1,Overzicht!$B$1:$B$35,0),3),INDEX(Verdeelsleutels_percentage!$A:$AB,MATCH(max_demand!$C358,Verdeelsleutels_percentage!$C:$C,0),MATCH(INDEX(Overzicht!$B$1:$F$35,MATCH(max_demand!AB$1,Overzicht!$B:$B,0),5),Verdeelsleutels_percentage!$1:$1,0)))</f>
        <v>1.5462285514267586E-2</v>
      </c>
      <c r="AC358">
        <f>PRODUCT(INDEX(Overzicht!$B$1:$D$35,MATCH(max_demand!AC$1,Overzicht!$B$1:$B$35,0),3),INDEX(Verdeelsleutels_percentage!$A:$AB,MATCH(max_demand!$C358,Verdeelsleutels_percentage!$C:$C,0),MATCH(INDEX(Overzicht!$B$1:$F$35,MATCH(max_demand!AC$1,Overzicht!$B:$B,0),5),Verdeelsleutels_percentage!$1:$1,0)))</f>
        <v>7.3867652820856864E-3</v>
      </c>
      <c r="AD358">
        <f>PRODUCT(INDEX(Overzicht!$B$1:$D$35,MATCH(max_demand!AD$1,Overzicht!$B$1:$B$35,0),3),INDEX(Verdeelsleutels_percentage!$A:$AB,MATCH(max_demand!$C358,Verdeelsleutels_percentage!$C:$C,0),MATCH(INDEX(Overzicht!$B$1:$F$35,MATCH(max_demand!AD$1,Overzicht!$B:$B,0),5),Verdeelsleutels_percentage!$1:$1,0)))</f>
        <v>1.1902056704013466E-4</v>
      </c>
      <c r="AE358">
        <f>PRODUCT(INDEX(Overzicht!$B$1:$D$35,MATCH(max_demand!AE$1,Overzicht!$B$1:$B$35,0),3),INDEX(Verdeelsleutels_percentage!$A:$AB,MATCH(max_demand!$C358,Verdeelsleutels_percentage!$C:$C,0),MATCH(INDEX(Overzicht!$B$1:$F$35,MATCH(max_demand!AE$1,Overzicht!$B:$B,0),5),Verdeelsleutels_percentage!$1:$1,0)))</f>
        <v>2.2462064069571391E-2</v>
      </c>
      <c r="AF358">
        <f>PRODUCT(INDEX(Overzicht!$B$1:$D$35,MATCH(max_demand!AF$1,Overzicht!$B$1:$B$35,0),3),INDEX(Verdeelsleutels_percentage!$A:$AB,MATCH(max_demand!$C358,Verdeelsleutels_percentage!$C:$C,0),MATCH(INDEX(Overzicht!$B$1:$F$35,MATCH(max_demand!AF$1,Overzicht!$B:$B,0),5),Verdeelsleutels_percentage!$1:$1,0)))</f>
        <v>3.2336649947212314E-3</v>
      </c>
      <c r="AG358">
        <f>PRODUCT(INDEX(Overzicht!$B$1:$D$35,MATCH(max_demand!AG$1,Overzicht!$B$1:$B$35,0),3),INDEX(Verdeelsleutels_percentage!$A:$AB,MATCH(max_demand!$C358,Verdeelsleutels_percentage!$C:$C,0),MATCH(INDEX(Overzicht!$B$1:$F$35,MATCH(max_demand!AG$1,Overzicht!$B:$B,0),5),Verdeelsleutels_percentage!$1:$1,0)))</f>
        <v>7.5409310744262742E-2</v>
      </c>
      <c r="AH358">
        <f>PRODUCT(INDEX(Overzicht!$B$1:$D$35,MATCH(max_demand!AH$1,Overzicht!$B$1:$B$35,0),3),INDEX(Verdeelsleutels_percentage!$A:$AB,MATCH(max_demand!$C358,Verdeelsleutels_percentage!$C:$C,0),MATCH(INDEX(Overzicht!$B$1:$F$35,MATCH(max_demand!AH$1,Overzicht!$B:$B,0),5),Verdeelsleutels_percentage!$1:$1,0)))</f>
        <v>7.5452183210162069E-3</v>
      </c>
      <c r="AI358">
        <f>PRODUCT(INDEX(Overzicht!$B$1:$D$35,MATCH(max_demand!AI$1,Overzicht!$B$1:$B$35,0),3),INDEX(Verdeelsleutels_percentage!$A:$AB,MATCH(max_demand!$C358,Verdeelsleutels_percentage!$C:$C,0),MATCH(INDEX(Overzicht!$B$1:$F$35,MATCH(max_demand!AI$1,Overzicht!$B:$B,0),5),Verdeelsleutels_percentage!$1:$1,0)))</f>
        <v>2.5869319957769854E-3</v>
      </c>
      <c r="AJ358">
        <f>PRODUCT(INDEX(Overzicht!$B$1:$D$35,MATCH(max_demand!AJ$1,Overzicht!$B$1:$B$35,0),3),INDEX(Verdeelsleutels_percentage!$A:$AB,MATCH(max_demand!$C358,Verdeelsleutels_percentage!$C:$C,0),MATCH(INDEX(Overzicht!$B$1:$F$35,MATCH(max_demand!AJ$1,Overzicht!$B:$B,0),5),Verdeelsleutels_percentage!$1:$1,0)))</f>
        <v>0</v>
      </c>
      <c r="AK358">
        <f>PRODUCT(INDEX(Overzicht!$B$1:$D$35,MATCH(max_demand!AK$1,Overzicht!$B$1:$B$35,0),3),INDEX(Verdeelsleutels_percentage!$A:$AB,MATCH(max_demand!$C358,Verdeelsleutels_percentage!$C:$C,0),MATCH(INDEX(Overzicht!$B$1:$F$35,MATCH(max_demand!AK$1,Overzicht!$B:$B,0),5),Verdeelsleutels_percentage!$1:$1,0)))</f>
        <v>4.5748315184852735E-3</v>
      </c>
      <c r="AL358">
        <f>PRODUCT(INDEX(Overzicht!$B$1:$D$35,MATCH(max_demand!AL$1,Overzicht!$B$1:$B$35,0),3),INDEX(Verdeelsleutels_percentage!$A:$AB,MATCH(max_demand!$C358,Verdeelsleutels_percentage!$C:$C,0),MATCH(INDEX(Overzicht!$B$1:$F$35,MATCH(max_demand!AL$1,Overzicht!$B:$B,0),5),Verdeelsleutels_percentage!$1:$1,0)))</f>
        <v>1.2568218457377123E-2</v>
      </c>
      <c r="AM358">
        <f>PRODUCT(INDEX(Overzicht!$B$1:$D$35,MATCH(max_demand!AM$1,Overzicht!$B$1:$B$35,0),3),INDEX(Verdeelsleutels_percentage!$A:$AB,MATCH(max_demand!$C358,Verdeelsleutels_percentage!$C:$C,0),MATCH(INDEX(Overzicht!$B$1:$F$35,MATCH(max_demand!AM$1,Overzicht!$B:$B,0),5),Verdeelsleutels_percentage!$1:$1,0)))</f>
        <v>2.5136436914754246E-2</v>
      </c>
      <c r="AN358">
        <f>PRODUCT(INDEX(Overzicht!$B$1:$D$35,MATCH(max_demand!AN$1,Overzicht!$B$1:$B$35,0),3),INDEX(Verdeelsleutels_percentage!$A:$AB,MATCH(max_demand!$C358,Verdeelsleutels_percentage!$C:$C,0),MATCH(INDEX(Overzicht!$B$1:$F$35,MATCH(max_demand!AN$1,Overzicht!$B:$B,0),5),Verdeelsleutels_percentage!$1:$1,0)))</f>
        <v>1.2568218457377123E-2</v>
      </c>
      <c r="AO358">
        <f>PRODUCT(INDEX(Overzicht!$B$1:$D$35,MATCH(max_demand!AO$1,Overzicht!$B$1:$B$35,0),3),INDEX(Verdeelsleutels_percentage!$A:$AB,MATCH(max_demand!$C358,Verdeelsleutels_percentage!$C:$C,0),MATCH(INDEX(Overzicht!$B$1:$F$35,MATCH(max_demand!AO$1,Overzicht!$B:$B,0),5),Verdeelsleutels_percentage!$1:$1,0)))</f>
        <v>4.3988764600819928E-2</v>
      </c>
    </row>
    <row r="359" spans="2:41">
      <c r="B359" t="str">
        <f>INDEX('ETLocal datasets'!B:C,MATCH(C359,'ETLocal datasets'!C:C,0),1)</f>
        <v>GM1842</v>
      </c>
      <c r="C359" t="str">
        <f>'ETLocal datasets'!C342</f>
        <v>Midden-Delfland</v>
      </c>
      <c r="D359">
        <f t="shared" si="25"/>
        <v>0.13225352906956689</v>
      </c>
      <c r="E359">
        <f t="shared" si="26"/>
        <v>5.9993136223824316E-2</v>
      </c>
      <c r="F359">
        <f t="shared" si="27"/>
        <v>1.1781250992714279E-2</v>
      </c>
      <c r="G359">
        <f t="shared" si="24"/>
        <v>2.3990733628655159E-2</v>
      </c>
      <c r="H359">
        <f>PRODUCT(INDEX(Overzicht!$B$1:$D$35,MATCH(max_demand!H$1,Overzicht!$B$1:$B$35,0),3),INDEX(Verdeelsleutels_percentage!$A:$AB,MATCH(max_demand!$C359,Verdeelsleutels_percentage!$C:$C,0),MATCH(INDEX(Overzicht!$B$1:$F$35,MATCH(max_demand!H$1,Overzicht!$B:$B,0),5),Verdeelsleutels_percentage!$1:$1,0)))</f>
        <v>1.1781250992714279E-2</v>
      </c>
      <c r="I359">
        <f>PRODUCT(INDEX(Overzicht!$B$1:$D$35,MATCH(max_demand!I$1,Overzicht!$B$1:$B$35,0),3),INDEX(Verdeelsleutels_percentage!$A:$AB,MATCH(max_demand!$C359,Verdeelsleutels_percentage!$C:$C,0),MATCH(INDEX(Overzicht!$B$1:$F$35,MATCH(max_demand!I$1,Overzicht!$B:$B,0),5),Verdeelsleutels_percentage!$1:$1,0)))</f>
        <v>4.2390216390332941E-3</v>
      </c>
      <c r="J359">
        <f>PRODUCT(INDEX(Overzicht!$B$1:$D$35,MATCH(max_demand!J$1,Overzicht!$B$1:$B$35,0),3),INDEX(Verdeelsleutels_percentage!$A:$AB,MATCH(max_demand!$C359,Verdeelsleutels_percentage!$C:$C,0),MATCH(INDEX(Overzicht!$B$1:$F$35,MATCH(max_demand!J$1,Overzicht!$B:$B,0),5),Verdeelsleutels_percentage!$1:$1,0)))</f>
        <v>3.9495241423194534E-3</v>
      </c>
      <c r="K359">
        <f>PRODUCT(INDEX(Overzicht!$B$1:$D$35,MATCH(max_demand!K$1,Overzicht!$B$1:$B$35,0),3),INDEX(Verdeelsleutels_percentage!$A:$AB,MATCH(max_demand!$C359,Verdeelsleutels_percentage!$C:$C,0),MATCH(INDEX(Overzicht!$B$1:$F$35,MATCH(max_demand!K$1,Overzicht!$B:$B,0),5),Verdeelsleutels_percentage!$1:$1,0)))</f>
        <v>8.8236865809416111E-4</v>
      </c>
      <c r="L359">
        <f>PRODUCT(INDEX(Overzicht!$B$1:$D$35,MATCH(max_demand!L$1,Overzicht!$B$1:$B$35,0),3),INDEX(Verdeelsleutels_percentage!$A:$AB,MATCH(max_demand!$C359,Verdeelsleutels_percentage!$C:$C,0),MATCH(INDEX(Overzicht!$B$1:$F$35,MATCH(max_demand!L$1,Overzicht!$B:$B,0),5),Verdeelsleutels_percentage!$1:$1,0)))</f>
        <v>3.8095628805260083E-3</v>
      </c>
      <c r="M359">
        <f>PRODUCT(INDEX(Overzicht!$B$1:$D$35,MATCH(max_demand!M$1,Overzicht!$B$1:$B$35,0),3),INDEX(Verdeelsleutels_percentage!$A:$AB,MATCH(max_demand!$C359,Verdeelsleutels_percentage!$C:$C,0),MATCH(INDEX(Overzicht!$B$1:$F$35,MATCH(max_demand!M$1,Overzicht!$B:$B,0),5),Verdeelsleutels_percentage!$1:$1,0)))</f>
        <v>5.7889012611026233E-2</v>
      </c>
      <c r="N359">
        <f>PRODUCT(INDEX(Overzicht!$B$1:$D$35,MATCH(max_demand!N$1,Overzicht!$B$1:$B$35,0),3),INDEX(Verdeelsleutels_percentage!$A:$AB,MATCH(max_demand!$C359,Verdeelsleutels_percentage!$C:$C,0),MATCH(INDEX(Overzicht!$B$1:$F$35,MATCH(max_demand!N$1,Overzicht!$B:$B,0),5),Verdeelsleutels_percentage!$1:$1,0)))</f>
        <v>6.3071457549537151E-3</v>
      </c>
      <c r="O359">
        <f>PRODUCT(INDEX(Overzicht!$B$1:$D$35,MATCH(max_demand!O$1,Overzicht!$B$1:$B$35,0),3),INDEX(Verdeelsleutels_percentage!$A:$AB,MATCH(max_demand!$C359,Verdeelsleutels_percentage!$C:$C,0),MATCH(INDEX(Overzicht!$B$1:$F$35,MATCH(max_demand!O$1,Overzicht!$B:$B,0),5),Verdeelsleutels_percentage!$1:$1,0)))</f>
        <v>2.3522579014226337E-4</v>
      </c>
      <c r="P359">
        <f>PRODUCT(INDEX(Overzicht!$B$1:$D$35,MATCH(max_demand!P$1,Overzicht!$B$1:$B$35,0),3),INDEX(Verdeelsleutels_percentage!$A:$AB,MATCH(max_demand!$C359,Verdeelsleutels_percentage!$C:$C,0),MATCH(INDEX(Overzicht!$B$1:$F$35,MATCH(max_demand!P$1,Overzicht!$B:$B,0),5),Verdeelsleutels_percentage!$1:$1,0)))</f>
        <v>0</v>
      </c>
      <c r="Q359">
        <f>PRODUCT(INDEX(Overzicht!$B$1:$D$35,MATCH(max_demand!Q$1,Overzicht!$B$1:$B$35,0),3),INDEX(Verdeelsleutels_percentage!$A:$AB,MATCH(max_demand!$C359,Verdeelsleutels_percentage!$C:$C,0),MATCH(INDEX(Overzicht!$B$1:$F$35,MATCH(max_demand!Q$1,Overzicht!$B:$B,0),5),Verdeelsleutels_percentage!$1:$1,0)))</f>
        <v>9.761607965391831E-3</v>
      </c>
      <c r="R359">
        <f>PRODUCT(INDEX(Overzicht!$B$1:$D$35,MATCH(max_demand!R$1,Overzicht!$B$1:$B$35,0),3),INDEX(Verdeelsleutels_percentage!$A:$AB,MATCH(max_demand!$C359,Verdeelsleutels_percentage!$C:$C,0),MATCH(INDEX(Overzicht!$B$1:$F$35,MATCH(max_demand!R$1,Overzicht!$B:$B,0),5),Verdeelsleutels_percentage!$1:$1,0)))</f>
        <v>2.0196430273224479E-3</v>
      </c>
      <c r="S359">
        <f>PRODUCT(INDEX(Overzicht!$B$1:$D$35,MATCH(max_demand!S$1,Overzicht!$B$1:$B$35,0),3),INDEX(Verdeelsleutels_percentage!$A:$AB,MATCH(max_demand!$C359,Verdeelsleutels_percentage!$C:$C,0),MATCH(INDEX(Overzicht!$B$1:$F$35,MATCH(max_demand!S$1,Overzicht!$B:$B,0),5),Verdeelsleutels_percentage!$1:$1,0)))</f>
        <v>4.1362289199563728E-3</v>
      </c>
      <c r="T359">
        <f>PRODUCT(INDEX(Overzicht!$B$1:$D$35,MATCH(max_demand!T$1,Overzicht!$B$1:$B$35,0),3),INDEX(Verdeelsleutels_percentage!$A:$AB,MATCH(max_demand!$C359,Verdeelsleutels_percentage!$C:$C,0),MATCH(INDEX(Overzicht!$B$1:$F$35,MATCH(max_demand!T$1,Overzicht!$B:$B,0),5),Verdeelsleutels_percentage!$1:$1,0)))</f>
        <v>5.9691671696419004E-3</v>
      </c>
      <c r="U359">
        <f>PRODUCT(INDEX(Overzicht!$B$1:$D$35,MATCH(max_demand!U$1,Overzicht!$B$1:$B$35,0),3),INDEX(Verdeelsleutels_percentage!$A:$AB,MATCH(max_demand!$C359,Verdeelsleutels_percentage!$C:$C,0),MATCH(INDEX(Overzicht!$B$1:$F$35,MATCH(max_demand!U$1,Overzicht!$B:$B,0),5),Verdeelsleutels_percentage!$1:$1,0)))</f>
        <v>2.2171192344384208E-2</v>
      </c>
      <c r="V359">
        <f>PRODUCT(INDEX(Overzicht!$B$1:$D$35,MATCH(max_demand!V$1,Overzicht!$B$1:$B$35,0),3),INDEX(Verdeelsleutels_percentage!$A:$AB,MATCH(max_demand!$C359,Verdeelsleutels_percentage!$C:$C,0),MATCH(INDEX(Overzicht!$B$1:$F$35,MATCH(max_demand!V$1,Overzicht!$B:$B,0),5),Verdeelsleutels_percentage!$1:$1,0)))</f>
        <v>2.5806549793564609E-3</v>
      </c>
      <c r="W359">
        <f>PRODUCT(INDEX(Overzicht!$B$1:$D$35,MATCH(max_demand!W$1,Overzicht!$B$1:$B$35,0),3),INDEX(Verdeelsleutels_percentage!$A:$AB,MATCH(max_demand!$C359,Verdeelsleutels_percentage!$C:$C,0),MATCH(INDEX(Overzicht!$B$1:$F$35,MATCH(max_demand!W$1,Overzicht!$B:$B,0),5),Verdeelsleutels_percentage!$1:$1,0)))</f>
        <v>1.3464286848816318E-2</v>
      </c>
      <c r="X359">
        <f>PRODUCT(INDEX(Overzicht!$B$1:$D$35,MATCH(max_demand!X$1,Overzicht!$B$1:$B$35,0),3),INDEX(Verdeelsleutels_percentage!$A:$AB,MATCH(max_demand!$C359,Verdeelsleutels_percentage!$C:$C,0),MATCH(INDEX(Overzicht!$B$1:$F$35,MATCH(max_demand!X$1,Overzicht!$B:$B,0),5),Verdeelsleutels_percentage!$1:$1,0)))</f>
        <v>2.4379523544407655E-4</v>
      </c>
      <c r="Y359">
        <f>PRODUCT(INDEX(Overzicht!$B$1:$D$35,MATCH(max_demand!Y$1,Overzicht!$B$1:$B$35,0),3),INDEX(Verdeelsleutels_percentage!$A:$AB,MATCH(max_demand!$C359,Verdeelsleutels_percentage!$C:$C,0),MATCH(INDEX(Overzicht!$B$1:$F$35,MATCH(max_demand!Y$1,Overzicht!$B:$B,0),5),Verdeelsleutels_percentage!$1:$1,0)))</f>
        <v>1.4455709991025421E-6</v>
      </c>
      <c r="Z359">
        <f>PRODUCT(INDEX(Overzicht!$B$1:$D$35,MATCH(max_demand!Z$1,Overzicht!$B$1:$B$35,0),3),INDEX(Verdeelsleutels_percentage!$A:$AB,MATCH(max_demand!$C359,Verdeelsleutels_percentage!$C:$C,0),MATCH(INDEX(Overzicht!$B$1:$F$35,MATCH(max_demand!Z$1,Overzicht!$B:$B,0),5),Verdeelsleutels_percentage!$1:$1,0)))</f>
        <v>6.4247599960112983E-4</v>
      </c>
      <c r="AA359">
        <f>PRODUCT(INDEX(Overzicht!$B$1:$D$35,MATCH(max_demand!AA$1,Overzicht!$B$1:$B$35,0),3),INDEX(Verdeelsleutels_percentage!$A:$AB,MATCH(max_demand!$C359,Verdeelsleutels_percentage!$C:$C,0),MATCH(INDEX(Overzicht!$B$1:$F$35,MATCH(max_demand!AA$1,Overzicht!$B:$B,0),5),Verdeelsleutels_percentage!$1:$1,0)))</f>
        <v>6.695276206369669E-4</v>
      </c>
      <c r="AB359">
        <f>PRODUCT(INDEX(Overzicht!$B$1:$D$35,MATCH(max_demand!AB$1,Overzicht!$B$1:$B$35,0),3),INDEX(Verdeelsleutels_percentage!$A:$AB,MATCH(max_demand!$C359,Verdeelsleutels_percentage!$C:$C,0),MATCH(INDEX(Overzicht!$B$1:$F$35,MATCH(max_demand!AB$1,Overzicht!$B:$B,0),5),Verdeelsleutels_percentage!$1:$1,0)))</f>
        <v>4.0770971971512519E-3</v>
      </c>
      <c r="AC359">
        <f>PRODUCT(INDEX(Overzicht!$B$1:$D$35,MATCH(max_demand!AC$1,Overzicht!$B$1:$B$35,0),3),INDEX(Verdeelsleutels_percentage!$A:$AB,MATCH(max_demand!$C359,Verdeelsleutels_percentage!$C:$C,0),MATCH(INDEX(Overzicht!$B$1:$F$35,MATCH(max_demand!AC$1,Overzicht!$B:$B,0),5),Verdeelsleutels_percentage!$1:$1,0)))</f>
        <v>1.9445080320298542E-3</v>
      </c>
      <c r="AD359">
        <f>PRODUCT(INDEX(Overzicht!$B$1:$D$35,MATCH(max_demand!AD$1,Overzicht!$B$1:$B$35,0),3),INDEX(Verdeelsleutels_percentage!$A:$AB,MATCH(max_demand!$C359,Verdeelsleutels_percentage!$C:$C,0),MATCH(INDEX(Overzicht!$B$1:$F$35,MATCH(max_demand!AD$1,Overzicht!$B:$B,0),5),Verdeelsleutels_percentage!$1:$1,0)))</f>
        <v>0</v>
      </c>
      <c r="AE359">
        <f>PRODUCT(INDEX(Overzicht!$B$1:$D$35,MATCH(max_demand!AE$1,Overzicht!$B$1:$B$35,0),3),INDEX(Verdeelsleutels_percentage!$A:$AB,MATCH(max_demand!$C359,Verdeelsleutels_percentage!$C:$C,0),MATCH(INDEX(Overzicht!$B$1:$F$35,MATCH(max_demand!AE$1,Overzicht!$B:$B,0),5),Verdeelsleutels_percentage!$1:$1,0)))</f>
        <v>2.9649924571834237E-2</v>
      </c>
      <c r="AF359">
        <f>PRODUCT(INDEX(Overzicht!$B$1:$D$35,MATCH(max_demand!AF$1,Overzicht!$B$1:$B$35,0),3),INDEX(Verdeelsleutels_percentage!$A:$AB,MATCH(max_demand!$C359,Verdeelsleutels_percentage!$C:$C,0),MATCH(INDEX(Overzicht!$B$1:$F$35,MATCH(max_demand!AF$1,Overzicht!$B:$B,0),5),Verdeelsleutels_percentage!$1:$1,0)))</f>
        <v>2.5360894721097229E-3</v>
      </c>
      <c r="AG359">
        <f>PRODUCT(INDEX(Overzicht!$B$1:$D$35,MATCH(max_demand!AG$1,Overzicht!$B$1:$B$35,0),3),INDEX(Verdeelsleutels_percentage!$A:$AB,MATCH(max_demand!$C359,Verdeelsleutels_percentage!$C:$C,0),MATCH(INDEX(Overzicht!$B$1:$F$35,MATCH(max_demand!AG$1,Overzicht!$B:$B,0),5),Verdeelsleutels_percentage!$1:$1,0)))</f>
        <v>1.3464286848816318E-2</v>
      </c>
      <c r="AH359">
        <f>PRODUCT(INDEX(Overzicht!$B$1:$D$35,MATCH(max_demand!AH$1,Overzicht!$B$1:$B$35,0),3),INDEX(Verdeelsleutels_percentage!$A:$AB,MATCH(max_demand!$C359,Verdeelsleutels_percentage!$C:$C,0),MATCH(INDEX(Overzicht!$B$1:$F$35,MATCH(max_demand!AH$1,Overzicht!$B:$B,0),5),Verdeelsleutels_percentage!$1:$1,0)))</f>
        <v>5.9175421015893537E-3</v>
      </c>
      <c r="AI359">
        <f>PRODUCT(INDEX(Overzicht!$B$1:$D$35,MATCH(max_demand!AI$1,Overzicht!$B$1:$B$35,0),3),INDEX(Verdeelsleutels_percentage!$A:$AB,MATCH(max_demand!$C359,Verdeelsleutels_percentage!$C:$C,0),MATCH(INDEX(Overzicht!$B$1:$F$35,MATCH(max_demand!AI$1,Overzicht!$B:$B,0),5),Verdeelsleutels_percentage!$1:$1,0)))</f>
        <v>2.0288715776877785E-3</v>
      </c>
      <c r="AJ359">
        <f>PRODUCT(INDEX(Overzicht!$B$1:$D$35,MATCH(max_demand!AJ$1,Overzicht!$B$1:$B$35,0),3),INDEX(Verdeelsleutels_percentage!$A:$AB,MATCH(max_demand!$C359,Verdeelsleutels_percentage!$C:$C,0),MATCH(INDEX(Overzicht!$B$1:$F$35,MATCH(max_demand!AJ$1,Overzicht!$B:$B,0),5),Verdeelsleutels_percentage!$1:$1,0)))</f>
        <v>0</v>
      </c>
      <c r="AK359">
        <f>PRODUCT(INDEX(Overzicht!$B$1:$D$35,MATCH(max_demand!AK$1,Overzicht!$B$1:$B$35,0),3),INDEX(Verdeelsleutels_percentage!$A:$AB,MATCH(max_demand!$C359,Verdeelsleutels_percentage!$C:$C,0),MATCH(INDEX(Overzicht!$B$1:$F$35,MATCH(max_demand!AK$1,Overzicht!$B:$B,0),5),Verdeelsleutels_percentage!$1:$1,0)))</f>
        <v>8.1683340216152347E-4</v>
      </c>
      <c r="AL359">
        <f>PRODUCT(INDEX(Overzicht!$B$1:$D$35,MATCH(max_demand!AL$1,Overzicht!$B$1:$B$35,0),3),INDEX(Verdeelsleutels_percentage!$A:$AB,MATCH(max_demand!$C359,Verdeelsleutels_percentage!$C:$C,0),MATCH(INDEX(Overzicht!$B$1:$F$35,MATCH(max_demand!AL$1,Overzicht!$B:$B,0),5),Verdeelsleutels_percentage!$1:$1,0)))</f>
        <v>2.2440478081360532E-3</v>
      </c>
      <c r="AM359">
        <f>PRODUCT(INDEX(Overzicht!$B$1:$D$35,MATCH(max_demand!AM$1,Overzicht!$B$1:$B$35,0),3),INDEX(Verdeelsleutels_percentage!$A:$AB,MATCH(max_demand!$C359,Verdeelsleutels_percentage!$C:$C,0),MATCH(INDEX(Overzicht!$B$1:$F$35,MATCH(max_demand!AM$1,Overzicht!$B:$B,0),5),Verdeelsleutels_percentage!$1:$1,0)))</f>
        <v>4.4880956162721064E-3</v>
      </c>
      <c r="AN359">
        <f>PRODUCT(INDEX(Overzicht!$B$1:$D$35,MATCH(max_demand!AN$1,Overzicht!$B$1:$B$35,0),3),INDEX(Verdeelsleutels_percentage!$A:$AB,MATCH(max_demand!$C359,Verdeelsleutels_percentage!$C:$C,0),MATCH(INDEX(Overzicht!$B$1:$F$35,MATCH(max_demand!AN$1,Overzicht!$B:$B,0),5),Verdeelsleutels_percentage!$1:$1,0)))</f>
        <v>2.2440478081360532E-3</v>
      </c>
      <c r="AO359">
        <f>PRODUCT(INDEX(Overzicht!$B$1:$D$35,MATCH(max_demand!AO$1,Overzicht!$B$1:$B$35,0),3),INDEX(Verdeelsleutels_percentage!$A:$AB,MATCH(max_demand!$C359,Verdeelsleutels_percentage!$C:$C,0),MATCH(INDEX(Overzicht!$B$1:$F$35,MATCH(max_demand!AO$1,Overzicht!$B:$B,0),5),Verdeelsleutels_percentage!$1:$1,0)))</f>
        <v>7.8541673284761859E-3</v>
      </c>
    </row>
    <row r="360" spans="2:41">
      <c r="B360" t="str">
        <f>INDEX('ETLocal datasets'!B:C,MATCH(C360,'ETLocal datasets'!C:C,0),1)</f>
        <v>GM1859</v>
      </c>
      <c r="C360" t="str">
        <f>'ETLocal datasets'!C343</f>
        <v>Berkelland</v>
      </c>
      <c r="D360">
        <f t="shared" si="25"/>
        <v>0.65017688390519557</v>
      </c>
      <c r="E360">
        <f t="shared" si="26"/>
        <v>0.23594050525188034</v>
      </c>
      <c r="F360">
        <f t="shared" si="27"/>
        <v>2.6674438841943569E-2</v>
      </c>
      <c r="G360">
        <f t="shared" si="24"/>
        <v>5.4318455429450588E-2</v>
      </c>
      <c r="H360">
        <f>PRODUCT(INDEX(Overzicht!$B$1:$D$35,MATCH(max_demand!H$1,Overzicht!$B$1:$B$35,0),3),INDEX(Verdeelsleutels_percentage!$A:$AB,MATCH(max_demand!$C360,Verdeelsleutels_percentage!$C:$C,0),MATCH(INDEX(Overzicht!$B$1:$F$35,MATCH(max_demand!H$1,Overzicht!$B:$B,0),5),Verdeelsleutels_percentage!$1:$1,0)))</f>
        <v>2.6674438841943569E-2</v>
      </c>
      <c r="I360">
        <f>PRODUCT(INDEX(Overzicht!$B$1:$D$35,MATCH(max_demand!I$1,Overzicht!$B$1:$B$35,0),3),INDEX(Verdeelsleutels_percentage!$A:$AB,MATCH(max_demand!$C360,Verdeelsleutels_percentage!$C:$C,0),MATCH(INDEX(Overzicht!$B$1:$F$35,MATCH(max_demand!I$1,Overzicht!$B:$B,0),5),Verdeelsleutels_percentage!$1:$1,0)))</f>
        <v>5.1758672950547785E-2</v>
      </c>
      <c r="J360">
        <f>PRODUCT(INDEX(Overzicht!$B$1:$D$35,MATCH(max_demand!J$1,Overzicht!$B$1:$B$35,0),3),INDEX(Verdeelsleutels_percentage!$A:$AB,MATCH(max_demand!$C360,Verdeelsleutels_percentage!$C:$C,0),MATCH(INDEX(Overzicht!$B$1:$F$35,MATCH(max_demand!J$1,Overzicht!$B:$B,0),5),Verdeelsleutels_percentage!$1:$1,0)))</f>
        <v>8.9422880689182249E-3</v>
      </c>
      <c r="K360">
        <f>PRODUCT(INDEX(Overzicht!$B$1:$D$35,MATCH(max_demand!K$1,Overzicht!$B$1:$B$35,0),3),INDEX(Verdeelsleutels_percentage!$A:$AB,MATCH(max_demand!$C360,Verdeelsleutels_percentage!$C:$C,0),MATCH(INDEX(Overzicht!$B$1:$F$35,MATCH(max_demand!K$1,Overzicht!$B:$B,0),5),Verdeelsleutels_percentage!$1:$1,0)))</f>
        <v>1.0773766846475562E-2</v>
      </c>
      <c r="L360">
        <f>PRODUCT(INDEX(Overzicht!$B$1:$D$35,MATCH(max_demand!L$1,Overzicht!$B$1:$B$35,0),3),INDEX(Verdeelsleutels_percentage!$A:$AB,MATCH(max_demand!$C360,Verdeelsleutels_percentage!$C:$C,0),MATCH(INDEX(Overzicht!$B$1:$F$35,MATCH(max_demand!L$1,Overzicht!$B:$B,0),5),Verdeelsleutels_percentage!$1:$1,0)))</f>
        <v>8.6253957354759363E-3</v>
      </c>
      <c r="M360">
        <f>PRODUCT(INDEX(Overzicht!$B$1:$D$35,MATCH(max_demand!M$1,Overzicht!$B$1:$B$35,0),3),INDEX(Verdeelsleutels_percentage!$A:$AB,MATCH(max_demand!$C360,Verdeelsleutels_percentage!$C:$C,0),MATCH(INDEX(Overzicht!$B$1:$F$35,MATCH(max_demand!M$1,Overzicht!$B:$B,0),5),Verdeelsleutels_percentage!$1:$1,0)))</f>
        <v>0.40812617565755815</v>
      </c>
      <c r="N360">
        <f>PRODUCT(INDEX(Overzicht!$B$1:$D$35,MATCH(max_demand!N$1,Overzicht!$B$1:$B$35,0),3),INDEX(Verdeelsleutels_percentage!$A:$AB,MATCH(max_demand!$C360,Verdeelsleutels_percentage!$C:$C,0),MATCH(INDEX(Overzicht!$B$1:$F$35,MATCH(max_demand!N$1,Overzicht!$B:$B,0),5),Verdeelsleutels_percentage!$1:$1,0)))</f>
        <v>6.5684541363163984E-2</v>
      </c>
      <c r="O360">
        <f>PRODUCT(INDEX(Overzicht!$B$1:$D$35,MATCH(max_demand!O$1,Overzicht!$B$1:$B$35,0),3),INDEX(Verdeelsleutels_percentage!$A:$AB,MATCH(max_demand!$C360,Verdeelsleutels_percentage!$C:$C,0),MATCH(INDEX(Overzicht!$B$1:$F$35,MATCH(max_demand!O$1,Overzicht!$B:$B,0),5),Verdeelsleutels_percentage!$1:$1,0)))</f>
        <v>7.5761013557231497E-3</v>
      </c>
      <c r="P360">
        <f>PRODUCT(INDEX(Overzicht!$B$1:$D$35,MATCH(max_demand!P$1,Overzicht!$B$1:$B$35,0),3),INDEX(Verdeelsleutels_percentage!$A:$AB,MATCH(max_demand!$C360,Verdeelsleutels_percentage!$C:$C,0),MATCH(INDEX(Overzicht!$B$1:$F$35,MATCH(max_demand!P$1,Overzicht!$B:$B,0),5),Verdeelsleutels_percentage!$1:$1,0)))</f>
        <v>1.0757800479145032E-3</v>
      </c>
      <c r="Q360">
        <f>PRODUCT(INDEX(Overzicht!$B$1:$D$35,MATCH(max_demand!Q$1,Overzicht!$B$1:$B$35,0),3),INDEX(Verdeelsleutels_percentage!$A:$AB,MATCH(max_demand!$C360,Verdeelsleutels_percentage!$C:$C,0),MATCH(INDEX(Overzicht!$B$1:$F$35,MATCH(max_demand!Q$1,Overzicht!$B:$B,0),5),Verdeelsleutels_percentage!$1:$1,0)))</f>
        <v>2.2101677897610382E-2</v>
      </c>
      <c r="R360">
        <f>PRODUCT(INDEX(Overzicht!$B$1:$D$35,MATCH(max_demand!R$1,Overzicht!$B$1:$B$35,0),3),INDEX(Verdeelsleutels_percentage!$A:$AB,MATCH(max_demand!$C360,Verdeelsleutels_percentage!$C:$C,0),MATCH(INDEX(Overzicht!$B$1:$F$35,MATCH(max_demand!R$1,Overzicht!$B:$B,0),5),Verdeelsleutels_percentage!$1:$1,0)))</f>
        <v>4.5727609443331832E-3</v>
      </c>
      <c r="S360">
        <f>PRODUCT(INDEX(Overzicht!$B$1:$D$35,MATCH(max_demand!S$1,Overzicht!$B$1:$B$35,0),3),INDEX(Verdeelsleutels_percentage!$A:$AB,MATCH(max_demand!$C360,Verdeelsleutels_percentage!$C:$C,0),MATCH(INDEX(Overzicht!$B$1:$F$35,MATCH(max_demand!S$1,Overzicht!$B:$B,0),5),Verdeelsleutels_percentage!$1:$1,0)))</f>
        <v>9.3650144139943593E-3</v>
      </c>
      <c r="T360">
        <f>PRODUCT(INDEX(Overzicht!$B$1:$D$35,MATCH(max_demand!T$1,Overzicht!$B$1:$B$35,0),3),INDEX(Verdeelsleutels_percentage!$A:$AB,MATCH(max_demand!$C360,Verdeelsleutels_percentage!$C:$C,0),MATCH(INDEX(Overzicht!$B$1:$F$35,MATCH(max_demand!T$1,Overzicht!$B:$B,0),5),Verdeelsleutels_percentage!$1:$1,0)))</f>
        <v>1.3515049013251406E-2</v>
      </c>
      <c r="U360">
        <f>PRODUCT(INDEX(Overzicht!$B$1:$D$35,MATCH(max_demand!U$1,Overzicht!$B$1:$B$35,0),3),INDEX(Verdeelsleutels_percentage!$A:$AB,MATCH(max_demand!$C360,Verdeelsleutels_percentage!$C:$C,0),MATCH(INDEX(Overzicht!$B$1:$F$35,MATCH(max_demand!U$1,Overzicht!$B:$B,0),5),Verdeelsleutels_percentage!$1:$1,0)))</f>
        <v>5.0198753477790951E-2</v>
      </c>
      <c r="V360">
        <f>PRODUCT(INDEX(Overzicht!$B$1:$D$35,MATCH(max_demand!V$1,Overzicht!$B$1:$B$35,0),3),INDEX(Verdeelsleutels_percentage!$A:$AB,MATCH(max_demand!$C360,Verdeelsleutels_percentage!$C:$C,0),MATCH(INDEX(Overzicht!$B$1:$F$35,MATCH(max_demand!V$1,Overzicht!$B:$B,0),5),Verdeelsleutels_percentage!$1:$1,0)))</f>
        <v>5.8429723177590666E-3</v>
      </c>
      <c r="W360">
        <f>PRODUCT(INDEX(Overzicht!$B$1:$D$35,MATCH(max_demand!W$1,Overzicht!$B$1:$B$35,0),3),INDEX(Verdeelsleutels_percentage!$A:$AB,MATCH(max_demand!$C360,Verdeelsleutels_percentage!$C:$C,0),MATCH(INDEX(Overzicht!$B$1:$F$35,MATCH(max_demand!W$1,Overzicht!$B:$B,0),5),Verdeelsleutels_percentage!$1:$1,0)))</f>
        <v>3.0485072962221221E-2</v>
      </c>
      <c r="X360">
        <f>PRODUCT(INDEX(Overzicht!$B$1:$D$35,MATCH(max_demand!X$1,Overzicht!$B$1:$B$35,0),3),INDEX(Verdeelsleutels_percentage!$A:$AB,MATCH(max_demand!$C360,Verdeelsleutels_percentage!$C:$C,0),MATCH(INDEX(Overzicht!$B$1:$F$35,MATCH(max_demand!X$1,Overzicht!$B:$B,0),5),Verdeelsleutels_percentage!$1:$1,0)))</f>
        <v>1.8490930934450728E-2</v>
      </c>
      <c r="Y360">
        <f>PRODUCT(INDEX(Overzicht!$B$1:$D$35,MATCH(max_demand!Y$1,Overzicht!$B$1:$B$35,0),3),INDEX(Verdeelsleutels_percentage!$A:$AB,MATCH(max_demand!$C360,Verdeelsleutels_percentage!$C:$C,0),MATCH(INDEX(Overzicht!$B$1:$F$35,MATCH(max_demand!Y$1,Overzicht!$B:$B,0),5),Verdeelsleutels_percentage!$1:$1,0)))</f>
        <v>8.1484937063931442E-6</v>
      </c>
      <c r="Z360">
        <f>PRODUCT(INDEX(Overzicht!$B$1:$D$35,MATCH(max_demand!Z$1,Overzicht!$B$1:$B$35,0),3),INDEX(Verdeelsleutels_percentage!$A:$AB,MATCH(max_demand!$C360,Verdeelsleutels_percentage!$C:$C,0),MATCH(INDEX(Overzicht!$B$1:$F$35,MATCH(max_demand!Z$1,Overzicht!$B:$B,0),5),Verdeelsleutels_percentage!$1:$1,0)))</f>
        <v>3.6215527583969534E-3</v>
      </c>
      <c r="AA360">
        <f>PRODUCT(INDEX(Overzicht!$B$1:$D$35,MATCH(max_demand!AA$1,Overzicht!$B$1:$B$35,0),3),INDEX(Verdeelsleutels_percentage!$A:$AB,MATCH(max_demand!$C360,Verdeelsleutels_percentage!$C:$C,0),MATCH(INDEX(Overzicht!$B$1:$F$35,MATCH(max_demand!AA$1,Overzicht!$B:$B,0),5),Verdeelsleutels_percentage!$1:$1,0)))</f>
        <v>3.7740391903294569E-3</v>
      </c>
      <c r="AB360">
        <f>PRODUCT(INDEX(Overzicht!$B$1:$D$35,MATCH(max_demand!AB$1,Overzicht!$B$1:$B$35,0),3),INDEX(Verdeelsleutels_percentage!$A:$AB,MATCH(max_demand!$C360,Verdeelsleutels_percentage!$C:$C,0),MATCH(INDEX(Overzicht!$B$1:$F$35,MATCH(max_demand!AB$1,Overzicht!$B:$B,0),5),Verdeelsleutels_percentage!$1:$1,0)))</f>
        <v>2.1664382691896165E-2</v>
      </c>
      <c r="AC360">
        <f>PRODUCT(INDEX(Overzicht!$B$1:$D$35,MATCH(max_demand!AC$1,Overzicht!$B$1:$B$35,0),3),INDEX(Verdeelsleutels_percentage!$A:$AB,MATCH(max_demand!$C360,Verdeelsleutels_percentage!$C:$C,0),MATCH(INDEX(Overzicht!$B$1:$F$35,MATCH(max_demand!AC$1,Overzicht!$B:$B,0),5),Verdeelsleutels_percentage!$1:$1,0)))</f>
        <v>2.6453253934505538E-2</v>
      </c>
      <c r="AD360">
        <f>PRODUCT(INDEX(Overzicht!$B$1:$D$35,MATCH(max_demand!AD$1,Overzicht!$B$1:$B$35,0),3),INDEX(Verdeelsleutels_percentage!$A:$AB,MATCH(max_demand!$C360,Verdeelsleutels_percentage!$C:$C,0),MATCH(INDEX(Overzicht!$B$1:$F$35,MATCH(max_demand!AD$1,Overzicht!$B:$B,0),5),Verdeelsleutels_percentage!$1:$1,0)))</f>
        <v>1.4754615748777022E-5</v>
      </c>
      <c r="AE360">
        <f>PRODUCT(INDEX(Overzicht!$B$1:$D$35,MATCH(max_demand!AE$1,Overzicht!$B$1:$B$35,0),3),INDEX(Verdeelsleutels_percentage!$A:$AB,MATCH(max_demand!$C360,Verdeelsleutels_percentage!$C:$C,0),MATCH(INDEX(Overzicht!$B$1:$F$35,MATCH(max_demand!AE$1,Overzicht!$B:$B,0),5),Verdeelsleutels_percentage!$1:$1,0)))</f>
        <v>3.8235424616203745E-2</v>
      </c>
      <c r="AF360">
        <f>PRODUCT(INDEX(Overzicht!$B$1:$D$35,MATCH(max_demand!AF$1,Overzicht!$B$1:$B$35,0),3),INDEX(Verdeelsleutels_percentage!$A:$AB,MATCH(max_demand!$C360,Verdeelsleutels_percentage!$C:$C,0),MATCH(INDEX(Overzicht!$B$1:$F$35,MATCH(max_demand!AF$1,Overzicht!$B:$B,0),5),Verdeelsleutels_percentage!$1:$1,0)))</f>
        <v>1.4295602993672184E-2</v>
      </c>
      <c r="AG360">
        <f>PRODUCT(INDEX(Overzicht!$B$1:$D$35,MATCH(max_demand!AG$1,Overzicht!$B$1:$B$35,0),3),INDEX(Verdeelsleutels_percentage!$A:$AB,MATCH(max_demand!$C360,Verdeelsleutels_percentage!$C:$C,0),MATCH(INDEX(Overzicht!$B$1:$F$35,MATCH(max_demand!AG$1,Overzicht!$B:$B,0),5),Verdeelsleutels_percentage!$1:$1,0)))</f>
        <v>3.0485072962221221E-2</v>
      </c>
      <c r="AH360">
        <f>PRODUCT(INDEX(Overzicht!$B$1:$D$35,MATCH(max_demand!AH$1,Overzicht!$B$1:$B$35,0),3),INDEX(Verdeelsleutels_percentage!$A:$AB,MATCH(max_demand!$C360,Verdeelsleutels_percentage!$C:$C,0),MATCH(INDEX(Overzicht!$B$1:$F$35,MATCH(max_demand!AH$1,Overzicht!$B:$B,0),5),Verdeelsleutels_percentage!$1:$1,0)))</f>
        <v>3.33564069852351E-2</v>
      </c>
      <c r="AI360">
        <f>PRODUCT(INDEX(Overzicht!$B$1:$D$35,MATCH(max_demand!AI$1,Overzicht!$B$1:$B$35,0),3),INDEX(Verdeelsleutels_percentage!$A:$AB,MATCH(max_demand!$C360,Verdeelsleutels_percentage!$C:$C,0),MATCH(INDEX(Overzicht!$B$1:$F$35,MATCH(max_demand!AI$1,Overzicht!$B:$B,0),5),Verdeelsleutels_percentage!$1:$1,0)))</f>
        <v>1.1436482394937747E-2</v>
      </c>
      <c r="AJ360">
        <f>PRODUCT(INDEX(Overzicht!$B$1:$D$35,MATCH(max_demand!AJ$1,Overzicht!$B$1:$B$35,0),3),INDEX(Verdeelsleutels_percentage!$A:$AB,MATCH(max_demand!$C360,Verdeelsleutels_percentage!$C:$C,0),MATCH(INDEX(Overzicht!$B$1:$F$35,MATCH(max_demand!AJ$1,Overzicht!$B:$B,0),5),Verdeelsleutels_percentage!$1:$1,0)))</f>
        <v>0</v>
      </c>
      <c r="AK360">
        <f>PRODUCT(INDEX(Overzicht!$B$1:$D$35,MATCH(max_demand!AK$1,Overzicht!$B$1:$B$35,0),3),INDEX(Verdeelsleutels_percentage!$A:$AB,MATCH(max_demand!$C360,Verdeelsleutels_percentage!$C:$C,0),MATCH(INDEX(Overzicht!$B$1:$F$35,MATCH(max_demand!AK$1,Overzicht!$B:$B,0),5),Verdeelsleutels_percentage!$1:$1,0)))</f>
        <v>1.8494277597080877E-3</v>
      </c>
      <c r="AL360">
        <f>PRODUCT(INDEX(Overzicht!$B$1:$D$35,MATCH(max_demand!AL$1,Overzicht!$B$1:$B$35,0),3),INDEX(Verdeelsleutels_percentage!$A:$AB,MATCH(max_demand!$C360,Verdeelsleutels_percentage!$C:$C,0),MATCH(INDEX(Overzicht!$B$1:$F$35,MATCH(max_demand!AL$1,Overzicht!$B:$B,0),5),Verdeelsleutels_percentage!$1:$1,0)))</f>
        <v>5.0808454937035369E-3</v>
      </c>
      <c r="AM360">
        <f>PRODUCT(INDEX(Overzicht!$B$1:$D$35,MATCH(max_demand!AM$1,Overzicht!$B$1:$B$35,0),3),INDEX(Verdeelsleutels_percentage!$A:$AB,MATCH(max_demand!$C360,Verdeelsleutels_percentage!$C:$C,0),MATCH(INDEX(Overzicht!$B$1:$F$35,MATCH(max_demand!AM$1,Overzicht!$B:$B,0),5),Verdeelsleutels_percentage!$1:$1,0)))</f>
        <v>1.0161690987407074E-2</v>
      </c>
      <c r="AN360">
        <f>PRODUCT(INDEX(Overzicht!$B$1:$D$35,MATCH(max_demand!AN$1,Overzicht!$B$1:$B$35,0),3),INDEX(Verdeelsleutels_percentage!$A:$AB,MATCH(max_demand!$C360,Verdeelsleutels_percentage!$C:$C,0),MATCH(INDEX(Overzicht!$B$1:$F$35,MATCH(max_demand!AN$1,Overzicht!$B:$B,0),5),Verdeelsleutels_percentage!$1:$1,0)))</f>
        <v>5.0808454937035369E-3</v>
      </c>
      <c r="AO360">
        <f>PRODUCT(INDEX(Overzicht!$B$1:$D$35,MATCH(max_demand!AO$1,Overzicht!$B$1:$B$35,0),3),INDEX(Verdeelsleutels_percentage!$A:$AB,MATCH(max_demand!$C360,Verdeelsleutels_percentage!$C:$C,0),MATCH(INDEX(Overzicht!$B$1:$F$35,MATCH(max_demand!AO$1,Overzicht!$B:$B,0),5),Verdeelsleutels_percentage!$1:$1,0)))</f>
        <v>1.7782959227962379E-2</v>
      </c>
    </row>
    <row r="361" spans="2:41">
      <c r="B361" t="str">
        <f>INDEX('ETLocal datasets'!B:C,MATCH(C361,'ETLocal datasets'!C:C,0),1)</f>
        <v>GM1876</v>
      </c>
      <c r="C361" t="str">
        <f>'ETLocal datasets'!C344</f>
        <v>Bronckhorst</v>
      </c>
      <c r="D361">
        <f t="shared" si="25"/>
        <v>0.61353219947548265</v>
      </c>
      <c r="E361">
        <f t="shared" si="26"/>
        <v>0.23055398715265008</v>
      </c>
      <c r="F361">
        <f t="shared" si="27"/>
        <v>2.2001065491628568E-2</v>
      </c>
      <c r="G361">
        <f t="shared" si="24"/>
        <v>4.480183828378427E-2</v>
      </c>
      <c r="H361">
        <f>PRODUCT(INDEX(Overzicht!$B$1:$D$35,MATCH(max_demand!H$1,Overzicht!$B$1:$B$35,0),3),INDEX(Verdeelsleutels_percentage!$A:$AB,MATCH(max_demand!$C361,Verdeelsleutels_percentage!$C:$C,0),MATCH(INDEX(Overzicht!$B$1:$F$35,MATCH(max_demand!H$1,Overzicht!$B:$B,0),5),Verdeelsleutels_percentage!$1:$1,0)))</f>
        <v>2.2001065491628568E-2</v>
      </c>
      <c r="I361">
        <f>PRODUCT(INDEX(Overzicht!$B$1:$D$35,MATCH(max_demand!I$1,Overzicht!$B$1:$B$35,0),3),INDEX(Verdeelsleutels_percentage!$A:$AB,MATCH(max_demand!$C361,Verdeelsleutels_percentage!$C:$C,0),MATCH(INDEX(Overzicht!$B$1:$F$35,MATCH(max_demand!I$1,Overzicht!$B:$B,0),5),Verdeelsleutels_percentage!$1:$1,0)))</f>
        <v>5.8245182092637071E-2</v>
      </c>
      <c r="J361">
        <f>PRODUCT(INDEX(Overzicht!$B$1:$D$35,MATCH(max_demand!J$1,Overzicht!$B$1:$B$35,0),3),INDEX(Verdeelsleutels_percentage!$A:$AB,MATCH(max_demand!$C361,Verdeelsleutels_percentage!$C:$C,0),MATCH(INDEX(Overzicht!$B$1:$F$35,MATCH(max_demand!J$1,Overzicht!$B:$B,0),5),Verdeelsleutels_percentage!$1:$1,0)))</f>
        <v>7.3755952886221483E-3</v>
      </c>
      <c r="K361">
        <f>PRODUCT(INDEX(Overzicht!$B$1:$D$35,MATCH(max_demand!K$1,Overzicht!$B$1:$B$35,0),3),INDEX(Verdeelsleutels_percentage!$A:$AB,MATCH(max_demand!$C361,Verdeelsleutels_percentage!$C:$C,0),MATCH(INDEX(Overzicht!$B$1:$F$35,MATCH(max_demand!K$1,Overzicht!$B:$B,0),5),Verdeelsleutels_percentage!$1:$1,0)))</f>
        <v>1.2123958672513532E-2</v>
      </c>
      <c r="L361">
        <f>PRODUCT(INDEX(Overzicht!$B$1:$D$35,MATCH(max_demand!L$1,Overzicht!$B$1:$B$35,0),3),INDEX(Verdeelsleutels_percentage!$A:$AB,MATCH(max_demand!$C361,Verdeelsleutels_percentage!$C:$C,0),MATCH(INDEX(Overzicht!$B$1:$F$35,MATCH(max_demand!L$1,Overzicht!$B:$B,0),5),Verdeelsleutels_percentage!$1:$1,0)))</f>
        <v>7.1142226305816016E-3</v>
      </c>
      <c r="M361">
        <f>PRODUCT(INDEX(Overzicht!$B$1:$D$35,MATCH(max_demand!M$1,Overzicht!$B$1:$B$35,0),3),INDEX(Verdeelsleutels_percentage!$A:$AB,MATCH(max_demand!$C361,Verdeelsleutels_percentage!$C:$C,0),MATCH(INDEX(Overzicht!$B$1:$F$35,MATCH(max_demand!M$1,Overzicht!$B:$B,0),5),Verdeelsleutels_percentage!$1:$1,0)))</f>
        <v>0.35214457292063156</v>
      </c>
      <c r="N361">
        <f>PRODUCT(INDEX(Overzicht!$B$1:$D$35,MATCH(max_demand!N$1,Overzicht!$B$1:$B$35,0),3),INDEX(Verdeelsleutels_percentage!$A:$AB,MATCH(max_demand!$C361,Verdeelsleutels_percentage!$C:$C,0),MATCH(INDEX(Overzicht!$B$1:$F$35,MATCH(max_demand!N$1,Overzicht!$B:$B,0),5),Verdeelsleutels_percentage!$1:$1,0)))</f>
        <v>5.5411300171645292E-2</v>
      </c>
      <c r="O361">
        <f>PRODUCT(INDEX(Overzicht!$B$1:$D$35,MATCH(max_demand!O$1,Overzicht!$B$1:$B$35,0),3),INDEX(Verdeelsleutels_percentage!$A:$AB,MATCH(max_demand!$C361,Verdeelsleutels_percentage!$C:$C,0),MATCH(INDEX(Overzicht!$B$1:$F$35,MATCH(max_demand!O$1,Overzicht!$B:$B,0),5),Verdeelsleutels_percentage!$1:$1,0)))</f>
        <v>1.8776014273961181E-2</v>
      </c>
      <c r="P361">
        <f>PRODUCT(INDEX(Overzicht!$B$1:$D$35,MATCH(max_demand!P$1,Overzicht!$B$1:$B$35,0),3),INDEX(Verdeelsleutels_percentage!$A:$AB,MATCH(max_demand!$C361,Verdeelsleutels_percentage!$C:$C,0),MATCH(INDEX(Overzicht!$B$1:$F$35,MATCH(max_demand!P$1,Overzicht!$B:$B,0),5),Verdeelsleutels_percentage!$1:$1,0)))</f>
        <v>2.2186146292209746E-2</v>
      </c>
      <c r="Q361">
        <f>PRODUCT(INDEX(Overzicht!$B$1:$D$35,MATCH(max_demand!Q$1,Overzicht!$B$1:$B$35,0),3),INDEX(Verdeelsleutels_percentage!$A:$AB,MATCH(max_demand!$C361,Verdeelsleutels_percentage!$C:$C,0),MATCH(INDEX(Overzicht!$B$1:$F$35,MATCH(max_demand!Q$1,Overzicht!$B:$B,0),5),Verdeelsleutels_percentage!$1:$1,0)))</f>
        <v>1.822945426449224E-2</v>
      </c>
      <c r="R361">
        <f>PRODUCT(INDEX(Overzicht!$B$1:$D$35,MATCH(max_demand!R$1,Overzicht!$B$1:$B$35,0),3),INDEX(Verdeelsleutels_percentage!$A:$AB,MATCH(max_demand!$C361,Verdeelsleutels_percentage!$C:$C,0),MATCH(INDEX(Overzicht!$B$1:$F$35,MATCH(max_demand!R$1,Overzicht!$B:$B,0),5),Verdeelsleutels_percentage!$1:$1,0)))</f>
        <v>3.771611227136326E-3</v>
      </c>
      <c r="S361">
        <f>PRODUCT(INDEX(Overzicht!$B$1:$D$35,MATCH(max_demand!S$1,Overzicht!$B$1:$B$35,0),3),INDEX(Verdeelsleutels_percentage!$A:$AB,MATCH(max_demand!$C361,Verdeelsleutels_percentage!$C:$C,0),MATCH(INDEX(Overzicht!$B$1:$F$35,MATCH(max_demand!S$1,Overzicht!$B:$B,0),5),Verdeelsleutels_percentage!$1:$1,0)))</f>
        <v>7.7242597931751946E-3</v>
      </c>
      <c r="T361">
        <f>PRODUCT(INDEX(Overzicht!$B$1:$D$35,MATCH(max_demand!T$1,Overzicht!$B$1:$B$35,0),3),INDEX(Verdeelsleutels_percentage!$A:$AB,MATCH(max_demand!$C361,Verdeelsleutels_percentage!$C:$C,0),MATCH(INDEX(Overzicht!$B$1:$F$35,MATCH(max_demand!T$1,Overzicht!$B:$B,0),5),Verdeelsleutels_percentage!$1:$1,0)))</f>
        <v>1.1147206515758472E-2</v>
      </c>
      <c r="U361">
        <f>PRODUCT(INDEX(Overzicht!$B$1:$D$35,MATCH(max_demand!U$1,Overzicht!$B$1:$B$35,0),3),INDEX(Verdeelsleutels_percentage!$A:$AB,MATCH(max_demand!$C361,Verdeelsleutels_percentage!$C:$C,0),MATCH(INDEX(Overzicht!$B$1:$F$35,MATCH(max_demand!U$1,Overzicht!$B:$B,0),5),Verdeelsleutels_percentage!$1:$1,0)))</f>
        <v>4.1403909915674338E-2</v>
      </c>
      <c r="V361">
        <f>PRODUCT(INDEX(Overzicht!$B$1:$D$35,MATCH(max_demand!V$1,Overzicht!$B$1:$B$35,0),3),INDEX(Verdeelsleutels_percentage!$A:$AB,MATCH(max_demand!$C361,Verdeelsleutels_percentage!$C:$C,0),MATCH(INDEX(Overzicht!$B$1:$F$35,MATCH(max_demand!V$1,Overzicht!$B:$B,0),5),Verdeelsleutels_percentage!$1:$1,0)))</f>
        <v>4.8192810124519717E-3</v>
      </c>
      <c r="W361">
        <f>PRODUCT(INDEX(Overzicht!$B$1:$D$35,MATCH(max_demand!W$1,Overzicht!$B$1:$B$35,0),3),INDEX(Verdeelsleutels_percentage!$A:$AB,MATCH(max_demand!$C361,Verdeelsleutels_percentage!$C:$C,0),MATCH(INDEX(Overzicht!$B$1:$F$35,MATCH(max_demand!W$1,Overzicht!$B:$B,0),5),Verdeelsleutels_percentage!$1:$1,0)))</f>
        <v>2.5144074847575505E-2</v>
      </c>
      <c r="X361">
        <f>PRODUCT(INDEX(Overzicht!$B$1:$D$35,MATCH(max_demand!X$1,Overzicht!$B$1:$B$35,0),3),INDEX(Verdeelsleutels_percentage!$A:$AB,MATCH(max_demand!$C361,Verdeelsleutels_percentage!$C:$C,0),MATCH(INDEX(Overzicht!$B$1:$F$35,MATCH(max_demand!X$1,Overzicht!$B:$B,0),5),Verdeelsleutels_percentage!$1:$1,0)))</f>
        <v>3.2171594338793331E-2</v>
      </c>
      <c r="Y361">
        <f>PRODUCT(INDEX(Overzicht!$B$1:$D$35,MATCH(max_demand!Y$1,Overzicht!$B$1:$B$35,0),3),INDEX(Verdeelsleutels_percentage!$A:$AB,MATCH(max_demand!$C361,Verdeelsleutels_percentage!$C:$C,0),MATCH(INDEX(Overzicht!$B$1:$F$35,MATCH(max_demand!Y$1,Overzicht!$B:$B,0),5),Verdeelsleutels_percentage!$1:$1,0)))</f>
        <v>8.7009533979306152E-6</v>
      </c>
      <c r="Z361">
        <f>PRODUCT(INDEX(Overzicht!$B$1:$D$35,MATCH(max_demand!Z$1,Overzicht!$B$1:$B$35,0),3),INDEX(Verdeelsleutels_percentage!$A:$AB,MATCH(max_demand!$C361,Verdeelsleutels_percentage!$C:$C,0),MATCH(INDEX(Overzicht!$B$1:$F$35,MATCH(max_demand!Z$1,Overzicht!$B:$B,0),5),Verdeelsleutels_percentage!$1:$1,0)))</f>
        <v>3.8670903990802737E-3</v>
      </c>
      <c r="AA361">
        <f>PRODUCT(INDEX(Overzicht!$B$1:$D$35,MATCH(max_demand!AA$1,Overzicht!$B$1:$B$35,0),3),INDEX(Verdeelsleutels_percentage!$A:$AB,MATCH(max_demand!$C361,Verdeelsleutels_percentage!$C:$C,0),MATCH(INDEX(Overzicht!$B$1:$F$35,MATCH(max_demand!AA$1,Overzicht!$B:$B,0),5),Verdeelsleutels_percentage!$1:$1,0)))</f>
        <v>4.0299152579889169E-3</v>
      </c>
      <c r="AB361">
        <f>PRODUCT(INDEX(Overzicht!$B$1:$D$35,MATCH(max_demand!AB$1,Overzicht!$B$1:$B$35,0),3),INDEX(Verdeelsleutels_percentage!$A:$AB,MATCH(max_demand!$C361,Verdeelsleutels_percentage!$C:$C,0),MATCH(INDEX(Overzicht!$B$1:$F$35,MATCH(max_demand!AB$1,Overzicht!$B:$B,0),5),Verdeelsleutels_percentage!$1:$1,0)))</f>
        <v>1.8558840538451589E-2</v>
      </c>
      <c r="AC361">
        <f>PRODUCT(INDEX(Overzicht!$B$1:$D$35,MATCH(max_demand!AC$1,Overzicht!$B$1:$B$35,0),3),INDEX(Verdeelsleutels_percentage!$A:$AB,MATCH(max_demand!$C361,Verdeelsleutels_percentage!$C:$C,0),MATCH(INDEX(Overzicht!$B$1:$F$35,MATCH(max_demand!AC$1,Overzicht!$B:$B,0),5),Verdeelsleutels_percentage!$1:$1,0)))</f>
        <v>3.7971829515199382E-2</v>
      </c>
      <c r="AD361">
        <f>PRODUCT(INDEX(Overzicht!$B$1:$D$35,MATCH(max_demand!AD$1,Overzicht!$B$1:$B$35,0),3),INDEX(Verdeelsleutels_percentage!$A:$AB,MATCH(max_demand!$C361,Verdeelsleutels_percentage!$C:$C,0),MATCH(INDEX(Overzicht!$B$1:$F$35,MATCH(max_demand!AD$1,Overzicht!$B:$B,0),5),Verdeelsleutels_percentage!$1:$1,0)))</f>
        <v>1.2049602861501235E-5</v>
      </c>
      <c r="AE361">
        <f>PRODUCT(INDEX(Overzicht!$B$1:$D$35,MATCH(max_demand!AE$1,Overzicht!$B$1:$B$35,0),3),INDEX(Verdeelsleutels_percentage!$A:$AB,MATCH(max_demand!$C361,Verdeelsleutels_percentage!$C:$C,0),MATCH(INDEX(Overzicht!$B$1:$F$35,MATCH(max_demand!AE$1,Overzicht!$B:$B,0),5),Verdeelsleutels_percentage!$1:$1,0)))</f>
        <v>2.5457005945514241E-2</v>
      </c>
      <c r="AF361">
        <f>PRODUCT(INDEX(Overzicht!$B$1:$D$35,MATCH(max_demand!AF$1,Overzicht!$B$1:$B$35,0),3),INDEX(Verdeelsleutels_percentage!$A:$AB,MATCH(max_demand!$C361,Verdeelsleutels_percentage!$C:$C,0),MATCH(INDEX(Overzicht!$B$1:$F$35,MATCH(max_demand!AF$1,Overzicht!$B:$B,0),5),Verdeelsleutels_percentage!$1:$1,0)))</f>
        <v>1.5264830522685291E-2</v>
      </c>
      <c r="AG361">
        <f>PRODUCT(INDEX(Overzicht!$B$1:$D$35,MATCH(max_demand!AG$1,Overzicht!$B$1:$B$35,0),3),INDEX(Verdeelsleutels_percentage!$A:$AB,MATCH(max_demand!$C361,Verdeelsleutels_percentage!$C:$C,0),MATCH(INDEX(Overzicht!$B$1:$F$35,MATCH(max_demand!AG$1,Overzicht!$B:$B,0),5),Verdeelsleutels_percentage!$1:$1,0)))</f>
        <v>2.5144074847575505E-2</v>
      </c>
      <c r="AH361">
        <f>PRODUCT(INDEX(Overzicht!$B$1:$D$35,MATCH(max_demand!AH$1,Overzicht!$B$1:$B$35,0),3),INDEX(Verdeelsleutels_percentage!$A:$AB,MATCH(max_demand!$C361,Verdeelsleutels_percentage!$C:$C,0),MATCH(INDEX(Overzicht!$B$1:$F$35,MATCH(max_demand!AH$1,Overzicht!$B:$B,0),5),Verdeelsleutels_percentage!$1:$1,0)))</f>
        <v>3.5617937886265674E-2</v>
      </c>
      <c r="AI361">
        <f>PRODUCT(INDEX(Overzicht!$B$1:$D$35,MATCH(max_demand!AI$1,Overzicht!$B$1:$B$35,0),3),INDEX(Verdeelsleutels_percentage!$A:$AB,MATCH(max_demand!$C361,Verdeelsleutels_percentage!$C:$C,0),MATCH(INDEX(Overzicht!$B$1:$F$35,MATCH(max_demand!AI$1,Overzicht!$B:$B,0),5),Verdeelsleutels_percentage!$1:$1,0)))</f>
        <v>1.2211864418148232E-2</v>
      </c>
      <c r="AJ361">
        <f>PRODUCT(INDEX(Overzicht!$B$1:$D$35,MATCH(max_demand!AJ$1,Overzicht!$B$1:$B$35,0),3),INDEX(Verdeelsleutels_percentage!$A:$AB,MATCH(max_demand!$C361,Verdeelsleutels_percentage!$C:$C,0),MATCH(INDEX(Overzicht!$B$1:$F$35,MATCH(max_demand!AJ$1,Overzicht!$B:$B,0),5),Verdeelsleutels_percentage!$1:$1,0)))</f>
        <v>0</v>
      </c>
      <c r="AK361">
        <f>PRODUCT(INDEX(Overzicht!$B$1:$D$35,MATCH(max_demand!AK$1,Overzicht!$B$1:$B$35,0),3),INDEX(Verdeelsleutels_percentage!$A:$AB,MATCH(max_demand!$C361,Verdeelsleutels_percentage!$C:$C,0),MATCH(INDEX(Overzicht!$B$1:$F$35,MATCH(max_demand!AK$1,Overzicht!$B:$B,0),5),Verdeelsleutels_percentage!$1:$1,0)))</f>
        <v>1.5254072074195808E-3</v>
      </c>
      <c r="AL361">
        <f>PRODUCT(INDEX(Overzicht!$B$1:$D$35,MATCH(max_demand!AL$1,Overzicht!$B$1:$B$35,0),3),INDEX(Verdeelsleutels_percentage!$A:$AB,MATCH(max_demand!$C361,Verdeelsleutels_percentage!$C:$C,0),MATCH(INDEX(Overzicht!$B$1:$F$35,MATCH(max_demand!AL$1,Overzicht!$B:$B,0),5),Verdeelsleutels_percentage!$1:$1,0)))</f>
        <v>4.1906791412625842E-3</v>
      </c>
      <c r="AM361">
        <f>PRODUCT(INDEX(Overzicht!$B$1:$D$35,MATCH(max_demand!AM$1,Overzicht!$B$1:$B$35,0),3),INDEX(Verdeelsleutels_percentage!$A:$AB,MATCH(max_demand!$C361,Verdeelsleutels_percentage!$C:$C,0),MATCH(INDEX(Overzicht!$B$1:$F$35,MATCH(max_demand!AM$1,Overzicht!$B:$B,0),5),Verdeelsleutels_percentage!$1:$1,0)))</f>
        <v>8.3813582825251684E-3</v>
      </c>
      <c r="AN361">
        <f>PRODUCT(INDEX(Overzicht!$B$1:$D$35,MATCH(max_demand!AN$1,Overzicht!$B$1:$B$35,0),3),INDEX(Verdeelsleutels_percentage!$A:$AB,MATCH(max_demand!$C361,Verdeelsleutels_percentage!$C:$C,0),MATCH(INDEX(Overzicht!$B$1:$F$35,MATCH(max_demand!AN$1,Overzicht!$B:$B,0),5),Verdeelsleutels_percentage!$1:$1,0)))</f>
        <v>4.1906791412625842E-3</v>
      </c>
      <c r="AO361">
        <f>PRODUCT(INDEX(Overzicht!$B$1:$D$35,MATCH(max_demand!AO$1,Overzicht!$B$1:$B$35,0),3),INDEX(Verdeelsleutels_percentage!$A:$AB,MATCH(max_demand!$C361,Verdeelsleutels_percentage!$C:$C,0),MATCH(INDEX(Overzicht!$B$1:$F$35,MATCH(max_demand!AO$1,Overzicht!$B:$B,0),5),Verdeelsleutels_percentage!$1:$1,0)))</f>
        <v>1.4667376994419045E-2</v>
      </c>
    </row>
    <row r="362" spans="2:41">
      <c r="B362" t="str">
        <f>INDEX('ETLocal datasets'!B:C,MATCH(C362,'ETLocal datasets'!C:C,0),1)</f>
        <v>GM1883</v>
      </c>
      <c r="C362" t="str">
        <f>'ETLocal datasets'!C345</f>
        <v>Sittard-Geleen</v>
      </c>
      <c r="D362">
        <f t="shared" si="25"/>
        <v>0.2147205182060149</v>
      </c>
      <c r="E362">
        <f t="shared" si="26"/>
        <v>0.26813790428630357</v>
      </c>
      <c r="F362">
        <f t="shared" si="27"/>
        <v>5.6297380136965496E-2</v>
      </c>
      <c r="G362">
        <f t="shared" si="24"/>
        <v>0.11464108961708092</v>
      </c>
      <c r="H362">
        <f>PRODUCT(INDEX(Overzicht!$B$1:$D$35,MATCH(max_demand!H$1,Overzicht!$B$1:$B$35,0),3),INDEX(Verdeelsleutels_percentage!$A:$AB,MATCH(max_demand!$C362,Verdeelsleutels_percentage!$C:$C,0),MATCH(INDEX(Overzicht!$B$1:$F$35,MATCH(max_demand!H$1,Overzicht!$B:$B,0),5),Verdeelsleutels_percentage!$1:$1,0)))</f>
        <v>5.6297380136965496E-2</v>
      </c>
      <c r="I362">
        <f>PRODUCT(INDEX(Overzicht!$B$1:$D$35,MATCH(max_demand!I$1,Overzicht!$B$1:$B$35,0),3),INDEX(Verdeelsleutels_percentage!$A:$AB,MATCH(max_demand!$C362,Verdeelsleutels_percentage!$C:$C,0),MATCH(INDEX(Overzicht!$B$1:$F$35,MATCH(max_demand!I$1,Overzicht!$B:$B,0),5),Verdeelsleutels_percentage!$1:$1,0)))</f>
        <v>1.3351404975757796E-2</v>
      </c>
      <c r="J362">
        <f>PRODUCT(INDEX(Overzicht!$B$1:$D$35,MATCH(max_demand!J$1,Overzicht!$B$1:$B$35,0),3),INDEX(Verdeelsleutels_percentage!$A:$AB,MATCH(max_demand!$C362,Verdeelsleutels_percentage!$C:$C,0),MATCH(INDEX(Overzicht!$B$1:$F$35,MATCH(max_demand!J$1,Overzicht!$B:$B,0),5),Verdeelsleutels_percentage!$1:$1,0)))</f>
        <v>1.887302648401129E-2</v>
      </c>
      <c r="K362">
        <f>PRODUCT(INDEX(Overzicht!$B$1:$D$35,MATCH(max_demand!K$1,Overzicht!$B$1:$B$35,0),3),INDEX(Verdeelsleutels_percentage!$A:$AB,MATCH(max_demand!$C362,Verdeelsleutels_percentage!$C:$C,0),MATCH(INDEX(Overzicht!$B$1:$F$35,MATCH(max_demand!K$1,Overzicht!$B:$B,0),5),Verdeelsleutels_percentage!$1:$1,0)))</f>
        <v>2.7791462972615844E-3</v>
      </c>
      <c r="L362">
        <f>PRODUCT(INDEX(Overzicht!$B$1:$D$35,MATCH(max_demand!L$1,Overzicht!$B$1:$B$35,0),3),INDEX(Verdeelsleutels_percentage!$A:$AB,MATCH(max_demand!$C362,Verdeelsleutels_percentage!$C:$C,0),MATCH(INDEX(Overzicht!$B$1:$F$35,MATCH(max_demand!L$1,Overzicht!$B:$B,0),5),Verdeelsleutels_percentage!$1:$1,0)))</f>
        <v>1.8204213607984143E-2</v>
      </c>
      <c r="M362">
        <f>PRODUCT(INDEX(Overzicht!$B$1:$D$35,MATCH(max_demand!M$1,Overzicht!$B$1:$B$35,0),3),INDEX(Verdeelsleutels_percentage!$A:$AB,MATCH(max_demand!$C362,Verdeelsleutels_percentage!$C:$C,0),MATCH(INDEX(Overzicht!$B$1:$F$35,MATCH(max_demand!M$1,Overzicht!$B:$B,0),5),Verdeelsleutels_percentage!$1:$1,0)))</f>
        <v>1.5209973150331575E-2</v>
      </c>
      <c r="N362">
        <f>PRODUCT(INDEX(Overzicht!$B$1:$D$35,MATCH(max_demand!N$1,Overzicht!$B$1:$B$35,0),3),INDEX(Verdeelsleutels_percentage!$A:$AB,MATCH(max_demand!$C362,Verdeelsleutels_percentage!$C:$C,0),MATCH(INDEX(Overzicht!$B$1:$F$35,MATCH(max_demand!N$1,Overzicht!$B:$B,0),5),Verdeelsleutels_percentage!$1:$1,0)))</f>
        <v>1.5164799120051991E-3</v>
      </c>
      <c r="O362">
        <f>PRODUCT(INDEX(Overzicht!$B$1:$D$35,MATCH(max_demand!O$1,Overzicht!$B$1:$B$35,0),3),INDEX(Verdeelsleutels_percentage!$A:$AB,MATCH(max_demand!$C362,Verdeelsleutels_percentage!$C:$C,0),MATCH(INDEX(Overzicht!$B$1:$F$35,MATCH(max_demand!O$1,Overzicht!$B:$B,0),5),Verdeelsleutels_percentage!$1:$1,0)))</f>
        <v>1.3770794261817954E-2</v>
      </c>
      <c r="P362">
        <f>PRODUCT(INDEX(Overzicht!$B$1:$D$35,MATCH(max_demand!P$1,Overzicht!$B$1:$B$35,0),3),INDEX(Verdeelsleutels_percentage!$A:$AB,MATCH(max_demand!$C362,Verdeelsleutels_percentage!$C:$C,0),MATCH(INDEX(Overzicht!$B$1:$F$35,MATCH(max_demand!P$1,Overzicht!$B:$B,0),5),Verdeelsleutels_percentage!$1:$1,0)))</f>
        <v>8.7661536336816944E-3</v>
      </c>
      <c r="Q362">
        <f>PRODUCT(INDEX(Overzicht!$B$1:$D$35,MATCH(max_demand!Q$1,Overzicht!$B$1:$B$35,0),3),INDEX(Verdeelsleutels_percentage!$A:$AB,MATCH(max_demand!$C362,Verdeelsleutels_percentage!$C:$C,0),MATCH(INDEX(Overzicht!$B$1:$F$35,MATCH(max_demand!Q$1,Overzicht!$B:$B,0),5),Verdeelsleutels_percentage!$1:$1,0)))</f>
        <v>4.6646400684914262E-2</v>
      </c>
      <c r="R362">
        <f>PRODUCT(INDEX(Overzicht!$B$1:$D$35,MATCH(max_demand!R$1,Overzicht!$B$1:$B$35,0),3),INDEX(Verdeelsleutels_percentage!$A:$AB,MATCH(max_demand!$C362,Verdeelsleutels_percentage!$C:$C,0),MATCH(INDEX(Overzicht!$B$1:$F$35,MATCH(max_demand!R$1,Overzicht!$B:$B,0),5),Verdeelsleutels_percentage!$1:$1,0)))</f>
        <v>9.6509794520512285E-3</v>
      </c>
      <c r="S362">
        <f>PRODUCT(INDEX(Overzicht!$B$1:$D$35,MATCH(max_demand!S$1,Overzicht!$B$1:$B$35,0),3),INDEX(Verdeelsleutels_percentage!$A:$AB,MATCH(max_demand!$C362,Verdeelsleutels_percentage!$C:$C,0),MATCH(INDEX(Overzicht!$B$1:$F$35,MATCH(max_demand!S$1,Overzicht!$B:$B,0),5),Verdeelsleutels_percentage!$1:$1,0)))</f>
        <v>1.9765205917800913E-2</v>
      </c>
      <c r="T362">
        <f>PRODUCT(INDEX(Overzicht!$B$1:$D$35,MATCH(max_demand!T$1,Overzicht!$B$1:$B$35,0),3),INDEX(Verdeelsleutels_percentage!$A:$AB,MATCH(max_demand!$C362,Verdeelsleutels_percentage!$C:$C,0),MATCH(INDEX(Overzicht!$B$1:$F$35,MATCH(max_demand!T$1,Overzicht!$B:$B,0),5),Verdeelsleutels_percentage!$1:$1,0)))</f>
        <v>2.8524005936062514E-2</v>
      </c>
      <c r="U362">
        <f>PRODUCT(INDEX(Overzicht!$B$1:$D$35,MATCH(max_demand!U$1,Overzicht!$B$1:$B$35,0),3),INDEX(Verdeelsleutels_percentage!$A:$AB,MATCH(max_demand!$C362,Verdeelsleutels_percentage!$C:$C,0),MATCH(INDEX(Overzicht!$B$1:$F$35,MATCH(max_demand!U$1,Overzicht!$B:$B,0),5),Verdeelsleutels_percentage!$1:$1,0)))</f>
        <v>0.10594630776251793</v>
      </c>
      <c r="V362">
        <f>PRODUCT(INDEX(Overzicht!$B$1:$D$35,MATCH(max_demand!V$1,Overzicht!$B$1:$B$35,0),3),INDEX(Verdeelsleutels_percentage!$A:$AB,MATCH(max_demand!$C362,Verdeelsleutels_percentage!$C:$C,0),MATCH(INDEX(Overzicht!$B$1:$F$35,MATCH(max_demand!V$1,Overzicht!$B:$B,0),5),Verdeelsleutels_percentage!$1:$1,0)))</f>
        <v>1.2331807077621012E-2</v>
      </c>
      <c r="W362">
        <f>PRODUCT(INDEX(Overzicht!$B$1:$D$35,MATCH(max_demand!W$1,Overzicht!$B$1:$B$35,0),3),INDEX(Verdeelsleutels_percentage!$A:$AB,MATCH(max_demand!$C362,Verdeelsleutels_percentage!$C:$C,0),MATCH(INDEX(Overzicht!$B$1:$F$35,MATCH(max_demand!W$1,Overzicht!$B:$B,0),5),Verdeelsleutels_percentage!$1:$1,0)))</f>
        <v>6.433986301367485E-2</v>
      </c>
      <c r="X362">
        <f>PRODUCT(INDEX(Overzicht!$B$1:$D$35,MATCH(max_demand!X$1,Overzicht!$B$1:$B$35,0),3),INDEX(Verdeelsleutels_percentage!$A:$AB,MATCH(max_demand!$C362,Verdeelsleutels_percentage!$C:$C,0),MATCH(INDEX(Overzicht!$B$1:$F$35,MATCH(max_demand!X$1,Overzicht!$B:$B,0),5),Verdeelsleutels_percentage!$1:$1,0)))</f>
        <v>3.7131889706097814E-3</v>
      </c>
      <c r="Y362">
        <f>PRODUCT(INDEX(Overzicht!$B$1:$D$35,MATCH(max_demand!Y$1,Overzicht!$B$1:$B$35,0),3),INDEX(Verdeelsleutels_percentage!$A:$AB,MATCH(max_demand!$C362,Verdeelsleutels_percentage!$C:$C,0),MATCH(INDEX(Overzicht!$B$1:$F$35,MATCH(max_demand!Y$1,Overzicht!$B:$B,0),5),Verdeelsleutels_percentage!$1:$1,0)))</f>
        <v>1.2257340976256944E-6</v>
      </c>
      <c r="Z362">
        <f>PRODUCT(INDEX(Overzicht!$B$1:$D$35,MATCH(max_demand!Z$1,Overzicht!$B$1:$B$35,0),3),INDEX(Verdeelsleutels_percentage!$A:$AB,MATCH(max_demand!$C362,Verdeelsleutels_percentage!$C:$C,0),MATCH(INDEX(Overzicht!$B$1:$F$35,MATCH(max_demand!Z$1,Overzicht!$B:$B,0),5),Verdeelsleutels_percentage!$1:$1,0)))</f>
        <v>5.4477071005586423E-4</v>
      </c>
      <c r="AA362">
        <f>PRODUCT(INDEX(Overzicht!$B$1:$D$35,MATCH(max_demand!AA$1,Overzicht!$B$1:$B$35,0),3),INDEX(Verdeelsleutels_percentage!$A:$AB,MATCH(max_demand!$C362,Verdeelsleutels_percentage!$C:$C,0),MATCH(INDEX(Overzicht!$B$1:$F$35,MATCH(max_demand!AA$1,Overzicht!$B:$B,0),5),Verdeelsleutels_percentage!$1:$1,0)))</f>
        <v>5.6770842416347961E-4</v>
      </c>
      <c r="AB362">
        <f>PRODUCT(INDEX(Overzicht!$B$1:$D$35,MATCH(max_demand!AB$1,Overzicht!$B$1:$B$35,0),3),INDEX(Verdeelsleutels_percentage!$A:$AB,MATCH(max_demand!$C362,Verdeelsleutels_percentage!$C:$C,0),MATCH(INDEX(Overzicht!$B$1:$F$35,MATCH(max_demand!AB$1,Overzicht!$B:$B,0),5),Verdeelsleutels_percentage!$1:$1,0)))</f>
        <v>2.750498022697893E-2</v>
      </c>
      <c r="AC362">
        <f>PRODUCT(INDEX(Overzicht!$B$1:$D$35,MATCH(max_demand!AC$1,Overzicht!$B$1:$B$35,0),3),INDEX(Verdeelsleutels_percentage!$A:$AB,MATCH(max_demand!$C362,Verdeelsleutels_percentage!$C:$C,0),MATCH(INDEX(Overzicht!$B$1:$F$35,MATCH(max_demand!AC$1,Overzicht!$B:$B,0),5),Verdeelsleutels_percentage!$1:$1,0)))</f>
        <v>1.5057284789146558E-2</v>
      </c>
      <c r="AD362">
        <f>PRODUCT(INDEX(Overzicht!$B$1:$D$35,MATCH(max_demand!AD$1,Overzicht!$B$1:$B$35,0),3),INDEX(Verdeelsleutels_percentage!$A:$AB,MATCH(max_demand!$C362,Verdeelsleutels_percentage!$C:$C,0),MATCH(INDEX(Overzicht!$B$1:$F$35,MATCH(max_demand!AD$1,Overzicht!$B:$B,0),5),Verdeelsleutels_percentage!$1:$1,0)))</f>
        <v>0</v>
      </c>
      <c r="AE362">
        <f>PRODUCT(INDEX(Overzicht!$B$1:$D$35,MATCH(max_demand!AE$1,Overzicht!$B$1:$B$35,0),3),INDEX(Verdeelsleutels_percentage!$A:$AB,MATCH(max_demand!$C362,Verdeelsleutels_percentage!$C:$C,0),MATCH(INDEX(Overzicht!$B$1:$F$35,MATCH(max_demand!AE$1,Overzicht!$B:$B,0),5),Verdeelsleutels_percentage!$1:$1,0)))</f>
        <v>1.2878250066554265E-2</v>
      </c>
      <c r="AF362">
        <f>PRODUCT(INDEX(Overzicht!$B$1:$D$35,MATCH(max_demand!AF$1,Overzicht!$B$1:$B$35,0),3),INDEX(Verdeelsleutels_percentage!$A:$AB,MATCH(max_demand!$C362,Verdeelsleutels_percentage!$C:$C,0),MATCH(INDEX(Overzicht!$B$1:$F$35,MATCH(max_demand!AF$1,Overzicht!$B:$B,0),5),Verdeelsleutels_percentage!$1:$1,0)))</f>
        <v>2.1504106975889377E-3</v>
      </c>
      <c r="AG362">
        <f>PRODUCT(INDEX(Overzicht!$B$1:$D$35,MATCH(max_demand!AG$1,Overzicht!$B$1:$B$35,0),3),INDEX(Verdeelsleutels_percentage!$A:$AB,MATCH(max_demand!$C362,Verdeelsleutels_percentage!$C:$C,0),MATCH(INDEX(Overzicht!$B$1:$F$35,MATCH(max_demand!AG$1,Overzicht!$B:$B,0),5),Verdeelsleutels_percentage!$1:$1,0)))</f>
        <v>6.433986301367485E-2</v>
      </c>
      <c r="AH362">
        <f>PRODUCT(INDEX(Overzicht!$B$1:$D$35,MATCH(max_demand!AH$1,Overzicht!$B$1:$B$35,0),3),INDEX(Verdeelsleutels_percentage!$A:$AB,MATCH(max_demand!$C362,Verdeelsleutels_percentage!$C:$C,0),MATCH(INDEX(Overzicht!$B$1:$F$35,MATCH(max_demand!AH$1,Overzicht!$B:$B,0),5),Verdeelsleutels_percentage!$1:$1,0)))</f>
        <v>5.0176249610408546E-3</v>
      </c>
      <c r="AI362">
        <f>PRODUCT(INDEX(Overzicht!$B$1:$D$35,MATCH(max_demand!AI$1,Overzicht!$B$1:$B$35,0),3),INDEX(Verdeelsleutels_percentage!$A:$AB,MATCH(max_demand!$C362,Verdeelsleutels_percentage!$C:$C,0),MATCH(INDEX(Overzicht!$B$1:$F$35,MATCH(max_demand!AI$1,Overzicht!$B:$B,0),5),Verdeelsleutels_percentage!$1:$1,0)))</f>
        <v>1.72032855807115E-3</v>
      </c>
      <c r="AJ362">
        <f>PRODUCT(INDEX(Overzicht!$B$1:$D$35,MATCH(max_demand!AJ$1,Overzicht!$B$1:$B$35,0),3),INDEX(Verdeelsleutels_percentage!$A:$AB,MATCH(max_demand!$C362,Verdeelsleutels_percentage!$C:$C,0),MATCH(INDEX(Overzicht!$B$1:$F$35,MATCH(max_demand!AJ$1,Overzicht!$B:$B,0),5),Verdeelsleutels_percentage!$1:$1,0)))</f>
        <v>0</v>
      </c>
      <c r="AK362">
        <f>PRODUCT(INDEX(Overzicht!$B$1:$D$35,MATCH(max_demand!AK$1,Overzicht!$B$1:$B$35,0),3),INDEX(Verdeelsleutels_percentage!$A:$AB,MATCH(max_demand!$C362,Verdeelsleutels_percentage!$C:$C,0),MATCH(INDEX(Overzicht!$B$1:$F$35,MATCH(max_demand!AK$1,Overzicht!$B:$B,0),5),Verdeelsleutels_percentage!$1:$1,0)))</f>
        <v>3.9032850228296083E-3</v>
      </c>
      <c r="AL362">
        <f>PRODUCT(INDEX(Overzicht!$B$1:$D$35,MATCH(max_demand!AL$1,Overzicht!$B$1:$B$35,0),3),INDEX(Verdeelsleutels_percentage!$A:$AB,MATCH(max_demand!$C362,Verdeelsleutels_percentage!$C:$C,0),MATCH(INDEX(Overzicht!$B$1:$F$35,MATCH(max_demand!AL$1,Overzicht!$B:$B,0),5),Verdeelsleutels_percentage!$1:$1,0)))</f>
        <v>1.0723310502279142E-2</v>
      </c>
      <c r="AM362">
        <f>PRODUCT(INDEX(Overzicht!$B$1:$D$35,MATCH(max_demand!AM$1,Overzicht!$B$1:$B$35,0),3),INDEX(Verdeelsleutels_percentage!$A:$AB,MATCH(max_demand!$C362,Verdeelsleutels_percentage!$C:$C,0),MATCH(INDEX(Overzicht!$B$1:$F$35,MATCH(max_demand!AM$1,Overzicht!$B:$B,0),5),Verdeelsleutels_percentage!$1:$1,0)))</f>
        <v>2.1446621004558283E-2</v>
      </c>
      <c r="AN362">
        <f>PRODUCT(INDEX(Overzicht!$B$1:$D$35,MATCH(max_demand!AN$1,Overzicht!$B$1:$B$35,0),3),INDEX(Verdeelsleutels_percentage!$A:$AB,MATCH(max_demand!$C362,Verdeelsleutels_percentage!$C:$C,0),MATCH(INDEX(Overzicht!$B$1:$F$35,MATCH(max_demand!AN$1,Overzicht!$B:$B,0),5),Verdeelsleutels_percentage!$1:$1,0)))</f>
        <v>1.0723310502279142E-2</v>
      </c>
      <c r="AO362">
        <f>PRODUCT(INDEX(Overzicht!$B$1:$D$35,MATCH(max_demand!AO$1,Overzicht!$B$1:$B$35,0),3),INDEX(Verdeelsleutels_percentage!$A:$AB,MATCH(max_demand!$C362,Verdeelsleutels_percentage!$C:$C,0),MATCH(INDEX(Overzicht!$B$1:$F$35,MATCH(max_demand!AO$1,Overzicht!$B:$B,0),5),Verdeelsleutels_percentage!$1:$1,0)))</f>
        <v>3.7531586757976992E-2</v>
      </c>
    </row>
    <row r="363" spans="2:41">
      <c r="B363" t="str">
        <f>INDEX('ETLocal datasets'!B:C,MATCH(C363,'ETLocal datasets'!C:C,0),1)</f>
        <v>GM1884</v>
      </c>
      <c r="C363" t="str">
        <f>'ETLocal datasets'!C346</f>
        <v>Kaag en Braassem</v>
      </c>
      <c r="D363">
        <f t="shared" si="25"/>
        <v>0.25318593448181353</v>
      </c>
      <c r="E363">
        <f t="shared" si="26"/>
        <v>8.5713416089746489E-2</v>
      </c>
      <c r="F363">
        <f t="shared" si="27"/>
        <v>1.6322783207171464E-2</v>
      </c>
      <c r="G363">
        <f t="shared" si="24"/>
        <v>3.3238876265661882E-2</v>
      </c>
      <c r="H363">
        <f>PRODUCT(INDEX(Overzicht!$B$1:$D$35,MATCH(max_demand!H$1,Overzicht!$B$1:$B$35,0),3),INDEX(Verdeelsleutels_percentage!$A:$AB,MATCH(max_demand!$C363,Verdeelsleutels_percentage!$C:$C,0),MATCH(INDEX(Overzicht!$B$1:$F$35,MATCH(max_demand!H$1,Overzicht!$B:$B,0),5),Verdeelsleutels_percentage!$1:$1,0)))</f>
        <v>1.6322783207171464E-2</v>
      </c>
      <c r="I363">
        <f>PRODUCT(INDEX(Overzicht!$B$1:$D$35,MATCH(max_demand!I$1,Overzicht!$B$1:$B$35,0),3),INDEX(Verdeelsleutels_percentage!$A:$AB,MATCH(max_demand!$C363,Verdeelsleutels_percentage!$C:$C,0),MATCH(INDEX(Overzicht!$B$1:$F$35,MATCH(max_demand!I$1,Overzicht!$B:$B,0),5),Verdeelsleutels_percentage!$1:$1,0)))</f>
        <v>9.298400487605385E-3</v>
      </c>
      <c r="J363">
        <f>PRODUCT(INDEX(Overzicht!$B$1:$D$35,MATCH(max_demand!J$1,Overzicht!$B$1:$B$35,0),3),INDEX(Verdeelsleutels_percentage!$A:$AB,MATCH(max_demand!$C363,Verdeelsleutels_percentage!$C:$C,0),MATCH(INDEX(Overzicht!$B$1:$F$35,MATCH(max_demand!J$1,Overzicht!$B:$B,0),5),Verdeelsleutels_percentage!$1:$1,0)))</f>
        <v>5.4720187513565286E-3</v>
      </c>
      <c r="K363">
        <f>PRODUCT(INDEX(Overzicht!$B$1:$D$35,MATCH(max_demand!K$1,Overzicht!$B$1:$B$35,0),3),INDEX(Verdeelsleutels_percentage!$A:$AB,MATCH(max_demand!$C363,Verdeelsleutels_percentage!$C:$C,0),MATCH(INDEX(Overzicht!$B$1:$F$35,MATCH(max_demand!K$1,Overzicht!$B:$B,0),5),Verdeelsleutels_percentage!$1:$1,0)))</f>
        <v>1.9354978245738595E-3</v>
      </c>
      <c r="L363">
        <f>PRODUCT(INDEX(Overzicht!$B$1:$D$35,MATCH(max_demand!L$1,Overzicht!$B$1:$B$35,0),3),INDEX(Verdeelsleutels_percentage!$A:$AB,MATCH(max_demand!$C363,Verdeelsleutels_percentage!$C:$C,0),MATCH(INDEX(Overzicht!$B$1:$F$35,MATCH(max_demand!L$1,Overzicht!$B:$B,0),5),Verdeelsleutels_percentage!$1:$1,0)))</f>
        <v>5.2781040868553324E-3</v>
      </c>
      <c r="M363">
        <f>PRODUCT(INDEX(Overzicht!$B$1:$D$35,MATCH(max_demand!M$1,Overzicht!$B$1:$B$35,0),3),INDEX(Verdeelsleutels_percentage!$A:$AB,MATCH(max_demand!$C363,Verdeelsleutels_percentage!$C:$C,0),MATCH(INDEX(Overzicht!$B$1:$F$35,MATCH(max_demand!M$1,Overzicht!$B:$B,0),5),Verdeelsleutels_percentage!$1:$1,0)))</f>
        <v>8.2167677098086353E-2</v>
      </c>
      <c r="N363">
        <f>PRODUCT(INDEX(Overzicht!$B$1:$D$35,MATCH(max_demand!N$1,Overzicht!$B$1:$B$35,0),3),INDEX(Verdeelsleutels_percentage!$A:$AB,MATCH(max_demand!$C363,Verdeelsleutels_percentage!$C:$C,0),MATCH(INDEX(Overzicht!$B$1:$F$35,MATCH(max_demand!N$1,Overzicht!$B:$B,0),5),Verdeelsleutels_percentage!$1:$1,0)))</f>
        <v>8.6742650966697386E-3</v>
      </c>
      <c r="O363">
        <f>PRODUCT(INDEX(Overzicht!$B$1:$D$35,MATCH(max_demand!O$1,Overzicht!$B$1:$B$35,0),3),INDEX(Verdeelsleutels_percentage!$A:$AB,MATCH(max_demand!$C363,Verdeelsleutels_percentage!$C:$C,0),MATCH(INDEX(Overzicht!$B$1:$F$35,MATCH(max_demand!O$1,Overzicht!$B:$B,0),5),Verdeelsleutels_percentage!$1:$1,0)))</f>
        <v>4.316765638224215E-3</v>
      </c>
      <c r="P363">
        <f>PRODUCT(INDEX(Overzicht!$B$1:$D$35,MATCH(max_demand!P$1,Overzicht!$B$1:$B$35,0),3),INDEX(Verdeelsleutels_percentage!$A:$AB,MATCH(max_demand!$C363,Verdeelsleutels_percentage!$C:$C,0),MATCH(INDEX(Overzicht!$B$1:$F$35,MATCH(max_demand!P$1,Overzicht!$B:$B,0),5),Verdeelsleutels_percentage!$1:$1,0)))</f>
        <v>1.4372203376614536E-2</v>
      </c>
      <c r="Q363">
        <f>PRODUCT(INDEX(Overzicht!$B$1:$D$35,MATCH(max_demand!Q$1,Overzicht!$B$1:$B$35,0),3),INDEX(Verdeelsleutels_percentage!$A:$AB,MATCH(max_demand!$C363,Verdeelsleutels_percentage!$C:$C,0),MATCH(INDEX(Overzicht!$B$1:$F$35,MATCH(max_demand!Q$1,Overzicht!$B:$B,0),5),Verdeelsleutels_percentage!$1:$1,0)))</f>
        <v>1.3524591800227784E-2</v>
      </c>
      <c r="R363">
        <f>PRODUCT(INDEX(Overzicht!$B$1:$D$35,MATCH(max_demand!R$1,Overzicht!$B$1:$B$35,0),3),INDEX(Verdeelsleutels_percentage!$A:$AB,MATCH(max_demand!$C363,Verdeelsleutels_percentage!$C:$C,0),MATCH(INDEX(Overzicht!$B$1:$F$35,MATCH(max_demand!R$1,Overzicht!$B:$B,0),5),Verdeelsleutels_percentage!$1:$1,0)))</f>
        <v>2.7981914069436795E-3</v>
      </c>
      <c r="S363">
        <f>PRODUCT(INDEX(Overzicht!$B$1:$D$35,MATCH(max_demand!S$1,Overzicht!$B$1:$B$35,0),3),INDEX(Verdeelsleutels_percentage!$A:$AB,MATCH(max_demand!$C363,Verdeelsleutels_percentage!$C:$C,0),MATCH(INDEX(Overzicht!$B$1:$F$35,MATCH(max_demand!S$1,Overzicht!$B:$B,0),5),Verdeelsleutels_percentage!$1:$1,0)))</f>
        <v>5.7306960014206557E-3</v>
      </c>
      <c r="T363">
        <f>PRODUCT(INDEX(Overzicht!$B$1:$D$35,MATCH(max_demand!T$1,Overzicht!$B$1:$B$35,0),3),INDEX(Verdeelsleutels_percentage!$A:$AB,MATCH(max_demand!$C363,Verdeelsleutels_percentage!$C:$C,0),MATCH(INDEX(Overzicht!$B$1:$F$35,MATCH(max_demand!T$1,Overzicht!$B:$B,0),5),Verdeelsleutels_percentage!$1:$1,0)))</f>
        <v>8.2702101583002081E-3</v>
      </c>
      <c r="U363">
        <f>PRODUCT(INDEX(Overzicht!$B$1:$D$35,MATCH(max_demand!U$1,Overzicht!$B$1:$B$35,0),3),INDEX(Verdeelsleutels_percentage!$A:$AB,MATCH(max_demand!$C363,Verdeelsleutels_percentage!$C:$C,0),MATCH(INDEX(Overzicht!$B$1:$F$35,MATCH(max_demand!U$1,Overzicht!$B:$B,0),5),Verdeelsleutels_percentage!$1:$1,0)))</f>
        <v>3.0717923445115064E-2</v>
      </c>
      <c r="V363">
        <f>PRODUCT(INDEX(Overzicht!$B$1:$D$35,MATCH(max_demand!V$1,Overzicht!$B$1:$B$35,0),3),INDEX(Verdeelsleutels_percentage!$A:$AB,MATCH(max_demand!$C363,Verdeelsleutels_percentage!$C:$C,0),MATCH(INDEX(Overzicht!$B$1:$F$35,MATCH(max_demand!V$1,Overzicht!$B:$B,0),5),Verdeelsleutels_percentage!$1:$1,0)))</f>
        <v>3.5754667977613681E-3</v>
      </c>
      <c r="W363">
        <f>PRODUCT(INDEX(Overzicht!$B$1:$D$35,MATCH(max_demand!W$1,Overzicht!$B$1:$B$35,0),3),INDEX(Verdeelsleutels_percentage!$A:$AB,MATCH(max_demand!$C363,Verdeelsleutels_percentage!$C:$C,0),MATCH(INDEX(Overzicht!$B$1:$F$35,MATCH(max_demand!W$1,Overzicht!$B:$B,0),5),Verdeelsleutels_percentage!$1:$1,0)))</f>
        <v>1.8654609379624529E-2</v>
      </c>
      <c r="X363">
        <f>PRODUCT(INDEX(Overzicht!$B$1:$D$35,MATCH(max_demand!X$1,Overzicht!$B$1:$B$35,0),3),INDEX(Verdeelsleutels_percentage!$A:$AB,MATCH(max_demand!$C363,Verdeelsleutels_percentage!$C:$C,0),MATCH(INDEX(Overzicht!$B$1:$F$35,MATCH(max_demand!X$1,Overzicht!$B:$B,0),5),Verdeelsleutels_percentage!$1:$1,0)))</f>
        <v>3.2818589386702612E-4</v>
      </c>
      <c r="Y363">
        <f>PRODUCT(INDEX(Overzicht!$B$1:$D$35,MATCH(max_demand!Y$1,Overzicht!$B$1:$B$35,0),3),INDEX(Verdeelsleutels_percentage!$A:$AB,MATCH(max_demand!$C363,Verdeelsleutels_percentage!$C:$C,0),MATCH(INDEX(Overzicht!$B$1:$F$35,MATCH(max_demand!Y$1,Overzicht!$B:$B,0),5),Verdeelsleutels_percentage!$1:$1,0)))</f>
        <v>2.0798482504940039E-6</v>
      </c>
      <c r="Z363">
        <f>PRODUCT(INDEX(Overzicht!$B$1:$D$35,MATCH(max_demand!Z$1,Overzicht!$B$1:$B$35,0),3),INDEX(Verdeelsleutels_percentage!$A:$AB,MATCH(max_demand!$C363,Verdeelsleutels_percentage!$C:$C,0),MATCH(INDEX(Overzicht!$B$1:$F$35,MATCH(max_demand!Z$1,Overzicht!$B:$B,0),5),Verdeelsleutels_percentage!$1:$1,0)))</f>
        <v>9.2437700021955743E-4</v>
      </c>
      <c r="AA363">
        <f>PRODUCT(INDEX(Overzicht!$B$1:$D$35,MATCH(max_demand!AA$1,Overzicht!$B$1:$B$35,0),3),INDEX(Verdeelsleutels_percentage!$A:$AB,MATCH(max_demand!$C363,Verdeelsleutels_percentage!$C:$C,0),MATCH(INDEX(Overzicht!$B$1:$F$35,MATCH(max_demand!AA$1,Overzicht!$B:$B,0),5),Verdeelsleutels_percentage!$1:$1,0)))</f>
        <v>9.6329813707090716E-4</v>
      </c>
      <c r="AB363">
        <f>PRODUCT(INDEX(Overzicht!$B$1:$D$35,MATCH(max_demand!AB$1,Overzicht!$B$1:$B$35,0),3),INDEX(Verdeelsleutels_percentage!$A:$AB,MATCH(max_demand!$C363,Verdeelsleutels_percentage!$C:$C,0),MATCH(INDEX(Overzicht!$B$1:$F$35,MATCH(max_demand!AB$1,Overzicht!$B:$B,0),5),Verdeelsleutels_percentage!$1:$1,0)))</f>
        <v>4.1472509146168448E-3</v>
      </c>
      <c r="AC363">
        <f>PRODUCT(INDEX(Overzicht!$B$1:$D$35,MATCH(max_demand!AC$1,Overzicht!$B$1:$B$35,0),3),INDEX(Verdeelsleutels_percentage!$A:$AB,MATCH(max_demand!$C363,Verdeelsleutels_percentage!$C:$C,0),MATCH(INDEX(Overzicht!$B$1:$F$35,MATCH(max_demand!AC$1,Overzicht!$B:$B,0),5),Verdeelsleutels_percentage!$1:$1,0)))</f>
        <v>2.0531502496656758E-3</v>
      </c>
      <c r="AD363">
        <f>PRODUCT(INDEX(Overzicht!$B$1:$D$35,MATCH(max_demand!AD$1,Overzicht!$B$1:$B$35,0),3),INDEX(Verdeelsleutels_percentage!$A:$AB,MATCH(max_demand!$C363,Verdeelsleutels_percentage!$C:$C,0),MATCH(INDEX(Overzicht!$B$1:$F$35,MATCH(max_demand!AD$1,Overzicht!$B:$B,0),5),Verdeelsleutels_percentage!$1:$1,0)))</f>
        <v>0</v>
      </c>
      <c r="AE363">
        <f>PRODUCT(INDEX(Overzicht!$B$1:$D$35,MATCH(max_demand!AE$1,Overzicht!$B$1:$B$35,0),3),INDEX(Verdeelsleutels_percentage!$A:$AB,MATCH(max_demand!$C363,Verdeelsleutels_percentage!$C:$C,0),MATCH(INDEX(Overzicht!$B$1:$F$35,MATCH(max_demand!AE$1,Overzicht!$B:$B,0),5),Verdeelsleutels_percentage!$1:$1,0)))</f>
        <v>9.0746738841068431E-2</v>
      </c>
      <c r="AF363">
        <f>PRODUCT(INDEX(Overzicht!$B$1:$D$35,MATCH(max_demand!AF$1,Overzicht!$B$1:$B$35,0),3),INDEX(Verdeelsleutels_percentage!$A:$AB,MATCH(max_demand!$C363,Verdeelsleutels_percentage!$C:$C,0),MATCH(INDEX(Overzicht!$B$1:$F$35,MATCH(max_demand!AF$1,Overzicht!$B:$B,0),5),Verdeelsleutels_percentage!$1:$1,0)))</f>
        <v>3.6488565798140421E-3</v>
      </c>
      <c r="AG363">
        <f>PRODUCT(INDEX(Overzicht!$B$1:$D$35,MATCH(max_demand!AG$1,Overzicht!$B$1:$B$35,0),3),INDEX(Verdeelsleutels_percentage!$A:$AB,MATCH(max_demand!$C363,Verdeelsleutels_percentage!$C:$C,0),MATCH(INDEX(Overzicht!$B$1:$F$35,MATCH(max_demand!AG$1,Overzicht!$B:$B,0),5),Verdeelsleutels_percentage!$1:$1,0)))</f>
        <v>1.8654609379624529E-2</v>
      </c>
      <c r="AH363">
        <f>PRODUCT(INDEX(Overzicht!$B$1:$D$35,MATCH(max_demand!AH$1,Overzicht!$B$1:$B$35,0),3),INDEX(Verdeelsleutels_percentage!$A:$AB,MATCH(max_demand!$C363,Verdeelsleutels_percentage!$C:$C,0),MATCH(INDEX(Overzicht!$B$1:$F$35,MATCH(max_demand!AH$1,Overzicht!$B:$B,0),5),Verdeelsleutels_percentage!$1:$1,0)))</f>
        <v>8.5139986862327651E-3</v>
      </c>
      <c r="AI363">
        <f>PRODUCT(INDEX(Overzicht!$B$1:$D$35,MATCH(max_demand!AI$1,Overzicht!$B$1:$B$35,0),3),INDEX(Verdeelsleutels_percentage!$A:$AB,MATCH(max_demand!$C363,Verdeelsleutels_percentage!$C:$C,0),MATCH(INDEX(Overzicht!$B$1:$F$35,MATCH(max_demand!AI$1,Overzicht!$B:$B,0),5),Verdeelsleutels_percentage!$1:$1,0)))</f>
        <v>2.9190852638512339E-3</v>
      </c>
      <c r="AJ363">
        <f>PRODUCT(INDEX(Overzicht!$B$1:$D$35,MATCH(max_demand!AJ$1,Overzicht!$B$1:$B$35,0),3),INDEX(Verdeelsleutels_percentage!$A:$AB,MATCH(max_demand!$C363,Verdeelsleutels_percentage!$C:$C,0),MATCH(INDEX(Overzicht!$B$1:$F$35,MATCH(max_demand!AJ$1,Overzicht!$B:$B,0),5),Verdeelsleutels_percentage!$1:$1,0)))</f>
        <v>0</v>
      </c>
      <c r="AK363">
        <f>PRODUCT(INDEX(Overzicht!$B$1:$D$35,MATCH(max_demand!AK$1,Overzicht!$B$1:$B$35,0),3),INDEX(Verdeelsleutels_percentage!$A:$AB,MATCH(max_demand!$C363,Verdeelsleutels_percentage!$C:$C,0),MATCH(INDEX(Overzicht!$B$1:$F$35,MATCH(max_demand!AK$1,Overzicht!$B:$B,0),5),Verdeelsleutels_percentage!$1:$1,0)))</f>
        <v>1.131712969030555E-3</v>
      </c>
      <c r="AL363">
        <f>PRODUCT(INDEX(Overzicht!$B$1:$D$35,MATCH(max_demand!AL$1,Overzicht!$B$1:$B$35,0),3),INDEX(Verdeelsleutels_percentage!$A:$AB,MATCH(max_demand!$C363,Verdeelsleutels_percentage!$C:$C,0),MATCH(INDEX(Overzicht!$B$1:$F$35,MATCH(max_demand!AL$1,Overzicht!$B:$B,0),5),Verdeelsleutels_percentage!$1:$1,0)))</f>
        <v>3.1091015632707551E-3</v>
      </c>
      <c r="AM363">
        <f>PRODUCT(INDEX(Overzicht!$B$1:$D$35,MATCH(max_demand!AM$1,Overzicht!$B$1:$B$35,0),3),INDEX(Verdeelsleutels_percentage!$A:$AB,MATCH(max_demand!$C363,Verdeelsleutels_percentage!$C:$C,0),MATCH(INDEX(Overzicht!$B$1:$F$35,MATCH(max_demand!AM$1,Overzicht!$B:$B,0),5),Verdeelsleutels_percentage!$1:$1,0)))</f>
        <v>6.2182031265415102E-3</v>
      </c>
      <c r="AN363">
        <f>PRODUCT(INDEX(Overzicht!$B$1:$D$35,MATCH(max_demand!AN$1,Overzicht!$B$1:$B$35,0),3),INDEX(Verdeelsleutels_percentage!$A:$AB,MATCH(max_demand!$C363,Verdeelsleutels_percentage!$C:$C,0),MATCH(INDEX(Overzicht!$B$1:$F$35,MATCH(max_demand!AN$1,Overzicht!$B:$B,0),5),Verdeelsleutels_percentage!$1:$1,0)))</f>
        <v>3.1091015632707551E-3</v>
      </c>
      <c r="AO363">
        <f>PRODUCT(INDEX(Overzicht!$B$1:$D$35,MATCH(max_demand!AO$1,Overzicht!$B$1:$B$35,0),3),INDEX(Verdeelsleutels_percentage!$A:$AB,MATCH(max_demand!$C363,Verdeelsleutels_percentage!$C:$C,0),MATCH(INDEX(Overzicht!$B$1:$F$35,MATCH(max_demand!AO$1,Overzicht!$B:$B,0),5),Verdeelsleutels_percentage!$1:$1,0)))</f>
        <v>1.0881855471447642E-2</v>
      </c>
    </row>
    <row r="364" spans="2:41">
      <c r="B364" t="str">
        <f>INDEX('ETLocal datasets'!B:C,MATCH(C364,'ETLocal datasets'!C:C,0),1)</f>
        <v>GM1891</v>
      </c>
      <c r="C364" t="str">
        <f>'ETLocal datasets'!C347</f>
        <v>Dantumadiel</v>
      </c>
      <c r="D364">
        <f t="shared" si="25"/>
        <v>0.2151180167680054</v>
      </c>
      <c r="E364">
        <f t="shared" si="26"/>
        <v>6.9162572459935331E-2</v>
      </c>
      <c r="F364">
        <f t="shared" si="27"/>
        <v>1.1496911584504787E-2</v>
      </c>
      <c r="G364">
        <f t="shared" si="24"/>
        <v>2.3411719480946915E-2</v>
      </c>
      <c r="H364">
        <f>PRODUCT(INDEX(Overzicht!$B$1:$D$35,MATCH(max_demand!H$1,Overzicht!$B$1:$B$35,0),3),INDEX(Verdeelsleutels_percentage!$A:$AB,MATCH(max_demand!$C364,Verdeelsleutels_percentage!$C:$C,0),MATCH(INDEX(Overzicht!$B$1:$F$35,MATCH(max_demand!H$1,Overzicht!$B:$B,0),5),Verdeelsleutels_percentage!$1:$1,0)))</f>
        <v>1.1496911584504787E-2</v>
      </c>
      <c r="I364">
        <f>PRODUCT(INDEX(Overzicht!$B$1:$D$35,MATCH(max_demand!I$1,Overzicht!$B$1:$B$35,0),3),INDEX(Verdeelsleutels_percentage!$A:$AB,MATCH(max_demand!$C364,Verdeelsleutels_percentage!$C:$C,0),MATCH(INDEX(Overzicht!$B$1:$F$35,MATCH(max_demand!I$1,Overzicht!$B:$B,0),5),Verdeelsleutels_percentage!$1:$1,0)))</f>
        <v>3.734246361369091E-3</v>
      </c>
      <c r="J364">
        <f>PRODUCT(INDEX(Overzicht!$B$1:$D$35,MATCH(max_demand!J$1,Overzicht!$B$1:$B$35,0),3),INDEX(Verdeelsleutels_percentage!$A:$AB,MATCH(max_demand!$C364,Verdeelsleutels_percentage!$C:$C,0),MATCH(INDEX(Overzicht!$B$1:$F$35,MATCH(max_demand!J$1,Overzicht!$B:$B,0),5),Verdeelsleutels_percentage!$1:$1,0)))</f>
        <v>3.8542027407101761E-3</v>
      </c>
      <c r="K364">
        <f>PRODUCT(INDEX(Overzicht!$B$1:$D$35,MATCH(max_demand!K$1,Overzicht!$B$1:$B$35,0),3),INDEX(Verdeelsleutels_percentage!$A:$AB,MATCH(max_demand!$C364,Verdeelsleutels_percentage!$C:$C,0),MATCH(INDEX(Overzicht!$B$1:$F$35,MATCH(max_demand!K$1,Overzicht!$B:$B,0),5),Verdeelsleutels_percentage!$1:$1,0)))</f>
        <v>7.7729774260498156E-4</v>
      </c>
      <c r="L364">
        <f>PRODUCT(INDEX(Overzicht!$B$1:$D$35,MATCH(max_demand!L$1,Overzicht!$B$1:$B$35,0),3),INDEX(Verdeelsleutels_percentage!$A:$AB,MATCH(max_demand!$C364,Verdeelsleutels_percentage!$C:$C,0),MATCH(INDEX(Overzicht!$B$1:$F$35,MATCH(max_demand!L$1,Overzicht!$B:$B,0),5),Verdeelsleutels_percentage!$1:$1,0)))</f>
        <v>3.7176194310862593E-3</v>
      </c>
      <c r="M364">
        <f>PRODUCT(INDEX(Overzicht!$B$1:$D$35,MATCH(max_demand!M$1,Overzicht!$B$1:$B$35,0),3),INDEX(Verdeelsleutels_percentage!$A:$AB,MATCH(max_demand!$C364,Verdeelsleutels_percentage!$C:$C,0),MATCH(INDEX(Overzicht!$B$1:$F$35,MATCH(max_demand!M$1,Overzicht!$B:$B,0),5),Verdeelsleutels_percentage!$1:$1,0)))</f>
        <v>9.8944464802516299E-2</v>
      </c>
      <c r="N364">
        <f>PRODUCT(INDEX(Overzicht!$B$1:$D$35,MATCH(max_demand!N$1,Overzicht!$B$1:$B$35,0),3),INDEX(Verdeelsleutels_percentage!$A:$AB,MATCH(max_demand!$C364,Verdeelsleutels_percentage!$C:$C,0),MATCH(INDEX(Overzicht!$B$1:$F$35,MATCH(max_demand!N$1,Overzicht!$B:$B,0),5),Verdeelsleutels_percentage!$1:$1,0)))</f>
        <v>1.0736677776996809E-2</v>
      </c>
      <c r="O364">
        <f>PRODUCT(INDEX(Overzicht!$B$1:$D$35,MATCH(max_demand!O$1,Overzicht!$B$1:$B$35,0),3),INDEX(Verdeelsleutels_percentage!$A:$AB,MATCH(max_demand!$C364,Verdeelsleutels_percentage!$C:$C,0),MATCH(INDEX(Overzicht!$B$1:$F$35,MATCH(max_demand!O$1,Overzicht!$B:$B,0),5),Verdeelsleutels_percentage!$1:$1,0)))</f>
        <v>9.4493737596727177E-5</v>
      </c>
      <c r="P364">
        <f>PRODUCT(INDEX(Overzicht!$B$1:$D$35,MATCH(max_demand!P$1,Overzicht!$B$1:$B$35,0),3),INDEX(Verdeelsleutels_percentage!$A:$AB,MATCH(max_demand!$C364,Verdeelsleutels_percentage!$C:$C,0),MATCH(INDEX(Overzicht!$B$1:$F$35,MATCH(max_demand!P$1,Overzicht!$B:$B,0),5),Verdeelsleutels_percentage!$1:$1,0)))</f>
        <v>0</v>
      </c>
      <c r="Q364">
        <f>PRODUCT(INDEX(Overzicht!$B$1:$D$35,MATCH(max_demand!Q$1,Overzicht!$B$1:$B$35,0),3),INDEX(Verdeelsleutels_percentage!$A:$AB,MATCH(max_demand!$C364,Verdeelsleutels_percentage!$C:$C,0),MATCH(INDEX(Overzicht!$B$1:$F$35,MATCH(max_demand!Q$1,Overzicht!$B:$B,0),5),Verdeelsleutels_percentage!$1:$1,0)))</f>
        <v>9.5260124557325354E-3</v>
      </c>
      <c r="R364">
        <f>PRODUCT(INDEX(Overzicht!$B$1:$D$35,MATCH(max_demand!R$1,Overzicht!$B$1:$B$35,0),3),INDEX(Verdeelsleutels_percentage!$A:$AB,MATCH(max_demand!$C364,Verdeelsleutels_percentage!$C:$C,0),MATCH(INDEX(Overzicht!$B$1:$F$35,MATCH(max_demand!R$1,Overzicht!$B:$B,0),5),Verdeelsleutels_percentage!$1:$1,0)))</f>
        <v>1.9708991287722493E-3</v>
      </c>
      <c r="S364">
        <f>PRODUCT(INDEX(Overzicht!$B$1:$D$35,MATCH(max_demand!S$1,Overzicht!$B$1:$B$35,0),3),INDEX(Verdeelsleutels_percentage!$A:$AB,MATCH(max_demand!$C364,Verdeelsleutels_percentage!$C:$C,0),MATCH(INDEX(Overzicht!$B$1:$F$35,MATCH(max_demand!S$1,Overzicht!$B:$B,0),5),Verdeelsleutels_percentage!$1:$1,0)))</f>
        <v>4.0364014157255662E-3</v>
      </c>
      <c r="T364">
        <f>PRODUCT(INDEX(Overzicht!$B$1:$D$35,MATCH(max_demand!T$1,Overzicht!$B$1:$B$35,0),3),INDEX(Verdeelsleutels_percentage!$A:$AB,MATCH(max_demand!$C364,Verdeelsleutels_percentage!$C:$C,0),MATCH(INDEX(Overzicht!$B$1:$F$35,MATCH(max_demand!T$1,Overzicht!$B:$B,0),5),Verdeelsleutels_percentage!$1:$1,0)))</f>
        <v>5.8251018694824245E-3</v>
      </c>
      <c r="U364">
        <f>PRODUCT(INDEX(Overzicht!$B$1:$D$35,MATCH(max_demand!U$1,Overzicht!$B$1:$B$35,0),3),INDEX(Verdeelsleutels_percentage!$A:$AB,MATCH(max_demand!$C364,Verdeelsleutels_percentage!$C:$C,0),MATCH(INDEX(Overzicht!$B$1:$F$35,MATCH(max_demand!U$1,Overzicht!$B:$B,0),5),Verdeelsleutels_percentage!$1:$1,0)))</f>
        <v>2.1636092658077581E-2</v>
      </c>
      <c r="V364">
        <f>PRODUCT(INDEX(Overzicht!$B$1:$D$35,MATCH(max_demand!V$1,Overzicht!$B$1:$B$35,0),3),INDEX(Verdeelsleutels_percentage!$A:$AB,MATCH(max_demand!$C364,Verdeelsleutels_percentage!$C:$C,0),MATCH(INDEX(Overzicht!$B$1:$F$35,MATCH(max_demand!V$1,Overzicht!$B:$B,0),5),Verdeelsleutels_percentage!$1:$1,0)))</f>
        <v>2.5183711089867625E-3</v>
      </c>
      <c r="W364">
        <f>PRODUCT(INDEX(Overzicht!$B$1:$D$35,MATCH(max_demand!W$1,Overzicht!$B$1:$B$35,0),3),INDEX(Verdeelsleutels_percentage!$A:$AB,MATCH(max_demand!$C364,Verdeelsleutels_percentage!$C:$C,0),MATCH(INDEX(Overzicht!$B$1:$F$35,MATCH(max_demand!W$1,Overzicht!$B:$B,0),5),Verdeelsleutels_percentage!$1:$1,0)))</f>
        <v>1.3139327525148327E-2</v>
      </c>
      <c r="X364">
        <f>PRODUCT(INDEX(Overzicht!$B$1:$D$35,MATCH(max_demand!X$1,Overzicht!$B$1:$B$35,0),3),INDEX(Verdeelsleutels_percentage!$A:$AB,MATCH(max_demand!$C364,Verdeelsleutels_percentage!$C:$C,0),MATCH(INDEX(Overzicht!$B$1:$F$35,MATCH(max_demand!X$1,Overzicht!$B:$B,0),5),Verdeelsleutels_percentage!$1:$1,0)))</f>
        <v>7.6889266563131837E-4</v>
      </c>
      <c r="Y364">
        <f>PRODUCT(INDEX(Overzicht!$B$1:$D$35,MATCH(max_demand!Y$1,Overzicht!$B$1:$B$35,0),3),INDEX(Verdeelsleutels_percentage!$A:$AB,MATCH(max_demand!$C364,Verdeelsleutels_percentage!$C:$C,0),MATCH(INDEX(Overzicht!$B$1:$F$35,MATCH(max_demand!Y$1,Overzicht!$B:$B,0),5),Verdeelsleutels_percentage!$1:$1,0)))</f>
        <v>2.6950092495831318E-6</v>
      </c>
      <c r="Z364">
        <f>PRODUCT(INDEX(Overzicht!$B$1:$D$35,MATCH(max_demand!Z$1,Overzicht!$B$1:$B$35,0),3),INDEX(Verdeelsleutels_percentage!$A:$AB,MATCH(max_demand!$C364,Verdeelsleutels_percentage!$C:$C,0),MATCH(INDEX(Overzicht!$B$1:$F$35,MATCH(max_demand!Z$1,Overzicht!$B:$B,0),5),Verdeelsleutels_percentage!$1:$1,0)))</f>
        <v>1.1977818887036141E-3</v>
      </c>
      <c r="AA364">
        <f>PRODUCT(INDEX(Overzicht!$B$1:$D$35,MATCH(max_demand!AA$1,Overzicht!$B$1:$B$35,0),3),INDEX(Verdeelsleutels_percentage!$A:$AB,MATCH(max_demand!$C364,Verdeelsleutels_percentage!$C:$C,0),MATCH(INDEX(Overzicht!$B$1:$F$35,MATCH(max_demand!AA$1,Overzicht!$B:$B,0),5),Verdeelsleutels_percentage!$1:$1,0)))</f>
        <v>1.2482148103332401E-3</v>
      </c>
      <c r="AB364">
        <f>PRODUCT(INDEX(Overzicht!$B$1:$D$35,MATCH(max_demand!AB$1,Overzicht!$B$1:$B$35,0),3),INDEX(Verdeelsleutels_percentage!$A:$AB,MATCH(max_demand!$C364,Verdeelsleutels_percentage!$C:$C,0),MATCH(INDEX(Overzicht!$B$1:$F$35,MATCH(max_demand!AB$1,Overzicht!$B:$B,0),5),Verdeelsleutels_percentage!$1:$1,0)))</f>
        <v>6.6488743120143648E-3</v>
      </c>
      <c r="AC364">
        <f>PRODUCT(INDEX(Overzicht!$B$1:$D$35,MATCH(max_demand!AC$1,Overzicht!$B$1:$B$35,0),3),INDEX(Verdeelsleutels_percentage!$A:$AB,MATCH(max_demand!$C364,Verdeelsleutels_percentage!$C:$C,0),MATCH(INDEX(Overzicht!$B$1:$F$35,MATCH(max_demand!AC$1,Overzicht!$B:$B,0),5),Verdeelsleutels_percentage!$1:$1,0)))</f>
        <v>3.5191846484461812E-3</v>
      </c>
      <c r="AD364">
        <f>PRODUCT(INDEX(Overzicht!$B$1:$D$35,MATCH(max_demand!AD$1,Overzicht!$B$1:$B$35,0),3),INDEX(Verdeelsleutels_percentage!$A:$AB,MATCH(max_demand!$C364,Verdeelsleutels_percentage!$C:$C,0),MATCH(INDEX(Overzicht!$B$1:$F$35,MATCH(max_demand!AD$1,Overzicht!$B:$B,0),5),Verdeelsleutels_percentage!$1:$1,0)))</f>
        <v>0</v>
      </c>
      <c r="AE364">
        <f>PRODUCT(INDEX(Overzicht!$B$1:$D$35,MATCH(max_demand!AE$1,Overzicht!$B$1:$B$35,0),3),INDEX(Verdeelsleutels_percentage!$A:$AB,MATCH(max_demand!$C364,Verdeelsleutels_percentage!$C:$C,0),MATCH(INDEX(Overzicht!$B$1:$F$35,MATCH(max_demand!AE$1,Overzicht!$B:$B,0),5),Verdeelsleutels_percentage!$1:$1,0)))</f>
        <v>6.3892093353447504E-2</v>
      </c>
      <c r="AF364">
        <f>PRODUCT(INDEX(Overzicht!$B$1:$D$35,MATCH(max_demand!AF$1,Overzicht!$B$1:$B$35,0),3),INDEX(Verdeelsleutels_percentage!$A:$AB,MATCH(max_demand!$C364,Verdeelsleutels_percentage!$C:$C,0),MATCH(INDEX(Overzicht!$B$1:$F$35,MATCH(max_demand!AF$1,Overzicht!$B:$B,0),5),Verdeelsleutels_percentage!$1:$1,0)))</f>
        <v>4.7280864027774237E-3</v>
      </c>
      <c r="AG364">
        <f>PRODUCT(INDEX(Overzicht!$B$1:$D$35,MATCH(max_demand!AG$1,Overzicht!$B$1:$B$35,0),3),INDEX(Verdeelsleutels_percentage!$A:$AB,MATCH(max_demand!$C364,Verdeelsleutels_percentage!$C:$C,0),MATCH(INDEX(Overzicht!$B$1:$F$35,MATCH(max_demand!AG$1,Overzicht!$B:$B,0),5),Verdeelsleutels_percentage!$1:$1,0)))</f>
        <v>1.3139327525148327E-2</v>
      </c>
      <c r="AH364">
        <f>PRODUCT(INDEX(Overzicht!$B$1:$D$35,MATCH(max_demand!AH$1,Overzicht!$B$1:$B$35,0),3),INDEX(Verdeelsleutels_percentage!$A:$AB,MATCH(max_demand!$C364,Verdeelsleutels_percentage!$C:$C,0),MATCH(INDEX(Overzicht!$B$1:$F$35,MATCH(max_demand!AH$1,Overzicht!$B:$B,0),5),Verdeelsleutels_percentage!$1:$1,0)))</f>
        <v>1.1032201606480656E-2</v>
      </c>
      <c r="AI364">
        <f>PRODUCT(INDEX(Overzicht!$B$1:$D$35,MATCH(max_demand!AI$1,Overzicht!$B$1:$B$35,0),3),INDEX(Verdeelsleutels_percentage!$A:$AB,MATCH(max_demand!$C364,Verdeelsleutels_percentage!$C:$C,0),MATCH(INDEX(Overzicht!$B$1:$F$35,MATCH(max_demand!AI$1,Overzicht!$B:$B,0),5),Verdeelsleutels_percentage!$1:$1,0)))</f>
        <v>3.7824691222219393E-3</v>
      </c>
      <c r="AJ364">
        <f>PRODUCT(INDEX(Overzicht!$B$1:$D$35,MATCH(max_demand!AJ$1,Overzicht!$B$1:$B$35,0),3),INDEX(Verdeelsleutels_percentage!$A:$AB,MATCH(max_demand!$C364,Verdeelsleutels_percentage!$C:$C,0),MATCH(INDEX(Overzicht!$B$1:$F$35,MATCH(max_demand!AJ$1,Overzicht!$B:$B,0),5),Verdeelsleutels_percentage!$1:$1,0)))</f>
        <v>0</v>
      </c>
      <c r="AK364">
        <f>PRODUCT(INDEX(Overzicht!$B$1:$D$35,MATCH(max_demand!AK$1,Overzicht!$B$1:$B$35,0),3),INDEX(Verdeelsleutels_percentage!$A:$AB,MATCH(max_demand!$C364,Verdeelsleutels_percentage!$C:$C,0),MATCH(INDEX(Overzicht!$B$1:$F$35,MATCH(max_demand!AK$1,Overzicht!$B:$B,0),5),Verdeelsleutels_percentage!$1:$1,0)))</f>
        <v>7.9711920319233188E-4</v>
      </c>
      <c r="AL364">
        <f>PRODUCT(INDEX(Overzicht!$B$1:$D$35,MATCH(max_demand!AL$1,Overzicht!$B$1:$B$35,0),3),INDEX(Verdeelsleutels_percentage!$A:$AB,MATCH(max_demand!$C364,Verdeelsleutels_percentage!$C:$C,0),MATCH(INDEX(Overzicht!$B$1:$F$35,MATCH(max_demand!AL$1,Overzicht!$B:$B,0),5),Verdeelsleutels_percentage!$1:$1,0)))</f>
        <v>2.1898879208580545E-3</v>
      </c>
      <c r="AM364">
        <f>PRODUCT(INDEX(Overzicht!$B$1:$D$35,MATCH(max_demand!AM$1,Overzicht!$B$1:$B$35,0),3),INDEX(Verdeelsleutels_percentage!$A:$AB,MATCH(max_demand!$C364,Verdeelsleutels_percentage!$C:$C,0),MATCH(INDEX(Overzicht!$B$1:$F$35,MATCH(max_demand!AM$1,Overzicht!$B:$B,0),5),Verdeelsleutels_percentage!$1:$1,0)))</f>
        <v>4.379775841716109E-3</v>
      </c>
      <c r="AN364">
        <f>PRODUCT(INDEX(Overzicht!$B$1:$D$35,MATCH(max_demand!AN$1,Overzicht!$B$1:$B$35,0),3),INDEX(Verdeelsleutels_percentage!$A:$AB,MATCH(max_demand!$C364,Verdeelsleutels_percentage!$C:$C,0),MATCH(INDEX(Overzicht!$B$1:$F$35,MATCH(max_demand!AN$1,Overzicht!$B:$B,0),5),Verdeelsleutels_percentage!$1:$1,0)))</f>
        <v>2.1898879208580545E-3</v>
      </c>
      <c r="AO364">
        <f>PRODUCT(INDEX(Overzicht!$B$1:$D$35,MATCH(max_demand!AO$1,Overzicht!$B$1:$B$35,0),3),INDEX(Verdeelsleutels_percentage!$A:$AB,MATCH(max_demand!$C364,Verdeelsleutels_percentage!$C:$C,0),MATCH(INDEX(Overzicht!$B$1:$F$35,MATCH(max_demand!AO$1,Overzicht!$B:$B,0),5),Verdeelsleutels_percentage!$1:$1,0)))</f>
        <v>7.6646077230031907E-3</v>
      </c>
    </row>
    <row r="365" spans="2:41">
      <c r="B365" t="str">
        <f>INDEX('ETLocal datasets'!B:C,MATCH(C365,'ETLocal datasets'!C:C,0),1)</f>
        <v>GM1892</v>
      </c>
      <c r="C365" t="str">
        <f>'ETLocal datasets'!C348</f>
        <v>Zuidplas</v>
      </c>
      <c r="D365">
        <f t="shared" si="25"/>
        <v>0.19940224476204699</v>
      </c>
      <c r="E365">
        <f t="shared" si="26"/>
        <v>0.12412914043034312</v>
      </c>
      <c r="F365">
        <f t="shared" si="27"/>
        <v>2.5980602080885363E-2</v>
      </c>
      <c r="G365">
        <f t="shared" si="24"/>
        <v>5.2905561932265081E-2</v>
      </c>
      <c r="H365">
        <f>PRODUCT(INDEX(Overzicht!$B$1:$D$35,MATCH(max_demand!H$1,Overzicht!$B$1:$B$35,0),3),INDEX(Verdeelsleutels_percentage!$A:$AB,MATCH(max_demand!$C365,Verdeelsleutels_percentage!$C:$C,0),MATCH(INDEX(Overzicht!$B$1:$F$35,MATCH(max_demand!H$1,Overzicht!$B:$B,0),5),Verdeelsleutels_percentage!$1:$1,0)))</f>
        <v>2.5980602080885363E-2</v>
      </c>
      <c r="I365">
        <f>PRODUCT(INDEX(Overzicht!$B$1:$D$35,MATCH(max_demand!I$1,Overzicht!$B$1:$B$35,0),3),INDEX(Verdeelsleutels_percentage!$A:$AB,MATCH(max_demand!$C365,Verdeelsleutels_percentage!$C:$C,0),MATCH(INDEX(Overzicht!$B$1:$F$35,MATCH(max_demand!I$1,Overzicht!$B:$B,0),5),Verdeelsleutels_percentage!$1:$1,0)))</f>
        <v>1.1967123349405494E-2</v>
      </c>
      <c r="J365">
        <f>PRODUCT(INDEX(Overzicht!$B$1:$D$35,MATCH(max_demand!J$1,Overzicht!$B$1:$B$35,0),3),INDEX(Verdeelsleutels_percentage!$A:$AB,MATCH(max_demand!$C365,Verdeelsleutels_percentage!$C:$C,0),MATCH(INDEX(Overzicht!$B$1:$F$35,MATCH(max_demand!J$1,Overzicht!$B:$B,0),5),Verdeelsleutels_percentage!$1:$1,0)))</f>
        <v>8.7096875547349028E-3</v>
      </c>
      <c r="K365">
        <f>PRODUCT(INDEX(Overzicht!$B$1:$D$35,MATCH(max_demand!K$1,Overzicht!$B$1:$B$35,0),3),INDEX(Verdeelsleutels_percentage!$A:$AB,MATCH(max_demand!$C365,Verdeelsleutels_percentage!$C:$C,0),MATCH(INDEX(Overzicht!$B$1:$F$35,MATCH(max_demand!K$1,Overzicht!$B:$B,0),5),Verdeelsleutels_percentage!$1:$1,0)))</f>
        <v>2.4910027525762513E-3</v>
      </c>
      <c r="L365">
        <f>PRODUCT(INDEX(Overzicht!$B$1:$D$35,MATCH(max_demand!L$1,Overzicht!$B$1:$B$35,0),3),INDEX(Verdeelsleutels_percentage!$A:$AB,MATCH(max_demand!$C365,Verdeelsleutels_percentage!$C:$C,0),MATCH(INDEX(Overzicht!$B$1:$F$35,MATCH(max_demand!L$1,Overzicht!$B:$B,0),5),Verdeelsleutels_percentage!$1:$1,0)))</f>
        <v>8.4010380020139858E-3</v>
      </c>
      <c r="M365">
        <f>PRODUCT(INDEX(Overzicht!$B$1:$D$35,MATCH(max_demand!M$1,Overzicht!$B$1:$B$35,0),3),INDEX(Verdeelsleutels_percentage!$A:$AB,MATCH(max_demand!$C365,Verdeelsleutels_percentage!$C:$C,0),MATCH(INDEX(Overzicht!$B$1:$F$35,MATCH(max_demand!M$1,Overzicht!$B:$B,0),5),Verdeelsleutels_percentage!$1:$1,0)))</f>
        <v>1.749648215585025E-2</v>
      </c>
      <c r="N365">
        <f>PRODUCT(INDEX(Overzicht!$B$1:$D$35,MATCH(max_demand!N$1,Overzicht!$B$1:$B$35,0),3),INDEX(Verdeelsleutels_percentage!$A:$AB,MATCH(max_demand!$C365,Verdeelsleutels_percentage!$C:$C,0),MATCH(INDEX(Overzicht!$B$1:$F$35,MATCH(max_demand!N$1,Overzicht!$B:$B,0),5),Verdeelsleutels_percentage!$1:$1,0)))</f>
        <v>1.6758866376392339E-3</v>
      </c>
      <c r="O365">
        <f>PRODUCT(INDEX(Overzicht!$B$1:$D$35,MATCH(max_demand!O$1,Overzicht!$B$1:$B$35,0),3),INDEX(Verdeelsleutels_percentage!$A:$AB,MATCH(max_demand!$C365,Verdeelsleutels_percentage!$C:$C,0),MATCH(INDEX(Overzicht!$B$1:$F$35,MATCH(max_demand!O$1,Overzicht!$B:$B,0),5),Verdeelsleutels_percentage!$1:$1,0)))</f>
        <v>8.3291031760136542E-3</v>
      </c>
      <c r="P365">
        <f>PRODUCT(INDEX(Overzicht!$B$1:$D$35,MATCH(max_demand!P$1,Overzicht!$B$1:$B$35,0),3),INDEX(Verdeelsleutels_percentage!$A:$AB,MATCH(max_demand!$C365,Verdeelsleutels_percentage!$C:$C,0),MATCH(INDEX(Overzicht!$B$1:$F$35,MATCH(max_demand!P$1,Overzicht!$B:$B,0),5),Verdeelsleutels_percentage!$1:$1,0)))</f>
        <v>2.5711506584362005E-2</v>
      </c>
      <c r="Q365">
        <f>PRODUCT(INDEX(Overzicht!$B$1:$D$35,MATCH(max_demand!Q$1,Overzicht!$B$1:$B$35,0),3),INDEX(Verdeelsleutels_percentage!$A:$AB,MATCH(max_demand!$C365,Verdeelsleutels_percentage!$C:$C,0),MATCH(INDEX(Overzicht!$B$1:$F$35,MATCH(max_demand!Q$1,Overzicht!$B:$B,0),5),Verdeelsleutels_percentage!$1:$1,0)))</f>
        <v>2.1526784581305011E-2</v>
      </c>
      <c r="R365">
        <f>PRODUCT(INDEX(Overzicht!$B$1:$D$35,MATCH(max_demand!R$1,Overzicht!$B$1:$B$35,0),3),INDEX(Verdeelsleutels_percentage!$A:$AB,MATCH(max_demand!$C365,Verdeelsleutels_percentage!$C:$C,0),MATCH(INDEX(Overzicht!$B$1:$F$35,MATCH(max_demand!R$1,Overzicht!$B:$B,0),5),Verdeelsleutels_percentage!$1:$1,0)))</f>
        <v>4.4538174995803481E-3</v>
      </c>
      <c r="S365">
        <f>PRODUCT(INDEX(Overzicht!$B$1:$D$35,MATCH(max_demand!S$1,Overzicht!$B$1:$B$35,0),3),INDEX(Verdeelsleutels_percentage!$A:$AB,MATCH(max_demand!$C365,Verdeelsleutels_percentage!$C:$C,0),MATCH(INDEX(Overzicht!$B$1:$F$35,MATCH(max_demand!S$1,Overzicht!$B:$B,0),5),Verdeelsleutels_percentage!$1:$1,0)))</f>
        <v>9.121418239140552E-3</v>
      </c>
      <c r="T365">
        <f>PRODUCT(INDEX(Overzicht!$B$1:$D$35,MATCH(max_demand!T$1,Overzicht!$B$1:$B$35,0),3),INDEX(Verdeelsleutels_percentage!$A:$AB,MATCH(max_demand!$C365,Verdeelsleutels_percentage!$C:$C,0),MATCH(INDEX(Overzicht!$B$1:$F$35,MATCH(max_demand!T$1,Overzicht!$B:$B,0),5),Verdeelsleutels_percentage!$1:$1,0)))</f>
        <v>1.3163505054315249E-2</v>
      </c>
      <c r="U365">
        <f>PRODUCT(INDEX(Overzicht!$B$1:$D$35,MATCH(max_demand!U$1,Overzicht!$B$1:$B$35,0),3),INDEX(Verdeelsleutels_percentage!$A:$AB,MATCH(max_demand!$C365,Verdeelsleutels_percentage!$C:$C,0),MATCH(INDEX(Overzicht!$B$1:$F$35,MATCH(max_demand!U$1,Overzicht!$B:$B,0),5),Verdeelsleutels_percentage!$1:$1,0)))</f>
        <v>4.8893018773170933E-2</v>
      </c>
      <c r="V365">
        <f>PRODUCT(INDEX(Overzicht!$B$1:$D$35,MATCH(max_demand!V$1,Overzicht!$B$1:$B$35,0),3),INDEX(Verdeelsleutels_percentage!$A:$AB,MATCH(max_demand!$C365,Verdeelsleutels_percentage!$C:$C,0),MATCH(INDEX(Overzicht!$B$1:$F$35,MATCH(max_demand!V$1,Overzicht!$B:$B,0),5),Verdeelsleutels_percentage!$1:$1,0)))</f>
        <v>5.690989027241555E-3</v>
      </c>
      <c r="W365">
        <f>PRODUCT(INDEX(Overzicht!$B$1:$D$35,MATCH(max_demand!W$1,Overzicht!$B$1:$B$35,0),3),INDEX(Verdeelsleutels_percentage!$A:$AB,MATCH(max_demand!$C365,Verdeelsleutels_percentage!$C:$C,0),MATCH(INDEX(Overzicht!$B$1:$F$35,MATCH(max_demand!W$1,Overzicht!$B:$B,0),5),Verdeelsleutels_percentage!$1:$1,0)))</f>
        <v>2.9692116663868985E-2</v>
      </c>
      <c r="X365">
        <f>PRODUCT(INDEX(Overzicht!$B$1:$D$35,MATCH(max_demand!X$1,Overzicht!$B$1:$B$35,0),3),INDEX(Verdeelsleutels_percentage!$A:$AB,MATCH(max_demand!$C365,Verdeelsleutels_percentage!$C:$C,0),MATCH(INDEX(Overzicht!$B$1:$F$35,MATCH(max_demand!X$1,Overzicht!$B:$B,0),5),Verdeelsleutels_percentage!$1:$1,0)))</f>
        <v>8.1577636475517923E-4</v>
      </c>
      <c r="Y365">
        <f>PRODUCT(INDEX(Overzicht!$B$1:$D$35,MATCH(max_demand!Y$1,Overzicht!$B$1:$B$35,0),3),INDEX(Verdeelsleutels_percentage!$A:$AB,MATCH(max_demand!$C365,Verdeelsleutels_percentage!$C:$C,0),MATCH(INDEX(Overzicht!$B$1:$F$35,MATCH(max_demand!Y$1,Overzicht!$B:$B,0),5),Verdeelsleutels_percentage!$1:$1,0)))</f>
        <v>1.5805317403570245E-6</v>
      </c>
      <c r="Z365">
        <f>PRODUCT(INDEX(Overzicht!$B$1:$D$35,MATCH(max_demand!Z$1,Overzicht!$B$1:$B$35,0),3),INDEX(Verdeelsleutels_percentage!$A:$AB,MATCH(max_demand!$C365,Verdeelsleutels_percentage!$C:$C,0),MATCH(INDEX(Overzicht!$B$1:$F$35,MATCH(max_demand!Z$1,Overzicht!$B:$B,0),5),Verdeelsleutels_percentage!$1:$1,0)))</f>
        <v>7.024585512697887E-4</v>
      </c>
      <c r="AA365">
        <f>PRODUCT(INDEX(Overzicht!$B$1:$D$35,MATCH(max_demand!AA$1,Overzicht!$B$1:$B$35,0),3),INDEX(Verdeelsleutels_percentage!$A:$AB,MATCH(max_demand!$C365,Verdeelsleutels_percentage!$C:$C,0),MATCH(INDEX(Overzicht!$B$1:$F$35,MATCH(max_demand!AA$1,Overzicht!$B:$B,0),5),Verdeelsleutels_percentage!$1:$1,0)))</f>
        <v>7.3203575342851664E-4</v>
      </c>
      <c r="AB365">
        <f>PRODUCT(INDEX(Overzicht!$B$1:$D$35,MATCH(max_demand!AB$1,Overzicht!$B$1:$B$35,0),3),INDEX(Verdeelsleutels_percentage!$A:$AB,MATCH(max_demand!$C365,Verdeelsleutels_percentage!$C:$C,0),MATCH(INDEX(Overzicht!$B$1:$F$35,MATCH(max_demand!AB$1,Overzicht!$B:$B,0),5),Verdeelsleutels_percentage!$1:$1,0)))</f>
        <v>8.6810178519946546E-3</v>
      </c>
      <c r="AC365">
        <f>PRODUCT(INDEX(Overzicht!$B$1:$D$35,MATCH(max_demand!AC$1,Overzicht!$B$1:$B$35,0),3),INDEX(Verdeelsleutels_percentage!$A:$AB,MATCH(max_demand!$C365,Verdeelsleutels_percentage!$C:$C,0),MATCH(INDEX(Overzicht!$B$1:$F$35,MATCH(max_demand!AC$1,Overzicht!$B:$B,0),5),Verdeelsleutels_percentage!$1:$1,0)))</f>
        <v>4.4184173840432729E-3</v>
      </c>
      <c r="AD365">
        <f>PRODUCT(INDEX(Overzicht!$B$1:$D$35,MATCH(max_demand!AD$1,Overzicht!$B$1:$B$35,0),3),INDEX(Verdeelsleutels_percentage!$A:$AB,MATCH(max_demand!$C365,Verdeelsleutels_percentage!$C:$C,0),MATCH(INDEX(Overzicht!$B$1:$F$35,MATCH(max_demand!AD$1,Overzicht!$B:$B,0),5),Verdeelsleutels_percentage!$1:$1,0)))</f>
        <v>0</v>
      </c>
      <c r="AE365">
        <f>PRODUCT(INDEX(Overzicht!$B$1:$D$35,MATCH(max_demand!AE$1,Overzicht!$B$1:$B$35,0),3),INDEX(Verdeelsleutels_percentage!$A:$AB,MATCH(max_demand!$C365,Verdeelsleutels_percentage!$C:$C,0),MATCH(INDEX(Overzicht!$B$1:$F$35,MATCH(max_demand!AE$1,Overzicht!$B:$B,0),5),Verdeelsleutels_percentage!$1:$1,0)))</f>
        <v>6.3692430561717986E-2</v>
      </c>
      <c r="AF365">
        <f>PRODUCT(INDEX(Overzicht!$B$1:$D$35,MATCH(max_demand!AF$1,Overzicht!$B$1:$B$35,0),3),INDEX(Verdeelsleutels_percentage!$A:$AB,MATCH(max_demand!$C365,Verdeelsleutels_percentage!$C:$C,0),MATCH(INDEX(Overzicht!$B$1:$F$35,MATCH(max_demand!AF$1,Overzicht!$B:$B,0),5),Verdeelsleutels_percentage!$1:$1,0)))</f>
        <v>2.7728627023807448E-3</v>
      </c>
      <c r="AG365">
        <f>PRODUCT(INDEX(Overzicht!$B$1:$D$35,MATCH(max_demand!AG$1,Overzicht!$B$1:$B$35,0),3),INDEX(Verdeelsleutels_percentage!$A:$AB,MATCH(max_demand!$C365,Verdeelsleutels_percentage!$C:$C,0),MATCH(INDEX(Overzicht!$B$1:$F$35,MATCH(max_demand!AG$1,Overzicht!$B:$B,0),5),Verdeelsleutels_percentage!$1:$1,0)))</f>
        <v>2.9692116663868985E-2</v>
      </c>
      <c r="AH365">
        <f>PRODUCT(INDEX(Overzicht!$B$1:$D$35,MATCH(max_demand!AH$1,Overzicht!$B$1:$B$35,0),3),INDEX(Verdeelsleutels_percentage!$A:$AB,MATCH(max_demand!$C365,Verdeelsleutels_percentage!$C:$C,0),MATCH(INDEX(Overzicht!$B$1:$F$35,MATCH(max_demand!AH$1,Overzicht!$B:$B,0),5),Verdeelsleutels_percentage!$1:$1,0)))</f>
        <v>6.4700129722217378E-3</v>
      </c>
      <c r="AI365">
        <f>PRODUCT(INDEX(Overzicht!$B$1:$D$35,MATCH(max_demand!AI$1,Overzicht!$B$1:$B$35,0),3),INDEX(Verdeelsleutels_percentage!$A:$AB,MATCH(max_demand!$C365,Verdeelsleutels_percentage!$C:$C,0),MATCH(INDEX(Overzicht!$B$1:$F$35,MATCH(max_demand!AI$1,Overzicht!$B:$B,0),5),Verdeelsleutels_percentage!$1:$1,0)))</f>
        <v>2.2182901619045956E-3</v>
      </c>
      <c r="AJ365">
        <f>PRODUCT(INDEX(Overzicht!$B$1:$D$35,MATCH(max_demand!AJ$1,Overzicht!$B$1:$B$35,0),3),INDEX(Verdeelsleutels_percentage!$A:$AB,MATCH(max_demand!$C365,Verdeelsleutels_percentage!$C:$C,0),MATCH(INDEX(Overzicht!$B$1:$F$35,MATCH(max_demand!AJ$1,Overzicht!$B:$B,0),5),Verdeelsleutels_percentage!$1:$1,0)))</f>
        <v>0</v>
      </c>
      <c r="AK365">
        <f>PRODUCT(INDEX(Overzicht!$B$1:$D$35,MATCH(max_demand!AK$1,Overzicht!$B$1:$B$35,0),3),INDEX(Verdeelsleutels_percentage!$A:$AB,MATCH(max_demand!$C365,Verdeelsleutels_percentage!$C:$C,0),MATCH(INDEX(Overzicht!$B$1:$F$35,MATCH(max_demand!AK$1,Overzicht!$B:$B,0),5),Verdeelsleutels_percentage!$1:$1,0)))</f>
        <v>1.8013217442747187E-3</v>
      </c>
      <c r="AL365">
        <f>PRODUCT(INDEX(Overzicht!$B$1:$D$35,MATCH(max_demand!AL$1,Overzicht!$B$1:$B$35,0),3),INDEX(Verdeelsleutels_percentage!$A:$AB,MATCH(max_demand!$C365,Verdeelsleutels_percentage!$C:$C,0),MATCH(INDEX(Overzicht!$B$1:$F$35,MATCH(max_demand!AL$1,Overzicht!$B:$B,0),5),Verdeelsleutels_percentage!$1:$1,0)))</f>
        <v>4.9486861106448309E-3</v>
      </c>
      <c r="AM365">
        <f>PRODUCT(INDEX(Overzicht!$B$1:$D$35,MATCH(max_demand!AM$1,Overzicht!$B$1:$B$35,0),3),INDEX(Verdeelsleutels_percentage!$A:$AB,MATCH(max_demand!$C365,Verdeelsleutels_percentage!$C:$C,0),MATCH(INDEX(Overzicht!$B$1:$F$35,MATCH(max_demand!AM$1,Overzicht!$B:$B,0),5),Verdeelsleutels_percentage!$1:$1,0)))</f>
        <v>9.8973722212896617E-3</v>
      </c>
      <c r="AN365">
        <f>PRODUCT(INDEX(Overzicht!$B$1:$D$35,MATCH(max_demand!AN$1,Overzicht!$B$1:$B$35,0),3),INDEX(Verdeelsleutels_percentage!$A:$AB,MATCH(max_demand!$C365,Verdeelsleutels_percentage!$C:$C,0),MATCH(INDEX(Overzicht!$B$1:$F$35,MATCH(max_demand!AN$1,Overzicht!$B:$B,0),5),Verdeelsleutels_percentage!$1:$1,0)))</f>
        <v>4.9486861106448309E-3</v>
      </c>
      <c r="AO365">
        <f>PRODUCT(INDEX(Overzicht!$B$1:$D$35,MATCH(max_demand!AO$1,Overzicht!$B$1:$B$35,0),3),INDEX(Verdeelsleutels_percentage!$A:$AB,MATCH(max_demand!$C365,Verdeelsleutels_percentage!$C:$C,0),MATCH(INDEX(Overzicht!$B$1:$F$35,MATCH(max_demand!AO$1,Overzicht!$B:$B,0),5),Verdeelsleutels_percentage!$1:$1,0)))</f>
        <v>1.7320401387256906E-2</v>
      </c>
    </row>
    <row r="366" spans="2:41">
      <c r="B366" t="str">
        <f>INDEX('ETLocal datasets'!B:C,MATCH(C366,'ETLocal datasets'!C:C,0),1)</f>
        <v>GM1894</v>
      </c>
      <c r="C366" t="str">
        <f>'ETLocal datasets'!C349</f>
        <v>Peel en Maas</v>
      </c>
      <c r="D366">
        <f t="shared" si="25"/>
        <v>0.37302112926651415</v>
      </c>
      <c r="E366">
        <f t="shared" si="26"/>
        <v>0.27869581842843894</v>
      </c>
      <c r="F366">
        <f t="shared" si="27"/>
        <v>2.6314154078977268E-2</v>
      </c>
      <c r="G366">
        <f t="shared" si="24"/>
        <v>5.3584790067076671E-2</v>
      </c>
      <c r="H366">
        <f>PRODUCT(INDEX(Overzicht!$B$1:$D$35,MATCH(max_demand!H$1,Overzicht!$B$1:$B$35,0),3),INDEX(Verdeelsleutels_percentage!$A:$AB,MATCH(max_demand!$C366,Verdeelsleutels_percentage!$C:$C,0),MATCH(INDEX(Overzicht!$B$1:$F$35,MATCH(max_demand!H$1,Overzicht!$B:$B,0),5),Verdeelsleutels_percentage!$1:$1,0)))</f>
        <v>2.6314154078977268E-2</v>
      </c>
      <c r="I366">
        <f>PRODUCT(INDEX(Overzicht!$B$1:$D$35,MATCH(max_demand!I$1,Overzicht!$B$1:$B$35,0),3),INDEX(Verdeelsleutels_percentage!$A:$AB,MATCH(max_demand!$C366,Verdeelsleutels_percentage!$C:$C,0),MATCH(INDEX(Overzicht!$B$1:$F$35,MATCH(max_demand!I$1,Overzicht!$B:$B,0),5),Verdeelsleutels_percentage!$1:$1,0)))</f>
        <v>4.1532883477800105E-2</v>
      </c>
      <c r="J366">
        <f>PRODUCT(INDEX(Overzicht!$B$1:$D$35,MATCH(max_demand!J$1,Overzicht!$B$1:$B$35,0),3),INDEX(Verdeelsleutels_percentage!$A:$AB,MATCH(max_demand!$C366,Verdeelsleutels_percentage!$C:$C,0),MATCH(INDEX(Overzicht!$B$1:$F$35,MATCH(max_demand!J$1,Overzicht!$B:$B,0),5),Verdeelsleutels_percentage!$1:$1,0)))</f>
        <v>8.8215068912380935E-3</v>
      </c>
      <c r="K366">
        <f>PRODUCT(INDEX(Overzicht!$B$1:$D$35,MATCH(max_demand!K$1,Overzicht!$B$1:$B$35,0),3),INDEX(Verdeelsleutels_percentage!$A:$AB,MATCH(max_demand!$C366,Verdeelsleutels_percentage!$C:$C,0),MATCH(INDEX(Overzicht!$B$1:$F$35,MATCH(max_demand!K$1,Overzicht!$B:$B,0),5),Verdeelsleutels_percentage!$1:$1,0)))</f>
        <v>8.645229437763623E-3</v>
      </c>
      <c r="L366">
        <f>PRODUCT(INDEX(Overzicht!$B$1:$D$35,MATCH(max_demand!L$1,Overzicht!$B$1:$B$35,0),3),INDEX(Verdeelsleutels_percentage!$A:$AB,MATCH(max_demand!$C366,Verdeelsleutels_percentage!$C:$C,0),MATCH(INDEX(Overzicht!$B$1:$F$35,MATCH(max_demand!L$1,Overzicht!$B:$B,0),5),Verdeelsleutels_percentage!$1:$1,0)))</f>
        <v>8.5088947407798449E-3</v>
      </c>
      <c r="M366">
        <f>PRODUCT(INDEX(Overzicht!$B$1:$D$35,MATCH(max_demand!M$1,Overzicht!$B$1:$B$35,0),3),INDEX(Verdeelsleutels_percentage!$A:$AB,MATCH(max_demand!$C366,Verdeelsleutels_percentage!$C:$C,0),MATCH(INDEX(Overzicht!$B$1:$F$35,MATCH(max_demand!M$1,Overzicht!$B:$B,0),5),Verdeelsleutels_percentage!$1:$1,0)))</f>
        <v>0.13298356876759854</v>
      </c>
      <c r="N366">
        <f>PRODUCT(INDEX(Overzicht!$B$1:$D$35,MATCH(max_demand!N$1,Overzicht!$B$1:$B$35,0),3),INDEX(Verdeelsleutels_percentage!$A:$AB,MATCH(max_demand!$C366,Verdeelsleutels_percentage!$C:$C,0),MATCH(INDEX(Overzicht!$B$1:$F$35,MATCH(max_demand!N$1,Overzicht!$B:$B,0),5),Verdeelsleutels_percentage!$1:$1,0)))</f>
        <v>0.12110234876983059</v>
      </c>
      <c r="O366">
        <f>PRODUCT(INDEX(Overzicht!$B$1:$D$35,MATCH(max_demand!O$1,Overzicht!$B$1:$B$35,0),3),INDEX(Verdeelsleutels_percentage!$A:$AB,MATCH(max_demand!$C366,Verdeelsleutels_percentage!$C:$C,0),MATCH(INDEX(Overzicht!$B$1:$F$35,MATCH(max_demand!O$1,Overzicht!$B:$B,0),5),Verdeelsleutels_percentage!$1:$1,0)))</f>
        <v>8.30412207297084E-3</v>
      </c>
      <c r="P366">
        <f>PRODUCT(INDEX(Overzicht!$B$1:$D$35,MATCH(max_demand!P$1,Overzicht!$B$1:$B$35,0),3),INDEX(Verdeelsleutels_percentage!$A:$AB,MATCH(max_demand!$C366,Verdeelsleutels_percentage!$C:$C,0),MATCH(INDEX(Overzicht!$B$1:$F$35,MATCH(max_demand!P$1,Overzicht!$B:$B,0),5),Verdeelsleutels_percentage!$1:$1,0)))</f>
        <v>6.0438122658088622E-2</v>
      </c>
      <c r="Q366">
        <f>PRODUCT(INDEX(Overzicht!$B$1:$D$35,MATCH(max_demand!Q$1,Overzicht!$B$1:$B$35,0),3),INDEX(Verdeelsleutels_percentage!$A:$AB,MATCH(max_demand!$C366,Verdeelsleutels_percentage!$C:$C,0),MATCH(INDEX(Overzicht!$B$1:$F$35,MATCH(max_demand!Q$1,Overzicht!$B:$B,0),5),Verdeelsleutels_percentage!$1:$1,0)))</f>
        <v>2.1803156236866877E-2</v>
      </c>
      <c r="R366">
        <f>PRODUCT(INDEX(Overzicht!$B$1:$D$35,MATCH(max_demand!R$1,Overzicht!$B$1:$B$35,0),3),INDEX(Verdeelsleutels_percentage!$A:$AB,MATCH(max_demand!$C366,Verdeelsleutels_percentage!$C:$C,0),MATCH(INDEX(Overzicht!$B$1:$F$35,MATCH(max_demand!R$1,Overzicht!$B:$B,0),5),Verdeelsleutels_percentage!$1:$1,0)))</f>
        <v>4.5109978421103893E-3</v>
      </c>
      <c r="S366">
        <f>PRODUCT(INDEX(Overzicht!$B$1:$D$35,MATCH(max_demand!S$1,Overzicht!$B$1:$B$35,0),3),INDEX(Verdeelsleutels_percentage!$A:$AB,MATCH(max_demand!$C366,Verdeelsleutels_percentage!$C:$C,0),MATCH(INDEX(Overzicht!$B$1:$F$35,MATCH(max_demand!S$1,Overzicht!$B:$B,0),5),Verdeelsleutels_percentage!$1:$1,0)))</f>
        <v>9.2385235806420763E-3</v>
      </c>
      <c r="T366">
        <f>PRODUCT(INDEX(Overzicht!$B$1:$D$35,MATCH(max_demand!T$1,Overzicht!$B$1:$B$35,0),3),INDEX(Verdeelsleutels_percentage!$A:$AB,MATCH(max_demand!$C366,Verdeelsleutels_percentage!$C:$C,0),MATCH(INDEX(Overzicht!$B$1:$F$35,MATCH(max_demand!T$1,Overzicht!$B:$B,0),5),Verdeelsleutels_percentage!$1:$1,0)))</f>
        <v>1.3332504733348481E-2</v>
      </c>
      <c r="U366">
        <f>PRODUCT(INDEX(Overzicht!$B$1:$D$35,MATCH(max_demand!U$1,Overzicht!$B$1:$B$35,0),3),INDEX(Verdeelsleutels_percentage!$A:$AB,MATCH(max_demand!$C366,Verdeelsleutels_percentage!$C:$C,0),MATCH(INDEX(Overzicht!$B$1:$F$35,MATCH(max_demand!U$1,Overzicht!$B:$B,0),5),Verdeelsleutels_percentage!$1:$1,0)))</f>
        <v>4.9520731866722942E-2</v>
      </c>
      <c r="V366">
        <f>PRODUCT(INDEX(Overzicht!$B$1:$D$35,MATCH(max_demand!V$1,Overzicht!$B$1:$B$35,0),3),INDEX(Verdeelsleutels_percentage!$A:$AB,MATCH(max_demand!$C366,Verdeelsleutels_percentage!$C:$C,0),MATCH(INDEX(Overzicht!$B$1:$F$35,MATCH(max_demand!V$1,Overzicht!$B:$B,0),5),Verdeelsleutels_percentage!$1:$1,0)))</f>
        <v>5.7640527982521627E-3</v>
      </c>
      <c r="W366">
        <f>PRODUCT(INDEX(Overzicht!$B$1:$D$35,MATCH(max_demand!W$1,Overzicht!$B$1:$B$35,0),3),INDEX(Verdeelsleutels_percentage!$A:$AB,MATCH(max_demand!$C366,Verdeelsleutels_percentage!$C:$C,0),MATCH(INDEX(Overzicht!$B$1:$F$35,MATCH(max_demand!W$1,Overzicht!$B:$B,0),5),Verdeelsleutels_percentage!$1:$1,0)))</f>
        <v>3.0073318947402592E-2</v>
      </c>
      <c r="X366">
        <f>PRODUCT(INDEX(Overzicht!$B$1:$D$35,MATCH(max_demand!X$1,Overzicht!$B$1:$B$35,0),3),INDEX(Verdeelsleutels_percentage!$A:$AB,MATCH(max_demand!$C366,Verdeelsleutels_percentage!$C:$C,0),MATCH(INDEX(Overzicht!$B$1:$F$35,MATCH(max_demand!X$1,Overzicht!$B:$B,0),5),Verdeelsleutels_percentage!$1:$1,0)))</f>
        <v>2.4060714390365404E-2</v>
      </c>
      <c r="Y366">
        <f>PRODUCT(INDEX(Overzicht!$B$1:$D$35,MATCH(max_demand!Y$1,Overzicht!$B$1:$B$35,0),3),INDEX(Verdeelsleutels_percentage!$A:$AB,MATCH(max_demand!$C366,Verdeelsleutels_percentage!$C:$C,0),MATCH(INDEX(Overzicht!$B$1:$F$35,MATCH(max_demand!Y$1,Overzicht!$B:$B,0),5),Verdeelsleutels_percentage!$1:$1,0)))</f>
        <v>4.2900693416899306E-6</v>
      </c>
      <c r="Z366">
        <f>PRODUCT(INDEX(Overzicht!$B$1:$D$35,MATCH(max_demand!Z$1,Overzicht!$B$1:$B$35,0),3),INDEX(Verdeelsleutels_percentage!$A:$AB,MATCH(max_demand!$C366,Verdeelsleutels_percentage!$C:$C,0),MATCH(INDEX(Overzicht!$B$1:$F$35,MATCH(max_demand!Z$1,Overzicht!$B:$B,0),5),Verdeelsleutels_percentage!$1:$1,0)))</f>
        <v>1.9066974851955248E-3</v>
      </c>
      <c r="AA366">
        <f>PRODUCT(INDEX(Overzicht!$B$1:$D$35,MATCH(max_demand!AA$1,Overzicht!$B$1:$B$35,0),3),INDEX(Verdeelsleutels_percentage!$A:$AB,MATCH(max_demand!$C366,Verdeelsleutels_percentage!$C:$C,0),MATCH(INDEX(Overzicht!$B$1:$F$35,MATCH(max_demand!AA$1,Overzicht!$B:$B,0),5),Verdeelsleutels_percentage!$1:$1,0)))</f>
        <v>1.9869794845721787E-3</v>
      </c>
      <c r="AB366">
        <f>PRODUCT(INDEX(Overzicht!$B$1:$D$35,MATCH(max_demand!AB$1,Overzicht!$B$1:$B$35,0),3),INDEX(Verdeelsleutels_percentage!$A:$AB,MATCH(max_demand!$C366,Verdeelsleutels_percentage!$C:$C,0),MATCH(INDEX(Overzicht!$B$1:$F$35,MATCH(max_demand!AB$1,Overzicht!$B:$B,0),5),Verdeelsleutels_percentage!$1:$1,0)))</f>
        <v>1.3034772876671973E-2</v>
      </c>
      <c r="AC366">
        <f>PRODUCT(INDEX(Overzicht!$B$1:$D$35,MATCH(max_demand!AC$1,Overzicht!$B$1:$B$35,0),3),INDEX(Verdeelsleutels_percentage!$A:$AB,MATCH(max_demand!$C366,Verdeelsleutels_percentage!$C:$C,0),MATCH(INDEX(Overzicht!$B$1:$F$35,MATCH(max_demand!AC$1,Overzicht!$B:$B,0),5),Verdeelsleutels_percentage!$1:$1,0)))</f>
        <v>2.8042935261452399E-2</v>
      </c>
      <c r="AD366">
        <f>PRODUCT(INDEX(Overzicht!$B$1:$D$35,MATCH(max_demand!AD$1,Overzicht!$B$1:$B$35,0),3),INDEX(Verdeelsleutels_percentage!$A:$AB,MATCH(max_demand!$C366,Verdeelsleutels_percentage!$C:$C,0),MATCH(INDEX(Overzicht!$B$1:$F$35,MATCH(max_demand!AD$1,Overzicht!$B:$B,0),5),Verdeelsleutels_percentage!$1:$1,0)))</f>
        <v>5.4100257745515756E-6</v>
      </c>
      <c r="AE366">
        <f>PRODUCT(INDEX(Overzicht!$B$1:$D$35,MATCH(max_demand!AE$1,Overzicht!$B$1:$B$35,0),3),INDEX(Verdeelsleutels_percentage!$A:$AB,MATCH(max_demand!$C366,Verdeelsleutels_percentage!$C:$C,0),MATCH(INDEX(Overzicht!$B$1:$F$35,MATCH(max_demand!AE$1,Overzicht!$B:$B,0),5),Verdeelsleutels_percentage!$1:$1,0)))</f>
        <v>1.1081284940988553E-2</v>
      </c>
      <c r="AF366">
        <f>PRODUCT(INDEX(Overzicht!$B$1:$D$35,MATCH(max_demand!AF$1,Overzicht!$B$1:$B$35,0),3),INDEX(Verdeelsleutels_percentage!$A:$AB,MATCH(max_demand!$C366,Verdeelsleutels_percentage!$C:$C,0),MATCH(INDEX(Overzicht!$B$1:$F$35,MATCH(max_demand!AF$1,Overzicht!$B:$B,0),5),Verdeelsleutels_percentage!$1:$1,0)))</f>
        <v>7.5264374415612819E-3</v>
      </c>
      <c r="AG366">
        <f>PRODUCT(INDEX(Overzicht!$B$1:$D$35,MATCH(max_demand!AG$1,Overzicht!$B$1:$B$35,0),3),INDEX(Verdeelsleutels_percentage!$A:$AB,MATCH(max_demand!$C366,Verdeelsleutels_percentage!$C:$C,0),MATCH(INDEX(Overzicht!$B$1:$F$35,MATCH(max_demand!AG$1,Overzicht!$B:$B,0),5),Verdeelsleutels_percentage!$1:$1,0)))</f>
        <v>3.0073318947402592E-2</v>
      </c>
      <c r="AH366">
        <f>PRODUCT(INDEX(Overzicht!$B$1:$D$35,MATCH(max_demand!AH$1,Overzicht!$B$1:$B$35,0),3),INDEX(Verdeelsleutels_percentage!$A:$AB,MATCH(max_demand!$C366,Verdeelsleutels_percentage!$C:$C,0),MATCH(INDEX(Overzicht!$B$1:$F$35,MATCH(max_demand!AH$1,Overzicht!$B:$B,0),5),Verdeelsleutels_percentage!$1:$1,0)))</f>
        <v>1.756168736364299E-2</v>
      </c>
      <c r="AI366">
        <f>PRODUCT(INDEX(Overzicht!$B$1:$D$35,MATCH(max_demand!AI$1,Overzicht!$B$1:$B$35,0),3),INDEX(Verdeelsleutels_percentage!$A:$AB,MATCH(max_demand!$C366,Verdeelsleutels_percentage!$C:$C,0),MATCH(INDEX(Overzicht!$B$1:$F$35,MATCH(max_demand!AI$1,Overzicht!$B:$B,0),5),Verdeelsleutels_percentage!$1:$1,0)))</f>
        <v>6.0211499532490257E-3</v>
      </c>
      <c r="AJ366">
        <f>PRODUCT(INDEX(Overzicht!$B$1:$D$35,MATCH(max_demand!AJ$1,Overzicht!$B$1:$B$35,0),3),INDEX(Verdeelsleutels_percentage!$A:$AB,MATCH(max_demand!$C366,Verdeelsleutels_percentage!$C:$C,0),MATCH(INDEX(Overzicht!$B$1:$F$35,MATCH(max_demand!AJ$1,Overzicht!$B:$B,0),5),Verdeelsleutels_percentage!$1:$1,0)))</f>
        <v>0</v>
      </c>
      <c r="AK366">
        <f>PRODUCT(INDEX(Overzicht!$B$1:$D$35,MATCH(max_demand!AK$1,Overzicht!$B$1:$B$35,0),3),INDEX(Verdeelsleutels_percentage!$A:$AB,MATCH(max_demand!$C366,Verdeelsleutels_percentage!$C:$C,0),MATCH(INDEX(Overzicht!$B$1:$F$35,MATCH(max_demand!AK$1,Overzicht!$B:$B,0),5),Verdeelsleutels_percentage!$1:$1,0)))</f>
        <v>1.8244480161424242E-3</v>
      </c>
      <c r="AL366">
        <f>PRODUCT(INDEX(Overzicht!$B$1:$D$35,MATCH(max_demand!AL$1,Overzicht!$B$1:$B$35,0),3),INDEX(Verdeelsleutels_percentage!$A:$AB,MATCH(max_demand!$C366,Verdeelsleutels_percentage!$C:$C,0),MATCH(INDEX(Overzicht!$B$1:$F$35,MATCH(max_demand!AL$1,Overzicht!$B:$B,0),5),Verdeelsleutels_percentage!$1:$1,0)))</f>
        <v>5.0122198245670987E-3</v>
      </c>
      <c r="AM366">
        <f>PRODUCT(INDEX(Overzicht!$B$1:$D$35,MATCH(max_demand!AM$1,Overzicht!$B$1:$B$35,0),3),INDEX(Verdeelsleutels_percentage!$A:$AB,MATCH(max_demand!$C366,Verdeelsleutels_percentage!$C:$C,0),MATCH(INDEX(Overzicht!$B$1:$F$35,MATCH(max_demand!AM$1,Overzicht!$B:$B,0),5),Verdeelsleutels_percentage!$1:$1,0)))</f>
        <v>1.0024439649134197E-2</v>
      </c>
      <c r="AN366">
        <f>PRODUCT(INDEX(Overzicht!$B$1:$D$35,MATCH(max_demand!AN$1,Overzicht!$B$1:$B$35,0),3),INDEX(Verdeelsleutels_percentage!$A:$AB,MATCH(max_demand!$C366,Verdeelsleutels_percentage!$C:$C,0),MATCH(INDEX(Overzicht!$B$1:$F$35,MATCH(max_demand!AN$1,Overzicht!$B:$B,0),5),Verdeelsleutels_percentage!$1:$1,0)))</f>
        <v>5.0122198245670987E-3</v>
      </c>
      <c r="AO366">
        <f>PRODUCT(INDEX(Overzicht!$B$1:$D$35,MATCH(max_demand!AO$1,Overzicht!$B$1:$B$35,0),3),INDEX(Verdeelsleutels_percentage!$A:$AB,MATCH(max_demand!$C366,Verdeelsleutels_percentage!$C:$C,0),MATCH(INDEX(Overzicht!$B$1:$F$35,MATCH(max_demand!AO$1,Overzicht!$B:$B,0),5),Verdeelsleutels_percentage!$1:$1,0)))</f>
        <v>1.7542769385984845E-2</v>
      </c>
    </row>
    <row r="367" spans="2:41">
      <c r="B367" t="str">
        <f>INDEX('ETLocal datasets'!B:C,MATCH(C367,'ETLocal datasets'!C:C,0),1)</f>
        <v>GM1895</v>
      </c>
      <c r="C367" t="str">
        <f>'ETLocal datasets'!C350</f>
        <v>Oldambt</v>
      </c>
      <c r="D367">
        <f t="shared" si="25"/>
        <v>0.56505786669869962</v>
      </c>
      <c r="E367">
        <f t="shared" si="26"/>
        <v>0.28484276191411018</v>
      </c>
      <c r="F367">
        <f t="shared" si="27"/>
        <v>2.3165763452178988E-2</v>
      </c>
      <c r="G367">
        <f t="shared" si="24"/>
        <v>4.7173569311896896E-2</v>
      </c>
      <c r="H367">
        <f>PRODUCT(INDEX(Overzicht!$B$1:$D$35,MATCH(max_demand!H$1,Overzicht!$B$1:$B$35,0),3),INDEX(Verdeelsleutels_percentage!$A:$AB,MATCH(max_demand!$C367,Verdeelsleutels_percentage!$C:$C,0),MATCH(INDEX(Overzicht!$B$1:$F$35,MATCH(max_demand!H$1,Overzicht!$B:$B,0),5),Verdeelsleutels_percentage!$1:$1,0)))</f>
        <v>2.3165763452178988E-2</v>
      </c>
      <c r="I367">
        <f>PRODUCT(INDEX(Overzicht!$B$1:$D$35,MATCH(max_demand!I$1,Overzicht!$B$1:$B$35,0),3),INDEX(Verdeelsleutels_percentage!$A:$AB,MATCH(max_demand!$C367,Verdeelsleutels_percentage!$C:$C,0),MATCH(INDEX(Overzicht!$B$1:$F$35,MATCH(max_demand!I$1,Overzicht!$B:$B,0),5),Verdeelsleutels_percentage!$1:$1,0)))</f>
        <v>8.0659829276342854E-2</v>
      </c>
      <c r="J367">
        <f>PRODUCT(INDEX(Overzicht!$B$1:$D$35,MATCH(max_demand!J$1,Overzicht!$B$1:$B$35,0),3),INDEX(Verdeelsleutels_percentage!$A:$AB,MATCH(max_demand!$C367,Verdeelsleutels_percentage!$C:$C,0),MATCH(INDEX(Overzicht!$B$1:$F$35,MATCH(max_demand!J$1,Overzicht!$B:$B,0),5),Verdeelsleutels_percentage!$1:$1,0)))</f>
        <v>7.7660464144447654E-3</v>
      </c>
      <c r="K367">
        <f>PRODUCT(INDEX(Overzicht!$B$1:$D$35,MATCH(max_demand!K$1,Overzicht!$B$1:$B$35,0),3),INDEX(Verdeelsleutels_percentage!$A:$AB,MATCH(max_demand!$C367,Verdeelsleutels_percentage!$C:$C,0),MATCH(INDEX(Overzicht!$B$1:$F$35,MATCH(max_demand!K$1,Overzicht!$B:$B,0),5),Verdeelsleutels_percentage!$1:$1,0)))</f>
        <v>1.6789653693983365E-2</v>
      </c>
      <c r="L367">
        <f>PRODUCT(INDEX(Overzicht!$B$1:$D$35,MATCH(max_demand!L$1,Overzicht!$B$1:$B$35,0),3),INDEX(Verdeelsleutels_percentage!$A:$AB,MATCH(max_demand!$C367,Verdeelsleutels_percentage!$C:$C,0),MATCH(INDEX(Overzicht!$B$1:$F$35,MATCH(max_demand!L$1,Overzicht!$B:$B,0),5),Verdeelsleutels_percentage!$1:$1,0)))</f>
        <v>7.4908371446328796E-3</v>
      </c>
      <c r="M367">
        <f>PRODUCT(INDEX(Overzicht!$B$1:$D$35,MATCH(max_demand!M$1,Overzicht!$B$1:$B$35,0),3),INDEX(Verdeelsleutels_percentage!$A:$AB,MATCH(max_demand!$C367,Verdeelsleutels_percentage!$C:$C,0),MATCH(INDEX(Overzicht!$B$1:$F$35,MATCH(max_demand!M$1,Overzicht!$B:$B,0),5),Verdeelsleutels_percentage!$1:$1,0)))</f>
        <v>0.10766250219042134</v>
      </c>
      <c r="N367">
        <f>PRODUCT(INDEX(Overzicht!$B$1:$D$35,MATCH(max_demand!N$1,Overzicht!$B$1:$B$35,0),3),INDEX(Verdeelsleutels_percentage!$A:$AB,MATCH(max_demand!$C367,Verdeelsleutels_percentage!$C:$C,0),MATCH(INDEX(Overzicht!$B$1:$F$35,MATCH(max_demand!N$1,Overzicht!$B:$B,0),5),Verdeelsleutels_percentage!$1:$1,0)))</f>
        <v>3.4384231557149356E-2</v>
      </c>
      <c r="O367">
        <f>PRODUCT(INDEX(Overzicht!$B$1:$D$35,MATCH(max_demand!O$1,Overzicht!$B$1:$B$35,0),3),INDEX(Verdeelsleutels_percentage!$A:$AB,MATCH(max_demand!$C367,Verdeelsleutels_percentage!$C:$C,0),MATCH(INDEX(Overzicht!$B$1:$F$35,MATCH(max_demand!O$1,Overzicht!$B:$B,0),5),Verdeelsleutels_percentage!$1:$1,0)))</f>
        <v>0.11855472920448495</v>
      </c>
      <c r="P367">
        <f>PRODUCT(INDEX(Overzicht!$B$1:$D$35,MATCH(max_demand!P$1,Overzicht!$B$1:$B$35,0),3),INDEX(Verdeelsleutels_percentage!$A:$AB,MATCH(max_demand!$C367,Verdeelsleutels_percentage!$C:$C,0),MATCH(INDEX(Overzicht!$B$1:$F$35,MATCH(max_demand!P$1,Overzicht!$B:$B,0),5),Verdeelsleutels_percentage!$1:$1,0)))</f>
        <v>2.5378959711442488E-2</v>
      </c>
      <c r="Q367">
        <f>PRODUCT(INDEX(Overzicht!$B$1:$D$35,MATCH(max_demand!Q$1,Overzicht!$B$1:$B$35,0),3),INDEX(Verdeelsleutels_percentage!$A:$AB,MATCH(max_demand!$C367,Verdeelsleutels_percentage!$C:$C,0),MATCH(INDEX(Overzicht!$B$1:$F$35,MATCH(max_demand!Q$1,Overzicht!$B:$B,0),5),Verdeelsleutels_percentage!$1:$1,0)))</f>
        <v>1.919448971751973E-2</v>
      </c>
      <c r="R367">
        <f>PRODUCT(INDEX(Overzicht!$B$1:$D$35,MATCH(max_demand!R$1,Overzicht!$B$1:$B$35,0),3),INDEX(Verdeelsleutels_percentage!$A:$AB,MATCH(max_demand!$C367,Verdeelsleutels_percentage!$C:$C,0),MATCH(INDEX(Overzicht!$B$1:$F$35,MATCH(max_demand!R$1,Overzicht!$B:$B,0),5),Verdeelsleutels_percentage!$1:$1,0)))</f>
        <v>3.9712737346592553E-3</v>
      </c>
      <c r="S367">
        <f>PRODUCT(INDEX(Overzicht!$B$1:$D$35,MATCH(max_demand!S$1,Overzicht!$B$1:$B$35,0),3),INDEX(Verdeelsleutels_percentage!$A:$AB,MATCH(max_demand!$C367,Verdeelsleutels_percentage!$C:$C,0),MATCH(INDEX(Overzicht!$B$1:$F$35,MATCH(max_demand!S$1,Overzicht!$B:$B,0),5),Verdeelsleutels_percentage!$1:$1,0)))</f>
        <v>8.1331686085821531E-3</v>
      </c>
      <c r="T367">
        <f>PRODUCT(INDEX(Overzicht!$B$1:$D$35,MATCH(max_demand!T$1,Overzicht!$B$1:$B$35,0),3),INDEX(Verdeelsleutels_percentage!$A:$AB,MATCH(max_demand!$C367,Verdeelsleutels_percentage!$C:$C,0),MATCH(INDEX(Overzicht!$B$1:$F$35,MATCH(max_demand!T$1,Overzicht!$B:$B,0),5),Verdeelsleutels_percentage!$1:$1,0)))</f>
        <v>1.1737320149104018E-2</v>
      </c>
      <c r="U367">
        <f>PRODUCT(INDEX(Overzicht!$B$1:$D$35,MATCH(max_demand!U$1,Overzicht!$B$1:$B$35,0),3),INDEX(Verdeelsleutels_percentage!$A:$AB,MATCH(max_demand!$C367,Verdeelsleutels_percentage!$C:$C,0),MATCH(INDEX(Overzicht!$B$1:$F$35,MATCH(max_demand!U$1,Overzicht!$B:$B,0),5),Verdeelsleutels_percentage!$1:$1,0)))</f>
        <v>4.3595760553814936E-2</v>
      </c>
      <c r="V367">
        <f>PRODUCT(INDEX(Overzicht!$B$1:$D$35,MATCH(max_demand!V$1,Overzicht!$B$1:$B$35,0),3),INDEX(Verdeelsleutels_percentage!$A:$AB,MATCH(max_demand!$C367,Verdeelsleutels_percentage!$C:$C,0),MATCH(INDEX(Overzicht!$B$1:$F$35,MATCH(max_demand!V$1,Overzicht!$B:$B,0),5),Verdeelsleutels_percentage!$1:$1,0)))</f>
        <v>5.074405327620159E-3</v>
      </c>
      <c r="W367">
        <f>PRODUCT(INDEX(Overzicht!$B$1:$D$35,MATCH(max_demand!W$1,Overzicht!$B$1:$B$35,0),3),INDEX(Verdeelsleutels_percentage!$A:$AB,MATCH(max_demand!$C367,Verdeelsleutels_percentage!$C:$C,0),MATCH(INDEX(Overzicht!$B$1:$F$35,MATCH(max_demand!W$1,Overzicht!$B:$B,0),5),Verdeelsleutels_percentage!$1:$1,0)))</f>
        <v>2.64751582310617E-2</v>
      </c>
      <c r="X367">
        <f>PRODUCT(INDEX(Overzicht!$B$1:$D$35,MATCH(max_demand!X$1,Overzicht!$B$1:$B$35,0),3),INDEX(Verdeelsleutels_percentage!$A:$AB,MATCH(max_demand!$C367,Verdeelsleutels_percentage!$C:$C,0),MATCH(INDEX(Overzicht!$B$1:$F$35,MATCH(max_demand!X$1,Overzicht!$B:$B,0),5),Verdeelsleutels_percentage!$1:$1,0)))</f>
        <v>7.1263222668268532E-3</v>
      </c>
      <c r="Y367">
        <f>PRODUCT(INDEX(Overzicht!$B$1:$D$35,MATCH(max_demand!Y$1,Overzicht!$B$1:$B$35,0),3),INDEX(Verdeelsleutels_percentage!$A:$AB,MATCH(max_demand!$C367,Verdeelsleutels_percentage!$C:$C,0),MATCH(INDEX(Overzicht!$B$1:$F$35,MATCH(max_demand!Y$1,Overzicht!$B:$B,0),5),Verdeelsleutels_percentage!$1:$1,0)))</f>
        <v>6.8852917542548759E-6</v>
      </c>
      <c r="Z367">
        <f>PRODUCT(INDEX(Overzicht!$B$1:$D$35,MATCH(max_demand!Z$1,Overzicht!$B$1:$B$35,0),3),INDEX(Verdeelsleutels_percentage!$A:$AB,MATCH(max_demand!$C367,Verdeelsleutels_percentage!$C:$C,0),MATCH(INDEX(Overzicht!$B$1:$F$35,MATCH(max_demand!Z$1,Overzicht!$B:$B,0),5),Verdeelsleutels_percentage!$1:$1,0)))</f>
        <v>3.0601296685577226E-3</v>
      </c>
      <c r="AA367">
        <f>PRODUCT(INDEX(Overzicht!$B$1:$D$35,MATCH(max_demand!AA$1,Overzicht!$B$1:$B$35,0),3),INDEX(Verdeelsleutels_percentage!$A:$AB,MATCH(max_demand!$C367,Verdeelsleutels_percentage!$C:$C,0),MATCH(INDEX(Overzicht!$B$1:$F$35,MATCH(max_demand!AA$1,Overzicht!$B:$B,0),5),Verdeelsleutels_percentage!$1:$1,0)))</f>
        <v>3.1889772335496271E-3</v>
      </c>
      <c r="AB367">
        <f>PRODUCT(INDEX(Overzicht!$B$1:$D$35,MATCH(max_demand!AB$1,Overzicht!$B$1:$B$35,0),3),INDEX(Verdeelsleutels_percentage!$A:$AB,MATCH(max_demand!$C367,Verdeelsleutels_percentage!$C:$C,0),MATCH(INDEX(Overzicht!$B$1:$F$35,MATCH(max_demand!AB$1,Overzicht!$B:$B,0),5),Verdeelsleutels_percentage!$1:$1,0)))</f>
        <v>1.8745794032041397E-2</v>
      </c>
      <c r="AC367">
        <f>PRODUCT(INDEX(Overzicht!$B$1:$D$35,MATCH(max_demand!AC$1,Overzicht!$B$1:$B$35,0),3),INDEX(Verdeelsleutels_percentage!$A:$AB,MATCH(max_demand!$C367,Verdeelsleutels_percentage!$C:$C,0),MATCH(INDEX(Overzicht!$B$1:$F$35,MATCH(max_demand!AC$1,Overzicht!$B:$B,0),5),Verdeelsleutels_percentage!$1:$1,0)))</f>
        <v>1.4570571078029551E-2</v>
      </c>
      <c r="AD367">
        <f>PRODUCT(INDEX(Overzicht!$B$1:$D$35,MATCH(max_demand!AD$1,Overzicht!$B$1:$B$35,0),3),INDEX(Verdeelsleutels_percentage!$A:$AB,MATCH(max_demand!$C367,Verdeelsleutels_percentage!$C:$C,0),MATCH(INDEX(Overzicht!$B$1:$F$35,MATCH(max_demand!AD$1,Overzicht!$B:$B,0),5),Verdeelsleutels_percentage!$1:$1,0)))</f>
        <v>7.8937194255957084E-5</v>
      </c>
      <c r="AE367">
        <f>PRODUCT(INDEX(Overzicht!$B$1:$D$35,MATCH(max_demand!AE$1,Overzicht!$B$1:$B$35,0),3),INDEX(Verdeelsleutels_percentage!$A:$AB,MATCH(max_demand!$C367,Verdeelsleutels_percentage!$C:$C,0),MATCH(INDEX(Overzicht!$B$1:$F$35,MATCH(max_demand!AE$1,Overzicht!$B:$B,0),5),Verdeelsleutels_percentage!$1:$1,0)))</f>
        <v>0.22232451859082439</v>
      </c>
      <c r="AF367">
        <f>PRODUCT(INDEX(Overzicht!$B$1:$D$35,MATCH(max_demand!AF$1,Overzicht!$B$1:$B$35,0),3),INDEX(Verdeelsleutels_percentage!$A:$AB,MATCH(max_demand!$C367,Verdeelsleutels_percentage!$C:$C,0),MATCH(INDEX(Overzicht!$B$1:$F$35,MATCH(max_demand!AF$1,Overzicht!$B:$B,0),5),Verdeelsleutels_percentage!$1:$1,0)))</f>
        <v>1.2079459217991011E-2</v>
      </c>
      <c r="AG367">
        <f>PRODUCT(INDEX(Overzicht!$B$1:$D$35,MATCH(max_demand!AG$1,Overzicht!$B$1:$B$35,0),3),INDEX(Verdeelsleutels_percentage!$A:$AB,MATCH(max_demand!$C367,Verdeelsleutels_percentage!$C:$C,0),MATCH(INDEX(Overzicht!$B$1:$F$35,MATCH(max_demand!AG$1,Overzicht!$B:$B,0),5),Verdeelsleutels_percentage!$1:$1,0)))</f>
        <v>2.64751582310617E-2</v>
      </c>
      <c r="AH367">
        <f>PRODUCT(INDEX(Overzicht!$B$1:$D$35,MATCH(max_demand!AH$1,Overzicht!$B$1:$B$35,0),3),INDEX(Verdeelsleutels_percentage!$A:$AB,MATCH(max_demand!$C367,Verdeelsleutels_percentage!$C:$C,0),MATCH(INDEX(Overzicht!$B$1:$F$35,MATCH(max_demand!AH$1,Overzicht!$B:$B,0),5),Verdeelsleutels_percentage!$1:$1,0)))</f>
        <v>2.8185404841979025E-2</v>
      </c>
      <c r="AI367">
        <f>PRODUCT(INDEX(Overzicht!$B$1:$D$35,MATCH(max_demand!AI$1,Overzicht!$B$1:$B$35,0),3),INDEX(Verdeelsleutels_percentage!$A:$AB,MATCH(max_demand!$C367,Verdeelsleutels_percentage!$C:$C,0),MATCH(INDEX(Overzicht!$B$1:$F$35,MATCH(max_demand!AI$1,Overzicht!$B:$B,0),5),Verdeelsleutels_percentage!$1:$1,0)))</f>
        <v>9.6635673743928081E-3</v>
      </c>
      <c r="AJ367">
        <f>PRODUCT(INDEX(Overzicht!$B$1:$D$35,MATCH(max_demand!AJ$1,Overzicht!$B$1:$B$35,0),3),INDEX(Verdeelsleutels_percentage!$A:$AB,MATCH(max_demand!$C367,Verdeelsleutels_percentage!$C:$C,0),MATCH(INDEX(Overzicht!$B$1:$F$35,MATCH(max_demand!AJ$1,Overzicht!$B:$B,0),5),Verdeelsleutels_percentage!$1:$1,0)))</f>
        <v>0</v>
      </c>
      <c r="AK367">
        <f>PRODUCT(INDEX(Overzicht!$B$1:$D$35,MATCH(max_demand!AK$1,Overzicht!$B$1:$B$35,0),3),INDEX(Verdeelsleutels_percentage!$A:$AB,MATCH(max_demand!$C367,Verdeelsleutels_percentage!$C:$C,0),MATCH(INDEX(Overzicht!$B$1:$F$35,MATCH(max_demand!AK$1,Overzicht!$B:$B,0),5),Verdeelsleutels_percentage!$1:$1,0)))</f>
        <v>1.6061595993510766E-3</v>
      </c>
      <c r="AL367">
        <f>PRODUCT(INDEX(Overzicht!$B$1:$D$35,MATCH(max_demand!AL$1,Overzicht!$B$1:$B$35,0),3),INDEX(Verdeelsleutels_percentage!$A:$AB,MATCH(max_demand!$C367,Verdeelsleutels_percentage!$C:$C,0),MATCH(INDEX(Overzicht!$B$1:$F$35,MATCH(max_demand!AL$1,Overzicht!$B:$B,0),5),Verdeelsleutels_percentage!$1:$1,0)))</f>
        <v>4.4125263718436166E-3</v>
      </c>
      <c r="AM367">
        <f>PRODUCT(INDEX(Overzicht!$B$1:$D$35,MATCH(max_demand!AM$1,Overzicht!$B$1:$B$35,0),3),INDEX(Verdeelsleutels_percentage!$A:$AB,MATCH(max_demand!$C367,Verdeelsleutels_percentage!$C:$C,0),MATCH(INDEX(Overzicht!$B$1:$F$35,MATCH(max_demand!AM$1,Overzicht!$B:$B,0),5),Verdeelsleutels_percentage!$1:$1,0)))</f>
        <v>8.8250527436872332E-3</v>
      </c>
      <c r="AN367">
        <f>PRODUCT(INDEX(Overzicht!$B$1:$D$35,MATCH(max_demand!AN$1,Overzicht!$B$1:$B$35,0),3),INDEX(Verdeelsleutels_percentage!$A:$AB,MATCH(max_demand!$C367,Verdeelsleutels_percentage!$C:$C,0),MATCH(INDEX(Overzicht!$B$1:$F$35,MATCH(max_demand!AN$1,Overzicht!$B:$B,0),5),Verdeelsleutels_percentage!$1:$1,0)))</f>
        <v>4.4125263718436166E-3</v>
      </c>
      <c r="AO367">
        <f>PRODUCT(INDEX(Overzicht!$B$1:$D$35,MATCH(max_demand!AO$1,Overzicht!$B$1:$B$35,0),3),INDEX(Verdeelsleutels_percentage!$A:$AB,MATCH(max_demand!$C367,Verdeelsleutels_percentage!$C:$C,0),MATCH(INDEX(Overzicht!$B$1:$F$35,MATCH(max_demand!AO$1,Overzicht!$B:$B,0),5),Verdeelsleutels_percentage!$1:$1,0)))</f>
        <v>1.5443842301452657E-2</v>
      </c>
    </row>
    <row r="368" spans="2:41">
      <c r="B368" t="str">
        <f>INDEX('ETLocal datasets'!B:C,MATCH(C368,'ETLocal datasets'!C:C,0),1)</f>
        <v>GM1896</v>
      </c>
      <c r="C368" t="str">
        <f>'ETLocal datasets'!C351</f>
        <v>Zwartewaterland</v>
      </c>
      <c r="D368">
        <f t="shared" si="25"/>
        <v>0.25055994368922546</v>
      </c>
      <c r="E368">
        <f t="shared" si="26"/>
        <v>7.9561889351609516E-2</v>
      </c>
      <c r="F368">
        <f t="shared" si="27"/>
        <v>1.3671986544739799E-2</v>
      </c>
      <c r="G368">
        <f t="shared" si="24"/>
        <v>2.7840930268971539E-2</v>
      </c>
      <c r="H368">
        <f>PRODUCT(INDEX(Overzicht!$B$1:$D$35,MATCH(max_demand!H$1,Overzicht!$B$1:$B$35,0),3),INDEX(Verdeelsleutels_percentage!$A:$AB,MATCH(max_demand!$C368,Verdeelsleutels_percentage!$C:$C,0),MATCH(INDEX(Overzicht!$B$1:$F$35,MATCH(max_demand!H$1,Overzicht!$B:$B,0),5),Verdeelsleutels_percentage!$1:$1,0)))</f>
        <v>1.3671986544739799E-2</v>
      </c>
      <c r="I368">
        <f>PRODUCT(INDEX(Overzicht!$B$1:$D$35,MATCH(max_demand!I$1,Overzicht!$B$1:$B$35,0),3),INDEX(Verdeelsleutels_percentage!$A:$AB,MATCH(max_demand!$C368,Verdeelsleutels_percentage!$C:$C,0),MATCH(INDEX(Overzicht!$B$1:$F$35,MATCH(max_demand!I$1,Overzicht!$B:$B,0),5),Verdeelsleutels_percentage!$1:$1,0)))</f>
        <v>3.122379379895564E-3</v>
      </c>
      <c r="J368">
        <f>PRODUCT(INDEX(Overzicht!$B$1:$D$35,MATCH(max_demand!J$1,Overzicht!$B$1:$B$35,0),3),INDEX(Verdeelsleutels_percentage!$A:$AB,MATCH(max_demand!$C368,Verdeelsleutels_percentage!$C:$C,0),MATCH(INDEX(Overzicht!$B$1:$F$35,MATCH(max_demand!J$1,Overzicht!$B:$B,0),5),Verdeelsleutels_percentage!$1:$1,0)))</f>
        <v>4.5833707273794369E-3</v>
      </c>
      <c r="K368">
        <f>PRODUCT(INDEX(Overzicht!$B$1:$D$35,MATCH(max_demand!K$1,Overzicht!$B$1:$B$35,0),3),INDEX(Verdeelsleutels_percentage!$A:$AB,MATCH(max_demand!$C368,Verdeelsleutels_percentage!$C:$C,0),MATCH(INDEX(Overzicht!$B$1:$F$35,MATCH(max_demand!K$1,Overzicht!$B:$B,0),5),Verdeelsleutels_percentage!$1:$1,0)))</f>
        <v>6.4993527707672271E-4</v>
      </c>
      <c r="L368">
        <f>PRODUCT(INDEX(Overzicht!$B$1:$D$35,MATCH(max_demand!L$1,Overzicht!$B$1:$B$35,0),3),INDEX(Verdeelsleutels_percentage!$A:$AB,MATCH(max_demand!$C368,Verdeelsleutels_percentage!$C:$C,0),MATCH(INDEX(Overzicht!$B$1:$F$35,MATCH(max_demand!L$1,Overzicht!$B:$B,0),5),Verdeelsleutels_percentage!$1:$1,0)))</f>
        <v>4.4209475272279286E-3</v>
      </c>
      <c r="M368">
        <f>PRODUCT(INDEX(Overzicht!$B$1:$D$35,MATCH(max_demand!M$1,Overzicht!$B$1:$B$35,0),3),INDEX(Verdeelsleutels_percentage!$A:$AB,MATCH(max_demand!$C368,Verdeelsleutels_percentage!$C:$C,0),MATCH(INDEX(Overzicht!$B$1:$F$35,MATCH(max_demand!M$1,Overzicht!$B:$B,0),5),Verdeelsleutels_percentage!$1:$1,0)))</f>
        <v>0.11582428353753217</v>
      </c>
      <c r="N368">
        <f>PRODUCT(INDEX(Overzicht!$B$1:$D$35,MATCH(max_demand!N$1,Overzicht!$B$1:$B$35,0),3),INDEX(Verdeelsleutels_percentage!$A:$AB,MATCH(max_demand!$C368,Verdeelsleutels_percentage!$C:$C,0),MATCH(INDEX(Overzicht!$B$1:$F$35,MATCH(max_demand!N$1,Overzicht!$B:$B,0),5),Verdeelsleutels_percentage!$1:$1,0)))</f>
        <v>1.2618523546871168E-2</v>
      </c>
      <c r="O368">
        <f>PRODUCT(INDEX(Overzicht!$B$1:$D$35,MATCH(max_demand!O$1,Overzicht!$B$1:$B$35,0),3),INDEX(Verdeelsleutels_percentage!$A:$AB,MATCH(max_demand!$C368,Verdeelsleutels_percentage!$C:$C,0),MATCH(INDEX(Overzicht!$B$1:$F$35,MATCH(max_demand!O$1,Overzicht!$B:$B,0),5),Verdeelsleutels_percentage!$1:$1,0)))</f>
        <v>7.4788146997738095E-5</v>
      </c>
      <c r="P368">
        <f>PRODUCT(INDEX(Overzicht!$B$1:$D$35,MATCH(max_demand!P$1,Overzicht!$B$1:$B$35,0),3),INDEX(Verdeelsleutels_percentage!$A:$AB,MATCH(max_demand!$C368,Verdeelsleutels_percentage!$C:$C,0),MATCH(INDEX(Overzicht!$B$1:$F$35,MATCH(max_demand!P$1,Overzicht!$B:$B,0),5),Verdeelsleutels_percentage!$1:$1,0)))</f>
        <v>0</v>
      </c>
      <c r="Q368">
        <f>PRODUCT(INDEX(Overzicht!$B$1:$D$35,MATCH(max_demand!Q$1,Overzicht!$B$1:$B$35,0),3),INDEX(Verdeelsleutels_percentage!$A:$AB,MATCH(max_demand!$C368,Verdeelsleutels_percentage!$C:$C,0),MATCH(INDEX(Overzicht!$B$1:$F$35,MATCH(max_demand!Q$1,Overzicht!$B:$B,0),5),Verdeelsleutels_percentage!$1:$1,0)))</f>
        <v>1.1328217422784403E-2</v>
      </c>
      <c r="R368">
        <f>PRODUCT(INDEX(Overzicht!$B$1:$D$35,MATCH(max_demand!R$1,Overzicht!$B$1:$B$35,0),3),INDEX(Verdeelsleutels_percentage!$A:$AB,MATCH(max_demand!$C368,Verdeelsleutels_percentage!$C:$C,0),MATCH(INDEX(Overzicht!$B$1:$F$35,MATCH(max_demand!R$1,Overzicht!$B:$B,0),5),Verdeelsleutels_percentage!$1:$1,0)))</f>
        <v>2.343769121955394E-3</v>
      </c>
      <c r="S368">
        <f>PRODUCT(INDEX(Overzicht!$B$1:$D$35,MATCH(max_demand!S$1,Overzicht!$B$1:$B$35,0),3),INDEX(Verdeelsleutels_percentage!$A:$AB,MATCH(max_demand!$C368,Verdeelsleutels_percentage!$C:$C,0),MATCH(INDEX(Overzicht!$B$1:$F$35,MATCH(max_demand!S$1,Overzicht!$B:$B,0),5),Verdeelsleutels_percentage!$1:$1,0)))</f>
        <v>4.8000391617646467E-3</v>
      </c>
      <c r="T368">
        <f>PRODUCT(INDEX(Overzicht!$B$1:$D$35,MATCH(max_demand!T$1,Overzicht!$B$1:$B$35,0),3),INDEX(Verdeelsleutels_percentage!$A:$AB,MATCH(max_demand!$C368,Verdeelsleutels_percentage!$C:$C,0),MATCH(INDEX(Overzicht!$B$1:$F$35,MATCH(max_demand!T$1,Overzicht!$B:$B,0),5),Verdeelsleutels_percentage!$1:$1,0)))</f>
        <v>6.9271398493348305E-3</v>
      </c>
      <c r="U368">
        <f>PRODUCT(INDEX(Overzicht!$B$1:$D$35,MATCH(max_demand!U$1,Overzicht!$B$1:$B$35,0),3),INDEX(Verdeelsleutels_percentage!$A:$AB,MATCH(max_demand!$C368,Verdeelsleutels_percentage!$C:$C,0),MATCH(INDEX(Overzicht!$B$1:$F$35,MATCH(max_demand!U$1,Overzicht!$B:$B,0),5),Verdeelsleutels_percentage!$1:$1,0)))</f>
        <v>2.572937658324366E-2</v>
      </c>
      <c r="V368">
        <f>PRODUCT(INDEX(Overzicht!$B$1:$D$35,MATCH(max_demand!V$1,Overzicht!$B$1:$B$35,0),3),INDEX(Verdeelsleutels_percentage!$A:$AB,MATCH(max_demand!$C368,Verdeelsleutels_percentage!$C:$C,0),MATCH(INDEX(Overzicht!$B$1:$F$35,MATCH(max_demand!V$1,Overzicht!$B:$B,0),5),Verdeelsleutels_percentage!$1:$1,0)))</f>
        <v>2.9948161002763367E-3</v>
      </c>
      <c r="W368">
        <f>PRODUCT(INDEX(Overzicht!$B$1:$D$35,MATCH(max_demand!W$1,Overzicht!$B$1:$B$35,0),3),INDEX(Verdeelsleutels_percentage!$A:$AB,MATCH(max_demand!$C368,Verdeelsleutels_percentage!$C:$C,0),MATCH(INDEX(Overzicht!$B$1:$F$35,MATCH(max_demand!W$1,Overzicht!$B:$B,0),5),Verdeelsleutels_percentage!$1:$1,0)))</f>
        <v>1.5625127479702627E-2</v>
      </c>
      <c r="X368">
        <f>PRODUCT(INDEX(Overzicht!$B$1:$D$35,MATCH(max_demand!X$1,Overzicht!$B$1:$B$35,0),3),INDEX(Verdeelsleutels_percentage!$A:$AB,MATCH(max_demand!$C368,Verdeelsleutels_percentage!$C:$C,0),MATCH(INDEX(Overzicht!$B$1:$F$35,MATCH(max_demand!X$1,Overzicht!$B:$B,0),5),Verdeelsleutels_percentage!$1:$1,0)))</f>
        <v>1.1908459577460663E-3</v>
      </c>
      <c r="Y368">
        <f>PRODUCT(INDEX(Overzicht!$B$1:$D$35,MATCH(max_demand!Y$1,Overzicht!$B$1:$B$35,0),3),INDEX(Verdeelsleutels_percentage!$A:$AB,MATCH(max_demand!$C368,Verdeelsleutels_percentage!$C:$C,0),MATCH(INDEX(Overzicht!$B$1:$F$35,MATCH(max_demand!Y$1,Overzicht!$B:$B,0),5),Verdeelsleutels_percentage!$1:$1,0)))</f>
        <v>2.5894875368742443E-6</v>
      </c>
      <c r="Z368">
        <f>PRODUCT(INDEX(Overzicht!$B$1:$D$35,MATCH(max_demand!Z$1,Overzicht!$B$1:$B$35,0),3),INDEX(Verdeelsleutels_percentage!$A:$AB,MATCH(max_demand!$C368,Verdeelsleutels_percentage!$C:$C,0),MATCH(INDEX(Overzicht!$B$1:$F$35,MATCH(max_demand!Z$1,Overzicht!$B:$B,0),5),Verdeelsleutels_percentage!$1:$1,0)))</f>
        <v>1.1508833497218865E-3</v>
      </c>
      <c r="AA368">
        <f>PRODUCT(INDEX(Overzicht!$B$1:$D$35,MATCH(max_demand!AA$1,Overzicht!$B$1:$B$35,0),3),INDEX(Verdeelsleutels_percentage!$A:$AB,MATCH(max_demand!$C368,Verdeelsleutels_percentage!$C:$C,0),MATCH(INDEX(Overzicht!$B$1:$F$35,MATCH(max_demand!AA$1,Overzicht!$B:$B,0),5),Verdeelsleutels_percentage!$1:$1,0)))</f>
        <v>1.199341596025966E-3</v>
      </c>
      <c r="AB368">
        <f>PRODUCT(INDEX(Overzicht!$B$1:$D$35,MATCH(max_demand!AB$1,Overzicht!$B$1:$B$35,0),3),INDEX(Verdeelsleutels_percentage!$A:$AB,MATCH(max_demand!$C368,Verdeelsleutels_percentage!$C:$C,0),MATCH(INDEX(Overzicht!$B$1:$F$35,MATCH(max_demand!AB$1,Overzicht!$B:$B,0),5),Verdeelsleutels_percentage!$1:$1,0)))</f>
        <v>6.5460917520750008E-3</v>
      </c>
      <c r="AC368">
        <f>PRODUCT(INDEX(Overzicht!$B$1:$D$35,MATCH(max_demand!AC$1,Overzicht!$B$1:$B$35,0),3),INDEX(Verdeelsleutels_percentage!$A:$AB,MATCH(max_demand!$C368,Verdeelsleutels_percentage!$C:$C,0),MATCH(INDEX(Overzicht!$B$1:$F$35,MATCH(max_demand!AC$1,Overzicht!$B:$B,0),5),Verdeelsleutels_percentage!$1:$1,0)))</f>
        <v>3.8715072066306247E-3</v>
      </c>
      <c r="AD368">
        <f>PRODUCT(INDEX(Overzicht!$B$1:$D$35,MATCH(max_demand!AD$1,Overzicht!$B$1:$B$35,0),3),INDEX(Verdeelsleutels_percentage!$A:$AB,MATCH(max_demand!$C368,Verdeelsleutels_percentage!$C:$C,0),MATCH(INDEX(Overzicht!$B$1:$F$35,MATCH(max_demand!AD$1,Overzicht!$B:$B,0),5),Verdeelsleutels_percentage!$1:$1,0)))</f>
        <v>8.606859186786596E-6</v>
      </c>
      <c r="AE368">
        <f>PRODUCT(INDEX(Overzicht!$B$1:$D$35,MATCH(max_demand!AE$1,Overzicht!$B$1:$B$35,0),3),INDEX(Verdeelsleutels_percentage!$A:$AB,MATCH(max_demand!$C368,Verdeelsleutels_percentage!$C:$C,0),MATCH(INDEX(Overzicht!$B$1:$F$35,MATCH(max_demand!AE$1,Overzicht!$B:$B,0),5),Verdeelsleutels_percentage!$1:$1,0)))</f>
        <v>7.8068151566243679E-2</v>
      </c>
      <c r="AF368">
        <f>PRODUCT(INDEX(Overzicht!$B$1:$D$35,MATCH(max_demand!AF$1,Overzicht!$B$1:$B$35,0),3),INDEX(Verdeelsleutels_percentage!$A:$AB,MATCH(max_demand!$C368,Verdeelsleutels_percentage!$C:$C,0),MATCH(INDEX(Overzicht!$B$1:$F$35,MATCH(max_demand!AF$1,Overzicht!$B:$B,0),5),Verdeelsleutels_percentage!$1:$1,0)))</f>
        <v>4.5429605910074465E-3</v>
      </c>
      <c r="AG368">
        <f>PRODUCT(INDEX(Overzicht!$B$1:$D$35,MATCH(max_demand!AG$1,Overzicht!$B$1:$B$35,0),3),INDEX(Verdeelsleutels_percentage!$A:$AB,MATCH(max_demand!$C368,Verdeelsleutels_percentage!$C:$C,0),MATCH(INDEX(Overzicht!$B$1:$F$35,MATCH(max_demand!AG$1,Overzicht!$B:$B,0),5),Verdeelsleutels_percentage!$1:$1,0)))</f>
        <v>1.5625127479702627E-2</v>
      </c>
      <c r="AH368">
        <f>PRODUCT(INDEX(Overzicht!$B$1:$D$35,MATCH(max_demand!AH$1,Overzicht!$B$1:$B$35,0),3),INDEX(Verdeelsleutels_percentage!$A:$AB,MATCH(max_demand!$C368,Verdeelsleutels_percentage!$C:$C,0),MATCH(INDEX(Overzicht!$B$1:$F$35,MATCH(max_demand!AH$1,Overzicht!$B:$B,0),5),Verdeelsleutels_percentage!$1:$1,0)))</f>
        <v>1.0600241379017376E-2</v>
      </c>
      <c r="AI368">
        <f>PRODUCT(INDEX(Overzicht!$B$1:$D$35,MATCH(max_demand!AI$1,Overzicht!$B$1:$B$35,0),3),INDEX(Verdeelsleutels_percentage!$A:$AB,MATCH(max_demand!$C368,Verdeelsleutels_percentage!$C:$C,0),MATCH(INDEX(Overzicht!$B$1:$F$35,MATCH(max_demand!AI$1,Overzicht!$B:$B,0),5),Verdeelsleutels_percentage!$1:$1,0)))</f>
        <v>3.6343684728059574E-3</v>
      </c>
      <c r="AJ368">
        <f>PRODUCT(INDEX(Overzicht!$B$1:$D$35,MATCH(max_demand!AJ$1,Overzicht!$B$1:$B$35,0),3),INDEX(Verdeelsleutels_percentage!$A:$AB,MATCH(max_demand!$C368,Verdeelsleutels_percentage!$C:$C,0),MATCH(INDEX(Overzicht!$B$1:$F$35,MATCH(max_demand!AJ$1,Overzicht!$B:$B,0),5),Verdeelsleutels_percentage!$1:$1,0)))</f>
        <v>0</v>
      </c>
      <c r="AK368">
        <f>PRODUCT(INDEX(Overzicht!$B$1:$D$35,MATCH(max_demand!AK$1,Overzicht!$B$1:$B$35,0),3),INDEX(Verdeelsleutels_percentage!$A:$AB,MATCH(max_demand!$C368,Verdeelsleutels_percentage!$C:$C,0),MATCH(INDEX(Overzicht!$B$1:$F$35,MATCH(max_demand!AK$1,Overzicht!$B:$B,0),5),Verdeelsleutels_percentage!$1:$1,0)))</f>
        <v>9.4792440043529283E-4</v>
      </c>
      <c r="AL368">
        <f>PRODUCT(INDEX(Overzicht!$B$1:$D$35,MATCH(max_demand!AL$1,Overzicht!$B$1:$B$35,0),3),INDEX(Verdeelsleutels_percentage!$A:$AB,MATCH(max_demand!$C368,Verdeelsleutels_percentage!$C:$C,0),MATCH(INDEX(Overzicht!$B$1:$F$35,MATCH(max_demand!AL$1,Overzicht!$B:$B,0),5),Verdeelsleutels_percentage!$1:$1,0)))</f>
        <v>2.6041879132837711E-3</v>
      </c>
      <c r="AM368">
        <f>PRODUCT(INDEX(Overzicht!$B$1:$D$35,MATCH(max_demand!AM$1,Overzicht!$B$1:$B$35,0),3),INDEX(Verdeelsleutels_percentage!$A:$AB,MATCH(max_demand!$C368,Verdeelsleutels_percentage!$C:$C,0),MATCH(INDEX(Overzicht!$B$1:$F$35,MATCH(max_demand!AM$1,Overzicht!$B:$B,0),5),Verdeelsleutels_percentage!$1:$1,0)))</f>
        <v>5.2083758265675422E-3</v>
      </c>
      <c r="AN368">
        <f>PRODUCT(INDEX(Overzicht!$B$1:$D$35,MATCH(max_demand!AN$1,Overzicht!$B$1:$B$35,0),3),INDEX(Verdeelsleutels_percentage!$A:$AB,MATCH(max_demand!$C368,Verdeelsleutels_percentage!$C:$C,0),MATCH(INDEX(Overzicht!$B$1:$F$35,MATCH(max_demand!AN$1,Overzicht!$B:$B,0),5),Verdeelsleutels_percentage!$1:$1,0)))</f>
        <v>2.6041879132837711E-3</v>
      </c>
      <c r="AO368">
        <f>PRODUCT(INDEX(Overzicht!$B$1:$D$35,MATCH(max_demand!AO$1,Overzicht!$B$1:$B$35,0),3),INDEX(Verdeelsleutels_percentage!$A:$AB,MATCH(max_demand!$C368,Verdeelsleutels_percentage!$C:$C,0),MATCH(INDEX(Overzicht!$B$1:$F$35,MATCH(max_demand!AO$1,Overzicht!$B:$B,0),5),Verdeelsleutels_percentage!$1:$1,0)))</f>
        <v>9.1146576964931982E-3</v>
      </c>
    </row>
    <row r="369" spans="2:41">
      <c r="B369" t="str">
        <f>INDEX('ETLocal datasets'!B:C,MATCH(C369,'ETLocal datasets'!C:C,0),1)</f>
        <v>GM1900</v>
      </c>
      <c r="C369" t="str">
        <f>'ETLocal datasets'!C352</f>
        <v>Súdwest-Fryslân</v>
      </c>
      <c r="D369">
        <f t="shared" si="25"/>
        <v>1.7712509713693525</v>
      </c>
      <c r="E369">
        <f t="shared" si="26"/>
        <v>0.4476696168557639</v>
      </c>
      <c r="F369">
        <f t="shared" si="27"/>
        <v>5.4504462201866749E-2</v>
      </c>
      <c r="G369">
        <f t="shared" si="24"/>
        <v>0.11099008374125392</v>
      </c>
      <c r="H369">
        <f>PRODUCT(INDEX(Overzicht!$B$1:$D$35,MATCH(max_demand!H$1,Overzicht!$B$1:$B$35,0),3),INDEX(Verdeelsleutels_percentage!$A:$AB,MATCH(max_demand!$C369,Verdeelsleutels_percentage!$C:$C,0),MATCH(INDEX(Overzicht!$B$1:$F$35,MATCH(max_demand!H$1,Overzicht!$B:$B,0),5),Verdeelsleutels_percentage!$1:$1,0)))</f>
        <v>5.4504462201866749E-2</v>
      </c>
      <c r="I369">
        <f>PRODUCT(INDEX(Overzicht!$B$1:$D$35,MATCH(max_demand!I$1,Overzicht!$B$1:$B$35,0),3),INDEX(Verdeelsleutels_percentage!$A:$AB,MATCH(max_demand!$C369,Verdeelsleutels_percentage!$C:$C,0),MATCH(INDEX(Overzicht!$B$1:$F$35,MATCH(max_demand!I$1,Overzicht!$B:$B,0),5),Verdeelsleutels_percentage!$1:$1,0)))</f>
        <v>3.6858723136271289E-2</v>
      </c>
      <c r="J369">
        <f>PRODUCT(INDEX(Overzicht!$B$1:$D$35,MATCH(max_demand!J$1,Overzicht!$B$1:$B$35,0),3),INDEX(Verdeelsleutels_percentage!$A:$AB,MATCH(max_demand!$C369,Verdeelsleutels_percentage!$C:$C,0),MATCH(INDEX(Overzicht!$B$1:$F$35,MATCH(max_demand!J$1,Overzicht!$B:$B,0),5),Verdeelsleutels_percentage!$1:$1,0)))</f>
        <v>1.8271972090530567E-2</v>
      </c>
      <c r="K369">
        <f>PRODUCT(INDEX(Overzicht!$B$1:$D$35,MATCH(max_demand!K$1,Overzicht!$B$1:$B$35,0),3),INDEX(Verdeelsleutels_percentage!$A:$AB,MATCH(max_demand!$C369,Verdeelsleutels_percentage!$C:$C,0),MATCH(INDEX(Overzicht!$B$1:$F$35,MATCH(max_demand!K$1,Overzicht!$B:$B,0),5),Verdeelsleutels_percentage!$1:$1,0)))</f>
        <v>7.6722849851346238E-3</v>
      </c>
      <c r="L369">
        <f>PRODUCT(INDEX(Overzicht!$B$1:$D$35,MATCH(max_demand!L$1,Overzicht!$B$1:$B$35,0),3),INDEX(Verdeelsleutels_percentage!$A:$AB,MATCH(max_demand!$C369,Verdeelsleutels_percentage!$C:$C,0),MATCH(INDEX(Overzicht!$B$1:$F$35,MATCH(max_demand!L$1,Overzicht!$B:$B,0),5),Verdeelsleutels_percentage!$1:$1,0)))</f>
        <v>1.7624459079572392E-2</v>
      </c>
      <c r="M369">
        <f>PRODUCT(INDEX(Overzicht!$B$1:$D$35,MATCH(max_demand!M$1,Overzicht!$B$1:$B$35,0),3),INDEX(Verdeelsleutels_percentage!$A:$AB,MATCH(max_demand!$C369,Verdeelsleutels_percentage!$C:$C,0),MATCH(INDEX(Overzicht!$B$1:$F$35,MATCH(max_demand!M$1,Overzicht!$B:$B,0),5),Verdeelsleutels_percentage!$1:$1,0)))</f>
        <v>0.86525234254572203</v>
      </c>
      <c r="N369">
        <f>PRODUCT(INDEX(Overzicht!$B$1:$D$35,MATCH(max_demand!N$1,Overzicht!$B$1:$B$35,0),3),INDEX(Verdeelsleutels_percentage!$A:$AB,MATCH(max_demand!$C369,Verdeelsleutels_percentage!$C:$C,0),MATCH(INDEX(Overzicht!$B$1:$F$35,MATCH(max_demand!N$1,Overzicht!$B:$B,0),5),Verdeelsleutels_percentage!$1:$1,0)))</f>
        <v>0.15650909996994219</v>
      </c>
      <c r="O369">
        <f>PRODUCT(INDEX(Overzicht!$B$1:$D$35,MATCH(max_demand!O$1,Overzicht!$B$1:$B$35,0),3),INDEX(Verdeelsleutels_percentage!$A:$AB,MATCH(max_demand!$C369,Verdeelsleutels_percentage!$C:$C,0),MATCH(INDEX(Overzicht!$B$1:$F$35,MATCH(max_demand!O$1,Overzicht!$B:$B,0),5),Verdeelsleutels_percentage!$1:$1,0)))</f>
        <v>6.0572192582939834E-3</v>
      </c>
      <c r="P369">
        <f>PRODUCT(INDEX(Overzicht!$B$1:$D$35,MATCH(max_demand!P$1,Overzicht!$B$1:$B$35,0),3),INDEX(Verdeelsleutels_percentage!$A:$AB,MATCH(max_demand!$C369,Verdeelsleutels_percentage!$C:$C,0),MATCH(INDEX(Overzicht!$B$1:$F$35,MATCH(max_demand!P$1,Overzicht!$B:$B,0),5),Verdeelsleutels_percentage!$1:$1,0)))</f>
        <v>8.9333356681548948E-3</v>
      </c>
      <c r="Q369">
        <f>PRODUCT(INDEX(Overzicht!$B$1:$D$35,MATCH(max_demand!Q$1,Overzicht!$B$1:$B$35,0),3),INDEX(Verdeelsleutels_percentage!$A:$AB,MATCH(max_demand!$C369,Verdeelsleutels_percentage!$C:$C,0),MATCH(INDEX(Overzicht!$B$1:$F$35,MATCH(max_demand!Q$1,Overzicht!$B:$B,0),5),Verdeelsleutels_percentage!$1:$1,0)))</f>
        <v>4.5160840110118158E-2</v>
      </c>
      <c r="R369">
        <f>PRODUCT(INDEX(Overzicht!$B$1:$D$35,MATCH(max_demand!R$1,Overzicht!$B$1:$B$35,0),3),INDEX(Verdeelsleutels_percentage!$A:$AB,MATCH(max_demand!$C369,Verdeelsleutels_percentage!$C:$C,0),MATCH(INDEX(Overzicht!$B$1:$F$35,MATCH(max_demand!R$1,Overzicht!$B:$B,0),5),Verdeelsleutels_percentage!$1:$1,0)))</f>
        <v>9.3436220917485855E-3</v>
      </c>
      <c r="S369">
        <f>PRODUCT(INDEX(Overzicht!$B$1:$D$35,MATCH(max_demand!S$1,Overzicht!$B$1:$B$35,0),3),INDEX(Verdeelsleutels_percentage!$A:$AB,MATCH(max_demand!$C369,Verdeelsleutels_percentage!$C:$C,0),MATCH(INDEX(Overzicht!$B$1:$F$35,MATCH(max_demand!S$1,Overzicht!$B:$B,0),5),Verdeelsleutels_percentage!$1:$1,0)))</f>
        <v>1.9135738043901101E-2</v>
      </c>
      <c r="T369">
        <f>PRODUCT(INDEX(Overzicht!$B$1:$D$35,MATCH(max_demand!T$1,Overzicht!$B$1:$B$35,0),3),INDEX(Verdeelsleutels_percentage!$A:$AB,MATCH(max_demand!$C369,Verdeelsleutels_percentage!$C:$C,0),MATCH(INDEX(Overzicht!$B$1:$F$35,MATCH(max_demand!T$1,Overzicht!$B:$B,0),5),Verdeelsleutels_percentage!$1:$1,0)))</f>
        <v>2.761559418227915E-2</v>
      </c>
      <c r="U369">
        <f>PRODUCT(INDEX(Overzicht!$B$1:$D$35,MATCH(max_demand!U$1,Overzicht!$B$1:$B$35,0),3),INDEX(Verdeelsleutels_percentage!$A:$AB,MATCH(max_demand!$C369,Verdeelsleutels_percentage!$C:$C,0),MATCH(INDEX(Overzicht!$B$1:$F$35,MATCH(max_demand!U$1,Overzicht!$B:$B,0),5),Verdeelsleutels_percentage!$1:$1,0)))</f>
        <v>0.10257220696275114</v>
      </c>
      <c r="V369">
        <f>PRODUCT(INDEX(Overzicht!$B$1:$D$35,MATCH(max_demand!V$1,Overzicht!$B$1:$B$35,0),3),INDEX(Verdeelsleutels_percentage!$A:$AB,MATCH(max_demand!$C369,Verdeelsleutels_percentage!$C:$C,0),MATCH(INDEX(Overzicht!$B$1:$F$35,MATCH(max_demand!V$1,Overzicht!$B:$B,0),5),Verdeelsleutels_percentage!$1:$1,0)))</f>
        <v>1.1939072672789859E-2</v>
      </c>
      <c r="W369">
        <f>PRODUCT(INDEX(Overzicht!$B$1:$D$35,MATCH(max_demand!W$1,Overzicht!$B$1:$B$35,0),3),INDEX(Verdeelsleutels_percentage!$A:$AB,MATCH(max_demand!$C369,Verdeelsleutels_percentage!$C:$C,0),MATCH(INDEX(Overzicht!$B$1:$F$35,MATCH(max_demand!W$1,Overzicht!$B:$B,0),5),Verdeelsleutels_percentage!$1:$1,0)))</f>
        <v>6.2290813944990572E-2</v>
      </c>
      <c r="X369">
        <f>PRODUCT(INDEX(Overzicht!$B$1:$D$35,MATCH(max_demand!X$1,Overzicht!$B$1:$B$35,0),3),INDEX(Verdeelsleutels_percentage!$A:$AB,MATCH(max_demand!$C369,Verdeelsleutels_percentage!$C:$C,0),MATCH(INDEX(Overzicht!$B$1:$F$35,MATCH(max_demand!X$1,Overzicht!$B:$B,0),5),Verdeelsleutels_percentage!$1:$1,0)))</f>
        <v>1.2658598763442437E-3</v>
      </c>
      <c r="Y369">
        <f>PRODUCT(INDEX(Overzicht!$B$1:$D$35,MATCH(max_demand!Y$1,Overzicht!$B$1:$B$35,0),3),INDEX(Verdeelsleutels_percentage!$A:$AB,MATCH(max_demand!$C369,Verdeelsleutels_percentage!$C:$C,0),MATCH(INDEX(Overzicht!$B$1:$F$35,MATCH(max_demand!Y$1,Overzicht!$B:$B,0),5),Verdeelsleutels_percentage!$1:$1,0)))</f>
        <v>1.5039902661384767E-5</v>
      </c>
      <c r="Z369">
        <f>PRODUCT(INDEX(Overzicht!$B$1:$D$35,MATCH(max_demand!Z$1,Overzicht!$B$1:$B$35,0),3),INDEX(Verdeelsleutels_percentage!$A:$AB,MATCH(max_demand!$C369,Verdeelsleutels_percentage!$C:$C,0),MATCH(INDEX(Overzicht!$B$1:$F$35,MATCH(max_demand!Z$1,Overzicht!$B:$B,0),5),Verdeelsleutels_percentage!$1:$1,0)))</f>
        <v>6.6844011828376742E-3</v>
      </c>
      <c r="AA369">
        <f>PRODUCT(INDEX(Overzicht!$B$1:$D$35,MATCH(max_demand!AA$1,Overzicht!$B$1:$B$35,0),3),INDEX(Verdeelsleutels_percentage!$A:$AB,MATCH(max_demand!$C369,Verdeelsleutels_percentage!$C:$C,0),MATCH(INDEX(Overzicht!$B$1:$F$35,MATCH(max_demand!AA$1,Overzicht!$B:$B,0),5),Verdeelsleutels_percentage!$1:$1,0)))</f>
        <v>6.9658496536939979E-3</v>
      </c>
      <c r="AB369">
        <f>PRODUCT(INDEX(Overzicht!$B$1:$D$35,MATCH(max_demand!AB$1,Overzicht!$B$1:$B$35,0),3),INDEX(Verdeelsleutels_percentage!$A:$AB,MATCH(max_demand!$C369,Verdeelsleutels_percentage!$C:$C,0),MATCH(INDEX(Overzicht!$B$1:$F$35,MATCH(max_demand!AB$1,Overzicht!$B:$B,0),5),Verdeelsleutels_percentage!$1:$1,0)))</f>
        <v>3.7213790164765663E-2</v>
      </c>
      <c r="AC369">
        <f>PRODUCT(INDEX(Overzicht!$B$1:$D$35,MATCH(max_demand!AC$1,Overzicht!$B$1:$B$35,0),3),INDEX(Verdeelsleutels_percentage!$A:$AB,MATCH(max_demand!$C369,Verdeelsleutels_percentage!$C:$C,0),MATCH(INDEX(Overzicht!$B$1:$F$35,MATCH(max_demand!AC$1,Overzicht!$B:$B,0),5),Verdeelsleutels_percentage!$1:$1,0)))</f>
        <v>1.6849113232038075E-2</v>
      </c>
      <c r="AD369">
        <f>PRODUCT(INDEX(Overzicht!$B$1:$D$35,MATCH(max_demand!AD$1,Overzicht!$B$1:$B$35,0),3),INDEX(Verdeelsleutels_percentage!$A:$AB,MATCH(max_demand!$C369,Verdeelsleutels_percentage!$C:$C,0),MATCH(INDEX(Overzicht!$B$1:$F$35,MATCH(max_demand!AD$1,Overzicht!$B:$B,0),5),Verdeelsleutels_percentage!$1:$1,0)))</f>
        <v>1.9426910735889749E-5</v>
      </c>
      <c r="AE369">
        <f>PRODUCT(INDEX(Overzicht!$B$1:$D$35,MATCH(max_demand!AE$1,Overzicht!$B$1:$B$35,0),3),INDEX(Verdeelsleutels_percentage!$A:$AB,MATCH(max_demand!$C369,Verdeelsleutels_percentage!$C:$C,0),MATCH(INDEX(Overzicht!$B$1:$F$35,MATCH(max_demand!AE$1,Overzicht!$B:$B,0),5),Verdeelsleutels_percentage!$1:$1,0)))</f>
        <v>0.61266527642204283</v>
      </c>
      <c r="AF369">
        <f>PRODUCT(INDEX(Overzicht!$B$1:$D$35,MATCH(max_demand!AF$1,Overzicht!$B$1:$B$35,0),3),INDEX(Verdeelsleutels_percentage!$A:$AB,MATCH(max_demand!$C369,Verdeelsleutels_percentage!$C:$C,0),MATCH(INDEX(Overzicht!$B$1:$F$35,MATCH(max_demand!AF$1,Overzicht!$B:$B,0),5),Verdeelsleutels_percentage!$1:$1,0)))</f>
        <v>2.6385794142780292E-2</v>
      </c>
      <c r="AG369">
        <f>PRODUCT(INDEX(Overzicht!$B$1:$D$35,MATCH(max_demand!AG$1,Overzicht!$B$1:$B$35,0),3),INDEX(Verdeelsleutels_percentage!$A:$AB,MATCH(max_demand!$C369,Verdeelsleutels_percentage!$C:$C,0),MATCH(INDEX(Overzicht!$B$1:$F$35,MATCH(max_demand!AG$1,Overzicht!$B:$B,0),5),Verdeelsleutels_percentage!$1:$1,0)))</f>
        <v>6.2290813944990572E-2</v>
      </c>
      <c r="AH369">
        <f>PRODUCT(INDEX(Overzicht!$B$1:$D$35,MATCH(max_demand!AH$1,Overzicht!$B$1:$B$35,0),3),INDEX(Verdeelsleutels_percentage!$A:$AB,MATCH(max_demand!$C369,Verdeelsleutels_percentage!$C:$C,0),MATCH(INDEX(Overzicht!$B$1:$F$35,MATCH(max_demand!AH$1,Overzicht!$B:$B,0),5),Verdeelsleutels_percentage!$1:$1,0)))</f>
        <v>6.1566852999820683E-2</v>
      </c>
      <c r="AI369">
        <f>PRODUCT(INDEX(Overzicht!$B$1:$D$35,MATCH(max_demand!AI$1,Overzicht!$B$1:$B$35,0),3),INDEX(Verdeelsleutels_percentage!$A:$AB,MATCH(max_demand!$C369,Verdeelsleutels_percentage!$C:$C,0),MATCH(INDEX(Overzicht!$B$1:$F$35,MATCH(max_demand!AI$1,Overzicht!$B:$B,0),5),Verdeelsleutels_percentage!$1:$1,0)))</f>
        <v>2.1108635314224234E-2</v>
      </c>
      <c r="AJ369">
        <f>PRODUCT(INDEX(Overzicht!$B$1:$D$35,MATCH(max_demand!AJ$1,Overzicht!$B$1:$B$35,0),3),INDEX(Verdeelsleutels_percentage!$A:$AB,MATCH(max_demand!$C369,Verdeelsleutels_percentage!$C:$C,0),MATCH(INDEX(Overzicht!$B$1:$F$35,MATCH(max_demand!AJ$1,Overzicht!$B:$B,0),5),Verdeelsleutels_percentage!$1:$1,0)))</f>
        <v>0</v>
      </c>
      <c r="AK369">
        <f>PRODUCT(INDEX(Overzicht!$B$1:$D$35,MATCH(max_demand!AK$1,Overzicht!$B$1:$B$35,0),3),INDEX(Verdeelsleutels_percentage!$A:$AB,MATCH(max_demand!$C369,Verdeelsleutels_percentage!$C:$C,0),MATCH(INDEX(Overzicht!$B$1:$F$35,MATCH(max_demand!AK$1,Overzicht!$B:$B,0),5),Verdeelsleutels_percentage!$1:$1,0)))</f>
        <v>3.7789760459960948E-3</v>
      </c>
      <c r="AL369">
        <f>PRODUCT(INDEX(Overzicht!$B$1:$D$35,MATCH(max_demand!AL$1,Overzicht!$B$1:$B$35,0),3),INDEX(Verdeelsleutels_percentage!$A:$AB,MATCH(max_demand!$C369,Verdeelsleutels_percentage!$C:$C,0),MATCH(INDEX(Overzicht!$B$1:$F$35,MATCH(max_demand!AL$1,Overzicht!$B:$B,0),5),Verdeelsleutels_percentage!$1:$1,0)))</f>
        <v>1.0381802324165095E-2</v>
      </c>
      <c r="AM369">
        <f>PRODUCT(INDEX(Overzicht!$B$1:$D$35,MATCH(max_demand!AM$1,Overzicht!$B$1:$B$35,0),3),INDEX(Verdeelsleutels_percentage!$A:$AB,MATCH(max_demand!$C369,Verdeelsleutels_percentage!$C:$C,0),MATCH(INDEX(Overzicht!$B$1:$F$35,MATCH(max_demand!AM$1,Overzicht!$B:$B,0),5),Verdeelsleutels_percentage!$1:$1,0)))</f>
        <v>2.076360464833019E-2</v>
      </c>
      <c r="AN369">
        <f>PRODUCT(INDEX(Overzicht!$B$1:$D$35,MATCH(max_demand!AN$1,Overzicht!$B$1:$B$35,0),3),INDEX(Verdeelsleutels_percentage!$A:$AB,MATCH(max_demand!$C369,Verdeelsleutels_percentage!$C:$C,0),MATCH(INDEX(Overzicht!$B$1:$F$35,MATCH(max_demand!AN$1,Overzicht!$B:$B,0),5),Verdeelsleutels_percentage!$1:$1,0)))</f>
        <v>1.0381802324165095E-2</v>
      </c>
      <c r="AO369">
        <f>PRODUCT(INDEX(Overzicht!$B$1:$D$35,MATCH(max_demand!AO$1,Overzicht!$B$1:$B$35,0),3),INDEX(Verdeelsleutels_percentage!$A:$AB,MATCH(max_demand!$C369,Verdeelsleutels_percentage!$C:$C,0),MATCH(INDEX(Overzicht!$B$1:$F$35,MATCH(max_demand!AO$1,Overzicht!$B:$B,0),5),Verdeelsleutels_percentage!$1:$1,0)))</f>
        <v>3.6336308134577833E-2</v>
      </c>
    </row>
    <row r="370" spans="2:41">
      <c r="B370" t="str">
        <f>INDEX('ETLocal datasets'!B:C,MATCH(C370,'ETLocal datasets'!C:C,0),1)</f>
        <v>GM1901</v>
      </c>
      <c r="C370" t="str">
        <f>'ETLocal datasets'!C353</f>
        <v>Bodegraven-Reeuwijk</v>
      </c>
      <c r="D370">
        <f t="shared" si="25"/>
        <v>0.31618105693934589</v>
      </c>
      <c r="E370">
        <f t="shared" si="26"/>
        <v>0.10945153512670372</v>
      </c>
      <c r="F370">
        <f t="shared" si="27"/>
        <v>2.0937830525033237E-2</v>
      </c>
      <c r="G370">
        <f t="shared" si="24"/>
        <v>4.2636721278464962E-2</v>
      </c>
      <c r="H370">
        <f>PRODUCT(INDEX(Overzicht!$B$1:$D$35,MATCH(max_demand!H$1,Overzicht!$B$1:$B$35,0),3),INDEX(Verdeelsleutels_percentage!$A:$AB,MATCH(max_demand!$C370,Verdeelsleutels_percentage!$C:$C,0),MATCH(INDEX(Overzicht!$B$1:$F$35,MATCH(max_demand!H$1,Overzicht!$B:$B,0),5),Verdeelsleutels_percentage!$1:$1,0)))</f>
        <v>2.0937830525033237E-2</v>
      </c>
      <c r="I370">
        <f>PRODUCT(INDEX(Overzicht!$B$1:$D$35,MATCH(max_demand!I$1,Overzicht!$B$1:$B$35,0),3),INDEX(Verdeelsleutels_percentage!$A:$AB,MATCH(max_demand!$C370,Verdeelsleutels_percentage!$C:$C,0),MATCH(INDEX(Overzicht!$B$1:$F$35,MATCH(max_demand!I$1,Overzicht!$B:$B,0),5),Verdeelsleutels_percentage!$1:$1,0)))</f>
        <v>2.5202207677656914E-3</v>
      </c>
      <c r="J370">
        <f>PRODUCT(INDEX(Overzicht!$B$1:$D$35,MATCH(max_demand!J$1,Overzicht!$B$1:$B$35,0),3),INDEX(Verdeelsleutels_percentage!$A:$AB,MATCH(max_demand!$C370,Verdeelsleutels_percentage!$C:$C,0),MATCH(INDEX(Overzicht!$B$1:$F$35,MATCH(max_demand!J$1,Overzicht!$B:$B,0),5),Verdeelsleutels_percentage!$1:$1,0)))</f>
        <v>7.0191584236301901E-3</v>
      </c>
      <c r="K370">
        <f>PRODUCT(INDEX(Overzicht!$B$1:$D$35,MATCH(max_demand!K$1,Overzicht!$B$1:$B$35,0),3),INDEX(Verdeelsleutels_percentage!$A:$AB,MATCH(max_demand!$C370,Verdeelsleutels_percentage!$C:$C,0),MATCH(INDEX(Overzicht!$B$1:$F$35,MATCH(max_demand!K$1,Overzicht!$B:$B,0),5),Verdeelsleutels_percentage!$1:$1,0)))</f>
        <v>5.245936459672278E-4</v>
      </c>
      <c r="L370">
        <f>PRODUCT(INDEX(Overzicht!$B$1:$D$35,MATCH(max_demand!L$1,Overzicht!$B$1:$B$35,0),3),INDEX(Verdeelsleutels_percentage!$A:$AB,MATCH(max_demand!$C370,Verdeelsleutels_percentage!$C:$C,0),MATCH(INDEX(Overzicht!$B$1:$F$35,MATCH(max_demand!L$1,Overzicht!$B:$B,0),5),Verdeelsleutels_percentage!$1:$1,0)))</f>
        <v>6.7704169969927961E-3</v>
      </c>
      <c r="M370">
        <f>PRODUCT(INDEX(Overzicht!$B$1:$D$35,MATCH(max_demand!M$1,Overzicht!$B$1:$B$35,0),3),INDEX(Verdeelsleutels_percentage!$A:$AB,MATCH(max_demand!$C370,Verdeelsleutels_percentage!$C:$C,0),MATCH(INDEX(Overzicht!$B$1:$F$35,MATCH(max_demand!M$1,Overzicht!$B:$B,0),5),Verdeelsleutels_percentage!$1:$1,0)))</f>
        <v>0.10968264676474698</v>
      </c>
      <c r="N370">
        <f>PRODUCT(INDEX(Overzicht!$B$1:$D$35,MATCH(max_demand!N$1,Overzicht!$B$1:$B$35,0),3),INDEX(Verdeelsleutels_percentage!$A:$AB,MATCH(max_demand!$C370,Verdeelsleutels_percentage!$C:$C,0),MATCH(INDEX(Overzicht!$B$1:$F$35,MATCH(max_demand!N$1,Overzicht!$B:$B,0),5),Verdeelsleutels_percentage!$1:$1,0)))</f>
        <v>1.6496879526828302E-2</v>
      </c>
      <c r="O370">
        <f>PRODUCT(INDEX(Overzicht!$B$1:$D$35,MATCH(max_demand!O$1,Overzicht!$B$1:$B$35,0),3),INDEX(Verdeelsleutels_percentage!$A:$AB,MATCH(max_demand!$C370,Verdeelsleutels_percentage!$C:$C,0),MATCH(INDEX(Overzicht!$B$1:$F$35,MATCH(max_demand!O$1,Overzicht!$B:$B,0),5),Verdeelsleutels_percentage!$1:$1,0)))</f>
        <v>0</v>
      </c>
      <c r="P370">
        <f>PRODUCT(INDEX(Overzicht!$B$1:$D$35,MATCH(max_demand!P$1,Overzicht!$B$1:$B$35,0),3),INDEX(Verdeelsleutels_percentage!$A:$AB,MATCH(max_demand!$C370,Verdeelsleutels_percentage!$C:$C,0),MATCH(INDEX(Overzicht!$B$1:$F$35,MATCH(max_demand!P$1,Overzicht!$B:$B,0),5),Verdeelsleutels_percentage!$1:$1,0)))</f>
        <v>0</v>
      </c>
      <c r="Q370">
        <f>PRODUCT(INDEX(Overzicht!$B$1:$D$35,MATCH(max_demand!Q$1,Overzicht!$B$1:$B$35,0),3),INDEX(Verdeelsleutels_percentage!$A:$AB,MATCH(max_demand!$C370,Verdeelsleutels_percentage!$C:$C,0),MATCH(INDEX(Overzicht!$B$1:$F$35,MATCH(max_demand!Q$1,Overzicht!$B:$B,0),5),Verdeelsleutels_percentage!$1:$1,0)))</f>
        <v>1.7348488149313251E-2</v>
      </c>
      <c r="R370">
        <f>PRODUCT(INDEX(Overzicht!$B$1:$D$35,MATCH(max_demand!R$1,Overzicht!$B$1:$B$35,0),3),INDEX(Verdeelsleutels_percentage!$A:$AB,MATCH(max_demand!$C370,Verdeelsleutels_percentage!$C:$C,0),MATCH(INDEX(Overzicht!$B$1:$F$35,MATCH(max_demand!R$1,Overzicht!$B:$B,0),5),Verdeelsleutels_percentage!$1:$1,0)))</f>
        <v>3.5893423757199835E-3</v>
      </c>
      <c r="S370">
        <f>PRODUCT(INDEX(Overzicht!$B$1:$D$35,MATCH(max_demand!S$1,Overzicht!$B$1:$B$35,0),3),INDEX(Verdeelsleutels_percentage!$A:$AB,MATCH(max_demand!$C370,Verdeelsleutels_percentage!$C:$C,0),MATCH(INDEX(Overzicht!$B$1:$F$35,MATCH(max_demand!S$1,Overzicht!$B:$B,0),5),Verdeelsleutels_percentage!$1:$1,0)))</f>
        <v>7.3509731854745257E-3</v>
      </c>
      <c r="T370">
        <f>PRODUCT(INDEX(Overzicht!$B$1:$D$35,MATCH(max_demand!T$1,Overzicht!$B$1:$B$35,0),3),INDEX(Verdeelsleutels_percentage!$A:$AB,MATCH(max_demand!$C370,Verdeelsleutels_percentage!$C:$C,0),MATCH(INDEX(Overzicht!$B$1:$F$35,MATCH(max_demand!T$1,Overzicht!$B:$B,0),5),Verdeelsleutels_percentage!$1:$1,0)))</f>
        <v>1.0608500799350173E-2</v>
      </c>
      <c r="U370">
        <f>PRODUCT(INDEX(Overzicht!$B$1:$D$35,MATCH(max_demand!U$1,Overzicht!$B$1:$B$35,0),3),INDEX(Verdeelsleutels_percentage!$A:$AB,MATCH(max_demand!$C370,Verdeelsleutels_percentage!$C:$C,0),MATCH(INDEX(Overzicht!$B$1:$F$35,MATCH(max_demand!U$1,Overzicht!$B:$B,0),5),Verdeelsleutels_percentage!$1:$1,0)))</f>
        <v>3.940300296901493E-2</v>
      </c>
      <c r="V370">
        <f>PRODUCT(INDEX(Overzicht!$B$1:$D$35,MATCH(max_demand!V$1,Overzicht!$B$1:$B$35,0),3),INDEX(Verdeelsleutels_percentage!$A:$AB,MATCH(max_demand!$C370,Verdeelsleutels_percentage!$C:$C,0),MATCH(INDEX(Overzicht!$B$1:$F$35,MATCH(max_demand!V$1,Overzicht!$B:$B,0),5),Verdeelsleutels_percentage!$1:$1,0)))</f>
        <v>4.5863819245310893E-3</v>
      </c>
      <c r="W370">
        <f>PRODUCT(INDEX(Overzicht!$B$1:$D$35,MATCH(max_demand!W$1,Overzicht!$B$1:$B$35,0),3),INDEX(Verdeelsleutels_percentage!$A:$AB,MATCH(max_demand!$C370,Verdeelsleutels_percentage!$C:$C,0),MATCH(INDEX(Overzicht!$B$1:$F$35,MATCH(max_demand!W$1,Overzicht!$B:$B,0),5),Verdeelsleutels_percentage!$1:$1,0)))</f>
        <v>2.3928949171466554E-2</v>
      </c>
      <c r="X370">
        <f>PRODUCT(INDEX(Overzicht!$B$1:$D$35,MATCH(max_demand!X$1,Overzicht!$B$1:$B$35,0),3),INDEX(Verdeelsleutels_percentage!$A:$AB,MATCH(max_demand!$C370,Verdeelsleutels_percentage!$C:$C,0),MATCH(INDEX(Overzicht!$B$1:$F$35,MATCH(max_demand!X$1,Overzicht!$B:$B,0),5),Verdeelsleutels_percentage!$1:$1,0)))</f>
        <v>5.6260438948633053E-4</v>
      </c>
      <c r="Y370">
        <f>PRODUCT(INDEX(Overzicht!$B$1:$D$35,MATCH(max_demand!Y$1,Overzicht!$B$1:$B$35,0),3),INDEX(Verdeelsleutels_percentage!$A:$AB,MATCH(max_demand!$C370,Verdeelsleutels_percentage!$C:$C,0),MATCH(INDEX(Overzicht!$B$1:$F$35,MATCH(max_demand!Y$1,Overzicht!$B:$B,0),5),Verdeelsleutels_percentage!$1:$1,0)))</f>
        <v>2.4063538398178792E-6</v>
      </c>
      <c r="Z370">
        <f>PRODUCT(INDEX(Overzicht!$B$1:$D$35,MATCH(max_demand!Z$1,Overzicht!$B$1:$B$35,0),3),INDEX(Verdeelsleutels_percentage!$A:$AB,MATCH(max_demand!$C370,Verdeelsleutels_percentage!$C:$C,0),MATCH(INDEX(Overzicht!$B$1:$F$35,MATCH(max_demand!Z$1,Overzicht!$B:$B,0),5),Verdeelsleutels_percentage!$1:$1,0)))</f>
        <v>1.069490595474613E-3</v>
      </c>
      <c r="AA370">
        <f>PRODUCT(INDEX(Overzicht!$B$1:$D$35,MATCH(max_demand!AA$1,Overzicht!$B$1:$B$35,0),3),INDEX(Verdeelsleutels_percentage!$A:$AB,MATCH(max_demand!$C370,Verdeelsleutels_percentage!$C:$C,0),MATCH(INDEX(Overzicht!$B$1:$F$35,MATCH(max_demand!AA$1,Overzicht!$B:$B,0),5),Verdeelsleutels_percentage!$1:$1,0)))</f>
        <v>1.1145217784419652E-3</v>
      </c>
      <c r="AB370">
        <f>PRODUCT(INDEX(Overzicht!$B$1:$D$35,MATCH(max_demand!AB$1,Overzicht!$B$1:$B$35,0),3),INDEX(Verdeelsleutels_percentage!$A:$AB,MATCH(max_demand!$C370,Verdeelsleutels_percentage!$C:$C,0),MATCH(INDEX(Overzicht!$B$1:$F$35,MATCH(max_demand!AB$1,Overzicht!$B:$B,0),5),Verdeelsleutels_percentage!$1:$1,0)))</f>
        <v>5.4539139443140231E-3</v>
      </c>
      <c r="AC370">
        <f>PRODUCT(INDEX(Overzicht!$B$1:$D$35,MATCH(max_demand!AC$1,Overzicht!$B$1:$B$35,0),3),INDEX(Verdeelsleutels_percentage!$A:$AB,MATCH(max_demand!$C370,Verdeelsleutels_percentage!$C:$C,0),MATCH(INDEX(Overzicht!$B$1:$F$35,MATCH(max_demand!AC$1,Overzicht!$B:$B,0),5),Verdeelsleutels_percentage!$1:$1,0)))</f>
        <v>2.8228599418749258E-3</v>
      </c>
      <c r="AD370">
        <f>PRODUCT(INDEX(Overzicht!$B$1:$D$35,MATCH(max_demand!AD$1,Overzicht!$B$1:$B$35,0),3),INDEX(Verdeelsleutels_percentage!$A:$AB,MATCH(max_demand!$C370,Verdeelsleutels_percentage!$C:$C,0),MATCH(INDEX(Overzicht!$B$1:$F$35,MATCH(max_demand!AD$1,Overzicht!$B:$B,0),5),Verdeelsleutels_percentage!$1:$1,0)))</f>
        <v>0</v>
      </c>
      <c r="AE370">
        <f>PRODUCT(INDEX(Overzicht!$B$1:$D$35,MATCH(max_demand!AE$1,Overzicht!$B$1:$B$35,0),3),INDEX(Verdeelsleutels_percentage!$A:$AB,MATCH(max_demand!$C370,Verdeelsleutels_percentage!$C:$C,0),MATCH(INDEX(Overzicht!$B$1:$F$35,MATCH(max_demand!AE$1,Overzicht!$B:$B,0),5),Verdeelsleutels_percentage!$1:$1,0)))</f>
        <v>0.13467255302156358</v>
      </c>
      <c r="AF370">
        <f>PRODUCT(INDEX(Overzicht!$B$1:$D$35,MATCH(max_demand!AF$1,Overzicht!$B$1:$B$35,0),3),INDEX(Verdeelsleutels_percentage!$A:$AB,MATCH(max_demand!$C370,Verdeelsleutels_percentage!$C:$C,0),MATCH(INDEX(Overzicht!$B$1:$F$35,MATCH(max_demand!AF$1,Overzicht!$B:$B,0),5),Verdeelsleutels_percentage!$1:$1,0)))</f>
        <v>4.2216734031892619E-3</v>
      </c>
      <c r="AG370">
        <f>PRODUCT(INDEX(Overzicht!$B$1:$D$35,MATCH(max_demand!AG$1,Overzicht!$B$1:$B$35,0),3),INDEX(Verdeelsleutels_percentage!$A:$AB,MATCH(max_demand!$C370,Verdeelsleutels_percentage!$C:$C,0),MATCH(INDEX(Overzicht!$B$1:$F$35,MATCH(max_demand!AG$1,Overzicht!$B:$B,0),5),Verdeelsleutels_percentage!$1:$1,0)))</f>
        <v>2.3928949171466554E-2</v>
      </c>
      <c r="AH370">
        <f>PRODUCT(INDEX(Overzicht!$B$1:$D$35,MATCH(max_demand!AH$1,Overzicht!$B$1:$B$35,0),3),INDEX(Verdeelsleutels_percentage!$A:$AB,MATCH(max_demand!$C370,Verdeelsleutels_percentage!$C:$C,0),MATCH(INDEX(Overzicht!$B$1:$F$35,MATCH(max_demand!AH$1,Overzicht!$B:$B,0),5),Verdeelsleutels_percentage!$1:$1,0)))</f>
        <v>9.8505712741082767E-3</v>
      </c>
      <c r="AI370">
        <f>PRODUCT(INDEX(Overzicht!$B$1:$D$35,MATCH(max_demand!AI$1,Overzicht!$B$1:$B$35,0),3),INDEX(Verdeelsleutels_percentage!$A:$AB,MATCH(max_demand!$C370,Verdeelsleutels_percentage!$C:$C,0),MATCH(INDEX(Overzicht!$B$1:$F$35,MATCH(max_demand!AI$1,Overzicht!$B:$B,0),5),Verdeelsleutels_percentage!$1:$1,0)))</f>
        <v>3.3773387225514095E-3</v>
      </c>
      <c r="AJ370">
        <f>PRODUCT(INDEX(Overzicht!$B$1:$D$35,MATCH(max_demand!AJ$1,Overzicht!$B$1:$B$35,0),3),INDEX(Verdeelsleutels_percentage!$A:$AB,MATCH(max_demand!$C370,Verdeelsleutels_percentage!$C:$C,0),MATCH(INDEX(Overzicht!$B$1:$F$35,MATCH(max_demand!AJ$1,Overzicht!$B:$B,0),5),Verdeelsleutels_percentage!$1:$1,0)))</f>
        <v>0</v>
      </c>
      <c r="AK370">
        <f>PRODUCT(INDEX(Overzicht!$B$1:$D$35,MATCH(max_demand!AK$1,Overzicht!$B$1:$B$35,0),3),INDEX(Verdeelsleutels_percentage!$A:$AB,MATCH(max_demand!$C370,Verdeelsleutels_percentage!$C:$C,0),MATCH(INDEX(Overzicht!$B$1:$F$35,MATCH(max_demand!AK$1,Overzicht!$B:$B,0),5),Verdeelsleutels_percentage!$1:$1,0)))</f>
        <v>1.4516895830689713E-3</v>
      </c>
      <c r="AL370">
        <f>PRODUCT(INDEX(Overzicht!$B$1:$D$35,MATCH(max_demand!AL$1,Overzicht!$B$1:$B$35,0),3),INDEX(Verdeelsleutels_percentage!$A:$AB,MATCH(max_demand!$C370,Verdeelsleutels_percentage!$C:$C,0),MATCH(INDEX(Overzicht!$B$1:$F$35,MATCH(max_demand!AL$1,Overzicht!$B:$B,0),5),Verdeelsleutels_percentage!$1:$1,0)))</f>
        <v>3.988158195244426E-3</v>
      </c>
      <c r="AM370">
        <f>PRODUCT(INDEX(Overzicht!$B$1:$D$35,MATCH(max_demand!AM$1,Overzicht!$B$1:$B$35,0),3),INDEX(Verdeelsleutels_percentage!$A:$AB,MATCH(max_demand!$C370,Verdeelsleutels_percentage!$C:$C,0),MATCH(INDEX(Overzicht!$B$1:$F$35,MATCH(max_demand!AM$1,Overzicht!$B:$B,0),5),Verdeelsleutels_percentage!$1:$1,0)))</f>
        <v>7.976316390488852E-3</v>
      </c>
      <c r="AN370">
        <f>PRODUCT(INDEX(Overzicht!$B$1:$D$35,MATCH(max_demand!AN$1,Overzicht!$B$1:$B$35,0),3),INDEX(Verdeelsleutels_percentage!$A:$AB,MATCH(max_demand!$C370,Verdeelsleutels_percentage!$C:$C,0),MATCH(INDEX(Overzicht!$B$1:$F$35,MATCH(max_demand!AN$1,Overzicht!$B:$B,0),5),Verdeelsleutels_percentage!$1:$1,0)))</f>
        <v>3.988158195244426E-3</v>
      </c>
      <c r="AO370">
        <f>PRODUCT(INDEX(Overzicht!$B$1:$D$35,MATCH(max_demand!AO$1,Overzicht!$B$1:$B$35,0),3),INDEX(Verdeelsleutels_percentage!$A:$AB,MATCH(max_demand!$C370,Verdeelsleutels_percentage!$C:$C,0),MATCH(INDEX(Overzicht!$B$1:$F$35,MATCH(max_demand!AO$1,Overzicht!$B:$B,0),5),Verdeelsleutels_percentage!$1:$1,0)))</f>
        <v>1.3958553683355491E-2</v>
      </c>
    </row>
    <row r="371" spans="2:41">
      <c r="B371" t="str">
        <f>INDEX('ETLocal datasets'!B:C,MATCH(C371,'ETLocal datasets'!C:C,0),1)</f>
        <v>GM1903</v>
      </c>
      <c r="C371" t="str">
        <f>'ETLocal datasets'!C354</f>
        <v>Eijsden-Margraten</v>
      </c>
      <c r="D371">
        <f t="shared" si="25"/>
        <v>0.15398132362769815</v>
      </c>
      <c r="E371">
        <f t="shared" si="26"/>
        <v>9.5060103721117603E-2</v>
      </c>
      <c r="F371">
        <f t="shared" si="27"/>
        <v>1.5588847298801662E-2</v>
      </c>
      <c r="G371">
        <f t="shared" si="24"/>
        <v>3.1744326927132908E-2</v>
      </c>
      <c r="H371">
        <f>PRODUCT(INDEX(Overzicht!$B$1:$D$35,MATCH(max_demand!H$1,Overzicht!$B$1:$B$35,0),3),INDEX(Verdeelsleutels_percentage!$A:$AB,MATCH(max_demand!$C371,Verdeelsleutels_percentage!$C:$C,0),MATCH(INDEX(Overzicht!$B$1:$F$35,MATCH(max_demand!H$1,Overzicht!$B:$B,0),5),Verdeelsleutels_percentage!$1:$1,0)))</f>
        <v>1.5588847298801662E-2</v>
      </c>
      <c r="I371">
        <f>PRODUCT(INDEX(Overzicht!$B$1:$D$35,MATCH(max_demand!I$1,Overzicht!$B$1:$B$35,0),3),INDEX(Verdeelsleutels_percentage!$A:$AB,MATCH(max_demand!$C371,Verdeelsleutels_percentage!$C:$C,0),MATCH(INDEX(Overzicht!$B$1:$F$35,MATCH(max_demand!I$1,Overzicht!$B:$B,0),5),Verdeelsleutels_percentage!$1:$1,0)))</f>
        <v>2.0767041020958305E-2</v>
      </c>
      <c r="J371">
        <f>PRODUCT(INDEX(Overzicht!$B$1:$D$35,MATCH(max_demand!J$1,Overzicht!$B$1:$B$35,0),3),INDEX(Verdeelsleutels_percentage!$A:$AB,MATCH(max_demand!$C371,Verdeelsleutels_percentage!$C:$C,0),MATCH(INDEX(Overzicht!$B$1:$F$35,MATCH(max_demand!J$1,Overzicht!$B:$B,0),5),Verdeelsleutels_percentage!$1:$1,0)))</f>
        <v>5.2259754754077946E-3</v>
      </c>
      <c r="K371">
        <f>PRODUCT(INDEX(Overzicht!$B$1:$D$35,MATCH(max_demand!K$1,Overzicht!$B$1:$B$35,0),3),INDEX(Verdeelsleutels_percentage!$A:$AB,MATCH(max_demand!$C371,Verdeelsleutels_percentage!$C:$C,0),MATCH(INDEX(Overzicht!$B$1:$F$35,MATCH(max_demand!K$1,Overzicht!$B:$B,0),5),Verdeelsleutels_percentage!$1:$1,0)))</f>
        <v>4.3227394617471665E-3</v>
      </c>
      <c r="L371">
        <f>PRODUCT(INDEX(Overzicht!$B$1:$D$35,MATCH(max_demand!L$1,Overzicht!$B$1:$B$35,0),3),INDEX(Verdeelsleutels_percentage!$A:$AB,MATCH(max_demand!$C371,Verdeelsleutels_percentage!$C:$C,0),MATCH(INDEX(Overzicht!$B$1:$F$35,MATCH(max_demand!L$1,Overzicht!$B:$B,0),5),Verdeelsleutels_percentage!$1:$1,0)))</f>
        <v>5.0407799694980318E-3</v>
      </c>
      <c r="M371">
        <f>PRODUCT(INDEX(Overzicht!$B$1:$D$35,MATCH(max_demand!M$1,Overzicht!$B$1:$B$35,0),3),INDEX(Verdeelsleutels_percentage!$A:$AB,MATCH(max_demand!$C371,Verdeelsleutels_percentage!$C:$C,0),MATCH(INDEX(Overzicht!$B$1:$F$35,MATCH(max_demand!M$1,Overzicht!$B:$B,0),5),Verdeelsleutels_percentage!$1:$1,0)))</f>
        <v>4.3753787066186031E-2</v>
      </c>
      <c r="N371">
        <f>PRODUCT(INDEX(Overzicht!$B$1:$D$35,MATCH(max_demand!N$1,Overzicht!$B$1:$B$35,0),3),INDEX(Verdeelsleutels_percentage!$A:$AB,MATCH(max_demand!$C371,Verdeelsleutels_percentage!$C:$C,0),MATCH(INDEX(Overzicht!$B$1:$F$35,MATCH(max_demand!N$1,Overzicht!$B:$B,0),5),Verdeelsleutels_percentage!$1:$1,0)))</f>
        <v>5.8218428056954841E-3</v>
      </c>
      <c r="O371">
        <f>PRODUCT(INDEX(Overzicht!$B$1:$D$35,MATCH(max_demand!O$1,Overzicht!$B$1:$B$35,0),3),INDEX(Verdeelsleutels_percentage!$A:$AB,MATCH(max_demand!$C371,Verdeelsleutels_percentage!$C:$C,0),MATCH(INDEX(Overzicht!$B$1:$F$35,MATCH(max_demand!O$1,Overzicht!$B:$B,0),5),Verdeelsleutels_percentage!$1:$1,0)))</f>
        <v>1.0816196969015198E-2</v>
      </c>
      <c r="P371">
        <f>PRODUCT(INDEX(Overzicht!$B$1:$D$35,MATCH(max_demand!P$1,Overzicht!$B$1:$B$35,0),3),INDEX(Verdeelsleutels_percentage!$A:$AB,MATCH(max_demand!$C371,Verdeelsleutels_percentage!$C:$C,0),MATCH(INDEX(Overzicht!$B$1:$F$35,MATCH(max_demand!P$1,Overzicht!$B:$B,0),5),Verdeelsleutels_percentage!$1:$1,0)))</f>
        <v>1.891155905176729E-2</v>
      </c>
      <c r="Q371">
        <f>PRODUCT(INDEX(Overzicht!$B$1:$D$35,MATCH(max_demand!Q$1,Overzicht!$B$1:$B$35,0),3),INDEX(Verdeelsleutels_percentage!$A:$AB,MATCH(max_demand!$C371,Verdeelsleutels_percentage!$C:$C,0),MATCH(INDEX(Overzicht!$B$1:$F$35,MATCH(max_demand!Q$1,Overzicht!$B:$B,0),5),Verdeelsleutels_percentage!$1:$1,0)))</f>
        <v>1.2916473476149947E-2</v>
      </c>
      <c r="R371">
        <f>PRODUCT(INDEX(Overzicht!$B$1:$D$35,MATCH(max_demand!R$1,Overzicht!$B$1:$B$35,0),3),INDEX(Verdeelsleutels_percentage!$A:$AB,MATCH(max_demand!$C371,Verdeelsleutels_percentage!$C:$C,0),MATCH(INDEX(Overzicht!$B$1:$F$35,MATCH(max_demand!R$1,Overzicht!$B:$B,0),5),Verdeelsleutels_percentage!$1:$1,0)))</f>
        <v>2.6723738226517133E-3</v>
      </c>
      <c r="S371">
        <f>PRODUCT(INDEX(Overzicht!$B$1:$D$35,MATCH(max_demand!S$1,Overzicht!$B$1:$B$35,0),3),INDEX(Verdeelsleutels_percentage!$A:$AB,MATCH(max_demand!$C371,Verdeelsleutels_percentage!$C:$C,0),MATCH(INDEX(Overzicht!$B$1:$F$35,MATCH(max_demand!S$1,Overzicht!$B:$B,0),5),Verdeelsleutels_percentage!$1:$1,0)))</f>
        <v>5.4730215887907087E-3</v>
      </c>
      <c r="T371">
        <f>PRODUCT(INDEX(Overzicht!$B$1:$D$35,MATCH(max_demand!T$1,Overzicht!$B$1:$B$35,0),3),INDEX(Verdeelsleutels_percentage!$A:$AB,MATCH(max_demand!$C371,Verdeelsleutels_percentage!$C:$C,0),MATCH(INDEX(Overzicht!$B$1:$F$35,MATCH(max_demand!T$1,Overzicht!$B:$B,0),5),Verdeelsleutels_percentage!$1:$1,0)))</f>
        <v>7.8983492980595083E-3</v>
      </c>
      <c r="U371">
        <f>PRODUCT(INDEX(Overzicht!$B$1:$D$35,MATCH(max_demand!U$1,Overzicht!$B$1:$B$35,0),3),INDEX(Verdeelsleutels_percentage!$A:$AB,MATCH(max_demand!$C371,Verdeelsleutels_percentage!$C:$C,0),MATCH(INDEX(Overzicht!$B$1:$F$35,MATCH(max_demand!U$1,Overzicht!$B:$B,0),5),Verdeelsleutels_percentage!$1:$1,0)))</f>
        <v>2.9336725964221034E-2</v>
      </c>
      <c r="V371">
        <f>PRODUCT(INDEX(Overzicht!$B$1:$D$35,MATCH(max_demand!V$1,Overzicht!$B$1:$B$35,0),3),INDEX(Verdeelsleutels_percentage!$A:$AB,MATCH(max_demand!$C371,Verdeelsleutels_percentage!$C:$C,0),MATCH(INDEX(Overzicht!$B$1:$F$35,MATCH(max_demand!V$1,Overzicht!$B:$B,0),5),Verdeelsleutels_percentage!$1:$1,0)))</f>
        <v>3.4146998844994114E-3</v>
      </c>
      <c r="W371">
        <f>PRODUCT(INDEX(Overzicht!$B$1:$D$35,MATCH(max_demand!W$1,Overzicht!$B$1:$B$35,0),3),INDEX(Verdeelsleutels_percentage!$A:$AB,MATCH(max_demand!$C371,Verdeelsleutels_percentage!$C:$C,0),MATCH(INDEX(Overzicht!$B$1:$F$35,MATCH(max_demand!W$1,Overzicht!$B:$B,0),5),Verdeelsleutels_percentage!$1:$1,0)))</f>
        <v>1.7815825484344756E-2</v>
      </c>
      <c r="X371">
        <f>PRODUCT(INDEX(Overzicht!$B$1:$D$35,MATCH(max_demand!X$1,Overzicht!$B$1:$B$35,0),3),INDEX(Verdeelsleutels_percentage!$A:$AB,MATCH(max_demand!$C371,Verdeelsleutels_percentage!$C:$C,0),MATCH(INDEX(Overzicht!$B$1:$F$35,MATCH(max_demand!X$1,Overzicht!$B:$B,0),5),Verdeelsleutels_percentage!$1:$1,0)))</f>
        <v>4.3320537990447451E-3</v>
      </c>
      <c r="Y371">
        <f>PRODUCT(INDEX(Overzicht!$B$1:$D$35,MATCH(max_demand!Y$1,Overzicht!$B$1:$B$35,0),3),INDEX(Verdeelsleutels_percentage!$A:$AB,MATCH(max_demand!$C371,Verdeelsleutels_percentage!$C:$C,0),MATCH(INDEX(Overzicht!$B$1:$F$35,MATCH(max_demand!Y$1,Overzicht!$B:$B,0),5),Verdeelsleutels_percentage!$1:$1,0)))</f>
        <v>2.3306534807006341E-6</v>
      </c>
      <c r="Z371">
        <f>PRODUCT(INDEX(Overzicht!$B$1:$D$35,MATCH(max_demand!Z$1,Overzicht!$B$1:$B$35,0),3),INDEX(Verdeelsleutels_percentage!$A:$AB,MATCH(max_demand!$C371,Verdeelsleutels_percentage!$C:$C,0),MATCH(INDEX(Overzicht!$B$1:$F$35,MATCH(max_demand!Z$1,Overzicht!$B:$B,0),5),Verdeelsleutels_percentage!$1:$1,0)))</f>
        <v>1.0358459914225041E-3</v>
      </c>
      <c r="AA371">
        <f>PRODUCT(INDEX(Overzicht!$B$1:$D$35,MATCH(max_demand!AA$1,Overzicht!$B$1:$B$35,0),3),INDEX(Verdeelsleutels_percentage!$A:$AB,MATCH(max_demand!$C371,Verdeelsleutels_percentage!$C:$C,0),MATCH(INDEX(Overzicht!$B$1:$F$35,MATCH(max_demand!AA$1,Overzicht!$B:$B,0),5),Verdeelsleutels_percentage!$1:$1,0)))</f>
        <v>1.079460559482399E-3</v>
      </c>
      <c r="AB371">
        <f>PRODUCT(INDEX(Overzicht!$B$1:$D$35,MATCH(max_demand!AB$1,Overzicht!$B$1:$B$35,0),3),INDEX(Verdeelsleutels_percentage!$A:$AB,MATCH(max_demand!$C371,Verdeelsleutels_percentage!$C:$C,0),MATCH(INDEX(Overzicht!$B$1:$F$35,MATCH(max_demand!AB$1,Overzicht!$B:$B,0),5),Verdeelsleutels_percentage!$1:$1,0)))</f>
        <v>8.115596474722717E-3</v>
      </c>
      <c r="AC371">
        <f>PRODUCT(INDEX(Overzicht!$B$1:$D$35,MATCH(max_demand!AC$1,Overzicht!$B$1:$B$35,0),3),INDEX(Verdeelsleutels_percentage!$A:$AB,MATCH(max_demand!$C371,Verdeelsleutels_percentage!$C:$C,0),MATCH(INDEX(Overzicht!$B$1:$F$35,MATCH(max_demand!AC$1,Overzicht!$B:$B,0),5),Verdeelsleutels_percentage!$1:$1,0)))</f>
        <v>7.4769555185584535E-3</v>
      </c>
      <c r="AD371">
        <f>PRODUCT(INDEX(Overzicht!$B$1:$D$35,MATCH(max_demand!AD$1,Overzicht!$B$1:$B$35,0),3),INDEX(Verdeelsleutels_percentage!$A:$AB,MATCH(max_demand!$C371,Verdeelsleutels_percentage!$C:$C,0),MATCH(INDEX(Overzicht!$B$1:$F$35,MATCH(max_demand!AD$1,Overzicht!$B:$B,0),5),Verdeelsleutels_percentage!$1:$1,0)))</f>
        <v>0</v>
      </c>
      <c r="AE371">
        <f>PRODUCT(INDEX(Overzicht!$B$1:$D$35,MATCH(max_demand!AE$1,Overzicht!$B$1:$B$35,0),3),INDEX(Verdeelsleutels_percentage!$A:$AB,MATCH(max_demand!$C371,Verdeelsleutels_percentage!$C:$C,0),MATCH(INDEX(Overzicht!$B$1:$F$35,MATCH(max_demand!AE$1,Overzicht!$B:$B,0),5),Verdeelsleutels_percentage!$1:$1,0)))</f>
        <v>6.4890407312095128E-3</v>
      </c>
      <c r="AF371">
        <f>PRODUCT(INDEX(Overzicht!$B$1:$D$35,MATCH(max_demand!AF$1,Overzicht!$B$1:$B$35,0),3),INDEX(Verdeelsleutels_percentage!$A:$AB,MATCH(max_demand!$C371,Verdeelsleutels_percentage!$C:$C,0),MATCH(INDEX(Overzicht!$B$1:$F$35,MATCH(max_demand!AF$1,Overzicht!$B:$B,0),5),Verdeelsleutels_percentage!$1:$1,0)))</f>
        <v>4.0888657556151474E-3</v>
      </c>
      <c r="AG371">
        <f>PRODUCT(INDEX(Overzicht!$B$1:$D$35,MATCH(max_demand!AG$1,Overzicht!$B$1:$B$35,0),3),INDEX(Verdeelsleutels_percentage!$A:$AB,MATCH(max_demand!$C371,Verdeelsleutels_percentage!$C:$C,0),MATCH(INDEX(Overzicht!$B$1:$F$35,MATCH(max_demand!AG$1,Overzicht!$B:$B,0),5),Verdeelsleutels_percentage!$1:$1,0)))</f>
        <v>1.7815825484344756E-2</v>
      </c>
      <c r="AH371">
        <f>PRODUCT(INDEX(Overzicht!$B$1:$D$35,MATCH(max_demand!AH$1,Overzicht!$B$1:$B$35,0),3),INDEX(Verdeelsleutels_percentage!$A:$AB,MATCH(max_demand!$C371,Verdeelsleutels_percentage!$C:$C,0),MATCH(INDEX(Overzicht!$B$1:$F$35,MATCH(max_demand!AH$1,Overzicht!$B:$B,0),5),Verdeelsleutels_percentage!$1:$1,0)))</f>
        <v>9.5406867631020117E-3</v>
      </c>
      <c r="AI371">
        <f>PRODUCT(INDEX(Overzicht!$B$1:$D$35,MATCH(max_demand!AI$1,Overzicht!$B$1:$B$35,0),3),INDEX(Verdeelsleutels_percentage!$A:$AB,MATCH(max_demand!$C371,Verdeelsleutels_percentage!$C:$C,0),MATCH(INDEX(Overzicht!$B$1:$F$35,MATCH(max_demand!AI$1,Overzicht!$B:$B,0),5),Verdeelsleutels_percentage!$1:$1,0)))</f>
        <v>3.271092604492118E-3</v>
      </c>
      <c r="AJ371">
        <f>PRODUCT(INDEX(Overzicht!$B$1:$D$35,MATCH(max_demand!AJ$1,Overzicht!$B$1:$B$35,0),3),INDEX(Verdeelsleutels_percentage!$A:$AB,MATCH(max_demand!$C371,Verdeelsleutels_percentage!$C:$C,0),MATCH(INDEX(Overzicht!$B$1:$F$35,MATCH(max_demand!AJ$1,Overzicht!$B:$B,0),5),Verdeelsleutels_percentage!$1:$1,0)))</f>
        <v>0</v>
      </c>
      <c r="AK371">
        <f>PRODUCT(INDEX(Overzicht!$B$1:$D$35,MATCH(max_demand!AK$1,Overzicht!$B$1:$B$35,0),3),INDEX(Verdeelsleutels_percentage!$A:$AB,MATCH(max_demand!$C371,Verdeelsleutels_percentage!$C:$C,0),MATCH(INDEX(Overzicht!$B$1:$F$35,MATCH(max_demand!AK$1,Overzicht!$B:$B,0),5),Verdeelsleutels_percentage!$1:$1,0)))</f>
        <v>1.0808267460502487E-3</v>
      </c>
      <c r="AL371">
        <f>PRODUCT(INDEX(Overzicht!$B$1:$D$35,MATCH(max_demand!AL$1,Overzicht!$B$1:$B$35,0),3),INDEX(Verdeelsleutels_percentage!$A:$AB,MATCH(max_demand!$C371,Verdeelsleutels_percentage!$C:$C,0),MATCH(INDEX(Overzicht!$B$1:$F$35,MATCH(max_demand!AL$1,Overzicht!$B:$B,0),5),Verdeelsleutels_percentage!$1:$1,0)))</f>
        <v>2.9693042473907926E-3</v>
      </c>
      <c r="AM371">
        <f>PRODUCT(INDEX(Overzicht!$B$1:$D$35,MATCH(max_demand!AM$1,Overzicht!$B$1:$B$35,0),3),INDEX(Verdeelsleutels_percentage!$A:$AB,MATCH(max_demand!$C371,Verdeelsleutels_percentage!$C:$C,0),MATCH(INDEX(Overzicht!$B$1:$F$35,MATCH(max_demand!AM$1,Overzicht!$B:$B,0),5),Verdeelsleutels_percentage!$1:$1,0)))</f>
        <v>5.9386084947815852E-3</v>
      </c>
      <c r="AN371">
        <f>PRODUCT(INDEX(Overzicht!$B$1:$D$35,MATCH(max_demand!AN$1,Overzicht!$B$1:$B$35,0),3),INDEX(Verdeelsleutels_percentage!$A:$AB,MATCH(max_demand!$C371,Verdeelsleutels_percentage!$C:$C,0),MATCH(INDEX(Overzicht!$B$1:$F$35,MATCH(max_demand!AN$1,Overzicht!$B:$B,0),5),Verdeelsleutels_percentage!$1:$1,0)))</f>
        <v>2.9693042473907926E-3</v>
      </c>
      <c r="AO371">
        <f>PRODUCT(INDEX(Overzicht!$B$1:$D$35,MATCH(max_demand!AO$1,Overzicht!$B$1:$B$35,0),3),INDEX(Verdeelsleutels_percentage!$A:$AB,MATCH(max_demand!$C371,Verdeelsleutels_percentage!$C:$C,0),MATCH(INDEX(Overzicht!$B$1:$F$35,MATCH(max_demand!AO$1,Overzicht!$B:$B,0),5),Verdeelsleutels_percentage!$1:$1,0)))</f>
        <v>1.0392564865867773E-2</v>
      </c>
    </row>
    <row r="372" spans="2:41">
      <c r="B372" t="str">
        <f>INDEX('ETLocal datasets'!B:C,MATCH(C372,'ETLocal datasets'!C:C,0),1)</f>
        <v>GM1904</v>
      </c>
      <c r="C372" t="str">
        <f>'ETLocal datasets'!C355</f>
        <v>Stichtse Vecht</v>
      </c>
      <c r="D372">
        <f t="shared" si="25"/>
        <v>0.3553401156128852</v>
      </c>
      <c r="E372">
        <f t="shared" si="26"/>
        <v>0.19226540883832136</v>
      </c>
      <c r="F372">
        <f t="shared" si="27"/>
        <v>3.9088162749072557E-2</v>
      </c>
      <c r="G372">
        <f t="shared" si="24"/>
        <v>7.9597124373841394E-2</v>
      </c>
      <c r="H372">
        <f>PRODUCT(INDEX(Overzicht!$B$1:$D$35,MATCH(max_demand!H$1,Overzicht!$B$1:$B$35,0),3),INDEX(Verdeelsleutels_percentage!$A:$AB,MATCH(max_demand!$C372,Verdeelsleutels_percentage!$C:$C,0),MATCH(INDEX(Overzicht!$B$1:$F$35,MATCH(max_demand!H$1,Overzicht!$B:$B,0),5),Verdeelsleutels_percentage!$1:$1,0)))</f>
        <v>3.9088162749072557E-2</v>
      </c>
      <c r="I372">
        <f>PRODUCT(INDEX(Overzicht!$B$1:$D$35,MATCH(max_demand!I$1,Overzicht!$B$1:$B$35,0),3),INDEX(Verdeelsleutels_percentage!$A:$AB,MATCH(max_demand!$C372,Verdeelsleutels_percentage!$C:$C,0),MATCH(INDEX(Overzicht!$B$1:$F$35,MATCH(max_demand!I$1,Overzicht!$B:$B,0),5),Verdeelsleutels_percentage!$1:$1,0)))</f>
        <v>3.4501866657584627E-3</v>
      </c>
      <c r="J372">
        <f>PRODUCT(INDEX(Overzicht!$B$1:$D$35,MATCH(max_demand!J$1,Overzicht!$B$1:$B$35,0),3),INDEX(Verdeelsleutels_percentage!$A:$AB,MATCH(max_demand!$C372,Verdeelsleutels_percentage!$C:$C,0),MATCH(INDEX(Overzicht!$B$1:$F$35,MATCH(max_demand!J$1,Overzicht!$B:$B,0),5),Verdeelsleutels_percentage!$1:$1,0)))</f>
        <v>1.3103841226355752E-2</v>
      </c>
      <c r="K372">
        <f>PRODUCT(INDEX(Overzicht!$B$1:$D$35,MATCH(max_demand!K$1,Overzicht!$B$1:$B$35,0),3),INDEX(Verdeelsleutels_percentage!$A:$AB,MATCH(max_demand!$C372,Verdeelsleutels_percentage!$C:$C,0),MATCH(INDEX(Overzicht!$B$1:$F$35,MATCH(max_demand!K$1,Overzicht!$B:$B,0),5),Verdeelsleutels_percentage!$1:$1,0)))</f>
        <v>7.1816962442633849E-4</v>
      </c>
      <c r="L372">
        <f>PRODUCT(INDEX(Overzicht!$B$1:$D$35,MATCH(max_demand!L$1,Overzicht!$B$1:$B$35,0),3),INDEX(Verdeelsleutels_percentage!$A:$AB,MATCH(max_demand!$C372,Verdeelsleutels_percentage!$C:$C,0),MATCH(INDEX(Overzicht!$B$1:$F$35,MATCH(max_demand!L$1,Overzicht!$B:$B,0),5),Verdeelsleutels_percentage!$1:$1,0)))</f>
        <v>1.2639473852896771E-2</v>
      </c>
      <c r="M372">
        <f>PRODUCT(INDEX(Overzicht!$B$1:$D$35,MATCH(max_demand!M$1,Overzicht!$B$1:$B$35,0),3),INDEX(Verdeelsleutels_percentage!$A:$AB,MATCH(max_demand!$C372,Verdeelsleutels_percentage!$C:$C,0),MATCH(INDEX(Overzicht!$B$1:$F$35,MATCH(max_demand!M$1,Overzicht!$B:$B,0),5),Verdeelsleutels_percentage!$1:$1,0)))</f>
        <v>0.10659232601420618</v>
      </c>
      <c r="N372">
        <f>PRODUCT(INDEX(Overzicht!$B$1:$D$35,MATCH(max_demand!N$1,Overzicht!$B$1:$B$35,0),3),INDEX(Verdeelsleutels_percentage!$A:$AB,MATCH(max_demand!$C372,Verdeelsleutels_percentage!$C:$C,0),MATCH(INDEX(Overzicht!$B$1:$F$35,MATCH(max_demand!N$1,Overzicht!$B:$B,0),5),Verdeelsleutels_percentage!$1:$1,0)))</f>
        <v>1.4103081110458555E-2</v>
      </c>
      <c r="O372">
        <f>PRODUCT(INDEX(Overzicht!$B$1:$D$35,MATCH(max_demand!O$1,Overzicht!$B$1:$B$35,0),3),INDEX(Verdeelsleutels_percentage!$A:$AB,MATCH(max_demand!$C372,Verdeelsleutels_percentage!$C:$C,0),MATCH(INDEX(Overzicht!$B$1:$F$35,MATCH(max_demand!O$1,Overzicht!$B:$B,0),5),Verdeelsleutels_percentage!$1:$1,0)))</f>
        <v>6.671971620130163E-5</v>
      </c>
      <c r="P372">
        <f>PRODUCT(INDEX(Overzicht!$B$1:$D$35,MATCH(max_demand!P$1,Overzicht!$B$1:$B$35,0),3),INDEX(Verdeelsleutels_percentage!$A:$AB,MATCH(max_demand!$C372,Verdeelsleutels_percentage!$C:$C,0),MATCH(INDEX(Overzicht!$B$1:$F$35,MATCH(max_demand!P$1,Overzicht!$B:$B,0),5),Verdeelsleutels_percentage!$1:$1,0)))</f>
        <v>0</v>
      </c>
      <c r="Q372">
        <f>PRODUCT(INDEX(Overzicht!$B$1:$D$35,MATCH(max_demand!Q$1,Overzicht!$B$1:$B$35,0),3),INDEX(Verdeelsleutels_percentage!$A:$AB,MATCH(max_demand!$C372,Verdeelsleutels_percentage!$C:$C,0),MATCH(INDEX(Overzicht!$B$1:$F$35,MATCH(max_demand!Q$1,Overzicht!$B:$B,0),5),Verdeelsleutels_percentage!$1:$1,0)))</f>
        <v>3.2387334849231543E-2</v>
      </c>
      <c r="R372">
        <f>PRODUCT(INDEX(Overzicht!$B$1:$D$35,MATCH(max_demand!R$1,Overzicht!$B$1:$B$35,0),3),INDEX(Verdeelsleutels_percentage!$A:$AB,MATCH(max_demand!$C372,Verdeelsleutels_percentage!$C:$C,0),MATCH(INDEX(Overzicht!$B$1:$F$35,MATCH(max_demand!R$1,Overzicht!$B:$B,0),5),Verdeelsleutels_percentage!$1:$1,0)))</f>
        <v>6.7008278998410093E-3</v>
      </c>
      <c r="S372">
        <f>PRODUCT(INDEX(Overzicht!$B$1:$D$35,MATCH(max_demand!S$1,Overzicht!$B$1:$B$35,0),3),INDEX(Verdeelsleutels_percentage!$A:$AB,MATCH(max_demand!$C372,Verdeelsleutels_percentage!$C:$C,0),MATCH(INDEX(Overzicht!$B$1:$F$35,MATCH(max_demand!S$1,Overzicht!$B:$B,0),5),Verdeelsleutels_percentage!$1:$1,0)))</f>
        <v>1.3723295538874386E-2</v>
      </c>
      <c r="T372">
        <f>PRODUCT(INDEX(Overzicht!$B$1:$D$35,MATCH(max_demand!T$1,Overzicht!$B$1:$B$35,0),3),INDEX(Verdeelsleutels_percentage!$A:$AB,MATCH(max_demand!$C372,Verdeelsleutels_percentage!$C:$C,0),MATCH(INDEX(Overzicht!$B$1:$F$35,MATCH(max_demand!T$1,Overzicht!$B:$B,0),5),Verdeelsleutels_percentage!$1:$1,0)))</f>
        <v>1.9804669126196758E-2</v>
      </c>
      <c r="U372">
        <f>PRODUCT(INDEX(Overzicht!$B$1:$D$35,MATCH(max_demand!U$1,Overzicht!$B$1:$B$35,0),3),INDEX(Verdeelsleutels_percentage!$A:$AB,MATCH(max_demand!$C372,Verdeelsleutels_percentage!$C:$C,0),MATCH(INDEX(Overzicht!$B$1:$F$35,MATCH(max_demand!U$1,Overzicht!$B:$B,0),5),Verdeelsleutels_percentage!$1:$1,0)))</f>
        <v>7.3560199611587981E-2</v>
      </c>
      <c r="V372">
        <f>PRODUCT(INDEX(Overzicht!$B$1:$D$35,MATCH(max_demand!V$1,Overzicht!$B$1:$B$35,0),3),INDEX(Verdeelsleutels_percentage!$A:$AB,MATCH(max_demand!$C372,Verdeelsleutels_percentage!$C:$C,0),MATCH(INDEX(Overzicht!$B$1:$F$35,MATCH(max_demand!V$1,Overzicht!$B:$B,0),5),Verdeelsleutels_percentage!$1:$1,0)))</f>
        <v>8.5621689831301782E-3</v>
      </c>
      <c r="W372">
        <f>PRODUCT(INDEX(Overzicht!$B$1:$D$35,MATCH(max_demand!W$1,Overzicht!$B$1:$B$35,0),3),INDEX(Verdeelsleutels_percentage!$A:$AB,MATCH(max_demand!$C372,Verdeelsleutels_percentage!$C:$C,0),MATCH(INDEX(Overzicht!$B$1:$F$35,MATCH(max_demand!W$1,Overzicht!$B:$B,0),5),Verdeelsleutels_percentage!$1:$1,0)))</f>
        <v>4.4672185998940059E-2</v>
      </c>
      <c r="X372">
        <f>PRODUCT(INDEX(Overzicht!$B$1:$D$35,MATCH(max_demand!X$1,Overzicht!$B$1:$B$35,0),3),INDEX(Verdeelsleutels_percentage!$A:$AB,MATCH(max_demand!$C372,Verdeelsleutels_percentage!$C:$C,0),MATCH(INDEX(Overzicht!$B$1:$F$35,MATCH(max_demand!X$1,Overzicht!$B:$B,0),5),Verdeelsleutels_percentage!$1:$1,0)))</f>
        <v>2.5786034518123484E-3</v>
      </c>
      <c r="Y372">
        <f>PRODUCT(INDEX(Overzicht!$B$1:$D$35,MATCH(max_demand!Y$1,Overzicht!$B$1:$B$35,0),3),INDEX(Verdeelsleutels_percentage!$A:$AB,MATCH(max_demand!$C372,Verdeelsleutels_percentage!$C:$C,0),MATCH(INDEX(Overzicht!$B$1:$F$35,MATCH(max_demand!Y$1,Overzicht!$B:$B,0),5),Verdeelsleutels_percentage!$1:$1,0)))</f>
        <v>2.7225366528984933E-6</v>
      </c>
      <c r="Z372">
        <f>PRODUCT(INDEX(Overzicht!$B$1:$D$35,MATCH(max_demand!Z$1,Overzicht!$B$1:$B$35,0),3),INDEX(Verdeelsleutels_percentage!$A:$AB,MATCH(max_demand!$C372,Verdeelsleutels_percentage!$C:$C,0),MATCH(INDEX(Overzicht!$B$1:$F$35,MATCH(max_demand!Z$1,Overzicht!$B:$B,0),5),Verdeelsleutels_percentage!$1:$1,0)))</f>
        <v>1.2100162901771082E-3</v>
      </c>
      <c r="AA372">
        <f>PRODUCT(INDEX(Overzicht!$B$1:$D$35,MATCH(max_demand!AA$1,Overzicht!$B$1:$B$35,0),3),INDEX(Verdeelsleutels_percentage!$A:$AB,MATCH(max_demand!$C372,Verdeelsleutels_percentage!$C:$C,0),MATCH(INDEX(Overzicht!$B$1:$F$35,MATCH(max_demand!AA$1,Overzicht!$B:$B,0),5),Verdeelsleutels_percentage!$1:$1,0)))</f>
        <v>1.2609643445003549E-3</v>
      </c>
      <c r="AB372">
        <f>PRODUCT(INDEX(Overzicht!$B$1:$D$35,MATCH(max_demand!AB$1,Overzicht!$B$1:$B$35,0),3),INDEX(Verdeelsleutels_percentage!$A:$AB,MATCH(max_demand!$C372,Verdeelsleutels_percentage!$C:$C,0),MATCH(INDEX(Overzicht!$B$1:$F$35,MATCH(max_demand!AB$1,Overzicht!$B:$B,0),5),Verdeelsleutels_percentage!$1:$1,0)))</f>
        <v>1.7303786627134197E-2</v>
      </c>
      <c r="AC372">
        <f>PRODUCT(INDEX(Overzicht!$B$1:$D$35,MATCH(max_demand!AC$1,Overzicht!$B$1:$B$35,0),3),INDEX(Verdeelsleutels_percentage!$A:$AB,MATCH(max_demand!$C372,Verdeelsleutels_percentage!$C:$C,0),MATCH(INDEX(Overzicht!$B$1:$F$35,MATCH(max_demand!AC$1,Overzicht!$B:$B,0),5),Verdeelsleutels_percentage!$1:$1,0)))</f>
        <v>9.7001792155076618E-3</v>
      </c>
      <c r="AD372">
        <f>PRODUCT(INDEX(Overzicht!$B$1:$D$35,MATCH(max_demand!AD$1,Overzicht!$B$1:$B$35,0),3),INDEX(Verdeelsleutels_percentage!$A:$AB,MATCH(max_demand!$C372,Verdeelsleutels_percentage!$C:$C,0),MATCH(INDEX(Overzicht!$B$1:$F$35,MATCH(max_demand!AD$1,Overzicht!$B:$B,0),5),Verdeelsleutels_percentage!$1:$1,0)))</f>
        <v>3.1968334122350217E-6</v>
      </c>
      <c r="AE372">
        <f>PRODUCT(INDEX(Overzicht!$B$1:$D$35,MATCH(max_demand!AE$1,Overzicht!$B$1:$B$35,0),3),INDEX(Verdeelsleutels_percentage!$A:$AB,MATCH(max_demand!$C372,Verdeelsleutels_percentage!$C:$C,0),MATCH(INDEX(Overzicht!$B$1:$F$35,MATCH(max_demand!AE$1,Overzicht!$B:$B,0),5),Verdeelsleutels_percentage!$1:$1,0)))</f>
        <v>0.1220937971426036</v>
      </c>
      <c r="AF372">
        <f>PRODUCT(INDEX(Overzicht!$B$1:$D$35,MATCH(max_demand!AF$1,Overzicht!$B$1:$B$35,0),3),INDEX(Verdeelsleutels_percentage!$A:$AB,MATCH(max_demand!$C372,Verdeelsleutels_percentage!$C:$C,0),MATCH(INDEX(Overzicht!$B$1:$F$35,MATCH(max_demand!AF$1,Overzicht!$B:$B,0),5),Verdeelsleutels_percentage!$1:$1,0)))</f>
        <v>4.7763800928043738E-3</v>
      </c>
      <c r="AG372">
        <f>PRODUCT(INDEX(Overzicht!$B$1:$D$35,MATCH(max_demand!AG$1,Overzicht!$B$1:$B$35,0),3),INDEX(Verdeelsleutels_percentage!$A:$AB,MATCH(max_demand!$C372,Verdeelsleutels_percentage!$C:$C,0),MATCH(INDEX(Overzicht!$B$1:$F$35,MATCH(max_demand!AG$1,Overzicht!$B:$B,0),5),Verdeelsleutels_percentage!$1:$1,0)))</f>
        <v>4.4672185998940059E-2</v>
      </c>
      <c r="AH372">
        <f>PRODUCT(INDEX(Overzicht!$B$1:$D$35,MATCH(max_demand!AH$1,Overzicht!$B$1:$B$35,0),3),INDEX(Verdeelsleutels_percentage!$A:$AB,MATCH(max_demand!$C372,Verdeelsleutels_percentage!$C:$C,0),MATCH(INDEX(Overzicht!$B$1:$F$35,MATCH(max_demand!AH$1,Overzicht!$B:$B,0),5),Verdeelsleutels_percentage!$1:$1,0)))</f>
        <v>1.1144886883210206E-2</v>
      </c>
      <c r="AI372">
        <f>PRODUCT(INDEX(Overzicht!$B$1:$D$35,MATCH(max_demand!AI$1,Overzicht!$B$1:$B$35,0),3),INDEX(Verdeelsleutels_percentage!$A:$AB,MATCH(max_demand!$C372,Verdeelsleutels_percentage!$C:$C,0),MATCH(INDEX(Overzicht!$B$1:$F$35,MATCH(max_demand!AI$1,Overzicht!$B:$B,0),5),Verdeelsleutels_percentage!$1:$1,0)))</f>
        <v>3.821104074243499E-3</v>
      </c>
      <c r="AJ372">
        <f>PRODUCT(INDEX(Overzicht!$B$1:$D$35,MATCH(max_demand!AJ$1,Overzicht!$B$1:$B$35,0),3),INDEX(Verdeelsleutels_percentage!$A:$AB,MATCH(max_demand!$C372,Verdeelsleutels_percentage!$C:$C,0),MATCH(INDEX(Overzicht!$B$1:$F$35,MATCH(max_demand!AJ$1,Overzicht!$B:$B,0),5),Verdeelsleutels_percentage!$1:$1,0)))</f>
        <v>0</v>
      </c>
      <c r="AK372">
        <f>PRODUCT(INDEX(Overzicht!$B$1:$D$35,MATCH(max_demand!AK$1,Overzicht!$B$1:$B$35,0),3),INDEX(Verdeelsleutels_percentage!$A:$AB,MATCH(max_demand!$C372,Verdeelsleutels_percentage!$C:$C,0),MATCH(INDEX(Overzicht!$B$1:$F$35,MATCH(max_demand!AK$1,Overzicht!$B:$B,0),5),Verdeelsleutels_percentage!$1:$1,0)))</f>
        <v>2.7101126172690308E-3</v>
      </c>
      <c r="AL372">
        <f>PRODUCT(INDEX(Overzicht!$B$1:$D$35,MATCH(max_demand!AL$1,Overzicht!$B$1:$B$35,0),3),INDEX(Verdeelsleutels_percentage!$A:$AB,MATCH(max_demand!$C372,Verdeelsleutels_percentage!$C:$C,0),MATCH(INDEX(Overzicht!$B$1:$F$35,MATCH(max_demand!AL$1,Overzicht!$B:$B,0),5),Verdeelsleutels_percentage!$1:$1,0)))</f>
        <v>7.445364333156677E-3</v>
      </c>
      <c r="AM372">
        <f>PRODUCT(INDEX(Overzicht!$B$1:$D$35,MATCH(max_demand!AM$1,Overzicht!$B$1:$B$35,0),3),INDEX(Verdeelsleutels_percentage!$A:$AB,MATCH(max_demand!$C372,Verdeelsleutels_percentage!$C:$C,0),MATCH(INDEX(Overzicht!$B$1:$F$35,MATCH(max_demand!AM$1,Overzicht!$B:$B,0),5),Verdeelsleutels_percentage!$1:$1,0)))</f>
        <v>1.4890728666313354E-2</v>
      </c>
      <c r="AN372">
        <f>PRODUCT(INDEX(Overzicht!$B$1:$D$35,MATCH(max_demand!AN$1,Overzicht!$B$1:$B$35,0),3),INDEX(Verdeelsleutels_percentage!$A:$AB,MATCH(max_demand!$C372,Verdeelsleutels_percentage!$C:$C,0),MATCH(INDEX(Overzicht!$B$1:$F$35,MATCH(max_demand!AN$1,Overzicht!$B:$B,0),5),Verdeelsleutels_percentage!$1:$1,0)))</f>
        <v>7.445364333156677E-3</v>
      </c>
      <c r="AO372">
        <f>PRODUCT(INDEX(Overzicht!$B$1:$D$35,MATCH(max_demand!AO$1,Overzicht!$B$1:$B$35,0),3),INDEX(Verdeelsleutels_percentage!$A:$AB,MATCH(max_demand!$C372,Verdeelsleutels_percentage!$C:$C,0),MATCH(INDEX(Overzicht!$B$1:$F$35,MATCH(max_demand!AO$1,Overzicht!$B:$B,0),5),Verdeelsleutels_percentage!$1:$1,0)))</f>
        <v>2.6058775166048369E-2</v>
      </c>
    </row>
    <row r="373" spans="2:41">
      <c r="B373" t="str">
        <f>INDEX('ETLocal datasets'!B:C,MATCH(C373,'ETLocal datasets'!C:C,0),1)</f>
        <v>GM1911</v>
      </c>
      <c r="C373" t="str">
        <f>'ETLocal datasets'!C356</f>
        <v>Hollands Kroon</v>
      </c>
      <c r="D373">
        <f t="shared" si="25"/>
        <v>0.9645742022461169</v>
      </c>
      <c r="E373">
        <f t="shared" si="26"/>
        <v>0.28574194810780257</v>
      </c>
      <c r="F373">
        <f t="shared" si="27"/>
        <v>2.9050617101574614E-2</v>
      </c>
      <c r="G373">
        <f t="shared" si="24"/>
        <v>5.9157182633909886E-2</v>
      </c>
      <c r="H373">
        <f>PRODUCT(INDEX(Overzicht!$B$1:$D$35,MATCH(max_demand!H$1,Overzicht!$B$1:$B$35,0),3),INDEX(Verdeelsleutels_percentage!$A:$AB,MATCH(max_demand!$C373,Verdeelsleutels_percentage!$C:$C,0),MATCH(INDEX(Overzicht!$B$1:$F$35,MATCH(max_demand!H$1,Overzicht!$B:$B,0),5),Verdeelsleutels_percentage!$1:$1,0)))</f>
        <v>2.9050617101574614E-2</v>
      </c>
      <c r="I373">
        <f>PRODUCT(INDEX(Overzicht!$B$1:$D$35,MATCH(max_demand!I$1,Overzicht!$B$1:$B$35,0),3),INDEX(Verdeelsleutels_percentage!$A:$AB,MATCH(max_demand!$C373,Verdeelsleutels_percentage!$C:$C,0),MATCH(INDEX(Overzicht!$B$1:$F$35,MATCH(max_demand!I$1,Overzicht!$B:$B,0),5),Verdeelsleutels_percentage!$1:$1,0)))</f>
        <v>0.14785864488847392</v>
      </c>
      <c r="J373">
        <f>PRODUCT(INDEX(Overzicht!$B$1:$D$35,MATCH(max_demand!J$1,Overzicht!$B$1:$B$35,0),3),INDEX(Verdeelsleutels_percentage!$A:$AB,MATCH(max_demand!$C373,Verdeelsleutels_percentage!$C:$C,0),MATCH(INDEX(Overzicht!$B$1:$F$35,MATCH(max_demand!J$1,Overzicht!$B:$B,0),5),Verdeelsleutels_percentage!$1:$1,0)))</f>
        <v>9.7388735426231082E-3</v>
      </c>
      <c r="K373">
        <f>PRODUCT(INDEX(Overzicht!$B$1:$D$35,MATCH(max_demand!K$1,Overzicht!$B$1:$B$35,0),3),INDEX(Verdeelsleutels_percentage!$A:$AB,MATCH(max_demand!$C373,Verdeelsleutels_percentage!$C:$C,0),MATCH(INDEX(Overzicht!$B$1:$F$35,MATCH(max_demand!K$1,Overzicht!$B:$B,0),5),Verdeelsleutels_percentage!$1:$1,0)))</f>
        <v>3.0777345620631572E-2</v>
      </c>
      <c r="L373">
        <f>PRODUCT(INDEX(Overzicht!$B$1:$D$35,MATCH(max_demand!L$1,Overzicht!$B$1:$B$35,0),3),INDEX(Verdeelsleutels_percentage!$A:$AB,MATCH(max_demand!$C373,Verdeelsleutels_percentage!$C:$C,0),MATCH(INDEX(Overzicht!$B$1:$F$35,MATCH(max_demand!L$1,Overzicht!$B:$B,0),5),Verdeelsleutels_percentage!$1:$1,0)))</f>
        <v>9.3937522114564027E-3</v>
      </c>
      <c r="M373">
        <f>PRODUCT(INDEX(Overzicht!$B$1:$D$35,MATCH(max_demand!M$1,Overzicht!$B$1:$B$35,0),3),INDEX(Verdeelsleutels_percentage!$A:$AB,MATCH(max_demand!$C373,Verdeelsleutels_percentage!$C:$C,0),MATCH(INDEX(Overzicht!$B$1:$F$35,MATCH(max_demand!M$1,Overzicht!$B:$B,0),5),Verdeelsleutels_percentage!$1:$1,0)))</f>
        <v>0.16105013269518711</v>
      </c>
      <c r="N373">
        <f>PRODUCT(INDEX(Overzicht!$B$1:$D$35,MATCH(max_demand!N$1,Overzicht!$B$1:$B$35,0),3),INDEX(Verdeelsleutels_percentage!$A:$AB,MATCH(max_demand!$C373,Verdeelsleutels_percentage!$C:$C,0),MATCH(INDEX(Overzicht!$B$1:$F$35,MATCH(max_demand!N$1,Overzicht!$B:$B,0),5),Verdeelsleutels_percentage!$1:$1,0)))</f>
        <v>6.3096947743475643E-2</v>
      </c>
      <c r="O373">
        <f>PRODUCT(INDEX(Overzicht!$B$1:$D$35,MATCH(max_demand!O$1,Overzicht!$B$1:$B$35,0),3),INDEX(Verdeelsleutels_percentage!$A:$AB,MATCH(max_demand!$C373,Verdeelsleutels_percentage!$C:$C,0),MATCH(INDEX(Overzicht!$B$1:$F$35,MATCH(max_demand!O$1,Overzicht!$B:$B,0),5),Verdeelsleutels_percentage!$1:$1,0)))</f>
        <v>5.442823769358416E-2</v>
      </c>
      <c r="P373">
        <f>PRODUCT(INDEX(Overzicht!$B$1:$D$35,MATCH(max_demand!P$1,Overzicht!$B$1:$B$35,0),3),INDEX(Verdeelsleutels_percentage!$A:$AB,MATCH(max_demand!$C373,Verdeelsleutels_percentage!$C:$C,0),MATCH(INDEX(Overzicht!$B$1:$F$35,MATCH(max_demand!P$1,Overzicht!$B:$B,0),5),Verdeelsleutels_percentage!$1:$1,0)))</f>
        <v>0.28986638983612528</v>
      </c>
      <c r="Q373">
        <f>PRODUCT(INDEX(Overzicht!$B$1:$D$35,MATCH(max_demand!Q$1,Overzicht!$B$1:$B$35,0),3),INDEX(Verdeelsleutels_percentage!$A:$AB,MATCH(max_demand!$C373,Verdeelsleutels_percentage!$C:$C,0),MATCH(INDEX(Overzicht!$B$1:$F$35,MATCH(max_demand!Q$1,Overzicht!$B:$B,0),5),Verdeelsleutels_percentage!$1:$1,0)))</f>
        <v>2.4070511312733248E-2</v>
      </c>
      <c r="R373">
        <f>PRODUCT(INDEX(Overzicht!$B$1:$D$35,MATCH(max_demand!R$1,Overzicht!$B$1:$B$35,0),3),INDEX(Verdeelsleutels_percentage!$A:$AB,MATCH(max_demand!$C373,Verdeelsleutels_percentage!$C:$C,0),MATCH(INDEX(Overzicht!$B$1:$F$35,MATCH(max_demand!R$1,Overzicht!$B:$B,0),5),Verdeelsleutels_percentage!$1:$1,0)))</f>
        <v>4.9801057888413623E-3</v>
      </c>
      <c r="S373">
        <f>PRODUCT(INDEX(Overzicht!$B$1:$D$35,MATCH(max_demand!S$1,Overzicht!$B$1:$B$35,0),3),INDEX(Verdeelsleutels_percentage!$A:$AB,MATCH(max_demand!$C373,Verdeelsleutels_percentage!$C:$C,0),MATCH(INDEX(Overzicht!$B$1:$F$35,MATCH(max_demand!S$1,Overzicht!$B:$B,0),5),Verdeelsleutels_percentage!$1:$1,0)))</f>
        <v>1.019925665554711E-2</v>
      </c>
      <c r="T373">
        <f>PRODUCT(INDEX(Overzicht!$B$1:$D$35,MATCH(max_demand!T$1,Overzicht!$B$1:$B$35,0),3),INDEX(Verdeelsleutels_percentage!$A:$AB,MATCH(max_demand!$C373,Verdeelsleutels_percentage!$C:$C,0),MATCH(INDEX(Overzicht!$B$1:$F$35,MATCH(max_demand!T$1,Overzicht!$B:$B,0),5),Verdeelsleutels_percentage!$1:$1,0)))</f>
        <v>1.4718979331464469E-2</v>
      </c>
      <c r="U373">
        <f>PRODUCT(INDEX(Overzicht!$B$1:$D$35,MATCH(max_demand!U$1,Overzicht!$B$1:$B$35,0),3),INDEX(Verdeelsleutels_percentage!$A:$AB,MATCH(max_demand!$C373,Verdeelsleutels_percentage!$C:$C,0),MATCH(INDEX(Overzicht!$B$1:$F$35,MATCH(max_demand!U$1,Overzicht!$B:$B,0),5),Verdeelsleutels_percentage!$1:$1,0)))</f>
        <v>5.4670494659725184E-2</v>
      </c>
      <c r="V373">
        <f>PRODUCT(INDEX(Overzicht!$B$1:$D$35,MATCH(max_demand!V$1,Overzicht!$B$1:$B$35,0),3),INDEX(Verdeelsleutels_percentage!$A:$AB,MATCH(max_demand!$C373,Verdeelsleutels_percentage!$C:$C,0),MATCH(INDEX(Overzicht!$B$1:$F$35,MATCH(max_demand!V$1,Overzicht!$B:$B,0),5),Verdeelsleutels_percentage!$1:$1,0)))</f>
        <v>6.3634685079639623E-3</v>
      </c>
      <c r="W373">
        <f>PRODUCT(INDEX(Overzicht!$B$1:$D$35,MATCH(max_demand!W$1,Overzicht!$B$1:$B$35,0),3),INDEX(Verdeelsleutels_percentage!$A:$AB,MATCH(max_demand!$C373,Verdeelsleutels_percentage!$C:$C,0),MATCH(INDEX(Overzicht!$B$1:$F$35,MATCH(max_demand!W$1,Overzicht!$B:$B,0),5),Verdeelsleutels_percentage!$1:$1,0)))</f>
        <v>3.3200705258942413E-2</v>
      </c>
      <c r="X373">
        <f>PRODUCT(INDEX(Overzicht!$B$1:$D$35,MATCH(max_demand!X$1,Overzicht!$B$1:$B$35,0),3),INDEX(Verdeelsleutels_percentage!$A:$AB,MATCH(max_demand!$C373,Verdeelsleutels_percentage!$C:$C,0),MATCH(INDEX(Overzicht!$B$1:$F$35,MATCH(max_demand!X$1,Overzicht!$B:$B,0),5),Verdeelsleutels_percentage!$1:$1,0)))</f>
        <v>6.5449643976909777E-3</v>
      </c>
      <c r="Y373">
        <f>PRODUCT(INDEX(Overzicht!$B$1:$D$35,MATCH(max_demand!Y$1,Overzicht!$B$1:$B$35,0),3),INDEX(Verdeelsleutels_percentage!$A:$AB,MATCH(max_demand!$C373,Verdeelsleutels_percentage!$C:$C,0),MATCH(INDEX(Overzicht!$B$1:$F$35,MATCH(max_demand!Y$1,Overzicht!$B:$B,0),5),Verdeelsleutels_percentage!$1:$1,0)))</f>
        <v>1.2078030529661044E-5</v>
      </c>
      <c r="Z373">
        <f>PRODUCT(INDEX(Overzicht!$B$1:$D$35,MATCH(max_demand!Z$1,Overzicht!$B$1:$B$35,0),3),INDEX(Verdeelsleutels_percentage!$A:$AB,MATCH(max_demand!$C373,Verdeelsleutels_percentage!$C:$C,0),MATCH(INDEX(Overzicht!$B$1:$F$35,MATCH(max_demand!Z$1,Overzicht!$B:$B,0),5),Verdeelsleutels_percentage!$1:$1,0)))</f>
        <v>5.3680135687382427E-3</v>
      </c>
      <c r="AA373">
        <f>PRODUCT(INDEX(Overzicht!$B$1:$D$35,MATCH(max_demand!AA$1,Overzicht!$B$1:$B$35,0),3),INDEX(Verdeelsleutels_percentage!$A:$AB,MATCH(max_demand!$C373,Verdeelsleutels_percentage!$C:$C,0),MATCH(INDEX(Overzicht!$B$1:$F$35,MATCH(max_demand!AA$1,Overzicht!$B:$B,0),5),Verdeelsleutels_percentage!$1:$1,0)))</f>
        <v>5.5940351926851159E-3</v>
      </c>
      <c r="AB373">
        <f>PRODUCT(INDEX(Overzicht!$B$1:$D$35,MATCH(max_demand!AB$1,Overzicht!$B$1:$B$35,0),3),INDEX(Verdeelsleutels_percentage!$A:$AB,MATCH(max_demand!$C373,Verdeelsleutels_percentage!$C:$C,0),MATCH(INDEX(Overzicht!$B$1:$F$35,MATCH(max_demand!AB$1,Overzicht!$B:$B,0),5),Verdeelsleutels_percentage!$1:$1,0)))</f>
        <v>2.0822337000699721E-2</v>
      </c>
      <c r="AC373">
        <f>PRODUCT(INDEX(Overzicht!$B$1:$D$35,MATCH(max_demand!AC$1,Overzicht!$B$1:$B$35,0),3),INDEX(Verdeelsleutels_percentage!$A:$AB,MATCH(max_demand!$C373,Verdeelsleutels_percentage!$C:$C,0),MATCH(INDEX(Overzicht!$B$1:$F$35,MATCH(max_demand!AC$1,Overzicht!$B:$B,0),5),Verdeelsleutels_percentage!$1:$1,0)))</f>
        <v>1.4899513971614636E-2</v>
      </c>
      <c r="AD373">
        <f>PRODUCT(INDEX(Overzicht!$B$1:$D$35,MATCH(max_demand!AD$1,Overzicht!$B$1:$B$35,0),3),INDEX(Verdeelsleutels_percentage!$A:$AB,MATCH(max_demand!$C373,Verdeelsleutels_percentage!$C:$C,0),MATCH(INDEX(Overzicht!$B$1:$F$35,MATCH(max_demand!AD$1,Overzicht!$B:$B,0),5),Verdeelsleutels_percentage!$1:$1,0)))</f>
        <v>1.9181000473410131E-5</v>
      </c>
      <c r="AE373">
        <f>PRODUCT(INDEX(Overzicht!$B$1:$D$35,MATCH(max_demand!AE$1,Overzicht!$B$1:$B$35,0),3),INDEX(Verdeelsleutels_percentage!$A:$AB,MATCH(max_demand!$C373,Verdeelsleutels_percentage!$C:$C,0),MATCH(INDEX(Overzicht!$B$1:$F$35,MATCH(max_demand!AE$1,Overzicht!$B:$B,0),5),Verdeelsleutels_percentage!$1:$1,0)))</f>
        <v>0.17750022184754635</v>
      </c>
      <c r="AF373">
        <f>PRODUCT(INDEX(Overzicht!$B$1:$D$35,MATCH(max_demand!AF$1,Overzicht!$B$1:$B$35,0),3),INDEX(Verdeelsleutels_percentage!$A:$AB,MATCH(max_demand!$C373,Verdeelsleutels_percentage!$C:$C,0),MATCH(INDEX(Overzicht!$B$1:$F$35,MATCH(max_demand!AF$1,Overzicht!$B:$B,0),5),Verdeelsleutels_percentage!$1:$1,0)))</f>
        <v>2.1189527245019379E-2</v>
      </c>
      <c r="AG373">
        <f>PRODUCT(INDEX(Overzicht!$B$1:$D$35,MATCH(max_demand!AG$1,Overzicht!$B$1:$B$35,0),3),INDEX(Verdeelsleutels_percentage!$A:$AB,MATCH(max_demand!$C373,Verdeelsleutels_percentage!$C:$C,0),MATCH(INDEX(Overzicht!$B$1:$F$35,MATCH(max_demand!AG$1,Overzicht!$B:$B,0),5),Verdeelsleutels_percentage!$1:$1,0)))</f>
        <v>3.3200705258942413E-2</v>
      </c>
      <c r="AH373">
        <f>PRODUCT(INDEX(Overzicht!$B$1:$D$35,MATCH(max_demand!AH$1,Overzicht!$B$1:$B$35,0),3),INDEX(Verdeelsleutels_percentage!$A:$AB,MATCH(max_demand!$C373,Verdeelsleutels_percentage!$C:$C,0),MATCH(INDEX(Overzicht!$B$1:$F$35,MATCH(max_demand!AH$1,Overzicht!$B:$B,0),5),Verdeelsleutels_percentage!$1:$1,0)))</f>
        <v>4.944223023837855E-2</v>
      </c>
      <c r="AI373">
        <f>PRODUCT(INDEX(Overzicht!$B$1:$D$35,MATCH(max_demand!AI$1,Overzicht!$B$1:$B$35,0),3),INDEX(Verdeelsleutels_percentage!$A:$AB,MATCH(max_demand!$C373,Verdeelsleutels_percentage!$C:$C,0),MATCH(INDEX(Overzicht!$B$1:$F$35,MATCH(max_demand!AI$1,Overzicht!$B:$B,0),5),Verdeelsleutels_percentage!$1:$1,0)))</f>
        <v>1.69516217960155E-2</v>
      </c>
      <c r="AJ373">
        <f>PRODUCT(INDEX(Overzicht!$B$1:$D$35,MATCH(max_demand!AJ$1,Overzicht!$B$1:$B$35,0),3),INDEX(Verdeelsleutels_percentage!$A:$AB,MATCH(max_demand!$C373,Verdeelsleutels_percentage!$C:$C,0),MATCH(INDEX(Overzicht!$B$1:$F$35,MATCH(max_demand!AJ$1,Overzicht!$B:$B,0),5),Verdeelsleutels_percentage!$1:$1,0)))</f>
        <v>0</v>
      </c>
      <c r="AK373">
        <f>PRODUCT(INDEX(Overzicht!$B$1:$D$35,MATCH(max_demand!AK$1,Overzicht!$B$1:$B$35,0),3),INDEX(Verdeelsleutels_percentage!$A:$AB,MATCH(max_demand!$C373,Verdeelsleutels_percentage!$C:$C,0),MATCH(INDEX(Overzicht!$B$1:$F$35,MATCH(max_demand!AK$1,Overzicht!$B:$B,0),5),Verdeelsleutels_percentage!$1:$1,0)))</f>
        <v>2.0141761190425067E-3</v>
      </c>
      <c r="AL373">
        <f>PRODUCT(INDEX(Overzicht!$B$1:$D$35,MATCH(max_demand!AL$1,Overzicht!$B$1:$B$35,0),3),INDEX(Verdeelsleutels_percentage!$A:$AB,MATCH(max_demand!$C373,Verdeelsleutels_percentage!$C:$C,0),MATCH(INDEX(Overzicht!$B$1:$F$35,MATCH(max_demand!AL$1,Overzicht!$B:$B,0),5),Verdeelsleutels_percentage!$1:$1,0)))</f>
        <v>5.5334508764904025E-3</v>
      </c>
      <c r="AM373">
        <f>PRODUCT(INDEX(Overzicht!$B$1:$D$35,MATCH(max_demand!AM$1,Overzicht!$B$1:$B$35,0),3),INDEX(Verdeelsleutels_percentage!$A:$AB,MATCH(max_demand!$C373,Verdeelsleutels_percentage!$C:$C,0),MATCH(INDEX(Overzicht!$B$1:$F$35,MATCH(max_demand!AM$1,Overzicht!$B:$B,0),5),Verdeelsleutels_percentage!$1:$1,0)))</f>
        <v>1.1066901752980805E-2</v>
      </c>
      <c r="AN373">
        <f>PRODUCT(INDEX(Overzicht!$B$1:$D$35,MATCH(max_demand!AN$1,Overzicht!$B$1:$B$35,0),3),INDEX(Verdeelsleutels_percentage!$A:$AB,MATCH(max_demand!$C373,Verdeelsleutels_percentage!$C:$C,0),MATCH(INDEX(Overzicht!$B$1:$F$35,MATCH(max_demand!AN$1,Overzicht!$B:$B,0),5),Verdeelsleutels_percentage!$1:$1,0)))</f>
        <v>5.5334508764904025E-3</v>
      </c>
      <c r="AO373">
        <f>PRODUCT(INDEX(Overzicht!$B$1:$D$35,MATCH(max_demand!AO$1,Overzicht!$B$1:$B$35,0),3),INDEX(Verdeelsleutels_percentage!$A:$AB,MATCH(max_demand!$C373,Verdeelsleutels_percentage!$C:$C,0),MATCH(INDEX(Overzicht!$B$1:$F$35,MATCH(max_demand!AO$1,Overzicht!$B:$B,0),5),Verdeelsleutels_percentage!$1:$1,0)))</f>
        <v>1.9367078067716408E-2</v>
      </c>
    </row>
    <row r="374" spans="2:41">
      <c r="B374" t="str">
        <f>INDEX('ETLocal datasets'!B:C,MATCH(C374,'ETLocal datasets'!C:C,0),1)</f>
        <v>GM1916</v>
      </c>
      <c r="C374" t="str">
        <f>'ETLocal datasets'!C357</f>
        <v>Leidschendam-Voorburg</v>
      </c>
      <c r="D374">
        <f t="shared" si="25"/>
        <v>0.17687775448492868</v>
      </c>
      <c r="E374">
        <f t="shared" si="26"/>
        <v>0.19601136997933094</v>
      </c>
      <c r="F374">
        <f t="shared" si="27"/>
        <v>4.5825427060258599E-2</v>
      </c>
      <c r="G374">
        <f t="shared" si="24"/>
        <v>9.3316542929261809E-2</v>
      </c>
      <c r="H374">
        <f>PRODUCT(INDEX(Overzicht!$B$1:$D$35,MATCH(max_demand!H$1,Overzicht!$B$1:$B$35,0),3),INDEX(Verdeelsleutels_percentage!$A:$AB,MATCH(max_demand!$C374,Verdeelsleutels_percentage!$C:$C,0),MATCH(INDEX(Overzicht!$B$1:$F$35,MATCH(max_demand!H$1,Overzicht!$B:$B,0),5),Verdeelsleutels_percentage!$1:$1,0)))</f>
        <v>4.5825427060258599E-2</v>
      </c>
      <c r="I374">
        <f>PRODUCT(INDEX(Overzicht!$B$1:$D$35,MATCH(max_demand!I$1,Overzicht!$B$1:$B$35,0),3),INDEX(Verdeelsleutels_percentage!$A:$AB,MATCH(max_demand!$C374,Verdeelsleutels_percentage!$C:$C,0),MATCH(INDEX(Overzicht!$B$1:$F$35,MATCH(max_demand!I$1,Overzicht!$B:$B,0),5),Verdeelsleutels_percentage!$1:$1,0)))</f>
        <v>5.5475540132227618E-4</v>
      </c>
      <c r="J374">
        <f>PRODUCT(INDEX(Overzicht!$B$1:$D$35,MATCH(max_demand!J$1,Overzicht!$B$1:$B$35,0),3),INDEX(Verdeelsleutels_percentage!$A:$AB,MATCH(max_demand!$C374,Verdeelsleutels_percentage!$C:$C,0),MATCH(INDEX(Overzicht!$B$1:$F$35,MATCH(max_demand!J$1,Overzicht!$B:$B,0),5),Verdeelsleutels_percentage!$1:$1,0)))</f>
        <v>1.536242888115336E-2</v>
      </c>
      <c r="K374">
        <f>PRODUCT(INDEX(Overzicht!$B$1:$D$35,MATCH(max_demand!K$1,Overzicht!$B$1:$B$35,0),3),INDEX(Verdeelsleutels_percentage!$A:$AB,MATCH(max_demand!$C374,Verdeelsleutels_percentage!$C:$C,0),MATCH(INDEX(Overzicht!$B$1:$F$35,MATCH(max_demand!K$1,Overzicht!$B:$B,0),5),Verdeelsleutels_percentage!$1:$1,0)))</f>
        <v>1.1547447045985227E-4</v>
      </c>
      <c r="L374">
        <f>PRODUCT(INDEX(Overzicht!$B$1:$D$35,MATCH(max_demand!L$1,Overzicht!$B$1:$B$35,0),3),INDEX(Verdeelsleutels_percentage!$A:$AB,MATCH(max_demand!$C374,Verdeelsleutels_percentage!$C:$C,0),MATCH(INDEX(Overzicht!$B$1:$F$35,MATCH(max_demand!L$1,Overzicht!$B:$B,0),5),Verdeelsleutels_percentage!$1:$1,0)))</f>
        <v>1.4818022807677489E-2</v>
      </c>
      <c r="M374">
        <f>PRODUCT(INDEX(Overzicht!$B$1:$D$35,MATCH(max_demand!M$1,Overzicht!$B$1:$B$35,0),3),INDEX(Verdeelsleutels_percentage!$A:$AB,MATCH(max_demand!$C374,Verdeelsleutels_percentage!$C:$C,0),MATCH(INDEX(Overzicht!$B$1:$F$35,MATCH(max_demand!M$1,Overzicht!$B:$B,0),5),Verdeelsleutels_percentage!$1:$1,0)))</f>
        <v>1.9084858999922315E-2</v>
      </c>
      <c r="N374">
        <f>PRODUCT(INDEX(Overzicht!$B$1:$D$35,MATCH(max_demand!N$1,Overzicht!$B$1:$B$35,0),3),INDEX(Verdeelsleutels_percentage!$A:$AB,MATCH(max_demand!$C374,Verdeelsleutels_percentage!$C:$C,0),MATCH(INDEX(Overzicht!$B$1:$F$35,MATCH(max_demand!N$1,Overzicht!$B:$B,0),5),Verdeelsleutels_percentage!$1:$1,0)))</f>
        <v>2.0793408281820124E-3</v>
      </c>
      <c r="O374">
        <f>PRODUCT(INDEX(Overzicht!$B$1:$D$35,MATCH(max_demand!O$1,Overzicht!$B$1:$B$35,0),3),INDEX(Verdeelsleutels_percentage!$A:$AB,MATCH(max_demand!$C374,Verdeelsleutels_percentage!$C:$C,0),MATCH(INDEX(Overzicht!$B$1:$F$35,MATCH(max_demand!O$1,Overzicht!$B:$B,0),5),Verdeelsleutels_percentage!$1:$1,0)))</f>
        <v>0</v>
      </c>
      <c r="P374">
        <f>PRODUCT(INDEX(Overzicht!$B$1:$D$35,MATCH(max_demand!P$1,Overzicht!$B$1:$B$35,0),3),INDEX(Verdeelsleutels_percentage!$A:$AB,MATCH(max_demand!$C374,Verdeelsleutels_percentage!$C:$C,0),MATCH(INDEX(Overzicht!$B$1:$F$35,MATCH(max_demand!P$1,Overzicht!$B:$B,0),5),Verdeelsleutels_percentage!$1:$1,0)))</f>
        <v>0</v>
      </c>
      <c r="Q374">
        <f>PRODUCT(INDEX(Overzicht!$B$1:$D$35,MATCH(max_demand!Q$1,Overzicht!$B$1:$B$35,0),3),INDEX(Verdeelsleutels_percentage!$A:$AB,MATCH(max_demand!$C374,Verdeelsleutels_percentage!$C:$C,0),MATCH(INDEX(Overzicht!$B$1:$F$35,MATCH(max_demand!Q$1,Overzicht!$B:$B,0),5),Verdeelsleutels_percentage!$1:$1,0)))</f>
        <v>3.7969639564214265E-2</v>
      </c>
      <c r="R374">
        <f>PRODUCT(INDEX(Overzicht!$B$1:$D$35,MATCH(max_demand!R$1,Overzicht!$B$1:$B$35,0),3),INDEX(Verdeelsleutels_percentage!$A:$AB,MATCH(max_demand!$C374,Verdeelsleutels_percentage!$C:$C,0),MATCH(INDEX(Overzicht!$B$1:$F$35,MATCH(max_demand!R$1,Overzicht!$B:$B,0),5),Verdeelsleutels_percentage!$1:$1,0)))</f>
        <v>7.8557874960443318E-3</v>
      </c>
      <c r="S374">
        <f>PRODUCT(INDEX(Overzicht!$B$1:$D$35,MATCH(max_demand!S$1,Overzicht!$B$1:$B$35,0),3),INDEX(Verdeelsleutels_percentage!$A:$AB,MATCH(max_demand!$C374,Verdeelsleutels_percentage!$C:$C,0),MATCH(INDEX(Overzicht!$B$1:$F$35,MATCH(max_demand!S$1,Overzicht!$B:$B,0),5),Verdeelsleutels_percentage!$1:$1,0)))</f>
        <v>1.6088652791898791E-2</v>
      </c>
      <c r="T374">
        <f>PRODUCT(INDEX(Overzicht!$B$1:$D$35,MATCH(max_demand!T$1,Overzicht!$B$1:$B$35,0),3),INDEX(Verdeelsleutels_percentage!$A:$AB,MATCH(max_demand!$C374,Verdeelsleutels_percentage!$C:$C,0),MATCH(INDEX(Overzicht!$B$1:$F$35,MATCH(max_demand!T$1,Overzicht!$B:$B,0),5),Verdeelsleutels_percentage!$1:$1,0)))</f>
        <v>2.321821637719769E-2</v>
      </c>
      <c r="U374">
        <f>PRODUCT(INDEX(Overzicht!$B$1:$D$35,MATCH(max_demand!U$1,Overzicht!$B$1:$B$35,0),3),INDEX(Verdeelsleutels_percentage!$A:$AB,MATCH(max_demand!$C374,Verdeelsleutels_percentage!$C:$C,0),MATCH(INDEX(Overzicht!$B$1:$F$35,MATCH(max_demand!U$1,Overzicht!$B:$B,0),5),Verdeelsleutels_percentage!$1:$1,0)))</f>
        <v>8.623908940102E-2</v>
      </c>
      <c r="V374">
        <f>PRODUCT(INDEX(Overzicht!$B$1:$D$35,MATCH(max_demand!V$1,Overzicht!$B$1:$B$35,0),3),INDEX(Verdeelsleutels_percentage!$A:$AB,MATCH(max_demand!$C374,Verdeelsleutels_percentage!$C:$C,0),MATCH(INDEX(Overzicht!$B$1:$F$35,MATCH(max_demand!V$1,Overzicht!$B:$B,0),5),Verdeelsleutels_percentage!$1:$1,0)))</f>
        <v>1.0037950689389978E-2</v>
      </c>
      <c r="W374">
        <f>PRODUCT(INDEX(Overzicht!$B$1:$D$35,MATCH(max_demand!W$1,Overzicht!$B$1:$B$35,0),3),INDEX(Verdeelsleutels_percentage!$A:$AB,MATCH(max_demand!$C374,Verdeelsleutels_percentage!$C:$C,0),MATCH(INDEX(Overzicht!$B$1:$F$35,MATCH(max_demand!W$1,Overzicht!$B:$B,0),5),Verdeelsleutels_percentage!$1:$1,0)))</f>
        <v>5.2371916640295543E-2</v>
      </c>
      <c r="X374">
        <f>PRODUCT(INDEX(Overzicht!$B$1:$D$35,MATCH(max_demand!X$1,Overzicht!$B$1:$B$35,0),3),INDEX(Verdeelsleutels_percentage!$A:$AB,MATCH(max_demand!$C374,Verdeelsleutels_percentage!$C:$C,0),MATCH(INDEX(Overzicht!$B$1:$F$35,MATCH(max_demand!X$1,Overzicht!$B:$B,0),5),Verdeelsleutels_percentage!$1:$1,0)))</f>
        <v>1.1252087789726611E-3</v>
      </c>
      <c r="Y374">
        <f>PRODUCT(INDEX(Overzicht!$B$1:$D$35,MATCH(max_demand!Y$1,Overzicht!$B$1:$B$35,0),3),INDEX(Verdeelsleutels_percentage!$A:$AB,MATCH(max_demand!$C374,Verdeelsleutels_percentage!$C:$C,0),MATCH(INDEX(Overzicht!$B$1:$F$35,MATCH(max_demand!Y$1,Overzicht!$B:$B,0),5),Verdeelsleutels_percentage!$1:$1,0)))</f>
        <v>6.5109955341751638E-7</v>
      </c>
      <c r="Z374">
        <f>PRODUCT(INDEX(Overzicht!$B$1:$D$35,MATCH(max_demand!Z$1,Overzicht!$B$1:$B$35,0),3),INDEX(Verdeelsleutels_percentage!$A:$AB,MATCH(max_demand!$C374,Verdeelsleutels_percentage!$C:$C,0),MATCH(INDEX(Overzicht!$B$1:$F$35,MATCH(max_demand!Z$1,Overzicht!$B:$B,0),5),Verdeelsleutels_percentage!$1:$1,0)))</f>
        <v>2.8937757929667395E-4</v>
      </c>
      <c r="AA374">
        <f>PRODUCT(INDEX(Overzicht!$B$1:$D$35,MATCH(max_demand!AA$1,Overzicht!$B$1:$B$35,0),3),INDEX(Verdeelsleutels_percentage!$A:$AB,MATCH(max_demand!$C374,Verdeelsleutels_percentage!$C:$C,0),MATCH(INDEX(Overzicht!$B$1:$F$35,MATCH(max_demand!AA$1,Overzicht!$B:$B,0),5),Verdeelsleutels_percentage!$1:$1,0)))</f>
        <v>3.0156189842495498E-4</v>
      </c>
      <c r="AB374">
        <f>PRODUCT(INDEX(Overzicht!$B$1:$D$35,MATCH(max_demand!AB$1,Overzicht!$B$1:$B$35,0),3),INDEX(Verdeelsleutels_percentage!$A:$AB,MATCH(max_demand!$C374,Verdeelsleutels_percentage!$C:$C,0),MATCH(INDEX(Overzicht!$B$1:$F$35,MATCH(max_demand!AB$1,Overzicht!$B:$B,0),5),Verdeelsleutels_percentage!$1:$1,0)))</f>
        <v>1.3201974672181793E-2</v>
      </c>
      <c r="AC374">
        <f>PRODUCT(INDEX(Overzicht!$B$1:$D$35,MATCH(max_demand!AC$1,Overzicht!$B$1:$B$35,0),3),INDEX(Verdeelsleutels_percentage!$A:$AB,MATCH(max_demand!$C374,Verdeelsleutels_percentage!$C:$C,0),MATCH(INDEX(Overzicht!$B$1:$F$35,MATCH(max_demand!AC$1,Overzicht!$B:$B,0),5),Verdeelsleutels_percentage!$1:$1,0)))</f>
        <v>6.6112698768280289E-3</v>
      </c>
      <c r="AD374">
        <f>PRODUCT(INDEX(Overzicht!$B$1:$D$35,MATCH(max_demand!AD$1,Overzicht!$B$1:$B$35,0),3),INDEX(Verdeelsleutels_percentage!$A:$AB,MATCH(max_demand!$C374,Verdeelsleutels_percentage!$C:$C,0),MATCH(INDEX(Overzicht!$B$1:$F$35,MATCH(max_demand!AD$1,Overzicht!$B:$B,0),5),Verdeelsleutels_percentage!$1:$1,0)))</f>
        <v>0</v>
      </c>
      <c r="AE374">
        <f>PRODUCT(INDEX(Overzicht!$B$1:$D$35,MATCH(max_demand!AE$1,Overzicht!$B$1:$B$35,0),3),INDEX(Verdeelsleutels_percentage!$A:$AB,MATCH(max_demand!$C374,Verdeelsleutels_percentage!$C:$C,0),MATCH(INDEX(Overzicht!$B$1:$F$35,MATCH(max_demand!AE$1,Overzicht!$B:$B,0),5),Verdeelsleutels_percentage!$1:$1,0)))</f>
        <v>3.3144023427100898E-2</v>
      </c>
      <c r="AF374">
        <f>PRODUCT(INDEX(Overzicht!$B$1:$D$35,MATCH(max_demand!AF$1,Overzicht!$B$1:$B$35,0),3),INDEX(Verdeelsleutels_percentage!$A:$AB,MATCH(max_demand!$C374,Verdeelsleutels_percentage!$C:$C,0),MATCH(INDEX(Overzicht!$B$1:$F$35,MATCH(max_demand!AF$1,Overzicht!$B:$B,0),5),Verdeelsleutels_percentage!$1:$1,0)))</f>
        <v>1.1422799182763445E-3</v>
      </c>
      <c r="AG374">
        <f>PRODUCT(INDEX(Overzicht!$B$1:$D$35,MATCH(max_demand!AG$1,Overzicht!$B$1:$B$35,0),3),INDEX(Verdeelsleutels_percentage!$A:$AB,MATCH(max_demand!$C374,Verdeelsleutels_percentage!$C:$C,0),MATCH(INDEX(Overzicht!$B$1:$F$35,MATCH(max_demand!AG$1,Overzicht!$B:$B,0),5),Verdeelsleutels_percentage!$1:$1,0)))</f>
        <v>5.2371916640295543E-2</v>
      </c>
      <c r="AH374">
        <f>PRODUCT(INDEX(Overzicht!$B$1:$D$35,MATCH(max_demand!AH$1,Overzicht!$B$1:$B$35,0),3),INDEX(Verdeelsleutels_percentage!$A:$AB,MATCH(max_demand!$C374,Verdeelsleutels_percentage!$C:$C,0),MATCH(INDEX(Overzicht!$B$1:$F$35,MATCH(max_demand!AH$1,Overzicht!$B:$B,0),5),Verdeelsleutels_percentage!$1:$1,0)))</f>
        <v>2.6653198093114705E-3</v>
      </c>
      <c r="AI374">
        <f>PRODUCT(INDEX(Overzicht!$B$1:$D$35,MATCH(max_demand!AI$1,Overzicht!$B$1:$B$35,0),3),INDEX(Verdeelsleutels_percentage!$A:$AB,MATCH(max_demand!$C374,Verdeelsleutels_percentage!$C:$C,0),MATCH(INDEX(Overzicht!$B$1:$F$35,MATCH(max_demand!AI$1,Overzicht!$B:$B,0),5),Verdeelsleutels_percentage!$1:$1,0)))</f>
        <v>9.1382393462107554E-4</v>
      </c>
      <c r="AJ374">
        <f>PRODUCT(INDEX(Overzicht!$B$1:$D$35,MATCH(max_demand!AJ$1,Overzicht!$B$1:$B$35,0),3),INDEX(Verdeelsleutels_percentage!$A:$AB,MATCH(max_demand!$C374,Verdeelsleutels_percentage!$C:$C,0),MATCH(INDEX(Overzicht!$B$1:$F$35,MATCH(max_demand!AJ$1,Overzicht!$B:$B,0),5),Verdeelsleutels_percentage!$1:$1,0)))</f>
        <v>0</v>
      </c>
      <c r="AK374">
        <f>PRODUCT(INDEX(Overzicht!$B$1:$D$35,MATCH(max_demand!AK$1,Overzicht!$B$1:$B$35,0),3),INDEX(Verdeelsleutels_percentage!$A:$AB,MATCH(max_demand!$C374,Verdeelsleutels_percentage!$C:$C,0),MATCH(INDEX(Overzicht!$B$1:$F$35,MATCH(max_demand!AK$1,Overzicht!$B:$B,0),5),Verdeelsleutels_percentage!$1:$1,0)))</f>
        <v>3.1772296095112632E-3</v>
      </c>
      <c r="AL374">
        <f>PRODUCT(INDEX(Overzicht!$B$1:$D$35,MATCH(max_demand!AL$1,Overzicht!$B$1:$B$35,0),3),INDEX(Verdeelsleutels_percentage!$A:$AB,MATCH(max_demand!$C374,Verdeelsleutels_percentage!$C:$C,0),MATCH(INDEX(Overzicht!$B$1:$F$35,MATCH(max_demand!AL$1,Overzicht!$B:$B,0),5),Verdeelsleutels_percentage!$1:$1,0)))</f>
        <v>8.7286527733825905E-3</v>
      </c>
      <c r="AM374">
        <f>PRODUCT(INDEX(Overzicht!$B$1:$D$35,MATCH(max_demand!AM$1,Overzicht!$B$1:$B$35,0),3),INDEX(Verdeelsleutels_percentage!$A:$AB,MATCH(max_demand!$C374,Verdeelsleutels_percentage!$C:$C,0),MATCH(INDEX(Overzicht!$B$1:$F$35,MATCH(max_demand!AM$1,Overzicht!$B:$B,0),5),Verdeelsleutels_percentage!$1:$1,0)))</f>
        <v>1.7457305546765181E-2</v>
      </c>
      <c r="AN374">
        <f>PRODUCT(INDEX(Overzicht!$B$1:$D$35,MATCH(max_demand!AN$1,Overzicht!$B$1:$B$35,0),3),INDEX(Verdeelsleutels_percentage!$A:$AB,MATCH(max_demand!$C374,Verdeelsleutels_percentage!$C:$C,0),MATCH(INDEX(Overzicht!$B$1:$F$35,MATCH(max_demand!AN$1,Overzicht!$B:$B,0),5),Verdeelsleutels_percentage!$1:$1,0)))</f>
        <v>8.7286527733825905E-3</v>
      </c>
      <c r="AO374">
        <f>PRODUCT(INDEX(Overzicht!$B$1:$D$35,MATCH(max_demand!AO$1,Overzicht!$B$1:$B$35,0),3),INDEX(Verdeelsleutels_percentage!$A:$AB,MATCH(max_demand!$C374,Verdeelsleutels_percentage!$C:$C,0),MATCH(INDEX(Overzicht!$B$1:$F$35,MATCH(max_demand!AO$1,Overzicht!$B:$B,0),5),Verdeelsleutels_percentage!$1:$1,0)))</f>
        <v>3.0550284706839067E-2</v>
      </c>
    </row>
    <row r="375" spans="2:41">
      <c r="B375" t="str">
        <f>INDEX('ETLocal datasets'!B:C,MATCH(C375,'ETLocal datasets'!C:C,0),1)</f>
        <v>GM1924</v>
      </c>
      <c r="C375" t="str">
        <f>'ETLocal datasets'!C358</f>
        <v>Goeree-Overflakkee</v>
      </c>
      <c r="D375">
        <f t="shared" si="25"/>
        <v>0.88377795290577676</v>
      </c>
      <c r="E375">
        <f t="shared" si="26"/>
        <v>0.21023075403157598</v>
      </c>
      <c r="F375">
        <f t="shared" si="27"/>
        <v>3.0141799958720444E-2</v>
      </c>
      <c r="G375">
        <f t="shared" si="24"/>
        <v>6.137921128622615E-2</v>
      </c>
      <c r="H375">
        <f>PRODUCT(INDEX(Overzicht!$B$1:$D$35,MATCH(max_demand!H$1,Overzicht!$B$1:$B$35,0),3),INDEX(Verdeelsleutels_percentage!$A:$AB,MATCH(max_demand!$C375,Verdeelsleutels_percentage!$C:$C,0),MATCH(INDEX(Overzicht!$B$1:$F$35,MATCH(max_demand!H$1,Overzicht!$B:$B,0),5),Verdeelsleutels_percentage!$1:$1,0)))</f>
        <v>3.0141799958720444E-2</v>
      </c>
      <c r="I375">
        <f>PRODUCT(INDEX(Overzicht!$B$1:$D$35,MATCH(max_demand!I$1,Overzicht!$B$1:$B$35,0),3),INDEX(Verdeelsleutels_percentage!$A:$AB,MATCH(max_demand!$C375,Verdeelsleutels_percentage!$C:$C,0),MATCH(INDEX(Overzicht!$B$1:$F$35,MATCH(max_demand!I$1,Overzicht!$B:$B,0),5),Verdeelsleutels_percentage!$1:$1,0)))</f>
        <v>8.6571746780981784E-2</v>
      </c>
      <c r="J375">
        <f>PRODUCT(INDEX(Overzicht!$B$1:$D$35,MATCH(max_demand!J$1,Overzicht!$B$1:$B$35,0),3),INDEX(Verdeelsleutels_percentage!$A:$AB,MATCH(max_demand!$C375,Verdeelsleutels_percentage!$C:$C,0),MATCH(INDEX(Overzicht!$B$1:$F$35,MATCH(max_demand!J$1,Overzicht!$B:$B,0),5),Verdeelsleutels_percentage!$1:$1,0)))</f>
        <v>1.010467960520914E-2</v>
      </c>
      <c r="K375">
        <f>PRODUCT(INDEX(Overzicht!$B$1:$D$35,MATCH(max_demand!K$1,Overzicht!$B$1:$B$35,0),3),INDEX(Verdeelsleutels_percentage!$A:$AB,MATCH(max_demand!$C375,Verdeelsleutels_percentage!$C:$C,0),MATCH(INDEX(Overzicht!$B$1:$F$35,MATCH(max_demand!K$1,Overzicht!$B:$B,0),5),Verdeelsleutels_percentage!$1:$1,0)))</f>
        <v>1.8020242060718207E-2</v>
      </c>
      <c r="L375">
        <f>PRODUCT(INDEX(Overzicht!$B$1:$D$35,MATCH(max_demand!L$1,Overzicht!$B$1:$B$35,0),3),INDEX(Verdeelsleutels_percentage!$A:$AB,MATCH(max_demand!$C375,Verdeelsleutels_percentage!$C:$C,0),MATCH(INDEX(Overzicht!$B$1:$F$35,MATCH(max_demand!L$1,Overzicht!$B:$B,0),5),Verdeelsleutels_percentage!$1:$1,0)))</f>
        <v>9.7465950216995417E-3</v>
      </c>
      <c r="M375">
        <f>PRODUCT(INDEX(Overzicht!$B$1:$D$35,MATCH(max_demand!M$1,Overzicht!$B$1:$B$35,0),3),INDEX(Verdeelsleutels_percentage!$A:$AB,MATCH(max_demand!$C375,Verdeelsleutels_percentage!$C:$C,0),MATCH(INDEX(Overzicht!$B$1:$F$35,MATCH(max_demand!M$1,Overzicht!$B:$B,0),5),Verdeelsleutels_percentage!$1:$1,0)))</f>
        <v>5.6512677550887326E-2</v>
      </c>
      <c r="N375">
        <f>PRODUCT(INDEX(Overzicht!$B$1:$D$35,MATCH(max_demand!N$1,Overzicht!$B$1:$B$35,0),3),INDEX(Verdeelsleutels_percentage!$A:$AB,MATCH(max_demand!$C375,Verdeelsleutels_percentage!$C:$C,0),MATCH(INDEX(Overzicht!$B$1:$F$35,MATCH(max_demand!N$1,Overzicht!$B:$B,0),5),Verdeelsleutels_percentage!$1:$1,0)))</f>
        <v>8.8191325946158482E-3</v>
      </c>
      <c r="O375">
        <f>PRODUCT(INDEX(Overzicht!$B$1:$D$35,MATCH(max_demand!O$1,Overzicht!$B$1:$B$35,0),3),INDEX(Verdeelsleutels_percentage!$A:$AB,MATCH(max_demand!$C375,Verdeelsleutels_percentage!$C:$C,0),MATCH(INDEX(Overzicht!$B$1:$F$35,MATCH(max_demand!O$1,Overzicht!$B:$B,0),5),Verdeelsleutels_percentage!$1:$1,0)))</f>
        <v>4.0934718159328351E-2</v>
      </c>
      <c r="P375">
        <f>PRODUCT(INDEX(Overzicht!$B$1:$D$35,MATCH(max_demand!P$1,Overzicht!$B$1:$B$35,0),3),INDEX(Verdeelsleutels_percentage!$A:$AB,MATCH(max_demand!$C375,Verdeelsleutels_percentage!$C:$C,0),MATCH(INDEX(Overzicht!$B$1:$F$35,MATCH(max_demand!P$1,Overzicht!$B:$B,0),5),Verdeelsleutels_percentage!$1:$1,0)))</f>
        <v>0.42162763935332931</v>
      </c>
      <c r="Q375">
        <f>PRODUCT(INDEX(Overzicht!$B$1:$D$35,MATCH(max_demand!Q$1,Overzicht!$B$1:$B$35,0),3),INDEX(Verdeelsleutels_percentage!$A:$AB,MATCH(max_demand!$C375,Verdeelsleutels_percentage!$C:$C,0),MATCH(INDEX(Overzicht!$B$1:$F$35,MATCH(max_demand!Q$1,Overzicht!$B:$B,0),5),Verdeelsleutels_percentage!$1:$1,0)))</f>
        <v>2.4974634251511224E-2</v>
      </c>
      <c r="R375">
        <f>PRODUCT(INDEX(Overzicht!$B$1:$D$35,MATCH(max_demand!R$1,Overzicht!$B$1:$B$35,0),3),INDEX(Verdeelsleutels_percentage!$A:$AB,MATCH(max_demand!$C375,Verdeelsleutels_percentage!$C:$C,0),MATCH(INDEX(Overzicht!$B$1:$F$35,MATCH(max_demand!R$1,Overzicht!$B:$B,0),5),Verdeelsleutels_percentage!$1:$1,0)))</f>
        <v>5.1671657072092187E-3</v>
      </c>
      <c r="S375">
        <f>PRODUCT(INDEX(Overzicht!$B$1:$D$35,MATCH(max_demand!S$1,Overzicht!$B$1:$B$35,0),3),INDEX(Verdeelsleutels_percentage!$A:$AB,MATCH(max_demand!$C375,Verdeelsleutels_percentage!$C:$C,0),MATCH(INDEX(Overzicht!$B$1:$F$35,MATCH(max_demand!S$1,Overzicht!$B:$B,0),5),Verdeelsleutels_percentage!$1:$1,0)))</f>
        <v>1.0582355368364479E-2</v>
      </c>
      <c r="T375">
        <f>PRODUCT(INDEX(Overzicht!$B$1:$D$35,MATCH(max_demand!T$1,Overzicht!$B$1:$B$35,0),3),INDEX(Verdeelsleutels_percentage!$A:$AB,MATCH(max_demand!$C375,Verdeelsleutels_percentage!$C:$C,0),MATCH(INDEX(Overzicht!$B$1:$F$35,MATCH(max_demand!T$1,Overzicht!$B:$B,0),5),Verdeelsleutels_percentage!$1:$1,0)))</f>
        <v>1.5271845312418356E-2</v>
      </c>
      <c r="U375">
        <f>PRODUCT(INDEX(Overzicht!$B$1:$D$35,MATCH(max_demand!U$1,Overzicht!$B$1:$B$35,0),3),INDEX(Verdeelsleutels_percentage!$A:$AB,MATCH(max_demand!$C375,Verdeelsleutels_percentage!$C:$C,0),MATCH(INDEX(Overzicht!$B$1:$F$35,MATCH(max_demand!U$1,Overzicht!$B:$B,0),5),Verdeelsleutels_percentage!$1:$1,0)))</f>
        <v>5.6723996874696765E-2</v>
      </c>
      <c r="V375">
        <f>PRODUCT(INDEX(Overzicht!$B$1:$D$35,MATCH(max_demand!V$1,Overzicht!$B$1:$B$35,0),3),INDEX(Verdeelsleutels_percentage!$A:$AB,MATCH(max_demand!$C375,Verdeelsleutels_percentage!$C:$C,0),MATCH(INDEX(Overzicht!$B$1:$F$35,MATCH(max_demand!V$1,Overzicht!$B:$B,0),5),Verdeelsleutels_percentage!$1:$1,0)))</f>
        <v>6.6024895147673351E-3</v>
      </c>
      <c r="W375">
        <f>PRODUCT(INDEX(Overzicht!$B$1:$D$35,MATCH(max_demand!W$1,Overzicht!$B$1:$B$35,0),3),INDEX(Verdeelsleutels_percentage!$A:$AB,MATCH(max_demand!$C375,Verdeelsleutels_percentage!$C:$C,0),MATCH(INDEX(Overzicht!$B$1:$F$35,MATCH(max_demand!W$1,Overzicht!$B:$B,0),5),Verdeelsleutels_percentage!$1:$1,0)))</f>
        <v>3.4447771381394793E-2</v>
      </c>
      <c r="X375">
        <f>PRODUCT(INDEX(Overzicht!$B$1:$D$35,MATCH(max_demand!X$1,Overzicht!$B$1:$B$35,0),3),INDEX(Verdeelsleutels_percentage!$A:$AB,MATCH(max_demand!$C375,Verdeelsleutels_percentage!$C:$C,0),MATCH(INDEX(Overzicht!$B$1:$F$35,MATCH(max_demand!X$1,Overzicht!$B:$B,0),5),Verdeelsleutels_percentage!$1:$1,0)))</f>
        <v>9.0391771910803762E-3</v>
      </c>
      <c r="Y375">
        <f>PRODUCT(INDEX(Overzicht!$B$1:$D$35,MATCH(max_demand!Y$1,Overzicht!$B$1:$B$35,0),3),INDEX(Verdeelsleutels_percentage!$A:$AB,MATCH(max_demand!$C375,Verdeelsleutels_percentage!$C:$C,0),MATCH(INDEX(Overzicht!$B$1:$F$35,MATCH(max_demand!Y$1,Overzicht!$B:$B,0),5),Verdeelsleutels_percentage!$1:$1,0)))</f>
        <v>6.9908134669637621E-6</v>
      </c>
      <c r="Z375">
        <f>PRODUCT(INDEX(Overzicht!$B$1:$D$35,MATCH(max_demand!Z$1,Overzicht!$B$1:$B$35,0),3),INDEX(Verdeelsleutels_percentage!$A:$AB,MATCH(max_demand!$C375,Verdeelsleutels_percentage!$C:$C,0),MATCH(INDEX(Overzicht!$B$1:$F$35,MATCH(max_demand!Z$1,Overzicht!$B:$B,0),5),Verdeelsleutels_percentage!$1:$1,0)))</f>
        <v>3.10702820753945E-3</v>
      </c>
      <c r="AA375">
        <f>PRODUCT(INDEX(Overzicht!$B$1:$D$35,MATCH(max_demand!AA$1,Overzicht!$B$1:$B$35,0),3),INDEX(Verdeelsleutels_percentage!$A:$AB,MATCH(max_demand!$C375,Verdeelsleutels_percentage!$C:$C,0),MATCH(INDEX(Overzicht!$B$1:$F$35,MATCH(max_demand!AA$1,Overzicht!$B:$B,0),5),Verdeelsleutels_percentage!$1:$1,0)))</f>
        <v>3.2378504478569005E-3</v>
      </c>
      <c r="AB375">
        <f>PRODUCT(INDEX(Overzicht!$B$1:$D$35,MATCH(max_demand!AB$1,Overzicht!$B$1:$B$35,0),3),INDEX(Verdeelsleutels_percentage!$A:$AB,MATCH(max_demand!$C375,Verdeelsleutels_percentage!$C:$C,0),MATCH(INDEX(Overzicht!$B$1:$F$35,MATCH(max_demand!AB$1,Overzicht!$B:$B,0),5),Verdeelsleutels_percentage!$1:$1,0)))</f>
        <v>1.7538861996527464E-2</v>
      </c>
      <c r="AC375">
        <f>PRODUCT(INDEX(Overzicht!$B$1:$D$35,MATCH(max_demand!AC$1,Overzicht!$B$1:$B$35,0),3),INDEX(Verdeelsleutels_percentage!$A:$AB,MATCH(max_demand!$C375,Verdeelsleutels_percentage!$C:$C,0),MATCH(INDEX(Overzicht!$B$1:$F$35,MATCH(max_demand!AC$1,Overzicht!$B:$B,0),5),Verdeelsleutels_percentage!$1:$1,0)))</f>
        <v>1.5855904541102275E-2</v>
      </c>
      <c r="AD375">
        <f>PRODUCT(INDEX(Overzicht!$B$1:$D$35,MATCH(max_demand!AD$1,Overzicht!$B$1:$B$35,0),3),INDEX(Verdeelsleutels_percentage!$A:$AB,MATCH(max_demand!$C375,Verdeelsleutels_percentage!$C:$C,0),MATCH(INDEX(Overzicht!$B$1:$F$35,MATCH(max_demand!AD$1,Overzicht!$B:$B,0),5),Verdeelsleutels_percentage!$1:$1,0)))</f>
        <v>5.8993871968860128E-4</v>
      </c>
      <c r="AE375">
        <f>PRODUCT(INDEX(Overzicht!$B$1:$D$35,MATCH(max_demand!AE$1,Overzicht!$B$1:$B$35,0),3),INDEX(Verdeelsleutels_percentage!$A:$AB,MATCH(max_demand!$C375,Verdeelsleutels_percentage!$C:$C,0),MATCH(INDEX(Overzicht!$B$1:$F$35,MATCH(max_demand!AE$1,Overzicht!$B:$B,0),5),Verdeelsleutels_percentage!$1:$1,0)))</f>
        <v>0.1696135415742302</v>
      </c>
      <c r="AF375">
        <f>PRODUCT(INDEX(Overzicht!$B$1:$D$35,MATCH(max_demand!AF$1,Overzicht!$B$1:$B$35,0),3),INDEX(Verdeelsleutels_percentage!$A:$AB,MATCH(max_demand!$C375,Verdeelsleutels_percentage!$C:$C,0),MATCH(INDEX(Overzicht!$B$1:$F$35,MATCH(max_demand!AF$1,Overzicht!$B:$B,0),5),Verdeelsleutels_percentage!$1:$1,0)))</f>
        <v>1.2264585029760987E-2</v>
      </c>
      <c r="AG375">
        <f>PRODUCT(INDEX(Overzicht!$B$1:$D$35,MATCH(max_demand!AG$1,Overzicht!$B$1:$B$35,0),3),INDEX(Verdeelsleutels_percentage!$A:$AB,MATCH(max_demand!$C375,Verdeelsleutels_percentage!$C:$C,0),MATCH(INDEX(Overzicht!$B$1:$F$35,MATCH(max_demand!AG$1,Overzicht!$B:$B,0),5),Verdeelsleutels_percentage!$1:$1,0)))</f>
        <v>3.4447771381394793E-2</v>
      </c>
      <c r="AH375">
        <f>PRODUCT(INDEX(Overzicht!$B$1:$D$35,MATCH(max_demand!AH$1,Overzicht!$B$1:$B$35,0),3),INDEX(Verdeelsleutels_percentage!$A:$AB,MATCH(max_demand!$C375,Verdeelsleutels_percentage!$C:$C,0),MATCH(INDEX(Overzicht!$B$1:$F$35,MATCH(max_demand!AH$1,Overzicht!$B:$B,0),5),Verdeelsleutels_percentage!$1:$1,0)))</f>
        <v>2.8617365069442301E-2</v>
      </c>
      <c r="AI375">
        <f>PRODUCT(INDEX(Overzicht!$B$1:$D$35,MATCH(max_demand!AI$1,Overzicht!$B$1:$B$35,0),3),INDEX(Verdeelsleutels_percentage!$A:$AB,MATCH(max_demand!$C375,Verdeelsleutels_percentage!$C:$C,0),MATCH(INDEX(Overzicht!$B$1:$F$35,MATCH(max_demand!AI$1,Overzicht!$B:$B,0),5),Verdeelsleutels_percentage!$1:$1,0)))</f>
        <v>9.8116680238087891E-3</v>
      </c>
      <c r="AJ375">
        <f>PRODUCT(INDEX(Overzicht!$B$1:$D$35,MATCH(max_demand!AJ$1,Overzicht!$B$1:$B$35,0),3),INDEX(Verdeelsleutels_percentage!$A:$AB,MATCH(max_demand!$C375,Verdeelsleutels_percentage!$C:$C,0),MATCH(INDEX(Overzicht!$B$1:$F$35,MATCH(max_demand!AJ$1,Overzicht!$B:$B,0),5),Verdeelsleutels_percentage!$1:$1,0)))</f>
        <v>0</v>
      </c>
      <c r="AK375">
        <f>PRODUCT(INDEX(Overzicht!$B$1:$D$35,MATCH(max_demand!AK$1,Overzicht!$B$1:$B$35,0),3),INDEX(Verdeelsleutels_percentage!$A:$AB,MATCH(max_demand!$C375,Verdeelsleutels_percentage!$C:$C,0),MATCH(INDEX(Overzicht!$B$1:$F$35,MATCH(max_demand!AK$1,Overzicht!$B:$B,0),5),Verdeelsleutels_percentage!$1:$1,0)))</f>
        <v>2.0898314638046179E-3</v>
      </c>
      <c r="AL375">
        <f>PRODUCT(INDEX(Overzicht!$B$1:$D$35,MATCH(max_demand!AL$1,Overzicht!$B$1:$B$35,0),3),INDEX(Verdeelsleutels_percentage!$A:$AB,MATCH(max_demand!$C375,Verdeelsleutels_percentage!$C:$C,0),MATCH(INDEX(Overzicht!$B$1:$F$35,MATCH(max_demand!AL$1,Overzicht!$B:$B,0),5),Verdeelsleutels_percentage!$1:$1,0)))</f>
        <v>5.7412952302324655E-3</v>
      </c>
      <c r="AM375">
        <f>PRODUCT(INDEX(Overzicht!$B$1:$D$35,MATCH(max_demand!AM$1,Overzicht!$B$1:$B$35,0),3),INDEX(Verdeelsleutels_percentage!$A:$AB,MATCH(max_demand!$C375,Verdeelsleutels_percentage!$C:$C,0),MATCH(INDEX(Overzicht!$B$1:$F$35,MATCH(max_demand!AM$1,Overzicht!$B:$B,0),5),Verdeelsleutels_percentage!$1:$1,0)))</f>
        <v>1.1482590460464931E-2</v>
      </c>
      <c r="AN375">
        <f>PRODUCT(INDEX(Overzicht!$B$1:$D$35,MATCH(max_demand!AN$1,Overzicht!$B$1:$B$35,0),3),INDEX(Verdeelsleutels_percentage!$A:$AB,MATCH(max_demand!$C375,Verdeelsleutels_percentage!$C:$C,0),MATCH(INDEX(Overzicht!$B$1:$F$35,MATCH(max_demand!AN$1,Overzicht!$B:$B,0),5),Verdeelsleutels_percentage!$1:$1,0)))</f>
        <v>5.7412952302324655E-3</v>
      </c>
      <c r="AO375">
        <f>PRODUCT(INDEX(Overzicht!$B$1:$D$35,MATCH(max_demand!AO$1,Overzicht!$B$1:$B$35,0),3),INDEX(Verdeelsleutels_percentage!$A:$AB,MATCH(max_demand!$C375,Verdeelsleutels_percentage!$C:$C,0),MATCH(INDEX(Overzicht!$B$1:$F$35,MATCH(max_demand!AO$1,Overzicht!$B:$B,0),5),Verdeelsleutels_percentage!$1:$1,0)))</f>
        <v>2.0094533305813629E-2</v>
      </c>
    </row>
    <row r="376" spans="2:41">
      <c r="B376" t="str">
        <f>INDEX('ETLocal datasets'!B:C,MATCH(C376,'ETLocal datasets'!C:C,0),1)</f>
        <v>GM1926</v>
      </c>
      <c r="C376" t="str">
        <f>'ETLocal datasets'!C359</f>
        <v>Pijnacker-Nootdorp</v>
      </c>
      <c r="D376">
        <f t="shared" si="25"/>
        <v>0.12405433756464813</v>
      </c>
      <c r="E376">
        <f t="shared" si="26"/>
        <v>0.14187312002343133</v>
      </c>
      <c r="F376">
        <f t="shared" si="27"/>
        <v>3.3009496554337554E-2</v>
      </c>
      <c r="G376">
        <f t="shared" si="24"/>
        <v>6.7218841152001635E-2</v>
      </c>
      <c r="H376">
        <f>PRODUCT(INDEX(Overzicht!$B$1:$D$35,MATCH(max_demand!H$1,Overzicht!$B$1:$B$35,0),3),INDEX(Verdeelsleutels_percentage!$A:$AB,MATCH(max_demand!$C376,Verdeelsleutels_percentage!$C:$C,0),MATCH(INDEX(Overzicht!$B$1:$F$35,MATCH(max_demand!H$1,Overzicht!$B:$B,0),5),Verdeelsleutels_percentage!$1:$1,0)))</f>
        <v>3.3009496554337554E-2</v>
      </c>
      <c r="I376">
        <f>PRODUCT(INDEX(Overzicht!$B$1:$D$35,MATCH(max_demand!I$1,Overzicht!$B$1:$B$35,0),3),INDEX(Verdeelsleutels_percentage!$A:$AB,MATCH(max_demand!$C376,Verdeelsleutels_percentage!$C:$C,0),MATCH(INDEX(Overzicht!$B$1:$F$35,MATCH(max_demand!I$1,Overzicht!$B:$B,0),5),Verdeelsleutels_percentage!$1:$1,0)))</f>
        <v>2.7987071402345923E-3</v>
      </c>
      <c r="J376">
        <f>PRODUCT(INDEX(Overzicht!$B$1:$D$35,MATCH(max_demand!J$1,Overzicht!$B$1:$B$35,0),3),INDEX(Verdeelsleutels_percentage!$A:$AB,MATCH(max_demand!$C376,Verdeelsleutels_percentage!$C:$C,0),MATCH(INDEX(Overzicht!$B$1:$F$35,MATCH(max_demand!J$1,Overzicht!$B:$B,0),5),Verdeelsleutels_percentage!$1:$1,0)))</f>
        <v>1.106604074964459E-2</v>
      </c>
      <c r="K376">
        <f>PRODUCT(INDEX(Overzicht!$B$1:$D$35,MATCH(max_demand!K$1,Overzicht!$B$1:$B$35,0),3),INDEX(Verdeelsleutels_percentage!$A:$AB,MATCH(max_demand!$C376,Verdeelsleutels_percentage!$C:$C,0),MATCH(INDEX(Overzicht!$B$1:$F$35,MATCH(max_demand!K$1,Overzicht!$B:$B,0),5),Verdeelsleutels_percentage!$1:$1,0)))</f>
        <v>5.8256165549806207E-4</v>
      </c>
      <c r="L376">
        <f>PRODUCT(INDEX(Overzicht!$B$1:$D$35,MATCH(max_demand!L$1,Overzicht!$B$1:$B$35,0),3),INDEX(Verdeelsleutels_percentage!$A:$AB,MATCH(max_demand!$C376,Verdeelsleutels_percentage!$C:$C,0),MATCH(INDEX(Overzicht!$B$1:$F$35,MATCH(max_demand!L$1,Overzicht!$B:$B,0),5),Verdeelsleutels_percentage!$1:$1,0)))</f>
        <v>1.0673887930579062E-2</v>
      </c>
      <c r="M376">
        <f>PRODUCT(INDEX(Overzicht!$B$1:$D$35,MATCH(max_demand!M$1,Overzicht!$B$1:$B$35,0),3),INDEX(Verdeelsleutels_percentage!$A:$AB,MATCH(max_demand!$C376,Verdeelsleutels_percentage!$C:$C,0),MATCH(INDEX(Overzicht!$B$1:$F$35,MATCH(max_demand!M$1,Overzicht!$B:$B,0),5),Verdeelsleutels_percentage!$1:$1,0)))</f>
        <v>6.9658440583162855E-3</v>
      </c>
      <c r="N376">
        <f>PRODUCT(INDEX(Overzicht!$B$1:$D$35,MATCH(max_demand!N$1,Overzicht!$B$1:$B$35,0),3),INDEX(Verdeelsleutels_percentage!$A:$AB,MATCH(max_demand!$C376,Verdeelsleutels_percentage!$C:$C,0),MATCH(INDEX(Overzicht!$B$1:$F$35,MATCH(max_demand!N$1,Overzicht!$B:$B,0),5),Verdeelsleutels_percentage!$1:$1,0)))</f>
        <v>7.5894529549655541E-4</v>
      </c>
      <c r="O376">
        <f>PRODUCT(INDEX(Overzicht!$B$1:$D$35,MATCH(max_demand!O$1,Overzicht!$B$1:$B$35,0),3),INDEX(Verdeelsleutels_percentage!$A:$AB,MATCH(max_demand!$C376,Verdeelsleutels_percentage!$C:$C,0),MATCH(INDEX(Overzicht!$B$1:$F$35,MATCH(max_demand!O$1,Overzicht!$B:$B,0),5),Verdeelsleutels_percentage!$1:$1,0)))</f>
        <v>0</v>
      </c>
      <c r="P376">
        <f>PRODUCT(INDEX(Overzicht!$B$1:$D$35,MATCH(max_demand!P$1,Overzicht!$B$1:$B$35,0),3),INDEX(Verdeelsleutels_percentage!$A:$AB,MATCH(max_demand!$C376,Verdeelsleutels_percentage!$C:$C,0),MATCH(INDEX(Overzicht!$B$1:$F$35,MATCH(max_demand!P$1,Overzicht!$B:$B,0),5),Verdeelsleutels_percentage!$1:$1,0)))</f>
        <v>7.2687841075304271E-6</v>
      </c>
      <c r="Q376">
        <f>PRODUCT(INDEX(Overzicht!$B$1:$D$35,MATCH(max_demand!Q$1,Overzicht!$B$1:$B$35,0),3),INDEX(Verdeelsleutels_percentage!$A:$AB,MATCH(max_demand!$C376,Verdeelsleutels_percentage!$C:$C,0),MATCH(INDEX(Overzicht!$B$1:$F$35,MATCH(max_demand!Q$1,Overzicht!$B:$B,0),5),Verdeelsleutels_percentage!$1:$1,0)))</f>
        <v>2.7350725716451113E-2</v>
      </c>
      <c r="R376">
        <f>PRODUCT(INDEX(Overzicht!$B$1:$D$35,MATCH(max_demand!R$1,Overzicht!$B$1:$B$35,0),3),INDEX(Verdeelsleutels_percentage!$A:$AB,MATCH(max_demand!$C376,Verdeelsleutels_percentage!$C:$C,0),MATCH(INDEX(Overzicht!$B$1:$F$35,MATCH(max_demand!R$1,Overzicht!$B:$B,0),5),Verdeelsleutels_percentage!$1:$1,0)))</f>
        <v>5.6587708378864378E-3</v>
      </c>
      <c r="S376">
        <f>PRODUCT(INDEX(Overzicht!$B$1:$D$35,MATCH(max_demand!S$1,Overzicht!$B$1:$B$35,0),3),INDEX(Verdeelsleutels_percentage!$A:$AB,MATCH(max_demand!$C376,Verdeelsleutels_percentage!$C:$C,0),MATCH(INDEX(Overzicht!$B$1:$F$35,MATCH(max_demand!S$1,Overzicht!$B:$B,0),5),Verdeelsleutels_percentage!$1:$1,0)))</f>
        <v>1.1589162675991424E-2</v>
      </c>
      <c r="T376">
        <f>PRODUCT(INDEX(Overzicht!$B$1:$D$35,MATCH(max_demand!T$1,Overzicht!$B$1:$B$35,0),3),INDEX(Verdeelsleutels_percentage!$A:$AB,MATCH(max_demand!$C376,Verdeelsleutels_percentage!$C:$C,0),MATCH(INDEX(Overzicht!$B$1:$F$35,MATCH(max_demand!T$1,Overzicht!$B:$B,0),5),Verdeelsleutels_percentage!$1:$1,0)))</f>
        <v>1.6724811587531026E-2</v>
      </c>
      <c r="U376">
        <f>PRODUCT(INDEX(Overzicht!$B$1:$D$35,MATCH(max_demand!U$1,Overzicht!$B$1:$B$35,0),3),INDEX(Verdeelsleutels_percentage!$A:$AB,MATCH(max_demand!$C376,Verdeelsleutels_percentage!$C:$C,0),MATCH(INDEX(Overzicht!$B$1:$F$35,MATCH(max_demand!U$1,Overzicht!$B:$B,0),5),Verdeelsleutels_percentage!$1:$1,0)))</f>
        <v>6.2120728753686683E-2</v>
      </c>
      <c r="V376">
        <f>PRODUCT(INDEX(Overzicht!$B$1:$D$35,MATCH(max_demand!V$1,Overzicht!$B$1:$B$35,0),3),INDEX(Verdeelsleutels_percentage!$A:$AB,MATCH(max_demand!$C376,Verdeelsleutels_percentage!$C:$C,0),MATCH(INDEX(Overzicht!$B$1:$F$35,MATCH(max_demand!V$1,Overzicht!$B:$B,0),5),Verdeelsleutels_percentage!$1:$1,0)))</f>
        <v>7.2306516261882257E-3</v>
      </c>
      <c r="W376">
        <f>PRODUCT(INDEX(Overzicht!$B$1:$D$35,MATCH(max_demand!W$1,Overzicht!$B$1:$B$35,0),3),INDEX(Verdeelsleutels_percentage!$A:$AB,MATCH(max_demand!$C376,Verdeelsleutels_percentage!$C:$C,0),MATCH(INDEX(Overzicht!$B$1:$F$35,MATCH(max_demand!W$1,Overzicht!$B:$B,0),5),Verdeelsleutels_percentage!$1:$1,0)))</f>
        <v>3.7725138919242923E-2</v>
      </c>
      <c r="X376">
        <f>PRODUCT(INDEX(Overzicht!$B$1:$D$35,MATCH(max_demand!X$1,Overzicht!$B$1:$B$35,0),3),INDEX(Verdeelsleutels_percentage!$A:$AB,MATCH(max_demand!$C376,Verdeelsleutels_percentage!$C:$C,0),MATCH(INDEX(Overzicht!$B$1:$F$35,MATCH(max_demand!X$1,Overzicht!$B:$B,0),5),Verdeelsleutels_percentage!$1:$1,0)))</f>
        <v>2.7098778093591585E-3</v>
      </c>
      <c r="Y376">
        <f>PRODUCT(INDEX(Overzicht!$B$1:$D$35,MATCH(max_demand!Y$1,Overzicht!$B$1:$B$35,0),3),INDEX(Verdeelsleutels_percentage!$A:$AB,MATCH(max_demand!$C376,Verdeelsleutels_percentage!$C:$C,0),MATCH(INDEX(Overzicht!$B$1:$F$35,MATCH(max_demand!Y$1,Overzicht!$B:$B,0),5),Verdeelsleutels_percentage!$1:$1,0)))</f>
        <v>8.4876160222365606E-7</v>
      </c>
      <c r="Z376">
        <f>PRODUCT(INDEX(Overzicht!$B$1:$D$35,MATCH(max_demand!Z$1,Overzicht!$B$1:$B$35,0),3),INDEX(Verdeelsleutels_percentage!$A:$AB,MATCH(max_demand!$C376,Verdeelsleutels_percentage!$C:$C,0),MATCH(INDEX(Overzicht!$B$1:$F$35,MATCH(max_demand!Z$1,Overzicht!$B:$B,0),5),Verdeelsleutels_percentage!$1:$1,0)))</f>
        <v>3.772273787660694E-4</v>
      </c>
      <c r="AA376">
        <f>PRODUCT(INDEX(Overzicht!$B$1:$D$35,MATCH(max_demand!AA$1,Overzicht!$B$1:$B$35,0),3),INDEX(Verdeelsleutels_percentage!$A:$AB,MATCH(max_demand!$C376,Verdeelsleutels_percentage!$C:$C,0),MATCH(INDEX(Overzicht!$B$1:$F$35,MATCH(max_demand!AA$1,Overzicht!$B:$B,0),5),Verdeelsleutels_percentage!$1:$1,0)))</f>
        <v>3.9311063681937762E-4</v>
      </c>
      <c r="AB376">
        <f>PRODUCT(INDEX(Overzicht!$B$1:$D$35,MATCH(max_demand!AB$1,Overzicht!$B$1:$B$35,0),3),INDEX(Verdeelsleutels_percentage!$A:$AB,MATCH(max_demand!$C376,Verdeelsleutels_percentage!$C:$C,0),MATCH(INDEX(Overzicht!$B$1:$F$35,MATCH(max_demand!AB$1,Overzicht!$B:$B,0),5),Verdeelsleutels_percentage!$1:$1,0)))</f>
        <v>8.1512433693510505E-3</v>
      </c>
      <c r="AC376">
        <f>PRODUCT(INDEX(Overzicht!$B$1:$D$35,MATCH(max_demand!AC$1,Overzicht!$B$1:$B$35,0),3),INDEX(Verdeelsleutels_percentage!$A:$AB,MATCH(max_demand!$C376,Verdeelsleutels_percentage!$C:$C,0),MATCH(INDEX(Overzicht!$B$1:$F$35,MATCH(max_demand!AC$1,Overzicht!$B:$B,0),5),Verdeelsleutels_percentage!$1:$1,0)))</f>
        <v>5.9711684300078182E-3</v>
      </c>
      <c r="AD376">
        <f>PRODUCT(INDEX(Overzicht!$B$1:$D$35,MATCH(max_demand!AD$1,Overzicht!$B$1:$B$35,0),3),INDEX(Verdeelsleutels_percentage!$A:$AB,MATCH(max_demand!$C376,Verdeelsleutels_percentage!$C:$C,0),MATCH(INDEX(Overzicht!$B$1:$F$35,MATCH(max_demand!AD$1,Overzicht!$B:$B,0),5),Verdeelsleutels_percentage!$1:$1,0)))</f>
        <v>0</v>
      </c>
      <c r="AE376">
        <f>PRODUCT(INDEX(Overzicht!$B$1:$D$35,MATCH(max_demand!AE$1,Overzicht!$B$1:$B$35,0),3),INDEX(Verdeelsleutels_percentage!$A:$AB,MATCH(max_demand!$C376,Verdeelsleutels_percentage!$C:$C,0),MATCH(INDEX(Overzicht!$B$1:$F$35,MATCH(max_demand!AE$1,Overzicht!$B:$B,0),5),Verdeelsleutels_percentage!$1:$1,0)))</f>
        <v>2.0964593131599964E-2</v>
      </c>
      <c r="AF376">
        <f>PRODUCT(INDEX(Overzicht!$B$1:$D$35,MATCH(max_demand!AF$1,Overzicht!$B$1:$B$35,0),3),INDEX(Verdeelsleutels_percentage!$A:$AB,MATCH(max_demand!$C376,Verdeelsleutels_percentage!$C:$C,0),MATCH(INDEX(Overzicht!$B$1:$F$35,MATCH(max_demand!AF$1,Overzicht!$B:$B,0),5),Verdeelsleutels_percentage!$1:$1,0)))</f>
        <v>1.4890554424976422E-3</v>
      </c>
      <c r="AG376">
        <f>PRODUCT(INDEX(Overzicht!$B$1:$D$35,MATCH(max_demand!AG$1,Overzicht!$B$1:$B$35,0),3),INDEX(Verdeelsleutels_percentage!$A:$AB,MATCH(max_demand!$C376,Verdeelsleutels_percentage!$C:$C,0),MATCH(INDEX(Overzicht!$B$1:$F$35,MATCH(max_demand!AG$1,Overzicht!$B:$B,0),5),Verdeelsleutels_percentage!$1:$1,0)))</f>
        <v>3.7725138919242923E-2</v>
      </c>
      <c r="AH376">
        <f>PRODUCT(INDEX(Overzicht!$B$1:$D$35,MATCH(max_demand!AH$1,Overzicht!$B$1:$B$35,0),3),INDEX(Verdeelsleutels_percentage!$A:$AB,MATCH(max_demand!$C376,Verdeelsleutels_percentage!$C:$C,0),MATCH(INDEX(Overzicht!$B$1:$F$35,MATCH(max_demand!AH$1,Overzicht!$B:$B,0),5),Verdeelsleutels_percentage!$1:$1,0)))</f>
        <v>3.4744626991611654E-3</v>
      </c>
      <c r="AI376">
        <f>PRODUCT(INDEX(Overzicht!$B$1:$D$35,MATCH(max_demand!AI$1,Overzicht!$B$1:$B$35,0),3),INDEX(Verdeelsleutels_percentage!$A:$AB,MATCH(max_demand!$C376,Verdeelsleutels_percentage!$C:$C,0),MATCH(INDEX(Overzicht!$B$1:$F$35,MATCH(max_demand!AI$1,Overzicht!$B:$B,0),5),Verdeelsleutels_percentage!$1:$1,0)))</f>
        <v>1.1912443539981137E-3</v>
      </c>
      <c r="AJ376">
        <f>PRODUCT(INDEX(Overzicht!$B$1:$D$35,MATCH(max_demand!AJ$1,Overzicht!$B$1:$B$35,0),3),INDEX(Verdeelsleutels_percentage!$A:$AB,MATCH(max_demand!$C376,Verdeelsleutels_percentage!$C:$C,0),MATCH(INDEX(Overzicht!$B$1:$F$35,MATCH(max_demand!AJ$1,Overzicht!$B:$B,0),5),Verdeelsleutels_percentage!$1:$1,0)))</f>
        <v>0</v>
      </c>
      <c r="AK376">
        <f>PRODUCT(INDEX(Overzicht!$B$1:$D$35,MATCH(max_demand!AK$1,Overzicht!$B$1:$B$35,0),3),INDEX(Verdeelsleutels_percentage!$A:$AB,MATCH(max_demand!$C376,Verdeelsleutels_percentage!$C:$C,0),MATCH(INDEX(Overzicht!$B$1:$F$35,MATCH(max_demand!AK$1,Overzicht!$B:$B,0),5),Verdeelsleutels_percentage!$1:$1,0)))</f>
        <v>2.2886584277674042E-3</v>
      </c>
      <c r="AL376">
        <f>PRODUCT(INDEX(Overzicht!$B$1:$D$35,MATCH(max_demand!AL$1,Overzicht!$B$1:$B$35,0),3),INDEX(Verdeelsleutels_percentage!$A:$AB,MATCH(max_demand!$C376,Verdeelsleutels_percentage!$C:$C,0),MATCH(INDEX(Overzicht!$B$1:$F$35,MATCH(max_demand!AL$1,Overzicht!$B:$B,0),5),Verdeelsleutels_percentage!$1:$1,0)))</f>
        <v>6.2875231532071533E-3</v>
      </c>
      <c r="AM376">
        <f>PRODUCT(INDEX(Overzicht!$B$1:$D$35,MATCH(max_demand!AM$1,Overzicht!$B$1:$B$35,0),3),INDEX(Verdeelsleutels_percentage!$A:$AB,MATCH(max_demand!$C376,Verdeelsleutels_percentage!$C:$C,0),MATCH(INDEX(Overzicht!$B$1:$F$35,MATCH(max_demand!AM$1,Overzicht!$B:$B,0),5),Verdeelsleutels_percentage!$1:$1,0)))</f>
        <v>1.2575046306414307E-2</v>
      </c>
      <c r="AN376">
        <f>PRODUCT(INDEX(Overzicht!$B$1:$D$35,MATCH(max_demand!AN$1,Overzicht!$B$1:$B$35,0),3),INDEX(Verdeelsleutels_percentage!$A:$AB,MATCH(max_demand!$C376,Verdeelsleutels_percentage!$C:$C,0),MATCH(INDEX(Overzicht!$B$1:$F$35,MATCH(max_demand!AN$1,Overzicht!$B:$B,0),5),Verdeelsleutels_percentage!$1:$1,0)))</f>
        <v>6.2875231532071533E-3</v>
      </c>
      <c r="AO376">
        <f>PRODUCT(INDEX(Overzicht!$B$1:$D$35,MATCH(max_demand!AO$1,Overzicht!$B$1:$B$35,0),3),INDEX(Verdeelsleutels_percentage!$A:$AB,MATCH(max_demand!$C376,Verdeelsleutels_percentage!$C:$C,0),MATCH(INDEX(Overzicht!$B$1:$F$35,MATCH(max_demand!AO$1,Overzicht!$B:$B,0),5),Verdeelsleutels_percentage!$1:$1,0)))</f>
        <v>2.2006331036225037E-2</v>
      </c>
    </row>
    <row r="377" spans="2:41">
      <c r="B377" t="str">
        <f>INDEX('ETLocal datasets'!B:C,MATCH(C377,'ETLocal datasets'!C:C,0),1)</f>
        <v>GM1927</v>
      </c>
      <c r="C377" t="str">
        <f>'ETLocal datasets'!C360</f>
        <v>Molenwaard</v>
      </c>
      <c r="D377">
        <f t="shared" si="25"/>
        <v>0.35656368464903387</v>
      </c>
      <c r="E377">
        <f t="shared" si="26"/>
        <v>0.11220045987325181</v>
      </c>
      <c r="F377">
        <f t="shared" si="27"/>
        <v>1.7812527286081032E-2</v>
      </c>
      <c r="G377">
        <f t="shared" si="24"/>
        <v>3.627251449254356E-2</v>
      </c>
      <c r="H377">
        <f>PRODUCT(INDEX(Overzicht!$B$1:$D$35,MATCH(max_demand!H$1,Overzicht!$B$1:$B$35,0),3),INDEX(Verdeelsleutels_percentage!$A:$AB,MATCH(max_demand!$C377,Verdeelsleutels_percentage!$C:$C,0),MATCH(INDEX(Overzicht!$B$1:$F$35,MATCH(max_demand!H$1,Overzicht!$B:$B,0),5),Verdeelsleutels_percentage!$1:$1,0)))</f>
        <v>1.7812527286081032E-2</v>
      </c>
      <c r="I377">
        <f>PRODUCT(INDEX(Overzicht!$B$1:$D$35,MATCH(max_demand!I$1,Overzicht!$B$1:$B$35,0),3),INDEX(Verdeelsleutels_percentage!$A:$AB,MATCH(max_demand!$C377,Verdeelsleutels_percentage!$C:$C,0),MATCH(INDEX(Overzicht!$B$1:$F$35,MATCH(max_demand!I$1,Overzicht!$B:$B,0),5),Verdeelsleutels_percentage!$1:$1,0)))</f>
        <v>5.971486141229004E-3</v>
      </c>
      <c r="J377">
        <f>PRODUCT(INDEX(Overzicht!$B$1:$D$35,MATCH(max_demand!J$1,Overzicht!$B$1:$B$35,0),3),INDEX(Verdeelsleutels_percentage!$A:$AB,MATCH(max_demand!$C377,Verdeelsleutels_percentage!$C:$C,0),MATCH(INDEX(Overzicht!$B$1:$F$35,MATCH(max_demand!J$1,Overzicht!$B:$B,0),5),Verdeelsleutels_percentage!$1:$1,0)))</f>
        <v>5.9714377187624025E-3</v>
      </c>
      <c r="K377">
        <f>PRODUCT(INDEX(Overzicht!$B$1:$D$35,MATCH(max_demand!K$1,Overzicht!$B$1:$B$35,0),3),INDEX(Verdeelsleutels_percentage!$A:$AB,MATCH(max_demand!$C377,Verdeelsleutels_percentage!$C:$C,0),MATCH(INDEX(Overzicht!$B$1:$F$35,MATCH(max_demand!K$1,Overzicht!$B:$B,0),5),Verdeelsleutels_percentage!$1:$1,0)))</f>
        <v>1.2429878075512065E-3</v>
      </c>
      <c r="L377">
        <f>PRODUCT(INDEX(Overzicht!$B$1:$D$35,MATCH(max_demand!L$1,Overzicht!$B$1:$B$35,0),3),INDEX(Verdeelsleutels_percentage!$A:$AB,MATCH(max_demand!$C377,Verdeelsleutels_percentage!$C:$C,0),MATCH(INDEX(Overzicht!$B$1:$F$35,MATCH(max_demand!L$1,Overzicht!$B:$B,0),5),Verdeelsleutels_percentage!$1:$1,0)))</f>
        <v>5.7598248946037611E-3</v>
      </c>
      <c r="M377">
        <f>PRODUCT(INDEX(Overzicht!$B$1:$D$35,MATCH(max_demand!M$1,Overzicht!$B$1:$B$35,0),3),INDEX(Verdeelsleutels_percentage!$A:$AB,MATCH(max_demand!$C377,Verdeelsleutels_percentage!$C:$C,0),MATCH(INDEX(Overzicht!$B$1:$F$35,MATCH(max_demand!M$1,Overzicht!$B:$B,0),5),Verdeelsleutels_percentage!$1:$1,0)))</f>
        <v>0.21659178784163097</v>
      </c>
      <c r="N377">
        <f>PRODUCT(INDEX(Overzicht!$B$1:$D$35,MATCH(max_demand!N$1,Overzicht!$B$1:$B$35,0),3),INDEX(Verdeelsleutels_percentage!$A:$AB,MATCH(max_demand!$C377,Verdeelsleutels_percentage!$C:$C,0),MATCH(INDEX(Overzicht!$B$1:$F$35,MATCH(max_demand!N$1,Overzicht!$B:$B,0),5),Verdeelsleutels_percentage!$1:$1,0)))</f>
        <v>2.5298581134449282E-2</v>
      </c>
      <c r="O377">
        <f>PRODUCT(INDEX(Overzicht!$B$1:$D$35,MATCH(max_demand!O$1,Overzicht!$B$1:$B$35,0),3),INDEX(Verdeelsleutels_percentage!$A:$AB,MATCH(max_demand!$C377,Verdeelsleutels_percentage!$C:$C,0),MATCH(INDEX(Overzicht!$B$1:$F$35,MATCH(max_demand!O$1,Overzicht!$B:$B,0),5),Verdeelsleutels_percentage!$1:$1,0)))</f>
        <v>4.8767457679230468E-4</v>
      </c>
      <c r="P377">
        <f>PRODUCT(INDEX(Overzicht!$B$1:$D$35,MATCH(max_demand!P$1,Overzicht!$B$1:$B$35,0),3),INDEX(Verdeelsleutels_percentage!$A:$AB,MATCH(max_demand!$C377,Verdeelsleutels_percentage!$C:$C,0),MATCH(INDEX(Overzicht!$B$1:$F$35,MATCH(max_demand!P$1,Overzicht!$B:$B,0),5),Verdeelsleutels_percentage!$1:$1,0)))</f>
        <v>0</v>
      </c>
      <c r="Q377">
        <f>PRODUCT(INDEX(Overzicht!$B$1:$D$35,MATCH(max_demand!Q$1,Overzicht!$B$1:$B$35,0),3),INDEX(Verdeelsleutels_percentage!$A:$AB,MATCH(max_demand!$C377,Verdeelsleutels_percentage!$C:$C,0),MATCH(INDEX(Overzicht!$B$1:$F$35,MATCH(max_demand!Q$1,Overzicht!$B:$B,0),5),Verdeelsleutels_percentage!$1:$1,0)))</f>
        <v>1.475895117989571E-2</v>
      </c>
      <c r="R377">
        <f>PRODUCT(INDEX(Overzicht!$B$1:$D$35,MATCH(max_demand!R$1,Overzicht!$B$1:$B$35,0),3),INDEX(Verdeelsleutels_percentage!$A:$AB,MATCH(max_demand!$C377,Verdeelsleutels_percentage!$C:$C,0),MATCH(INDEX(Overzicht!$B$1:$F$35,MATCH(max_demand!R$1,Overzicht!$B:$B,0),5),Verdeelsleutels_percentage!$1:$1,0)))</f>
        <v>3.0535761061853198E-3</v>
      </c>
      <c r="S377">
        <f>PRODUCT(INDEX(Overzicht!$B$1:$D$35,MATCH(max_demand!S$1,Overzicht!$B$1:$B$35,0),3),INDEX(Verdeelsleutels_percentage!$A:$AB,MATCH(max_demand!$C377,Verdeelsleutels_percentage!$C:$C,0),MATCH(INDEX(Overzicht!$B$1:$F$35,MATCH(max_demand!S$1,Overzicht!$B:$B,0),5),Verdeelsleutels_percentage!$1:$1,0)))</f>
        <v>6.2537238654675345E-3</v>
      </c>
      <c r="T377">
        <f>PRODUCT(INDEX(Overzicht!$B$1:$D$35,MATCH(max_demand!T$1,Overzicht!$B$1:$B$35,0),3),INDEX(Verdeelsleutels_percentage!$A:$AB,MATCH(max_demand!$C377,Verdeelsleutels_percentage!$C:$C,0),MATCH(INDEX(Overzicht!$B$1:$F$35,MATCH(max_demand!T$1,Overzicht!$B:$B,0),5),Verdeelsleutels_percentage!$1:$1,0)))</f>
        <v>9.0250138249477214E-3</v>
      </c>
      <c r="U377">
        <f>PRODUCT(INDEX(Overzicht!$B$1:$D$35,MATCH(max_demand!U$1,Overzicht!$B$1:$B$35,0),3),INDEX(Verdeelsleutels_percentage!$A:$AB,MATCH(max_demand!$C377,Verdeelsleutels_percentage!$C:$C,0),MATCH(INDEX(Overzicht!$B$1:$F$35,MATCH(max_demand!U$1,Overzicht!$B:$B,0),5),Verdeelsleutels_percentage!$1:$1,0)))</f>
        <v>3.3521479921234401E-2</v>
      </c>
      <c r="V377">
        <f>PRODUCT(INDEX(Overzicht!$B$1:$D$35,MATCH(max_demand!V$1,Overzicht!$B$1:$B$35,0),3),INDEX(Verdeelsleutels_percentage!$A:$AB,MATCH(max_demand!$C377,Verdeelsleutels_percentage!$C:$C,0),MATCH(INDEX(Overzicht!$B$1:$F$35,MATCH(max_demand!V$1,Overzicht!$B:$B,0),5),Verdeelsleutels_percentage!$1:$1,0)))</f>
        <v>3.9017916912367969E-3</v>
      </c>
      <c r="W377">
        <f>PRODUCT(INDEX(Overzicht!$B$1:$D$35,MATCH(max_demand!W$1,Overzicht!$B$1:$B$35,0),3),INDEX(Verdeelsleutels_percentage!$A:$AB,MATCH(max_demand!$C377,Verdeelsleutels_percentage!$C:$C,0),MATCH(INDEX(Overzicht!$B$1:$F$35,MATCH(max_demand!W$1,Overzicht!$B:$B,0),5),Verdeelsleutels_percentage!$1:$1,0)))</f>
        <v>2.0357174041235465E-2</v>
      </c>
      <c r="X377">
        <f>PRODUCT(INDEX(Overzicht!$B$1:$D$35,MATCH(max_demand!X$1,Overzicht!$B$1:$B$35,0),3),INDEX(Verdeelsleutels_percentage!$A:$AB,MATCH(max_demand!$C377,Verdeelsleutels_percentage!$C:$C,0),MATCH(INDEX(Overzicht!$B$1:$F$35,MATCH(max_demand!X$1,Overzicht!$B:$B,0),5),Verdeelsleutels_percentage!$1:$1,0)))</f>
        <v>1.4158877135405984E-3</v>
      </c>
      <c r="Y377">
        <f>PRODUCT(INDEX(Overzicht!$B$1:$D$35,MATCH(max_demand!Y$1,Overzicht!$B$1:$B$35,0),3),INDEX(Verdeelsleutels_percentage!$A:$AB,MATCH(max_demand!$C377,Verdeelsleutels_percentage!$C:$C,0),MATCH(INDEX(Overzicht!$B$1:$F$35,MATCH(max_demand!Y$1,Overzicht!$B:$B,0),5),Verdeelsleutels_percentage!$1:$1,0)))</f>
        <v>4.0113543831218919E-6</v>
      </c>
      <c r="Z377">
        <f>PRODUCT(INDEX(Overzicht!$B$1:$D$35,MATCH(max_demand!Z$1,Overzicht!$B$1:$B$35,0),3),INDEX(Verdeelsleutels_percentage!$A:$AB,MATCH(max_demand!$C377,Verdeelsleutels_percentage!$C:$C,0),MATCH(INDEX(Overzicht!$B$1:$F$35,MATCH(max_demand!Z$1,Overzicht!$B:$B,0),5),Verdeelsleutels_percentage!$1:$1,0)))</f>
        <v>1.7828241702763964E-3</v>
      </c>
      <c r="AA377">
        <f>PRODUCT(INDEX(Overzicht!$B$1:$D$35,MATCH(max_demand!AA$1,Overzicht!$B$1:$B$35,0),3),INDEX(Verdeelsleutels_percentage!$A:$AB,MATCH(max_demand!$C377,Verdeelsleutels_percentage!$C:$C,0),MATCH(INDEX(Overzicht!$B$1:$F$35,MATCH(max_demand!AA$1,Overzicht!$B:$B,0),5),Verdeelsleutels_percentage!$1:$1,0)))</f>
        <v>1.8578904511301394E-3</v>
      </c>
      <c r="AB377">
        <f>PRODUCT(INDEX(Overzicht!$B$1:$D$35,MATCH(max_demand!AB$1,Overzicht!$B$1:$B$35,0),3),INDEX(Verdeelsleutels_percentage!$A:$AB,MATCH(max_demand!$C377,Verdeelsleutels_percentage!$C:$C,0),MATCH(INDEX(Overzicht!$B$1:$F$35,MATCH(max_demand!AB$1,Overzicht!$B:$B,0),5),Verdeelsleutels_percentage!$1:$1,0)))</f>
        <v>6.4956562190878423E-3</v>
      </c>
      <c r="AC377">
        <f>PRODUCT(INDEX(Overzicht!$B$1:$D$35,MATCH(max_demand!AC$1,Overzicht!$B$1:$B$35,0),3),INDEX(Verdeelsleutels_percentage!$A:$AB,MATCH(max_demand!$C377,Verdeelsleutels_percentage!$C:$C,0),MATCH(INDEX(Overzicht!$B$1:$F$35,MATCH(max_demand!AC$1,Overzicht!$B:$B,0),5),Verdeelsleutels_percentage!$1:$1,0)))</f>
        <v>4.0612567765149514E-3</v>
      </c>
      <c r="AD377">
        <f>PRODUCT(INDEX(Overzicht!$B$1:$D$35,MATCH(max_demand!AD$1,Overzicht!$B$1:$B$35,0),3),INDEX(Verdeelsleutels_percentage!$A:$AB,MATCH(max_demand!$C377,Verdeelsleutels_percentage!$C:$C,0),MATCH(INDEX(Overzicht!$B$1:$F$35,MATCH(max_demand!AD$1,Overzicht!$B:$B,0),5),Verdeelsleutels_percentage!$1:$1,0)))</f>
        <v>0</v>
      </c>
      <c r="AE377">
        <f>PRODUCT(INDEX(Overzicht!$B$1:$D$35,MATCH(max_demand!AE$1,Overzicht!$B$1:$B$35,0),3),INDEX(Verdeelsleutels_percentage!$A:$AB,MATCH(max_demand!$C377,Verdeelsleutels_percentage!$C:$C,0),MATCH(INDEX(Overzicht!$B$1:$F$35,MATCH(max_demand!AE$1,Overzicht!$B:$B,0),5),Verdeelsleutels_percentage!$1:$1,0)))</f>
        <v>6.1096814269234183E-2</v>
      </c>
      <c r="AF377">
        <f>PRODUCT(INDEX(Overzicht!$B$1:$D$35,MATCH(max_demand!AF$1,Overzicht!$B$1:$B$35,0),3),INDEX(Verdeelsleutels_percentage!$A:$AB,MATCH(max_demand!$C377,Verdeelsleutels_percentage!$C:$C,0),MATCH(INDEX(Overzicht!$B$1:$F$35,MATCH(max_demand!AF$1,Overzicht!$B:$B,0),5),Verdeelsleutels_percentage!$1:$1,0)))</f>
        <v>7.0374638300384068E-3</v>
      </c>
      <c r="AG377">
        <f>PRODUCT(INDEX(Overzicht!$B$1:$D$35,MATCH(max_demand!AG$1,Overzicht!$B$1:$B$35,0),3),INDEX(Verdeelsleutels_percentage!$A:$AB,MATCH(max_demand!$C377,Verdeelsleutels_percentage!$C:$C,0),MATCH(INDEX(Overzicht!$B$1:$F$35,MATCH(max_demand!AG$1,Overzicht!$B:$B,0),5),Verdeelsleutels_percentage!$1:$1,0)))</f>
        <v>2.0357174041235465E-2</v>
      </c>
      <c r="AH377">
        <f>PRODUCT(INDEX(Overzicht!$B$1:$D$35,MATCH(max_demand!AH$1,Overzicht!$B$1:$B$35,0),3),INDEX(Verdeelsleutels_percentage!$A:$AB,MATCH(max_demand!$C377,Verdeelsleutels_percentage!$C:$C,0),MATCH(INDEX(Overzicht!$B$1:$F$35,MATCH(max_demand!AH$1,Overzicht!$B:$B,0),5),Verdeelsleutels_percentage!$1:$1,0)))</f>
        <v>1.6420748936756283E-2</v>
      </c>
      <c r="AI377">
        <f>PRODUCT(INDEX(Overzicht!$B$1:$D$35,MATCH(max_demand!AI$1,Overzicht!$B$1:$B$35,0),3),INDEX(Verdeelsleutels_percentage!$A:$AB,MATCH(max_demand!$C377,Verdeelsleutels_percentage!$C:$C,0),MATCH(INDEX(Overzicht!$B$1:$F$35,MATCH(max_demand!AI$1,Overzicht!$B:$B,0),5),Verdeelsleutels_percentage!$1:$1,0)))</f>
        <v>5.6299710640307253E-3</v>
      </c>
      <c r="AJ377">
        <f>PRODUCT(INDEX(Overzicht!$B$1:$D$35,MATCH(max_demand!AJ$1,Overzicht!$B$1:$B$35,0),3),INDEX(Verdeelsleutels_percentage!$A:$AB,MATCH(max_demand!$C377,Verdeelsleutels_percentage!$C:$C,0),MATCH(INDEX(Overzicht!$B$1:$F$35,MATCH(max_demand!AJ$1,Overzicht!$B:$B,0),5),Verdeelsleutels_percentage!$1:$1,0)))</f>
        <v>0</v>
      </c>
      <c r="AK377">
        <f>PRODUCT(INDEX(Overzicht!$B$1:$D$35,MATCH(max_demand!AK$1,Overzicht!$B$1:$B$35,0),3),INDEX(Verdeelsleutels_percentage!$A:$AB,MATCH(max_demand!$C377,Verdeelsleutels_percentage!$C:$C,0),MATCH(INDEX(Overzicht!$B$1:$F$35,MATCH(max_demand!AK$1,Overzicht!$B:$B,0),5),Verdeelsleutels_percentage!$1:$1,0)))</f>
        <v>1.2350018918349517E-3</v>
      </c>
      <c r="AL377">
        <f>PRODUCT(INDEX(Overzicht!$B$1:$D$35,MATCH(max_demand!AL$1,Overzicht!$B$1:$B$35,0),3),INDEX(Verdeelsleutels_percentage!$A:$AB,MATCH(max_demand!$C377,Verdeelsleutels_percentage!$C:$C,0),MATCH(INDEX(Overzicht!$B$1:$F$35,MATCH(max_demand!AL$1,Overzicht!$B:$B,0),5),Verdeelsleutels_percentage!$1:$1,0)))</f>
        <v>3.3928623402059107E-3</v>
      </c>
      <c r="AM377">
        <f>PRODUCT(INDEX(Overzicht!$B$1:$D$35,MATCH(max_demand!AM$1,Overzicht!$B$1:$B$35,0),3),INDEX(Verdeelsleutels_percentage!$A:$AB,MATCH(max_demand!$C377,Verdeelsleutels_percentage!$C:$C,0),MATCH(INDEX(Overzicht!$B$1:$F$35,MATCH(max_demand!AM$1,Overzicht!$B:$B,0),5),Verdeelsleutels_percentage!$1:$1,0)))</f>
        <v>6.7857246804118214E-3</v>
      </c>
      <c r="AN377">
        <f>PRODUCT(INDEX(Overzicht!$B$1:$D$35,MATCH(max_demand!AN$1,Overzicht!$B$1:$B$35,0),3),INDEX(Verdeelsleutels_percentage!$A:$AB,MATCH(max_demand!$C377,Verdeelsleutels_percentage!$C:$C,0),MATCH(INDEX(Overzicht!$B$1:$F$35,MATCH(max_demand!AN$1,Overzicht!$B:$B,0),5),Verdeelsleutels_percentage!$1:$1,0)))</f>
        <v>3.3928623402059107E-3</v>
      </c>
      <c r="AO377">
        <f>PRODUCT(INDEX(Overzicht!$B$1:$D$35,MATCH(max_demand!AO$1,Overzicht!$B$1:$B$35,0),3),INDEX(Verdeelsleutels_percentage!$A:$AB,MATCH(max_demand!$C377,Verdeelsleutels_percentage!$C:$C,0),MATCH(INDEX(Overzicht!$B$1:$F$35,MATCH(max_demand!AO$1,Overzicht!$B:$B,0),5),Verdeelsleutels_percentage!$1:$1,0)))</f>
        <v>1.1875018190720687E-2</v>
      </c>
    </row>
    <row r="378" spans="2:41">
      <c r="B378" t="str">
        <f>INDEX('ETLocal datasets'!B:C,MATCH(C378,'ETLocal datasets'!C:C,0),1)</f>
        <v>GM1930</v>
      </c>
      <c r="C378" t="str">
        <f>'ETLocal datasets'!C361</f>
        <v>Nissewaard</v>
      </c>
      <c r="D378">
        <f t="shared" si="25"/>
        <v>0.29612688026855144</v>
      </c>
      <c r="E378">
        <f t="shared" si="26"/>
        <v>0.24990277449489914</v>
      </c>
      <c r="F378">
        <f t="shared" si="27"/>
        <v>5.1519505978505124E-2</v>
      </c>
      <c r="G378">
        <f t="shared" si="24"/>
        <v>0.10491167240003466</v>
      </c>
      <c r="H378">
        <f>PRODUCT(INDEX(Overzicht!$B$1:$D$35,MATCH(max_demand!H$1,Overzicht!$B$1:$B$35,0),3),INDEX(Verdeelsleutels_percentage!$A:$AB,MATCH(max_demand!$C378,Verdeelsleutels_percentage!$C:$C,0),MATCH(INDEX(Overzicht!$B$1:$F$35,MATCH(max_demand!H$1,Overzicht!$B:$B,0),5),Verdeelsleutels_percentage!$1:$1,0)))</f>
        <v>5.1519505978505124E-2</v>
      </c>
      <c r="I378">
        <f>PRODUCT(INDEX(Overzicht!$B$1:$D$35,MATCH(max_demand!I$1,Overzicht!$B$1:$B$35,0),3),INDEX(Verdeelsleutels_percentage!$A:$AB,MATCH(max_demand!$C378,Verdeelsleutels_percentage!$C:$C,0),MATCH(INDEX(Overzicht!$B$1:$F$35,MATCH(max_demand!I$1,Overzicht!$B:$B,0),5),Verdeelsleutels_percentage!$1:$1,0)))</f>
        <v>1.4448990065443168E-2</v>
      </c>
      <c r="J378">
        <f>PRODUCT(INDEX(Overzicht!$B$1:$D$35,MATCH(max_demand!J$1,Overzicht!$B$1:$B$35,0),3),INDEX(Verdeelsleutels_percentage!$A:$AB,MATCH(max_demand!$C378,Verdeelsleutels_percentage!$C:$C,0),MATCH(INDEX(Overzicht!$B$1:$F$35,MATCH(max_demand!J$1,Overzicht!$B:$B,0),5),Verdeelsleutels_percentage!$1:$1,0)))</f>
        <v>1.7271301051841718E-2</v>
      </c>
      <c r="K378">
        <f>PRODUCT(INDEX(Overzicht!$B$1:$D$35,MATCH(max_demand!K$1,Overzicht!$B$1:$B$35,0),3),INDEX(Verdeelsleutels_percentage!$A:$AB,MATCH(max_demand!$C378,Verdeelsleutels_percentage!$C:$C,0),MATCH(INDEX(Overzicht!$B$1:$F$35,MATCH(max_demand!K$1,Overzicht!$B:$B,0),5),Verdeelsleutels_percentage!$1:$1,0)))</f>
        <v>3.007612855160709E-3</v>
      </c>
      <c r="L378">
        <f>PRODUCT(INDEX(Overzicht!$B$1:$D$35,MATCH(max_demand!L$1,Overzicht!$B$1:$B$35,0),3),INDEX(Verdeelsleutels_percentage!$A:$AB,MATCH(max_demand!$C378,Verdeelsleutels_percentage!$C:$C,0),MATCH(INDEX(Overzicht!$B$1:$F$35,MATCH(max_demand!L$1,Overzicht!$B:$B,0),5),Verdeelsleutels_percentage!$1:$1,0)))</f>
        <v>1.6659249320817079E-2</v>
      </c>
      <c r="M378">
        <f>PRODUCT(INDEX(Overzicht!$B$1:$D$35,MATCH(max_demand!M$1,Overzicht!$B$1:$B$35,0),3),INDEX(Verdeelsleutels_percentage!$A:$AB,MATCH(max_demand!$C378,Verdeelsleutels_percentage!$C:$C,0),MATCH(INDEX(Overzicht!$B$1:$F$35,MATCH(max_demand!M$1,Overzicht!$B:$B,0),5),Verdeelsleutels_percentage!$1:$1,0)))</f>
        <v>2.5189979975868353E-2</v>
      </c>
      <c r="N378">
        <f>PRODUCT(INDEX(Overzicht!$B$1:$D$35,MATCH(max_demand!N$1,Overzicht!$B$1:$B$35,0),3),INDEX(Verdeelsleutels_percentage!$A:$AB,MATCH(max_demand!$C378,Verdeelsleutels_percentage!$C:$C,0),MATCH(INDEX(Overzicht!$B$1:$F$35,MATCH(max_demand!N$1,Overzicht!$B:$B,0),5),Verdeelsleutels_percentage!$1:$1,0)))</f>
        <v>2.7437706314884761E-3</v>
      </c>
      <c r="O378">
        <f>PRODUCT(INDEX(Overzicht!$B$1:$D$35,MATCH(max_demand!O$1,Overzicht!$B$1:$B$35,0),3),INDEX(Verdeelsleutels_percentage!$A:$AB,MATCH(max_demand!$C378,Verdeelsleutels_percentage!$C:$C,0),MATCH(INDEX(Overzicht!$B$1:$F$35,MATCH(max_demand!O$1,Overzicht!$B:$B,0),5),Verdeelsleutels_percentage!$1:$1,0)))</f>
        <v>1.2295047236723583E-2</v>
      </c>
      <c r="P378">
        <f>PRODUCT(INDEX(Overzicht!$B$1:$D$35,MATCH(max_demand!P$1,Overzicht!$B$1:$B$35,0),3),INDEX(Verdeelsleutels_percentage!$A:$AB,MATCH(max_demand!$C378,Verdeelsleutels_percentage!$C:$C,0),MATCH(INDEX(Overzicht!$B$1:$F$35,MATCH(max_demand!P$1,Overzicht!$B:$B,0),5),Verdeelsleutels_percentage!$1:$1,0)))</f>
        <v>2.9071502038067947E-2</v>
      </c>
      <c r="Q378">
        <f>PRODUCT(INDEX(Overzicht!$B$1:$D$35,MATCH(max_demand!Q$1,Overzicht!$B$1:$B$35,0),3),INDEX(Verdeelsleutels_percentage!$A:$AB,MATCH(max_demand!$C378,Verdeelsleutels_percentage!$C:$C,0),MATCH(INDEX(Overzicht!$B$1:$F$35,MATCH(max_demand!Q$1,Overzicht!$B:$B,0),5),Verdeelsleutels_percentage!$1:$1,0)))</f>
        <v>4.2687590667904243E-2</v>
      </c>
      <c r="R378">
        <f>PRODUCT(INDEX(Overzicht!$B$1:$D$35,MATCH(max_demand!R$1,Overzicht!$B$1:$B$35,0),3),INDEX(Verdeelsleutels_percentage!$A:$AB,MATCH(max_demand!$C378,Verdeelsleutels_percentage!$C:$C,0),MATCH(INDEX(Overzicht!$B$1:$F$35,MATCH(max_demand!R$1,Overzicht!$B:$B,0),5),Verdeelsleutels_percentage!$1:$1,0)))</f>
        <v>8.8319153106008793E-3</v>
      </c>
      <c r="S378">
        <f>PRODUCT(INDEX(Overzicht!$B$1:$D$35,MATCH(max_demand!S$1,Overzicht!$B$1:$B$35,0),3),INDEX(Verdeelsleutels_percentage!$A:$AB,MATCH(max_demand!$C378,Verdeelsleutels_percentage!$C:$C,0),MATCH(INDEX(Overzicht!$B$1:$F$35,MATCH(max_demand!S$1,Overzicht!$B:$B,0),5),Verdeelsleutels_percentage!$1:$1,0)))</f>
        <v>1.8087762556110599E-2</v>
      </c>
      <c r="T378">
        <f>PRODUCT(INDEX(Overzicht!$B$1:$D$35,MATCH(max_demand!T$1,Overzicht!$B$1:$B$35,0),3),INDEX(Verdeelsleutels_percentage!$A:$AB,MATCH(max_demand!$C378,Verdeelsleutels_percentage!$C:$C,0),MATCH(INDEX(Overzicht!$B$1:$F$35,MATCH(max_demand!T$1,Overzicht!$B:$B,0),5),Verdeelsleutels_percentage!$1:$1,0)))</f>
        <v>2.6103216362442595E-2</v>
      </c>
      <c r="U378">
        <f>PRODUCT(INDEX(Overzicht!$B$1:$D$35,MATCH(max_demand!U$1,Overzicht!$B$1:$B$35,0),3),INDEX(Verdeelsleutels_percentage!$A:$AB,MATCH(max_demand!$C378,Verdeelsleutels_percentage!$C:$C,0),MATCH(INDEX(Overzicht!$B$1:$F$35,MATCH(max_demand!U$1,Overzicht!$B:$B,0),5),Verdeelsleutels_percentage!$1:$1,0)))</f>
        <v>9.6954803631929654E-2</v>
      </c>
      <c r="V378">
        <f>PRODUCT(INDEX(Overzicht!$B$1:$D$35,MATCH(max_demand!V$1,Overzicht!$B$1:$B$35,0),3),INDEX(Verdeelsleutels_percentage!$A:$AB,MATCH(max_demand!$C378,Verdeelsleutels_percentage!$C:$C,0),MATCH(INDEX(Overzicht!$B$1:$F$35,MATCH(max_demand!V$1,Overzicht!$B:$B,0),5),Verdeelsleutels_percentage!$1:$1,0)))</f>
        <v>1.1285225119101122E-2</v>
      </c>
      <c r="W378">
        <f>PRODUCT(INDEX(Overzicht!$B$1:$D$35,MATCH(max_demand!W$1,Overzicht!$B$1:$B$35,0),3),INDEX(Verdeelsleutels_percentage!$A:$AB,MATCH(max_demand!$C378,Verdeelsleutels_percentage!$C:$C,0),MATCH(INDEX(Overzicht!$B$1:$F$35,MATCH(max_demand!W$1,Overzicht!$B:$B,0),5),Verdeelsleutels_percentage!$1:$1,0)))</f>
        <v>5.8879435404005857E-2</v>
      </c>
      <c r="X378">
        <f>PRODUCT(INDEX(Overzicht!$B$1:$D$35,MATCH(max_demand!X$1,Overzicht!$B$1:$B$35,0),3),INDEX(Verdeelsleutels_percentage!$A:$AB,MATCH(max_demand!$C378,Verdeelsleutels_percentage!$C:$C,0),MATCH(INDEX(Overzicht!$B$1:$F$35,MATCH(max_demand!X$1,Overzicht!$B:$B,0),5),Verdeelsleutels_percentage!$1:$1,0)))</f>
        <v>1.5940457702112696E-3</v>
      </c>
      <c r="Y378">
        <f>PRODUCT(INDEX(Overzicht!$B$1:$D$35,MATCH(max_demand!Y$1,Overzicht!$B$1:$B$35,0),3),INDEX(Verdeelsleutels_percentage!$A:$AB,MATCH(max_demand!$C378,Verdeelsleutels_percentage!$C:$C,0),MATCH(INDEX(Overzicht!$B$1:$F$35,MATCH(max_demand!Y$1,Overzicht!$B:$B,0),5),Verdeelsleutels_percentage!$1:$1,0)))</f>
        <v>2.1043170534409927E-6</v>
      </c>
      <c r="Z378">
        <f>PRODUCT(INDEX(Overzicht!$B$1:$D$35,MATCH(max_demand!Z$1,Overzicht!$B$1:$B$35,0),3),INDEX(Verdeelsleutels_percentage!$A:$AB,MATCH(max_demand!$C378,Verdeelsleutels_percentage!$C:$C,0),MATCH(INDEX(Overzicht!$B$1:$F$35,MATCH(max_demand!Z$1,Overzicht!$B:$B,0),5),Verdeelsleutels_percentage!$1:$1,0)))</f>
        <v>9.3525202375155229E-4</v>
      </c>
      <c r="AA378">
        <f>PRODUCT(INDEX(Overzicht!$B$1:$D$35,MATCH(max_demand!AA$1,Overzicht!$B$1:$B$35,0),3),INDEX(Verdeelsleutels_percentage!$A:$AB,MATCH(max_demand!$C378,Verdeelsleutels_percentage!$C:$C,0),MATCH(INDEX(Overzicht!$B$1:$F$35,MATCH(max_demand!AA$1,Overzicht!$B:$B,0),5),Verdeelsleutels_percentage!$1:$1,0)))</f>
        <v>9.746310563305651E-4</v>
      </c>
      <c r="AB378">
        <f>PRODUCT(INDEX(Overzicht!$B$1:$D$35,MATCH(max_demand!AB$1,Overzicht!$B$1:$B$35,0),3),INDEX(Verdeelsleutels_percentage!$A:$AB,MATCH(max_demand!$C378,Verdeelsleutels_percentage!$C:$C,0),MATCH(INDEX(Overzicht!$B$1:$F$35,MATCH(max_demand!AB$1,Overzicht!$B:$B,0),5),Verdeelsleutels_percentage!$1:$1,0)))</f>
        <v>2.8175162685358381E-2</v>
      </c>
      <c r="AC378">
        <f>PRODUCT(INDEX(Overzicht!$B$1:$D$35,MATCH(max_demand!AC$1,Overzicht!$B$1:$B$35,0),3),INDEX(Verdeelsleutels_percentage!$A:$AB,MATCH(max_demand!$C378,Verdeelsleutels_percentage!$C:$C,0),MATCH(INDEX(Overzicht!$B$1:$F$35,MATCH(max_demand!AC$1,Overzicht!$B:$B,0),5),Verdeelsleutels_percentage!$1:$1,0)))</f>
        <v>1.3352651363006729E-2</v>
      </c>
      <c r="AD378">
        <f>PRODUCT(INDEX(Overzicht!$B$1:$D$35,MATCH(max_demand!AD$1,Overzicht!$B$1:$B$35,0),3),INDEX(Verdeelsleutels_percentage!$A:$AB,MATCH(max_demand!$C378,Verdeelsleutels_percentage!$C:$C,0),MATCH(INDEX(Overzicht!$B$1:$F$35,MATCH(max_demand!AD$1,Overzicht!$B:$B,0),5),Verdeelsleutels_percentage!$1:$1,0)))</f>
        <v>0</v>
      </c>
      <c r="AE378">
        <f>PRODUCT(INDEX(Overzicht!$B$1:$D$35,MATCH(max_demand!AE$1,Overzicht!$B$1:$B$35,0),3),INDEX(Verdeelsleutels_percentage!$A:$AB,MATCH(max_demand!$C378,Verdeelsleutels_percentage!$C:$C,0),MATCH(INDEX(Overzicht!$B$1:$F$35,MATCH(max_demand!AE$1,Overzicht!$B:$B,0),5),Verdeelsleutels_percentage!$1:$1,0)))</f>
        <v>7.1079953855710365E-2</v>
      </c>
      <c r="AF378">
        <f>PRODUCT(INDEX(Overzicht!$B$1:$D$35,MATCH(max_demand!AF$1,Overzicht!$B$1:$B$35,0),3),INDEX(Verdeelsleutels_percentage!$A:$AB,MATCH(max_demand!$C378,Verdeelsleutels_percentage!$C:$C,0),MATCH(INDEX(Overzicht!$B$1:$F$35,MATCH(max_demand!AF$1,Overzicht!$B:$B,0),5),Verdeelsleutels_percentage!$1:$1,0)))</f>
        <v>3.691784304282443E-3</v>
      </c>
      <c r="AG378">
        <f>PRODUCT(INDEX(Overzicht!$B$1:$D$35,MATCH(max_demand!AG$1,Overzicht!$B$1:$B$35,0),3),INDEX(Verdeelsleutels_percentage!$A:$AB,MATCH(max_demand!$C378,Verdeelsleutels_percentage!$C:$C,0),MATCH(INDEX(Overzicht!$B$1:$F$35,MATCH(max_demand!AG$1,Overzicht!$B:$B,0),5),Verdeelsleutels_percentage!$1:$1,0)))</f>
        <v>5.8879435404005857E-2</v>
      </c>
      <c r="AH378">
        <f>PRODUCT(INDEX(Overzicht!$B$1:$D$35,MATCH(max_demand!AH$1,Overzicht!$B$1:$B$35,0),3),INDEX(Verdeelsleutels_percentage!$A:$AB,MATCH(max_demand!$C378,Verdeelsleutels_percentage!$C:$C,0),MATCH(INDEX(Overzicht!$B$1:$F$35,MATCH(max_demand!AH$1,Overzicht!$B:$B,0),5),Verdeelsleutels_percentage!$1:$1,0)))</f>
        <v>8.6141633766590349E-3</v>
      </c>
      <c r="AI378">
        <f>PRODUCT(INDEX(Overzicht!$B$1:$D$35,MATCH(max_demand!AI$1,Overzicht!$B$1:$B$35,0),3),INDEX(Verdeelsleutels_percentage!$A:$AB,MATCH(max_demand!$C378,Verdeelsleutels_percentage!$C:$C,0),MATCH(INDEX(Overzicht!$B$1:$F$35,MATCH(max_demand!AI$1,Overzicht!$B:$B,0),5),Verdeelsleutels_percentage!$1:$1,0)))</f>
        <v>2.9534274434259546E-3</v>
      </c>
      <c r="AJ378">
        <f>PRODUCT(INDEX(Overzicht!$B$1:$D$35,MATCH(max_demand!AJ$1,Overzicht!$B$1:$B$35,0),3),INDEX(Verdeelsleutels_percentage!$A:$AB,MATCH(max_demand!$C378,Verdeelsleutels_percentage!$C:$C,0),MATCH(INDEX(Overzicht!$B$1:$F$35,MATCH(max_demand!AJ$1,Overzicht!$B:$B,0),5),Verdeelsleutels_percentage!$1:$1,0)))</f>
        <v>0</v>
      </c>
      <c r="AK378">
        <f>PRODUCT(INDEX(Overzicht!$B$1:$D$35,MATCH(max_demand!AK$1,Overzicht!$B$1:$B$35,0),3),INDEX(Verdeelsleutels_percentage!$A:$AB,MATCH(max_demand!$C378,Verdeelsleutels_percentage!$C:$C,0),MATCH(INDEX(Overzicht!$B$1:$F$35,MATCH(max_demand!AK$1,Overzicht!$B:$B,0),5),Verdeelsleutels_percentage!$1:$1,0)))</f>
        <v>3.5720190811763556E-3</v>
      </c>
      <c r="AL378">
        <f>PRODUCT(INDEX(Overzicht!$B$1:$D$35,MATCH(max_demand!AL$1,Overzicht!$B$1:$B$35,0),3),INDEX(Verdeelsleutels_percentage!$A:$AB,MATCH(max_demand!$C378,Verdeelsleutels_percentage!$C:$C,0),MATCH(INDEX(Overzicht!$B$1:$F$35,MATCH(max_demand!AL$1,Overzicht!$B:$B,0),5),Verdeelsleutels_percentage!$1:$1,0)))</f>
        <v>9.8132392340009762E-3</v>
      </c>
      <c r="AM378">
        <f>PRODUCT(INDEX(Overzicht!$B$1:$D$35,MATCH(max_demand!AM$1,Overzicht!$B$1:$B$35,0),3),INDEX(Verdeelsleutels_percentage!$A:$AB,MATCH(max_demand!$C378,Verdeelsleutels_percentage!$C:$C,0),MATCH(INDEX(Overzicht!$B$1:$F$35,MATCH(max_demand!AM$1,Overzicht!$B:$B,0),5),Verdeelsleutels_percentage!$1:$1,0)))</f>
        <v>1.9626478468001952E-2</v>
      </c>
      <c r="AN378">
        <f>PRODUCT(INDEX(Overzicht!$B$1:$D$35,MATCH(max_demand!AN$1,Overzicht!$B$1:$B$35,0),3),INDEX(Verdeelsleutels_percentage!$A:$AB,MATCH(max_demand!$C378,Verdeelsleutels_percentage!$C:$C,0),MATCH(INDEX(Overzicht!$B$1:$F$35,MATCH(max_demand!AN$1,Overzicht!$B:$B,0),5),Verdeelsleutels_percentage!$1:$1,0)))</f>
        <v>9.8132392340009762E-3</v>
      </c>
      <c r="AO378">
        <f>PRODUCT(INDEX(Overzicht!$B$1:$D$35,MATCH(max_demand!AO$1,Overzicht!$B$1:$B$35,0),3),INDEX(Verdeelsleutels_percentage!$A:$AB,MATCH(max_demand!$C378,Verdeelsleutels_percentage!$C:$C,0),MATCH(INDEX(Overzicht!$B$1:$F$35,MATCH(max_demand!AO$1,Overzicht!$B:$B,0),5),Verdeelsleutels_percentage!$1:$1,0)))</f>
        <v>3.4346337319003419E-2</v>
      </c>
    </row>
    <row r="379" spans="2:41">
      <c r="B379" t="str">
        <f>INDEX('ETLocal datasets'!B:C,MATCH(C379,'ETLocal datasets'!C:C,0),1)</f>
        <v>GM1931</v>
      </c>
      <c r="C379" t="str">
        <f>'ETLocal datasets'!C362</f>
        <v>Krimpenerwaard</v>
      </c>
      <c r="D379">
        <f t="shared" si="25"/>
        <v>0.4161449357173907</v>
      </c>
      <c r="E379">
        <f t="shared" si="26"/>
        <v>0.18209589527917747</v>
      </c>
      <c r="F379">
        <f t="shared" si="27"/>
        <v>3.4052681947277084E-2</v>
      </c>
      <c r="G379">
        <f t="shared" si="24"/>
        <v>6.9343130236649203E-2</v>
      </c>
      <c r="H379">
        <f>PRODUCT(INDEX(Overzicht!$B$1:$D$35,MATCH(max_demand!H$1,Overzicht!$B$1:$B$35,0),3),INDEX(Verdeelsleutels_percentage!$A:$AB,MATCH(max_demand!$C379,Verdeelsleutels_percentage!$C:$C,0),MATCH(INDEX(Overzicht!$B$1:$F$35,MATCH(max_demand!H$1,Overzicht!$B:$B,0),5),Verdeelsleutels_percentage!$1:$1,0)))</f>
        <v>3.4052681947277084E-2</v>
      </c>
      <c r="I379">
        <f>PRODUCT(INDEX(Overzicht!$B$1:$D$35,MATCH(max_demand!I$1,Overzicht!$B$1:$B$35,0),3),INDEX(Verdeelsleutels_percentage!$A:$AB,MATCH(max_demand!$C379,Verdeelsleutels_percentage!$C:$C,0),MATCH(INDEX(Overzicht!$B$1:$F$35,MATCH(max_demand!I$1,Overzicht!$B:$B,0),5),Verdeelsleutels_percentage!$1:$1,0)))</f>
        <v>5.2685882151072613E-3</v>
      </c>
      <c r="J379">
        <f>PRODUCT(INDEX(Overzicht!$B$1:$D$35,MATCH(max_demand!J$1,Overzicht!$B$1:$B$35,0),3),INDEX(Verdeelsleutels_percentage!$A:$AB,MATCH(max_demand!$C379,Verdeelsleutels_percentage!$C:$C,0),MATCH(INDEX(Overzicht!$B$1:$F$35,MATCH(max_demand!J$1,Overzicht!$B:$B,0),5),Verdeelsleutels_percentage!$1:$1,0)))</f>
        <v>1.1415756233753842E-2</v>
      </c>
      <c r="K379">
        <f>PRODUCT(INDEX(Overzicht!$B$1:$D$35,MATCH(max_demand!K$1,Overzicht!$B$1:$B$35,0),3),INDEX(Verdeelsleutels_percentage!$A:$AB,MATCH(max_demand!$C379,Verdeelsleutels_percentage!$C:$C,0),MATCH(INDEX(Overzicht!$B$1:$F$35,MATCH(max_demand!K$1,Overzicht!$B:$B,0),5),Verdeelsleutels_percentage!$1:$1,0)))</f>
        <v>1.0966769007754037E-3</v>
      </c>
      <c r="L379">
        <f>PRODUCT(INDEX(Overzicht!$B$1:$D$35,MATCH(max_demand!L$1,Overzicht!$B$1:$B$35,0),3),INDEX(Verdeelsleutels_percentage!$A:$AB,MATCH(max_demand!$C379,Verdeelsleutels_percentage!$C:$C,0),MATCH(INDEX(Overzicht!$B$1:$F$35,MATCH(max_demand!L$1,Overzicht!$B:$B,0),5),Verdeelsleutels_percentage!$1:$1,0)))</f>
        <v>1.1011210372220191E-2</v>
      </c>
      <c r="M379">
        <f>PRODUCT(INDEX(Overzicht!$B$1:$D$35,MATCH(max_demand!M$1,Overzicht!$B$1:$B$35,0),3),INDEX(Verdeelsleutels_percentage!$A:$AB,MATCH(max_demand!$C379,Verdeelsleutels_percentage!$C:$C,0),MATCH(INDEX(Overzicht!$B$1:$F$35,MATCH(max_demand!M$1,Overzicht!$B:$B,0),5),Verdeelsleutels_percentage!$1:$1,0)))</f>
        <v>0.18173021466165137</v>
      </c>
      <c r="N379">
        <f>PRODUCT(INDEX(Overzicht!$B$1:$D$35,MATCH(max_demand!N$1,Overzicht!$B$1:$B$35,0),3),INDEX(Verdeelsleutels_percentage!$A:$AB,MATCH(max_demand!$C379,Verdeelsleutels_percentage!$C:$C,0),MATCH(INDEX(Overzicht!$B$1:$F$35,MATCH(max_demand!N$1,Overzicht!$B:$B,0),5),Verdeelsleutels_percentage!$1:$1,0)))</f>
        <v>2.6804777180169652E-2</v>
      </c>
      <c r="O379">
        <f>PRODUCT(INDEX(Overzicht!$B$1:$D$35,MATCH(max_demand!O$1,Overzicht!$B$1:$B$35,0),3),INDEX(Verdeelsleutels_percentage!$A:$AB,MATCH(max_demand!$C379,Verdeelsleutels_percentage!$C:$C,0),MATCH(INDEX(Overzicht!$B$1:$F$35,MATCH(max_demand!O$1,Overzicht!$B:$B,0),5),Verdeelsleutels_percentage!$1:$1,0)))</f>
        <v>5.336025674797123E-4</v>
      </c>
      <c r="P379">
        <f>PRODUCT(INDEX(Overzicht!$B$1:$D$35,MATCH(max_demand!P$1,Overzicht!$B$1:$B$35,0),3),INDEX(Verdeelsleutels_percentage!$A:$AB,MATCH(max_demand!$C379,Verdeelsleutels_percentage!$C:$C,0),MATCH(INDEX(Overzicht!$B$1:$F$35,MATCH(max_demand!P$1,Overzicht!$B:$B,0),5),Verdeelsleutels_percentage!$1:$1,0)))</f>
        <v>1.2720372188178248E-5</v>
      </c>
      <c r="Q379">
        <f>PRODUCT(INDEX(Overzicht!$B$1:$D$35,MATCH(max_demand!Q$1,Overzicht!$B$1:$B$35,0),3),INDEX(Verdeelsleutels_percentage!$A:$AB,MATCH(max_demand!$C379,Verdeelsleutels_percentage!$C:$C,0),MATCH(INDEX(Overzicht!$B$1:$F$35,MATCH(max_demand!Q$1,Overzicht!$B:$B,0),5),Verdeelsleutels_percentage!$1:$1,0)))</f>
        <v>2.8215079327743867E-2</v>
      </c>
      <c r="R379">
        <f>PRODUCT(INDEX(Overzicht!$B$1:$D$35,MATCH(max_demand!R$1,Overzicht!$B$1:$B$35,0),3),INDEX(Verdeelsleutels_percentage!$A:$AB,MATCH(max_demand!$C379,Verdeelsleutels_percentage!$C:$C,0),MATCH(INDEX(Overzicht!$B$1:$F$35,MATCH(max_demand!R$1,Overzicht!$B:$B,0),5),Verdeelsleutels_percentage!$1:$1,0)))</f>
        <v>5.8376026195332146E-3</v>
      </c>
      <c r="S379">
        <f>PRODUCT(INDEX(Overzicht!$B$1:$D$35,MATCH(max_demand!S$1,Overzicht!$B$1:$B$35,0),3),INDEX(Verdeelsleutels_percentage!$A:$AB,MATCH(max_demand!$C379,Verdeelsleutels_percentage!$C:$C,0),MATCH(INDEX(Overzicht!$B$1:$F$35,MATCH(max_demand!S$1,Overzicht!$B:$B,0),5),Verdeelsleutels_percentage!$1:$1,0)))</f>
        <v>1.1955410164804023E-2</v>
      </c>
      <c r="T379">
        <f>PRODUCT(INDEX(Overzicht!$B$1:$D$35,MATCH(max_demand!T$1,Overzicht!$B$1:$B$35,0),3),INDEX(Verdeelsleutels_percentage!$A:$AB,MATCH(max_demand!$C379,Verdeelsleutels_percentage!$C:$C,0),MATCH(INDEX(Overzicht!$B$1:$F$35,MATCH(max_demand!T$1,Overzicht!$B:$B,0),5),Verdeelsleutels_percentage!$1:$1,0)))</f>
        <v>1.7253358853287055E-2</v>
      </c>
      <c r="U379">
        <f>PRODUCT(INDEX(Overzicht!$B$1:$D$35,MATCH(max_demand!U$1,Overzicht!$B$1:$B$35,0),3),INDEX(Verdeelsleutels_percentage!$A:$AB,MATCH(max_demand!$C379,Verdeelsleutels_percentage!$C:$C,0),MATCH(INDEX(Overzicht!$B$1:$F$35,MATCH(max_demand!U$1,Overzicht!$B:$B,0),5),Verdeelsleutels_percentage!$1:$1,0)))</f>
        <v>6.4083904312209075E-2</v>
      </c>
      <c r="V379">
        <f>PRODUCT(INDEX(Overzicht!$B$1:$D$35,MATCH(max_demand!V$1,Overzicht!$B$1:$B$35,0),3),INDEX(Verdeelsleutels_percentage!$A:$AB,MATCH(max_demand!$C379,Verdeelsleutels_percentage!$C:$C,0),MATCH(INDEX(Overzicht!$B$1:$F$35,MATCH(max_demand!V$1,Overzicht!$B:$B,0),5),Verdeelsleutels_percentage!$1:$1,0)))</f>
        <v>7.4591589027368848E-3</v>
      </c>
      <c r="W379">
        <f>PRODUCT(INDEX(Overzicht!$B$1:$D$35,MATCH(max_demand!W$1,Overzicht!$B$1:$B$35,0),3),INDEX(Verdeelsleutels_percentage!$A:$AB,MATCH(max_demand!$C379,Verdeelsleutels_percentage!$C:$C,0),MATCH(INDEX(Overzicht!$B$1:$F$35,MATCH(max_demand!W$1,Overzicht!$B:$B,0),5),Verdeelsleutels_percentage!$1:$1,0)))</f>
        <v>3.8917350796888101E-2</v>
      </c>
      <c r="X379">
        <f>PRODUCT(INDEX(Overzicht!$B$1:$D$35,MATCH(max_demand!X$1,Overzicht!$B$1:$B$35,0),3),INDEX(Verdeelsleutels_percentage!$A:$AB,MATCH(max_demand!$C379,Verdeelsleutels_percentage!$C:$C,0),MATCH(INDEX(Overzicht!$B$1:$F$35,MATCH(max_demand!X$1,Overzicht!$B:$B,0),5),Verdeelsleutels_percentage!$1:$1,0)))</f>
        <v>1.2564831365194714E-3</v>
      </c>
      <c r="Y379">
        <f>PRODUCT(INDEX(Overzicht!$B$1:$D$35,MATCH(max_demand!Y$1,Overzicht!$B$1:$B$35,0),3),INDEX(Verdeelsleutels_percentage!$A:$AB,MATCH(max_demand!$C379,Verdeelsleutels_percentage!$C:$C,0),MATCH(INDEX(Overzicht!$B$1:$F$35,MATCH(max_demand!Y$1,Overzicht!$B:$B,0),5),Verdeelsleutels_percentage!$1:$1,0)))</f>
        <v>4.9342870442786056E-6</v>
      </c>
      <c r="Z379">
        <f>PRODUCT(INDEX(Overzicht!$B$1:$D$35,MATCH(max_demand!Z$1,Overzicht!$B$1:$B$35,0),3),INDEX(Verdeelsleutels_percentage!$A:$AB,MATCH(max_demand!$C379,Verdeelsleutels_percentage!$C:$C,0),MATCH(INDEX(Overzicht!$B$1:$F$35,MATCH(max_demand!Z$1,Overzicht!$B:$B,0),5),Verdeelsleutels_percentage!$1:$1,0)))</f>
        <v>2.1930164641238248E-3</v>
      </c>
      <c r="AA379">
        <f>PRODUCT(INDEX(Overzicht!$B$1:$D$35,MATCH(max_demand!AA$1,Overzicht!$B$1:$B$35,0),3),INDEX(Verdeelsleutels_percentage!$A:$AB,MATCH(max_demand!$C379,Verdeelsleutels_percentage!$C:$C,0),MATCH(INDEX(Overzicht!$B$1:$F$35,MATCH(max_demand!AA$1,Overzicht!$B:$B,0),5),Verdeelsleutels_percentage!$1:$1,0)))</f>
        <v>2.2853539994553544E-3</v>
      </c>
      <c r="AB379">
        <f>PRODUCT(INDEX(Overzicht!$B$1:$D$35,MATCH(max_demand!AB$1,Overzicht!$B$1:$B$35,0),3),INDEX(Verdeelsleutels_percentage!$A:$AB,MATCH(max_demand!$C379,Verdeelsleutels_percentage!$C:$C,0),MATCH(INDEX(Overzicht!$B$1:$F$35,MATCH(max_demand!AB$1,Overzicht!$B:$B,0),5),Verdeelsleutels_percentage!$1:$1,0)))</f>
        <v>9.7474748845696284E-3</v>
      </c>
      <c r="AC379">
        <f>PRODUCT(INDEX(Overzicht!$B$1:$D$35,MATCH(max_demand!AC$1,Overzicht!$B$1:$B$35,0),3),INDEX(Verdeelsleutels_percentage!$A:$AB,MATCH(max_demand!$C379,Verdeelsleutels_percentage!$C:$C,0),MATCH(INDEX(Overzicht!$B$1:$F$35,MATCH(max_demand!AC$1,Overzicht!$B:$B,0),5),Verdeelsleutels_percentage!$1:$1,0)))</f>
        <v>5.2804255350028416E-3</v>
      </c>
      <c r="AD379">
        <f>PRODUCT(INDEX(Overzicht!$B$1:$D$35,MATCH(max_demand!AD$1,Overzicht!$B$1:$B$35,0),3),INDEX(Verdeelsleutels_percentage!$A:$AB,MATCH(max_demand!$C379,Verdeelsleutels_percentage!$C:$C,0),MATCH(INDEX(Overzicht!$B$1:$F$35,MATCH(max_demand!AD$1,Overzicht!$B:$B,0),5),Verdeelsleutels_percentage!$1:$1,0)))</f>
        <v>0</v>
      </c>
      <c r="AE379">
        <f>PRODUCT(INDEX(Overzicht!$B$1:$D$35,MATCH(max_demand!AE$1,Overzicht!$B$1:$B$35,0),3),INDEX(Verdeelsleutels_percentage!$A:$AB,MATCH(max_demand!$C379,Verdeelsleutels_percentage!$C:$C,0),MATCH(INDEX(Overzicht!$B$1:$F$35,MATCH(max_demand!AE$1,Overzicht!$B:$B,0),5),Verdeelsleutels_percentage!$1:$1,0)))</f>
        <v>0.10951504126364363</v>
      </c>
      <c r="AF379">
        <f>PRODUCT(INDEX(Overzicht!$B$1:$D$35,MATCH(max_demand!AF$1,Overzicht!$B$1:$B$35,0),3),INDEX(Verdeelsleutels_percentage!$A:$AB,MATCH(max_demand!$C379,Verdeelsleutels_percentage!$C:$C,0),MATCH(INDEX(Overzicht!$B$1:$F$35,MATCH(max_demand!AF$1,Overzicht!$B:$B,0),5),Verdeelsleutels_percentage!$1:$1,0)))</f>
        <v>8.6566439373308886E-3</v>
      </c>
      <c r="AG379">
        <f>PRODUCT(INDEX(Overzicht!$B$1:$D$35,MATCH(max_demand!AG$1,Overzicht!$B$1:$B$35,0),3),INDEX(Verdeelsleutels_percentage!$A:$AB,MATCH(max_demand!$C379,Verdeelsleutels_percentage!$C:$C,0),MATCH(INDEX(Overzicht!$B$1:$F$35,MATCH(max_demand!AG$1,Overzicht!$B:$B,0),5),Verdeelsleutels_percentage!$1:$1,0)))</f>
        <v>3.8917350796888101E-2</v>
      </c>
      <c r="AH379">
        <f>PRODUCT(INDEX(Overzicht!$B$1:$D$35,MATCH(max_demand!AH$1,Overzicht!$B$1:$B$35,0),3),INDEX(Verdeelsleutels_percentage!$A:$AB,MATCH(max_demand!$C379,Verdeelsleutels_percentage!$C:$C,0),MATCH(INDEX(Overzicht!$B$1:$F$35,MATCH(max_demand!AH$1,Overzicht!$B:$B,0),5),Verdeelsleutels_percentage!$1:$1,0)))</f>
        <v>2.0198835853772072E-2</v>
      </c>
      <c r="AI379">
        <f>PRODUCT(INDEX(Overzicht!$B$1:$D$35,MATCH(max_demand!AI$1,Overzicht!$B$1:$B$35,0),3),INDEX(Verdeelsleutels_percentage!$A:$AB,MATCH(max_demand!$C379,Verdeelsleutels_percentage!$C:$C,0),MATCH(INDEX(Overzicht!$B$1:$F$35,MATCH(max_demand!AI$1,Overzicht!$B:$B,0),5),Verdeelsleutels_percentage!$1:$1,0)))</f>
        <v>6.9253151498647096E-3</v>
      </c>
      <c r="AJ379">
        <f>PRODUCT(INDEX(Overzicht!$B$1:$D$35,MATCH(max_demand!AJ$1,Overzicht!$B$1:$B$35,0),3),INDEX(Verdeelsleutels_percentage!$A:$AB,MATCH(max_demand!$C379,Verdeelsleutels_percentage!$C:$C,0),MATCH(INDEX(Overzicht!$B$1:$F$35,MATCH(max_demand!AJ$1,Overzicht!$B:$B,0),5),Verdeelsleutels_percentage!$1:$1,0)))</f>
        <v>0</v>
      </c>
      <c r="AK379">
        <f>PRODUCT(INDEX(Overzicht!$B$1:$D$35,MATCH(max_demand!AK$1,Overzicht!$B$1:$B$35,0),3),INDEX(Verdeelsleutels_percentage!$A:$AB,MATCH(max_demand!$C379,Verdeelsleutels_percentage!$C:$C,0),MATCH(INDEX(Overzicht!$B$1:$F$35,MATCH(max_demand!AK$1,Overzicht!$B:$B,0),5),Verdeelsleutels_percentage!$1:$1,0)))</f>
        <v>2.3609859483445447E-3</v>
      </c>
      <c r="AL379">
        <f>PRODUCT(INDEX(Overzicht!$B$1:$D$35,MATCH(max_demand!AL$1,Overzicht!$B$1:$B$35,0),3),INDEX(Verdeelsleutels_percentage!$A:$AB,MATCH(max_demand!$C379,Verdeelsleutels_percentage!$C:$C,0),MATCH(INDEX(Overzicht!$B$1:$F$35,MATCH(max_demand!AL$1,Overzicht!$B:$B,0),5),Verdeelsleutels_percentage!$1:$1,0)))</f>
        <v>6.4862251328146828E-3</v>
      </c>
      <c r="AM379">
        <f>PRODUCT(INDEX(Overzicht!$B$1:$D$35,MATCH(max_demand!AM$1,Overzicht!$B$1:$B$35,0),3),INDEX(Verdeelsleutels_percentage!$A:$AB,MATCH(max_demand!$C379,Verdeelsleutels_percentage!$C:$C,0),MATCH(INDEX(Overzicht!$B$1:$F$35,MATCH(max_demand!AM$1,Overzicht!$B:$B,0),5),Verdeelsleutels_percentage!$1:$1,0)))</f>
        <v>1.2972450265629366E-2</v>
      </c>
      <c r="AN379">
        <f>PRODUCT(INDEX(Overzicht!$B$1:$D$35,MATCH(max_demand!AN$1,Overzicht!$B$1:$B$35,0),3),INDEX(Verdeelsleutels_percentage!$A:$AB,MATCH(max_demand!$C379,Verdeelsleutels_percentage!$C:$C,0),MATCH(INDEX(Overzicht!$B$1:$F$35,MATCH(max_demand!AN$1,Overzicht!$B:$B,0),5),Verdeelsleutels_percentage!$1:$1,0)))</f>
        <v>6.4862251328146828E-3</v>
      </c>
      <c r="AO379">
        <f>PRODUCT(INDEX(Overzicht!$B$1:$D$35,MATCH(max_demand!AO$1,Overzicht!$B$1:$B$35,0),3),INDEX(Verdeelsleutels_percentage!$A:$AB,MATCH(max_demand!$C379,Verdeelsleutels_percentage!$C:$C,0),MATCH(INDEX(Overzicht!$B$1:$F$35,MATCH(max_demand!AO$1,Overzicht!$B:$B,0),5),Verdeelsleutels_percentage!$1:$1,0)))</f>
        <v>2.2701787964851391E-2</v>
      </c>
    </row>
    <row r="380" spans="2:41">
      <c r="B380" t="str">
        <f>INDEX('ETLocal datasets'!B:C,MATCH(C380,'ETLocal datasets'!C:C,0),1)</f>
        <v>GM1940</v>
      </c>
      <c r="C380" t="str">
        <f>'ETLocal datasets'!C363</f>
        <v>De Fryske Marren</v>
      </c>
      <c r="D380">
        <f t="shared" si="25"/>
        <v>1.496436485158118</v>
      </c>
      <c r="E380">
        <f t="shared" si="26"/>
        <v>0.25956901450938091</v>
      </c>
      <c r="F380">
        <f t="shared" si="27"/>
        <v>3.1246956761141528E-2</v>
      </c>
      <c r="G380">
        <f t="shared" si="24"/>
        <v>6.3629695762040889E-2</v>
      </c>
      <c r="H380">
        <f>PRODUCT(INDEX(Overzicht!$B$1:$D$35,MATCH(max_demand!H$1,Overzicht!$B$1:$B$35,0),3),INDEX(Verdeelsleutels_percentage!$A:$AB,MATCH(max_demand!$C380,Verdeelsleutels_percentage!$C:$C,0),MATCH(INDEX(Overzicht!$B$1:$F$35,MATCH(max_demand!H$1,Overzicht!$B:$B,0),5),Verdeelsleutels_percentage!$1:$1,0)))</f>
        <v>3.1246956761141528E-2</v>
      </c>
      <c r="I380">
        <f>PRODUCT(INDEX(Overzicht!$B$1:$D$35,MATCH(max_demand!I$1,Overzicht!$B$1:$B$35,0),3),INDEX(Verdeelsleutels_percentage!$A:$AB,MATCH(max_demand!$C380,Verdeelsleutels_percentage!$C:$C,0),MATCH(INDEX(Overzicht!$B$1:$F$35,MATCH(max_demand!I$1,Overzicht!$B:$B,0),5),Verdeelsleutels_percentage!$1:$1,0)))</f>
        <v>4.0248082673117351E-2</v>
      </c>
      <c r="J380">
        <f>PRODUCT(INDEX(Overzicht!$B$1:$D$35,MATCH(max_demand!J$1,Overzicht!$B$1:$B$35,0),3),INDEX(Verdeelsleutels_percentage!$A:$AB,MATCH(max_demand!$C380,Verdeelsleutels_percentage!$C:$C,0),MATCH(INDEX(Overzicht!$B$1:$F$35,MATCH(max_demand!J$1,Overzicht!$B:$B,0),5),Verdeelsleutels_percentage!$1:$1,0)))</f>
        <v>1.0475170266592207E-2</v>
      </c>
      <c r="K380">
        <f>PRODUCT(INDEX(Overzicht!$B$1:$D$35,MATCH(max_demand!K$1,Overzicht!$B$1:$B$35,0),3),INDEX(Verdeelsleutels_percentage!$A:$AB,MATCH(max_demand!$C380,Verdeelsleutels_percentage!$C:$C,0),MATCH(INDEX(Overzicht!$B$1:$F$35,MATCH(max_demand!K$1,Overzicht!$B:$B,0),5),Verdeelsleutels_percentage!$1:$1,0)))</f>
        <v>8.3777932087273493E-3</v>
      </c>
      <c r="L380">
        <f>PRODUCT(INDEX(Overzicht!$B$1:$D$35,MATCH(max_demand!L$1,Overzicht!$B$1:$B$35,0),3),INDEX(Verdeelsleutels_percentage!$A:$AB,MATCH(max_demand!$C380,Verdeelsleutels_percentage!$C:$C,0),MATCH(INDEX(Overzicht!$B$1:$F$35,MATCH(max_demand!L$1,Overzicht!$B:$B,0),5),Verdeelsleutels_percentage!$1:$1,0)))</f>
        <v>1.0103956420269847E-2</v>
      </c>
      <c r="M380">
        <f>PRODUCT(INDEX(Overzicht!$B$1:$D$35,MATCH(max_demand!M$1,Overzicht!$B$1:$B$35,0),3),INDEX(Verdeelsleutels_percentage!$A:$AB,MATCH(max_demand!$C380,Verdeelsleutels_percentage!$C:$C,0),MATCH(INDEX(Overzicht!$B$1:$F$35,MATCH(max_demand!M$1,Overzicht!$B:$B,0),5),Verdeelsleutels_percentage!$1:$1,0)))</f>
        <v>0.48361598790732879</v>
      </c>
      <c r="N380">
        <f>PRODUCT(INDEX(Overzicht!$B$1:$D$35,MATCH(max_demand!N$1,Overzicht!$B$1:$B$35,0),3),INDEX(Verdeelsleutels_percentage!$A:$AB,MATCH(max_demand!$C380,Verdeelsleutels_percentage!$C:$C,0),MATCH(INDEX(Overzicht!$B$1:$F$35,MATCH(max_demand!N$1,Overzicht!$B:$B,0),5),Verdeelsleutels_percentage!$1:$1,0)))</f>
        <v>7.5649467921437161E-2</v>
      </c>
      <c r="O380">
        <f>PRODUCT(INDEX(Overzicht!$B$1:$D$35,MATCH(max_demand!O$1,Overzicht!$B$1:$B$35,0),3),INDEX(Verdeelsleutels_percentage!$A:$AB,MATCH(max_demand!$C380,Verdeelsleutels_percentage!$C:$C,0),MATCH(INDEX(Overzicht!$B$1:$F$35,MATCH(max_demand!O$1,Overzicht!$B:$B,0),5),Verdeelsleutels_percentage!$1:$1,0)))</f>
        <v>3.4054984446189956E-3</v>
      </c>
      <c r="P380">
        <f>PRODUCT(INDEX(Overzicht!$B$1:$D$35,MATCH(max_demand!P$1,Overzicht!$B$1:$B$35,0),3),INDEX(Verdeelsleutels_percentage!$A:$AB,MATCH(max_demand!$C380,Verdeelsleutels_percentage!$C:$C,0),MATCH(INDEX(Overzicht!$B$1:$F$35,MATCH(max_demand!P$1,Overzicht!$B:$B,0),5),Verdeelsleutels_percentage!$1:$1,0)))</f>
        <v>3.1770038137988614E-2</v>
      </c>
      <c r="Q380">
        <f>PRODUCT(INDEX(Overzicht!$B$1:$D$35,MATCH(max_demand!Q$1,Overzicht!$B$1:$B$35,0),3),INDEX(Verdeelsleutels_percentage!$A:$AB,MATCH(max_demand!$C380,Verdeelsleutels_percentage!$C:$C,0),MATCH(INDEX(Overzicht!$B$1:$F$35,MATCH(max_demand!Q$1,Overzicht!$B:$B,0),5),Verdeelsleutels_percentage!$1:$1,0)))</f>
        <v>2.5890335602088692E-2</v>
      </c>
      <c r="R380">
        <f>PRODUCT(INDEX(Overzicht!$B$1:$D$35,MATCH(max_demand!R$1,Overzicht!$B$1:$B$35,0),3),INDEX(Verdeelsleutels_percentage!$A:$AB,MATCH(max_demand!$C380,Verdeelsleutels_percentage!$C:$C,0),MATCH(INDEX(Overzicht!$B$1:$F$35,MATCH(max_demand!R$1,Overzicht!$B:$B,0),5),Verdeelsleutels_percentage!$1:$1,0)))</f>
        <v>5.356621159052834E-3</v>
      </c>
      <c r="S380">
        <f>PRODUCT(INDEX(Overzicht!$B$1:$D$35,MATCH(max_demand!S$1,Overzicht!$B$1:$B$35,0),3),INDEX(Verdeelsleutels_percentage!$A:$AB,MATCH(max_demand!$C380,Verdeelsleutels_percentage!$C:$C,0),MATCH(INDEX(Overzicht!$B$1:$F$35,MATCH(max_demand!S$1,Overzicht!$B:$B,0),5),Verdeelsleutels_percentage!$1:$1,0)))</f>
        <v>1.0970360133740203E-2</v>
      </c>
      <c r="T380">
        <f>PRODUCT(INDEX(Overzicht!$B$1:$D$35,MATCH(max_demand!T$1,Overzicht!$B$1:$B$35,0),3),INDEX(Verdeelsleutels_percentage!$A:$AB,MATCH(max_demand!$C380,Verdeelsleutels_percentage!$C:$C,0),MATCH(INDEX(Overzicht!$B$1:$F$35,MATCH(max_demand!T$1,Overzicht!$B:$B,0),5),Verdeelsleutels_percentage!$1:$1,0)))</f>
        <v>1.5831791425645038E-2</v>
      </c>
      <c r="U380">
        <f>PRODUCT(INDEX(Overzicht!$B$1:$D$35,MATCH(max_demand!U$1,Overzicht!$B$1:$B$35,0),3),INDEX(Verdeelsleutels_percentage!$A:$AB,MATCH(max_demand!$C380,Verdeelsleutels_percentage!$C:$C,0),MATCH(INDEX(Overzicht!$B$1:$F$35,MATCH(max_demand!U$1,Overzicht!$B:$B,0),5),Verdeelsleutels_percentage!$1:$1,0)))</f>
        <v>5.8803796723824443E-2</v>
      </c>
      <c r="V380">
        <f>PRODUCT(INDEX(Overzicht!$B$1:$D$35,MATCH(max_demand!V$1,Overzicht!$B$1:$B$35,0),3),INDEX(Verdeelsleutels_percentage!$A:$AB,MATCH(max_demand!$C380,Verdeelsleutels_percentage!$C:$C,0),MATCH(INDEX(Overzicht!$B$1:$F$35,MATCH(max_demand!V$1,Overzicht!$B:$B,0),5),Verdeelsleutels_percentage!$1:$1,0)))</f>
        <v>6.8445714810119532E-3</v>
      </c>
      <c r="W380">
        <f>PRODUCT(INDEX(Overzicht!$B$1:$D$35,MATCH(max_demand!W$1,Overzicht!$B$1:$B$35,0),3),INDEX(Verdeelsleutels_percentage!$A:$AB,MATCH(max_demand!$C380,Verdeelsleutels_percentage!$C:$C,0),MATCH(INDEX(Overzicht!$B$1:$F$35,MATCH(max_demand!W$1,Overzicht!$B:$B,0),5),Verdeelsleutels_percentage!$1:$1,0)))</f>
        <v>3.5710807727018887E-2</v>
      </c>
      <c r="X380">
        <f>PRODUCT(INDEX(Overzicht!$B$1:$D$35,MATCH(max_demand!X$1,Overzicht!$B$1:$B$35,0),3),INDEX(Verdeelsleutels_percentage!$A:$AB,MATCH(max_demand!$C380,Verdeelsleutels_percentage!$C:$C,0),MATCH(INDEX(Overzicht!$B$1:$F$35,MATCH(max_demand!X$1,Overzicht!$B:$B,0),5),Verdeelsleutels_percentage!$1:$1,0)))</f>
        <v>1.4308904972602338E-2</v>
      </c>
      <c r="Y380">
        <f>PRODUCT(INDEX(Overzicht!$B$1:$D$35,MATCH(max_demand!Y$1,Overzicht!$B$1:$B$35,0),3),INDEX(Verdeelsleutels_percentage!$A:$AB,MATCH(max_demand!$C380,Verdeelsleutels_percentage!$C:$C,0),MATCH(INDEX(Overzicht!$B$1:$F$35,MATCH(max_demand!Y$1,Overzicht!$B:$B,0),5),Verdeelsleutels_percentage!$1:$1,0)))</f>
        <v>1.11875954974183E-5</v>
      </c>
      <c r="Z380">
        <f>PRODUCT(INDEX(Overzicht!$B$1:$D$35,MATCH(max_demand!Z$1,Overzicht!$B$1:$B$35,0),3),INDEX(Verdeelsleutels_percentage!$A:$AB,MATCH(max_demand!$C380,Verdeelsleutels_percentage!$C:$C,0),MATCH(INDEX(Overzicht!$B$1:$F$35,MATCH(max_demand!Z$1,Overzicht!$B:$B,0),5),Verdeelsleutels_percentage!$1:$1,0)))</f>
        <v>4.9722646655192444E-3</v>
      </c>
      <c r="AA380">
        <f>PRODUCT(INDEX(Overzicht!$B$1:$D$35,MATCH(max_demand!AA$1,Overzicht!$B$1:$B$35,0),3),INDEX(Verdeelsleutels_percentage!$A:$AB,MATCH(max_demand!$C380,Verdeelsleutels_percentage!$C:$C,0),MATCH(INDEX(Overzicht!$B$1:$F$35,MATCH(max_demand!AA$1,Overzicht!$B:$B,0),5),Verdeelsleutels_percentage!$1:$1,0)))</f>
        <v>5.1816231777516344E-3</v>
      </c>
      <c r="AB380">
        <f>PRODUCT(INDEX(Overzicht!$B$1:$D$35,MATCH(max_demand!AB$1,Overzicht!$B$1:$B$35,0),3),INDEX(Verdeelsleutels_percentage!$A:$AB,MATCH(max_demand!$C380,Verdeelsleutels_percentage!$C:$C,0),MATCH(INDEX(Overzicht!$B$1:$F$35,MATCH(max_demand!AB$1,Overzicht!$B:$B,0),5),Verdeelsleutels_percentage!$1:$1,0)))</f>
        <v>1.8889018978322483E-2</v>
      </c>
      <c r="AC380">
        <f>PRODUCT(INDEX(Overzicht!$B$1:$D$35,MATCH(max_demand!AC$1,Overzicht!$B$1:$B$35,0),3),INDEX(Verdeelsleutels_percentage!$A:$AB,MATCH(max_demand!$C380,Verdeelsleutels_percentage!$C:$C,0),MATCH(INDEX(Overzicht!$B$1:$F$35,MATCH(max_demand!AC$1,Overzicht!$B:$B,0),5),Verdeelsleutels_percentage!$1:$1,0)))</f>
        <v>2.1364522224239981E-2</v>
      </c>
      <c r="AD380">
        <f>PRODUCT(INDEX(Overzicht!$B$1:$D$35,MATCH(max_demand!AD$1,Overzicht!$B$1:$B$35,0),3),INDEX(Verdeelsleutels_percentage!$A:$AB,MATCH(max_demand!$C380,Verdeelsleutels_percentage!$C:$C,0),MATCH(INDEX(Overzicht!$B$1:$F$35,MATCH(max_demand!AD$1,Overzicht!$B:$B,0),5),Verdeelsleutels_percentage!$1:$1,0)))</f>
        <v>8.606859186786596E-6</v>
      </c>
      <c r="AE380">
        <f>PRODUCT(INDEX(Overzicht!$B$1:$D$35,MATCH(max_demand!AE$1,Overzicht!$B$1:$B$35,0),3),INDEX(Verdeelsleutels_percentage!$A:$AB,MATCH(max_demand!$C380,Verdeelsleutels_percentage!$C:$C,0),MATCH(INDEX(Overzicht!$B$1:$F$35,MATCH(max_demand!AE$1,Overzicht!$B:$B,0),5),Verdeelsleutels_percentage!$1:$1,0)))</f>
        <v>0.76820259117934153</v>
      </c>
      <c r="AF380">
        <f>PRODUCT(INDEX(Overzicht!$B$1:$D$35,MATCH(max_demand!AF$1,Overzicht!$B$1:$B$35,0),3),INDEX(Verdeelsleutels_percentage!$A:$AB,MATCH(max_demand!$C380,Verdeelsleutels_percentage!$C:$C,0),MATCH(INDEX(Overzicht!$B$1:$F$35,MATCH(max_demand!AF$1,Overzicht!$B:$B,0),5),Verdeelsleutels_percentage!$1:$1,0)))</f>
        <v>1.9627360521786492E-2</v>
      </c>
      <c r="AG380">
        <f>PRODUCT(INDEX(Overzicht!$B$1:$D$35,MATCH(max_demand!AG$1,Overzicht!$B$1:$B$35,0),3),INDEX(Verdeelsleutels_percentage!$A:$AB,MATCH(max_demand!$C380,Verdeelsleutels_percentage!$C:$C,0),MATCH(INDEX(Overzicht!$B$1:$F$35,MATCH(max_demand!AG$1,Overzicht!$B:$B,0),5),Verdeelsleutels_percentage!$1:$1,0)))</f>
        <v>3.5710807727018887E-2</v>
      </c>
      <c r="AH380">
        <f>PRODUCT(INDEX(Overzicht!$B$1:$D$35,MATCH(max_demand!AH$1,Overzicht!$B$1:$B$35,0),3),INDEX(Verdeelsleutels_percentage!$A:$AB,MATCH(max_demand!$C380,Verdeelsleutels_percentage!$C:$C,0),MATCH(INDEX(Overzicht!$B$1:$F$35,MATCH(max_demand!AH$1,Overzicht!$B:$B,0),5),Verdeelsleutels_percentage!$1:$1,0)))</f>
        <v>4.5797174550835144E-2</v>
      </c>
      <c r="AI380">
        <f>PRODUCT(INDEX(Overzicht!$B$1:$D$35,MATCH(max_demand!AI$1,Overzicht!$B$1:$B$35,0),3),INDEX(Verdeelsleutels_percentage!$A:$AB,MATCH(max_demand!$C380,Verdeelsleutels_percentage!$C:$C,0),MATCH(INDEX(Overzicht!$B$1:$F$35,MATCH(max_demand!AI$1,Overzicht!$B:$B,0),5),Verdeelsleutels_percentage!$1:$1,0)))</f>
        <v>1.5701888417429193E-2</v>
      </c>
      <c r="AJ380">
        <f>PRODUCT(INDEX(Overzicht!$B$1:$D$35,MATCH(max_demand!AJ$1,Overzicht!$B$1:$B$35,0),3),INDEX(Verdeelsleutels_percentage!$A:$AB,MATCH(max_demand!$C380,Verdeelsleutels_percentage!$C:$C,0),MATCH(INDEX(Overzicht!$B$1:$F$35,MATCH(max_demand!AJ$1,Overzicht!$B:$B,0),5),Verdeelsleutels_percentage!$1:$1,0)))</f>
        <v>0</v>
      </c>
      <c r="AK380">
        <f>PRODUCT(INDEX(Overzicht!$B$1:$D$35,MATCH(max_demand!AK$1,Overzicht!$B$1:$B$35,0),3),INDEX(Verdeelsleutels_percentage!$A:$AB,MATCH(max_demand!$C380,Verdeelsleutels_percentage!$C:$C,0),MATCH(INDEX(Overzicht!$B$1:$F$35,MATCH(max_demand!AK$1,Overzicht!$B:$B,0),5),Verdeelsleutels_percentage!$1:$1,0)))</f>
        <v>2.1664556687724795E-3</v>
      </c>
      <c r="AL380">
        <f>PRODUCT(INDEX(Overzicht!$B$1:$D$35,MATCH(max_demand!AL$1,Overzicht!$B$1:$B$35,0),3),INDEX(Verdeelsleutels_percentage!$A:$AB,MATCH(max_demand!$C380,Verdeelsleutels_percentage!$C:$C,0),MATCH(INDEX(Overzicht!$B$1:$F$35,MATCH(max_demand!AL$1,Overzicht!$B:$B,0),5),Verdeelsleutels_percentage!$1:$1,0)))</f>
        <v>5.9518012878364817E-3</v>
      </c>
      <c r="AM380">
        <f>PRODUCT(INDEX(Overzicht!$B$1:$D$35,MATCH(max_demand!AM$1,Overzicht!$B$1:$B$35,0),3),INDEX(Verdeelsleutels_percentage!$A:$AB,MATCH(max_demand!$C380,Verdeelsleutels_percentage!$C:$C,0),MATCH(INDEX(Overzicht!$B$1:$F$35,MATCH(max_demand!AM$1,Overzicht!$B:$B,0),5),Verdeelsleutels_percentage!$1:$1,0)))</f>
        <v>1.1903602575672963E-2</v>
      </c>
      <c r="AN380">
        <f>PRODUCT(INDEX(Overzicht!$B$1:$D$35,MATCH(max_demand!AN$1,Overzicht!$B$1:$B$35,0),3),INDEX(Verdeelsleutels_percentage!$A:$AB,MATCH(max_demand!$C380,Verdeelsleutels_percentage!$C:$C,0),MATCH(INDEX(Overzicht!$B$1:$F$35,MATCH(max_demand!AN$1,Overzicht!$B:$B,0),5),Verdeelsleutels_percentage!$1:$1,0)))</f>
        <v>5.9518012878364817E-3</v>
      </c>
      <c r="AO380">
        <f>PRODUCT(INDEX(Overzicht!$B$1:$D$35,MATCH(max_demand!AO$1,Overzicht!$B$1:$B$35,0),3),INDEX(Verdeelsleutels_percentage!$A:$AB,MATCH(max_demand!$C380,Verdeelsleutels_percentage!$C:$C,0),MATCH(INDEX(Overzicht!$B$1:$F$35,MATCH(max_demand!AO$1,Overzicht!$B:$B,0),5),Verdeelsleutels_percentage!$1:$1,0)))</f>
        <v>2.0831304507427685E-2</v>
      </c>
    </row>
    <row r="381" spans="2:41">
      <c r="B381" t="str">
        <f>INDEX('ETLocal datasets'!B:C,MATCH(C381,'ETLocal datasets'!C:C,0),1)</f>
        <v>GM1942</v>
      </c>
      <c r="C381" t="str">
        <f>'ETLocal datasets'!C364</f>
        <v>Gooise Meren</v>
      </c>
      <c r="D381">
        <f t="shared" si="25"/>
        <v>0.18160581891075198</v>
      </c>
      <c r="E381">
        <f t="shared" si="26"/>
        <v>0.15836167839101969</v>
      </c>
      <c r="F381">
        <f t="shared" si="27"/>
        <v>3.5065489198313891E-2</v>
      </c>
      <c r="G381">
        <f t="shared" si="24"/>
        <v>7.1405558835430483E-2</v>
      </c>
      <c r="H381">
        <f>PRODUCT(INDEX(Overzicht!$B$1:$D$35,MATCH(max_demand!H$1,Overzicht!$B$1:$B$35,0),3),INDEX(Verdeelsleutels_percentage!$A:$AB,MATCH(max_demand!$C381,Verdeelsleutels_percentage!$C:$C,0),MATCH(INDEX(Overzicht!$B$1:$F$35,MATCH(max_demand!H$1,Overzicht!$B:$B,0),5),Verdeelsleutels_percentage!$1:$1,0)))</f>
        <v>3.5065489198313891E-2</v>
      </c>
      <c r="I381">
        <f>PRODUCT(INDEX(Overzicht!$B$1:$D$35,MATCH(max_demand!I$1,Overzicht!$B$1:$B$35,0),3),INDEX(Verdeelsleutels_percentage!$A:$AB,MATCH(max_demand!$C381,Verdeelsleutels_percentage!$C:$C,0),MATCH(INDEX(Overzicht!$B$1:$F$35,MATCH(max_demand!I$1,Overzicht!$B:$B,0),5),Verdeelsleutels_percentage!$1:$1,0)))</f>
        <v>5.784270426231619E-4</v>
      </c>
      <c r="J381">
        <f>PRODUCT(INDEX(Overzicht!$B$1:$D$35,MATCH(max_demand!J$1,Overzicht!$B$1:$B$35,0),3),INDEX(Verdeelsleutels_percentage!$A:$AB,MATCH(max_demand!$C381,Verdeelsleutels_percentage!$C:$C,0),MATCH(INDEX(Overzicht!$B$1:$F$35,MATCH(max_demand!J$1,Overzicht!$B:$B,0),5),Verdeelsleutels_percentage!$1:$1,0)))</f>
        <v>1.1755287807434752E-2</v>
      </c>
      <c r="K381">
        <f>PRODUCT(INDEX(Overzicht!$B$1:$D$35,MATCH(max_demand!K$1,Overzicht!$B$1:$B$35,0),3),INDEX(Verdeelsleutels_percentage!$A:$AB,MATCH(max_demand!$C381,Verdeelsleutels_percentage!$C:$C,0),MATCH(INDEX(Overzicht!$B$1:$F$35,MATCH(max_demand!K$1,Overzicht!$B:$B,0),5),Verdeelsleutels_percentage!$1:$1,0)))</f>
        <v>1.2040181364140585E-4</v>
      </c>
      <c r="L381">
        <f>PRODUCT(INDEX(Overzicht!$B$1:$D$35,MATCH(max_demand!L$1,Overzicht!$B$1:$B$35,0),3),INDEX(Verdeelsleutels_percentage!$A:$AB,MATCH(max_demand!$C381,Verdeelsleutels_percentage!$C:$C,0),MATCH(INDEX(Overzicht!$B$1:$F$35,MATCH(max_demand!L$1,Overzicht!$B:$B,0),5),Verdeelsleutels_percentage!$1:$1,0)))</f>
        <v>1.1338709795758784E-2</v>
      </c>
      <c r="M381">
        <f>PRODUCT(INDEX(Overzicht!$B$1:$D$35,MATCH(max_demand!M$1,Overzicht!$B$1:$B$35,0),3),INDEX(Verdeelsleutels_percentage!$A:$AB,MATCH(max_demand!$C381,Verdeelsleutels_percentage!$C:$C,0),MATCH(INDEX(Overzicht!$B$1:$F$35,MATCH(max_demand!M$1,Overzicht!$B:$B,0),5),Verdeelsleutels_percentage!$1:$1,0)))</f>
        <v>1.4902763031825359E-2</v>
      </c>
      <c r="N381">
        <f>PRODUCT(INDEX(Overzicht!$B$1:$D$35,MATCH(max_demand!N$1,Overzicht!$B$1:$B$35,0),3),INDEX(Verdeelsleutels_percentage!$A:$AB,MATCH(max_demand!$C381,Verdeelsleutels_percentage!$C:$C,0),MATCH(INDEX(Overzicht!$B$1:$F$35,MATCH(max_demand!N$1,Overzicht!$B:$B,0),5),Verdeelsleutels_percentage!$1:$1,0)))</f>
        <v>1.6236915150864967E-3</v>
      </c>
      <c r="O381">
        <f>PRODUCT(INDEX(Overzicht!$B$1:$D$35,MATCH(max_demand!O$1,Overzicht!$B$1:$B$35,0),3),INDEX(Verdeelsleutels_percentage!$A:$AB,MATCH(max_demand!$C381,Verdeelsleutels_percentage!$C:$C,0),MATCH(INDEX(Overzicht!$B$1:$F$35,MATCH(max_demand!O$1,Overzicht!$B:$B,0),5),Verdeelsleutels_percentage!$1:$1,0)))</f>
        <v>0</v>
      </c>
      <c r="P381">
        <f>PRODUCT(INDEX(Overzicht!$B$1:$D$35,MATCH(max_demand!P$1,Overzicht!$B$1:$B$35,0),3),INDEX(Verdeelsleutels_percentage!$A:$AB,MATCH(max_demand!$C381,Verdeelsleutels_percentage!$C:$C,0),MATCH(INDEX(Overzicht!$B$1:$F$35,MATCH(max_demand!P$1,Overzicht!$B:$B,0),5),Verdeelsleutels_percentage!$1:$1,0)))</f>
        <v>0</v>
      </c>
      <c r="Q381">
        <f>PRODUCT(INDEX(Overzicht!$B$1:$D$35,MATCH(max_demand!Q$1,Overzicht!$B$1:$B$35,0),3),INDEX(Verdeelsleutels_percentage!$A:$AB,MATCH(max_demand!$C381,Verdeelsleutels_percentage!$C:$C,0),MATCH(INDEX(Overzicht!$B$1:$F$35,MATCH(max_demand!Q$1,Overzicht!$B:$B,0),5),Verdeelsleutels_percentage!$1:$1,0)))</f>
        <v>2.9054262478602936E-2</v>
      </c>
      <c r="R381">
        <f>PRODUCT(INDEX(Overzicht!$B$1:$D$35,MATCH(max_demand!R$1,Overzicht!$B$1:$B$35,0),3),INDEX(Verdeelsleutels_percentage!$A:$AB,MATCH(max_demand!$C381,Verdeelsleutels_percentage!$C:$C,0),MATCH(INDEX(Overzicht!$B$1:$F$35,MATCH(max_demand!R$1,Overzicht!$B:$B,0),5),Verdeelsleutels_percentage!$1:$1,0)))</f>
        <v>6.0112267197109529E-3</v>
      </c>
      <c r="S381">
        <f>PRODUCT(INDEX(Overzicht!$B$1:$D$35,MATCH(max_demand!S$1,Overzicht!$B$1:$B$35,0),3),INDEX(Verdeelsleutels_percentage!$A:$AB,MATCH(max_demand!$C381,Verdeelsleutels_percentage!$C:$C,0),MATCH(INDEX(Overzicht!$B$1:$F$35,MATCH(max_demand!S$1,Overzicht!$B:$B,0),5),Verdeelsleutels_percentage!$1:$1,0)))</f>
        <v>1.231099232196803E-2</v>
      </c>
      <c r="T381">
        <f>PRODUCT(INDEX(Overzicht!$B$1:$D$35,MATCH(max_demand!T$1,Overzicht!$B$1:$B$35,0),3),INDEX(Verdeelsleutels_percentage!$A:$AB,MATCH(max_demand!$C381,Verdeelsleutels_percentage!$C:$C,0),MATCH(INDEX(Overzicht!$B$1:$F$35,MATCH(max_demand!T$1,Overzicht!$B:$B,0),5),Verdeelsleutels_percentage!$1:$1,0)))</f>
        <v>1.7766514527145703E-2</v>
      </c>
      <c r="U381">
        <f>PRODUCT(INDEX(Overzicht!$B$1:$D$35,MATCH(max_demand!U$1,Overzicht!$B$1:$B$35,0),3),INDEX(Verdeelsleutels_percentage!$A:$AB,MATCH(max_demand!$C381,Verdeelsleutels_percentage!$C:$C,0),MATCH(INDEX(Overzicht!$B$1:$F$35,MATCH(max_demand!U$1,Overzicht!$B:$B,0),5),Verdeelsleutels_percentage!$1:$1,0)))</f>
        <v>6.5989911100826901E-2</v>
      </c>
      <c r="V381">
        <f>PRODUCT(INDEX(Overzicht!$B$1:$D$35,MATCH(max_demand!V$1,Overzicht!$B$1:$B$35,0),3),INDEX(Verdeelsleutels_percentage!$A:$AB,MATCH(max_demand!$C381,Verdeelsleutels_percentage!$C:$C,0),MATCH(INDEX(Overzicht!$B$1:$F$35,MATCH(max_demand!V$1,Overzicht!$B:$B,0),5),Verdeelsleutels_percentage!$1:$1,0)))</f>
        <v>7.6810119196306613E-3</v>
      </c>
      <c r="W381">
        <f>PRODUCT(INDEX(Overzicht!$B$1:$D$35,MATCH(max_demand!W$1,Overzicht!$B$1:$B$35,0),3),INDEX(Verdeelsleutels_percentage!$A:$AB,MATCH(max_demand!$C381,Verdeelsleutels_percentage!$C:$C,0),MATCH(INDEX(Overzicht!$B$1:$F$35,MATCH(max_demand!W$1,Overzicht!$B:$B,0),5),Verdeelsleutels_percentage!$1:$1,0)))</f>
        <v>4.0074844798073016E-2</v>
      </c>
      <c r="X381">
        <f>PRODUCT(INDEX(Overzicht!$B$1:$D$35,MATCH(max_demand!X$1,Overzicht!$B$1:$B$35,0),3),INDEX(Verdeelsleutels_percentage!$A:$AB,MATCH(max_demand!$C381,Verdeelsleutels_percentage!$C:$C,0),MATCH(INDEX(Overzicht!$B$1:$F$35,MATCH(max_demand!X$1,Overzicht!$B:$B,0),5),Verdeelsleutels_percentage!$1:$1,0)))</f>
        <v>6.6199783162891549E-3</v>
      </c>
      <c r="Y381">
        <f>PRODUCT(INDEX(Overzicht!$B$1:$D$35,MATCH(max_demand!Y$1,Overzicht!$B$1:$B$35,0),3),INDEX(Verdeelsleutels_percentage!$A:$AB,MATCH(max_demand!$C381,Verdeelsleutels_percentage!$C:$C,0),MATCH(INDEX(Overzicht!$B$1:$F$35,MATCH(max_demand!Y$1,Overzicht!$B:$B,0),5),Verdeelsleutels_percentage!$1:$1,0)))</f>
        <v>5.723405939318978E-7</v>
      </c>
      <c r="Z381">
        <f>PRODUCT(INDEX(Overzicht!$B$1:$D$35,MATCH(max_demand!Z$1,Overzicht!$B$1:$B$35,0),3),INDEX(Verdeelsleutels_percentage!$A:$AB,MATCH(max_demand!$C381,Verdeelsleutels_percentage!$C:$C,0),MATCH(INDEX(Overzicht!$B$1:$F$35,MATCH(max_demand!Z$1,Overzicht!$B:$B,0),5),Verdeelsleutels_percentage!$1:$1,0)))</f>
        <v>2.5437359730306569E-4</v>
      </c>
      <c r="AA381">
        <f>PRODUCT(INDEX(Overzicht!$B$1:$D$35,MATCH(max_demand!AA$1,Overzicht!$B$1:$B$35,0),3),INDEX(Verdeelsleutels_percentage!$A:$AB,MATCH(max_demand!$C381,Verdeelsleutels_percentage!$C:$C,0),MATCH(INDEX(Overzicht!$B$1:$F$35,MATCH(max_demand!AA$1,Overzicht!$B:$B,0),5),Verdeelsleutels_percentage!$1:$1,0)))</f>
        <v>2.6508406455793166E-4</v>
      </c>
      <c r="AB381">
        <f>PRODUCT(INDEX(Overzicht!$B$1:$D$35,MATCH(max_demand!AB$1,Overzicht!$B$1:$B$35,0),3),INDEX(Verdeelsleutels_percentage!$A:$AB,MATCH(max_demand!$C381,Verdeelsleutels_percentage!$C:$C,0),MATCH(INDEX(Overzicht!$B$1:$F$35,MATCH(max_demand!AB$1,Overzicht!$B:$B,0),5),Verdeelsleutels_percentage!$1:$1,0)))</f>
        <v>1.2507110969602742E-2</v>
      </c>
      <c r="AC381">
        <f>PRODUCT(INDEX(Overzicht!$B$1:$D$35,MATCH(max_demand!AC$1,Overzicht!$B$1:$B$35,0),3),INDEX(Verdeelsleutels_percentage!$A:$AB,MATCH(max_demand!$C381,Verdeelsleutels_percentage!$C:$C,0),MATCH(INDEX(Overzicht!$B$1:$F$35,MATCH(max_demand!AC$1,Overzicht!$B:$B,0),5),Verdeelsleutels_percentage!$1:$1,0)))</f>
        <v>1.147016526478823E-2</v>
      </c>
      <c r="AD381">
        <f>PRODUCT(INDEX(Overzicht!$B$1:$D$35,MATCH(max_demand!AD$1,Overzicht!$B$1:$B$35,0),3),INDEX(Verdeelsleutels_percentage!$A:$AB,MATCH(max_demand!$C381,Verdeelsleutels_percentage!$C:$C,0),MATCH(INDEX(Overzicht!$B$1:$F$35,MATCH(max_demand!AD$1,Overzicht!$B:$B,0),5),Verdeelsleutels_percentage!$1:$1,0)))</f>
        <v>6.3936668244700434E-6</v>
      </c>
      <c r="AE381">
        <f>PRODUCT(INDEX(Overzicht!$B$1:$D$35,MATCH(max_demand!AE$1,Overzicht!$B$1:$B$35,0),3),INDEX(Verdeelsleutels_percentage!$A:$AB,MATCH(max_demand!$C381,Verdeelsleutels_percentage!$C:$C,0),MATCH(INDEX(Overzicht!$B$1:$F$35,MATCH(max_demand!AE$1,Overzicht!$B:$B,0),5),Verdeelsleutels_percentage!$1:$1,0)))</f>
        <v>6.4291418936906555E-2</v>
      </c>
      <c r="AF381">
        <f>PRODUCT(INDEX(Overzicht!$B$1:$D$35,MATCH(max_demand!AF$1,Overzicht!$B$1:$B$35,0),3),INDEX(Verdeelsleutels_percentage!$A:$AB,MATCH(max_demand!$C381,Verdeelsleutels_percentage!$C:$C,0),MATCH(INDEX(Overzicht!$B$1:$F$35,MATCH(max_demand!AF$1,Overzicht!$B:$B,0),5),Verdeelsleutels_percentage!$1:$1,0)))</f>
        <v>1.0041063051436806E-3</v>
      </c>
      <c r="AG381">
        <f>PRODUCT(INDEX(Overzicht!$B$1:$D$35,MATCH(max_demand!AG$1,Overzicht!$B$1:$B$35,0),3),INDEX(Verdeelsleutels_percentage!$A:$AB,MATCH(max_demand!$C381,Verdeelsleutels_percentage!$C:$C,0),MATCH(INDEX(Overzicht!$B$1:$F$35,MATCH(max_demand!AG$1,Overzicht!$B:$B,0),5),Verdeelsleutels_percentage!$1:$1,0)))</f>
        <v>4.0074844798073016E-2</v>
      </c>
      <c r="AH381">
        <f>PRODUCT(INDEX(Overzicht!$B$1:$D$35,MATCH(max_demand!AH$1,Overzicht!$B$1:$B$35,0),3),INDEX(Verdeelsleutels_percentage!$A:$AB,MATCH(max_demand!$C381,Verdeelsleutels_percentage!$C:$C,0),MATCH(INDEX(Overzicht!$B$1:$F$35,MATCH(max_demand!AH$1,Overzicht!$B:$B,0),5),Verdeelsleutels_percentage!$1:$1,0)))</f>
        <v>2.3429147120019212E-3</v>
      </c>
      <c r="AI381">
        <f>PRODUCT(INDEX(Overzicht!$B$1:$D$35,MATCH(max_demand!AI$1,Overzicht!$B$1:$B$35,0),3),INDEX(Verdeelsleutels_percentage!$A:$AB,MATCH(max_demand!$C381,Verdeelsleutels_percentage!$C:$C,0),MATCH(INDEX(Overzicht!$B$1:$F$35,MATCH(max_demand!AI$1,Overzicht!$B:$B,0),5),Verdeelsleutels_percentage!$1:$1,0)))</f>
        <v>8.0328504411494438E-4</v>
      </c>
      <c r="AJ381">
        <f>PRODUCT(INDEX(Overzicht!$B$1:$D$35,MATCH(max_demand!AJ$1,Overzicht!$B$1:$B$35,0),3),INDEX(Verdeelsleutels_percentage!$A:$AB,MATCH(max_demand!$C381,Verdeelsleutels_percentage!$C:$C,0),MATCH(INDEX(Overzicht!$B$1:$F$35,MATCH(max_demand!AJ$1,Overzicht!$B:$B,0),5),Verdeelsleutels_percentage!$1:$1,0)))</f>
        <v>0</v>
      </c>
      <c r="AK381">
        <f>PRODUCT(INDEX(Overzicht!$B$1:$D$35,MATCH(max_demand!AK$1,Overzicht!$B$1:$B$35,0),3),INDEX(Verdeelsleutels_percentage!$A:$AB,MATCH(max_demand!$C381,Verdeelsleutels_percentage!$C:$C,0),MATCH(INDEX(Overzicht!$B$1:$F$35,MATCH(max_demand!AK$1,Overzicht!$B:$B,0),5),Verdeelsleutels_percentage!$1:$1,0)))</f>
        <v>2.4312072510830965E-3</v>
      </c>
      <c r="AL381">
        <f>PRODUCT(INDEX(Overzicht!$B$1:$D$35,MATCH(max_demand!AL$1,Overzicht!$B$1:$B$35,0),3),INDEX(Verdeelsleutels_percentage!$A:$AB,MATCH(max_demand!$C381,Verdeelsleutels_percentage!$C:$C,0),MATCH(INDEX(Overzicht!$B$1:$F$35,MATCH(max_demand!AL$1,Overzicht!$B:$B,0),5),Verdeelsleutels_percentage!$1:$1,0)))</f>
        <v>6.6791407996788362E-3</v>
      </c>
      <c r="AM381">
        <f>PRODUCT(INDEX(Overzicht!$B$1:$D$35,MATCH(max_demand!AM$1,Overzicht!$B$1:$B$35,0),3),INDEX(Verdeelsleutels_percentage!$A:$AB,MATCH(max_demand!$C381,Verdeelsleutels_percentage!$C:$C,0),MATCH(INDEX(Overzicht!$B$1:$F$35,MATCH(max_demand!AM$1,Overzicht!$B:$B,0),5),Verdeelsleutels_percentage!$1:$1,0)))</f>
        <v>1.3358281599357672E-2</v>
      </c>
      <c r="AN381">
        <f>PRODUCT(INDEX(Overzicht!$B$1:$D$35,MATCH(max_demand!AN$1,Overzicht!$B$1:$B$35,0),3),INDEX(Verdeelsleutels_percentage!$A:$AB,MATCH(max_demand!$C381,Verdeelsleutels_percentage!$C:$C,0),MATCH(INDEX(Overzicht!$B$1:$F$35,MATCH(max_demand!AN$1,Overzicht!$B:$B,0),5),Verdeelsleutels_percentage!$1:$1,0)))</f>
        <v>6.6791407996788362E-3</v>
      </c>
      <c r="AO381">
        <f>PRODUCT(INDEX(Overzicht!$B$1:$D$35,MATCH(max_demand!AO$1,Overzicht!$B$1:$B$35,0),3),INDEX(Verdeelsleutels_percentage!$A:$AB,MATCH(max_demand!$C381,Verdeelsleutels_percentage!$C:$C,0),MATCH(INDEX(Overzicht!$B$1:$F$35,MATCH(max_demand!AO$1,Overzicht!$B:$B,0),5),Verdeelsleutels_percentage!$1:$1,0)))</f>
        <v>2.3376992798875926E-2</v>
      </c>
    </row>
    <row r="382" spans="2:41">
      <c r="B382" t="str">
        <f>INDEX('ETLocal datasets'!B:C,MATCH(C382,'ETLocal datasets'!C:C,0),1)</f>
        <v>GM1945</v>
      </c>
      <c r="C382" t="str">
        <f>'ETLocal datasets'!C365</f>
        <v>Berg en Dal</v>
      </c>
      <c r="D382">
        <f t="shared" si="25"/>
        <v>0.21668798094044917</v>
      </c>
      <c r="E382">
        <f t="shared" si="26"/>
        <v>0.12819981717577131</v>
      </c>
      <c r="F382">
        <f t="shared" si="27"/>
        <v>2.112678256766818E-2</v>
      </c>
      <c r="G382">
        <f t="shared" si="24"/>
        <v>4.3021493500553142E-2</v>
      </c>
      <c r="H382">
        <f>PRODUCT(INDEX(Overzicht!$B$1:$D$35,MATCH(max_demand!H$1,Overzicht!$B$1:$B$35,0),3),INDEX(Verdeelsleutels_percentage!$A:$AB,MATCH(max_demand!$C382,Verdeelsleutels_percentage!$C:$C,0),MATCH(INDEX(Overzicht!$B$1:$F$35,MATCH(max_demand!H$1,Overzicht!$B:$B,0),5),Verdeelsleutels_percentage!$1:$1,0)))</f>
        <v>2.112678256766818E-2</v>
      </c>
      <c r="I382">
        <f>PRODUCT(INDEX(Overzicht!$B$1:$D$35,MATCH(max_demand!I$1,Overzicht!$B$1:$B$35,0),3),INDEX(Verdeelsleutels_percentage!$A:$AB,MATCH(max_demand!$C382,Verdeelsleutels_percentage!$C:$C,0),MATCH(INDEX(Overzicht!$B$1:$F$35,MATCH(max_demand!I$1,Overzicht!$B:$B,0),5),Verdeelsleutels_percentage!$1:$1,0)))</f>
        <v>1.2450264544766863E-2</v>
      </c>
      <c r="J382">
        <f>PRODUCT(INDEX(Overzicht!$B$1:$D$35,MATCH(max_demand!J$1,Overzicht!$B$1:$B$35,0),3),INDEX(Verdeelsleutels_percentage!$A:$AB,MATCH(max_demand!$C382,Verdeelsleutels_percentage!$C:$C,0),MATCH(INDEX(Overzicht!$B$1:$F$35,MATCH(max_demand!J$1,Overzicht!$B:$B,0),5),Verdeelsleutels_percentage!$1:$1,0)))</f>
        <v>7.0825023464944755E-3</v>
      </c>
      <c r="K382">
        <f>PRODUCT(INDEX(Overzicht!$B$1:$D$35,MATCH(max_demand!K$1,Overzicht!$B$1:$B$35,0),3),INDEX(Verdeelsleutels_percentage!$A:$AB,MATCH(max_demand!$C382,Verdeelsleutels_percentage!$C:$C,0),MATCH(INDEX(Overzicht!$B$1:$F$35,MATCH(max_demand!K$1,Overzicht!$B:$B,0),5),Verdeelsleutels_percentage!$1:$1,0)))</f>
        <v>2.5915704506260869E-3</v>
      </c>
      <c r="L382">
        <f>PRODUCT(INDEX(Overzicht!$B$1:$D$35,MATCH(max_demand!L$1,Overzicht!$B$1:$B$35,0),3),INDEX(Verdeelsleutels_percentage!$A:$AB,MATCH(max_demand!$C382,Verdeelsleutels_percentage!$C:$C,0),MATCH(INDEX(Overzicht!$B$1:$F$35,MATCH(max_demand!L$1,Overzicht!$B:$B,0),5),Verdeelsleutels_percentage!$1:$1,0)))</f>
        <v>6.8315161695905778E-3</v>
      </c>
      <c r="M382">
        <f>PRODUCT(INDEX(Overzicht!$B$1:$D$35,MATCH(max_demand!M$1,Overzicht!$B$1:$B$35,0),3),INDEX(Verdeelsleutels_percentage!$A:$AB,MATCH(max_demand!$C382,Verdeelsleutels_percentage!$C:$C,0),MATCH(INDEX(Overzicht!$B$1:$F$35,MATCH(max_demand!M$1,Overzicht!$B:$B,0),5),Verdeelsleutels_percentage!$1:$1,0)))</f>
        <v>4.7743104698258987E-2</v>
      </c>
      <c r="N382">
        <f>PRODUCT(INDEX(Overzicht!$B$1:$D$35,MATCH(max_demand!N$1,Overzicht!$B$1:$B$35,0),3),INDEX(Verdeelsleutels_percentage!$A:$AB,MATCH(max_demand!$C382,Verdeelsleutels_percentage!$C:$C,0),MATCH(INDEX(Overzicht!$B$1:$F$35,MATCH(max_demand!N$1,Overzicht!$B:$B,0),5),Verdeelsleutels_percentage!$1:$1,0)))</f>
        <v>1.2036383494282363E-2</v>
      </c>
      <c r="O382">
        <f>PRODUCT(INDEX(Overzicht!$B$1:$D$35,MATCH(max_demand!O$1,Overzicht!$B$1:$B$35,0),3),INDEX(Verdeelsleutels_percentage!$A:$AB,MATCH(max_demand!$C382,Verdeelsleutels_percentage!$C:$C,0),MATCH(INDEX(Overzicht!$B$1:$F$35,MATCH(max_demand!O$1,Overzicht!$B:$B,0),5),Verdeelsleutels_percentage!$1:$1,0)))</f>
        <v>5.109488963974099E-3</v>
      </c>
      <c r="P382">
        <f>PRODUCT(INDEX(Overzicht!$B$1:$D$35,MATCH(max_demand!P$1,Overzicht!$B$1:$B$35,0),3),INDEX(Verdeelsleutels_percentage!$A:$AB,MATCH(max_demand!$C382,Verdeelsleutels_percentage!$C:$C,0),MATCH(INDEX(Overzicht!$B$1:$F$35,MATCH(max_demand!P$1,Overzicht!$B:$B,0),5),Verdeelsleutels_percentage!$1:$1,0)))</f>
        <v>1.6016765780943298E-2</v>
      </c>
      <c r="Q382">
        <f>PRODUCT(INDEX(Overzicht!$B$1:$D$35,MATCH(max_demand!Q$1,Overzicht!$B$1:$B$35,0),3),INDEX(Verdeelsleutels_percentage!$A:$AB,MATCH(max_demand!$C382,Verdeelsleutels_percentage!$C:$C,0),MATCH(INDEX(Overzicht!$B$1:$F$35,MATCH(max_demand!Q$1,Overzicht!$B:$B,0),5),Verdeelsleutels_percentage!$1:$1,0)))</f>
        <v>1.7505048413210777E-2</v>
      </c>
      <c r="R382">
        <f>PRODUCT(INDEX(Overzicht!$B$1:$D$35,MATCH(max_demand!R$1,Overzicht!$B$1:$B$35,0),3),INDEX(Verdeelsleutels_percentage!$A:$AB,MATCH(max_demand!$C382,Verdeelsleutels_percentage!$C:$C,0),MATCH(INDEX(Overzicht!$B$1:$F$35,MATCH(max_demand!R$1,Overzicht!$B:$B,0),5),Verdeelsleutels_percentage!$1:$1,0)))</f>
        <v>3.6217341544574023E-3</v>
      </c>
      <c r="S382">
        <f>PRODUCT(INDEX(Overzicht!$B$1:$D$35,MATCH(max_demand!S$1,Overzicht!$B$1:$B$35,0),3),INDEX(Verdeelsleutels_percentage!$A:$AB,MATCH(max_demand!$C382,Verdeelsleutels_percentage!$C:$C,0),MATCH(INDEX(Overzicht!$B$1:$F$35,MATCH(max_demand!S$1,Overzicht!$B:$B,0),5),Verdeelsleutels_percentage!$1:$1,0)))</f>
        <v>7.4173115483287594E-3</v>
      </c>
      <c r="T382">
        <f>PRODUCT(INDEX(Overzicht!$B$1:$D$35,MATCH(max_demand!T$1,Overzicht!$B$1:$B$35,0),3),INDEX(Verdeelsleutels_percentage!$A:$AB,MATCH(max_demand!$C382,Verdeelsleutels_percentage!$C:$C,0),MATCH(INDEX(Overzicht!$B$1:$F$35,MATCH(max_demand!T$1,Overzicht!$B:$B,0),5),Verdeelsleutels_percentage!$1:$1,0)))</f>
        <v>1.0704236500951876E-2</v>
      </c>
      <c r="U382">
        <f>PRODUCT(INDEX(Overzicht!$B$1:$D$35,MATCH(max_demand!U$1,Overzicht!$B$1:$B$35,0),3),INDEX(Verdeelsleutels_percentage!$A:$AB,MATCH(max_demand!$C382,Verdeelsleutels_percentage!$C:$C,0),MATCH(INDEX(Overzicht!$B$1:$F$35,MATCH(max_demand!U$1,Overzicht!$B:$B,0),5),Verdeelsleutels_percentage!$1:$1,0)))</f>
        <v>3.9758592717821263E-2</v>
      </c>
      <c r="V382">
        <f>PRODUCT(INDEX(Overzicht!$B$1:$D$35,MATCH(max_demand!V$1,Overzicht!$B$1:$B$35,0),3),INDEX(Verdeelsleutels_percentage!$A:$AB,MATCH(max_demand!$C382,Verdeelsleutels_percentage!$C:$C,0),MATCH(INDEX(Overzicht!$B$1:$F$35,MATCH(max_demand!V$1,Overzicht!$B:$B,0),5),Verdeelsleutels_percentage!$1:$1,0)))</f>
        <v>4.6277714195844576E-3</v>
      </c>
      <c r="W382">
        <f>PRODUCT(INDEX(Overzicht!$B$1:$D$35,MATCH(max_demand!W$1,Overzicht!$B$1:$B$35,0),3),INDEX(Verdeelsleutels_percentage!$A:$AB,MATCH(max_demand!$C382,Verdeelsleutels_percentage!$C:$C,0),MATCH(INDEX(Overzicht!$B$1:$F$35,MATCH(max_demand!W$1,Overzicht!$B:$B,0),5),Verdeelsleutels_percentage!$1:$1,0)))</f>
        <v>2.4144894363049348E-2</v>
      </c>
      <c r="X382">
        <f>PRODUCT(INDEX(Overzicht!$B$1:$D$35,MATCH(max_demand!X$1,Overzicht!$B$1:$B$35,0),3),INDEX(Verdeelsleutels_percentage!$A:$AB,MATCH(max_demand!$C382,Verdeelsleutels_percentage!$C:$C,0),MATCH(INDEX(Overzicht!$B$1:$F$35,MATCH(max_demand!X$1,Overzicht!$B:$B,0),5),Verdeelsleutels_percentage!$1:$1,0)))</f>
        <v>1.6850001465115599E-2</v>
      </c>
      <c r="Y382">
        <f>PRODUCT(INDEX(Overzicht!$B$1:$D$35,MATCH(max_demand!Y$1,Overzicht!$B$1:$B$35,0),3),INDEX(Verdeelsleutels_percentage!$A:$AB,MATCH(max_demand!$C382,Verdeelsleutels_percentage!$C:$C,0),MATCH(INDEX(Overzicht!$B$1:$F$35,MATCH(max_demand!Y$1,Overzicht!$B:$B,0),5),Verdeelsleutels_percentage!$1:$1,0)))</f>
        <v>1.8990085037139187E-6</v>
      </c>
      <c r="Z382">
        <f>PRODUCT(INDEX(Overzicht!$B$1:$D$35,MATCH(max_demand!Z$1,Overzicht!$B$1:$B$35,0),3),INDEX(Verdeelsleutels_percentage!$A:$AB,MATCH(max_demand!$C382,Verdeelsleutels_percentage!$C:$C,0),MATCH(INDEX(Overzicht!$B$1:$F$35,MATCH(max_demand!Z$1,Overzicht!$B:$B,0),5),Verdeelsleutels_percentage!$1:$1,0)))</f>
        <v>8.4400377942840839E-4</v>
      </c>
      <c r="AA382">
        <f>PRODUCT(INDEX(Overzicht!$B$1:$D$35,MATCH(max_demand!AA$1,Overzicht!$B$1:$B$35,0),3),INDEX(Verdeelsleutels_percentage!$A:$AB,MATCH(max_demand!$C382,Verdeelsleutels_percentage!$C:$C,0),MATCH(INDEX(Overzicht!$B$1:$F$35,MATCH(max_demand!AA$1,Overzicht!$B:$B,0),5),Verdeelsleutels_percentage!$1:$1,0)))</f>
        <v>8.7954078066749923E-4</v>
      </c>
      <c r="AB382">
        <f>PRODUCT(INDEX(Overzicht!$B$1:$D$35,MATCH(max_demand!AB$1,Overzicht!$B$1:$B$35,0),3),INDEX(Verdeelsleutels_percentage!$A:$AB,MATCH(max_demand!$C382,Verdeelsleutels_percentage!$C:$C,0),MATCH(INDEX(Overzicht!$B$1:$F$35,MATCH(max_demand!AB$1,Overzicht!$B:$B,0),5),Verdeelsleutels_percentage!$1:$1,0)))</f>
        <v>7.658993761699269E-3</v>
      </c>
      <c r="AC382">
        <f>PRODUCT(INDEX(Overzicht!$B$1:$D$35,MATCH(max_demand!AC$1,Overzicht!$B$1:$B$35,0),3),INDEX(Verdeelsleutels_percentage!$A:$AB,MATCH(max_demand!$C382,Verdeelsleutels_percentage!$C:$C,0),MATCH(INDEX(Overzicht!$B$1:$F$35,MATCH(max_demand!AC$1,Overzicht!$B:$B,0),5),Verdeelsleutels_percentage!$1:$1,0)))</f>
        <v>1.9020358596483274E-2</v>
      </c>
      <c r="AD382">
        <f>PRODUCT(INDEX(Overzicht!$B$1:$D$35,MATCH(max_demand!AD$1,Overzicht!$B$1:$B$35,0),3),INDEX(Verdeelsleutels_percentage!$A:$AB,MATCH(max_demand!$C382,Verdeelsleutels_percentage!$C:$C,0),MATCH(INDEX(Overzicht!$B$1:$F$35,MATCH(max_demand!AD$1,Overzicht!$B:$B,0),5),Verdeelsleutels_percentage!$1:$1,0)))</f>
        <v>4.5493398558729158E-5</v>
      </c>
      <c r="AE382">
        <f>PRODUCT(INDEX(Overzicht!$B$1:$D$35,MATCH(max_demand!AE$1,Overzicht!$B$1:$B$35,0),3),INDEX(Verdeelsleutels_percentage!$A:$AB,MATCH(max_demand!$C382,Verdeelsleutels_percentage!$C:$C,0),MATCH(INDEX(Overzicht!$B$1:$F$35,MATCH(max_demand!AE$1,Overzicht!$B:$B,0),5),Verdeelsleutels_percentage!$1:$1,0)))</f>
        <v>5.5406424704942767E-2</v>
      </c>
      <c r="AF382">
        <f>PRODUCT(INDEX(Overzicht!$B$1:$D$35,MATCH(max_demand!AF$1,Overzicht!$B$1:$B$35,0),3),INDEX(Verdeelsleutels_percentage!$A:$AB,MATCH(max_demand!$C382,Verdeelsleutels_percentage!$C:$C,0),MATCH(INDEX(Overzicht!$B$1:$F$35,MATCH(max_demand!AF$1,Overzicht!$B:$B,0),5),Verdeelsleutels_percentage!$1:$1,0)))</f>
        <v>3.33159386616477E-3</v>
      </c>
      <c r="AG382">
        <f>PRODUCT(INDEX(Overzicht!$B$1:$D$35,MATCH(max_demand!AG$1,Overzicht!$B$1:$B$35,0),3),INDEX(Verdeelsleutels_percentage!$A:$AB,MATCH(max_demand!$C382,Verdeelsleutels_percentage!$C:$C,0),MATCH(INDEX(Overzicht!$B$1:$F$35,MATCH(max_demand!AG$1,Overzicht!$B:$B,0),5),Verdeelsleutels_percentage!$1:$1,0)))</f>
        <v>2.4144894363049348E-2</v>
      </c>
      <c r="AH382">
        <f>PRODUCT(INDEX(Overzicht!$B$1:$D$35,MATCH(max_demand!AH$1,Overzicht!$B$1:$B$35,0),3),INDEX(Verdeelsleutels_percentage!$A:$AB,MATCH(max_demand!$C382,Verdeelsleutels_percentage!$C:$C,0),MATCH(INDEX(Overzicht!$B$1:$F$35,MATCH(max_demand!AH$1,Overzicht!$B:$B,0),5),Verdeelsleutels_percentage!$1:$1,0)))</f>
        <v>7.7737190210511297E-3</v>
      </c>
      <c r="AI382">
        <f>PRODUCT(INDEX(Overzicht!$B$1:$D$35,MATCH(max_demand!AI$1,Overzicht!$B$1:$B$35,0),3),INDEX(Verdeelsleutels_percentage!$A:$AB,MATCH(max_demand!$C382,Verdeelsleutels_percentage!$C:$C,0),MATCH(INDEX(Overzicht!$B$1:$F$35,MATCH(max_demand!AI$1,Overzicht!$B:$B,0),5),Verdeelsleutels_percentage!$1:$1,0)))</f>
        <v>2.6652750929318158E-3</v>
      </c>
      <c r="AJ382">
        <f>PRODUCT(INDEX(Overzicht!$B$1:$D$35,MATCH(max_demand!AJ$1,Overzicht!$B$1:$B$35,0),3),INDEX(Verdeelsleutels_percentage!$A:$AB,MATCH(max_demand!$C382,Verdeelsleutels_percentage!$C:$C,0),MATCH(INDEX(Overzicht!$B$1:$F$35,MATCH(max_demand!AJ$1,Overzicht!$B:$B,0),5),Verdeelsleutels_percentage!$1:$1,0)))</f>
        <v>0</v>
      </c>
      <c r="AK382">
        <f>PRODUCT(INDEX(Overzicht!$B$1:$D$35,MATCH(max_demand!AK$1,Overzicht!$B$1:$B$35,0),3),INDEX(Verdeelsleutels_percentage!$A:$AB,MATCH(max_demand!$C382,Verdeelsleutels_percentage!$C:$C,0),MATCH(INDEX(Overzicht!$B$1:$F$35,MATCH(max_demand!AK$1,Overzicht!$B:$B,0),5),Verdeelsleutels_percentage!$1:$1,0)))</f>
        <v>1.4647902580249938E-3</v>
      </c>
      <c r="AL382">
        <f>PRODUCT(INDEX(Overzicht!$B$1:$D$35,MATCH(max_demand!AL$1,Overzicht!$B$1:$B$35,0),3),INDEX(Verdeelsleutels_percentage!$A:$AB,MATCH(max_demand!$C382,Verdeelsleutels_percentage!$C:$C,0),MATCH(INDEX(Overzicht!$B$1:$F$35,MATCH(max_demand!AL$1,Overzicht!$B:$B,0),5),Verdeelsleutels_percentage!$1:$1,0)))</f>
        <v>4.0241490605082246E-3</v>
      </c>
      <c r="AM382">
        <f>PRODUCT(INDEX(Overzicht!$B$1:$D$35,MATCH(max_demand!AM$1,Overzicht!$B$1:$B$35,0),3),INDEX(Verdeelsleutels_percentage!$A:$AB,MATCH(max_demand!$C382,Verdeelsleutels_percentage!$C:$C,0),MATCH(INDEX(Overzicht!$B$1:$F$35,MATCH(max_demand!AM$1,Overzicht!$B:$B,0),5),Verdeelsleutels_percentage!$1:$1,0)))</f>
        <v>8.0482981210164492E-3</v>
      </c>
      <c r="AN382">
        <f>PRODUCT(INDEX(Overzicht!$B$1:$D$35,MATCH(max_demand!AN$1,Overzicht!$B$1:$B$35,0),3),INDEX(Verdeelsleutels_percentage!$A:$AB,MATCH(max_demand!$C382,Verdeelsleutels_percentage!$C:$C,0),MATCH(INDEX(Overzicht!$B$1:$F$35,MATCH(max_demand!AN$1,Overzicht!$B:$B,0),5),Verdeelsleutels_percentage!$1:$1,0)))</f>
        <v>4.0241490605082246E-3</v>
      </c>
      <c r="AO382">
        <f>PRODUCT(INDEX(Overzicht!$B$1:$D$35,MATCH(max_demand!AO$1,Overzicht!$B$1:$B$35,0),3),INDEX(Verdeelsleutels_percentage!$A:$AB,MATCH(max_demand!$C382,Verdeelsleutels_percentage!$C:$C,0),MATCH(INDEX(Overzicht!$B$1:$F$35,MATCH(max_demand!AO$1,Overzicht!$B:$B,0),5),Verdeelsleutels_percentage!$1:$1,0)))</f>
        <v>1.4084521711778786E-2</v>
      </c>
    </row>
    <row r="383" spans="2:41">
      <c r="B383" t="str">
        <f>INDEX('ETLocal datasets'!B:C,MATCH(C383,'ETLocal datasets'!C:C,0),1)</f>
        <v>GM1948</v>
      </c>
      <c r="C383" t="str">
        <f>'ETLocal datasets'!C366</f>
        <v>Meierijstad</v>
      </c>
      <c r="D383">
        <f t="shared" si="25"/>
        <v>0.60574357078743346</v>
      </c>
      <c r="E383">
        <f t="shared" si="26"/>
        <v>0.34999586656312176</v>
      </c>
      <c r="F383">
        <f t="shared" si="27"/>
        <v>4.9100190757372209E-2</v>
      </c>
      <c r="G383">
        <f t="shared" si="24"/>
        <v>9.9985103305645251E-2</v>
      </c>
      <c r="H383">
        <f>PRODUCT(INDEX(Overzicht!$B$1:$D$35,MATCH(max_demand!H$1,Overzicht!$B$1:$B$35,0),3),INDEX(Verdeelsleutels_percentage!$A:$AB,MATCH(max_demand!$C383,Verdeelsleutels_percentage!$C:$C,0),MATCH(INDEX(Overzicht!$B$1:$F$35,MATCH(max_demand!H$1,Overzicht!$B:$B,0),5),Verdeelsleutels_percentage!$1:$1,0)))</f>
        <v>4.9100190757372209E-2</v>
      </c>
      <c r="I383">
        <f>PRODUCT(INDEX(Overzicht!$B$1:$D$35,MATCH(max_demand!I$1,Overzicht!$B$1:$B$35,0),3),INDEX(Verdeelsleutels_percentage!$A:$AB,MATCH(max_demand!$C383,Verdeelsleutels_percentage!$C:$C,0),MATCH(INDEX(Overzicht!$B$1:$F$35,MATCH(max_demand!I$1,Overzicht!$B:$B,0),5),Verdeelsleutels_percentage!$1:$1,0)))</f>
        <v>5.2088937292849517E-2</v>
      </c>
      <c r="J383">
        <f>PRODUCT(INDEX(Overzicht!$B$1:$D$35,MATCH(max_demand!J$1,Overzicht!$B$1:$B$35,0),3),INDEX(Verdeelsleutels_percentage!$A:$AB,MATCH(max_demand!$C383,Verdeelsleutels_percentage!$C:$C,0),MATCH(INDEX(Overzicht!$B$1:$F$35,MATCH(max_demand!J$1,Overzicht!$B:$B,0),5),Verdeelsleutels_percentage!$1:$1,0)))</f>
        <v>1.6460254425328589E-2</v>
      </c>
      <c r="K383">
        <f>PRODUCT(INDEX(Overzicht!$B$1:$D$35,MATCH(max_demand!K$1,Overzicht!$B$1:$B$35,0),3),INDEX(Verdeelsleutels_percentage!$A:$AB,MATCH(max_demand!$C383,Verdeelsleutels_percentage!$C:$C,0),MATCH(INDEX(Overzicht!$B$1:$F$35,MATCH(max_demand!K$1,Overzicht!$B:$B,0),5),Verdeelsleutels_percentage!$1:$1,0)))</f>
        <v>1.0842512639573138E-2</v>
      </c>
      <c r="L383">
        <f>PRODUCT(INDEX(Overzicht!$B$1:$D$35,MATCH(max_demand!L$1,Overzicht!$B$1:$B$35,0),3),INDEX(Verdeelsleutels_percentage!$A:$AB,MATCH(max_demand!$C383,Verdeelsleutels_percentage!$C:$C,0),MATCH(INDEX(Overzicht!$B$1:$F$35,MATCH(max_demand!L$1,Overzicht!$B:$B,0),5),Verdeelsleutels_percentage!$1:$1,0)))</f>
        <v>1.5876944159131007E-2</v>
      </c>
      <c r="M383">
        <f>PRODUCT(INDEX(Overzicht!$B$1:$D$35,MATCH(max_demand!M$1,Overzicht!$B$1:$B$35,0),3),INDEX(Verdeelsleutels_percentage!$A:$AB,MATCH(max_demand!$C383,Verdeelsleutels_percentage!$C:$C,0),MATCH(INDEX(Overzicht!$B$1:$F$35,MATCH(max_demand!M$1,Overzicht!$B:$B,0),5),Verdeelsleutels_percentage!$1:$1,0)))</f>
        <v>0.3304369353102255</v>
      </c>
      <c r="N383">
        <f>PRODUCT(INDEX(Overzicht!$B$1:$D$35,MATCH(max_demand!N$1,Overzicht!$B$1:$B$35,0),3),INDEX(Verdeelsleutels_percentage!$A:$AB,MATCH(max_demand!$C383,Verdeelsleutels_percentage!$C:$C,0),MATCH(INDEX(Overzicht!$B$1:$F$35,MATCH(max_demand!N$1,Overzicht!$B:$B,0),5),Verdeelsleutels_percentage!$1:$1,0)))</f>
        <v>0.10344435466679848</v>
      </c>
      <c r="O383">
        <f>PRODUCT(INDEX(Overzicht!$B$1:$D$35,MATCH(max_demand!O$1,Overzicht!$B$1:$B$35,0),3),INDEX(Verdeelsleutels_percentage!$A:$AB,MATCH(max_demand!$C383,Verdeelsleutels_percentage!$C:$C,0),MATCH(INDEX(Overzicht!$B$1:$F$35,MATCH(max_demand!O$1,Overzicht!$B:$B,0),5),Verdeelsleutels_percentage!$1:$1,0)))</f>
        <v>3.5262145823041408E-3</v>
      </c>
      <c r="P383">
        <f>PRODUCT(INDEX(Overzicht!$B$1:$D$35,MATCH(max_demand!P$1,Overzicht!$B$1:$B$35,0),3),INDEX(Verdeelsleutels_percentage!$A:$AB,MATCH(max_demand!$C383,Verdeelsleutels_percentage!$C:$C,0),MATCH(INDEX(Overzicht!$B$1:$F$35,MATCH(max_demand!P$1,Overzicht!$B:$B,0),5),Verdeelsleutels_percentage!$1:$1,0)))</f>
        <v>1.998552190365491E-2</v>
      </c>
      <c r="Q383">
        <f>PRODUCT(INDEX(Overzicht!$B$1:$D$35,MATCH(max_demand!Q$1,Overzicht!$B$1:$B$35,0),3),INDEX(Verdeelsleutels_percentage!$A:$AB,MATCH(max_demand!$C383,Verdeelsleutels_percentage!$C:$C,0),MATCH(INDEX(Overzicht!$B$1:$F$35,MATCH(max_demand!Q$1,Overzicht!$B:$B,0),5),Verdeelsleutels_percentage!$1:$1,0)))</f>
        <v>4.0683015198965541E-2</v>
      </c>
      <c r="R383">
        <f>PRODUCT(INDEX(Overzicht!$B$1:$D$35,MATCH(max_demand!R$1,Overzicht!$B$1:$B$35,0),3),INDEX(Verdeelsleutels_percentage!$A:$AB,MATCH(max_demand!$C383,Verdeelsleutels_percentage!$C:$C,0),MATCH(INDEX(Overzicht!$B$1:$F$35,MATCH(max_demand!R$1,Overzicht!$B:$B,0),5),Verdeelsleutels_percentage!$1:$1,0)))</f>
        <v>8.4171755584066654E-3</v>
      </c>
      <c r="S383">
        <f>PRODUCT(INDEX(Overzicht!$B$1:$D$35,MATCH(max_demand!S$1,Overzicht!$B$1:$B$35,0),3),INDEX(Verdeelsleutels_percentage!$A:$AB,MATCH(max_demand!$C383,Verdeelsleutels_percentage!$C:$C,0),MATCH(INDEX(Overzicht!$B$1:$F$35,MATCH(max_demand!S$1,Overzicht!$B:$B,0),5),Verdeelsleutels_percentage!$1:$1,0)))</f>
        <v>1.723837554361685E-2</v>
      </c>
      <c r="T383">
        <f>PRODUCT(INDEX(Overzicht!$B$1:$D$35,MATCH(max_demand!T$1,Overzicht!$B$1:$B$35,0),3),INDEX(Verdeelsleutels_percentage!$A:$AB,MATCH(max_demand!$C383,Verdeelsleutels_percentage!$C:$C,0),MATCH(INDEX(Overzicht!$B$1:$F$35,MATCH(max_demand!T$1,Overzicht!$B:$B,0),5),Verdeelsleutels_percentage!$1:$1,0)))</f>
        <v>2.4877429983735252E-2</v>
      </c>
      <c r="U383">
        <f>PRODUCT(INDEX(Overzicht!$B$1:$D$35,MATCH(max_demand!U$1,Overzicht!$B$1:$B$35,0),3),INDEX(Verdeelsleutels_percentage!$A:$AB,MATCH(max_demand!$C383,Verdeelsleutels_percentage!$C:$C,0),MATCH(INDEX(Overzicht!$B$1:$F$35,MATCH(max_demand!U$1,Overzicht!$B:$B,0),5),Verdeelsleutels_percentage!$1:$1,0)))</f>
        <v>9.240188279673095E-2</v>
      </c>
      <c r="V383">
        <f>PRODUCT(INDEX(Overzicht!$B$1:$D$35,MATCH(max_demand!V$1,Overzicht!$B$1:$B$35,0),3),INDEX(Verdeelsleutels_percentage!$A:$AB,MATCH(max_demand!$C383,Verdeelsleutels_percentage!$C:$C,0),MATCH(INDEX(Overzicht!$B$1:$F$35,MATCH(max_demand!V$1,Overzicht!$B:$B,0),5),Verdeelsleutels_percentage!$1:$1,0)))</f>
        <v>1.0755279880186293E-2</v>
      </c>
      <c r="W383">
        <f>PRODUCT(INDEX(Overzicht!$B$1:$D$35,MATCH(max_demand!W$1,Overzicht!$B$1:$B$35,0),3),INDEX(Verdeelsleutels_percentage!$A:$AB,MATCH(max_demand!$C383,Verdeelsleutels_percentage!$C:$C,0),MATCH(INDEX(Overzicht!$B$1:$F$35,MATCH(max_demand!W$1,Overzicht!$B:$B,0),5),Verdeelsleutels_percentage!$1:$1,0)))</f>
        <v>5.6114503722711095E-2</v>
      </c>
      <c r="X383">
        <f>PRODUCT(INDEX(Overzicht!$B$1:$D$35,MATCH(max_demand!X$1,Overzicht!$B$1:$B$35,0),3),INDEX(Verdeelsleutels_percentage!$A:$AB,MATCH(max_demand!$C383,Verdeelsleutels_percentage!$C:$C,0),MATCH(INDEX(Overzicht!$B$1:$F$35,MATCH(max_demand!X$1,Overzicht!$B:$B,0),5),Verdeelsleutels_percentage!$1:$1,0)))</f>
        <v>1.4974653500161162E-2</v>
      </c>
      <c r="Y383">
        <f>PRODUCT(INDEX(Overzicht!$B$1:$D$35,MATCH(max_demand!Y$1,Overzicht!$B$1:$B$35,0),3),INDEX(Verdeelsleutels_percentage!$A:$AB,MATCH(max_demand!$C383,Verdeelsleutels_percentage!$C:$C,0),MATCH(INDEX(Overzicht!$B$1:$F$35,MATCH(max_demand!Y$1,Overzicht!$B:$B,0),5),Verdeelsleutels_percentage!$1:$1,0)))</f>
        <v>5.0948635636182165E-6</v>
      </c>
      <c r="Z383">
        <f>PRODUCT(INDEX(Overzicht!$B$1:$D$35,MATCH(max_demand!Z$1,Overzicht!$B$1:$B$35,0),3),INDEX(Verdeelsleutels_percentage!$A:$AB,MATCH(max_demand!$C383,Verdeelsleutels_percentage!$C:$C,0),MATCH(INDEX(Overzicht!$B$1:$F$35,MATCH(max_demand!Z$1,Overzicht!$B:$B,0),5),Verdeelsleutels_percentage!$1:$1,0)))</f>
        <v>2.2643838060525407E-3</v>
      </c>
      <c r="AA383">
        <f>PRODUCT(INDEX(Overzicht!$B$1:$D$35,MATCH(max_demand!AA$1,Overzicht!$B$1:$B$35,0),3),INDEX(Verdeelsleutels_percentage!$A:$AB,MATCH(max_demand!$C383,Verdeelsleutels_percentage!$C:$C,0),MATCH(INDEX(Overzicht!$B$1:$F$35,MATCH(max_demand!AA$1,Overzicht!$B:$B,0),5),Verdeelsleutels_percentage!$1:$1,0)))</f>
        <v>2.3597262820968584E-3</v>
      </c>
      <c r="AB383">
        <f>PRODUCT(INDEX(Overzicht!$B$1:$D$35,MATCH(max_demand!AB$1,Overzicht!$B$1:$B$35,0),3),INDEX(Verdeelsleutels_percentage!$A:$AB,MATCH(max_demand!$C383,Verdeelsleutels_percentage!$C:$C,0),MATCH(INDEX(Overzicht!$B$1:$F$35,MATCH(max_demand!AB$1,Overzicht!$B:$B,0),5),Verdeelsleutels_percentage!$1:$1,0)))</f>
        <v>2.5444030832454959E-2</v>
      </c>
      <c r="AC383">
        <f>PRODUCT(INDEX(Overzicht!$B$1:$D$35,MATCH(max_demand!AC$1,Overzicht!$B$1:$B$35,0),3),INDEX(Verdeelsleutels_percentage!$A:$AB,MATCH(max_demand!$C383,Verdeelsleutels_percentage!$C:$C,0),MATCH(INDEX(Overzicht!$B$1:$F$35,MATCH(max_demand!AC$1,Overzicht!$B:$B,0),5),Verdeelsleutels_percentage!$1:$1,0)))</f>
        <v>2.4747504841777755E-2</v>
      </c>
      <c r="AD383">
        <f>PRODUCT(INDEX(Overzicht!$B$1:$D$35,MATCH(max_demand!AD$1,Overzicht!$B$1:$B$35,0),3),INDEX(Verdeelsleutels_percentage!$A:$AB,MATCH(max_demand!$C383,Verdeelsleutels_percentage!$C:$C,0),MATCH(INDEX(Overzicht!$B$1:$F$35,MATCH(max_demand!AD$1,Overzicht!$B:$B,0),5),Verdeelsleutels_percentage!$1:$1,0)))</f>
        <v>0</v>
      </c>
      <c r="AE383">
        <f>PRODUCT(INDEX(Overzicht!$B$1:$D$35,MATCH(max_demand!AE$1,Overzicht!$B$1:$B$35,0),3),INDEX(Verdeelsleutels_percentage!$A:$AB,MATCH(max_demand!$C383,Verdeelsleutels_percentage!$C:$C,0),MATCH(INDEX(Overzicht!$B$1:$F$35,MATCH(max_demand!AE$1,Overzicht!$B:$B,0),5),Verdeelsleutels_percentage!$1:$1,0)))</f>
        <v>1.6172686130091402E-2</v>
      </c>
      <c r="AF383">
        <f>PRODUCT(INDEX(Overzicht!$B$1:$D$35,MATCH(max_demand!AF$1,Overzicht!$B$1:$B$35,0),3),INDEX(Verdeelsleutels_percentage!$A:$AB,MATCH(max_demand!$C383,Verdeelsleutels_percentage!$C:$C,0),MATCH(INDEX(Overzicht!$B$1:$F$35,MATCH(max_demand!AF$1,Overzicht!$B:$B,0),5),Verdeelsleutels_percentage!$1:$1,0)))</f>
        <v>8.9383571291547659E-3</v>
      </c>
      <c r="AG383">
        <f>PRODUCT(INDEX(Overzicht!$B$1:$D$35,MATCH(max_demand!AG$1,Overzicht!$B$1:$B$35,0),3),INDEX(Verdeelsleutels_percentage!$A:$AB,MATCH(max_demand!$C383,Verdeelsleutels_percentage!$C:$C,0),MATCH(INDEX(Overzicht!$B$1:$F$35,MATCH(max_demand!AG$1,Overzicht!$B:$B,0),5),Verdeelsleutels_percentage!$1:$1,0)))</f>
        <v>5.6114503722711095E-2</v>
      </c>
      <c r="AH383">
        <f>PRODUCT(INDEX(Overzicht!$B$1:$D$35,MATCH(max_demand!AH$1,Overzicht!$B$1:$B$35,0),3),INDEX(Verdeelsleutels_percentage!$A:$AB,MATCH(max_demand!$C383,Verdeelsleutels_percentage!$C:$C,0),MATCH(INDEX(Overzicht!$B$1:$F$35,MATCH(max_demand!AH$1,Overzicht!$B:$B,0),5),Verdeelsleutels_percentage!$1:$1,0)))</f>
        <v>2.0856166634694452E-2</v>
      </c>
      <c r="AI383">
        <f>PRODUCT(INDEX(Overzicht!$B$1:$D$35,MATCH(max_demand!AI$1,Overzicht!$B$1:$B$35,0),3),INDEX(Verdeelsleutels_percentage!$A:$AB,MATCH(max_demand!$C383,Verdeelsleutels_percentage!$C:$C,0),MATCH(INDEX(Overzicht!$B$1:$F$35,MATCH(max_demand!AI$1,Overzicht!$B:$B,0),5),Verdeelsleutels_percentage!$1:$1,0)))</f>
        <v>7.1506857033238128E-3</v>
      </c>
      <c r="AJ383">
        <f>PRODUCT(INDEX(Overzicht!$B$1:$D$35,MATCH(max_demand!AJ$1,Overzicht!$B$1:$B$35,0),3),INDEX(Verdeelsleutels_percentage!$A:$AB,MATCH(max_demand!$C383,Verdeelsleutels_percentage!$C:$C,0),MATCH(INDEX(Overzicht!$B$1:$F$35,MATCH(max_demand!AJ$1,Overzicht!$B:$B,0),5),Verdeelsleutels_percentage!$1:$1,0)))</f>
        <v>0</v>
      </c>
      <c r="AK383">
        <f>PRODUCT(INDEX(Overzicht!$B$1:$D$35,MATCH(max_demand!AK$1,Overzicht!$B$1:$B$35,0),3),INDEX(Verdeelsleutels_percentage!$A:$AB,MATCH(max_demand!$C383,Verdeelsleutels_percentage!$C:$C,0),MATCH(INDEX(Overzicht!$B$1:$F$35,MATCH(max_demand!AK$1,Overzicht!$B:$B,0),5),Verdeelsleutels_percentage!$1:$1,0)))</f>
        <v>3.4042798925111406E-3</v>
      </c>
      <c r="AL383">
        <f>PRODUCT(INDEX(Overzicht!$B$1:$D$35,MATCH(max_demand!AL$1,Overzicht!$B$1:$B$35,0),3),INDEX(Verdeelsleutels_percentage!$A:$AB,MATCH(max_demand!$C383,Verdeelsleutels_percentage!$C:$C,0),MATCH(INDEX(Overzicht!$B$1:$F$35,MATCH(max_demand!AL$1,Overzicht!$B:$B,0),5),Verdeelsleutels_percentage!$1:$1,0)))</f>
        <v>9.3524172871185165E-3</v>
      </c>
      <c r="AM383">
        <f>PRODUCT(INDEX(Overzicht!$B$1:$D$35,MATCH(max_demand!AM$1,Overzicht!$B$1:$B$35,0),3),INDEX(Verdeelsleutels_percentage!$A:$AB,MATCH(max_demand!$C383,Verdeelsleutels_percentage!$C:$C,0),MATCH(INDEX(Overzicht!$B$1:$F$35,MATCH(max_demand!AM$1,Overzicht!$B:$B,0),5),Verdeelsleutels_percentage!$1:$1,0)))</f>
        <v>1.8704834574237033E-2</v>
      </c>
      <c r="AN383">
        <f>PRODUCT(INDEX(Overzicht!$B$1:$D$35,MATCH(max_demand!AN$1,Overzicht!$B$1:$B$35,0),3),INDEX(Verdeelsleutels_percentage!$A:$AB,MATCH(max_demand!$C383,Verdeelsleutels_percentage!$C:$C,0),MATCH(INDEX(Overzicht!$B$1:$F$35,MATCH(max_demand!AN$1,Overzicht!$B:$B,0),5),Verdeelsleutels_percentage!$1:$1,0)))</f>
        <v>9.3524172871185165E-3</v>
      </c>
      <c r="AO383">
        <f>PRODUCT(INDEX(Overzicht!$B$1:$D$35,MATCH(max_demand!AO$1,Overzicht!$B$1:$B$35,0),3),INDEX(Verdeelsleutels_percentage!$A:$AB,MATCH(max_demand!$C383,Verdeelsleutels_percentage!$C:$C,0),MATCH(INDEX(Overzicht!$B$1:$F$35,MATCH(max_demand!AO$1,Overzicht!$B:$B,0),5),Verdeelsleutels_percentage!$1:$1,0)))</f>
        <v>3.273346050491481E-2</v>
      </c>
    </row>
    <row r="384" spans="2:41">
      <c r="B384" t="str">
        <f>INDEX('ETLocal datasets'!B:C,MATCH(C384,'ETLocal datasets'!C:C,0),1)</f>
        <v>GM1949</v>
      </c>
      <c r="C384" t="str">
        <f>'ETLocal datasets'!C367</f>
        <v>Waadhoeke</v>
      </c>
      <c r="D384">
        <f t="shared" si="25"/>
        <v>0.72965989403330844</v>
      </c>
      <c r="E384">
        <f t="shared" si="26"/>
        <v>0.29772111434947973</v>
      </c>
      <c r="F384">
        <f t="shared" si="27"/>
        <v>2.7971585501189871E-2</v>
      </c>
      <c r="G384">
        <f t="shared" si="24"/>
        <v>5.6959898175940132E-2</v>
      </c>
      <c r="H384">
        <f>PRODUCT(INDEX(Overzicht!$B$1:$D$35,MATCH(max_demand!H$1,Overzicht!$B$1:$B$35,0),3),INDEX(Verdeelsleutels_percentage!$A:$AB,MATCH(max_demand!$C384,Verdeelsleutels_percentage!$C:$C,0),MATCH(INDEX(Overzicht!$B$1:$F$35,MATCH(max_demand!H$1,Overzicht!$B:$B,0),5),Verdeelsleutels_percentage!$1:$1,0)))</f>
        <v>2.7971585501189871E-2</v>
      </c>
      <c r="I384">
        <f>PRODUCT(INDEX(Overzicht!$B$1:$D$35,MATCH(max_demand!I$1,Overzicht!$B$1:$B$35,0),3),INDEX(Verdeelsleutels_percentage!$A:$AB,MATCH(max_demand!$C384,Verdeelsleutels_percentage!$C:$C,0),MATCH(INDEX(Overzicht!$B$1:$F$35,MATCH(max_demand!I$1,Overzicht!$B:$B,0),5),Verdeelsleutels_percentage!$1:$1,0)))</f>
        <v>7.2711011983917079E-2</v>
      </c>
      <c r="J384">
        <f>PRODUCT(INDEX(Overzicht!$B$1:$D$35,MATCH(max_demand!J$1,Overzicht!$B$1:$B$35,0),3),INDEX(Verdeelsleutels_percentage!$A:$AB,MATCH(max_demand!$C384,Verdeelsleutels_percentage!$C:$C,0),MATCH(INDEX(Overzicht!$B$1:$F$35,MATCH(max_demand!J$1,Overzicht!$B:$B,0),5),Verdeelsleutels_percentage!$1:$1,0)))</f>
        <v>9.3771410442084133E-3</v>
      </c>
      <c r="K384">
        <f>PRODUCT(INDEX(Overzicht!$B$1:$D$35,MATCH(max_demand!K$1,Overzicht!$B$1:$B$35,0),3),INDEX(Verdeelsleutels_percentage!$A:$AB,MATCH(max_demand!$C384,Verdeelsleutels_percentage!$C:$C,0),MATCH(INDEX(Overzicht!$B$1:$F$35,MATCH(max_demand!K$1,Overzicht!$B:$B,0),5),Verdeelsleutels_percentage!$1:$1,0)))</f>
        <v>1.5135076802190738E-2</v>
      </c>
      <c r="L384">
        <f>PRODUCT(INDEX(Overzicht!$B$1:$D$35,MATCH(max_demand!L$1,Overzicht!$B$1:$B$35,0),3),INDEX(Verdeelsleutels_percentage!$A:$AB,MATCH(max_demand!$C384,Verdeelsleutels_percentage!$C:$C,0),MATCH(INDEX(Overzicht!$B$1:$F$35,MATCH(max_demand!L$1,Overzicht!$B:$B,0),5),Verdeelsleutels_percentage!$1:$1,0)))</f>
        <v>9.0448386084542795E-3</v>
      </c>
      <c r="M384">
        <f>PRODUCT(INDEX(Overzicht!$B$1:$D$35,MATCH(max_demand!M$1,Overzicht!$B$1:$B$35,0),3),INDEX(Verdeelsleutels_percentage!$A:$AB,MATCH(max_demand!$C384,Verdeelsleutels_percentage!$C:$C,0),MATCH(INDEX(Overzicht!$B$1:$F$35,MATCH(max_demand!M$1,Overzicht!$B:$B,0),5),Verdeelsleutels_percentage!$1:$1,0)))</f>
        <v>0.28090299168139621</v>
      </c>
      <c r="N384">
        <f>PRODUCT(INDEX(Overzicht!$B$1:$D$35,MATCH(max_demand!N$1,Overzicht!$B$1:$B$35,0),3),INDEX(Verdeelsleutels_percentage!$A:$AB,MATCH(max_demand!$C384,Verdeelsleutels_percentage!$C:$C,0),MATCH(INDEX(Overzicht!$B$1:$F$35,MATCH(max_demand!N$1,Overzicht!$B:$B,0),5),Verdeelsleutels_percentage!$1:$1,0)))</f>
        <v>9.1067946807169578E-2</v>
      </c>
      <c r="O384">
        <f>PRODUCT(INDEX(Overzicht!$B$1:$D$35,MATCH(max_demand!O$1,Overzicht!$B$1:$B$35,0),3),INDEX(Verdeelsleutels_percentage!$A:$AB,MATCH(max_demand!$C384,Verdeelsleutels_percentage!$C:$C,0),MATCH(INDEX(Overzicht!$B$1:$F$35,MATCH(max_demand!O$1,Overzicht!$B:$B,0),5),Verdeelsleutels_percentage!$1:$1,0)))</f>
        <v>4.7405289333809005E-2</v>
      </c>
      <c r="P384">
        <f>PRODUCT(INDEX(Overzicht!$B$1:$D$35,MATCH(max_demand!P$1,Overzicht!$B$1:$B$35,0),3),INDEX(Verdeelsleutels_percentage!$A:$AB,MATCH(max_demand!$C384,Verdeelsleutels_percentage!$C:$C,0),MATCH(INDEX(Overzicht!$B$1:$F$35,MATCH(max_demand!P$1,Overzicht!$B:$B,0),5),Verdeelsleutels_percentage!$1:$1,0)))</f>
        <v>8.7681525493112658E-2</v>
      </c>
      <c r="Q384">
        <f>PRODUCT(INDEX(Overzicht!$B$1:$D$35,MATCH(max_demand!Q$1,Overzicht!$B$1:$B$35,0),3),INDEX(Verdeelsleutels_percentage!$A:$AB,MATCH(max_demand!$C384,Verdeelsleutels_percentage!$C:$C,0),MATCH(INDEX(Overzicht!$B$1:$F$35,MATCH(max_demand!Q$1,Overzicht!$B:$B,0),5),Verdeelsleutels_percentage!$1:$1,0)))</f>
        <v>2.3176456558128746E-2</v>
      </c>
      <c r="R384">
        <f>PRODUCT(INDEX(Overzicht!$B$1:$D$35,MATCH(max_demand!R$1,Overzicht!$B$1:$B$35,0),3),INDEX(Verdeelsleutels_percentage!$A:$AB,MATCH(max_demand!$C384,Verdeelsleutels_percentage!$C:$C,0),MATCH(INDEX(Overzicht!$B$1:$F$35,MATCH(max_demand!R$1,Overzicht!$B:$B,0),5),Verdeelsleutels_percentage!$1:$1,0)))</f>
        <v>4.7951289430611206E-3</v>
      </c>
      <c r="S384">
        <f>PRODUCT(INDEX(Overzicht!$B$1:$D$35,MATCH(max_demand!S$1,Overzicht!$B$1:$B$35,0),3),INDEX(Verdeelsleutels_percentage!$A:$AB,MATCH(max_demand!$C384,Verdeelsleutels_percentage!$C:$C,0),MATCH(INDEX(Overzicht!$B$1:$F$35,MATCH(max_demand!S$1,Overzicht!$B:$B,0),5),Verdeelsleutels_percentage!$1:$1,0)))</f>
        <v>9.8204240753891753E-3</v>
      </c>
      <c r="T384">
        <f>PRODUCT(INDEX(Overzicht!$B$1:$D$35,MATCH(max_demand!T$1,Overzicht!$B$1:$B$35,0),3),INDEX(Verdeelsleutels_percentage!$A:$AB,MATCH(max_demand!$C384,Verdeelsleutels_percentage!$C:$C,0),MATCH(INDEX(Overzicht!$B$1:$F$35,MATCH(max_demand!T$1,Overzicht!$B:$B,0),5),Verdeelsleutels_percentage!$1:$1,0)))</f>
        <v>1.4172269987269533E-2</v>
      </c>
      <c r="U384">
        <f>PRODUCT(INDEX(Overzicht!$B$1:$D$35,MATCH(max_demand!U$1,Overzicht!$B$1:$B$35,0),3),INDEX(Verdeelsleutels_percentage!$A:$AB,MATCH(max_demand!$C384,Verdeelsleutels_percentage!$C:$C,0),MATCH(INDEX(Overzicht!$B$1:$F$35,MATCH(max_demand!U$1,Overzicht!$B:$B,0),5),Verdeelsleutels_percentage!$1:$1,0)))</f>
        <v>5.2639859952715418E-2</v>
      </c>
      <c r="V384">
        <f>PRODUCT(INDEX(Overzicht!$B$1:$D$35,MATCH(max_demand!V$1,Overzicht!$B$1:$B$35,0),3),INDEX(Verdeelsleutels_percentage!$A:$AB,MATCH(max_demand!$C384,Verdeelsleutels_percentage!$C:$C,0),MATCH(INDEX(Overzicht!$B$1:$F$35,MATCH(max_demand!V$1,Overzicht!$B:$B,0),5),Verdeelsleutels_percentage!$1:$1,0)))</f>
        <v>6.1271092050225427E-3</v>
      </c>
      <c r="W384">
        <f>PRODUCT(INDEX(Overzicht!$B$1:$D$35,MATCH(max_demand!W$1,Overzicht!$B$1:$B$35,0),3),INDEX(Verdeelsleutels_percentage!$A:$AB,MATCH(max_demand!$C384,Verdeelsleutels_percentage!$C:$C,0),MATCH(INDEX(Overzicht!$B$1:$F$35,MATCH(max_demand!W$1,Overzicht!$B:$B,0),5),Verdeelsleutels_percentage!$1:$1,0)))</f>
        <v>3.1967526287074138E-2</v>
      </c>
      <c r="X384">
        <f>PRODUCT(INDEX(Overzicht!$B$1:$D$35,MATCH(max_demand!X$1,Overzicht!$B$1:$B$35,0),3),INDEX(Verdeelsleutels_percentage!$A:$AB,MATCH(max_demand!$C384,Verdeelsleutels_percentage!$C:$C,0),MATCH(INDEX(Overzicht!$B$1:$F$35,MATCH(max_demand!X$1,Overzicht!$B:$B,0),5),Verdeelsleutels_percentage!$1:$1,0)))</f>
        <v>6.0011134878541924E-4</v>
      </c>
      <c r="Y384">
        <f>PRODUCT(INDEX(Overzicht!$B$1:$D$35,MATCH(max_demand!Y$1,Overzicht!$B$1:$B$35,0),3),INDEX(Verdeelsleutels_percentage!$A:$AB,MATCH(max_demand!$C384,Verdeelsleutels_percentage!$C:$C,0),MATCH(INDEX(Overzicht!$B$1:$F$35,MATCH(max_demand!Y$1,Overzicht!$B:$B,0),5),Verdeelsleutels_percentage!$1:$1,0)))</f>
        <v>1.3729292403536707E-5</v>
      </c>
      <c r="Z384">
        <f>PRODUCT(INDEX(Overzicht!$B$1:$D$35,MATCH(max_demand!Z$1,Overzicht!$B$1:$B$35,0),3),INDEX(Verdeelsleutels_percentage!$A:$AB,MATCH(max_demand!$C384,Verdeelsleutels_percentage!$C:$C,0),MATCH(INDEX(Overzicht!$B$1:$F$35,MATCH(max_demand!Z$1,Overzicht!$B:$B,0),5),Verdeelsleutels_percentage!$1:$1,0)))</f>
        <v>6.1019077349052028E-3</v>
      </c>
      <c r="AA384">
        <f>PRODUCT(INDEX(Overzicht!$B$1:$D$35,MATCH(max_demand!AA$1,Overzicht!$B$1:$B$35,0),3),INDEX(Verdeelsleutels_percentage!$A:$AB,MATCH(max_demand!$C384,Verdeelsleutels_percentage!$C:$C,0),MATCH(INDEX(Overzicht!$B$1:$F$35,MATCH(max_demand!AA$1,Overzicht!$B:$B,0),5),Verdeelsleutels_percentage!$1:$1,0)))</f>
        <v>6.3588301658485799E-3</v>
      </c>
      <c r="AB384">
        <f>PRODUCT(INDEX(Overzicht!$B$1:$D$35,MATCH(max_demand!AB$1,Overzicht!$B$1:$B$35,0),3),INDEX(Verdeelsleutels_percentage!$A:$AB,MATCH(max_demand!$C384,Verdeelsleutels_percentage!$C:$C,0),MATCH(INDEX(Overzicht!$B$1:$F$35,MATCH(max_demand!AB$1,Overzicht!$B:$B,0),5),Verdeelsleutels_percentage!$1:$1,0)))</f>
        <v>1.8193216285561687E-2</v>
      </c>
      <c r="AC384">
        <f>PRODUCT(INDEX(Overzicht!$B$1:$D$35,MATCH(max_demand!AC$1,Overzicht!$B$1:$B$35,0),3),INDEX(Verdeelsleutels_percentage!$A:$AB,MATCH(max_demand!$C384,Verdeelsleutels_percentage!$C:$C,0),MATCH(INDEX(Overzicht!$B$1:$F$35,MATCH(max_demand!AC$1,Overzicht!$B:$B,0),5),Verdeelsleutels_percentage!$1:$1,0)))</f>
        <v>8.219681950749666E-3</v>
      </c>
      <c r="AD384">
        <f>PRODUCT(INDEX(Overzicht!$B$1:$D$35,MATCH(max_demand!AD$1,Overzicht!$B$1:$B$35,0),3),INDEX(Verdeelsleutels_percentage!$A:$AB,MATCH(max_demand!$C384,Verdeelsleutels_percentage!$C:$C,0),MATCH(INDEX(Overzicht!$B$1:$F$35,MATCH(max_demand!AD$1,Overzicht!$B:$B,0),5),Verdeelsleutels_percentage!$1:$1,0)))</f>
        <v>0</v>
      </c>
      <c r="AE384">
        <f>PRODUCT(INDEX(Overzicht!$B$1:$D$35,MATCH(max_demand!AE$1,Overzicht!$B$1:$B$35,0),3),INDEX(Verdeelsleutels_percentage!$A:$AB,MATCH(max_demand!$C384,Verdeelsleutels_percentage!$C:$C,0),MATCH(INDEX(Overzicht!$B$1:$F$35,MATCH(max_demand!AE$1,Overzicht!$B:$B,0),5),Verdeelsleutels_percentage!$1:$1,0)))</f>
        <v>0.11540509361966457</v>
      </c>
      <c r="AF384">
        <f>PRODUCT(INDEX(Overzicht!$B$1:$D$35,MATCH(max_demand!AF$1,Overzicht!$B$1:$B$35,0),3),INDEX(Verdeelsleutels_percentage!$A:$AB,MATCH(max_demand!$C384,Verdeelsleutels_percentage!$C:$C,0),MATCH(INDEX(Overzicht!$B$1:$F$35,MATCH(max_demand!AF$1,Overzicht!$B:$B,0),5),Verdeelsleutels_percentage!$1:$1,0)))</f>
        <v>2.4086477900941591E-2</v>
      </c>
      <c r="AG384">
        <f>PRODUCT(INDEX(Overzicht!$B$1:$D$35,MATCH(max_demand!AG$1,Overzicht!$B$1:$B$35,0),3),INDEX(Verdeelsleutels_percentage!$A:$AB,MATCH(max_demand!$C384,Verdeelsleutels_percentage!$C:$C,0),MATCH(INDEX(Overzicht!$B$1:$F$35,MATCH(max_demand!AG$1,Overzicht!$B:$B,0),5),Verdeelsleutels_percentage!$1:$1,0)))</f>
        <v>3.1967526287074138E-2</v>
      </c>
      <c r="AH384">
        <f>PRODUCT(INDEX(Overzicht!$B$1:$D$35,MATCH(max_demand!AH$1,Overzicht!$B$1:$B$35,0),3),INDEX(Verdeelsleutels_percentage!$A:$AB,MATCH(max_demand!$C384,Verdeelsleutels_percentage!$C:$C,0),MATCH(INDEX(Overzicht!$B$1:$F$35,MATCH(max_demand!AH$1,Overzicht!$B:$B,0),5),Verdeelsleutels_percentage!$1:$1,0)))</f>
        <v>5.6201781768863715E-2</v>
      </c>
      <c r="AI384">
        <f>PRODUCT(INDEX(Overzicht!$B$1:$D$35,MATCH(max_demand!AI$1,Overzicht!$B$1:$B$35,0),3),INDEX(Verdeelsleutels_percentage!$A:$AB,MATCH(max_demand!$C384,Verdeelsleutels_percentage!$C:$C,0),MATCH(INDEX(Overzicht!$B$1:$F$35,MATCH(max_demand!AI$1,Overzicht!$B:$B,0),5),Verdeelsleutels_percentage!$1:$1,0)))</f>
        <v>1.926918232075327E-2</v>
      </c>
      <c r="AJ384">
        <f>PRODUCT(INDEX(Overzicht!$B$1:$D$35,MATCH(max_demand!AJ$1,Overzicht!$B$1:$B$35,0),3),INDEX(Verdeelsleutels_percentage!$A:$AB,MATCH(max_demand!$C384,Verdeelsleutels_percentage!$C:$C,0),MATCH(INDEX(Overzicht!$B$1:$F$35,MATCH(max_demand!AJ$1,Overzicht!$B:$B,0),5),Verdeelsleutels_percentage!$1:$1,0)))</f>
        <v>0</v>
      </c>
      <c r="AK384">
        <f>PRODUCT(INDEX(Overzicht!$B$1:$D$35,MATCH(max_demand!AK$1,Overzicht!$B$1:$B$35,0),3),INDEX(Verdeelsleutels_percentage!$A:$AB,MATCH(max_demand!$C384,Verdeelsleutels_percentage!$C:$C,0),MATCH(INDEX(Overzicht!$B$1:$F$35,MATCH(max_demand!AK$1,Overzicht!$B:$B,0),5),Verdeelsleutels_percentage!$1:$1,0)))</f>
        <v>1.9393632614158312E-3</v>
      </c>
      <c r="AL384">
        <f>PRODUCT(INDEX(Overzicht!$B$1:$D$35,MATCH(max_demand!AL$1,Overzicht!$B$1:$B$35,0),3),INDEX(Verdeelsleutels_percentage!$A:$AB,MATCH(max_demand!$C384,Verdeelsleutels_percentage!$C:$C,0),MATCH(INDEX(Overzicht!$B$1:$F$35,MATCH(max_demand!AL$1,Overzicht!$B:$B,0),5),Verdeelsleutels_percentage!$1:$1,0)))</f>
        <v>5.3279210478456894E-3</v>
      </c>
      <c r="AM384">
        <f>PRODUCT(INDEX(Overzicht!$B$1:$D$35,MATCH(max_demand!AM$1,Overzicht!$B$1:$B$35,0),3),INDEX(Verdeelsleutels_percentage!$A:$AB,MATCH(max_demand!$C384,Verdeelsleutels_percentage!$C:$C,0),MATCH(INDEX(Overzicht!$B$1:$F$35,MATCH(max_demand!AM$1,Overzicht!$B:$B,0),5),Verdeelsleutels_percentage!$1:$1,0)))</f>
        <v>1.0655842095691379E-2</v>
      </c>
      <c r="AN384">
        <f>PRODUCT(INDEX(Overzicht!$B$1:$D$35,MATCH(max_demand!AN$1,Overzicht!$B$1:$B$35,0),3),INDEX(Verdeelsleutels_percentage!$A:$AB,MATCH(max_demand!$C384,Verdeelsleutels_percentage!$C:$C,0),MATCH(INDEX(Overzicht!$B$1:$F$35,MATCH(max_demand!AN$1,Overzicht!$B:$B,0),5),Verdeelsleutels_percentage!$1:$1,0)))</f>
        <v>5.3279210478456894E-3</v>
      </c>
      <c r="AO384">
        <f>PRODUCT(INDEX(Overzicht!$B$1:$D$35,MATCH(max_demand!AO$1,Overzicht!$B$1:$B$35,0),3),INDEX(Verdeelsleutels_percentage!$A:$AB,MATCH(max_demand!$C384,Verdeelsleutels_percentage!$C:$C,0),MATCH(INDEX(Overzicht!$B$1:$F$35,MATCH(max_demand!AO$1,Overzicht!$B:$B,0),5),Verdeelsleutels_percentage!$1:$1,0)))</f>
        <v>1.8647723667459912E-2</v>
      </c>
    </row>
    <row r="385" spans="2:41">
      <c r="B385" t="str">
        <f>INDEX('ETLocal datasets'!B:C,MATCH(C385,'ETLocal datasets'!C:C,0),1)</f>
        <v>GM1950</v>
      </c>
      <c r="C385" t="str">
        <f>'ETLocal datasets'!C368</f>
        <v>Westerwolde</v>
      </c>
      <c r="D385">
        <f t="shared" si="25"/>
        <v>0.43998661172687392</v>
      </c>
      <c r="E385">
        <f t="shared" si="26"/>
        <v>0.21209255852933659</v>
      </c>
      <c r="F385">
        <f t="shared" si="27"/>
        <v>1.5309975956134656E-2</v>
      </c>
      <c r="G385">
        <f t="shared" si="24"/>
        <v>3.1176447666880585E-2</v>
      </c>
      <c r="H385">
        <f>PRODUCT(INDEX(Overzicht!$B$1:$D$35,MATCH(max_demand!H$1,Overzicht!$B$1:$B$35,0),3),INDEX(Verdeelsleutels_percentage!$A:$AB,MATCH(max_demand!$C385,Verdeelsleutels_percentage!$C:$C,0),MATCH(INDEX(Overzicht!$B$1:$F$35,MATCH(max_demand!H$1,Overzicht!$B:$B,0),5),Verdeelsleutels_percentage!$1:$1,0)))</f>
        <v>1.5309975956134656E-2</v>
      </c>
      <c r="I385">
        <f>PRODUCT(INDEX(Overzicht!$B$1:$D$35,MATCH(max_demand!I$1,Overzicht!$B$1:$B$35,0),3),INDEX(Verdeelsleutels_percentage!$A:$AB,MATCH(max_demand!$C385,Verdeelsleutels_percentage!$C:$C,0),MATCH(INDEX(Overzicht!$B$1:$F$35,MATCH(max_demand!I$1,Overzicht!$B:$B,0),5),Verdeelsleutels_percentage!$1:$1,0)))</f>
        <v>0.10197509352418851</v>
      </c>
      <c r="J385">
        <f>PRODUCT(INDEX(Overzicht!$B$1:$D$35,MATCH(max_demand!J$1,Overzicht!$B$1:$B$35,0),3),INDEX(Verdeelsleutels_percentage!$A:$AB,MATCH(max_demand!$C385,Verdeelsleutels_percentage!$C:$C,0),MATCH(INDEX(Overzicht!$B$1:$F$35,MATCH(max_demand!J$1,Overzicht!$B:$B,0),5),Verdeelsleutels_percentage!$1:$1,0)))</f>
        <v>5.132487177675618E-3</v>
      </c>
      <c r="K385">
        <f>PRODUCT(INDEX(Overzicht!$B$1:$D$35,MATCH(max_demand!K$1,Overzicht!$B$1:$B$35,0),3),INDEX(Verdeelsleutels_percentage!$A:$AB,MATCH(max_demand!$C385,Verdeelsleutels_percentage!$C:$C,0),MATCH(INDEX(Overzicht!$B$1:$F$35,MATCH(max_demand!K$1,Overzicht!$B:$B,0),5),Verdeelsleutels_percentage!$1:$1,0)))</f>
        <v>2.1226507928958006E-2</v>
      </c>
      <c r="L385">
        <f>PRODUCT(INDEX(Overzicht!$B$1:$D$35,MATCH(max_demand!L$1,Overzicht!$B$1:$B$35,0),3),INDEX(Verdeelsleutels_percentage!$A:$AB,MATCH(max_demand!$C385,Verdeelsleutels_percentage!$C:$C,0),MATCH(INDEX(Overzicht!$B$1:$F$35,MATCH(max_demand!L$1,Overzicht!$B:$B,0),5),Verdeelsleutels_percentage!$1:$1,0)))</f>
        <v>4.9506046633167392E-3</v>
      </c>
      <c r="M385">
        <f>PRODUCT(INDEX(Overzicht!$B$1:$D$35,MATCH(max_demand!M$1,Overzicht!$B$1:$B$35,0),3),INDEX(Verdeelsleutels_percentage!$A:$AB,MATCH(max_demand!$C385,Verdeelsleutels_percentage!$C:$C,0),MATCH(INDEX(Overzicht!$B$1:$F$35,MATCH(max_demand!M$1,Overzicht!$B:$B,0),5),Verdeelsleutels_percentage!$1:$1,0)))</f>
        <v>0.10792649741282892</v>
      </c>
      <c r="N385">
        <f>PRODUCT(INDEX(Overzicht!$B$1:$D$35,MATCH(max_demand!N$1,Overzicht!$B$1:$B$35,0),3),INDEX(Verdeelsleutels_percentage!$A:$AB,MATCH(max_demand!$C385,Verdeelsleutels_percentage!$C:$C,0),MATCH(INDEX(Overzicht!$B$1:$F$35,MATCH(max_demand!N$1,Overzicht!$B:$B,0),5),Verdeelsleutels_percentage!$1:$1,0)))</f>
        <v>3.9683375541219451E-2</v>
      </c>
      <c r="O385">
        <f>PRODUCT(INDEX(Overzicht!$B$1:$D$35,MATCH(max_demand!O$1,Overzicht!$B$1:$B$35,0),3),INDEX(Verdeelsleutels_percentage!$A:$AB,MATCH(max_demand!$C385,Verdeelsleutels_percentage!$C:$C,0),MATCH(INDEX(Overzicht!$B$1:$F$35,MATCH(max_demand!O$1,Overzicht!$B:$B,0),5),Verdeelsleutels_percentage!$1:$1,0)))</f>
        <v>6.1673223062392014E-2</v>
      </c>
      <c r="P385">
        <f>PRODUCT(INDEX(Overzicht!$B$1:$D$35,MATCH(max_demand!P$1,Overzicht!$B$1:$B$35,0),3),INDEX(Verdeelsleutels_percentage!$A:$AB,MATCH(max_demand!$C385,Verdeelsleutels_percentage!$C:$C,0),MATCH(INDEX(Overzicht!$B$1:$F$35,MATCH(max_demand!P$1,Overzicht!$B:$B,0),5),Verdeelsleutels_percentage!$1:$1,0)))</f>
        <v>2.4332254799958104E-2</v>
      </c>
      <c r="Q385">
        <f>PRODUCT(INDEX(Overzicht!$B$1:$D$35,MATCH(max_demand!Q$1,Overzicht!$B$1:$B$35,0),3),INDEX(Verdeelsleutels_percentage!$A:$AB,MATCH(max_demand!$C385,Verdeelsleutels_percentage!$C:$C,0),MATCH(INDEX(Overzicht!$B$1:$F$35,MATCH(max_demand!Q$1,Overzicht!$B:$B,0),5),Verdeelsleutels_percentage!$1:$1,0)))</f>
        <v>1.2685408649368714E-2</v>
      </c>
      <c r="R385">
        <f>PRODUCT(INDEX(Overzicht!$B$1:$D$35,MATCH(max_demand!R$1,Overzicht!$B$1:$B$35,0),3),INDEX(Verdeelsleutels_percentage!$A:$AB,MATCH(max_demand!$C385,Verdeelsleutels_percentage!$C:$C,0),MATCH(INDEX(Overzicht!$B$1:$F$35,MATCH(max_demand!R$1,Overzicht!$B:$B,0),5),Verdeelsleutels_percentage!$1:$1,0)))</f>
        <v>2.6245673067659412E-3</v>
      </c>
      <c r="S385">
        <f>PRODUCT(INDEX(Overzicht!$B$1:$D$35,MATCH(max_demand!S$1,Overzicht!$B$1:$B$35,0),3),INDEX(Verdeelsleutels_percentage!$A:$AB,MATCH(max_demand!$C385,Verdeelsleutels_percentage!$C:$C,0),MATCH(INDEX(Overzicht!$B$1:$F$35,MATCH(max_demand!S$1,Overzicht!$B:$B,0),5),Verdeelsleutels_percentage!$1:$1,0)))</f>
        <v>5.3751138442566472E-3</v>
      </c>
      <c r="T385">
        <f>PRODUCT(INDEX(Overzicht!$B$1:$D$35,MATCH(max_demand!T$1,Overzicht!$B$1:$B$35,0),3),INDEX(Verdeelsleutels_percentage!$A:$AB,MATCH(max_demand!$C385,Verdeelsleutels_percentage!$C:$C,0),MATCH(INDEX(Overzicht!$B$1:$F$35,MATCH(max_demand!T$1,Overzicht!$B:$B,0),5),Verdeelsleutels_percentage!$1:$1,0)))</f>
        <v>7.7570544844415583E-3</v>
      </c>
      <c r="U385">
        <f>PRODUCT(INDEX(Overzicht!$B$1:$D$35,MATCH(max_demand!U$1,Overzicht!$B$1:$B$35,0),3),INDEX(Verdeelsleutels_percentage!$A:$AB,MATCH(max_demand!$C385,Verdeelsleutels_percentage!$C:$C,0),MATCH(INDEX(Overzicht!$B$1:$F$35,MATCH(max_demand!U$1,Overzicht!$B:$B,0),5),Verdeelsleutels_percentage!$1:$1,0)))</f>
        <v>2.8811916656497221E-2</v>
      </c>
      <c r="V385">
        <f>PRODUCT(INDEX(Overzicht!$B$1:$D$35,MATCH(max_demand!V$1,Overzicht!$B$1:$B$35,0),3),INDEX(Verdeelsleutels_percentage!$A:$AB,MATCH(max_demand!$C385,Verdeelsleutels_percentage!$C:$C,0),MATCH(INDEX(Overzicht!$B$1:$F$35,MATCH(max_demand!V$1,Overzicht!$B:$B,0),5),Verdeelsleutels_percentage!$1:$1,0)))</f>
        <v>3.3536137808675912E-3</v>
      </c>
      <c r="W385">
        <f>PRODUCT(INDEX(Overzicht!$B$1:$D$35,MATCH(max_demand!W$1,Overzicht!$B$1:$B$35,0),3),INDEX(Verdeelsleutels_percentage!$A:$AB,MATCH(max_demand!$C385,Verdeelsleutels_percentage!$C:$C,0),MATCH(INDEX(Overzicht!$B$1:$F$35,MATCH(max_demand!W$1,Overzicht!$B:$B,0),5),Verdeelsleutels_percentage!$1:$1,0)))</f>
        <v>1.7497115378439607E-2</v>
      </c>
      <c r="X385">
        <f>PRODUCT(INDEX(Overzicht!$B$1:$D$35,MATCH(max_demand!X$1,Overzicht!$B$1:$B$35,0),3),INDEX(Verdeelsleutels_percentage!$A:$AB,MATCH(max_demand!$C385,Verdeelsleutels_percentage!$C:$C,0),MATCH(INDEX(Overzicht!$B$1:$F$35,MATCH(max_demand!X$1,Overzicht!$B:$B,0),5),Verdeelsleutels_percentage!$1:$1,0)))</f>
        <v>1.4599583907170277E-2</v>
      </c>
      <c r="Y385">
        <f>PRODUCT(INDEX(Overzicht!$B$1:$D$35,MATCH(max_demand!Y$1,Overzicht!$B$1:$B$35,0),3),INDEX(Verdeelsleutels_percentage!$A:$AB,MATCH(max_demand!$C385,Verdeelsleutels_percentage!$C:$C,0),MATCH(INDEX(Overzicht!$B$1:$F$35,MATCH(max_demand!Y$1,Overzicht!$B:$B,0),5),Verdeelsleutels_percentage!$1:$1,0)))</f>
        <v>8.9873148574195866E-6</v>
      </c>
      <c r="Z385">
        <f>PRODUCT(INDEX(Overzicht!$B$1:$D$35,MATCH(max_demand!Z$1,Overzicht!$B$1:$B$35,0),3),INDEX(Verdeelsleutels_percentage!$A:$AB,MATCH(max_demand!$C385,Verdeelsleutels_percentage!$C:$C,0),MATCH(INDEX(Overzicht!$B$1:$F$35,MATCH(max_demand!Z$1,Overzicht!$B:$B,0),5),Verdeelsleutels_percentage!$1:$1,0)))</f>
        <v>3.9943621588531498E-3</v>
      </c>
      <c r="AA385">
        <f>PRODUCT(INDEX(Overzicht!$B$1:$D$35,MATCH(max_demand!AA$1,Overzicht!$B$1:$B$35,0),3),INDEX(Verdeelsleutels_percentage!$A:$AB,MATCH(max_demand!$C385,Verdeelsleutels_percentage!$C:$C,0),MATCH(INDEX(Overzicht!$B$1:$F$35,MATCH(max_demand!AA$1,Overzicht!$B:$B,0),5),Verdeelsleutels_percentage!$1:$1,0)))</f>
        <v>4.1625458286995987E-3</v>
      </c>
      <c r="AB385">
        <f>PRODUCT(INDEX(Overzicht!$B$1:$D$35,MATCH(max_demand!AB$1,Overzicht!$B$1:$B$35,0),3),INDEX(Verdeelsleutels_percentage!$A:$AB,MATCH(max_demand!$C385,Verdeelsleutels_percentage!$C:$C,0),MATCH(INDEX(Overzicht!$B$1:$F$35,MATCH(max_demand!AB$1,Overzicht!$B:$B,0),5),Verdeelsleutels_percentage!$1:$1,0)))</f>
        <v>1.5839847921369526E-2</v>
      </c>
      <c r="AC385">
        <f>PRODUCT(INDEX(Overzicht!$B$1:$D$35,MATCH(max_demand!AC$1,Overzicht!$B$1:$B$35,0),3),INDEX(Verdeelsleutels_percentage!$A:$AB,MATCH(max_demand!$C385,Verdeelsleutels_percentage!$C:$C,0),MATCH(INDEX(Overzicht!$B$1:$F$35,MATCH(max_demand!AC$1,Overzicht!$B:$B,0),5),Verdeelsleutels_percentage!$1:$1,0)))</f>
        <v>2.0353712573481196E-2</v>
      </c>
      <c r="AD385">
        <f>PRODUCT(INDEX(Overzicht!$B$1:$D$35,MATCH(max_demand!AD$1,Overzicht!$B$1:$B$35,0),3),INDEX(Verdeelsleutels_percentage!$A:$AB,MATCH(max_demand!$C385,Verdeelsleutels_percentage!$C:$C,0),MATCH(INDEX(Overzicht!$B$1:$F$35,MATCH(max_demand!AD$1,Overzicht!$B:$B,0),5),Verdeelsleutels_percentage!$1:$1,0)))</f>
        <v>1.500052601125664E-5</v>
      </c>
      <c r="AE385">
        <f>PRODUCT(INDEX(Overzicht!$B$1:$D$35,MATCH(max_demand!AE$1,Overzicht!$B$1:$B$35,0),3),INDEX(Verdeelsleutels_percentage!$A:$AB,MATCH(max_demand!$C385,Verdeelsleutels_percentage!$C:$C,0),MATCH(INDEX(Overzicht!$B$1:$F$35,MATCH(max_demand!AE$1,Overzicht!$B:$B,0),5),Verdeelsleutels_percentage!$1:$1,0)))</f>
        <v>7.3675570148194161E-2</v>
      </c>
      <c r="AF385">
        <f>PRODUCT(INDEX(Overzicht!$B$1:$D$35,MATCH(max_demand!AF$1,Overzicht!$B$1:$B$35,0),3),INDEX(Verdeelsleutels_percentage!$A:$AB,MATCH(max_demand!$C385,Verdeelsleutels_percentage!$C:$C,0),MATCH(INDEX(Overzicht!$B$1:$F$35,MATCH(max_demand!AF$1,Overzicht!$B:$B,0),5),Verdeelsleutels_percentage!$1:$1,0)))</f>
        <v>1.576721904810454E-2</v>
      </c>
      <c r="AG385">
        <f>PRODUCT(INDEX(Overzicht!$B$1:$D$35,MATCH(max_demand!AG$1,Overzicht!$B$1:$B$35,0),3),INDEX(Verdeelsleutels_percentage!$A:$AB,MATCH(max_demand!$C385,Verdeelsleutels_percentage!$C:$C,0),MATCH(INDEX(Overzicht!$B$1:$F$35,MATCH(max_demand!AG$1,Overzicht!$B:$B,0),5),Verdeelsleutels_percentage!$1:$1,0)))</f>
        <v>1.7497115378439607E-2</v>
      </c>
      <c r="AH385">
        <f>PRODUCT(INDEX(Overzicht!$B$1:$D$35,MATCH(max_demand!AH$1,Overzicht!$B$1:$B$35,0),3),INDEX(Verdeelsleutels_percentage!$A:$AB,MATCH(max_demand!$C385,Verdeelsleutels_percentage!$C:$C,0),MATCH(INDEX(Overzicht!$B$1:$F$35,MATCH(max_demand!AH$1,Overzicht!$B:$B,0),5),Verdeelsleutels_percentage!$1:$1,0)))</f>
        <v>3.6790177778910589E-2</v>
      </c>
      <c r="AI385">
        <f>PRODUCT(INDEX(Overzicht!$B$1:$D$35,MATCH(max_demand!AI$1,Overzicht!$B$1:$B$35,0),3),INDEX(Verdeelsleutels_percentage!$A:$AB,MATCH(max_demand!$C385,Verdeelsleutels_percentage!$C:$C,0),MATCH(INDEX(Overzicht!$B$1:$F$35,MATCH(max_demand!AI$1,Overzicht!$B:$B,0),5),Verdeelsleutels_percentage!$1:$1,0)))</f>
        <v>1.2613775238483631E-2</v>
      </c>
      <c r="AJ385">
        <f>PRODUCT(INDEX(Overzicht!$B$1:$D$35,MATCH(max_demand!AJ$1,Overzicht!$B$1:$B$35,0),3),INDEX(Verdeelsleutels_percentage!$A:$AB,MATCH(max_demand!$C385,Verdeelsleutels_percentage!$C:$C,0),MATCH(INDEX(Overzicht!$B$1:$F$35,MATCH(max_demand!AJ$1,Overzicht!$B:$B,0),5),Verdeelsleutels_percentage!$1:$1,0)))</f>
        <v>0</v>
      </c>
      <c r="AK385">
        <f>PRODUCT(INDEX(Overzicht!$B$1:$D$35,MATCH(max_demand!AK$1,Overzicht!$B$1:$B$35,0),3),INDEX(Verdeelsleutels_percentage!$A:$AB,MATCH(max_demand!$C385,Verdeelsleutels_percentage!$C:$C,0),MATCH(INDEX(Overzicht!$B$1:$F$35,MATCH(max_demand!AK$1,Overzicht!$B:$B,0),5),Verdeelsleutels_percentage!$1:$1,0)))</f>
        <v>1.061491666292003E-3</v>
      </c>
      <c r="AL385">
        <f>PRODUCT(INDEX(Overzicht!$B$1:$D$35,MATCH(max_demand!AL$1,Overzicht!$B$1:$B$35,0),3),INDEX(Verdeelsleutels_percentage!$A:$AB,MATCH(max_demand!$C385,Verdeelsleutels_percentage!$C:$C,0),MATCH(INDEX(Overzicht!$B$1:$F$35,MATCH(max_demand!AL$1,Overzicht!$B:$B,0),5),Verdeelsleutels_percentage!$1:$1,0)))</f>
        <v>2.9161858964066012E-3</v>
      </c>
      <c r="AM385">
        <f>PRODUCT(INDEX(Overzicht!$B$1:$D$35,MATCH(max_demand!AM$1,Overzicht!$B$1:$B$35,0),3),INDEX(Verdeelsleutels_percentage!$A:$AB,MATCH(max_demand!$C385,Verdeelsleutels_percentage!$C:$C,0),MATCH(INDEX(Overzicht!$B$1:$F$35,MATCH(max_demand!AM$1,Overzicht!$B:$B,0),5),Verdeelsleutels_percentage!$1:$1,0)))</f>
        <v>5.8323717928132025E-3</v>
      </c>
      <c r="AN385">
        <f>PRODUCT(INDEX(Overzicht!$B$1:$D$35,MATCH(max_demand!AN$1,Overzicht!$B$1:$B$35,0),3),INDEX(Verdeelsleutels_percentage!$A:$AB,MATCH(max_demand!$C385,Verdeelsleutels_percentage!$C:$C,0),MATCH(INDEX(Overzicht!$B$1:$F$35,MATCH(max_demand!AN$1,Overzicht!$B:$B,0),5),Verdeelsleutels_percentage!$1:$1,0)))</f>
        <v>2.9161858964066012E-3</v>
      </c>
      <c r="AO385">
        <f>PRODUCT(INDEX(Overzicht!$B$1:$D$35,MATCH(max_demand!AO$1,Overzicht!$B$1:$B$35,0),3),INDEX(Verdeelsleutels_percentage!$A:$AB,MATCH(max_demand!$C385,Verdeelsleutels_percentage!$C:$C,0),MATCH(INDEX(Overzicht!$B$1:$F$35,MATCH(max_demand!AO$1,Overzicht!$B:$B,0),5),Verdeelsleutels_percentage!$1:$1,0)))</f>
        <v>1.0206650637423105E-2</v>
      </c>
    </row>
    <row r="386" spans="2:41">
      <c r="B386" t="str">
        <f>INDEX('ETLocal datasets'!B:C,MATCH(C386,'ETLocal datasets'!C:C,0),1)</f>
        <v>GM1952</v>
      </c>
      <c r="C386" t="str">
        <f>'ETLocal datasets'!C369</f>
        <v>Midden-Groningen</v>
      </c>
      <c r="D386">
        <f t="shared" si="25"/>
        <v>0.67549707974829609</v>
      </c>
      <c r="E386">
        <f t="shared" si="26"/>
        <v>0.33336960143389405</v>
      </c>
      <c r="F386">
        <f t="shared" si="27"/>
        <v>3.6999969274679329E-2</v>
      </c>
      <c r="G386">
        <f t="shared" si="24"/>
        <v>7.5344834575394287E-2</v>
      </c>
      <c r="H386">
        <f>PRODUCT(INDEX(Overzicht!$B$1:$D$35,MATCH(max_demand!H$1,Overzicht!$B$1:$B$35,0),3),INDEX(Verdeelsleutels_percentage!$A:$AB,MATCH(max_demand!$C386,Verdeelsleutels_percentage!$C:$C,0),MATCH(INDEX(Overzicht!$B$1:$F$35,MATCH(max_demand!H$1,Overzicht!$B:$B,0),5),Verdeelsleutels_percentage!$1:$1,0)))</f>
        <v>3.6999969274679329E-2</v>
      </c>
      <c r="I386">
        <f>PRODUCT(INDEX(Overzicht!$B$1:$D$35,MATCH(max_demand!I$1,Overzicht!$B$1:$B$35,0),3),INDEX(Verdeelsleutels_percentage!$A:$AB,MATCH(max_demand!$C386,Verdeelsleutels_percentage!$C:$C,0),MATCH(INDEX(Overzicht!$B$1:$F$35,MATCH(max_demand!I$1,Overzicht!$B:$B,0),5),Verdeelsleutels_percentage!$1:$1,0)))</f>
        <v>8.8661383389894655E-2</v>
      </c>
      <c r="J386">
        <f>PRODUCT(INDEX(Overzicht!$B$1:$D$35,MATCH(max_demand!J$1,Overzicht!$B$1:$B$35,0),3),INDEX(Verdeelsleutels_percentage!$A:$AB,MATCH(max_demand!$C386,Verdeelsleutels_percentage!$C:$C,0),MATCH(INDEX(Overzicht!$B$1:$F$35,MATCH(max_demand!J$1,Overzicht!$B:$B,0),5),Verdeelsleutels_percentage!$1:$1,0)))</f>
        <v>1.2403799223511548E-2</v>
      </c>
      <c r="K386">
        <f>PRODUCT(INDEX(Overzicht!$B$1:$D$35,MATCH(max_demand!K$1,Overzicht!$B$1:$B$35,0),3),INDEX(Verdeelsleutels_percentage!$A:$AB,MATCH(max_demand!$C386,Verdeelsleutels_percentage!$C:$C,0),MATCH(INDEX(Overzicht!$B$1:$F$35,MATCH(max_demand!K$1,Overzicht!$B:$B,0),5),Verdeelsleutels_percentage!$1:$1,0)))</f>
        <v>1.8455207957927301E-2</v>
      </c>
      <c r="L386">
        <f>PRODUCT(INDEX(Overzicht!$B$1:$D$35,MATCH(max_demand!L$1,Overzicht!$B$1:$B$35,0),3),INDEX(Verdeelsleutels_percentage!$A:$AB,MATCH(max_demand!$C386,Verdeelsleutels_percentage!$C:$C,0),MATCH(INDEX(Overzicht!$B$1:$F$35,MATCH(max_demand!L$1,Overzicht!$B:$B,0),5),Verdeelsleutels_percentage!$1:$1,0)))</f>
        <v>1.1964239588528358E-2</v>
      </c>
      <c r="M386">
        <f>PRODUCT(INDEX(Overzicht!$B$1:$D$35,MATCH(max_demand!M$1,Overzicht!$B$1:$B$35,0),3),INDEX(Verdeelsleutels_percentage!$A:$AB,MATCH(max_demand!$C386,Verdeelsleutels_percentage!$C:$C,0),MATCH(INDEX(Overzicht!$B$1:$F$35,MATCH(max_demand!M$1,Overzicht!$B:$B,0),5),Verdeelsleutels_percentage!$1:$1,0)))</f>
        <v>0.13322544298344705</v>
      </c>
      <c r="N386">
        <f>PRODUCT(INDEX(Overzicht!$B$1:$D$35,MATCH(max_demand!N$1,Overzicht!$B$1:$B$35,0),3),INDEX(Verdeelsleutels_percentage!$A:$AB,MATCH(max_demand!$C386,Verdeelsleutels_percentage!$C:$C,0),MATCH(INDEX(Overzicht!$B$1:$F$35,MATCH(max_demand!N$1,Overzicht!$B:$B,0),5),Verdeelsleutels_percentage!$1:$1,0)))</f>
        <v>6.5418383667288027E-2</v>
      </c>
      <c r="O386">
        <f>PRODUCT(INDEX(Overzicht!$B$1:$D$35,MATCH(max_demand!O$1,Overzicht!$B$1:$B$35,0),3),INDEX(Verdeelsleutels_percentage!$A:$AB,MATCH(max_demand!$C386,Verdeelsleutels_percentage!$C:$C,0),MATCH(INDEX(Overzicht!$B$1:$F$35,MATCH(max_demand!O$1,Overzicht!$B:$B,0),5),Verdeelsleutels_percentage!$1:$1,0)))</f>
        <v>6.9169105596542893E-2</v>
      </c>
      <c r="P386">
        <f>PRODUCT(INDEX(Overzicht!$B$1:$D$35,MATCH(max_demand!P$1,Overzicht!$B$1:$B$35,0),3),INDEX(Verdeelsleutels_percentage!$A:$AB,MATCH(max_demand!$C386,Verdeelsleutels_percentage!$C:$C,0),MATCH(INDEX(Overzicht!$B$1:$F$35,MATCH(max_demand!P$1,Overzicht!$B:$B,0),5),Verdeelsleutels_percentage!$1:$1,0)))</f>
        <v>1.1922623132376785E-2</v>
      </c>
      <c r="Q386">
        <f>PRODUCT(INDEX(Overzicht!$B$1:$D$35,MATCH(max_demand!Q$1,Overzicht!$B$1:$B$35,0),3),INDEX(Verdeelsleutels_percentage!$A:$AB,MATCH(max_demand!$C386,Verdeelsleutels_percentage!$C:$C,0),MATCH(INDEX(Overzicht!$B$1:$F$35,MATCH(max_demand!Q$1,Overzicht!$B:$B,0),5),Verdeelsleutels_percentage!$1:$1,0)))</f>
        <v>3.0657117399020016E-2</v>
      </c>
      <c r="R386">
        <f>PRODUCT(INDEX(Overzicht!$B$1:$D$35,MATCH(max_demand!R$1,Overzicht!$B$1:$B$35,0),3),INDEX(Verdeelsleutels_percentage!$A:$AB,MATCH(max_demand!$C386,Verdeelsleutels_percentage!$C:$C,0),MATCH(INDEX(Overzicht!$B$1:$F$35,MATCH(max_demand!R$1,Overzicht!$B:$B,0),5),Verdeelsleutels_percentage!$1:$1,0)))</f>
        <v>6.3428518756593142E-3</v>
      </c>
      <c r="S386">
        <f>PRODUCT(INDEX(Overzicht!$B$1:$D$35,MATCH(max_demand!S$1,Overzicht!$B$1:$B$35,0),3),INDEX(Verdeelsleutels_percentage!$A:$AB,MATCH(max_demand!$C386,Verdeelsleutels_percentage!$C:$C,0),MATCH(INDEX(Overzicht!$B$1:$F$35,MATCH(max_demand!S$1,Overzicht!$B:$B,0),5),Verdeelsleutels_percentage!$1:$1,0)))</f>
        <v>1.2990160641350274E-2</v>
      </c>
      <c r="T386">
        <f>PRODUCT(INDEX(Overzicht!$B$1:$D$35,MATCH(max_demand!T$1,Overzicht!$B$1:$B$35,0),3),INDEX(Verdeelsleutels_percentage!$A:$AB,MATCH(max_demand!$C386,Verdeelsleutels_percentage!$C:$C,0),MATCH(INDEX(Overzicht!$B$1:$F$35,MATCH(max_demand!T$1,Overzicht!$B:$B,0),5),Verdeelsleutels_percentage!$1:$1,0)))</f>
        <v>1.8746651099170859E-2</v>
      </c>
      <c r="U386">
        <f>PRODUCT(INDEX(Overzicht!$B$1:$D$35,MATCH(max_demand!U$1,Overzicht!$B$1:$B$35,0),3),INDEX(Verdeelsleutels_percentage!$A:$AB,MATCH(max_demand!$C386,Verdeelsleutels_percentage!$C:$C,0),MATCH(INDEX(Overzicht!$B$1:$F$35,MATCH(max_demand!U$1,Overzicht!$B:$B,0),5),Verdeelsleutels_percentage!$1:$1,0)))</f>
        <v>6.963041836834892E-2</v>
      </c>
      <c r="V386">
        <f>PRODUCT(INDEX(Overzicht!$B$1:$D$35,MATCH(max_demand!V$1,Overzicht!$B$1:$B$35,0),3),INDEX(Verdeelsleutels_percentage!$A:$AB,MATCH(max_demand!$C386,Verdeelsleutels_percentage!$C:$C,0),MATCH(INDEX(Overzicht!$B$1:$F$35,MATCH(max_demand!V$1,Overzicht!$B:$B,0),5),Verdeelsleutels_percentage!$1:$1,0)))</f>
        <v>8.1047551744535679E-3</v>
      </c>
      <c r="W386">
        <f>PRODUCT(INDEX(Overzicht!$B$1:$D$35,MATCH(max_demand!W$1,Overzicht!$B$1:$B$35,0),3),INDEX(Verdeelsleutels_percentage!$A:$AB,MATCH(max_demand!$C386,Verdeelsleutels_percentage!$C:$C,0),MATCH(INDEX(Overzicht!$B$1:$F$35,MATCH(max_demand!W$1,Overzicht!$B:$B,0),5),Verdeelsleutels_percentage!$1:$1,0)))</f>
        <v>4.2285679171062095E-2</v>
      </c>
      <c r="X386">
        <f>PRODUCT(INDEX(Overzicht!$B$1:$D$35,MATCH(max_demand!X$1,Overzicht!$B$1:$B$35,0),3),INDEX(Verdeelsleutels_percentage!$A:$AB,MATCH(max_demand!$C386,Verdeelsleutels_percentage!$C:$C,0),MATCH(INDEX(Overzicht!$B$1:$F$35,MATCH(max_demand!X$1,Overzicht!$B:$B,0),5),Verdeelsleutels_percentage!$1:$1,0)))</f>
        <v>9.8924605151346455E-3</v>
      </c>
      <c r="Y386">
        <f>PRODUCT(INDEX(Overzicht!$B$1:$D$35,MATCH(max_demand!Y$1,Overzicht!$B$1:$B$35,0),3),INDEX(Verdeelsleutels_percentage!$A:$AB,MATCH(max_demand!$C386,Verdeelsleutels_percentage!$C:$C,0),MATCH(INDEX(Overzicht!$B$1:$F$35,MATCH(max_demand!Y$1,Overzicht!$B:$B,0),5),Verdeelsleutels_percentage!$1:$1,0)))</f>
        <v>8.9915204329261016E-6</v>
      </c>
      <c r="Z386">
        <f>PRODUCT(INDEX(Overzicht!$B$1:$D$35,MATCH(max_demand!Z$1,Overzicht!$B$1:$B$35,0),3),INDEX(Verdeelsleutels_percentage!$A:$AB,MATCH(max_demand!$C386,Verdeelsleutels_percentage!$C:$C,0),MATCH(INDEX(Overzicht!$B$1:$F$35,MATCH(max_demand!Z$1,Overzicht!$B:$B,0),5),Verdeelsleutels_percentage!$1:$1,0)))</f>
        <v>3.9962313035227124E-3</v>
      </c>
      <c r="AA386">
        <f>PRODUCT(INDEX(Overzicht!$B$1:$D$35,MATCH(max_demand!AA$1,Overzicht!$B$1:$B$35,0),3),INDEX(Verdeelsleutels_percentage!$A:$AB,MATCH(max_demand!$C386,Verdeelsleutels_percentage!$C:$C,0),MATCH(INDEX(Overzicht!$B$1:$F$35,MATCH(max_demand!AA$1,Overzicht!$B:$B,0),5),Verdeelsleutels_percentage!$1:$1,0)))</f>
        <v>4.1644936741973525E-3</v>
      </c>
      <c r="AB386">
        <f>PRODUCT(INDEX(Overzicht!$B$1:$D$35,MATCH(max_demand!AB$1,Overzicht!$B$1:$B$35,0),3),INDEX(Verdeelsleutels_percentage!$A:$AB,MATCH(max_demand!$C386,Verdeelsleutels_percentage!$C:$C,0),MATCH(INDEX(Overzicht!$B$1:$F$35,MATCH(max_demand!AB$1,Overzicht!$B:$B,0),5),Verdeelsleutels_percentage!$1:$1,0)))</f>
        <v>2.4294609965223722E-2</v>
      </c>
      <c r="AC386">
        <f>PRODUCT(INDEX(Overzicht!$B$1:$D$35,MATCH(max_demand!AC$1,Overzicht!$B$1:$B$35,0),3),INDEX(Verdeelsleutels_percentage!$A:$AB,MATCH(max_demand!$C386,Verdeelsleutels_percentage!$C:$C,0),MATCH(INDEX(Overzicht!$B$1:$F$35,MATCH(max_demand!AC$1,Overzicht!$B:$B,0),5),Verdeelsleutels_percentage!$1:$1,0)))</f>
        <v>1.9499185927056458E-2</v>
      </c>
      <c r="AD386">
        <f>PRODUCT(INDEX(Overzicht!$B$1:$D$35,MATCH(max_demand!AD$1,Overzicht!$B$1:$B$35,0),3),INDEX(Verdeelsleutels_percentage!$A:$AB,MATCH(max_demand!$C386,Verdeelsleutels_percentage!$C:$C,0),MATCH(INDEX(Overzicht!$B$1:$F$35,MATCH(max_demand!AD$1,Overzicht!$B:$B,0),5),Verdeelsleutels_percentage!$1:$1,0)))</f>
        <v>6.1477565619904264E-6</v>
      </c>
      <c r="AE386">
        <f>PRODUCT(INDEX(Overzicht!$B$1:$D$35,MATCH(max_demand!AE$1,Overzicht!$B$1:$B$35,0),3),INDEX(Verdeelsleutels_percentage!$A:$AB,MATCH(max_demand!$C386,Verdeelsleutels_percentage!$C:$C,0),MATCH(INDEX(Overzicht!$B$1:$F$35,MATCH(max_demand!AE$1,Overzicht!$B:$B,0),5),Verdeelsleutels_percentage!$1:$1,0)))</f>
        <v>0.25946179785251577</v>
      </c>
      <c r="AF386">
        <f>PRODUCT(INDEX(Overzicht!$B$1:$D$35,MATCH(max_demand!AF$1,Overzicht!$B$1:$B$35,0),3),INDEX(Verdeelsleutels_percentage!$A:$AB,MATCH(max_demand!$C386,Verdeelsleutels_percentage!$C:$C,0),MATCH(INDEX(Overzicht!$B$1:$F$35,MATCH(max_demand!AF$1,Overzicht!$B:$B,0),5),Verdeelsleutels_percentage!$1:$1,0)))</f>
        <v>1.5774597250747549E-2</v>
      </c>
      <c r="AG386">
        <f>PRODUCT(INDEX(Overzicht!$B$1:$D$35,MATCH(max_demand!AG$1,Overzicht!$B$1:$B$35,0),3),INDEX(Verdeelsleutels_percentage!$A:$AB,MATCH(max_demand!$C386,Verdeelsleutels_percentage!$C:$C,0),MATCH(INDEX(Overzicht!$B$1:$F$35,MATCH(max_demand!AG$1,Overzicht!$B:$B,0),5),Verdeelsleutels_percentage!$1:$1,0)))</f>
        <v>4.2285679171062095E-2</v>
      </c>
      <c r="AH386">
        <f>PRODUCT(INDEX(Overzicht!$B$1:$D$35,MATCH(max_demand!AH$1,Overzicht!$B$1:$B$35,0),3),INDEX(Verdeelsleutels_percentage!$A:$AB,MATCH(max_demand!$C386,Verdeelsleutels_percentage!$C:$C,0),MATCH(INDEX(Overzicht!$B$1:$F$35,MATCH(max_demand!AH$1,Overzicht!$B:$B,0),5),Verdeelsleutels_percentage!$1:$1,0)))</f>
        <v>3.6807393585077612E-2</v>
      </c>
      <c r="AI386">
        <f>PRODUCT(INDEX(Overzicht!$B$1:$D$35,MATCH(max_demand!AI$1,Overzicht!$B$1:$B$35,0),3),INDEX(Verdeelsleutels_percentage!$A:$AB,MATCH(max_demand!$C386,Verdeelsleutels_percentage!$C:$C,0),MATCH(INDEX(Overzicht!$B$1:$F$35,MATCH(max_demand!AI$1,Overzicht!$B:$B,0),5),Verdeelsleutels_percentage!$1:$1,0)))</f>
        <v>1.2619677800598037E-2</v>
      </c>
      <c r="AJ386">
        <f>PRODUCT(INDEX(Overzicht!$B$1:$D$35,MATCH(max_demand!AJ$1,Overzicht!$B$1:$B$35,0),3),INDEX(Verdeelsleutels_percentage!$A:$AB,MATCH(max_demand!$C386,Verdeelsleutels_percentage!$C:$C,0),MATCH(INDEX(Overzicht!$B$1:$F$35,MATCH(max_demand!AJ$1,Overzicht!$B:$B,0),5),Verdeelsleutels_percentage!$1:$1,0)))</f>
        <v>0</v>
      </c>
      <c r="AK386">
        <f>PRODUCT(INDEX(Overzicht!$B$1:$D$35,MATCH(max_demand!AK$1,Overzicht!$B$1:$B$35,0),3),INDEX(Verdeelsleutels_percentage!$A:$AB,MATCH(max_demand!$C386,Verdeelsleutels_percentage!$C:$C,0),MATCH(INDEX(Overzicht!$B$1:$F$35,MATCH(max_demand!AK$1,Overzicht!$B:$B,0),5),Verdeelsleutels_percentage!$1:$1,0)))</f>
        <v>2.5653312030444338E-3</v>
      </c>
      <c r="AL386">
        <f>PRODUCT(INDEX(Overzicht!$B$1:$D$35,MATCH(max_demand!AL$1,Overzicht!$B$1:$B$35,0),3),INDEX(Verdeelsleutels_percentage!$A:$AB,MATCH(max_demand!$C386,Verdeelsleutels_percentage!$C:$C,0),MATCH(INDEX(Overzicht!$B$1:$F$35,MATCH(max_demand!AL$1,Overzicht!$B:$B,0),5),Verdeelsleutels_percentage!$1:$1,0)))</f>
        <v>7.0476131951770155E-3</v>
      </c>
      <c r="AM386">
        <f>PRODUCT(INDEX(Overzicht!$B$1:$D$35,MATCH(max_demand!AM$1,Overzicht!$B$1:$B$35,0),3),INDEX(Verdeelsleutels_percentage!$A:$AB,MATCH(max_demand!$C386,Verdeelsleutels_percentage!$C:$C,0),MATCH(INDEX(Overzicht!$B$1:$F$35,MATCH(max_demand!AM$1,Overzicht!$B:$B,0),5),Verdeelsleutels_percentage!$1:$1,0)))</f>
        <v>1.4095226390354031E-2</v>
      </c>
      <c r="AN386">
        <f>PRODUCT(INDEX(Overzicht!$B$1:$D$35,MATCH(max_demand!AN$1,Overzicht!$B$1:$B$35,0),3),INDEX(Verdeelsleutels_percentage!$A:$AB,MATCH(max_demand!$C386,Verdeelsleutels_percentage!$C:$C,0),MATCH(INDEX(Overzicht!$B$1:$F$35,MATCH(max_demand!AN$1,Overzicht!$B:$B,0),5),Verdeelsleutels_percentage!$1:$1,0)))</f>
        <v>7.0476131951770155E-3</v>
      </c>
      <c r="AO386">
        <f>PRODUCT(INDEX(Overzicht!$B$1:$D$35,MATCH(max_demand!AO$1,Overzicht!$B$1:$B$35,0),3),INDEX(Verdeelsleutels_percentage!$A:$AB,MATCH(max_demand!$C386,Verdeelsleutels_percentage!$C:$C,0),MATCH(INDEX(Overzicht!$B$1:$F$35,MATCH(max_demand!AO$1,Overzicht!$B:$B,0),5),Verdeelsleutels_percentage!$1:$1,0)))</f>
        <v>2.4666646183119555E-2</v>
      </c>
    </row>
    <row r="387" spans="2:41">
      <c r="B387" t="str">
        <f>INDEX('ETLocal datasets'!B:C,MATCH(C387,'ETLocal datasets'!C:C,0),1)</f>
        <v>GM1955</v>
      </c>
      <c r="C387" t="str">
        <f>'ETLocal datasets'!C370</f>
        <v>Montferland</v>
      </c>
      <c r="D387">
        <f t="shared" si="25"/>
        <v>0.22674125860981137</v>
      </c>
      <c r="E387">
        <f t="shared" si="26"/>
        <v>0.15012794693430431</v>
      </c>
      <c r="F387">
        <f t="shared" si="27"/>
        <v>2.1888058803750433E-2</v>
      </c>
      <c r="G387">
        <f t="shared" si="24"/>
        <v>4.4571717276361764E-2</v>
      </c>
      <c r="H387">
        <f>PRODUCT(INDEX(Overzicht!$B$1:$D$35,MATCH(max_demand!H$1,Overzicht!$B$1:$B$35,0),3),INDEX(Verdeelsleutels_percentage!$A:$AB,MATCH(max_demand!$C387,Verdeelsleutels_percentage!$C:$C,0),MATCH(INDEX(Overzicht!$B$1:$F$35,MATCH(max_demand!H$1,Overzicht!$B:$B,0),5),Verdeelsleutels_percentage!$1:$1,0)))</f>
        <v>2.1888058803750433E-2</v>
      </c>
      <c r="I387">
        <f>PRODUCT(INDEX(Overzicht!$B$1:$D$35,MATCH(max_demand!I$1,Overzicht!$B$1:$B$35,0),3),INDEX(Verdeelsleutels_percentage!$A:$AB,MATCH(max_demand!$C387,Verdeelsleutels_percentage!$C:$C,0),MATCH(INDEX(Overzicht!$B$1:$F$35,MATCH(max_demand!I$1,Overzicht!$B:$B,0),5),Verdeelsleutels_percentage!$1:$1,0)))</f>
        <v>1.7976963542362515E-2</v>
      </c>
      <c r="J387">
        <f>PRODUCT(INDEX(Overzicht!$B$1:$D$35,MATCH(max_demand!J$1,Overzicht!$B$1:$B$35,0),3),INDEX(Verdeelsleutels_percentage!$A:$AB,MATCH(max_demand!$C387,Verdeelsleutels_percentage!$C:$C,0),MATCH(INDEX(Overzicht!$B$1:$F$35,MATCH(max_demand!J$1,Overzicht!$B:$B,0),5),Verdeelsleutels_percentage!$1:$1,0)))</f>
        <v>7.3377111418287165E-3</v>
      </c>
      <c r="K387">
        <f>PRODUCT(INDEX(Overzicht!$B$1:$D$35,MATCH(max_demand!K$1,Overzicht!$B$1:$B$35,0),3),INDEX(Verdeelsleutels_percentage!$A:$AB,MATCH(max_demand!$C387,Verdeelsleutels_percentage!$C:$C,0),MATCH(INDEX(Overzicht!$B$1:$F$35,MATCH(max_demand!K$1,Overzicht!$B:$B,0),5),Verdeelsleutels_percentage!$1:$1,0)))</f>
        <v>3.7419741035102285E-3</v>
      </c>
      <c r="L387">
        <f>PRODUCT(INDEX(Overzicht!$B$1:$D$35,MATCH(max_demand!L$1,Overzicht!$B$1:$B$35,0),3),INDEX(Verdeelsleutels_percentage!$A:$AB,MATCH(max_demand!$C387,Verdeelsleutels_percentage!$C:$C,0),MATCH(INDEX(Overzicht!$B$1:$F$35,MATCH(max_demand!L$1,Overzicht!$B:$B,0),5),Verdeelsleutels_percentage!$1:$1,0)))</f>
        <v>7.0776810032401622E-3</v>
      </c>
      <c r="M387">
        <f>PRODUCT(INDEX(Overzicht!$B$1:$D$35,MATCH(max_demand!M$1,Overzicht!$B$1:$B$35,0),3),INDEX(Verdeelsleutels_percentage!$A:$AB,MATCH(max_demand!$C387,Verdeelsleutels_percentage!$C:$C,0),MATCH(INDEX(Overzicht!$B$1:$F$35,MATCH(max_demand!M$1,Overzicht!$B:$B,0),5),Verdeelsleutels_percentage!$1:$1,0)))</f>
        <v>0.10395280750865306</v>
      </c>
      <c r="N387">
        <f>PRODUCT(INDEX(Overzicht!$B$1:$D$35,MATCH(max_demand!N$1,Overzicht!$B$1:$B$35,0),3),INDEX(Verdeelsleutels_percentage!$A:$AB,MATCH(max_demand!$C387,Verdeelsleutels_percentage!$C:$C,0),MATCH(INDEX(Overzicht!$B$1:$F$35,MATCH(max_demand!N$1,Overzicht!$B:$B,0),5),Verdeelsleutels_percentage!$1:$1,0)))</f>
        <v>2.3732717622354578E-2</v>
      </c>
      <c r="O387">
        <f>PRODUCT(INDEX(Overzicht!$B$1:$D$35,MATCH(max_demand!O$1,Overzicht!$B$1:$B$35,0),3),INDEX(Verdeelsleutels_percentage!$A:$AB,MATCH(max_demand!$C387,Verdeelsleutels_percentage!$C:$C,0),MATCH(INDEX(Overzicht!$B$1:$F$35,MATCH(max_demand!O$1,Overzicht!$B:$B,0),5),Verdeelsleutels_percentage!$1:$1,0)))</f>
        <v>8.8158467800217542E-3</v>
      </c>
      <c r="P387">
        <f>PRODUCT(INDEX(Overzicht!$B$1:$D$35,MATCH(max_demand!P$1,Overzicht!$B$1:$B$35,0),3),INDEX(Verdeelsleutels_percentage!$A:$AB,MATCH(max_demand!$C387,Verdeelsleutels_percentage!$C:$C,0),MATCH(INDEX(Overzicht!$B$1:$F$35,MATCH(max_demand!P$1,Overzicht!$B:$B,0),5),Verdeelsleutels_percentage!$1:$1,0)))</f>
        <v>1.1266615366672162E-3</v>
      </c>
      <c r="Q387">
        <f>PRODUCT(INDEX(Overzicht!$B$1:$D$35,MATCH(max_demand!Q$1,Overzicht!$B$1:$B$35,0),3),INDEX(Verdeelsleutels_percentage!$A:$AB,MATCH(max_demand!$C387,Verdeelsleutels_percentage!$C:$C,0),MATCH(INDEX(Overzicht!$B$1:$F$35,MATCH(max_demand!Q$1,Overzicht!$B:$B,0),5),Verdeelsleutels_percentage!$1:$1,0)))</f>
        <v>1.813582015167893E-2</v>
      </c>
      <c r="R387">
        <f>PRODUCT(INDEX(Overzicht!$B$1:$D$35,MATCH(max_demand!R$1,Overzicht!$B$1:$B$35,0),3),INDEX(Verdeelsleutels_percentage!$A:$AB,MATCH(max_demand!$C387,Verdeelsleutels_percentage!$C:$C,0),MATCH(INDEX(Overzicht!$B$1:$F$35,MATCH(max_demand!R$1,Overzicht!$B:$B,0),5),Verdeelsleutels_percentage!$1:$1,0)))</f>
        <v>3.7522386520715029E-3</v>
      </c>
      <c r="S387">
        <f>PRODUCT(INDEX(Overzicht!$B$1:$D$35,MATCH(max_demand!S$1,Overzicht!$B$1:$B$35,0),3),INDEX(Verdeelsleutels_percentage!$A:$AB,MATCH(max_demand!$C387,Verdeelsleutels_percentage!$C:$C,0),MATCH(INDEX(Overzicht!$B$1:$F$35,MATCH(max_demand!S$1,Overzicht!$B:$B,0),5),Verdeelsleutels_percentage!$1:$1,0)))</f>
        <v>7.6845847594424381E-3</v>
      </c>
      <c r="T387">
        <f>PRODUCT(INDEX(Overzicht!$B$1:$D$35,MATCH(max_demand!T$1,Overzicht!$B$1:$B$35,0),3),INDEX(Verdeelsleutels_percentage!$A:$AB,MATCH(max_demand!$C387,Verdeelsleutels_percentage!$C:$C,0),MATCH(INDEX(Overzicht!$B$1:$F$35,MATCH(max_demand!T$1,Overzicht!$B:$B,0),5),Verdeelsleutels_percentage!$1:$1,0)))</f>
        <v>1.1089949793900218E-2</v>
      </c>
      <c r="U387">
        <f>PRODUCT(INDEX(Overzicht!$B$1:$D$35,MATCH(max_demand!U$1,Overzicht!$B$1:$B$35,0),3),INDEX(Verdeelsleutels_percentage!$A:$AB,MATCH(max_demand!$C387,Verdeelsleutels_percentage!$C:$C,0),MATCH(INDEX(Overzicht!$B$1:$F$35,MATCH(max_demand!U$1,Overzicht!$B:$B,0),5),Verdeelsleutels_percentage!$1:$1,0)))</f>
        <v>4.1191242091629394E-2</v>
      </c>
      <c r="V387">
        <f>PRODUCT(INDEX(Overzicht!$B$1:$D$35,MATCH(max_demand!V$1,Overzicht!$B$1:$B$35,0),3),INDEX(Verdeelsleutels_percentage!$A:$AB,MATCH(max_demand!$C387,Verdeelsleutels_percentage!$C:$C,0),MATCH(INDEX(Overzicht!$B$1:$F$35,MATCH(max_demand!V$1,Overzicht!$B:$B,0),5),Verdeelsleutels_percentage!$1:$1,0)))</f>
        <v>4.7945271665358093E-3</v>
      </c>
      <c r="W387">
        <f>PRODUCT(INDEX(Overzicht!$B$1:$D$35,MATCH(max_demand!W$1,Overzicht!$B$1:$B$35,0),3),INDEX(Verdeelsleutels_percentage!$A:$AB,MATCH(max_demand!$C387,Verdeelsleutels_percentage!$C:$C,0),MATCH(INDEX(Overzicht!$B$1:$F$35,MATCH(max_demand!W$1,Overzicht!$B:$B,0),5),Verdeelsleutels_percentage!$1:$1,0)))</f>
        <v>2.5014924347143353E-2</v>
      </c>
      <c r="X387">
        <f>PRODUCT(INDEX(Overzicht!$B$1:$D$35,MATCH(max_demand!X$1,Overzicht!$B$1:$B$35,0),3),INDEX(Verdeelsleutels_percentage!$A:$AB,MATCH(max_demand!$C387,Verdeelsleutels_percentage!$C:$C,0),MATCH(INDEX(Overzicht!$B$1:$F$35,MATCH(max_demand!X$1,Overzicht!$B:$B,0),5),Verdeelsleutels_percentage!$1:$1,0)))</f>
        <v>1.6793741026166965E-2</v>
      </c>
      <c r="Y387">
        <f>PRODUCT(INDEX(Overzicht!$B$1:$D$35,MATCH(max_demand!Y$1,Overzicht!$B$1:$B$35,0),3),INDEX(Verdeelsleutels_percentage!$A:$AB,MATCH(max_demand!$C387,Verdeelsleutels_percentage!$C:$C,0),MATCH(INDEX(Overzicht!$B$1:$F$35,MATCH(max_demand!Y$1,Overzicht!$B:$B,0),5),Verdeelsleutels_percentage!$1:$1,0)))</f>
        <v>2.823088140008773E-6</v>
      </c>
      <c r="Z387">
        <f>PRODUCT(INDEX(Overzicht!$B$1:$D$35,MATCH(max_demand!Z$1,Overzicht!$B$1:$B$35,0),3),INDEX(Verdeelsleutels_percentage!$A:$AB,MATCH(max_demand!$C387,Verdeelsleutels_percentage!$C:$C,0),MATCH(INDEX(Overzicht!$B$1:$F$35,MATCH(max_demand!Z$1,Overzicht!$B:$B,0),5),Verdeelsleutels_percentage!$1:$1,0)))</f>
        <v>1.2547058400038992E-3</v>
      </c>
      <c r="AA387">
        <f>PRODUCT(INDEX(Overzicht!$B$1:$D$35,MATCH(max_demand!AA$1,Overzicht!$B$1:$B$35,0),3),INDEX(Verdeelsleutels_percentage!$A:$AB,MATCH(max_demand!$C387,Verdeelsleutels_percentage!$C:$C,0),MATCH(INDEX(Overzicht!$B$1:$F$35,MATCH(max_demand!AA$1,Overzicht!$B:$B,0),5),Verdeelsleutels_percentage!$1:$1,0)))</f>
        <v>1.3075355595830109E-3</v>
      </c>
      <c r="AB387">
        <f>PRODUCT(INDEX(Overzicht!$B$1:$D$35,MATCH(max_demand!AB$1,Overzicht!$B$1:$B$35,0),3),INDEX(Verdeelsleutels_percentage!$A:$AB,MATCH(max_demand!$C387,Verdeelsleutels_percentage!$C:$C,0),MATCH(INDEX(Overzicht!$B$1:$F$35,MATCH(max_demand!AB$1,Overzicht!$B:$B,0),5),Verdeelsleutels_percentage!$1:$1,0)))</f>
        <v>9.1830595246825443E-3</v>
      </c>
      <c r="AC387">
        <f>PRODUCT(INDEX(Overzicht!$B$1:$D$35,MATCH(max_demand!AC$1,Overzicht!$B$1:$B$35,0),3),INDEX(Verdeelsleutels_percentage!$A:$AB,MATCH(max_demand!$C387,Verdeelsleutels_percentage!$C:$C,0),MATCH(INDEX(Overzicht!$B$1:$F$35,MATCH(max_demand!AC$1,Overzicht!$B:$B,0),5),Verdeelsleutels_percentage!$1:$1,0)))</f>
        <v>1.9609056254406336E-2</v>
      </c>
      <c r="AD387">
        <f>PRODUCT(INDEX(Overzicht!$B$1:$D$35,MATCH(max_demand!AD$1,Overzicht!$B$1:$B$35,0),3),INDEX(Verdeelsleutels_percentage!$A:$AB,MATCH(max_demand!$C387,Verdeelsleutels_percentage!$C:$C,0),MATCH(INDEX(Overzicht!$B$1:$F$35,MATCH(max_demand!AD$1,Overzicht!$B:$B,0),5),Verdeelsleutels_percentage!$1:$1,0)))</f>
        <v>7.869128399347746E-6</v>
      </c>
      <c r="AE387">
        <f>PRODUCT(INDEX(Overzicht!$B$1:$D$35,MATCH(max_demand!AE$1,Overzicht!$B$1:$B$35,0),3),INDEX(Verdeelsleutels_percentage!$A:$AB,MATCH(max_demand!$C387,Verdeelsleutels_percentage!$C:$C,0),MATCH(INDEX(Overzicht!$B$1:$F$35,MATCH(max_demand!AE$1,Overzicht!$B:$B,0),5),Verdeelsleutels_percentage!$1:$1,0)))</f>
        <v>9.583814003017126E-3</v>
      </c>
      <c r="AF387">
        <f>PRODUCT(INDEX(Overzicht!$B$1:$D$35,MATCH(max_demand!AF$1,Overzicht!$B$1:$B$35,0),3),INDEX(Verdeelsleutels_percentage!$A:$AB,MATCH(max_demand!$C387,Verdeelsleutels_percentage!$C:$C,0),MATCH(INDEX(Overzicht!$B$1:$F$35,MATCH(max_demand!AF$1,Overzicht!$B:$B,0),5),Verdeelsleutels_percentage!$1:$1,0)))</f>
        <v>4.952786210541708E-3</v>
      </c>
      <c r="AG387">
        <f>PRODUCT(INDEX(Overzicht!$B$1:$D$35,MATCH(max_demand!AG$1,Overzicht!$B$1:$B$35,0),3),INDEX(Verdeelsleutels_percentage!$A:$AB,MATCH(max_demand!$C387,Verdeelsleutels_percentage!$C:$C,0),MATCH(INDEX(Overzicht!$B$1:$F$35,MATCH(max_demand!AG$1,Overzicht!$B:$B,0),5),Verdeelsleutels_percentage!$1:$1,0)))</f>
        <v>2.5014924347143353E-2</v>
      </c>
      <c r="AH387">
        <f>PRODUCT(INDEX(Overzicht!$B$1:$D$35,MATCH(max_demand!AH$1,Overzicht!$B$1:$B$35,0),3),INDEX(Verdeelsleutels_percentage!$A:$AB,MATCH(max_demand!$C387,Verdeelsleutels_percentage!$C:$C,0),MATCH(INDEX(Overzicht!$B$1:$F$35,MATCH(max_demand!AH$1,Overzicht!$B:$B,0),5),Verdeelsleutels_percentage!$1:$1,0)))</f>
        <v>1.1556501157930651E-2</v>
      </c>
      <c r="AI387">
        <f>PRODUCT(INDEX(Overzicht!$B$1:$D$35,MATCH(max_demand!AI$1,Overzicht!$B$1:$B$35,0),3),INDEX(Verdeelsleutels_percentage!$A:$AB,MATCH(max_demand!$C387,Verdeelsleutels_percentage!$C:$C,0),MATCH(INDEX(Overzicht!$B$1:$F$35,MATCH(max_demand!AI$1,Overzicht!$B:$B,0),5),Verdeelsleutels_percentage!$1:$1,0)))</f>
        <v>3.9622289684333655E-3</v>
      </c>
      <c r="AJ387">
        <f>PRODUCT(INDEX(Overzicht!$B$1:$D$35,MATCH(max_demand!AJ$1,Overzicht!$B$1:$B$35,0),3),INDEX(Verdeelsleutels_percentage!$A:$AB,MATCH(max_demand!$C387,Verdeelsleutels_percentage!$C:$C,0),MATCH(INDEX(Overzicht!$B$1:$F$35,MATCH(max_demand!AJ$1,Overzicht!$B:$B,0),5),Verdeelsleutels_percentage!$1:$1,0)))</f>
        <v>0</v>
      </c>
      <c r="AK387">
        <f>PRODUCT(INDEX(Overzicht!$B$1:$D$35,MATCH(max_demand!AK$1,Overzicht!$B$1:$B$35,0),3),INDEX(Verdeelsleutels_percentage!$A:$AB,MATCH(max_demand!$C387,Verdeelsleutels_percentage!$C:$C,0),MATCH(INDEX(Overzicht!$B$1:$F$35,MATCH(max_demand!AK$1,Overzicht!$B:$B,0),5),Verdeelsleutels_percentage!$1:$1,0)))</f>
        <v>1.5175720770600303E-3</v>
      </c>
      <c r="AL387">
        <f>PRODUCT(INDEX(Overzicht!$B$1:$D$35,MATCH(max_demand!AL$1,Overzicht!$B$1:$B$35,0),3),INDEX(Verdeelsleutels_percentage!$A:$AB,MATCH(max_demand!$C387,Verdeelsleutels_percentage!$C:$C,0),MATCH(INDEX(Overzicht!$B$1:$F$35,MATCH(max_demand!AL$1,Overzicht!$B:$B,0),5),Verdeelsleutels_percentage!$1:$1,0)))</f>
        <v>4.1691540578572255E-3</v>
      </c>
      <c r="AM387">
        <f>PRODUCT(INDEX(Overzicht!$B$1:$D$35,MATCH(max_demand!AM$1,Overzicht!$B$1:$B$35,0),3),INDEX(Verdeelsleutels_percentage!$A:$AB,MATCH(max_demand!$C387,Verdeelsleutels_percentage!$C:$C,0),MATCH(INDEX(Overzicht!$B$1:$F$35,MATCH(max_demand!AM$1,Overzicht!$B:$B,0),5),Verdeelsleutels_percentage!$1:$1,0)))</f>
        <v>8.338308115714451E-3</v>
      </c>
      <c r="AN387">
        <f>PRODUCT(INDEX(Overzicht!$B$1:$D$35,MATCH(max_demand!AN$1,Overzicht!$B$1:$B$35,0),3),INDEX(Verdeelsleutels_percentage!$A:$AB,MATCH(max_demand!$C387,Verdeelsleutels_percentage!$C:$C,0),MATCH(INDEX(Overzicht!$B$1:$F$35,MATCH(max_demand!AN$1,Overzicht!$B:$B,0),5),Verdeelsleutels_percentage!$1:$1,0)))</f>
        <v>4.1691540578572255E-3</v>
      </c>
      <c r="AO387">
        <f>PRODUCT(INDEX(Overzicht!$B$1:$D$35,MATCH(max_demand!AO$1,Overzicht!$B$1:$B$35,0),3),INDEX(Verdeelsleutels_percentage!$A:$AB,MATCH(max_demand!$C387,Verdeelsleutels_percentage!$C:$C,0),MATCH(INDEX(Overzicht!$B$1:$F$35,MATCH(max_demand!AO$1,Overzicht!$B:$B,0),5),Verdeelsleutels_percentage!$1:$1,0)))</f>
        <v>1.4592039202500288E-2</v>
      </c>
    </row>
    <row r="388" spans="2:41">
      <c r="B388" t="str">
        <f>INDEX('ETLocal datasets'!B:C,MATCH(C388,'ETLocal datasets'!C:C,0),1)</f>
        <v>GM1960</v>
      </c>
      <c r="C388" t="str">
        <f>'ETLocal datasets'!C371</f>
        <v>West Betuwe</v>
      </c>
      <c r="D388">
        <f t="shared" si="25"/>
        <v>0.4363579058044868</v>
      </c>
      <c r="E388">
        <f t="shared" si="26"/>
        <v>0.1992021947813955</v>
      </c>
      <c r="F388">
        <f t="shared" si="27"/>
        <v>3.0801613200847604E-2</v>
      </c>
      <c r="G388">
        <f t="shared" si="24"/>
        <v>6.2722821039241455E-2</v>
      </c>
      <c r="H388">
        <f>PRODUCT(INDEX(Overzicht!$B$1:$D$35,MATCH(max_demand!H$1,Overzicht!$B$1:$B$35,0),3),INDEX(Verdeelsleutels_percentage!$A:$AB,MATCH(max_demand!$C388,Verdeelsleutels_percentage!$C:$C,0),MATCH(INDEX(Overzicht!$B$1:$F$35,MATCH(max_demand!H$1,Overzicht!$B:$B,0),5),Verdeelsleutels_percentage!$1:$1,0)))</f>
        <v>3.0801613200847604E-2</v>
      </c>
      <c r="I388">
        <f>PRODUCT(INDEX(Overzicht!$B$1:$D$35,MATCH(max_demand!I$1,Overzicht!$B$1:$B$35,0),3),INDEX(Verdeelsleutels_percentage!$A:$AB,MATCH(max_demand!$C388,Verdeelsleutels_percentage!$C:$C,0),MATCH(INDEX(Overzicht!$B$1:$F$35,MATCH(max_demand!I$1,Overzicht!$B:$B,0),5),Verdeelsleutels_percentage!$1:$1,0)))</f>
        <v>3.567562049687361E-2</v>
      </c>
      <c r="J388">
        <f>PRODUCT(INDEX(Overzicht!$B$1:$D$35,MATCH(max_demand!J$1,Overzicht!$B$1:$B$35,0),3),INDEX(Verdeelsleutels_percentage!$A:$AB,MATCH(max_demand!$C388,Verdeelsleutels_percentage!$C:$C,0),MATCH(INDEX(Overzicht!$B$1:$F$35,MATCH(max_demand!J$1,Overzicht!$B:$B,0),5),Verdeelsleutels_percentage!$1:$1,0)))</f>
        <v>1.0325874139712721E-2</v>
      </c>
      <c r="K388">
        <f>PRODUCT(INDEX(Overzicht!$B$1:$D$35,MATCH(max_demand!K$1,Overzicht!$B$1:$B$35,0),3),INDEX(Verdeelsleutels_percentage!$A:$AB,MATCH(max_demand!$C388,Verdeelsleutels_percentage!$C:$C,0),MATCH(INDEX(Overzicht!$B$1:$F$35,MATCH(max_demand!K$1,Overzicht!$B:$B,0),5),Verdeelsleutels_percentage!$1:$1,0)))</f>
        <v>7.4260176203492295E-3</v>
      </c>
      <c r="L388">
        <f>PRODUCT(INDEX(Overzicht!$B$1:$D$35,MATCH(max_demand!L$1,Overzicht!$B$1:$B$35,0),3),INDEX(Verdeelsleutels_percentage!$A:$AB,MATCH(max_demand!$C388,Verdeelsleutels_percentage!$C:$C,0),MATCH(INDEX(Overzicht!$B$1:$F$35,MATCH(max_demand!L$1,Overzicht!$B:$B,0),5),Verdeelsleutels_percentage!$1:$1,0)))</f>
        <v>9.9599509748866527E-3</v>
      </c>
      <c r="M388">
        <f>PRODUCT(INDEX(Overzicht!$B$1:$D$35,MATCH(max_demand!M$1,Overzicht!$B$1:$B$35,0),3),INDEX(Verdeelsleutels_percentage!$A:$AB,MATCH(max_demand!$C388,Verdeelsleutels_percentage!$C:$C,0),MATCH(INDEX(Overzicht!$B$1:$F$35,MATCH(max_demand!M$1,Overzicht!$B:$B,0),5),Verdeelsleutels_percentage!$1:$1,0)))</f>
        <v>0.17750263226219146</v>
      </c>
      <c r="N388">
        <f>PRODUCT(INDEX(Overzicht!$B$1:$D$35,MATCH(max_demand!N$1,Overzicht!$B$1:$B$35,0),3),INDEX(Verdeelsleutels_percentage!$A:$AB,MATCH(max_demand!$C388,Verdeelsleutels_percentage!$C:$C,0),MATCH(INDEX(Overzicht!$B$1:$F$35,MATCH(max_demand!N$1,Overzicht!$B:$B,0),5),Verdeelsleutels_percentage!$1:$1,0)))</f>
        <v>3.2650182940928529E-2</v>
      </c>
      <c r="O388">
        <f>PRODUCT(INDEX(Overzicht!$B$1:$D$35,MATCH(max_demand!O$1,Overzicht!$B$1:$B$35,0),3),INDEX(Verdeelsleutels_percentage!$A:$AB,MATCH(max_demand!$C388,Verdeelsleutels_percentage!$C:$C,0),MATCH(INDEX(Overzicht!$B$1:$F$35,MATCH(max_demand!O$1,Overzicht!$B:$B,0),5),Verdeelsleutels_percentage!$1:$1,0)))</f>
        <v>7.809775524558406E-3</v>
      </c>
      <c r="P388">
        <f>PRODUCT(INDEX(Overzicht!$B$1:$D$35,MATCH(max_demand!P$1,Overzicht!$B$1:$B$35,0),3),INDEX(Verdeelsleutels_percentage!$A:$AB,MATCH(max_demand!$C388,Verdeelsleutels_percentage!$C:$C,0),MATCH(INDEX(Overzicht!$B$1:$F$35,MATCH(max_demand!P$1,Overzicht!$B:$B,0),5),Verdeelsleutels_percentage!$1:$1,0)))</f>
        <v>5.302578006443447E-3</v>
      </c>
      <c r="Q388">
        <f>PRODUCT(INDEX(Overzicht!$B$1:$D$35,MATCH(max_demand!Q$1,Overzicht!$B$1:$B$35,0),3),INDEX(Verdeelsleutels_percentage!$A:$AB,MATCH(max_demand!$C388,Verdeelsleutels_percentage!$C:$C,0),MATCH(INDEX(Overzicht!$B$1:$F$35,MATCH(max_demand!Q$1,Overzicht!$B:$B,0),5),Verdeelsleutels_percentage!$1:$1,0)))</f>
        <v>2.5521336652130869E-2</v>
      </c>
      <c r="R388">
        <f>PRODUCT(INDEX(Overzicht!$B$1:$D$35,MATCH(max_demand!R$1,Overzicht!$B$1:$B$35,0),3),INDEX(Verdeelsleutels_percentage!$A:$AB,MATCH(max_demand!$C388,Verdeelsleutels_percentage!$C:$C,0),MATCH(INDEX(Overzicht!$B$1:$F$35,MATCH(max_demand!R$1,Overzicht!$B:$B,0),5),Verdeelsleutels_percentage!$1:$1,0)))</f>
        <v>5.2802765487167322E-3</v>
      </c>
      <c r="S388">
        <f>PRODUCT(INDEX(Overzicht!$B$1:$D$35,MATCH(max_demand!S$1,Overzicht!$B$1:$B$35,0),3),INDEX(Verdeelsleutels_percentage!$A:$AB,MATCH(max_demand!$C388,Verdeelsleutels_percentage!$C:$C,0),MATCH(INDEX(Overzicht!$B$1:$F$35,MATCH(max_demand!S$1,Overzicht!$B:$B,0),5),Verdeelsleutels_percentage!$1:$1,0)))</f>
        <v>1.0814006371771868E-2</v>
      </c>
      <c r="T388">
        <f>PRODUCT(INDEX(Overzicht!$B$1:$D$35,MATCH(max_demand!T$1,Overzicht!$B$1:$B$35,0),3),INDEX(Verdeelsleutels_percentage!$A:$AB,MATCH(max_demand!$C388,Verdeelsleutels_percentage!$C:$C,0),MATCH(INDEX(Overzicht!$B$1:$F$35,MATCH(max_demand!T$1,Overzicht!$B:$B,0),5),Verdeelsleutels_percentage!$1:$1,0)))</f>
        <v>1.5606150688429452E-2</v>
      </c>
      <c r="U388">
        <f>PRODUCT(INDEX(Overzicht!$B$1:$D$35,MATCH(max_demand!U$1,Overzicht!$B$1:$B$35,0),3),INDEX(Verdeelsleutels_percentage!$A:$AB,MATCH(max_demand!$C388,Verdeelsleutels_percentage!$C:$C,0),MATCH(INDEX(Overzicht!$B$1:$F$35,MATCH(max_demand!U$1,Overzicht!$B:$B,0),5),Verdeelsleutels_percentage!$1:$1,0)))</f>
        <v>5.7965702557023685E-2</v>
      </c>
      <c r="V388">
        <f>PRODUCT(INDEX(Overzicht!$B$1:$D$35,MATCH(max_demand!V$1,Overzicht!$B$1:$B$35,0),3),INDEX(Verdeelsleutels_percentage!$A:$AB,MATCH(max_demand!$C388,Verdeelsleutels_percentage!$C:$C,0),MATCH(INDEX(Overzicht!$B$1:$F$35,MATCH(max_demand!V$1,Overzicht!$B:$B,0),5),Verdeelsleutels_percentage!$1:$1,0)))</f>
        <v>6.7470200344713792E-3</v>
      </c>
      <c r="W388">
        <f>PRODUCT(INDEX(Overzicht!$B$1:$D$35,MATCH(max_demand!W$1,Overzicht!$B$1:$B$35,0),3),INDEX(Verdeelsleutels_percentage!$A:$AB,MATCH(max_demand!$C388,Verdeelsleutels_percentage!$C:$C,0),MATCH(INDEX(Overzicht!$B$1:$F$35,MATCH(max_demand!W$1,Overzicht!$B:$B,0),5),Verdeelsleutels_percentage!$1:$1,0)))</f>
        <v>3.5201843658111548E-2</v>
      </c>
      <c r="X388">
        <f>PRODUCT(INDEX(Overzicht!$B$1:$D$35,MATCH(max_demand!X$1,Overzicht!$B$1:$B$35,0),3),INDEX(Verdeelsleutels_percentage!$A:$AB,MATCH(max_demand!$C388,Verdeelsleutels_percentage!$C:$C,0),MATCH(INDEX(Overzicht!$B$1:$F$35,MATCH(max_demand!X$1,Overzicht!$B:$B,0),5),Verdeelsleutels_percentage!$1:$1,0)))</f>
        <v>1.0136255750578721E-2</v>
      </c>
      <c r="Y388">
        <f>PRODUCT(INDEX(Overzicht!$B$1:$D$35,MATCH(max_demand!Y$1,Overzicht!$B$1:$B$35,0),3),INDEX(Verdeelsleutels_percentage!$A:$AB,MATCH(max_demand!$C388,Verdeelsleutels_percentage!$C:$C,0),MATCH(INDEX(Overzicht!$B$1:$F$35,MATCH(max_demand!Y$1,Overzicht!$B:$B,0),5),Verdeelsleutels_percentage!$1:$1,0)))</f>
        <v>6.6662195028701201E-6</v>
      </c>
      <c r="Z388">
        <f>PRODUCT(INDEX(Overzicht!$B$1:$D$35,MATCH(max_demand!Z$1,Overzicht!$B$1:$B$35,0),3),INDEX(Verdeelsleutels_percentage!$A:$AB,MATCH(max_demand!$C388,Verdeelsleutels_percentage!$C:$C,0),MATCH(INDEX(Overzicht!$B$1:$F$35,MATCH(max_demand!Z$1,Overzicht!$B:$B,0),5),Verdeelsleutels_percentage!$1:$1,0)))</f>
        <v>2.9627642234978315E-3</v>
      </c>
      <c r="AA388">
        <f>PRODUCT(INDEX(Overzicht!$B$1:$D$35,MATCH(max_demand!AA$1,Overzicht!$B$1:$B$35,0),3),INDEX(Verdeelsleutels_percentage!$A:$AB,MATCH(max_demand!$C388,Verdeelsleutels_percentage!$C:$C,0),MATCH(INDEX(Overzicht!$B$1:$F$35,MATCH(max_demand!AA$1,Overzicht!$B:$B,0),5),Verdeelsleutels_percentage!$1:$1,0)))</f>
        <v>3.0875121908030033E-3</v>
      </c>
      <c r="AB388">
        <f>PRODUCT(INDEX(Overzicht!$B$1:$D$35,MATCH(max_demand!AB$1,Overzicht!$B$1:$B$35,0),3),INDEX(Verdeelsleutels_percentage!$A:$AB,MATCH(max_demand!$C388,Verdeelsleutels_percentage!$C:$C,0),MATCH(INDEX(Overzicht!$B$1:$F$35,MATCH(max_demand!AB$1,Overzicht!$B:$B,0),5),Verdeelsleutels_percentage!$1:$1,0)))</f>
        <v>1.3472629909000285E-2</v>
      </c>
      <c r="AC388">
        <f>PRODUCT(INDEX(Overzicht!$B$1:$D$35,MATCH(max_demand!AC$1,Overzicht!$B$1:$B$35,0),3),INDEX(Verdeelsleutels_percentage!$A:$AB,MATCH(max_demand!$C388,Verdeelsleutels_percentage!$C:$C,0),MATCH(INDEX(Overzicht!$B$1:$F$35,MATCH(max_demand!AC$1,Overzicht!$B:$B,0),5),Verdeelsleutels_percentage!$1:$1,0)))</f>
        <v>1.517303854941683E-2</v>
      </c>
      <c r="AD388">
        <f>PRODUCT(INDEX(Overzicht!$B$1:$D$35,MATCH(max_demand!AD$1,Overzicht!$B$1:$B$35,0),3),INDEX(Verdeelsleutels_percentage!$A:$AB,MATCH(max_demand!$C388,Verdeelsleutels_percentage!$C:$C,0),MATCH(INDEX(Overzicht!$B$1:$F$35,MATCH(max_demand!AD$1,Overzicht!$B:$B,0),5),Verdeelsleutels_percentage!$1:$1,0)))</f>
        <v>1.0574141286623533E-5</v>
      </c>
      <c r="AE388">
        <f>PRODUCT(INDEX(Overzicht!$B$1:$D$35,MATCH(max_demand!AE$1,Overzicht!$B$1:$B$35,0),3),INDEX(Verdeelsleutels_percentage!$A:$AB,MATCH(max_demand!$C388,Verdeelsleutels_percentage!$C:$C,0),MATCH(INDEX(Overzicht!$B$1:$F$35,MATCH(max_demand!AE$1,Overzicht!$B:$B,0),5),Verdeelsleutels_percentage!$1:$1,0)))</f>
        <v>7.996494808767414E-2</v>
      </c>
      <c r="AF388">
        <f>PRODUCT(INDEX(Overzicht!$B$1:$D$35,MATCH(max_demand!AF$1,Overzicht!$B$1:$B$35,0),3),INDEX(Verdeelsleutels_percentage!$A:$AB,MATCH(max_demand!$C388,Verdeelsleutels_percentage!$C:$C,0),MATCH(INDEX(Overzicht!$B$1:$F$35,MATCH(max_demand!AF$1,Overzicht!$B:$B,0),5),Verdeelsleutels_percentage!$1:$1,0)))</f>
        <v>1.1695121934859861E-2</v>
      </c>
      <c r="AG388">
        <f>PRODUCT(INDEX(Overzicht!$B$1:$D$35,MATCH(max_demand!AG$1,Overzicht!$B$1:$B$35,0),3),INDEX(Verdeelsleutels_percentage!$A:$AB,MATCH(max_demand!$C388,Verdeelsleutels_percentage!$C:$C,0),MATCH(INDEX(Overzicht!$B$1:$F$35,MATCH(max_demand!AG$1,Overzicht!$B:$B,0),5),Verdeelsleutels_percentage!$1:$1,0)))</f>
        <v>3.5201843658111548E-2</v>
      </c>
      <c r="AH388">
        <f>PRODUCT(INDEX(Overzicht!$B$1:$D$35,MATCH(max_demand!AH$1,Overzicht!$B$1:$B$35,0),3),INDEX(Verdeelsleutels_percentage!$A:$AB,MATCH(max_demand!$C388,Verdeelsleutels_percentage!$C:$C,0),MATCH(INDEX(Overzicht!$B$1:$F$35,MATCH(max_demand!AH$1,Overzicht!$B:$B,0),5),Verdeelsleutels_percentage!$1:$1,0)))</f>
        <v>2.728861784800634E-2</v>
      </c>
      <c r="AI388">
        <f>PRODUCT(INDEX(Overzicht!$B$1:$D$35,MATCH(max_demand!AI$1,Overzicht!$B$1:$B$35,0),3),INDEX(Verdeelsleutels_percentage!$A:$AB,MATCH(max_demand!$C388,Verdeelsleutels_percentage!$C:$C,0),MATCH(INDEX(Overzicht!$B$1:$F$35,MATCH(max_demand!AI$1,Overzicht!$B:$B,0),5),Verdeelsleutels_percentage!$1:$1,0)))</f>
        <v>9.3560975478878886E-3</v>
      </c>
      <c r="AJ388">
        <f>PRODUCT(INDEX(Overzicht!$B$1:$D$35,MATCH(max_demand!AJ$1,Overzicht!$B$1:$B$35,0),3),INDEX(Verdeelsleutels_percentage!$A:$AB,MATCH(max_demand!$C388,Verdeelsleutels_percentage!$C:$C,0),MATCH(INDEX(Overzicht!$B$1:$F$35,MATCH(max_demand!AJ$1,Overzicht!$B:$B,0),5),Verdeelsleutels_percentage!$1:$1,0)))</f>
        <v>0</v>
      </c>
      <c r="AK388">
        <f>PRODUCT(INDEX(Overzicht!$B$1:$D$35,MATCH(max_demand!AK$1,Overzicht!$B$1:$B$35,0),3),INDEX(Verdeelsleutels_percentage!$A:$AB,MATCH(max_demand!$C388,Verdeelsleutels_percentage!$C:$C,0),MATCH(INDEX(Overzicht!$B$1:$F$35,MATCH(max_demand!AK$1,Overzicht!$B:$B,0),5),Verdeelsleutels_percentage!$1:$1,0)))</f>
        <v>2.1355785152587675E-3</v>
      </c>
      <c r="AL388">
        <f>PRODUCT(INDEX(Overzicht!$B$1:$D$35,MATCH(max_demand!AL$1,Overzicht!$B$1:$B$35,0),3),INDEX(Verdeelsleutels_percentage!$A:$AB,MATCH(max_demand!$C388,Verdeelsleutels_percentage!$C:$C,0),MATCH(INDEX(Overzicht!$B$1:$F$35,MATCH(max_demand!AL$1,Overzicht!$B:$B,0),5),Verdeelsleutels_percentage!$1:$1,0)))</f>
        <v>5.8669739430185913E-3</v>
      </c>
      <c r="AM388">
        <f>PRODUCT(INDEX(Overzicht!$B$1:$D$35,MATCH(max_demand!AM$1,Overzicht!$B$1:$B$35,0),3),INDEX(Verdeelsleutels_percentage!$A:$AB,MATCH(max_demand!$C388,Verdeelsleutels_percentage!$C:$C,0),MATCH(INDEX(Overzicht!$B$1:$F$35,MATCH(max_demand!AM$1,Overzicht!$B:$B,0),5),Verdeelsleutels_percentage!$1:$1,0)))</f>
        <v>1.1733947886037183E-2</v>
      </c>
      <c r="AN388">
        <f>PRODUCT(INDEX(Overzicht!$B$1:$D$35,MATCH(max_demand!AN$1,Overzicht!$B$1:$B$35,0),3),INDEX(Verdeelsleutels_percentage!$A:$AB,MATCH(max_demand!$C388,Verdeelsleutels_percentage!$C:$C,0),MATCH(INDEX(Overzicht!$B$1:$F$35,MATCH(max_demand!AN$1,Overzicht!$B:$B,0),5),Verdeelsleutels_percentage!$1:$1,0)))</f>
        <v>5.8669739430185913E-3</v>
      </c>
      <c r="AO388">
        <f>PRODUCT(INDEX(Overzicht!$B$1:$D$35,MATCH(max_demand!AO$1,Overzicht!$B$1:$B$35,0),3),INDEX(Verdeelsleutels_percentage!$A:$AB,MATCH(max_demand!$C388,Verdeelsleutels_percentage!$C:$C,0),MATCH(INDEX(Overzicht!$B$1:$F$35,MATCH(max_demand!AO$1,Overzicht!$B:$B,0),5),Verdeelsleutels_percentage!$1:$1,0)))</f>
        <v>2.053440880056507E-2</v>
      </c>
    </row>
    <row r="389" spans="2:41">
      <c r="B389" t="str">
        <f>INDEX('ETLocal datasets'!B:C,MATCH(C389,'ETLocal datasets'!C:C,0),1)</f>
        <v>GM1961</v>
      </c>
      <c r="C389" t="str">
        <f>'ETLocal datasets'!C372</f>
        <v>Vijfheerenlanden</v>
      </c>
      <c r="D389">
        <f t="shared" si="25"/>
        <v>0.34865784589199939</v>
      </c>
      <c r="E389">
        <f t="shared" si="26"/>
        <v>0.19055728762352656</v>
      </c>
      <c r="F389">
        <f t="shared" si="27"/>
        <v>3.3848540833690779E-2</v>
      </c>
      <c r="G389">
        <f t="shared" si="24"/>
        <v>6.8927427771627886E-2</v>
      </c>
      <c r="H389">
        <f>PRODUCT(INDEX(Overzicht!$B$1:$D$35,MATCH(max_demand!H$1,Overzicht!$B$1:$B$35,0),3),INDEX(Verdeelsleutels_percentage!$A:$AB,MATCH(max_demand!$C389,Verdeelsleutels_percentage!$C:$C,0),MATCH(INDEX(Overzicht!$B$1:$F$35,MATCH(max_demand!H$1,Overzicht!$B:$B,0),5),Verdeelsleutels_percentage!$1:$1,0)))</f>
        <v>3.3848540833690779E-2</v>
      </c>
      <c r="I389">
        <f>PRODUCT(INDEX(Overzicht!$B$1:$D$35,MATCH(max_demand!I$1,Overzicht!$B$1:$B$35,0),3),INDEX(Verdeelsleutels_percentage!$A:$AB,MATCH(max_demand!$C389,Verdeelsleutels_percentage!$C:$C,0),MATCH(INDEX(Overzicht!$B$1:$F$35,MATCH(max_demand!I$1,Overzicht!$B:$B,0),5),Verdeelsleutels_percentage!$1:$1,0)))</f>
        <v>1.2866406006015851E-2</v>
      </c>
      <c r="J389">
        <f>PRODUCT(INDEX(Overzicht!$B$1:$D$35,MATCH(max_demand!J$1,Overzicht!$B$1:$B$35,0),3),INDEX(Verdeelsleutels_percentage!$A:$AB,MATCH(max_demand!$C389,Verdeelsleutels_percentage!$C:$C,0),MATCH(INDEX(Overzicht!$B$1:$F$35,MATCH(max_demand!J$1,Overzicht!$B:$B,0),5),Verdeelsleutels_percentage!$1:$1,0)))</f>
        <v>1.1347320355675386E-2</v>
      </c>
      <c r="K389">
        <f>PRODUCT(INDEX(Overzicht!$B$1:$D$35,MATCH(max_demand!K$1,Overzicht!$B$1:$B$35,0),3),INDEX(Verdeelsleutels_percentage!$A:$AB,MATCH(max_demand!$C389,Verdeelsleutels_percentage!$C:$C,0),MATCH(INDEX(Overzicht!$B$1:$F$35,MATCH(max_demand!K$1,Overzicht!$B:$B,0),5),Verdeelsleutels_percentage!$1:$1,0)))</f>
        <v>2.6781918963291458E-3</v>
      </c>
      <c r="L389">
        <f>PRODUCT(INDEX(Overzicht!$B$1:$D$35,MATCH(max_demand!L$1,Overzicht!$B$1:$B$35,0),3),INDEX(Verdeelsleutels_percentage!$A:$AB,MATCH(max_demand!$C389,Verdeelsleutels_percentage!$C:$C,0),MATCH(INDEX(Overzicht!$B$1:$F$35,MATCH(max_demand!L$1,Overzicht!$B:$B,0),5),Verdeelsleutels_percentage!$1:$1,0)))</f>
        <v>1.0945199690571141E-2</v>
      </c>
      <c r="M389">
        <f>PRODUCT(INDEX(Overzicht!$B$1:$D$35,MATCH(max_demand!M$1,Overzicht!$B$1:$B$35,0),3),INDEX(Verdeelsleutels_percentage!$A:$AB,MATCH(max_demand!$C389,Verdeelsleutels_percentage!$C:$C,0),MATCH(INDEX(Overzicht!$B$1:$F$35,MATCH(max_demand!M$1,Overzicht!$B:$B,0),5),Verdeelsleutels_percentage!$1:$1,0)))</f>
        <v>0.15339740810230257</v>
      </c>
      <c r="N389">
        <f>PRODUCT(INDEX(Overzicht!$B$1:$D$35,MATCH(max_demand!N$1,Overzicht!$B$1:$B$35,0),3),INDEX(Verdeelsleutels_percentage!$A:$AB,MATCH(max_demand!$C389,Verdeelsleutels_percentage!$C:$C,0),MATCH(INDEX(Overzicht!$B$1:$F$35,MATCH(max_demand!N$1,Overzicht!$B:$B,0),5),Verdeelsleutels_percentage!$1:$1,0)))</f>
        <v>3.0558492215449942E-2</v>
      </c>
      <c r="O389">
        <f>PRODUCT(INDEX(Overzicht!$B$1:$D$35,MATCH(max_demand!O$1,Overzicht!$B$1:$B$35,0),3),INDEX(Verdeelsleutels_percentage!$A:$AB,MATCH(max_demand!$C389,Verdeelsleutels_percentage!$C:$C,0),MATCH(INDEX(Overzicht!$B$1:$F$35,MATCH(max_demand!O$1,Overzicht!$B:$B,0),5),Verdeelsleutels_percentage!$1:$1,0)))</f>
        <v>9.8202112520473939E-4</v>
      </c>
      <c r="P389">
        <f>PRODUCT(INDEX(Overzicht!$B$1:$D$35,MATCH(max_demand!P$1,Overzicht!$B$1:$B$35,0),3),INDEX(Verdeelsleutels_percentage!$A:$AB,MATCH(max_demand!$C389,Verdeelsleutels_percentage!$C:$C,0),MATCH(INDEX(Overzicht!$B$1:$F$35,MATCH(max_demand!P$1,Overzicht!$B:$B,0),5),Verdeelsleutels_percentage!$1:$1,0)))</f>
        <v>0</v>
      </c>
      <c r="Q389">
        <f>PRODUCT(INDEX(Overzicht!$B$1:$D$35,MATCH(max_demand!Q$1,Overzicht!$B$1:$B$35,0),3),INDEX(Verdeelsleutels_percentage!$A:$AB,MATCH(max_demand!$C389,Verdeelsleutels_percentage!$C:$C,0),MATCH(INDEX(Overzicht!$B$1:$F$35,MATCH(max_demand!Q$1,Overzicht!$B:$B,0),5),Verdeelsleutels_percentage!$1:$1,0)))</f>
        <v>2.8045933833629504E-2</v>
      </c>
      <c r="R389">
        <f>PRODUCT(INDEX(Overzicht!$B$1:$D$35,MATCH(max_demand!R$1,Overzicht!$B$1:$B$35,0),3),INDEX(Verdeelsleutels_percentage!$A:$AB,MATCH(max_demand!$C389,Verdeelsleutels_percentage!$C:$C,0),MATCH(INDEX(Overzicht!$B$1:$F$35,MATCH(max_demand!R$1,Overzicht!$B:$B,0),5),Verdeelsleutels_percentage!$1:$1,0)))</f>
        <v>5.8026070000612769E-3</v>
      </c>
      <c r="S389">
        <f>PRODUCT(INDEX(Overzicht!$B$1:$D$35,MATCH(max_demand!S$1,Overzicht!$B$1:$B$35,0),3),INDEX(Verdeelsleutels_percentage!$A:$AB,MATCH(max_demand!$C389,Verdeelsleutels_percentage!$C:$C,0),MATCH(INDEX(Overzicht!$B$1:$F$35,MATCH(max_demand!S$1,Overzicht!$B:$B,0),5),Verdeelsleutels_percentage!$1:$1,0)))</f>
        <v>1.1883739136125495E-2</v>
      </c>
      <c r="T389">
        <f>PRODUCT(INDEX(Overzicht!$B$1:$D$35,MATCH(max_demand!T$1,Overzicht!$B$1:$B$35,0),3),INDEX(Verdeelsleutels_percentage!$A:$AB,MATCH(max_demand!$C389,Verdeelsleutels_percentage!$C:$C,0),MATCH(INDEX(Overzicht!$B$1:$F$35,MATCH(max_demand!T$1,Overzicht!$B:$B,0),5),Verdeelsleutels_percentage!$1:$1,0)))</f>
        <v>1.7149927355736661E-2</v>
      </c>
      <c r="U389">
        <f>PRODUCT(INDEX(Overzicht!$B$1:$D$35,MATCH(max_demand!U$1,Overzicht!$B$1:$B$35,0),3),INDEX(Verdeelsleutels_percentage!$A:$AB,MATCH(max_demand!$C389,Verdeelsleutels_percentage!$C:$C,0),MATCH(INDEX(Overzicht!$B$1:$F$35,MATCH(max_demand!U$1,Overzicht!$B:$B,0),5),Verdeelsleutels_percentage!$1:$1,0)))</f>
        <v>6.3699730178450473E-2</v>
      </c>
      <c r="V389">
        <f>PRODUCT(INDEX(Overzicht!$B$1:$D$35,MATCH(max_demand!V$1,Overzicht!$B$1:$B$35,0),3),INDEX(Verdeelsleutels_percentage!$A:$AB,MATCH(max_demand!$C389,Verdeelsleutels_percentage!$C:$C,0),MATCH(INDEX(Overzicht!$B$1:$F$35,MATCH(max_demand!V$1,Overzicht!$B:$B,0),5),Verdeelsleutels_percentage!$1:$1,0)))</f>
        <v>7.4144422778560752E-3</v>
      </c>
      <c r="W389">
        <f>PRODUCT(INDEX(Overzicht!$B$1:$D$35,MATCH(max_demand!W$1,Overzicht!$B$1:$B$35,0),3),INDEX(Verdeelsleutels_percentage!$A:$AB,MATCH(max_demand!$C389,Verdeelsleutels_percentage!$C:$C,0),MATCH(INDEX(Overzicht!$B$1:$F$35,MATCH(max_demand!W$1,Overzicht!$B:$B,0),5),Verdeelsleutels_percentage!$1:$1,0)))</f>
        <v>3.868404666707518E-2</v>
      </c>
      <c r="X389">
        <f>PRODUCT(INDEX(Overzicht!$B$1:$D$35,MATCH(max_demand!X$1,Overzicht!$B$1:$B$35,0),3),INDEX(Verdeelsleutels_percentage!$A:$AB,MATCH(max_demand!$C389,Verdeelsleutels_percentage!$C:$C,0),MATCH(INDEX(Overzicht!$B$1:$F$35,MATCH(max_demand!X$1,Overzicht!$B:$B,0),5),Verdeelsleutels_percentage!$1:$1,0)))</f>
        <v>5.6260438948633057E-3</v>
      </c>
      <c r="Y389">
        <f>PRODUCT(INDEX(Overzicht!$B$1:$D$35,MATCH(max_demand!Y$1,Overzicht!$B$1:$B$35,0),3),INDEX(Verdeelsleutels_percentage!$A:$AB,MATCH(max_demand!$C389,Verdeelsleutels_percentage!$C:$C,0),MATCH(INDEX(Overzicht!$B$1:$F$35,MATCH(max_demand!Y$1,Overzicht!$B:$B,0),5),Verdeelsleutels_percentage!$1:$1,0)))</f>
        <v>4.527493195284926E-6</v>
      </c>
      <c r="Z389">
        <f>PRODUCT(INDEX(Overzicht!$B$1:$D$35,MATCH(max_demand!Z$1,Overzicht!$B$1:$B$35,0),3),INDEX(Verdeelsleutels_percentage!$A:$AB,MATCH(max_demand!$C389,Verdeelsleutels_percentage!$C:$C,0),MATCH(INDEX(Overzicht!$B$1:$F$35,MATCH(max_demand!Z$1,Overzicht!$B:$B,0),5),Verdeelsleutels_percentage!$1:$1,0)))</f>
        <v>2.0122191979044116E-3</v>
      </c>
      <c r="AA389">
        <f>PRODUCT(INDEX(Overzicht!$B$1:$D$35,MATCH(max_demand!AA$1,Overzicht!$B$1:$B$35,0),3),INDEX(Verdeelsleutels_percentage!$A:$AB,MATCH(max_demand!$C389,Verdeelsleutels_percentage!$C:$C,0),MATCH(INDEX(Overzicht!$B$1:$F$35,MATCH(max_demand!AA$1,Overzicht!$B:$B,0),5),Verdeelsleutels_percentage!$1:$1,0)))</f>
        <v>2.0969442167635449E-3</v>
      </c>
      <c r="AB389">
        <f>PRODUCT(INDEX(Overzicht!$B$1:$D$35,MATCH(max_demand!AB$1,Overzicht!$B$1:$B$35,0),3),INDEX(Verdeelsleutels_percentage!$A:$AB,MATCH(max_demand!$C389,Verdeelsleutels_percentage!$C:$C,0),MATCH(INDEX(Overzicht!$B$1:$F$35,MATCH(max_demand!AB$1,Overzicht!$B:$B,0),5),Verdeelsleutels_percentage!$1:$1,0)))</f>
        <v>1.1369393661372657E-2</v>
      </c>
      <c r="AC389">
        <f>PRODUCT(INDEX(Overzicht!$B$1:$D$35,MATCH(max_demand!AC$1,Overzicht!$B$1:$B$35,0),3),INDEX(Verdeelsleutels_percentage!$A:$AB,MATCH(max_demand!$C389,Verdeelsleutels_percentage!$C:$C,0),MATCH(INDEX(Overzicht!$B$1:$F$35,MATCH(max_demand!AC$1,Overzicht!$B:$B,0),5),Verdeelsleutels_percentage!$1:$1,0)))</f>
        <v>1.0059514493762908E-2</v>
      </c>
      <c r="AD389">
        <f>PRODUCT(INDEX(Overzicht!$B$1:$D$35,MATCH(max_demand!AD$1,Overzicht!$B$1:$B$35,0),3),INDEX(Verdeelsleutels_percentage!$A:$AB,MATCH(max_demand!$C389,Verdeelsleutels_percentage!$C:$C,0),MATCH(INDEX(Overzicht!$B$1:$F$35,MATCH(max_demand!AD$1,Overzicht!$B:$B,0),5),Verdeelsleutels_percentage!$1:$1,0)))</f>
        <v>1.7213718373573195E-6</v>
      </c>
      <c r="AE389">
        <f>PRODUCT(INDEX(Overzicht!$B$1:$D$35,MATCH(max_demand!AE$1,Overzicht!$B$1:$B$35,0),3),INDEX(Verdeelsleutels_percentage!$A:$AB,MATCH(max_demand!$C389,Verdeelsleutels_percentage!$C:$C,0),MATCH(INDEX(Overzicht!$B$1:$F$35,MATCH(max_demand!AE$1,Overzicht!$B:$B,0),5),Verdeelsleutels_percentage!$1:$1,0)))</f>
        <v>5.9299849143668475E-2</v>
      </c>
      <c r="AF389">
        <f>PRODUCT(INDEX(Overzicht!$B$1:$D$35,MATCH(max_demand!AF$1,Overzicht!$B$1:$B$35,0),3),INDEX(Verdeelsleutels_percentage!$A:$AB,MATCH(max_demand!$C389,Verdeelsleutels_percentage!$C:$C,0),MATCH(INDEX(Overzicht!$B$1:$F$35,MATCH(max_demand!AF$1,Overzicht!$B:$B,0),5),Verdeelsleutels_percentage!$1:$1,0)))</f>
        <v>7.94297051804373E-3</v>
      </c>
      <c r="AG389">
        <f>PRODUCT(INDEX(Overzicht!$B$1:$D$35,MATCH(max_demand!AG$1,Overzicht!$B$1:$B$35,0),3),INDEX(Verdeelsleutels_percentage!$A:$AB,MATCH(max_demand!$C389,Verdeelsleutels_percentage!$C:$C,0),MATCH(INDEX(Overzicht!$B$1:$F$35,MATCH(max_demand!AG$1,Overzicht!$B:$B,0),5),Verdeelsleutels_percentage!$1:$1,0)))</f>
        <v>3.868404666707518E-2</v>
      </c>
      <c r="AH389">
        <f>PRODUCT(INDEX(Overzicht!$B$1:$D$35,MATCH(max_demand!AH$1,Overzicht!$B$1:$B$35,0),3),INDEX(Verdeelsleutels_percentage!$A:$AB,MATCH(max_demand!$C389,Verdeelsleutels_percentage!$C:$C,0),MATCH(INDEX(Overzicht!$B$1:$F$35,MATCH(max_demand!AH$1,Overzicht!$B:$B,0),5),Verdeelsleutels_percentage!$1:$1,0)))</f>
        <v>1.8533597875435372E-2</v>
      </c>
      <c r="AI389">
        <f>PRODUCT(INDEX(Overzicht!$B$1:$D$35,MATCH(max_demand!AI$1,Overzicht!$B$1:$B$35,0),3),INDEX(Verdeelsleutels_percentage!$A:$AB,MATCH(max_demand!$C389,Verdeelsleutels_percentage!$C:$C,0),MATCH(INDEX(Overzicht!$B$1:$F$35,MATCH(max_demand!AI$1,Overzicht!$B:$B,0),5),Verdeelsleutels_percentage!$1:$1,0)))</f>
        <v>6.3543764144349838E-3</v>
      </c>
      <c r="AJ389">
        <f>PRODUCT(INDEX(Overzicht!$B$1:$D$35,MATCH(max_demand!AJ$1,Overzicht!$B$1:$B$35,0),3),INDEX(Verdeelsleutels_percentage!$A:$AB,MATCH(max_demand!$C389,Verdeelsleutels_percentage!$C:$C,0),MATCH(INDEX(Overzicht!$B$1:$F$35,MATCH(max_demand!AJ$1,Overzicht!$B:$B,0),5),Verdeelsleutels_percentage!$1:$1,0)))</f>
        <v>0</v>
      </c>
      <c r="AK389">
        <f>PRODUCT(INDEX(Overzicht!$B$1:$D$35,MATCH(max_demand!AK$1,Overzicht!$B$1:$B$35,0),3),INDEX(Verdeelsleutels_percentage!$A:$AB,MATCH(max_demand!$C389,Verdeelsleutels_percentage!$C:$C,0),MATCH(INDEX(Overzicht!$B$1:$F$35,MATCH(max_demand!AK$1,Overzicht!$B:$B,0),5),Verdeelsleutels_percentage!$1:$1,0)))</f>
        <v>2.3468321644692278E-3</v>
      </c>
      <c r="AL389">
        <f>PRODUCT(INDEX(Overzicht!$B$1:$D$35,MATCH(max_demand!AL$1,Overzicht!$B$1:$B$35,0),3),INDEX(Verdeelsleutels_percentage!$A:$AB,MATCH(max_demand!$C389,Verdeelsleutels_percentage!$C:$C,0),MATCH(INDEX(Overzicht!$B$1:$F$35,MATCH(max_demand!AL$1,Overzicht!$B:$B,0),5),Verdeelsleutels_percentage!$1:$1,0)))</f>
        <v>6.4473411111791966E-3</v>
      </c>
      <c r="AM389">
        <f>PRODUCT(INDEX(Overzicht!$B$1:$D$35,MATCH(max_demand!AM$1,Overzicht!$B$1:$B$35,0),3),INDEX(Verdeelsleutels_percentage!$A:$AB,MATCH(max_demand!$C389,Verdeelsleutels_percentage!$C:$C,0),MATCH(INDEX(Overzicht!$B$1:$F$35,MATCH(max_demand!AM$1,Overzicht!$B:$B,0),5),Verdeelsleutels_percentage!$1:$1,0)))</f>
        <v>1.2894682222358393E-2</v>
      </c>
      <c r="AN389">
        <f>PRODUCT(INDEX(Overzicht!$B$1:$D$35,MATCH(max_demand!AN$1,Overzicht!$B$1:$B$35,0),3),INDEX(Verdeelsleutels_percentage!$A:$AB,MATCH(max_demand!$C389,Verdeelsleutels_percentage!$C:$C,0),MATCH(INDEX(Overzicht!$B$1:$F$35,MATCH(max_demand!AN$1,Overzicht!$B:$B,0),5),Verdeelsleutels_percentage!$1:$1,0)))</f>
        <v>6.4473411111791966E-3</v>
      </c>
      <c r="AO389">
        <f>PRODUCT(INDEX(Overzicht!$B$1:$D$35,MATCH(max_demand!AO$1,Overzicht!$B$1:$B$35,0),3),INDEX(Verdeelsleutels_percentage!$A:$AB,MATCH(max_demand!$C389,Verdeelsleutels_percentage!$C:$C,0),MATCH(INDEX(Overzicht!$B$1:$F$35,MATCH(max_demand!AO$1,Overzicht!$B:$B,0),5),Verdeelsleutels_percentage!$1:$1,0)))</f>
        <v>2.2565693889127186E-2</v>
      </c>
    </row>
    <row r="390" spans="2:41">
      <c r="B390" t="str">
        <f>INDEX('ETLocal datasets'!B:C,MATCH(C390,'ETLocal datasets'!C:C,0),1)</f>
        <v>GM1966</v>
      </c>
      <c r="C390" t="str">
        <f>'ETLocal datasets'!C373</f>
        <v>Het Hogeland</v>
      </c>
      <c r="D390">
        <f t="shared" si="25"/>
        <v>5.9918523243419664</v>
      </c>
      <c r="E390">
        <f t="shared" si="26"/>
        <v>0.39252842660118065</v>
      </c>
      <c r="F390">
        <f t="shared" si="27"/>
        <v>3.0041552090441456E-2</v>
      </c>
      <c r="G390">
        <f t="shared" si="24"/>
        <v>6.1175071682867468E-2</v>
      </c>
      <c r="H390">
        <f>PRODUCT(INDEX(Overzicht!$B$1:$D$35,MATCH(max_demand!H$1,Overzicht!$B$1:$B$35,0),3),INDEX(Verdeelsleutels_percentage!$A:$AB,MATCH(max_demand!$C390,Verdeelsleutels_percentage!$C:$C,0),MATCH(INDEX(Overzicht!$B$1:$F$35,MATCH(max_demand!H$1,Overzicht!$B:$B,0),5),Verdeelsleutels_percentage!$1:$1,0)))</f>
        <v>3.0041552090441456E-2</v>
      </c>
      <c r="I390">
        <f>PRODUCT(INDEX(Overzicht!$B$1:$D$35,MATCH(max_demand!I$1,Overzicht!$B$1:$B$35,0),3),INDEX(Verdeelsleutels_percentage!$A:$AB,MATCH(max_demand!$C390,Verdeelsleutels_percentage!$C:$C,0),MATCH(INDEX(Overzicht!$B$1:$F$35,MATCH(max_demand!I$1,Overzicht!$B:$B,0),5),Verdeelsleutels_percentage!$1:$1,0)))</f>
        <v>0.15551722988008909</v>
      </c>
      <c r="J390">
        <f>PRODUCT(INDEX(Overzicht!$B$1:$D$35,MATCH(max_demand!J$1,Overzicht!$B$1:$B$35,0),3),INDEX(Verdeelsleutels_percentage!$A:$AB,MATCH(max_demand!$C390,Verdeelsleutels_percentage!$C:$C,0),MATCH(INDEX(Overzicht!$B$1:$F$35,MATCH(max_demand!J$1,Overzicht!$B:$B,0),5),Verdeelsleutels_percentage!$1:$1,0)))</f>
        <v>1.0071072700795611E-2</v>
      </c>
      <c r="K390">
        <f>PRODUCT(INDEX(Overzicht!$B$1:$D$35,MATCH(max_demand!K$1,Overzicht!$B$1:$B$35,0),3),INDEX(Verdeelsleutels_percentage!$A:$AB,MATCH(max_demand!$C390,Verdeelsleutels_percentage!$C:$C,0),MATCH(INDEX(Overzicht!$B$1:$F$35,MATCH(max_demand!K$1,Overzicht!$B:$B,0),5),Verdeelsleutels_percentage!$1:$1,0)))</f>
        <v>3.2371509542732393E-2</v>
      </c>
      <c r="L390">
        <f>PRODUCT(INDEX(Overzicht!$B$1:$D$35,MATCH(max_demand!L$1,Overzicht!$B$1:$B$35,0),3),INDEX(Verdeelsleutels_percentage!$A:$AB,MATCH(max_demand!$C390,Verdeelsleutels_percentage!$C:$C,0),MATCH(INDEX(Overzicht!$B$1:$F$35,MATCH(max_demand!L$1,Overzicht!$B:$B,0),5),Verdeelsleutels_percentage!$1:$1,0)))</f>
        <v>9.7141790619611687E-3</v>
      </c>
      <c r="M390">
        <f>PRODUCT(INDEX(Overzicht!$B$1:$D$35,MATCH(max_demand!M$1,Overzicht!$B$1:$B$35,0),3),INDEX(Verdeelsleutels_percentage!$A:$AB,MATCH(max_demand!$C390,Verdeelsleutels_percentage!$C:$C,0),MATCH(INDEX(Overzicht!$B$1:$F$35,MATCH(max_demand!M$1,Overzicht!$B:$B,0),5),Verdeelsleutels_percentage!$1:$1,0)))</f>
        <v>0.31114222515874229</v>
      </c>
      <c r="N390">
        <f>PRODUCT(INDEX(Overzicht!$B$1:$D$35,MATCH(max_demand!N$1,Overzicht!$B$1:$B$35,0),3),INDEX(Verdeelsleutels_percentage!$A:$AB,MATCH(max_demand!$C390,Verdeelsleutels_percentage!$C:$C,0),MATCH(INDEX(Overzicht!$B$1:$F$35,MATCH(max_demand!N$1,Overzicht!$B:$B,0),5),Verdeelsleutels_percentage!$1:$1,0)))</f>
        <v>6.5688101237981245E-2</v>
      </c>
      <c r="O390">
        <f>PRODUCT(INDEX(Overzicht!$B$1:$D$35,MATCH(max_demand!O$1,Overzicht!$B$1:$B$35,0),3),INDEX(Verdeelsleutels_percentage!$A:$AB,MATCH(max_demand!$C390,Verdeelsleutels_percentage!$C:$C,0),MATCH(INDEX(Overzicht!$B$1:$F$35,MATCH(max_demand!O$1,Overzicht!$B:$B,0),5),Verdeelsleutels_percentage!$1:$1,0)))</f>
        <v>0.13982745732355112</v>
      </c>
      <c r="P390">
        <f>PRODUCT(INDEX(Overzicht!$B$1:$D$35,MATCH(max_demand!P$1,Overzicht!$B$1:$B$35,0),3),INDEX(Verdeelsleutels_percentage!$A:$AB,MATCH(max_demand!$C390,Verdeelsleutels_percentage!$C:$C,0),MATCH(INDEX(Overzicht!$B$1:$F$35,MATCH(max_demand!P$1,Overzicht!$B:$B,0),5),Verdeelsleutels_percentage!$1:$1,0)))</f>
        <v>0.26782198483401237</v>
      </c>
      <c r="Q390">
        <f>PRODUCT(INDEX(Overzicht!$B$1:$D$35,MATCH(max_demand!Q$1,Overzicht!$B$1:$B$35,0),3),INDEX(Verdeelsleutels_percentage!$A:$AB,MATCH(max_demand!$C390,Verdeelsleutels_percentage!$C:$C,0),MATCH(INDEX(Overzicht!$B$1:$F$35,MATCH(max_demand!Q$1,Overzicht!$B:$B,0),5),Verdeelsleutels_percentage!$1:$1,0)))</f>
        <v>2.4891571732080061E-2</v>
      </c>
      <c r="R390">
        <f>PRODUCT(INDEX(Overzicht!$B$1:$D$35,MATCH(max_demand!R$1,Overzicht!$B$1:$B$35,0),3),INDEX(Verdeelsleutels_percentage!$A:$AB,MATCH(max_demand!$C390,Verdeelsleutels_percentage!$C:$C,0),MATCH(INDEX(Overzicht!$B$1:$F$35,MATCH(max_demand!R$1,Overzicht!$B:$B,0),5),Verdeelsleutels_percentage!$1:$1,0)))</f>
        <v>5.1499803583613928E-3</v>
      </c>
      <c r="S390">
        <f>PRODUCT(INDEX(Overzicht!$B$1:$D$35,MATCH(max_demand!S$1,Overzicht!$B$1:$B$35,0),3),INDEX(Verdeelsleutels_percentage!$A:$AB,MATCH(max_demand!$C390,Verdeelsleutels_percentage!$C:$C,0),MATCH(INDEX(Overzicht!$B$1:$F$35,MATCH(max_demand!S$1,Overzicht!$B:$B,0),5),Verdeelsleutels_percentage!$1:$1,0)))</f>
        <v>1.0547159773924132E-2</v>
      </c>
      <c r="T390">
        <f>PRODUCT(INDEX(Overzicht!$B$1:$D$35,MATCH(max_demand!T$1,Overzicht!$B$1:$B$35,0),3),INDEX(Verdeelsleutels_percentage!$A:$AB,MATCH(max_demand!$C390,Verdeelsleutels_percentage!$C:$C,0),MATCH(INDEX(Overzicht!$B$1:$F$35,MATCH(max_demand!T$1,Overzicht!$B:$B,0),5),Verdeelsleutels_percentage!$1:$1,0)))</f>
        <v>1.5221053059157002E-2</v>
      </c>
      <c r="U390">
        <f>PRODUCT(INDEX(Overzicht!$B$1:$D$35,MATCH(max_demand!U$1,Overzicht!$B$1:$B$35,0),3),INDEX(Verdeelsleutels_percentage!$A:$AB,MATCH(max_demand!$C390,Verdeelsleutels_percentage!$C:$C,0),MATCH(INDEX(Overzicht!$B$1:$F$35,MATCH(max_demand!U$1,Overzicht!$B:$B,0),5),Verdeelsleutels_percentage!$1:$1,0)))</f>
        <v>5.6535339934011733E-2</v>
      </c>
      <c r="V390">
        <f>PRODUCT(INDEX(Overzicht!$B$1:$D$35,MATCH(max_demand!V$1,Overzicht!$B$1:$B$35,0),3),INDEX(Verdeelsleutels_percentage!$A:$AB,MATCH(max_demand!$C390,Verdeelsleutels_percentage!$C:$C,0),MATCH(INDEX(Overzicht!$B$1:$F$35,MATCH(max_demand!V$1,Overzicht!$B:$B,0),5),Verdeelsleutels_percentage!$1:$1,0)))</f>
        <v>6.5805304579062227E-3</v>
      </c>
      <c r="W390">
        <f>PRODUCT(INDEX(Overzicht!$B$1:$D$35,MATCH(max_demand!W$1,Overzicht!$B$1:$B$35,0),3),INDEX(Verdeelsleutels_percentage!$A:$AB,MATCH(max_demand!$C390,Verdeelsleutels_percentage!$C:$C,0),MATCH(INDEX(Overzicht!$B$1:$F$35,MATCH(max_demand!W$1,Overzicht!$B:$B,0),5),Verdeelsleutels_percentage!$1:$1,0)))</f>
        <v>3.4333202389075945E-2</v>
      </c>
      <c r="X390">
        <f>PRODUCT(INDEX(Overzicht!$B$1:$D$35,MATCH(max_demand!X$1,Overzicht!$B$1:$B$35,0),3),INDEX(Verdeelsleutels_percentage!$A:$AB,MATCH(max_demand!$C390,Verdeelsleutels_percentage!$C:$C,0),MATCH(INDEX(Overzicht!$B$1:$F$35,MATCH(max_demand!X$1,Overzicht!$B:$B,0),5),Verdeelsleutels_percentage!$1:$1,0)))</f>
        <v>1.0295660327599848E-2</v>
      </c>
      <c r="Y390">
        <f>PRODUCT(INDEX(Overzicht!$B$1:$D$35,MATCH(max_demand!Y$1,Overzicht!$B$1:$B$35,0),3),INDEX(Verdeelsleutels_percentage!$A:$AB,MATCH(max_demand!$C390,Verdeelsleutels_percentage!$C:$C,0),MATCH(INDEX(Overzicht!$B$1:$F$35,MATCH(max_demand!Y$1,Overzicht!$B:$B,0),5),Verdeelsleutels_percentage!$1:$1,0)))</f>
        <v>1.5580127951448742E-5</v>
      </c>
      <c r="Z390">
        <f>PRODUCT(INDEX(Overzicht!$B$1:$D$35,MATCH(max_demand!Z$1,Overzicht!$B$1:$B$35,0),3),INDEX(Verdeelsleutels_percentage!$A:$AB,MATCH(max_demand!$C390,Verdeelsleutels_percentage!$C:$C,0),MATCH(INDEX(Overzicht!$B$1:$F$35,MATCH(max_demand!Z$1,Overzicht!$B:$B,0),5),Verdeelsleutels_percentage!$1:$1,0)))</f>
        <v>6.9245013117549964E-3</v>
      </c>
      <c r="AA390">
        <f>PRODUCT(INDEX(Overzicht!$B$1:$D$35,MATCH(max_demand!AA$1,Overzicht!$B$1:$B$35,0),3),INDEX(Verdeelsleutels_percentage!$A:$AB,MATCH(max_demand!$C390,Verdeelsleutels_percentage!$C:$C,0),MATCH(INDEX(Overzicht!$B$1:$F$35,MATCH(max_demand!AA$1,Overzicht!$B:$B,0),5),Verdeelsleutels_percentage!$1:$1,0)))</f>
        <v>7.2160592617236284E-3</v>
      </c>
      <c r="AB390">
        <f>PRODUCT(INDEX(Overzicht!$B$1:$D$35,MATCH(max_demand!AB$1,Overzicht!$B$1:$B$35,0),3),INDEX(Verdeelsleutels_percentage!$A:$AB,MATCH(max_demand!$C390,Verdeelsleutels_percentage!$C:$C,0),MATCH(INDEX(Overzicht!$B$1:$F$35,MATCH(max_demand!AB$1,Overzicht!$B:$B,0),5),Verdeelsleutels_percentage!$1:$1,0)))</f>
        <v>2.3272518847725226E-2</v>
      </c>
      <c r="AC390">
        <f>PRODUCT(INDEX(Overzicht!$B$1:$D$35,MATCH(max_demand!AC$1,Overzicht!$B$1:$B$35,0),3),INDEX(Verdeelsleutels_percentage!$A:$AB,MATCH(max_demand!$C390,Verdeelsleutels_percentage!$C:$C,0),MATCH(INDEX(Overzicht!$B$1:$F$35,MATCH(max_demand!AC$1,Overzicht!$B:$B,0),5),Verdeelsleutels_percentage!$1:$1,0)))</f>
        <v>1.9447012721992379E-2</v>
      </c>
      <c r="AD390">
        <f>PRODUCT(INDEX(Overzicht!$B$1:$D$35,MATCH(max_demand!AD$1,Overzicht!$B$1:$B$35,0),3),INDEX(Verdeelsleutels_percentage!$A:$AB,MATCH(max_demand!$C390,Verdeelsleutels_percentage!$C:$C,0),MATCH(INDEX(Overzicht!$B$1:$F$35,MATCH(max_demand!AD$1,Overzicht!$B:$B,0),5),Verdeelsleutels_percentage!$1:$1,0)))</f>
        <v>6.65924990794803E-4</v>
      </c>
      <c r="AE390">
        <f>PRODUCT(INDEX(Overzicht!$B$1:$D$35,MATCH(max_demand!AE$1,Overzicht!$B$1:$B$35,0),3),INDEX(Verdeelsleutels_percentage!$A:$AB,MATCH(max_demand!$C390,Verdeelsleutels_percentage!$C:$C,0),MATCH(INDEX(Overzicht!$B$1:$F$35,MATCH(max_demand!AE$1,Overzicht!$B:$B,0),5),Verdeelsleutels_percentage!$1:$1,0)))</f>
        <v>0.23999467565888721</v>
      </c>
      <c r="AF390">
        <f>PRODUCT(INDEX(Overzicht!$B$1:$D$35,MATCH(max_demand!AF$1,Overzicht!$B$1:$B$35,0),3),INDEX(Verdeelsleutels_percentage!$A:$AB,MATCH(max_demand!$C390,Verdeelsleutels_percentage!$C:$C,0),MATCH(INDEX(Overzicht!$B$1:$F$35,MATCH(max_demand!AF$1,Overzicht!$B:$B,0),5),Verdeelsleutels_percentage!$1:$1,0)))</f>
        <v>2.7333557809559199E-2</v>
      </c>
      <c r="AG390">
        <f>PRODUCT(INDEX(Overzicht!$B$1:$D$35,MATCH(max_demand!AG$1,Overzicht!$B$1:$B$35,0),3),INDEX(Verdeelsleutels_percentage!$A:$AB,MATCH(max_demand!$C390,Verdeelsleutels_percentage!$C:$C,0),MATCH(INDEX(Overzicht!$B$1:$F$35,MATCH(max_demand!AG$1,Overzicht!$B:$B,0),5),Verdeelsleutels_percentage!$1:$1,0)))</f>
        <v>3.4333202389075945E-2</v>
      </c>
      <c r="AH390">
        <f>PRODUCT(INDEX(Overzicht!$B$1:$D$35,MATCH(max_demand!AH$1,Overzicht!$B$1:$B$35,0),3),INDEX(Verdeelsleutels_percentage!$A:$AB,MATCH(max_demand!$C390,Verdeelsleutels_percentage!$C:$C,0),MATCH(INDEX(Overzicht!$B$1:$F$35,MATCH(max_demand!AH$1,Overzicht!$B:$B,0),5),Verdeelsleutels_percentage!$1:$1,0)))</f>
        <v>6.3778301555638128E-2</v>
      </c>
      <c r="AI390">
        <f>PRODUCT(INDEX(Overzicht!$B$1:$D$35,MATCH(max_demand!AI$1,Overzicht!$B$1:$B$35,0),3),INDEX(Verdeelsleutels_percentage!$A:$AB,MATCH(max_demand!$C390,Verdeelsleutels_percentage!$C:$C,0),MATCH(INDEX(Overzicht!$B$1:$F$35,MATCH(max_demand!AI$1,Overzicht!$B:$B,0),5),Verdeelsleutels_percentage!$1:$1,0)))</f>
        <v>2.1866846247647356E-2</v>
      </c>
      <c r="AJ390">
        <f>PRODUCT(INDEX(Overzicht!$B$1:$D$35,MATCH(max_demand!AJ$1,Overzicht!$B$1:$B$35,0),3),INDEX(Verdeelsleutels_percentage!$A:$AB,MATCH(max_demand!$C390,Verdeelsleutels_percentage!$C:$C,0),MATCH(INDEX(Overzicht!$B$1:$F$35,MATCH(max_demand!AJ$1,Overzicht!$B:$B,0),5),Verdeelsleutels_percentage!$1:$1,0)))</f>
        <v>4.8000000000000007</v>
      </c>
      <c r="AK390">
        <f>PRODUCT(INDEX(Overzicht!$B$1:$D$35,MATCH(max_demand!AK$1,Overzicht!$B$1:$B$35,0),3),INDEX(Verdeelsleutels_percentage!$A:$AB,MATCH(max_demand!$C390,Verdeelsleutels_percentage!$C:$C,0),MATCH(INDEX(Overzicht!$B$1:$F$35,MATCH(max_demand!AK$1,Overzicht!$B:$B,0),5),Verdeelsleutels_percentage!$1:$1,0)))</f>
        <v>2.0828809449372743E-3</v>
      </c>
      <c r="AL390">
        <f>PRODUCT(INDEX(Overzicht!$B$1:$D$35,MATCH(max_demand!AL$1,Overzicht!$B$1:$B$35,0),3),INDEX(Verdeelsleutels_percentage!$A:$AB,MATCH(max_demand!$C390,Verdeelsleutels_percentage!$C:$C,0),MATCH(INDEX(Overzicht!$B$1:$F$35,MATCH(max_demand!AL$1,Overzicht!$B:$B,0),5),Verdeelsleutels_percentage!$1:$1,0)))</f>
        <v>5.7222003981793248E-3</v>
      </c>
      <c r="AM390">
        <f>PRODUCT(INDEX(Overzicht!$B$1:$D$35,MATCH(max_demand!AM$1,Overzicht!$B$1:$B$35,0),3),INDEX(Verdeelsleutels_percentage!$A:$AB,MATCH(max_demand!$C390,Verdeelsleutels_percentage!$C:$C,0),MATCH(INDEX(Overzicht!$B$1:$F$35,MATCH(max_demand!AM$1,Overzicht!$B:$B,0),5),Verdeelsleutels_percentage!$1:$1,0)))</f>
        <v>1.144440079635865E-2</v>
      </c>
      <c r="AN390">
        <f>PRODUCT(INDEX(Overzicht!$B$1:$D$35,MATCH(max_demand!AN$1,Overzicht!$B$1:$B$35,0),3),INDEX(Verdeelsleutels_percentage!$A:$AB,MATCH(max_demand!$C390,Verdeelsleutels_percentage!$C:$C,0),MATCH(INDEX(Overzicht!$B$1:$F$35,MATCH(max_demand!AN$1,Overzicht!$B:$B,0),5),Verdeelsleutels_percentage!$1:$1,0)))</f>
        <v>5.7222003981793248E-3</v>
      </c>
      <c r="AO390">
        <f>PRODUCT(INDEX(Overzicht!$B$1:$D$35,MATCH(max_demand!AO$1,Overzicht!$B$1:$B$35,0),3),INDEX(Verdeelsleutels_percentage!$A:$AB,MATCH(max_demand!$C390,Verdeelsleutels_percentage!$C:$C,0),MATCH(INDEX(Overzicht!$B$1:$F$35,MATCH(max_demand!AO$1,Overzicht!$B:$B,0),5),Verdeelsleutels_percentage!$1:$1,0)))</f>
        <v>2.0027701393627636E-2</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74F89-A567-5F45-9DF2-3134823F0506}">
  <sheetPr>
    <tabColor theme="7" tint="0.39997558519241921"/>
  </sheetPr>
  <dimension ref="A1:AO390"/>
  <sheetViews>
    <sheetView workbookViewId="0">
      <selection activeCell="B49" sqref="B49"/>
    </sheetView>
  </sheetViews>
  <sheetFormatPr baseColWidth="10" defaultRowHeight="16"/>
  <cols>
    <col min="1" max="1" width="10.83203125" style="1"/>
    <col min="3" max="3" width="32.33203125" customWidth="1"/>
  </cols>
  <sheetData>
    <row r="1" spans="1:41">
      <c r="C1" s="1"/>
      <c r="D1" t="s">
        <v>2027</v>
      </c>
      <c r="E1" t="s">
        <v>2028</v>
      </c>
      <c r="F1" t="s">
        <v>2029</v>
      </c>
      <c r="G1" s="5" t="s">
        <v>1995</v>
      </c>
      <c r="H1" t="s">
        <v>1</v>
      </c>
      <c r="I1" t="s">
        <v>2009</v>
      </c>
      <c r="J1" t="s">
        <v>2005</v>
      </c>
      <c r="K1" t="s">
        <v>2006</v>
      </c>
      <c r="L1" t="s">
        <v>2008</v>
      </c>
      <c r="M1" t="s">
        <v>4</v>
      </c>
      <c r="N1" t="s">
        <v>5</v>
      </c>
      <c r="O1" t="s">
        <v>6</v>
      </c>
      <c r="P1" t="s">
        <v>7</v>
      </c>
      <c r="Q1" t="s">
        <v>9</v>
      </c>
      <c r="R1" t="s">
        <v>1996</v>
      </c>
      <c r="S1" t="s">
        <v>1997</v>
      </c>
      <c r="T1" t="s">
        <v>11</v>
      </c>
      <c r="U1" t="s">
        <v>12</v>
      </c>
      <c r="V1" t="s">
        <v>13</v>
      </c>
      <c r="W1" t="s">
        <v>14</v>
      </c>
      <c r="X1" t="s">
        <v>16</v>
      </c>
      <c r="Y1" t="s">
        <v>17</v>
      </c>
      <c r="Z1" t="s">
        <v>2007</v>
      </c>
      <c r="AA1" t="s">
        <v>19</v>
      </c>
      <c r="AB1" t="s">
        <v>20</v>
      </c>
      <c r="AC1" t="s">
        <v>21</v>
      </c>
      <c r="AD1" t="s">
        <v>22</v>
      </c>
      <c r="AE1" t="s">
        <v>24</v>
      </c>
      <c r="AF1" t="s">
        <v>26</v>
      </c>
      <c r="AG1" t="s">
        <v>27</v>
      </c>
      <c r="AH1" t="s">
        <v>1990</v>
      </c>
      <c r="AI1" t="s">
        <v>1991</v>
      </c>
      <c r="AJ1" t="s">
        <v>25</v>
      </c>
      <c r="AK1" t="s">
        <v>2034</v>
      </c>
      <c r="AL1" t="s">
        <v>2035</v>
      </c>
      <c r="AM1" t="s">
        <v>2036</v>
      </c>
      <c r="AN1" t="s">
        <v>2037</v>
      </c>
      <c r="AO1" t="s">
        <v>2038</v>
      </c>
    </row>
    <row r="2" spans="1:41">
      <c r="C2" s="1"/>
      <c r="D2" t="s">
        <v>2025</v>
      </c>
      <c r="E2" t="s">
        <v>1994</v>
      </c>
      <c r="F2" t="s">
        <v>1992</v>
      </c>
      <c r="H2" t="str">
        <f>INDEX(Overzicht!$B$1:$C$35,MATCH(demand!H1,Overzicht!$B:$B,0),2)</f>
        <v>VET</v>
      </c>
      <c r="I2" t="str">
        <f>INDEX(Overzicht!$B$1:$C$35,MATCH(demand!I1,Overzicht!$B:$B,0),2)</f>
        <v>NAT</v>
      </c>
      <c r="J2" t="str">
        <f>INDEX(Overzicht!$B$1:$C$35,MATCH(demand!J1,Overzicht!$B:$B,0),2)</f>
        <v>NAT</v>
      </c>
      <c r="K2" t="str">
        <f>INDEX(Overzicht!$B$1:$C$35,MATCH(demand!K1,Overzicht!$B:$B,0),2)</f>
        <v>NAT</v>
      </c>
      <c r="L2" t="str">
        <f>INDEX(Overzicht!$B$1:$C$35,MATCH(demand!L1,Overzicht!$B:$B,0),2)</f>
        <v>AFVAL</v>
      </c>
      <c r="M2" t="str">
        <f>INDEX(Overzicht!$B$1:$C$35,MATCH(demand!M1,Overzicht!$B:$B,0),2)</f>
        <v>NAT</v>
      </c>
      <c r="N2" t="str">
        <f>INDEX(Overzicht!$B$1:$C$35,MATCH(demand!N1,Overzicht!$B:$B,0),2)</f>
        <v>DROOG</v>
      </c>
      <c r="O2" t="str">
        <f>INDEX(Overzicht!$B$1:$C$35,MATCH(demand!O1,Overzicht!$B:$B,0),2)</f>
        <v>DROOG</v>
      </c>
      <c r="P2" t="str">
        <f>INDEX(Overzicht!$B$1:$C$35,MATCH(demand!P1,Overzicht!$B:$B,0),2)</f>
        <v>NAT</v>
      </c>
      <c r="Q2" t="str">
        <f>INDEX(Overzicht!$B$1:$C$35,MATCH(demand!Q1,Overzicht!$B:$B,0),2)</f>
        <v>NAT</v>
      </c>
      <c r="R2" t="str">
        <f>INDEX(Overzicht!$B$1:$C$35,MATCH(demand!R1,Overzicht!$B:$B,0),2)</f>
        <v>NAT</v>
      </c>
      <c r="S2" t="str">
        <f>INDEX(Overzicht!$B$1:$C$35,MATCH(demand!S1,Overzicht!$B:$B,0),2)</f>
        <v>AFVAL</v>
      </c>
      <c r="T2" t="str">
        <f>INDEX(Overzicht!$B$1:$C$35,MATCH(demand!T1,Overzicht!$B:$B,0),2)</f>
        <v>DROOG</v>
      </c>
      <c r="U2" t="str">
        <f>INDEX(Overzicht!$B$1:$C$35,MATCH(demand!U1,Overzicht!$B:$B,0),2)</f>
        <v>DROOG</v>
      </c>
      <c r="V2" t="str">
        <f>INDEX(Overzicht!$B$1:$C$35,MATCH(demand!V1,Overzicht!$B:$B,0),2)</f>
        <v>AFVAL</v>
      </c>
      <c r="W2" t="str">
        <f>INDEX(Overzicht!$B$1:$C$35,MATCH(demand!W1,Overzicht!$B:$B,0),2)</f>
        <v>AFVAL</v>
      </c>
      <c r="X2" t="str">
        <f>INDEX(Overzicht!$B$1:$C$35,MATCH(demand!X1,Overzicht!$B:$B,0),2)</f>
        <v>DROOG</v>
      </c>
      <c r="Y2" t="str">
        <f>INDEX(Overzicht!$B$1:$C$35,MATCH(demand!Y1,Overzicht!$B:$B,0),2)</f>
        <v>DROOG</v>
      </c>
      <c r="Z2" t="str">
        <f>INDEX(Overzicht!$B$1:$C$35,MATCH(demand!Z1,Overzicht!$B:$B,0),2)</f>
        <v>DROOG</v>
      </c>
      <c r="AA2" t="str">
        <f>INDEX(Overzicht!$B$1:$C$35,MATCH(demand!AA1,Overzicht!$B:$B,0),2)</f>
        <v>DROOG</v>
      </c>
      <c r="AB2" t="str">
        <f>INDEX(Overzicht!$B$1:$C$35,MATCH(demand!AB1,Overzicht!$B:$B,0),2)</f>
        <v>DROOG</v>
      </c>
      <c r="AC2" t="str">
        <f>INDEX(Overzicht!$B$1:$C$35,MATCH(demand!AC1,Overzicht!$B:$B,0),2)</f>
        <v>NAT</v>
      </c>
      <c r="AD2" t="str">
        <f>INDEX(Overzicht!$B$1:$C$35,MATCH(demand!AD1,Overzicht!$B:$B,0),2)</f>
        <v>DROOG</v>
      </c>
      <c r="AE2" t="str">
        <f>INDEX(Overzicht!$B$1:$C$35,MATCH(demand!AE1,Overzicht!$B:$B,0),2)</f>
        <v>NAT</v>
      </c>
      <c r="AF2" t="str">
        <f>INDEX(Overzicht!$B$1:$C$35,MATCH(demand!AF1,Overzicht!$B:$B,0),2)</f>
        <v>NAT</v>
      </c>
      <c r="AG2" t="str">
        <f>INDEX(Overzicht!$B$1:$C$35,MATCH(demand!AG1,Overzicht!$B:$B,0),2)</f>
        <v>NAT</v>
      </c>
      <c r="AH2" t="str">
        <f>INDEX(Overzicht!$B$1:$C$35,MATCH(demand!AH1,Overzicht!$B:$B,0),2)</f>
        <v>NAT</v>
      </c>
      <c r="AI2" t="str">
        <f>INDEX(Overzicht!$B$1:$C$35,MATCH(demand!AI1,Overzicht!$B:$B,0),2)</f>
        <v>DROOG</v>
      </c>
      <c r="AJ2" t="str">
        <f>INDEX(Overzicht!$B$1:$C$35,MATCH(demand!AJ1,Overzicht!$B:$B,0),2)</f>
        <v>NAT</v>
      </c>
      <c r="AK2" t="str">
        <f>INDEX(Overzicht!$B$1:$C$35,MATCH(demand!AK1,Overzicht!$B:$B,0),2)</f>
        <v>DROOG</v>
      </c>
      <c r="AL2" t="str">
        <f>INDEX(Overzicht!$B$1:$C$35,MATCH(demand!AL1,Overzicht!$B:$B,0),2)</f>
        <v>DROOG</v>
      </c>
      <c r="AM2" t="str">
        <f>INDEX(Overzicht!$B$1:$C$35,MATCH(demand!AM1,Overzicht!$B:$B,0),2)</f>
        <v>DROOG</v>
      </c>
      <c r="AN2" t="str">
        <f>INDEX(Overzicht!$B$1:$C$35,MATCH(demand!AN1,Overzicht!$B:$B,0),2)</f>
        <v>DROOG</v>
      </c>
      <c r="AO2" t="str">
        <f>INDEX(Overzicht!$B$1:$C$35,MATCH(demand!AO1,Overzicht!$B:$B,0),2)</f>
        <v>DROOG</v>
      </c>
    </row>
    <row r="3" spans="1:41">
      <c r="C3" t="s">
        <v>2039</v>
      </c>
      <c r="D3" s="8">
        <f>Overzicht!E39</f>
        <v>16.78</v>
      </c>
      <c r="E3" s="8">
        <f ca="1">Overzicht!E40</f>
        <v>47.416855000000005</v>
      </c>
      <c r="F3" s="8">
        <f>Overzicht!E41</f>
        <v>10.5</v>
      </c>
      <c r="G3" s="8">
        <f>Overzicht!E42</f>
        <v>21.6</v>
      </c>
      <c r="H3">
        <f>INDEX(Overzicht!$B$1:$E$35,MATCH(demand!H1,Overzicht!$B:$B,0),4)</f>
        <v>10.5</v>
      </c>
      <c r="I3">
        <f>INDEX(Overzicht!$B$1:$E$35,MATCH(demand!I1,Overzicht!$B:$B,0),4)</f>
        <v>3.5999999999999996</v>
      </c>
      <c r="J3">
        <f>INDEX(Overzicht!$B$1:$E$35,MATCH(demand!J1,Overzicht!$B:$B,0),4)</f>
        <v>2.4</v>
      </c>
      <c r="K3">
        <f>INDEX(Overzicht!$B$1:$E$35,MATCH(demand!K1,Overzicht!$B:$B,0),4)</f>
        <v>0.42</v>
      </c>
      <c r="L3">
        <f>INDEX(Overzicht!$B$1:$E$35,MATCH(demand!L1,Overzicht!$B:$B,0),4)</f>
        <v>3.6</v>
      </c>
      <c r="M3">
        <f>INDEX(Overzicht!$B$1:$E$35,MATCH(demand!M1,Overzicht!$B:$B,0),4)</f>
        <v>2.5</v>
      </c>
      <c r="N3">
        <f>INDEX(Overzicht!$B$1:$E$35,MATCH(demand!N1,Overzicht!$B:$B,0),4)</f>
        <v>8.8000000000000007</v>
      </c>
      <c r="O3">
        <f>INDEX(Overzicht!$B$1:$E$35,MATCH(demand!O1,Overzicht!$B:$B,0),4)</f>
        <v>0</v>
      </c>
      <c r="P3">
        <f>INDEX(Overzicht!$B$1:$E$35,MATCH(demand!P1,Overzicht!$B:$B,0),4)</f>
        <v>3</v>
      </c>
      <c r="Q3">
        <f>INDEX(Overzicht!$B$1:$E$35,MATCH(demand!Q1,Overzicht!$B:$B,0),4)</f>
        <v>3.5625</v>
      </c>
      <c r="R3">
        <f>INDEX(Overzicht!$B$1:$E$35,MATCH(demand!R1,Overzicht!$B:$B,0),4)</f>
        <v>0.63749999999999996</v>
      </c>
      <c r="S3">
        <f>INDEX(Overzicht!$B$1:$E$35,MATCH(demand!S1,Overzicht!$B:$B,0),4)</f>
        <v>4.9000000000000004</v>
      </c>
      <c r="T3">
        <f>INDEX(Overzicht!$B$1:$E$35,MATCH(demand!T1,Overzicht!$B:$B,0),4)</f>
        <v>4</v>
      </c>
      <c r="U3">
        <f>INDEX(Overzicht!$B$1:$E$35,MATCH(demand!U1,Overzicht!$B:$B,0),4)</f>
        <v>12.5</v>
      </c>
      <c r="V3">
        <f>INDEX(Overzicht!$B$1:$E$35,MATCH(demand!V1,Overzicht!$B:$B,0),4)</f>
        <v>1.1000000000000001</v>
      </c>
      <c r="W3">
        <f>INDEX(Overzicht!$B$1:$E$35,MATCH(demand!W1,Overzicht!$B:$B,0),4)</f>
        <v>12</v>
      </c>
      <c r="X3">
        <f>INDEX(Overzicht!$B$1:$E$35,MATCH(demand!X1,Overzicht!$B:$B,0),4)</f>
        <v>1.9</v>
      </c>
      <c r="Y3">
        <f>INDEX(Overzicht!$B$1:$E$35,MATCH(demand!Y1,Overzicht!$B:$B,0),4)</f>
        <v>8.5499999999999997E-4</v>
      </c>
      <c r="Z3">
        <f>INDEX(Overzicht!$B$1:$E$35,MATCH(demand!Z1,Overzicht!$B:$B,0),4)</f>
        <v>0</v>
      </c>
      <c r="AA3">
        <f>INDEX(Overzicht!$B$1:$E$35,MATCH(demand!AA1,Overzicht!$B:$B,0),4)</f>
        <v>0.02</v>
      </c>
      <c r="AB3">
        <f>INDEX(Overzicht!$B$1:$E$35,MATCH(demand!AB1,Overzicht!$B:$B,0),4)</f>
        <v>5</v>
      </c>
      <c r="AC3">
        <f>INDEX(Overzicht!$B$1:$E$35,MATCH(demand!AC1,Overzicht!$B:$B,0),4)</f>
        <v>0.4</v>
      </c>
      <c r="AD3">
        <f>INDEX(Overzicht!$B$1:$E$35,MATCH(demand!AD1,Overzicht!$B:$B,0),4)</f>
        <v>0</v>
      </c>
      <c r="AE3">
        <f>INDEX(Overzicht!$B$1:$E$35,MATCH(demand!AE1,Overzicht!$B:$B,0),4)</f>
        <v>0</v>
      </c>
      <c r="AF3">
        <f>INDEX(Overzicht!$B$1:$E$35,MATCH(demand!AF1,Overzicht!$B:$B,0),4)</f>
        <v>0</v>
      </c>
      <c r="AG3">
        <f>INDEX(Overzicht!$B$1:$E$35,MATCH(demand!AG1,Overzicht!$B:$B,0),4)</f>
        <v>0</v>
      </c>
      <c r="AH3">
        <f>INDEX(Overzicht!$B$1:$E$35,MATCH(demand!AH1,Overzicht!$B:$B,0),4)</f>
        <v>0.26</v>
      </c>
      <c r="AI3">
        <f>INDEX(Overzicht!$B$1:$E$35,MATCH(demand!AI1,Overzicht!$B:$B,0),4)</f>
        <v>0.04</v>
      </c>
      <c r="AJ3">
        <f>INDEX(Overzicht!$B$1:$E$35,MATCH(demand!AJ1,Overzicht!$B:$B,0),4)</f>
        <v>0</v>
      </c>
      <c r="AK3">
        <f>INDEX(Overzicht!$B$1:$E$35,MATCH(demand!AK1,Overzicht!$B:$B,0),4)</f>
        <v>0.156</v>
      </c>
      <c r="AL3">
        <f>INDEX(Overzicht!$B$1:$E$35,MATCH(demand!AL1,Overzicht!$B:$B,0),4)</f>
        <v>2</v>
      </c>
      <c r="AM3">
        <f>INDEX(Overzicht!$B$1:$E$35,MATCH(demand!AM1,Overzicht!$B:$B,0),4)</f>
        <v>4</v>
      </c>
      <c r="AN3">
        <f>INDEX(Overzicht!$B$1:$E$35,MATCH(demand!AN1,Overzicht!$B:$B,0),4)</f>
        <v>2</v>
      </c>
      <c r="AO3">
        <f>INDEX(Overzicht!$B$1:$E$35,MATCH(demand!AO1,Overzicht!$B:$B,0),4)</f>
        <v>7</v>
      </c>
    </row>
    <row r="4" spans="1:41">
      <c r="C4" t="s">
        <v>2020</v>
      </c>
      <c r="D4" s="8">
        <f>SUM(D7:D18)</f>
        <v>16.780002786190458</v>
      </c>
      <c r="E4" s="8">
        <f t="shared" ref="E4:G4" si="0">SUM(E7:E18)</f>
        <v>47.416936146002506</v>
      </c>
      <c r="F4" s="8">
        <f t="shared" si="0"/>
        <v>10.5</v>
      </c>
      <c r="G4" s="8">
        <f t="shared" si="0"/>
        <v>21.6</v>
      </c>
      <c r="H4" s="7">
        <f>SUM(H7:H18)</f>
        <v>10.5</v>
      </c>
      <c r="I4" s="7">
        <f t="shared" ref="I4:AH4" si="1">SUM(I7:I18)</f>
        <v>3.600000066382012</v>
      </c>
      <c r="J4" s="7">
        <f t="shared" si="1"/>
        <v>2.3999999999999995</v>
      </c>
      <c r="K4" s="7">
        <f t="shared" si="1"/>
        <v>0.42000000774456808</v>
      </c>
      <c r="L4" s="7">
        <f t="shared" si="1"/>
        <v>3.6</v>
      </c>
      <c r="M4" s="7">
        <f t="shared" si="1"/>
        <v>2.5</v>
      </c>
      <c r="N4" s="7">
        <f t="shared" si="1"/>
        <v>8.8000000000000007</v>
      </c>
      <c r="O4" s="7">
        <f t="shared" si="1"/>
        <v>0</v>
      </c>
      <c r="P4" s="7">
        <f t="shared" si="1"/>
        <v>3</v>
      </c>
      <c r="Q4" s="7">
        <f t="shared" si="1"/>
        <v>3.5625</v>
      </c>
      <c r="R4" s="7">
        <f t="shared" si="1"/>
        <v>0.63749999999999996</v>
      </c>
      <c r="S4" s="7">
        <f t="shared" si="1"/>
        <v>4.9000000000000004</v>
      </c>
      <c r="T4" s="7">
        <f t="shared" si="1"/>
        <v>4.0000000000000009</v>
      </c>
      <c r="U4" s="7">
        <f t="shared" si="1"/>
        <v>12.499999999999998</v>
      </c>
      <c r="V4" s="7">
        <f t="shared" si="1"/>
        <v>1.1000000000000001</v>
      </c>
      <c r="W4" s="7">
        <f t="shared" si="1"/>
        <v>12.000000000000002</v>
      </c>
      <c r="X4" s="7">
        <f t="shared" si="1"/>
        <v>1.9</v>
      </c>
      <c r="Y4" s="7">
        <f t="shared" si="1"/>
        <v>8.5500038232504615E-4</v>
      </c>
      <c r="Z4" s="7">
        <f t="shared" si="1"/>
        <v>0</v>
      </c>
      <c r="AA4" s="7">
        <f t="shared" si="1"/>
        <v>2.0000008943275933E-2</v>
      </c>
      <c r="AB4" s="7">
        <f t="shared" si="1"/>
        <v>5.0000811187903569</v>
      </c>
      <c r="AC4" s="7">
        <f t="shared" si="1"/>
        <v>0.40000259580129138</v>
      </c>
      <c r="AD4" s="7">
        <f t="shared" si="1"/>
        <v>0</v>
      </c>
      <c r="AE4" s="7">
        <f t="shared" si="1"/>
        <v>0</v>
      </c>
      <c r="AF4" s="7">
        <f t="shared" si="1"/>
        <v>0</v>
      </c>
      <c r="AG4" s="7">
        <f t="shared" si="1"/>
        <v>0</v>
      </c>
      <c r="AH4" s="7">
        <f t="shared" si="1"/>
        <v>0.26000011626258712</v>
      </c>
      <c r="AI4" s="7">
        <f>SUM(AI7:AI18)</f>
        <v>4.0000017886551865E-2</v>
      </c>
      <c r="AJ4" s="7">
        <f>SUM(AJ7:AJ18)</f>
        <v>0</v>
      </c>
      <c r="AK4" s="7">
        <f>SUM(AK7:AK18)</f>
        <v>0.156</v>
      </c>
      <c r="AL4" s="7">
        <f t="shared" ref="AL4:AO4" si="2">SUM(AL7:AL18)</f>
        <v>2.0000000000000004</v>
      </c>
      <c r="AM4" s="7">
        <f t="shared" si="2"/>
        <v>4.0000000000000009</v>
      </c>
      <c r="AN4" s="7">
        <f t="shared" si="2"/>
        <v>2.0000000000000004</v>
      </c>
      <c r="AO4" s="7">
        <f t="shared" si="2"/>
        <v>7.0000000000000009</v>
      </c>
    </row>
    <row r="5" spans="1:41">
      <c r="C5" t="s">
        <v>2021</v>
      </c>
      <c r="D5" s="8">
        <f>SUM(D19:D390)</f>
        <v>16.76888532161184</v>
      </c>
      <c r="E5" s="8">
        <f t="shared" ref="E5:G5" si="3">SUM(E19:E390)</f>
        <v>47.380419984164554</v>
      </c>
      <c r="F5" s="8">
        <f t="shared" si="3"/>
        <v>10.496253159977716</v>
      </c>
      <c r="G5" s="8">
        <f t="shared" si="3"/>
        <v>21.592292214811302</v>
      </c>
      <c r="H5" s="7">
        <f>SUM(H19:H390)</f>
        <v>10.496253159977716</v>
      </c>
      <c r="I5" s="7">
        <f t="shared" ref="I5:AI5" si="4">SUM(I19:I390)</f>
        <v>3.5973372183283252</v>
      </c>
      <c r="J5" s="7">
        <f t="shared" si="4"/>
        <v>2.3991435794234772</v>
      </c>
      <c r="K5" s="7">
        <f t="shared" si="4"/>
        <v>0.41968934213830494</v>
      </c>
      <c r="L5" s="7">
        <f t="shared" si="4"/>
        <v>3.5987153691352165</v>
      </c>
      <c r="M5" s="7">
        <f t="shared" si="4"/>
        <v>2.4968017426208799</v>
      </c>
      <c r="N5" s="7">
        <f t="shared" si="4"/>
        <v>8.7925618361073674</v>
      </c>
      <c r="O5" s="7">
        <f t="shared" si="4"/>
        <v>0</v>
      </c>
      <c r="P5" s="7">
        <f t="shared" si="4"/>
        <v>3.0000000000000018</v>
      </c>
      <c r="Q5" s="7">
        <f t="shared" si="4"/>
        <v>3.5612287507067251</v>
      </c>
      <c r="R5" s="7">
        <f t="shared" si="4"/>
        <v>0.6372725132843613</v>
      </c>
      <c r="S5" s="7">
        <f t="shared" si="4"/>
        <v>4.8982514746562673</v>
      </c>
      <c r="T5" s="7">
        <f t="shared" si="4"/>
        <v>3.9985726323724604</v>
      </c>
      <c r="U5" s="7">
        <f t="shared" si="4"/>
        <v>12.495539476163955</v>
      </c>
      <c r="V5" s="7">
        <f t="shared" si="4"/>
        <v>1.0996074739024282</v>
      </c>
      <c r="W5" s="7">
        <f t="shared" si="4"/>
        <v>11.995717897117396</v>
      </c>
      <c r="X5" s="7">
        <f t="shared" si="4"/>
        <v>1.8946329885427973</v>
      </c>
      <c r="Y5" s="7">
        <f t="shared" si="4"/>
        <v>8.499796898203605E-4</v>
      </c>
      <c r="Z5" s="7">
        <f t="shared" si="4"/>
        <v>0</v>
      </c>
      <c r="AA5" s="7">
        <f t="shared" si="4"/>
        <v>1.9882565843751115E-2</v>
      </c>
      <c r="AB5" s="7">
        <f t="shared" si="4"/>
        <v>4.9880236696976343</v>
      </c>
      <c r="AC5" s="7">
        <f t="shared" si="4"/>
        <v>0.39893881914099333</v>
      </c>
      <c r="AD5" s="7">
        <f t="shared" si="4"/>
        <v>0</v>
      </c>
      <c r="AE5" s="7">
        <f t="shared" si="4"/>
        <v>0</v>
      </c>
      <c r="AF5" s="7">
        <f t="shared" si="4"/>
        <v>0</v>
      </c>
      <c r="AG5" s="7">
        <f t="shared" si="4"/>
        <v>0</v>
      </c>
      <c r="AH5" s="7">
        <f t="shared" si="4"/>
        <v>0.25847335596876481</v>
      </c>
      <c r="AI5" s="7">
        <f t="shared" si="4"/>
        <v>3.9765131687502231E-2</v>
      </c>
      <c r="AJ5" s="7">
        <f>SUM(AJ19:AJ390)</f>
        <v>0</v>
      </c>
      <c r="AK5" s="7">
        <f>SUM(AK19:AK390)</f>
        <v>0.15594433266252594</v>
      </c>
      <c r="AL5" s="7">
        <f t="shared" ref="AL5:AO5" si="5">SUM(AL19:AL390)</f>
        <v>1.9992863161862302</v>
      </c>
      <c r="AM5" s="7">
        <f t="shared" si="5"/>
        <v>3.9985726323724604</v>
      </c>
      <c r="AN5" s="7">
        <f t="shared" si="5"/>
        <v>1.9992863161862302</v>
      </c>
      <c r="AO5" s="7">
        <f t="shared" si="5"/>
        <v>6.9975021066518135</v>
      </c>
    </row>
    <row r="7" spans="1:41">
      <c r="A7" s="1" t="s">
        <v>1989</v>
      </c>
      <c r="B7" t="s">
        <v>1041</v>
      </c>
      <c r="C7" t="s">
        <v>1795</v>
      </c>
      <c r="D7">
        <f>SUMIF(H$2:AP$2,"NAT",H7:AP7)</f>
        <v>0.93455787050023387</v>
      </c>
      <c r="E7">
        <f>SUMIF(H$2:AP$2,"DROOG",H7:AP7)</f>
        <v>1.8055478914217682</v>
      </c>
      <c r="F7">
        <f>SUMIF(H$2:AP$2,"VET",H7:AP7)</f>
        <v>0.35481062179543155</v>
      </c>
      <c r="G7">
        <f>SUMIF(H$2:AP$2,"AFVAL",H7:AP7)</f>
        <v>0.7298961362648877</v>
      </c>
      <c r="H7">
        <f>PRODUCT(INDEX(Overzicht!$B$2:$E$35,MATCH(demand!H$1,Overzicht!$B$2:$B$35,0),4),INDEX(Verdeelsleutels_percentage!$A:$AB,MATCH(demand!$C7,Verdeelsleutels_percentage!$C:$C,0),MATCH(INDEX(Overzicht!$B$1:$F$35,MATCH(demand!H$1,Overzicht!$B:$B,0),5),Verdeelsleutels_percentage!$1:$1,0)))</f>
        <v>0.35481062179543155</v>
      </c>
      <c r="I7">
        <f>PRODUCT(INDEX(Overzicht!$B$2:$E$35,MATCH(demand!I$1,Overzicht!$B$2:$B$35,0),4),INDEX(Verdeelsleutels_percentage!$A:$AB,MATCH(demand!$C7,Verdeelsleutels_percentage!$C:$C,0),MATCH(INDEX(Overzicht!$B$1:$F$35,MATCH(demand!I$1,Overzicht!$B:$B,0),5),Verdeelsleutels_percentage!$1:$1,0)))</f>
        <v>0.36535909621701168</v>
      </c>
      <c r="J7">
        <f>PRODUCT(INDEX(Overzicht!$B$2:$E$35,MATCH(demand!J$1,Overzicht!$B$2:$B$35,0),4),INDEX(Verdeelsleutels_percentage!$A:$AB,MATCH(demand!$C7,Verdeelsleutels_percentage!$C:$C,0),MATCH(INDEX(Overzicht!$B$1:$F$35,MATCH(demand!J$1,Overzicht!$B:$B,0),5),Verdeelsleutels_percentage!$1:$1,0)))</f>
        <v>8.1099570696098633E-2</v>
      </c>
      <c r="K7">
        <f>PRODUCT(INDEX(Overzicht!$B$2:$E$35,MATCH(demand!K$1,Overzicht!$B$2:$B$35,0),4),INDEX(Verdeelsleutels_percentage!$A:$AB,MATCH(demand!$C7,Verdeelsleutels_percentage!$C:$C,0),MATCH(INDEX(Overzicht!$B$1:$F$35,MATCH(demand!K$1,Overzicht!$B:$B,0),5),Verdeelsleutels_percentage!$1:$1,0)))</f>
        <v>4.2625227891984696E-2</v>
      </c>
      <c r="L7">
        <f>PRODUCT(INDEX(Overzicht!$B$2:$E$35,MATCH(demand!L$1,Overzicht!$B$2:$B$35,0),4),INDEX(Verdeelsleutels_percentage!$A:$AB,MATCH(demand!$C7,Verdeelsleutels_percentage!$C:$C,0),MATCH(INDEX(Overzicht!$B$1:$F$35,MATCH(demand!L$1,Overzicht!$B:$B,0),5),Verdeelsleutels_percentage!$1:$1,0)))</f>
        <v>0.12164935604414795</v>
      </c>
      <c r="M7">
        <f>PRODUCT(INDEX(Overzicht!$B$2:$E$35,MATCH(demand!M$1,Overzicht!$B$2:$B$35,0),4),INDEX(Verdeelsleutels_percentage!$A:$AB,MATCH(demand!$C7,Verdeelsleutels_percentage!$C:$C,0),MATCH(INDEX(Overzicht!$B$1:$F$35,MATCH(demand!M$1,Overzicht!$B:$B,0),5),Verdeelsleutels_percentage!$1:$1,0)))</f>
        <v>0.14272983350415219</v>
      </c>
      <c r="N7">
        <f>PRODUCT(INDEX(Overzicht!$B$2:$E$35,MATCH(demand!N$1,Overzicht!$B$2:$B$35,0),4),INDEX(Verdeelsleutels_percentage!$A:$AB,MATCH(demand!$C7,Verdeelsleutels_percentage!$C:$C,0),MATCH(INDEX(Overzicht!$B$1:$F$35,MATCH(demand!N$1,Overzicht!$B:$B,0),5),Verdeelsleutels_percentage!$1:$1,0)))</f>
        <v>0.46382693380931317</v>
      </c>
      <c r="O7">
        <f>PRODUCT(INDEX(Overzicht!$B$2:$E$35,MATCH(demand!O$1,Overzicht!$B$2:$B$35,0),4),INDEX(Verdeelsleutels_percentage!$A:$AB,MATCH(demand!$C7,Verdeelsleutels_percentage!$C:$C,0),MATCH(INDEX(Overzicht!$B$1:$F$35,MATCH(demand!O$1,Overzicht!$B:$B,0),5),Verdeelsleutels_percentage!$1:$1,0)))</f>
        <v>0</v>
      </c>
      <c r="P7">
        <f>PRODUCT(INDEX(Overzicht!$B$2:$E$35,MATCH(demand!P$1,Overzicht!$B$2:$B$35,0),4),INDEX(Verdeelsleutels_percentage!$A:$AB,MATCH(demand!$C7,Verdeelsleutels_percentage!$C:$C,0),MATCH(INDEX(Overzicht!$B$1:$F$35,MATCH(demand!P$1,Overzicht!$B:$B,0),5),Verdeelsleutels_percentage!$1:$1,0)))</f>
        <v>0.12718455872368081</v>
      </c>
      <c r="Q7">
        <f>PRODUCT(INDEX(Overzicht!$B$2:$E$35,MATCH(demand!Q$1,Overzicht!$B$2:$B$35,0),4),INDEX(Verdeelsleutels_percentage!$A:$AB,MATCH(demand!$C7,Verdeelsleutels_percentage!$C:$C,0),MATCH(INDEX(Overzicht!$B$1:$F$35,MATCH(demand!Q$1,Overzicht!$B:$B,0),5),Verdeelsleutels_percentage!$1:$1,0)))</f>
        <v>0.12038217525202141</v>
      </c>
      <c r="R7">
        <f>PRODUCT(INDEX(Overzicht!$B$2:$E$35,MATCH(demand!R$1,Overzicht!$B$2:$B$35,0),4),INDEX(Verdeelsleutels_percentage!$A:$AB,MATCH(demand!$C7,Verdeelsleutels_percentage!$C:$C,0),MATCH(INDEX(Overzicht!$B$1:$F$35,MATCH(demand!R$1,Overzicht!$B:$B,0),5),Verdeelsleutels_percentage!$1:$1,0)))</f>
        <v>2.1542073466151199E-2</v>
      </c>
      <c r="S7">
        <f>PRODUCT(INDEX(Overzicht!$B$2:$E$35,MATCH(demand!S$1,Overzicht!$B$2:$B$35,0),4),INDEX(Verdeelsleutels_percentage!$A:$AB,MATCH(demand!$C7,Verdeelsleutels_percentage!$C:$C,0),MATCH(INDEX(Overzicht!$B$1:$F$35,MATCH(demand!S$1,Overzicht!$B:$B,0),5),Verdeelsleutels_percentage!$1:$1,0)))</f>
        <v>0.16557829017120138</v>
      </c>
      <c r="T7">
        <f>PRODUCT(INDEX(Overzicht!$B$2:$E$35,MATCH(demand!T$1,Overzicht!$B$2:$B$35,0),4),INDEX(Verdeelsleutels_percentage!$A:$AB,MATCH(demand!$C7,Verdeelsleutels_percentage!$C:$C,0),MATCH(INDEX(Overzicht!$B$1:$F$35,MATCH(demand!T$1,Overzicht!$B:$B,0),5),Verdeelsleutels_percentage!$1:$1,0)))</f>
        <v>0.13516595116016439</v>
      </c>
      <c r="U7">
        <f>PRODUCT(INDEX(Overzicht!$B$2:$E$35,MATCH(demand!U$1,Overzicht!$B$2:$B$35,0),4),INDEX(Verdeelsleutels_percentage!$A:$AB,MATCH(demand!$C7,Verdeelsleutels_percentage!$C:$C,0),MATCH(INDEX(Overzicht!$B$1:$F$35,MATCH(demand!U$1,Overzicht!$B:$B,0),5),Verdeelsleutels_percentage!$1:$1,0)))</f>
        <v>0.42239359737551374</v>
      </c>
      <c r="V7">
        <f>PRODUCT(INDEX(Overzicht!$B$2:$E$35,MATCH(demand!V$1,Overzicht!$B$2:$B$35,0),4),INDEX(Verdeelsleutels_percentage!$A:$AB,MATCH(demand!$C7,Verdeelsleutels_percentage!$C:$C,0),MATCH(INDEX(Overzicht!$B$1:$F$35,MATCH(demand!V$1,Overzicht!$B:$B,0),5),Verdeelsleutels_percentage!$1:$1,0)))</f>
        <v>3.7170636569045207E-2</v>
      </c>
      <c r="W7">
        <f>PRODUCT(INDEX(Overzicht!$B$2:$E$35,MATCH(demand!W$1,Overzicht!$B$2:$B$35,0),4),INDEX(Verdeelsleutels_percentage!$A:$AB,MATCH(demand!$C7,Verdeelsleutels_percentage!$C:$C,0),MATCH(INDEX(Overzicht!$B$1:$F$35,MATCH(demand!W$1,Overzicht!$B:$B,0),5),Verdeelsleutels_percentage!$1:$1,0)))</f>
        <v>0.40549785348049316</v>
      </c>
      <c r="X7">
        <f>PRODUCT(INDEX(Overzicht!$B$2:$E$35,MATCH(demand!X$1,Overzicht!$B$2:$B$35,0),4),INDEX(Verdeelsleutels_percentage!$A:$AB,MATCH(demand!$C7,Verdeelsleutels_percentage!$C:$C,0),MATCH(INDEX(Overzicht!$B$1:$F$35,MATCH(demand!X$1,Overzicht!$B:$B,0),5),Verdeelsleutels_percentage!$1:$1,0)))</f>
        <v>3.5536964866527965E-2</v>
      </c>
      <c r="Y7">
        <f>PRODUCT(INDEX(Overzicht!$B$2:$E$35,MATCH(demand!Y$1,Overzicht!$B$2:$B$35,0),4),INDEX(Verdeelsleutels_percentage!$A:$AB,MATCH(demand!$C7,Verdeelsleutels_percentage!$C:$C,0),MATCH(INDEX(Overzicht!$B$1:$F$35,MATCH(demand!Y$1,Overzicht!$B:$B,0),5),Verdeelsleutels_percentage!$1:$1,0)))</f>
        <v>7.1497459886053728E-5</v>
      </c>
      <c r="Z7">
        <f>PRODUCT(INDEX(Overzicht!$B$2:$E$35,MATCH(demand!Z$1,Overzicht!$B$2:$B$35,0),4),INDEX(Verdeelsleutels_percentage!$A:$AB,MATCH(demand!$C7,Verdeelsleutels_percentage!$C:$C,0),MATCH(INDEX(Overzicht!$B$1:$F$35,MATCH(demand!Z$1,Overzicht!$B:$B,0),5),Verdeelsleutels_percentage!$1:$1,0)))</f>
        <v>0</v>
      </c>
      <c r="AA7">
        <f>PRODUCT(INDEX(Overzicht!$B$2:$E$35,MATCH(demand!AA$1,Overzicht!$B$2:$B$35,0),4),INDEX(Verdeelsleutels_percentage!$A:$AB,MATCH(demand!$C7,Verdeelsleutels_percentage!$C:$C,0),MATCH(INDEX(Overzicht!$B$1:$F$35,MATCH(demand!AA$1,Overzicht!$B:$B,0),5),Verdeelsleutels_percentage!$1:$1,0)))</f>
        <v>1.6724552020129528E-3</v>
      </c>
      <c r="AB7">
        <f>PRODUCT(INDEX(Overzicht!$B$2:$E$35,MATCH(demand!AB$1,Overzicht!$B$2:$B$35,0),4),INDEX(Verdeelsleutels_percentage!$A:$AB,MATCH(demand!$C7,Verdeelsleutels_percentage!$C:$C,0),MATCH(INDEX(Overzicht!$B$1:$F$35,MATCH(demand!AB$1,Overzicht!$B:$B,0),5),Verdeelsleutels_percentage!$1:$1,0)))</f>
        <v>0.23139179219846118</v>
      </c>
      <c r="AC7">
        <f>PRODUCT(INDEX(Overzicht!$B$2:$E$35,MATCH(demand!AC$1,Overzicht!$B$2:$B$35,0),4),INDEX(Verdeelsleutels_percentage!$A:$AB,MATCH(demand!$C7,Verdeelsleutels_percentage!$C:$C,0),MATCH(INDEX(Overzicht!$B$1:$F$35,MATCH(demand!AC$1,Overzicht!$B:$B,0),5),Verdeelsleutels_percentage!$1:$1,0)))</f>
        <v>1.1893417122964817E-2</v>
      </c>
      <c r="AD7">
        <f>PRODUCT(INDEX(Overzicht!$B$2:$E$35,MATCH(demand!AD$1,Overzicht!$B$2:$B$35,0),4),INDEX(Verdeelsleutels_percentage!$A:$AB,MATCH(demand!$C7,Verdeelsleutels_percentage!$C:$C,0),MATCH(INDEX(Overzicht!$B$1:$F$35,MATCH(demand!AD$1,Overzicht!$B:$B,0),5),Verdeelsleutels_percentage!$1:$1,0)))</f>
        <v>0</v>
      </c>
      <c r="AE7">
        <f>PRODUCT(INDEX(Overzicht!$B$2:$E$35,MATCH(demand!AE$1,Overzicht!$B$2:$B$35,0),4),INDEX(Verdeelsleutels_percentage!$A:$AB,MATCH(demand!$C7,Verdeelsleutels_percentage!$C:$C,0),MATCH(INDEX(Overzicht!$B$1:$F$35,MATCH(demand!AE$1,Overzicht!$B:$B,0),5),Verdeelsleutels_percentage!$1:$1,0)))</f>
        <v>0</v>
      </c>
      <c r="AF7">
        <f>PRODUCT(INDEX(Overzicht!$B$2:$E$35,MATCH(demand!AF$1,Overzicht!$B$2:$B$35,0),4),INDEX(Verdeelsleutels_percentage!$A:$AB,MATCH(demand!$C7,Verdeelsleutels_percentage!$C:$C,0),MATCH(INDEX(Overzicht!$B$1:$F$35,MATCH(demand!AF$1,Overzicht!$B:$B,0),5),Verdeelsleutels_percentage!$1:$1,0)))</f>
        <v>0</v>
      </c>
      <c r="AG7">
        <f>PRODUCT(INDEX(Overzicht!$B$2:$E$35,MATCH(demand!AG$1,Overzicht!$B$2:$B$35,0),4),INDEX(Verdeelsleutels_percentage!$A:$AB,MATCH(demand!$C7,Verdeelsleutels_percentage!$C:$C,0),MATCH(INDEX(Overzicht!$B$1:$F$35,MATCH(demand!AG$1,Overzicht!$B:$B,0),5),Verdeelsleutels_percentage!$1:$1,0)))</f>
        <v>0</v>
      </c>
      <c r="AH7">
        <f>PRODUCT(INDEX(Overzicht!$B$2:$E$35,MATCH(demand!AH$1,Overzicht!$B$2:$B$35,0),4),INDEX(Verdeelsleutels_percentage!$A:$AB,MATCH(demand!$C7,Verdeelsleutels_percentage!$C:$C,0),MATCH(INDEX(Overzicht!$B$1:$F$35,MATCH(demand!AH$1,Overzicht!$B:$B,0),5),Verdeelsleutels_percentage!$1:$1,0)))</f>
        <v>2.1741917626168384E-2</v>
      </c>
      <c r="AI7">
        <f>PRODUCT(INDEX(Overzicht!$B$2:$E$35,MATCH(demand!AI$1,Overzicht!$B$2:$B$35,0),4),INDEX(Verdeelsleutels_percentage!$A:$AB,MATCH(demand!$C7,Verdeelsleutels_percentage!$C:$C,0),MATCH(INDEX(Overzicht!$B$1:$F$35,MATCH(demand!AI$1,Overzicht!$B:$B,0),5),Verdeelsleutels_percentage!$1:$1,0)))</f>
        <v>3.3449104040259056E-3</v>
      </c>
      <c r="AJ7">
        <f>PRODUCT(INDEX(Overzicht!$B$2:$E$35,MATCH(demand!AJ$1,Overzicht!$B$2:$B$35,0),4),INDEX(Verdeelsleutels_percentage!$A:$AB,MATCH(demand!$C7,Verdeelsleutels_percentage!$C:$C,0),MATCH(INDEX(Overzicht!$B$1:$F$35,MATCH(demand!AJ$1,Overzicht!$B:$B,0),5),Verdeelsleutels_percentage!$1:$1,0)))</f>
        <v>0</v>
      </c>
      <c r="AK7">
        <f>PRODUCT(INDEX(Overzicht!$B$2:$E$35,MATCH(demand!AK$1,Overzicht!$B$2:$B$35,0),4),INDEX(Verdeelsleutels_percentage!$A:$AB,MATCH(demand!$C7,Verdeelsleutels_percentage!$C:$C,0),MATCH(INDEX(Overzicht!$B$1:$F$35,MATCH(demand!AK$1,Overzicht!$B:$B,0),5),Verdeelsleutels_percentage!$1:$1,0)))</f>
        <v>5.2714720952464107E-3</v>
      </c>
      <c r="AL7">
        <f>PRODUCT(INDEX(Overzicht!$B$2:$E$35,MATCH(demand!AL$1,Overzicht!$B$2:$B$35,0),4),INDEX(Verdeelsleutels_percentage!$A:$AB,MATCH(demand!$C7,Verdeelsleutels_percentage!$C:$C,0),MATCH(INDEX(Overzicht!$B$1:$F$35,MATCH(demand!AL$1,Overzicht!$B:$B,0),5),Verdeelsleutels_percentage!$1:$1,0)))</f>
        <v>6.7582975580082194E-2</v>
      </c>
      <c r="AM7">
        <f>PRODUCT(INDEX(Overzicht!$B$2:$E$35,MATCH(demand!AM$1,Overzicht!$B$2:$B$35,0),4),INDEX(Verdeelsleutels_percentage!$A:$AB,MATCH(demand!$C7,Verdeelsleutels_percentage!$C:$C,0),MATCH(INDEX(Overzicht!$B$1:$F$35,MATCH(demand!AM$1,Overzicht!$B:$B,0),5),Verdeelsleutels_percentage!$1:$1,0)))</f>
        <v>0.13516595116016439</v>
      </c>
      <c r="AN7">
        <f>PRODUCT(INDEX(Overzicht!$B$2:$E$35,MATCH(demand!AN$1,Overzicht!$B$2:$B$35,0),4),INDEX(Verdeelsleutels_percentage!$A:$AB,MATCH(demand!$C7,Verdeelsleutels_percentage!$C:$C,0),MATCH(INDEX(Overzicht!$B$1:$F$35,MATCH(demand!AN$1,Overzicht!$B:$B,0),5),Verdeelsleutels_percentage!$1:$1,0)))</f>
        <v>6.7582975580082194E-2</v>
      </c>
      <c r="AO7">
        <f>PRODUCT(INDEX(Overzicht!$B$2:$E$35,MATCH(demand!AO$1,Overzicht!$B$2:$B$35,0),4),INDEX(Verdeelsleutels_percentage!$A:$AB,MATCH(demand!$C7,Verdeelsleutels_percentage!$C:$C,0),MATCH(INDEX(Overzicht!$B$1:$F$35,MATCH(demand!AO$1,Overzicht!$B:$B,0),5),Verdeelsleutels_percentage!$1:$1,0)))</f>
        <v>0.23654041453028768</v>
      </c>
    </row>
    <row r="8" spans="1:41">
      <c r="B8" t="s">
        <v>1035</v>
      </c>
      <c r="C8" t="s">
        <v>1794</v>
      </c>
      <c r="D8">
        <f t="shared" ref="D8:D71" si="6">SUMIF(H$2:AP$2,"NAT",H8:AP8)</f>
        <v>0.98788570618164118</v>
      </c>
      <c r="E8">
        <f t="shared" ref="E8:E71" si="7">SUMIF(H$2:AP$2,"DROOG",H8:AP8)</f>
        <v>2.3906200678808447</v>
      </c>
      <c r="F8">
        <f t="shared" ref="F8:F71" si="8">SUMIF(H$2:AP$2,"VET",H8:AP8)</f>
        <v>0.39350143844841645</v>
      </c>
      <c r="G8">
        <f t="shared" ref="G8:G71" si="9">SUMIF(H$2:AP$2,"AFVAL",H8:AP8)</f>
        <v>0.80948867337959951</v>
      </c>
      <c r="H8">
        <f>PRODUCT(INDEX(Overzicht!$B$2:$E$35,MATCH(demand!H$1,Overzicht!$B$2:$B$35,0),4),INDEX(Verdeelsleutels_percentage!$A:$AB,MATCH(demand!$C8,Verdeelsleutels_percentage!$C:$C,0),MATCH(INDEX(Overzicht!$B$1:$F$35,MATCH(demand!H$1,Overzicht!$B:$B,0),5),Verdeelsleutels_percentage!$1:$1,0)))</f>
        <v>0.39350143844841645</v>
      </c>
      <c r="I8">
        <f>PRODUCT(INDEX(Overzicht!$B$2:$E$35,MATCH(demand!I$1,Overzicht!$B$2:$B$35,0),4),INDEX(Verdeelsleutels_percentage!$A:$AB,MATCH(demand!$C8,Verdeelsleutels_percentage!$C:$C,0),MATCH(INDEX(Overzicht!$B$1:$F$35,MATCH(demand!I$1,Overzicht!$B:$B,0),5),Verdeelsleutels_percentage!$1:$1,0)))</f>
        <v>0.20982033182763868</v>
      </c>
      <c r="J8">
        <f>PRODUCT(INDEX(Overzicht!$B$2:$E$35,MATCH(demand!J$1,Overzicht!$B$2:$B$35,0),4),INDEX(Verdeelsleutels_percentage!$A:$AB,MATCH(demand!$C8,Verdeelsleutels_percentage!$C:$C,0),MATCH(INDEX(Overzicht!$B$1:$F$35,MATCH(demand!J$1,Overzicht!$B:$B,0),5),Verdeelsleutels_percentage!$1:$1,0)))</f>
        <v>8.9943185931066608E-2</v>
      </c>
      <c r="K8">
        <f>PRODUCT(INDEX(Overzicht!$B$2:$E$35,MATCH(demand!K$1,Overzicht!$B$2:$B$35,0),4),INDEX(Verdeelsleutels_percentage!$A:$AB,MATCH(demand!$C8,Verdeelsleutels_percentage!$C:$C,0),MATCH(INDEX(Overzicht!$B$1:$F$35,MATCH(demand!K$1,Overzicht!$B:$B,0),5),Verdeelsleutels_percentage!$1:$1,0)))</f>
        <v>2.4479038713224512E-2</v>
      </c>
      <c r="L8">
        <f>PRODUCT(INDEX(Overzicht!$B$2:$E$35,MATCH(demand!L$1,Overzicht!$B$2:$B$35,0),4),INDEX(Verdeelsleutels_percentage!$A:$AB,MATCH(demand!$C8,Verdeelsleutels_percentage!$C:$C,0),MATCH(INDEX(Overzicht!$B$1:$F$35,MATCH(demand!L$1,Overzicht!$B:$B,0),5),Verdeelsleutels_percentage!$1:$1,0)))</f>
        <v>0.13491477889659992</v>
      </c>
      <c r="M8">
        <f>PRODUCT(INDEX(Overzicht!$B$2:$E$35,MATCH(demand!M$1,Overzicht!$B$2:$B$35,0),4),INDEX(Verdeelsleutels_percentage!$A:$AB,MATCH(demand!$C8,Verdeelsleutels_percentage!$C:$C,0),MATCH(INDEX(Overzicht!$B$1:$F$35,MATCH(demand!M$1,Overzicht!$B:$B,0),5),Verdeelsleutels_percentage!$1:$1,0)))</f>
        <v>0.39411992896435755</v>
      </c>
      <c r="N8">
        <f>PRODUCT(INDEX(Overzicht!$B$2:$E$35,MATCH(demand!N$1,Overzicht!$B$2:$B$35,0),4),INDEX(Verdeelsleutels_percentage!$A:$AB,MATCH(demand!$C8,Verdeelsleutels_percentage!$C:$C,0),MATCH(INDEX(Overzicht!$B$1:$F$35,MATCH(demand!N$1,Overzicht!$B:$B,0),5),Verdeelsleutels_percentage!$1:$1,0)))</f>
        <v>0.88785986083185497</v>
      </c>
      <c r="O8">
        <f>PRODUCT(INDEX(Overzicht!$B$2:$E$35,MATCH(demand!O$1,Overzicht!$B$2:$B$35,0),4),INDEX(Verdeelsleutels_percentage!$A:$AB,MATCH(demand!$C8,Verdeelsleutels_percentage!$C:$C,0),MATCH(INDEX(Overzicht!$B$1:$F$35,MATCH(demand!O$1,Overzicht!$B:$B,0),5),Verdeelsleutels_percentage!$1:$1,0)))</f>
        <v>0</v>
      </c>
      <c r="P8">
        <f>PRODUCT(INDEX(Overzicht!$B$2:$E$35,MATCH(demand!P$1,Overzicht!$B$2:$B$35,0),4),INDEX(Verdeelsleutels_percentage!$A:$AB,MATCH(demand!$C8,Verdeelsleutels_percentage!$C:$C,0),MATCH(INDEX(Overzicht!$B$1:$F$35,MATCH(demand!P$1,Overzicht!$B:$B,0),5),Verdeelsleutels_percentage!$1:$1,0)))</f>
        <v>6.6328976578325607E-2</v>
      </c>
      <c r="Q8">
        <f>PRODUCT(INDEX(Overzicht!$B$2:$E$35,MATCH(demand!Q$1,Overzicht!$B$2:$B$35,0),4),INDEX(Verdeelsleutels_percentage!$A:$AB,MATCH(demand!$C8,Verdeelsleutels_percentage!$C:$C,0),MATCH(INDEX(Overzicht!$B$1:$F$35,MATCH(demand!Q$1,Overzicht!$B:$B,0),5),Verdeelsleutels_percentage!$1:$1,0)))</f>
        <v>0.13350941661642701</v>
      </c>
      <c r="R8">
        <f>PRODUCT(INDEX(Overzicht!$B$2:$E$35,MATCH(demand!R$1,Overzicht!$B$2:$B$35,0),4),INDEX(Verdeelsleutels_percentage!$A:$AB,MATCH(demand!$C8,Verdeelsleutels_percentage!$C:$C,0),MATCH(INDEX(Overzicht!$B$1:$F$35,MATCH(demand!R$1,Overzicht!$B:$B,0),5),Verdeelsleutels_percentage!$1:$1,0)))</f>
        <v>2.3891158762939568E-2</v>
      </c>
      <c r="S8">
        <f>PRODUCT(INDEX(Overzicht!$B$2:$E$35,MATCH(demand!S$1,Overzicht!$B$2:$B$35,0),4),INDEX(Verdeelsleutels_percentage!$A:$AB,MATCH(demand!$C8,Verdeelsleutels_percentage!$C:$C,0),MATCH(INDEX(Overzicht!$B$1:$F$35,MATCH(demand!S$1,Overzicht!$B:$B,0),5),Verdeelsleutels_percentage!$1:$1,0)))</f>
        <v>0.18363400460926102</v>
      </c>
      <c r="T8">
        <f>PRODUCT(INDEX(Overzicht!$B$2:$E$35,MATCH(demand!T$1,Overzicht!$B$2:$B$35,0),4),INDEX(Verdeelsleutels_percentage!$A:$AB,MATCH(demand!$C8,Verdeelsleutels_percentage!$C:$C,0),MATCH(INDEX(Overzicht!$B$1:$F$35,MATCH(demand!T$1,Overzicht!$B:$B,0),5),Verdeelsleutels_percentage!$1:$1,0)))</f>
        <v>0.14990530988511103</v>
      </c>
      <c r="U8">
        <f>PRODUCT(INDEX(Overzicht!$B$2:$E$35,MATCH(demand!U$1,Overzicht!$B$2:$B$35,0),4),INDEX(Verdeelsleutels_percentage!$A:$AB,MATCH(demand!$C8,Verdeelsleutels_percentage!$C:$C,0),MATCH(INDEX(Overzicht!$B$1:$F$35,MATCH(demand!U$1,Overzicht!$B:$B,0),5),Verdeelsleutels_percentage!$1:$1,0)))</f>
        <v>0.46845409339097194</v>
      </c>
      <c r="V8">
        <f>PRODUCT(INDEX(Overzicht!$B$2:$E$35,MATCH(demand!V$1,Overzicht!$B$2:$B$35,0),4),INDEX(Verdeelsleutels_percentage!$A:$AB,MATCH(demand!$C8,Verdeelsleutels_percentage!$C:$C,0),MATCH(INDEX(Overzicht!$B$1:$F$35,MATCH(demand!V$1,Overzicht!$B:$B,0),5),Verdeelsleutels_percentage!$1:$1,0)))</f>
        <v>4.1223960218405534E-2</v>
      </c>
      <c r="W8">
        <f>PRODUCT(INDEX(Overzicht!$B$2:$E$35,MATCH(demand!W$1,Overzicht!$B$2:$B$35,0),4),INDEX(Verdeelsleutels_percentage!$A:$AB,MATCH(demand!$C8,Verdeelsleutels_percentage!$C:$C,0),MATCH(INDEX(Overzicht!$B$1:$F$35,MATCH(demand!W$1,Overzicht!$B:$B,0),5),Verdeelsleutels_percentage!$1:$1,0)))</f>
        <v>0.44971592965533308</v>
      </c>
      <c r="X8">
        <f>PRODUCT(INDEX(Overzicht!$B$2:$E$35,MATCH(demand!X$1,Overzicht!$B$2:$B$35,0),4),INDEX(Verdeelsleutels_percentage!$A:$AB,MATCH(demand!$C8,Verdeelsleutels_percentage!$C:$C,0),MATCH(INDEX(Overzicht!$B$1:$F$35,MATCH(demand!X$1,Overzicht!$B:$B,0),5),Verdeelsleutels_percentage!$1:$1,0)))</f>
        <v>6.2962170715269439E-2</v>
      </c>
      <c r="Y8">
        <f>PRODUCT(INDEX(Overzicht!$B$2:$E$35,MATCH(demand!Y$1,Overzicht!$B$2:$B$35,0),4),INDEX(Verdeelsleutels_percentage!$A:$AB,MATCH(demand!$C8,Verdeelsleutels_percentage!$C:$C,0),MATCH(INDEX(Overzicht!$B$1:$F$35,MATCH(demand!Y$1,Overzicht!$B:$B,0),5),Verdeelsleutels_percentage!$1:$1,0)))</f>
        <v>9.8504518813745997E-5</v>
      </c>
      <c r="Z8">
        <f>PRODUCT(INDEX(Overzicht!$B$2:$E$35,MATCH(demand!Z$1,Overzicht!$B$2:$B$35,0),4),INDEX(Verdeelsleutels_percentage!$A:$AB,MATCH(demand!$C8,Verdeelsleutels_percentage!$C:$C,0),MATCH(INDEX(Overzicht!$B$1:$F$35,MATCH(demand!Z$1,Overzicht!$B:$B,0),5),Verdeelsleutels_percentage!$1:$1,0)))</f>
        <v>0</v>
      </c>
      <c r="AA8">
        <f>PRODUCT(INDEX(Overzicht!$B$2:$E$35,MATCH(demand!AA$1,Overzicht!$B$2:$B$35,0),4),INDEX(Verdeelsleutels_percentage!$A:$AB,MATCH(demand!$C8,Verdeelsleutels_percentage!$C:$C,0),MATCH(INDEX(Overzicht!$B$1:$F$35,MATCH(demand!AA$1,Overzicht!$B:$B,0),5),Verdeelsleutels_percentage!$1:$1,0)))</f>
        <v>2.3041992704969823E-3</v>
      </c>
      <c r="AB8">
        <f>PRODUCT(INDEX(Overzicht!$B$2:$E$35,MATCH(demand!AB$1,Overzicht!$B$2:$B$35,0),4),INDEX(Verdeelsleutels_percentage!$A:$AB,MATCH(demand!$C8,Verdeelsleutels_percentage!$C:$C,0),MATCH(INDEX(Overzicht!$B$1:$F$35,MATCH(demand!AB$1,Overzicht!$B:$B,0),5),Verdeelsleutels_percentage!$1:$1,0)))</f>
        <v>0.24643631157264742</v>
      </c>
      <c r="AC8">
        <f>PRODUCT(INDEX(Overzicht!$B$2:$E$35,MATCH(demand!AC$1,Overzicht!$B$2:$B$35,0),4),INDEX(Verdeelsleutels_percentage!$A:$AB,MATCH(demand!$C8,Verdeelsleutels_percentage!$C:$C,0),MATCH(INDEX(Overzicht!$B$1:$F$35,MATCH(demand!AC$1,Overzicht!$B:$B,0),5),Verdeelsleutels_percentage!$1:$1,0)))</f>
        <v>1.5839078271200856E-2</v>
      </c>
      <c r="AD8">
        <f>PRODUCT(INDEX(Overzicht!$B$2:$E$35,MATCH(demand!AD$1,Overzicht!$B$2:$B$35,0),4),INDEX(Verdeelsleutels_percentage!$A:$AB,MATCH(demand!$C8,Verdeelsleutels_percentage!$C:$C,0),MATCH(INDEX(Overzicht!$B$1:$F$35,MATCH(demand!AD$1,Overzicht!$B:$B,0),5),Verdeelsleutels_percentage!$1:$1,0)))</f>
        <v>0</v>
      </c>
      <c r="AE8">
        <f>PRODUCT(INDEX(Overzicht!$B$2:$E$35,MATCH(demand!AE$1,Overzicht!$B$2:$B$35,0),4),INDEX(Verdeelsleutels_percentage!$A:$AB,MATCH(demand!$C8,Verdeelsleutels_percentage!$C:$C,0),MATCH(INDEX(Overzicht!$B$1:$F$35,MATCH(demand!AE$1,Overzicht!$B:$B,0),5),Verdeelsleutels_percentage!$1:$1,0)))</f>
        <v>0</v>
      </c>
      <c r="AF8">
        <f>PRODUCT(INDEX(Overzicht!$B$2:$E$35,MATCH(demand!AF$1,Overzicht!$B$2:$B$35,0),4),INDEX(Verdeelsleutels_percentage!$A:$AB,MATCH(demand!$C8,Verdeelsleutels_percentage!$C:$C,0),MATCH(INDEX(Overzicht!$B$1:$F$35,MATCH(demand!AF$1,Overzicht!$B:$B,0),5),Verdeelsleutels_percentage!$1:$1,0)))</f>
        <v>0</v>
      </c>
      <c r="AG8">
        <f>PRODUCT(INDEX(Overzicht!$B$2:$E$35,MATCH(demand!AG$1,Overzicht!$B$2:$B$35,0),4),INDEX(Verdeelsleutels_percentage!$A:$AB,MATCH(demand!$C8,Verdeelsleutels_percentage!$C:$C,0),MATCH(INDEX(Overzicht!$B$1:$F$35,MATCH(demand!AG$1,Overzicht!$B:$B,0),5),Verdeelsleutels_percentage!$1:$1,0)))</f>
        <v>0</v>
      </c>
      <c r="AH8">
        <f>PRODUCT(INDEX(Overzicht!$B$2:$E$35,MATCH(demand!AH$1,Overzicht!$B$2:$B$35,0),4),INDEX(Verdeelsleutels_percentage!$A:$AB,MATCH(demand!$C8,Verdeelsleutels_percentage!$C:$C,0),MATCH(INDEX(Overzicht!$B$1:$F$35,MATCH(demand!AH$1,Overzicht!$B:$B,0),5),Verdeelsleutels_percentage!$1:$1,0)))</f>
        <v>2.9954590516460773E-2</v>
      </c>
      <c r="AI8">
        <f>PRODUCT(INDEX(Overzicht!$B$2:$E$35,MATCH(demand!AI$1,Overzicht!$B$2:$B$35,0),4),INDEX(Verdeelsleutels_percentage!$A:$AB,MATCH(demand!$C8,Verdeelsleutels_percentage!$C:$C,0),MATCH(INDEX(Overzicht!$B$1:$F$35,MATCH(demand!AI$1,Overzicht!$B:$B,0),5),Verdeelsleutels_percentage!$1:$1,0)))</f>
        <v>4.6083985409939646E-3</v>
      </c>
      <c r="AJ8">
        <f>PRODUCT(INDEX(Overzicht!$B$2:$E$35,MATCH(demand!AJ$1,Overzicht!$B$2:$B$35,0),4),INDEX(Verdeelsleutels_percentage!$A:$AB,MATCH(demand!$C8,Verdeelsleutels_percentage!$C:$C,0),MATCH(INDEX(Overzicht!$B$1:$F$35,MATCH(demand!AJ$1,Overzicht!$B:$B,0),5),Verdeelsleutels_percentage!$1:$1,0)))</f>
        <v>0</v>
      </c>
      <c r="AK8">
        <f>PRODUCT(INDEX(Overzicht!$B$2:$E$35,MATCH(demand!AK$1,Overzicht!$B$2:$B$35,0),4),INDEX(Verdeelsleutels_percentage!$A:$AB,MATCH(demand!$C8,Verdeelsleutels_percentage!$C:$C,0),MATCH(INDEX(Overzicht!$B$1:$F$35,MATCH(demand!AK$1,Overzicht!$B:$B,0),5),Verdeelsleutels_percentage!$1:$1,0)))</f>
        <v>5.8463070855193297E-3</v>
      </c>
      <c r="AL8">
        <f>PRODUCT(INDEX(Overzicht!$B$2:$E$35,MATCH(demand!AL$1,Overzicht!$B$2:$B$35,0),4),INDEX(Verdeelsleutels_percentage!$A:$AB,MATCH(demand!$C8,Verdeelsleutels_percentage!$C:$C,0),MATCH(INDEX(Overzicht!$B$1:$F$35,MATCH(demand!AL$1,Overzicht!$B:$B,0),5),Verdeelsleutels_percentage!$1:$1,0)))</f>
        <v>7.4952654942555513E-2</v>
      </c>
      <c r="AM8">
        <f>PRODUCT(INDEX(Overzicht!$B$2:$E$35,MATCH(demand!AM$1,Overzicht!$B$2:$B$35,0),4),INDEX(Verdeelsleutels_percentage!$A:$AB,MATCH(demand!$C8,Verdeelsleutels_percentage!$C:$C,0),MATCH(INDEX(Overzicht!$B$1:$F$35,MATCH(demand!AM$1,Overzicht!$B:$B,0),5),Verdeelsleutels_percentage!$1:$1,0)))</f>
        <v>0.14990530988511103</v>
      </c>
      <c r="AN8">
        <f>PRODUCT(INDEX(Overzicht!$B$2:$E$35,MATCH(demand!AN$1,Overzicht!$B$2:$B$35,0),4),INDEX(Verdeelsleutels_percentage!$A:$AB,MATCH(demand!$C8,Verdeelsleutels_percentage!$C:$C,0),MATCH(INDEX(Overzicht!$B$1:$F$35,MATCH(demand!AN$1,Overzicht!$B:$B,0),5),Verdeelsleutels_percentage!$1:$1,0)))</f>
        <v>7.4952654942555513E-2</v>
      </c>
      <c r="AO8">
        <f>PRODUCT(INDEX(Overzicht!$B$2:$E$35,MATCH(demand!AO$1,Overzicht!$B$2:$B$35,0),4),INDEX(Verdeelsleutels_percentage!$A:$AB,MATCH(demand!$C8,Verdeelsleutels_percentage!$C:$C,0),MATCH(INDEX(Overzicht!$B$1:$F$35,MATCH(demand!AO$1,Overzicht!$B:$B,0),5),Verdeelsleutels_percentage!$1:$1,0)))</f>
        <v>0.26233429229894428</v>
      </c>
    </row>
    <row r="9" spans="1:41">
      <c r="B9" t="s">
        <v>1015</v>
      </c>
      <c r="C9" t="s">
        <v>1793</v>
      </c>
      <c r="D9">
        <f t="shared" si="6"/>
        <v>0.84252842688883511</v>
      </c>
      <c r="E9">
        <f t="shared" si="7"/>
        <v>1.9266977704689114</v>
      </c>
      <c r="F9">
        <f t="shared" si="8"/>
        <v>0.29902237931675568</v>
      </c>
      <c r="G9">
        <f t="shared" si="9"/>
        <v>0.61513175173732593</v>
      </c>
      <c r="H9">
        <f>PRODUCT(INDEX(Overzicht!$B$2:$E$35,MATCH(demand!H$1,Overzicht!$B$2:$B$35,0),4),INDEX(Verdeelsleutels_percentage!$A:$AB,MATCH(demand!$C9,Verdeelsleutels_percentage!$C:$C,0),MATCH(INDEX(Overzicht!$B$1:$F$35,MATCH(demand!H$1,Overzicht!$B:$B,0),5),Verdeelsleutels_percentage!$1:$1,0)))</f>
        <v>0.29902237931675568</v>
      </c>
      <c r="I9">
        <f>PRODUCT(INDEX(Overzicht!$B$2:$E$35,MATCH(demand!I$1,Overzicht!$B$2:$B$35,0),4),INDEX(Verdeelsleutels_percentage!$A:$AB,MATCH(demand!$C9,Verdeelsleutels_percentage!$C:$C,0),MATCH(INDEX(Overzicht!$B$1:$F$35,MATCH(demand!I$1,Overzicht!$B:$B,0),5),Verdeelsleutels_percentage!$1:$1,0)))</f>
        <v>0.34660176325192643</v>
      </c>
      <c r="J9">
        <f>PRODUCT(INDEX(Overzicht!$B$2:$E$35,MATCH(demand!J$1,Overzicht!$B$2:$B$35,0),4),INDEX(Verdeelsleutels_percentage!$A:$AB,MATCH(demand!$C9,Verdeelsleutels_percentage!$C:$C,0),MATCH(INDEX(Overzicht!$B$1:$F$35,MATCH(demand!J$1,Overzicht!$B:$B,0),5),Verdeelsleutels_percentage!$1:$1,0)))</f>
        <v>6.8347972415258432E-2</v>
      </c>
      <c r="K9">
        <f>PRODUCT(INDEX(Overzicht!$B$2:$E$35,MATCH(demand!K$1,Overzicht!$B$2:$B$35,0),4),INDEX(Verdeelsleutels_percentage!$A:$AB,MATCH(demand!$C9,Verdeelsleutels_percentage!$C:$C,0),MATCH(INDEX(Overzicht!$B$1:$F$35,MATCH(demand!K$1,Overzicht!$B:$B,0),5),Verdeelsleutels_percentage!$1:$1,0)))</f>
        <v>4.043687237939142E-2</v>
      </c>
      <c r="L9">
        <f>PRODUCT(INDEX(Overzicht!$B$2:$E$35,MATCH(demand!L$1,Overzicht!$B$2:$B$35,0),4),INDEX(Verdeelsleutels_percentage!$A:$AB,MATCH(demand!$C9,Verdeelsleutels_percentage!$C:$C,0),MATCH(INDEX(Overzicht!$B$1:$F$35,MATCH(demand!L$1,Overzicht!$B:$B,0),5),Verdeelsleutels_percentage!$1:$1,0)))</f>
        <v>0.10252195862288765</v>
      </c>
      <c r="M9">
        <f>PRODUCT(INDEX(Overzicht!$B$2:$E$35,MATCH(demand!M$1,Overzicht!$B$2:$B$35,0),4),INDEX(Verdeelsleutels_percentage!$A:$AB,MATCH(demand!$C9,Verdeelsleutels_percentage!$C:$C,0),MATCH(INDEX(Overzicht!$B$1:$F$35,MATCH(demand!M$1,Overzicht!$B:$B,0),5),Verdeelsleutels_percentage!$1:$1,0)))</f>
        <v>0.1460339340847352</v>
      </c>
      <c r="N9">
        <f>PRODUCT(INDEX(Overzicht!$B$2:$E$35,MATCH(demand!N$1,Overzicht!$B$2:$B$35,0),4),INDEX(Verdeelsleutels_percentage!$A:$AB,MATCH(demand!$C9,Verdeelsleutels_percentage!$C:$C,0),MATCH(INDEX(Overzicht!$B$1:$F$35,MATCH(demand!N$1,Overzicht!$B:$B,0),5),Verdeelsleutels_percentage!$1:$1,0)))</f>
        <v>0.62254671570035602</v>
      </c>
      <c r="O9">
        <f>PRODUCT(INDEX(Overzicht!$B$2:$E$35,MATCH(demand!O$1,Overzicht!$B$2:$B$35,0),4),INDEX(Verdeelsleutels_percentage!$A:$AB,MATCH(demand!$C9,Verdeelsleutels_percentage!$C:$C,0),MATCH(INDEX(Overzicht!$B$1:$F$35,MATCH(demand!O$1,Overzicht!$B:$B,0),5),Verdeelsleutels_percentage!$1:$1,0)))</f>
        <v>0</v>
      </c>
      <c r="P9">
        <f>PRODUCT(INDEX(Overzicht!$B$2:$E$35,MATCH(demand!P$1,Overzicht!$B$2:$B$35,0),4),INDEX(Verdeelsleutels_percentage!$A:$AB,MATCH(demand!$C9,Verdeelsleutels_percentage!$C:$C,0),MATCH(INDEX(Overzicht!$B$1:$F$35,MATCH(demand!P$1,Overzicht!$B:$B,0),5),Verdeelsleutels_percentage!$1:$1,0)))</f>
        <v>7.0007807334930047E-2</v>
      </c>
      <c r="Q9">
        <f>PRODUCT(INDEX(Overzicht!$B$2:$E$35,MATCH(demand!Q$1,Overzicht!$B$2:$B$35,0),4),INDEX(Verdeelsleutels_percentage!$A:$AB,MATCH(demand!$C9,Verdeelsleutels_percentage!$C:$C,0),MATCH(INDEX(Overzicht!$B$1:$F$35,MATCH(demand!Q$1,Overzicht!$B:$B,0),5),Verdeelsleutels_percentage!$1:$1,0)))</f>
        <v>0.10145402155389924</v>
      </c>
      <c r="R9">
        <f>PRODUCT(INDEX(Overzicht!$B$2:$E$35,MATCH(demand!R$1,Overzicht!$B$2:$B$35,0),4),INDEX(Verdeelsleutels_percentage!$A:$AB,MATCH(demand!$C9,Verdeelsleutels_percentage!$C:$C,0),MATCH(INDEX(Overzicht!$B$1:$F$35,MATCH(demand!R$1,Overzicht!$B:$B,0),5),Verdeelsleutels_percentage!$1:$1,0)))</f>
        <v>1.8154930172803022E-2</v>
      </c>
      <c r="S9">
        <f>PRODUCT(INDEX(Overzicht!$B$2:$E$35,MATCH(demand!S$1,Overzicht!$B$2:$B$35,0),4),INDEX(Verdeelsleutels_percentage!$A:$AB,MATCH(demand!$C9,Verdeelsleutels_percentage!$C:$C,0),MATCH(INDEX(Overzicht!$B$1:$F$35,MATCH(demand!S$1,Overzicht!$B:$B,0),5),Verdeelsleutels_percentage!$1:$1,0)))</f>
        <v>0.13954377701448598</v>
      </c>
      <c r="T9">
        <f>PRODUCT(INDEX(Overzicht!$B$2:$E$35,MATCH(demand!T$1,Overzicht!$B$2:$B$35,0),4),INDEX(Verdeelsleutels_percentage!$A:$AB,MATCH(demand!$C9,Verdeelsleutels_percentage!$C:$C,0),MATCH(INDEX(Overzicht!$B$1:$F$35,MATCH(demand!T$1,Overzicht!$B:$B,0),5),Verdeelsleutels_percentage!$1:$1,0)))</f>
        <v>0.11391328735876406</v>
      </c>
      <c r="U9">
        <f>PRODUCT(INDEX(Overzicht!$B$2:$E$35,MATCH(demand!U$1,Overzicht!$B$2:$B$35,0),4),INDEX(Verdeelsleutels_percentage!$A:$AB,MATCH(demand!$C9,Verdeelsleutels_percentage!$C:$C,0),MATCH(INDEX(Overzicht!$B$1:$F$35,MATCH(demand!U$1,Overzicht!$B:$B,0),5),Verdeelsleutels_percentage!$1:$1,0)))</f>
        <v>0.35597902299613771</v>
      </c>
      <c r="V9">
        <f>PRODUCT(INDEX(Overzicht!$B$2:$E$35,MATCH(demand!V$1,Overzicht!$B$2:$B$35,0),4),INDEX(Verdeelsleutels_percentage!$A:$AB,MATCH(demand!$C9,Verdeelsleutels_percentage!$C:$C,0),MATCH(INDEX(Overzicht!$B$1:$F$35,MATCH(demand!V$1,Overzicht!$B:$B,0),5),Verdeelsleutels_percentage!$1:$1,0)))</f>
        <v>3.1326154023660117E-2</v>
      </c>
      <c r="W9">
        <f>PRODUCT(INDEX(Overzicht!$B$2:$E$35,MATCH(demand!W$1,Overzicht!$B$2:$B$35,0),4),INDEX(Verdeelsleutels_percentage!$A:$AB,MATCH(demand!$C9,Verdeelsleutels_percentage!$C:$C,0),MATCH(INDEX(Overzicht!$B$1:$F$35,MATCH(demand!W$1,Overzicht!$B:$B,0),5),Verdeelsleutels_percentage!$1:$1,0)))</f>
        <v>0.3417398620762922</v>
      </c>
      <c r="X9">
        <f>PRODUCT(INDEX(Overzicht!$B$2:$E$35,MATCH(demand!X$1,Overzicht!$B$2:$B$35,0),4),INDEX(Verdeelsleutels_percentage!$A:$AB,MATCH(demand!$C9,Verdeelsleutels_percentage!$C:$C,0),MATCH(INDEX(Overzicht!$B$1:$F$35,MATCH(demand!X$1,Overzicht!$B:$B,0),5),Verdeelsleutels_percentage!$1:$1,0)))</f>
        <v>0.18149295279397543</v>
      </c>
      <c r="Y9">
        <f>PRODUCT(INDEX(Overzicht!$B$2:$E$35,MATCH(demand!Y$1,Overzicht!$B$2:$B$35,0),4),INDEX(Verdeelsleutels_percentage!$A:$AB,MATCH(demand!$C9,Verdeelsleutels_percentage!$C:$C,0),MATCH(INDEX(Overzicht!$B$1:$F$35,MATCH(demand!Y$1,Overzicht!$B:$B,0),5),Verdeelsleutels_percentage!$1:$1,0)))</f>
        <v>7.1198864025091252E-5</v>
      </c>
      <c r="Z9">
        <f>PRODUCT(INDEX(Overzicht!$B$2:$E$35,MATCH(demand!Z$1,Overzicht!$B$2:$B$35,0),4),INDEX(Verdeelsleutels_percentage!$A:$AB,MATCH(demand!$C9,Verdeelsleutels_percentage!$C:$C,0),MATCH(INDEX(Overzicht!$B$1:$F$35,MATCH(demand!Z$1,Overzicht!$B:$B,0),5),Verdeelsleutels_percentage!$1:$1,0)))</f>
        <v>0</v>
      </c>
      <c r="AA9">
        <f>PRODUCT(INDEX(Overzicht!$B$2:$E$35,MATCH(demand!AA$1,Overzicht!$B$2:$B$35,0),4),INDEX(Verdeelsleutels_percentage!$A:$AB,MATCH(demand!$C9,Verdeelsleutels_percentage!$C:$C,0),MATCH(INDEX(Overzicht!$B$1:$F$35,MATCH(demand!AA$1,Overzicht!$B:$B,0),5),Verdeelsleutels_percentage!$1:$1,0)))</f>
        <v>1.6654705035109066E-3</v>
      </c>
      <c r="AB9">
        <f>PRODUCT(INDEX(Overzicht!$B$2:$E$35,MATCH(demand!AB$1,Overzicht!$B$2:$B$35,0),4),INDEX(Verdeelsleutels_percentage!$A:$AB,MATCH(demand!$C9,Verdeelsleutels_percentage!$C:$C,0),MATCH(INDEX(Overzicht!$B$1:$F$35,MATCH(demand!AB$1,Overzicht!$B:$B,0),5),Verdeelsleutels_percentage!$1:$1,0)))</f>
        <v>0.21608073544276327</v>
      </c>
      <c r="AC9">
        <f>PRODUCT(INDEX(Overzicht!$B$2:$E$35,MATCH(demand!AC$1,Overzicht!$B$2:$B$35,0),4),INDEX(Verdeelsleutels_percentage!$A:$AB,MATCH(demand!$C9,Verdeelsleutels_percentage!$C:$C,0),MATCH(INDEX(Overzicht!$B$1:$F$35,MATCH(demand!AC$1,Overzicht!$B:$B,0),5),Verdeelsleutels_percentage!$1:$1,0)))</f>
        <v>2.9840009150249536E-2</v>
      </c>
      <c r="AD9">
        <f>PRODUCT(INDEX(Overzicht!$B$2:$E$35,MATCH(demand!AD$1,Overzicht!$B$2:$B$35,0),4),INDEX(Verdeelsleutels_percentage!$A:$AB,MATCH(demand!$C9,Verdeelsleutels_percentage!$C:$C,0),MATCH(INDEX(Overzicht!$B$1:$F$35,MATCH(demand!AD$1,Overzicht!$B:$B,0),5),Verdeelsleutels_percentage!$1:$1,0)))</f>
        <v>0</v>
      </c>
      <c r="AE9">
        <f>PRODUCT(INDEX(Overzicht!$B$2:$E$35,MATCH(demand!AE$1,Overzicht!$B$2:$B$35,0),4),INDEX(Verdeelsleutels_percentage!$A:$AB,MATCH(demand!$C9,Verdeelsleutels_percentage!$C:$C,0),MATCH(INDEX(Overzicht!$B$1:$F$35,MATCH(demand!AE$1,Overzicht!$B:$B,0),5),Verdeelsleutels_percentage!$1:$1,0)))</f>
        <v>0</v>
      </c>
      <c r="AF9">
        <f>PRODUCT(INDEX(Overzicht!$B$2:$E$35,MATCH(demand!AF$1,Overzicht!$B$2:$B$35,0),4),INDEX(Verdeelsleutels_percentage!$A:$AB,MATCH(demand!$C9,Verdeelsleutels_percentage!$C:$C,0),MATCH(INDEX(Overzicht!$B$1:$F$35,MATCH(demand!AF$1,Overzicht!$B:$B,0),5),Verdeelsleutels_percentage!$1:$1,0)))</f>
        <v>0</v>
      </c>
      <c r="AG9">
        <f>PRODUCT(INDEX(Overzicht!$B$2:$E$35,MATCH(demand!AG$1,Overzicht!$B$2:$B$35,0),4),INDEX(Verdeelsleutels_percentage!$A:$AB,MATCH(demand!$C9,Verdeelsleutels_percentage!$C:$C,0),MATCH(INDEX(Overzicht!$B$1:$F$35,MATCH(demand!AG$1,Overzicht!$B:$B,0),5),Verdeelsleutels_percentage!$1:$1,0)))</f>
        <v>0</v>
      </c>
      <c r="AH9">
        <f>PRODUCT(INDEX(Overzicht!$B$2:$E$35,MATCH(demand!AH$1,Overzicht!$B$2:$B$35,0),4),INDEX(Verdeelsleutels_percentage!$A:$AB,MATCH(demand!$C9,Verdeelsleutels_percentage!$C:$C,0),MATCH(INDEX(Overzicht!$B$1:$F$35,MATCH(demand!AH$1,Overzicht!$B:$B,0),5),Verdeelsleutels_percentage!$1:$1,0)))</f>
        <v>2.1651116545641787E-2</v>
      </c>
      <c r="AI9">
        <f>PRODUCT(INDEX(Overzicht!$B$2:$E$35,MATCH(demand!AI$1,Overzicht!$B$2:$B$35,0),4),INDEX(Verdeelsleutels_percentage!$A:$AB,MATCH(demand!$C9,Verdeelsleutels_percentage!$C:$C,0),MATCH(INDEX(Overzicht!$B$1:$F$35,MATCH(demand!AI$1,Overzicht!$B:$B,0),5),Verdeelsleutels_percentage!$1:$1,0)))</f>
        <v>3.3309410070218133E-3</v>
      </c>
      <c r="AJ9">
        <f>PRODUCT(INDEX(Overzicht!$B$2:$E$35,MATCH(demand!AJ$1,Overzicht!$B$2:$B$35,0),4),INDEX(Verdeelsleutels_percentage!$A:$AB,MATCH(demand!$C9,Verdeelsleutels_percentage!$C:$C,0),MATCH(INDEX(Overzicht!$B$1:$F$35,MATCH(demand!AJ$1,Overzicht!$B:$B,0),5),Verdeelsleutels_percentage!$1:$1,0)))</f>
        <v>0</v>
      </c>
      <c r="AK9">
        <f>PRODUCT(INDEX(Overzicht!$B$2:$E$35,MATCH(demand!AK$1,Overzicht!$B$2:$B$35,0),4),INDEX(Verdeelsleutels_percentage!$A:$AB,MATCH(demand!$C9,Verdeelsleutels_percentage!$C:$C,0),MATCH(INDEX(Overzicht!$B$1:$F$35,MATCH(demand!AK$1,Overzicht!$B:$B,0),5),Verdeelsleutels_percentage!$1:$1,0)))</f>
        <v>4.4426182069917984E-3</v>
      </c>
      <c r="AL9">
        <f>PRODUCT(INDEX(Overzicht!$B$2:$E$35,MATCH(demand!AL$1,Overzicht!$B$2:$B$35,0),4),INDEX(Verdeelsleutels_percentage!$A:$AB,MATCH(demand!$C9,Verdeelsleutels_percentage!$C:$C,0),MATCH(INDEX(Overzicht!$B$1:$F$35,MATCH(demand!AL$1,Overzicht!$B:$B,0),5),Verdeelsleutels_percentage!$1:$1,0)))</f>
        <v>5.6956643679382031E-2</v>
      </c>
      <c r="AM9">
        <f>PRODUCT(INDEX(Overzicht!$B$2:$E$35,MATCH(demand!AM$1,Overzicht!$B$2:$B$35,0),4),INDEX(Verdeelsleutels_percentage!$A:$AB,MATCH(demand!$C9,Verdeelsleutels_percentage!$C:$C,0),MATCH(INDEX(Overzicht!$B$1:$F$35,MATCH(demand!AM$1,Overzicht!$B:$B,0),5),Verdeelsleutels_percentage!$1:$1,0)))</f>
        <v>0.11391328735876406</v>
      </c>
      <c r="AN9">
        <f>PRODUCT(INDEX(Overzicht!$B$2:$E$35,MATCH(demand!AN$1,Overzicht!$B$2:$B$35,0),4),INDEX(Verdeelsleutels_percentage!$A:$AB,MATCH(demand!$C9,Verdeelsleutels_percentage!$C:$C,0),MATCH(INDEX(Overzicht!$B$1:$F$35,MATCH(demand!AN$1,Overzicht!$B:$B,0),5),Verdeelsleutels_percentage!$1:$1,0)))</f>
        <v>5.6956643679382031E-2</v>
      </c>
      <c r="AO9">
        <f>PRODUCT(INDEX(Overzicht!$B$2:$E$35,MATCH(demand!AO$1,Overzicht!$B$2:$B$35,0),4),INDEX(Verdeelsleutels_percentage!$A:$AB,MATCH(demand!$C9,Verdeelsleutels_percentage!$C:$C,0),MATCH(INDEX(Overzicht!$B$1:$F$35,MATCH(demand!AO$1,Overzicht!$B:$B,0),5),Verdeelsleutels_percentage!$1:$1,0)))</f>
        <v>0.19934825287783711</v>
      </c>
    </row>
    <row r="10" spans="1:41">
      <c r="B10" t="s">
        <v>969</v>
      </c>
      <c r="C10" t="s">
        <v>1792</v>
      </c>
      <c r="D10">
        <f t="shared" si="6"/>
        <v>1.2423978605519437</v>
      </c>
      <c r="E10">
        <f t="shared" si="7"/>
        <v>3.8383409459341307</v>
      </c>
      <c r="F10">
        <f t="shared" si="8"/>
        <v>0.70260450037417199</v>
      </c>
      <c r="G10">
        <f t="shared" si="9"/>
        <v>1.4453578293411538</v>
      </c>
      <c r="H10">
        <f>PRODUCT(INDEX(Overzicht!$B$2:$E$35,MATCH(demand!H$1,Overzicht!$B$2:$B$35,0),4),INDEX(Verdeelsleutels_percentage!$A:$AB,MATCH(demand!$C10,Verdeelsleutels_percentage!$C:$C,0),MATCH(INDEX(Overzicht!$B$1:$F$35,MATCH(demand!H$1,Overzicht!$B:$B,0),5),Verdeelsleutels_percentage!$1:$1,0)))</f>
        <v>0.70260450037417199</v>
      </c>
      <c r="I10">
        <f>PRODUCT(INDEX(Overzicht!$B$2:$E$35,MATCH(demand!I$1,Overzicht!$B$2:$B$35,0),4),INDEX(Verdeelsleutels_percentage!$A:$AB,MATCH(demand!$C10,Verdeelsleutels_percentage!$C:$C,0),MATCH(INDEX(Overzicht!$B$1:$F$35,MATCH(demand!I$1,Overzicht!$B:$B,0),5),Verdeelsleutels_percentage!$1:$1,0)))</f>
        <v>0.28900779976662483</v>
      </c>
      <c r="J10">
        <f>PRODUCT(INDEX(Overzicht!$B$2:$E$35,MATCH(demand!J$1,Overzicht!$B$2:$B$35,0),4),INDEX(Verdeelsleutels_percentage!$A:$AB,MATCH(demand!$C10,Verdeelsleutels_percentage!$C:$C,0),MATCH(INDEX(Overzicht!$B$1:$F$35,MATCH(demand!J$1,Overzicht!$B:$B,0),5),Verdeelsleutels_percentage!$1:$1,0)))</f>
        <v>0.16059531437123931</v>
      </c>
      <c r="K10">
        <f>PRODUCT(INDEX(Overzicht!$B$2:$E$35,MATCH(demand!K$1,Overzicht!$B$2:$B$35,0),4),INDEX(Verdeelsleutels_percentage!$A:$AB,MATCH(demand!$C10,Verdeelsleutels_percentage!$C:$C,0),MATCH(INDEX(Overzicht!$B$1:$F$35,MATCH(demand!K$1,Overzicht!$B:$B,0),5),Verdeelsleutels_percentage!$1:$1,0)))</f>
        <v>3.3717576639439563E-2</v>
      </c>
      <c r="L10">
        <f>PRODUCT(INDEX(Overzicht!$B$2:$E$35,MATCH(demand!L$1,Overzicht!$B$2:$B$35,0),4),INDEX(Verdeelsleutels_percentage!$A:$AB,MATCH(demand!$C10,Verdeelsleutels_percentage!$C:$C,0),MATCH(INDEX(Overzicht!$B$1:$F$35,MATCH(demand!L$1,Overzicht!$B:$B,0),5),Verdeelsleutels_percentage!$1:$1,0)))</f>
        <v>0.24089297155685896</v>
      </c>
      <c r="M10">
        <f>PRODUCT(INDEX(Overzicht!$B$2:$E$35,MATCH(demand!M$1,Overzicht!$B$2:$B$35,0),4),INDEX(Verdeelsleutels_percentage!$A:$AB,MATCH(demand!$C10,Verdeelsleutels_percentage!$C:$C,0),MATCH(INDEX(Overzicht!$B$1:$F$35,MATCH(demand!M$1,Overzicht!$B:$B,0),5),Verdeelsleutels_percentage!$1:$1,0)))</f>
        <v>0.38632461917453587</v>
      </c>
      <c r="N10">
        <f>PRODUCT(INDEX(Overzicht!$B$2:$E$35,MATCH(demand!N$1,Overzicht!$B$2:$B$35,0),4),INDEX(Verdeelsleutels_percentage!$A:$AB,MATCH(demand!$C10,Verdeelsleutels_percentage!$C:$C,0),MATCH(INDEX(Overzicht!$B$1:$F$35,MATCH(demand!N$1,Overzicht!$B:$B,0),5),Verdeelsleutels_percentage!$1:$1,0)))</f>
        <v>1.1201025535454487</v>
      </c>
      <c r="O10">
        <f>PRODUCT(INDEX(Overzicht!$B$2:$E$35,MATCH(demand!O$1,Overzicht!$B$2:$B$35,0),4),INDEX(Verdeelsleutels_percentage!$A:$AB,MATCH(demand!$C10,Verdeelsleutels_percentage!$C:$C,0),MATCH(INDEX(Overzicht!$B$1:$F$35,MATCH(demand!O$1,Overzicht!$B:$B,0),5),Verdeelsleutels_percentage!$1:$1,0)))</f>
        <v>0</v>
      </c>
      <c r="P10">
        <f>PRODUCT(INDEX(Overzicht!$B$2:$E$35,MATCH(demand!P$1,Overzicht!$B$2:$B$35,0),4),INDEX(Verdeelsleutels_percentage!$A:$AB,MATCH(demand!$C10,Verdeelsleutels_percentage!$C:$C,0),MATCH(INDEX(Overzicht!$B$1:$F$35,MATCH(demand!P$1,Overzicht!$B:$B,0),5),Verdeelsleutels_percentage!$1:$1,0)))</f>
        <v>2.6956120663137781E-2</v>
      </c>
      <c r="Q10">
        <f>PRODUCT(INDEX(Overzicht!$B$2:$E$35,MATCH(demand!Q$1,Overzicht!$B$2:$B$35,0),4),INDEX(Verdeelsleutels_percentage!$A:$AB,MATCH(demand!$C10,Verdeelsleutels_percentage!$C:$C,0),MATCH(INDEX(Overzicht!$B$1:$F$35,MATCH(demand!Q$1,Overzicht!$B:$B,0),5),Verdeelsleutels_percentage!$1:$1,0)))</f>
        <v>0.23838366976980835</v>
      </c>
      <c r="R10">
        <f>PRODUCT(INDEX(Overzicht!$B$2:$E$35,MATCH(demand!R$1,Overzicht!$B$2:$B$35,0),4),INDEX(Verdeelsleutels_percentage!$A:$AB,MATCH(demand!$C10,Verdeelsleutels_percentage!$C:$C,0),MATCH(INDEX(Overzicht!$B$1:$F$35,MATCH(demand!R$1,Overzicht!$B:$B,0),5),Verdeelsleutels_percentage!$1:$1,0)))</f>
        <v>4.2658130379860437E-2</v>
      </c>
      <c r="S10">
        <f>PRODUCT(INDEX(Overzicht!$B$2:$E$35,MATCH(demand!S$1,Overzicht!$B$2:$B$35,0),4),INDEX(Verdeelsleutels_percentage!$A:$AB,MATCH(demand!$C10,Verdeelsleutels_percentage!$C:$C,0),MATCH(INDEX(Overzicht!$B$1:$F$35,MATCH(demand!S$1,Overzicht!$B:$B,0),5),Verdeelsleutels_percentage!$1:$1,0)))</f>
        <v>0.32788210017461361</v>
      </c>
      <c r="T10">
        <f>PRODUCT(INDEX(Overzicht!$B$2:$E$35,MATCH(demand!T$1,Overzicht!$B$2:$B$35,0),4),INDEX(Verdeelsleutels_percentage!$A:$AB,MATCH(demand!$C10,Verdeelsleutels_percentage!$C:$C,0),MATCH(INDEX(Overzicht!$B$1:$F$35,MATCH(demand!T$1,Overzicht!$B:$B,0),5),Verdeelsleutels_percentage!$1:$1,0)))</f>
        <v>0.26765885728539884</v>
      </c>
      <c r="U10">
        <f>PRODUCT(INDEX(Overzicht!$B$2:$E$35,MATCH(demand!U$1,Overzicht!$B$2:$B$35,0),4),INDEX(Verdeelsleutels_percentage!$A:$AB,MATCH(demand!$C10,Verdeelsleutels_percentage!$C:$C,0),MATCH(INDEX(Overzicht!$B$1:$F$35,MATCH(demand!U$1,Overzicht!$B:$B,0),5),Verdeelsleutels_percentage!$1:$1,0)))</f>
        <v>0.83643392901687141</v>
      </c>
      <c r="V10">
        <f>PRODUCT(INDEX(Overzicht!$B$2:$E$35,MATCH(demand!V$1,Overzicht!$B$2:$B$35,0),4),INDEX(Verdeelsleutels_percentage!$A:$AB,MATCH(demand!$C10,Verdeelsleutels_percentage!$C:$C,0),MATCH(INDEX(Overzicht!$B$1:$F$35,MATCH(demand!V$1,Overzicht!$B:$B,0),5),Verdeelsleutels_percentage!$1:$1,0)))</f>
        <v>7.3606185753484682E-2</v>
      </c>
      <c r="W10">
        <f>PRODUCT(INDEX(Overzicht!$B$2:$E$35,MATCH(demand!W$1,Overzicht!$B$2:$B$35,0),4),INDEX(Verdeelsleutels_percentage!$A:$AB,MATCH(demand!$C10,Verdeelsleutels_percentage!$C:$C,0),MATCH(INDEX(Overzicht!$B$1:$F$35,MATCH(demand!W$1,Overzicht!$B:$B,0),5),Verdeelsleutels_percentage!$1:$1,0)))</f>
        <v>0.80297657185619653</v>
      </c>
      <c r="X10">
        <f>PRODUCT(INDEX(Overzicht!$B$2:$E$35,MATCH(demand!X$1,Overzicht!$B$2:$B$35,0),4),INDEX(Verdeelsleutels_percentage!$A:$AB,MATCH(demand!$C10,Verdeelsleutels_percentage!$C:$C,0),MATCH(INDEX(Overzicht!$B$1:$F$35,MATCH(demand!X$1,Overzicht!$B:$B,0),5),Verdeelsleutels_percentage!$1:$1,0)))</f>
        <v>0.19193190142702257</v>
      </c>
      <c r="Y10">
        <f>PRODUCT(INDEX(Overzicht!$B$2:$E$35,MATCH(demand!Y$1,Overzicht!$B$2:$B$35,0),4),INDEX(Verdeelsleutels_percentage!$A:$AB,MATCH(demand!$C10,Verdeelsleutels_percentage!$C:$C,0),MATCH(INDEX(Overzicht!$B$1:$F$35,MATCH(demand!Y$1,Overzicht!$B:$B,0),5),Verdeelsleutels_percentage!$1:$1,0)))</f>
        <v>9.0958951704968473E-5</v>
      </c>
      <c r="Z10">
        <f>PRODUCT(INDEX(Overzicht!$B$2:$E$35,MATCH(demand!Z$1,Overzicht!$B$2:$B$35,0),4),INDEX(Verdeelsleutels_percentage!$A:$AB,MATCH(demand!$C10,Verdeelsleutels_percentage!$C:$C,0),MATCH(INDEX(Overzicht!$B$1:$F$35,MATCH(demand!Z$1,Overzicht!$B:$B,0),5),Verdeelsleutels_percentage!$1:$1,0)))</f>
        <v>0</v>
      </c>
      <c r="AA10">
        <f>PRODUCT(INDEX(Overzicht!$B$2:$E$35,MATCH(demand!AA$1,Overzicht!$B$2:$B$35,0),4),INDEX(Verdeelsleutels_percentage!$A:$AB,MATCH(demand!$C10,Verdeelsleutels_percentage!$C:$C,0),MATCH(INDEX(Overzicht!$B$1:$F$35,MATCH(demand!AA$1,Overzicht!$B:$B,0),5),Verdeelsleutels_percentage!$1:$1,0)))</f>
        <v>2.127694776724409E-3</v>
      </c>
      <c r="AB10">
        <f>PRODUCT(INDEX(Overzicht!$B$2:$E$35,MATCH(demand!AB$1,Overzicht!$B$2:$B$35,0),4),INDEX(Verdeelsleutels_percentage!$A:$AB,MATCH(demand!$C10,Verdeelsleutels_percentage!$C:$C,0),MATCH(INDEX(Overzicht!$B$1:$F$35,MATCH(demand!AB$1,Overzicht!$B:$B,0),5),Verdeelsleutels_percentage!$1:$1,0)))</f>
        <v>0.40158025112313539</v>
      </c>
      <c r="AC10">
        <f>PRODUCT(INDEX(Overzicht!$B$2:$E$35,MATCH(demand!AC$1,Overzicht!$B$2:$B$35,0),4),INDEX(Verdeelsleutels_percentage!$A:$AB,MATCH(demand!$C10,Verdeelsleutels_percentage!$C:$C,0),MATCH(INDEX(Overzicht!$B$1:$F$35,MATCH(demand!AC$1,Overzicht!$B:$B,0),5),Verdeelsleutels_percentage!$1:$1,0)))</f>
        <v>3.7094597689880028E-2</v>
      </c>
      <c r="AD10">
        <f>PRODUCT(INDEX(Overzicht!$B$2:$E$35,MATCH(demand!AD$1,Overzicht!$B$2:$B$35,0),4),INDEX(Verdeelsleutels_percentage!$A:$AB,MATCH(demand!$C10,Verdeelsleutels_percentage!$C:$C,0),MATCH(INDEX(Overzicht!$B$1:$F$35,MATCH(demand!AD$1,Overzicht!$B:$B,0),5),Verdeelsleutels_percentage!$1:$1,0)))</f>
        <v>0</v>
      </c>
      <c r="AE10">
        <f>PRODUCT(INDEX(Overzicht!$B$2:$E$35,MATCH(demand!AE$1,Overzicht!$B$2:$B$35,0),4),INDEX(Verdeelsleutels_percentage!$A:$AB,MATCH(demand!$C10,Verdeelsleutels_percentage!$C:$C,0),MATCH(INDEX(Overzicht!$B$1:$F$35,MATCH(demand!AE$1,Overzicht!$B:$B,0),5),Verdeelsleutels_percentage!$1:$1,0)))</f>
        <v>0</v>
      </c>
      <c r="AF10">
        <f>PRODUCT(INDEX(Overzicht!$B$2:$E$35,MATCH(demand!AF$1,Overzicht!$B$2:$B$35,0),4),INDEX(Verdeelsleutels_percentage!$A:$AB,MATCH(demand!$C10,Verdeelsleutels_percentage!$C:$C,0),MATCH(INDEX(Overzicht!$B$1:$F$35,MATCH(demand!AF$1,Overzicht!$B:$B,0),5),Verdeelsleutels_percentage!$1:$1,0)))</f>
        <v>0</v>
      </c>
      <c r="AG10">
        <f>PRODUCT(INDEX(Overzicht!$B$2:$E$35,MATCH(demand!AG$1,Overzicht!$B$2:$B$35,0),4),INDEX(Verdeelsleutels_percentage!$A:$AB,MATCH(demand!$C10,Verdeelsleutels_percentage!$C:$C,0),MATCH(INDEX(Overzicht!$B$1:$F$35,MATCH(demand!AG$1,Overzicht!$B:$B,0),5),Verdeelsleutels_percentage!$1:$1,0)))</f>
        <v>0</v>
      </c>
      <c r="AH10">
        <f>PRODUCT(INDEX(Overzicht!$B$2:$E$35,MATCH(demand!AH$1,Overzicht!$B$2:$B$35,0),4),INDEX(Verdeelsleutels_percentage!$A:$AB,MATCH(demand!$C10,Verdeelsleutels_percentage!$C:$C,0),MATCH(INDEX(Overzicht!$B$1:$F$35,MATCH(demand!AH$1,Overzicht!$B:$B,0),5),Verdeelsleutels_percentage!$1:$1,0)))</f>
        <v>2.7660032097417318E-2</v>
      </c>
      <c r="AI10">
        <f>PRODUCT(INDEX(Overzicht!$B$2:$E$35,MATCH(demand!AI$1,Overzicht!$B$2:$B$35,0),4),INDEX(Verdeelsleutels_percentage!$A:$AB,MATCH(demand!$C10,Verdeelsleutels_percentage!$C:$C,0),MATCH(INDEX(Overzicht!$B$1:$F$35,MATCH(demand!AI$1,Overzicht!$B:$B,0),5),Verdeelsleutels_percentage!$1:$1,0)))</f>
        <v>4.2553895534488181E-3</v>
      </c>
      <c r="AJ10">
        <f>PRODUCT(INDEX(Overzicht!$B$2:$E$35,MATCH(demand!AJ$1,Overzicht!$B$2:$B$35,0),4),INDEX(Verdeelsleutels_percentage!$A:$AB,MATCH(demand!$C10,Verdeelsleutels_percentage!$C:$C,0),MATCH(INDEX(Overzicht!$B$1:$F$35,MATCH(demand!AJ$1,Overzicht!$B:$B,0),5),Verdeelsleutels_percentage!$1:$1,0)))</f>
        <v>0</v>
      </c>
      <c r="AK10">
        <f>PRODUCT(INDEX(Overzicht!$B$2:$E$35,MATCH(demand!AK$1,Overzicht!$B$2:$B$35,0),4),INDEX(Verdeelsleutels_percentage!$A:$AB,MATCH(demand!$C10,Verdeelsleutels_percentage!$C:$C,0),MATCH(INDEX(Overzicht!$B$1:$F$35,MATCH(demand!AK$1,Overzicht!$B:$B,0),5),Verdeelsleutels_percentage!$1:$1,0)))</f>
        <v>1.0438695434130556E-2</v>
      </c>
      <c r="AL10">
        <f>PRODUCT(INDEX(Overzicht!$B$2:$E$35,MATCH(demand!AL$1,Overzicht!$B$2:$B$35,0),4),INDEX(Verdeelsleutels_percentage!$A:$AB,MATCH(demand!$C10,Verdeelsleutels_percentage!$C:$C,0),MATCH(INDEX(Overzicht!$B$1:$F$35,MATCH(demand!AL$1,Overzicht!$B:$B,0),5),Verdeelsleutels_percentage!$1:$1,0)))</f>
        <v>0.13382942864269942</v>
      </c>
      <c r="AM10">
        <f>PRODUCT(INDEX(Overzicht!$B$2:$E$35,MATCH(demand!AM$1,Overzicht!$B$2:$B$35,0),4),INDEX(Verdeelsleutels_percentage!$A:$AB,MATCH(demand!$C10,Verdeelsleutels_percentage!$C:$C,0),MATCH(INDEX(Overzicht!$B$1:$F$35,MATCH(demand!AM$1,Overzicht!$B:$B,0),5),Verdeelsleutels_percentage!$1:$1,0)))</f>
        <v>0.26765885728539884</v>
      </c>
      <c r="AN10">
        <f>PRODUCT(INDEX(Overzicht!$B$2:$E$35,MATCH(demand!AN$1,Overzicht!$B$2:$B$35,0),4),INDEX(Verdeelsleutels_percentage!$A:$AB,MATCH(demand!$C10,Verdeelsleutels_percentage!$C:$C,0),MATCH(INDEX(Overzicht!$B$1:$F$35,MATCH(demand!AN$1,Overzicht!$B:$B,0),5),Verdeelsleutels_percentage!$1:$1,0)))</f>
        <v>0.13382942864269942</v>
      </c>
      <c r="AO10">
        <f>PRODUCT(INDEX(Overzicht!$B$2:$E$35,MATCH(demand!AO$1,Overzicht!$B$2:$B$35,0),4),INDEX(Verdeelsleutels_percentage!$A:$AB,MATCH(demand!$C10,Verdeelsleutels_percentage!$C:$C,0),MATCH(INDEX(Overzicht!$B$1:$F$35,MATCH(demand!AO$1,Overzicht!$B:$B,0),5),Verdeelsleutels_percentage!$1:$1,0)))</f>
        <v>0.46840300024944798</v>
      </c>
    </row>
    <row r="11" spans="1:41">
      <c r="B11" t="s">
        <v>999</v>
      </c>
      <c r="C11" t="s">
        <v>1791</v>
      </c>
      <c r="D11">
        <f t="shared" si="6"/>
        <v>1.4428311335855208</v>
      </c>
      <c r="E11">
        <f t="shared" si="7"/>
        <v>1.290684841137169</v>
      </c>
      <c r="F11">
        <f t="shared" si="8"/>
        <v>0.2530778699402384</v>
      </c>
      <c r="G11">
        <f t="shared" si="9"/>
        <v>0.5206173324484904</v>
      </c>
      <c r="H11">
        <f>PRODUCT(INDEX(Overzicht!$B$2:$E$35,MATCH(demand!H$1,Overzicht!$B$2:$B$35,0),4),INDEX(Verdeelsleutels_percentage!$A:$AB,MATCH(demand!$C11,Verdeelsleutels_percentage!$C:$C,0),MATCH(INDEX(Overzicht!$B$1:$F$35,MATCH(demand!H$1,Overzicht!$B:$B,0),5),Verdeelsleutels_percentage!$1:$1,0)))</f>
        <v>0.2530778699402384</v>
      </c>
      <c r="I11">
        <f>PRODUCT(INDEX(Overzicht!$B$2:$E$35,MATCH(demand!I$1,Overzicht!$B$2:$B$35,0),4),INDEX(Verdeelsleutels_percentage!$A:$AB,MATCH(demand!$C11,Verdeelsleutels_percentage!$C:$C,0),MATCH(INDEX(Overzicht!$B$1:$F$35,MATCH(demand!I$1,Overzicht!$B:$B,0),5),Verdeelsleutels_percentage!$1:$1,0)))</f>
        <v>0.28285458549010717</v>
      </c>
      <c r="J11">
        <f>PRODUCT(INDEX(Overzicht!$B$2:$E$35,MATCH(demand!J$1,Overzicht!$B$2:$B$35,0),4),INDEX(Verdeelsleutels_percentage!$A:$AB,MATCH(demand!$C11,Verdeelsleutels_percentage!$C:$C,0),MATCH(INDEX(Overzicht!$B$1:$F$35,MATCH(demand!J$1,Overzicht!$B:$B,0),5),Verdeelsleutels_percentage!$1:$1,0)))</f>
        <v>5.7846370272054484E-2</v>
      </c>
      <c r="K11">
        <f>PRODUCT(INDEX(Overzicht!$B$2:$E$35,MATCH(demand!K$1,Overzicht!$B$2:$B$35,0),4),INDEX(Verdeelsleutels_percentage!$A:$AB,MATCH(demand!$C11,Verdeelsleutels_percentage!$C:$C,0),MATCH(INDEX(Overzicht!$B$1:$F$35,MATCH(demand!K$1,Overzicht!$B:$B,0),5),Verdeelsleutels_percentage!$1:$1,0)))</f>
        <v>3.299970164051251E-2</v>
      </c>
      <c r="L11">
        <f>PRODUCT(INDEX(Overzicht!$B$2:$E$35,MATCH(demand!L$1,Overzicht!$B$2:$B$35,0),4),INDEX(Verdeelsleutels_percentage!$A:$AB,MATCH(demand!$C11,Verdeelsleutels_percentage!$C:$C,0),MATCH(INDEX(Overzicht!$B$1:$F$35,MATCH(demand!L$1,Overzicht!$B:$B,0),5),Verdeelsleutels_percentage!$1:$1,0)))</f>
        <v>8.6769555408081733E-2</v>
      </c>
      <c r="M11">
        <f>PRODUCT(INDEX(Overzicht!$B$2:$E$35,MATCH(demand!M$1,Overzicht!$B$2:$B$35,0),4),INDEX(Verdeelsleutels_percentage!$A:$AB,MATCH(demand!$C11,Verdeelsleutels_percentage!$C:$C,0),MATCH(INDEX(Overzicht!$B$1:$F$35,MATCH(demand!M$1,Overzicht!$B:$B,0),5),Verdeelsleutels_percentage!$1:$1,0)))</f>
        <v>4.6741014615112604E-2</v>
      </c>
      <c r="N11">
        <f>PRODUCT(INDEX(Overzicht!$B$2:$E$35,MATCH(demand!N$1,Overzicht!$B$2:$B$35,0),4),INDEX(Verdeelsleutels_percentage!$A:$AB,MATCH(demand!$C11,Verdeelsleutels_percentage!$C:$C,0),MATCH(INDEX(Overzicht!$B$1:$F$35,MATCH(demand!N$1,Overzicht!$B:$B,0),5),Verdeelsleutels_percentage!$1:$1,0)))</f>
        <v>0.23362831042108284</v>
      </c>
      <c r="O11">
        <f>PRODUCT(INDEX(Overzicht!$B$2:$E$35,MATCH(demand!O$1,Overzicht!$B$2:$B$35,0),4),INDEX(Verdeelsleutels_percentage!$A:$AB,MATCH(demand!$C11,Verdeelsleutels_percentage!$C:$C,0),MATCH(INDEX(Overzicht!$B$1:$F$35,MATCH(demand!O$1,Overzicht!$B:$B,0),5),Verdeelsleutels_percentage!$1:$1,0)))</f>
        <v>0</v>
      </c>
      <c r="P11">
        <f>PRODUCT(INDEX(Overzicht!$B$2:$E$35,MATCH(demand!P$1,Overzicht!$B$2:$B$35,0),4),INDEX(Verdeelsleutels_percentage!$A:$AB,MATCH(demand!$C11,Verdeelsleutels_percentage!$C:$C,0),MATCH(INDEX(Overzicht!$B$1:$F$35,MATCH(demand!P$1,Overzicht!$B:$B,0),5),Verdeelsleutels_percentage!$1:$1,0)))</f>
        <v>0.89143476216703599</v>
      </c>
      <c r="Q11">
        <f>PRODUCT(INDEX(Overzicht!$B$2:$E$35,MATCH(demand!Q$1,Overzicht!$B$2:$B$35,0),4),INDEX(Verdeelsleutels_percentage!$A:$AB,MATCH(demand!$C11,Verdeelsleutels_percentage!$C:$C,0),MATCH(INDEX(Overzicht!$B$1:$F$35,MATCH(demand!Q$1,Overzicht!$B:$B,0),5),Verdeelsleutels_percentage!$1:$1,0)))</f>
        <v>8.5865705872580883E-2</v>
      </c>
      <c r="R11">
        <f>PRODUCT(INDEX(Overzicht!$B$2:$E$35,MATCH(demand!R$1,Overzicht!$B$2:$B$35,0),4),INDEX(Verdeelsleutels_percentage!$A:$AB,MATCH(demand!$C11,Verdeelsleutels_percentage!$C:$C,0),MATCH(INDEX(Overzicht!$B$1:$F$35,MATCH(demand!R$1,Overzicht!$B:$B,0),5),Verdeelsleutels_percentage!$1:$1,0)))</f>
        <v>1.5365442103514473E-2</v>
      </c>
      <c r="S11">
        <f>PRODUCT(INDEX(Overzicht!$B$2:$E$35,MATCH(demand!S$1,Overzicht!$B$2:$B$35,0),4),INDEX(Verdeelsleutels_percentage!$A:$AB,MATCH(demand!$C11,Verdeelsleutels_percentage!$C:$C,0),MATCH(INDEX(Overzicht!$B$1:$F$35,MATCH(demand!S$1,Overzicht!$B:$B,0),5),Verdeelsleutels_percentage!$1:$1,0)))</f>
        <v>0.11810300597211126</v>
      </c>
      <c r="T11">
        <f>PRODUCT(INDEX(Overzicht!$B$2:$E$35,MATCH(demand!T$1,Overzicht!$B$2:$B$35,0),4),INDEX(Verdeelsleutels_percentage!$A:$AB,MATCH(demand!$C11,Verdeelsleutels_percentage!$C:$C,0),MATCH(INDEX(Overzicht!$B$1:$F$35,MATCH(demand!T$1,Overzicht!$B:$B,0),5),Verdeelsleutels_percentage!$1:$1,0)))</f>
        <v>9.6410617120090816E-2</v>
      </c>
      <c r="U11">
        <f>PRODUCT(INDEX(Overzicht!$B$2:$E$35,MATCH(demand!U$1,Overzicht!$B$2:$B$35,0),4),INDEX(Verdeelsleutels_percentage!$A:$AB,MATCH(demand!$C11,Verdeelsleutels_percentage!$C:$C,0),MATCH(INDEX(Overzicht!$B$1:$F$35,MATCH(demand!U$1,Overzicht!$B:$B,0),5),Verdeelsleutels_percentage!$1:$1,0)))</f>
        <v>0.3012831785002838</v>
      </c>
      <c r="V11">
        <f>PRODUCT(INDEX(Overzicht!$B$2:$E$35,MATCH(demand!V$1,Overzicht!$B$2:$B$35,0),4),INDEX(Verdeelsleutels_percentage!$A:$AB,MATCH(demand!$C11,Verdeelsleutels_percentage!$C:$C,0),MATCH(INDEX(Overzicht!$B$1:$F$35,MATCH(demand!V$1,Overzicht!$B:$B,0),5),Verdeelsleutels_percentage!$1:$1,0)))</f>
        <v>2.6512919708024978E-2</v>
      </c>
      <c r="W11">
        <f>PRODUCT(INDEX(Overzicht!$B$2:$E$35,MATCH(demand!W$1,Overzicht!$B$2:$B$35,0),4),INDEX(Verdeelsleutels_percentage!$A:$AB,MATCH(demand!$C11,Verdeelsleutels_percentage!$C:$C,0),MATCH(INDEX(Overzicht!$B$1:$F$35,MATCH(demand!W$1,Overzicht!$B:$B,0),5),Verdeelsleutels_percentage!$1:$1,0)))</f>
        <v>0.28923185136027246</v>
      </c>
      <c r="X11">
        <f>PRODUCT(INDEX(Overzicht!$B$2:$E$35,MATCH(demand!X$1,Overzicht!$B$2:$B$35,0),4),INDEX(Verdeelsleutels_percentage!$A:$AB,MATCH(demand!$C11,Verdeelsleutels_percentage!$C:$C,0),MATCH(INDEX(Overzicht!$B$1:$F$35,MATCH(demand!X$1,Overzicht!$B:$B,0),5),Verdeelsleutels_percentage!$1:$1,0)))</f>
        <v>9.4830193102235755E-2</v>
      </c>
      <c r="Y11">
        <f>PRODUCT(INDEX(Overzicht!$B$2:$E$35,MATCH(demand!Y$1,Overzicht!$B$2:$B$35,0),4),INDEX(Verdeelsleutels_percentage!$A:$AB,MATCH(demand!$C11,Verdeelsleutels_percentage!$C:$C,0),MATCH(INDEX(Overzicht!$B$1:$F$35,MATCH(demand!Y$1,Overzicht!$B:$B,0),5),Verdeelsleutels_percentage!$1:$1,0)))</f>
        <v>3.7670486786980561E-5</v>
      </c>
      <c r="Z11">
        <f>PRODUCT(INDEX(Overzicht!$B$2:$E$35,MATCH(demand!Z$1,Overzicht!$B$2:$B$35,0),4),INDEX(Verdeelsleutels_percentage!$A:$AB,MATCH(demand!$C11,Verdeelsleutels_percentage!$C:$C,0),MATCH(INDEX(Overzicht!$B$1:$F$35,MATCH(demand!Z$1,Overzicht!$B:$B,0),5),Verdeelsleutels_percentage!$1:$1,0)))</f>
        <v>0</v>
      </c>
      <c r="AA11">
        <f>PRODUCT(INDEX(Overzicht!$B$2:$E$35,MATCH(demand!AA$1,Overzicht!$B$2:$B$35,0),4),INDEX(Verdeelsleutels_percentage!$A:$AB,MATCH(demand!$C11,Verdeelsleutels_percentage!$C:$C,0),MATCH(INDEX(Overzicht!$B$1:$F$35,MATCH(demand!AA$1,Overzicht!$B:$B,0),5),Verdeelsleutels_percentage!$1:$1,0)))</f>
        <v>8.8118097747322949E-4</v>
      </c>
      <c r="AB11">
        <f>PRODUCT(INDEX(Overzicht!$B$2:$E$35,MATCH(demand!AB$1,Overzicht!$B$2:$B$35,0),4),INDEX(Verdeelsleutels_percentage!$A:$AB,MATCH(demand!$C11,Verdeelsleutels_percentage!$C:$C,0),MATCH(INDEX(Overzicht!$B$1:$F$35,MATCH(demand!AB$1,Overzicht!$B:$B,0),5),Verdeelsleutels_percentage!$1:$1,0)))</f>
        <v>0.19655150030624488</v>
      </c>
      <c r="AC11">
        <f>PRODUCT(INDEX(Overzicht!$B$2:$E$35,MATCH(demand!AC$1,Overzicht!$B$2:$B$35,0),4),INDEX(Verdeelsleutels_percentage!$A:$AB,MATCH(demand!$C11,Verdeelsleutels_percentage!$C:$C,0),MATCH(INDEX(Overzicht!$B$1:$F$35,MATCH(demand!AC$1,Overzicht!$B:$B,0),5),Verdeelsleutels_percentage!$1:$1,0)))</f>
        <v>1.8268198717450668E-2</v>
      </c>
      <c r="AD11">
        <f>PRODUCT(INDEX(Overzicht!$B$2:$E$35,MATCH(demand!AD$1,Overzicht!$B$2:$B$35,0),4),INDEX(Verdeelsleutels_percentage!$A:$AB,MATCH(demand!$C11,Verdeelsleutels_percentage!$C:$C,0),MATCH(INDEX(Overzicht!$B$1:$F$35,MATCH(demand!AD$1,Overzicht!$B:$B,0),5),Verdeelsleutels_percentage!$1:$1,0)))</f>
        <v>0</v>
      </c>
      <c r="AE11">
        <f>PRODUCT(INDEX(Overzicht!$B$2:$E$35,MATCH(demand!AE$1,Overzicht!$B$2:$B$35,0),4),INDEX(Verdeelsleutels_percentage!$A:$AB,MATCH(demand!$C11,Verdeelsleutels_percentage!$C:$C,0),MATCH(INDEX(Overzicht!$B$1:$F$35,MATCH(demand!AE$1,Overzicht!$B:$B,0),5),Verdeelsleutels_percentage!$1:$1,0)))</f>
        <v>0</v>
      </c>
      <c r="AF11">
        <f>PRODUCT(INDEX(Overzicht!$B$2:$E$35,MATCH(demand!AF$1,Overzicht!$B$2:$B$35,0),4),INDEX(Verdeelsleutels_percentage!$A:$AB,MATCH(demand!$C11,Verdeelsleutels_percentage!$C:$C,0),MATCH(INDEX(Overzicht!$B$1:$F$35,MATCH(demand!AF$1,Overzicht!$B:$B,0),5),Verdeelsleutels_percentage!$1:$1,0)))</f>
        <v>0</v>
      </c>
      <c r="AG11">
        <f>PRODUCT(INDEX(Overzicht!$B$2:$E$35,MATCH(demand!AG$1,Overzicht!$B$2:$B$35,0),4),INDEX(Verdeelsleutels_percentage!$A:$AB,MATCH(demand!$C11,Verdeelsleutels_percentage!$C:$C,0),MATCH(INDEX(Overzicht!$B$1:$F$35,MATCH(demand!AG$1,Overzicht!$B:$B,0),5),Verdeelsleutels_percentage!$1:$1,0)))</f>
        <v>0</v>
      </c>
      <c r="AH11">
        <f>PRODUCT(INDEX(Overzicht!$B$2:$E$35,MATCH(demand!AH$1,Overzicht!$B$2:$B$35,0),4),INDEX(Verdeelsleutels_percentage!$A:$AB,MATCH(demand!$C11,Verdeelsleutels_percentage!$C:$C,0),MATCH(INDEX(Overzicht!$B$1:$F$35,MATCH(demand!AH$1,Overzicht!$B:$B,0),5),Verdeelsleutels_percentage!$1:$1,0)))</f>
        <v>1.1455352707151983E-2</v>
      </c>
      <c r="AI11">
        <f>PRODUCT(INDEX(Overzicht!$B$2:$E$35,MATCH(demand!AI$1,Overzicht!$B$2:$B$35,0),4),INDEX(Verdeelsleutels_percentage!$A:$AB,MATCH(demand!$C11,Verdeelsleutels_percentage!$C:$C,0),MATCH(INDEX(Overzicht!$B$1:$F$35,MATCH(demand!AI$1,Overzicht!$B:$B,0),5),Verdeelsleutels_percentage!$1:$1,0)))</f>
        <v>1.762361954946459E-3</v>
      </c>
      <c r="AJ11">
        <f>PRODUCT(INDEX(Overzicht!$B$2:$E$35,MATCH(demand!AJ$1,Overzicht!$B$2:$B$35,0),4),INDEX(Verdeelsleutels_percentage!$A:$AB,MATCH(demand!$C11,Verdeelsleutels_percentage!$C:$C,0),MATCH(INDEX(Overzicht!$B$1:$F$35,MATCH(demand!AJ$1,Overzicht!$B:$B,0),5),Verdeelsleutels_percentage!$1:$1,0)))</f>
        <v>0</v>
      </c>
      <c r="AK11">
        <f>PRODUCT(INDEX(Overzicht!$B$2:$E$35,MATCH(demand!AK$1,Overzicht!$B$2:$B$35,0),4),INDEX(Verdeelsleutels_percentage!$A:$AB,MATCH(demand!$C11,Verdeelsleutels_percentage!$C:$C,0),MATCH(INDEX(Overzicht!$B$1:$F$35,MATCH(demand!AK$1,Overzicht!$B:$B,0),5),Verdeelsleutels_percentage!$1:$1,0)))</f>
        <v>3.7600140676835418E-3</v>
      </c>
      <c r="AL11">
        <f>PRODUCT(INDEX(Overzicht!$B$2:$E$35,MATCH(demand!AL$1,Overzicht!$B$2:$B$35,0),4),INDEX(Verdeelsleutels_percentage!$A:$AB,MATCH(demand!$C11,Verdeelsleutels_percentage!$C:$C,0),MATCH(INDEX(Overzicht!$B$1:$F$35,MATCH(demand!AL$1,Overzicht!$B:$B,0),5),Verdeelsleutels_percentage!$1:$1,0)))</f>
        <v>4.8205308560045408E-2</v>
      </c>
      <c r="AM11">
        <f>PRODUCT(INDEX(Overzicht!$B$2:$E$35,MATCH(demand!AM$1,Overzicht!$B$2:$B$35,0),4),INDEX(Verdeelsleutels_percentage!$A:$AB,MATCH(demand!$C11,Verdeelsleutels_percentage!$C:$C,0),MATCH(INDEX(Overzicht!$B$1:$F$35,MATCH(demand!AM$1,Overzicht!$B:$B,0),5),Verdeelsleutels_percentage!$1:$1,0)))</f>
        <v>9.6410617120090816E-2</v>
      </c>
      <c r="AN11">
        <f>PRODUCT(INDEX(Overzicht!$B$2:$E$35,MATCH(demand!AN$1,Overzicht!$B$2:$B$35,0),4),INDEX(Verdeelsleutels_percentage!$A:$AB,MATCH(demand!$C11,Verdeelsleutels_percentage!$C:$C,0),MATCH(INDEX(Overzicht!$B$1:$F$35,MATCH(demand!AN$1,Overzicht!$B:$B,0),5),Verdeelsleutels_percentage!$1:$1,0)))</f>
        <v>4.8205308560045408E-2</v>
      </c>
      <c r="AO11">
        <f>PRODUCT(INDEX(Overzicht!$B$2:$E$35,MATCH(demand!AO$1,Overzicht!$B$2:$B$35,0),4),INDEX(Verdeelsleutels_percentage!$A:$AB,MATCH(demand!$C11,Verdeelsleutels_percentage!$C:$C,0),MATCH(INDEX(Overzicht!$B$1:$F$35,MATCH(demand!AO$1,Overzicht!$B:$B,0),5),Verdeelsleutels_percentage!$1:$1,0)))</f>
        <v>0.16871857996015893</v>
      </c>
    </row>
    <row r="12" spans="1:41">
      <c r="B12" t="s">
        <v>979</v>
      </c>
      <c r="C12" t="s">
        <v>1790</v>
      </c>
      <c r="D12">
        <f t="shared" si="6"/>
        <v>1.7269397981447456</v>
      </c>
      <c r="E12">
        <f t="shared" si="7"/>
        <v>6.4615975182425602</v>
      </c>
      <c r="F12">
        <f t="shared" si="8"/>
        <v>1.2588531886894019</v>
      </c>
      <c r="G12">
        <f t="shared" si="9"/>
        <v>2.5896408453039124</v>
      </c>
      <c r="H12">
        <f>PRODUCT(INDEX(Overzicht!$B$2:$E$35,MATCH(demand!H$1,Overzicht!$B$2:$B$35,0),4),INDEX(Verdeelsleutels_percentage!$A:$AB,MATCH(demand!$C12,Verdeelsleutels_percentage!$C:$C,0),MATCH(INDEX(Overzicht!$B$1:$F$35,MATCH(demand!H$1,Overzicht!$B:$B,0),5),Verdeelsleutels_percentage!$1:$1,0)))</f>
        <v>1.2588531886894019</v>
      </c>
      <c r="I12">
        <f>PRODUCT(INDEX(Overzicht!$B$2:$E$35,MATCH(demand!I$1,Overzicht!$B$2:$B$35,0),4),INDEX(Verdeelsleutels_percentage!$A:$AB,MATCH(demand!$C12,Verdeelsleutels_percentage!$C:$C,0),MATCH(INDEX(Overzicht!$B$1:$F$35,MATCH(demand!I$1,Overzicht!$B:$B,0),5),Verdeelsleutels_percentage!$1:$1,0)))</f>
        <v>0.34398720811241296</v>
      </c>
      <c r="J12">
        <f>PRODUCT(INDEX(Overzicht!$B$2:$E$35,MATCH(demand!J$1,Overzicht!$B$2:$B$35,0),4),INDEX(Verdeelsleutels_percentage!$A:$AB,MATCH(demand!$C12,Verdeelsleutels_percentage!$C:$C,0),MATCH(INDEX(Overzicht!$B$1:$F$35,MATCH(demand!J$1,Overzicht!$B:$B,0),5),Verdeelsleutels_percentage!$1:$1,0)))</f>
        <v>0.28773787170043474</v>
      </c>
      <c r="K12">
        <f>PRODUCT(INDEX(Overzicht!$B$2:$E$35,MATCH(demand!K$1,Overzicht!$B$2:$B$35,0),4),INDEX(Verdeelsleutels_percentage!$A:$AB,MATCH(demand!$C12,Verdeelsleutels_percentage!$C:$C,0),MATCH(INDEX(Overzicht!$B$1:$F$35,MATCH(demand!K$1,Overzicht!$B:$B,0),5),Verdeelsleutels_percentage!$1:$1,0)))</f>
        <v>4.0131840946448179E-2</v>
      </c>
      <c r="L12">
        <f>PRODUCT(INDEX(Overzicht!$B$2:$E$35,MATCH(demand!L$1,Overzicht!$B$2:$B$35,0),4),INDEX(Verdeelsleutels_percentage!$A:$AB,MATCH(demand!$C12,Verdeelsleutels_percentage!$C:$C,0),MATCH(INDEX(Overzicht!$B$1:$F$35,MATCH(demand!L$1,Overzicht!$B:$B,0),5),Verdeelsleutels_percentage!$1:$1,0)))</f>
        <v>0.43160680755065212</v>
      </c>
      <c r="M12">
        <f>PRODUCT(INDEX(Overzicht!$B$2:$E$35,MATCH(demand!M$1,Overzicht!$B$2:$B$35,0),4),INDEX(Verdeelsleutels_percentage!$A:$AB,MATCH(demand!$C12,Verdeelsleutels_percentage!$C:$C,0),MATCH(INDEX(Overzicht!$B$1:$F$35,MATCH(demand!M$1,Overzicht!$B:$B,0),5),Verdeelsleutels_percentage!$1:$1,0)))</f>
        <v>0.37389484976115334</v>
      </c>
      <c r="N12">
        <f>PRODUCT(INDEX(Overzicht!$B$2:$E$35,MATCH(demand!N$1,Overzicht!$B$2:$B$35,0),4),INDEX(Verdeelsleutels_percentage!$A:$AB,MATCH(demand!$C12,Verdeelsleutels_percentage!$C:$C,0),MATCH(INDEX(Overzicht!$B$1:$F$35,MATCH(demand!N$1,Overzicht!$B:$B,0),5),Verdeelsleutels_percentage!$1:$1,0)))</f>
        <v>1.5209375490651351</v>
      </c>
      <c r="O12">
        <f>PRODUCT(INDEX(Overzicht!$B$2:$E$35,MATCH(demand!O$1,Overzicht!$B$2:$B$35,0),4),INDEX(Verdeelsleutels_percentage!$A:$AB,MATCH(demand!$C12,Verdeelsleutels_percentage!$C:$C,0),MATCH(INDEX(Overzicht!$B$1:$F$35,MATCH(demand!O$1,Overzicht!$B:$B,0),5),Verdeelsleutels_percentage!$1:$1,0)))</f>
        <v>0</v>
      </c>
      <c r="P12">
        <f>PRODUCT(INDEX(Overzicht!$B$2:$E$35,MATCH(demand!P$1,Overzicht!$B$2:$B$35,0),4),INDEX(Verdeelsleutels_percentage!$A:$AB,MATCH(demand!$C12,Verdeelsleutels_percentage!$C:$C,0),MATCH(INDEX(Overzicht!$B$1:$F$35,MATCH(demand!P$1,Overzicht!$B:$B,0),5),Verdeelsleutels_percentage!$1:$1,0)))</f>
        <v>5.7568770131640988E-2</v>
      </c>
      <c r="Q12">
        <f>PRODUCT(INDEX(Overzicht!$B$2:$E$35,MATCH(demand!Q$1,Overzicht!$B$2:$B$35,0),4),INDEX(Verdeelsleutels_percentage!$A:$AB,MATCH(demand!$C12,Verdeelsleutels_percentage!$C:$C,0),MATCH(INDEX(Overzicht!$B$1:$F$35,MATCH(demand!Q$1,Overzicht!$B:$B,0),5),Verdeelsleutels_percentage!$1:$1,0)))</f>
        <v>0.4271109033053328</v>
      </c>
      <c r="R12">
        <f>PRODUCT(INDEX(Overzicht!$B$2:$E$35,MATCH(demand!R$1,Overzicht!$B$2:$B$35,0),4),INDEX(Verdeelsleutels_percentage!$A:$AB,MATCH(demand!$C12,Verdeelsleutels_percentage!$C:$C,0),MATCH(INDEX(Overzicht!$B$1:$F$35,MATCH(demand!R$1,Overzicht!$B:$B,0),5),Verdeelsleutels_percentage!$1:$1,0)))</f>
        <v>7.6430372170427974E-2</v>
      </c>
      <c r="S12">
        <f>PRODUCT(INDEX(Overzicht!$B$2:$E$35,MATCH(demand!S$1,Overzicht!$B$2:$B$35,0),4),INDEX(Verdeelsleutels_percentage!$A:$AB,MATCH(demand!$C12,Verdeelsleutels_percentage!$C:$C,0),MATCH(INDEX(Overzicht!$B$1:$F$35,MATCH(demand!S$1,Overzicht!$B:$B,0),5),Verdeelsleutels_percentage!$1:$1,0)))</f>
        <v>0.58746482138838763</v>
      </c>
      <c r="T12">
        <f>PRODUCT(INDEX(Overzicht!$B$2:$E$35,MATCH(demand!T$1,Overzicht!$B$2:$B$35,0),4),INDEX(Verdeelsleutels_percentage!$A:$AB,MATCH(demand!$C12,Verdeelsleutels_percentage!$C:$C,0),MATCH(INDEX(Overzicht!$B$1:$F$35,MATCH(demand!T$1,Overzicht!$B:$B,0),5),Verdeelsleutels_percentage!$1:$1,0)))</f>
        <v>0.47956311950072456</v>
      </c>
      <c r="U12">
        <f>PRODUCT(INDEX(Overzicht!$B$2:$E$35,MATCH(demand!U$1,Overzicht!$B$2:$B$35,0),4),INDEX(Verdeelsleutels_percentage!$A:$AB,MATCH(demand!$C12,Verdeelsleutels_percentage!$C:$C,0),MATCH(INDEX(Overzicht!$B$1:$F$35,MATCH(demand!U$1,Overzicht!$B:$B,0),5),Verdeelsleutels_percentage!$1:$1,0)))</f>
        <v>1.4986347484397642</v>
      </c>
      <c r="V12">
        <f>PRODUCT(INDEX(Overzicht!$B$2:$E$35,MATCH(demand!V$1,Overzicht!$B$2:$B$35,0),4),INDEX(Verdeelsleutels_percentage!$A:$AB,MATCH(demand!$C12,Verdeelsleutels_percentage!$C:$C,0),MATCH(INDEX(Overzicht!$B$1:$F$35,MATCH(demand!V$1,Overzicht!$B:$B,0),5),Verdeelsleutels_percentage!$1:$1,0)))</f>
        <v>0.13187985786269926</v>
      </c>
      <c r="W12">
        <f>PRODUCT(INDEX(Overzicht!$B$2:$E$35,MATCH(demand!W$1,Overzicht!$B$2:$B$35,0),4),INDEX(Verdeelsleutels_percentage!$A:$AB,MATCH(demand!$C12,Verdeelsleutels_percentage!$C:$C,0),MATCH(INDEX(Overzicht!$B$1:$F$35,MATCH(demand!W$1,Overzicht!$B:$B,0),5),Verdeelsleutels_percentage!$1:$1,0)))</f>
        <v>1.4386893585021736</v>
      </c>
      <c r="X12">
        <f>PRODUCT(INDEX(Overzicht!$B$2:$E$35,MATCH(demand!X$1,Overzicht!$B$2:$B$35,0),4),INDEX(Verdeelsleutels_percentage!$A:$AB,MATCH(demand!$C12,Verdeelsleutels_percentage!$C:$C,0),MATCH(INDEX(Overzicht!$B$1:$F$35,MATCH(demand!X$1,Overzicht!$B:$B,0),5),Verdeelsleutels_percentage!$1:$1,0)))</f>
        <v>0.51939754446625841</v>
      </c>
      <c r="Y12">
        <f>PRODUCT(INDEX(Overzicht!$B$2:$E$35,MATCH(demand!Y$1,Overzicht!$B$2:$B$35,0),4),INDEX(Verdeelsleutels_percentage!$A:$AB,MATCH(demand!$C12,Verdeelsleutels_percentage!$C:$C,0),MATCH(INDEX(Overzicht!$B$1:$F$35,MATCH(demand!Y$1,Overzicht!$B:$B,0),5),Verdeelsleutels_percentage!$1:$1,0)))</f>
        <v>1.1410223371731289E-4</v>
      </c>
      <c r="Z12">
        <f>PRODUCT(INDEX(Overzicht!$B$2:$E$35,MATCH(demand!Z$1,Overzicht!$B$2:$B$35,0),4),INDEX(Verdeelsleutels_percentage!$A:$AB,MATCH(demand!$C12,Verdeelsleutels_percentage!$C:$C,0),MATCH(INDEX(Overzicht!$B$1:$F$35,MATCH(demand!Z$1,Overzicht!$B:$B,0),5),Verdeelsleutels_percentage!$1:$1,0)))</f>
        <v>0</v>
      </c>
      <c r="AA12">
        <f>PRODUCT(INDEX(Overzicht!$B$2:$E$35,MATCH(demand!AA$1,Overzicht!$B$2:$B$35,0),4),INDEX(Verdeelsleutels_percentage!$A:$AB,MATCH(demand!$C12,Verdeelsleutels_percentage!$C:$C,0),MATCH(INDEX(Overzicht!$B$1:$F$35,MATCH(demand!AA$1,Overzicht!$B:$B,0),5),Verdeelsleutels_percentage!$1:$1,0)))</f>
        <v>2.669058098650594E-3</v>
      </c>
      <c r="AB12">
        <f>PRODUCT(INDEX(Overzicht!$B$2:$E$35,MATCH(demand!AB$1,Overzicht!$B$2:$B$35,0),4),INDEX(Verdeelsleutels_percentage!$A:$AB,MATCH(demand!$C12,Verdeelsleutels_percentage!$C:$C,0),MATCH(INDEX(Overzicht!$B$1:$F$35,MATCH(demand!AB$1,Overzicht!$B:$B,0),5),Verdeelsleutels_percentage!$1:$1,0)))</f>
        <v>0.61787862045276321</v>
      </c>
      <c r="AC12">
        <f>PRODUCT(INDEX(Overzicht!$B$2:$E$35,MATCH(demand!AC$1,Overzicht!$B$2:$B$35,0),4),INDEX(Verdeelsleutels_percentage!$A:$AB,MATCH(demand!$C12,Verdeelsleutels_percentage!$C:$C,0),MATCH(INDEX(Overzicht!$B$1:$F$35,MATCH(demand!AC$1,Overzicht!$B:$B,0),5),Verdeelsleutels_percentage!$1:$1,0)))</f>
        <v>8.5380226734436862E-2</v>
      </c>
      <c r="AD12">
        <f>PRODUCT(INDEX(Overzicht!$B$2:$E$35,MATCH(demand!AD$1,Overzicht!$B$2:$B$35,0),4),INDEX(Verdeelsleutels_percentage!$A:$AB,MATCH(demand!$C12,Verdeelsleutels_percentage!$C:$C,0),MATCH(INDEX(Overzicht!$B$1:$F$35,MATCH(demand!AD$1,Overzicht!$B:$B,0),5),Verdeelsleutels_percentage!$1:$1,0)))</f>
        <v>0</v>
      </c>
      <c r="AE12">
        <f>PRODUCT(INDEX(Overzicht!$B$2:$E$35,MATCH(demand!AE$1,Overzicht!$B$2:$B$35,0),4),INDEX(Verdeelsleutels_percentage!$A:$AB,MATCH(demand!$C12,Verdeelsleutels_percentage!$C:$C,0),MATCH(INDEX(Overzicht!$B$1:$F$35,MATCH(demand!AE$1,Overzicht!$B:$B,0),5),Verdeelsleutels_percentage!$1:$1,0)))</f>
        <v>0</v>
      </c>
      <c r="AF12">
        <f>PRODUCT(INDEX(Overzicht!$B$2:$E$35,MATCH(demand!AF$1,Overzicht!$B$2:$B$35,0),4),INDEX(Verdeelsleutels_percentage!$A:$AB,MATCH(demand!$C12,Verdeelsleutels_percentage!$C:$C,0),MATCH(INDEX(Overzicht!$B$1:$F$35,MATCH(demand!AF$1,Overzicht!$B:$B,0),5),Verdeelsleutels_percentage!$1:$1,0)))</f>
        <v>0</v>
      </c>
      <c r="AG12">
        <f>PRODUCT(INDEX(Overzicht!$B$2:$E$35,MATCH(demand!AG$1,Overzicht!$B$2:$B$35,0),4),INDEX(Verdeelsleutels_percentage!$A:$AB,MATCH(demand!$C12,Verdeelsleutels_percentage!$C:$C,0),MATCH(INDEX(Overzicht!$B$1:$F$35,MATCH(demand!AG$1,Overzicht!$B:$B,0),5),Verdeelsleutels_percentage!$1:$1,0)))</f>
        <v>0</v>
      </c>
      <c r="AH12">
        <f>PRODUCT(INDEX(Overzicht!$B$2:$E$35,MATCH(demand!AH$1,Overzicht!$B$2:$B$35,0),4),INDEX(Verdeelsleutels_percentage!$A:$AB,MATCH(demand!$C12,Verdeelsleutels_percentage!$C:$C,0),MATCH(INDEX(Overzicht!$B$1:$F$35,MATCH(demand!AH$1,Overzicht!$B:$B,0),5),Verdeelsleutels_percentage!$1:$1,0)))</f>
        <v>3.4697755282457721E-2</v>
      </c>
      <c r="AI12">
        <f>PRODUCT(INDEX(Overzicht!$B$2:$E$35,MATCH(demand!AI$1,Overzicht!$B$2:$B$35,0),4),INDEX(Verdeelsleutels_percentage!$A:$AB,MATCH(demand!$C12,Verdeelsleutels_percentage!$C:$C,0),MATCH(INDEX(Overzicht!$B$1:$F$35,MATCH(demand!AI$1,Overzicht!$B:$B,0),5),Verdeelsleutels_percentage!$1:$1,0)))</f>
        <v>5.3381161973011879E-3</v>
      </c>
      <c r="AJ12">
        <f>PRODUCT(INDEX(Overzicht!$B$2:$E$35,MATCH(demand!AJ$1,Overzicht!$B$2:$B$35,0),4),INDEX(Verdeelsleutels_percentage!$A:$AB,MATCH(demand!$C12,Verdeelsleutels_percentage!$C:$C,0),MATCH(INDEX(Overzicht!$B$1:$F$35,MATCH(demand!AJ$1,Overzicht!$B:$B,0),5),Verdeelsleutels_percentage!$1:$1,0)))</f>
        <v>0</v>
      </c>
      <c r="AK12">
        <f>PRODUCT(INDEX(Overzicht!$B$2:$E$35,MATCH(demand!AK$1,Overzicht!$B$2:$B$35,0),4),INDEX(Verdeelsleutels_percentage!$A:$AB,MATCH(demand!$C12,Verdeelsleutels_percentage!$C:$C,0),MATCH(INDEX(Overzicht!$B$1:$F$35,MATCH(demand!AK$1,Overzicht!$B:$B,0),5),Verdeelsleutels_percentage!$1:$1,0)))</f>
        <v>1.8702961660528258E-2</v>
      </c>
      <c r="AL12">
        <f>PRODUCT(INDEX(Overzicht!$B$2:$E$35,MATCH(demand!AL$1,Overzicht!$B$2:$B$35,0),4),INDEX(Verdeelsleutels_percentage!$A:$AB,MATCH(demand!$C12,Verdeelsleutels_percentage!$C:$C,0),MATCH(INDEX(Overzicht!$B$1:$F$35,MATCH(demand!AL$1,Overzicht!$B:$B,0),5),Verdeelsleutels_percentage!$1:$1,0)))</f>
        <v>0.23978155975036228</v>
      </c>
      <c r="AM12">
        <f>PRODUCT(INDEX(Overzicht!$B$2:$E$35,MATCH(demand!AM$1,Overzicht!$B$2:$B$35,0),4),INDEX(Verdeelsleutels_percentage!$A:$AB,MATCH(demand!$C12,Verdeelsleutels_percentage!$C:$C,0),MATCH(INDEX(Overzicht!$B$1:$F$35,MATCH(demand!AM$1,Overzicht!$B:$B,0),5),Verdeelsleutels_percentage!$1:$1,0)))</f>
        <v>0.47956311950072456</v>
      </c>
      <c r="AN12">
        <f>PRODUCT(INDEX(Overzicht!$B$2:$E$35,MATCH(demand!AN$1,Overzicht!$B$2:$B$35,0),4),INDEX(Verdeelsleutels_percentage!$A:$AB,MATCH(demand!$C12,Verdeelsleutels_percentage!$C:$C,0),MATCH(INDEX(Overzicht!$B$1:$F$35,MATCH(demand!AN$1,Overzicht!$B:$B,0),5),Verdeelsleutels_percentage!$1:$1,0)))</f>
        <v>0.23978155975036228</v>
      </c>
      <c r="AO12">
        <f>PRODUCT(INDEX(Overzicht!$B$2:$E$35,MATCH(demand!AO$1,Overzicht!$B$2:$B$35,0),4),INDEX(Verdeelsleutels_percentage!$A:$AB,MATCH(demand!$C12,Verdeelsleutels_percentage!$C:$C,0),MATCH(INDEX(Overzicht!$B$1:$F$35,MATCH(demand!AO$1,Overzicht!$B:$B,0),5),Verdeelsleutels_percentage!$1:$1,0)))</f>
        <v>0.83923545912626796</v>
      </c>
    </row>
    <row r="13" spans="1:41">
      <c r="B13" t="s">
        <v>995</v>
      </c>
      <c r="C13" t="s">
        <v>1789</v>
      </c>
      <c r="D13">
        <f t="shared" si="6"/>
        <v>0.70614560227495216</v>
      </c>
      <c r="E13">
        <f t="shared" si="7"/>
        <v>3.081987116924843</v>
      </c>
      <c r="F13">
        <f t="shared" si="8"/>
        <v>0.79401779742500977</v>
      </c>
      <c r="G13">
        <f t="shared" si="9"/>
        <v>1.6334080404171631</v>
      </c>
      <c r="H13">
        <f>PRODUCT(INDEX(Overzicht!$B$2:$E$35,MATCH(demand!H$1,Overzicht!$B$2:$B$35,0),4),INDEX(Verdeelsleutels_percentage!$A:$AB,MATCH(demand!$C13,Verdeelsleutels_percentage!$C:$C,0),MATCH(INDEX(Overzicht!$B$1:$F$35,MATCH(demand!H$1,Overzicht!$B:$B,0),5),Verdeelsleutels_percentage!$1:$1,0)))</f>
        <v>0.79401779742500977</v>
      </c>
      <c r="I13">
        <f>PRODUCT(INDEX(Overzicht!$B$2:$E$35,MATCH(demand!I$1,Overzicht!$B$2:$B$35,0),4),INDEX(Verdeelsleutels_percentage!$A:$AB,MATCH(demand!$C13,Verdeelsleutels_percentage!$C:$C,0),MATCH(INDEX(Overzicht!$B$1:$F$35,MATCH(demand!I$1,Overzicht!$B:$B,0),5),Verdeelsleutels_percentage!$1:$1,0)))</f>
        <v>4.9224452953901363E-2</v>
      </c>
      <c r="J13">
        <f>PRODUCT(INDEX(Overzicht!$B$2:$E$35,MATCH(demand!J$1,Overzicht!$B$2:$B$35,0),4),INDEX(Verdeelsleutels_percentage!$A:$AB,MATCH(demand!$C13,Verdeelsleutels_percentage!$C:$C,0),MATCH(INDEX(Overzicht!$B$1:$F$35,MATCH(demand!J$1,Overzicht!$B:$B,0),5),Verdeelsleutels_percentage!$1:$1,0)))</f>
        <v>0.18148978226857368</v>
      </c>
      <c r="K13">
        <f>PRODUCT(INDEX(Overzicht!$B$2:$E$35,MATCH(demand!K$1,Overzicht!$B$2:$B$35,0),4),INDEX(Verdeelsleutels_percentage!$A:$AB,MATCH(demand!$C13,Verdeelsleutels_percentage!$C:$C,0),MATCH(INDEX(Overzicht!$B$1:$F$35,MATCH(demand!K$1,Overzicht!$B:$B,0),5),Verdeelsleutels_percentage!$1:$1,0)))</f>
        <v>5.7428528446218262E-3</v>
      </c>
      <c r="L13">
        <f>PRODUCT(INDEX(Overzicht!$B$2:$E$35,MATCH(demand!L$1,Overzicht!$B$2:$B$35,0),4),INDEX(Verdeelsleutels_percentage!$A:$AB,MATCH(demand!$C13,Verdeelsleutels_percentage!$C:$C,0),MATCH(INDEX(Overzicht!$B$1:$F$35,MATCH(demand!L$1,Overzicht!$B:$B,0),5),Verdeelsleutels_percentage!$1:$1,0)))</f>
        <v>0.27223467340286051</v>
      </c>
      <c r="M13">
        <f>PRODUCT(INDEX(Overzicht!$B$2:$E$35,MATCH(demand!M$1,Overzicht!$B$2:$B$35,0),4),INDEX(Verdeelsleutels_percentage!$A:$AB,MATCH(demand!$C13,Verdeelsleutels_percentage!$C:$C,0),MATCH(INDEX(Overzicht!$B$1:$F$35,MATCH(demand!M$1,Overzicht!$B:$B,0),5),Verdeelsleutels_percentage!$1:$1,0)))</f>
        <v>0.11938146283046956</v>
      </c>
      <c r="N13">
        <f>PRODUCT(INDEX(Overzicht!$B$2:$E$35,MATCH(demand!N$1,Overzicht!$B$2:$B$35,0),4),INDEX(Verdeelsleutels_percentage!$A:$AB,MATCH(demand!$C13,Verdeelsleutels_percentage!$C:$C,0),MATCH(INDEX(Overzicht!$B$1:$F$35,MATCH(demand!N$1,Overzicht!$B:$B,0),5),Verdeelsleutels_percentage!$1:$1,0)))</f>
        <v>0.29776132757826462</v>
      </c>
      <c r="O13">
        <f>PRODUCT(INDEX(Overzicht!$B$2:$E$35,MATCH(demand!O$1,Overzicht!$B$2:$B$35,0),4),INDEX(Verdeelsleutels_percentage!$A:$AB,MATCH(demand!$C13,Verdeelsleutels_percentage!$C:$C,0),MATCH(INDEX(Overzicht!$B$1:$F$35,MATCH(demand!O$1,Overzicht!$B:$B,0),5),Verdeelsleutels_percentage!$1:$1,0)))</f>
        <v>0</v>
      </c>
      <c r="P13">
        <f>PRODUCT(INDEX(Overzicht!$B$2:$E$35,MATCH(demand!P$1,Overzicht!$B$2:$B$35,0),4),INDEX(Verdeelsleutels_percentage!$A:$AB,MATCH(demand!$C13,Verdeelsleutels_percentage!$C:$C,0),MATCH(INDEX(Overzicht!$B$1:$F$35,MATCH(demand!P$1,Overzicht!$B:$B,0),5),Verdeelsleutels_percentage!$1:$1,0)))</f>
        <v>1.3217623100988851E-3</v>
      </c>
      <c r="Q13">
        <f>PRODUCT(INDEX(Overzicht!$B$2:$E$35,MATCH(demand!Q$1,Overzicht!$B$2:$B$35,0),4),INDEX(Verdeelsleutels_percentage!$A:$AB,MATCH(demand!$C13,Verdeelsleutels_percentage!$C:$C,0),MATCH(INDEX(Overzicht!$B$1:$F$35,MATCH(demand!Q$1,Overzicht!$B:$B,0),5),Verdeelsleutels_percentage!$1:$1,0)))</f>
        <v>0.26939889555491403</v>
      </c>
      <c r="R13">
        <f>PRODUCT(INDEX(Overzicht!$B$2:$E$35,MATCH(demand!R$1,Overzicht!$B$2:$B$35,0),4),INDEX(Verdeelsleutels_percentage!$A:$AB,MATCH(demand!$C13,Verdeelsleutels_percentage!$C:$C,0),MATCH(INDEX(Overzicht!$B$1:$F$35,MATCH(demand!R$1,Overzicht!$B:$B,0),5),Verdeelsleutels_percentage!$1:$1,0)))</f>
        <v>4.8208223415089881E-2</v>
      </c>
      <c r="S13">
        <f>PRODUCT(INDEX(Overzicht!$B$2:$E$35,MATCH(demand!S$1,Overzicht!$B$2:$B$35,0),4),INDEX(Verdeelsleutels_percentage!$A:$AB,MATCH(demand!$C13,Verdeelsleutels_percentage!$C:$C,0),MATCH(INDEX(Overzicht!$B$1:$F$35,MATCH(demand!S$1,Overzicht!$B:$B,0),5),Verdeelsleutels_percentage!$1:$1,0)))</f>
        <v>0.37054163879833796</v>
      </c>
      <c r="T13">
        <f>PRODUCT(INDEX(Overzicht!$B$2:$E$35,MATCH(demand!T$1,Overzicht!$B$2:$B$35,0),4),INDEX(Verdeelsleutels_percentage!$A:$AB,MATCH(demand!$C13,Verdeelsleutels_percentage!$C:$C,0),MATCH(INDEX(Overzicht!$B$1:$F$35,MATCH(demand!T$1,Overzicht!$B:$B,0),5),Verdeelsleutels_percentage!$1:$1,0)))</f>
        <v>0.30248297044762279</v>
      </c>
      <c r="U13">
        <f>PRODUCT(INDEX(Overzicht!$B$2:$E$35,MATCH(demand!U$1,Overzicht!$B$2:$B$35,0),4),INDEX(Verdeelsleutels_percentage!$A:$AB,MATCH(demand!$C13,Verdeelsleutels_percentage!$C:$C,0),MATCH(INDEX(Overzicht!$B$1:$F$35,MATCH(demand!U$1,Overzicht!$B:$B,0),5),Verdeelsleutels_percentage!$1:$1,0)))</f>
        <v>0.9452592826488212</v>
      </c>
      <c r="V13">
        <f>PRODUCT(INDEX(Overzicht!$B$2:$E$35,MATCH(demand!V$1,Overzicht!$B$2:$B$35,0),4),INDEX(Verdeelsleutels_percentage!$A:$AB,MATCH(demand!$C13,Verdeelsleutels_percentage!$C:$C,0),MATCH(INDEX(Overzicht!$B$1:$F$35,MATCH(demand!V$1,Overzicht!$B:$B,0),5),Verdeelsleutels_percentage!$1:$1,0)))</f>
        <v>8.3182816873096269E-2</v>
      </c>
      <c r="W13">
        <f>PRODUCT(INDEX(Overzicht!$B$2:$E$35,MATCH(demand!W$1,Overzicht!$B$2:$B$35,0),4),INDEX(Verdeelsleutels_percentage!$A:$AB,MATCH(demand!$C13,Verdeelsleutels_percentage!$C:$C,0),MATCH(INDEX(Overzicht!$B$1:$F$35,MATCH(demand!W$1,Overzicht!$B:$B,0),5),Verdeelsleutels_percentage!$1:$1,0)))</f>
        <v>0.90744891134286831</v>
      </c>
      <c r="X13">
        <f>PRODUCT(INDEX(Overzicht!$B$2:$E$35,MATCH(demand!X$1,Overzicht!$B$2:$B$35,0),4),INDEX(Verdeelsleutels_percentage!$A:$AB,MATCH(demand!$C13,Verdeelsleutels_percentage!$C:$C,0),MATCH(INDEX(Overzicht!$B$1:$F$35,MATCH(demand!X$1,Overzicht!$B:$B,0),5),Verdeelsleutels_percentage!$1:$1,0)))</f>
        <v>0.10166700852697277</v>
      </c>
      <c r="Y13">
        <f>PRODUCT(INDEX(Overzicht!$B$2:$E$35,MATCH(demand!Y$1,Overzicht!$B$2:$B$35,0),4),INDEX(Verdeelsleutels_percentage!$A:$AB,MATCH(demand!$C13,Verdeelsleutels_percentage!$C:$C,0),MATCH(INDEX(Overzicht!$B$1:$F$35,MATCH(demand!Y$1,Overzicht!$B:$B,0),5),Verdeelsleutels_percentage!$1:$1,0)))</f>
        <v>3.0804693610074058E-5</v>
      </c>
      <c r="Z13">
        <f>PRODUCT(INDEX(Overzicht!$B$2:$E$35,MATCH(demand!Z$1,Overzicht!$B$2:$B$35,0),4),INDEX(Verdeelsleutels_percentage!$A:$AB,MATCH(demand!$C13,Verdeelsleutels_percentage!$C:$C,0),MATCH(INDEX(Overzicht!$B$1:$F$35,MATCH(demand!Z$1,Overzicht!$B:$B,0),5),Verdeelsleutels_percentage!$1:$1,0)))</f>
        <v>0</v>
      </c>
      <c r="AA13">
        <f>PRODUCT(INDEX(Overzicht!$B$2:$E$35,MATCH(demand!AA$1,Overzicht!$B$2:$B$35,0),4),INDEX(Verdeelsleutels_percentage!$A:$AB,MATCH(demand!$C13,Verdeelsleutels_percentage!$C:$C,0),MATCH(INDEX(Overzicht!$B$1:$F$35,MATCH(demand!AA$1,Overzicht!$B:$B,0),5),Verdeelsleutels_percentage!$1:$1,0)))</f>
        <v>7.2057762830582601E-4</v>
      </c>
      <c r="AB13">
        <f>PRODUCT(INDEX(Overzicht!$B$2:$E$35,MATCH(demand!AB$1,Overzicht!$B$2:$B$35,0),4),INDEX(Verdeelsleutels_percentage!$A:$AB,MATCH(demand!$C13,Verdeelsleutels_percentage!$C:$C,0),MATCH(INDEX(Overzicht!$B$1:$F$35,MATCH(demand!AB$1,Overzicht!$B:$B,0),5),Verdeelsleutels_percentage!$1:$1,0)))</f>
        <v>0.28651601511859087</v>
      </c>
      <c r="AC13">
        <f>PRODUCT(INDEX(Overzicht!$B$2:$E$35,MATCH(demand!AC$1,Overzicht!$B$2:$B$35,0),4),INDEX(Verdeelsleutels_percentage!$A:$AB,MATCH(demand!$C13,Verdeelsleutels_percentage!$C:$C,0),MATCH(INDEX(Overzicht!$B$1:$F$35,MATCH(demand!AC$1,Overzicht!$B:$B,0),5),Verdeelsleutels_percentage!$1:$1,0)))</f>
        <v>2.2010660929307257E-2</v>
      </c>
      <c r="AD13">
        <f>PRODUCT(INDEX(Overzicht!$B$2:$E$35,MATCH(demand!AD$1,Overzicht!$B$2:$B$35,0),4),INDEX(Verdeelsleutels_percentage!$A:$AB,MATCH(demand!$C13,Verdeelsleutels_percentage!$C:$C,0),MATCH(INDEX(Overzicht!$B$1:$F$35,MATCH(demand!AD$1,Overzicht!$B:$B,0),5),Verdeelsleutels_percentage!$1:$1,0)))</f>
        <v>0</v>
      </c>
      <c r="AE13">
        <f>PRODUCT(INDEX(Overzicht!$B$2:$E$35,MATCH(demand!AE$1,Overzicht!$B$2:$B$35,0),4),INDEX(Verdeelsleutels_percentage!$A:$AB,MATCH(demand!$C13,Verdeelsleutels_percentage!$C:$C,0),MATCH(INDEX(Overzicht!$B$1:$F$35,MATCH(demand!AE$1,Overzicht!$B:$B,0),5),Verdeelsleutels_percentage!$1:$1,0)))</f>
        <v>0</v>
      </c>
      <c r="AF13">
        <f>PRODUCT(INDEX(Overzicht!$B$2:$E$35,MATCH(demand!AF$1,Overzicht!$B$2:$B$35,0),4),INDEX(Verdeelsleutels_percentage!$A:$AB,MATCH(demand!$C13,Verdeelsleutels_percentage!$C:$C,0),MATCH(INDEX(Overzicht!$B$1:$F$35,MATCH(demand!AF$1,Overzicht!$B:$B,0),5),Verdeelsleutels_percentage!$1:$1,0)))</f>
        <v>0</v>
      </c>
      <c r="AG13">
        <f>PRODUCT(INDEX(Overzicht!$B$2:$E$35,MATCH(demand!AG$1,Overzicht!$B$2:$B$35,0),4),INDEX(Verdeelsleutels_percentage!$A:$AB,MATCH(demand!$C13,Verdeelsleutels_percentage!$C:$C,0),MATCH(INDEX(Overzicht!$B$1:$F$35,MATCH(demand!AG$1,Overzicht!$B:$B,0),5),Verdeelsleutels_percentage!$1:$1,0)))</f>
        <v>0</v>
      </c>
      <c r="AH13">
        <f>PRODUCT(INDEX(Overzicht!$B$2:$E$35,MATCH(demand!AH$1,Overzicht!$B$2:$B$35,0),4),INDEX(Verdeelsleutels_percentage!$A:$AB,MATCH(demand!$C13,Verdeelsleutels_percentage!$C:$C,0),MATCH(INDEX(Overzicht!$B$1:$F$35,MATCH(demand!AH$1,Overzicht!$B:$B,0),5),Verdeelsleutels_percentage!$1:$1,0)))</f>
        <v>9.3675091679757388E-3</v>
      </c>
      <c r="AI13">
        <f>PRODUCT(INDEX(Overzicht!$B$2:$E$35,MATCH(demand!AI$1,Overzicht!$B$2:$B$35,0),4),INDEX(Verdeelsleutels_percentage!$A:$AB,MATCH(demand!$C13,Verdeelsleutels_percentage!$C:$C,0),MATCH(INDEX(Overzicht!$B$1:$F$35,MATCH(demand!AI$1,Overzicht!$B:$B,0),5),Verdeelsleutels_percentage!$1:$1,0)))</f>
        <v>1.441155256611652E-3</v>
      </c>
      <c r="AJ13">
        <f>PRODUCT(INDEX(Overzicht!$B$2:$E$35,MATCH(demand!AJ$1,Overzicht!$B$2:$B$35,0),4),INDEX(Verdeelsleutels_percentage!$A:$AB,MATCH(demand!$C13,Verdeelsleutels_percentage!$C:$C,0),MATCH(INDEX(Overzicht!$B$1:$F$35,MATCH(demand!AJ$1,Overzicht!$B:$B,0),5),Verdeelsleutels_percentage!$1:$1,0)))</f>
        <v>0</v>
      </c>
      <c r="AK13">
        <f>PRODUCT(INDEX(Overzicht!$B$2:$E$35,MATCH(demand!AK$1,Overzicht!$B$2:$B$35,0),4),INDEX(Verdeelsleutels_percentage!$A:$AB,MATCH(demand!$C13,Verdeelsleutels_percentage!$C:$C,0),MATCH(INDEX(Overzicht!$B$1:$F$35,MATCH(demand!AK$1,Overzicht!$B:$B,0),5),Verdeelsleutels_percentage!$1:$1,0)))</f>
        <v>1.1796835847457289E-2</v>
      </c>
      <c r="AL13">
        <f>PRODUCT(INDEX(Overzicht!$B$2:$E$35,MATCH(demand!AL$1,Overzicht!$B$2:$B$35,0),4),INDEX(Verdeelsleutels_percentage!$A:$AB,MATCH(demand!$C13,Verdeelsleutels_percentage!$C:$C,0),MATCH(INDEX(Overzicht!$B$1:$F$35,MATCH(demand!AL$1,Overzicht!$B:$B,0),5),Verdeelsleutels_percentage!$1:$1,0)))</f>
        <v>0.15124148522381139</v>
      </c>
      <c r="AM13">
        <f>PRODUCT(INDEX(Overzicht!$B$2:$E$35,MATCH(demand!AM$1,Overzicht!$B$2:$B$35,0),4),INDEX(Verdeelsleutels_percentage!$A:$AB,MATCH(demand!$C13,Verdeelsleutels_percentage!$C:$C,0),MATCH(INDEX(Overzicht!$B$1:$F$35,MATCH(demand!AM$1,Overzicht!$B:$B,0),5),Verdeelsleutels_percentage!$1:$1,0)))</f>
        <v>0.30248297044762279</v>
      </c>
      <c r="AN13">
        <f>PRODUCT(INDEX(Overzicht!$B$2:$E$35,MATCH(demand!AN$1,Overzicht!$B$2:$B$35,0),4),INDEX(Verdeelsleutels_percentage!$A:$AB,MATCH(demand!$C13,Verdeelsleutels_percentage!$C:$C,0),MATCH(INDEX(Overzicht!$B$1:$F$35,MATCH(demand!AN$1,Overzicht!$B:$B,0),5),Verdeelsleutels_percentage!$1:$1,0)))</f>
        <v>0.15124148522381139</v>
      </c>
      <c r="AO13">
        <f>PRODUCT(INDEX(Overzicht!$B$2:$E$35,MATCH(demand!AO$1,Overzicht!$B$2:$B$35,0),4),INDEX(Verdeelsleutels_percentage!$A:$AB,MATCH(demand!$C13,Verdeelsleutels_percentage!$C:$C,0),MATCH(INDEX(Overzicht!$B$1:$F$35,MATCH(demand!AO$1,Overzicht!$B:$B,0),5),Verdeelsleutels_percentage!$1:$1,0)))</f>
        <v>0.52934519828333992</v>
      </c>
    </row>
    <row r="14" spans="1:41">
      <c r="B14" t="s">
        <v>1003</v>
      </c>
      <c r="C14" t="s">
        <v>1788</v>
      </c>
      <c r="D14">
        <f t="shared" si="6"/>
        <v>1.7039315239269657</v>
      </c>
      <c r="E14">
        <f t="shared" si="7"/>
        <v>6.1747117010230879</v>
      </c>
      <c r="F14">
        <f t="shared" si="8"/>
        <v>1.7335948920282722</v>
      </c>
      <c r="G14">
        <f t="shared" si="9"/>
        <v>3.5662523493153029</v>
      </c>
      <c r="H14">
        <f>PRODUCT(INDEX(Overzicht!$B$2:$E$35,MATCH(demand!H$1,Overzicht!$B$2:$B$35,0),4),INDEX(Verdeelsleutels_percentage!$A:$AB,MATCH(demand!$C14,Verdeelsleutels_percentage!$C:$C,0),MATCH(INDEX(Overzicht!$B$1:$F$35,MATCH(demand!H$1,Overzicht!$B:$B,0),5),Verdeelsleutels_percentage!$1:$1,0)))</f>
        <v>1.7335948920282722</v>
      </c>
      <c r="I14">
        <f>PRODUCT(INDEX(Overzicht!$B$2:$E$35,MATCH(demand!I$1,Overzicht!$B$2:$B$35,0),4),INDEX(Verdeelsleutels_percentage!$A:$AB,MATCH(demand!$C14,Verdeelsleutels_percentage!$C:$C,0),MATCH(INDEX(Overzicht!$B$1:$F$35,MATCH(demand!I$1,Overzicht!$B:$B,0),5),Verdeelsleutels_percentage!$1:$1,0)))</f>
        <v>0.25969277279759528</v>
      </c>
      <c r="J14">
        <f>PRODUCT(INDEX(Overzicht!$B$2:$E$35,MATCH(demand!J$1,Overzicht!$B$2:$B$35,0),4),INDEX(Verdeelsleutels_percentage!$A:$AB,MATCH(demand!$C14,Verdeelsleutels_percentage!$C:$C,0),MATCH(INDEX(Overzicht!$B$1:$F$35,MATCH(demand!J$1,Overzicht!$B:$B,0),5),Verdeelsleutels_percentage!$1:$1,0)))</f>
        <v>0.39625026103503364</v>
      </c>
      <c r="K14">
        <f>PRODUCT(INDEX(Overzicht!$B$2:$E$35,MATCH(demand!K$1,Overzicht!$B$2:$B$35,0),4),INDEX(Verdeelsleutels_percentage!$A:$AB,MATCH(demand!$C14,Verdeelsleutels_percentage!$C:$C,0),MATCH(INDEX(Overzicht!$B$1:$F$35,MATCH(demand!K$1,Overzicht!$B:$B,0),5),Verdeelsleutels_percentage!$1:$1,0)))</f>
        <v>3.0297490159719453E-2</v>
      </c>
      <c r="L14">
        <f>PRODUCT(INDEX(Overzicht!$B$2:$E$35,MATCH(demand!L$1,Overzicht!$B$2:$B$35,0),4),INDEX(Verdeelsleutels_percentage!$A:$AB,MATCH(demand!$C14,Verdeelsleutels_percentage!$C:$C,0),MATCH(INDEX(Overzicht!$B$1:$F$35,MATCH(demand!L$1,Overzicht!$B:$B,0),5),Verdeelsleutels_percentage!$1:$1,0)))</f>
        <v>0.59437539155255048</v>
      </c>
      <c r="M14">
        <f>PRODUCT(INDEX(Overzicht!$B$2:$E$35,MATCH(demand!M$1,Overzicht!$B$2:$B$35,0),4),INDEX(Verdeelsleutels_percentage!$A:$AB,MATCH(demand!$C14,Verdeelsleutels_percentage!$C:$C,0),MATCH(INDEX(Overzicht!$B$1:$F$35,MATCH(demand!M$1,Overzicht!$B:$B,0),5),Verdeelsleutels_percentage!$1:$1,0)))</f>
        <v>0.11527420676149464</v>
      </c>
      <c r="N14">
        <f>PRODUCT(INDEX(Overzicht!$B$2:$E$35,MATCH(demand!N$1,Overzicht!$B$2:$B$35,0),4),INDEX(Verdeelsleutels_percentage!$A:$AB,MATCH(demand!$C14,Verdeelsleutels_percentage!$C:$C,0),MATCH(INDEX(Overzicht!$B$1:$F$35,MATCH(demand!N$1,Overzicht!$B:$B,0),5),Verdeelsleutels_percentage!$1:$1,0)))</f>
        <v>0.22492763258222137</v>
      </c>
      <c r="O14">
        <f>PRODUCT(INDEX(Overzicht!$B$2:$E$35,MATCH(demand!O$1,Overzicht!$B$2:$B$35,0),4),INDEX(Verdeelsleutels_percentage!$A:$AB,MATCH(demand!$C14,Verdeelsleutels_percentage!$C:$C,0),MATCH(INDEX(Overzicht!$B$1:$F$35,MATCH(demand!O$1,Overzicht!$B:$B,0),5),Verdeelsleutels_percentage!$1:$1,0)))</f>
        <v>0</v>
      </c>
      <c r="P14">
        <f>PRODUCT(INDEX(Overzicht!$B$2:$E$35,MATCH(demand!P$1,Overzicht!$B$2:$B$35,0),4),INDEX(Verdeelsleutels_percentage!$A:$AB,MATCH(demand!$C14,Verdeelsleutels_percentage!$C:$C,0),MATCH(INDEX(Overzicht!$B$1:$F$35,MATCH(demand!P$1,Overzicht!$B:$B,0),5),Verdeelsleutels_percentage!$1:$1,0)))</f>
        <v>0.16091749896998025</v>
      </c>
      <c r="Q14">
        <f>PRODUCT(INDEX(Overzicht!$B$2:$E$35,MATCH(demand!Q$1,Overzicht!$B$2:$B$35,0),4),INDEX(Verdeelsleutels_percentage!$A:$AB,MATCH(demand!$C14,Verdeelsleutels_percentage!$C:$C,0),MATCH(INDEX(Overzicht!$B$1:$F$35,MATCH(demand!Q$1,Overzicht!$B:$B,0),5),Verdeelsleutels_percentage!$1:$1,0)))</f>
        <v>0.58818398122387805</v>
      </c>
      <c r="R14">
        <f>PRODUCT(INDEX(Overzicht!$B$2:$E$35,MATCH(demand!R$1,Overzicht!$B$2:$B$35,0),4),INDEX(Verdeelsleutels_percentage!$A:$AB,MATCH(demand!$C14,Verdeelsleutels_percentage!$C:$C,0),MATCH(INDEX(Overzicht!$B$1:$F$35,MATCH(demand!R$1,Overzicht!$B:$B,0),5),Verdeelsleutels_percentage!$1:$1,0)))</f>
        <v>0.1052539755874308</v>
      </c>
      <c r="S14">
        <f>PRODUCT(INDEX(Overzicht!$B$2:$E$35,MATCH(demand!S$1,Overzicht!$B$2:$B$35,0),4),INDEX(Verdeelsleutels_percentage!$A:$AB,MATCH(demand!$C14,Verdeelsleutels_percentage!$C:$C,0),MATCH(INDEX(Overzicht!$B$1:$F$35,MATCH(demand!S$1,Overzicht!$B:$B,0),5),Verdeelsleutels_percentage!$1:$1,0)))</f>
        <v>0.80901094961319375</v>
      </c>
      <c r="T14">
        <f>PRODUCT(INDEX(Overzicht!$B$2:$E$35,MATCH(demand!T$1,Overzicht!$B$2:$B$35,0),4),INDEX(Verdeelsleutels_percentage!$A:$AB,MATCH(demand!$C14,Verdeelsleutels_percentage!$C:$C,0),MATCH(INDEX(Overzicht!$B$1:$F$35,MATCH(demand!T$1,Overzicht!$B:$B,0),5),Verdeelsleutels_percentage!$1:$1,0)))</f>
        <v>0.66041710172505608</v>
      </c>
      <c r="U14">
        <f>PRODUCT(INDEX(Overzicht!$B$2:$E$35,MATCH(demand!U$1,Overzicht!$B$2:$B$35,0),4),INDEX(Verdeelsleutels_percentage!$A:$AB,MATCH(demand!$C14,Verdeelsleutels_percentage!$C:$C,0),MATCH(INDEX(Overzicht!$B$1:$F$35,MATCH(demand!U$1,Overzicht!$B:$B,0),5),Verdeelsleutels_percentage!$1:$1,0)))</f>
        <v>2.0638034428908001</v>
      </c>
      <c r="V14">
        <f>PRODUCT(INDEX(Overzicht!$B$2:$E$35,MATCH(demand!V$1,Overzicht!$B$2:$B$35,0),4),INDEX(Verdeelsleutels_percentage!$A:$AB,MATCH(demand!$C14,Verdeelsleutels_percentage!$C:$C,0),MATCH(INDEX(Overzicht!$B$1:$F$35,MATCH(demand!V$1,Overzicht!$B:$B,0),5),Verdeelsleutels_percentage!$1:$1,0)))</f>
        <v>0.18161470297439045</v>
      </c>
      <c r="W14">
        <f>PRODUCT(INDEX(Overzicht!$B$2:$E$35,MATCH(demand!W$1,Overzicht!$B$2:$B$35,0),4),INDEX(Verdeelsleutels_percentage!$A:$AB,MATCH(demand!$C14,Verdeelsleutels_percentage!$C:$C,0),MATCH(INDEX(Overzicht!$B$1:$F$35,MATCH(demand!W$1,Overzicht!$B:$B,0),5),Verdeelsleutels_percentage!$1:$1,0)))</f>
        <v>1.9812513051751681</v>
      </c>
      <c r="X14">
        <f>PRODUCT(INDEX(Overzicht!$B$2:$E$35,MATCH(demand!X$1,Overzicht!$B$2:$B$35,0),4),INDEX(Verdeelsleutels_percentage!$A:$AB,MATCH(demand!$C14,Verdeelsleutels_percentage!$C:$C,0),MATCH(INDEX(Overzicht!$B$1:$F$35,MATCH(demand!X$1,Overzicht!$B:$B,0),5),Verdeelsleutels_percentage!$1:$1,0)))</f>
        <v>7.2148445512350931E-2</v>
      </c>
      <c r="Y14">
        <f>PRODUCT(INDEX(Overzicht!$B$2:$E$35,MATCH(demand!Y$1,Overzicht!$B$2:$B$35,0),4),INDEX(Verdeelsleutels_percentage!$A:$AB,MATCH(demand!$C14,Verdeelsleutels_percentage!$C:$C,0),MATCH(INDEX(Overzicht!$B$1:$F$35,MATCH(demand!Y$1,Overzicht!$B:$B,0),5),Verdeelsleutels_percentage!$1:$1,0)))</f>
        <v>6.0012797827857139E-5</v>
      </c>
      <c r="Z14">
        <f>PRODUCT(INDEX(Overzicht!$B$2:$E$35,MATCH(demand!Z$1,Overzicht!$B$2:$B$35,0),4),INDEX(Verdeelsleutels_percentage!$A:$AB,MATCH(demand!$C14,Verdeelsleutels_percentage!$C:$C,0),MATCH(INDEX(Overzicht!$B$1:$F$35,MATCH(demand!Z$1,Overzicht!$B:$B,0),5),Verdeelsleutels_percentage!$1:$1,0)))</f>
        <v>0</v>
      </c>
      <c r="AA14">
        <f>PRODUCT(INDEX(Overzicht!$B$2:$E$35,MATCH(demand!AA$1,Overzicht!$B$2:$B$35,0),4),INDEX(Verdeelsleutels_percentage!$A:$AB,MATCH(demand!$C14,Verdeelsleutels_percentage!$C:$C,0),MATCH(INDEX(Overzicht!$B$1:$F$35,MATCH(demand!AA$1,Overzicht!$B:$B,0),5),Verdeelsleutels_percentage!$1:$1,0)))</f>
        <v>1.4038081363241437E-3</v>
      </c>
      <c r="AB14">
        <f>PRODUCT(INDEX(Overzicht!$B$2:$E$35,MATCH(demand!AB$1,Overzicht!$B$2:$B$35,0),4),INDEX(Verdeelsleutels_percentage!$A:$AB,MATCH(demand!$C14,Verdeelsleutels_percentage!$C:$C,0),MATCH(INDEX(Overzicht!$B$1:$F$35,MATCH(demand!AB$1,Overzicht!$B:$B,0),5),Verdeelsleutels_percentage!$1:$1,0)))</f>
        <v>0.64682324266962166</v>
      </c>
      <c r="AC14">
        <f>PRODUCT(INDEX(Overzicht!$B$2:$E$35,MATCH(demand!AC$1,Overzicht!$B$2:$B$35,0),4),INDEX(Verdeelsleutels_percentage!$A:$AB,MATCH(demand!$C14,Verdeelsleutels_percentage!$C:$C,0),MATCH(INDEX(Overzicht!$B$1:$F$35,MATCH(demand!AC$1,Overzicht!$B:$B,0),5),Verdeelsleutels_percentage!$1:$1,0)))</f>
        <v>2.9811831619619589E-2</v>
      </c>
      <c r="AD14">
        <f>PRODUCT(INDEX(Overzicht!$B$2:$E$35,MATCH(demand!AD$1,Overzicht!$B$2:$B$35,0),4),INDEX(Verdeelsleutels_percentage!$A:$AB,MATCH(demand!$C14,Verdeelsleutels_percentage!$C:$C,0),MATCH(INDEX(Overzicht!$B$1:$F$35,MATCH(demand!AD$1,Overzicht!$B:$B,0),5),Verdeelsleutels_percentage!$1:$1,0)))</f>
        <v>0</v>
      </c>
      <c r="AE14">
        <f>PRODUCT(INDEX(Overzicht!$B$2:$E$35,MATCH(demand!AE$1,Overzicht!$B$2:$B$35,0),4),INDEX(Verdeelsleutels_percentage!$A:$AB,MATCH(demand!$C14,Verdeelsleutels_percentage!$C:$C,0),MATCH(INDEX(Overzicht!$B$1:$F$35,MATCH(demand!AE$1,Overzicht!$B:$B,0),5),Verdeelsleutels_percentage!$1:$1,0)))</f>
        <v>0</v>
      </c>
      <c r="AF14">
        <f>PRODUCT(INDEX(Overzicht!$B$2:$E$35,MATCH(demand!AF$1,Overzicht!$B$2:$B$35,0),4),INDEX(Verdeelsleutels_percentage!$A:$AB,MATCH(demand!$C14,Verdeelsleutels_percentage!$C:$C,0),MATCH(INDEX(Overzicht!$B$1:$F$35,MATCH(demand!AF$1,Overzicht!$B:$B,0),5),Verdeelsleutels_percentage!$1:$1,0)))</f>
        <v>0</v>
      </c>
      <c r="AG14">
        <f>PRODUCT(INDEX(Overzicht!$B$2:$E$35,MATCH(demand!AG$1,Overzicht!$B$2:$B$35,0),4),INDEX(Verdeelsleutels_percentage!$A:$AB,MATCH(demand!$C14,Verdeelsleutels_percentage!$C:$C,0),MATCH(INDEX(Overzicht!$B$1:$F$35,MATCH(demand!AG$1,Overzicht!$B:$B,0),5),Verdeelsleutels_percentage!$1:$1,0)))</f>
        <v>0</v>
      </c>
      <c r="AH14">
        <f>PRODUCT(INDEX(Overzicht!$B$2:$E$35,MATCH(demand!AH$1,Overzicht!$B$2:$B$35,0),4),INDEX(Verdeelsleutels_percentage!$A:$AB,MATCH(demand!$C14,Verdeelsleutels_percentage!$C:$C,0),MATCH(INDEX(Overzicht!$B$1:$F$35,MATCH(demand!AH$1,Overzicht!$B:$B,0),5),Verdeelsleutels_percentage!$1:$1,0)))</f>
        <v>1.8249505772213868E-2</v>
      </c>
      <c r="AI14">
        <f>PRODUCT(INDEX(Overzicht!$B$2:$E$35,MATCH(demand!AI$1,Overzicht!$B$2:$B$35,0),4),INDEX(Verdeelsleutels_percentage!$A:$AB,MATCH(demand!$C14,Verdeelsleutels_percentage!$C:$C,0),MATCH(INDEX(Overzicht!$B$1:$F$35,MATCH(demand!AI$1,Overzicht!$B:$B,0),5),Verdeelsleutels_percentage!$1:$1,0)))</f>
        <v>2.8076162726482874E-3</v>
      </c>
      <c r="AJ14">
        <f>PRODUCT(INDEX(Overzicht!$B$2:$E$35,MATCH(demand!AJ$1,Overzicht!$B$2:$B$35,0),4),INDEX(Verdeelsleutels_percentage!$A:$AB,MATCH(demand!$C14,Verdeelsleutels_percentage!$C:$C,0),MATCH(INDEX(Overzicht!$B$1:$F$35,MATCH(demand!AJ$1,Overzicht!$B:$B,0),5),Verdeelsleutels_percentage!$1:$1,0)))</f>
        <v>0</v>
      </c>
      <c r="AK14">
        <f>PRODUCT(INDEX(Overzicht!$B$2:$E$35,MATCH(demand!AK$1,Overzicht!$B$2:$B$35,0),4),INDEX(Verdeelsleutels_percentage!$A:$AB,MATCH(demand!$C14,Verdeelsleutels_percentage!$C:$C,0),MATCH(INDEX(Overzicht!$B$1:$F$35,MATCH(demand!AK$1,Overzicht!$B:$B,0),5),Verdeelsleutels_percentage!$1:$1,0)))</f>
        <v>2.5756266967277185E-2</v>
      </c>
      <c r="AL14">
        <f>PRODUCT(INDEX(Overzicht!$B$2:$E$35,MATCH(demand!AL$1,Overzicht!$B$2:$B$35,0),4),INDEX(Verdeelsleutels_percentage!$A:$AB,MATCH(demand!$C14,Verdeelsleutels_percentage!$C:$C,0),MATCH(INDEX(Overzicht!$B$1:$F$35,MATCH(demand!AL$1,Overzicht!$B:$B,0),5),Verdeelsleutels_percentage!$1:$1,0)))</f>
        <v>0.33020855086252804</v>
      </c>
      <c r="AM14">
        <f>PRODUCT(INDEX(Overzicht!$B$2:$E$35,MATCH(demand!AM$1,Overzicht!$B$2:$B$35,0),4),INDEX(Verdeelsleutels_percentage!$A:$AB,MATCH(demand!$C14,Verdeelsleutels_percentage!$C:$C,0),MATCH(INDEX(Overzicht!$B$1:$F$35,MATCH(demand!AM$1,Overzicht!$B:$B,0),5),Verdeelsleutels_percentage!$1:$1,0)))</f>
        <v>0.66041710172505608</v>
      </c>
      <c r="AN14">
        <f>PRODUCT(INDEX(Overzicht!$B$2:$E$35,MATCH(demand!AN$1,Overzicht!$B$2:$B$35,0),4),INDEX(Verdeelsleutels_percentage!$A:$AB,MATCH(demand!$C14,Verdeelsleutels_percentage!$C:$C,0),MATCH(INDEX(Overzicht!$B$1:$F$35,MATCH(demand!AN$1,Overzicht!$B:$B,0),5),Verdeelsleutels_percentage!$1:$1,0)))</f>
        <v>0.33020855086252804</v>
      </c>
      <c r="AO14">
        <f>PRODUCT(INDEX(Overzicht!$B$2:$E$35,MATCH(demand!AO$1,Overzicht!$B$2:$B$35,0),4),INDEX(Verdeelsleutels_percentage!$A:$AB,MATCH(demand!$C14,Verdeelsleutels_percentage!$C:$C,0),MATCH(INDEX(Overzicht!$B$1:$F$35,MATCH(demand!AO$1,Overzicht!$B:$B,0),5),Verdeelsleutels_percentage!$1:$1,0)))</f>
        <v>1.1557299280188482</v>
      </c>
    </row>
    <row r="15" spans="1:41">
      <c r="B15" t="s">
        <v>973</v>
      </c>
      <c r="C15" t="s">
        <v>1787</v>
      </c>
      <c r="D15">
        <f t="shared" si="6"/>
        <v>2.1063935741693882</v>
      </c>
      <c r="E15">
        <f t="shared" si="7"/>
        <v>7.886659324269397</v>
      </c>
      <c r="F15">
        <f t="shared" si="8"/>
        <v>2.253548383960966</v>
      </c>
      <c r="G15">
        <f t="shared" si="9"/>
        <v>4.6358709612911309</v>
      </c>
      <c r="H15">
        <f>PRODUCT(INDEX(Overzicht!$B$2:$E$35,MATCH(demand!H$1,Overzicht!$B$2:$B$35,0),4),INDEX(Verdeelsleutels_percentage!$A:$AB,MATCH(demand!$C15,Verdeelsleutels_percentage!$C:$C,0),MATCH(INDEX(Overzicht!$B$1:$F$35,MATCH(demand!H$1,Overzicht!$B:$B,0),5),Verdeelsleutels_percentage!$1:$1,0)))</f>
        <v>2.253548383960966</v>
      </c>
      <c r="I15">
        <f>PRODUCT(INDEX(Overzicht!$B$2:$E$35,MATCH(demand!I$1,Overzicht!$B$2:$B$35,0),4),INDEX(Verdeelsleutels_percentage!$A:$AB,MATCH(demand!$C15,Verdeelsleutels_percentage!$C:$C,0),MATCH(INDEX(Overzicht!$B$1:$F$35,MATCH(demand!I$1,Overzicht!$B:$B,0),5),Verdeelsleutels_percentage!$1:$1,0)))</f>
        <v>0.20329780122398658</v>
      </c>
      <c r="J15">
        <f>PRODUCT(INDEX(Overzicht!$B$2:$E$35,MATCH(demand!J$1,Overzicht!$B$2:$B$35,0),4),INDEX(Verdeelsleutels_percentage!$A:$AB,MATCH(demand!$C15,Verdeelsleutels_percentage!$C:$C,0),MATCH(INDEX(Overzicht!$B$1:$F$35,MATCH(demand!J$1,Overzicht!$B:$B,0),5),Verdeelsleutels_percentage!$1:$1,0)))</f>
        <v>0.51509677347679217</v>
      </c>
      <c r="K15">
        <f>PRODUCT(INDEX(Overzicht!$B$2:$E$35,MATCH(demand!K$1,Overzicht!$B$2:$B$35,0),4),INDEX(Verdeelsleutels_percentage!$A:$AB,MATCH(demand!$C15,Verdeelsleutels_percentage!$C:$C,0),MATCH(INDEX(Overzicht!$B$1:$F$35,MATCH(demand!K$1,Overzicht!$B:$B,0),5),Verdeelsleutels_percentage!$1:$1,0)))</f>
        <v>2.37180768094651E-2</v>
      </c>
      <c r="L15">
        <f>PRODUCT(INDEX(Overzicht!$B$2:$E$35,MATCH(demand!L$1,Overzicht!$B$2:$B$35,0),4),INDEX(Verdeelsleutels_percentage!$A:$AB,MATCH(demand!$C15,Verdeelsleutels_percentage!$C:$C,0),MATCH(INDEX(Overzicht!$B$1:$F$35,MATCH(demand!L$1,Overzicht!$B:$B,0),5),Verdeelsleutels_percentage!$1:$1,0)))</f>
        <v>0.77264516021518836</v>
      </c>
      <c r="M15">
        <f>PRODUCT(INDEX(Overzicht!$B$2:$E$35,MATCH(demand!M$1,Overzicht!$B$2:$B$35,0),4),INDEX(Verdeelsleutels_percentage!$A:$AB,MATCH(demand!$C15,Verdeelsleutels_percentage!$C:$C,0),MATCH(INDEX(Overzicht!$B$1:$F$35,MATCH(demand!M$1,Overzicht!$B:$B,0),5),Verdeelsleutels_percentage!$1:$1,0)))</f>
        <v>0.13598278104885833</v>
      </c>
      <c r="N15">
        <f>PRODUCT(INDEX(Overzicht!$B$2:$E$35,MATCH(demand!N$1,Overzicht!$B$2:$B$35,0),4),INDEX(Verdeelsleutels_percentage!$A:$AB,MATCH(demand!$C15,Verdeelsleutels_percentage!$C:$C,0),MATCH(INDEX(Overzicht!$B$1:$F$35,MATCH(demand!N$1,Overzicht!$B:$B,0),5),Verdeelsleutels_percentage!$1:$1,0)))</f>
        <v>0.19208093410422813</v>
      </c>
      <c r="O15">
        <f>PRODUCT(INDEX(Overzicht!$B$2:$E$35,MATCH(demand!O$1,Overzicht!$B$2:$B$35,0),4),INDEX(Verdeelsleutels_percentage!$A:$AB,MATCH(demand!$C15,Verdeelsleutels_percentage!$C:$C,0),MATCH(INDEX(Overzicht!$B$1:$F$35,MATCH(demand!O$1,Overzicht!$B:$B,0),5),Verdeelsleutels_percentage!$1:$1,0)))</f>
        <v>0</v>
      </c>
      <c r="P15">
        <f>PRODUCT(INDEX(Overzicht!$B$2:$E$35,MATCH(demand!P$1,Overzicht!$B$2:$B$35,0),4),INDEX(Verdeelsleutels_percentage!$A:$AB,MATCH(demand!$C15,Verdeelsleutels_percentage!$C:$C,0),MATCH(INDEX(Overzicht!$B$1:$F$35,MATCH(demand!P$1,Overzicht!$B:$B,0),5),Verdeelsleutels_percentage!$1:$1,0)))</f>
        <v>0.27503063627301688</v>
      </c>
      <c r="Q15">
        <f>PRODUCT(INDEX(Overzicht!$B$2:$E$35,MATCH(demand!Q$1,Overzicht!$B$2:$B$35,0),4),INDEX(Verdeelsleutels_percentage!$A:$AB,MATCH(demand!$C15,Verdeelsleutels_percentage!$C:$C,0),MATCH(INDEX(Overzicht!$B$1:$F$35,MATCH(demand!Q$1,Overzicht!$B:$B,0),5),Verdeelsleutels_percentage!$1:$1,0)))</f>
        <v>0.76459677312961349</v>
      </c>
      <c r="R15">
        <f>PRODUCT(INDEX(Overzicht!$B$2:$E$35,MATCH(demand!R$1,Overzicht!$B$2:$B$35,0),4),INDEX(Verdeelsleutels_percentage!$A:$AB,MATCH(demand!$C15,Verdeelsleutels_percentage!$C:$C,0),MATCH(INDEX(Overzicht!$B$1:$F$35,MATCH(demand!R$1,Overzicht!$B:$B,0),5),Verdeelsleutels_percentage!$1:$1,0)))</f>
        <v>0.13682258045477291</v>
      </c>
      <c r="S15">
        <f>PRODUCT(INDEX(Overzicht!$B$2:$E$35,MATCH(demand!S$1,Overzicht!$B$2:$B$35,0),4),INDEX(Verdeelsleutels_percentage!$A:$AB,MATCH(demand!$C15,Verdeelsleutels_percentage!$C:$C,0),MATCH(INDEX(Overzicht!$B$1:$F$35,MATCH(demand!S$1,Overzicht!$B:$B,0),5),Verdeelsleutels_percentage!$1:$1,0)))</f>
        <v>1.0516559125151175</v>
      </c>
      <c r="T15">
        <f>PRODUCT(INDEX(Overzicht!$B$2:$E$35,MATCH(demand!T$1,Overzicht!$B$2:$B$35,0),4),INDEX(Verdeelsleutels_percentage!$A:$AB,MATCH(demand!$C15,Verdeelsleutels_percentage!$C:$C,0),MATCH(INDEX(Overzicht!$B$1:$F$35,MATCH(demand!T$1,Overzicht!$B:$B,0),5),Verdeelsleutels_percentage!$1:$1,0)))</f>
        <v>0.85849462246132036</v>
      </c>
      <c r="U15">
        <f>PRODUCT(INDEX(Overzicht!$B$2:$E$35,MATCH(demand!U$1,Overzicht!$B$2:$B$35,0),4),INDEX(Verdeelsleutels_percentage!$A:$AB,MATCH(demand!$C15,Verdeelsleutels_percentage!$C:$C,0),MATCH(INDEX(Overzicht!$B$1:$F$35,MATCH(demand!U$1,Overzicht!$B:$B,0),5),Verdeelsleutels_percentage!$1:$1,0)))</f>
        <v>2.6827956951916261</v>
      </c>
      <c r="V15">
        <f>PRODUCT(INDEX(Overzicht!$B$2:$E$35,MATCH(demand!V$1,Overzicht!$B$2:$B$35,0),4),INDEX(Verdeelsleutels_percentage!$A:$AB,MATCH(demand!$C15,Verdeelsleutels_percentage!$C:$C,0),MATCH(INDEX(Overzicht!$B$1:$F$35,MATCH(demand!V$1,Overzicht!$B:$B,0),5),Verdeelsleutels_percentage!$1:$1,0)))</f>
        <v>0.23608602117686311</v>
      </c>
      <c r="W15">
        <f>PRODUCT(INDEX(Overzicht!$B$2:$E$35,MATCH(demand!W$1,Overzicht!$B$2:$B$35,0),4),INDEX(Verdeelsleutels_percentage!$A:$AB,MATCH(demand!$C15,Verdeelsleutels_percentage!$C:$C,0),MATCH(INDEX(Overzicht!$B$1:$F$35,MATCH(demand!W$1,Overzicht!$B:$B,0),5),Verdeelsleutels_percentage!$1:$1,0)))</f>
        <v>2.5754838673839613</v>
      </c>
      <c r="X15">
        <f>PRODUCT(INDEX(Overzicht!$B$2:$E$35,MATCH(demand!X$1,Overzicht!$B$2:$B$35,0),4),INDEX(Verdeelsleutels_percentage!$A:$AB,MATCH(demand!$C15,Verdeelsleutels_percentage!$C:$C,0),MATCH(INDEX(Overzicht!$B$1:$F$35,MATCH(demand!X$1,Overzicht!$B:$B,0),5),Verdeelsleutels_percentage!$1:$1,0)))</f>
        <v>4.4968206991531631E-2</v>
      </c>
      <c r="Y15">
        <f>PRODUCT(INDEX(Overzicht!$B$2:$E$35,MATCH(demand!Y$1,Overzicht!$B$2:$B$35,0),4),INDEX(Verdeelsleutels_percentage!$A:$AB,MATCH(demand!$C15,Verdeelsleutels_percentage!$C:$C,0),MATCH(INDEX(Overzicht!$B$1:$F$35,MATCH(demand!Y$1,Overzicht!$B:$B,0),5),Verdeelsleutels_percentage!$1:$1,0)))</f>
        <v>6.2264692349072156E-5</v>
      </c>
      <c r="Z15">
        <f>PRODUCT(INDEX(Overzicht!$B$2:$E$35,MATCH(demand!Z$1,Overzicht!$B$2:$B$35,0),4),INDEX(Verdeelsleutels_percentage!$A:$AB,MATCH(demand!$C15,Verdeelsleutels_percentage!$C:$C,0),MATCH(INDEX(Overzicht!$B$1:$F$35,MATCH(demand!Z$1,Overzicht!$B:$B,0),5),Verdeelsleutels_percentage!$1:$1,0)))</f>
        <v>0</v>
      </c>
      <c r="AA15">
        <f>PRODUCT(INDEX(Overzicht!$B$2:$E$35,MATCH(demand!AA$1,Overzicht!$B$2:$B$35,0),4),INDEX(Verdeelsleutels_percentage!$A:$AB,MATCH(demand!$C15,Verdeelsleutels_percentage!$C:$C,0),MATCH(INDEX(Overzicht!$B$1:$F$35,MATCH(demand!AA$1,Overzicht!$B:$B,0),5),Verdeelsleutels_percentage!$1:$1,0)))</f>
        <v>1.4564840315572434E-3</v>
      </c>
      <c r="AB15">
        <f>PRODUCT(INDEX(Overzicht!$B$2:$E$35,MATCH(demand!AB$1,Overzicht!$B$2:$B$35,0),4),INDEX(Verdeelsleutels_percentage!$A:$AB,MATCH(demand!$C15,Verdeelsleutels_percentage!$C:$C,0),MATCH(INDEX(Overzicht!$B$1:$F$35,MATCH(demand!AB$1,Overzicht!$B:$B,0),5),Verdeelsleutels_percentage!$1:$1,0)))</f>
        <v>0.85105202422772741</v>
      </c>
      <c r="AC15">
        <f>PRODUCT(INDEX(Overzicht!$B$2:$E$35,MATCH(demand!AC$1,Overzicht!$B$2:$B$35,0),4),INDEX(Verdeelsleutels_percentage!$A:$AB,MATCH(demand!$C15,Verdeelsleutels_percentage!$C:$C,0),MATCH(INDEX(Overzicht!$B$1:$F$35,MATCH(demand!AC$1,Overzicht!$B:$B,0),5),Verdeelsleutels_percentage!$1:$1,0)))</f>
        <v>3.2913859342638643E-2</v>
      </c>
      <c r="AD15">
        <f>PRODUCT(INDEX(Overzicht!$B$2:$E$35,MATCH(demand!AD$1,Overzicht!$B$2:$B$35,0),4),INDEX(Verdeelsleutels_percentage!$A:$AB,MATCH(demand!$C15,Verdeelsleutels_percentage!$C:$C,0),MATCH(INDEX(Overzicht!$B$1:$F$35,MATCH(demand!AD$1,Overzicht!$B:$B,0),5),Verdeelsleutels_percentage!$1:$1,0)))</f>
        <v>0</v>
      </c>
      <c r="AE15">
        <f>PRODUCT(INDEX(Overzicht!$B$2:$E$35,MATCH(demand!AE$1,Overzicht!$B$2:$B$35,0),4),INDEX(Verdeelsleutels_percentage!$A:$AB,MATCH(demand!$C15,Verdeelsleutels_percentage!$C:$C,0),MATCH(INDEX(Overzicht!$B$1:$F$35,MATCH(demand!AE$1,Overzicht!$B:$B,0),5),Verdeelsleutels_percentage!$1:$1,0)))</f>
        <v>0</v>
      </c>
      <c r="AF15">
        <f>PRODUCT(INDEX(Overzicht!$B$2:$E$35,MATCH(demand!AF$1,Overzicht!$B$2:$B$35,0),4),INDEX(Verdeelsleutels_percentage!$A:$AB,MATCH(demand!$C15,Verdeelsleutels_percentage!$C:$C,0),MATCH(INDEX(Overzicht!$B$1:$F$35,MATCH(demand!AF$1,Overzicht!$B:$B,0),5),Verdeelsleutels_percentage!$1:$1,0)))</f>
        <v>0</v>
      </c>
      <c r="AG15">
        <f>PRODUCT(INDEX(Overzicht!$B$2:$E$35,MATCH(demand!AG$1,Overzicht!$B$2:$B$35,0),4),INDEX(Verdeelsleutels_percentage!$A:$AB,MATCH(demand!$C15,Verdeelsleutels_percentage!$C:$C,0),MATCH(INDEX(Overzicht!$B$1:$F$35,MATCH(demand!AG$1,Overzicht!$B:$B,0),5),Verdeelsleutels_percentage!$1:$1,0)))</f>
        <v>0</v>
      </c>
      <c r="AH15">
        <f>PRODUCT(INDEX(Overzicht!$B$2:$E$35,MATCH(demand!AH$1,Overzicht!$B$2:$B$35,0),4),INDEX(Verdeelsleutels_percentage!$A:$AB,MATCH(demand!$C15,Verdeelsleutels_percentage!$C:$C,0),MATCH(INDEX(Overzicht!$B$1:$F$35,MATCH(demand!AH$1,Overzicht!$B:$B,0),5),Verdeelsleutels_percentage!$1:$1,0)))</f>
        <v>1.8934292410244163E-2</v>
      </c>
      <c r="AI15">
        <f>PRODUCT(INDEX(Overzicht!$B$2:$E$35,MATCH(demand!AI$1,Overzicht!$B$2:$B$35,0),4),INDEX(Verdeelsleutels_percentage!$A:$AB,MATCH(demand!$C15,Verdeelsleutels_percentage!$C:$C,0),MATCH(INDEX(Overzicht!$B$1:$F$35,MATCH(demand!AI$1,Overzicht!$B:$B,0),5),Verdeelsleutels_percentage!$1:$1,0)))</f>
        <v>2.9129680631144869E-3</v>
      </c>
      <c r="AJ15">
        <f>PRODUCT(INDEX(Overzicht!$B$2:$E$35,MATCH(demand!AJ$1,Overzicht!$B$2:$B$35,0),4),INDEX(Verdeelsleutels_percentage!$A:$AB,MATCH(demand!$C15,Verdeelsleutels_percentage!$C:$C,0),MATCH(INDEX(Overzicht!$B$1:$F$35,MATCH(demand!AJ$1,Overzicht!$B:$B,0),5),Verdeelsleutels_percentage!$1:$1,0)))</f>
        <v>0</v>
      </c>
      <c r="AK15">
        <f>PRODUCT(INDEX(Overzicht!$B$2:$E$35,MATCH(demand!AK$1,Overzicht!$B$2:$B$35,0),4),INDEX(Verdeelsleutels_percentage!$A:$AB,MATCH(demand!$C15,Verdeelsleutels_percentage!$C:$C,0),MATCH(INDEX(Overzicht!$B$1:$F$35,MATCH(demand!AK$1,Overzicht!$B:$B,0),5),Verdeelsleutels_percentage!$1:$1,0)))</f>
        <v>3.348129027599149E-2</v>
      </c>
      <c r="AL15">
        <f>PRODUCT(INDEX(Overzicht!$B$2:$E$35,MATCH(demand!AL$1,Overzicht!$B$2:$B$35,0),4),INDEX(Verdeelsleutels_percentage!$A:$AB,MATCH(demand!$C15,Verdeelsleutels_percentage!$C:$C,0),MATCH(INDEX(Overzicht!$B$1:$F$35,MATCH(demand!AL$1,Overzicht!$B:$B,0),5),Verdeelsleutels_percentage!$1:$1,0)))</f>
        <v>0.42924731123066018</v>
      </c>
      <c r="AM15">
        <f>PRODUCT(INDEX(Overzicht!$B$2:$E$35,MATCH(demand!AM$1,Overzicht!$B$2:$B$35,0),4),INDEX(Verdeelsleutels_percentage!$A:$AB,MATCH(demand!$C15,Verdeelsleutels_percentage!$C:$C,0),MATCH(INDEX(Overzicht!$B$1:$F$35,MATCH(demand!AM$1,Overzicht!$B:$B,0),5),Verdeelsleutels_percentage!$1:$1,0)))</f>
        <v>0.85849462246132036</v>
      </c>
      <c r="AN15">
        <f>PRODUCT(INDEX(Overzicht!$B$2:$E$35,MATCH(demand!AN$1,Overzicht!$B$2:$B$35,0),4),INDEX(Verdeelsleutels_percentage!$A:$AB,MATCH(demand!$C15,Verdeelsleutels_percentage!$C:$C,0),MATCH(INDEX(Overzicht!$B$1:$F$35,MATCH(demand!AN$1,Overzicht!$B:$B,0),5),Verdeelsleutels_percentage!$1:$1,0)))</f>
        <v>0.42924731123066018</v>
      </c>
      <c r="AO15">
        <f>PRODUCT(INDEX(Overzicht!$B$2:$E$35,MATCH(demand!AO$1,Overzicht!$B$2:$B$35,0),4),INDEX(Verdeelsleutels_percentage!$A:$AB,MATCH(demand!$C15,Verdeelsleutels_percentage!$C:$C,0),MATCH(INDEX(Overzicht!$B$1:$F$35,MATCH(demand!AO$1,Overzicht!$B:$B,0),5),Verdeelsleutels_percentage!$1:$1,0)))</f>
        <v>1.5023655893073107</v>
      </c>
    </row>
    <row r="16" spans="1:41">
      <c r="B16" t="s">
        <v>1083</v>
      </c>
      <c r="C16" t="s">
        <v>1786</v>
      </c>
      <c r="D16">
        <f t="shared" si="6"/>
        <v>1.1642236984552996</v>
      </c>
      <c r="E16">
        <f t="shared" si="7"/>
        <v>1.0654851047797331</v>
      </c>
      <c r="F16">
        <f t="shared" si="8"/>
        <v>0.23271600898568079</v>
      </c>
      <c r="G16">
        <f t="shared" si="9"/>
        <v>0.47873007562768621</v>
      </c>
      <c r="H16">
        <f>PRODUCT(INDEX(Overzicht!$B$2:$E$35,MATCH(demand!H$1,Overzicht!$B$2:$B$35,0),4),INDEX(Verdeelsleutels_percentage!$A:$AB,MATCH(demand!$C16,Verdeelsleutels_percentage!$C:$C,0),MATCH(INDEX(Overzicht!$B$1:$F$35,MATCH(demand!H$1,Overzicht!$B:$B,0),5),Verdeelsleutels_percentage!$1:$1,0)))</f>
        <v>0.23271600898568079</v>
      </c>
      <c r="I16">
        <f>PRODUCT(INDEX(Overzicht!$B$2:$E$35,MATCH(demand!I$1,Overzicht!$B$2:$B$35,0),4),INDEX(Verdeelsleutels_percentage!$A:$AB,MATCH(demand!$C16,Verdeelsleutels_percentage!$C:$C,0),MATCH(INDEX(Overzicht!$B$1:$F$35,MATCH(demand!I$1,Overzicht!$B:$B,0),5),Verdeelsleutels_percentage!$1:$1,0)))</f>
        <v>0.36101021142514272</v>
      </c>
      <c r="J16">
        <f>PRODUCT(INDEX(Overzicht!$B$2:$E$35,MATCH(demand!J$1,Overzicht!$B$2:$B$35,0),4),INDEX(Verdeelsleutels_percentage!$A:$AB,MATCH(demand!$C16,Verdeelsleutels_percentage!$C:$C,0),MATCH(INDEX(Overzicht!$B$1:$F$35,MATCH(demand!J$1,Overzicht!$B:$B,0),5),Verdeelsleutels_percentage!$1:$1,0)))</f>
        <v>5.3192230625298466E-2</v>
      </c>
      <c r="K16">
        <f>PRODUCT(INDEX(Overzicht!$B$2:$E$35,MATCH(demand!K$1,Overzicht!$B$2:$B$35,0),4),INDEX(Verdeelsleutels_percentage!$A:$AB,MATCH(demand!$C16,Verdeelsleutels_percentage!$C:$C,0),MATCH(INDEX(Overzicht!$B$1:$F$35,MATCH(demand!K$1,Overzicht!$B:$B,0),5),Verdeelsleutels_percentage!$1:$1,0)))</f>
        <v>4.2117857999599988E-2</v>
      </c>
      <c r="L16">
        <f>PRODUCT(INDEX(Overzicht!$B$2:$E$35,MATCH(demand!L$1,Overzicht!$B$2:$B$35,0),4),INDEX(Verdeelsleutels_percentage!$A:$AB,MATCH(demand!$C16,Verdeelsleutels_percentage!$C:$C,0),MATCH(INDEX(Overzicht!$B$1:$F$35,MATCH(demand!L$1,Overzicht!$B:$B,0),5),Verdeelsleutels_percentage!$1:$1,0)))</f>
        <v>7.9788345937947702E-2</v>
      </c>
      <c r="M16">
        <f>PRODUCT(INDEX(Overzicht!$B$2:$E$35,MATCH(demand!M$1,Overzicht!$B$2:$B$35,0),4),INDEX(Verdeelsleutels_percentage!$A:$AB,MATCH(demand!$C16,Verdeelsleutels_percentage!$C:$C,0),MATCH(INDEX(Overzicht!$B$1:$F$35,MATCH(demand!M$1,Overzicht!$B:$B,0),5),Verdeelsleutels_percentage!$1:$1,0)))</f>
        <v>3.0831057627603874E-2</v>
      </c>
      <c r="N16">
        <f>PRODUCT(INDEX(Overzicht!$B$2:$E$35,MATCH(demand!N$1,Overzicht!$B$2:$B$35,0),4),INDEX(Verdeelsleutels_percentage!$A:$AB,MATCH(demand!$C16,Verdeelsleutels_percentage!$C:$C,0),MATCH(INDEX(Overzicht!$B$1:$F$35,MATCH(demand!N$1,Overzicht!$B:$B,0),5),Verdeelsleutels_percentage!$1:$1,0)))</f>
        <v>0.15183126802083768</v>
      </c>
      <c r="O16">
        <f>PRODUCT(INDEX(Overzicht!$B$2:$E$35,MATCH(demand!O$1,Overzicht!$B$2:$B$35,0),4),INDEX(Verdeelsleutels_percentage!$A:$AB,MATCH(demand!$C16,Verdeelsleutels_percentage!$C:$C,0),MATCH(INDEX(Overzicht!$B$1:$F$35,MATCH(demand!O$1,Overzicht!$B:$B,0),5),Verdeelsleutels_percentage!$1:$1,0)))</f>
        <v>0</v>
      </c>
      <c r="P16">
        <f>PRODUCT(INDEX(Overzicht!$B$2:$E$35,MATCH(demand!P$1,Overzicht!$B$2:$B$35,0),4),INDEX(Verdeelsleutels_percentage!$A:$AB,MATCH(demand!$C16,Verdeelsleutels_percentage!$C:$C,0),MATCH(INDEX(Overzicht!$B$1:$F$35,MATCH(demand!P$1,Overzicht!$B:$B,0),5),Verdeelsleutels_percentage!$1:$1,0)))</f>
        <v>0.55933343267338287</v>
      </c>
      <c r="Q16">
        <f>PRODUCT(INDEX(Overzicht!$B$2:$E$35,MATCH(demand!Q$1,Overzicht!$B$2:$B$35,0),4),INDEX(Verdeelsleutels_percentage!$A:$AB,MATCH(demand!$C16,Verdeelsleutels_percentage!$C:$C,0),MATCH(INDEX(Overzicht!$B$1:$F$35,MATCH(demand!Q$1,Overzicht!$B:$B,0),5),Verdeelsleutels_percentage!$1:$1,0)))</f>
        <v>7.8957217334427413E-2</v>
      </c>
      <c r="R16">
        <f>PRODUCT(INDEX(Overzicht!$B$2:$E$35,MATCH(demand!R$1,Overzicht!$B$2:$B$35,0),4),INDEX(Verdeelsleutels_percentage!$A:$AB,MATCH(demand!$C16,Verdeelsleutels_percentage!$C:$C,0),MATCH(INDEX(Overzicht!$B$1:$F$35,MATCH(demand!R$1,Overzicht!$B:$B,0),5),Verdeelsleutels_percentage!$1:$1,0)))</f>
        <v>1.4129186259844904E-2</v>
      </c>
      <c r="S16">
        <f>PRODUCT(INDEX(Overzicht!$B$2:$E$35,MATCH(demand!S$1,Overzicht!$B$2:$B$35,0),4),INDEX(Verdeelsleutels_percentage!$A:$AB,MATCH(demand!$C16,Verdeelsleutels_percentage!$C:$C,0),MATCH(INDEX(Overzicht!$B$1:$F$35,MATCH(demand!S$1,Overzicht!$B:$B,0),5),Verdeelsleutels_percentage!$1:$1,0)))</f>
        <v>0.10860080419331772</v>
      </c>
      <c r="T16">
        <f>PRODUCT(INDEX(Overzicht!$B$2:$E$35,MATCH(demand!T$1,Overzicht!$B$2:$B$35,0),4),INDEX(Verdeelsleutels_percentage!$A:$AB,MATCH(demand!$C16,Verdeelsleutels_percentage!$C:$C,0),MATCH(INDEX(Overzicht!$B$1:$F$35,MATCH(demand!T$1,Overzicht!$B:$B,0),5),Verdeelsleutels_percentage!$1:$1,0)))</f>
        <v>8.8653717708830779E-2</v>
      </c>
      <c r="U16">
        <f>PRODUCT(INDEX(Overzicht!$B$2:$E$35,MATCH(demand!U$1,Overzicht!$B$2:$B$35,0),4),INDEX(Verdeelsleutels_percentage!$A:$AB,MATCH(demand!$C16,Verdeelsleutels_percentage!$C:$C,0),MATCH(INDEX(Overzicht!$B$1:$F$35,MATCH(demand!U$1,Overzicht!$B:$B,0),5),Verdeelsleutels_percentage!$1:$1,0)))</f>
        <v>0.27704286784009619</v>
      </c>
      <c r="V16">
        <f>PRODUCT(INDEX(Overzicht!$B$2:$E$35,MATCH(demand!V$1,Overzicht!$B$2:$B$35,0),4),INDEX(Verdeelsleutels_percentage!$A:$AB,MATCH(demand!$C16,Verdeelsleutels_percentage!$C:$C,0),MATCH(INDEX(Overzicht!$B$1:$F$35,MATCH(demand!V$1,Overzicht!$B:$B,0),5),Verdeelsleutels_percentage!$1:$1,0)))</f>
        <v>2.4379772369928467E-2</v>
      </c>
      <c r="W16">
        <f>PRODUCT(INDEX(Overzicht!$B$2:$E$35,MATCH(demand!W$1,Overzicht!$B$2:$B$35,0),4),INDEX(Verdeelsleutels_percentage!$A:$AB,MATCH(demand!$C16,Verdeelsleutels_percentage!$C:$C,0),MATCH(INDEX(Overzicht!$B$1:$F$35,MATCH(demand!W$1,Overzicht!$B:$B,0),5),Verdeelsleutels_percentage!$1:$1,0)))</f>
        <v>0.26596115312649232</v>
      </c>
      <c r="X16">
        <f>PRODUCT(INDEX(Overzicht!$B$2:$E$35,MATCH(demand!X$1,Overzicht!$B$2:$B$35,0),4),INDEX(Verdeelsleutels_percentage!$A:$AB,MATCH(demand!$C16,Verdeelsleutels_percentage!$C:$C,0),MATCH(INDEX(Overzicht!$B$1:$F$35,MATCH(demand!X$1,Overzicht!$B:$B,0),5),Verdeelsleutels_percentage!$1:$1,0)))</f>
        <v>2.2665045272071964E-2</v>
      </c>
      <c r="Y16">
        <f>PRODUCT(INDEX(Overzicht!$B$2:$E$35,MATCH(demand!Y$1,Overzicht!$B$2:$B$35,0),4),INDEX(Verdeelsleutels_percentage!$A:$AB,MATCH(demand!$C16,Verdeelsleutels_percentage!$C:$C,0),MATCH(INDEX(Overzicht!$B$1:$F$35,MATCH(demand!Y$1,Overzicht!$B:$B,0),5),Verdeelsleutels_percentage!$1:$1,0)))</f>
        <v>5.2115491676716673E-5</v>
      </c>
      <c r="Z16">
        <f>PRODUCT(INDEX(Overzicht!$B$2:$E$35,MATCH(demand!Z$1,Overzicht!$B$2:$B$35,0),4),INDEX(Verdeelsleutels_percentage!$A:$AB,MATCH(demand!$C16,Verdeelsleutels_percentage!$C:$C,0),MATCH(INDEX(Overzicht!$B$1:$F$35,MATCH(demand!Z$1,Overzicht!$B:$B,0),5),Verdeelsleutels_percentage!$1:$1,0)))</f>
        <v>0</v>
      </c>
      <c r="AA16">
        <f>PRODUCT(INDEX(Overzicht!$B$2:$E$35,MATCH(demand!AA$1,Overzicht!$B$2:$B$35,0),4),INDEX(Verdeelsleutels_percentage!$A:$AB,MATCH(demand!$C16,Verdeelsleutels_percentage!$C:$C,0),MATCH(INDEX(Overzicht!$B$1:$F$35,MATCH(demand!AA$1,Overzicht!$B:$B,0),5),Verdeelsleutels_percentage!$1:$1,0)))</f>
        <v>1.2190758286951269E-3</v>
      </c>
      <c r="AB16">
        <f>PRODUCT(INDEX(Overzicht!$B$2:$E$35,MATCH(demand!AB$1,Overzicht!$B$2:$B$35,0),4),INDEX(Verdeelsleutels_percentage!$A:$AB,MATCH(demand!$C16,Verdeelsleutels_percentage!$C:$C,0),MATCH(INDEX(Overzicht!$B$1:$F$35,MATCH(demand!AB$1,Overzicht!$B:$B,0),5),Verdeelsleutels_percentage!$1:$1,0)))</f>
        <v>0.1856739265613746</v>
      </c>
      <c r="AC16">
        <f>PRODUCT(INDEX(Overzicht!$B$2:$E$35,MATCH(demand!AC$1,Overzicht!$B$2:$B$35,0),4),INDEX(Verdeelsleutels_percentage!$A:$AB,MATCH(demand!$C16,Verdeelsleutels_percentage!$C:$C,0),MATCH(INDEX(Overzicht!$B$1:$F$35,MATCH(demand!AC$1,Overzicht!$B:$B,0),5),Verdeelsleutels_percentage!$1:$1,0)))</f>
        <v>8.8045187369625508E-3</v>
      </c>
      <c r="AD16">
        <f>PRODUCT(INDEX(Overzicht!$B$2:$E$35,MATCH(demand!AD$1,Overzicht!$B$2:$B$35,0),4),INDEX(Verdeelsleutels_percentage!$A:$AB,MATCH(demand!$C16,Verdeelsleutels_percentage!$C:$C,0),MATCH(INDEX(Overzicht!$B$1:$F$35,MATCH(demand!AD$1,Overzicht!$B:$B,0),5),Verdeelsleutels_percentage!$1:$1,0)))</f>
        <v>0</v>
      </c>
      <c r="AE16">
        <f>PRODUCT(INDEX(Overzicht!$B$2:$E$35,MATCH(demand!AE$1,Overzicht!$B$2:$B$35,0),4),INDEX(Verdeelsleutels_percentage!$A:$AB,MATCH(demand!$C16,Verdeelsleutels_percentage!$C:$C,0),MATCH(INDEX(Overzicht!$B$1:$F$35,MATCH(demand!AE$1,Overzicht!$B:$B,0),5),Verdeelsleutels_percentage!$1:$1,0)))</f>
        <v>0</v>
      </c>
      <c r="AF16">
        <f>PRODUCT(INDEX(Overzicht!$B$2:$E$35,MATCH(demand!AF$1,Overzicht!$B$2:$B$35,0),4),INDEX(Verdeelsleutels_percentage!$A:$AB,MATCH(demand!$C16,Verdeelsleutels_percentage!$C:$C,0),MATCH(INDEX(Overzicht!$B$1:$F$35,MATCH(demand!AF$1,Overzicht!$B:$B,0),5),Verdeelsleutels_percentage!$1:$1,0)))</f>
        <v>0</v>
      </c>
      <c r="AG16">
        <f>PRODUCT(INDEX(Overzicht!$B$2:$E$35,MATCH(demand!AG$1,Overzicht!$B$2:$B$35,0),4),INDEX(Verdeelsleutels_percentage!$A:$AB,MATCH(demand!$C16,Verdeelsleutels_percentage!$C:$C,0),MATCH(INDEX(Overzicht!$B$1:$F$35,MATCH(demand!AG$1,Overzicht!$B:$B,0),5),Verdeelsleutels_percentage!$1:$1,0)))</f>
        <v>0</v>
      </c>
      <c r="AH16">
        <f>PRODUCT(INDEX(Overzicht!$B$2:$E$35,MATCH(demand!AH$1,Overzicht!$B$2:$B$35,0),4),INDEX(Verdeelsleutels_percentage!$A:$AB,MATCH(demand!$C16,Verdeelsleutels_percentage!$C:$C,0),MATCH(INDEX(Overzicht!$B$1:$F$35,MATCH(demand!AH$1,Overzicht!$B:$B,0),5),Verdeelsleutels_percentage!$1:$1,0)))</f>
        <v>1.5847985773036651E-2</v>
      </c>
      <c r="AI16">
        <f>PRODUCT(INDEX(Overzicht!$B$2:$E$35,MATCH(demand!AI$1,Overzicht!$B$2:$B$35,0),4),INDEX(Verdeelsleutels_percentage!$A:$AB,MATCH(demand!$C16,Verdeelsleutels_percentage!$C:$C,0),MATCH(INDEX(Overzicht!$B$1:$F$35,MATCH(demand!AI$1,Overzicht!$B:$B,0),5),Verdeelsleutels_percentage!$1:$1,0)))</f>
        <v>2.4381516573902537E-3</v>
      </c>
      <c r="AJ16">
        <f>PRODUCT(INDEX(Overzicht!$B$2:$E$35,MATCH(demand!AJ$1,Overzicht!$B$2:$B$35,0),4),INDEX(Verdeelsleutels_percentage!$A:$AB,MATCH(demand!$C16,Verdeelsleutels_percentage!$C:$C,0),MATCH(INDEX(Overzicht!$B$1:$F$35,MATCH(demand!AJ$1,Overzicht!$B:$B,0),5),Verdeelsleutels_percentage!$1:$1,0)))</f>
        <v>0</v>
      </c>
      <c r="AK16">
        <f>PRODUCT(INDEX(Overzicht!$B$2:$E$35,MATCH(demand!AK$1,Overzicht!$B$2:$B$35,0),4),INDEX(Verdeelsleutels_percentage!$A:$AB,MATCH(demand!$C16,Verdeelsleutels_percentage!$C:$C,0),MATCH(INDEX(Overzicht!$B$1:$F$35,MATCH(demand!AK$1,Overzicht!$B:$B,0),5),Verdeelsleutels_percentage!$1:$1,0)))</f>
        <v>3.4574949906444005E-3</v>
      </c>
      <c r="AL16">
        <f>PRODUCT(INDEX(Overzicht!$B$2:$E$35,MATCH(demand!AL$1,Overzicht!$B$2:$B$35,0),4),INDEX(Verdeelsleutels_percentage!$A:$AB,MATCH(demand!$C16,Verdeelsleutels_percentage!$C:$C,0),MATCH(INDEX(Overzicht!$B$1:$F$35,MATCH(demand!AL$1,Overzicht!$B:$B,0),5),Verdeelsleutels_percentage!$1:$1,0)))</f>
        <v>4.4326858854415389E-2</v>
      </c>
      <c r="AM16">
        <f>PRODUCT(INDEX(Overzicht!$B$2:$E$35,MATCH(demand!AM$1,Overzicht!$B$2:$B$35,0),4),INDEX(Verdeelsleutels_percentage!$A:$AB,MATCH(demand!$C16,Verdeelsleutels_percentage!$C:$C,0),MATCH(INDEX(Overzicht!$B$1:$F$35,MATCH(demand!AM$1,Overzicht!$B:$B,0),5),Verdeelsleutels_percentage!$1:$1,0)))</f>
        <v>8.8653717708830779E-2</v>
      </c>
      <c r="AN16">
        <f>PRODUCT(INDEX(Overzicht!$B$2:$E$35,MATCH(demand!AN$1,Overzicht!$B$2:$B$35,0),4),INDEX(Verdeelsleutels_percentage!$A:$AB,MATCH(demand!$C16,Verdeelsleutels_percentage!$C:$C,0),MATCH(INDEX(Overzicht!$B$1:$F$35,MATCH(demand!AN$1,Overzicht!$B:$B,0),5),Verdeelsleutels_percentage!$1:$1,0)))</f>
        <v>4.4326858854415389E-2</v>
      </c>
      <c r="AO16">
        <f>PRODUCT(INDEX(Overzicht!$B$2:$E$35,MATCH(demand!AO$1,Overzicht!$B$2:$B$35,0),4),INDEX(Verdeelsleutels_percentage!$A:$AB,MATCH(demand!$C16,Verdeelsleutels_percentage!$C:$C,0),MATCH(INDEX(Overzicht!$B$1:$F$35,MATCH(demand!AO$1,Overzicht!$B:$B,0),5),Verdeelsleutels_percentage!$1:$1,0)))</f>
        <v>0.15514400599045386</v>
      </c>
    </row>
    <row r="17" spans="1:41">
      <c r="B17" t="s">
        <v>983</v>
      </c>
      <c r="C17" t="s">
        <v>1785</v>
      </c>
      <c r="D17">
        <f t="shared" si="6"/>
        <v>2.8059437792045361</v>
      </c>
      <c r="E17">
        <f t="shared" si="7"/>
        <v>7.7808829867308802</v>
      </c>
      <c r="F17">
        <f t="shared" si="8"/>
        <v>1.5461295556580503</v>
      </c>
      <c r="G17">
        <f t="shared" si="9"/>
        <v>3.1806093716394184</v>
      </c>
      <c r="H17">
        <f>PRODUCT(INDEX(Overzicht!$B$2:$E$35,MATCH(demand!H$1,Overzicht!$B$2:$B$35,0),4),INDEX(Verdeelsleutels_percentage!$A:$AB,MATCH(demand!$C17,Verdeelsleutels_percentage!$C:$C,0),MATCH(INDEX(Overzicht!$B$1:$F$35,MATCH(demand!H$1,Overzicht!$B:$B,0),5),Verdeelsleutels_percentage!$1:$1,0)))</f>
        <v>1.5461295556580503</v>
      </c>
      <c r="I17">
        <f>PRODUCT(INDEX(Overzicht!$B$2:$E$35,MATCH(demand!I$1,Overzicht!$B$2:$B$35,0),4),INDEX(Verdeelsleutels_percentage!$A:$AB,MATCH(demand!$C17,Verdeelsleutels_percentage!$C:$C,0),MATCH(INDEX(Overzicht!$B$1:$F$35,MATCH(demand!I$1,Overzicht!$B:$B,0),5),Verdeelsleutels_percentage!$1:$1,0)))</f>
        <v>0.63125496937359815</v>
      </c>
      <c r="J17">
        <f>PRODUCT(INDEX(Overzicht!$B$2:$E$35,MATCH(demand!J$1,Overzicht!$B$2:$B$35,0),4),INDEX(Verdeelsleutels_percentage!$A:$AB,MATCH(demand!$C17,Verdeelsleutels_percentage!$C:$C,0),MATCH(INDEX(Overzicht!$B$1:$F$35,MATCH(demand!J$1,Overzicht!$B:$B,0),5),Verdeelsleutels_percentage!$1:$1,0)))</f>
        <v>0.35340104129326866</v>
      </c>
      <c r="K17">
        <f>PRODUCT(INDEX(Overzicht!$B$2:$E$35,MATCH(demand!K$1,Overzicht!$B$2:$B$35,0),4),INDEX(Verdeelsleutels_percentage!$A:$AB,MATCH(demand!$C17,Verdeelsleutels_percentage!$C:$C,0),MATCH(INDEX(Overzicht!$B$1:$F$35,MATCH(demand!K$1,Overzicht!$B:$B,0),5),Verdeelsleutels_percentage!$1:$1,0)))</f>
        <v>7.3646413093586452E-2</v>
      </c>
      <c r="L17">
        <f>PRODUCT(INDEX(Overzicht!$B$2:$E$35,MATCH(demand!L$1,Overzicht!$B$2:$B$35,0),4),INDEX(Verdeelsleutels_percentage!$A:$AB,MATCH(demand!$C17,Verdeelsleutels_percentage!$C:$C,0),MATCH(INDEX(Overzicht!$B$1:$F$35,MATCH(demand!L$1,Overzicht!$B:$B,0),5),Verdeelsleutels_percentage!$1:$1,0)))</f>
        <v>0.53010156193990299</v>
      </c>
      <c r="M17">
        <f>PRODUCT(INDEX(Overzicht!$B$2:$E$35,MATCH(demand!M$1,Overzicht!$B$2:$B$35,0),4),INDEX(Verdeelsleutels_percentage!$A:$AB,MATCH(demand!$C17,Verdeelsleutels_percentage!$C:$C,0),MATCH(INDEX(Overzicht!$B$1:$F$35,MATCH(demand!M$1,Overzicht!$B:$B,0),5),Verdeelsleutels_percentage!$1:$1,0)))</f>
        <v>0.47861912130257489</v>
      </c>
      <c r="N17">
        <f>PRODUCT(INDEX(Overzicht!$B$2:$E$35,MATCH(demand!N$1,Overzicht!$B$2:$B$35,0),4),INDEX(Verdeelsleutels_percentage!$A:$AB,MATCH(demand!$C17,Verdeelsleutels_percentage!$C:$C,0),MATCH(INDEX(Overzicht!$B$1:$F$35,MATCH(demand!N$1,Overzicht!$B:$B,0),5),Verdeelsleutels_percentage!$1:$1,0)))</f>
        <v>1.9695735457902428</v>
      </c>
      <c r="O17">
        <f>PRODUCT(INDEX(Overzicht!$B$2:$E$35,MATCH(demand!O$1,Overzicht!$B$2:$B$35,0),4),INDEX(Verdeelsleutels_percentage!$A:$AB,MATCH(demand!$C17,Verdeelsleutels_percentage!$C:$C,0),MATCH(INDEX(Overzicht!$B$1:$F$35,MATCH(demand!O$1,Overzicht!$B:$B,0),5),Verdeelsleutels_percentage!$1:$1,0)))</f>
        <v>0</v>
      </c>
      <c r="P17">
        <f>PRODUCT(INDEX(Overzicht!$B$2:$E$35,MATCH(demand!P$1,Overzicht!$B$2:$B$35,0),4),INDEX(Verdeelsleutels_percentage!$A:$AB,MATCH(demand!$C17,Verdeelsleutels_percentage!$C:$C,0),MATCH(INDEX(Overzicht!$B$1:$F$35,MATCH(demand!P$1,Overzicht!$B:$B,0),5),Verdeelsleutels_percentage!$1:$1,0)))</f>
        <v>0.54146709173635066</v>
      </c>
      <c r="Q17">
        <f>PRODUCT(INDEX(Overzicht!$B$2:$E$35,MATCH(demand!Q$1,Overzicht!$B$2:$B$35,0),4),INDEX(Verdeelsleutels_percentage!$A:$AB,MATCH(demand!$C17,Verdeelsleutels_percentage!$C:$C,0),MATCH(INDEX(Overzicht!$B$1:$F$35,MATCH(demand!Q$1,Overzicht!$B:$B,0),5),Verdeelsleutels_percentage!$1:$1,0)))</f>
        <v>0.52457967066969569</v>
      </c>
      <c r="R17">
        <f>PRODUCT(INDEX(Overzicht!$B$2:$E$35,MATCH(demand!R$1,Overzicht!$B$2:$B$35,0),4),INDEX(Verdeelsleutels_percentage!$A:$AB,MATCH(demand!$C17,Verdeelsleutels_percentage!$C:$C,0),MATCH(INDEX(Overzicht!$B$1:$F$35,MATCH(demand!R$1,Overzicht!$B:$B,0),5),Verdeelsleutels_percentage!$1:$1,0)))</f>
        <v>9.387215159352448E-2</v>
      </c>
      <c r="S17">
        <f>PRODUCT(INDEX(Overzicht!$B$2:$E$35,MATCH(demand!S$1,Overzicht!$B$2:$B$35,0),4),INDEX(Verdeelsleutels_percentage!$A:$AB,MATCH(demand!$C17,Verdeelsleutels_percentage!$C:$C,0),MATCH(INDEX(Overzicht!$B$1:$F$35,MATCH(demand!S$1,Overzicht!$B:$B,0),5),Verdeelsleutels_percentage!$1:$1,0)))</f>
        <v>0.7215271259737569</v>
      </c>
      <c r="T17">
        <f>PRODUCT(INDEX(Overzicht!$B$2:$E$35,MATCH(demand!T$1,Overzicht!$B$2:$B$35,0),4),INDEX(Verdeelsleutels_percentage!$A:$AB,MATCH(demand!$C17,Verdeelsleutels_percentage!$C:$C,0),MATCH(INDEX(Overzicht!$B$1:$F$35,MATCH(demand!T$1,Overzicht!$B:$B,0),5),Verdeelsleutels_percentage!$1:$1,0)))</f>
        <v>0.5890017354887811</v>
      </c>
      <c r="U17">
        <f>PRODUCT(INDEX(Overzicht!$B$2:$E$35,MATCH(demand!U$1,Overzicht!$B$2:$B$35,0),4),INDEX(Verdeelsleutels_percentage!$A:$AB,MATCH(demand!$C17,Verdeelsleutels_percentage!$C:$C,0),MATCH(INDEX(Overzicht!$B$1:$F$35,MATCH(demand!U$1,Overzicht!$B:$B,0),5),Verdeelsleutels_percentage!$1:$1,0)))</f>
        <v>1.8406304234024409</v>
      </c>
      <c r="V17">
        <f>PRODUCT(INDEX(Overzicht!$B$2:$E$35,MATCH(demand!V$1,Overzicht!$B$2:$B$35,0),4),INDEX(Verdeelsleutels_percentage!$A:$AB,MATCH(demand!$C17,Verdeelsleutels_percentage!$C:$C,0),MATCH(INDEX(Overzicht!$B$1:$F$35,MATCH(demand!V$1,Overzicht!$B:$B,0),5),Verdeelsleutels_percentage!$1:$1,0)))</f>
        <v>0.1619754772594148</v>
      </c>
      <c r="W17">
        <f>PRODUCT(INDEX(Overzicht!$B$2:$E$35,MATCH(demand!W$1,Overzicht!$B$2:$B$35,0),4),INDEX(Verdeelsleutels_percentage!$A:$AB,MATCH(demand!$C17,Verdeelsleutels_percentage!$C:$C,0),MATCH(INDEX(Overzicht!$B$1:$F$35,MATCH(demand!W$1,Overzicht!$B:$B,0),5),Verdeelsleutels_percentage!$1:$1,0)))</f>
        <v>1.7670052064663433</v>
      </c>
      <c r="X17">
        <f>PRODUCT(INDEX(Overzicht!$B$2:$E$35,MATCH(demand!X$1,Overzicht!$B$2:$B$35,0),4),INDEX(Verdeelsleutels_percentage!$A:$AB,MATCH(demand!$C17,Verdeelsleutels_percentage!$C:$C,0),MATCH(INDEX(Overzicht!$B$1:$F$35,MATCH(demand!X$1,Overzicht!$B:$B,0),5),Verdeelsleutels_percentage!$1:$1,0)))</f>
        <v>0.39406335159844108</v>
      </c>
      <c r="Y17">
        <f>PRODUCT(INDEX(Overzicht!$B$2:$E$35,MATCH(demand!Y$1,Overzicht!$B$2:$B$35,0),4),INDEX(Verdeelsleutels_percentage!$A:$AB,MATCH(demand!$C17,Verdeelsleutels_percentage!$C:$C,0),MATCH(INDEX(Overzicht!$B$1:$F$35,MATCH(demand!Y$1,Overzicht!$B:$B,0),5),Verdeelsleutels_percentage!$1:$1,0)))</f>
        <v>1.164237113969084E-4</v>
      </c>
      <c r="Z17">
        <f>PRODUCT(INDEX(Overzicht!$B$2:$E$35,MATCH(demand!Z$1,Overzicht!$B$2:$B$35,0),4),INDEX(Verdeelsleutels_percentage!$A:$AB,MATCH(demand!$C17,Verdeelsleutels_percentage!$C:$C,0),MATCH(INDEX(Overzicht!$B$1:$F$35,MATCH(demand!Z$1,Overzicht!$B:$B,0),5),Verdeelsleutels_percentage!$1:$1,0)))</f>
        <v>0</v>
      </c>
      <c r="AA17">
        <f>PRODUCT(INDEX(Overzicht!$B$2:$E$35,MATCH(demand!AA$1,Overzicht!$B$2:$B$35,0),4),INDEX(Verdeelsleutels_percentage!$A:$AB,MATCH(demand!$C17,Verdeelsleutels_percentage!$C:$C,0),MATCH(INDEX(Overzicht!$B$1:$F$35,MATCH(demand!AA$1,Overzicht!$B:$B,0),5),Verdeelsleutels_percentage!$1:$1,0)))</f>
        <v>2.7233616701031207E-3</v>
      </c>
      <c r="AB17">
        <f>PRODUCT(INDEX(Overzicht!$B$2:$E$35,MATCH(demand!AB$1,Overzicht!$B$2:$B$35,0),4),INDEX(Verdeelsleutels_percentage!$A:$AB,MATCH(demand!$C17,Verdeelsleutels_percentage!$C:$C,0),MATCH(INDEX(Overzicht!$B$1:$F$35,MATCH(demand!AB$1,Overzicht!$B:$B,0),5),Verdeelsleutels_percentage!$1:$1,0)))</f>
        <v>0.74759984596227547</v>
      </c>
      <c r="AC17">
        <f>PRODUCT(INDEX(Overzicht!$B$2:$E$35,MATCH(demand!AC$1,Overzicht!$B$2:$B$35,0),4),INDEX(Verdeelsleutels_percentage!$A:$AB,MATCH(demand!$C17,Verdeelsleutels_percentage!$C:$C,0),MATCH(INDEX(Overzicht!$B$1:$F$35,MATCH(demand!AC$1,Overzicht!$B:$B,0),5),Verdeelsleutels_percentage!$1:$1,0)))</f>
        <v>7.3699618430595901E-2</v>
      </c>
      <c r="AD17">
        <f>PRODUCT(INDEX(Overzicht!$B$2:$E$35,MATCH(demand!AD$1,Overzicht!$B$2:$B$35,0),4),INDEX(Verdeelsleutels_percentage!$A:$AB,MATCH(demand!$C17,Verdeelsleutels_percentage!$C:$C,0),MATCH(INDEX(Overzicht!$B$1:$F$35,MATCH(demand!AD$1,Overzicht!$B:$B,0),5),Verdeelsleutels_percentage!$1:$1,0)))</f>
        <v>0</v>
      </c>
      <c r="AE17">
        <f>PRODUCT(INDEX(Overzicht!$B$2:$E$35,MATCH(demand!AE$1,Overzicht!$B$2:$B$35,0),4),INDEX(Verdeelsleutels_percentage!$A:$AB,MATCH(demand!$C17,Verdeelsleutels_percentage!$C:$C,0),MATCH(INDEX(Overzicht!$B$1:$F$35,MATCH(demand!AE$1,Overzicht!$B:$B,0),5),Verdeelsleutels_percentage!$1:$1,0)))</f>
        <v>0</v>
      </c>
      <c r="AF17">
        <f>PRODUCT(INDEX(Overzicht!$B$2:$E$35,MATCH(demand!AF$1,Overzicht!$B$2:$B$35,0),4),INDEX(Verdeelsleutels_percentage!$A:$AB,MATCH(demand!$C17,Verdeelsleutels_percentage!$C:$C,0),MATCH(INDEX(Overzicht!$B$1:$F$35,MATCH(demand!AF$1,Overzicht!$B:$B,0),5),Verdeelsleutels_percentage!$1:$1,0)))</f>
        <v>0</v>
      </c>
      <c r="AG17">
        <f>PRODUCT(INDEX(Overzicht!$B$2:$E$35,MATCH(demand!AG$1,Overzicht!$B$2:$B$35,0),4),INDEX(Verdeelsleutels_percentage!$A:$AB,MATCH(demand!$C17,Verdeelsleutels_percentage!$C:$C,0),MATCH(INDEX(Overzicht!$B$1:$F$35,MATCH(demand!AG$1,Overzicht!$B:$B,0),5),Verdeelsleutels_percentage!$1:$1,0)))</f>
        <v>0</v>
      </c>
      <c r="AH17">
        <f>PRODUCT(INDEX(Overzicht!$B$2:$E$35,MATCH(demand!AH$1,Overzicht!$B$2:$B$35,0),4),INDEX(Verdeelsleutels_percentage!$A:$AB,MATCH(demand!$C17,Verdeelsleutels_percentage!$C:$C,0),MATCH(INDEX(Overzicht!$B$1:$F$35,MATCH(demand!AH$1,Overzicht!$B:$B,0),5),Verdeelsleutels_percentage!$1:$1,0)))</f>
        <v>3.5403701711340566E-2</v>
      </c>
      <c r="AI17">
        <f>PRODUCT(INDEX(Overzicht!$B$2:$E$35,MATCH(demand!AI$1,Overzicht!$B$2:$B$35,0),4),INDEX(Verdeelsleutels_percentage!$A:$AB,MATCH(demand!$C17,Verdeelsleutels_percentage!$C:$C,0),MATCH(INDEX(Overzicht!$B$1:$F$35,MATCH(demand!AI$1,Overzicht!$B:$B,0),5),Verdeelsleutels_percentage!$1:$1,0)))</f>
        <v>5.4467233402062413E-3</v>
      </c>
      <c r="AJ17">
        <f>PRODUCT(INDEX(Overzicht!$B$2:$E$35,MATCH(demand!AJ$1,Overzicht!$B$2:$B$35,0),4),INDEX(Verdeelsleutels_percentage!$A:$AB,MATCH(demand!$C17,Verdeelsleutels_percentage!$C:$C,0),MATCH(INDEX(Overzicht!$B$1:$F$35,MATCH(demand!AJ$1,Overzicht!$B:$B,0),5),Verdeelsleutels_percentage!$1:$1,0)))</f>
        <v>0</v>
      </c>
      <c r="AK17">
        <f>PRODUCT(INDEX(Overzicht!$B$2:$E$35,MATCH(demand!AK$1,Overzicht!$B$2:$B$35,0),4),INDEX(Verdeelsleutels_percentage!$A:$AB,MATCH(demand!$C17,Verdeelsleutels_percentage!$C:$C,0),MATCH(INDEX(Overzicht!$B$1:$F$35,MATCH(demand!AK$1,Overzicht!$B:$B,0),5),Verdeelsleutels_percentage!$1:$1,0)))</f>
        <v>2.2971067684062464E-2</v>
      </c>
      <c r="AL17">
        <f>PRODUCT(INDEX(Overzicht!$B$2:$E$35,MATCH(demand!AL$1,Overzicht!$B$2:$B$35,0),4),INDEX(Verdeelsleutels_percentage!$A:$AB,MATCH(demand!$C17,Verdeelsleutels_percentage!$C:$C,0),MATCH(INDEX(Overzicht!$B$1:$F$35,MATCH(demand!AL$1,Overzicht!$B:$B,0),5),Verdeelsleutels_percentage!$1:$1,0)))</f>
        <v>0.29450086774439055</v>
      </c>
      <c r="AM17">
        <f>PRODUCT(INDEX(Overzicht!$B$2:$E$35,MATCH(demand!AM$1,Overzicht!$B$2:$B$35,0),4),INDEX(Verdeelsleutels_percentage!$A:$AB,MATCH(demand!$C17,Verdeelsleutels_percentage!$C:$C,0),MATCH(INDEX(Overzicht!$B$1:$F$35,MATCH(demand!AM$1,Overzicht!$B:$B,0),5),Verdeelsleutels_percentage!$1:$1,0)))</f>
        <v>0.5890017354887811</v>
      </c>
      <c r="AN17">
        <f>PRODUCT(INDEX(Overzicht!$B$2:$E$35,MATCH(demand!AN$1,Overzicht!$B$2:$B$35,0),4),INDEX(Verdeelsleutels_percentage!$A:$AB,MATCH(demand!$C17,Verdeelsleutels_percentage!$C:$C,0),MATCH(INDEX(Overzicht!$B$1:$F$35,MATCH(demand!AN$1,Overzicht!$B:$B,0),5),Verdeelsleutels_percentage!$1:$1,0)))</f>
        <v>0.29450086774439055</v>
      </c>
      <c r="AO17">
        <f>PRODUCT(INDEX(Overzicht!$B$2:$E$35,MATCH(demand!AO$1,Overzicht!$B$2:$B$35,0),4),INDEX(Verdeelsleutels_percentage!$A:$AB,MATCH(demand!$C17,Verdeelsleutels_percentage!$C:$C,0),MATCH(INDEX(Overzicht!$B$1:$F$35,MATCH(demand!AO$1,Overzicht!$B:$B,0),5),Verdeelsleutels_percentage!$1:$1,0)))</f>
        <v>1.030753037105367</v>
      </c>
    </row>
    <row r="18" spans="1:41">
      <c r="B18" t="s">
        <v>1057</v>
      </c>
      <c r="C18" t="s">
        <v>1784</v>
      </c>
      <c r="D18">
        <f t="shared" si="6"/>
        <v>1.1162238123063979</v>
      </c>
      <c r="E18">
        <f t="shared" si="7"/>
        <v>3.7137208771891852</v>
      </c>
      <c r="F18">
        <f t="shared" si="8"/>
        <v>0.67812336337760493</v>
      </c>
      <c r="G18">
        <f t="shared" si="9"/>
        <v>1.3949966332339303</v>
      </c>
      <c r="H18">
        <f>PRODUCT(INDEX(Overzicht!$B$2:$E$35,MATCH(demand!H$1,Overzicht!$B$2:$B$35,0),4),INDEX(Verdeelsleutels_percentage!$A:$AB,MATCH(demand!$C18,Verdeelsleutels_percentage!$C:$C,0),MATCH(INDEX(Overzicht!$B$1:$F$35,MATCH(demand!H$1,Overzicht!$B:$B,0),5),Verdeelsleutels_percentage!$1:$1,0)))</f>
        <v>0.67812336337760493</v>
      </c>
      <c r="I18">
        <f>PRODUCT(INDEX(Overzicht!$B$2:$E$35,MATCH(demand!I$1,Overzicht!$B$2:$B$35,0),4),INDEX(Verdeelsleutels_percentage!$A:$AB,MATCH(demand!$C18,Verdeelsleutels_percentage!$C:$C,0),MATCH(INDEX(Overzicht!$B$1:$F$35,MATCH(demand!I$1,Overzicht!$B:$B,0),5),Verdeelsleutels_percentage!$1:$1,0)))</f>
        <v>0.25788907394206639</v>
      </c>
      <c r="J18">
        <f>PRODUCT(INDEX(Overzicht!$B$2:$E$35,MATCH(demand!J$1,Overzicht!$B$2:$B$35,0),4),INDEX(Verdeelsleutels_percentage!$A:$AB,MATCH(demand!$C18,Verdeelsleutels_percentage!$C:$C,0),MATCH(INDEX(Overzicht!$B$1:$F$35,MATCH(demand!J$1,Overzicht!$B:$B,0),5),Verdeelsleutels_percentage!$1:$1,0)))</f>
        <v>0.15499962591488112</v>
      </c>
      <c r="K18">
        <f>PRODUCT(INDEX(Overzicht!$B$2:$E$35,MATCH(demand!K$1,Overzicht!$B$2:$B$35,0),4),INDEX(Verdeelsleutels_percentage!$A:$AB,MATCH(demand!$C18,Verdeelsleutels_percentage!$C:$C,0),MATCH(INDEX(Overzicht!$B$1:$F$35,MATCH(demand!K$1,Overzicht!$B:$B,0),5),Verdeelsleutels_percentage!$1:$1,0)))</f>
        <v>3.0087058626574414E-2</v>
      </c>
      <c r="L18">
        <f>PRODUCT(INDEX(Overzicht!$B$2:$E$35,MATCH(demand!L$1,Overzicht!$B$2:$B$35,0),4),INDEX(Verdeelsleutels_percentage!$A:$AB,MATCH(demand!$C18,Verdeelsleutels_percentage!$C:$C,0),MATCH(INDEX(Overzicht!$B$1:$F$35,MATCH(demand!L$1,Overzicht!$B:$B,0),5),Verdeelsleutels_percentage!$1:$1,0)))</f>
        <v>0.23249943887232172</v>
      </c>
      <c r="M18">
        <f>PRODUCT(INDEX(Overzicht!$B$2:$E$35,MATCH(demand!M$1,Overzicht!$B$2:$B$35,0),4),INDEX(Verdeelsleutels_percentage!$A:$AB,MATCH(demand!$C18,Verdeelsleutels_percentage!$C:$C,0),MATCH(INDEX(Overzicht!$B$1:$F$35,MATCH(demand!M$1,Overzicht!$B:$B,0),5),Verdeelsleutels_percentage!$1:$1,0)))</f>
        <v>0.13006719032495179</v>
      </c>
      <c r="N18">
        <f>PRODUCT(INDEX(Overzicht!$B$2:$E$35,MATCH(demand!N$1,Overzicht!$B$2:$B$35,0),4),INDEX(Verdeelsleutels_percentage!$A:$AB,MATCH(demand!$C18,Verdeelsleutels_percentage!$C:$C,0),MATCH(INDEX(Overzicht!$B$1:$F$35,MATCH(demand!N$1,Overzicht!$B:$B,0),5),Verdeelsleutels_percentage!$1:$1,0)))</f>
        <v>1.1149233685510151</v>
      </c>
      <c r="O18">
        <f>PRODUCT(INDEX(Overzicht!$B$2:$E$35,MATCH(demand!O$1,Overzicht!$B$2:$B$35,0),4),INDEX(Verdeelsleutels_percentage!$A:$AB,MATCH(demand!$C18,Verdeelsleutels_percentage!$C:$C,0),MATCH(INDEX(Overzicht!$B$1:$F$35,MATCH(demand!O$1,Overzicht!$B:$B,0),5),Verdeelsleutels_percentage!$1:$1,0)))</f>
        <v>0</v>
      </c>
      <c r="P18">
        <f>PRODUCT(INDEX(Overzicht!$B$2:$E$35,MATCH(demand!P$1,Overzicht!$B$2:$B$35,0),4),INDEX(Verdeelsleutels_percentage!$A:$AB,MATCH(demand!$C18,Verdeelsleutels_percentage!$C:$C,0),MATCH(INDEX(Overzicht!$B$1:$F$35,MATCH(demand!P$1,Overzicht!$B:$B,0),5),Verdeelsleutels_percentage!$1:$1,0)))</f>
        <v>0.22244858243841936</v>
      </c>
      <c r="Q18">
        <f>PRODUCT(INDEX(Overzicht!$B$2:$E$35,MATCH(demand!Q$1,Overzicht!$B$2:$B$35,0),4),INDEX(Verdeelsleutels_percentage!$A:$AB,MATCH(demand!$C18,Verdeelsleutels_percentage!$C:$C,0),MATCH(INDEX(Overzicht!$B$1:$F$35,MATCH(demand!Q$1,Overzicht!$B:$B,0),5),Verdeelsleutels_percentage!$1:$1,0)))</f>
        <v>0.23007756971740168</v>
      </c>
      <c r="R18">
        <f>PRODUCT(INDEX(Overzicht!$B$2:$E$35,MATCH(demand!R$1,Overzicht!$B$2:$B$35,0),4),INDEX(Verdeelsleutels_percentage!$A:$AB,MATCH(demand!$C18,Verdeelsleutels_percentage!$C:$C,0),MATCH(INDEX(Overzicht!$B$1:$F$35,MATCH(demand!R$1,Overzicht!$B:$B,0),5),Verdeelsleutels_percentage!$1:$1,0)))</f>
        <v>4.1171775633640301E-2</v>
      </c>
      <c r="S18">
        <f>PRODUCT(INDEX(Overzicht!$B$2:$E$35,MATCH(demand!S$1,Overzicht!$B$2:$B$35,0),4),INDEX(Verdeelsleutels_percentage!$A:$AB,MATCH(demand!$C18,Verdeelsleutels_percentage!$C:$C,0),MATCH(INDEX(Overzicht!$B$1:$F$35,MATCH(demand!S$1,Overzicht!$B:$B,0),5),Verdeelsleutels_percentage!$1:$1,0)))</f>
        <v>0.31645756957621568</v>
      </c>
      <c r="T18">
        <f>PRODUCT(INDEX(Overzicht!$B$2:$E$35,MATCH(demand!T$1,Overzicht!$B$2:$B$35,0),4),INDEX(Verdeelsleutels_percentage!$A:$AB,MATCH(demand!$C18,Verdeelsleutels_percentage!$C:$C,0),MATCH(INDEX(Overzicht!$B$1:$F$35,MATCH(demand!T$1,Overzicht!$B:$B,0),5),Verdeelsleutels_percentage!$1:$1,0)))</f>
        <v>0.25833270985813522</v>
      </c>
      <c r="U18">
        <f>PRODUCT(INDEX(Overzicht!$B$2:$E$35,MATCH(demand!U$1,Overzicht!$B$2:$B$35,0),4),INDEX(Verdeelsleutels_percentage!$A:$AB,MATCH(demand!$C18,Verdeelsleutels_percentage!$C:$C,0),MATCH(INDEX(Overzicht!$B$1:$F$35,MATCH(demand!U$1,Overzicht!$B:$B,0),5),Verdeelsleutels_percentage!$1:$1,0)))</f>
        <v>0.80728971830667262</v>
      </c>
      <c r="V18">
        <f>PRODUCT(INDEX(Overzicht!$B$2:$E$35,MATCH(demand!V$1,Overzicht!$B$2:$B$35,0),4),INDEX(Verdeelsleutels_percentage!$A:$AB,MATCH(demand!$C18,Verdeelsleutels_percentage!$C:$C,0),MATCH(INDEX(Overzicht!$B$1:$F$35,MATCH(demand!V$1,Overzicht!$B:$B,0),5),Verdeelsleutels_percentage!$1:$1,0)))</f>
        <v>7.1041495210987196E-2</v>
      </c>
      <c r="W18">
        <f>PRODUCT(INDEX(Overzicht!$B$2:$E$35,MATCH(demand!W$1,Overzicht!$B$2:$B$35,0),4),INDEX(Verdeelsleutels_percentage!$A:$AB,MATCH(demand!$C18,Verdeelsleutels_percentage!$C:$C,0),MATCH(INDEX(Overzicht!$B$1:$F$35,MATCH(demand!W$1,Overzicht!$B:$B,0),5),Verdeelsleutels_percentage!$1:$1,0)))</f>
        <v>0.77499812957440573</v>
      </c>
      <c r="X18">
        <f>PRODUCT(INDEX(Overzicht!$B$2:$E$35,MATCH(demand!X$1,Overzicht!$B$2:$B$35,0),4),INDEX(Verdeelsleutels_percentage!$A:$AB,MATCH(demand!$C18,Verdeelsleutels_percentage!$C:$C,0),MATCH(INDEX(Overzicht!$B$1:$F$35,MATCH(demand!X$1,Overzicht!$B:$B,0),5),Verdeelsleutels_percentage!$1:$1,0)))</f>
        <v>0.17833621472734199</v>
      </c>
      <c r="Y18">
        <f>PRODUCT(INDEX(Overzicht!$B$2:$E$35,MATCH(demand!Y$1,Overzicht!$B$2:$B$35,0),4),INDEX(Verdeelsleutels_percentage!$A:$AB,MATCH(demand!$C18,Verdeelsleutels_percentage!$C:$C,0),MATCH(INDEX(Overzicht!$B$1:$F$35,MATCH(demand!Y$1,Overzicht!$B:$B,0),5),Verdeelsleutels_percentage!$1:$1,0)))</f>
        <v>4.9446480530264716E-5</v>
      </c>
      <c r="Z18">
        <f>PRODUCT(INDEX(Overzicht!$B$2:$E$35,MATCH(demand!Z$1,Overzicht!$B$2:$B$35,0),4),INDEX(Verdeelsleutels_percentage!$A:$AB,MATCH(demand!$C18,Verdeelsleutels_percentage!$C:$C,0),MATCH(INDEX(Overzicht!$B$1:$F$35,MATCH(demand!Z$1,Overzicht!$B:$B,0),5),Verdeelsleutels_percentage!$1:$1,0)))</f>
        <v>0</v>
      </c>
      <c r="AA18">
        <f>PRODUCT(INDEX(Overzicht!$B$2:$E$35,MATCH(demand!AA$1,Overzicht!$B$2:$B$35,0),4),INDEX(Verdeelsleutels_percentage!$A:$AB,MATCH(demand!$C18,Verdeelsleutels_percentage!$C:$C,0),MATCH(INDEX(Overzicht!$B$1:$F$35,MATCH(demand!AA$1,Overzicht!$B:$B,0),5),Verdeelsleutels_percentage!$1:$1,0)))</f>
        <v>1.1566428194213969E-3</v>
      </c>
      <c r="AB18">
        <f>PRODUCT(INDEX(Overzicht!$B$2:$E$35,MATCH(demand!AB$1,Overzicht!$B$2:$B$35,0),4),INDEX(Verdeelsleutels_percentage!$A:$AB,MATCH(demand!$C18,Verdeelsleutels_percentage!$C:$C,0),MATCH(INDEX(Overzicht!$B$1:$F$35,MATCH(demand!AB$1,Overzicht!$B:$B,0),5),Verdeelsleutels_percentage!$1:$1,0)))</f>
        <v>0.37249685315475151</v>
      </c>
      <c r="AC18">
        <f>PRODUCT(INDEX(Overzicht!$B$2:$E$35,MATCH(demand!AC$1,Overzicht!$B$2:$B$35,0),4),INDEX(Verdeelsleutels_percentage!$A:$AB,MATCH(demand!$C18,Verdeelsleutels_percentage!$C:$C,0),MATCH(INDEX(Overzicht!$B$1:$F$35,MATCH(demand!AC$1,Overzicht!$B:$B,0),5),Verdeelsleutels_percentage!$1:$1,0)))</f>
        <v>3.4446579055984722E-2</v>
      </c>
      <c r="AD18">
        <f>PRODUCT(INDEX(Overzicht!$B$2:$E$35,MATCH(demand!AD$1,Overzicht!$B$2:$B$35,0),4),INDEX(Verdeelsleutels_percentage!$A:$AB,MATCH(demand!$C18,Verdeelsleutels_percentage!$C:$C,0),MATCH(INDEX(Overzicht!$B$1:$F$35,MATCH(demand!AD$1,Overzicht!$B:$B,0),5),Verdeelsleutels_percentage!$1:$1,0)))</f>
        <v>0</v>
      </c>
      <c r="AE18">
        <f>PRODUCT(INDEX(Overzicht!$B$2:$E$35,MATCH(demand!AE$1,Overzicht!$B$2:$B$35,0),4),INDEX(Verdeelsleutels_percentage!$A:$AB,MATCH(demand!$C18,Verdeelsleutels_percentage!$C:$C,0),MATCH(INDEX(Overzicht!$B$1:$F$35,MATCH(demand!AE$1,Overzicht!$B:$B,0),5),Verdeelsleutels_percentage!$1:$1,0)))</f>
        <v>0</v>
      </c>
      <c r="AF18">
        <f>PRODUCT(INDEX(Overzicht!$B$2:$E$35,MATCH(demand!AF$1,Overzicht!$B$2:$B$35,0),4),INDEX(Verdeelsleutels_percentage!$A:$AB,MATCH(demand!$C18,Verdeelsleutels_percentage!$C:$C,0),MATCH(INDEX(Overzicht!$B$1:$F$35,MATCH(demand!AF$1,Overzicht!$B:$B,0),5),Verdeelsleutels_percentage!$1:$1,0)))</f>
        <v>0</v>
      </c>
      <c r="AG18">
        <f>PRODUCT(INDEX(Overzicht!$B$2:$E$35,MATCH(demand!AG$1,Overzicht!$B$2:$B$35,0),4),INDEX(Verdeelsleutels_percentage!$A:$AB,MATCH(demand!$C18,Verdeelsleutels_percentage!$C:$C,0),MATCH(INDEX(Overzicht!$B$1:$F$35,MATCH(demand!AG$1,Overzicht!$B:$B,0),5),Verdeelsleutels_percentage!$1:$1,0)))</f>
        <v>0</v>
      </c>
      <c r="AH18">
        <f>PRODUCT(INDEX(Overzicht!$B$2:$E$35,MATCH(demand!AH$1,Overzicht!$B$2:$B$35,0),4),INDEX(Verdeelsleutels_percentage!$A:$AB,MATCH(demand!$C18,Verdeelsleutels_percentage!$C:$C,0),MATCH(INDEX(Overzicht!$B$1:$F$35,MATCH(demand!AH$1,Overzicht!$B:$B,0),5),Verdeelsleutels_percentage!$1:$1,0)))</f>
        <v>1.5036356652478161E-2</v>
      </c>
      <c r="AI18">
        <f>PRODUCT(INDEX(Overzicht!$B$2:$E$35,MATCH(demand!AI$1,Overzicht!$B$2:$B$35,0),4),INDEX(Verdeelsleutels_percentage!$A:$AB,MATCH(demand!$C18,Verdeelsleutels_percentage!$C:$C,0),MATCH(INDEX(Overzicht!$B$1:$F$35,MATCH(demand!AI$1,Overzicht!$B:$B,0),5),Verdeelsleutels_percentage!$1:$1,0)))</f>
        <v>2.3132856388427938E-3</v>
      </c>
      <c r="AJ18">
        <f>PRODUCT(INDEX(Overzicht!$B$2:$E$35,MATCH(demand!AJ$1,Overzicht!$B$2:$B$35,0),4),INDEX(Verdeelsleutels_percentage!$A:$AB,MATCH(demand!$C18,Verdeelsleutels_percentage!$C:$C,0),MATCH(INDEX(Overzicht!$B$1:$F$35,MATCH(demand!AJ$1,Overzicht!$B:$B,0),5),Verdeelsleutels_percentage!$1:$1,0)))</f>
        <v>0</v>
      </c>
      <c r="AK18">
        <f>PRODUCT(INDEX(Overzicht!$B$2:$E$35,MATCH(demand!AK$1,Overzicht!$B$2:$B$35,0),4),INDEX(Verdeelsleutels_percentage!$A:$AB,MATCH(demand!$C18,Verdeelsleutels_percentage!$C:$C,0),MATCH(INDEX(Overzicht!$B$1:$F$35,MATCH(demand!AK$1,Overzicht!$B:$B,0),5),Verdeelsleutels_percentage!$1:$1,0)))</f>
        <v>1.0074975684467274E-2</v>
      </c>
      <c r="AL18">
        <f>PRODUCT(INDEX(Overzicht!$B$2:$E$35,MATCH(demand!AL$1,Overzicht!$B$2:$B$35,0),4),INDEX(Verdeelsleutels_percentage!$A:$AB,MATCH(demand!$C18,Verdeelsleutels_percentage!$C:$C,0),MATCH(INDEX(Overzicht!$B$1:$F$35,MATCH(demand!AL$1,Overzicht!$B:$B,0),5),Verdeelsleutels_percentage!$1:$1,0)))</f>
        <v>0.12916635492906761</v>
      </c>
      <c r="AM18">
        <f>PRODUCT(INDEX(Overzicht!$B$2:$E$35,MATCH(demand!AM$1,Overzicht!$B$2:$B$35,0),4),INDEX(Verdeelsleutels_percentage!$A:$AB,MATCH(demand!$C18,Verdeelsleutels_percentage!$C:$C,0),MATCH(INDEX(Overzicht!$B$1:$F$35,MATCH(demand!AM$1,Overzicht!$B:$B,0),5),Verdeelsleutels_percentage!$1:$1,0)))</f>
        <v>0.25833270985813522</v>
      </c>
      <c r="AN18">
        <f>PRODUCT(INDEX(Overzicht!$B$2:$E$35,MATCH(demand!AN$1,Overzicht!$B$2:$B$35,0),4),INDEX(Verdeelsleutels_percentage!$A:$AB,MATCH(demand!$C18,Verdeelsleutels_percentage!$C:$C,0),MATCH(INDEX(Overzicht!$B$1:$F$35,MATCH(demand!AN$1,Overzicht!$B:$B,0),5),Verdeelsleutels_percentage!$1:$1,0)))</f>
        <v>0.12916635492906761</v>
      </c>
      <c r="AO18">
        <f>PRODUCT(INDEX(Overzicht!$B$2:$E$35,MATCH(demand!AO$1,Overzicht!$B$2:$B$35,0),4),INDEX(Verdeelsleutels_percentage!$A:$AB,MATCH(demand!$C18,Verdeelsleutels_percentage!$C:$C,0),MATCH(INDEX(Overzicht!$B$1:$F$35,MATCH(demand!AO$1,Overzicht!$B:$B,0),5),Verdeelsleutels_percentage!$1:$1,0)))</f>
        <v>0.45208224225173665</v>
      </c>
    </row>
    <row r="19" spans="1:41">
      <c r="A19" s="1" t="s">
        <v>2030</v>
      </c>
      <c r="B19" t="str">
        <f>INDEX('ETLocal datasets'!B:C,MATCH(C19,'ETLocal datasets'!C:C,0),1)</f>
        <v>GM0003</v>
      </c>
      <c r="C19" t="str">
        <f>'ETLocal datasets'!C2</f>
        <v>Appingedam</v>
      </c>
      <c r="D19">
        <f t="shared" si="6"/>
        <v>1.0443533544109047E-2</v>
      </c>
      <c r="E19">
        <f t="shared" si="7"/>
        <v>2.9281059712723351E-2</v>
      </c>
      <c r="F19">
        <f t="shared" si="8"/>
        <v>7.1212440248364746E-3</v>
      </c>
      <c r="G19">
        <f t="shared" si="9"/>
        <v>1.4649416279663605E-2</v>
      </c>
      <c r="H19">
        <f>PRODUCT(INDEX(Overzicht!$B$2:$E$35,MATCH(demand!H$1,Overzicht!$B$2:$B$35,0),4),INDEX(Verdeelsleutels_percentage!$A:$AB,MATCH(demand!$C19,Verdeelsleutels_percentage!$C:$C,0),MATCH(INDEX(Overzicht!$B$1:$F$35,MATCH(demand!H$1,Overzicht!$B:$B,0),5),Verdeelsleutels_percentage!$1:$1,0)))</f>
        <v>7.1212440248364746E-3</v>
      </c>
      <c r="I19">
        <f>PRODUCT(INDEX(Overzicht!$B$2:$E$35,MATCH(demand!I$1,Overzicht!$B$2:$B$35,0),4),INDEX(Verdeelsleutels_percentage!$A:$AB,MATCH(demand!$C19,Verdeelsleutels_percentage!$C:$C,0),MATCH(INDEX(Overzicht!$B$1:$F$35,MATCH(demand!I$1,Overzicht!$B:$B,0),5),Verdeelsleutels_percentage!$1:$1,0)))</f>
        <v>2.3461726625466604E-3</v>
      </c>
      <c r="J19">
        <f>PRODUCT(INDEX(Overzicht!$B$2:$E$35,MATCH(demand!J$1,Overzicht!$B$2:$B$35,0),4),INDEX(Verdeelsleutels_percentage!$A:$AB,MATCH(demand!$C19,Verdeelsleutels_percentage!$C:$C,0),MATCH(INDEX(Overzicht!$B$1:$F$35,MATCH(demand!J$1,Overzicht!$B:$B,0),5),Verdeelsleutels_percentage!$1:$1,0)))</f>
        <v>1.6277129199626227E-3</v>
      </c>
      <c r="K19">
        <f>PRODUCT(INDEX(Overzicht!$B$2:$E$35,MATCH(demand!K$1,Overzicht!$B$2:$B$35,0),4),INDEX(Verdeelsleutels_percentage!$A:$AB,MATCH(demand!$C19,Verdeelsleutels_percentage!$C:$C,0),MATCH(INDEX(Overzicht!$B$1:$F$35,MATCH(demand!K$1,Overzicht!$B:$B,0),5),Verdeelsleutels_percentage!$1:$1,0)))</f>
        <v>2.7372014396377707E-4</v>
      </c>
      <c r="L19">
        <f>PRODUCT(INDEX(Overzicht!$B$2:$E$35,MATCH(demand!L$1,Overzicht!$B$2:$B$35,0),4),INDEX(Verdeelsleutels_percentage!$A:$AB,MATCH(demand!$C19,Verdeelsleutels_percentage!$C:$C,0),MATCH(INDEX(Overzicht!$B$1:$F$35,MATCH(demand!L$1,Overzicht!$B:$B,0),5),Verdeelsleutels_percentage!$1:$1,0)))</f>
        <v>2.4415693799439342E-3</v>
      </c>
      <c r="M19">
        <f>PRODUCT(INDEX(Overzicht!$B$2:$E$35,MATCH(demand!M$1,Overzicht!$B$2:$B$35,0),4),INDEX(Verdeelsleutels_percentage!$A:$AB,MATCH(demand!$C19,Verdeelsleutels_percentage!$C:$C,0),MATCH(INDEX(Overzicht!$B$1:$F$35,MATCH(demand!M$1,Overzicht!$B:$B,0),5),Verdeelsleutels_percentage!$1:$1,0)))</f>
        <v>2.9727840070435298E-3</v>
      </c>
      <c r="N19">
        <f>PRODUCT(INDEX(Overzicht!$B$2:$E$35,MATCH(demand!N$1,Overzicht!$B$2:$B$35,0),4),INDEX(Verdeelsleutels_percentage!$A:$AB,MATCH(demand!$C19,Verdeelsleutels_percentage!$C:$C,0),MATCH(INDEX(Overzicht!$B$1:$F$35,MATCH(demand!N$1,Overzicht!$B:$B,0),5),Verdeelsleutels_percentage!$1:$1,0)))</f>
        <v>3.2389189562455232E-3</v>
      </c>
      <c r="O19">
        <f>PRODUCT(INDEX(Overzicht!$B$2:$E$35,MATCH(demand!O$1,Overzicht!$B$2:$B$35,0),4),INDEX(Verdeelsleutels_percentage!$A:$AB,MATCH(demand!$C19,Verdeelsleutels_percentage!$C:$C,0),MATCH(INDEX(Overzicht!$B$1:$F$35,MATCH(demand!O$1,Overzicht!$B:$B,0),5),Verdeelsleutels_percentage!$1:$1,0)))</f>
        <v>0</v>
      </c>
      <c r="P19">
        <f>PRODUCT(INDEX(Overzicht!$B$2:$E$35,MATCH(demand!P$1,Overzicht!$B$2:$B$35,0),4),INDEX(Verdeelsleutels_percentage!$A:$AB,MATCH(demand!$C19,Verdeelsleutels_percentage!$C:$C,0),MATCH(INDEX(Overzicht!$B$1:$F$35,MATCH(demand!P$1,Overzicht!$B:$B,0),5),Verdeelsleutels_percentage!$1:$1,0)))</f>
        <v>0</v>
      </c>
      <c r="Q19">
        <f>PRODUCT(INDEX(Overzicht!$B$2:$E$35,MATCH(demand!Q$1,Overzicht!$B$2:$B$35,0),4),INDEX(Verdeelsleutels_percentage!$A:$AB,MATCH(demand!$C19,Verdeelsleutels_percentage!$C:$C,0),MATCH(INDEX(Overzicht!$B$1:$F$35,MATCH(demand!Q$1,Overzicht!$B:$B,0),5),Verdeelsleutels_percentage!$1:$1,0)))</f>
        <v>2.4161363655695184E-3</v>
      </c>
      <c r="R19">
        <f>PRODUCT(INDEX(Overzicht!$B$2:$E$35,MATCH(demand!R$1,Overzicht!$B$2:$B$35,0),4),INDEX(Verdeelsleutels_percentage!$A:$AB,MATCH(demand!$C19,Verdeelsleutels_percentage!$C:$C,0),MATCH(INDEX(Overzicht!$B$1:$F$35,MATCH(demand!R$1,Overzicht!$B:$B,0),5),Verdeelsleutels_percentage!$1:$1,0)))</f>
        <v>4.3236124436507166E-4</v>
      </c>
      <c r="S19">
        <f>PRODUCT(INDEX(Overzicht!$B$2:$E$35,MATCH(demand!S$1,Overzicht!$B$2:$B$35,0),4),INDEX(Verdeelsleutels_percentage!$A:$AB,MATCH(demand!$C19,Verdeelsleutels_percentage!$C:$C,0),MATCH(INDEX(Overzicht!$B$1:$F$35,MATCH(demand!S$1,Overzicht!$B:$B,0),5),Verdeelsleutels_percentage!$1:$1,0)))</f>
        <v>3.3232472115903551E-3</v>
      </c>
      <c r="T19">
        <f>PRODUCT(INDEX(Overzicht!$B$2:$E$35,MATCH(demand!T$1,Overzicht!$B$2:$B$35,0),4),INDEX(Verdeelsleutels_percentage!$A:$AB,MATCH(demand!$C19,Verdeelsleutels_percentage!$C:$C,0),MATCH(INDEX(Overzicht!$B$1:$F$35,MATCH(demand!T$1,Overzicht!$B:$B,0),5),Verdeelsleutels_percentage!$1:$1,0)))</f>
        <v>2.7128548666043714E-3</v>
      </c>
      <c r="U19">
        <f>PRODUCT(INDEX(Overzicht!$B$2:$E$35,MATCH(demand!U$1,Overzicht!$B$2:$B$35,0),4),INDEX(Verdeelsleutels_percentage!$A:$AB,MATCH(demand!$C19,Verdeelsleutels_percentage!$C:$C,0),MATCH(INDEX(Overzicht!$B$1:$F$35,MATCH(demand!U$1,Overzicht!$B:$B,0),5),Verdeelsleutels_percentage!$1:$1,0)))</f>
        <v>8.4776714581386598E-3</v>
      </c>
      <c r="V19">
        <f>PRODUCT(INDEX(Overzicht!$B$2:$E$35,MATCH(demand!V$1,Overzicht!$B$2:$B$35,0),4),INDEX(Verdeelsleutels_percentage!$A:$AB,MATCH(demand!$C19,Verdeelsleutels_percentage!$C:$C,0),MATCH(INDEX(Overzicht!$B$1:$F$35,MATCH(demand!V$1,Overzicht!$B:$B,0),5),Verdeelsleutels_percentage!$1:$1,0)))</f>
        <v>7.4603508831620215E-4</v>
      </c>
      <c r="W19">
        <f>PRODUCT(INDEX(Overzicht!$B$2:$E$35,MATCH(demand!W$1,Overzicht!$B$2:$B$35,0),4),INDEX(Verdeelsleutels_percentage!$A:$AB,MATCH(demand!$C19,Verdeelsleutels_percentage!$C:$C,0),MATCH(INDEX(Overzicht!$B$1:$F$35,MATCH(demand!W$1,Overzicht!$B:$B,0),5),Verdeelsleutels_percentage!$1:$1,0)))</f>
        <v>8.1385645998131133E-3</v>
      </c>
      <c r="X19">
        <f>PRODUCT(INDEX(Overzicht!$B$2:$E$35,MATCH(demand!X$1,Overzicht!$B$2:$B$35,0),4),INDEX(Verdeelsleutels_percentage!$A:$AB,MATCH(demand!$C19,Verdeelsleutels_percentage!$C:$C,0),MATCH(INDEX(Overzicht!$B$1:$F$35,MATCH(demand!X$1,Overzicht!$B:$B,0),5),Verdeelsleutels_percentage!$1:$1,0)))</f>
        <v>2.393998886512146E-4</v>
      </c>
      <c r="Y19">
        <f>PRODUCT(INDEX(Overzicht!$B$2:$E$35,MATCH(demand!Y$1,Overzicht!$B$2:$B$35,0),4),INDEX(Verdeelsleutels_percentage!$A:$AB,MATCH(demand!$C19,Verdeelsleutels_percentage!$C:$C,0),MATCH(INDEX(Overzicht!$B$1:$F$35,MATCH(demand!Y$1,Overzicht!$B:$B,0),5),Verdeelsleutels_percentage!$1:$1,0)))</f>
        <v>6.8168555710125177E-7</v>
      </c>
      <c r="Z19">
        <f>PRODUCT(INDEX(Overzicht!$B$2:$E$35,MATCH(demand!Z$1,Overzicht!$B$2:$B$35,0),4),INDEX(Verdeelsleutels_percentage!$A:$AB,MATCH(demand!$C19,Verdeelsleutels_percentage!$C:$C,0),MATCH(INDEX(Overzicht!$B$1:$F$35,MATCH(demand!Z$1,Overzicht!$B:$B,0),5),Verdeelsleutels_percentage!$1:$1,0)))</f>
        <v>0</v>
      </c>
      <c r="AA19">
        <f>PRODUCT(INDEX(Overzicht!$B$2:$E$35,MATCH(demand!AA$1,Overzicht!$B$2:$B$35,0),4),INDEX(Verdeelsleutels_percentage!$A:$AB,MATCH(demand!$C19,Verdeelsleutels_percentage!$C:$C,0),MATCH(INDEX(Overzicht!$B$1:$F$35,MATCH(demand!AA$1,Overzicht!$B:$B,0),5),Verdeelsleutels_percentage!$1:$1,0)))</f>
        <v>1.5945860984824604E-5</v>
      </c>
      <c r="AB19">
        <f>PRODUCT(INDEX(Overzicht!$B$2:$E$35,MATCH(demand!AB$1,Overzicht!$B$2:$B$35,0),4),INDEX(Verdeelsleutels_percentage!$A:$AB,MATCH(demand!$C19,Verdeelsleutels_percentage!$C:$C,0),MATCH(INDEX(Overzicht!$B$1:$F$35,MATCH(demand!AB$1,Overzicht!$B:$B,0),5),Verdeelsleutels_percentage!$1:$1,0)))</f>
        <v>4.2846881850080428E-3</v>
      </c>
      <c r="AC19">
        <f>PRODUCT(INDEX(Overzicht!$B$2:$E$35,MATCH(demand!AC$1,Overzicht!$B$2:$B$35,0),4),INDEX(Verdeelsleutels_percentage!$A:$AB,MATCH(demand!$C19,Verdeelsleutels_percentage!$C:$C,0),MATCH(INDEX(Overzicht!$B$1:$F$35,MATCH(demand!AC$1,Overzicht!$B:$B,0),5),Verdeelsleutels_percentage!$1:$1,0)))</f>
        <v>1.6735000785514766E-4</v>
      </c>
      <c r="AD19">
        <f>PRODUCT(INDEX(Overzicht!$B$2:$E$35,MATCH(demand!AD$1,Overzicht!$B$2:$B$35,0),4),INDEX(Verdeelsleutels_percentage!$A:$AB,MATCH(demand!$C19,Verdeelsleutels_percentage!$C:$C,0),MATCH(INDEX(Overzicht!$B$1:$F$35,MATCH(demand!AD$1,Overzicht!$B:$B,0),5),Verdeelsleutels_percentage!$1:$1,0)))</f>
        <v>0</v>
      </c>
      <c r="AE19">
        <f>PRODUCT(INDEX(Overzicht!$B$2:$E$35,MATCH(demand!AE$1,Overzicht!$B$2:$B$35,0),4),INDEX(Verdeelsleutels_percentage!$A:$AB,MATCH(demand!$C19,Verdeelsleutels_percentage!$C:$C,0),MATCH(INDEX(Overzicht!$B$1:$F$35,MATCH(demand!AE$1,Overzicht!$B:$B,0),5),Verdeelsleutels_percentage!$1:$1,0)))</f>
        <v>0</v>
      </c>
      <c r="AF19">
        <f>PRODUCT(INDEX(Overzicht!$B$2:$E$35,MATCH(demand!AF$1,Overzicht!$B$2:$B$35,0),4),INDEX(Verdeelsleutels_percentage!$A:$AB,MATCH(demand!$C19,Verdeelsleutels_percentage!$C:$C,0),MATCH(INDEX(Overzicht!$B$1:$F$35,MATCH(demand!AF$1,Overzicht!$B:$B,0),5),Verdeelsleutels_percentage!$1:$1,0)))</f>
        <v>0</v>
      </c>
      <c r="AG19">
        <f>PRODUCT(INDEX(Overzicht!$B$2:$E$35,MATCH(demand!AG$1,Overzicht!$B$2:$B$35,0),4),INDEX(Verdeelsleutels_percentage!$A:$AB,MATCH(demand!$C19,Verdeelsleutels_percentage!$C:$C,0),MATCH(INDEX(Overzicht!$B$1:$F$35,MATCH(demand!AG$1,Overzicht!$B:$B,0),5),Verdeelsleutels_percentage!$1:$1,0)))</f>
        <v>0</v>
      </c>
      <c r="AH19">
        <f>PRODUCT(INDEX(Overzicht!$B$2:$E$35,MATCH(demand!AH$1,Overzicht!$B$2:$B$35,0),4),INDEX(Verdeelsleutels_percentage!$A:$AB,MATCH(demand!$C19,Verdeelsleutels_percentage!$C:$C,0),MATCH(INDEX(Overzicht!$B$1:$F$35,MATCH(demand!AH$1,Overzicht!$B:$B,0),5),Verdeelsleutels_percentage!$1:$1,0)))</f>
        <v>2.0729619280271985E-4</v>
      </c>
      <c r="AI19">
        <f>PRODUCT(INDEX(Overzicht!$B$2:$E$35,MATCH(demand!AI$1,Overzicht!$B$2:$B$35,0),4),INDEX(Verdeelsleutels_percentage!$A:$AB,MATCH(demand!$C19,Verdeelsleutels_percentage!$C:$C,0),MATCH(INDEX(Overzicht!$B$1:$F$35,MATCH(demand!AI$1,Overzicht!$B:$B,0),5),Verdeelsleutels_percentage!$1:$1,0)))</f>
        <v>3.1891721969649209E-5</v>
      </c>
      <c r="AJ19">
        <f>PRODUCT(INDEX(Overzicht!$B$2:$E$35,MATCH(demand!AJ$1,Overzicht!$B$2:$B$35,0),4),INDEX(Verdeelsleutels_percentage!$A:$AB,MATCH(demand!$C19,Verdeelsleutels_percentage!$C:$C,0),MATCH(INDEX(Overzicht!$B$1:$F$35,MATCH(demand!AJ$1,Overzicht!$B:$B,0),5),Verdeelsleutels_percentage!$1:$1,0)))</f>
        <v>0</v>
      </c>
      <c r="AK19">
        <f>PRODUCT(INDEX(Overzicht!$B$2:$E$35,MATCH(demand!AK$1,Overzicht!$B$2:$B$35,0),4),INDEX(Verdeelsleutels_percentage!$A:$AB,MATCH(demand!$C19,Verdeelsleutels_percentage!$C:$C,0),MATCH(INDEX(Overzicht!$B$1:$F$35,MATCH(demand!AK$1,Overzicht!$B:$B,0),5),Verdeelsleutels_percentage!$1:$1,0)))</f>
        <v>1.0580133979757048E-4</v>
      </c>
      <c r="AL19">
        <f>PRODUCT(INDEX(Overzicht!$B$2:$E$35,MATCH(demand!AL$1,Overzicht!$B$2:$B$35,0),4),INDEX(Verdeelsleutels_percentage!$A:$AB,MATCH(demand!$C19,Verdeelsleutels_percentage!$C:$C,0),MATCH(INDEX(Overzicht!$B$1:$F$35,MATCH(demand!AL$1,Overzicht!$B:$B,0),5),Verdeelsleutels_percentage!$1:$1,0)))</f>
        <v>1.3564274333021857E-3</v>
      </c>
      <c r="AM19">
        <f>PRODUCT(INDEX(Overzicht!$B$2:$E$35,MATCH(demand!AM$1,Overzicht!$B$2:$B$35,0),4),INDEX(Verdeelsleutels_percentage!$A:$AB,MATCH(demand!$C19,Verdeelsleutels_percentage!$C:$C,0),MATCH(INDEX(Overzicht!$B$1:$F$35,MATCH(demand!AM$1,Overzicht!$B:$B,0),5),Verdeelsleutels_percentage!$1:$1,0)))</f>
        <v>2.7128548666043714E-3</v>
      </c>
      <c r="AN19">
        <f>PRODUCT(INDEX(Overzicht!$B$2:$E$35,MATCH(demand!AN$1,Overzicht!$B$2:$B$35,0),4),INDEX(Verdeelsleutels_percentage!$A:$AB,MATCH(demand!$C19,Verdeelsleutels_percentage!$C:$C,0),MATCH(INDEX(Overzicht!$B$1:$F$35,MATCH(demand!AN$1,Overzicht!$B:$B,0),5),Verdeelsleutels_percentage!$1:$1,0)))</f>
        <v>1.3564274333021857E-3</v>
      </c>
      <c r="AO19">
        <f>PRODUCT(INDEX(Overzicht!$B$2:$E$35,MATCH(demand!AO$1,Overzicht!$B$2:$B$35,0),4),INDEX(Verdeelsleutels_percentage!$A:$AB,MATCH(demand!$C19,Verdeelsleutels_percentage!$C:$C,0),MATCH(INDEX(Overzicht!$B$1:$F$35,MATCH(demand!AO$1,Overzicht!$B:$B,0),5),Verdeelsleutels_percentage!$1:$1,0)))</f>
        <v>4.7474960165576497E-3</v>
      </c>
    </row>
    <row r="20" spans="1:41">
      <c r="B20" t="str">
        <f>INDEX('ETLocal datasets'!B:C,MATCH(C20,'ETLocal datasets'!C:C,0),1)</f>
        <v>GM0009</v>
      </c>
      <c r="C20" t="str">
        <f>'ETLocal datasets'!C3</f>
        <v>Ten Boer</v>
      </c>
      <c r="D20">
        <f t="shared" si="6"/>
        <v>1.3870262211130356E-2</v>
      </c>
      <c r="E20">
        <f t="shared" si="7"/>
        <v>2.5855734543414079E-2</v>
      </c>
      <c r="F20">
        <f t="shared" si="8"/>
        <v>4.4285255265790512E-3</v>
      </c>
      <c r="G20">
        <f t="shared" si="9"/>
        <v>9.1101096546769046E-3</v>
      </c>
      <c r="H20">
        <f>PRODUCT(INDEX(Overzicht!$B$2:$E$35,MATCH(demand!H$1,Overzicht!$B$2:$B$35,0),4),INDEX(Verdeelsleutels_percentage!$A:$AB,MATCH(demand!$C20,Verdeelsleutels_percentage!$C:$C,0),MATCH(INDEX(Overzicht!$B$1:$F$35,MATCH(demand!H$1,Overzicht!$B:$B,0),5),Verdeelsleutels_percentage!$1:$1,0)))</f>
        <v>4.4285255265790512E-3</v>
      </c>
      <c r="I20">
        <f>PRODUCT(INDEX(Overzicht!$B$2:$E$35,MATCH(demand!I$1,Overzicht!$B$2:$B$35,0),4),INDEX(Verdeelsleutels_percentage!$A:$AB,MATCH(demand!$C20,Verdeelsleutels_percentage!$C:$C,0),MATCH(INDEX(Overzicht!$B$1:$F$35,MATCH(demand!I$1,Overzicht!$B:$B,0),5),Verdeelsleutels_percentage!$1:$1,0)))</f>
        <v>3.0365787846572765E-3</v>
      </c>
      <c r="J20">
        <f>PRODUCT(INDEX(Overzicht!$B$2:$E$35,MATCH(demand!J$1,Overzicht!$B$2:$B$35,0),4),INDEX(Verdeelsleutels_percentage!$A:$AB,MATCH(demand!$C20,Verdeelsleutels_percentage!$C:$C,0),MATCH(INDEX(Overzicht!$B$1:$F$35,MATCH(demand!J$1,Overzicht!$B:$B,0),5),Verdeelsleutels_percentage!$1:$1,0)))</f>
        <v>1.0122344060752117E-3</v>
      </c>
      <c r="K20">
        <f>PRODUCT(INDEX(Overzicht!$B$2:$E$35,MATCH(demand!K$1,Overzicht!$B$2:$B$35,0),4),INDEX(Verdeelsleutels_percentage!$A:$AB,MATCH(demand!$C20,Verdeelsleutels_percentage!$C:$C,0),MATCH(INDEX(Overzicht!$B$1:$F$35,MATCH(demand!K$1,Overzicht!$B:$B,0),5),Verdeelsleutels_percentage!$1:$1,0)))</f>
        <v>3.5426752487668228E-4</v>
      </c>
      <c r="L20">
        <f>PRODUCT(INDEX(Overzicht!$B$2:$E$35,MATCH(demand!L$1,Overzicht!$B$2:$B$35,0),4),INDEX(Verdeelsleutels_percentage!$A:$AB,MATCH(demand!$C20,Verdeelsleutels_percentage!$C:$C,0),MATCH(INDEX(Overzicht!$B$1:$F$35,MATCH(demand!L$1,Overzicht!$B:$B,0),5),Verdeelsleutels_percentage!$1:$1,0)))</f>
        <v>1.5183516091128177E-3</v>
      </c>
      <c r="M20">
        <f>PRODUCT(INDEX(Overzicht!$B$2:$E$35,MATCH(demand!M$1,Overzicht!$B$2:$B$35,0),4),INDEX(Verdeelsleutels_percentage!$A:$AB,MATCH(demand!$C20,Verdeelsleutels_percentage!$C:$C,0),MATCH(INDEX(Overzicht!$B$1:$F$35,MATCH(demand!M$1,Overzicht!$B:$B,0),5),Verdeelsleutels_percentage!$1:$1,0)))</f>
        <v>7.1082683792112276E-3</v>
      </c>
      <c r="N20">
        <f>PRODUCT(INDEX(Overzicht!$B$2:$E$35,MATCH(demand!N$1,Overzicht!$B$2:$B$35,0),4),INDEX(Verdeelsleutels_percentage!$A:$AB,MATCH(demand!$C20,Verdeelsleutels_percentage!$C:$C,0),MATCH(INDEX(Overzicht!$B$1:$F$35,MATCH(demand!N$1,Overzicht!$B:$B,0),5),Verdeelsleutels_percentage!$1:$1,0)))</f>
        <v>9.6219027953031791E-3</v>
      </c>
      <c r="O20">
        <f>PRODUCT(INDEX(Overzicht!$B$2:$E$35,MATCH(demand!O$1,Overzicht!$B$2:$B$35,0),4),INDEX(Verdeelsleutels_percentage!$A:$AB,MATCH(demand!$C20,Verdeelsleutels_percentage!$C:$C,0),MATCH(INDEX(Overzicht!$B$1:$F$35,MATCH(demand!O$1,Overzicht!$B:$B,0),5),Verdeelsleutels_percentage!$1:$1,0)))</f>
        <v>0</v>
      </c>
      <c r="P20">
        <f>PRODUCT(INDEX(Overzicht!$B$2:$E$35,MATCH(demand!P$1,Overzicht!$B$2:$B$35,0),4),INDEX(Verdeelsleutels_percentage!$A:$AB,MATCH(demand!$C20,Verdeelsleutels_percentage!$C:$C,0),MATCH(INDEX(Overzicht!$B$1:$F$35,MATCH(demand!P$1,Overzicht!$B:$B,0),5),Verdeelsleutels_percentage!$1:$1,0)))</f>
        <v>0</v>
      </c>
      <c r="Q20">
        <f>PRODUCT(INDEX(Overzicht!$B$2:$E$35,MATCH(demand!Q$1,Overzicht!$B$2:$B$35,0),4),INDEX(Verdeelsleutels_percentage!$A:$AB,MATCH(demand!$C20,Verdeelsleutels_percentage!$C:$C,0),MATCH(INDEX(Overzicht!$B$1:$F$35,MATCH(demand!Q$1,Overzicht!$B:$B,0),5),Verdeelsleutels_percentage!$1:$1,0)))</f>
        <v>1.5025354465178925E-3</v>
      </c>
      <c r="R20">
        <f>PRODUCT(INDEX(Overzicht!$B$2:$E$35,MATCH(demand!R$1,Overzicht!$B$2:$B$35,0),4),INDEX(Verdeelsleutels_percentage!$A:$AB,MATCH(demand!$C20,Verdeelsleutels_percentage!$C:$C,0),MATCH(INDEX(Overzicht!$B$1:$F$35,MATCH(demand!R$1,Overzicht!$B:$B,0),5),Verdeelsleutels_percentage!$1:$1,0)))</f>
        <v>2.6887476411372808E-4</v>
      </c>
      <c r="S20">
        <f>PRODUCT(INDEX(Overzicht!$B$2:$E$35,MATCH(demand!S$1,Overzicht!$B$2:$B$35,0),4),INDEX(Verdeelsleutels_percentage!$A:$AB,MATCH(demand!$C20,Verdeelsleutels_percentage!$C:$C,0),MATCH(INDEX(Overzicht!$B$1:$F$35,MATCH(demand!S$1,Overzicht!$B:$B,0),5),Verdeelsleutels_percentage!$1:$1,0)))</f>
        <v>2.0666452457368907E-3</v>
      </c>
      <c r="T20">
        <f>PRODUCT(INDEX(Overzicht!$B$2:$E$35,MATCH(demand!T$1,Overzicht!$B$2:$B$35,0),4),INDEX(Verdeelsleutels_percentage!$A:$AB,MATCH(demand!$C20,Verdeelsleutels_percentage!$C:$C,0),MATCH(INDEX(Overzicht!$B$1:$F$35,MATCH(demand!T$1,Overzicht!$B:$B,0),5),Verdeelsleutels_percentage!$1:$1,0)))</f>
        <v>1.6870573434586862E-3</v>
      </c>
      <c r="U20">
        <f>PRODUCT(INDEX(Overzicht!$B$2:$E$35,MATCH(demand!U$1,Overzicht!$B$2:$B$35,0),4),INDEX(Verdeelsleutels_percentage!$A:$AB,MATCH(demand!$C20,Verdeelsleutels_percentage!$C:$C,0),MATCH(INDEX(Overzicht!$B$1:$F$35,MATCH(demand!U$1,Overzicht!$B:$B,0),5),Verdeelsleutels_percentage!$1:$1,0)))</f>
        <v>5.2720541983083949E-3</v>
      </c>
      <c r="V20">
        <f>PRODUCT(INDEX(Overzicht!$B$2:$E$35,MATCH(demand!V$1,Overzicht!$B$2:$B$35,0),4),INDEX(Verdeelsleutels_percentage!$A:$AB,MATCH(demand!$C20,Verdeelsleutels_percentage!$C:$C,0),MATCH(INDEX(Overzicht!$B$1:$F$35,MATCH(demand!V$1,Overzicht!$B:$B,0),5),Verdeelsleutels_percentage!$1:$1,0)))</f>
        <v>4.6394076945113874E-4</v>
      </c>
      <c r="W20">
        <f>PRODUCT(INDEX(Overzicht!$B$2:$E$35,MATCH(demand!W$1,Overzicht!$B$2:$B$35,0),4),INDEX(Verdeelsleutels_percentage!$A:$AB,MATCH(demand!$C20,Verdeelsleutels_percentage!$C:$C,0),MATCH(INDEX(Overzicht!$B$1:$F$35,MATCH(demand!W$1,Overzicht!$B:$B,0),5),Verdeelsleutels_percentage!$1:$1,0)))</f>
        <v>5.0611720303760585E-3</v>
      </c>
      <c r="X20">
        <f>PRODUCT(INDEX(Overzicht!$B$2:$E$35,MATCH(demand!X$1,Overzicht!$B$2:$B$35,0),4),INDEX(Verdeelsleutels_percentage!$A:$AB,MATCH(demand!$C20,Verdeelsleutels_percentage!$C:$C,0),MATCH(INDEX(Overzicht!$B$1:$F$35,MATCH(demand!X$1,Overzicht!$B:$B,0),5),Verdeelsleutels_percentage!$1:$1,0)))</f>
        <v>2.2269757083833913E-4</v>
      </c>
      <c r="Y20">
        <f>PRODUCT(INDEX(Overzicht!$B$2:$E$35,MATCH(demand!Y$1,Overzicht!$B$2:$B$35,0),4),INDEX(Verdeelsleutels_percentage!$A:$AB,MATCH(demand!$C20,Verdeelsleutels_percentage!$C:$C,0),MATCH(INDEX(Overzicht!$B$1:$F$35,MATCH(demand!Y$1,Overzicht!$B:$B,0),5),Verdeelsleutels_percentage!$1:$1,0)))</f>
        <v>1.5713559392519038E-6</v>
      </c>
      <c r="Z20">
        <f>PRODUCT(INDEX(Overzicht!$B$2:$E$35,MATCH(demand!Z$1,Overzicht!$B$2:$B$35,0),4),INDEX(Verdeelsleutels_percentage!$A:$AB,MATCH(demand!$C20,Verdeelsleutels_percentage!$C:$C,0),MATCH(INDEX(Overzicht!$B$1:$F$35,MATCH(demand!Z$1,Overzicht!$B:$B,0),5),Verdeelsleutels_percentage!$1:$1,0)))</f>
        <v>0</v>
      </c>
      <c r="AA20">
        <f>PRODUCT(INDEX(Overzicht!$B$2:$E$35,MATCH(demand!AA$1,Overzicht!$B$2:$B$35,0),4),INDEX(Verdeelsleutels_percentage!$A:$AB,MATCH(demand!$C20,Verdeelsleutels_percentage!$C:$C,0),MATCH(INDEX(Overzicht!$B$1:$F$35,MATCH(demand!AA$1,Overzicht!$B:$B,0),5),Verdeelsleutels_percentage!$1:$1,0)))</f>
        <v>3.6756864076067925E-5</v>
      </c>
      <c r="AB20">
        <f>PRODUCT(INDEX(Overzicht!$B$2:$E$35,MATCH(demand!AB$1,Overzicht!$B$2:$B$35,0),4),INDEX(Verdeelsleutels_percentage!$A:$AB,MATCH(demand!$C20,Verdeelsleutels_percentage!$C:$C,0),MATCH(INDEX(Overzicht!$B$1:$F$35,MATCH(demand!AB$1,Overzicht!$B:$B,0),5),Verdeelsleutels_percentage!$1:$1,0)))</f>
        <v>2.5479204129730628E-3</v>
      </c>
      <c r="AC20">
        <f>PRODUCT(INDEX(Overzicht!$B$2:$E$35,MATCH(demand!AC$1,Overzicht!$B$2:$B$35,0),4),INDEX(Verdeelsleutels_percentage!$A:$AB,MATCH(demand!$C20,Verdeelsleutels_percentage!$C:$C,0),MATCH(INDEX(Overzicht!$B$1:$F$35,MATCH(demand!AC$1,Overzicht!$B:$B,0),5),Verdeelsleutels_percentage!$1:$1,0)))</f>
        <v>1.0966367268945455E-4</v>
      </c>
      <c r="AD20">
        <f>PRODUCT(INDEX(Overzicht!$B$2:$E$35,MATCH(demand!AD$1,Overzicht!$B$2:$B$35,0),4),INDEX(Verdeelsleutels_percentage!$A:$AB,MATCH(demand!$C20,Verdeelsleutels_percentage!$C:$C,0),MATCH(INDEX(Overzicht!$B$1:$F$35,MATCH(demand!AD$1,Overzicht!$B:$B,0),5),Verdeelsleutels_percentage!$1:$1,0)))</f>
        <v>0</v>
      </c>
      <c r="AE20">
        <f>PRODUCT(INDEX(Overzicht!$B$2:$E$35,MATCH(demand!AE$1,Overzicht!$B$2:$B$35,0),4),INDEX(Verdeelsleutels_percentage!$A:$AB,MATCH(demand!$C20,Verdeelsleutels_percentage!$C:$C,0),MATCH(INDEX(Overzicht!$B$1:$F$35,MATCH(demand!AE$1,Overzicht!$B:$B,0),5),Verdeelsleutels_percentage!$1:$1,0)))</f>
        <v>0</v>
      </c>
      <c r="AF20">
        <f>PRODUCT(INDEX(Overzicht!$B$2:$E$35,MATCH(demand!AF$1,Overzicht!$B$2:$B$35,0),4),INDEX(Verdeelsleutels_percentage!$A:$AB,MATCH(demand!$C20,Verdeelsleutels_percentage!$C:$C,0),MATCH(INDEX(Overzicht!$B$1:$F$35,MATCH(demand!AF$1,Overzicht!$B:$B,0),5),Verdeelsleutels_percentage!$1:$1,0)))</f>
        <v>0</v>
      </c>
      <c r="AG20">
        <f>PRODUCT(INDEX(Overzicht!$B$2:$E$35,MATCH(demand!AG$1,Overzicht!$B$2:$B$35,0),4),INDEX(Verdeelsleutels_percentage!$A:$AB,MATCH(demand!$C20,Verdeelsleutels_percentage!$C:$C,0),MATCH(INDEX(Overzicht!$B$1:$F$35,MATCH(demand!AG$1,Overzicht!$B:$B,0),5),Verdeelsleutels_percentage!$1:$1,0)))</f>
        <v>0</v>
      </c>
      <c r="AH20">
        <f>PRODUCT(INDEX(Overzicht!$B$2:$E$35,MATCH(demand!AH$1,Overzicht!$B$2:$B$35,0),4),INDEX(Verdeelsleutels_percentage!$A:$AB,MATCH(demand!$C20,Verdeelsleutels_percentage!$C:$C,0),MATCH(INDEX(Overzicht!$B$1:$F$35,MATCH(demand!AH$1,Overzicht!$B:$B,0),5),Verdeelsleutels_percentage!$1:$1,0)))</f>
        <v>4.7783923298888305E-4</v>
      </c>
      <c r="AI20">
        <f>PRODUCT(INDEX(Overzicht!$B$2:$E$35,MATCH(demand!AI$1,Overzicht!$B$2:$B$35,0),4),INDEX(Verdeelsleutels_percentage!$A:$AB,MATCH(demand!$C20,Verdeelsleutels_percentage!$C:$C,0),MATCH(INDEX(Overzicht!$B$1:$F$35,MATCH(demand!AI$1,Overzicht!$B:$B,0),5),Verdeelsleutels_percentage!$1:$1,0)))</f>
        <v>7.3513728152135849E-5</v>
      </c>
      <c r="AJ20">
        <f>PRODUCT(INDEX(Overzicht!$B$2:$E$35,MATCH(demand!AJ$1,Overzicht!$B$2:$B$35,0),4),INDEX(Verdeelsleutels_percentage!$A:$AB,MATCH(demand!$C20,Verdeelsleutels_percentage!$C:$C,0),MATCH(INDEX(Overzicht!$B$1:$F$35,MATCH(demand!AJ$1,Overzicht!$B:$B,0),5),Verdeelsleutels_percentage!$1:$1,0)))</f>
        <v>0</v>
      </c>
      <c r="AK20">
        <f>PRODUCT(INDEX(Overzicht!$B$2:$E$35,MATCH(demand!AK$1,Overzicht!$B$2:$B$35,0),4),INDEX(Verdeelsleutels_percentage!$A:$AB,MATCH(demand!$C20,Verdeelsleutels_percentage!$C:$C,0),MATCH(INDEX(Overzicht!$B$1:$F$35,MATCH(demand!AK$1,Overzicht!$B:$B,0),5),Verdeelsleutels_percentage!$1:$1,0)))</f>
        <v>6.5795236394888761E-5</v>
      </c>
      <c r="AL20">
        <f>PRODUCT(INDEX(Overzicht!$B$2:$E$35,MATCH(demand!AL$1,Overzicht!$B$2:$B$35,0),4),INDEX(Verdeelsleutels_percentage!$A:$AB,MATCH(demand!$C20,Verdeelsleutels_percentage!$C:$C,0),MATCH(INDEX(Overzicht!$B$1:$F$35,MATCH(demand!AL$1,Overzicht!$B:$B,0),5),Verdeelsleutels_percentage!$1:$1,0)))</f>
        <v>8.4352867172934312E-4</v>
      </c>
      <c r="AM20">
        <f>PRODUCT(INDEX(Overzicht!$B$2:$E$35,MATCH(demand!AM$1,Overzicht!$B$2:$B$35,0),4),INDEX(Verdeelsleutels_percentage!$A:$AB,MATCH(demand!$C20,Verdeelsleutels_percentage!$C:$C,0),MATCH(INDEX(Overzicht!$B$1:$F$35,MATCH(demand!AM$1,Overzicht!$B:$B,0),5),Verdeelsleutels_percentage!$1:$1,0)))</f>
        <v>1.6870573434586862E-3</v>
      </c>
      <c r="AN20">
        <f>PRODUCT(INDEX(Overzicht!$B$2:$E$35,MATCH(demand!AN$1,Overzicht!$B$2:$B$35,0),4),INDEX(Verdeelsleutels_percentage!$A:$AB,MATCH(demand!$C20,Verdeelsleutels_percentage!$C:$C,0),MATCH(INDEX(Overzicht!$B$1:$F$35,MATCH(demand!AN$1,Overzicht!$B:$B,0),5),Verdeelsleutels_percentage!$1:$1,0)))</f>
        <v>8.4352867172934312E-4</v>
      </c>
      <c r="AO20">
        <f>PRODUCT(INDEX(Overzicht!$B$2:$E$35,MATCH(demand!AO$1,Overzicht!$B$2:$B$35,0),4),INDEX(Verdeelsleutels_percentage!$A:$AB,MATCH(demand!$C20,Verdeelsleutels_percentage!$C:$C,0),MATCH(INDEX(Overzicht!$B$1:$F$35,MATCH(demand!AO$1,Overzicht!$B:$B,0),5),Verdeelsleutels_percentage!$1:$1,0)))</f>
        <v>2.9523503510527011E-3</v>
      </c>
    </row>
    <row r="21" spans="1:41">
      <c r="B21" t="str">
        <f>INDEX('ETLocal datasets'!B:C,MATCH(C21,'ETLocal datasets'!C:C,0),1)</f>
        <v>GM0010</v>
      </c>
      <c r="C21" t="str">
        <f>'ETLocal datasets'!C4</f>
        <v>Delfzijl</v>
      </c>
      <c r="D21">
        <f t="shared" si="6"/>
        <v>5.8483172540343069E-2</v>
      </c>
      <c r="E21">
        <f t="shared" si="7"/>
        <v>0.12455887170121846</v>
      </c>
      <c r="F21">
        <f t="shared" si="8"/>
        <v>1.5016523105354347E-2</v>
      </c>
      <c r="G21">
        <f t="shared" si="9"/>
        <v>3.0891133245300371E-2</v>
      </c>
      <c r="H21">
        <f>PRODUCT(INDEX(Overzicht!$B$2:$E$35,MATCH(demand!H$1,Overzicht!$B$2:$B$35,0),4),INDEX(Verdeelsleutels_percentage!$A:$AB,MATCH(demand!$C21,Verdeelsleutels_percentage!$C:$C,0),MATCH(INDEX(Overzicht!$B$1:$F$35,MATCH(demand!H$1,Overzicht!$B:$B,0),5),Verdeelsleutels_percentage!$1:$1,0)))</f>
        <v>1.5016523105354347E-2</v>
      </c>
      <c r="I21">
        <f>PRODUCT(INDEX(Overzicht!$B$2:$E$35,MATCH(demand!I$1,Overzicht!$B$2:$B$35,0),4),INDEX(Verdeelsleutels_percentage!$A:$AB,MATCH(demand!$C21,Verdeelsleutels_percentage!$C:$C,0),MATCH(INDEX(Overzicht!$B$1:$F$35,MATCH(demand!I$1,Overzicht!$B:$B,0),5),Verdeelsleutels_percentage!$1:$1,0)))</f>
        <v>2.6135560902237391E-2</v>
      </c>
      <c r="J21">
        <f>PRODUCT(INDEX(Overzicht!$B$2:$E$35,MATCH(demand!J$1,Overzicht!$B$2:$B$35,0),4),INDEX(Verdeelsleutels_percentage!$A:$AB,MATCH(demand!$C21,Verdeelsleutels_percentage!$C:$C,0),MATCH(INDEX(Overzicht!$B$1:$F$35,MATCH(demand!J$1,Overzicht!$B:$B,0),5),Verdeelsleutels_percentage!$1:$1,0)))</f>
        <v>3.4323481383667078E-3</v>
      </c>
      <c r="K21">
        <f>PRODUCT(INDEX(Overzicht!$B$2:$E$35,MATCH(demand!K$1,Overzicht!$B$2:$B$35,0),4),INDEX(Verdeelsleutels_percentage!$A:$AB,MATCH(demand!$C21,Verdeelsleutels_percentage!$C:$C,0),MATCH(INDEX(Overzicht!$B$1:$F$35,MATCH(demand!K$1,Overzicht!$B:$B,0),5),Verdeelsleutels_percentage!$1:$1,0)))</f>
        <v>3.0491487719276956E-3</v>
      </c>
      <c r="L21">
        <f>PRODUCT(INDEX(Overzicht!$B$2:$E$35,MATCH(demand!L$1,Overzicht!$B$2:$B$35,0),4),INDEX(Verdeelsleutels_percentage!$A:$AB,MATCH(demand!$C21,Verdeelsleutels_percentage!$C:$C,0),MATCH(INDEX(Overzicht!$B$1:$F$35,MATCH(demand!L$1,Overzicht!$B:$B,0),5),Verdeelsleutels_percentage!$1:$1,0)))</f>
        <v>5.1485222075500622E-3</v>
      </c>
      <c r="M21">
        <f>PRODUCT(INDEX(Overzicht!$B$2:$E$35,MATCH(demand!M$1,Overzicht!$B$2:$B$35,0),4),INDEX(Verdeelsleutels_percentage!$A:$AB,MATCH(demand!$C21,Verdeelsleutels_percentage!$C:$C,0),MATCH(INDEX(Overzicht!$B$1:$F$35,MATCH(demand!M$1,Overzicht!$B:$B,0),5),Verdeelsleutels_percentage!$1:$1,0)))</f>
        <v>6.7549588378040277E-3</v>
      </c>
      <c r="N21">
        <f>PRODUCT(INDEX(Overzicht!$B$2:$E$35,MATCH(demand!N$1,Overzicht!$B$2:$B$35,0),4),INDEX(Verdeelsleutels_percentage!$A:$AB,MATCH(demand!$C21,Verdeelsleutels_percentage!$C:$C,0),MATCH(INDEX(Overzicht!$B$1:$F$35,MATCH(demand!N$1,Overzicht!$B:$B,0),5),Verdeelsleutels_percentage!$1:$1,0)))</f>
        <v>5.791256607011689E-2</v>
      </c>
      <c r="O21">
        <f>PRODUCT(INDEX(Overzicht!$B$2:$E$35,MATCH(demand!O$1,Overzicht!$B$2:$B$35,0),4),INDEX(Verdeelsleutels_percentage!$A:$AB,MATCH(demand!$C21,Verdeelsleutels_percentage!$C:$C,0),MATCH(INDEX(Overzicht!$B$1:$F$35,MATCH(demand!O$1,Overzicht!$B:$B,0),5),Verdeelsleutels_percentage!$1:$1,0)))</f>
        <v>0</v>
      </c>
      <c r="P21">
        <f>PRODUCT(INDEX(Overzicht!$B$2:$E$35,MATCH(demand!P$1,Overzicht!$B$2:$B$35,0),4),INDEX(Verdeelsleutels_percentage!$A:$AB,MATCH(demand!$C21,Verdeelsleutels_percentage!$C:$C,0),MATCH(INDEX(Overzicht!$B$1:$F$35,MATCH(demand!P$1,Overzicht!$B:$B,0),5),Verdeelsleutels_percentage!$1:$1,0)))</f>
        <v>1.1087538958204822E-2</v>
      </c>
      <c r="Q21">
        <f>PRODUCT(INDEX(Overzicht!$B$2:$E$35,MATCH(demand!Q$1,Overzicht!$B$2:$B$35,0),4),INDEX(Verdeelsleutels_percentage!$A:$AB,MATCH(demand!$C21,Verdeelsleutels_percentage!$C:$C,0),MATCH(INDEX(Overzicht!$B$1:$F$35,MATCH(demand!Q$1,Overzicht!$B:$B,0),5),Verdeelsleutels_percentage!$1:$1,0)))</f>
        <v>5.0948917678880819E-3</v>
      </c>
      <c r="R21">
        <f>PRODUCT(INDEX(Overzicht!$B$2:$E$35,MATCH(demand!R$1,Overzicht!$B$2:$B$35,0),4),INDEX(Verdeelsleutels_percentage!$A:$AB,MATCH(demand!$C21,Verdeelsleutels_percentage!$C:$C,0),MATCH(INDEX(Overzicht!$B$1:$F$35,MATCH(demand!R$1,Overzicht!$B:$B,0),5),Verdeelsleutels_percentage!$1:$1,0)))</f>
        <v>9.1171747425365668E-4</v>
      </c>
      <c r="S21">
        <f>PRODUCT(INDEX(Overzicht!$B$2:$E$35,MATCH(demand!S$1,Overzicht!$B$2:$B$35,0),4),INDEX(Verdeelsleutels_percentage!$A:$AB,MATCH(demand!$C21,Verdeelsleutels_percentage!$C:$C,0),MATCH(INDEX(Overzicht!$B$1:$F$35,MATCH(demand!S$1,Overzicht!$B:$B,0),5),Verdeelsleutels_percentage!$1:$1,0)))</f>
        <v>7.0077107824986955E-3</v>
      </c>
      <c r="T21">
        <f>PRODUCT(INDEX(Overzicht!$B$2:$E$35,MATCH(demand!T$1,Overzicht!$B$2:$B$35,0),4),INDEX(Verdeelsleutels_percentage!$A:$AB,MATCH(demand!$C21,Verdeelsleutels_percentage!$C:$C,0),MATCH(INDEX(Overzicht!$B$1:$F$35,MATCH(demand!T$1,Overzicht!$B:$B,0),5),Verdeelsleutels_percentage!$1:$1,0)))</f>
        <v>5.7205802306111797E-3</v>
      </c>
      <c r="U21">
        <f>PRODUCT(INDEX(Overzicht!$B$2:$E$35,MATCH(demand!U$1,Overzicht!$B$2:$B$35,0),4),INDEX(Verdeelsleutels_percentage!$A:$AB,MATCH(demand!$C21,Verdeelsleutels_percentage!$C:$C,0),MATCH(INDEX(Overzicht!$B$1:$F$35,MATCH(demand!U$1,Overzicht!$B:$B,0),5),Verdeelsleutels_percentage!$1:$1,0)))</f>
        <v>1.7876813220659937E-2</v>
      </c>
      <c r="V21">
        <f>PRODUCT(INDEX(Overzicht!$B$2:$E$35,MATCH(demand!V$1,Overzicht!$B$2:$B$35,0),4),INDEX(Verdeelsleutels_percentage!$A:$AB,MATCH(demand!$C21,Verdeelsleutels_percentage!$C:$C,0),MATCH(INDEX(Overzicht!$B$1:$F$35,MATCH(demand!V$1,Overzicht!$B:$B,0),5),Verdeelsleutels_percentage!$1:$1,0)))</f>
        <v>1.5731595634180745E-3</v>
      </c>
      <c r="W21">
        <f>PRODUCT(INDEX(Overzicht!$B$2:$E$35,MATCH(demand!W$1,Overzicht!$B$2:$B$35,0),4),INDEX(Verdeelsleutels_percentage!$A:$AB,MATCH(demand!$C21,Verdeelsleutels_percentage!$C:$C,0),MATCH(INDEX(Overzicht!$B$1:$F$35,MATCH(demand!W$1,Overzicht!$B:$B,0),5),Verdeelsleutels_percentage!$1:$1,0)))</f>
        <v>1.716174069183354E-2</v>
      </c>
      <c r="X21">
        <f>PRODUCT(INDEX(Overzicht!$B$2:$E$35,MATCH(demand!X$1,Overzicht!$B$2:$B$35,0),4),INDEX(Verdeelsleutels_percentage!$A:$AB,MATCH(demand!$C21,Verdeelsleutels_percentage!$C:$C,0),MATCH(INDEX(Overzicht!$B$1:$F$35,MATCH(demand!X$1,Overzicht!$B:$B,0),5),Verdeelsleutels_percentage!$1:$1,0)))</f>
        <v>1.419697014094412E-3</v>
      </c>
      <c r="Y21">
        <f>PRODUCT(INDEX(Overzicht!$B$2:$E$35,MATCH(demand!Y$1,Overzicht!$B$2:$B$35,0),4),INDEX(Verdeelsleutels_percentage!$A:$AB,MATCH(demand!$C21,Verdeelsleutels_percentage!$C:$C,0),MATCH(INDEX(Overzicht!$B$1:$F$35,MATCH(demand!Y$1,Overzicht!$B:$B,0),5),Verdeelsleutels_percentage!$1:$1,0)))</f>
        <v>3.9731218785172221E-6</v>
      </c>
      <c r="Z21">
        <f>PRODUCT(INDEX(Overzicht!$B$2:$E$35,MATCH(demand!Z$1,Overzicht!$B$2:$B$35,0),4),INDEX(Verdeelsleutels_percentage!$A:$AB,MATCH(demand!$C21,Verdeelsleutels_percentage!$C:$C,0),MATCH(INDEX(Overzicht!$B$1:$F$35,MATCH(demand!Z$1,Overzicht!$B:$B,0),5),Verdeelsleutels_percentage!$1:$1,0)))</f>
        <v>0</v>
      </c>
      <c r="AA21">
        <f>PRODUCT(INDEX(Overzicht!$B$2:$E$35,MATCH(demand!AA$1,Overzicht!$B$2:$B$35,0),4),INDEX(Verdeelsleutels_percentage!$A:$AB,MATCH(demand!$C21,Verdeelsleutels_percentage!$C:$C,0),MATCH(INDEX(Overzicht!$B$1:$F$35,MATCH(demand!AA$1,Overzicht!$B:$B,0),5),Verdeelsleutels_percentage!$1:$1,0)))</f>
        <v>9.2938523474087086E-5</v>
      </c>
      <c r="AB21">
        <f>PRODUCT(INDEX(Overzicht!$B$2:$E$35,MATCH(demand!AB$1,Overzicht!$B$2:$B$35,0),4),INDEX(Verdeelsleutels_percentage!$A:$AB,MATCH(demand!$C21,Verdeelsleutels_percentage!$C:$C,0),MATCH(INDEX(Overzicht!$B$1:$F$35,MATCH(demand!AB$1,Overzicht!$B:$B,0),5),Verdeelsleutels_percentage!$1:$1,0)))</f>
        <v>1.9671147979649521E-2</v>
      </c>
      <c r="AC21">
        <f>PRODUCT(INDEX(Overzicht!$B$2:$E$35,MATCH(demand!AC$1,Overzicht!$B$2:$B$35,0),4),INDEX(Verdeelsleutels_percentage!$A:$AB,MATCH(demand!$C21,Verdeelsleutels_percentage!$C:$C,0),MATCH(INDEX(Overzicht!$B$1:$F$35,MATCH(demand!AC$1,Overzicht!$B:$B,0),5),Verdeelsleutels_percentage!$1:$1,0)))</f>
        <v>8.0880688449755259E-4</v>
      </c>
      <c r="AD21">
        <f>PRODUCT(INDEX(Overzicht!$B$2:$E$35,MATCH(demand!AD$1,Overzicht!$B$2:$B$35,0),4),INDEX(Verdeelsleutels_percentage!$A:$AB,MATCH(demand!$C21,Verdeelsleutels_percentage!$C:$C,0),MATCH(INDEX(Overzicht!$B$1:$F$35,MATCH(demand!AD$1,Overzicht!$B:$B,0),5),Verdeelsleutels_percentage!$1:$1,0)))</f>
        <v>0</v>
      </c>
      <c r="AE21">
        <f>PRODUCT(INDEX(Overzicht!$B$2:$E$35,MATCH(demand!AE$1,Overzicht!$B$2:$B$35,0),4),INDEX(Verdeelsleutels_percentage!$A:$AB,MATCH(demand!$C21,Verdeelsleutels_percentage!$C:$C,0),MATCH(INDEX(Overzicht!$B$1:$F$35,MATCH(demand!AE$1,Overzicht!$B:$B,0),5),Verdeelsleutels_percentage!$1:$1,0)))</f>
        <v>0</v>
      </c>
      <c r="AF21">
        <f>PRODUCT(INDEX(Overzicht!$B$2:$E$35,MATCH(demand!AF$1,Overzicht!$B$2:$B$35,0),4),INDEX(Verdeelsleutels_percentage!$A:$AB,MATCH(demand!$C21,Verdeelsleutels_percentage!$C:$C,0),MATCH(INDEX(Overzicht!$B$1:$F$35,MATCH(demand!AF$1,Overzicht!$B:$B,0),5),Verdeelsleutels_percentage!$1:$1,0)))</f>
        <v>0</v>
      </c>
      <c r="AG21">
        <f>PRODUCT(INDEX(Overzicht!$B$2:$E$35,MATCH(demand!AG$1,Overzicht!$B$2:$B$35,0),4),INDEX(Verdeelsleutels_percentage!$A:$AB,MATCH(demand!$C21,Verdeelsleutels_percentage!$C:$C,0),MATCH(INDEX(Overzicht!$B$1:$F$35,MATCH(demand!AG$1,Overzicht!$B:$B,0),5),Verdeelsleutels_percentage!$1:$1,0)))</f>
        <v>0</v>
      </c>
      <c r="AH21">
        <f>PRODUCT(INDEX(Overzicht!$B$2:$E$35,MATCH(demand!AH$1,Overzicht!$B$2:$B$35,0),4),INDEX(Verdeelsleutels_percentage!$A:$AB,MATCH(demand!$C21,Verdeelsleutels_percentage!$C:$C,0),MATCH(INDEX(Overzicht!$B$1:$F$35,MATCH(demand!AH$1,Overzicht!$B:$B,0),5),Verdeelsleutels_percentage!$1:$1,0)))</f>
        <v>1.2082008051631321E-3</v>
      </c>
      <c r="AI21">
        <f>PRODUCT(INDEX(Overzicht!$B$2:$E$35,MATCH(demand!AI$1,Overzicht!$B$2:$B$35,0),4),INDEX(Verdeelsleutels_percentage!$A:$AB,MATCH(demand!$C21,Verdeelsleutels_percentage!$C:$C,0),MATCH(INDEX(Overzicht!$B$1:$F$35,MATCH(demand!AI$1,Overzicht!$B:$B,0),5),Verdeelsleutels_percentage!$1:$1,0)))</f>
        <v>1.8587704694817417E-4</v>
      </c>
      <c r="AJ21">
        <f>PRODUCT(INDEX(Overzicht!$B$2:$E$35,MATCH(demand!AJ$1,Overzicht!$B$2:$B$35,0),4),INDEX(Verdeelsleutels_percentage!$A:$AB,MATCH(demand!$C21,Verdeelsleutels_percentage!$C:$C,0),MATCH(INDEX(Overzicht!$B$1:$F$35,MATCH(demand!AJ$1,Overzicht!$B:$B,0),5),Verdeelsleutels_percentage!$1:$1,0)))</f>
        <v>0</v>
      </c>
      <c r="AK21">
        <f>PRODUCT(INDEX(Overzicht!$B$2:$E$35,MATCH(demand!AK$1,Overzicht!$B$2:$B$35,0),4),INDEX(Verdeelsleutels_percentage!$A:$AB,MATCH(demand!$C21,Verdeelsleutels_percentage!$C:$C,0),MATCH(INDEX(Overzicht!$B$1:$F$35,MATCH(demand!AK$1,Overzicht!$B:$B,0),5),Verdeelsleutels_percentage!$1:$1,0)))</f>
        <v>2.23102628993836E-4</v>
      </c>
      <c r="AL21">
        <f>PRODUCT(INDEX(Overzicht!$B$2:$E$35,MATCH(demand!AL$1,Overzicht!$B$2:$B$35,0),4),INDEX(Verdeelsleutels_percentage!$A:$AB,MATCH(demand!$C21,Verdeelsleutels_percentage!$C:$C,0),MATCH(INDEX(Overzicht!$B$1:$F$35,MATCH(demand!AL$1,Overzicht!$B:$B,0),5),Verdeelsleutels_percentage!$1:$1,0)))</f>
        <v>2.8602901153055899E-3</v>
      </c>
      <c r="AM21">
        <f>PRODUCT(INDEX(Overzicht!$B$2:$E$35,MATCH(demand!AM$1,Overzicht!$B$2:$B$35,0),4),INDEX(Verdeelsleutels_percentage!$A:$AB,MATCH(demand!$C21,Verdeelsleutels_percentage!$C:$C,0),MATCH(INDEX(Overzicht!$B$1:$F$35,MATCH(demand!AM$1,Overzicht!$B:$B,0),5),Verdeelsleutels_percentage!$1:$1,0)))</f>
        <v>5.7205802306111797E-3</v>
      </c>
      <c r="AN21">
        <f>PRODUCT(INDEX(Overzicht!$B$2:$E$35,MATCH(demand!AN$1,Overzicht!$B$2:$B$35,0),4),INDEX(Verdeelsleutels_percentage!$A:$AB,MATCH(demand!$C21,Verdeelsleutels_percentage!$C:$C,0),MATCH(INDEX(Overzicht!$B$1:$F$35,MATCH(demand!AN$1,Overzicht!$B:$B,0),5),Verdeelsleutels_percentage!$1:$1,0)))</f>
        <v>2.8602901153055899E-3</v>
      </c>
      <c r="AO21">
        <f>PRODUCT(INDEX(Overzicht!$B$2:$E$35,MATCH(demand!AO$1,Overzicht!$B$2:$B$35,0),4),INDEX(Verdeelsleutels_percentage!$A:$AB,MATCH(demand!$C21,Verdeelsleutels_percentage!$C:$C,0),MATCH(INDEX(Overzicht!$B$1:$F$35,MATCH(demand!AO$1,Overzicht!$B:$B,0),5),Verdeelsleutels_percentage!$1:$1,0)))</f>
        <v>1.0011015403569565E-2</v>
      </c>
    </row>
    <row r="22" spans="1:41">
      <c r="B22" t="str">
        <f>INDEX('ETLocal datasets'!B:C,MATCH(C22,'ETLocal datasets'!C:C,0),1)</f>
        <v>GM0014</v>
      </c>
      <c r="C22" t="str">
        <f>'ETLocal datasets'!C5</f>
        <v>Groningen</v>
      </c>
      <c r="D22">
        <f t="shared" si="6"/>
        <v>8.2322609008756334E-2</v>
      </c>
      <c r="E22">
        <f t="shared" si="7"/>
        <v>0.42699027048488181</v>
      </c>
      <c r="F22">
        <f t="shared" si="8"/>
        <v>0.12383285008942457</v>
      </c>
      <c r="G22">
        <f t="shared" si="9"/>
        <v>0.25474186304110197</v>
      </c>
      <c r="H22">
        <f>PRODUCT(INDEX(Overzicht!$B$2:$E$35,MATCH(demand!H$1,Overzicht!$B$2:$B$35,0),4),INDEX(Verdeelsleutels_percentage!$A:$AB,MATCH(demand!$C22,Verdeelsleutels_percentage!$C:$C,0),MATCH(INDEX(Overzicht!$B$1:$F$35,MATCH(demand!H$1,Overzicht!$B:$B,0),5),Verdeelsleutels_percentage!$1:$1,0)))</f>
        <v>0.12383285008942457</v>
      </c>
      <c r="I22">
        <f>PRODUCT(INDEX(Overzicht!$B$2:$E$35,MATCH(demand!I$1,Overzicht!$B$2:$B$35,0),4),INDEX(Verdeelsleutels_percentage!$A:$AB,MATCH(demand!$C22,Verdeelsleutels_percentage!$C:$C,0),MATCH(INDEX(Overzicht!$B$1:$F$35,MATCH(demand!I$1,Overzicht!$B:$B,0),5),Verdeelsleutels_percentage!$1:$1,0)))</f>
        <v>9.2124957094862027E-4</v>
      </c>
      <c r="J22">
        <f>PRODUCT(INDEX(Overzicht!$B$2:$E$35,MATCH(demand!J$1,Overzicht!$B$2:$B$35,0),4),INDEX(Verdeelsleutels_percentage!$A:$AB,MATCH(demand!$C22,Verdeelsleutels_percentage!$C:$C,0),MATCH(INDEX(Overzicht!$B$1:$F$35,MATCH(demand!J$1,Overzicht!$B:$B,0),5),Verdeelsleutels_percentage!$1:$1,0)))</f>
        <v>2.8304651449011328E-2</v>
      </c>
      <c r="K22">
        <f>PRODUCT(INDEX(Overzicht!$B$2:$E$35,MATCH(demand!K$1,Overzicht!$B$2:$B$35,0),4),INDEX(Verdeelsleutels_percentage!$A:$AB,MATCH(demand!$C22,Verdeelsleutels_percentage!$C:$C,0),MATCH(INDEX(Overzicht!$B$1:$F$35,MATCH(demand!K$1,Overzicht!$B:$B,0),5),Verdeelsleutels_percentage!$1:$1,0)))</f>
        <v>1.0747911661067236E-4</v>
      </c>
      <c r="L22">
        <f>PRODUCT(INDEX(Overzicht!$B$2:$E$35,MATCH(demand!L$1,Overzicht!$B$2:$B$35,0),4),INDEX(Verdeelsleutels_percentage!$A:$AB,MATCH(demand!$C22,Verdeelsleutels_percentage!$C:$C,0),MATCH(INDEX(Overzicht!$B$1:$F$35,MATCH(demand!L$1,Overzicht!$B:$B,0),5),Verdeelsleutels_percentage!$1:$1,0)))</f>
        <v>4.2456977173516992E-2</v>
      </c>
      <c r="M22">
        <f>PRODUCT(INDEX(Overzicht!$B$2:$E$35,MATCH(demand!M$1,Overzicht!$B$2:$B$35,0),4),INDEX(Verdeelsleutels_percentage!$A:$AB,MATCH(demand!$C22,Verdeelsleutels_percentage!$C:$C,0),MATCH(INDEX(Overzicht!$B$1:$F$35,MATCH(demand!M$1,Overzicht!$B:$B,0),5),Verdeelsleutels_percentage!$1:$1,0)))</f>
        <v>1.4450239548405423E-3</v>
      </c>
      <c r="N22">
        <f>PRODUCT(INDEX(Overzicht!$B$2:$E$35,MATCH(demand!N$1,Overzicht!$B$2:$B$35,0),4),INDEX(Verdeelsleutels_percentage!$A:$AB,MATCH(demand!$C22,Verdeelsleutels_percentage!$C:$C,0),MATCH(INDEX(Overzicht!$B$1:$F$35,MATCH(demand!N$1,Overzicht!$B:$B,0),5),Verdeelsleutels_percentage!$1:$1,0)))</f>
        <v>3.2537870937856244E-3</v>
      </c>
      <c r="O22">
        <f>PRODUCT(INDEX(Overzicht!$B$2:$E$35,MATCH(demand!O$1,Overzicht!$B$2:$B$35,0),4),INDEX(Verdeelsleutels_percentage!$A:$AB,MATCH(demand!$C22,Verdeelsleutels_percentage!$C:$C,0),MATCH(INDEX(Overzicht!$B$1:$F$35,MATCH(demand!O$1,Overzicht!$B:$B,0),5),Verdeelsleutels_percentage!$1:$1,0)))</f>
        <v>0</v>
      </c>
      <c r="P22">
        <f>PRODUCT(INDEX(Overzicht!$B$2:$E$35,MATCH(demand!P$1,Overzicht!$B$2:$B$35,0),4),INDEX(Verdeelsleutels_percentage!$A:$AB,MATCH(demand!$C22,Verdeelsleutels_percentage!$C:$C,0),MATCH(INDEX(Overzicht!$B$1:$F$35,MATCH(demand!P$1,Overzicht!$B:$B,0),5),Verdeelsleutels_percentage!$1:$1,0)))</f>
        <v>0</v>
      </c>
      <c r="Q22">
        <f>PRODUCT(INDEX(Overzicht!$B$2:$E$35,MATCH(demand!Q$1,Overzicht!$B$2:$B$35,0),4),INDEX(Verdeelsleutels_percentage!$A:$AB,MATCH(demand!$C22,Verdeelsleutels_percentage!$C:$C,0),MATCH(INDEX(Overzicht!$B$1:$F$35,MATCH(demand!Q$1,Overzicht!$B:$B,0),5),Verdeelsleutels_percentage!$1:$1,0)))</f>
        <v>4.2014716994626194E-2</v>
      </c>
      <c r="R22">
        <f>PRODUCT(INDEX(Overzicht!$B$2:$E$35,MATCH(demand!R$1,Overzicht!$B$2:$B$35,0),4),INDEX(Verdeelsleutels_percentage!$A:$AB,MATCH(demand!$C22,Verdeelsleutels_percentage!$C:$C,0),MATCH(INDEX(Overzicht!$B$1:$F$35,MATCH(demand!R$1,Overzicht!$B:$B,0),5),Verdeelsleutels_percentage!$1:$1,0)))</f>
        <v>7.5184230411436343E-3</v>
      </c>
      <c r="S22">
        <f>PRODUCT(INDEX(Overzicht!$B$2:$E$35,MATCH(demand!S$1,Overzicht!$B$2:$B$35,0),4),INDEX(Verdeelsleutels_percentage!$A:$AB,MATCH(demand!$C22,Verdeelsleutels_percentage!$C:$C,0),MATCH(INDEX(Overzicht!$B$1:$F$35,MATCH(demand!S$1,Overzicht!$B:$B,0),5),Verdeelsleutels_percentage!$1:$1,0)))</f>
        <v>5.7788663375064803E-2</v>
      </c>
      <c r="T22">
        <f>PRODUCT(INDEX(Overzicht!$B$2:$E$35,MATCH(demand!T$1,Overzicht!$B$2:$B$35,0),4),INDEX(Verdeelsleutels_percentage!$A:$AB,MATCH(demand!$C22,Verdeelsleutels_percentage!$C:$C,0),MATCH(INDEX(Overzicht!$B$1:$F$35,MATCH(demand!T$1,Overzicht!$B:$B,0),5),Verdeelsleutels_percentage!$1:$1,0)))</f>
        <v>4.7174419081685549E-2</v>
      </c>
      <c r="U22">
        <f>PRODUCT(INDEX(Overzicht!$B$2:$E$35,MATCH(demand!U$1,Overzicht!$B$2:$B$35,0),4),INDEX(Verdeelsleutels_percentage!$A:$AB,MATCH(demand!$C22,Verdeelsleutels_percentage!$C:$C,0),MATCH(INDEX(Overzicht!$B$1:$F$35,MATCH(demand!U$1,Overzicht!$B:$B,0),5),Verdeelsleutels_percentage!$1:$1,0)))</f>
        <v>0.14742005963026733</v>
      </c>
      <c r="V22">
        <f>PRODUCT(INDEX(Overzicht!$B$2:$E$35,MATCH(demand!V$1,Overzicht!$B$2:$B$35,0),4),INDEX(Verdeelsleutels_percentage!$A:$AB,MATCH(demand!$C22,Verdeelsleutels_percentage!$C:$C,0),MATCH(INDEX(Overzicht!$B$1:$F$35,MATCH(demand!V$1,Overzicht!$B:$B,0),5),Verdeelsleutels_percentage!$1:$1,0)))</f>
        <v>1.2972965247463527E-2</v>
      </c>
      <c r="W22">
        <f>PRODUCT(INDEX(Overzicht!$B$2:$E$35,MATCH(demand!W$1,Overzicht!$B$2:$B$35,0),4),INDEX(Verdeelsleutels_percentage!$A:$AB,MATCH(demand!$C22,Verdeelsleutels_percentage!$C:$C,0),MATCH(INDEX(Overzicht!$B$1:$F$35,MATCH(demand!W$1,Overzicht!$B:$B,0),5),Verdeelsleutels_percentage!$1:$1,0)))</f>
        <v>0.14152325724505666</v>
      </c>
      <c r="X22">
        <f>PRODUCT(INDEX(Overzicht!$B$2:$E$35,MATCH(demand!X$1,Overzicht!$B$2:$B$35,0),4),INDEX(Verdeelsleutels_percentage!$A:$AB,MATCH(demand!$C22,Verdeelsleutels_percentage!$C:$C,0),MATCH(INDEX(Overzicht!$B$1:$F$35,MATCH(demand!X$1,Overzicht!$B:$B,0),5),Verdeelsleutels_percentage!$1:$1,0)))</f>
        <v>8.1841357283089626E-4</v>
      </c>
      <c r="Y22">
        <f>PRODUCT(INDEX(Overzicht!$B$2:$E$35,MATCH(demand!Y$1,Overzicht!$B$2:$B$35,0),4),INDEX(Verdeelsleutels_percentage!$A:$AB,MATCH(demand!$C22,Verdeelsleutels_percentage!$C:$C,0),MATCH(INDEX(Overzicht!$B$1:$F$35,MATCH(demand!Y$1,Overzicht!$B:$B,0),5),Verdeelsleutels_percentage!$1:$1,0)))</f>
        <v>1.0640106031479435E-6</v>
      </c>
      <c r="Z22">
        <f>PRODUCT(INDEX(Overzicht!$B$2:$E$35,MATCH(demand!Z$1,Overzicht!$B$2:$B$35,0),4),INDEX(Verdeelsleutels_percentage!$A:$AB,MATCH(demand!$C22,Verdeelsleutels_percentage!$C:$C,0),MATCH(INDEX(Overzicht!$B$1:$F$35,MATCH(demand!Z$1,Overzicht!$B:$B,0),5),Verdeelsleutels_percentage!$1:$1,0)))</f>
        <v>0</v>
      </c>
      <c r="AA22">
        <f>PRODUCT(INDEX(Overzicht!$B$2:$E$35,MATCH(demand!AA$1,Overzicht!$B$2:$B$35,0),4),INDEX(Verdeelsleutels_percentage!$A:$AB,MATCH(demand!$C22,Verdeelsleutels_percentage!$C:$C,0),MATCH(INDEX(Overzicht!$B$1:$F$35,MATCH(demand!AA$1,Overzicht!$B:$B,0),5),Verdeelsleutels_percentage!$1:$1,0)))</f>
        <v>2.488913691574137E-5</v>
      </c>
      <c r="AB22">
        <f>PRODUCT(INDEX(Overzicht!$B$2:$E$35,MATCH(demand!AB$1,Overzicht!$B$2:$B$35,0),4),INDEX(Verdeelsleutels_percentage!$A:$AB,MATCH(demand!$C22,Verdeelsleutels_percentage!$C:$C,0),MATCH(INDEX(Overzicht!$B$1:$F$35,MATCH(demand!AB$1,Overzicht!$B:$B,0),5),Verdeelsleutels_percentage!$1:$1,0)))</f>
        <v>4.9503985784455508E-2</v>
      </c>
      <c r="AC22">
        <f>PRODUCT(INDEX(Overzicht!$B$2:$E$35,MATCH(demand!AC$1,Overzicht!$B$2:$B$35,0),4),INDEX(Verdeelsleutels_percentage!$A:$AB,MATCH(demand!$C22,Verdeelsleutels_percentage!$C:$C,0),MATCH(INDEX(Overzicht!$B$1:$F$35,MATCH(demand!AC$1,Overzicht!$B:$B,0),5),Verdeelsleutels_percentage!$1:$1,0)))</f>
        <v>1.6875061016706897E-3</v>
      </c>
      <c r="AD22">
        <f>PRODUCT(INDEX(Overzicht!$B$2:$E$35,MATCH(demand!AD$1,Overzicht!$B$2:$B$35,0),4),INDEX(Verdeelsleutels_percentage!$A:$AB,MATCH(demand!$C22,Verdeelsleutels_percentage!$C:$C,0),MATCH(INDEX(Overzicht!$B$1:$F$35,MATCH(demand!AD$1,Overzicht!$B:$B,0),5),Verdeelsleutels_percentage!$1:$1,0)))</f>
        <v>0</v>
      </c>
      <c r="AE22">
        <f>PRODUCT(INDEX(Overzicht!$B$2:$E$35,MATCH(demand!AE$1,Overzicht!$B$2:$B$35,0),4),INDEX(Verdeelsleutels_percentage!$A:$AB,MATCH(demand!$C22,Verdeelsleutels_percentage!$C:$C,0),MATCH(INDEX(Overzicht!$B$1:$F$35,MATCH(demand!AE$1,Overzicht!$B:$B,0),5),Verdeelsleutels_percentage!$1:$1,0)))</f>
        <v>0</v>
      </c>
      <c r="AF22">
        <f>PRODUCT(INDEX(Overzicht!$B$2:$E$35,MATCH(demand!AF$1,Overzicht!$B$2:$B$35,0),4),INDEX(Verdeelsleutels_percentage!$A:$AB,MATCH(demand!$C22,Verdeelsleutels_percentage!$C:$C,0),MATCH(INDEX(Overzicht!$B$1:$F$35,MATCH(demand!AF$1,Overzicht!$B:$B,0),5),Verdeelsleutels_percentage!$1:$1,0)))</f>
        <v>0</v>
      </c>
      <c r="AG22">
        <f>PRODUCT(INDEX(Overzicht!$B$2:$E$35,MATCH(demand!AG$1,Overzicht!$B$2:$B$35,0),4),INDEX(Verdeelsleutels_percentage!$A:$AB,MATCH(demand!$C22,Verdeelsleutels_percentage!$C:$C,0),MATCH(INDEX(Overzicht!$B$1:$F$35,MATCH(demand!AG$1,Overzicht!$B:$B,0),5),Verdeelsleutels_percentage!$1:$1,0)))</f>
        <v>0</v>
      </c>
      <c r="AH22">
        <f>PRODUCT(INDEX(Overzicht!$B$2:$E$35,MATCH(demand!AH$1,Overzicht!$B$2:$B$35,0),4),INDEX(Verdeelsleutels_percentage!$A:$AB,MATCH(demand!$C22,Verdeelsleutels_percentage!$C:$C,0),MATCH(INDEX(Overzicht!$B$1:$F$35,MATCH(demand!AH$1,Overzicht!$B:$B,0),5),Verdeelsleutels_percentage!$1:$1,0)))</f>
        <v>3.2355877990463783E-4</v>
      </c>
      <c r="AI22">
        <f>PRODUCT(INDEX(Overzicht!$B$2:$E$35,MATCH(demand!AI$1,Overzicht!$B$2:$B$35,0),4),INDEX(Verdeelsleutels_percentage!$A:$AB,MATCH(demand!$C22,Verdeelsleutels_percentage!$C:$C,0),MATCH(INDEX(Overzicht!$B$1:$F$35,MATCH(demand!AI$1,Overzicht!$B:$B,0),5),Verdeelsleutels_percentage!$1:$1,0)))</f>
        <v>4.9778273831482741E-5</v>
      </c>
      <c r="AJ22">
        <f>PRODUCT(INDEX(Overzicht!$B$2:$E$35,MATCH(demand!AJ$1,Overzicht!$B$2:$B$35,0),4),INDEX(Verdeelsleutels_percentage!$A:$AB,MATCH(demand!$C22,Verdeelsleutels_percentage!$C:$C,0),MATCH(INDEX(Overzicht!$B$1:$F$35,MATCH(demand!AJ$1,Overzicht!$B:$B,0),5),Verdeelsleutels_percentage!$1:$1,0)))</f>
        <v>0</v>
      </c>
      <c r="AK22">
        <f>PRODUCT(INDEX(Overzicht!$B$2:$E$35,MATCH(demand!AK$1,Overzicht!$B$2:$B$35,0),4),INDEX(Verdeelsleutels_percentage!$A:$AB,MATCH(demand!$C22,Verdeelsleutels_percentage!$C:$C,0),MATCH(INDEX(Overzicht!$B$1:$F$35,MATCH(demand!AK$1,Overzicht!$B:$B,0),5),Verdeelsleutels_percentage!$1:$1,0)))</f>
        <v>1.8398023441857365E-3</v>
      </c>
      <c r="AL22">
        <f>PRODUCT(INDEX(Overzicht!$B$2:$E$35,MATCH(demand!AL$1,Overzicht!$B$2:$B$35,0),4),INDEX(Verdeelsleutels_percentage!$A:$AB,MATCH(demand!$C22,Verdeelsleutels_percentage!$C:$C,0),MATCH(INDEX(Overzicht!$B$1:$F$35,MATCH(demand!AL$1,Overzicht!$B:$B,0),5),Verdeelsleutels_percentage!$1:$1,0)))</f>
        <v>2.3587209540842775E-2</v>
      </c>
      <c r="AM22">
        <f>PRODUCT(INDEX(Overzicht!$B$2:$E$35,MATCH(demand!AM$1,Overzicht!$B$2:$B$35,0),4),INDEX(Verdeelsleutels_percentage!$A:$AB,MATCH(demand!$C22,Verdeelsleutels_percentage!$C:$C,0),MATCH(INDEX(Overzicht!$B$1:$F$35,MATCH(demand!AM$1,Overzicht!$B:$B,0),5),Verdeelsleutels_percentage!$1:$1,0)))</f>
        <v>4.7174419081685549E-2</v>
      </c>
      <c r="AN22">
        <f>PRODUCT(INDEX(Overzicht!$B$2:$E$35,MATCH(demand!AN$1,Overzicht!$B$2:$B$35,0),4),INDEX(Verdeelsleutels_percentage!$A:$AB,MATCH(demand!$C22,Verdeelsleutels_percentage!$C:$C,0),MATCH(INDEX(Overzicht!$B$1:$F$35,MATCH(demand!AN$1,Overzicht!$B:$B,0),5),Verdeelsleutels_percentage!$1:$1,0)))</f>
        <v>2.3587209540842775E-2</v>
      </c>
      <c r="AO22">
        <f>PRODUCT(INDEX(Overzicht!$B$2:$E$35,MATCH(demand!AO$1,Overzicht!$B$2:$B$35,0),4),INDEX(Verdeelsleutels_percentage!$A:$AB,MATCH(demand!$C22,Verdeelsleutels_percentage!$C:$C,0),MATCH(INDEX(Overzicht!$B$1:$F$35,MATCH(demand!AO$1,Overzicht!$B:$B,0),5),Verdeelsleutels_percentage!$1:$1,0)))</f>
        <v>8.2555233392949706E-2</v>
      </c>
    </row>
    <row r="23" spans="1:41">
      <c r="B23" t="str">
        <f>INDEX('ETLocal datasets'!B:C,MATCH(C23,'ETLocal datasets'!C:C,0),1)</f>
        <v>GM0015</v>
      </c>
      <c r="C23" t="str">
        <f>'ETLocal datasets'!C6</f>
        <v>Grootegast</v>
      </c>
      <c r="D23">
        <f t="shared" si="6"/>
        <v>1.8359553052596924E-2</v>
      </c>
      <c r="E23">
        <f t="shared" si="7"/>
        <v>5.3077359743610907E-2</v>
      </c>
      <c r="F23">
        <f t="shared" si="8"/>
        <v>7.4067985587220773E-3</v>
      </c>
      <c r="G23">
        <f t="shared" si="9"/>
        <v>1.5236842749371132E-2</v>
      </c>
      <c r="H23">
        <f>PRODUCT(INDEX(Overzicht!$B$2:$E$35,MATCH(demand!H$1,Overzicht!$B$2:$B$35,0),4),INDEX(Verdeelsleutels_percentage!$A:$AB,MATCH(demand!$C23,Verdeelsleutels_percentage!$C:$C,0),MATCH(INDEX(Overzicht!$B$1:$F$35,MATCH(demand!H$1,Overzicht!$B:$B,0),5),Verdeelsleutels_percentage!$1:$1,0)))</f>
        <v>7.4067985587220773E-3</v>
      </c>
      <c r="I23">
        <f>PRODUCT(INDEX(Overzicht!$B$2:$E$35,MATCH(demand!I$1,Overzicht!$B$2:$B$35,0),4),INDEX(Verdeelsleutels_percentage!$A:$AB,MATCH(demand!$C23,Verdeelsleutels_percentage!$C:$C,0),MATCH(INDEX(Overzicht!$B$1:$F$35,MATCH(demand!I$1,Overzicht!$B:$B,0),5),Verdeelsleutels_percentage!$1:$1,0)))</f>
        <v>2.8180823901640221E-3</v>
      </c>
      <c r="J23">
        <f>PRODUCT(INDEX(Overzicht!$B$2:$E$35,MATCH(demand!J$1,Overzicht!$B$2:$B$35,0),4),INDEX(Verdeelsleutels_percentage!$A:$AB,MATCH(demand!$C23,Verdeelsleutels_percentage!$C:$C,0),MATCH(INDEX(Overzicht!$B$1:$F$35,MATCH(demand!J$1,Overzicht!$B:$B,0),5),Verdeelsleutels_percentage!$1:$1,0)))</f>
        <v>1.6929825277079032E-3</v>
      </c>
      <c r="K23">
        <f>PRODUCT(INDEX(Overzicht!$B$2:$E$35,MATCH(demand!K$1,Overzicht!$B$2:$B$35,0),4),INDEX(Verdeelsleutels_percentage!$A:$AB,MATCH(demand!$C23,Verdeelsleutels_percentage!$C:$C,0),MATCH(INDEX(Overzicht!$B$1:$F$35,MATCH(demand!K$1,Overzicht!$B:$B,0),5),Verdeelsleutels_percentage!$1:$1,0)))</f>
        <v>3.2877627885246924E-4</v>
      </c>
      <c r="L23">
        <f>PRODUCT(INDEX(Overzicht!$B$2:$E$35,MATCH(demand!L$1,Overzicht!$B$2:$B$35,0),4),INDEX(Verdeelsleutels_percentage!$A:$AB,MATCH(demand!$C23,Verdeelsleutels_percentage!$C:$C,0),MATCH(INDEX(Overzicht!$B$1:$F$35,MATCH(demand!L$1,Overzicht!$B:$B,0),5),Verdeelsleutels_percentage!$1:$1,0)))</f>
        <v>2.5394737915618551E-3</v>
      </c>
      <c r="M23">
        <f>PRODUCT(INDEX(Overzicht!$B$2:$E$35,MATCH(demand!M$1,Overzicht!$B$2:$B$35,0),4),INDEX(Verdeelsleutels_percentage!$A:$AB,MATCH(demand!$C23,Verdeelsleutels_percentage!$C:$C,0),MATCH(INDEX(Overzicht!$B$1:$F$35,MATCH(demand!M$1,Overzicht!$B:$B,0),5),Verdeelsleutels_percentage!$1:$1,0)))</f>
        <v>9.4226678469922047E-3</v>
      </c>
      <c r="N23">
        <f>PRODUCT(INDEX(Overzicht!$B$2:$E$35,MATCH(demand!N$1,Overzicht!$B$2:$B$35,0),4),INDEX(Verdeelsleutels_percentage!$A:$AB,MATCH(demand!$C23,Verdeelsleutels_percentage!$C:$C,0),MATCH(INDEX(Overzicht!$B$1:$F$35,MATCH(demand!N$1,Overzicht!$B:$B,0),5),Verdeelsleutels_percentage!$1:$1,0)))</f>
        <v>2.3989494589090065E-2</v>
      </c>
      <c r="O23">
        <f>PRODUCT(INDEX(Overzicht!$B$2:$E$35,MATCH(demand!O$1,Overzicht!$B$2:$B$35,0),4),INDEX(Verdeelsleutels_percentage!$A:$AB,MATCH(demand!$C23,Verdeelsleutels_percentage!$C:$C,0),MATCH(INDEX(Overzicht!$B$1:$F$35,MATCH(demand!O$1,Overzicht!$B:$B,0),5),Verdeelsleutels_percentage!$1:$1,0)))</f>
        <v>0</v>
      </c>
      <c r="P23">
        <f>PRODUCT(INDEX(Overzicht!$B$2:$E$35,MATCH(demand!P$1,Overzicht!$B$2:$B$35,0),4),INDEX(Verdeelsleutels_percentage!$A:$AB,MATCH(demand!$C23,Verdeelsleutels_percentage!$C:$C,0),MATCH(INDEX(Overzicht!$B$1:$F$35,MATCH(demand!P$1,Overzicht!$B:$B,0),5),Verdeelsleutels_percentage!$1:$1,0)))</f>
        <v>0</v>
      </c>
      <c r="Q23">
        <f>PRODUCT(INDEX(Overzicht!$B$2:$E$35,MATCH(demand!Q$1,Overzicht!$B$2:$B$35,0),4),INDEX(Verdeelsleutels_percentage!$A:$AB,MATCH(demand!$C23,Verdeelsleutels_percentage!$C:$C,0),MATCH(INDEX(Overzicht!$B$1:$F$35,MATCH(demand!Q$1,Overzicht!$B:$B,0),5),Verdeelsleutels_percentage!$1:$1,0)))</f>
        <v>2.5130209395664189E-3</v>
      </c>
      <c r="R23">
        <f>PRODUCT(INDEX(Overzicht!$B$2:$E$35,MATCH(demand!R$1,Overzicht!$B$2:$B$35,0),4),INDEX(Verdeelsleutels_percentage!$A:$AB,MATCH(demand!$C23,Verdeelsleutels_percentage!$C:$C,0),MATCH(INDEX(Overzicht!$B$1:$F$35,MATCH(demand!R$1,Overzicht!$B:$B,0),5),Verdeelsleutels_percentage!$1:$1,0)))</f>
        <v>4.496984839224118E-4</v>
      </c>
      <c r="S23">
        <f>PRODUCT(INDEX(Overzicht!$B$2:$E$35,MATCH(demand!S$1,Overzicht!$B$2:$B$35,0),4),INDEX(Verdeelsleutels_percentage!$A:$AB,MATCH(demand!$C23,Verdeelsleutels_percentage!$C:$C,0),MATCH(INDEX(Overzicht!$B$1:$F$35,MATCH(demand!S$1,Overzicht!$B:$B,0),5),Verdeelsleutels_percentage!$1:$1,0)))</f>
        <v>3.456505994070303E-3</v>
      </c>
      <c r="T23">
        <f>PRODUCT(INDEX(Overzicht!$B$2:$E$35,MATCH(demand!T$1,Overzicht!$B$2:$B$35,0),4),INDEX(Verdeelsleutels_percentage!$A:$AB,MATCH(demand!$C23,Verdeelsleutels_percentage!$C:$C,0),MATCH(INDEX(Overzicht!$B$1:$F$35,MATCH(demand!T$1,Overzicht!$B:$B,0),5),Verdeelsleutels_percentage!$1:$1,0)))</f>
        <v>2.8216375461798389E-3</v>
      </c>
      <c r="U23">
        <f>PRODUCT(INDEX(Overzicht!$B$2:$E$35,MATCH(demand!U$1,Overzicht!$B$2:$B$35,0),4),INDEX(Verdeelsleutels_percentage!$A:$AB,MATCH(demand!$C23,Verdeelsleutels_percentage!$C:$C,0),MATCH(INDEX(Overzicht!$B$1:$F$35,MATCH(demand!U$1,Overzicht!$B:$B,0),5),Verdeelsleutels_percentage!$1:$1,0)))</f>
        <v>8.8176173318119961E-3</v>
      </c>
      <c r="V23">
        <f>PRODUCT(INDEX(Overzicht!$B$2:$E$35,MATCH(demand!V$1,Overzicht!$B$2:$B$35,0),4),INDEX(Verdeelsleutels_percentage!$A:$AB,MATCH(demand!$C23,Verdeelsleutels_percentage!$C:$C,0),MATCH(INDEX(Overzicht!$B$1:$F$35,MATCH(demand!V$1,Overzicht!$B:$B,0),5),Verdeelsleutels_percentage!$1:$1,0)))</f>
        <v>7.7595032519945577E-4</v>
      </c>
      <c r="W23">
        <f>PRODUCT(INDEX(Overzicht!$B$2:$E$35,MATCH(demand!W$1,Overzicht!$B$2:$B$35,0),4),INDEX(Verdeelsleutels_percentage!$A:$AB,MATCH(demand!$C23,Verdeelsleutels_percentage!$C:$C,0),MATCH(INDEX(Overzicht!$B$1:$F$35,MATCH(demand!W$1,Overzicht!$B:$B,0),5),Verdeelsleutels_percentage!$1:$1,0)))</f>
        <v>8.4649126385395162E-3</v>
      </c>
      <c r="X23">
        <f>PRODUCT(INDEX(Overzicht!$B$2:$E$35,MATCH(demand!X$1,Overzicht!$B$2:$B$35,0),4),INDEX(Verdeelsleutels_percentage!$A:$AB,MATCH(demand!$C23,Verdeelsleutels_percentage!$C:$C,0),MATCH(INDEX(Overzicht!$B$1:$F$35,MATCH(demand!X$1,Overzicht!$B:$B,0),5),Verdeelsleutels_percentage!$1:$1,0)))</f>
        <v>8.3511589064377172E-5</v>
      </c>
      <c r="Y23">
        <f>PRODUCT(INDEX(Overzicht!$B$2:$E$35,MATCH(demand!Y$1,Overzicht!$B$2:$B$35,0),4),INDEX(Verdeelsleutels_percentage!$A:$AB,MATCH(demand!$C23,Verdeelsleutels_percentage!$C:$C,0),MATCH(INDEX(Overzicht!$B$1:$F$35,MATCH(demand!Y$1,Overzicht!$B:$B,0),5),Verdeelsleutels_percentage!$1:$1,0)))</f>
        <v>3.0157799632163058E-6</v>
      </c>
      <c r="Z23">
        <f>PRODUCT(INDEX(Overzicht!$B$2:$E$35,MATCH(demand!Z$1,Overzicht!$B$2:$B$35,0),4),INDEX(Verdeelsleutels_percentage!$A:$AB,MATCH(demand!$C23,Verdeelsleutels_percentage!$C:$C,0),MATCH(INDEX(Overzicht!$B$1:$F$35,MATCH(demand!Z$1,Overzicht!$B:$B,0),5),Verdeelsleutels_percentage!$1:$1,0)))</f>
        <v>0</v>
      </c>
      <c r="AA23">
        <f>PRODUCT(INDEX(Overzicht!$B$2:$E$35,MATCH(demand!AA$1,Overzicht!$B$2:$B$35,0),4),INDEX(Verdeelsleutels_percentage!$A:$AB,MATCH(demand!$C23,Verdeelsleutels_percentage!$C:$C,0),MATCH(INDEX(Overzicht!$B$1:$F$35,MATCH(demand!AA$1,Overzicht!$B:$B,0),5),Verdeelsleutels_percentage!$1:$1,0)))</f>
        <v>7.0544560543071494E-5</v>
      </c>
      <c r="AB23">
        <f>PRODUCT(INDEX(Overzicht!$B$2:$E$35,MATCH(demand!AB$1,Overzicht!$B$2:$B$35,0),4),INDEX(Verdeelsleutels_percentage!$A:$AB,MATCH(demand!$C23,Verdeelsleutels_percentage!$C:$C,0),MATCH(INDEX(Overzicht!$B$1:$F$35,MATCH(demand!AB$1,Overzicht!$B:$B,0),5),Verdeelsleutels_percentage!$1:$1,0)))</f>
        <v>6.4592645633967851E-3</v>
      </c>
      <c r="AC23">
        <f>PRODUCT(INDEX(Overzicht!$B$2:$E$35,MATCH(demand!AC$1,Overzicht!$B$2:$B$35,0),4),INDEX(Verdeelsleutels_percentage!$A:$AB,MATCH(demand!$C23,Verdeelsleutels_percentage!$C:$C,0),MATCH(INDEX(Overzicht!$B$1:$F$35,MATCH(demand!AC$1,Overzicht!$B:$B,0),5),Verdeelsleutels_percentage!$1:$1,0)))</f>
        <v>2.1724529833156586E-4</v>
      </c>
      <c r="AD23">
        <f>PRODUCT(INDEX(Overzicht!$B$2:$E$35,MATCH(demand!AD$1,Overzicht!$B$2:$B$35,0),4),INDEX(Verdeelsleutels_percentage!$A:$AB,MATCH(demand!$C23,Verdeelsleutels_percentage!$C:$C,0),MATCH(INDEX(Overzicht!$B$1:$F$35,MATCH(demand!AD$1,Overzicht!$B:$B,0),5),Verdeelsleutels_percentage!$1:$1,0)))</f>
        <v>0</v>
      </c>
      <c r="AE23">
        <f>PRODUCT(INDEX(Overzicht!$B$2:$E$35,MATCH(demand!AE$1,Overzicht!$B$2:$B$35,0),4),INDEX(Verdeelsleutels_percentage!$A:$AB,MATCH(demand!$C23,Verdeelsleutels_percentage!$C:$C,0),MATCH(INDEX(Overzicht!$B$1:$F$35,MATCH(demand!AE$1,Overzicht!$B:$B,0),5),Verdeelsleutels_percentage!$1:$1,0)))</f>
        <v>0</v>
      </c>
      <c r="AF23">
        <f>PRODUCT(INDEX(Overzicht!$B$2:$E$35,MATCH(demand!AF$1,Overzicht!$B$2:$B$35,0),4),INDEX(Verdeelsleutels_percentage!$A:$AB,MATCH(demand!$C23,Verdeelsleutels_percentage!$C:$C,0),MATCH(INDEX(Overzicht!$B$1:$F$35,MATCH(demand!AF$1,Overzicht!$B:$B,0),5),Verdeelsleutels_percentage!$1:$1,0)))</f>
        <v>0</v>
      </c>
      <c r="AG23">
        <f>PRODUCT(INDEX(Overzicht!$B$2:$E$35,MATCH(demand!AG$1,Overzicht!$B$2:$B$35,0),4),INDEX(Verdeelsleutels_percentage!$A:$AB,MATCH(demand!$C23,Verdeelsleutels_percentage!$C:$C,0),MATCH(INDEX(Overzicht!$B$1:$F$35,MATCH(demand!AG$1,Overzicht!$B:$B,0),5),Verdeelsleutels_percentage!$1:$1,0)))</f>
        <v>0</v>
      </c>
      <c r="AH23">
        <f>PRODUCT(INDEX(Overzicht!$B$2:$E$35,MATCH(demand!AH$1,Overzicht!$B$2:$B$35,0),4),INDEX(Verdeelsleutels_percentage!$A:$AB,MATCH(demand!$C23,Verdeelsleutels_percentage!$C:$C,0),MATCH(INDEX(Overzicht!$B$1:$F$35,MATCH(demand!AH$1,Overzicht!$B:$B,0),5),Verdeelsleutels_percentage!$1:$1,0)))</f>
        <v>9.1707928705992933E-4</v>
      </c>
      <c r="AI23">
        <f>PRODUCT(INDEX(Overzicht!$B$2:$E$35,MATCH(demand!AI$1,Overzicht!$B$2:$B$35,0),4),INDEX(Verdeelsleutels_percentage!$A:$AB,MATCH(demand!$C23,Verdeelsleutels_percentage!$C:$C,0),MATCH(INDEX(Overzicht!$B$1:$F$35,MATCH(demand!AI$1,Overzicht!$B:$B,0),5),Verdeelsleutels_percentage!$1:$1,0)))</f>
        <v>1.4108912108614299E-4</v>
      </c>
      <c r="AJ23">
        <f>PRODUCT(INDEX(Overzicht!$B$2:$E$35,MATCH(demand!AJ$1,Overzicht!$B$2:$B$35,0),4),INDEX(Verdeelsleutels_percentage!$A:$AB,MATCH(demand!$C23,Verdeelsleutels_percentage!$C:$C,0),MATCH(INDEX(Overzicht!$B$1:$F$35,MATCH(demand!AJ$1,Overzicht!$B:$B,0),5),Verdeelsleutels_percentage!$1:$1,0)))</f>
        <v>0</v>
      </c>
      <c r="AK23">
        <f>PRODUCT(INDEX(Overzicht!$B$2:$E$35,MATCH(demand!AK$1,Overzicht!$B$2:$B$35,0),4),INDEX(Verdeelsleutels_percentage!$A:$AB,MATCH(demand!$C23,Verdeelsleutels_percentage!$C:$C,0),MATCH(INDEX(Overzicht!$B$1:$F$35,MATCH(demand!AK$1,Overzicht!$B:$B,0),5),Verdeelsleutels_percentage!$1:$1,0)))</f>
        <v>1.1004386430101371E-4</v>
      </c>
      <c r="AL23">
        <f>PRODUCT(INDEX(Overzicht!$B$2:$E$35,MATCH(demand!AL$1,Overzicht!$B$2:$B$35,0),4),INDEX(Verdeelsleutels_percentage!$A:$AB,MATCH(demand!$C23,Verdeelsleutels_percentage!$C:$C,0),MATCH(INDEX(Overzicht!$B$1:$F$35,MATCH(demand!AL$1,Overzicht!$B:$B,0),5),Verdeelsleutels_percentage!$1:$1,0)))</f>
        <v>1.4108187730899194E-3</v>
      </c>
      <c r="AM23">
        <f>PRODUCT(INDEX(Overzicht!$B$2:$E$35,MATCH(demand!AM$1,Overzicht!$B$2:$B$35,0),4),INDEX(Verdeelsleutels_percentage!$A:$AB,MATCH(demand!$C23,Verdeelsleutels_percentage!$C:$C,0),MATCH(INDEX(Overzicht!$B$1:$F$35,MATCH(demand!AM$1,Overzicht!$B:$B,0),5),Verdeelsleutels_percentage!$1:$1,0)))</f>
        <v>2.8216375461798389E-3</v>
      </c>
      <c r="AN23">
        <f>PRODUCT(INDEX(Overzicht!$B$2:$E$35,MATCH(demand!AN$1,Overzicht!$B$2:$B$35,0),4),INDEX(Verdeelsleutels_percentage!$A:$AB,MATCH(demand!$C23,Verdeelsleutels_percentage!$C:$C,0),MATCH(INDEX(Overzicht!$B$1:$F$35,MATCH(demand!AN$1,Overzicht!$B:$B,0),5),Verdeelsleutels_percentage!$1:$1,0)))</f>
        <v>1.4108187730899194E-3</v>
      </c>
      <c r="AO23">
        <f>PRODUCT(INDEX(Overzicht!$B$2:$E$35,MATCH(demand!AO$1,Overzicht!$B$2:$B$35,0),4),INDEX(Verdeelsleutels_percentage!$A:$AB,MATCH(demand!$C23,Verdeelsleutels_percentage!$C:$C,0),MATCH(INDEX(Overzicht!$B$1:$F$35,MATCH(demand!AO$1,Overzicht!$B:$B,0),5),Verdeelsleutels_percentage!$1:$1,0)))</f>
        <v>4.9378657058147179E-3</v>
      </c>
    </row>
    <row r="24" spans="1:41">
      <c r="B24" t="str">
        <f>INDEX('ETLocal datasets'!B:C,MATCH(C24,'ETLocal datasets'!C:C,0),1)</f>
        <v>GM0017</v>
      </c>
      <c r="C24" t="str">
        <f>'ETLocal datasets'!C7</f>
        <v>Haren</v>
      </c>
      <c r="D24">
        <f t="shared" si="6"/>
        <v>1.1009612762050465E-2</v>
      </c>
      <c r="E24">
        <f t="shared" si="7"/>
        <v>4.4291958671319402E-2</v>
      </c>
      <c r="F24">
        <f t="shared" si="8"/>
        <v>1.2267301263157858E-2</v>
      </c>
      <c r="G24">
        <f t="shared" si="9"/>
        <v>2.5235591169924736E-2</v>
      </c>
      <c r="H24">
        <f>PRODUCT(INDEX(Overzicht!$B$2:$E$35,MATCH(demand!H$1,Overzicht!$B$2:$B$35,0),4),INDEX(Verdeelsleutels_percentage!$A:$AB,MATCH(demand!$C24,Verdeelsleutels_percentage!$C:$C,0),MATCH(INDEX(Overzicht!$B$1:$F$35,MATCH(demand!H$1,Overzicht!$B:$B,0),5),Verdeelsleutels_percentage!$1:$1,0)))</f>
        <v>1.2267301263157858E-2</v>
      </c>
      <c r="I24">
        <f>PRODUCT(INDEX(Overzicht!$B$2:$E$35,MATCH(demand!I$1,Overzicht!$B$2:$B$35,0),4),INDEX(Verdeelsleutels_percentage!$A:$AB,MATCH(demand!$C24,Verdeelsleutels_percentage!$C:$C,0),MATCH(INDEX(Overzicht!$B$1:$F$35,MATCH(demand!I$1,Overzicht!$B:$B,0),5),Verdeelsleutels_percentage!$1:$1,0)))</f>
        <v>1.3503429004349929E-3</v>
      </c>
      <c r="J24">
        <f>PRODUCT(INDEX(Overzicht!$B$2:$E$35,MATCH(demand!J$1,Overzicht!$B$2:$B$35,0),4),INDEX(Verdeelsleutels_percentage!$A:$AB,MATCH(demand!$C24,Verdeelsleutels_percentage!$C:$C,0),MATCH(INDEX(Overzicht!$B$1:$F$35,MATCH(demand!J$1,Overzicht!$B:$B,0),5),Verdeelsleutels_percentage!$1:$1,0)))</f>
        <v>2.8039545744360816E-3</v>
      </c>
      <c r="K24">
        <f>PRODUCT(INDEX(Overzicht!$B$2:$E$35,MATCH(demand!K$1,Overzicht!$B$2:$B$35,0),4),INDEX(Verdeelsleutels_percentage!$A:$AB,MATCH(demand!$C24,Verdeelsleutels_percentage!$C:$C,0),MATCH(INDEX(Overzicht!$B$1:$F$35,MATCH(demand!K$1,Overzicht!$B:$B,0),5),Verdeelsleutels_percentage!$1:$1,0)))</f>
        <v>1.5754000505074919E-4</v>
      </c>
      <c r="L24">
        <f>PRODUCT(INDEX(Overzicht!$B$2:$E$35,MATCH(demand!L$1,Overzicht!$B$2:$B$35,0),4),INDEX(Verdeelsleutels_percentage!$A:$AB,MATCH(demand!$C24,Verdeelsleutels_percentage!$C:$C,0),MATCH(INDEX(Overzicht!$B$1:$F$35,MATCH(demand!L$1,Overzicht!$B:$B,0),5),Verdeelsleutels_percentage!$1:$1,0)))</f>
        <v>4.2059318616541226E-3</v>
      </c>
      <c r="M24">
        <f>PRODUCT(INDEX(Overzicht!$B$2:$E$35,MATCH(demand!M$1,Overzicht!$B$2:$B$35,0),4),INDEX(Verdeelsleutels_percentage!$A:$AB,MATCH(demand!$C24,Verdeelsleutels_percentage!$C:$C,0),MATCH(INDEX(Overzicht!$B$1:$F$35,MATCH(demand!M$1,Overzicht!$B:$B,0),5),Verdeelsleutels_percentage!$1:$1,0)))</f>
        <v>1.1316259678379988E-3</v>
      </c>
      <c r="N24">
        <f>PRODUCT(INDEX(Overzicht!$B$2:$E$35,MATCH(demand!N$1,Overzicht!$B$2:$B$35,0),4),INDEX(Verdeelsleutels_percentage!$A:$AB,MATCH(demand!$C24,Verdeelsleutels_percentage!$C:$C,0),MATCH(INDEX(Overzicht!$B$1:$F$35,MATCH(demand!N$1,Overzicht!$B:$B,0),5),Verdeelsleutels_percentage!$1:$1,0)))</f>
        <v>1.2329334354349247E-3</v>
      </c>
      <c r="O24">
        <f>PRODUCT(INDEX(Overzicht!$B$2:$E$35,MATCH(demand!O$1,Overzicht!$B$2:$B$35,0),4),INDEX(Verdeelsleutels_percentage!$A:$AB,MATCH(demand!$C24,Verdeelsleutels_percentage!$C:$C,0),MATCH(INDEX(Overzicht!$B$1:$F$35,MATCH(demand!O$1,Overzicht!$B:$B,0),5),Verdeelsleutels_percentage!$1:$1,0)))</f>
        <v>0</v>
      </c>
      <c r="P24">
        <f>PRODUCT(INDEX(Overzicht!$B$2:$E$35,MATCH(demand!P$1,Overzicht!$B$2:$B$35,0),4),INDEX(Verdeelsleutels_percentage!$A:$AB,MATCH(demand!$C24,Verdeelsleutels_percentage!$C:$C,0),MATCH(INDEX(Overzicht!$B$1:$F$35,MATCH(demand!P$1,Overzicht!$B:$B,0),5),Verdeelsleutels_percentage!$1:$1,0)))</f>
        <v>0</v>
      </c>
      <c r="Q24">
        <f>PRODUCT(INDEX(Overzicht!$B$2:$E$35,MATCH(demand!Q$1,Overzicht!$B$2:$B$35,0),4),INDEX(Verdeelsleutels_percentage!$A:$AB,MATCH(demand!$C24,Verdeelsleutels_percentage!$C:$C,0),MATCH(INDEX(Overzicht!$B$1:$F$35,MATCH(demand!Q$1,Overzicht!$B:$B,0),5),Verdeelsleutels_percentage!$1:$1,0)))</f>
        <v>4.1621200714285584E-3</v>
      </c>
      <c r="R24">
        <f>PRODUCT(INDEX(Overzicht!$B$2:$E$35,MATCH(demand!R$1,Overzicht!$B$2:$B$35,0),4),INDEX(Verdeelsleutels_percentage!$A:$AB,MATCH(demand!$C24,Verdeelsleutels_percentage!$C:$C,0),MATCH(INDEX(Overzicht!$B$1:$F$35,MATCH(demand!R$1,Overzicht!$B:$B,0),5),Verdeelsleutels_percentage!$1:$1,0)))</f>
        <v>7.4480043383458414E-4</v>
      </c>
      <c r="S24">
        <f>PRODUCT(INDEX(Overzicht!$B$2:$E$35,MATCH(demand!S$1,Overzicht!$B$2:$B$35,0),4),INDEX(Verdeelsleutels_percentage!$A:$AB,MATCH(demand!$C24,Verdeelsleutels_percentage!$C:$C,0),MATCH(INDEX(Overzicht!$B$1:$F$35,MATCH(demand!S$1,Overzicht!$B:$B,0),5),Verdeelsleutels_percentage!$1:$1,0)))</f>
        <v>5.7247405894736668E-3</v>
      </c>
      <c r="T24">
        <f>PRODUCT(INDEX(Overzicht!$B$2:$E$35,MATCH(demand!T$1,Overzicht!$B$2:$B$35,0),4),INDEX(Verdeelsleutels_percentage!$A:$AB,MATCH(demand!$C24,Verdeelsleutels_percentage!$C:$C,0),MATCH(INDEX(Overzicht!$B$1:$F$35,MATCH(demand!T$1,Overzicht!$B:$B,0),5),Verdeelsleutels_percentage!$1:$1,0)))</f>
        <v>4.6732576240601361E-3</v>
      </c>
      <c r="U24">
        <f>PRODUCT(INDEX(Overzicht!$B$2:$E$35,MATCH(demand!U$1,Overzicht!$B$2:$B$35,0),4),INDEX(Verdeelsleutels_percentage!$A:$AB,MATCH(demand!$C24,Verdeelsleutels_percentage!$C:$C,0),MATCH(INDEX(Overzicht!$B$1:$F$35,MATCH(demand!U$1,Overzicht!$B:$B,0),5),Verdeelsleutels_percentage!$1:$1,0)))</f>
        <v>1.4603930075187925E-2</v>
      </c>
      <c r="V24">
        <f>PRODUCT(INDEX(Overzicht!$B$2:$E$35,MATCH(demand!V$1,Overzicht!$B$2:$B$35,0),4),INDEX(Verdeelsleutels_percentage!$A:$AB,MATCH(demand!$C24,Verdeelsleutels_percentage!$C:$C,0),MATCH(INDEX(Overzicht!$B$1:$F$35,MATCH(demand!V$1,Overzicht!$B:$B,0),5),Verdeelsleutels_percentage!$1:$1,0)))</f>
        <v>1.2851458466165376E-3</v>
      </c>
      <c r="W24">
        <f>PRODUCT(INDEX(Overzicht!$B$2:$E$35,MATCH(demand!W$1,Overzicht!$B$2:$B$35,0),4),INDEX(Verdeelsleutels_percentage!$A:$AB,MATCH(demand!$C24,Verdeelsleutels_percentage!$C:$C,0),MATCH(INDEX(Overzicht!$B$1:$F$35,MATCH(demand!W$1,Overzicht!$B:$B,0),5),Verdeelsleutels_percentage!$1:$1,0)))</f>
        <v>1.4019772872180408E-2</v>
      </c>
      <c r="X24">
        <f>PRODUCT(INDEX(Overzicht!$B$2:$E$35,MATCH(demand!X$1,Overzicht!$B$2:$B$35,0),4),INDEX(Verdeelsleutels_percentage!$A:$AB,MATCH(demand!$C24,Verdeelsleutels_percentage!$C:$C,0),MATCH(INDEX(Overzicht!$B$1:$F$35,MATCH(demand!X$1,Overzicht!$B:$B,0),5),Verdeelsleutels_percentage!$1:$1,0)))</f>
        <v>1.5199109209716646E-3</v>
      </c>
      <c r="Y24">
        <f>PRODUCT(INDEX(Overzicht!$B$2:$E$35,MATCH(demand!Y$1,Overzicht!$B$2:$B$35,0),4),INDEX(Verdeelsleutels_percentage!$A:$AB,MATCH(demand!$C24,Verdeelsleutels_percentage!$C:$C,0),MATCH(INDEX(Overzicht!$B$1:$F$35,MATCH(demand!Y$1,Overzicht!$B:$B,0),5),Verdeelsleutels_percentage!$1:$1,0)))</f>
        <v>1.0651575782860837E-6</v>
      </c>
      <c r="Z24">
        <f>PRODUCT(INDEX(Overzicht!$B$2:$E$35,MATCH(demand!Z$1,Overzicht!$B$2:$B$35,0),4),INDEX(Verdeelsleutels_percentage!$A:$AB,MATCH(demand!$C24,Verdeelsleutels_percentage!$C:$C,0),MATCH(INDEX(Overzicht!$B$1:$F$35,MATCH(demand!Z$1,Overzicht!$B:$B,0),5),Verdeelsleutels_percentage!$1:$1,0)))</f>
        <v>0</v>
      </c>
      <c r="AA24">
        <f>PRODUCT(INDEX(Overzicht!$B$2:$E$35,MATCH(demand!AA$1,Overzicht!$B$2:$B$35,0),4),INDEX(Verdeelsleutels_percentage!$A:$AB,MATCH(demand!$C24,Verdeelsleutels_percentage!$C:$C,0),MATCH(INDEX(Overzicht!$B$1:$F$35,MATCH(demand!AA$1,Overzicht!$B:$B,0),5),Verdeelsleutels_percentage!$1:$1,0)))</f>
        <v>2.4915966743534127E-5</v>
      </c>
      <c r="AB24">
        <f>PRODUCT(INDEX(Overzicht!$B$2:$E$35,MATCH(demand!AB$1,Overzicht!$B$2:$B$35,0),4),INDEX(Verdeelsleutels_percentage!$A:$AB,MATCH(demand!$C24,Verdeelsleutels_percentage!$C:$C,0),MATCH(INDEX(Overzicht!$B$1:$F$35,MATCH(demand!AB$1,Overzicht!$B:$B,0),5),Verdeelsleutels_percentage!$1:$1,0)))</f>
        <v>4.4791404202920099E-3</v>
      </c>
      <c r="AC24">
        <f>PRODUCT(INDEX(Overzicht!$B$2:$E$35,MATCH(demand!AC$1,Overzicht!$B$2:$B$35,0),4),INDEX(Verdeelsleutels_percentage!$A:$AB,MATCH(demand!$C24,Verdeelsleutels_percentage!$C:$C,0),MATCH(INDEX(Overzicht!$B$1:$F$35,MATCH(demand!AC$1,Overzicht!$B:$B,0),5),Verdeelsleutels_percentage!$1:$1,0)))</f>
        <v>3.3532124136155463E-4</v>
      </c>
      <c r="AD24">
        <f>PRODUCT(INDEX(Overzicht!$B$2:$E$35,MATCH(demand!AD$1,Overzicht!$B$2:$B$35,0),4),INDEX(Verdeelsleutels_percentage!$A:$AB,MATCH(demand!$C24,Verdeelsleutels_percentage!$C:$C,0),MATCH(INDEX(Overzicht!$B$1:$F$35,MATCH(demand!AD$1,Overzicht!$B:$B,0),5),Verdeelsleutels_percentage!$1:$1,0)))</f>
        <v>0</v>
      </c>
      <c r="AE24">
        <f>PRODUCT(INDEX(Overzicht!$B$2:$E$35,MATCH(demand!AE$1,Overzicht!$B$2:$B$35,0),4),INDEX(Verdeelsleutels_percentage!$A:$AB,MATCH(demand!$C24,Verdeelsleutels_percentage!$C:$C,0),MATCH(INDEX(Overzicht!$B$1:$F$35,MATCH(demand!AE$1,Overzicht!$B:$B,0),5),Verdeelsleutels_percentage!$1:$1,0)))</f>
        <v>0</v>
      </c>
      <c r="AF24">
        <f>PRODUCT(INDEX(Overzicht!$B$2:$E$35,MATCH(demand!AF$1,Overzicht!$B$2:$B$35,0),4),INDEX(Verdeelsleutels_percentage!$A:$AB,MATCH(demand!$C24,Verdeelsleutels_percentage!$C:$C,0),MATCH(INDEX(Overzicht!$B$1:$F$35,MATCH(demand!AF$1,Overzicht!$B:$B,0),5),Verdeelsleutels_percentage!$1:$1,0)))</f>
        <v>0</v>
      </c>
      <c r="AG24">
        <f>PRODUCT(INDEX(Overzicht!$B$2:$E$35,MATCH(demand!AG$1,Overzicht!$B$2:$B$35,0),4),INDEX(Verdeelsleutels_percentage!$A:$AB,MATCH(demand!$C24,Verdeelsleutels_percentage!$C:$C,0),MATCH(INDEX(Overzicht!$B$1:$F$35,MATCH(demand!AG$1,Overzicht!$B:$B,0),5),Verdeelsleutels_percentage!$1:$1,0)))</f>
        <v>0</v>
      </c>
      <c r="AH24">
        <f>PRODUCT(INDEX(Overzicht!$B$2:$E$35,MATCH(demand!AH$1,Overzicht!$B$2:$B$35,0),4),INDEX(Verdeelsleutels_percentage!$A:$AB,MATCH(demand!$C24,Verdeelsleutels_percentage!$C:$C,0),MATCH(INDEX(Overzicht!$B$1:$F$35,MATCH(demand!AH$1,Overzicht!$B:$B,0),5),Verdeelsleutels_percentage!$1:$1,0)))</f>
        <v>3.2390756766594362E-4</v>
      </c>
      <c r="AI24">
        <f>PRODUCT(INDEX(Overzicht!$B$2:$E$35,MATCH(demand!AI$1,Overzicht!$B$2:$B$35,0),4),INDEX(Verdeelsleutels_percentage!$A:$AB,MATCH(demand!$C24,Verdeelsleutels_percentage!$C:$C,0),MATCH(INDEX(Overzicht!$B$1:$F$35,MATCH(demand!AI$1,Overzicht!$B:$B,0),5),Verdeelsleutels_percentage!$1:$1,0)))</f>
        <v>4.9831933487068255E-5</v>
      </c>
      <c r="AJ24">
        <f>PRODUCT(INDEX(Overzicht!$B$2:$E$35,MATCH(demand!AJ$1,Overzicht!$B$2:$B$35,0),4),INDEX(Verdeelsleutels_percentage!$A:$AB,MATCH(demand!$C24,Verdeelsleutels_percentage!$C:$C,0),MATCH(INDEX(Overzicht!$B$1:$F$35,MATCH(demand!AJ$1,Overzicht!$B:$B,0),5),Verdeelsleutels_percentage!$1:$1,0)))</f>
        <v>0</v>
      </c>
      <c r="AK24">
        <f>PRODUCT(INDEX(Overzicht!$B$2:$E$35,MATCH(demand!AK$1,Overzicht!$B$2:$B$35,0),4),INDEX(Verdeelsleutels_percentage!$A:$AB,MATCH(demand!$C24,Verdeelsleutels_percentage!$C:$C,0),MATCH(INDEX(Overzicht!$B$1:$F$35,MATCH(demand!AK$1,Overzicht!$B:$B,0),5),Verdeelsleutels_percentage!$1:$1,0)))</f>
        <v>1.8225704733834531E-4</v>
      </c>
      <c r="AL24">
        <f>PRODUCT(INDEX(Overzicht!$B$2:$E$35,MATCH(demand!AL$1,Overzicht!$B$2:$B$35,0),4),INDEX(Verdeelsleutels_percentage!$A:$AB,MATCH(demand!$C24,Verdeelsleutels_percentage!$C:$C,0),MATCH(INDEX(Overzicht!$B$1:$F$35,MATCH(demand!AL$1,Overzicht!$B:$B,0),5),Verdeelsleutels_percentage!$1:$1,0)))</f>
        <v>2.3366288120300681E-3</v>
      </c>
      <c r="AM24">
        <f>PRODUCT(INDEX(Overzicht!$B$2:$E$35,MATCH(demand!AM$1,Overzicht!$B$2:$B$35,0),4),INDEX(Verdeelsleutels_percentage!$A:$AB,MATCH(demand!$C24,Verdeelsleutels_percentage!$C:$C,0),MATCH(INDEX(Overzicht!$B$1:$F$35,MATCH(demand!AM$1,Overzicht!$B:$B,0),5),Verdeelsleutels_percentage!$1:$1,0)))</f>
        <v>4.6732576240601361E-3</v>
      </c>
      <c r="AN24">
        <f>PRODUCT(INDEX(Overzicht!$B$2:$E$35,MATCH(demand!AN$1,Overzicht!$B$2:$B$35,0),4),INDEX(Verdeelsleutels_percentage!$A:$AB,MATCH(demand!$C24,Verdeelsleutels_percentage!$C:$C,0),MATCH(INDEX(Overzicht!$B$1:$F$35,MATCH(demand!AN$1,Overzicht!$B:$B,0),5),Verdeelsleutels_percentage!$1:$1,0)))</f>
        <v>2.3366288120300681E-3</v>
      </c>
      <c r="AO24">
        <f>PRODUCT(INDEX(Overzicht!$B$2:$E$35,MATCH(demand!AO$1,Overzicht!$B$2:$B$35,0),4),INDEX(Verdeelsleutels_percentage!$A:$AB,MATCH(demand!$C24,Verdeelsleutels_percentage!$C:$C,0),MATCH(INDEX(Overzicht!$B$1:$F$35,MATCH(demand!AO$1,Overzicht!$B:$B,0),5),Verdeelsleutels_percentage!$1:$1,0)))</f>
        <v>8.178200842105238E-3</v>
      </c>
    </row>
    <row r="25" spans="1:41">
      <c r="B25" t="str">
        <f>INDEX('ETLocal datasets'!B:C,MATCH(C25,'ETLocal datasets'!C:C,0),1)</f>
        <v>GM0022</v>
      </c>
      <c r="C25" t="str">
        <f>'ETLocal datasets'!C8</f>
        <v>Leek</v>
      </c>
      <c r="D25">
        <f t="shared" si="6"/>
        <v>1.6608076125439634E-2</v>
      </c>
      <c r="E25">
        <f t="shared" si="7"/>
        <v>8.586679767350032E-2</v>
      </c>
      <c r="F25">
        <f t="shared" si="8"/>
        <v>1.1988429920490856E-2</v>
      </c>
      <c r="G25">
        <f t="shared" si="9"/>
        <v>2.4661912979295472E-2</v>
      </c>
      <c r="H25">
        <f>PRODUCT(INDEX(Overzicht!$B$2:$E$35,MATCH(demand!H$1,Overzicht!$B$2:$B$35,0),4),INDEX(Verdeelsleutels_percentage!$A:$AB,MATCH(demand!$C25,Verdeelsleutels_percentage!$C:$C,0),MATCH(INDEX(Overzicht!$B$1:$F$35,MATCH(demand!H$1,Overzicht!$B:$B,0),5),Verdeelsleutels_percentage!$1:$1,0)))</f>
        <v>1.1988429920490856E-2</v>
      </c>
      <c r="I25">
        <f>PRODUCT(INDEX(Overzicht!$B$2:$E$35,MATCH(demand!I$1,Overzicht!$B$2:$B$35,0),4),INDEX(Verdeelsleutels_percentage!$A:$AB,MATCH(demand!$C25,Verdeelsleutels_percentage!$C:$C,0),MATCH(INDEX(Overzicht!$B$1:$F$35,MATCH(demand!I$1,Overzicht!$B:$B,0),5),Verdeelsleutels_percentage!$1:$1,0)))</f>
        <v>2.4343943573002791E-3</v>
      </c>
      <c r="J25">
        <f>PRODUCT(INDEX(Overzicht!$B$2:$E$35,MATCH(demand!J$1,Overzicht!$B$2:$B$35,0),4),INDEX(Verdeelsleutels_percentage!$A:$AB,MATCH(demand!$C25,Verdeelsleutels_percentage!$C:$C,0),MATCH(INDEX(Overzicht!$B$1:$F$35,MATCH(demand!J$1,Overzicht!$B:$B,0),5),Verdeelsleutels_percentage!$1:$1,0)))</f>
        <v>2.7402125532550526E-3</v>
      </c>
      <c r="K25">
        <f>PRODUCT(INDEX(Overzicht!$B$2:$E$35,MATCH(demand!K$1,Overzicht!$B$2:$B$35,0),4),INDEX(Verdeelsleutels_percentage!$A:$AB,MATCH(demand!$C25,Verdeelsleutels_percentage!$C:$C,0),MATCH(INDEX(Overzicht!$B$1:$F$35,MATCH(demand!K$1,Overzicht!$B:$B,0),5),Verdeelsleutels_percentage!$1:$1,0)))</f>
        <v>2.840126750183659E-4</v>
      </c>
      <c r="L25">
        <f>PRODUCT(INDEX(Overzicht!$B$2:$E$35,MATCH(demand!L$1,Overzicht!$B$2:$B$35,0),4),INDEX(Verdeelsleutels_percentage!$A:$AB,MATCH(demand!$C25,Verdeelsleutels_percentage!$C:$C,0),MATCH(INDEX(Overzicht!$B$1:$F$35,MATCH(demand!L$1,Overzicht!$B:$B,0),5),Verdeelsleutels_percentage!$1:$1,0)))</f>
        <v>4.1103188298825793E-3</v>
      </c>
      <c r="M25">
        <f>PRODUCT(INDEX(Overzicht!$B$2:$E$35,MATCH(demand!M$1,Overzicht!$B$2:$B$35,0),4),INDEX(Verdeelsleutels_percentage!$A:$AB,MATCH(demand!$C25,Verdeelsleutels_percentage!$C:$C,0),MATCH(INDEX(Overzicht!$B$1:$F$35,MATCH(demand!M$1,Overzicht!$B:$B,0),5),Verdeelsleutels_percentage!$1:$1,0)))</f>
        <v>5.48204809901755E-3</v>
      </c>
      <c r="N25">
        <f>PRODUCT(INDEX(Overzicht!$B$2:$E$35,MATCH(demand!N$1,Overzicht!$B$2:$B$35,0),4),INDEX(Verdeelsleutels_percentage!$A:$AB,MATCH(demand!$C25,Verdeelsleutels_percentage!$C:$C,0),MATCH(INDEX(Overzicht!$B$1:$F$35,MATCH(demand!N$1,Overzicht!$B:$B,0),5),Verdeelsleutels_percentage!$1:$1,0)))</f>
        <v>4.3047770415070442E-2</v>
      </c>
      <c r="O25">
        <f>PRODUCT(INDEX(Overzicht!$B$2:$E$35,MATCH(demand!O$1,Overzicht!$B$2:$B$35,0),4),INDEX(Verdeelsleutels_percentage!$A:$AB,MATCH(demand!$C25,Verdeelsleutels_percentage!$C:$C,0),MATCH(INDEX(Overzicht!$B$1:$F$35,MATCH(demand!O$1,Overzicht!$B:$B,0),5),Verdeelsleutels_percentage!$1:$1,0)))</f>
        <v>0</v>
      </c>
      <c r="P25">
        <f>PRODUCT(INDEX(Overzicht!$B$2:$E$35,MATCH(demand!P$1,Overzicht!$B$2:$B$35,0),4),INDEX(Verdeelsleutels_percentage!$A:$AB,MATCH(demand!$C25,Verdeelsleutels_percentage!$C:$C,0),MATCH(INDEX(Overzicht!$B$1:$F$35,MATCH(demand!P$1,Overzicht!$B:$B,0),5),Verdeelsleutels_percentage!$1:$1,0)))</f>
        <v>0</v>
      </c>
      <c r="Q25">
        <f>PRODUCT(INDEX(Overzicht!$B$2:$E$35,MATCH(demand!Q$1,Overzicht!$B$2:$B$35,0),4),INDEX(Verdeelsleutels_percentage!$A:$AB,MATCH(demand!$C25,Verdeelsleutels_percentage!$C:$C,0),MATCH(INDEX(Overzicht!$B$1:$F$35,MATCH(demand!Q$1,Overzicht!$B:$B,0),5),Verdeelsleutels_percentage!$1:$1,0)))</f>
        <v>4.0675030087379688E-3</v>
      </c>
      <c r="R25">
        <f>PRODUCT(INDEX(Overzicht!$B$2:$E$35,MATCH(demand!R$1,Overzicht!$B$2:$B$35,0),4),INDEX(Verdeelsleutels_percentage!$A:$AB,MATCH(demand!$C25,Verdeelsleutels_percentage!$C:$C,0),MATCH(INDEX(Overzicht!$B$1:$F$35,MATCH(demand!R$1,Overzicht!$B:$B,0),5),Verdeelsleutels_percentage!$1:$1,0)))</f>
        <v>7.2786895945837332E-4</v>
      </c>
      <c r="S25">
        <f>PRODUCT(INDEX(Overzicht!$B$2:$E$35,MATCH(demand!S$1,Overzicht!$B$2:$B$35,0),4),INDEX(Verdeelsleutels_percentage!$A:$AB,MATCH(demand!$C25,Verdeelsleutels_percentage!$C:$C,0),MATCH(INDEX(Overzicht!$B$1:$F$35,MATCH(demand!S$1,Overzicht!$B:$B,0),5),Verdeelsleutels_percentage!$1:$1,0)))</f>
        <v>5.5946006295623995E-3</v>
      </c>
      <c r="T25">
        <f>PRODUCT(INDEX(Overzicht!$B$2:$E$35,MATCH(demand!T$1,Overzicht!$B$2:$B$35,0),4),INDEX(Verdeelsleutels_percentage!$A:$AB,MATCH(demand!$C25,Verdeelsleutels_percentage!$C:$C,0),MATCH(INDEX(Overzicht!$B$1:$F$35,MATCH(demand!T$1,Overzicht!$B:$B,0),5),Verdeelsleutels_percentage!$1:$1,0)))</f>
        <v>4.5670209220917543E-3</v>
      </c>
      <c r="U25">
        <f>PRODUCT(INDEX(Overzicht!$B$2:$E$35,MATCH(demand!U$1,Overzicht!$B$2:$B$35,0),4),INDEX(Verdeelsleutels_percentage!$A:$AB,MATCH(demand!$C25,Verdeelsleutels_percentage!$C:$C,0),MATCH(INDEX(Overzicht!$B$1:$F$35,MATCH(demand!U$1,Overzicht!$B:$B,0),5),Verdeelsleutels_percentage!$1:$1,0)))</f>
        <v>1.4271940381536731E-2</v>
      </c>
      <c r="V25">
        <f>PRODUCT(INDEX(Overzicht!$B$2:$E$35,MATCH(demand!V$1,Overzicht!$B$2:$B$35,0),4),INDEX(Verdeelsleutels_percentage!$A:$AB,MATCH(demand!$C25,Verdeelsleutels_percentage!$C:$C,0),MATCH(INDEX(Overzicht!$B$1:$F$35,MATCH(demand!V$1,Overzicht!$B:$B,0),5),Verdeelsleutels_percentage!$1:$1,0)))</f>
        <v>1.2559307535752325E-3</v>
      </c>
      <c r="W25">
        <f>PRODUCT(INDEX(Overzicht!$B$2:$E$35,MATCH(demand!W$1,Overzicht!$B$2:$B$35,0),4),INDEX(Verdeelsleutels_percentage!$A:$AB,MATCH(demand!$C25,Verdeelsleutels_percentage!$C:$C,0),MATCH(INDEX(Overzicht!$B$1:$F$35,MATCH(demand!W$1,Overzicht!$B:$B,0),5),Verdeelsleutels_percentage!$1:$1,0)))</f>
        <v>1.3701062766275262E-2</v>
      </c>
      <c r="X25">
        <f>PRODUCT(INDEX(Overzicht!$B$2:$E$35,MATCH(demand!X$1,Overzicht!$B$2:$B$35,0),4),INDEX(Verdeelsleutels_percentage!$A:$AB,MATCH(demand!$C25,Verdeelsleutels_percentage!$C:$C,0),MATCH(INDEX(Overzicht!$B$1:$F$35,MATCH(demand!X$1,Overzicht!$B:$B,0),5),Verdeelsleutels_percentage!$1:$1,0)))</f>
        <v>7.0706478741172684E-4</v>
      </c>
      <c r="Y25">
        <f>PRODUCT(INDEX(Overzicht!$B$2:$E$35,MATCH(demand!Y$1,Overzicht!$B$2:$B$35,0),4),INDEX(Verdeelsleutels_percentage!$A:$AB,MATCH(demand!$C25,Verdeelsleutels_percentage!$C:$C,0),MATCH(INDEX(Overzicht!$B$1:$F$35,MATCH(demand!Y$1,Overzicht!$B:$B,0),5),Verdeelsleutels_percentage!$1:$1,0)))</f>
        <v>1.9605628361274363E-6</v>
      </c>
      <c r="Z25">
        <f>PRODUCT(INDEX(Overzicht!$B$2:$E$35,MATCH(demand!Z$1,Overzicht!$B$2:$B$35,0),4),INDEX(Verdeelsleutels_percentage!$A:$AB,MATCH(demand!$C25,Verdeelsleutels_percentage!$C:$C,0),MATCH(INDEX(Overzicht!$B$1:$F$35,MATCH(demand!Z$1,Overzicht!$B:$B,0),5),Verdeelsleutels_percentage!$1:$1,0)))</f>
        <v>0</v>
      </c>
      <c r="AA25">
        <f>PRODUCT(INDEX(Overzicht!$B$2:$E$35,MATCH(demand!AA$1,Overzicht!$B$2:$B$35,0),4),INDEX(Verdeelsleutels_percentage!$A:$AB,MATCH(demand!$C25,Verdeelsleutels_percentage!$C:$C,0),MATCH(INDEX(Overzicht!$B$1:$F$35,MATCH(demand!AA$1,Overzicht!$B:$B,0),5),Verdeelsleutels_percentage!$1:$1,0)))</f>
        <v>4.5861118973741198E-5</v>
      </c>
      <c r="AB25">
        <f>PRODUCT(INDEX(Overzicht!$B$2:$E$35,MATCH(demand!AB$1,Overzicht!$B$2:$B$35,0),4),INDEX(Verdeelsleutels_percentage!$A:$AB,MATCH(demand!$C25,Verdeelsleutels_percentage!$C:$C,0),MATCH(INDEX(Overzicht!$B$1:$F$35,MATCH(demand!AB$1,Overzicht!$B:$B,0),5),Verdeelsleutels_percentage!$1:$1,0)))</f>
        <v>5.8290149738266525E-3</v>
      </c>
      <c r="AC25">
        <f>PRODUCT(INDEX(Overzicht!$B$2:$E$35,MATCH(demand!AC$1,Overzicht!$B$2:$B$35,0),4),INDEX(Verdeelsleutels_percentage!$A:$AB,MATCH(demand!$C25,Verdeelsleutels_percentage!$C:$C,0),MATCH(INDEX(Overzicht!$B$1:$F$35,MATCH(demand!AC$1,Overzicht!$B:$B,0),5),Verdeelsleutels_percentage!$1:$1,0)))</f>
        <v>2.7584192599340785E-4</v>
      </c>
      <c r="AD25">
        <f>PRODUCT(INDEX(Overzicht!$B$2:$E$35,MATCH(demand!AD$1,Overzicht!$B$2:$B$35,0),4),INDEX(Verdeelsleutels_percentage!$A:$AB,MATCH(demand!$C25,Verdeelsleutels_percentage!$C:$C,0),MATCH(INDEX(Overzicht!$B$1:$F$35,MATCH(demand!AD$1,Overzicht!$B:$B,0),5),Verdeelsleutels_percentage!$1:$1,0)))</f>
        <v>0</v>
      </c>
      <c r="AE25">
        <f>PRODUCT(INDEX(Overzicht!$B$2:$E$35,MATCH(demand!AE$1,Overzicht!$B$2:$B$35,0),4),INDEX(Verdeelsleutels_percentage!$A:$AB,MATCH(demand!$C25,Verdeelsleutels_percentage!$C:$C,0),MATCH(INDEX(Overzicht!$B$1:$F$35,MATCH(demand!AE$1,Overzicht!$B:$B,0),5),Verdeelsleutels_percentage!$1:$1,0)))</f>
        <v>0</v>
      </c>
      <c r="AF25">
        <f>PRODUCT(INDEX(Overzicht!$B$2:$E$35,MATCH(demand!AF$1,Overzicht!$B$2:$B$35,0),4),INDEX(Verdeelsleutels_percentage!$A:$AB,MATCH(demand!$C25,Verdeelsleutels_percentage!$C:$C,0),MATCH(INDEX(Overzicht!$B$1:$F$35,MATCH(demand!AF$1,Overzicht!$B:$B,0),5),Verdeelsleutels_percentage!$1:$1,0)))</f>
        <v>0</v>
      </c>
      <c r="AG25">
        <f>PRODUCT(INDEX(Overzicht!$B$2:$E$35,MATCH(demand!AG$1,Overzicht!$B$2:$B$35,0),4),INDEX(Verdeelsleutels_percentage!$A:$AB,MATCH(demand!$C25,Verdeelsleutels_percentage!$C:$C,0),MATCH(INDEX(Overzicht!$B$1:$F$35,MATCH(demand!AG$1,Overzicht!$B:$B,0),5),Verdeelsleutels_percentage!$1:$1,0)))</f>
        <v>0</v>
      </c>
      <c r="AH25">
        <f>PRODUCT(INDEX(Overzicht!$B$2:$E$35,MATCH(demand!AH$1,Overzicht!$B$2:$B$35,0),4),INDEX(Verdeelsleutels_percentage!$A:$AB,MATCH(demand!$C25,Verdeelsleutels_percentage!$C:$C,0),MATCH(INDEX(Overzicht!$B$1:$F$35,MATCH(demand!AH$1,Overzicht!$B:$B,0),5),Verdeelsleutels_percentage!$1:$1,0)))</f>
        <v>5.9619454665863555E-4</v>
      </c>
      <c r="AI25">
        <f>PRODUCT(INDEX(Overzicht!$B$2:$E$35,MATCH(demand!AI$1,Overzicht!$B$2:$B$35,0),4),INDEX(Verdeelsleutels_percentage!$A:$AB,MATCH(demand!$C25,Verdeelsleutels_percentage!$C:$C,0),MATCH(INDEX(Overzicht!$B$1:$F$35,MATCH(demand!AI$1,Overzicht!$B:$B,0),5),Verdeelsleutels_percentage!$1:$1,0)))</f>
        <v>9.1722237947482397E-5</v>
      </c>
      <c r="AJ25">
        <f>PRODUCT(INDEX(Overzicht!$B$2:$E$35,MATCH(demand!AJ$1,Overzicht!$B$2:$B$35,0),4),INDEX(Verdeelsleutels_percentage!$A:$AB,MATCH(demand!$C25,Verdeelsleutels_percentage!$C:$C,0),MATCH(INDEX(Overzicht!$B$1:$F$35,MATCH(demand!AJ$1,Overzicht!$B:$B,0),5),Verdeelsleutels_percentage!$1:$1,0)))</f>
        <v>0</v>
      </c>
      <c r="AK25">
        <f>PRODUCT(INDEX(Overzicht!$B$2:$E$35,MATCH(demand!AK$1,Overzicht!$B$2:$B$35,0),4),INDEX(Verdeelsleutels_percentage!$A:$AB,MATCH(demand!$C25,Verdeelsleutels_percentage!$C:$C,0),MATCH(INDEX(Overzicht!$B$1:$F$35,MATCH(demand!AK$1,Overzicht!$B:$B,0),5),Verdeelsleutels_percentage!$1:$1,0)))</f>
        <v>1.7811381596157842E-4</v>
      </c>
      <c r="AL25">
        <f>PRODUCT(INDEX(Overzicht!$B$2:$E$35,MATCH(demand!AL$1,Overzicht!$B$2:$B$35,0),4),INDEX(Verdeelsleutels_percentage!$A:$AB,MATCH(demand!$C25,Verdeelsleutels_percentage!$C:$C,0),MATCH(INDEX(Overzicht!$B$1:$F$35,MATCH(demand!AL$1,Overzicht!$B:$B,0),5),Verdeelsleutels_percentage!$1:$1,0)))</f>
        <v>2.2835104610458771E-3</v>
      </c>
      <c r="AM25">
        <f>PRODUCT(INDEX(Overzicht!$B$2:$E$35,MATCH(demand!AM$1,Overzicht!$B$2:$B$35,0),4),INDEX(Verdeelsleutels_percentage!$A:$AB,MATCH(demand!$C25,Verdeelsleutels_percentage!$C:$C,0),MATCH(INDEX(Overzicht!$B$1:$F$35,MATCH(demand!AM$1,Overzicht!$B:$B,0),5),Verdeelsleutels_percentage!$1:$1,0)))</f>
        <v>4.5670209220917543E-3</v>
      </c>
      <c r="AN25">
        <f>PRODUCT(INDEX(Overzicht!$B$2:$E$35,MATCH(demand!AN$1,Overzicht!$B$2:$B$35,0),4),INDEX(Verdeelsleutels_percentage!$A:$AB,MATCH(demand!$C25,Verdeelsleutels_percentage!$C:$C,0),MATCH(INDEX(Overzicht!$B$1:$F$35,MATCH(demand!AN$1,Overzicht!$B:$B,0),5),Verdeelsleutels_percentage!$1:$1,0)))</f>
        <v>2.2835104610458771E-3</v>
      </c>
      <c r="AO25">
        <f>PRODUCT(INDEX(Overzicht!$B$2:$E$35,MATCH(demand!AO$1,Overzicht!$B$2:$B$35,0),4),INDEX(Verdeelsleutels_percentage!$A:$AB,MATCH(demand!$C25,Verdeelsleutels_percentage!$C:$C,0),MATCH(INDEX(Overzicht!$B$1:$F$35,MATCH(demand!AO$1,Overzicht!$B:$B,0),5),Verdeelsleutels_percentage!$1:$1,0)))</f>
        <v>7.9922866136605698E-3</v>
      </c>
    </row>
    <row r="26" spans="1:41">
      <c r="B26" t="str">
        <f>INDEX('ETLocal datasets'!B:C,MATCH(C26,'ETLocal datasets'!C:C,0),1)</f>
        <v>GM0024</v>
      </c>
      <c r="C26" t="str">
        <f>'ETLocal datasets'!C9</f>
        <v>Loppersum</v>
      </c>
      <c r="D26">
        <f t="shared" si="6"/>
        <v>5.4172891796728254E-2</v>
      </c>
      <c r="E26">
        <f t="shared" si="7"/>
        <v>6.0586454103312051E-2</v>
      </c>
      <c r="F26">
        <f t="shared" si="8"/>
        <v>5.8411091250557007E-3</v>
      </c>
      <c r="G26">
        <f t="shared" si="9"/>
        <v>1.20159959144003E-2</v>
      </c>
      <c r="H26">
        <f>PRODUCT(INDEX(Overzicht!$B$2:$E$35,MATCH(demand!H$1,Overzicht!$B$2:$B$35,0),4),INDEX(Verdeelsleutels_percentage!$A:$AB,MATCH(demand!$C26,Verdeelsleutels_percentage!$C:$C,0),MATCH(INDEX(Overzicht!$B$1:$F$35,MATCH(demand!H$1,Overzicht!$B:$B,0),5),Verdeelsleutels_percentage!$1:$1,0)))</f>
        <v>5.8411091250557007E-3</v>
      </c>
      <c r="I26">
        <f>PRODUCT(INDEX(Overzicht!$B$2:$E$35,MATCH(demand!I$1,Overzicht!$B$2:$B$35,0),4),INDEX(Verdeelsleutels_percentage!$A:$AB,MATCH(demand!$C26,Verdeelsleutels_percentage!$C:$C,0),MATCH(INDEX(Overzicht!$B$1:$F$35,MATCH(demand!I$1,Overzicht!$B:$B,0),5),Verdeelsleutels_percentage!$1:$1,0)))</f>
        <v>2.1134871128588344E-2</v>
      </c>
      <c r="J26">
        <f>PRODUCT(INDEX(Overzicht!$B$2:$E$35,MATCH(demand!J$1,Overzicht!$B$2:$B$35,0),4),INDEX(Verdeelsleutels_percentage!$A:$AB,MATCH(demand!$C26,Verdeelsleutels_percentage!$C:$C,0),MATCH(INDEX(Overzicht!$B$1:$F$35,MATCH(demand!J$1,Overzicht!$B:$B,0),5),Verdeelsleutels_percentage!$1:$1,0)))</f>
        <v>1.3351106571555887E-3</v>
      </c>
      <c r="K26">
        <f>PRODUCT(INDEX(Overzicht!$B$2:$E$35,MATCH(demand!K$1,Overzicht!$B$2:$B$35,0),4),INDEX(Verdeelsleutels_percentage!$A:$AB,MATCH(demand!$C26,Verdeelsleutels_percentage!$C:$C,0),MATCH(INDEX(Overzicht!$B$1:$F$35,MATCH(demand!K$1,Overzicht!$B:$B,0),5),Verdeelsleutels_percentage!$1:$1,0)))</f>
        <v>2.4657349650019735E-3</v>
      </c>
      <c r="L26">
        <f>PRODUCT(INDEX(Overzicht!$B$2:$E$35,MATCH(demand!L$1,Overzicht!$B$2:$B$35,0),4),INDEX(Verdeelsleutels_percentage!$A:$AB,MATCH(demand!$C26,Verdeelsleutels_percentage!$C:$C,0),MATCH(INDEX(Overzicht!$B$1:$F$35,MATCH(demand!L$1,Overzicht!$B:$B,0),5),Verdeelsleutels_percentage!$1:$1,0)))</f>
        <v>2.0026659857333832E-3</v>
      </c>
      <c r="M26">
        <f>PRODUCT(INDEX(Overzicht!$B$2:$E$35,MATCH(demand!M$1,Overzicht!$B$2:$B$35,0),4),INDEX(Verdeelsleutels_percentage!$A:$AB,MATCH(demand!$C26,Verdeelsleutels_percentage!$C:$C,0),MATCH(INDEX(Overzicht!$B$1:$F$35,MATCH(demand!M$1,Overzicht!$B:$B,0),5),Verdeelsleutels_percentage!$1:$1,0)))</f>
        <v>1.1267090789860386E-2</v>
      </c>
      <c r="N26">
        <f>PRODUCT(INDEX(Overzicht!$B$2:$E$35,MATCH(demand!N$1,Overzicht!$B$2:$B$35,0),4),INDEX(Verdeelsleutels_percentage!$A:$AB,MATCH(demand!$C26,Verdeelsleutels_percentage!$C:$C,0),MATCH(INDEX(Overzicht!$B$1:$F$35,MATCH(demand!N$1,Overzicht!$B:$B,0),5),Verdeelsleutels_percentage!$1:$1,0)))</f>
        <v>3.6447383477875087E-2</v>
      </c>
      <c r="O26">
        <f>PRODUCT(INDEX(Overzicht!$B$2:$E$35,MATCH(demand!O$1,Overzicht!$B$2:$B$35,0),4),INDEX(Verdeelsleutels_percentage!$A:$AB,MATCH(demand!$C26,Verdeelsleutels_percentage!$C:$C,0),MATCH(INDEX(Overzicht!$B$1:$F$35,MATCH(demand!O$1,Overzicht!$B:$B,0),5),Verdeelsleutels_percentage!$1:$1,0)))</f>
        <v>0</v>
      </c>
      <c r="P26">
        <f>PRODUCT(INDEX(Overzicht!$B$2:$E$35,MATCH(demand!P$1,Overzicht!$B$2:$B$35,0),4),INDEX(Verdeelsleutels_percentage!$A:$AB,MATCH(demand!$C26,Verdeelsleutels_percentage!$C:$C,0),MATCH(INDEX(Overzicht!$B$1:$F$35,MATCH(demand!P$1,Overzicht!$B:$B,0),5),Verdeelsleutels_percentage!$1:$1,0)))</f>
        <v>1.4177598202099292E-2</v>
      </c>
      <c r="Q26">
        <f>PRODUCT(INDEX(Overzicht!$B$2:$E$35,MATCH(demand!Q$1,Overzicht!$B$2:$B$35,0),4),INDEX(Verdeelsleutels_percentage!$A:$AB,MATCH(demand!$C26,Verdeelsleutels_percentage!$C:$C,0),MATCH(INDEX(Overzicht!$B$1:$F$35,MATCH(demand!Q$1,Overzicht!$B:$B,0),5),Verdeelsleutels_percentage!$1:$1,0)))</f>
        <v>1.9818048817153268E-3</v>
      </c>
      <c r="R26">
        <f>PRODUCT(INDEX(Overzicht!$B$2:$E$35,MATCH(demand!R$1,Overzicht!$B$2:$B$35,0),4),INDEX(Verdeelsleutels_percentage!$A:$AB,MATCH(demand!$C26,Verdeelsleutels_percentage!$C:$C,0),MATCH(INDEX(Overzicht!$B$1:$F$35,MATCH(demand!R$1,Overzicht!$B:$B,0),5),Verdeelsleutels_percentage!$1:$1,0)))</f>
        <v>3.5463876830695322E-4</v>
      </c>
      <c r="S26">
        <f>PRODUCT(INDEX(Overzicht!$B$2:$E$35,MATCH(demand!S$1,Overzicht!$B$2:$B$35,0),4),INDEX(Verdeelsleutels_percentage!$A:$AB,MATCH(demand!$C26,Verdeelsleutels_percentage!$C:$C,0),MATCH(INDEX(Overzicht!$B$1:$F$35,MATCH(demand!S$1,Overzicht!$B:$B,0),5),Verdeelsleutels_percentage!$1:$1,0)))</f>
        <v>2.7258509250259939E-3</v>
      </c>
      <c r="T26">
        <f>PRODUCT(INDEX(Overzicht!$B$2:$E$35,MATCH(demand!T$1,Overzicht!$B$2:$B$35,0),4),INDEX(Verdeelsleutels_percentage!$A:$AB,MATCH(demand!$C26,Verdeelsleutels_percentage!$C:$C,0),MATCH(INDEX(Overzicht!$B$1:$F$35,MATCH(demand!T$1,Overzicht!$B:$B,0),5),Verdeelsleutels_percentage!$1:$1,0)))</f>
        <v>2.2251844285926478E-3</v>
      </c>
      <c r="U26">
        <f>PRODUCT(INDEX(Overzicht!$B$2:$E$35,MATCH(demand!U$1,Overzicht!$B$2:$B$35,0),4),INDEX(Verdeelsleutels_percentage!$A:$AB,MATCH(demand!$C26,Verdeelsleutels_percentage!$C:$C,0),MATCH(INDEX(Overzicht!$B$1:$F$35,MATCH(demand!U$1,Overzicht!$B:$B,0),5),Verdeelsleutels_percentage!$1:$1,0)))</f>
        <v>6.9537013393520244E-3</v>
      </c>
      <c r="V26">
        <f>PRODUCT(INDEX(Overzicht!$B$2:$E$35,MATCH(demand!V$1,Overzicht!$B$2:$B$35,0),4),INDEX(Verdeelsleutels_percentage!$A:$AB,MATCH(demand!$C26,Verdeelsleutels_percentage!$C:$C,0),MATCH(INDEX(Overzicht!$B$1:$F$35,MATCH(demand!V$1,Overzicht!$B:$B,0),5),Verdeelsleutels_percentage!$1:$1,0)))</f>
        <v>6.1192571786297819E-4</v>
      </c>
      <c r="W26">
        <f>PRODUCT(INDEX(Overzicht!$B$2:$E$35,MATCH(demand!W$1,Overzicht!$B$2:$B$35,0),4),INDEX(Verdeelsleutels_percentage!$A:$AB,MATCH(demand!$C26,Verdeelsleutels_percentage!$C:$C,0),MATCH(INDEX(Overzicht!$B$1:$F$35,MATCH(demand!W$1,Overzicht!$B:$B,0),5),Verdeelsleutels_percentage!$1:$1,0)))</f>
        <v>6.6755532857779437E-3</v>
      </c>
      <c r="X26">
        <f>PRODUCT(INDEX(Overzicht!$B$2:$E$35,MATCH(demand!X$1,Overzicht!$B$2:$B$35,0),4),INDEX(Verdeelsleutels_percentage!$A:$AB,MATCH(demand!$C26,Verdeelsleutels_percentage!$C:$C,0),MATCH(INDEX(Overzicht!$B$1:$F$35,MATCH(demand!X$1,Overzicht!$B:$B,0),5),Verdeelsleutels_percentage!$1:$1,0)))</f>
        <v>6.2355319834734961E-4</v>
      </c>
      <c r="Y26">
        <f>PRODUCT(INDEX(Overzicht!$B$2:$E$35,MATCH(demand!Y$1,Overzicht!$B$2:$B$35,0),4),INDEX(Verdeelsleutels_percentage!$A:$AB,MATCH(demand!$C26,Verdeelsleutels_percentage!$C:$C,0),MATCH(INDEX(Overzicht!$B$1:$F$35,MATCH(demand!Y$1,Overzicht!$B:$B,0),5),Verdeelsleutels_percentage!$1:$1,0)))</f>
        <v>3.9371833241888335E-6</v>
      </c>
      <c r="Z26">
        <f>PRODUCT(INDEX(Overzicht!$B$2:$E$35,MATCH(demand!Z$1,Overzicht!$B$2:$B$35,0),4),INDEX(Verdeelsleutels_percentage!$A:$AB,MATCH(demand!$C26,Verdeelsleutels_percentage!$C:$C,0),MATCH(INDEX(Overzicht!$B$1:$F$35,MATCH(demand!Z$1,Overzicht!$B:$B,0),5),Verdeelsleutels_percentage!$1:$1,0)))</f>
        <v>0</v>
      </c>
      <c r="AA26">
        <f>PRODUCT(INDEX(Overzicht!$B$2:$E$35,MATCH(demand!AA$1,Overzicht!$B$2:$B$35,0),4),INDEX(Verdeelsleutels_percentage!$A:$AB,MATCH(demand!$C26,Verdeelsleutels_percentage!$C:$C,0),MATCH(INDEX(Overzicht!$B$1:$F$35,MATCH(demand!AA$1,Overzicht!$B:$B,0),5),Verdeelsleutels_percentage!$1:$1,0)))</f>
        <v>9.2097855536580893E-5</v>
      </c>
      <c r="AB26">
        <f>PRODUCT(INDEX(Overzicht!$B$2:$E$35,MATCH(demand!AB$1,Overzicht!$B$2:$B$35,0),4),INDEX(Verdeelsleutels_percentage!$A:$AB,MATCH(demand!$C26,Verdeelsleutels_percentage!$C:$C,0),MATCH(INDEX(Overzicht!$B$1:$F$35,MATCH(demand!AB$1,Overzicht!$B:$B,0),5),Verdeelsleutels_percentage!$1:$1,0)))</f>
        <v>5.6251771092734595E-3</v>
      </c>
      <c r="AC26">
        <f>PRODUCT(INDEX(Overzicht!$B$2:$E$35,MATCH(demand!AC$1,Overzicht!$B$2:$B$35,0),4),INDEX(Verdeelsleutels_percentage!$A:$AB,MATCH(demand!$C26,Verdeelsleutels_percentage!$C:$C,0),MATCH(INDEX(Overzicht!$B$1:$F$35,MATCH(demand!AC$1,Overzicht!$B:$B,0),5),Verdeelsleutels_percentage!$1:$1,0)))</f>
        <v>2.5877028202483699E-4</v>
      </c>
      <c r="AD26">
        <f>PRODUCT(INDEX(Overzicht!$B$2:$E$35,MATCH(demand!AD$1,Overzicht!$B$2:$B$35,0),4),INDEX(Verdeelsleutels_percentage!$A:$AB,MATCH(demand!$C26,Verdeelsleutels_percentage!$C:$C,0),MATCH(INDEX(Overzicht!$B$1:$F$35,MATCH(demand!AD$1,Overzicht!$B:$B,0),5),Verdeelsleutels_percentage!$1:$1,0)))</f>
        <v>0</v>
      </c>
      <c r="AE26">
        <f>PRODUCT(INDEX(Overzicht!$B$2:$E$35,MATCH(demand!AE$1,Overzicht!$B$2:$B$35,0),4),INDEX(Verdeelsleutels_percentage!$A:$AB,MATCH(demand!$C26,Verdeelsleutels_percentage!$C:$C,0),MATCH(INDEX(Overzicht!$B$1:$F$35,MATCH(demand!AE$1,Overzicht!$B:$B,0),5),Verdeelsleutels_percentage!$1:$1,0)))</f>
        <v>0</v>
      </c>
      <c r="AF26">
        <f>PRODUCT(INDEX(Overzicht!$B$2:$E$35,MATCH(demand!AF$1,Overzicht!$B$2:$B$35,0),4),INDEX(Verdeelsleutels_percentage!$A:$AB,MATCH(demand!$C26,Verdeelsleutels_percentage!$C:$C,0),MATCH(INDEX(Overzicht!$B$1:$F$35,MATCH(demand!AF$1,Overzicht!$B:$B,0),5),Verdeelsleutels_percentage!$1:$1,0)))</f>
        <v>0</v>
      </c>
      <c r="AG26">
        <f>PRODUCT(INDEX(Overzicht!$B$2:$E$35,MATCH(demand!AG$1,Overzicht!$B$2:$B$35,0),4),INDEX(Verdeelsleutels_percentage!$A:$AB,MATCH(demand!$C26,Verdeelsleutels_percentage!$C:$C,0),MATCH(INDEX(Overzicht!$B$1:$F$35,MATCH(demand!AG$1,Overzicht!$B:$B,0),5),Verdeelsleutels_percentage!$1:$1,0)))</f>
        <v>0</v>
      </c>
      <c r="AH26">
        <f>PRODUCT(INDEX(Overzicht!$B$2:$E$35,MATCH(demand!AH$1,Overzicht!$B$2:$B$35,0),4),INDEX(Verdeelsleutels_percentage!$A:$AB,MATCH(demand!$C26,Verdeelsleutels_percentage!$C:$C,0),MATCH(INDEX(Overzicht!$B$1:$F$35,MATCH(demand!AH$1,Overzicht!$B:$B,0),5),Verdeelsleutels_percentage!$1:$1,0)))</f>
        <v>1.1972721219755517E-3</v>
      </c>
      <c r="AI26">
        <f>PRODUCT(INDEX(Overzicht!$B$2:$E$35,MATCH(demand!AI$1,Overzicht!$B$2:$B$35,0),4),INDEX(Verdeelsleutels_percentage!$A:$AB,MATCH(demand!$C26,Verdeelsleutels_percentage!$C:$C,0),MATCH(INDEX(Overzicht!$B$1:$F$35,MATCH(demand!AI$1,Overzicht!$B:$B,0),5),Verdeelsleutels_percentage!$1:$1,0)))</f>
        <v>1.8419571107316179E-4</v>
      </c>
      <c r="AJ26">
        <f>PRODUCT(INDEX(Overzicht!$B$2:$E$35,MATCH(demand!AJ$1,Overzicht!$B$2:$B$35,0),4),INDEX(Verdeelsleutels_percentage!$A:$AB,MATCH(demand!$C26,Verdeelsleutels_percentage!$C:$C,0),MATCH(INDEX(Overzicht!$B$1:$F$35,MATCH(demand!AJ$1,Overzicht!$B:$B,0),5),Verdeelsleutels_percentage!$1:$1,0)))</f>
        <v>0</v>
      </c>
      <c r="AK26">
        <f>PRODUCT(INDEX(Overzicht!$B$2:$E$35,MATCH(demand!AK$1,Overzicht!$B$2:$B$35,0),4),INDEX(Verdeelsleutels_percentage!$A:$AB,MATCH(demand!$C26,Verdeelsleutels_percentage!$C:$C,0),MATCH(INDEX(Overzicht!$B$1:$F$35,MATCH(demand!AK$1,Overzicht!$B:$B,0),5),Verdeelsleutels_percentage!$1:$1,0)))</f>
        <v>8.678219271511326E-5</v>
      </c>
      <c r="AL26">
        <f>PRODUCT(INDEX(Overzicht!$B$2:$E$35,MATCH(demand!AL$1,Overzicht!$B$2:$B$35,0),4),INDEX(Verdeelsleutels_percentage!$A:$AB,MATCH(demand!$C26,Verdeelsleutels_percentage!$C:$C,0),MATCH(INDEX(Overzicht!$B$1:$F$35,MATCH(demand!AL$1,Overzicht!$B:$B,0),5),Verdeelsleutels_percentage!$1:$1,0)))</f>
        <v>1.1125922142963239E-3</v>
      </c>
      <c r="AM26">
        <f>PRODUCT(INDEX(Overzicht!$B$2:$E$35,MATCH(demand!AM$1,Overzicht!$B$2:$B$35,0),4),INDEX(Verdeelsleutels_percentage!$A:$AB,MATCH(demand!$C26,Verdeelsleutels_percentage!$C:$C,0),MATCH(INDEX(Overzicht!$B$1:$F$35,MATCH(demand!AM$1,Overzicht!$B:$B,0),5),Verdeelsleutels_percentage!$1:$1,0)))</f>
        <v>2.2251844285926478E-3</v>
      </c>
      <c r="AN26">
        <f>PRODUCT(INDEX(Overzicht!$B$2:$E$35,MATCH(demand!AN$1,Overzicht!$B$2:$B$35,0),4),INDEX(Verdeelsleutels_percentage!$A:$AB,MATCH(demand!$C26,Verdeelsleutels_percentage!$C:$C,0),MATCH(INDEX(Overzicht!$B$1:$F$35,MATCH(demand!AN$1,Overzicht!$B:$B,0),5),Verdeelsleutels_percentage!$1:$1,0)))</f>
        <v>1.1125922142963239E-3</v>
      </c>
      <c r="AO26">
        <f>PRODUCT(INDEX(Overzicht!$B$2:$E$35,MATCH(demand!AO$1,Overzicht!$B$2:$B$35,0),4),INDEX(Verdeelsleutels_percentage!$A:$AB,MATCH(demand!$C26,Verdeelsleutels_percentage!$C:$C,0),MATCH(INDEX(Overzicht!$B$1:$F$35,MATCH(demand!AO$1,Overzicht!$B:$B,0),5),Verdeelsleutels_percentage!$1:$1,0)))</f>
        <v>3.8940727500371337E-3</v>
      </c>
    </row>
    <row r="27" spans="1:41">
      <c r="B27" t="str">
        <f>INDEX('ETLocal datasets'!B:C,MATCH(C27,'ETLocal datasets'!C:C,0),1)</f>
        <v>GM0025</v>
      </c>
      <c r="C27" t="str">
        <f>'ETLocal datasets'!C10</f>
        <v>Marum</v>
      </c>
      <c r="D27">
        <f t="shared" si="6"/>
        <v>1.5961768637527161E-2</v>
      </c>
      <c r="E27">
        <f t="shared" si="7"/>
        <v>3.5378177084158427E-2</v>
      </c>
      <c r="F27">
        <f t="shared" si="8"/>
        <v>6.3696887941630913E-3</v>
      </c>
      <c r="G27">
        <f t="shared" si="9"/>
        <v>1.3103359805135502E-2</v>
      </c>
      <c r="H27">
        <f>PRODUCT(INDEX(Overzicht!$B$2:$E$35,MATCH(demand!H$1,Overzicht!$B$2:$B$35,0),4),INDEX(Verdeelsleutels_percentage!$A:$AB,MATCH(demand!$C27,Verdeelsleutels_percentage!$C:$C,0),MATCH(INDEX(Overzicht!$B$1:$F$35,MATCH(demand!H$1,Overzicht!$B:$B,0),5),Verdeelsleutels_percentage!$1:$1,0)))</f>
        <v>6.3696887941630913E-3</v>
      </c>
      <c r="I27">
        <f>PRODUCT(INDEX(Overzicht!$B$2:$E$35,MATCH(demand!I$1,Overzicht!$B$2:$B$35,0),4),INDEX(Verdeelsleutels_percentage!$A:$AB,MATCH(demand!$C27,Verdeelsleutels_percentage!$C:$C,0),MATCH(INDEX(Overzicht!$B$1:$F$35,MATCH(demand!I$1,Overzicht!$B:$B,0),5),Verdeelsleutels_percentage!$1:$1,0)))</f>
        <v>3.2026001981853422E-3</v>
      </c>
      <c r="J27">
        <f>PRODUCT(INDEX(Overzicht!$B$2:$E$35,MATCH(demand!J$1,Overzicht!$B$2:$B$35,0),4),INDEX(Verdeelsleutels_percentage!$A:$AB,MATCH(demand!$C27,Verdeelsleutels_percentage!$C:$C,0),MATCH(INDEX(Overzicht!$B$1:$F$35,MATCH(demand!J$1,Overzicht!$B:$B,0),5),Verdeelsleutels_percentage!$1:$1,0)))</f>
        <v>1.4559288672372781E-3</v>
      </c>
      <c r="K27">
        <f>PRODUCT(INDEX(Overzicht!$B$2:$E$35,MATCH(demand!K$1,Overzicht!$B$2:$B$35,0),4),INDEX(Verdeelsleutels_percentage!$A:$AB,MATCH(demand!$C27,Verdeelsleutels_percentage!$C:$C,0),MATCH(INDEX(Overzicht!$B$1:$F$35,MATCH(demand!K$1,Overzicht!$B:$B,0),5),Verdeelsleutels_percentage!$1:$1,0)))</f>
        <v>3.7363668978828996E-4</v>
      </c>
      <c r="L27">
        <f>PRODUCT(INDEX(Overzicht!$B$2:$E$35,MATCH(demand!L$1,Overzicht!$B$2:$B$35,0),4),INDEX(Verdeelsleutels_percentage!$A:$AB,MATCH(demand!$C27,Verdeelsleutels_percentage!$C:$C,0),MATCH(INDEX(Overzicht!$B$1:$F$35,MATCH(demand!L$1,Overzicht!$B:$B,0),5),Verdeelsleutels_percentage!$1:$1,0)))</f>
        <v>2.1838933008559171E-3</v>
      </c>
      <c r="M27">
        <f>PRODUCT(INDEX(Overzicht!$B$2:$E$35,MATCH(demand!M$1,Overzicht!$B$2:$B$35,0),4),INDEX(Verdeelsleutels_percentage!$A:$AB,MATCH(demand!$C27,Verdeelsleutels_percentage!$C:$C,0),MATCH(INDEX(Overzicht!$B$1:$F$35,MATCH(demand!M$1,Overzicht!$B:$B,0),5),Verdeelsleutels_percentage!$1:$1,0)))</f>
        <v>7.4967726984514222E-3</v>
      </c>
      <c r="N27">
        <f>PRODUCT(INDEX(Overzicht!$B$2:$E$35,MATCH(demand!N$1,Overzicht!$B$2:$B$35,0),4),INDEX(Verdeelsleutels_percentage!$A:$AB,MATCH(demand!$C27,Verdeelsleutels_percentage!$C:$C,0),MATCH(INDEX(Overzicht!$B$1:$F$35,MATCH(demand!N$1,Overzicht!$B:$B,0),5),Verdeelsleutels_percentage!$1:$1,0)))</f>
        <v>1.1279701449988988E-2</v>
      </c>
      <c r="O27">
        <f>PRODUCT(INDEX(Overzicht!$B$2:$E$35,MATCH(demand!O$1,Overzicht!$B$2:$B$35,0),4),INDEX(Verdeelsleutels_percentage!$A:$AB,MATCH(demand!$C27,Verdeelsleutels_percentage!$C:$C,0),MATCH(INDEX(Overzicht!$B$1:$F$35,MATCH(demand!O$1,Overzicht!$B:$B,0),5),Verdeelsleutels_percentage!$1:$1,0)))</f>
        <v>0</v>
      </c>
      <c r="P27">
        <f>PRODUCT(INDEX(Overzicht!$B$2:$E$35,MATCH(demand!P$1,Overzicht!$B$2:$B$35,0),4),INDEX(Verdeelsleutels_percentage!$A:$AB,MATCH(demand!$C27,Verdeelsleutels_percentage!$C:$C,0),MATCH(INDEX(Overzicht!$B$1:$F$35,MATCH(demand!P$1,Overzicht!$B:$B,0),5),Verdeelsleutels_percentage!$1:$1,0)))</f>
        <v>0</v>
      </c>
      <c r="Q27">
        <f>PRODUCT(INDEX(Overzicht!$B$2:$E$35,MATCH(demand!Q$1,Overzicht!$B$2:$B$35,0),4),INDEX(Verdeelsleutels_percentage!$A:$AB,MATCH(demand!$C27,Verdeelsleutels_percentage!$C:$C,0),MATCH(INDEX(Overzicht!$B$1:$F$35,MATCH(demand!Q$1,Overzicht!$B:$B,0),5),Verdeelsleutels_percentage!$1:$1,0)))</f>
        <v>2.1611444123053347E-3</v>
      </c>
      <c r="R27">
        <f>PRODUCT(INDEX(Overzicht!$B$2:$E$35,MATCH(demand!R$1,Overzicht!$B$2:$B$35,0),4),INDEX(Verdeelsleutels_percentage!$A:$AB,MATCH(demand!$C27,Verdeelsleutels_percentage!$C:$C,0),MATCH(INDEX(Overzicht!$B$1:$F$35,MATCH(demand!R$1,Overzicht!$B:$B,0),5),Verdeelsleutels_percentage!$1:$1,0)))</f>
        <v>3.8673110535990198E-4</v>
      </c>
      <c r="S27">
        <f>PRODUCT(INDEX(Overzicht!$B$2:$E$35,MATCH(demand!S$1,Overzicht!$B$2:$B$35,0),4),INDEX(Verdeelsleutels_percentage!$A:$AB,MATCH(demand!$C27,Verdeelsleutels_percentage!$C:$C,0),MATCH(INDEX(Overzicht!$B$1:$F$35,MATCH(demand!S$1,Overzicht!$B:$B,0),5),Verdeelsleutels_percentage!$1:$1,0)))</f>
        <v>2.9725214372761095E-3</v>
      </c>
      <c r="T27">
        <f>PRODUCT(INDEX(Overzicht!$B$2:$E$35,MATCH(demand!T$1,Overzicht!$B$2:$B$35,0),4),INDEX(Verdeelsleutels_percentage!$A:$AB,MATCH(demand!$C27,Verdeelsleutels_percentage!$C:$C,0),MATCH(INDEX(Overzicht!$B$1:$F$35,MATCH(demand!T$1,Overzicht!$B:$B,0),5),Verdeelsleutels_percentage!$1:$1,0)))</f>
        <v>2.4265481120621301E-3</v>
      </c>
      <c r="U27">
        <f>PRODUCT(INDEX(Overzicht!$B$2:$E$35,MATCH(demand!U$1,Overzicht!$B$2:$B$35,0),4),INDEX(Verdeelsleutels_percentage!$A:$AB,MATCH(demand!$C27,Verdeelsleutels_percentage!$C:$C,0),MATCH(INDEX(Overzicht!$B$1:$F$35,MATCH(demand!U$1,Overzicht!$B:$B,0),5),Verdeelsleutels_percentage!$1:$1,0)))</f>
        <v>7.5829628501941568E-3</v>
      </c>
      <c r="V27">
        <f>PRODUCT(INDEX(Overzicht!$B$2:$E$35,MATCH(demand!V$1,Overzicht!$B$2:$B$35,0),4),INDEX(Verdeelsleutels_percentage!$A:$AB,MATCH(demand!$C27,Verdeelsleutels_percentage!$C:$C,0),MATCH(INDEX(Overzicht!$B$1:$F$35,MATCH(demand!V$1,Overzicht!$B:$B,0),5),Verdeelsleutels_percentage!$1:$1,0)))</f>
        <v>6.6730073081708579E-4</v>
      </c>
      <c r="W27">
        <f>PRODUCT(INDEX(Overzicht!$B$2:$E$35,MATCH(demand!W$1,Overzicht!$B$2:$B$35,0),4),INDEX(Verdeelsleutels_percentage!$A:$AB,MATCH(demand!$C27,Verdeelsleutels_percentage!$C:$C,0),MATCH(INDEX(Overzicht!$B$1:$F$35,MATCH(demand!W$1,Overzicht!$B:$B,0),5),Verdeelsleutels_percentage!$1:$1,0)))</f>
        <v>7.2796443361863904E-3</v>
      </c>
      <c r="X27">
        <f>PRODUCT(INDEX(Overzicht!$B$2:$E$35,MATCH(demand!X$1,Overzicht!$B$2:$B$35,0),4),INDEX(Verdeelsleutels_percentage!$A:$AB,MATCH(demand!$C27,Verdeelsleutels_percentage!$C:$C,0),MATCH(INDEX(Overzicht!$B$1:$F$35,MATCH(demand!X$1,Overzicht!$B:$B,0),5),Verdeelsleutels_percentage!$1:$1,0)))</f>
        <v>7.9614381574706237E-4</v>
      </c>
      <c r="Y27">
        <f>PRODUCT(INDEX(Overzicht!$B$2:$E$35,MATCH(demand!Y$1,Overzicht!$B$2:$B$35,0),4),INDEX(Verdeelsleutels_percentage!$A:$AB,MATCH(demand!$C27,Verdeelsleutels_percentage!$C:$C,0),MATCH(INDEX(Overzicht!$B$1:$F$35,MATCH(demand!Y$1,Overzicht!$B:$B,0),5),Verdeelsleutels_percentage!$1:$1,0)))</f>
        <v>2.1643420856703231E-6</v>
      </c>
      <c r="Z27">
        <f>PRODUCT(INDEX(Overzicht!$B$2:$E$35,MATCH(demand!Z$1,Overzicht!$B$2:$B$35,0),4),INDEX(Verdeelsleutels_percentage!$A:$AB,MATCH(demand!$C27,Verdeelsleutels_percentage!$C:$C,0),MATCH(INDEX(Overzicht!$B$1:$F$35,MATCH(demand!Z$1,Overzicht!$B:$B,0),5),Verdeelsleutels_percentage!$1:$1,0)))</f>
        <v>0</v>
      </c>
      <c r="AA27">
        <f>PRODUCT(INDEX(Overzicht!$B$2:$E$35,MATCH(demand!AA$1,Overzicht!$B$2:$B$35,0),4),INDEX(Verdeelsleutels_percentage!$A:$AB,MATCH(demand!$C27,Verdeelsleutels_percentage!$C:$C,0),MATCH(INDEX(Overzicht!$B$1:$F$35,MATCH(demand!AA$1,Overzicht!$B:$B,0),5),Verdeelsleutels_percentage!$1:$1,0)))</f>
        <v>5.062788504491984E-5</v>
      </c>
      <c r="AB27">
        <f>PRODUCT(INDEX(Overzicht!$B$2:$E$35,MATCH(demand!AB$1,Overzicht!$B$2:$B$35,0),4),INDEX(Verdeelsleutels_percentage!$A:$AB,MATCH(demand!$C27,Verdeelsleutels_percentage!$C:$C,0),MATCH(INDEX(Overzicht!$B$1:$F$35,MATCH(demand!AB$1,Overzicht!$B:$B,0),5),Verdeelsleutels_percentage!$1:$1,0)))</f>
        <v>3.9445820623422402E-3</v>
      </c>
      <c r="AC27">
        <f>PRODUCT(INDEX(Overzicht!$B$2:$E$35,MATCH(demand!AC$1,Overzicht!$B$2:$B$35,0),4),INDEX(Verdeelsleutels_percentage!$A:$AB,MATCH(demand!$C27,Verdeelsleutels_percentage!$C:$C,0),MATCH(INDEX(Overzicht!$B$1:$F$35,MATCH(demand!AC$1,Overzicht!$B:$B,0),5),Verdeelsleutels_percentage!$1:$1,0)))</f>
        <v>2.2679216061563328E-4</v>
      </c>
      <c r="AD27">
        <f>PRODUCT(INDEX(Overzicht!$B$2:$E$35,MATCH(demand!AD$1,Overzicht!$B$2:$B$35,0),4),INDEX(Verdeelsleutels_percentage!$A:$AB,MATCH(demand!$C27,Verdeelsleutels_percentage!$C:$C,0),MATCH(INDEX(Overzicht!$B$1:$F$35,MATCH(demand!AD$1,Overzicht!$B:$B,0),5),Verdeelsleutels_percentage!$1:$1,0)))</f>
        <v>0</v>
      </c>
      <c r="AE27">
        <f>PRODUCT(INDEX(Overzicht!$B$2:$E$35,MATCH(demand!AE$1,Overzicht!$B$2:$B$35,0),4),INDEX(Verdeelsleutels_percentage!$A:$AB,MATCH(demand!$C27,Verdeelsleutels_percentage!$C:$C,0),MATCH(INDEX(Overzicht!$B$1:$F$35,MATCH(demand!AE$1,Overzicht!$B:$B,0),5),Verdeelsleutels_percentage!$1:$1,0)))</f>
        <v>0</v>
      </c>
      <c r="AF27">
        <f>PRODUCT(INDEX(Overzicht!$B$2:$E$35,MATCH(demand!AF$1,Overzicht!$B$2:$B$35,0),4),INDEX(Verdeelsleutels_percentage!$A:$AB,MATCH(demand!$C27,Verdeelsleutels_percentage!$C:$C,0),MATCH(INDEX(Overzicht!$B$1:$F$35,MATCH(demand!AF$1,Overzicht!$B:$B,0),5),Verdeelsleutels_percentage!$1:$1,0)))</f>
        <v>0</v>
      </c>
      <c r="AG27">
        <f>PRODUCT(INDEX(Overzicht!$B$2:$E$35,MATCH(demand!AG$1,Overzicht!$B$2:$B$35,0),4),INDEX(Verdeelsleutels_percentage!$A:$AB,MATCH(demand!$C27,Verdeelsleutels_percentage!$C:$C,0),MATCH(INDEX(Overzicht!$B$1:$F$35,MATCH(demand!AG$1,Overzicht!$B:$B,0),5),Verdeelsleutels_percentage!$1:$1,0)))</f>
        <v>0</v>
      </c>
      <c r="AH27">
        <f>PRODUCT(INDEX(Overzicht!$B$2:$E$35,MATCH(demand!AH$1,Overzicht!$B$2:$B$35,0),4),INDEX(Verdeelsleutels_percentage!$A:$AB,MATCH(demand!$C27,Verdeelsleutels_percentage!$C:$C,0),MATCH(INDEX(Overzicht!$B$1:$F$35,MATCH(demand!AH$1,Overzicht!$B:$B,0),5),Verdeelsleutels_percentage!$1:$1,0)))</f>
        <v>6.5816250558395795E-4</v>
      </c>
      <c r="AI27">
        <f>PRODUCT(INDEX(Overzicht!$B$2:$E$35,MATCH(demand!AI$1,Overzicht!$B$2:$B$35,0),4),INDEX(Verdeelsleutels_percentage!$A:$AB,MATCH(demand!$C27,Verdeelsleutels_percentage!$C:$C,0),MATCH(INDEX(Overzicht!$B$1:$F$35,MATCH(demand!AI$1,Overzicht!$B:$B,0),5),Verdeelsleutels_percentage!$1:$1,0)))</f>
        <v>1.0125577008983968E-4</v>
      </c>
      <c r="AJ27">
        <f>PRODUCT(INDEX(Overzicht!$B$2:$E$35,MATCH(demand!AJ$1,Overzicht!$B$2:$B$35,0),4),INDEX(Verdeelsleutels_percentage!$A:$AB,MATCH(demand!$C27,Verdeelsleutels_percentage!$C:$C,0),MATCH(INDEX(Overzicht!$B$1:$F$35,MATCH(demand!AJ$1,Overzicht!$B:$B,0),5),Verdeelsleutels_percentage!$1:$1,0)))</f>
        <v>0</v>
      </c>
      <c r="AK27">
        <f>PRODUCT(INDEX(Overzicht!$B$2:$E$35,MATCH(demand!AK$1,Overzicht!$B$2:$B$35,0),4),INDEX(Verdeelsleutels_percentage!$A:$AB,MATCH(demand!$C27,Verdeelsleutels_percentage!$C:$C,0),MATCH(INDEX(Overzicht!$B$1:$F$35,MATCH(demand!AK$1,Overzicht!$B:$B,0),5),Verdeelsleutels_percentage!$1:$1,0)))</f>
        <v>9.4635376370423073E-5</v>
      </c>
      <c r="AL27">
        <f>PRODUCT(INDEX(Overzicht!$B$2:$E$35,MATCH(demand!AL$1,Overzicht!$B$2:$B$35,0),4),INDEX(Verdeelsleutels_percentage!$A:$AB,MATCH(demand!$C27,Verdeelsleutels_percentage!$C:$C,0),MATCH(INDEX(Overzicht!$B$1:$F$35,MATCH(demand!AL$1,Overzicht!$B:$B,0),5),Verdeelsleutels_percentage!$1:$1,0)))</f>
        <v>1.2132740560310651E-3</v>
      </c>
      <c r="AM27">
        <f>PRODUCT(INDEX(Overzicht!$B$2:$E$35,MATCH(demand!AM$1,Overzicht!$B$2:$B$35,0),4),INDEX(Verdeelsleutels_percentage!$A:$AB,MATCH(demand!$C27,Verdeelsleutels_percentage!$C:$C,0),MATCH(INDEX(Overzicht!$B$1:$F$35,MATCH(demand!AM$1,Overzicht!$B:$B,0),5),Verdeelsleutels_percentage!$1:$1,0)))</f>
        <v>2.4265481120621301E-3</v>
      </c>
      <c r="AN27">
        <f>PRODUCT(INDEX(Overzicht!$B$2:$E$35,MATCH(demand!AN$1,Overzicht!$B$2:$B$35,0),4),INDEX(Verdeelsleutels_percentage!$A:$AB,MATCH(demand!$C27,Verdeelsleutels_percentage!$C:$C,0),MATCH(INDEX(Overzicht!$B$1:$F$35,MATCH(demand!AN$1,Overzicht!$B:$B,0),5),Verdeelsleutels_percentage!$1:$1,0)))</f>
        <v>1.2132740560310651E-3</v>
      </c>
      <c r="AO27">
        <f>PRODUCT(INDEX(Overzicht!$B$2:$E$35,MATCH(demand!AO$1,Overzicht!$B$2:$B$35,0),4),INDEX(Verdeelsleutels_percentage!$A:$AB,MATCH(demand!$C27,Verdeelsleutels_percentage!$C:$C,0),MATCH(INDEX(Overzicht!$B$1:$F$35,MATCH(demand!AO$1,Overzicht!$B:$B,0),5),Verdeelsleutels_percentage!$1:$1,0)))</f>
        <v>4.2464591961087275E-3</v>
      </c>
    </row>
    <row r="28" spans="1:41">
      <c r="B28" t="str">
        <f>INDEX('ETLocal datasets'!B:C,MATCH(C28,'ETLocal datasets'!C:C,0),1)</f>
        <v>GM0034</v>
      </c>
      <c r="C28" t="str">
        <f>'ETLocal datasets'!C11</f>
        <v>Almere</v>
      </c>
      <c r="D28">
        <f t="shared" si="6"/>
        <v>0.10110558666725783</v>
      </c>
      <c r="E28">
        <f t="shared" si="7"/>
        <v>0.48937325429988349</v>
      </c>
      <c r="F28">
        <f t="shared" si="8"/>
        <v>0.12631474428287709</v>
      </c>
      <c r="G28">
        <f t="shared" si="9"/>
        <v>0.25984747395334717</v>
      </c>
      <c r="H28">
        <f>PRODUCT(INDEX(Overzicht!$B$2:$E$35,MATCH(demand!H$1,Overzicht!$B$2:$B$35,0),4),INDEX(Verdeelsleutels_percentage!$A:$AB,MATCH(demand!$C28,Verdeelsleutels_percentage!$C:$C,0),MATCH(INDEX(Overzicht!$B$1:$F$35,MATCH(demand!H$1,Overzicht!$B:$B,0),5),Verdeelsleutels_percentage!$1:$1,0)))</f>
        <v>0.12631474428287709</v>
      </c>
      <c r="I28">
        <f>PRODUCT(INDEX(Overzicht!$B$2:$E$35,MATCH(demand!I$1,Overzicht!$B$2:$B$35,0),4),INDEX(Verdeelsleutels_percentage!$A:$AB,MATCH(demand!$C28,Verdeelsleutels_percentage!$C:$C,0),MATCH(INDEX(Overzicht!$B$1:$F$35,MATCH(demand!I$1,Overzicht!$B:$B,0),5),Verdeelsleutels_percentage!$1:$1,0)))</f>
        <v>3.6473928736530771E-3</v>
      </c>
      <c r="J28">
        <f>PRODUCT(INDEX(Overzicht!$B$2:$E$35,MATCH(demand!J$1,Overzicht!$B$2:$B$35,0),4),INDEX(Verdeelsleutels_percentage!$A:$AB,MATCH(demand!$C28,Verdeelsleutels_percentage!$C:$C,0),MATCH(INDEX(Overzicht!$B$1:$F$35,MATCH(demand!J$1,Overzicht!$B:$B,0),5),Verdeelsleutels_percentage!$1:$1,0)))</f>
        <v>2.8871941550371906E-2</v>
      </c>
      <c r="K28">
        <f>PRODUCT(INDEX(Overzicht!$B$2:$E$35,MATCH(demand!K$1,Overzicht!$B$2:$B$35,0),4),INDEX(Verdeelsleutels_percentage!$A:$AB,MATCH(demand!$C28,Verdeelsleutels_percentage!$C:$C,0),MATCH(INDEX(Overzicht!$B$1:$F$35,MATCH(demand!K$1,Overzicht!$B:$B,0),5),Verdeelsleutels_percentage!$1:$1,0)))</f>
        <v>4.2552916859285903E-4</v>
      </c>
      <c r="L28">
        <f>PRODUCT(INDEX(Overzicht!$B$2:$E$35,MATCH(demand!L$1,Overzicht!$B$2:$B$35,0),4),INDEX(Verdeelsleutels_percentage!$A:$AB,MATCH(demand!$C28,Verdeelsleutels_percentage!$C:$C,0),MATCH(INDEX(Overzicht!$B$1:$F$35,MATCH(demand!L$1,Overzicht!$B:$B,0),5),Verdeelsleutels_percentage!$1:$1,0)))</f>
        <v>4.3307912325557862E-2</v>
      </c>
      <c r="M28">
        <f>PRODUCT(INDEX(Overzicht!$B$2:$E$35,MATCH(demand!M$1,Overzicht!$B$2:$B$35,0),4),INDEX(Verdeelsleutels_percentage!$A:$AB,MATCH(demand!$C28,Verdeelsleutels_percentage!$C:$C,0),MATCH(INDEX(Overzicht!$B$1:$F$35,MATCH(demand!M$1,Overzicht!$B:$B,0),5),Verdeelsleutels_percentage!$1:$1,0)))</f>
        <v>8.895046223165962E-4</v>
      </c>
      <c r="N28">
        <f>PRODUCT(INDEX(Overzicht!$B$2:$E$35,MATCH(demand!N$1,Overzicht!$B$2:$B$35,0),4),INDEX(Verdeelsleutels_percentage!$A:$AB,MATCH(demand!$C28,Verdeelsleutels_percentage!$C:$C,0),MATCH(INDEX(Overzicht!$B$1:$F$35,MATCH(demand!N$1,Overzicht!$B:$B,0),5),Verdeelsleutels_percentage!$1:$1,0)))</f>
        <v>9.691364646954155E-4</v>
      </c>
      <c r="O28">
        <f>PRODUCT(INDEX(Overzicht!$B$2:$E$35,MATCH(demand!O$1,Overzicht!$B$2:$B$35,0),4),INDEX(Verdeelsleutels_percentage!$A:$AB,MATCH(demand!$C28,Verdeelsleutels_percentage!$C:$C,0),MATCH(INDEX(Overzicht!$B$1:$F$35,MATCH(demand!O$1,Overzicht!$B:$B,0),5),Verdeelsleutels_percentage!$1:$1,0)))</f>
        <v>0</v>
      </c>
      <c r="P28">
        <f>PRODUCT(INDEX(Overzicht!$B$2:$E$35,MATCH(demand!P$1,Overzicht!$B$2:$B$35,0),4),INDEX(Verdeelsleutels_percentage!$A:$AB,MATCH(demand!$C28,Verdeelsleutels_percentage!$C:$C,0),MATCH(INDEX(Overzicht!$B$1:$F$35,MATCH(demand!P$1,Overzicht!$B:$B,0),5),Verdeelsleutels_percentage!$1:$1,0)))</f>
        <v>1.1490956476172761E-2</v>
      </c>
      <c r="Q28">
        <f>PRODUCT(INDEX(Overzicht!$B$2:$E$35,MATCH(demand!Q$1,Overzicht!$B$2:$B$35,0),4),INDEX(Verdeelsleutels_percentage!$A:$AB,MATCH(demand!$C28,Verdeelsleutels_percentage!$C:$C,0),MATCH(INDEX(Overzicht!$B$1:$F$35,MATCH(demand!Q$1,Overzicht!$B:$B,0),5),Verdeelsleutels_percentage!$1:$1,0)))</f>
        <v>4.28567882388333E-2</v>
      </c>
      <c r="R28">
        <f>PRODUCT(INDEX(Overzicht!$B$2:$E$35,MATCH(demand!R$1,Overzicht!$B$2:$B$35,0),4),INDEX(Verdeelsleutels_percentage!$A:$AB,MATCH(demand!$C28,Verdeelsleutels_percentage!$C:$C,0),MATCH(INDEX(Overzicht!$B$1:$F$35,MATCH(demand!R$1,Overzicht!$B:$B,0),5),Verdeelsleutels_percentage!$1:$1,0)))</f>
        <v>7.669109474317537E-3</v>
      </c>
      <c r="S28">
        <f>PRODUCT(INDEX(Overzicht!$B$2:$E$35,MATCH(demand!S$1,Overzicht!$B$2:$B$35,0),4),INDEX(Verdeelsleutels_percentage!$A:$AB,MATCH(demand!$C28,Verdeelsleutels_percentage!$C:$C,0),MATCH(INDEX(Overzicht!$B$1:$F$35,MATCH(demand!S$1,Overzicht!$B:$B,0),5),Verdeelsleutels_percentage!$1:$1,0)))</f>
        <v>5.8946880665342642E-2</v>
      </c>
      <c r="T28">
        <f>PRODUCT(INDEX(Overzicht!$B$2:$E$35,MATCH(demand!T$1,Overzicht!$B$2:$B$35,0),4),INDEX(Verdeelsleutels_percentage!$A:$AB,MATCH(demand!$C28,Verdeelsleutels_percentage!$C:$C,0),MATCH(INDEX(Overzicht!$B$1:$F$35,MATCH(demand!T$1,Overzicht!$B:$B,0),5),Verdeelsleutels_percentage!$1:$1,0)))</f>
        <v>4.8119902583953177E-2</v>
      </c>
      <c r="U28">
        <f>PRODUCT(INDEX(Overzicht!$B$2:$E$35,MATCH(demand!U$1,Overzicht!$B$2:$B$35,0),4),INDEX(Verdeelsleutels_percentage!$A:$AB,MATCH(demand!$C28,Verdeelsleutels_percentage!$C:$C,0),MATCH(INDEX(Overzicht!$B$1:$F$35,MATCH(demand!U$1,Overzicht!$B:$B,0),5),Verdeelsleutels_percentage!$1:$1,0)))</f>
        <v>0.15037469557485367</v>
      </c>
      <c r="V28">
        <f>PRODUCT(INDEX(Overzicht!$B$2:$E$35,MATCH(demand!V$1,Overzicht!$B$2:$B$35,0),4),INDEX(Verdeelsleutels_percentage!$A:$AB,MATCH(demand!$C28,Verdeelsleutels_percentage!$C:$C,0),MATCH(INDEX(Overzicht!$B$1:$F$35,MATCH(demand!V$1,Overzicht!$B:$B,0),5),Verdeelsleutels_percentage!$1:$1,0)))</f>
        <v>1.3232973210587124E-2</v>
      </c>
      <c r="W28">
        <f>PRODUCT(INDEX(Overzicht!$B$2:$E$35,MATCH(demand!W$1,Overzicht!$B$2:$B$35,0),4),INDEX(Verdeelsleutels_percentage!$A:$AB,MATCH(demand!$C28,Verdeelsleutels_percentage!$C:$C,0),MATCH(INDEX(Overzicht!$B$1:$F$35,MATCH(demand!W$1,Overzicht!$B:$B,0),5),Verdeelsleutels_percentage!$1:$1,0)))</f>
        <v>0.14435970775185952</v>
      </c>
      <c r="X28">
        <f>PRODUCT(INDEX(Overzicht!$B$2:$E$35,MATCH(demand!X$1,Overzicht!$B$2:$B$35,0),4),INDEX(Verdeelsleutels_percentage!$A:$AB,MATCH(demand!$C28,Verdeelsleutels_percentage!$C:$C,0),MATCH(INDEX(Overzicht!$B$1:$F$35,MATCH(demand!X$1,Overzicht!$B:$B,0),5),Verdeelsleutels_percentage!$1:$1,0)))</f>
        <v>1.5243648723884314E-2</v>
      </c>
      <c r="Y28">
        <f>PRODUCT(INDEX(Overzicht!$B$2:$E$35,MATCH(demand!Y$1,Overzicht!$B$2:$B$35,0),4),INDEX(Verdeelsleutels_percentage!$A:$AB,MATCH(demand!$C28,Verdeelsleutels_percentage!$C:$C,0),MATCH(INDEX(Overzicht!$B$1:$F$35,MATCH(demand!Y$1,Overzicht!$B:$B,0),5),Verdeelsleutels_percentage!$1:$1,0)))</f>
        <v>1.2391154742373286E-6</v>
      </c>
      <c r="Z28">
        <f>PRODUCT(INDEX(Overzicht!$B$2:$E$35,MATCH(demand!Z$1,Overzicht!$B$2:$B$35,0),4),INDEX(Verdeelsleutels_percentage!$A:$AB,MATCH(demand!$C28,Verdeelsleutels_percentage!$C:$C,0),MATCH(INDEX(Overzicht!$B$1:$F$35,MATCH(demand!Z$1,Overzicht!$B:$B,0),5),Verdeelsleutels_percentage!$1:$1,0)))</f>
        <v>0</v>
      </c>
      <c r="AA28">
        <f>PRODUCT(INDEX(Overzicht!$B$2:$E$35,MATCH(demand!AA$1,Overzicht!$B$2:$B$35,0),4),INDEX(Verdeelsleutels_percentage!$A:$AB,MATCH(demand!$C28,Verdeelsleutels_percentage!$C:$C,0),MATCH(INDEX(Overzicht!$B$1:$F$35,MATCH(demand!AA$1,Overzicht!$B:$B,0),5),Verdeelsleutels_percentage!$1:$1,0)))</f>
        <v>2.8985157292101254E-5</v>
      </c>
      <c r="AB28">
        <f>PRODUCT(INDEX(Overzicht!$B$2:$E$35,MATCH(demand!AB$1,Overzicht!$B$2:$B$35,0),4),INDEX(Verdeelsleutels_percentage!$A:$AB,MATCH(demand!$C28,Verdeelsleutels_percentage!$C:$C,0),MATCH(INDEX(Overzicht!$B$1:$F$35,MATCH(demand!AB$1,Overzicht!$B:$B,0),5),Verdeelsleutels_percentage!$1:$1,0)))</f>
        <v>9.2251365474547778E-2</v>
      </c>
      <c r="AC28">
        <f>PRODUCT(INDEX(Overzicht!$B$2:$E$35,MATCH(demand!AC$1,Overzicht!$B$2:$B$35,0),4),INDEX(Verdeelsleutels_percentage!$A:$AB,MATCH(demand!$C28,Verdeelsleutels_percentage!$C:$C,0),MATCH(INDEX(Overzicht!$B$1:$F$35,MATCH(demand!AC$1,Overzicht!$B:$B,0),5),Verdeelsleutels_percentage!$1:$1,0)))</f>
        <v>4.8775572182024954E-3</v>
      </c>
      <c r="AD28">
        <f>PRODUCT(INDEX(Overzicht!$B$2:$E$35,MATCH(demand!AD$1,Overzicht!$B$2:$B$35,0),4),INDEX(Verdeelsleutels_percentage!$A:$AB,MATCH(demand!$C28,Verdeelsleutels_percentage!$C:$C,0),MATCH(INDEX(Overzicht!$B$1:$F$35,MATCH(demand!AD$1,Overzicht!$B:$B,0),5),Verdeelsleutels_percentage!$1:$1,0)))</f>
        <v>0</v>
      </c>
      <c r="AE28">
        <f>PRODUCT(INDEX(Overzicht!$B$2:$E$35,MATCH(demand!AE$1,Overzicht!$B$2:$B$35,0),4),INDEX(Verdeelsleutels_percentage!$A:$AB,MATCH(demand!$C28,Verdeelsleutels_percentage!$C:$C,0),MATCH(INDEX(Overzicht!$B$1:$F$35,MATCH(demand!AE$1,Overzicht!$B:$B,0),5),Verdeelsleutels_percentage!$1:$1,0)))</f>
        <v>0</v>
      </c>
      <c r="AF28">
        <f>PRODUCT(INDEX(Overzicht!$B$2:$E$35,MATCH(demand!AF$1,Overzicht!$B$2:$B$35,0),4),INDEX(Verdeelsleutels_percentage!$A:$AB,MATCH(demand!$C28,Verdeelsleutels_percentage!$C:$C,0),MATCH(INDEX(Overzicht!$B$1:$F$35,MATCH(demand!AF$1,Overzicht!$B:$B,0),5),Verdeelsleutels_percentage!$1:$1,0)))</f>
        <v>0</v>
      </c>
      <c r="AG28">
        <f>PRODUCT(INDEX(Overzicht!$B$2:$E$35,MATCH(demand!AG$1,Overzicht!$B$2:$B$35,0),4),INDEX(Verdeelsleutels_percentage!$A:$AB,MATCH(demand!$C28,Verdeelsleutels_percentage!$C:$C,0),MATCH(INDEX(Overzicht!$B$1:$F$35,MATCH(demand!AG$1,Overzicht!$B:$B,0),5),Verdeelsleutels_percentage!$1:$1,0)))</f>
        <v>0</v>
      </c>
      <c r="AH28">
        <f>PRODUCT(INDEX(Overzicht!$B$2:$E$35,MATCH(demand!AH$1,Overzicht!$B$2:$B$35,0),4),INDEX(Verdeelsleutels_percentage!$A:$AB,MATCH(demand!$C28,Verdeelsleutels_percentage!$C:$C,0),MATCH(INDEX(Overzicht!$B$1:$F$35,MATCH(demand!AH$1,Overzicht!$B:$B,0),5),Verdeelsleutels_percentage!$1:$1,0)))</f>
        <v>3.768070447973163E-4</v>
      </c>
      <c r="AI28">
        <f>PRODUCT(INDEX(Overzicht!$B$2:$E$35,MATCH(demand!AI$1,Overzicht!$B$2:$B$35,0),4),INDEX(Verdeelsleutels_percentage!$A:$AB,MATCH(demand!$C28,Verdeelsleutels_percentage!$C:$C,0),MATCH(INDEX(Overzicht!$B$1:$F$35,MATCH(demand!AI$1,Overzicht!$B:$B,0),5),Verdeelsleutels_percentage!$1:$1,0)))</f>
        <v>5.7970314584202508E-5</v>
      </c>
      <c r="AJ28">
        <f>PRODUCT(INDEX(Overzicht!$B$2:$E$35,MATCH(demand!AJ$1,Overzicht!$B$2:$B$35,0),4),INDEX(Verdeelsleutels_percentage!$A:$AB,MATCH(demand!$C28,Verdeelsleutels_percentage!$C:$C,0),MATCH(INDEX(Overzicht!$B$1:$F$35,MATCH(demand!AJ$1,Overzicht!$B:$B,0),5),Verdeelsleutels_percentage!$1:$1,0)))</f>
        <v>0</v>
      </c>
      <c r="AK28">
        <f>PRODUCT(INDEX(Overzicht!$B$2:$E$35,MATCH(demand!AK$1,Overzicht!$B$2:$B$35,0),4),INDEX(Verdeelsleutels_percentage!$A:$AB,MATCH(demand!$C28,Verdeelsleutels_percentage!$C:$C,0),MATCH(INDEX(Overzicht!$B$1:$F$35,MATCH(demand!AK$1,Overzicht!$B:$B,0),5),Verdeelsleutels_percentage!$1:$1,0)))</f>
        <v>1.8766762007741738E-3</v>
      </c>
      <c r="AL28">
        <f>PRODUCT(INDEX(Overzicht!$B$2:$E$35,MATCH(demand!AL$1,Overzicht!$B$2:$B$35,0),4),INDEX(Verdeelsleutels_percentage!$A:$AB,MATCH(demand!$C28,Verdeelsleutels_percentage!$C:$C,0),MATCH(INDEX(Overzicht!$B$1:$F$35,MATCH(demand!AL$1,Overzicht!$B:$B,0),5),Verdeelsleutels_percentage!$1:$1,0)))</f>
        <v>2.4059951291976588E-2</v>
      </c>
      <c r="AM28">
        <f>PRODUCT(INDEX(Overzicht!$B$2:$E$35,MATCH(demand!AM$1,Overzicht!$B$2:$B$35,0),4),INDEX(Verdeelsleutels_percentage!$A:$AB,MATCH(demand!$C28,Verdeelsleutels_percentage!$C:$C,0),MATCH(INDEX(Overzicht!$B$1:$F$35,MATCH(demand!AM$1,Overzicht!$B:$B,0),5),Verdeelsleutels_percentage!$1:$1,0)))</f>
        <v>4.8119902583953177E-2</v>
      </c>
      <c r="AN28">
        <f>PRODUCT(INDEX(Overzicht!$B$2:$E$35,MATCH(demand!AN$1,Overzicht!$B$2:$B$35,0),4),INDEX(Verdeelsleutels_percentage!$A:$AB,MATCH(demand!$C28,Verdeelsleutels_percentage!$C:$C,0),MATCH(INDEX(Overzicht!$B$1:$F$35,MATCH(demand!AN$1,Overzicht!$B:$B,0),5),Verdeelsleutels_percentage!$1:$1,0)))</f>
        <v>2.4059951291976588E-2</v>
      </c>
      <c r="AO28">
        <f>PRODUCT(INDEX(Overzicht!$B$2:$E$35,MATCH(demand!AO$1,Overzicht!$B$2:$B$35,0),4),INDEX(Verdeelsleutels_percentage!$A:$AB,MATCH(demand!$C28,Verdeelsleutels_percentage!$C:$C,0),MATCH(INDEX(Overzicht!$B$1:$F$35,MATCH(demand!AO$1,Overzicht!$B:$B,0),5),Verdeelsleutels_percentage!$1:$1,0)))</f>
        <v>8.4209829521918064E-2</v>
      </c>
    </row>
    <row r="29" spans="1:41">
      <c r="B29" t="str">
        <f>INDEX('ETLocal datasets'!B:C,MATCH(C29,'ETLocal datasets'!C:C,0),1)</f>
        <v>GM0037</v>
      </c>
      <c r="C29" t="str">
        <f>'ETLocal datasets'!C12</f>
        <v>Stadskanaal</v>
      </c>
      <c r="D29">
        <f t="shared" si="6"/>
        <v>4.8122299606110433E-2</v>
      </c>
      <c r="E29">
        <f t="shared" si="7"/>
        <v>0.11083231809480946</v>
      </c>
      <c r="F29">
        <f t="shared" si="8"/>
        <v>1.9313815058913632E-2</v>
      </c>
      <c r="G29">
        <f t="shared" si="9"/>
        <v>3.973127669262233E-2</v>
      </c>
      <c r="H29">
        <f>PRODUCT(INDEX(Overzicht!$B$2:$E$35,MATCH(demand!H$1,Overzicht!$B$2:$B$35,0),4),INDEX(Verdeelsleutels_percentage!$A:$AB,MATCH(demand!$C29,Verdeelsleutels_percentage!$C:$C,0),MATCH(INDEX(Overzicht!$B$1:$F$35,MATCH(demand!H$1,Overzicht!$B:$B,0),5),Verdeelsleutels_percentage!$1:$1,0)))</f>
        <v>1.9313815058913632E-2</v>
      </c>
      <c r="I29">
        <f>PRODUCT(INDEX(Overzicht!$B$2:$E$35,MATCH(demand!I$1,Overzicht!$B$2:$B$35,0),4),INDEX(Verdeelsleutels_percentage!$A:$AB,MATCH(demand!$C29,Verdeelsleutels_percentage!$C:$C,0),MATCH(INDEX(Overzicht!$B$1:$F$35,MATCH(demand!I$1,Overzicht!$B:$B,0),5),Verdeelsleutels_percentage!$1:$1,0)))</f>
        <v>2.4858437361707019E-2</v>
      </c>
      <c r="J29">
        <f>PRODUCT(INDEX(Overzicht!$B$2:$E$35,MATCH(demand!J$1,Overzicht!$B$2:$B$35,0),4),INDEX(Verdeelsleutels_percentage!$A:$AB,MATCH(demand!$C29,Verdeelsleutels_percentage!$C:$C,0),MATCH(INDEX(Overzicht!$B$1:$F$35,MATCH(demand!J$1,Overzicht!$B:$B,0),5),Verdeelsleutels_percentage!$1:$1,0)))</f>
        <v>4.4145862991802585E-3</v>
      </c>
      <c r="K29">
        <f>PRODUCT(INDEX(Overzicht!$B$2:$E$35,MATCH(demand!K$1,Overzicht!$B$2:$B$35,0),4),INDEX(Verdeelsleutels_percentage!$A:$AB,MATCH(demand!$C29,Verdeelsleutels_percentage!$C:$C,0),MATCH(INDEX(Overzicht!$B$1:$F$35,MATCH(demand!K$1,Overzicht!$B:$B,0),5),Verdeelsleutels_percentage!$1:$1,0)))</f>
        <v>2.9001510255324855E-3</v>
      </c>
      <c r="L29">
        <f>PRODUCT(INDEX(Overzicht!$B$2:$E$35,MATCH(demand!L$1,Overzicht!$B$2:$B$35,0),4),INDEX(Verdeelsleutels_percentage!$A:$AB,MATCH(demand!$C29,Verdeelsleutels_percentage!$C:$C,0),MATCH(INDEX(Overzicht!$B$1:$F$35,MATCH(demand!L$1,Overzicht!$B:$B,0),5),Verdeelsleutels_percentage!$1:$1,0)))</f>
        <v>6.6218794487703887E-3</v>
      </c>
      <c r="M29">
        <f>PRODUCT(INDEX(Overzicht!$B$2:$E$35,MATCH(demand!M$1,Overzicht!$B$2:$B$35,0),4),INDEX(Verdeelsleutels_percentage!$A:$AB,MATCH(demand!$C29,Verdeelsleutels_percentage!$C:$C,0),MATCH(INDEX(Overzicht!$B$1:$F$35,MATCH(demand!M$1,Overzicht!$B:$B,0),5),Verdeelsleutels_percentage!$1:$1,0)))</f>
        <v>2.6531056303740435E-3</v>
      </c>
      <c r="N29">
        <f>PRODUCT(INDEX(Overzicht!$B$2:$E$35,MATCH(demand!N$1,Overzicht!$B$2:$B$35,0),4),INDEX(Verdeelsleutels_percentage!$A:$AB,MATCH(demand!$C29,Verdeelsleutels_percentage!$C:$C,0),MATCH(INDEX(Overzicht!$B$1:$F$35,MATCH(demand!N$1,Overzicht!$B:$B,0),5),Verdeelsleutels_percentage!$1:$1,0)))</f>
        <v>3.5355678481780888E-2</v>
      </c>
      <c r="O29">
        <f>PRODUCT(INDEX(Overzicht!$B$2:$E$35,MATCH(demand!O$1,Overzicht!$B$2:$B$35,0),4),INDEX(Verdeelsleutels_percentage!$A:$AB,MATCH(demand!$C29,Verdeelsleutels_percentage!$C:$C,0),MATCH(INDEX(Overzicht!$B$1:$F$35,MATCH(demand!O$1,Overzicht!$B:$B,0),5),Verdeelsleutels_percentage!$1:$1,0)))</f>
        <v>0</v>
      </c>
      <c r="P29">
        <f>PRODUCT(INDEX(Overzicht!$B$2:$E$35,MATCH(demand!P$1,Overzicht!$B$2:$B$35,0),4),INDEX(Verdeelsleutels_percentage!$A:$AB,MATCH(demand!$C29,Verdeelsleutels_percentage!$C:$C,0),MATCH(INDEX(Overzicht!$B$1:$F$35,MATCH(demand!P$1,Overzicht!$B:$B,0),5),Verdeelsleutels_percentage!$1:$1,0)))</f>
        <v>3.6535552118668845E-3</v>
      </c>
      <c r="Q29">
        <f>PRODUCT(INDEX(Overzicht!$B$2:$E$35,MATCH(demand!Q$1,Overzicht!$B$2:$B$35,0),4),INDEX(Verdeelsleutels_percentage!$A:$AB,MATCH(demand!$C29,Verdeelsleutels_percentage!$C:$C,0),MATCH(INDEX(Overzicht!$B$1:$F$35,MATCH(demand!Q$1,Overzicht!$B:$B,0),5),Verdeelsleutels_percentage!$1:$1,0)))</f>
        <v>6.5529015378456967E-3</v>
      </c>
      <c r="R29">
        <f>PRODUCT(INDEX(Overzicht!$B$2:$E$35,MATCH(demand!R$1,Overzicht!$B$2:$B$35,0),4),INDEX(Verdeelsleutels_percentage!$A:$AB,MATCH(demand!$C29,Verdeelsleutels_percentage!$C:$C,0),MATCH(INDEX(Overzicht!$B$1:$F$35,MATCH(demand!R$1,Overzicht!$B:$B,0),5),Verdeelsleutels_percentage!$1:$1,0)))</f>
        <v>1.1726244857197562E-3</v>
      </c>
      <c r="S29">
        <f>PRODUCT(INDEX(Overzicht!$B$2:$E$35,MATCH(demand!S$1,Overzicht!$B$2:$B$35,0),4),INDEX(Verdeelsleutels_percentage!$A:$AB,MATCH(demand!$C29,Verdeelsleutels_percentage!$C:$C,0),MATCH(INDEX(Overzicht!$B$1:$F$35,MATCH(demand!S$1,Overzicht!$B:$B,0),5),Verdeelsleutels_percentage!$1:$1,0)))</f>
        <v>9.0131136941596964E-3</v>
      </c>
      <c r="T29">
        <f>PRODUCT(INDEX(Overzicht!$B$2:$E$35,MATCH(demand!T$1,Overzicht!$B$2:$B$35,0),4),INDEX(Verdeelsleutels_percentage!$A:$AB,MATCH(demand!$C29,Verdeelsleutels_percentage!$C:$C,0),MATCH(INDEX(Overzicht!$B$1:$F$35,MATCH(demand!T$1,Overzicht!$B:$B,0),5),Verdeelsleutels_percentage!$1:$1,0)))</f>
        <v>7.3576438319670982E-3</v>
      </c>
      <c r="U29">
        <f>PRODUCT(INDEX(Overzicht!$B$2:$E$35,MATCH(demand!U$1,Overzicht!$B$2:$B$35,0),4),INDEX(Verdeelsleutels_percentage!$A:$AB,MATCH(demand!$C29,Verdeelsleutels_percentage!$C:$C,0),MATCH(INDEX(Overzicht!$B$1:$F$35,MATCH(demand!U$1,Overzicht!$B:$B,0),5),Verdeelsleutels_percentage!$1:$1,0)))</f>
        <v>2.2992636974897181E-2</v>
      </c>
      <c r="V29">
        <f>PRODUCT(INDEX(Overzicht!$B$2:$E$35,MATCH(demand!V$1,Overzicht!$B$2:$B$35,0),4),INDEX(Verdeelsleutels_percentage!$A:$AB,MATCH(demand!$C29,Verdeelsleutels_percentage!$C:$C,0),MATCH(INDEX(Overzicht!$B$1:$F$35,MATCH(demand!V$1,Overzicht!$B:$B,0),5),Verdeelsleutels_percentage!$1:$1,0)))</f>
        <v>2.0233520537909521E-3</v>
      </c>
      <c r="W29">
        <f>PRODUCT(INDEX(Overzicht!$B$2:$E$35,MATCH(demand!W$1,Overzicht!$B$2:$B$35,0),4),INDEX(Verdeelsleutels_percentage!$A:$AB,MATCH(demand!$C29,Verdeelsleutels_percentage!$C:$C,0),MATCH(INDEX(Overzicht!$B$1:$F$35,MATCH(demand!W$1,Overzicht!$B:$B,0),5),Verdeelsleutels_percentage!$1:$1,0)))</f>
        <v>2.2072931495901296E-2</v>
      </c>
      <c r="X29">
        <f>PRODUCT(INDEX(Overzicht!$B$2:$E$35,MATCH(demand!X$1,Overzicht!$B$2:$B$35,0),4),INDEX(Verdeelsleutels_percentage!$A:$AB,MATCH(demand!$C29,Verdeelsleutels_percentage!$C:$C,0),MATCH(INDEX(Overzicht!$B$1:$F$35,MATCH(demand!X$1,Overzicht!$B:$B,0),5),Verdeelsleutels_percentage!$1:$1,0)))</f>
        <v>3.1066311131948306E-3</v>
      </c>
      <c r="Y29">
        <f>PRODUCT(INDEX(Overzicht!$B$2:$E$35,MATCH(demand!Y$1,Overzicht!$B$2:$B$35,0),4),INDEX(Verdeelsleutels_percentage!$A:$AB,MATCH(demand!$C29,Verdeelsleutels_percentage!$C:$C,0),MATCH(INDEX(Overzicht!$B$1:$F$35,MATCH(demand!Y$1,Overzicht!$B:$B,0),5),Verdeelsleutels_percentage!$1:$1,0)))</f>
        <v>3.5517996777737684E-6</v>
      </c>
      <c r="Z29">
        <f>PRODUCT(INDEX(Overzicht!$B$2:$E$35,MATCH(demand!Z$1,Overzicht!$B$2:$B$35,0),4),INDEX(Verdeelsleutels_percentage!$A:$AB,MATCH(demand!$C29,Verdeelsleutels_percentage!$C:$C,0),MATCH(INDEX(Overzicht!$B$1:$F$35,MATCH(demand!Z$1,Overzicht!$B:$B,0),5),Verdeelsleutels_percentage!$1:$1,0)))</f>
        <v>0</v>
      </c>
      <c r="AA29">
        <f>PRODUCT(INDEX(Overzicht!$B$2:$E$35,MATCH(demand!AA$1,Overzicht!$B$2:$B$35,0),4),INDEX(Verdeelsleutels_percentage!$A:$AB,MATCH(demand!$C29,Verdeelsleutels_percentage!$C:$C,0),MATCH(INDEX(Overzicht!$B$1:$F$35,MATCH(demand!AA$1,Overzicht!$B:$B,0),5),Verdeelsleutels_percentage!$1:$1,0)))</f>
        <v>8.3083033398216813E-5</v>
      </c>
      <c r="AB29">
        <f>PRODUCT(INDEX(Overzicht!$B$2:$E$35,MATCH(demand!AB$1,Overzicht!$B$2:$B$35,0),4),INDEX(Verdeelsleutels_percentage!$A:$AB,MATCH(demand!$C29,Verdeelsleutels_percentage!$C:$C,0),MATCH(INDEX(Overzicht!$B$1:$F$35,MATCH(demand!AB$1,Overzicht!$B:$B,0),5),Verdeelsleutels_percentage!$1:$1,0)))</f>
        <v>1.3888814313773708E-2</v>
      </c>
      <c r="AC29">
        <f>PRODUCT(INDEX(Overzicht!$B$2:$E$35,MATCH(demand!AC$1,Overzicht!$B$2:$B$35,0),4),INDEX(Verdeelsleutels_percentage!$A:$AB,MATCH(demand!$C29,Verdeelsleutels_percentage!$C:$C,0),MATCH(INDEX(Overzicht!$B$1:$F$35,MATCH(demand!AC$1,Overzicht!$B:$B,0),5),Verdeelsleutels_percentage!$1:$1,0)))</f>
        <v>8.3685861970747414E-4</v>
      </c>
      <c r="AD29">
        <f>PRODUCT(INDEX(Overzicht!$B$2:$E$35,MATCH(demand!AD$1,Overzicht!$B$2:$B$35,0),4),INDEX(Verdeelsleutels_percentage!$A:$AB,MATCH(demand!$C29,Verdeelsleutels_percentage!$C:$C,0),MATCH(INDEX(Overzicht!$B$1:$F$35,MATCH(demand!AD$1,Overzicht!$B:$B,0),5),Verdeelsleutels_percentage!$1:$1,0)))</f>
        <v>0</v>
      </c>
      <c r="AE29">
        <f>PRODUCT(INDEX(Overzicht!$B$2:$E$35,MATCH(demand!AE$1,Overzicht!$B$2:$B$35,0),4),INDEX(Verdeelsleutels_percentage!$A:$AB,MATCH(demand!$C29,Verdeelsleutels_percentage!$C:$C,0),MATCH(INDEX(Overzicht!$B$1:$F$35,MATCH(demand!AE$1,Overzicht!$B:$B,0),5),Verdeelsleutels_percentage!$1:$1,0)))</f>
        <v>0</v>
      </c>
      <c r="AF29">
        <f>PRODUCT(INDEX(Overzicht!$B$2:$E$35,MATCH(demand!AF$1,Overzicht!$B$2:$B$35,0),4),INDEX(Verdeelsleutels_percentage!$A:$AB,MATCH(demand!$C29,Verdeelsleutels_percentage!$C:$C,0),MATCH(INDEX(Overzicht!$B$1:$F$35,MATCH(demand!AF$1,Overzicht!$B:$B,0),5),Verdeelsleutels_percentage!$1:$1,0)))</f>
        <v>0</v>
      </c>
      <c r="AG29">
        <f>PRODUCT(INDEX(Overzicht!$B$2:$E$35,MATCH(demand!AG$1,Overzicht!$B$2:$B$35,0),4),INDEX(Verdeelsleutels_percentage!$A:$AB,MATCH(demand!$C29,Verdeelsleutels_percentage!$C:$C,0),MATCH(INDEX(Overzicht!$B$1:$F$35,MATCH(demand!AG$1,Overzicht!$B:$B,0),5),Verdeelsleutels_percentage!$1:$1,0)))</f>
        <v>0</v>
      </c>
      <c r="AH29">
        <f>PRODUCT(INDEX(Overzicht!$B$2:$E$35,MATCH(demand!AH$1,Overzicht!$B$2:$B$35,0),4),INDEX(Verdeelsleutels_percentage!$A:$AB,MATCH(demand!$C29,Verdeelsleutels_percentage!$C:$C,0),MATCH(INDEX(Overzicht!$B$1:$F$35,MATCH(demand!AH$1,Overzicht!$B:$B,0),5),Verdeelsleutels_percentage!$1:$1,0)))</f>
        <v>1.0800794341768185E-3</v>
      </c>
      <c r="AI29">
        <f>PRODUCT(INDEX(Overzicht!$B$2:$E$35,MATCH(demand!AI$1,Overzicht!$B$2:$B$35,0),4),INDEX(Verdeelsleutels_percentage!$A:$AB,MATCH(demand!$C29,Verdeelsleutels_percentage!$C:$C,0),MATCH(INDEX(Overzicht!$B$1:$F$35,MATCH(demand!AI$1,Overzicht!$B:$B,0),5),Verdeelsleutels_percentage!$1:$1,0)))</f>
        <v>1.6616606679643363E-4</v>
      </c>
      <c r="AJ29">
        <f>PRODUCT(INDEX(Overzicht!$B$2:$E$35,MATCH(demand!AJ$1,Overzicht!$B$2:$B$35,0),4),INDEX(Verdeelsleutels_percentage!$A:$AB,MATCH(demand!$C29,Verdeelsleutels_percentage!$C:$C,0),MATCH(INDEX(Overzicht!$B$1:$F$35,MATCH(demand!AJ$1,Overzicht!$B:$B,0),5),Verdeelsleutels_percentage!$1:$1,0)))</f>
        <v>0</v>
      </c>
      <c r="AK29">
        <f>PRODUCT(INDEX(Overzicht!$B$2:$E$35,MATCH(demand!AK$1,Overzicht!$B$2:$B$35,0),4),INDEX(Verdeelsleutels_percentage!$A:$AB,MATCH(demand!$C29,Verdeelsleutels_percentage!$C:$C,0),MATCH(INDEX(Overzicht!$B$1:$F$35,MATCH(demand!AK$1,Overzicht!$B:$B,0),5),Verdeelsleutels_percentage!$1:$1,0)))</f>
        <v>2.869481094467168E-4</v>
      </c>
      <c r="AL29">
        <f>PRODUCT(INDEX(Overzicht!$B$2:$E$35,MATCH(demand!AL$1,Overzicht!$B$2:$B$35,0),4),INDEX(Verdeelsleutels_percentage!$A:$AB,MATCH(demand!$C29,Verdeelsleutels_percentage!$C:$C,0),MATCH(INDEX(Overzicht!$B$1:$F$35,MATCH(demand!AL$1,Overzicht!$B:$B,0),5),Verdeelsleutels_percentage!$1:$1,0)))</f>
        <v>3.6788219159835491E-3</v>
      </c>
      <c r="AM29">
        <f>PRODUCT(INDEX(Overzicht!$B$2:$E$35,MATCH(demand!AM$1,Overzicht!$B$2:$B$35,0),4),INDEX(Verdeelsleutels_percentage!$A:$AB,MATCH(demand!$C29,Verdeelsleutels_percentage!$C:$C,0),MATCH(INDEX(Overzicht!$B$1:$F$35,MATCH(demand!AM$1,Overzicht!$B:$B,0),5),Verdeelsleutels_percentage!$1:$1,0)))</f>
        <v>7.3576438319670982E-3</v>
      </c>
      <c r="AN29">
        <f>PRODUCT(INDEX(Overzicht!$B$2:$E$35,MATCH(demand!AN$1,Overzicht!$B$2:$B$35,0),4),INDEX(Verdeelsleutels_percentage!$A:$AB,MATCH(demand!$C29,Verdeelsleutels_percentage!$C:$C,0),MATCH(INDEX(Overzicht!$B$1:$F$35,MATCH(demand!AN$1,Overzicht!$B:$B,0),5),Verdeelsleutels_percentage!$1:$1,0)))</f>
        <v>3.6788219159835491E-3</v>
      </c>
      <c r="AO29">
        <f>PRODUCT(INDEX(Overzicht!$B$2:$E$35,MATCH(demand!AO$1,Overzicht!$B$2:$B$35,0),4),INDEX(Verdeelsleutels_percentage!$A:$AB,MATCH(demand!$C29,Verdeelsleutels_percentage!$C:$C,0),MATCH(INDEX(Overzicht!$B$1:$F$35,MATCH(demand!AO$1,Overzicht!$B:$B,0),5),Verdeelsleutels_percentage!$1:$1,0)))</f>
        <v>1.2875876705942422E-2</v>
      </c>
    </row>
    <row r="30" spans="1:41">
      <c r="B30" t="str">
        <f>INDEX('ETLocal datasets'!B:C,MATCH(C30,'ETLocal datasets'!C:C,0),1)</f>
        <v>GM0047</v>
      </c>
      <c r="C30" t="str">
        <f>'ETLocal datasets'!C13</f>
        <v>Veendam</v>
      </c>
      <c r="D30">
        <f t="shared" si="6"/>
        <v>2.9783043304884748E-2</v>
      </c>
      <c r="E30">
        <f t="shared" si="7"/>
        <v>7.8950109083038039E-2</v>
      </c>
      <c r="F30">
        <f t="shared" si="8"/>
        <v>1.6702509980955509E-2</v>
      </c>
      <c r="G30">
        <f t="shared" si="9"/>
        <v>3.4359449103679905E-2</v>
      </c>
      <c r="H30">
        <f>PRODUCT(INDEX(Overzicht!$B$2:$E$35,MATCH(demand!H$1,Overzicht!$B$2:$B$35,0),4),INDEX(Verdeelsleutels_percentage!$A:$AB,MATCH(demand!$C30,Verdeelsleutels_percentage!$C:$C,0),MATCH(INDEX(Overzicht!$B$1:$F$35,MATCH(demand!H$1,Overzicht!$B:$B,0),5),Verdeelsleutels_percentage!$1:$1,0)))</f>
        <v>1.6702509980955509E-2</v>
      </c>
      <c r="I30">
        <f>PRODUCT(INDEX(Overzicht!$B$2:$E$35,MATCH(demand!I$1,Overzicht!$B$2:$B$35,0),4),INDEX(Verdeelsleutels_percentage!$A:$AB,MATCH(demand!$C30,Verdeelsleutels_percentage!$C:$C,0),MATCH(INDEX(Overzicht!$B$1:$F$35,MATCH(demand!I$1,Overzicht!$B:$B,0),5),Verdeelsleutels_percentage!$1:$1,0)))</f>
        <v>1.3718573107206571E-2</v>
      </c>
      <c r="J30">
        <f>PRODUCT(INDEX(Overzicht!$B$2:$E$35,MATCH(demand!J$1,Overzicht!$B$2:$B$35,0),4),INDEX(Verdeelsleutels_percentage!$A:$AB,MATCH(demand!$C30,Verdeelsleutels_percentage!$C:$C,0),MATCH(INDEX(Overzicht!$B$1:$F$35,MATCH(demand!J$1,Overzicht!$B:$B,0),5),Verdeelsleutels_percentage!$1:$1,0)))</f>
        <v>3.8177165670755446E-3</v>
      </c>
      <c r="K30">
        <f>PRODUCT(INDEX(Overzicht!$B$2:$E$35,MATCH(demand!K$1,Overzicht!$B$2:$B$35,0),4),INDEX(Verdeelsleutels_percentage!$A:$AB,MATCH(demand!$C30,Verdeelsleutels_percentage!$C:$C,0),MATCH(INDEX(Overzicht!$B$1:$F$35,MATCH(demand!K$1,Overzicht!$B:$B,0),5),Verdeelsleutels_percentage!$1:$1,0)))</f>
        <v>1.6005001958407667E-3</v>
      </c>
      <c r="L30">
        <f>PRODUCT(INDEX(Overzicht!$B$2:$E$35,MATCH(demand!L$1,Overzicht!$B$2:$B$35,0),4),INDEX(Verdeelsleutels_percentage!$A:$AB,MATCH(demand!$C30,Verdeelsleutels_percentage!$C:$C,0),MATCH(INDEX(Overzicht!$B$1:$F$35,MATCH(demand!L$1,Overzicht!$B:$B,0),5),Verdeelsleutels_percentage!$1:$1,0)))</f>
        <v>5.7265748506133175E-3</v>
      </c>
      <c r="M30">
        <f>PRODUCT(INDEX(Overzicht!$B$2:$E$35,MATCH(demand!M$1,Overzicht!$B$2:$B$35,0),4),INDEX(Verdeelsleutels_percentage!$A:$AB,MATCH(demand!$C30,Verdeelsleutels_percentage!$C:$C,0),MATCH(INDEX(Overzicht!$B$1:$F$35,MATCH(demand!M$1,Overzicht!$B:$B,0),5),Verdeelsleutels_percentage!$1:$1,0)))</f>
        <v>1.4784229250532834E-3</v>
      </c>
      <c r="N30">
        <f>PRODUCT(INDEX(Overzicht!$B$2:$E$35,MATCH(demand!N$1,Overzicht!$B$2:$B$35,0),4),INDEX(Verdeelsleutels_percentage!$A:$AB,MATCH(demand!$C30,Verdeelsleutels_percentage!$C:$C,0),MATCH(INDEX(Overzicht!$B$1:$F$35,MATCH(demand!N$1,Overzicht!$B:$B,0),5),Verdeelsleutels_percentage!$1:$1,0)))</f>
        <v>1.212521633319749E-2</v>
      </c>
      <c r="O30">
        <f>PRODUCT(INDEX(Overzicht!$B$2:$E$35,MATCH(demand!O$1,Overzicht!$B$2:$B$35,0),4),INDEX(Verdeelsleutels_percentage!$A:$AB,MATCH(demand!$C30,Verdeelsleutels_percentage!$C:$C,0),MATCH(INDEX(Overzicht!$B$1:$F$35,MATCH(demand!O$1,Overzicht!$B:$B,0),5),Verdeelsleutels_percentage!$1:$1,0)))</f>
        <v>0</v>
      </c>
      <c r="P30">
        <f>PRODUCT(INDEX(Overzicht!$B$2:$E$35,MATCH(demand!P$1,Overzicht!$B$2:$B$35,0),4),INDEX(Verdeelsleutels_percentage!$A:$AB,MATCH(demand!$C30,Verdeelsleutels_percentage!$C:$C,0),MATCH(INDEX(Overzicht!$B$1:$F$35,MATCH(demand!P$1,Overzicht!$B:$B,0),5),Verdeelsleutels_percentage!$1:$1,0)))</f>
        <v>1.2741848141223223E-3</v>
      </c>
      <c r="Q30">
        <f>PRODUCT(INDEX(Overzicht!$B$2:$E$35,MATCH(demand!Q$1,Overzicht!$B$2:$B$35,0),4),INDEX(Verdeelsleutels_percentage!$A:$AB,MATCH(demand!$C30,Verdeelsleutels_percentage!$C:$C,0),MATCH(INDEX(Overzicht!$B$1:$F$35,MATCH(demand!Q$1,Overzicht!$B:$B,0),5),Verdeelsleutels_percentage!$1:$1,0)))</f>
        <v>5.6669230292527616E-3</v>
      </c>
      <c r="R30">
        <f>PRODUCT(INDEX(Overzicht!$B$2:$E$35,MATCH(demand!R$1,Overzicht!$B$2:$B$35,0),4),INDEX(Verdeelsleutels_percentage!$A:$AB,MATCH(demand!$C30,Verdeelsleutels_percentage!$C:$C,0),MATCH(INDEX(Overzicht!$B$1:$F$35,MATCH(demand!R$1,Overzicht!$B:$B,0),5),Verdeelsleutels_percentage!$1:$1,0)))</f>
        <v>1.0140809631294415E-3</v>
      </c>
      <c r="S30">
        <f>PRODUCT(INDEX(Overzicht!$B$2:$E$35,MATCH(demand!S$1,Overzicht!$B$2:$B$35,0),4),INDEX(Verdeelsleutels_percentage!$A:$AB,MATCH(demand!$C30,Verdeelsleutels_percentage!$C:$C,0),MATCH(INDEX(Overzicht!$B$1:$F$35,MATCH(demand!S$1,Overzicht!$B:$B,0),5),Verdeelsleutels_percentage!$1:$1,0)))</f>
        <v>7.794504657779238E-3</v>
      </c>
      <c r="T30">
        <f>PRODUCT(INDEX(Overzicht!$B$2:$E$35,MATCH(demand!T$1,Overzicht!$B$2:$B$35,0),4),INDEX(Verdeelsleutels_percentage!$A:$AB,MATCH(demand!$C30,Verdeelsleutels_percentage!$C:$C,0),MATCH(INDEX(Overzicht!$B$1:$F$35,MATCH(demand!T$1,Overzicht!$B:$B,0),5),Verdeelsleutels_percentage!$1:$1,0)))</f>
        <v>6.3628609451259078E-3</v>
      </c>
      <c r="U30">
        <f>PRODUCT(INDEX(Overzicht!$B$2:$E$35,MATCH(demand!U$1,Overzicht!$B$2:$B$35,0),4),INDEX(Verdeelsleutels_percentage!$A:$AB,MATCH(demand!$C30,Verdeelsleutels_percentage!$C:$C,0),MATCH(INDEX(Overzicht!$B$1:$F$35,MATCH(demand!U$1,Overzicht!$B:$B,0),5),Verdeelsleutels_percentage!$1:$1,0)))</f>
        <v>1.9883940453518462E-2</v>
      </c>
      <c r="V30">
        <f>PRODUCT(INDEX(Overzicht!$B$2:$E$35,MATCH(demand!V$1,Overzicht!$B$2:$B$35,0),4),INDEX(Verdeelsleutels_percentage!$A:$AB,MATCH(demand!$C30,Verdeelsleutels_percentage!$C:$C,0),MATCH(INDEX(Overzicht!$B$1:$F$35,MATCH(demand!V$1,Overzicht!$B:$B,0),5),Verdeelsleutels_percentage!$1:$1,0)))</f>
        <v>1.7497867599096247E-3</v>
      </c>
      <c r="W30">
        <f>PRODUCT(INDEX(Overzicht!$B$2:$E$35,MATCH(demand!W$1,Overzicht!$B$2:$B$35,0),4),INDEX(Verdeelsleutels_percentage!$A:$AB,MATCH(demand!$C30,Verdeelsleutels_percentage!$C:$C,0),MATCH(INDEX(Overzicht!$B$1:$F$35,MATCH(demand!W$1,Overzicht!$B:$B,0),5),Verdeelsleutels_percentage!$1:$1,0)))</f>
        <v>1.9088582835377725E-2</v>
      </c>
      <c r="X30">
        <f>PRODUCT(INDEX(Overzicht!$B$2:$E$35,MATCH(demand!X$1,Overzicht!$B$2:$B$35,0),4),INDEX(Verdeelsleutels_percentage!$A:$AB,MATCH(demand!$C30,Verdeelsleutels_percentage!$C:$C,0),MATCH(INDEX(Overzicht!$B$1:$F$35,MATCH(demand!X$1,Overzicht!$B:$B,0),5),Verdeelsleutels_percentage!$1:$1,0)))</f>
        <v>3.0064172063175781E-4</v>
      </c>
      <c r="Y30">
        <f>PRODUCT(INDEX(Overzicht!$B$2:$E$35,MATCH(demand!Y$1,Overzicht!$B$2:$B$35,0),4),INDEX(Verdeelsleutels_percentage!$A:$AB,MATCH(demand!$C30,Verdeelsleutels_percentage!$C:$C,0),MATCH(INDEX(Overzicht!$B$1:$F$35,MATCH(demand!Y$1,Overzicht!$B:$B,0),5),Verdeelsleutels_percentage!$1:$1,0)))</f>
        <v>2.1777234622819571E-6</v>
      </c>
      <c r="Z30">
        <f>PRODUCT(INDEX(Overzicht!$B$2:$E$35,MATCH(demand!Z$1,Overzicht!$B$2:$B$35,0),4),INDEX(Verdeelsleutels_percentage!$A:$AB,MATCH(demand!$C30,Verdeelsleutels_percentage!$C:$C,0),MATCH(INDEX(Overzicht!$B$1:$F$35,MATCH(demand!Z$1,Overzicht!$B:$B,0),5),Verdeelsleutels_percentage!$1:$1,0)))</f>
        <v>0</v>
      </c>
      <c r="AA30">
        <f>PRODUCT(INDEX(Overzicht!$B$2:$E$35,MATCH(demand!AA$1,Overzicht!$B$2:$B$35,0),4),INDEX(Verdeelsleutels_percentage!$A:$AB,MATCH(demand!$C30,Verdeelsleutels_percentage!$C:$C,0),MATCH(INDEX(Overzicht!$B$1:$F$35,MATCH(demand!AA$1,Overzicht!$B:$B,0),5),Verdeelsleutels_percentage!$1:$1,0)))</f>
        <v>5.0940899702501923E-5</v>
      </c>
      <c r="AB30">
        <f>PRODUCT(INDEX(Overzicht!$B$2:$E$35,MATCH(demand!AB$1,Overzicht!$B$2:$B$35,0),4),INDEX(Verdeelsleutels_percentage!$A:$AB,MATCH(demand!$C30,Verdeelsleutels_percentage!$C:$C,0),MATCH(INDEX(Overzicht!$B$1:$F$35,MATCH(demand!AB$1,Overzicht!$B:$B,0),5),Verdeelsleutels_percentage!$1:$1,0)))</f>
        <v>1.6013569086912566E-2</v>
      </c>
      <c r="AC30">
        <f>PRODUCT(INDEX(Overzicht!$B$2:$E$35,MATCH(demand!AC$1,Overzicht!$B$2:$B$35,0),4),INDEX(Verdeelsleutels_percentage!$A:$AB,MATCH(demand!$C30,Verdeelsleutels_percentage!$C:$C,0),MATCH(INDEX(Overzicht!$B$1:$F$35,MATCH(demand!AC$1,Overzicht!$B:$B,0),5),Verdeelsleutels_percentage!$1:$1,0)))</f>
        <v>5.5041000707152954E-4</v>
      </c>
      <c r="AD30">
        <f>PRODUCT(INDEX(Overzicht!$B$2:$E$35,MATCH(demand!AD$1,Overzicht!$B$2:$B$35,0),4),INDEX(Verdeelsleutels_percentage!$A:$AB,MATCH(demand!$C30,Verdeelsleutels_percentage!$C:$C,0),MATCH(INDEX(Overzicht!$B$1:$F$35,MATCH(demand!AD$1,Overzicht!$B:$B,0),5),Verdeelsleutels_percentage!$1:$1,0)))</f>
        <v>0</v>
      </c>
      <c r="AE30">
        <f>PRODUCT(INDEX(Overzicht!$B$2:$E$35,MATCH(demand!AE$1,Overzicht!$B$2:$B$35,0),4),INDEX(Verdeelsleutels_percentage!$A:$AB,MATCH(demand!$C30,Verdeelsleutels_percentage!$C:$C,0),MATCH(INDEX(Overzicht!$B$1:$F$35,MATCH(demand!AE$1,Overzicht!$B:$B,0),5),Verdeelsleutels_percentage!$1:$1,0)))</f>
        <v>0</v>
      </c>
      <c r="AF30">
        <f>PRODUCT(INDEX(Overzicht!$B$2:$E$35,MATCH(demand!AF$1,Overzicht!$B$2:$B$35,0),4),INDEX(Verdeelsleutels_percentage!$A:$AB,MATCH(demand!$C30,Verdeelsleutels_percentage!$C:$C,0),MATCH(INDEX(Overzicht!$B$1:$F$35,MATCH(demand!AF$1,Overzicht!$B:$B,0),5),Verdeelsleutels_percentage!$1:$1,0)))</f>
        <v>0</v>
      </c>
      <c r="AG30">
        <f>PRODUCT(INDEX(Overzicht!$B$2:$E$35,MATCH(demand!AG$1,Overzicht!$B$2:$B$35,0),4),INDEX(Verdeelsleutels_percentage!$A:$AB,MATCH(demand!$C30,Verdeelsleutels_percentage!$C:$C,0),MATCH(INDEX(Overzicht!$B$1:$F$35,MATCH(demand!AG$1,Overzicht!$B:$B,0),5),Verdeelsleutels_percentage!$1:$1,0)))</f>
        <v>0</v>
      </c>
      <c r="AH30">
        <f>PRODUCT(INDEX(Overzicht!$B$2:$E$35,MATCH(demand!AH$1,Overzicht!$B$2:$B$35,0),4),INDEX(Verdeelsleutels_percentage!$A:$AB,MATCH(demand!$C30,Verdeelsleutels_percentage!$C:$C,0),MATCH(INDEX(Overzicht!$B$1:$F$35,MATCH(demand!AH$1,Overzicht!$B:$B,0),5),Verdeelsleutels_percentage!$1:$1,0)))</f>
        <v>6.6223169613252499E-4</v>
      </c>
      <c r="AI30">
        <f>PRODUCT(INDEX(Overzicht!$B$2:$E$35,MATCH(demand!AI$1,Overzicht!$B$2:$B$35,0),4),INDEX(Verdeelsleutels_percentage!$A:$AB,MATCH(demand!$C30,Verdeelsleutels_percentage!$C:$C,0),MATCH(INDEX(Overzicht!$B$1:$F$35,MATCH(demand!AI$1,Overzicht!$B:$B,0),5),Verdeelsleutels_percentage!$1:$1,0)))</f>
        <v>1.0188179940500385E-4</v>
      </c>
      <c r="AJ30">
        <f>PRODUCT(INDEX(Overzicht!$B$2:$E$35,MATCH(demand!AJ$1,Overzicht!$B$2:$B$35,0),4),INDEX(Verdeelsleutels_percentage!$A:$AB,MATCH(demand!$C30,Verdeelsleutels_percentage!$C:$C,0),MATCH(INDEX(Overzicht!$B$1:$F$35,MATCH(demand!AJ$1,Overzicht!$B:$B,0),5),Verdeelsleutels_percentage!$1:$1,0)))</f>
        <v>0</v>
      </c>
      <c r="AK30">
        <f>PRODUCT(INDEX(Overzicht!$B$2:$E$35,MATCH(demand!AK$1,Overzicht!$B$2:$B$35,0),4),INDEX(Verdeelsleutels_percentage!$A:$AB,MATCH(demand!$C30,Verdeelsleutels_percentage!$C:$C,0),MATCH(INDEX(Overzicht!$B$1:$F$35,MATCH(demand!AK$1,Overzicht!$B:$B,0),5),Verdeelsleutels_percentage!$1:$1,0)))</f>
        <v>2.4815157685991043E-4</v>
      </c>
      <c r="AL30">
        <f>PRODUCT(INDEX(Overzicht!$B$2:$E$35,MATCH(demand!AL$1,Overzicht!$B$2:$B$35,0),4),INDEX(Verdeelsleutels_percentage!$A:$AB,MATCH(demand!$C30,Verdeelsleutels_percentage!$C:$C,0),MATCH(INDEX(Overzicht!$B$1:$F$35,MATCH(demand!AL$1,Overzicht!$B:$B,0),5),Verdeelsleutels_percentage!$1:$1,0)))</f>
        <v>3.1814304725629539E-3</v>
      </c>
      <c r="AM30">
        <f>PRODUCT(INDEX(Overzicht!$B$2:$E$35,MATCH(demand!AM$1,Overzicht!$B$2:$B$35,0),4),INDEX(Verdeelsleutels_percentage!$A:$AB,MATCH(demand!$C30,Verdeelsleutels_percentage!$C:$C,0),MATCH(INDEX(Overzicht!$B$1:$F$35,MATCH(demand!AM$1,Overzicht!$B:$B,0),5),Verdeelsleutels_percentage!$1:$1,0)))</f>
        <v>6.3628609451259078E-3</v>
      </c>
      <c r="AN30">
        <f>PRODUCT(INDEX(Overzicht!$B$2:$E$35,MATCH(demand!AN$1,Overzicht!$B$2:$B$35,0),4),INDEX(Verdeelsleutels_percentage!$A:$AB,MATCH(demand!$C30,Verdeelsleutels_percentage!$C:$C,0),MATCH(INDEX(Overzicht!$B$1:$F$35,MATCH(demand!AN$1,Overzicht!$B:$B,0),5),Verdeelsleutels_percentage!$1:$1,0)))</f>
        <v>3.1814304725629539E-3</v>
      </c>
      <c r="AO30">
        <f>PRODUCT(INDEX(Overzicht!$B$2:$E$35,MATCH(demand!AO$1,Overzicht!$B$2:$B$35,0),4),INDEX(Verdeelsleutels_percentage!$A:$AB,MATCH(demand!$C30,Verdeelsleutels_percentage!$C:$C,0),MATCH(INDEX(Overzicht!$B$1:$F$35,MATCH(demand!AO$1,Overzicht!$B:$B,0),5),Verdeelsleutels_percentage!$1:$1,0)))</f>
        <v>1.1135006653970339E-2</v>
      </c>
    </row>
    <row r="31" spans="1:41">
      <c r="B31" t="str">
        <f>INDEX('ETLocal datasets'!B:C,MATCH(C31,'ETLocal datasets'!C:C,0),1)</f>
        <v>GM0050</v>
      </c>
      <c r="C31" t="str">
        <f>'ETLocal datasets'!C14</f>
        <v>Zeewolde</v>
      </c>
      <c r="D31">
        <f t="shared" si="6"/>
        <v>0.22025272629783513</v>
      </c>
      <c r="E31">
        <f t="shared" si="7"/>
        <v>0.13346610622762833</v>
      </c>
      <c r="F31">
        <f t="shared" si="8"/>
        <v>1.3554119354157231E-2</v>
      </c>
      <c r="G31">
        <f t="shared" si="9"/>
        <v>2.7882759814266307E-2</v>
      </c>
      <c r="H31">
        <f>PRODUCT(INDEX(Overzicht!$B$2:$E$35,MATCH(demand!H$1,Overzicht!$B$2:$B$35,0),4),INDEX(Verdeelsleutels_percentage!$A:$AB,MATCH(demand!$C31,Verdeelsleutels_percentage!$C:$C,0),MATCH(INDEX(Overzicht!$B$1:$F$35,MATCH(demand!H$1,Overzicht!$B:$B,0),5),Verdeelsleutels_percentage!$1:$1,0)))</f>
        <v>1.3554119354157231E-2</v>
      </c>
      <c r="I31">
        <f>PRODUCT(INDEX(Overzicht!$B$2:$E$35,MATCH(demand!I$1,Overzicht!$B$2:$B$35,0),4),INDEX(Verdeelsleutels_percentage!$A:$AB,MATCH(demand!$C31,Verdeelsleutels_percentage!$C:$C,0),MATCH(INDEX(Overzicht!$B$1:$F$35,MATCH(demand!I$1,Overzicht!$B:$B,0),5),Verdeelsleutels_percentage!$1:$1,0)))</f>
        <v>5.3913545560376981E-2</v>
      </c>
      <c r="J31">
        <f>PRODUCT(INDEX(Overzicht!$B$2:$E$35,MATCH(demand!J$1,Overzicht!$B$2:$B$35,0),4),INDEX(Verdeelsleutels_percentage!$A:$AB,MATCH(demand!$C31,Verdeelsleutels_percentage!$C:$C,0),MATCH(INDEX(Overzicht!$B$1:$F$35,MATCH(demand!J$1,Overzicht!$B:$B,0),5),Verdeelsleutels_percentage!$1:$1,0)))</f>
        <v>3.0980844238073673E-3</v>
      </c>
      <c r="K31">
        <f>PRODUCT(INDEX(Overzicht!$B$2:$E$35,MATCH(demand!K$1,Overzicht!$B$2:$B$35,0),4),INDEX(Verdeelsleutels_percentage!$A:$AB,MATCH(demand!$C31,Verdeelsleutels_percentage!$C:$C,0),MATCH(INDEX(Overzicht!$B$1:$F$35,MATCH(demand!K$1,Overzicht!$B:$B,0),5),Verdeelsleutels_percentage!$1:$1,0)))</f>
        <v>6.2899136487106488E-3</v>
      </c>
      <c r="L31">
        <f>PRODUCT(INDEX(Overzicht!$B$2:$E$35,MATCH(demand!L$1,Overzicht!$B$2:$B$35,0),4),INDEX(Verdeelsleutels_percentage!$A:$AB,MATCH(demand!$C31,Verdeelsleutels_percentage!$C:$C,0),MATCH(INDEX(Overzicht!$B$1:$F$35,MATCH(demand!L$1,Overzicht!$B:$B,0),5),Verdeelsleutels_percentage!$1:$1,0)))</f>
        <v>4.6471266357110512E-3</v>
      </c>
      <c r="M31">
        <f>PRODUCT(INDEX(Overzicht!$B$2:$E$35,MATCH(demand!M$1,Overzicht!$B$2:$B$35,0),4),INDEX(Verdeelsleutels_percentage!$A:$AB,MATCH(demand!$C31,Verdeelsleutels_percentage!$C:$C,0),MATCH(INDEX(Overzicht!$B$1:$F$35,MATCH(demand!M$1,Overzicht!$B:$B,0),5),Verdeelsleutels_percentage!$1:$1,0)))</f>
        <v>1.5998500473712766E-2</v>
      </c>
      <c r="N31">
        <f>PRODUCT(INDEX(Overzicht!$B$2:$E$35,MATCH(demand!N$1,Overzicht!$B$2:$B$35,0),4),INDEX(Verdeelsleutels_percentage!$A:$AB,MATCH(demand!$C31,Verdeelsleutels_percentage!$C:$C,0),MATCH(INDEX(Overzicht!$B$1:$F$35,MATCH(demand!N$1,Overzicht!$B:$B,0),5),Verdeelsleutels_percentage!$1:$1,0)))</f>
        <v>4.9501815978129707E-2</v>
      </c>
      <c r="O31">
        <f>PRODUCT(INDEX(Overzicht!$B$2:$E$35,MATCH(demand!O$1,Overzicht!$B$2:$B$35,0),4),INDEX(Verdeelsleutels_percentage!$A:$AB,MATCH(demand!$C31,Verdeelsleutels_percentage!$C:$C,0),MATCH(INDEX(Overzicht!$B$1:$F$35,MATCH(demand!O$1,Overzicht!$B:$B,0),5),Verdeelsleutels_percentage!$1:$1,0)))</f>
        <v>0</v>
      </c>
      <c r="P31">
        <f>PRODUCT(INDEX(Overzicht!$B$2:$E$35,MATCH(demand!P$1,Overzicht!$B$2:$B$35,0),4),INDEX(Verdeelsleutels_percentage!$A:$AB,MATCH(demand!$C31,Verdeelsleutels_percentage!$C:$C,0),MATCH(INDEX(Overzicht!$B$1:$F$35,MATCH(demand!P$1,Overzicht!$B:$B,0),5),Verdeelsleutels_percentage!$1:$1,0)))</f>
        <v>0.12960902862281981</v>
      </c>
      <c r="Q31">
        <f>PRODUCT(INDEX(Overzicht!$B$2:$E$35,MATCH(demand!Q$1,Overzicht!$B$2:$B$35,0),4),INDEX(Verdeelsleutels_percentage!$A:$AB,MATCH(demand!$C31,Verdeelsleutels_percentage!$C:$C,0),MATCH(INDEX(Overzicht!$B$1:$F$35,MATCH(demand!Q$1,Overzicht!$B:$B,0),5),Verdeelsleutels_percentage!$1:$1,0)))</f>
        <v>4.5987190665890609E-3</v>
      </c>
      <c r="R31">
        <f>PRODUCT(INDEX(Overzicht!$B$2:$E$35,MATCH(demand!R$1,Overzicht!$B$2:$B$35,0),4),INDEX(Verdeelsleutels_percentage!$A:$AB,MATCH(demand!$C31,Verdeelsleutels_percentage!$C:$C,0),MATCH(INDEX(Overzicht!$B$1:$F$35,MATCH(demand!R$1,Overzicht!$B:$B,0),5),Verdeelsleutels_percentage!$1:$1,0)))</f>
        <v>8.2292867507383191E-4</v>
      </c>
      <c r="S31">
        <f>PRODUCT(INDEX(Overzicht!$B$2:$E$35,MATCH(demand!S$1,Overzicht!$B$2:$B$35,0),4),INDEX(Verdeelsleutels_percentage!$A:$AB,MATCH(demand!$C31,Verdeelsleutels_percentage!$C:$C,0),MATCH(INDEX(Overzicht!$B$1:$F$35,MATCH(demand!S$1,Overzicht!$B:$B,0),5),Verdeelsleutels_percentage!$1:$1,0)))</f>
        <v>6.3252556986067082E-3</v>
      </c>
      <c r="T31">
        <f>PRODUCT(INDEX(Overzicht!$B$2:$E$35,MATCH(demand!T$1,Overzicht!$B$2:$B$35,0),4),INDEX(Verdeelsleutels_percentage!$A:$AB,MATCH(demand!$C31,Verdeelsleutels_percentage!$C:$C,0),MATCH(INDEX(Overzicht!$B$1:$F$35,MATCH(demand!T$1,Overzicht!$B:$B,0),5),Verdeelsleutels_percentage!$1:$1,0)))</f>
        <v>5.1634740396789454E-3</v>
      </c>
      <c r="U31">
        <f>PRODUCT(INDEX(Overzicht!$B$2:$E$35,MATCH(demand!U$1,Overzicht!$B$2:$B$35,0),4),INDEX(Verdeelsleutels_percentage!$A:$AB,MATCH(demand!$C31,Verdeelsleutels_percentage!$C:$C,0),MATCH(INDEX(Overzicht!$B$1:$F$35,MATCH(demand!U$1,Overzicht!$B:$B,0),5),Verdeelsleutels_percentage!$1:$1,0)))</f>
        <v>1.6135856373996706E-2</v>
      </c>
      <c r="V31">
        <f>PRODUCT(INDEX(Overzicht!$B$2:$E$35,MATCH(demand!V$1,Overzicht!$B$2:$B$35,0),4),INDEX(Verdeelsleutels_percentage!$A:$AB,MATCH(demand!$C31,Verdeelsleutels_percentage!$C:$C,0),MATCH(INDEX(Overzicht!$B$1:$F$35,MATCH(demand!V$1,Overzicht!$B:$B,0),5),Verdeelsleutels_percentage!$1:$1,0)))</f>
        <v>1.4199553609117101E-3</v>
      </c>
      <c r="W31">
        <f>PRODUCT(INDEX(Overzicht!$B$2:$E$35,MATCH(demand!W$1,Overzicht!$B$2:$B$35,0),4),INDEX(Verdeelsleutels_percentage!$A:$AB,MATCH(demand!$C31,Verdeelsleutels_percentage!$C:$C,0),MATCH(INDEX(Overzicht!$B$1:$F$35,MATCH(demand!W$1,Overzicht!$B:$B,0),5),Verdeelsleutels_percentage!$1:$1,0)))</f>
        <v>1.5490422119036836E-2</v>
      </c>
      <c r="X31">
        <f>PRODUCT(INDEX(Overzicht!$B$2:$E$35,MATCH(demand!X$1,Overzicht!$B$2:$B$35,0),4),INDEX(Verdeelsleutels_percentage!$A:$AB,MATCH(demand!$C31,Verdeelsleutels_percentage!$C:$C,0),MATCH(INDEX(Overzicht!$B$1:$F$35,MATCH(demand!X$1,Overzicht!$B:$B,0),5),Verdeelsleutels_percentage!$1:$1,0)))</f>
        <v>2.7074457174671083E-2</v>
      </c>
      <c r="Y31">
        <f>PRODUCT(INDEX(Overzicht!$B$2:$E$35,MATCH(demand!Y$1,Overzicht!$B$2:$B$35,0),4),INDEX(Verdeelsleutels_percentage!$A:$AB,MATCH(demand!$C31,Verdeelsleutels_percentage!$C:$C,0),MATCH(INDEX(Overzicht!$B$1:$F$35,MATCH(demand!Y$1,Overzicht!$B:$B,0),5),Verdeelsleutels_percentage!$1:$1,0)))</f>
        <v>6.5909014687989229E-6</v>
      </c>
      <c r="Z31">
        <f>PRODUCT(INDEX(Overzicht!$B$2:$E$35,MATCH(demand!Z$1,Overzicht!$B$2:$B$35,0),4),INDEX(Verdeelsleutels_percentage!$A:$AB,MATCH(demand!$C31,Verdeelsleutels_percentage!$C:$C,0),MATCH(INDEX(Overzicht!$B$1:$F$35,MATCH(demand!Z$1,Overzicht!$B:$B,0),5),Verdeelsleutels_percentage!$1:$1,0)))</f>
        <v>0</v>
      </c>
      <c r="AA31">
        <f>PRODUCT(INDEX(Overzicht!$B$2:$E$35,MATCH(demand!AA$1,Overzicht!$B$2:$B$35,0),4),INDEX(Verdeelsleutels_percentage!$A:$AB,MATCH(demand!$C31,Verdeelsleutels_percentage!$C:$C,0),MATCH(INDEX(Overzicht!$B$1:$F$35,MATCH(demand!AA$1,Overzicht!$B:$B,0),5),Verdeelsleutels_percentage!$1:$1,0)))</f>
        <v>1.5417313377307423E-4</v>
      </c>
      <c r="AB31">
        <f>PRODUCT(INDEX(Overzicht!$B$2:$E$35,MATCH(demand!AB$1,Overzicht!$B$2:$B$35,0),4),INDEX(Verdeelsleutels_percentage!$A:$AB,MATCH(demand!$C31,Verdeelsleutels_percentage!$C:$C,0),MATCH(INDEX(Overzicht!$B$1:$F$35,MATCH(demand!AB$1,Overzicht!$B:$B,0),5),Verdeelsleutels_percentage!$1:$1,0)))</f>
        <v>1.5556989222020355E-2</v>
      </c>
      <c r="AC31">
        <f>PRODUCT(INDEX(Overzicht!$B$2:$E$35,MATCH(demand!AC$1,Overzicht!$B$2:$B$35,0),4),INDEX(Verdeelsleutels_percentage!$A:$AB,MATCH(demand!$C31,Verdeelsleutels_percentage!$C:$C,0),MATCH(INDEX(Overzicht!$B$1:$F$35,MATCH(demand!AC$1,Overzicht!$B:$B,0),5),Verdeelsleutels_percentage!$1:$1,0)))</f>
        <v>3.9177550876946824E-3</v>
      </c>
      <c r="AD31">
        <f>PRODUCT(INDEX(Overzicht!$B$2:$E$35,MATCH(demand!AD$1,Overzicht!$B$2:$B$35,0),4),INDEX(Verdeelsleutels_percentage!$A:$AB,MATCH(demand!$C31,Verdeelsleutels_percentage!$C:$C,0),MATCH(INDEX(Overzicht!$B$1:$F$35,MATCH(demand!AD$1,Overzicht!$B:$B,0),5),Verdeelsleutels_percentage!$1:$1,0)))</f>
        <v>0</v>
      </c>
      <c r="AE31">
        <f>PRODUCT(INDEX(Overzicht!$B$2:$E$35,MATCH(demand!AE$1,Overzicht!$B$2:$B$35,0),4),INDEX(Verdeelsleutels_percentage!$A:$AB,MATCH(demand!$C31,Verdeelsleutels_percentage!$C:$C,0),MATCH(INDEX(Overzicht!$B$1:$F$35,MATCH(demand!AE$1,Overzicht!$B:$B,0),5),Verdeelsleutels_percentage!$1:$1,0)))</f>
        <v>0</v>
      </c>
      <c r="AF31">
        <f>PRODUCT(INDEX(Overzicht!$B$2:$E$35,MATCH(demand!AF$1,Overzicht!$B$2:$B$35,0),4),INDEX(Verdeelsleutels_percentage!$A:$AB,MATCH(demand!$C31,Verdeelsleutels_percentage!$C:$C,0),MATCH(INDEX(Overzicht!$B$1:$F$35,MATCH(demand!AF$1,Overzicht!$B:$B,0),5),Verdeelsleutels_percentage!$1:$1,0)))</f>
        <v>0</v>
      </c>
      <c r="AG31">
        <f>PRODUCT(INDEX(Overzicht!$B$2:$E$35,MATCH(demand!AG$1,Overzicht!$B$2:$B$35,0),4),INDEX(Verdeelsleutels_percentage!$A:$AB,MATCH(demand!$C31,Verdeelsleutels_percentage!$C:$C,0),MATCH(INDEX(Overzicht!$B$1:$F$35,MATCH(demand!AG$1,Overzicht!$B:$B,0),5),Verdeelsleutels_percentage!$1:$1,0)))</f>
        <v>0</v>
      </c>
      <c r="AH31">
        <f>PRODUCT(INDEX(Overzicht!$B$2:$E$35,MATCH(demand!AH$1,Overzicht!$B$2:$B$35,0),4),INDEX(Verdeelsleutels_percentage!$A:$AB,MATCH(demand!$C31,Verdeelsleutels_percentage!$C:$C,0),MATCH(INDEX(Overzicht!$B$1:$F$35,MATCH(demand!AH$1,Overzicht!$B:$B,0),5),Verdeelsleutels_percentage!$1:$1,0)))</f>
        <v>2.0042507390499648E-3</v>
      </c>
      <c r="AI31">
        <f>PRODUCT(INDEX(Overzicht!$B$2:$E$35,MATCH(demand!AI$1,Overzicht!$B$2:$B$35,0),4),INDEX(Verdeelsleutels_percentage!$A:$AB,MATCH(demand!$C31,Verdeelsleutels_percentage!$C:$C,0),MATCH(INDEX(Overzicht!$B$1:$F$35,MATCH(demand!AI$1,Overzicht!$B:$B,0),5),Verdeelsleutels_percentage!$1:$1,0)))</f>
        <v>3.0834626754614846E-4</v>
      </c>
      <c r="AJ31">
        <f>PRODUCT(INDEX(Overzicht!$B$2:$E$35,MATCH(demand!AJ$1,Overzicht!$B$2:$B$35,0),4),INDEX(Verdeelsleutels_percentage!$A:$AB,MATCH(demand!$C31,Verdeelsleutels_percentage!$C:$C,0),MATCH(INDEX(Overzicht!$B$1:$F$35,MATCH(demand!AJ$1,Overzicht!$B:$B,0),5),Verdeelsleutels_percentage!$1:$1,0)))</f>
        <v>0</v>
      </c>
      <c r="AK31">
        <f>PRODUCT(INDEX(Overzicht!$B$2:$E$35,MATCH(demand!AK$1,Overzicht!$B$2:$B$35,0),4),INDEX(Verdeelsleutels_percentage!$A:$AB,MATCH(demand!$C31,Verdeelsleutels_percentage!$C:$C,0),MATCH(INDEX(Overzicht!$B$1:$F$35,MATCH(demand!AK$1,Overzicht!$B:$B,0),5),Verdeelsleutels_percentage!$1:$1,0)))</f>
        <v>2.0137548754747887E-4</v>
      </c>
      <c r="AL31">
        <f>PRODUCT(INDEX(Overzicht!$B$2:$E$35,MATCH(demand!AL$1,Overzicht!$B$2:$B$35,0),4),INDEX(Verdeelsleutels_percentage!$A:$AB,MATCH(demand!$C31,Verdeelsleutels_percentage!$C:$C,0),MATCH(INDEX(Overzicht!$B$1:$F$35,MATCH(demand!AL$1,Overzicht!$B:$B,0),5),Verdeelsleutels_percentage!$1:$1,0)))</f>
        <v>2.5817370198394727E-3</v>
      </c>
      <c r="AM31">
        <f>PRODUCT(INDEX(Overzicht!$B$2:$E$35,MATCH(demand!AM$1,Overzicht!$B$2:$B$35,0),4),INDEX(Verdeelsleutels_percentage!$A:$AB,MATCH(demand!$C31,Verdeelsleutels_percentage!$C:$C,0),MATCH(INDEX(Overzicht!$B$1:$F$35,MATCH(demand!AM$1,Overzicht!$B:$B,0),5),Verdeelsleutels_percentage!$1:$1,0)))</f>
        <v>5.1634740396789454E-3</v>
      </c>
      <c r="AN31">
        <f>PRODUCT(INDEX(Overzicht!$B$2:$E$35,MATCH(demand!AN$1,Overzicht!$B$2:$B$35,0),4),INDEX(Verdeelsleutels_percentage!$A:$AB,MATCH(demand!$C31,Verdeelsleutels_percentage!$C:$C,0),MATCH(INDEX(Overzicht!$B$1:$F$35,MATCH(demand!AN$1,Overzicht!$B:$B,0),5),Verdeelsleutels_percentage!$1:$1,0)))</f>
        <v>2.5817370198394727E-3</v>
      </c>
      <c r="AO31">
        <f>PRODUCT(INDEX(Overzicht!$B$2:$E$35,MATCH(demand!AO$1,Overzicht!$B$2:$B$35,0),4),INDEX(Verdeelsleutels_percentage!$A:$AB,MATCH(demand!$C31,Verdeelsleutels_percentage!$C:$C,0),MATCH(INDEX(Overzicht!$B$1:$F$35,MATCH(demand!AO$1,Overzicht!$B:$B,0),5),Verdeelsleutels_percentage!$1:$1,0)))</f>
        <v>9.0360795694381553E-3</v>
      </c>
    </row>
    <row r="32" spans="1:41">
      <c r="B32" t="str">
        <f>INDEX('ETLocal datasets'!B:C,MATCH(C32,'ETLocal datasets'!C:C,0),1)</f>
        <v>GM0056</v>
      </c>
      <c r="C32" t="str">
        <f>'ETLocal datasets'!C15</f>
        <v>Zuidhorn</v>
      </c>
      <c r="D32">
        <f t="shared" si="6"/>
        <v>4.614064810714865E-2</v>
      </c>
      <c r="E32">
        <f t="shared" si="7"/>
        <v>6.134715428408237E-2</v>
      </c>
      <c r="F32">
        <f t="shared" si="8"/>
        <v>1.1583793070346578E-2</v>
      </c>
      <c r="G32">
        <f t="shared" si="9"/>
        <v>2.3829517173284388E-2</v>
      </c>
      <c r="H32">
        <f>PRODUCT(INDEX(Overzicht!$B$2:$E$35,MATCH(demand!H$1,Overzicht!$B$2:$B$35,0),4),INDEX(Verdeelsleutels_percentage!$A:$AB,MATCH(demand!$C32,Verdeelsleutels_percentage!$C:$C,0),MATCH(INDEX(Overzicht!$B$1:$F$35,MATCH(demand!H$1,Overzicht!$B:$B,0),5),Verdeelsleutels_percentage!$1:$1,0)))</f>
        <v>1.1583793070346578E-2</v>
      </c>
      <c r="I32">
        <f>PRODUCT(INDEX(Overzicht!$B$2:$E$35,MATCH(demand!I$1,Overzicht!$B$2:$B$35,0),4),INDEX(Verdeelsleutels_percentage!$A:$AB,MATCH(demand!$C32,Verdeelsleutels_percentage!$C:$C,0),MATCH(INDEX(Overzicht!$B$1:$F$35,MATCH(demand!I$1,Overzicht!$B:$B,0),5),Verdeelsleutels_percentage!$1:$1,0)))</f>
        <v>1.2832539193945532E-2</v>
      </c>
      <c r="J32">
        <f>PRODUCT(INDEX(Overzicht!$B$2:$E$35,MATCH(demand!J$1,Overzicht!$B$2:$B$35,0),4),INDEX(Verdeelsleutels_percentage!$A:$AB,MATCH(demand!$C32,Verdeelsleutels_percentage!$C:$C,0),MATCH(INDEX(Overzicht!$B$1:$F$35,MATCH(demand!J$1,Overzicht!$B:$B,0),5),Verdeelsleutels_percentage!$1:$1,0)))</f>
        <v>2.6477241303649317E-3</v>
      </c>
      <c r="K32">
        <f>PRODUCT(INDEX(Overzicht!$B$2:$E$35,MATCH(demand!K$1,Overzicht!$B$2:$B$35,0),4),INDEX(Verdeelsleutels_percentage!$A:$AB,MATCH(demand!$C32,Verdeelsleutels_percentage!$C:$C,0),MATCH(INDEX(Overzicht!$B$1:$F$35,MATCH(demand!K$1,Overzicht!$B:$B,0),5),Verdeelsleutels_percentage!$1:$1,0)))</f>
        <v>1.4971295726269786E-3</v>
      </c>
      <c r="L32">
        <f>PRODUCT(INDEX(Overzicht!$B$2:$E$35,MATCH(demand!L$1,Overzicht!$B$2:$B$35,0),4),INDEX(Verdeelsleutels_percentage!$A:$AB,MATCH(demand!$C32,Verdeelsleutels_percentage!$C:$C,0),MATCH(INDEX(Overzicht!$B$1:$F$35,MATCH(demand!L$1,Overzicht!$B:$B,0),5),Verdeelsleutels_percentage!$1:$1,0)))</f>
        <v>3.9715861955473978E-3</v>
      </c>
      <c r="M32">
        <f>PRODUCT(INDEX(Overzicht!$B$2:$E$35,MATCH(demand!M$1,Overzicht!$B$2:$B$35,0),4),INDEX(Verdeelsleutels_percentage!$A:$AB,MATCH(demand!$C32,Verdeelsleutels_percentage!$C:$C,0),MATCH(INDEX(Overzicht!$B$1:$F$35,MATCH(demand!M$1,Overzicht!$B:$B,0),5),Verdeelsleutels_percentage!$1:$1,0)))</f>
        <v>1.7339409717905284E-2</v>
      </c>
      <c r="N32">
        <f>PRODUCT(INDEX(Overzicht!$B$2:$E$35,MATCH(demand!N$1,Overzicht!$B$2:$B$35,0),4),INDEX(Verdeelsleutels_percentage!$A:$AB,MATCH(demand!$C32,Verdeelsleutels_percentage!$C:$C,0),MATCH(INDEX(Overzicht!$B$1:$F$35,MATCH(demand!N$1,Overzicht!$B:$B,0),5),Verdeelsleutels_percentage!$1:$1,0)))</f>
        <v>1.8836796525586438E-2</v>
      </c>
      <c r="O32">
        <f>PRODUCT(INDEX(Overzicht!$B$2:$E$35,MATCH(demand!O$1,Overzicht!$B$2:$B$35,0),4),INDEX(Verdeelsleutels_percentage!$A:$AB,MATCH(demand!$C32,Verdeelsleutels_percentage!$C:$C,0),MATCH(INDEX(Overzicht!$B$1:$F$35,MATCH(demand!O$1,Overzicht!$B:$B,0),5),Verdeelsleutels_percentage!$1:$1,0)))</f>
        <v>0</v>
      </c>
      <c r="P32">
        <f>PRODUCT(INDEX(Overzicht!$B$2:$E$35,MATCH(demand!P$1,Overzicht!$B$2:$B$35,0),4),INDEX(Verdeelsleutels_percentage!$A:$AB,MATCH(demand!$C32,Verdeelsleutels_percentage!$C:$C,0),MATCH(INDEX(Overzicht!$B$1:$F$35,MATCH(demand!P$1,Overzicht!$B:$B,0),5),Verdeelsleutels_percentage!$1:$1,0)))</f>
        <v>5.6295080916435088E-3</v>
      </c>
      <c r="Q32">
        <f>PRODUCT(INDEX(Overzicht!$B$2:$E$35,MATCH(demand!Q$1,Overzicht!$B$2:$B$35,0),4),INDEX(Verdeelsleutels_percentage!$A:$AB,MATCH(demand!$C32,Verdeelsleutels_percentage!$C:$C,0),MATCH(INDEX(Overzicht!$B$1:$F$35,MATCH(demand!Q$1,Overzicht!$B:$B,0),5),Verdeelsleutels_percentage!$1:$1,0)))</f>
        <v>3.9302155060104461E-3</v>
      </c>
      <c r="R32">
        <f>PRODUCT(INDEX(Overzicht!$B$2:$E$35,MATCH(demand!R$1,Overzicht!$B$2:$B$35,0),4),INDEX(Verdeelsleutels_percentage!$A:$AB,MATCH(demand!$C32,Verdeelsleutels_percentage!$C:$C,0),MATCH(INDEX(Overzicht!$B$1:$F$35,MATCH(demand!R$1,Overzicht!$B:$B,0),5),Verdeelsleutels_percentage!$1:$1,0)))</f>
        <v>7.0330172212818497E-4</v>
      </c>
      <c r="S32">
        <f>PRODUCT(INDEX(Overzicht!$B$2:$E$35,MATCH(demand!S$1,Overzicht!$B$2:$B$35,0),4),INDEX(Verdeelsleutels_percentage!$A:$AB,MATCH(demand!$C32,Verdeelsleutels_percentage!$C:$C,0),MATCH(INDEX(Overzicht!$B$1:$F$35,MATCH(demand!S$1,Overzicht!$B:$B,0),5),Verdeelsleutels_percentage!$1:$1,0)))</f>
        <v>5.40577009949507E-3</v>
      </c>
      <c r="T32">
        <f>PRODUCT(INDEX(Overzicht!$B$2:$E$35,MATCH(demand!T$1,Overzicht!$B$2:$B$35,0),4),INDEX(Verdeelsleutels_percentage!$A:$AB,MATCH(demand!$C32,Verdeelsleutels_percentage!$C:$C,0),MATCH(INDEX(Overzicht!$B$1:$F$35,MATCH(demand!T$1,Overzicht!$B:$B,0),5),Verdeelsleutels_percentage!$1:$1,0)))</f>
        <v>4.4128735506082199E-3</v>
      </c>
      <c r="U32">
        <f>PRODUCT(INDEX(Overzicht!$B$2:$E$35,MATCH(demand!U$1,Overzicht!$B$2:$B$35,0),4),INDEX(Verdeelsleutels_percentage!$A:$AB,MATCH(demand!$C32,Verdeelsleutels_percentage!$C:$C,0),MATCH(INDEX(Overzicht!$B$1:$F$35,MATCH(demand!U$1,Overzicht!$B:$B,0),5),Verdeelsleutels_percentage!$1:$1,0)))</f>
        <v>1.3790229845650688E-2</v>
      </c>
      <c r="V32">
        <f>PRODUCT(INDEX(Overzicht!$B$2:$E$35,MATCH(demand!V$1,Overzicht!$B$2:$B$35,0),4),INDEX(Verdeelsleutels_percentage!$A:$AB,MATCH(demand!$C32,Verdeelsleutels_percentage!$C:$C,0),MATCH(INDEX(Overzicht!$B$1:$F$35,MATCH(demand!V$1,Overzicht!$B:$B,0),5),Verdeelsleutels_percentage!$1:$1,0)))</f>
        <v>1.2135402264172605E-3</v>
      </c>
      <c r="W32">
        <f>PRODUCT(INDEX(Overzicht!$B$2:$E$35,MATCH(demand!W$1,Overzicht!$B$2:$B$35,0),4),INDEX(Verdeelsleutels_percentage!$A:$AB,MATCH(demand!$C32,Verdeelsleutels_percentage!$C:$C,0),MATCH(INDEX(Overzicht!$B$1:$F$35,MATCH(demand!W$1,Overzicht!$B:$B,0),5),Verdeelsleutels_percentage!$1:$1,0)))</f>
        <v>1.323862065182466E-2</v>
      </c>
      <c r="X32">
        <f>PRODUCT(INDEX(Overzicht!$B$2:$E$35,MATCH(demand!X$1,Overzicht!$B$2:$B$35,0),4),INDEX(Verdeelsleutels_percentage!$A:$AB,MATCH(demand!$C32,Verdeelsleutels_percentage!$C:$C,0),MATCH(INDEX(Overzicht!$B$1:$F$35,MATCH(demand!X$1,Overzicht!$B:$B,0),5),Verdeelsleutels_percentage!$1:$1,0)))</f>
        <v>3.3404635625750866E-5</v>
      </c>
      <c r="Y32">
        <f>PRODUCT(INDEX(Overzicht!$B$2:$E$35,MATCH(demand!Y$1,Overzicht!$B$2:$B$35,0),4),INDEX(Verdeelsleutels_percentage!$A:$AB,MATCH(demand!$C32,Verdeelsleutels_percentage!$C:$C,0),MATCH(INDEX(Overzicht!$B$1:$F$35,MATCH(demand!Y$1,Overzicht!$B:$B,0),5),Verdeelsleutels_percentage!$1:$1,0)))</f>
        <v>4.3565938997020539E-6</v>
      </c>
      <c r="Z32">
        <f>PRODUCT(INDEX(Overzicht!$B$2:$E$35,MATCH(demand!Z$1,Overzicht!$B$2:$B$35,0),4),INDEX(Verdeelsleutels_percentage!$A:$AB,MATCH(demand!$C32,Verdeelsleutels_percentage!$C:$C,0),MATCH(INDEX(Overzicht!$B$1:$F$35,MATCH(demand!Z$1,Overzicht!$B:$B,0),5),Verdeelsleutels_percentage!$1:$1,0)))</f>
        <v>0</v>
      </c>
      <c r="AA32">
        <f>PRODUCT(INDEX(Overzicht!$B$2:$E$35,MATCH(demand!AA$1,Overzicht!$B$2:$B$35,0),4),INDEX(Verdeelsleutels_percentage!$A:$AB,MATCH(demand!$C32,Verdeelsleutels_percentage!$C:$C,0),MATCH(INDEX(Overzicht!$B$1:$F$35,MATCH(demand!AA$1,Overzicht!$B:$B,0),5),Verdeelsleutels_percentage!$1:$1,0)))</f>
        <v>1.0190862923279659E-4</v>
      </c>
      <c r="AB32">
        <f>PRODUCT(INDEX(Overzicht!$B$2:$E$35,MATCH(demand!AB$1,Overzicht!$B$2:$B$35,0),4),INDEX(Verdeelsleutels_percentage!$A:$AB,MATCH(demand!$C32,Verdeelsleutels_percentage!$C:$C,0),MATCH(INDEX(Overzicht!$B$1:$F$35,MATCH(demand!AB$1,Overzicht!$B:$B,0),5),Verdeelsleutels_percentage!$1:$1,0)))</f>
        <v>7.2433893617586346E-3</v>
      </c>
      <c r="AC32">
        <f>PRODUCT(INDEX(Overzicht!$B$2:$E$35,MATCH(demand!AC$1,Overzicht!$B$2:$B$35,0),4),INDEX(Verdeelsleutels_percentage!$A:$AB,MATCH(demand!$C32,Verdeelsleutels_percentage!$C:$C,0),MATCH(INDEX(Overzicht!$B$1:$F$35,MATCH(demand!AC$1,Overzicht!$B:$B,0),5),Verdeelsleutels_percentage!$1:$1,0)))</f>
        <v>2.3600799249742376E-4</v>
      </c>
      <c r="AD32">
        <f>PRODUCT(INDEX(Overzicht!$B$2:$E$35,MATCH(demand!AD$1,Overzicht!$B$2:$B$35,0),4),INDEX(Verdeelsleutels_percentage!$A:$AB,MATCH(demand!$C32,Verdeelsleutels_percentage!$C:$C,0),MATCH(INDEX(Overzicht!$B$1:$F$35,MATCH(demand!AD$1,Overzicht!$B:$B,0),5),Verdeelsleutels_percentage!$1:$1,0)))</f>
        <v>0</v>
      </c>
      <c r="AE32">
        <f>PRODUCT(INDEX(Overzicht!$B$2:$E$35,MATCH(demand!AE$1,Overzicht!$B$2:$B$35,0),4),INDEX(Verdeelsleutels_percentage!$A:$AB,MATCH(demand!$C32,Verdeelsleutels_percentage!$C:$C,0),MATCH(INDEX(Overzicht!$B$1:$F$35,MATCH(demand!AE$1,Overzicht!$B:$B,0),5),Verdeelsleutels_percentage!$1:$1,0)))</f>
        <v>0</v>
      </c>
      <c r="AF32">
        <f>PRODUCT(INDEX(Overzicht!$B$2:$E$35,MATCH(demand!AF$1,Overzicht!$B$2:$B$35,0),4),INDEX(Verdeelsleutels_percentage!$A:$AB,MATCH(demand!$C32,Verdeelsleutels_percentage!$C:$C,0),MATCH(INDEX(Overzicht!$B$1:$F$35,MATCH(demand!AF$1,Overzicht!$B:$B,0),5),Verdeelsleutels_percentage!$1:$1,0)))</f>
        <v>0</v>
      </c>
      <c r="AG32">
        <f>PRODUCT(INDEX(Overzicht!$B$2:$E$35,MATCH(demand!AG$1,Overzicht!$B$2:$B$35,0),4),INDEX(Verdeelsleutels_percentage!$A:$AB,MATCH(demand!$C32,Verdeelsleutels_percentage!$C:$C,0),MATCH(INDEX(Overzicht!$B$1:$F$35,MATCH(demand!AG$1,Overzicht!$B:$B,0),5),Verdeelsleutels_percentage!$1:$1,0)))</f>
        <v>0</v>
      </c>
      <c r="AH32">
        <f>PRODUCT(INDEX(Overzicht!$B$2:$E$35,MATCH(demand!AH$1,Overzicht!$B$2:$B$35,0),4),INDEX(Verdeelsleutels_percentage!$A:$AB,MATCH(demand!$C32,Verdeelsleutels_percentage!$C:$C,0),MATCH(INDEX(Overzicht!$B$1:$F$35,MATCH(demand!AH$1,Overzicht!$B:$B,0),5),Verdeelsleutels_percentage!$1:$1,0)))</f>
        <v>1.3248121800263559E-3</v>
      </c>
      <c r="AI32">
        <f>PRODUCT(INDEX(Overzicht!$B$2:$E$35,MATCH(demand!AI$1,Overzicht!$B$2:$B$35,0),4),INDEX(Verdeelsleutels_percentage!$A:$AB,MATCH(demand!$C32,Verdeelsleutels_percentage!$C:$C,0),MATCH(INDEX(Overzicht!$B$1:$F$35,MATCH(demand!AI$1,Overzicht!$B:$B,0),5),Verdeelsleutels_percentage!$1:$1,0)))</f>
        <v>2.0381725846559318E-4</v>
      </c>
      <c r="AJ32">
        <f>PRODUCT(INDEX(Overzicht!$B$2:$E$35,MATCH(demand!AJ$1,Overzicht!$B$2:$B$35,0),4),INDEX(Verdeelsleutels_percentage!$A:$AB,MATCH(demand!$C32,Verdeelsleutels_percentage!$C:$C,0),MATCH(INDEX(Overzicht!$B$1:$F$35,MATCH(demand!AJ$1,Overzicht!$B:$B,0),5),Verdeelsleutels_percentage!$1:$1,0)))</f>
        <v>0</v>
      </c>
      <c r="AK32">
        <f>PRODUCT(INDEX(Overzicht!$B$2:$E$35,MATCH(demand!AK$1,Overzicht!$B$2:$B$35,0),4),INDEX(Verdeelsleutels_percentage!$A:$AB,MATCH(demand!$C32,Verdeelsleutels_percentage!$C:$C,0),MATCH(INDEX(Overzicht!$B$1:$F$35,MATCH(demand!AK$1,Overzicht!$B:$B,0),5),Verdeelsleutels_percentage!$1:$1,0)))</f>
        <v>1.7210206847372058E-4</v>
      </c>
      <c r="AL32">
        <f>PRODUCT(INDEX(Overzicht!$B$2:$E$35,MATCH(demand!AL$1,Overzicht!$B$2:$B$35,0),4),INDEX(Verdeelsleutels_percentage!$A:$AB,MATCH(demand!$C32,Verdeelsleutels_percentage!$C:$C,0),MATCH(INDEX(Overzicht!$B$1:$F$35,MATCH(demand!AL$1,Overzicht!$B:$B,0),5),Verdeelsleutels_percentage!$1:$1,0)))</f>
        <v>2.20643677530411E-3</v>
      </c>
      <c r="AM32">
        <f>PRODUCT(INDEX(Overzicht!$B$2:$E$35,MATCH(demand!AM$1,Overzicht!$B$2:$B$35,0),4),INDEX(Verdeelsleutels_percentage!$A:$AB,MATCH(demand!$C32,Verdeelsleutels_percentage!$C:$C,0),MATCH(INDEX(Overzicht!$B$1:$F$35,MATCH(demand!AM$1,Overzicht!$B:$B,0),5),Verdeelsleutels_percentage!$1:$1,0)))</f>
        <v>4.4128735506082199E-3</v>
      </c>
      <c r="AN32">
        <f>PRODUCT(INDEX(Overzicht!$B$2:$E$35,MATCH(demand!AN$1,Overzicht!$B$2:$B$35,0),4),INDEX(Verdeelsleutels_percentage!$A:$AB,MATCH(demand!$C32,Verdeelsleutels_percentage!$C:$C,0),MATCH(INDEX(Overzicht!$B$1:$F$35,MATCH(demand!AN$1,Overzicht!$B:$B,0),5),Verdeelsleutels_percentage!$1:$1,0)))</f>
        <v>2.20643677530411E-3</v>
      </c>
      <c r="AO32">
        <f>PRODUCT(INDEX(Overzicht!$B$2:$E$35,MATCH(demand!AO$1,Overzicht!$B$2:$B$35,0),4),INDEX(Verdeelsleutels_percentage!$A:$AB,MATCH(demand!$C32,Verdeelsleutels_percentage!$C:$C,0),MATCH(INDEX(Overzicht!$B$1:$F$35,MATCH(demand!AO$1,Overzicht!$B:$B,0),5),Verdeelsleutels_percentage!$1:$1,0)))</f>
        <v>7.7225287135643849E-3</v>
      </c>
    </row>
    <row r="33" spans="2:41">
      <c r="B33" t="str">
        <f>INDEX('ETLocal datasets'!B:C,MATCH(C33,'ETLocal datasets'!C:C,0),1)</f>
        <v>GM0058</v>
      </c>
      <c r="C33" t="str">
        <f>'ETLocal datasets'!C16</f>
        <v>Dongeradeel</v>
      </c>
      <c r="D33">
        <f t="shared" si="6"/>
        <v>6.6754652780497609E-2</v>
      </c>
      <c r="E33">
        <f t="shared" si="7"/>
        <v>9.0474012368746262E-2</v>
      </c>
      <c r="F33">
        <f t="shared" si="8"/>
        <v>1.4487335873408901E-2</v>
      </c>
      <c r="G33">
        <f t="shared" si="9"/>
        <v>2.98025195110126E-2</v>
      </c>
      <c r="H33">
        <f>PRODUCT(INDEX(Overzicht!$B$2:$E$35,MATCH(demand!H$1,Overzicht!$B$2:$B$35,0),4),INDEX(Verdeelsleutels_percentage!$A:$AB,MATCH(demand!$C33,Verdeelsleutels_percentage!$C:$C,0),MATCH(INDEX(Overzicht!$B$1:$F$35,MATCH(demand!H$1,Overzicht!$B:$B,0),5),Verdeelsleutels_percentage!$1:$1,0)))</f>
        <v>1.4487335873408901E-2</v>
      </c>
      <c r="I33">
        <f>PRODUCT(INDEX(Overzicht!$B$2:$E$35,MATCH(demand!I$1,Overzicht!$B$2:$B$35,0),4),INDEX(Verdeelsleutels_percentage!$A:$AB,MATCH(demand!$C33,Verdeelsleutels_percentage!$C:$C,0),MATCH(INDEX(Overzicht!$B$1:$F$35,MATCH(demand!I$1,Overzicht!$B:$B,0),5),Verdeelsleutels_percentage!$1:$1,0)))</f>
        <v>2.1753020429977132E-2</v>
      </c>
      <c r="J33">
        <f>PRODUCT(INDEX(Overzicht!$B$2:$E$35,MATCH(demand!J$1,Overzicht!$B$2:$B$35,0),4),INDEX(Verdeelsleutels_percentage!$A:$AB,MATCH(demand!$C33,Verdeelsleutels_percentage!$C:$C,0),MATCH(INDEX(Overzicht!$B$1:$F$35,MATCH(demand!J$1,Overzicht!$B:$B,0),5),Verdeelsleutels_percentage!$1:$1,0)))</f>
        <v>3.3113910567791776E-3</v>
      </c>
      <c r="K33">
        <f>PRODUCT(INDEX(Overzicht!$B$2:$E$35,MATCH(demand!K$1,Overzicht!$B$2:$B$35,0),4),INDEX(Verdeelsleutels_percentage!$A:$AB,MATCH(demand!$C33,Verdeelsleutels_percentage!$C:$C,0),MATCH(INDEX(Overzicht!$B$1:$F$35,MATCH(demand!K$1,Overzicht!$B:$B,0),5),Verdeelsleutels_percentage!$1:$1,0)))</f>
        <v>2.5378523834973321E-3</v>
      </c>
      <c r="L33">
        <f>PRODUCT(INDEX(Overzicht!$B$2:$E$35,MATCH(demand!L$1,Overzicht!$B$2:$B$35,0),4),INDEX(Verdeelsleutels_percentage!$A:$AB,MATCH(demand!$C33,Verdeelsleutels_percentage!$C:$C,0),MATCH(INDEX(Overzicht!$B$1:$F$35,MATCH(demand!L$1,Overzicht!$B:$B,0),5),Verdeelsleutels_percentage!$1:$1,0)))</f>
        <v>4.9670865851687666E-3</v>
      </c>
      <c r="M33">
        <f>PRODUCT(INDEX(Overzicht!$B$2:$E$35,MATCH(demand!M$1,Overzicht!$B$2:$B$35,0),4),INDEX(Verdeelsleutels_percentage!$A:$AB,MATCH(demand!$C33,Verdeelsleutels_percentage!$C:$C,0),MATCH(INDEX(Overzicht!$B$1:$F$35,MATCH(demand!M$1,Overzicht!$B:$B,0),5),Verdeelsleutels_percentage!$1:$1,0)))</f>
        <v>1.5763782789962971E-2</v>
      </c>
      <c r="N33">
        <f>PRODUCT(INDEX(Overzicht!$B$2:$E$35,MATCH(demand!N$1,Overzicht!$B$2:$B$35,0),4),INDEX(Verdeelsleutels_percentage!$A:$AB,MATCH(demand!$C33,Verdeelsleutels_percentage!$C:$C,0),MATCH(INDEX(Overzicht!$B$1:$F$35,MATCH(demand!N$1,Overzicht!$B:$B,0),5),Verdeelsleutels_percentage!$1:$1,0)))</f>
        <v>3.3325800503501729E-2</v>
      </c>
      <c r="O33">
        <f>PRODUCT(INDEX(Overzicht!$B$2:$E$35,MATCH(demand!O$1,Overzicht!$B$2:$B$35,0),4),INDEX(Verdeelsleutels_percentage!$A:$AB,MATCH(demand!$C33,Verdeelsleutels_percentage!$C:$C,0),MATCH(INDEX(Overzicht!$B$1:$F$35,MATCH(demand!O$1,Overzicht!$B:$B,0),5),Verdeelsleutels_percentage!$1:$1,0)))</f>
        <v>0</v>
      </c>
      <c r="P33">
        <f>PRODUCT(INDEX(Overzicht!$B$2:$E$35,MATCH(demand!P$1,Overzicht!$B$2:$B$35,0),4),INDEX(Verdeelsleutels_percentage!$A:$AB,MATCH(demand!$C33,Verdeelsleutels_percentage!$C:$C,0),MATCH(INDEX(Overzicht!$B$1:$F$35,MATCH(demand!P$1,Overzicht!$B:$B,0),5),Verdeelsleutels_percentage!$1:$1,0)))</f>
        <v>1.5521166864520769E-2</v>
      </c>
      <c r="Q33">
        <f>PRODUCT(INDEX(Overzicht!$B$2:$E$35,MATCH(demand!Q$1,Overzicht!$B$2:$B$35,0),4),INDEX(Verdeelsleutels_percentage!$A:$AB,MATCH(demand!$C33,Verdeelsleutels_percentage!$C:$C,0),MATCH(INDEX(Overzicht!$B$1:$F$35,MATCH(demand!Q$1,Overzicht!$B:$B,0),5),Verdeelsleutels_percentage!$1:$1,0)))</f>
        <v>4.9153460999065918E-3</v>
      </c>
      <c r="R33">
        <f>PRODUCT(INDEX(Overzicht!$B$2:$E$35,MATCH(demand!R$1,Overzicht!$B$2:$B$35,0),4),INDEX(Verdeelsleutels_percentage!$A:$AB,MATCH(demand!$C33,Verdeelsleutels_percentage!$C:$C,0),MATCH(INDEX(Overzicht!$B$1:$F$35,MATCH(demand!R$1,Overzicht!$B:$B,0),5),Verdeelsleutels_percentage!$1:$1,0)))</f>
        <v>8.7958824945696902E-4</v>
      </c>
      <c r="S33">
        <f>PRODUCT(INDEX(Overzicht!$B$2:$E$35,MATCH(demand!S$1,Overzicht!$B$2:$B$35,0),4),INDEX(Verdeelsleutels_percentage!$A:$AB,MATCH(demand!$C33,Verdeelsleutels_percentage!$C:$C,0),MATCH(INDEX(Overzicht!$B$1:$F$35,MATCH(demand!S$1,Overzicht!$B:$B,0),5),Verdeelsleutels_percentage!$1:$1,0)))</f>
        <v>6.7607567409241542E-3</v>
      </c>
      <c r="T33">
        <f>PRODUCT(INDEX(Overzicht!$B$2:$E$35,MATCH(demand!T$1,Overzicht!$B$2:$B$35,0),4),INDEX(Verdeelsleutels_percentage!$A:$AB,MATCH(demand!$C33,Verdeelsleutels_percentage!$C:$C,0),MATCH(INDEX(Overzicht!$B$1:$F$35,MATCH(demand!T$1,Overzicht!$B:$B,0),5),Verdeelsleutels_percentage!$1:$1,0)))</f>
        <v>5.5189850946319625E-3</v>
      </c>
      <c r="U33">
        <f>PRODUCT(INDEX(Overzicht!$B$2:$E$35,MATCH(demand!U$1,Overzicht!$B$2:$B$35,0),4),INDEX(Verdeelsleutels_percentage!$A:$AB,MATCH(demand!$C33,Verdeelsleutels_percentage!$C:$C,0),MATCH(INDEX(Overzicht!$B$1:$F$35,MATCH(demand!U$1,Overzicht!$B:$B,0),5),Verdeelsleutels_percentage!$1:$1,0)))</f>
        <v>1.7246828420724884E-2</v>
      </c>
      <c r="V33">
        <f>PRODUCT(INDEX(Overzicht!$B$2:$E$35,MATCH(demand!V$1,Overzicht!$B$2:$B$35,0),4),INDEX(Verdeelsleutels_percentage!$A:$AB,MATCH(demand!$C33,Verdeelsleutels_percentage!$C:$C,0),MATCH(INDEX(Overzicht!$B$1:$F$35,MATCH(demand!V$1,Overzicht!$B:$B,0),5),Verdeelsleutels_percentage!$1:$1,0)))</f>
        <v>1.5177209010237898E-3</v>
      </c>
      <c r="W33">
        <f>PRODUCT(INDEX(Overzicht!$B$2:$E$35,MATCH(demand!W$1,Overzicht!$B$2:$B$35,0),4),INDEX(Verdeelsleutels_percentage!$A:$AB,MATCH(demand!$C33,Verdeelsleutels_percentage!$C:$C,0),MATCH(INDEX(Overzicht!$B$1:$F$35,MATCH(demand!W$1,Overzicht!$B:$B,0),5),Verdeelsleutels_percentage!$1:$1,0)))</f>
        <v>1.6556955283895888E-2</v>
      </c>
      <c r="X33">
        <f>PRODUCT(INDEX(Overzicht!$B$2:$E$35,MATCH(demand!X$1,Overzicht!$B$2:$B$35,0),4),INDEX(Verdeelsleutels_percentage!$A:$AB,MATCH(demand!$C33,Verdeelsleutels_percentage!$C:$C,0),MATCH(INDEX(Overzicht!$B$1:$F$35,MATCH(demand!X$1,Overzicht!$B:$B,0),5),Verdeelsleutels_percentage!$1:$1,0)))</f>
        <v>2.6166964573504851E-4</v>
      </c>
      <c r="Y33">
        <f>PRODUCT(INDEX(Overzicht!$B$2:$E$35,MATCH(demand!Y$1,Overzicht!$B$2:$B$35,0),4),INDEX(Verdeelsleutels_percentage!$A:$AB,MATCH(demand!$C33,Verdeelsleutels_percentage!$C:$C,0),MATCH(INDEX(Overzicht!$B$1:$F$35,MATCH(demand!Y$1,Overzicht!$B:$B,0),5),Verdeelsleutels_percentage!$1:$1,0)))</f>
        <v>5.3567562201602003E-6</v>
      </c>
      <c r="Z33">
        <f>PRODUCT(INDEX(Overzicht!$B$2:$E$35,MATCH(demand!Z$1,Overzicht!$B$2:$B$35,0),4),INDEX(Verdeelsleutels_percentage!$A:$AB,MATCH(demand!$C33,Verdeelsleutels_percentage!$C:$C,0),MATCH(INDEX(Overzicht!$B$1:$F$35,MATCH(demand!Z$1,Overzicht!$B:$B,0),5),Verdeelsleutels_percentage!$1:$1,0)))</f>
        <v>0</v>
      </c>
      <c r="AA33">
        <f>PRODUCT(INDEX(Overzicht!$B$2:$E$35,MATCH(demand!AA$1,Overzicht!$B$2:$B$35,0),4),INDEX(Verdeelsleutels_percentage!$A:$AB,MATCH(demand!$C33,Verdeelsleutels_percentage!$C:$C,0),MATCH(INDEX(Overzicht!$B$1:$F$35,MATCH(demand!AA$1,Overzicht!$B:$B,0),5),Verdeelsleutels_percentage!$1:$1,0)))</f>
        <v>1.2530423906807487E-4</v>
      </c>
      <c r="AB33">
        <f>PRODUCT(INDEX(Overzicht!$B$2:$E$35,MATCH(demand!AB$1,Overzicht!$B$2:$B$35,0),4),INDEX(Verdeelsleutels_percentage!$A:$AB,MATCH(demand!$C33,Verdeelsleutels_percentage!$C:$C,0),MATCH(INDEX(Overzicht!$B$1:$F$35,MATCH(demand!AB$1,Overzicht!$B:$B,0),5),Verdeelsleutels_percentage!$1:$1,0)))</f>
        <v>1.2828024707167745E-2</v>
      </c>
      <c r="AC33">
        <f>PRODUCT(INDEX(Overzicht!$B$2:$E$35,MATCH(demand!AC$1,Overzicht!$B$2:$B$35,0),4),INDEX(Verdeelsleutels_percentage!$A:$AB,MATCH(demand!$C33,Verdeelsleutels_percentage!$C:$C,0),MATCH(INDEX(Overzicht!$B$1:$F$35,MATCH(demand!AC$1,Overzicht!$B:$B,0),5),Verdeelsleutels_percentage!$1:$1,0)))</f>
        <v>4.4354979851168988E-4</v>
      </c>
      <c r="AD33">
        <f>PRODUCT(INDEX(Overzicht!$B$2:$E$35,MATCH(demand!AD$1,Overzicht!$B$2:$B$35,0),4),INDEX(Verdeelsleutels_percentage!$A:$AB,MATCH(demand!$C33,Verdeelsleutels_percentage!$C:$C,0),MATCH(INDEX(Overzicht!$B$1:$F$35,MATCH(demand!AD$1,Overzicht!$B:$B,0),5),Verdeelsleutels_percentage!$1:$1,0)))</f>
        <v>0</v>
      </c>
      <c r="AE33">
        <f>PRODUCT(INDEX(Overzicht!$B$2:$E$35,MATCH(demand!AE$1,Overzicht!$B$2:$B$35,0),4),INDEX(Verdeelsleutels_percentage!$A:$AB,MATCH(demand!$C33,Verdeelsleutels_percentage!$C:$C,0),MATCH(INDEX(Overzicht!$B$1:$F$35,MATCH(demand!AE$1,Overzicht!$B:$B,0),5),Verdeelsleutels_percentage!$1:$1,0)))</f>
        <v>0</v>
      </c>
      <c r="AF33">
        <f>PRODUCT(INDEX(Overzicht!$B$2:$E$35,MATCH(demand!AF$1,Overzicht!$B$2:$B$35,0),4),INDEX(Verdeelsleutels_percentage!$A:$AB,MATCH(demand!$C33,Verdeelsleutels_percentage!$C:$C,0),MATCH(INDEX(Overzicht!$B$1:$F$35,MATCH(demand!AF$1,Overzicht!$B:$B,0),5),Verdeelsleutels_percentage!$1:$1,0)))</f>
        <v>0</v>
      </c>
      <c r="AG33">
        <f>PRODUCT(INDEX(Overzicht!$B$2:$E$35,MATCH(demand!AG$1,Overzicht!$B$2:$B$35,0),4),INDEX(Verdeelsleutels_percentage!$A:$AB,MATCH(demand!$C33,Verdeelsleutels_percentage!$C:$C,0),MATCH(INDEX(Overzicht!$B$1:$F$35,MATCH(demand!AG$1,Overzicht!$B:$B,0),5),Verdeelsleutels_percentage!$1:$1,0)))</f>
        <v>0</v>
      </c>
      <c r="AH33">
        <f>PRODUCT(INDEX(Overzicht!$B$2:$E$35,MATCH(demand!AH$1,Overzicht!$B$2:$B$35,0),4),INDEX(Verdeelsleutels_percentage!$A:$AB,MATCH(demand!$C33,Verdeelsleutels_percentage!$C:$C,0),MATCH(INDEX(Overzicht!$B$1:$F$35,MATCH(demand!AH$1,Overzicht!$B:$B,0),5),Verdeelsleutels_percentage!$1:$1,0)))</f>
        <v>1.6289551078849734E-3</v>
      </c>
      <c r="AI33">
        <f>PRODUCT(INDEX(Overzicht!$B$2:$E$35,MATCH(demand!AI$1,Overzicht!$B$2:$B$35,0),4),INDEX(Verdeelsleutels_percentage!$A:$AB,MATCH(demand!$C33,Verdeelsleutels_percentage!$C:$C,0),MATCH(INDEX(Overzicht!$B$1:$F$35,MATCH(demand!AI$1,Overzicht!$B:$B,0),5),Verdeelsleutels_percentage!$1:$1,0)))</f>
        <v>2.5060847813614974E-4</v>
      </c>
      <c r="AJ33">
        <f>PRODUCT(INDEX(Overzicht!$B$2:$E$35,MATCH(demand!AJ$1,Overzicht!$B$2:$B$35,0),4),INDEX(Verdeelsleutels_percentage!$A:$AB,MATCH(demand!$C33,Verdeelsleutels_percentage!$C:$C,0),MATCH(INDEX(Overzicht!$B$1:$F$35,MATCH(demand!AJ$1,Overzicht!$B:$B,0),5),Verdeelsleutels_percentage!$1:$1,0)))</f>
        <v>0</v>
      </c>
      <c r="AK33">
        <f>PRODUCT(INDEX(Overzicht!$B$2:$E$35,MATCH(demand!AK$1,Overzicht!$B$2:$B$35,0),4),INDEX(Verdeelsleutels_percentage!$A:$AB,MATCH(demand!$C33,Verdeelsleutels_percentage!$C:$C,0),MATCH(INDEX(Overzicht!$B$1:$F$35,MATCH(demand!AK$1,Overzicht!$B:$B,0),5),Verdeelsleutels_percentage!$1:$1,0)))</f>
        <v>2.1524041869064653E-4</v>
      </c>
      <c r="AL33">
        <f>PRODUCT(INDEX(Overzicht!$B$2:$E$35,MATCH(demand!AL$1,Overzicht!$B$2:$B$35,0),4),INDEX(Verdeelsleutels_percentage!$A:$AB,MATCH(demand!$C33,Verdeelsleutels_percentage!$C:$C,0),MATCH(INDEX(Overzicht!$B$1:$F$35,MATCH(demand!AL$1,Overzicht!$B:$B,0),5),Verdeelsleutels_percentage!$1:$1,0)))</f>
        <v>2.7594925473159813E-3</v>
      </c>
      <c r="AM33">
        <f>PRODUCT(INDEX(Overzicht!$B$2:$E$35,MATCH(demand!AM$1,Overzicht!$B$2:$B$35,0),4),INDEX(Verdeelsleutels_percentage!$A:$AB,MATCH(demand!$C33,Verdeelsleutels_percentage!$C:$C,0),MATCH(INDEX(Overzicht!$B$1:$F$35,MATCH(demand!AM$1,Overzicht!$B:$B,0),5),Verdeelsleutels_percentage!$1:$1,0)))</f>
        <v>5.5189850946319625E-3</v>
      </c>
      <c r="AN33">
        <f>PRODUCT(INDEX(Overzicht!$B$2:$E$35,MATCH(demand!AN$1,Overzicht!$B$2:$B$35,0),4),INDEX(Verdeelsleutels_percentage!$A:$AB,MATCH(demand!$C33,Verdeelsleutels_percentage!$C:$C,0),MATCH(INDEX(Overzicht!$B$1:$F$35,MATCH(demand!AN$1,Overzicht!$B:$B,0),5),Verdeelsleutels_percentage!$1:$1,0)))</f>
        <v>2.7594925473159813E-3</v>
      </c>
      <c r="AO33">
        <f>PRODUCT(INDEX(Overzicht!$B$2:$E$35,MATCH(demand!AO$1,Overzicht!$B$2:$B$35,0),4),INDEX(Verdeelsleutels_percentage!$A:$AB,MATCH(demand!$C33,Verdeelsleutels_percentage!$C:$C,0),MATCH(INDEX(Overzicht!$B$1:$F$35,MATCH(demand!AO$1,Overzicht!$B:$B,0),5),Verdeelsleutels_percentage!$1:$1,0)))</f>
        <v>9.6582239156059353E-3</v>
      </c>
    </row>
    <row r="34" spans="2:41">
      <c r="B34" t="str">
        <f>INDEX('ETLocal datasets'!B:C,MATCH(C34,'ETLocal datasets'!C:C,0),1)</f>
        <v>GM0059</v>
      </c>
      <c r="C34" t="str">
        <f>'ETLocal datasets'!C17</f>
        <v>Achtkarspelen</v>
      </c>
      <c r="D34">
        <f t="shared" si="6"/>
        <v>2.5093371314102376E-2</v>
      </c>
      <c r="E34">
        <f t="shared" si="7"/>
        <v>0.1282169139418772</v>
      </c>
      <c r="F34">
        <f t="shared" si="8"/>
        <v>1.6921840165493172E-2</v>
      </c>
      <c r="G34">
        <f t="shared" si="9"/>
        <v>3.4810642626157393E-2</v>
      </c>
      <c r="H34">
        <f>PRODUCT(INDEX(Overzicht!$B$2:$E$35,MATCH(demand!H$1,Overzicht!$B$2:$B$35,0),4),INDEX(Verdeelsleutels_percentage!$A:$AB,MATCH(demand!$C34,Verdeelsleutels_percentage!$C:$C,0),MATCH(INDEX(Overzicht!$B$1:$F$35,MATCH(demand!H$1,Overzicht!$B:$B,0),5),Verdeelsleutels_percentage!$1:$1,0)))</f>
        <v>1.6921840165493172E-2</v>
      </c>
      <c r="I34">
        <f>PRODUCT(INDEX(Overzicht!$B$2:$E$35,MATCH(demand!I$1,Overzicht!$B$2:$B$35,0),4),INDEX(Verdeelsleutels_percentage!$A:$AB,MATCH(demand!$C34,Verdeelsleutels_percentage!$C:$C,0),MATCH(INDEX(Overzicht!$B$1:$F$35,MATCH(demand!I$1,Overzicht!$B:$B,0),5),Verdeelsleutels_percentage!$1:$1,0)))</f>
        <v>3.1418606566506837E-3</v>
      </c>
      <c r="J34">
        <f>PRODUCT(INDEX(Overzicht!$B$2:$E$35,MATCH(demand!J$1,Overzicht!$B$2:$B$35,0),4),INDEX(Verdeelsleutels_percentage!$A:$AB,MATCH(demand!$C34,Verdeelsleutels_percentage!$C:$C,0),MATCH(INDEX(Overzicht!$B$1:$F$35,MATCH(demand!J$1,Overzicht!$B:$B,0),5),Verdeelsleutels_percentage!$1:$1,0)))</f>
        <v>3.8678491806841539E-3</v>
      </c>
      <c r="K34">
        <f>PRODUCT(INDEX(Overzicht!$B$2:$E$35,MATCH(demand!K$1,Overzicht!$B$2:$B$35,0),4),INDEX(Verdeelsleutels_percentage!$A:$AB,MATCH(demand!$C34,Verdeelsleutels_percentage!$C:$C,0),MATCH(INDEX(Overzicht!$B$1:$F$35,MATCH(demand!K$1,Overzicht!$B:$B,0),5),Verdeelsleutels_percentage!$1:$1,0)))</f>
        <v>3.6655040994257982E-4</v>
      </c>
      <c r="L34">
        <f>PRODUCT(INDEX(Overzicht!$B$2:$E$35,MATCH(demand!L$1,Overzicht!$B$2:$B$35,0),4),INDEX(Verdeelsleutels_percentage!$A:$AB,MATCH(demand!$C34,Verdeelsleutels_percentage!$C:$C,0),MATCH(INDEX(Overzicht!$B$1:$F$35,MATCH(demand!L$1,Overzicht!$B:$B,0),5),Verdeelsleutels_percentage!$1:$1,0)))</f>
        <v>5.8017737710262312E-3</v>
      </c>
      <c r="M34">
        <f>PRODUCT(INDEX(Overzicht!$B$2:$E$35,MATCH(demand!M$1,Overzicht!$B$2:$B$35,0),4),INDEX(Verdeelsleutels_percentage!$A:$AB,MATCH(demand!$C34,Verdeelsleutels_percentage!$C:$C,0),MATCH(INDEX(Overzicht!$B$1:$F$35,MATCH(demand!M$1,Overzicht!$B:$B,0),5),Verdeelsleutels_percentage!$1:$1,0)))</f>
        <v>9.6709011334740538E-3</v>
      </c>
      <c r="N34">
        <f>PRODUCT(INDEX(Overzicht!$B$2:$E$35,MATCH(demand!N$1,Overzicht!$B$2:$B$35,0),4),INDEX(Verdeelsleutels_percentage!$A:$AB,MATCH(demand!$C34,Verdeelsleutels_percentage!$C:$C,0),MATCH(INDEX(Overzicht!$B$1:$F$35,MATCH(demand!N$1,Overzicht!$B:$B,0),5),Verdeelsleutels_percentage!$1:$1,0)))</f>
        <v>6.9092743346308119E-2</v>
      </c>
      <c r="O34">
        <f>PRODUCT(INDEX(Overzicht!$B$2:$E$35,MATCH(demand!O$1,Overzicht!$B$2:$B$35,0),4),INDEX(Verdeelsleutels_percentage!$A:$AB,MATCH(demand!$C34,Verdeelsleutels_percentage!$C:$C,0),MATCH(INDEX(Overzicht!$B$1:$F$35,MATCH(demand!O$1,Overzicht!$B:$B,0),5),Verdeelsleutels_percentage!$1:$1,0)))</f>
        <v>0</v>
      </c>
      <c r="P34">
        <f>PRODUCT(INDEX(Overzicht!$B$2:$E$35,MATCH(demand!P$1,Overzicht!$B$2:$B$35,0),4),INDEX(Verdeelsleutels_percentage!$A:$AB,MATCH(demand!$C34,Verdeelsleutels_percentage!$C:$C,0),MATCH(INDEX(Overzicht!$B$1:$F$35,MATCH(demand!P$1,Overzicht!$B:$B,0),5),Verdeelsleutels_percentage!$1:$1,0)))</f>
        <v>0</v>
      </c>
      <c r="Q34">
        <f>PRODUCT(INDEX(Overzicht!$B$2:$E$35,MATCH(demand!Q$1,Overzicht!$B$2:$B$35,0),4),INDEX(Verdeelsleutels_percentage!$A:$AB,MATCH(demand!$C34,Verdeelsleutels_percentage!$C:$C,0),MATCH(INDEX(Overzicht!$B$1:$F$35,MATCH(demand!Q$1,Overzicht!$B:$B,0),5),Verdeelsleutels_percentage!$1:$1,0)))</f>
        <v>5.7413386275780411E-3</v>
      </c>
      <c r="R34">
        <f>PRODUCT(INDEX(Overzicht!$B$2:$E$35,MATCH(demand!R$1,Overzicht!$B$2:$B$35,0),4),INDEX(Verdeelsleutels_percentage!$A:$AB,MATCH(demand!$C34,Verdeelsleutels_percentage!$C:$C,0),MATCH(INDEX(Overzicht!$B$1:$F$35,MATCH(demand!R$1,Overzicht!$B:$B,0),5),Verdeelsleutels_percentage!$1:$1,0)))</f>
        <v>1.0273974386192284E-3</v>
      </c>
      <c r="S34">
        <f>PRODUCT(INDEX(Overzicht!$B$2:$E$35,MATCH(demand!S$1,Overzicht!$B$2:$B$35,0),4),INDEX(Verdeelsleutels_percentage!$A:$AB,MATCH(demand!$C34,Verdeelsleutels_percentage!$C:$C,0),MATCH(INDEX(Overzicht!$B$1:$F$35,MATCH(demand!S$1,Overzicht!$B:$B,0),5),Verdeelsleutels_percentage!$1:$1,0)))</f>
        <v>7.8968587438968153E-3</v>
      </c>
      <c r="T34">
        <f>PRODUCT(INDEX(Overzicht!$B$2:$E$35,MATCH(demand!T$1,Overzicht!$B$2:$B$35,0),4),INDEX(Verdeelsleutels_percentage!$A:$AB,MATCH(demand!$C34,Verdeelsleutels_percentage!$C:$C,0),MATCH(INDEX(Overzicht!$B$1:$F$35,MATCH(demand!T$1,Overzicht!$B:$B,0),5),Verdeelsleutels_percentage!$1:$1,0)))</f>
        <v>6.4464153011402564E-3</v>
      </c>
      <c r="U34">
        <f>PRODUCT(INDEX(Overzicht!$B$2:$E$35,MATCH(demand!U$1,Overzicht!$B$2:$B$35,0),4),INDEX(Verdeelsleutels_percentage!$A:$AB,MATCH(demand!$C34,Verdeelsleutels_percentage!$C:$C,0),MATCH(INDEX(Overzicht!$B$1:$F$35,MATCH(demand!U$1,Overzicht!$B:$B,0),5),Verdeelsleutels_percentage!$1:$1,0)))</f>
        <v>2.0145047816063303E-2</v>
      </c>
      <c r="V34">
        <f>PRODUCT(INDEX(Overzicht!$B$2:$E$35,MATCH(demand!V$1,Overzicht!$B$2:$B$35,0),4),INDEX(Verdeelsleutels_percentage!$A:$AB,MATCH(demand!$C34,Verdeelsleutels_percentage!$C:$C,0),MATCH(INDEX(Overzicht!$B$1:$F$35,MATCH(demand!V$1,Overzicht!$B:$B,0),5),Verdeelsleutels_percentage!$1:$1,0)))</f>
        <v>1.7727642078135706E-3</v>
      </c>
      <c r="W34">
        <f>PRODUCT(INDEX(Overzicht!$B$2:$E$35,MATCH(demand!W$1,Overzicht!$B$2:$B$35,0),4),INDEX(Verdeelsleutels_percentage!$A:$AB,MATCH(demand!$C34,Verdeelsleutels_percentage!$C:$C,0),MATCH(INDEX(Overzicht!$B$1:$F$35,MATCH(demand!W$1,Overzicht!$B:$B,0),5),Verdeelsleutels_percentage!$1:$1,0)))</f>
        <v>1.933924590342077E-2</v>
      </c>
      <c r="X34">
        <f>PRODUCT(INDEX(Overzicht!$B$2:$E$35,MATCH(demand!X$1,Overzicht!$B$2:$B$35,0),4),INDEX(Verdeelsleutels_percentage!$A:$AB,MATCH(demand!$C34,Verdeelsleutels_percentage!$C:$C,0),MATCH(INDEX(Overzicht!$B$1:$F$35,MATCH(demand!X$1,Overzicht!$B:$B,0),5),Verdeelsleutels_percentage!$1:$1,0)))</f>
        <v>3.2847891698655022E-4</v>
      </c>
      <c r="Y34">
        <f>PRODUCT(INDEX(Overzicht!$B$2:$E$35,MATCH(demand!Y$1,Overzicht!$B$2:$B$35,0),4),INDEX(Verdeelsleutels_percentage!$A:$AB,MATCH(demand!$C34,Verdeelsleutels_percentage!$C:$C,0),MATCH(INDEX(Overzicht!$B$1:$F$35,MATCH(demand!Y$1,Overzicht!$B:$B,0),5),Verdeelsleutels_percentage!$1:$1,0)))</f>
        <v>3.2704084438834027E-6</v>
      </c>
      <c r="Z34">
        <f>PRODUCT(INDEX(Overzicht!$B$2:$E$35,MATCH(demand!Z$1,Overzicht!$B$2:$B$35,0),4),INDEX(Verdeelsleutels_percentage!$A:$AB,MATCH(demand!$C34,Verdeelsleutels_percentage!$C:$C,0),MATCH(INDEX(Overzicht!$B$1:$F$35,MATCH(demand!Z$1,Overzicht!$B:$B,0),5),Verdeelsleutels_percentage!$1:$1,0)))</f>
        <v>0</v>
      </c>
      <c r="AA34">
        <f>PRODUCT(INDEX(Overzicht!$B$2:$E$35,MATCH(demand!AA$1,Overzicht!$B$2:$B$35,0),4),INDEX(Verdeelsleutels_percentage!$A:$AB,MATCH(demand!$C34,Verdeelsleutels_percentage!$C:$C,0),MATCH(INDEX(Overzicht!$B$1:$F$35,MATCH(demand!AA$1,Overzicht!$B:$B,0),5),Verdeelsleutels_percentage!$1:$1,0)))</f>
        <v>7.6500782313062058E-5</v>
      </c>
      <c r="AB34">
        <f>PRODUCT(INDEX(Overzicht!$B$2:$E$35,MATCH(demand!AB$1,Overzicht!$B$2:$B$35,0),4),INDEX(Verdeelsleutels_percentage!$A:$AB,MATCH(demand!$C34,Verdeelsleutels_percentage!$C:$C,0),MATCH(INDEX(Overzicht!$B$1:$F$35,MATCH(demand!AB$1,Overzicht!$B:$B,0),5),Verdeelsleutels_percentage!$1:$1,0)))</f>
        <v>7.5459882299754337E-3</v>
      </c>
      <c r="AC34">
        <f>PRODUCT(INDEX(Overzicht!$B$2:$E$35,MATCH(demand!AC$1,Overzicht!$B$2:$B$35,0),4),INDEX(Verdeelsleutels_percentage!$A:$AB,MATCH(demand!$C34,Verdeelsleutels_percentage!$C:$C,0),MATCH(INDEX(Overzicht!$B$1:$F$35,MATCH(demand!AC$1,Overzicht!$B:$B,0),5),Verdeelsleutels_percentage!$1:$1,0)))</f>
        <v>2.8296369708383077E-4</v>
      </c>
      <c r="AD34">
        <f>PRODUCT(INDEX(Overzicht!$B$2:$E$35,MATCH(demand!AD$1,Overzicht!$B$2:$B$35,0),4),INDEX(Verdeelsleutels_percentage!$A:$AB,MATCH(demand!$C34,Verdeelsleutels_percentage!$C:$C,0),MATCH(INDEX(Overzicht!$B$1:$F$35,MATCH(demand!AD$1,Overzicht!$B:$B,0),5),Verdeelsleutels_percentage!$1:$1,0)))</f>
        <v>0</v>
      </c>
      <c r="AE34">
        <f>PRODUCT(INDEX(Overzicht!$B$2:$E$35,MATCH(demand!AE$1,Overzicht!$B$2:$B$35,0),4),INDEX(Verdeelsleutels_percentage!$A:$AB,MATCH(demand!$C34,Verdeelsleutels_percentage!$C:$C,0),MATCH(INDEX(Overzicht!$B$1:$F$35,MATCH(demand!AE$1,Overzicht!$B:$B,0),5),Verdeelsleutels_percentage!$1:$1,0)))</f>
        <v>0</v>
      </c>
      <c r="AF34">
        <f>PRODUCT(INDEX(Overzicht!$B$2:$E$35,MATCH(demand!AF$1,Overzicht!$B$2:$B$35,0),4),INDEX(Verdeelsleutels_percentage!$A:$AB,MATCH(demand!$C34,Verdeelsleutels_percentage!$C:$C,0),MATCH(INDEX(Overzicht!$B$1:$F$35,MATCH(demand!AF$1,Overzicht!$B:$B,0),5),Verdeelsleutels_percentage!$1:$1,0)))</f>
        <v>0</v>
      </c>
      <c r="AG34">
        <f>PRODUCT(INDEX(Overzicht!$B$2:$E$35,MATCH(demand!AG$1,Overzicht!$B$2:$B$35,0),4),INDEX(Verdeelsleutels_percentage!$A:$AB,MATCH(demand!$C34,Verdeelsleutels_percentage!$C:$C,0),MATCH(INDEX(Overzicht!$B$1:$F$35,MATCH(demand!AG$1,Overzicht!$B:$B,0),5),Verdeelsleutels_percentage!$1:$1,0)))</f>
        <v>0</v>
      </c>
      <c r="AH34">
        <f>PRODUCT(INDEX(Overzicht!$B$2:$E$35,MATCH(demand!AH$1,Overzicht!$B$2:$B$35,0),4),INDEX(Verdeelsleutels_percentage!$A:$AB,MATCH(demand!$C34,Verdeelsleutels_percentage!$C:$C,0),MATCH(INDEX(Overzicht!$B$1:$F$35,MATCH(demand!AH$1,Overzicht!$B:$B,0),5),Verdeelsleutels_percentage!$1:$1,0)))</f>
        <v>9.9451017006980664E-4</v>
      </c>
      <c r="AI34">
        <f>PRODUCT(INDEX(Overzicht!$B$2:$E$35,MATCH(demand!AI$1,Overzicht!$B$2:$B$35,0),4),INDEX(Verdeelsleutels_percentage!$A:$AB,MATCH(demand!$C34,Verdeelsleutels_percentage!$C:$C,0),MATCH(INDEX(Overzicht!$B$1:$F$35,MATCH(demand!AI$1,Overzicht!$B:$B,0),5),Verdeelsleutels_percentage!$1:$1,0)))</f>
        <v>1.5300156462612412E-4</v>
      </c>
      <c r="AJ34">
        <f>PRODUCT(INDEX(Overzicht!$B$2:$E$35,MATCH(demand!AJ$1,Overzicht!$B$2:$B$35,0),4),INDEX(Verdeelsleutels_percentage!$A:$AB,MATCH(demand!$C34,Verdeelsleutels_percentage!$C:$C,0),MATCH(INDEX(Overzicht!$B$1:$F$35,MATCH(demand!AJ$1,Overzicht!$B:$B,0),5),Verdeelsleutels_percentage!$1:$1,0)))</f>
        <v>0</v>
      </c>
      <c r="AK34">
        <f>PRODUCT(INDEX(Overzicht!$B$2:$E$35,MATCH(demand!AK$1,Overzicht!$B$2:$B$35,0),4),INDEX(Verdeelsleutels_percentage!$A:$AB,MATCH(demand!$C34,Verdeelsleutels_percentage!$C:$C,0),MATCH(INDEX(Overzicht!$B$1:$F$35,MATCH(demand!AK$1,Overzicht!$B:$B,0),5),Verdeelsleutels_percentage!$1:$1,0)))</f>
        <v>2.5141019674446998E-4</v>
      </c>
      <c r="AL34">
        <f>PRODUCT(INDEX(Overzicht!$B$2:$E$35,MATCH(demand!AL$1,Overzicht!$B$2:$B$35,0),4),INDEX(Verdeelsleutels_percentage!$A:$AB,MATCH(demand!$C34,Verdeelsleutels_percentage!$C:$C,0),MATCH(INDEX(Overzicht!$B$1:$F$35,MATCH(demand!AL$1,Overzicht!$B:$B,0),5),Verdeelsleutels_percentage!$1:$1,0)))</f>
        <v>3.2232076505701282E-3</v>
      </c>
      <c r="AM34">
        <f>PRODUCT(INDEX(Overzicht!$B$2:$E$35,MATCH(demand!AM$1,Overzicht!$B$2:$B$35,0),4),INDEX(Verdeelsleutels_percentage!$A:$AB,MATCH(demand!$C34,Verdeelsleutels_percentage!$C:$C,0),MATCH(INDEX(Overzicht!$B$1:$F$35,MATCH(demand!AM$1,Overzicht!$B:$B,0),5),Verdeelsleutels_percentage!$1:$1,0)))</f>
        <v>6.4464153011402564E-3</v>
      </c>
      <c r="AN34">
        <f>PRODUCT(INDEX(Overzicht!$B$2:$E$35,MATCH(demand!AN$1,Overzicht!$B$2:$B$35,0),4),INDEX(Verdeelsleutels_percentage!$A:$AB,MATCH(demand!$C34,Verdeelsleutels_percentage!$C:$C,0),MATCH(INDEX(Overzicht!$B$1:$F$35,MATCH(demand!AN$1,Overzicht!$B:$B,0),5),Verdeelsleutels_percentage!$1:$1,0)))</f>
        <v>3.2232076505701282E-3</v>
      </c>
      <c r="AO34">
        <f>PRODUCT(INDEX(Overzicht!$B$2:$E$35,MATCH(demand!AO$1,Overzicht!$B$2:$B$35,0),4),INDEX(Verdeelsleutels_percentage!$A:$AB,MATCH(demand!$C34,Verdeelsleutels_percentage!$C:$C,0),MATCH(INDEX(Overzicht!$B$1:$F$35,MATCH(demand!AO$1,Overzicht!$B:$B,0),5),Verdeelsleutels_percentage!$1:$1,0)))</f>
        <v>1.1281226776995449E-2</v>
      </c>
    </row>
    <row r="35" spans="2:41">
      <c r="B35" t="str">
        <f>INDEX('ETLocal datasets'!B:C,MATCH(C35,'ETLocal datasets'!C:C,0),1)</f>
        <v>GM0060</v>
      </c>
      <c r="C35" t="str">
        <f>'ETLocal datasets'!C18</f>
        <v>Ameland</v>
      </c>
      <c r="D35">
        <f t="shared" si="6"/>
        <v>4.2814521623081745E-3</v>
      </c>
      <c r="E35">
        <f t="shared" si="7"/>
        <v>1.215146484122962E-2</v>
      </c>
      <c r="F35">
        <f t="shared" si="8"/>
        <v>2.231578304174078E-3</v>
      </c>
      <c r="G35">
        <f t="shared" si="9"/>
        <v>4.5906753685866749E-3</v>
      </c>
      <c r="H35">
        <f>PRODUCT(INDEX(Overzicht!$B$2:$E$35,MATCH(demand!H$1,Overzicht!$B$2:$B$35,0),4),INDEX(Verdeelsleutels_percentage!$A:$AB,MATCH(demand!$C35,Verdeelsleutels_percentage!$C:$C,0),MATCH(INDEX(Overzicht!$B$1:$F$35,MATCH(demand!H$1,Overzicht!$B:$B,0),5),Verdeelsleutels_percentage!$1:$1,0)))</f>
        <v>2.231578304174078E-3</v>
      </c>
      <c r="I35">
        <f>PRODUCT(INDEX(Overzicht!$B$2:$E$35,MATCH(demand!I$1,Overzicht!$B$2:$B$35,0),4),INDEX(Verdeelsleutels_percentage!$A:$AB,MATCH(demand!$C35,Verdeelsleutels_percentage!$C:$C,0),MATCH(INDEX(Overzicht!$B$1:$F$35,MATCH(demand!I$1,Overzicht!$B:$B,0),5),Verdeelsleutels_percentage!$1:$1,0)))</f>
        <v>7.7700145755538262E-4</v>
      </c>
      <c r="J35">
        <f>PRODUCT(INDEX(Overzicht!$B$2:$E$35,MATCH(demand!J$1,Overzicht!$B$2:$B$35,0),4),INDEX(Verdeelsleutels_percentage!$A:$AB,MATCH(demand!$C35,Verdeelsleutels_percentage!$C:$C,0),MATCH(INDEX(Overzicht!$B$1:$F$35,MATCH(demand!J$1,Overzicht!$B:$B,0),5),Verdeelsleutels_percentage!$1:$1,0)))</f>
        <v>5.1007504095407501E-4</v>
      </c>
      <c r="K35">
        <f>PRODUCT(INDEX(Overzicht!$B$2:$E$35,MATCH(demand!K$1,Overzicht!$B$2:$B$35,0),4),INDEX(Verdeelsleutels_percentage!$A:$AB,MATCH(demand!$C35,Verdeelsleutels_percentage!$C:$C,0),MATCH(INDEX(Overzicht!$B$1:$F$35,MATCH(demand!K$1,Overzicht!$B:$B,0),5),Verdeelsleutels_percentage!$1:$1,0)))</f>
        <v>9.0650170048127971E-5</v>
      </c>
      <c r="L35">
        <f>PRODUCT(INDEX(Overzicht!$B$2:$E$35,MATCH(demand!L$1,Overzicht!$B$2:$B$35,0),4),INDEX(Verdeelsleutels_percentage!$A:$AB,MATCH(demand!$C35,Verdeelsleutels_percentage!$C:$C,0),MATCH(INDEX(Overzicht!$B$1:$F$35,MATCH(demand!L$1,Overzicht!$B:$B,0),5),Verdeelsleutels_percentage!$1:$1,0)))</f>
        <v>7.6511256143111251E-4</v>
      </c>
      <c r="M35">
        <f>PRODUCT(INDEX(Overzicht!$B$2:$E$35,MATCH(demand!M$1,Overzicht!$B$2:$B$35,0),4),INDEX(Verdeelsleutels_percentage!$A:$AB,MATCH(demand!$C35,Verdeelsleutels_percentage!$C:$C,0),MATCH(INDEX(Overzicht!$B$1:$F$35,MATCH(demand!M$1,Overzicht!$B:$B,0),5),Verdeelsleutels_percentage!$1:$1,0)))</f>
        <v>1.562783230183598E-3</v>
      </c>
      <c r="N35">
        <f>PRODUCT(INDEX(Overzicht!$B$2:$E$35,MATCH(demand!N$1,Overzicht!$B$2:$B$35,0),4),INDEX(Verdeelsleutels_percentage!$A:$AB,MATCH(demand!$C35,Verdeelsleutels_percentage!$C:$C,0),MATCH(INDEX(Overzicht!$B$1:$F$35,MATCH(demand!N$1,Overzicht!$B:$B,0),5),Verdeelsleutels_percentage!$1:$1,0)))</f>
        <v>1.7026895384095583E-3</v>
      </c>
      <c r="O35">
        <f>PRODUCT(INDEX(Overzicht!$B$2:$E$35,MATCH(demand!O$1,Overzicht!$B$2:$B$35,0),4),INDEX(Verdeelsleutels_percentage!$A:$AB,MATCH(demand!$C35,Verdeelsleutels_percentage!$C:$C,0),MATCH(INDEX(Overzicht!$B$1:$F$35,MATCH(demand!O$1,Overzicht!$B:$B,0),5),Verdeelsleutels_percentage!$1:$1,0)))</f>
        <v>0</v>
      </c>
      <c r="P35">
        <f>PRODUCT(INDEX(Overzicht!$B$2:$E$35,MATCH(demand!P$1,Overzicht!$B$2:$B$35,0),4),INDEX(Verdeelsleutels_percentage!$A:$AB,MATCH(demand!$C35,Verdeelsleutels_percentage!$C:$C,0),MATCH(INDEX(Overzicht!$B$1:$F$35,MATCH(demand!P$1,Overzicht!$B:$B,0),5),Verdeelsleutels_percentage!$1:$1,0)))</f>
        <v>0</v>
      </c>
      <c r="Q35">
        <f>PRODUCT(INDEX(Overzicht!$B$2:$E$35,MATCH(demand!Q$1,Overzicht!$B$2:$B$35,0),4),INDEX(Verdeelsleutels_percentage!$A:$AB,MATCH(demand!$C35,Verdeelsleutels_percentage!$C:$C,0),MATCH(INDEX(Overzicht!$B$1:$F$35,MATCH(demand!Q$1,Overzicht!$B:$B,0),5),Verdeelsleutels_percentage!$1:$1,0)))</f>
        <v>7.5714263891620513E-4</v>
      </c>
      <c r="R35">
        <f>PRODUCT(INDEX(Overzicht!$B$2:$E$35,MATCH(demand!R$1,Overzicht!$B$2:$B$35,0),4),INDEX(Verdeelsleutels_percentage!$A:$AB,MATCH(demand!$C35,Verdeelsleutels_percentage!$C:$C,0),MATCH(INDEX(Overzicht!$B$1:$F$35,MATCH(demand!R$1,Overzicht!$B:$B,0),5),Verdeelsleutels_percentage!$1:$1,0)))</f>
        <v>1.3548868275342616E-4</v>
      </c>
      <c r="S35">
        <f>PRODUCT(INDEX(Overzicht!$B$2:$E$35,MATCH(demand!S$1,Overzicht!$B$2:$B$35,0),4),INDEX(Verdeelsleutels_percentage!$A:$AB,MATCH(demand!$C35,Verdeelsleutels_percentage!$C:$C,0),MATCH(INDEX(Overzicht!$B$1:$F$35,MATCH(demand!S$1,Overzicht!$B:$B,0),5),Verdeelsleutels_percentage!$1:$1,0)))</f>
        <v>1.0414032086145698E-3</v>
      </c>
      <c r="T35">
        <f>PRODUCT(INDEX(Overzicht!$B$2:$E$35,MATCH(demand!T$1,Overzicht!$B$2:$B$35,0),4),INDEX(Verdeelsleutels_percentage!$A:$AB,MATCH(demand!$C35,Verdeelsleutels_percentage!$C:$C,0),MATCH(INDEX(Overzicht!$B$1:$F$35,MATCH(demand!T$1,Overzicht!$B:$B,0),5),Verdeelsleutels_percentage!$1:$1,0)))</f>
        <v>8.5012506825679168E-4</v>
      </c>
      <c r="U35">
        <f>PRODUCT(INDEX(Overzicht!$B$2:$E$35,MATCH(demand!U$1,Overzicht!$B$2:$B$35,0),4),INDEX(Verdeelsleutels_percentage!$A:$AB,MATCH(demand!$C35,Verdeelsleutels_percentage!$C:$C,0),MATCH(INDEX(Overzicht!$B$1:$F$35,MATCH(demand!U$1,Overzicht!$B:$B,0),5),Verdeelsleutels_percentage!$1:$1,0)))</f>
        <v>2.6566408383024739E-3</v>
      </c>
      <c r="V35">
        <f>PRODUCT(INDEX(Overzicht!$B$2:$E$35,MATCH(demand!V$1,Overzicht!$B$2:$B$35,0),4),INDEX(Verdeelsleutels_percentage!$A:$AB,MATCH(demand!$C35,Verdeelsleutels_percentage!$C:$C,0),MATCH(INDEX(Overzicht!$B$1:$F$35,MATCH(demand!V$1,Overzicht!$B:$B,0),5),Verdeelsleutels_percentage!$1:$1,0)))</f>
        <v>2.3378439377061774E-4</v>
      </c>
      <c r="W35">
        <f>PRODUCT(INDEX(Overzicht!$B$2:$E$35,MATCH(demand!W$1,Overzicht!$B$2:$B$35,0),4),INDEX(Verdeelsleutels_percentage!$A:$AB,MATCH(demand!$C35,Verdeelsleutels_percentage!$C:$C,0),MATCH(INDEX(Overzicht!$B$1:$F$35,MATCH(demand!W$1,Overzicht!$B:$B,0),5),Verdeelsleutels_percentage!$1:$1,0)))</f>
        <v>2.5503752047703748E-3</v>
      </c>
      <c r="X35">
        <f>PRODUCT(INDEX(Overzicht!$B$2:$E$35,MATCH(demand!X$1,Overzicht!$B$2:$B$35,0),4),INDEX(Verdeelsleutels_percentage!$A:$AB,MATCH(demand!$C35,Verdeelsleutels_percentage!$C:$C,0),MATCH(INDEX(Overzicht!$B$1:$F$35,MATCH(demand!X$1,Overzicht!$B:$B,0),5),Verdeelsleutels_percentage!$1:$1,0)))</f>
        <v>1.0745157792949865E-3</v>
      </c>
      <c r="Y35">
        <f>PRODUCT(INDEX(Overzicht!$B$2:$E$35,MATCH(demand!Y$1,Overzicht!$B$2:$B$35,0),4),INDEX(Verdeelsleutels_percentage!$A:$AB,MATCH(demand!$C35,Verdeelsleutels_percentage!$C:$C,0),MATCH(INDEX(Overzicht!$B$1:$F$35,MATCH(demand!Y$1,Overzicht!$B:$B,0),5),Verdeelsleutels_percentage!$1:$1,0)))</f>
        <v>7.5509196594221653E-7</v>
      </c>
      <c r="Z35">
        <f>PRODUCT(INDEX(Overzicht!$B$2:$E$35,MATCH(demand!Z$1,Overzicht!$B$2:$B$35,0),4),INDEX(Verdeelsleutels_percentage!$A:$AB,MATCH(demand!$C35,Verdeelsleutels_percentage!$C:$C,0),MATCH(INDEX(Overzicht!$B$1:$F$35,MATCH(demand!Z$1,Overzicht!$B:$B,0),5),Verdeelsleutels_percentage!$1:$1,0)))</f>
        <v>0</v>
      </c>
      <c r="AA35">
        <f>PRODUCT(INDEX(Overzicht!$B$2:$E$35,MATCH(demand!AA$1,Overzicht!$B$2:$B$35,0),4),INDEX(Verdeelsleutels_percentage!$A:$AB,MATCH(demand!$C35,Verdeelsleutels_percentage!$C:$C,0),MATCH(INDEX(Overzicht!$B$1:$F$35,MATCH(demand!AA$1,Overzicht!$B:$B,0),5),Verdeelsleutels_percentage!$1:$1,0)))</f>
        <v>1.7662969963560624E-5</v>
      </c>
      <c r="AB35">
        <f>PRODUCT(INDEX(Overzicht!$B$2:$E$35,MATCH(demand!AB$1,Overzicht!$B$2:$B$35,0),4),INDEX(Verdeelsleutels_percentage!$A:$AB,MATCH(demand!$C35,Verdeelsleutels_percentage!$C:$C,0),MATCH(INDEX(Overzicht!$B$1:$F$35,MATCH(demand!AB$1,Overzicht!$B:$B,0),5),Verdeelsleutels_percentage!$1:$1,0)))</f>
        <v>2.5926257314842025E-3</v>
      </c>
      <c r="AC35">
        <f>PRODUCT(INDEX(Overzicht!$B$2:$E$35,MATCH(demand!AC$1,Overzicht!$B$2:$B$35,0),4),INDEX(Verdeelsleutels_percentage!$A:$AB,MATCH(demand!$C35,Verdeelsleutels_percentage!$C:$C,0),MATCH(INDEX(Overzicht!$B$1:$F$35,MATCH(demand!AC$1,Overzicht!$B:$B,0),5),Verdeelsleutels_percentage!$1:$1,0)))</f>
        <v>2.186923323710717E-4</v>
      </c>
      <c r="AD35">
        <f>PRODUCT(INDEX(Overzicht!$B$2:$E$35,MATCH(demand!AD$1,Overzicht!$B$2:$B$35,0),4),INDEX(Verdeelsleutels_percentage!$A:$AB,MATCH(demand!$C35,Verdeelsleutels_percentage!$C:$C,0),MATCH(INDEX(Overzicht!$B$1:$F$35,MATCH(demand!AD$1,Overzicht!$B:$B,0),5),Verdeelsleutels_percentage!$1:$1,0)))</f>
        <v>0</v>
      </c>
      <c r="AE35">
        <f>PRODUCT(INDEX(Overzicht!$B$2:$E$35,MATCH(demand!AE$1,Overzicht!$B$2:$B$35,0),4),INDEX(Verdeelsleutels_percentage!$A:$AB,MATCH(demand!$C35,Verdeelsleutels_percentage!$C:$C,0),MATCH(INDEX(Overzicht!$B$1:$F$35,MATCH(demand!AE$1,Overzicht!$B:$B,0),5),Verdeelsleutels_percentage!$1:$1,0)))</f>
        <v>0</v>
      </c>
      <c r="AF35">
        <f>PRODUCT(INDEX(Overzicht!$B$2:$E$35,MATCH(demand!AF$1,Overzicht!$B$2:$B$35,0),4),INDEX(Verdeelsleutels_percentage!$A:$AB,MATCH(demand!$C35,Verdeelsleutels_percentage!$C:$C,0),MATCH(INDEX(Overzicht!$B$1:$F$35,MATCH(demand!AF$1,Overzicht!$B:$B,0),5),Verdeelsleutels_percentage!$1:$1,0)))</f>
        <v>0</v>
      </c>
      <c r="AG35">
        <f>PRODUCT(INDEX(Overzicht!$B$2:$E$35,MATCH(demand!AG$1,Overzicht!$B$2:$B$35,0),4),INDEX(Verdeelsleutels_percentage!$A:$AB,MATCH(demand!$C35,Verdeelsleutels_percentage!$C:$C,0),MATCH(INDEX(Overzicht!$B$1:$F$35,MATCH(demand!AG$1,Overzicht!$B:$B,0),5),Verdeelsleutels_percentage!$1:$1,0)))</f>
        <v>0</v>
      </c>
      <c r="AH35">
        <f>PRODUCT(INDEX(Overzicht!$B$2:$E$35,MATCH(demand!AH$1,Overzicht!$B$2:$B$35,0),4),INDEX(Verdeelsleutels_percentage!$A:$AB,MATCH(demand!$C35,Verdeelsleutels_percentage!$C:$C,0),MATCH(INDEX(Overzicht!$B$1:$F$35,MATCH(demand!AH$1,Overzicht!$B:$B,0),5),Verdeelsleutels_percentage!$1:$1,0)))</f>
        <v>2.2961860952628809E-4</v>
      </c>
      <c r="AI35">
        <f>PRODUCT(INDEX(Overzicht!$B$2:$E$35,MATCH(demand!AI$1,Overzicht!$B$2:$B$35,0),4),INDEX(Verdeelsleutels_percentage!$A:$AB,MATCH(demand!$C35,Verdeelsleutels_percentage!$C:$C,0),MATCH(INDEX(Overzicht!$B$1:$F$35,MATCH(demand!AI$1,Overzicht!$B:$B,0),5),Verdeelsleutels_percentage!$1:$1,0)))</f>
        <v>3.5325939927121247E-5</v>
      </c>
      <c r="AJ35">
        <f>PRODUCT(INDEX(Overzicht!$B$2:$E$35,MATCH(demand!AJ$1,Overzicht!$B$2:$B$35,0),4),INDEX(Verdeelsleutels_percentage!$A:$AB,MATCH(demand!$C35,Verdeelsleutels_percentage!$C:$C,0),MATCH(INDEX(Overzicht!$B$1:$F$35,MATCH(demand!AJ$1,Overzicht!$B:$B,0),5),Verdeelsleutels_percentage!$1:$1,0)))</f>
        <v>0</v>
      </c>
      <c r="AK35">
        <f>PRODUCT(INDEX(Overzicht!$B$2:$E$35,MATCH(demand!AK$1,Overzicht!$B$2:$B$35,0),4),INDEX(Verdeelsleutels_percentage!$A:$AB,MATCH(demand!$C35,Verdeelsleutels_percentage!$C:$C,0),MATCH(INDEX(Overzicht!$B$1:$F$35,MATCH(demand!AK$1,Overzicht!$B:$B,0),5),Verdeelsleutels_percentage!$1:$1,0)))</f>
        <v>3.3154877662014877E-5</v>
      </c>
      <c r="AL35">
        <f>PRODUCT(INDEX(Overzicht!$B$2:$E$35,MATCH(demand!AL$1,Overzicht!$B$2:$B$35,0),4),INDEX(Verdeelsleutels_percentage!$A:$AB,MATCH(demand!$C35,Verdeelsleutels_percentage!$C:$C,0),MATCH(INDEX(Overzicht!$B$1:$F$35,MATCH(demand!AL$1,Overzicht!$B:$B,0),5),Verdeelsleutels_percentage!$1:$1,0)))</f>
        <v>4.2506253412839584E-4</v>
      </c>
      <c r="AM35">
        <f>PRODUCT(INDEX(Overzicht!$B$2:$E$35,MATCH(demand!AM$1,Overzicht!$B$2:$B$35,0),4),INDEX(Verdeelsleutels_percentage!$A:$AB,MATCH(demand!$C35,Verdeelsleutels_percentage!$C:$C,0),MATCH(INDEX(Overzicht!$B$1:$F$35,MATCH(demand!AM$1,Overzicht!$B:$B,0),5),Verdeelsleutels_percentage!$1:$1,0)))</f>
        <v>8.5012506825679168E-4</v>
      </c>
      <c r="AN35">
        <f>PRODUCT(INDEX(Overzicht!$B$2:$E$35,MATCH(demand!AN$1,Overzicht!$B$2:$B$35,0),4),INDEX(Verdeelsleutels_percentage!$A:$AB,MATCH(demand!$C35,Verdeelsleutels_percentage!$C:$C,0),MATCH(INDEX(Overzicht!$B$1:$F$35,MATCH(demand!AN$1,Overzicht!$B:$B,0),5),Verdeelsleutels_percentage!$1:$1,0)))</f>
        <v>4.2506253412839584E-4</v>
      </c>
      <c r="AO35">
        <f>PRODUCT(INDEX(Overzicht!$B$2:$E$35,MATCH(demand!AO$1,Overzicht!$B$2:$B$35,0),4),INDEX(Verdeelsleutels_percentage!$A:$AB,MATCH(demand!$C35,Verdeelsleutels_percentage!$C:$C,0),MATCH(INDEX(Overzicht!$B$1:$F$35,MATCH(demand!AO$1,Overzicht!$B:$B,0),5),Verdeelsleutels_percentage!$1:$1,0)))</f>
        <v>1.4877188694493854E-3</v>
      </c>
    </row>
    <row r="36" spans="2:41">
      <c r="B36" t="str">
        <f>INDEX('ETLocal datasets'!B:C,MATCH(C36,'ETLocal datasets'!C:C,0),1)</f>
        <v>GM0072</v>
      </c>
      <c r="C36" t="str">
        <f>'ETLocal datasets'!C19</f>
        <v>Harlingen</v>
      </c>
      <c r="D36">
        <f t="shared" si="6"/>
        <v>1.3416855002072361E-2</v>
      </c>
      <c r="E36">
        <f t="shared" si="7"/>
        <v>3.4799610395655295E-2</v>
      </c>
      <c r="F36">
        <f t="shared" si="8"/>
        <v>9.5739752020623809E-3</v>
      </c>
      <c r="G36">
        <f t="shared" si="9"/>
        <v>1.9695034701385471E-2</v>
      </c>
      <c r="H36">
        <f>PRODUCT(INDEX(Overzicht!$B$2:$E$35,MATCH(demand!H$1,Overzicht!$B$2:$B$35,0),4),INDEX(Verdeelsleutels_percentage!$A:$AB,MATCH(demand!$C36,Verdeelsleutels_percentage!$C:$C,0),MATCH(INDEX(Overzicht!$B$1:$F$35,MATCH(demand!H$1,Overzicht!$B:$B,0),5),Verdeelsleutels_percentage!$1:$1,0)))</f>
        <v>9.5739752020623809E-3</v>
      </c>
      <c r="I36">
        <f>PRODUCT(INDEX(Overzicht!$B$2:$E$35,MATCH(demand!I$1,Overzicht!$B$2:$B$35,0),4),INDEX(Verdeelsleutels_percentage!$A:$AB,MATCH(demand!$C36,Verdeelsleutels_percentage!$C:$C,0),MATCH(INDEX(Overzicht!$B$1:$F$35,MATCH(demand!I$1,Overzicht!$B:$B,0),5),Verdeelsleutels_percentage!$1:$1,0)))</f>
        <v>2.8061668189012122E-3</v>
      </c>
      <c r="J36">
        <f>PRODUCT(INDEX(Overzicht!$B$2:$E$35,MATCH(demand!J$1,Overzicht!$B$2:$B$35,0),4),INDEX(Verdeelsleutels_percentage!$A:$AB,MATCH(demand!$C36,Verdeelsleutels_percentage!$C:$C,0),MATCH(INDEX(Overzicht!$B$1:$F$35,MATCH(demand!J$1,Overzicht!$B:$B,0),5),Verdeelsleutels_percentage!$1:$1,0)))</f>
        <v>2.1883371890428298E-3</v>
      </c>
      <c r="K36">
        <f>PRODUCT(INDEX(Overzicht!$B$2:$E$35,MATCH(demand!K$1,Overzicht!$B$2:$B$35,0),4),INDEX(Verdeelsleutels_percentage!$A:$AB,MATCH(demand!$C36,Verdeelsleutels_percentage!$C:$C,0),MATCH(INDEX(Overzicht!$B$1:$F$35,MATCH(demand!K$1,Overzicht!$B:$B,0),5),Verdeelsleutels_percentage!$1:$1,0)))</f>
        <v>3.2738612887180812E-4</v>
      </c>
      <c r="L36">
        <f>PRODUCT(INDEX(Overzicht!$B$2:$E$35,MATCH(demand!L$1,Overzicht!$B$2:$B$35,0),4),INDEX(Verdeelsleutels_percentage!$A:$AB,MATCH(demand!$C36,Verdeelsleutels_percentage!$C:$C,0),MATCH(INDEX(Overzicht!$B$1:$F$35,MATCH(demand!L$1,Overzicht!$B:$B,0),5),Verdeelsleutels_percentage!$1:$1,0)))</f>
        <v>3.282505783564245E-3</v>
      </c>
      <c r="M36">
        <f>PRODUCT(INDEX(Overzicht!$B$2:$E$35,MATCH(demand!M$1,Overzicht!$B$2:$B$35,0),4),INDEX(Verdeelsleutels_percentage!$A:$AB,MATCH(demand!$C36,Verdeelsleutels_percentage!$C:$C,0),MATCH(INDEX(Overzicht!$B$1:$F$35,MATCH(demand!M$1,Overzicht!$B:$B,0),5),Verdeelsleutels_percentage!$1:$1,0)))</f>
        <v>2.2619675659731778E-3</v>
      </c>
      <c r="N36">
        <f>PRODUCT(INDEX(Overzicht!$B$2:$E$35,MATCH(demand!N$1,Overzicht!$B$2:$B$35,0),4),INDEX(Verdeelsleutels_percentage!$A:$AB,MATCH(demand!$C36,Verdeelsleutels_percentage!$C:$C,0),MATCH(INDEX(Overzicht!$B$1:$F$35,MATCH(demand!N$1,Overzicht!$B:$B,0),5),Verdeelsleutels_percentage!$1:$1,0)))</f>
        <v>2.1668029254325446E-3</v>
      </c>
      <c r="O36">
        <f>PRODUCT(INDEX(Overzicht!$B$2:$E$35,MATCH(demand!O$1,Overzicht!$B$2:$B$35,0),4),INDEX(Verdeelsleutels_percentage!$A:$AB,MATCH(demand!$C36,Verdeelsleutels_percentage!$C:$C,0),MATCH(INDEX(Overzicht!$B$1:$F$35,MATCH(demand!O$1,Overzicht!$B:$B,0),5),Verdeelsleutels_percentage!$1:$1,0)))</f>
        <v>0</v>
      </c>
      <c r="P36">
        <f>PRODUCT(INDEX(Overzicht!$B$2:$E$35,MATCH(demand!P$1,Overzicht!$B$2:$B$35,0),4),INDEX(Verdeelsleutels_percentage!$A:$AB,MATCH(demand!$C36,Verdeelsleutels_percentage!$C:$C,0),MATCH(INDEX(Overzicht!$B$1:$F$35,MATCH(demand!P$1,Overzicht!$B:$B,0),5),Verdeelsleutels_percentage!$1:$1,0)))</f>
        <v>1.6820627223380639E-3</v>
      </c>
      <c r="Q36">
        <f>PRODUCT(INDEX(Overzicht!$B$2:$E$35,MATCH(demand!Q$1,Overzicht!$B$2:$B$35,0),4),INDEX(Verdeelsleutels_percentage!$A:$AB,MATCH(demand!$C36,Verdeelsleutels_percentage!$C:$C,0),MATCH(INDEX(Overzicht!$B$1:$F$35,MATCH(demand!Q$1,Overzicht!$B:$B,0),5),Verdeelsleutels_percentage!$1:$1,0)))</f>
        <v>3.2483130149854504E-3</v>
      </c>
      <c r="R36">
        <f>PRODUCT(INDEX(Overzicht!$B$2:$E$35,MATCH(demand!R$1,Overzicht!$B$2:$B$35,0),4),INDEX(Verdeelsleutels_percentage!$A:$AB,MATCH(demand!$C36,Verdeelsleutels_percentage!$C:$C,0),MATCH(INDEX(Overzicht!$B$1:$F$35,MATCH(demand!R$1,Overzicht!$B:$B,0),5),Verdeelsleutels_percentage!$1:$1,0)))</f>
        <v>5.8127706583950165E-4</v>
      </c>
      <c r="S36">
        <f>PRODUCT(INDEX(Overzicht!$B$2:$E$35,MATCH(demand!S$1,Overzicht!$B$2:$B$35,0),4),INDEX(Verdeelsleutels_percentage!$A:$AB,MATCH(demand!$C36,Verdeelsleutels_percentage!$C:$C,0),MATCH(INDEX(Overzicht!$B$1:$F$35,MATCH(demand!S$1,Overzicht!$B:$B,0),5),Verdeelsleutels_percentage!$1:$1,0)))</f>
        <v>4.4678550942957775E-3</v>
      </c>
      <c r="T36">
        <f>PRODUCT(INDEX(Overzicht!$B$2:$E$35,MATCH(demand!T$1,Overzicht!$B$2:$B$35,0),4),INDEX(Verdeelsleutels_percentage!$A:$AB,MATCH(demand!$C36,Verdeelsleutels_percentage!$C:$C,0),MATCH(INDEX(Overzicht!$B$1:$F$35,MATCH(demand!T$1,Overzicht!$B:$B,0),5),Verdeelsleutels_percentage!$1:$1,0)))</f>
        <v>3.6472286484047164E-3</v>
      </c>
      <c r="U36">
        <f>PRODUCT(INDEX(Overzicht!$B$2:$E$35,MATCH(demand!U$1,Overzicht!$B$2:$B$35,0),4),INDEX(Verdeelsleutels_percentage!$A:$AB,MATCH(demand!$C36,Verdeelsleutels_percentage!$C:$C,0),MATCH(INDEX(Overzicht!$B$1:$F$35,MATCH(demand!U$1,Overzicht!$B:$B,0),5),Verdeelsleutels_percentage!$1:$1,0)))</f>
        <v>1.1397589526264738E-2</v>
      </c>
      <c r="V36">
        <f>PRODUCT(INDEX(Overzicht!$B$2:$E$35,MATCH(demand!V$1,Overzicht!$B$2:$B$35,0),4),INDEX(Verdeelsleutels_percentage!$A:$AB,MATCH(demand!$C36,Verdeelsleutels_percentage!$C:$C,0),MATCH(INDEX(Overzicht!$B$1:$F$35,MATCH(demand!V$1,Overzicht!$B:$B,0),5),Verdeelsleutels_percentage!$1:$1,0)))</f>
        <v>1.0029878783112971E-3</v>
      </c>
      <c r="W36">
        <f>PRODUCT(INDEX(Overzicht!$B$2:$E$35,MATCH(demand!W$1,Overzicht!$B$2:$B$35,0),4),INDEX(Verdeelsleutels_percentage!$A:$AB,MATCH(demand!$C36,Verdeelsleutels_percentage!$C:$C,0),MATCH(INDEX(Overzicht!$B$1:$F$35,MATCH(demand!W$1,Overzicht!$B:$B,0),5),Verdeelsleutels_percentage!$1:$1,0)))</f>
        <v>1.094168594521415E-2</v>
      </c>
      <c r="X36">
        <f>PRODUCT(INDEX(Overzicht!$B$2:$E$35,MATCH(demand!X$1,Overzicht!$B$2:$B$35,0),4),INDEX(Verdeelsleutels_percentage!$A:$AB,MATCH(demand!$C36,Verdeelsleutels_percentage!$C:$C,0),MATCH(INDEX(Overzicht!$B$1:$F$35,MATCH(demand!X$1,Overzicht!$B:$B,0),5),Verdeelsleutels_percentage!$1:$1,0)))</f>
        <v>7.7944149793418701E-5</v>
      </c>
      <c r="Y36">
        <f>PRODUCT(INDEX(Overzicht!$B$2:$E$35,MATCH(demand!Y$1,Overzicht!$B$2:$B$35,0),4),INDEX(Verdeelsleutels_percentage!$A:$AB,MATCH(demand!$C36,Verdeelsleutels_percentage!$C:$C,0),MATCH(INDEX(Overzicht!$B$1:$F$35,MATCH(demand!Y$1,Overzicht!$B:$B,0),5),Verdeelsleutels_percentage!$1:$1,0)))</f>
        <v>6.4077677717425565E-7</v>
      </c>
      <c r="Z36">
        <f>PRODUCT(INDEX(Overzicht!$B$2:$E$35,MATCH(demand!Z$1,Overzicht!$B$2:$B$35,0),4),INDEX(Verdeelsleutels_percentage!$A:$AB,MATCH(demand!$C36,Verdeelsleutels_percentage!$C:$C,0),MATCH(INDEX(Overzicht!$B$1:$F$35,MATCH(demand!Z$1,Overzicht!$B:$B,0),5),Verdeelsleutels_percentage!$1:$1,0)))</f>
        <v>0</v>
      </c>
      <c r="AA36">
        <f>PRODUCT(INDEX(Overzicht!$B$2:$E$35,MATCH(demand!AA$1,Overzicht!$B$2:$B$35,0),4),INDEX(Verdeelsleutels_percentage!$A:$AB,MATCH(demand!$C36,Verdeelsleutels_percentage!$C:$C,0),MATCH(INDEX(Overzicht!$B$1:$F$35,MATCH(demand!AA$1,Overzicht!$B:$B,0),5),Verdeelsleutels_percentage!$1:$1,0)))</f>
        <v>1.4988930460216507E-5</v>
      </c>
      <c r="AB36">
        <f>PRODUCT(INDEX(Overzicht!$B$2:$E$35,MATCH(demand!AB$1,Overzicht!$B$2:$B$35,0),4),INDEX(Verdeelsleutels_percentage!$A:$AB,MATCH(demand!$C36,Verdeelsleutels_percentage!$C:$C,0),MATCH(INDEX(Overzicht!$B$1:$F$35,MATCH(demand!AB$1,Overzicht!$B:$B,0),5),Verdeelsleutels_percentage!$1:$1,0)))</f>
        <v>3.6450882287965844E-3</v>
      </c>
      <c r="AC36">
        <f>PRODUCT(INDEX(Overzicht!$B$2:$E$35,MATCH(demand!AC$1,Overzicht!$B$2:$B$35,0),4),INDEX(Verdeelsleutels_percentage!$A:$AB,MATCH(demand!$C36,Verdeelsleutels_percentage!$C:$C,0),MATCH(INDEX(Overzicht!$B$1:$F$35,MATCH(demand!AC$1,Overzicht!$B:$B,0),5),Verdeelsleutels_percentage!$1:$1,0)))</f>
        <v>1.2648840013750149E-4</v>
      </c>
      <c r="AD36">
        <f>PRODUCT(INDEX(Overzicht!$B$2:$E$35,MATCH(demand!AD$1,Overzicht!$B$2:$B$35,0),4),INDEX(Verdeelsleutels_percentage!$A:$AB,MATCH(demand!$C36,Verdeelsleutels_percentage!$C:$C,0),MATCH(INDEX(Overzicht!$B$1:$F$35,MATCH(demand!AD$1,Overzicht!$B:$B,0),5),Verdeelsleutels_percentage!$1:$1,0)))</f>
        <v>0</v>
      </c>
      <c r="AE36">
        <f>PRODUCT(INDEX(Overzicht!$B$2:$E$35,MATCH(demand!AE$1,Overzicht!$B$2:$B$35,0),4),INDEX(Verdeelsleutels_percentage!$A:$AB,MATCH(demand!$C36,Verdeelsleutels_percentage!$C:$C,0),MATCH(INDEX(Overzicht!$B$1:$F$35,MATCH(demand!AE$1,Overzicht!$B:$B,0),5),Verdeelsleutels_percentage!$1:$1,0)))</f>
        <v>0</v>
      </c>
      <c r="AF36">
        <f>PRODUCT(INDEX(Overzicht!$B$2:$E$35,MATCH(demand!AF$1,Overzicht!$B$2:$B$35,0),4),INDEX(Verdeelsleutels_percentage!$A:$AB,MATCH(demand!$C36,Verdeelsleutels_percentage!$C:$C,0),MATCH(INDEX(Overzicht!$B$1:$F$35,MATCH(demand!AF$1,Overzicht!$B:$B,0),5),Verdeelsleutels_percentage!$1:$1,0)))</f>
        <v>0</v>
      </c>
      <c r="AG36">
        <f>PRODUCT(INDEX(Overzicht!$B$2:$E$35,MATCH(demand!AG$1,Overzicht!$B$2:$B$35,0),4),INDEX(Verdeelsleutels_percentage!$A:$AB,MATCH(demand!$C36,Verdeelsleutels_percentage!$C:$C,0),MATCH(INDEX(Overzicht!$B$1:$F$35,MATCH(demand!AG$1,Overzicht!$B:$B,0),5),Verdeelsleutels_percentage!$1:$1,0)))</f>
        <v>0</v>
      </c>
      <c r="AH36">
        <f>PRODUCT(INDEX(Overzicht!$B$2:$E$35,MATCH(demand!AH$1,Overzicht!$B$2:$B$35,0),4),INDEX(Verdeelsleutels_percentage!$A:$AB,MATCH(demand!$C36,Verdeelsleutels_percentage!$C:$C,0),MATCH(INDEX(Overzicht!$B$1:$F$35,MATCH(demand!AH$1,Overzicht!$B:$B,0),5),Verdeelsleutels_percentage!$1:$1,0)))</f>
        <v>1.9485609598281461E-4</v>
      </c>
      <c r="AI36">
        <f>PRODUCT(INDEX(Overzicht!$B$2:$E$35,MATCH(demand!AI$1,Overzicht!$B$2:$B$35,0),4),INDEX(Verdeelsleutels_percentage!$A:$AB,MATCH(demand!$C36,Verdeelsleutels_percentage!$C:$C,0),MATCH(INDEX(Overzicht!$B$1:$F$35,MATCH(demand!AI$1,Overzicht!$B:$B,0),5),Verdeelsleutels_percentage!$1:$1,0)))</f>
        <v>2.9977860920433015E-5</v>
      </c>
      <c r="AJ36">
        <f>PRODUCT(INDEX(Overzicht!$B$2:$E$35,MATCH(demand!AJ$1,Overzicht!$B$2:$B$35,0),4),INDEX(Verdeelsleutels_percentage!$A:$AB,MATCH(demand!$C36,Verdeelsleutels_percentage!$C:$C,0),MATCH(INDEX(Overzicht!$B$1:$F$35,MATCH(demand!AJ$1,Overzicht!$B:$B,0),5),Verdeelsleutels_percentage!$1:$1,0)))</f>
        <v>0</v>
      </c>
      <c r="AK36">
        <f>PRODUCT(INDEX(Overzicht!$B$2:$E$35,MATCH(demand!AK$1,Overzicht!$B$2:$B$35,0),4),INDEX(Verdeelsleutels_percentage!$A:$AB,MATCH(demand!$C36,Verdeelsleutels_percentage!$C:$C,0),MATCH(INDEX(Overzicht!$B$1:$F$35,MATCH(demand!AK$1,Overzicht!$B:$B,0),5),Verdeelsleutels_percentage!$1:$1,0)))</f>
        <v>1.4224191728778393E-4</v>
      </c>
      <c r="AL36">
        <f>PRODUCT(INDEX(Overzicht!$B$2:$E$35,MATCH(demand!AL$1,Overzicht!$B$2:$B$35,0),4),INDEX(Verdeelsleutels_percentage!$A:$AB,MATCH(demand!$C36,Verdeelsleutels_percentage!$C:$C,0),MATCH(INDEX(Overzicht!$B$1:$F$35,MATCH(demand!AL$1,Overzicht!$B:$B,0),5),Verdeelsleutels_percentage!$1:$1,0)))</f>
        <v>1.8236143242023582E-3</v>
      </c>
      <c r="AM36">
        <f>PRODUCT(INDEX(Overzicht!$B$2:$E$35,MATCH(demand!AM$1,Overzicht!$B$2:$B$35,0),4),INDEX(Verdeelsleutels_percentage!$A:$AB,MATCH(demand!$C36,Verdeelsleutels_percentage!$C:$C,0),MATCH(INDEX(Overzicht!$B$1:$F$35,MATCH(demand!AM$1,Overzicht!$B:$B,0),5),Verdeelsleutels_percentage!$1:$1,0)))</f>
        <v>3.6472286484047164E-3</v>
      </c>
      <c r="AN36">
        <f>PRODUCT(INDEX(Overzicht!$B$2:$E$35,MATCH(demand!AN$1,Overzicht!$B$2:$B$35,0),4),INDEX(Verdeelsleutels_percentage!$A:$AB,MATCH(demand!$C36,Verdeelsleutels_percentage!$C:$C,0),MATCH(INDEX(Overzicht!$B$1:$F$35,MATCH(demand!AN$1,Overzicht!$B:$B,0),5),Verdeelsleutels_percentage!$1:$1,0)))</f>
        <v>1.8236143242023582E-3</v>
      </c>
      <c r="AO36">
        <f>PRODUCT(INDEX(Overzicht!$B$2:$E$35,MATCH(demand!AO$1,Overzicht!$B$2:$B$35,0),4),INDEX(Verdeelsleutels_percentage!$A:$AB,MATCH(demand!$C36,Verdeelsleutels_percentage!$C:$C,0),MATCH(INDEX(Overzicht!$B$1:$F$35,MATCH(demand!AO$1,Overzicht!$B:$B,0),5),Verdeelsleutels_percentage!$1:$1,0)))</f>
        <v>6.3826501347082534E-3</v>
      </c>
    </row>
    <row r="37" spans="2:41">
      <c r="B37" t="str">
        <f>INDEX('ETLocal datasets'!B:C,MATCH(C37,'ETLocal datasets'!C:C,0),1)</f>
        <v>GM0074</v>
      </c>
      <c r="C37" t="str">
        <f>'ETLocal datasets'!C20</f>
        <v>Heerenveen</v>
      </c>
      <c r="D37">
        <f t="shared" si="6"/>
        <v>5.8063738128588178E-2</v>
      </c>
      <c r="E37">
        <f t="shared" si="7"/>
        <v>0.18941228022974577</v>
      </c>
      <c r="F37">
        <f t="shared" si="8"/>
        <v>3.0534285552103635E-2</v>
      </c>
      <c r="G37">
        <f t="shared" si="9"/>
        <v>6.2813387421470329E-2</v>
      </c>
      <c r="H37">
        <f>PRODUCT(INDEX(Overzicht!$B$2:$E$35,MATCH(demand!H$1,Overzicht!$B$2:$B$35,0),4),INDEX(Verdeelsleutels_percentage!$A:$AB,MATCH(demand!$C37,Verdeelsleutels_percentage!$C:$C,0),MATCH(INDEX(Overzicht!$B$1:$F$35,MATCH(demand!H$1,Overzicht!$B:$B,0),5),Verdeelsleutels_percentage!$1:$1,0)))</f>
        <v>3.0534285552103635E-2</v>
      </c>
      <c r="I37">
        <f>PRODUCT(INDEX(Overzicht!$B$2:$E$35,MATCH(demand!I$1,Overzicht!$B$2:$B$35,0),4),INDEX(Verdeelsleutels_percentage!$A:$AB,MATCH(demand!$C37,Verdeelsleutels_percentage!$C:$C,0),MATCH(INDEX(Overzicht!$B$1:$F$35,MATCH(demand!I$1,Overzicht!$B:$B,0),5),Verdeelsleutels_percentage!$1:$1,0)))</f>
        <v>1.0299667120943977E-2</v>
      </c>
      <c r="J37">
        <f>PRODUCT(INDEX(Overzicht!$B$2:$E$35,MATCH(demand!J$1,Overzicht!$B$2:$B$35,0),4),INDEX(Verdeelsleutels_percentage!$A:$AB,MATCH(demand!$C37,Verdeelsleutels_percentage!$C:$C,0),MATCH(INDEX(Overzicht!$B$1:$F$35,MATCH(demand!J$1,Overzicht!$B:$B,0),5),Verdeelsleutels_percentage!$1:$1,0)))</f>
        <v>6.9792652690522598E-3</v>
      </c>
      <c r="K37">
        <f>PRODUCT(INDEX(Overzicht!$B$2:$E$35,MATCH(demand!K$1,Overzicht!$B$2:$B$35,0),4),INDEX(Verdeelsleutels_percentage!$A:$AB,MATCH(demand!$C37,Verdeelsleutels_percentage!$C:$C,0),MATCH(INDEX(Overzicht!$B$1:$F$35,MATCH(demand!K$1,Overzicht!$B:$B,0),5),Verdeelsleutels_percentage!$1:$1,0)))</f>
        <v>1.2016278307767974E-3</v>
      </c>
      <c r="L37">
        <f>PRODUCT(INDEX(Overzicht!$B$2:$E$35,MATCH(demand!L$1,Overzicht!$B$2:$B$35,0),4),INDEX(Verdeelsleutels_percentage!$A:$AB,MATCH(demand!$C37,Verdeelsleutels_percentage!$C:$C,0),MATCH(INDEX(Overzicht!$B$1:$F$35,MATCH(demand!L$1,Overzicht!$B:$B,0),5),Verdeelsleutels_percentage!$1:$1,0)))</f>
        <v>1.0468897903578391E-2</v>
      </c>
      <c r="M37">
        <f>PRODUCT(INDEX(Overzicht!$B$2:$E$35,MATCH(demand!M$1,Overzicht!$B$2:$B$35,0),4),INDEX(Verdeelsleutels_percentage!$A:$AB,MATCH(demand!$C37,Verdeelsleutels_percentage!$C:$C,0),MATCH(INDEX(Overzicht!$B$1:$F$35,MATCH(demand!M$1,Overzicht!$B:$B,0),5),Verdeelsleutels_percentage!$1:$1,0)))</f>
        <v>2.3758026137515209E-2</v>
      </c>
      <c r="N37">
        <f>PRODUCT(INDEX(Overzicht!$B$2:$E$35,MATCH(demand!N$1,Overzicht!$B$2:$B$35,0),4),INDEX(Verdeelsleutels_percentage!$A:$AB,MATCH(demand!$C37,Verdeelsleutels_percentage!$C:$C,0),MATCH(INDEX(Overzicht!$B$1:$F$35,MATCH(demand!N$1,Overzicht!$B:$B,0),5),Verdeelsleutels_percentage!$1:$1,0)))</f>
        <v>6.9071948816381026E-2</v>
      </c>
      <c r="O37">
        <f>PRODUCT(INDEX(Overzicht!$B$2:$E$35,MATCH(demand!O$1,Overzicht!$B$2:$B$35,0),4),INDEX(Verdeelsleutels_percentage!$A:$AB,MATCH(demand!$C37,Verdeelsleutels_percentage!$C:$C,0),MATCH(INDEX(Overzicht!$B$1:$F$35,MATCH(demand!O$1,Overzicht!$B:$B,0),5),Verdeelsleutels_percentage!$1:$1,0)))</f>
        <v>0</v>
      </c>
      <c r="P37">
        <f>PRODUCT(INDEX(Overzicht!$B$2:$E$35,MATCH(demand!P$1,Overzicht!$B$2:$B$35,0),4),INDEX(Verdeelsleutels_percentage!$A:$AB,MATCH(demand!$C37,Verdeelsleutels_percentage!$C:$C,0),MATCH(INDEX(Overzicht!$B$1:$F$35,MATCH(demand!P$1,Overzicht!$B:$B,0),5),Verdeelsleutels_percentage!$1:$1,0)))</f>
        <v>4.3959623886678334E-4</v>
      </c>
      <c r="Q37">
        <f>PRODUCT(INDEX(Overzicht!$B$2:$E$35,MATCH(demand!Q$1,Overzicht!$B$2:$B$35,0),4),INDEX(Verdeelsleutels_percentage!$A:$AB,MATCH(demand!$C37,Verdeelsleutels_percentage!$C:$C,0),MATCH(INDEX(Overzicht!$B$1:$F$35,MATCH(demand!Q$1,Overzicht!$B:$B,0),5),Verdeelsleutels_percentage!$1:$1,0)))</f>
        <v>1.0359846883749448E-2</v>
      </c>
      <c r="R37">
        <f>PRODUCT(INDEX(Overzicht!$B$2:$E$35,MATCH(demand!R$1,Overzicht!$B$2:$B$35,0),4),INDEX(Verdeelsleutels_percentage!$A:$AB,MATCH(demand!$C37,Verdeelsleutels_percentage!$C:$C,0),MATCH(INDEX(Overzicht!$B$1:$F$35,MATCH(demand!R$1,Overzicht!$B:$B,0),5),Verdeelsleutels_percentage!$1:$1,0)))</f>
        <v>1.8538673370920064E-3</v>
      </c>
      <c r="S37">
        <f>PRODUCT(INDEX(Overzicht!$B$2:$E$35,MATCH(demand!S$1,Overzicht!$B$2:$B$35,0),4),INDEX(Verdeelsleutels_percentage!$A:$AB,MATCH(demand!$C37,Verdeelsleutels_percentage!$C:$C,0),MATCH(INDEX(Overzicht!$B$1:$F$35,MATCH(demand!S$1,Overzicht!$B:$B,0),5),Verdeelsleutels_percentage!$1:$1,0)))</f>
        <v>1.4249333257648364E-2</v>
      </c>
      <c r="T37">
        <f>PRODUCT(INDEX(Overzicht!$B$2:$E$35,MATCH(demand!T$1,Overzicht!$B$2:$B$35,0),4),INDEX(Verdeelsleutels_percentage!$A:$AB,MATCH(demand!$C37,Verdeelsleutels_percentage!$C:$C,0),MATCH(INDEX(Overzicht!$B$1:$F$35,MATCH(demand!T$1,Overzicht!$B:$B,0),5),Verdeelsleutels_percentage!$1:$1,0)))</f>
        <v>1.1632108781753766E-2</v>
      </c>
      <c r="U37">
        <f>PRODUCT(INDEX(Overzicht!$B$2:$E$35,MATCH(demand!U$1,Overzicht!$B$2:$B$35,0),4),INDEX(Verdeelsleutels_percentage!$A:$AB,MATCH(demand!$C37,Verdeelsleutels_percentage!$C:$C,0),MATCH(INDEX(Overzicht!$B$1:$F$35,MATCH(demand!U$1,Overzicht!$B:$B,0),5),Verdeelsleutels_percentage!$1:$1,0)))</f>
        <v>3.6350339942980522E-2</v>
      </c>
      <c r="V37">
        <f>PRODUCT(INDEX(Overzicht!$B$2:$E$35,MATCH(demand!V$1,Overzicht!$B$2:$B$35,0),4),INDEX(Verdeelsleutels_percentage!$A:$AB,MATCH(demand!$C37,Verdeelsleutels_percentage!$C:$C,0),MATCH(INDEX(Overzicht!$B$1:$F$35,MATCH(demand!V$1,Overzicht!$B:$B,0),5),Verdeelsleutels_percentage!$1:$1,0)))</f>
        <v>3.1988299149822859E-3</v>
      </c>
      <c r="W37">
        <f>PRODUCT(INDEX(Overzicht!$B$2:$E$35,MATCH(demand!W$1,Overzicht!$B$2:$B$35,0),4),INDEX(Verdeelsleutels_percentage!$A:$AB,MATCH(demand!$C37,Verdeelsleutels_percentage!$C:$C,0),MATCH(INDEX(Overzicht!$B$1:$F$35,MATCH(demand!W$1,Overzicht!$B:$B,0),5),Verdeelsleutels_percentage!$1:$1,0)))</f>
        <v>3.4896326345261297E-2</v>
      </c>
      <c r="X37">
        <f>PRODUCT(INDEX(Overzicht!$B$2:$E$35,MATCH(demand!X$1,Overzicht!$B$2:$B$35,0),4),INDEX(Verdeelsleutels_percentage!$A:$AB,MATCH(demand!$C37,Verdeelsleutels_percentage!$C:$C,0),MATCH(INDEX(Overzicht!$B$1:$F$35,MATCH(demand!X$1,Overzicht!$B:$B,0),5),Verdeelsleutels_percentage!$1:$1,0)))</f>
        <v>6.1687227122219938E-3</v>
      </c>
      <c r="Y37">
        <f>PRODUCT(INDEX(Overzicht!$B$2:$E$35,MATCH(demand!Y$1,Overzicht!$B$2:$B$35,0),4),INDEX(Verdeelsleutels_percentage!$A:$AB,MATCH(demand!$C37,Verdeelsleutels_percentage!$C:$C,0),MATCH(INDEX(Overzicht!$B$1:$F$35,MATCH(demand!Y$1,Overzicht!$B:$B,0),5),Verdeelsleutels_percentage!$1:$1,0)))</f>
        <v>5.5827103223737955E-6</v>
      </c>
      <c r="Z37">
        <f>PRODUCT(INDEX(Overzicht!$B$2:$E$35,MATCH(demand!Z$1,Overzicht!$B$2:$B$35,0),4),INDEX(Verdeelsleutels_percentage!$A:$AB,MATCH(demand!$C37,Verdeelsleutels_percentage!$C:$C,0),MATCH(INDEX(Overzicht!$B$1:$F$35,MATCH(demand!Z$1,Overzicht!$B:$B,0),5),Verdeelsleutels_percentage!$1:$1,0)))</f>
        <v>0</v>
      </c>
      <c r="AA37">
        <f>PRODUCT(INDEX(Overzicht!$B$2:$E$35,MATCH(demand!AA$1,Overzicht!$B$2:$B$35,0),4),INDEX(Verdeelsleutels_percentage!$A:$AB,MATCH(demand!$C37,Verdeelsleutels_percentage!$C:$C,0),MATCH(INDEX(Overzicht!$B$1:$F$35,MATCH(demand!AA$1,Overzicht!$B:$B,0),5),Verdeelsleutels_percentage!$1:$1,0)))</f>
        <v>1.305897151432467E-4</v>
      </c>
      <c r="AB37">
        <f>PRODUCT(INDEX(Overzicht!$B$2:$E$35,MATCH(demand!AB$1,Overzicht!$B$2:$B$35,0),4),INDEX(Verdeelsleutels_percentage!$A:$AB,MATCH(demand!$C37,Verdeelsleutels_percentage!$C:$C,0),MATCH(INDEX(Overzicht!$B$1:$F$35,MATCH(demand!AB$1,Overzicht!$B:$B,0),5),Verdeelsleutels_percentage!$1:$1,0)))</f>
        <v>2.1717747946591332E-2</v>
      </c>
      <c r="AC37">
        <f>PRODUCT(INDEX(Overzicht!$B$2:$E$35,MATCH(demand!AC$1,Overzicht!$B$2:$B$35,0),4),INDEX(Verdeelsleutels_percentage!$A:$AB,MATCH(demand!$C37,Verdeelsleutels_percentage!$C:$C,0),MATCH(INDEX(Overzicht!$B$1:$F$35,MATCH(demand!AC$1,Overzicht!$B:$B,0),5),Verdeelsleutels_percentage!$1:$1,0)))</f>
        <v>1.4741750137294903E-3</v>
      </c>
      <c r="AD37">
        <f>PRODUCT(INDEX(Overzicht!$B$2:$E$35,MATCH(demand!AD$1,Overzicht!$B$2:$B$35,0),4),INDEX(Verdeelsleutels_percentage!$A:$AB,MATCH(demand!$C37,Verdeelsleutels_percentage!$C:$C,0),MATCH(INDEX(Overzicht!$B$1:$F$35,MATCH(demand!AD$1,Overzicht!$B:$B,0),5),Verdeelsleutels_percentage!$1:$1,0)))</f>
        <v>0</v>
      </c>
      <c r="AE37">
        <f>PRODUCT(INDEX(Overzicht!$B$2:$E$35,MATCH(demand!AE$1,Overzicht!$B$2:$B$35,0),4),INDEX(Verdeelsleutels_percentage!$A:$AB,MATCH(demand!$C37,Verdeelsleutels_percentage!$C:$C,0),MATCH(INDEX(Overzicht!$B$1:$F$35,MATCH(demand!AE$1,Overzicht!$B:$B,0),5),Verdeelsleutels_percentage!$1:$1,0)))</f>
        <v>0</v>
      </c>
      <c r="AF37">
        <f>PRODUCT(INDEX(Overzicht!$B$2:$E$35,MATCH(demand!AF$1,Overzicht!$B$2:$B$35,0),4),INDEX(Verdeelsleutels_percentage!$A:$AB,MATCH(demand!$C37,Verdeelsleutels_percentage!$C:$C,0),MATCH(INDEX(Overzicht!$B$1:$F$35,MATCH(demand!AF$1,Overzicht!$B:$B,0),5),Verdeelsleutels_percentage!$1:$1,0)))</f>
        <v>0</v>
      </c>
      <c r="AG37">
        <f>PRODUCT(INDEX(Overzicht!$B$2:$E$35,MATCH(demand!AG$1,Overzicht!$B$2:$B$35,0),4),INDEX(Verdeelsleutels_percentage!$A:$AB,MATCH(demand!$C37,Verdeelsleutels_percentage!$C:$C,0),MATCH(INDEX(Overzicht!$B$1:$F$35,MATCH(demand!AG$1,Overzicht!$B:$B,0),5),Verdeelsleutels_percentage!$1:$1,0)))</f>
        <v>0</v>
      </c>
      <c r="AH37">
        <f>PRODUCT(INDEX(Overzicht!$B$2:$E$35,MATCH(demand!AH$1,Overzicht!$B$2:$B$35,0),4),INDEX(Verdeelsleutels_percentage!$A:$AB,MATCH(demand!$C37,Verdeelsleutels_percentage!$C:$C,0),MATCH(INDEX(Overzicht!$B$1:$F$35,MATCH(demand!AH$1,Overzicht!$B:$B,0),5),Verdeelsleutels_percentage!$1:$1,0)))</f>
        <v>1.6976662968622069E-3</v>
      </c>
      <c r="AI37">
        <f>PRODUCT(INDEX(Overzicht!$B$2:$E$35,MATCH(demand!AI$1,Overzicht!$B$2:$B$35,0),4),INDEX(Verdeelsleutels_percentage!$A:$AB,MATCH(demand!$C37,Verdeelsleutels_percentage!$C:$C,0),MATCH(INDEX(Overzicht!$B$1:$F$35,MATCH(demand!AI$1,Overzicht!$B:$B,0),5),Verdeelsleutels_percentage!$1:$1,0)))</f>
        <v>2.6117943028649339E-4</v>
      </c>
      <c r="AJ37">
        <f>PRODUCT(INDEX(Overzicht!$B$2:$E$35,MATCH(demand!AJ$1,Overzicht!$B$2:$B$35,0),4),INDEX(Verdeelsleutels_percentage!$A:$AB,MATCH(demand!$C37,Verdeelsleutels_percentage!$C:$C,0),MATCH(INDEX(Overzicht!$B$1:$F$35,MATCH(demand!AJ$1,Overzicht!$B:$B,0),5),Verdeelsleutels_percentage!$1:$1,0)))</f>
        <v>0</v>
      </c>
      <c r="AK37">
        <f>PRODUCT(INDEX(Overzicht!$B$2:$E$35,MATCH(demand!AK$1,Overzicht!$B$2:$B$35,0),4),INDEX(Verdeelsleutels_percentage!$A:$AB,MATCH(demand!$C37,Verdeelsleutels_percentage!$C:$C,0),MATCH(INDEX(Overzicht!$B$1:$F$35,MATCH(demand!AK$1,Overzicht!$B:$B,0),5),Verdeelsleutels_percentage!$1:$1,0)))</f>
        <v>4.536522424883969E-4</v>
      </c>
      <c r="AL37">
        <f>PRODUCT(INDEX(Overzicht!$B$2:$E$35,MATCH(demand!AL$1,Overzicht!$B$2:$B$35,0),4),INDEX(Verdeelsleutels_percentage!$A:$AB,MATCH(demand!$C37,Verdeelsleutels_percentage!$C:$C,0),MATCH(INDEX(Overzicht!$B$1:$F$35,MATCH(demand!AL$1,Overzicht!$B:$B,0),5),Verdeelsleutels_percentage!$1:$1,0)))</f>
        <v>5.8160543908768831E-3</v>
      </c>
      <c r="AM37">
        <f>PRODUCT(INDEX(Overzicht!$B$2:$E$35,MATCH(demand!AM$1,Overzicht!$B$2:$B$35,0),4),INDEX(Verdeelsleutels_percentage!$A:$AB,MATCH(demand!$C37,Verdeelsleutels_percentage!$C:$C,0),MATCH(INDEX(Overzicht!$B$1:$F$35,MATCH(demand!AM$1,Overzicht!$B:$B,0),5),Verdeelsleutels_percentage!$1:$1,0)))</f>
        <v>1.1632108781753766E-2</v>
      </c>
      <c r="AN37">
        <f>PRODUCT(INDEX(Overzicht!$B$2:$E$35,MATCH(demand!AN$1,Overzicht!$B$2:$B$35,0),4),INDEX(Verdeelsleutels_percentage!$A:$AB,MATCH(demand!$C37,Verdeelsleutels_percentage!$C:$C,0),MATCH(INDEX(Overzicht!$B$1:$F$35,MATCH(demand!AN$1,Overzicht!$B:$B,0),5),Verdeelsleutels_percentage!$1:$1,0)))</f>
        <v>5.8160543908768831E-3</v>
      </c>
      <c r="AO37">
        <f>PRODUCT(INDEX(Overzicht!$B$2:$E$35,MATCH(demand!AO$1,Overzicht!$B$2:$B$35,0),4),INDEX(Verdeelsleutels_percentage!$A:$AB,MATCH(demand!$C37,Verdeelsleutels_percentage!$C:$C,0),MATCH(INDEX(Overzicht!$B$1:$F$35,MATCH(demand!AO$1,Overzicht!$B:$B,0),5),Verdeelsleutels_percentage!$1:$1,0)))</f>
        <v>2.0356190368069092E-2</v>
      </c>
    </row>
    <row r="38" spans="2:41">
      <c r="B38" t="str">
        <f>INDEX('ETLocal datasets'!B:C,MATCH(C38,'ETLocal datasets'!C:C,0),1)</f>
        <v>GM0079</v>
      </c>
      <c r="C38" t="str">
        <f>'ETLocal datasets'!C21</f>
        <v>Kollumerland en Nieuwkruisland</v>
      </c>
      <c r="D38">
        <f t="shared" si="6"/>
        <v>3.1418154044605566E-2</v>
      </c>
      <c r="E38">
        <f t="shared" si="7"/>
        <v>4.8360662726659065E-2</v>
      </c>
      <c r="F38">
        <f t="shared" si="8"/>
        <v>7.7531093764131266E-3</v>
      </c>
      <c r="G38">
        <f t="shared" si="9"/>
        <v>1.5949253574335576E-2</v>
      </c>
      <c r="H38">
        <f>PRODUCT(INDEX(Overzicht!$B$2:$E$35,MATCH(demand!H$1,Overzicht!$B$2:$B$35,0),4),INDEX(Verdeelsleutels_percentage!$A:$AB,MATCH(demand!$C38,Verdeelsleutels_percentage!$C:$C,0),MATCH(INDEX(Overzicht!$B$1:$F$35,MATCH(demand!H$1,Overzicht!$B:$B,0),5),Verdeelsleutels_percentage!$1:$1,0)))</f>
        <v>7.7531093764131266E-3</v>
      </c>
      <c r="I38">
        <f>PRODUCT(INDEX(Overzicht!$B$2:$E$35,MATCH(demand!I$1,Overzicht!$B$2:$B$35,0),4),INDEX(Verdeelsleutels_percentage!$A:$AB,MATCH(demand!$C38,Verdeelsleutels_percentage!$C:$C,0),MATCH(INDEX(Overzicht!$B$1:$F$35,MATCH(demand!I$1,Overzicht!$B:$B,0),5),Verdeelsleutels_percentage!$1:$1,0)))</f>
        <v>8.6274710323879025E-3</v>
      </c>
      <c r="J38">
        <f>PRODUCT(INDEX(Overzicht!$B$2:$E$35,MATCH(demand!J$1,Overzicht!$B$2:$B$35,0),4),INDEX(Verdeelsleutels_percentage!$A:$AB,MATCH(demand!$C38,Verdeelsleutels_percentage!$C:$C,0),MATCH(INDEX(Overzicht!$B$1:$F$35,MATCH(demand!J$1,Overzicht!$B:$B,0),5),Verdeelsleutels_percentage!$1:$1,0)))</f>
        <v>1.7721392860372859E-3</v>
      </c>
      <c r="K38">
        <f>PRODUCT(INDEX(Overzicht!$B$2:$E$35,MATCH(demand!K$1,Overzicht!$B$2:$B$35,0),4),INDEX(Verdeelsleutels_percentage!$A:$AB,MATCH(demand!$C38,Verdeelsleutels_percentage!$C:$C,0),MATCH(INDEX(Overzicht!$B$1:$F$35,MATCH(demand!K$1,Overzicht!$B:$B,0),5),Verdeelsleutels_percentage!$1:$1,0)))</f>
        <v>1.0065382871119221E-3</v>
      </c>
      <c r="L38">
        <f>PRODUCT(INDEX(Overzicht!$B$2:$E$35,MATCH(demand!L$1,Overzicht!$B$2:$B$35,0),4),INDEX(Verdeelsleutels_percentage!$A:$AB,MATCH(demand!$C38,Verdeelsleutels_percentage!$C:$C,0),MATCH(INDEX(Overzicht!$B$1:$F$35,MATCH(demand!L$1,Overzicht!$B:$B,0),5),Verdeelsleutels_percentage!$1:$1,0)))</f>
        <v>2.658208929055929E-3</v>
      </c>
      <c r="M38">
        <f>PRODUCT(INDEX(Overzicht!$B$2:$E$35,MATCH(demand!M$1,Overzicht!$B$2:$B$35,0),4),INDEX(Verdeelsleutels_percentage!$A:$AB,MATCH(demand!$C38,Verdeelsleutels_percentage!$C:$C,0),MATCH(INDEX(Overzicht!$B$1:$F$35,MATCH(demand!M$1,Overzicht!$B:$B,0),5),Verdeelsleutels_percentage!$1:$1,0)))</f>
        <v>1.0481733748729108E-2</v>
      </c>
      <c r="N38">
        <f>PRODUCT(INDEX(Overzicht!$B$2:$E$35,MATCH(demand!N$1,Overzicht!$B$2:$B$35,0),4),INDEX(Verdeelsleutels_percentage!$A:$AB,MATCH(demand!$C38,Verdeelsleutels_percentage!$C:$C,0),MATCH(INDEX(Overzicht!$B$1:$F$35,MATCH(demand!N$1,Overzicht!$B:$B,0),5),Verdeelsleutels_percentage!$1:$1,0)))</f>
        <v>1.8375678557877421E-2</v>
      </c>
      <c r="O38">
        <f>PRODUCT(INDEX(Overzicht!$B$2:$E$35,MATCH(demand!O$1,Overzicht!$B$2:$B$35,0),4),INDEX(Verdeelsleutels_percentage!$A:$AB,MATCH(demand!$C38,Verdeelsleutels_percentage!$C:$C,0),MATCH(INDEX(Overzicht!$B$1:$F$35,MATCH(demand!O$1,Overzicht!$B:$B,0),5),Verdeelsleutels_percentage!$1:$1,0)))</f>
        <v>0</v>
      </c>
      <c r="P38">
        <f>PRODUCT(INDEX(Overzicht!$B$2:$E$35,MATCH(demand!P$1,Overzicht!$B$2:$B$35,0),4),INDEX(Verdeelsleutels_percentage!$A:$AB,MATCH(demand!$C38,Verdeelsleutels_percentage!$C:$C,0),MATCH(INDEX(Overzicht!$B$1:$F$35,MATCH(demand!P$1,Overzicht!$B:$B,0),5),Verdeelsleutels_percentage!$1:$1,0)))</f>
        <v>5.1185456088118806E-3</v>
      </c>
      <c r="Q38">
        <f>PRODUCT(INDEX(Overzicht!$B$2:$E$35,MATCH(demand!Q$1,Overzicht!$B$2:$B$35,0),4),INDEX(Verdeelsleutels_percentage!$A:$AB,MATCH(demand!$C38,Verdeelsleutels_percentage!$C:$C,0),MATCH(INDEX(Overzicht!$B$1:$F$35,MATCH(demand!Q$1,Overzicht!$B:$B,0),5),Verdeelsleutels_percentage!$1:$1,0)))</f>
        <v>2.6305192527115964E-3</v>
      </c>
      <c r="R38">
        <f>PRODUCT(INDEX(Overzicht!$B$2:$E$35,MATCH(demand!R$1,Overzicht!$B$2:$B$35,0),4),INDEX(Verdeelsleutels_percentage!$A:$AB,MATCH(demand!$C38,Verdeelsleutels_percentage!$C:$C,0),MATCH(INDEX(Overzicht!$B$1:$F$35,MATCH(demand!R$1,Overzicht!$B:$B,0),5),Verdeelsleutels_percentage!$1:$1,0)))</f>
        <v>4.7072449785365408E-4</v>
      </c>
      <c r="S38">
        <f>PRODUCT(INDEX(Overzicht!$B$2:$E$35,MATCH(demand!S$1,Overzicht!$B$2:$B$35,0),4),INDEX(Verdeelsleutels_percentage!$A:$AB,MATCH(demand!$C38,Verdeelsleutels_percentage!$C:$C,0),MATCH(INDEX(Overzicht!$B$1:$F$35,MATCH(demand!S$1,Overzicht!$B:$B,0),5),Verdeelsleutels_percentage!$1:$1,0)))</f>
        <v>3.6181177089927925E-3</v>
      </c>
      <c r="T38">
        <f>PRODUCT(INDEX(Overzicht!$B$2:$E$35,MATCH(demand!T$1,Overzicht!$B$2:$B$35,0),4),INDEX(Verdeelsleutels_percentage!$A:$AB,MATCH(demand!$C38,Verdeelsleutels_percentage!$C:$C,0),MATCH(INDEX(Overzicht!$B$1:$F$35,MATCH(demand!T$1,Overzicht!$B:$B,0),5),Verdeelsleutels_percentage!$1:$1,0)))</f>
        <v>2.9535654767288101E-3</v>
      </c>
      <c r="U38">
        <f>PRODUCT(INDEX(Overzicht!$B$2:$E$35,MATCH(demand!U$1,Overzicht!$B$2:$B$35,0),4),INDEX(Verdeelsleutels_percentage!$A:$AB,MATCH(demand!$C38,Verdeelsleutels_percentage!$C:$C,0),MATCH(INDEX(Overzicht!$B$1:$F$35,MATCH(demand!U$1,Overzicht!$B:$B,0),5),Verdeelsleutels_percentage!$1:$1,0)))</f>
        <v>9.2298921147775312E-3</v>
      </c>
      <c r="V38">
        <f>PRODUCT(INDEX(Overzicht!$B$2:$E$35,MATCH(demand!V$1,Overzicht!$B$2:$B$35,0),4),INDEX(Verdeelsleutels_percentage!$A:$AB,MATCH(demand!$C38,Verdeelsleutels_percentage!$C:$C,0),MATCH(INDEX(Overzicht!$B$1:$F$35,MATCH(demand!V$1,Overzicht!$B:$B,0),5),Verdeelsleutels_percentage!$1:$1,0)))</f>
        <v>8.1223050610042279E-4</v>
      </c>
      <c r="W38">
        <f>PRODUCT(INDEX(Overzicht!$B$2:$E$35,MATCH(demand!W$1,Overzicht!$B$2:$B$35,0),4),INDEX(Verdeelsleutels_percentage!$A:$AB,MATCH(demand!$C38,Verdeelsleutels_percentage!$C:$C,0),MATCH(INDEX(Overzicht!$B$1:$F$35,MATCH(demand!W$1,Overzicht!$B:$B,0),5),Verdeelsleutels_percentage!$1:$1,0)))</f>
        <v>8.8606964301864294E-3</v>
      </c>
      <c r="X38">
        <f>PRODUCT(INDEX(Overzicht!$B$2:$E$35,MATCH(demand!X$1,Overzicht!$B$2:$B$35,0),4),INDEX(Verdeelsleutels_percentage!$A:$AB,MATCH(demand!$C38,Verdeelsleutels_percentage!$C:$C,0),MATCH(INDEX(Overzicht!$B$1:$F$35,MATCH(demand!X$1,Overzicht!$B:$B,0),5),Verdeelsleutels_percentage!$1:$1,0)))</f>
        <v>1.1691622469012805E-3</v>
      </c>
      <c r="Y38">
        <f>PRODUCT(INDEX(Overzicht!$B$2:$E$35,MATCH(demand!Y$1,Overzicht!$B$2:$B$35,0),4),INDEX(Verdeelsleutels_percentage!$A:$AB,MATCH(demand!$C38,Verdeelsleutels_percentage!$C:$C,0),MATCH(INDEX(Overzicht!$B$1:$F$35,MATCH(demand!Y$1,Overzicht!$B:$B,0),5),Verdeelsleutels_percentage!$1:$1,0)))</f>
        <v>3.2757609945280566E-6</v>
      </c>
      <c r="Z38">
        <f>PRODUCT(INDEX(Overzicht!$B$2:$E$35,MATCH(demand!Z$1,Overzicht!$B$2:$B$35,0),4),INDEX(Verdeelsleutels_percentage!$A:$AB,MATCH(demand!$C38,Verdeelsleutels_percentage!$C:$C,0),MATCH(INDEX(Overzicht!$B$1:$F$35,MATCH(demand!Z$1,Overzicht!$B:$B,0),5),Verdeelsleutels_percentage!$1:$1,0)))</f>
        <v>0</v>
      </c>
      <c r="AA38">
        <f>PRODUCT(INDEX(Overzicht!$B$2:$E$35,MATCH(demand!AA$1,Overzicht!$B$2:$B$35,0),4),INDEX(Verdeelsleutels_percentage!$A:$AB,MATCH(demand!$C38,Verdeelsleutels_percentage!$C:$C,0),MATCH(INDEX(Overzicht!$B$1:$F$35,MATCH(demand!AA$1,Overzicht!$B:$B,0),5),Verdeelsleutels_percentage!$1:$1,0)))</f>
        <v>7.6625988176094899E-5</v>
      </c>
      <c r="AB38">
        <f>PRODUCT(INDEX(Overzicht!$B$2:$E$35,MATCH(demand!AB$1,Overzicht!$B$2:$B$35,0),4),INDEX(Verdeelsleutels_percentage!$A:$AB,MATCH(demand!$C38,Verdeelsleutels_percentage!$C:$C,0),MATCH(INDEX(Overzicht!$B$1:$F$35,MATCH(demand!AB$1,Overzicht!$B:$B,0),5),Verdeelsleutels_percentage!$1:$1,0)))</f>
        <v>5.2081510135257476E-3</v>
      </c>
      <c r="AC38">
        <f>PRODUCT(INDEX(Overzicht!$B$2:$E$35,MATCH(demand!AC$1,Overzicht!$B$2:$B$35,0),4),INDEX(Verdeelsleutels_percentage!$A:$AB,MATCH(demand!$C38,Verdeelsleutels_percentage!$C:$C,0),MATCH(INDEX(Overzicht!$B$1:$F$35,MATCH(demand!AC$1,Overzicht!$B:$B,0),5),Verdeelsleutels_percentage!$1:$1,0)))</f>
        <v>3.143444846729857E-4</v>
      </c>
      <c r="AD38">
        <f>PRODUCT(INDEX(Overzicht!$B$2:$E$35,MATCH(demand!AD$1,Overzicht!$B$2:$B$35,0),4),INDEX(Verdeelsleutels_percentage!$A:$AB,MATCH(demand!$C38,Verdeelsleutels_percentage!$C:$C,0),MATCH(INDEX(Overzicht!$B$1:$F$35,MATCH(demand!AD$1,Overzicht!$B:$B,0),5),Verdeelsleutels_percentage!$1:$1,0)))</f>
        <v>0</v>
      </c>
      <c r="AE38">
        <f>PRODUCT(INDEX(Overzicht!$B$2:$E$35,MATCH(demand!AE$1,Overzicht!$B$2:$B$35,0),4),INDEX(Verdeelsleutels_percentage!$A:$AB,MATCH(demand!$C38,Verdeelsleutels_percentage!$C:$C,0),MATCH(INDEX(Overzicht!$B$1:$F$35,MATCH(demand!AE$1,Overzicht!$B:$B,0),5),Verdeelsleutels_percentage!$1:$1,0)))</f>
        <v>0</v>
      </c>
      <c r="AF38">
        <f>PRODUCT(INDEX(Overzicht!$B$2:$E$35,MATCH(demand!AF$1,Overzicht!$B$2:$B$35,0),4),INDEX(Verdeelsleutels_percentage!$A:$AB,MATCH(demand!$C38,Verdeelsleutels_percentage!$C:$C,0),MATCH(INDEX(Overzicht!$B$1:$F$35,MATCH(demand!AF$1,Overzicht!$B:$B,0),5),Verdeelsleutels_percentage!$1:$1,0)))</f>
        <v>0</v>
      </c>
      <c r="AG38">
        <f>PRODUCT(INDEX(Overzicht!$B$2:$E$35,MATCH(demand!AG$1,Overzicht!$B$2:$B$35,0),4),INDEX(Verdeelsleutels_percentage!$A:$AB,MATCH(demand!$C38,Verdeelsleutels_percentage!$C:$C,0),MATCH(INDEX(Overzicht!$B$1:$F$35,MATCH(demand!AG$1,Overzicht!$B:$B,0),5),Verdeelsleutels_percentage!$1:$1,0)))</f>
        <v>0</v>
      </c>
      <c r="AH38">
        <f>PRODUCT(INDEX(Overzicht!$B$2:$E$35,MATCH(demand!AH$1,Overzicht!$B$2:$B$35,0),4),INDEX(Verdeelsleutels_percentage!$A:$AB,MATCH(demand!$C38,Verdeelsleutels_percentage!$C:$C,0),MATCH(INDEX(Overzicht!$B$1:$F$35,MATCH(demand!AH$1,Overzicht!$B:$B,0),5),Verdeelsleutels_percentage!$1:$1,0)))</f>
        <v>9.9613784628923359E-4</v>
      </c>
      <c r="AI38">
        <f>PRODUCT(INDEX(Overzicht!$B$2:$E$35,MATCH(demand!AI$1,Overzicht!$B$2:$B$35,0),4),INDEX(Verdeelsleutels_percentage!$A:$AB,MATCH(demand!$C38,Verdeelsleutels_percentage!$C:$C,0),MATCH(INDEX(Overzicht!$B$1:$F$35,MATCH(demand!AI$1,Overzicht!$B:$B,0),5),Verdeelsleutels_percentage!$1:$1,0)))</f>
        <v>1.532519763521898E-4</v>
      </c>
      <c r="AJ38">
        <f>PRODUCT(INDEX(Overzicht!$B$2:$E$35,MATCH(demand!AJ$1,Overzicht!$B$2:$B$35,0),4),INDEX(Verdeelsleutels_percentage!$A:$AB,MATCH(demand!$C38,Verdeelsleutels_percentage!$C:$C,0),MATCH(INDEX(Overzicht!$B$1:$F$35,MATCH(demand!AJ$1,Overzicht!$B:$B,0),5),Verdeelsleutels_percentage!$1:$1,0)))</f>
        <v>0</v>
      </c>
      <c r="AK38">
        <f>PRODUCT(INDEX(Overzicht!$B$2:$E$35,MATCH(demand!AK$1,Overzicht!$B$2:$B$35,0),4),INDEX(Verdeelsleutels_percentage!$A:$AB,MATCH(demand!$C38,Verdeelsleutels_percentage!$C:$C,0),MATCH(INDEX(Overzicht!$B$1:$F$35,MATCH(demand!AK$1,Overzicht!$B:$B,0),5),Verdeelsleutels_percentage!$1:$1,0)))</f>
        <v>1.1518905359242359E-4</v>
      </c>
      <c r="AL38">
        <f>PRODUCT(INDEX(Overzicht!$B$2:$E$35,MATCH(demand!AL$1,Overzicht!$B$2:$B$35,0),4),INDEX(Verdeelsleutels_percentage!$A:$AB,MATCH(demand!$C38,Verdeelsleutels_percentage!$C:$C,0),MATCH(INDEX(Overzicht!$B$1:$F$35,MATCH(demand!AL$1,Overzicht!$B:$B,0),5),Verdeelsleutels_percentage!$1:$1,0)))</f>
        <v>1.476782738364405E-3</v>
      </c>
      <c r="AM38">
        <f>PRODUCT(INDEX(Overzicht!$B$2:$E$35,MATCH(demand!AM$1,Overzicht!$B$2:$B$35,0),4),INDEX(Verdeelsleutels_percentage!$A:$AB,MATCH(demand!$C38,Verdeelsleutels_percentage!$C:$C,0),MATCH(INDEX(Overzicht!$B$1:$F$35,MATCH(demand!AM$1,Overzicht!$B:$B,0),5),Verdeelsleutels_percentage!$1:$1,0)))</f>
        <v>2.9535654767288101E-3</v>
      </c>
      <c r="AN38">
        <f>PRODUCT(INDEX(Overzicht!$B$2:$E$35,MATCH(demand!AN$1,Overzicht!$B$2:$B$35,0),4),INDEX(Verdeelsleutels_percentage!$A:$AB,MATCH(demand!$C38,Verdeelsleutels_percentage!$C:$C,0),MATCH(INDEX(Overzicht!$B$1:$F$35,MATCH(demand!AN$1,Overzicht!$B:$B,0),5),Verdeelsleutels_percentage!$1:$1,0)))</f>
        <v>1.476782738364405E-3</v>
      </c>
      <c r="AO38">
        <f>PRODUCT(INDEX(Overzicht!$B$2:$E$35,MATCH(demand!AO$1,Overzicht!$B$2:$B$35,0),4),INDEX(Verdeelsleutels_percentage!$A:$AB,MATCH(demand!$C38,Verdeelsleutels_percentage!$C:$C,0),MATCH(INDEX(Overzicht!$B$1:$F$35,MATCH(demand!AO$1,Overzicht!$B:$B,0),5),Verdeelsleutels_percentage!$1:$1,0)))</f>
        <v>5.1687395842754174E-3</v>
      </c>
    </row>
    <row r="39" spans="2:41">
      <c r="B39" t="str">
        <f>INDEX('ETLocal datasets'!B:C,MATCH(C39,'ETLocal datasets'!C:C,0),1)</f>
        <v>GM0080</v>
      </c>
      <c r="C39" t="str">
        <f>'ETLocal datasets'!C22</f>
        <v>Leeuwarden</v>
      </c>
      <c r="D39">
        <f t="shared" si="6"/>
        <v>9.1472546546065792E-2</v>
      </c>
      <c r="E39">
        <f t="shared" si="7"/>
        <v>0.3041689705634415</v>
      </c>
      <c r="F39">
        <f t="shared" si="8"/>
        <v>7.4795238304371972E-2</v>
      </c>
      <c r="G39">
        <f t="shared" si="9"/>
        <v>0.15386449022613663</v>
      </c>
      <c r="H39">
        <f>PRODUCT(INDEX(Overzicht!$B$2:$E$35,MATCH(demand!H$1,Overzicht!$B$2:$B$35,0),4),INDEX(Verdeelsleutels_percentage!$A:$AB,MATCH(demand!$C39,Verdeelsleutels_percentage!$C:$C,0),MATCH(INDEX(Overzicht!$B$1:$F$35,MATCH(demand!H$1,Overzicht!$B:$B,0),5),Verdeelsleutels_percentage!$1:$1,0)))</f>
        <v>7.4795238304371972E-2</v>
      </c>
      <c r="I39">
        <f>PRODUCT(INDEX(Overzicht!$B$2:$E$35,MATCH(demand!I$1,Overzicht!$B$2:$B$35,0),4),INDEX(Verdeelsleutels_percentage!$A:$AB,MATCH(demand!$C39,Verdeelsleutels_percentage!$C:$C,0),MATCH(INDEX(Overzicht!$B$1:$F$35,MATCH(demand!I$1,Overzicht!$B:$B,0),5),Verdeelsleutels_percentage!$1:$1,0)))</f>
        <v>8.962401476992404E-3</v>
      </c>
      <c r="J39">
        <f>PRODUCT(INDEX(Overzicht!$B$2:$E$35,MATCH(demand!J$1,Overzicht!$B$2:$B$35,0),4),INDEX(Verdeelsleutels_percentage!$A:$AB,MATCH(demand!$C39,Verdeelsleutels_percentage!$C:$C,0),MATCH(INDEX(Overzicht!$B$1:$F$35,MATCH(demand!J$1,Overzicht!$B:$B,0),5),Verdeelsleutels_percentage!$1:$1,0)))</f>
        <v>1.7096054469570736E-2</v>
      </c>
      <c r="K39">
        <f>PRODUCT(INDEX(Overzicht!$B$2:$E$35,MATCH(demand!K$1,Overzicht!$B$2:$B$35,0),4),INDEX(Verdeelsleutels_percentage!$A:$AB,MATCH(demand!$C39,Verdeelsleutels_percentage!$C:$C,0),MATCH(INDEX(Overzicht!$B$1:$F$35,MATCH(demand!K$1,Overzicht!$B:$B,0),5),Verdeelsleutels_percentage!$1:$1,0)))</f>
        <v>1.0456135056491139E-3</v>
      </c>
      <c r="L39">
        <f>PRODUCT(INDEX(Overzicht!$B$2:$E$35,MATCH(demand!L$1,Overzicht!$B$2:$B$35,0),4),INDEX(Verdeelsleutels_percentage!$A:$AB,MATCH(demand!$C39,Verdeelsleutels_percentage!$C:$C,0),MATCH(INDEX(Overzicht!$B$1:$F$35,MATCH(demand!L$1,Overzicht!$B:$B,0),5),Verdeelsleutels_percentage!$1:$1,0)))</f>
        <v>2.5644081704356104E-2</v>
      </c>
      <c r="M39">
        <f>PRODUCT(INDEX(Overzicht!$B$2:$E$35,MATCH(demand!M$1,Overzicht!$B$2:$B$35,0),4),INDEX(Verdeelsleutels_percentage!$A:$AB,MATCH(demand!$C39,Verdeelsleutels_percentage!$C:$C,0),MATCH(INDEX(Overzicht!$B$1:$F$35,MATCH(demand!M$1,Overzicht!$B:$B,0),5),Verdeelsleutels_percentage!$1:$1,0)))</f>
        <v>3.043348784214206E-2</v>
      </c>
      <c r="N39">
        <f>PRODUCT(INDEX(Overzicht!$B$2:$E$35,MATCH(demand!N$1,Overzicht!$B$2:$B$35,0),4),INDEX(Verdeelsleutels_percentage!$A:$AB,MATCH(demand!$C39,Verdeelsleutels_percentage!$C:$C,0),MATCH(INDEX(Overzicht!$B$1:$F$35,MATCH(demand!N$1,Overzicht!$B:$B,0),5),Verdeelsleutels_percentage!$1:$1,0)))</f>
        <v>4.7145149726562675E-2</v>
      </c>
      <c r="O39">
        <f>PRODUCT(INDEX(Overzicht!$B$2:$E$35,MATCH(demand!O$1,Overzicht!$B$2:$B$35,0),4),INDEX(Verdeelsleutels_percentage!$A:$AB,MATCH(demand!$C39,Verdeelsleutels_percentage!$C:$C,0),MATCH(INDEX(Overzicht!$B$1:$F$35,MATCH(demand!O$1,Overzicht!$B:$B,0),5),Verdeelsleutels_percentage!$1:$1,0)))</f>
        <v>0</v>
      </c>
      <c r="P39">
        <f>PRODUCT(INDEX(Overzicht!$B$2:$E$35,MATCH(demand!P$1,Overzicht!$B$2:$B$35,0),4),INDEX(Verdeelsleutels_percentage!$A:$AB,MATCH(demand!$C39,Verdeelsleutels_percentage!$C:$C,0),MATCH(INDEX(Overzicht!$B$1:$F$35,MATCH(demand!P$1,Overzicht!$B:$B,0),5),Verdeelsleutels_percentage!$1:$1,0)))</f>
        <v>1.6250688469494731E-3</v>
      </c>
      <c r="Q39">
        <f>PRODUCT(INDEX(Overzicht!$B$2:$E$35,MATCH(demand!Q$1,Overzicht!$B$2:$B$35,0),4),INDEX(Verdeelsleutels_percentage!$A:$AB,MATCH(demand!$C39,Verdeelsleutels_percentage!$C:$C,0),MATCH(INDEX(Overzicht!$B$1:$F$35,MATCH(demand!Q$1,Overzicht!$B:$B,0),5),Verdeelsleutels_percentage!$1:$1,0)))</f>
        <v>2.5376955853269063E-2</v>
      </c>
      <c r="R39">
        <f>PRODUCT(INDEX(Overzicht!$B$2:$E$35,MATCH(demand!R$1,Overzicht!$B$2:$B$35,0),4),INDEX(Verdeelsleutels_percentage!$A:$AB,MATCH(demand!$C39,Verdeelsleutels_percentage!$C:$C,0),MATCH(INDEX(Overzicht!$B$1:$F$35,MATCH(demand!R$1,Overzicht!$B:$B,0),5),Verdeelsleutels_percentage!$1:$1,0)))</f>
        <v>4.5411394684797268E-3</v>
      </c>
      <c r="S39">
        <f>PRODUCT(INDEX(Overzicht!$B$2:$E$35,MATCH(demand!S$1,Overzicht!$B$2:$B$35,0),4),INDEX(Verdeelsleutels_percentage!$A:$AB,MATCH(demand!$C39,Verdeelsleutels_percentage!$C:$C,0),MATCH(INDEX(Overzicht!$B$1:$F$35,MATCH(demand!S$1,Overzicht!$B:$B,0),5),Verdeelsleutels_percentage!$1:$1,0)))</f>
        <v>3.490444454204026E-2</v>
      </c>
      <c r="T39">
        <f>PRODUCT(INDEX(Overzicht!$B$2:$E$35,MATCH(demand!T$1,Overzicht!$B$2:$B$35,0),4),INDEX(Verdeelsleutels_percentage!$A:$AB,MATCH(demand!$C39,Verdeelsleutels_percentage!$C:$C,0),MATCH(INDEX(Overzicht!$B$1:$F$35,MATCH(demand!T$1,Overzicht!$B:$B,0),5),Verdeelsleutels_percentage!$1:$1,0)))</f>
        <v>2.8493424115951228E-2</v>
      </c>
      <c r="U39">
        <f>PRODUCT(INDEX(Overzicht!$B$2:$E$35,MATCH(demand!U$1,Overzicht!$B$2:$B$35,0),4),INDEX(Verdeelsleutels_percentage!$A:$AB,MATCH(demand!$C39,Verdeelsleutels_percentage!$C:$C,0),MATCH(INDEX(Overzicht!$B$1:$F$35,MATCH(demand!U$1,Overzicht!$B:$B,0),5),Verdeelsleutels_percentage!$1:$1,0)))</f>
        <v>8.9041950362347591E-2</v>
      </c>
      <c r="V39">
        <f>PRODUCT(INDEX(Overzicht!$B$2:$E$35,MATCH(demand!V$1,Overzicht!$B$2:$B$35,0),4),INDEX(Verdeelsleutels_percentage!$A:$AB,MATCH(demand!$C39,Verdeelsleutels_percentage!$C:$C,0),MATCH(INDEX(Overzicht!$B$1:$F$35,MATCH(demand!V$1,Overzicht!$B:$B,0),5),Verdeelsleutels_percentage!$1:$1,0)))</f>
        <v>7.8356916318865887E-3</v>
      </c>
      <c r="W39">
        <f>PRODUCT(INDEX(Overzicht!$B$2:$E$35,MATCH(demand!W$1,Overzicht!$B$2:$B$35,0),4),INDEX(Verdeelsleutels_percentage!$A:$AB,MATCH(demand!$C39,Verdeelsleutels_percentage!$C:$C,0),MATCH(INDEX(Overzicht!$B$1:$F$35,MATCH(demand!W$1,Overzicht!$B:$B,0),5),Verdeelsleutels_percentage!$1:$1,0)))</f>
        <v>8.5480272347853686E-2</v>
      </c>
      <c r="X39">
        <f>PRODUCT(INDEX(Overzicht!$B$2:$E$35,MATCH(demand!X$1,Overzicht!$B$2:$B$35,0),4),INDEX(Verdeelsleutels_percentage!$A:$AB,MATCH(demand!$C39,Verdeelsleutels_percentage!$C:$C,0),MATCH(INDEX(Overzicht!$B$1:$F$35,MATCH(demand!X$1,Overzicht!$B:$B,0),5),Verdeelsleutels_percentage!$1:$1,0)))</f>
        <v>2.0321153338998445E-3</v>
      </c>
      <c r="Y39">
        <f>PRODUCT(INDEX(Overzicht!$B$2:$E$35,MATCH(demand!Y$1,Overzicht!$B$2:$B$35,0),4),INDEX(Verdeelsleutels_percentage!$A:$AB,MATCH(demand!$C39,Verdeelsleutels_percentage!$C:$C,0),MATCH(INDEX(Overzicht!$B$1:$F$35,MATCH(demand!Y$1,Overzicht!$B:$B,0),5),Verdeelsleutels_percentage!$1:$1,0)))</f>
        <v>3.9471237753860474E-6</v>
      </c>
      <c r="Z39">
        <f>PRODUCT(INDEX(Overzicht!$B$2:$E$35,MATCH(demand!Z$1,Overzicht!$B$2:$B$35,0),4),INDEX(Verdeelsleutels_percentage!$A:$AB,MATCH(demand!$C39,Verdeelsleutels_percentage!$C:$C,0),MATCH(INDEX(Overzicht!$B$1:$F$35,MATCH(demand!Z$1,Overzicht!$B:$B,0),5),Verdeelsleutels_percentage!$1:$1,0)))</f>
        <v>0</v>
      </c>
      <c r="AA39">
        <f>PRODUCT(INDEX(Overzicht!$B$2:$E$35,MATCH(demand!AA$1,Overzicht!$B$2:$B$35,0),4),INDEX(Verdeelsleutels_percentage!$A:$AB,MATCH(demand!$C39,Verdeelsleutels_percentage!$C:$C,0),MATCH(INDEX(Overzicht!$B$1:$F$35,MATCH(demand!AA$1,Overzicht!$B:$B,0),5),Verdeelsleutels_percentage!$1:$1,0)))</f>
        <v>9.2330380710784735E-5</v>
      </c>
      <c r="AB39">
        <f>PRODUCT(INDEX(Overzicht!$B$2:$E$35,MATCH(demand!AB$1,Overzicht!$B$2:$B$35,0),4),INDEX(Verdeelsleutels_percentage!$A:$AB,MATCH(demand!$C39,Verdeelsleutels_percentage!$C:$C,0),MATCH(INDEX(Overzicht!$B$1:$F$35,MATCH(demand!AB$1,Overzicht!$B:$B,0),5),Verdeelsleutels_percentage!$1:$1,0)))</f>
        <v>2.9213808783433191E-2</v>
      </c>
      <c r="AC39">
        <f>PRODUCT(INDEX(Overzicht!$B$2:$E$35,MATCH(demand!AC$1,Overzicht!$B$2:$B$35,0),4),INDEX(Verdeelsleutels_percentage!$A:$AB,MATCH(demand!$C39,Verdeelsleutels_percentage!$C:$C,0),MATCH(INDEX(Overzicht!$B$1:$F$35,MATCH(demand!AC$1,Overzicht!$B:$B,0),5),Verdeelsleutels_percentage!$1:$1,0)))</f>
        <v>1.1915301337730006E-3</v>
      </c>
      <c r="AD39">
        <f>PRODUCT(INDEX(Overzicht!$B$2:$E$35,MATCH(demand!AD$1,Overzicht!$B$2:$B$35,0),4),INDEX(Verdeelsleutels_percentage!$A:$AB,MATCH(demand!$C39,Verdeelsleutels_percentage!$C:$C,0),MATCH(INDEX(Overzicht!$B$1:$F$35,MATCH(demand!AD$1,Overzicht!$B:$B,0),5),Verdeelsleutels_percentage!$1:$1,0)))</f>
        <v>0</v>
      </c>
      <c r="AE39">
        <f>PRODUCT(INDEX(Overzicht!$B$2:$E$35,MATCH(demand!AE$1,Overzicht!$B$2:$B$35,0),4),INDEX(Verdeelsleutels_percentage!$A:$AB,MATCH(demand!$C39,Verdeelsleutels_percentage!$C:$C,0),MATCH(INDEX(Overzicht!$B$1:$F$35,MATCH(demand!AE$1,Overzicht!$B:$B,0),5),Verdeelsleutels_percentage!$1:$1,0)))</f>
        <v>0</v>
      </c>
      <c r="AF39">
        <f>PRODUCT(INDEX(Overzicht!$B$2:$E$35,MATCH(demand!AF$1,Overzicht!$B$2:$B$35,0),4),INDEX(Verdeelsleutels_percentage!$A:$AB,MATCH(demand!$C39,Verdeelsleutels_percentage!$C:$C,0),MATCH(INDEX(Overzicht!$B$1:$F$35,MATCH(demand!AF$1,Overzicht!$B:$B,0),5),Verdeelsleutels_percentage!$1:$1,0)))</f>
        <v>0</v>
      </c>
      <c r="AG39">
        <f>PRODUCT(INDEX(Overzicht!$B$2:$E$35,MATCH(demand!AG$1,Overzicht!$B$2:$B$35,0),4),INDEX(Verdeelsleutels_percentage!$A:$AB,MATCH(demand!$C39,Verdeelsleutels_percentage!$C:$C,0),MATCH(INDEX(Overzicht!$B$1:$F$35,MATCH(demand!AG$1,Overzicht!$B:$B,0),5),Verdeelsleutels_percentage!$1:$1,0)))</f>
        <v>0</v>
      </c>
      <c r="AH39">
        <f>PRODUCT(INDEX(Overzicht!$B$2:$E$35,MATCH(demand!AH$1,Overzicht!$B$2:$B$35,0),4),INDEX(Verdeelsleutels_percentage!$A:$AB,MATCH(demand!$C39,Verdeelsleutels_percentage!$C:$C,0),MATCH(INDEX(Overzicht!$B$1:$F$35,MATCH(demand!AH$1,Overzicht!$B:$B,0),5),Verdeelsleutels_percentage!$1:$1,0)))</f>
        <v>1.2002949492402016E-3</v>
      </c>
      <c r="AI39">
        <f>PRODUCT(INDEX(Overzicht!$B$2:$E$35,MATCH(demand!AI$1,Overzicht!$B$2:$B$35,0),4),INDEX(Verdeelsleutels_percentage!$A:$AB,MATCH(demand!$C39,Verdeelsleutels_percentage!$C:$C,0),MATCH(INDEX(Overzicht!$B$1:$F$35,MATCH(demand!AI$1,Overzicht!$B:$B,0),5),Verdeelsleutels_percentage!$1:$1,0)))</f>
        <v>1.8466076142156947E-4</v>
      </c>
      <c r="AJ39">
        <f>PRODUCT(INDEX(Overzicht!$B$2:$E$35,MATCH(demand!AJ$1,Overzicht!$B$2:$B$35,0),4),INDEX(Verdeelsleutels_percentage!$A:$AB,MATCH(demand!$C39,Verdeelsleutels_percentage!$C:$C,0),MATCH(INDEX(Overzicht!$B$1:$F$35,MATCH(demand!AJ$1,Overzicht!$B:$B,0),5),Verdeelsleutels_percentage!$1:$1,0)))</f>
        <v>0</v>
      </c>
      <c r="AK39">
        <f>PRODUCT(INDEX(Overzicht!$B$2:$E$35,MATCH(demand!AK$1,Overzicht!$B$2:$B$35,0),4),INDEX(Verdeelsleutels_percentage!$A:$AB,MATCH(demand!$C39,Verdeelsleutels_percentage!$C:$C,0),MATCH(INDEX(Overzicht!$B$1:$F$35,MATCH(demand!AK$1,Overzicht!$B:$B,0),5),Verdeelsleutels_percentage!$1:$1,0)))</f>
        <v>1.1112435405220978E-3</v>
      </c>
      <c r="AL39">
        <f>PRODUCT(INDEX(Overzicht!$B$2:$E$35,MATCH(demand!AL$1,Overzicht!$B$2:$B$35,0),4),INDEX(Verdeelsleutels_percentage!$A:$AB,MATCH(demand!$C39,Verdeelsleutels_percentage!$C:$C,0),MATCH(INDEX(Overzicht!$B$1:$F$35,MATCH(demand!AL$1,Overzicht!$B:$B,0),5),Verdeelsleutels_percentage!$1:$1,0)))</f>
        <v>1.4246712057975614E-2</v>
      </c>
      <c r="AM39">
        <f>PRODUCT(INDEX(Overzicht!$B$2:$E$35,MATCH(demand!AM$1,Overzicht!$B$2:$B$35,0),4),INDEX(Verdeelsleutels_percentage!$A:$AB,MATCH(demand!$C39,Verdeelsleutels_percentage!$C:$C,0),MATCH(INDEX(Overzicht!$B$1:$F$35,MATCH(demand!AM$1,Overzicht!$B:$B,0),5),Verdeelsleutels_percentage!$1:$1,0)))</f>
        <v>2.8493424115951228E-2</v>
      </c>
      <c r="AN39">
        <f>PRODUCT(INDEX(Overzicht!$B$2:$E$35,MATCH(demand!AN$1,Overzicht!$B$2:$B$35,0),4),INDEX(Verdeelsleutels_percentage!$A:$AB,MATCH(demand!$C39,Verdeelsleutels_percentage!$C:$C,0),MATCH(INDEX(Overzicht!$B$1:$F$35,MATCH(demand!AN$1,Overzicht!$B:$B,0),5),Verdeelsleutels_percentage!$1:$1,0)))</f>
        <v>1.4246712057975614E-2</v>
      </c>
      <c r="AO39">
        <f>PRODUCT(INDEX(Overzicht!$B$2:$E$35,MATCH(demand!AO$1,Overzicht!$B$2:$B$35,0),4),INDEX(Verdeelsleutels_percentage!$A:$AB,MATCH(demand!$C39,Verdeelsleutels_percentage!$C:$C,0),MATCH(INDEX(Overzicht!$B$1:$F$35,MATCH(demand!AO$1,Overzicht!$B:$B,0),5),Verdeelsleutels_percentage!$1:$1,0)))</f>
        <v>4.9863492202914646E-2</v>
      </c>
    </row>
    <row r="40" spans="2:41">
      <c r="B40" t="str">
        <f>INDEX('ETLocal datasets'!B:C,MATCH(C40,'ETLocal datasets'!C:C,0),1)</f>
        <v>GM0085</v>
      </c>
      <c r="C40" t="str">
        <f>'ETLocal datasets'!C23</f>
        <v>Ooststellingwerf</v>
      </c>
      <c r="D40">
        <f t="shared" si="6"/>
        <v>6.2411462739761794E-2</v>
      </c>
      <c r="E40">
        <f t="shared" si="7"/>
        <v>0.14773358629395186</v>
      </c>
      <c r="F40">
        <f t="shared" si="8"/>
        <v>1.549102968187489E-2</v>
      </c>
      <c r="G40">
        <f t="shared" si="9"/>
        <v>3.1867261059856919E-2</v>
      </c>
      <c r="H40">
        <f>PRODUCT(INDEX(Overzicht!$B$2:$E$35,MATCH(demand!H$1,Overzicht!$B$2:$B$35,0),4),INDEX(Verdeelsleutels_percentage!$A:$AB,MATCH(demand!$C40,Verdeelsleutels_percentage!$C:$C,0),MATCH(INDEX(Overzicht!$B$1:$F$35,MATCH(demand!H$1,Overzicht!$B:$B,0),5),Verdeelsleutels_percentage!$1:$1,0)))</f>
        <v>1.549102968187489E-2</v>
      </c>
      <c r="I40">
        <f>PRODUCT(INDEX(Overzicht!$B$2:$E$35,MATCH(demand!I$1,Overzicht!$B$2:$B$35,0),4),INDEX(Verdeelsleutels_percentage!$A:$AB,MATCH(demand!$C40,Verdeelsleutels_percentage!$C:$C,0),MATCH(INDEX(Overzicht!$B$1:$F$35,MATCH(demand!I$1,Overzicht!$B:$B,0),5),Verdeelsleutels_percentage!$1:$1,0)))</f>
        <v>1.9299574435058874E-2</v>
      </c>
      <c r="J40">
        <f>PRODUCT(INDEX(Overzicht!$B$2:$E$35,MATCH(demand!J$1,Overzicht!$B$2:$B$35,0),4),INDEX(Verdeelsleutels_percentage!$A:$AB,MATCH(demand!$C40,Verdeelsleutels_percentage!$C:$C,0),MATCH(INDEX(Overzicht!$B$1:$F$35,MATCH(demand!J$1,Overzicht!$B:$B,0),5),Verdeelsleutels_percentage!$1:$1,0)))</f>
        <v>3.5408067844285461E-3</v>
      </c>
      <c r="K40">
        <f>PRODUCT(INDEX(Overzicht!$B$2:$E$35,MATCH(demand!K$1,Overzicht!$B$2:$B$35,0),4),INDEX(Verdeelsleutels_percentage!$A:$AB,MATCH(demand!$C40,Verdeelsleutels_percentage!$C:$C,0),MATCH(INDEX(Overzicht!$B$1:$F$35,MATCH(demand!K$1,Overzicht!$B:$B,0),5),Verdeelsleutels_percentage!$1:$1,0)))</f>
        <v>2.2516170174235357E-3</v>
      </c>
      <c r="L40">
        <f>PRODUCT(INDEX(Overzicht!$B$2:$E$35,MATCH(demand!L$1,Overzicht!$B$2:$B$35,0),4),INDEX(Verdeelsleutels_percentage!$A:$AB,MATCH(demand!$C40,Verdeelsleutels_percentage!$C:$C,0),MATCH(INDEX(Overzicht!$B$1:$F$35,MATCH(demand!L$1,Overzicht!$B:$B,0),5),Verdeelsleutels_percentage!$1:$1,0)))</f>
        <v>5.3112101766428195E-3</v>
      </c>
      <c r="M40">
        <f>PRODUCT(INDEX(Overzicht!$B$2:$E$35,MATCH(demand!M$1,Overzicht!$B$2:$B$35,0),4),INDEX(Verdeelsleutels_percentage!$A:$AB,MATCH(demand!$C40,Verdeelsleutels_percentage!$C:$C,0),MATCH(INDEX(Overzicht!$B$1:$F$35,MATCH(demand!M$1,Overzicht!$B:$B,0),5),Verdeelsleutels_percentage!$1:$1,0)))</f>
        <v>2.6540156425992143E-2</v>
      </c>
      <c r="N40">
        <f>PRODUCT(INDEX(Overzicht!$B$2:$E$35,MATCH(demand!N$1,Overzicht!$B$2:$B$35,0),4),INDEX(Verdeelsleutels_percentage!$A:$AB,MATCH(demand!$C40,Verdeelsleutels_percentage!$C:$C,0),MATCH(INDEX(Overzicht!$B$1:$F$35,MATCH(demand!N$1,Overzicht!$B:$B,0),5),Verdeelsleutels_percentage!$1:$1,0)))</f>
        <v>7.5032748289137849E-2</v>
      </c>
      <c r="O40">
        <f>PRODUCT(INDEX(Overzicht!$B$2:$E$35,MATCH(demand!O$1,Overzicht!$B$2:$B$35,0),4),INDEX(Verdeelsleutels_percentage!$A:$AB,MATCH(demand!$C40,Verdeelsleutels_percentage!$C:$C,0),MATCH(INDEX(Overzicht!$B$1:$F$35,MATCH(demand!O$1,Overzicht!$B:$B,0),5),Verdeelsleutels_percentage!$1:$1,0)))</f>
        <v>0</v>
      </c>
      <c r="P40">
        <f>PRODUCT(INDEX(Overzicht!$B$2:$E$35,MATCH(demand!P$1,Overzicht!$B$2:$B$35,0),4),INDEX(Verdeelsleutels_percentage!$A:$AB,MATCH(demand!$C40,Verdeelsleutels_percentage!$C:$C,0),MATCH(INDEX(Overzicht!$B$1:$F$35,MATCH(demand!P$1,Overzicht!$B:$B,0),5),Verdeelsleutels_percentage!$1:$1,0)))</f>
        <v>4.9857250992106433E-4</v>
      </c>
      <c r="Q40">
        <f>PRODUCT(INDEX(Overzicht!$B$2:$E$35,MATCH(demand!Q$1,Overzicht!$B$2:$B$35,0),4),INDEX(Verdeelsleutels_percentage!$A:$AB,MATCH(demand!$C40,Verdeelsleutels_percentage!$C:$C,0),MATCH(INDEX(Overzicht!$B$1:$F$35,MATCH(demand!Q$1,Overzicht!$B:$B,0),5),Verdeelsleutels_percentage!$1:$1,0)))</f>
        <v>5.2558850706361238E-3</v>
      </c>
      <c r="R40">
        <f>PRODUCT(INDEX(Overzicht!$B$2:$E$35,MATCH(demand!R$1,Overzicht!$B$2:$B$35,0),4),INDEX(Verdeelsleutels_percentage!$A:$AB,MATCH(demand!$C40,Verdeelsleutels_percentage!$C:$C,0),MATCH(INDEX(Overzicht!$B$1:$F$35,MATCH(demand!R$1,Overzicht!$B:$B,0),5),Verdeelsleutels_percentage!$1:$1,0)))</f>
        <v>9.4052680211383262E-4</v>
      </c>
      <c r="S40">
        <f>PRODUCT(INDEX(Overzicht!$B$2:$E$35,MATCH(demand!S$1,Overzicht!$B$2:$B$35,0),4),INDEX(Verdeelsleutels_percentage!$A:$AB,MATCH(demand!$C40,Verdeelsleutels_percentage!$C:$C,0),MATCH(INDEX(Overzicht!$B$1:$F$35,MATCH(demand!S$1,Overzicht!$B:$B,0),5),Verdeelsleutels_percentage!$1:$1,0)))</f>
        <v>7.2291471848749496E-3</v>
      </c>
      <c r="T40">
        <f>PRODUCT(INDEX(Overzicht!$B$2:$E$35,MATCH(demand!T$1,Overzicht!$B$2:$B$35,0),4),INDEX(Verdeelsleutels_percentage!$A:$AB,MATCH(demand!$C40,Verdeelsleutels_percentage!$C:$C,0),MATCH(INDEX(Overzicht!$B$1:$F$35,MATCH(demand!T$1,Overzicht!$B:$B,0),5),Verdeelsleutels_percentage!$1:$1,0)))</f>
        <v>5.901344640714244E-3</v>
      </c>
      <c r="U40">
        <f>PRODUCT(INDEX(Overzicht!$B$2:$E$35,MATCH(demand!U$1,Overzicht!$B$2:$B$35,0),4),INDEX(Verdeelsleutels_percentage!$A:$AB,MATCH(demand!$C40,Verdeelsleutels_percentage!$C:$C,0),MATCH(INDEX(Overzicht!$B$1:$F$35,MATCH(demand!U$1,Overzicht!$B:$B,0),5),Verdeelsleutels_percentage!$1:$1,0)))</f>
        <v>1.8441702002232014E-2</v>
      </c>
      <c r="V40">
        <f>PRODUCT(INDEX(Overzicht!$B$2:$E$35,MATCH(demand!V$1,Overzicht!$B$2:$B$35,0),4),INDEX(Verdeelsleutels_percentage!$A:$AB,MATCH(demand!$C40,Verdeelsleutels_percentage!$C:$C,0),MATCH(INDEX(Overzicht!$B$1:$F$35,MATCH(demand!V$1,Overzicht!$B:$B,0),5),Verdeelsleutels_percentage!$1:$1,0)))</f>
        <v>1.6228697761964173E-3</v>
      </c>
      <c r="W40">
        <f>PRODUCT(INDEX(Overzicht!$B$2:$E$35,MATCH(demand!W$1,Overzicht!$B$2:$B$35,0),4),INDEX(Verdeelsleutels_percentage!$A:$AB,MATCH(demand!$C40,Verdeelsleutels_percentage!$C:$C,0),MATCH(INDEX(Overzicht!$B$1:$F$35,MATCH(demand!W$1,Overzicht!$B:$B,0),5),Verdeelsleutels_percentage!$1:$1,0)))</f>
        <v>1.7704033922142731E-2</v>
      </c>
      <c r="X40">
        <f>PRODUCT(INDEX(Overzicht!$B$2:$E$35,MATCH(demand!X$1,Overzicht!$B$2:$B$35,0),4),INDEX(Verdeelsleutels_percentage!$A:$AB,MATCH(demand!$C40,Verdeelsleutels_percentage!$C:$C,0),MATCH(INDEX(Overzicht!$B$1:$F$35,MATCH(demand!X$1,Overzicht!$B:$B,0),5),Verdeelsleutels_percentage!$1:$1,0)))</f>
        <v>1.4558853693556421E-2</v>
      </c>
      <c r="Y40">
        <f>PRODUCT(INDEX(Overzicht!$B$2:$E$35,MATCH(demand!Y$1,Overzicht!$B$2:$B$35,0),4),INDEX(Verdeelsleutels_percentage!$A:$AB,MATCH(demand!$C40,Verdeelsleutels_percentage!$C:$C,0),MATCH(INDEX(Overzicht!$B$1:$F$35,MATCH(demand!Y$1,Overzicht!$B:$B,0),5),Verdeelsleutels_percentage!$1:$1,0)))</f>
        <v>6.2265456999164247E-6</v>
      </c>
      <c r="Z40">
        <f>PRODUCT(INDEX(Overzicht!$B$2:$E$35,MATCH(demand!Z$1,Overzicht!$B$2:$B$35,0),4),INDEX(Verdeelsleutels_percentage!$A:$AB,MATCH(demand!$C40,Verdeelsleutels_percentage!$C:$C,0),MATCH(INDEX(Overzicht!$B$1:$F$35,MATCH(demand!Z$1,Overzicht!$B:$B,0),5),Verdeelsleutels_percentage!$1:$1,0)))</f>
        <v>0</v>
      </c>
      <c r="AA40">
        <f>PRODUCT(INDEX(Overzicht!$B$2:$E$35,MATCH(demand!AA$1,Overzicht!$B$2:$B$35,0),4),INDEX(Verdeelsleutels_percentage!$A:$AB,MATCH(demand!$C40,Verdeelsleutels_percentage!$C:$C,0),MATCH(INDEX(Overzicht!$B$1:$F$35,MATCH(demand!AA$1,Overzicht!$B:$B,0),5),Verdeelsleutels_percentage!$1:$1,0)))</f>
        <v>1.4565019181091051E-4</v>
      </c>
      <c r="AB40">
        <f>PRODUCT(INDEX(Overzicht!$B$2:$E$35,MATCH(demand!AB$1,Overzicht!$B$2:$B$35,0),4),INDEX(Verdeelsleutels_percentage!$A:$AB,MATCH(demand!$C40,Verdeelsleutels_percentage!$C:$C,0),MATCH(INDEX(Overzicht!$B$1:$F$35,MATCH(demand!AB$1,Overzicht!$B:$B,0),5),Verdeelsleutels_percentage!$1:$1,0)))</f>
        <v>1.0995565703512403E-2</v>
      </c>
      <c r="AC40">
        <f>PRODUCT(INDEX(Overzicht!$B$2:$E$35,MATCH(demand!AC$1,Overzicht!$B$2:$B$35,0),4),INDEX(Verdeelsleutels_percentage!$A:$AB,MATCH(demand!$C40,Verdeelsleutels_percentage!$C:$C,0),MATCH(INDEX(Overzicht!$B$1:$F$35,MATCH(demand!AC$1,Overzicht!$B:$B,0),5),Verdeelsleutels_percentage!$1:$1,0)))</f>
        <v>2.1908712006458394E-3</v>
      </c>
      <c r="AD40">
        <f>PRODUCT(INDEX(Overzicht!$B$2:$E$35,MATCH(demand!AD$1,Overzicht!$B$2:$B$35,0),4),INDEX(Verdeelsleutels_percentage!$A:$AB,MATCH(demand!$C40,Verdeelsleutels_percentage!$C:$C,0),MATCH(INDEX(Overzicht!$B$1:$F$35,MATCH(demand!AD$1,Overzicht!$B:$B,0),5),Verdeelsleutels_percentage!$1:$1,0)))</f>
        <v>0</v>
      </c>
      <c r="AE40">
        <f>PRODUCT(INDEX(Overzicht!$B$2:$E$35,MATCH(demand!AE$1,Overzicht!$B$2:$B$35,0),4),INDEX(Verdeelsleutels_percentage!$A:$AB,MATCH(demand!$C40,Verdeelsleutels_percentage!$C:$C,0),MATCH(INDEX(Overzicht!$B$1:$F$35,MATCH(demand!AE$1,Overzicht!$B:$B,0),5),Verdeelsleutels_percentage!$1:$1,0)))</f>
        <v>0</v>
      </c>
      <c r="AF40">
        <f>PRODUCT(INDEX(Overzicht!$B$2:$E$35,MATCH(demand!AF$1,Overzicht!$B$2:$B$35,0),4),INDEX(Verdeelsleutels_percentage!$A:$AB,MATCH(demand!$C40,Verdeelsleutels_percentage!$C:$C,0),MATCH(INDEX(Overzicht!$B$1:$F$35,MATCH(demand!AF$1,Overzicht!$B:$B,0),5),Verdeelsleutels_percentage!$1:$1,0)))</f>
        <v>0</v>
      </c>
      <c r="AG40">
        <f>PRODUCT(INDEX(Overzicht!$B$2:$E$35,MATCH(demand!AG$1,Overzicht!$B$2:$B$35,0),4),INDEX(Verdeelsleutels_percentage!$A:$AB,MATCH(demand!$C40,Verdeelsleutels_percentage!$C:$C,0),MATCH(INDEX(Overzicht!$B$1:$F$35,MATCH(demand!AG$1,Overzicht!$B:$B,0),5),Verdeelsleutels_percentage!$1:$1,0)))</f>
        <v>0</v>
      </c>
      <c r="AH40">
        <f>PRODUCT(INDEX(Overzicht!$B$2:$E$35,MATCH(demand!AH$1,Overzicht!$B$2:$B$35,0),4),INDEX(Verdeelsleutels_percentage!$A:$AB,MATCH(demand!$C40,Verdeelsleutels_percentage!$C:$C,0),MATCH(INDEX(Overzicht!$B$1:$F$35,MATCH(demand!AH$1,Overzicht!$B:$B,0),5),Verdeelsleutels_percentage!$1:$1,0)))</f>
        <v>1.8934524935418369E-3</v>
      </c>
      <c r="AI40">
        <f>PRODUCT(INDEX(Overzicht!$B$2:$E$35,MATCH(demand!AI$1,Overzicht!$B$2:$B$35,0),4),INDEX(Verdeelsleutels_percentage!$A:$AB,MATCH(demand!$C40,Verdeelsleutels_percentage!$C:$C,0),MATCH(INDEX(Overzicht!$B$1:$F$35,MATCH(demand!AI$1,Overzicht!$B:$B,0),5),Verdeelsleutels_percentage!$1:$1,0)))</f>
        <v>2.9130038362182103E-4</v>
      </c>
      <c r="AJ40">
        <f>PRODUCT(INDEX(Overzicht!$B$2:$E$35,MATCH(demand!AJ$1,Overzicht!$B$2:$B$35,0),4),INDEX(Verdeelsleutels_percentage!$A:$AB,MATCH(demand!$C40,Verdeelsleutels_percentage!$C:$C,0),MATCH(INDEX(Overzicht!$B$1:$F$35,MATCH(demand!AJ$1,Overzicht!$B:$B,0),5),Verdeelsleutels_percentage!$1:$1,0)))</f>
        <v>0</v>
      </c>
      <c r="AK40">
        <f>PRODUCT(INDEX(Overzicht!$B$2:$E$35,MATCH(demand!AK$1,Overzicht!$B$2:$B$35,0),4),INDEX(Verdeelsleutels_percentage!$A:$AB,MATCH(demand!$C40,Verdeelsleutels_percentage!$C:$C,0),MATCH(INDEX(Overzicht!$B$1:$F$35,MATCH(demand!AK$1,Overzicht!$B:$B,0),5),Verdeelsleutels_percentage!$1:$1,0)))</f>
        <v>2.3015244098785551E-4</v>
      </c>
      <c r="AL40">
        <f>PRODUCT(INDEX(Overzicht!$B$2:$E$35,MATCH(demand!AL$1,Overzicht!$B$2:$B$35,0),4),INDEX(Verdeelsleutels_percentage!$A:$AB,MATCH(demand!$C40,Verdeelsleutels_percentage!$C:$C,0),MATCH(INDEX(Overzicht!$B$1:$F$35,MATCH(demand!AL$1,Overzicht!$B:$B,0),5),Verdeelsleutels_percentage!$1:$1,0)))</f>
        <v>2.950672320357122E-3</v>
      </c>
      <c r="AM40">
        <f>PRODUCT(INDEX(Overzicht!$B$2:$E$35,MATCH(demand!AM$1,Overzicht!$B$2:$B$35,0),4),INDEX(Verdeelsleutels_percentage!$A:$AB,MATCH(demand!$C40,Verdeelsleutels_percentage!$C:$C,0),MATCH(INDEX(Overzicht!$B$1:$F$35,MATCH(demand!AM$1,Overzicht!$B:$B,0),5),Verdeelsleutels_percentage!$1:$1,0)))</f>
        <v>5.901344640714244E-3</v>
      </c>
      <c r="AN40">
        <f>PRODUCT(INDEX(Overzicht!$B$2:$E$35,MATCH(demand!AN$1,Overzicht!$B$2:$B$35,0),4),INDEX(Verdeelsleutels_percentage!$A:$AB,MATCH(demand!$C40,Verdeelsleutels_percentage!$C:$C,0),MATCH(INDEX(Overzicht!$B$1:$F$35,MATCH(demand!AN$1,Overzicht!$B:$B,0),5),Verdeelsleutels_percentage!$1:$1,0)))</f>
        <v>2.950672320357122E-3</v>
      </c>
      <c r="AO40">
        <f>PRODUCT(INDEX(Overzicht!$B$2:$E$35,MATCH(demand!AO$1,Overzicht!$B$2:$B$35,0),4),INDEX(Verdeelsleutels_percentage!$A:$AB,MATCH(demand!$C40,Verdeelsleutels_percentage!$C:$C,0),MATCH(INDEX(Overzicht!$B$1:$F$35,MATCH(demand!AO$1,Overzicht!$B:$B,0),5),Verdeelsleutels_percentage!$1:$1,0)))</f>
        <v>1.0327353121249928E-2</v>
      </c>
    </row>
    <row r="41" spans="2:41">
      <c r="B41" t="str">
        <f>INDEX('ETLocal datasets'!B:C,MATCH(C41,'ETLocal datasets'!C:C,0),1)</f>
        <v>GM0086</v>
      </c>
      <c r="C41" t="str">
        <f>'ETLocal datasets'!C24</f>
        <v>Opsterland</v>
      </c>
      <c r="D41">
        <f t="shared" si="6"/>
        <v>5.4849744621920271E-2</v>
      </c>
      <c r="E41">
        <f t="shared" si="7"/>
        <v>0.12215849908650728</v>
      </c>
      <c r="F41">
        <f t="shared" si="8"/>
        <v>1.805859023549309E-2</v>
      </c>
      <c r="G41">
        <f t="shared" si="9"/>
        <v>3.7149099913014363E-2</v>
      </c>
      <c r="H41">
        <f>PRODUCT(INDEX(Overzicht!$B$2:$E$35,MATCH(demand!H$1,Overzicht!$B$2:$B$35,0),4),INDEX(Verdeelsleutels_percentage!$A:$AB,MATCH(demand!$C41,Verdeelsleutels_percentage!$C:$C,0),MATCH(INDEX(Overzicht!$B$1:$F$35,MATCH(demand!H$1,Overzicht!$B:$B,0),5),Verdeelsleutels_percentage!$1:$1,0)))</f>
        <v>1.805859023549309E-2</v>
      </c>
      <c r="I41">
        <f>PRODUCT(INDEX(Overzicht!$B$2:$E$35,MATCH(demand!I$1,Overzicht!$B$2:$B$35,0),4),INDEX(Verdeelsleutels_percentage!$A:$AB,MATCH(demand!$C41,Verdeelsleutels_percentage!$C:$C,0),MATCH(INDEX(Overzicht!$B$1:$F$35,MATCH(demand!I$1,Overzicht!$B:$B,0),5),Verdeelsleutels_percentage!$1:$1,0)))</f>
        <v>1.1231836532966315E-2</v>
      </c>
      <c r="J41">
        <f>PRODUCT(INDEX(Overzicht!$B$2:$E$35,MATCH(demand!J$1,Overzicht!$B$2:$B$35,0),4),INDEX(Verdeelsleutels_percentage!$A:$AB,MATCH(demand!$C41,Verdeelsleutels_percentage!$C:$C,0),MATCH(INDEX(Overzicht!$B$1:$F$35,MATCH(demand!J$1,Overzicht!$B:$B,0),5),Verdeelsleutels_percentage!$1:$1,0)))</f>
        <v>4.127677768112706E-3</v>
      </c>
      <c r="K41">
        <f>PRODUCT(INDEX(Overzicht!$B$2:$E$35,MATCH(demand!K$1,Overzicht!$B$2:$B$35,0),4),INDEX(Verdeelsleutels_percentage!$A:$AB,MATCH(demand!$C41,Verdeelsleutels_percentage!$C:$C,0),MATCH(INDEX(Overzicht!$B$1:$F$35,MATCH(demand!K$1,Overzicht!$B:$B,0),5),Verdeelsleutels_percentage!$1:$1,0)))</f>
        <v>1.3103809288460702E-3</v>
      </c>
      <c r="L41">
        <f>PRODUCT(INDEX(Overzicht!$B$2:$E$35,MATCH(demand!L$1,Overzicht!$B$2:$B$35,0),4),INDEX(Verdeelsleutels_percentage!$A:$AB,MATCH(demand!$C41,Verdeelsleutels_percentage!$C:$C,0),MATCH(INDEX(Overzicht!$B$1:$F$35,MATCH(demand!L$1,Overzicht!$B:$B,0),5),Verdeelsleutels_percentage!$1:$1,0)))</f>
        <v>6.1915166521690603E-3</v>
      </c>
      <c r="M41">
        <f>PRODUCT(INDEX(Overzicht!$B$2:$E$35,MATCH(demand!M$1,Overzicht!$B$2:$B$35,0),4),INDEX(Verdeelsleutels_percentage!$A:$AB,MATCH(demand!$C41,Verdeelsleutels_percentage!$C:$C,0),MATCH(INDEX(Overzicht!$B$1:$F$35,MATCH(demand!M$1,Overzicht!$B:$B,0),5),Verdeelsleutels_percentage!$1:$1,0)))</f>
        <v>2.6766281434373648E-2</v>
      </c>
      <c r="N41">
        <f>PRODUCT(INDEX(Overzicht!$B$2:$E$35,MATCH(demand!N$1,Overzicht!$B$2:$B$35,0),4),INDEX(Verdeelsleutels_percentage!$A:$AB,MATCH(demand!$C41,Verdeelsleutels_percentage!$C:$C,0),MATCH(INDEX(Overzicht!$B$1:$F$35,MATCH(demand!N$1,Overzicht!$B:$B,0),5),Verdeelsleutels_percentage!$1:$1,0)))</f>
        <v>4.2478030524978561E-2</v>
      </c>
      <c r="O41">
        <f>PRODUCT(INDEX(Overzicht!$B$2:$E$35,MATCH(demand!O$1,Overzicht!$B$2:$B$35,0),4),INDEX(Verdeelsleutels_percentage!$A:$AB,MATCH(demand!$C41,Verdeelsleutels_percentage!$C:$C,0),MATCH(INDEX(Overzicht!$B$1:$F$35,MATCH(demand!O$1,Overzicht!$B:$B,0),5),Verdeelsleutels_percentage!$1:$1,0)))</f>
        <v>0</v>
      </c>
      <c r="P41">
        <f>PRODUCT(INDEX(Overzicht!$B$2:$E$35,MATCH(demand!P$1,Overzicht!$B$2:$B$35,0),4),INDEX(Verdeelsleutels_percentage!$A:$AB,MATCH(demand!$C41,Verdeelsleutels_percentage!$C:$C,0),MATCH(INDEX(Overzicht!$B$1:$F$35,MATCH(demand!P$1,Overzicht!$B:$B,0),5),Verdeelsleutels_percentage!$1:$1,0)))</f>
        <v>1.3876769659830815E-4</v>
      </c>
      <c r="Q41">
        <f>PRODUCT(INDEX(Overzicht!$B$2:$E$35,MATCH(demand!Q$1,Overzicht!$B$2:$B$35,0),4),INDEX(Verdeelsleutels_percentage!$A:$AB,MATCH(demand!$C41,Verdeelsleutels_percentage!$C:$C,0),MATCH(INDEX(Overzicht!$B$1:$F$35,MATCH(demand!Q$1,Overzicht!$B:$B,0),5),Verdeelsleutels_percentage!$1:$1,0)))</f>
        <v>6.1270216870422988E-3</v>
      </c>
      <c r="R41">
        <f>PRODUCT(INDEX(Overzicht!$B$2:$E$35,MATCH(demand!R$1,Overzicht!$B$2:$B$35,0),4),INDEX(Verdeelsleutels_percentage!$A:$AB,MATCH(demand!$C41,Verdeelsleutels_percentage!$C:$C,0),MATCH(INDEX(Overzicht!$B$1:$F$35,MATCH(demand!R$1,Overzicht!$B:$B,0),5),Verdeelsleutels_percentage!$1:$1,0)))</f>
        <v>1.0964144071549376E-3</v>
      </c>
      <c r="S41">
        <f>PRODUCT(INDEX(Overzicht!$B$2:$E$35,MATCH(demand!S$1,Overzicht!$B$2:$B$35,0),4),INDEX(Verdeelsleutels_percentage!$A:$AB,MATCH(demand!$C41,Verdeelsleutels_percentage!$C:$C,0),MATCH(INDEX(Overzicht!$B$1:$F$35,MATCH(demand!S$1,Overzicht!$B:$B,0),5),Verdeelsleutels_percentage!$1:$1,0)))</f>
        <v>8.4273421098967766E-3</v>
      </c>
      <c r="T41">
        <f>PRODUCT(INDEX(Overzicht!$B$2:$E$35,MATCH(demand!T$1,Overzicht!$B$2:$B$35,0),4),INDEX(Verdeelsleutels_percentage!$A:$AB,MATCH(demand!$C41,Verdeelsleutels_percentage!$C:$C,0),MATCH(INDEX(Overzicht!$B$1:$F$35,MATCH(demand!T$1,Overzicht!$B:$B,0),5),Verdeelsleutels_percentage!$1:$1,0)))</f>
        <v>6.8794629468545108E-3</v>
      </c>
      <c r="U41">
        <f>PRODUCT(INDEX(Overzicht!$B$2:$E$35,MATCH(demand!U$1,Overzicht!$B$2:$B$35,0),4),INDEX(Verdeelsleutels_percentage!$A:$AB,MATCH(demand!$C41,Verdeelsleutels_percentage!$C:$C,0),MATCH(INDEX(Overzicht!$B$1:$F$35,MATCH(demand!U$1,Overzicht!$B:$B,0),5),Verdeelsleutels_percentage!$1:$1,0)))</f>
        <v>2.1498321708920347E-2</v>
      </c>
      <c r="V41">
        <f>PRODUCT(INDEX(Overzicht!$B$2:$E$35,MATCH(demand!V$1,Overzicht!$B$2:$B$35,0),4),INDEX(Verdeelsleutels_percentage!$A:$AB,MATCH(demand!$C41,Verdeelsleutels_percentage!$C:$C,0),MATCH(INDEX(Overzicht!$B$1:$F$35,MATCH(demand!V$1,Overzicht!$B:$B,0),5),Verdeelsleutels_percentage!$1:$1,0)))</f>
        <v>1.8918523103849906E-3</v>
      </c>
      <c r="W41">
        <f>PRODUCT(INDEX(Overzicht!$B$2:$E$35,MATCH(demand!W$1,Overzicht!$B$2:$B$35,0),4),INDEX(Verdeelsleutels_percentage!$A:$AB,MATCH(demand!$C41,Verdeelsleutels_percentage!$C:$C,0),MATCH(INDEX(Overzicht!$B$1:$F$35,MATCH(demand!W$1,Overzicht!$B:$B,0),5),Verdeelsleutels_percentage!$1:$1,0)))</f>
        <v>2.0638388840563533E-2</v>
      </c>
      <c r="X41">
        <f>PRODUCT(INDEX(Overzicht!$B$2:$E$35,MATCH(demand!X$1,Overzicht!$B$2:$B$35,0),4),INDEX(Verdeelsleutels_percentage!$A:$AB,MATCH(demand!$C41,Verdeelsleutels_percentage!$C:$C,0),MATCH(INDEX(Overzicht!$B$1:$F$35,MATCH(demand!X$1,Overzicht!$B:$B,0),5),Verdeelsleutels_percentage!$1:$1,0)))</f>
        <v>1.2682626659243414E-2</v>
      </c>
      <c r="Y41">
        <f>PRODUCT(INDEX(Overzicht!$B$2:$E$35,MATCH(demand!Y$1,Overzicht!$B$2:$B$35,0),4),INDEX(Verdeelsleutels_percentage!$A:$AB,MATCH(demand!$C41,Verdeelsleutels_percentage!$C:$C,0),MATCH(INDEX(Overzicht!$B$1:$F$35,MATCH(demand!Y$1,Overzicht!$B:$B,0),5),Verdeelsleutels_percentage!$1:$1,0)))</f>
        <v>6.7843579420985488E-6</v>
      </c>
      <c r="Z41">
        <f>PRODUCT(INDEX(Overzicht!$B$2:$E$35,MATCH(demand!Z$1,Overzicht!$B$2:$B$35,0),4),INDEX(Verdeelsleutels_percentage!$A:$AB,MATCH(demand!$C41,Verdeelsleutels_percentage!$C:$C,0),MATCH(INDEX(Overzicht!$B$1:$F$35,MATCH(demand!Z$1,Overzicht!$B:$B,0),5),Verdeelsleutels_percentage!$1:$1,0)))</f>
        <v>0</v>
      </c>
      <c r="AA41">
        <f>PRODUCT(INDEX(Overzicht!$B$2:$E$35,MATCH(demand!AA$1,Overzicht!$B$2:$B$35,0),4),INDEX(Verdeelsleutels_percentage!$A:$AB,MATCH(demand!$C41,Verdeelsleutels_percentage!$C:$C,0),MATCH(INDEX(Overzicht!$B$1:$F$35,MATCH(demand!AA$1,Overzicht!$B:$B,0),5),Verdeelsleutels_percentage!$1:$1,0)))</f>
        <v>1.586984313941181E-4</v>
      </c>
      <c r="AB41">
        <f>PRODUCT(INDEX(Overzicht!$B$2:$E$35,MATCH(demand!AB$1,Overzicht!$B$2:$B$35,0),4),INDEX(Verdeelsleutels_percentage!$A:$AB,MATCH(demand!$C41,Verdeelsleutels_percentage!$C:$C,0),MATCH(INDEX(Overzicht!$B$1:$F$35,MATCH(demand!AB$1,Overzicht!$B:$B,0),5),Verdeelsleutels_percentage!$1:$1,0)))</f>
        <v>1.2070892488754231E-2</v>
      </c>
      <c r="AC41">
        <f>PRODUCT(INDEX(Overzicht!$B$2:$E$35,MATCH(demand!AC$1,Overzicht!$B$2:$B$35,0),4),INDEX(Verdeelsleutels_percentage!$A:$AB,MATCH(demand!$C41,Verdeelsleutels_percentage!$C:$C,0),MATCH(INDEX(Overzicht!$B$1:$F$35,MATCH(demand!AC$1,Overzicht!$B:$B,0),5),Verdeelsleutels_percentage!$1:$1,0)))</f>
        <v>1.9882845587024613E-3</v>
      </c>
      <c r="AD41">
        <f>PRODUCT(INDEX(Overzicht!$B$2:$E$35,MATCH(demand!AD$1,Overzicht!$B$2:$B$35,0),4),INDEX(Verdeelsleutels_percentage!$A:$AB,MATCH(demand!$C41,Verdeelsleutels_percentage!$C:$C,0),MATCH(INDEX(Overzicht!$B$1:$F$35,MATCH(demand!AD$1,Overzicht!$B:$B,0),5),Verdeelsleutels_percentage!$1:$1,0)))</f>
        <v>0</v>
      </c>
      <c r="AE41">
        <f>PRODUCT(INDEX(Overzicht!$B$2:$E$35,MATCH(demand!AE$1,Overzicht!$B$2:$B$35,0),4),INDEX(Verdeelsleutels_percentage!$A:$AB,MATCH(demand!$C41,Verdeelsleutels_percentage!$C:$C,0),MATCH(INDEX(Overzicht!$B$1:$F$35,MATCH(demand!AE$1,Overzicht!$B:$B,0),5),Verdeelsleutels_percentage!$1:$1,0)))</f>
        <v>0</v>
      </c>
      <c r="AF41">
        <f>PRODUCT(INDEX(Overzicht!$B$2:$E$35,MATCH(demand!AF$1,Overzicht!$B$2:$B$35,0),4),INDEX(Verdeelsleutels_percentage!$A:$AB,MATCH(demand!$C41,Verdeelsleutels_percentage!$C:$C,0),MATCH(INDEX(Overzicht!$B$1:$F$35,MATCH(demand!AF$1,Overzicht!$B:$B,0),5),Verdeelsleutels_percentage!$1:$1,0)))</f>
        <v>0</v>
      </c>
      <c r="AG41">
        <f>PRODUCT(INDEX(Overzicht!$B$2:$E$35,MATCH(demand!AG$1,Overzicht!$B$2:$B$35,0),4),INDEX(Verdeelsleutels_percentage!$A:$AB,MATCH(demand!$C41,Verdeelsleutels_percentage!$C:$C,0),MATCH(INDEX(Overzicht!$B$1:$F$35,MATCH(demand!AG$1,Overzicht!$B:$B,0),5),Verdeelsleutels_percentage!$1:$1,0)))</f>
        <v>0</v>
      </c>
      <c r="AH41">
        <f>PRODUCT(INDEX(Overzicht!$B$2:$E$35,MATCH(demand!AH$1,Overzicht!$B$2:$B$35,0),4),INDEX(Verdeelsleutels_percentage!$A:$AB,MATCH(demand!$C41,Verdeelsleutels_percentage!$C:$C,0),MATCH(INDEX(Overzicht!$B$1:$F$35,MATCH(demand!AH$1,Overzicht!$B:$B,0),5),Verdeelsleutels_percentage!$1:$1,0)))</f>
        <v>2.0630796081235353E-3</v>
      </c>
      <c r="AI41">
        <f>PRODUCT(INDEX(Overzicht!$B$2:$E$35,MATCH(demand!AI$1,Overzicht!$B$2:$B$35,0),4),INDEX(Verdeelsleutels_percentage!$A:$AB,MATCH(demand!$C41,Verdeelsleutels_percentage!$C:$C,0),MATCH(INDEX(Overzicht!$B$1:$F$35,MATCH(demand!AI$1,Overzicht!$B:$B,0),5),Verdeelsleutels_percentage!$1:$1,0)))</f>
        <v>3.1739686278823621E-4</v>
      </c>
      <c r="AJ41">
        <f>PRODUCT(INDEX(Overzicht!$B$2:$E$35,MATCH(demand!AJ$1,Overzicht!$B$2:$B$35,0),4),INDEX(Verdeelsleutels_percentage!$A:$AB,MATCH(demand!$C41,Verdeelsleutels_percentage!$C:$C,0),MATCH(INDEX(Overzicht!$B$1:$F$35,MATCH(demand!AJ$1,Overzicht!$B:$B,0),5),Verdeelsleutels_percentage!$1:$1,0)))</f>
        <v>0</v>
      </c>
      <c r="AK41">
        <f>PRODUCT(INDEX(Overzicht!$B$2:$E$35,MATCH(demand!AK$1,Overzicht!$B$2:$B$35,0),4),INDEX(Verdeelsleutels_percentage!$A:$AB,MATCH(demand!$C41,Verdeelsleutels_percentage!$C:$C,0),MATCH(INDEX(Overzicht!$B$1:$F$35,MATCH(demand!AK$1,Overzicht!$B:$B,0),5),Verdeelsleutels_percentage!$1:$1,0)))</f>
        <v>2.6829905492732593E-4</v>
      </c>
      <c r="AL41">
        <f>PRODUCT(INDEX(Overzicht!$B$2:$E$35,MATCH(demand!AL$1,Overzicht!$B$2:$B$35,0),4),INDEX(Verdeelsleutels_percentage!$A:$AB,MATCH(demand!$C41,Verdeelsleutels_percentage!$C:$C,0),MATCH(INDEX(Overzicht!$B$1:$F$35,MATCH(demand!AL$1,Overzicht!$B:$B,0),5),Verdeelsleutels_percentage!$1:$1,0)))</f>
        <v>3.4397314734272554E-3</v>
      </c>
      <c r="AM41">
        <f>PRODUCT(INDEX(Overzicht!$B$2:$E$35,MATCH(demand!AM$1,Overzicht!$B$2:$B$35,0),4),INDEX(Verdeelsleutels_percentage!$A:$AB,MATCH(demand!$C41,Verdeelsleutels_percentage!$C:$C,0),MATCH(INDEX(Overzicht!$B$1:$F$35,MATCH(demand!AM$1,Overzicht!$B:$B,0),5),Verdeelsleutels_percentage!$1:$1,0)))</f>
        <v>6.8794629468545108E-3</v>
      </c>
      <c r="AN41">
        <f>PRODUCT(INDEX(Overzicht!$B$2:$E$35,MATCH(demand!AN$1,Overzicht!$B$2:$B$35,0),4),INDEX(Verdeelsleutels_percentage!$A:$AB,MATCH(demand!$C41,Verdeelsleutels_percentage!$C:$C,0),MATCH(INDEX(Overzicht!$B$1:$F$35,MATCH(demand!AN$1,Overzicht!$B:$B,0),5),Verdeelsleutels_percentage!$1:$1,0)))</f>
        <v>3.4397314734272554E-3</v>
      </c>
      <c r="AO41">
        <f>PRODUCT(INDEX(Overzicht!$B$2:$E$35,MATCH(demand!AO$1,Overzicht!$B$2:$B$35,0),4),INDEX(Verdeelsleutels_percentage!$A:$AB,MATCH(demand!$C41,Verdeelsleutels_percentage!$C:$C,0),MATCH(INDEX(Overzicht!$B$1:$F$35,MATCH(demand!AO$1,Overzicht!$B:$B,0),5),Verdeelsleutels_percentage!$1:$1,0)))</f>
        <v>1.2039060156995393E-2</v>
      </c>
    </row>
    <row r="42" spans="2:41">
      <c r="B42" t="str">
        <f>INDEX('ETLocal datasets'!B:C,MATCH(C42,'ETLocal datasets'!C:C,0),1)</f>
        <v>GM0088</v>
      </c>
      <c r="C42" t="str">
        <f>'ETLocal datasets'!C25</f>
        <v>Schiermonnikoog</v>
      </c>
      <c r="D42">
        <f t="shared" si="6"/>
        <v>2.0773711239747221E-3</v>
      </c>
      <c r="E42">
        <f t="shared" si="7"/>
        <v>4.0675649026979495E-3</v>
      </c>
      <c r="F42">
        <f t="shared" si="8"/>
        <v>5.6867881641898643E-4</v>
      </c>
      <c r="G42">
        <f t="shared" si="9"/>
        <v>1.1698535652047721E-3</v>
      </c>
      <c r="H42">
        <f>PRODUCT(INDEX(Overzicht!$B$2:$E$35,MATCH(demand!H$1,Overzicht!$B$2:$B$35,0),4),INDEX(Verdeelsleutels_percentage!$A:$AB,MATCH(demand!$C42,Verdeelsleutels_percentage!$C:$C,0),MATCH(INDEX(Overzicht!$B$1:$F$35,MATCH(demand!H$1,Overzicht!$B:$B,0),5),Verdeelsleutels_percentage!$1:$1,0)))</f>
        <v>5.6867881641898643E-4</v>
      </c>
      <c r="I42">
        <f>PRODUCT(INDEX(Overzicht!$B$2:$E$35,MATCH(demand!I$1,Overzicht!$B$2:$B$35,0),4),INDEX(Verdeelsleutels_percentage!$A:$AB,MATCH(demand!$C42,Verdeelsleutels_percentage!$C:$C,0),MATCH(INDEX(Overzicht!$B$1:$F$35,MATCH(demand!I$1,Overzicht!$B:$B,0),5),Verdeelsleutels_percentage!$1:$1,0)))</f>
        <v>6.5459302630957949E-4</v>
      </c>
      <c r="J42">
        <f>PRODUCT(INDEX(Overzicht!$B$2:$E$35,MATCH(demand!J$1,Overzicht!$B$2:$B$35,0),4),INDEX(Verdeelsleutels_percentage!$A:$AB,MATCH(demand!$C42,Verdeelsleutels_percentage!$C:$C,0),MATCH(INDEX(Overzicht!$B$1:$F$35,MATCH(demand!J$1,Overzicht!$B:$B,0),5),Verdeelsleutels_percentage!$1:$1,0)))</f>
        <v>1.299837294671969E-4</v>
      </c>
      <c r="K42">
        <f>PRODUCT(INDEX(Overzicht!$B$2:$E$35,MATCH(demand!K$1,Overzicht!$B$2:$B$35,0),4),INDEX(Verdeelsleutels_percentage!$A:$AB,MATCH(demand!$C42,Verdeelsleutels_percentage!$C:$C,0),MATCH(INDEX(Overzicht!$B$1:$F$35,MATCH(demand!K$1,Overzicht!$B:$B,0),5),Verdeelsleutels_percentage!$1:$1,0)))</f>
        <v>7.6369186402784281E-5</v>
      </c>
      <c r="L42">
        <f>PRODUCT(INDEX(Overzicht!$B$2:$E$35,MATCH(demand!L$1,Overzicht!$B$2:$B$35,0),4),INDEX(Verdeelsleutels_percentage!$A:$AB,MATCH(demand!$C42,Verdeelsleutels_percentage!$C:$C,0),MATCH(INDEX(Overzicht!$B$1:$F$35,MATCH(demand!L$1,Overzicht!$B:$B,0),5),Verdeelsleutels_percentage!$1:$1,0)))</f>
        <v>1.9497559420079535E-4</v>
      </c>
      <c r="M42">
        <f>PRODUCT(INDEX(Overzicht!$B$2:$E$35,MATCH(demand!M$1,Overzicht!$B$2:$B$35,0),4),INDEX(Verdeelsleutels_percentage!$A:$AB,MATCH(demand!$C42,Verdeelsleutels_percentage!$C:$C,0),MATCH(INDEX(Overzicht!$B$1:$F$35,MATCH(demand!M$1,Overzicht!$B:$B,0),5),Verdeelsleutels_percentage!$1:$1,0)))</f>
        <v>8.3771396017298075E-4</v>
      </c>
      <c r="N42">
        <f>PRODUCT(INDEX(Overzicht!$B$2:$E$35,MATCH(demand!N$1,Overzicht!$B$2:$B$35,0),4),INDEX(Verdeelsleutels_percentage!$A:$AB,MATCH(demand!$C42,Verdeelsleutels_percentage!$C:$C,0),MATCH(INDEX(Overzicht!$B$1:$F$35,MATCH(demand!N$1,Overzicht!$B:$B,0),5),Verdeelsleutels_percentage!$1:$1,0)))</f>
        <v>9.1270930517894293E-4</v>
      </c>
      <c r="O42">
        <f>PRODUCT(INDEX(Overzicht!$B$2:$E$35,MATCH(demand!O$1,Overzicht!$B$2:$B$35,0),4),INDEX(Verdeelsleutels_percentage!$A:$AB,MATCH(demand!$C42,Verdeelsleutels_percentage!$C:$C,0),MATCH(INDEX(Overzicht!$B$1:$F$35,MATCH(demand!O$1,Overzicht!$B:$B,0),5),Verdeelsleutels_percentage!$1:$1,0)))</f>
        <v>0</v>
      </c>
      <c r="P42">
        <f>PRODUCT(INDEX(Overzicht!$B$2:$E$35,MATCH(demand!P$1,Overzicht!$B$2:$B$35,0),4),INDEX(Verdeelsleutels_percentage!$A:$AB,MATCH(demand!$C42,Verdeelsleutels_percentage!$C:$C,0),MATCH(INDEX(Overzicht!$B$1:$F$35,MATCH(demand!P$1,Overzicht!$B:$B,0),5),Verdeelsleutels_percentage!$1:$1,0)))</f>
        <v>0</v>
      </c>
      <c r="Q42">
        <f>PRODUCT(INDEX(Overzicht!$B$2:$E$35,MATCH(demand!Q$1,Overzicht!$B$2:$B$35,0),4),INDEX(Verdeelsleutels_percentage!$A:$AB,MATCH(demand!$C42,Verdeelsleutels_percentage!$C:$C,0),MATCH(INDEX(Overzicht!$B$1:$F$35,MATCH(demand!Q$1,Overzicht!$B:$B,0),5),Verdeelsleutels_percentage!$1:$1,0)))</f>
        <v>1.929445984278704E-4</v>
      </c>
      <c r="R42">
        <f>PRODUCT(INDEX(Overzicht!$B$2:$E$35,MATCH(demand!R$1,Overzicht!$B$2:$B$35,0),4),INDEX(Verdeelsleutels_percentage!$A:$AB,MATCH(demand!$C42,Verdeelsleutels_percentage!$C:$C,0),MATCH(INDEX(Overzicht!$B$1:$F$35,MATCH(demand!R$1,Overzicht!$B:$B,0),5),Verdeelsleutels_percentage!$1:$1,0)))</f>
        <v>3.4526928139724176E-5</v>
      </c>
      <c r="S42">
        <f>PRODUCT(INDEX(Overzicht!$B$2:$E$35,MATCH(demand!S$1,Overzicht!$B$2:$B$35,0),4),INDEX(Verdeelsleutels_percentage!$A:$AB,MATCH(demand!$C42,Verdeelsleutels_percentage!$C:$C,0),MATCH(INDEX(Overzicht!$B$1:$F$35,MATCH(demand!S$1,Overzicht!$B:$B,0),5),Verdeelsleutels_percentage!$1:$1,0)))</f>
        <v>2.6538344766219367E-4</v>
      </c>
      <c r="T42">
        <f>PRODUCT(INDEX(Overzicht!$B$2:$E$35,MATCH(demand!T$1,Overzicht!$B$2:$B$35,0),4),INDEX(Verdeelsleutels_percentage!$A:$AB,MATCH(demand!$C42,Verdeelsleutels_percentage!$C:$C,0),MATCH(INDEX(Overzicht!$B$1:$F$35,MATCH(demand!T$1,Overzicht!$B:$B,0),5),Verdeelsleutels_percentage!$1:$1,0)))</f>
        <v>2.1663954911199483E-4</v>
      </c>
      <c r="U42">
        <f>PRODUCT(INDEX(Overzicht!$B$2:$E$35,MATCH(demand!U$1,Overzicht!$B$2:$B$35,0),4),INDEX(Verdeelsleutels_percentage!$A:$AB,MATCH(demand!$C42,Verdeelsleutels_percentage!$C:$C,0),MATCH(INDEX(Overzicht!$B$1:$F$35,MATCH(demand!U$1,Overzicht!$B:$B,0),5),Verdeelsleutels_percentage!$1:$1,0)))</f>
        <v>6.7699859097498385E-4</v>
      </c>
      <c r="V42">
        <f>PRODUCT(INDEX(Overzicht!$B$2:$E$35,MATCH(demand!V$1,Overzicht!$B$2:$B$35,0),4),INDEX(Verdeelsleutels_percentage!$A:$AB,MATCH(demand!$C42,Verdeelsleutels_percentage!$C:$C,0),MATCH(INDEX(Overzicht!$B$1:$F$35,MATCH(demand!V$1,Overzicht!$B:$B,0),5),Verdeelsleutels_percentage!$1:$1,0)))</f>
        <v>5.9575876005798585E-5</v>
      </c>
      <c r="W42">
        <f>PRODUCT(INDEX(Overzicht!$B$2:$E$35,MATCH(demand!W$1,Overzicht!$B$2:$B$35,0),4),INDEX(Verdeelsleutels_percentage!$A:$AB,MATCH(demand!$C42,Verdeelsleutels_percentage!$C:$C,0),MATCH(INDEX(Overzicht!$B$1:$F$35,MATCH(demand!W$1,Overzicht!$B:$B,0),5),Verdeelsleutels_percentage!$1:$1,0)))</f>
        <v>6.4991864733598449E-4</v>
      </c>
      <c r="X42">
        <f>PRODUCT(INDEX(Overzicht!$B$2:$E$35,MATCH(demand!X$1,Overzicht!$B$2:$B$35,0),4),INDEX(Verdeelsleutels_percentage!$A:$AB,MATCH(demand!$C42,Verdeelsleutels_percentage!$C:$C,0),MATCH(INDEX(Overzicht!$B$1:$F$35,MATCH(demand!X$1,Overzicht!$B:$B,0),5),Verdeelsleutels_percentage!$1:$1,0)))</f>
        <v>7.4046942303747766E-4</v>
      </c>
      <c r="Y42">
        <f>PRODUCT(INDEX(Overzicht!$B$2:$E$35,MATCH(demand!Y$1,Overzicht!$B$2:$B$35,0),4),INDEX(Verdeelsleutels_percentage!$A:$AB,MATCH(demand!$C42,Verdeelsleutels_percentage!$C:$C,0),MATCH(INDEX(Overzicht!$B$1:$F$35,MATCH(demand!Y$1,Overzicht!$B:$B,0),5),Verdeelsleutels_percentage!$1:$1,0)))</f>
        <v>1.1699146409028772E-7</v>
      </c>
      <c r="Z42">
        <f>PRODUCT(INDEX(Overzicht!$B$2:$E$35,MATCH(demand!Z$1,Overzicht!$B$2:$B$35,0),4),INDEX(Verdeelsleutels_percentage!$A:$AB,MATCH(demand!$C42,Verdeelsleutels_percentage!$C:$C,0),MATCH(INDEX(Overzicht!$B$1:$F$35,MATCH(demand!Z$1,Overzicht!$B:$B,0),5),Verdeelsleutels_percentage!$1:$1,0)))</f>
        <v>0</v>
      </c>
      <c r="AA42">
        <f>PRODUCT(INDEX(Overzicht!$B$2:$E$35,MATCH(demand!AA$1,Overzicht!$B$2:$B$35,0),4),INDEX(Verdeelsleutels_percentage!$A:$AB,MATCH(demand!$C42,Verdeelsleutels_percentage!$C:$C,0),MATCH(INDEX(Overzicht!$B$1:$F$35,MATCH(demand!AA$1,Overzicht!$B:$B,0),5),Verdeelsleutels_percentage!$1:$1,0)))</f>
        <v>2.7366424348605319E-6</v>
      </c>
      <c r="AB42">
        <f>PRODUCT(INDEX(Overzicht!$B$2:$E$35,MATCH(demand!AB$1,Overzicht!$B$2:$B$35,0),4),INDEX(Verdeelsleutels_percentage!$A:$AB,MATCH(demand!$C42,Verdeelsleutels_percentage!$C:$C,0),MATCH(INDEX(Overzicht!$B$1:$F$35,MATCH(demand!AB$1,Overzicht!$B:$B,0),5),Verdeelsleutels_percentage!$1:$1,0)))</f>
        <v>6.9157386404053011E-4</v>
      </c>
      <c r="AC42">
        <f>PRODUCT(INDEX(Overzicht!$B$2:$E$35,MATCH(demand!AC$1,Overzicht!$B$2:$B$35,0),4),INDEX(Verdeelsleutels_percentage!$A:$AB,MATCH(demand!$C42,Verdeelsleutels_percentage!$C:$C,0),MATCH(INDEX(Overzicht!$B$1:$F$35,MATCH(demand!AC$1,Overzicht!$B:$B,0),5),Verdeelsleutels_percentage!$1:$1,0)))</f>
        <v>1.1566334340139941E-4</v>
      </c>
      <c r="AD42">
        <f>PRODUCT(INDEX(Overzicht!$B$2:$E$35,MATCH(demand!AD$1,Overzicht!$B$2:$B$35,0),4),INDEX(Verdeelsleutels_percentage!$A:$AB,MATCH(demand!$C42,Verdeelsleutels_percentage!$C:$C,0),MATCH(INDEX(Overzicht!$B$1:$F$35,MATCH(demand!AD$1,Overzicht!$B:$B,0),5),Verdeelsleutels_percentage!$1:$1,0)))</f>
        <v>0</v>
      </c>
      <c r="AE42">
        <f>PRODUCT(INDEX(Overzicht!$B$2:$E$35,MATCH(demand!AE$1,Overzicht!$B$2:$B$35,0),4),INDEX(Verdeelsleutels_percentage!$A:$AB,MATCH(demand!$C42,Verdeelsleutels_percentage!$C:$C,0),MATCH(INDEX(Overzicht!$B$1:$F$35,MATCH(demand!AE$1,Overzicht!$B:$B,0),5),Verdeelsleutels_percentage!$1:$1,0)))</f>
        <v>0</v>
      </c>
      <c r="AF42">
        <f>PRODUCT(INDEX(Overzicht!$B$2:$E$35,MATCH(demand!AF$1,Overzicht!$B$2:$B$35,0),4),INDEX(Verdeelsleutels_percentage!$A:$AB,MATCH(demand!$C42,Verdeelsleutels_percentage!$C:$C,0),MATCH(INDEX(Overzicht!$B$1:$F$35,MATCH(demand!AF$1,Overzicht!$B:$B,0),5),Verdeelsleutels_percentage!$1:$1,0)))</f>
        <v>0</v>
      </c>
      <c r="AG42">
        <f>PRODUCT(INDEX(Overzicht!$B$2:$E$35,MATCH(demand!AG$1,Overzicht!$B$2:$B$35,0),4),INDEX(Verdeelsleutels_percentage!$A:$AB,MATCH(demand!$C42,Verdeelsleutels_percentage!$C:$C,0),MATCH(INDEX(Overzicht!$B$1:$F$35,MATCH(demand!AG$1,Overzicht!$B:$B,0),5),Verdeelsleutels_percentage!$1:$1,0)))</f>
        <v>0</v>
      </c>
      <c r="AH42">
        <f>PRODUCT(INDEX(Overzicht!$B$2:$E$35,MATCH(demand!AH$1,Overzicht!$B$2:$B$35,0),4),INDEX(Verdeelsleutels_percentage!$A:$AB,MATCH(demand!$C42,Verdeelsleutels_percentage!$C:$C,0),MATCH(INDEX(Overzicht!$B$1:$F$35,MATCH(demand!AH$1,Overzicht!$B:$B,0),5),Verdeelsleutels_percentage!$1:$1,0)))</f>
        <v>3.5576351653186916E-5</v>
      </c>
      <c r="AI42">
        <f>PRODUCT(INDEX(Overzicht!$B$2:$E$35,MATCH(demand!AI$1,Overzicht!$B$2:$B$35,0),4),INDEX(Verdeelsleutels_percentage!$A:$AB,MATCH(demand!$C42,Verdeelsleutels_percentage!$C:$C,0),MATCH(INDEX(Overzicht!$B$1:$F$35,MATCH(demand!AI$1,Overzicht!$B:$B,0),5),Verdeelsleutels_percentage!$1:$1,0)))</f>
        <v>5.4732848697210637E-6</v>
      </c>
      <c r="AJ42">
        <f>PRODUCT(INDEX(Overzicht!$B$2:$E$35,MATCH(demand!AJ$1,Overzicht!$B$2:$B$35,0),4),INDEX(Verdeelsleutels_percentage!$A:$AB,MATCH(demand!$C42,Verdeelsleutels_percentage!$C:$C,0),MATCH(INDEX(Overzicht!$B$1:$F$35,MATCH(demand!AJ$1,Overzicht!$B:$B,0),5),Verdeelsleutels_percentage!$1:$1,0)))</f>
        <v>0</v>
      </c>
      <c r="AK42">
        <f>PRODUCT(INDEX(Overzicht!$B$2:$E$35,MATCH(demand!AK$1,Overzicht!$B$2:$B$35,0),4),INDEX(Verdeelsleutels_percentage!$A:$AB,MATCH(demand!$C42,Verdeelsleutels_percentage!$C:$C,0),MATCH(INDEX(Overzicht!$B$1:$F$35,MATCH(demand!AK$1,Overzicht!$B:$B,0),5),Verdeelsleutels_percentage!$1:$1,0)))</f>
        <v>8.4489424153677977E-6</v>
      </c>
      <c r="AL42">
        <f>PRODUCT(INDEX(Overzicht!$B$2:$E$35,MATCH(demand!AL$1,Overzicht!$B$2:$B$35,0),4),INDEX(Verdeelsleutels_percentage!$A:$AB,MATCH(demand!$C42,Verdeelsleutels_percentage!$C:$C,0),MATCH(INDEX(Overzicht!$B$1:$F$35,MATCH(demand!AL$1,Overzicht!$B:$B,0),5),Verdeelsleutels_percentage!$1:$1,0)))</f>
        <v>1.0831977455599742E-4</v>
      </c>
      <c r="AM42">
        <f>PRODUCT(INDEX(Overzicht!$B$2:$E$35,MATCH(demand!AM$1,Overzicht!$B$2:$B$35,0),4),INDEX(Verdeelsleutels_percentage!$A:$AB,MATCH(demand!$C42,Verdeelsleutels_percentage!$C:$C,0),MATCH(INDEX(Overzicht!$B$1:$F$35,MATCH(demand!AM$1,Overzicht!$B:$B,0),5),Verdeelsleutels_percentage!$1:$1,0)))</f>
        <v>2.1663954911199483E-4</v>
      </c>
      <c r="AN42">
        <f>PRODUCT(INDEX(Overzicht!$B$2:$E$35,MATCH(demand!AN$1,Overzicht!$B$2:$B$35,0),4),INDEX(Verdeelsleutels_percentage!$A:$AB,MATCH(demand!$C42,Verdeelsleutels_percentage!$C:$C,0),MATCH(INDEX(Overzicht!$B$1:$F$35,MATCH(demand!AN$1,Overzicht!$B:$B,0),5),Verdeelsleutels_percentage!$1:$1,0)))</f>
        <v>1.0831977455599742E-4</v>
      </c>
      <c r="AO42">
        <f>PRODUCT(INDEX(Overzicht!$B$2:$E$35,MATCH(demand!AO$1,Overzicht!$B$2:$B$35,0),4),INDEX(Verdeelsleutels_percentage!$A:$AB,MATCH(demand!$C42,Verdeelsleutels_percentage!$C:$C,0),MATCH(INDEX(Overzicht!$B$1:$F$35,MATCH(demand!AO$1,Overzicht!$B:$B,0),5),Verdeelsleutels_percentage!$1:$1,0)))</f>
        <v>3.7911921094599095E-4</v>
      </c>
    </row>
    <row r="43" spans="2:41">
      <c r="B43" t="str">
        <f>INDEX('ETLocal datasets'!B:C,MATCH(C43,'ETLocal datasets'!C:C,0),1)</f>
        <v>GM0090</v>
      </c>
      <c r="C43" t="str">
        <f>'ETLocal datasets'!C26</f>
        <v>Smallingerland</v>
      </c>
      <c r="D43">
        <f t="shared" si="6"/>
        <v>4.0134354952777118E-2</v>
      </c>
      <c r="E43">
        <f t="shared" si="7"/>
        <v>0.15486350395239323</v>
      </c>
      <c r="F43">
        <f t="shared" si="8"/>
        <v>3.3985850035091095E-2</v>
      </c>
      <c r="G43">
        <f t="shared" si="9"/>
        <v>6.9913748643615964E-2</v>
      </c>
      <c r="H43">
        <f>PRODUCT(INDEX(Overzicht!$B$2:$E$35,MATCH(demand!H$1,Overzicht!$B$2:$B$35,0),4),INDEX(Verdeelsleutels_percentage!$A:$AB,MATCH(demand!$C43,Verdeelsleutels_percentage!$C:$C,0),MATCH(INDEX(Overzicht!$B$1:$F$35,MATCH(demand!H$1,Overzicht!$B:$B,0),5),Verdeelsleutels_percentage!$1:$1,0)))</f>
        <v>3.3985850035091095E-2</v>
      </c>
      <c r="I43">
        <f>PRODUCT(INDEX(Overzicht!$B$2:$E$35,MATCH(demand!I$1,Overzicht!$B$2:$B$35,0),4),INDEX(Verdeelsleutels_percentage!$A:$AB,MATCH(demand!$C43,Verdeelsleutels_percentage!$C:$C,0),MATCH(INDEX(Overzicht!$B$1:$F$35,MATCH(demand!I$1,Overzicht!$B:$B,0),5),Verdeelsleutels_percentage!$1:$1,0)))</f>
        <v>3.7126795830512592E-3</v>
      </c>
      <c r="J43">
        <f>PRODUCT(INDEX(Overzicht!$B$2:$E$35,MATCH(demand!J$1,Overzicht!$B$2:$B$35,0),4),INDEX(Verdeelsleutels_percentage!$A:$AB,MATCH(demand!$C43,Verdeelsleutels_percentage!$C:$C,0),MATCH(INDEX(Overzicht!$B$1:$F$35,MATCH(demand!J$1,Overzicht!$B:$B,0),5),Verdeelsleutels_percentage!$1:$1,0)))</f>
        <v>7.7681942937351065E-3</v>
      </c>
      <c r="K43">
        <f>PRODUCT(INDEX(Overzicht!$B$2:$E$35,MATCH(demand!K$1,Overzicht!$B$2:$B$35,0),4),INDEX(Verdeelsleutels_percentage!$A:$AB,MATCH(demand!$C43,Verdeelsleutels_percentage!$C:$C,0),MATCH(INDEX(Overzicht!$B$1:$F$35,MATCH(demand!K$1,Overzicht!$B:$B,0),5),Verdeelsleutels_percentage!$1:$1,0)))</f>
        <v>4.3314595135598028E-4</v>
      </c>
      <c r="L43">
        <f>PRODUCT(INDEX(Overzicht!$B$2:$E$35,MATCH(demand!L$1,Overzicht!$B$2:$B$35,0),4),INDEX(Verdeelsleutels_percentage!$A:$AB,MATCH(demand!$C43,Verdeelsleutels_percentage!$C:$C,0),MATCH(INDEX(Overzicht!$B$1:$F$35,MATCH(demand!L$1,Overzicht!$B:$B,0),5),Verdeelsleutels_percentage!$1:$1,0)))</f>
        <v>1.1652291440602661E-2</v>
      </c>
      <c r="M43">
        <f>PRODUCT(INDEX(Overzicht!$B$2:$E$35,MATCH(demand!M$1,Overzicht!$B$2:$B$35,0),4),INDEX(Verdeelsleutels_percentage!$A:$AB,MATCH(demand!$C43,Verdeelsleutels_percentage!$C:$C,0),MATCH(INDEX(Overzicht!$B$1:$F$35,MATCH(demand!M$1,Overzicht!$B:$B,0),5),Verdeelsleutels_percentage!$1:$1,0)))</f>
        <v>1.2832898432573021E-2</v>
      </c>
      <c r="N43">
        <f>PRODUCT(INDEX(Overzicht!$B$2:$E$35,MATCH(demand!N$1,Overzicht!$B$2:$B$35,0),4),INDEX(Verdeelsleutels_percentage!$A:$AB,MATCH(demand!$C43,Verdeelsleutels_percentage!$C:$C,0),MATCH(INDEX(Overzicht!$B$1:$F$35,MATCH(demand!N$1,Overzicht!$B:$B,0),5),Verdeelsleutels_percentage!$1:$1,0)))</f>
        <v>3.1558614370525144E-2</v>
      </c>
      <c r="O43">
        <f>PRODUCT(INDEX(Overzicht!$B$2:$E$35,MATCH(demand!O$1,Overzicht!$B$2:$B$35,0),4),INDEX(Verdeelsleutels_percentage!$A:$AB,MATCH(demand!$C43,Verdeelsleutels_percentage!$C:$C,0),MATCH(INDEX(Overzicht!$B$1:$F$35,MATCH(demand!O$1,Overzicht!$B:$B,0),5),Verdeelsleutels_percentage!$1:$1,0)))</f>
        <v>0</v>
      </c>
      <c r="P43">
        <f>PRODUCT(INDEX(Overzicht!$B$2:$E$35,MATCH(demand!P$1,Overzicht!$B$2:$B$35,0),4),INDEX(Verdeelsleutels_percentage!$A:$AB,MATCH(demand!$C43,Verdeelsleutels_percentage!$C:$C,0),MATCH(INDEX(Overzicht!$B$1:$F$35,MATCH(demand!P$1,Overzicht!$B:$B,0),5),Verdeelsleutels_percentage!$1:$1,0)))</f>
        <v>0</v>
      </c>
      <c r="Q43">
        <f>PRODUCT(INDEX(Overzicht!$B$2:$E$35,MATCH(demand!Q$1,Overzicht!$B$2:$B$35,0),4),INDEX(Verdeelsleutels_percentage!$A:$AB,MATCH(demand!$C43,Verdeelsleutels_percentage!$C:$C,0),MATCH(INDEX(Overzicht!$B$1:$F$35,MATCH(demand!Q$1,Overzicht!$B:$B,0),5),Verdeelsleutels_percentage!$1:$1,0)))</f>
        <v>1.153091340476305E-2</v>
      </c>
      <c r="R43">
        <f>PRODUCT(INDEX(Overzicht!$B$2:$E$35,MATCH(demand!R$1,Overzicht!$B$2:$B$35,0),4),INDEX(Verdeelsleutels_percentage!$A:$AB,MATCH(demand!$C43,Verdeelsleutels_percentage!$C:$C,0),MATCH(INDEX(Overzicht!$B$1:$F$35,MATCH(demand!R$1,Overzicht!$B:$B,0),5),Verdeelsleutels_percentage!$1:$1,0)))</f>
        <v>2.0634266092733875E-3</v>
      </c>
      <c r="S43">
        <f>PRODUCT(INDEX(Overzicht!$B$2:$E$35,MATCH(demand!S$1,Overzicht!$B$2:$B$35,0),4),INDEX(Verdeelsleutels_percentage!$A:$AB,MATCH(demand!$C43,Verdeelsleutels_percentage!$C:$C,0),MATCH(INDEX(Overzicht!$B$1:$F$35,MATCH(demand!S$1,Overzicht!$B:$B,0),5),Verdeelsleutels_percentage!$1:$1,0)))</f>
        <v>1.5860063349709179E-2</v>
      </c>
      <c r="T43">
        <f>PRODUCT(INDEX(Overzicht!$B$2:$E$35,MATCH(demand!T$1,Overzicht!$B$2:$B$35,0),4),INDEX(Verdeelsleutels_percentage!$A:$AB,MATCH(demand!$C43,Verdeelsleutels_percentage!$C:$C,0),MATCH(INDEX(Overzicht!$B$1:$F$35,MATCH(demand!T$1,Overzicht!$B:$B,0),5),Verdeelsleutels_percentage!$1:$1,0)))</f>
        <v>1.2946990489558512E-2</v>
      </c>
      <c r="U43">
        <f>PRODUCT(INDEX(Overzicht!$B$2:$E$35,MATCH(demand!U$1,Overzicht!$B$2:$B$35,0),4),INDEX(Verdeelsleutels_percentage!$A:$AB,MATCH(demand!$C43,Verdeelsleutels_percentage!$C:$C,0),MATCH(INDEX(Overzicht!$B$1:$F$35,MATCH(demand!U$1,Overzicht!$B:$B,0),5),Verdeelsleutels_percentage!$1:$1,0)))</f>
        <v>4.045934527987035E-2</v>
      </c>
      <c r="V43">
        <f>PRODUCT(INDEX(Overzicht!$B$2:$E$35,MATCH(demand!V$1,Overzicht!$B$2:$B$35,0),4),INDEX(Verdeelsleutels_percentage!$A:$AB,MATCH(demand!$C43,Verdeelsleutels_percentage!$C:$C,0),MATCH(INDEX(Overzicht!$B$1:$F$35,MATCH(demand!V$1,Overzicht!$B:$B,0),5),Verdeelsleutels_percentage!$1:$1,0)))</f>
        <v>3.5604223846285913E-3</v>
      </c>
      <c r="W43">
        <f>PRODUCT(INDEX(Overzicht!$B$2:$E$35,MATCH(demand!W$1,Overzicht!$B$2:$B$35,0),4),INDEX(Verdeelsleutels_percentage!$A:$AB,MATCH(demand!$C43,Verdeelsleutels_percentage!$C:$C,0),MATCH(INDEX(Overzicht!$B$1:$F$35,MATCH(demand!W$1,Overzicht!$B:$B,0),5),Verdeelsleutels_percentage!$1:$1,0)))</f>
        <v>3.8840971468675538E-2</v>
      </c>
      <c r="X43">
        <f>PRODUCT(INDEX(Overzicht!$B$2:$E$35,MATCH(demand!X$1,Overzicht!$B$2:$B$35,0),4),INDEX(Verdeelsleutels_percentage!$A:$AB,MATCH(demand!$C43,Verdeelsleutels_percentage!$C:$C,0),MATCH(INDEX(Overzicht!$B$1:$F$35,MATCH(demand!X$1,Overzicht!$B:$B,0),5),Verdeelsleutels_percentage!$1:$1,0)))</f>
        <v>1.1858645647141559E-3</v>
      </c>
      <c r="Y43">
        <f>PRODUCT(INDEX(Overzicht!$B$2:$E$35,MATCH(demand!Y$1,Overzicht!$B$2:$B$35,0),4),INDEX(Verdeelsleutels_percentage!$A:$AB,MATCH(demand!$C43,Verdeelsleutels_percentage!$C:$C,0),MATCH(INDEX(Overzicht!$B$1:$F$35,MATCH(demand!Y$1,Overzicht!$B:$B,0),5),Verdeelsleutels_percentage!$1:$1,0)))</f>
        <v>3.3606371547504224E-6</v>
      </c>
      <c r="Z43">
        <f>PRODUCT(INDEX(Overzicht!$B$2:$E$35,MATCH(demand!Z$1,Overzicht!$B$2:$B$35,0),4),INDEX(Verdeelsleutels_percentage!$A:$AB,MATCH(demand!$C43,Verdeelsleutels_percentage!$C:$C,0),MATCH(INDEX(Overzicht!$B$1:$F$35,MATCH(demand!Z$1,Overzicht!$B:$B,0),5),Verdeelsleutels_percentage!$1:$1,0)))</f>
        <v>0</v>
      </c>
      <c r="AA43">
        <f>PRODUCT(INDEX(Overzicht!$B$2:$E$35,MATCH(demand!AA$1,Overzicht!$B$2:$B$35,0),4),INDEX(Verdeelsleutels_percentage!$A:$AB,MATCH(demand!$C43,Verdeelsleutels_percentage!$C:$C,0),MATCH(INDEX(Overzicht!$B$1:$F$35,MATCH(demand!AA$1,Overzicht!$B:$B,0),5),Verdeelsleutels_percentage!$1:$1,0)))</f>
        <v>7.861139543275842E-5</v>
      </c>
      <c r="AB43">
        <f>PRODUCT(INDEX(Overzicht!$B$2:$E$35,MATCH(demand!AB$1,Overzicht!$B$2:$B$35,0),4),INDEX(Verdeelsleutels_percentage!$A:$AB,MATCH(demand!$C43,Verdeelsleutels_percentage!$C:$C,0),MATCH(INDEX(Overzicht!$B$1:$F$35,MATCH(demand!AB$1,Overzicht!$B:$B,0),5),Verdeelsleutels_percentage!$1:$1,0)))</f>
        <v>1.9417347459334853E-2</v>
      </c>
      <c r="AC43">
        <f>PRODUCT(INDEX(Overzicht!$B$2:$E$35,MATCH(demand!AC$1,Overzicht!$B$2:$B$35,0),4),INDEX(Verdeelsleutels_percentage!$A:$AB,MATCH(demand!$C43,Verdeelsleutels_percentage!$C:$C,0),MATCH(INDEX(Overzicht!$B$1:$F$35,MATCH(demand!AC$1,Overzicht!$B:$B,0),5),Verdeelsleutels_percentage!$1:$1,0)))</f>
        <v>7.7114853739945093E-4</v>
      </c>
      <c r="AD43">
        <f>PRODUCT(INDEX(Overzicht!$B$2:$E$35,MATCH(demand!AD$1,Overzicht!$B$2:$B$35,0),4),INDEX(Verdeelsleutels_percentage!$A:$AB,MATCH(demand!$C43,Verdeelsleutels_percentage!$C:$C,0),MATCH(INDEX(Overzicht!$B$1:$F$35,MATCH(demand!AD$1,Overzicht!$B:$B,0),5),Verdeelsleutels_percentage!$1:$1,0)))</f>
        <v>0</v>
      </c>
      <c r="AE43">
        <f>PRODUCT(INDEX(Overzicht!$B$2:$E$35,MATCH(demand!AE$1,Overzicht!$B$2:$B$35,0),4),INDEX(Verdeelsleutels_percentage!$A:$AB,MATCH(demand!$C43,Verdeelsleutels_percentage!$C:$C,0),MATCH(INDEX(Overzicht!$B$1:$F$35,MATCH(demand!AE$1,Overzicht!$B:$B,0),5),Verdeelsleutels_percentage!$1:$1,0)))</f>
        <v>0</v>
      </c>
      <c r="AF43">
        <f>PRODUCT(INDEX(Overzicht!$B$2:$E$35,MATCH(demand!AF$1,Overzicht!$B$2:$B$35,0),4),INDEX(Verdeelsleutels_percentage!$A:$AB,MATCH(demand!$C43,Verdeelsleutels_percentage!$C:$C,0),MATCH(INDEX(Overzicht!$B$1:$F$35,MATCH(demand!AF$1,Overzicht!$B:$B,0),5),Verdeelsleutels_percentage!$1:$1,0)))</f>
        <v>0</v>
      </c>
      <c r="AG43">
        <f>PRODUCT(INDEX(Overzicht!$B$2:$E$35,MATCH(demand!AG$1,Overzicht!$B$2:$B$35,0),4),INDEX(Verdeelsleutels_percentage!$A:$AB,MATCH(demand!$C43,Verdeelsleutels_percentage!$C:$C,0),MATCH(INDEX(Overzicht!$B$1:$F$35,MATCH(demand!AG$1,Overzicht!$B:$B,0),5),Verdeelsleutels_percentage!$1:$1,0)))</f>
        <v>0</v>
      </c>
      <c r="AH43">
        <f>PRODUCT(INDEX(Overzicht!$B$2:$E$35,MATCH(demand!AH$1,Overzicht!$B$2:$B$35,0),4),INDEX(Verdeelsleutels_percentage!$A:$AB,MATCH(demand!$C43,Verdeelsleutels_percentage!$C:$C,0),MATCH(INDEX(Overzicht!$B$1:$F$35,MATCH(demand!AH$1,Overzicht!$B:$B,0),5),Verdeelsleutels_percentage!$1:$1,0)))</f>
        <v>1.0219481406258594E-3</v>
      </c>
      <c r="AI43">
        <f>PRODUCT(INDEX(Overzicht!$B$2:$E$35,MATCH(demand!AI$1,Overzicht!$B$2:$B$35,0),4),INDEX(Verdeelsleutels_percentage!$A:$AB,MATCH(demand!$C43,Verdeelsleutels_percentage!$C:$C,0),MATCH(INDEX(Overzicht!$B$1:$F$35,MATCH(demand!AI$1,Overzicht!$B:$B,0),5),Verdeelsleutels_percentage!$1:$1,0)))</f>
        <v>1.5722279086551684E-4</v>
      </c>
      <c r="AJ43">
        <f>PRODUCT(INDEX(Overzicht!$B$2:$E$35,MATCH(demand!AJ$1,Overzicht!$B$2:$B$35,0),4),INDEX(Verdeelsleutels_percentage!$A:$AB,MATCH(demand!$C43,Verdeelsleutels_percentage!$C:$C,0),MATCH(INDEX(Overzicht!$B$1:$F$35,MATCH(demand!AJ$1,Overzicht!$B:$B,0),5),Verdeelsleutels_percentage!$1:$1,0)))</f>
        <v>0</v>
      </c>
      <c r="AK43">
        <f>PRODUCT(INDEX(Overzicht!$B$2:$E$35,MATCH(demand!AK$1,Overzicht!$B$2:$B$35,0),4),INDEX(Verdeelsleutels_percentage!$A:$AB,MATCH(demand!$C43,Verdeelsleutels_percentage!$C:$C,0),MATCH(INDEX(Overzicht!$B$1:$F$35,MATCH(demand!AK$1,Overzicht!$B:$B,0),5),Verdeelsleutels_percentage!$1:$1,0)))</f>
        <v>5.0493262909278192E-4</v>
      </c>
      <c r="AL43">
        <f>PRODUCT(INDEX(Overzicht!$B$2:$E$35,MATCH(demand!AL$1,Overzicht!$B$2:$B$35,0),4),INDEX(Verdeelsleutels_percentage!$A:$AB,MATCH(demand!$C43,Verdeelsleutels_percentage!$C:$C,0),MATCH(INDEX(Overzicht!$B$1:$F$35,MATCH(demand!AL$1,Overzicht!$B:$B,0),5),Verdeelsleutels_percentage!$1:$1,0)))</f>
        <v>6.473495244779256E-3</v>
      </c>
      <c r="AM43">
        <f>PRODUCT(INDEX(Overzicht!$B$2:$E$35,MATCH(demand!AM$1,Overzicht!$B$2:$B$35,0),4),INDEX(Verdeelsleutels_percentage!$A:$AB,MATCH(demand!$C43,Verdeelsleutels_percentage!$C:$C,0),MATCH(INDEX(Overzicht!$B$1:$F$35,MATCH(demand!AM$1,Overzicht!$B:$B,0),5),Verdeelsleutels_percentage!$1:$1,0)))</f>
        <v>1.2946990489558512E-2</v>
      </c>
      <c r="AN43">
        <f>PRODUCT(INDEX(Overzicht!$B$2:$E$35,MATCH(demand!AN$1,Overzicht!$B$2:$B$35,0),4),INDEX(Verdeelsleutels_percentage!$A:$AB,MATCH(demand!$C43,Verdeelsleutels_percentage!$C:$C,0),MATCH(INDEX(Overzicht!$B$1:$F$35,MATCH(demand!AN$1,Overzicht!$B:$B,0),5),Verdeelsleutels_percentage!$1:$1,0)))</f>
        <v>6.473495244779256E-3</v>
      </c>
      <c r="AO43">
        <f>PRODUCT(INDEX(Overzicht!$B$2:$E$35,MATCH(demand!AO$1,Overzicht!$B$2:$B$35,0),4),INDEX(Verdeelsleutels_percentage!$A:$AB,MATCH(demand!$C43,Verdeelsleutels_percentage!$C:$C,0),MATCH(INDEX(Overzicht!$B$1:$F$35,MATCH(demand!AO$1,Overzicht!$B:$B,0),5),Verdeelsleutels_percentage!$1:$1,0)))</f>
        <v>2.2657233356727396E-2</v>
      </c>
    </row>
    <row r="44" spans="2:41">
      <c r="B44" t="str">
        <f>INDEX('ETLocal datasets'!B:C,MATCH(C44,'ETLocal datasets'!C:C,0),1)</f>
        <v>GM0093</v>
      </c>
      <c r="C44" t="str">
        <f>'ETLocal datasets'!C27</f>
        <v>Terschelling</v>
      </c>
      <c r="D44">
        <f t="shared" si="6"/>
        <v>3.8663493067935747E-3</v>
      </c>
      <c r="E44">
        <f t="shared" si="7"/>
        <v>1.6540029004153203E-2</v>
      </c>
      <c r="F44">
        <f t="shared" si="8"/>
        <v>2.9709822780863713E-3</v>
      </c>
      <c r="G44">
        <f t="shared" si="9"/>
        <v>6.1117349720633922E-3</v>
      </c>
      <c r="H44">
        <f>PRODUCT(INDEX(Overzicht!$B$2:$E$35,MATCH(demand!H$1,Overzicht!$B$2:$B$35,0),4),INDEX(Verdeelsleutels_percentage!$A:$AB,MATCH(demand!$C44,Verdeelsleutels_percentage!$C:$C,0),MATCH(INDEX(Overzicht!$B$1:$F$35,MATCH(demand!H$1,Overzicht!$B:$B,0),5),Verdeelsleutels_percentage!$1:$1,0)))</f>
        <v>2.9709822780863713E-3</v>
      </c>
      <c r="I44">
        <f>PRODUCT(INDEX(Overzicht!$B$2:$E$35,MATCH(demand!I$1,Overzicht!$B$2:$B$35,0),4),INDEX(Verdeelsleutels_percentage!$A:$AB,MATCH(demand!$C44,Verdeelsleutels_percentage!$C:$C,0),MATCH(INDEX(Overzicht!$B$1:$F$35,MATCH(demand!I$1,Overzicht!$B:$B,0),5),Verdeelsleutels_percentage!$1:$1,0)))</f>
        <v>1.8055907428882021E-5</v>
      </c>
      <c r="J44">
        <f>PRODUCT(INDEX(Overzicht!$B$2:$E$35,MATCH(demand!J$1,Overzicht!$B$2:$B$35,0),4),INDEX(Verdeelsleutels_percentage!$A:$AB,MATCH(demand!$C44,Verdeelsleutels_percentage!$C:$C,0),MATCH(INDEX(Overzicht!$B$1:$F$35,MATCH(demand!J$1,Overzicht!$B:$B,0),5),Verdeelsleutels_percentage!$1:$1,0)))</f>
        <v>6.7908166356259918E-4</v>
      </c>
      <c r="K44">
        <f>PRODUCT(INDEX(Overzicht!$B$2:$E$35,MATCH(demand!K$1,Overzicht!$B$2:$B$35,0),4),INDEX(Verdeelsleutels_percentage!$A:$AB,MATCH(demand!$C44,Verdeelsleutels_percentage!$C:$C,0),MATCH(INDEX(Overzicht!$B$1:$F$35,MATCH(demand!K$1,Overzicht!$B:$B,0),5),Verdeelsleutels_percentage!$1:$1,0)))</f>
        <v>2.1065225333695689E-6</v>
      </c>
      <c r="L44">
        <f>PRODUCT(INDEX(Overzicht!$B$2:$E$35,MATCH(demand!L$1,Overzicht!$B$2:$B$35,0),4),INDEX(Verdeelsleutels_percentage!$A:$AB,MATCH(demand!$C44,Verdeelsleutels_percentage!$C:$C,0),MATCH(INDEX(Overzicht!$B$1:$F$35,MATCH(demand!L$1,Overzicht!$B:$B,0),5),Verdeelsleutels_percentage!$1:$1,0)))</f>
        <v>1.0186224953438988E-3</v>
      </c>
      <c r="M44">
        <f>PRODUCT(INDEX(Overzicht!$B$2:$E$35,MATCH(demand!M$1,Overzicht!$B$2:$B$35,0),4),INDEX(Verdeelsleutels_percentage!$A:$AB,MATCH(demand!$C44,Verdeelsleutels_percentage!$C:$C,0),MATCH(INDEX(Overzicht!$B$1:$F$35,MATCH(demand!M$1,Overzicht!$B:$B,0),5),Verdeelsleutels_percentage!$1:$1,0)))</f>
        <v>1.2598078566434473E-3</v>
      </c>
      <c r="N44">
        <f>PRODUCT(INDEX(Overzicht!$B$2:$E$35,MATCH(demand!N$1,Overzicht!$B$2:$B$35,0),4),INDEX(Verdeelsleutels_percentage!$A:$AB,MATCH(demand!$C44,Verdeelsleutels_percentage!$C:$C,0),MATCH(INDEX(Overzicht!$B$1:$F$35,MATCH(demand!N$1,Overzicht!$B:$B,0),5),Verdeelsleutels_percentage!$1:$1,0)))</f>
        <v>1.3725906552381944E-3</v>
      </c>
      <c r="O44">
        <f>PRODUCT(INDEX(Overzicht!$B$2:$E$35,MATCH(demand!O$1,Overzicht!$B$2:$B$35,0),4),INDEX(Verdeelsleutels_percentage!$A:$AB,MATCH(demand!$C44,Verdeelsleutels_percentage!$C:$C,0),MATCH(INDEX(Overzicht!$B$1:$F$35,MATCH(demand!O$1,Overzicht!$B:$B,0),5),Verdeelsleutels_percentage!$1:$1,0)))</f>
        <v>0</v>
      </c>
      <c r="P44">
        <f>PRODUCT(INDEX(Overzicht!$B$2:$E$35,MATCH(demand!P$1,Overzicht!$B$2:$B$35,0),4),INDEX(Verdeelsleutels_percentage!$A:$AB,MATCH(demand!$C44,Verdeelsleutels_percentage!$C:$C,0),MATCH(INDEX(Overzicht!$B$1:$F$35,MATCH(demand!P$1,Overzicht!$B:$B,0),5),Verdeelsleutels_percentage!$1:$1,0)))</f>
        <v>0</v>
      </c>
      <c r="Q44">
        <f>PRODUCT(INDEX(Overzicht!$B$2:$E$35,MATCH(demand!Q$1,Overzicht!$B$2:$B$35,0),4),INDEX(Verdeelsleutels_percentage!$A:$AB,MATCH(demand!$C44,Verdeelsleutels_percentage!$C:$C,0),MATCH(INDEX(Overzicht!$B$1:$F$35,MATCH(demand!Q$1,Overzicht!$B:$B,0),5),Verdeelsleutels_percentage!$1:$1,0)))</f>
        <v>1.0080118443507331E-3</v>
      </c>
      <c r="R44">
        <f>PRODUCT(INDEX(Overzicht!$B$2:$E$35,MATCH(demand!R$1,Overzicht!$B$2:$B$35,0),4),INDEX(Verdeelsleutels_percentage!$A:$AB,MATCH(demand!$C44,Verdeelsleutels_percentage!$C:$C,0),MATCH(INDEX(Overzicht!$B$1:$F$35,MATCH(demand!R$1,Overzicht!$B:$B,0),5),Verdeelsleutels_percentage!$1:$1,0)))</f>
        <v>1.803810668838154E-4</v>
      </c>
      <c r="S44">
        <f>PRODUCT(INDEX(Overzicht!$B$2:$E$35,MATCH(demand!S$1,Overzicht!$B$2:$B$35,0),4),INDEX(Verdeelsleutels_percentage!$A:$AB,MATCH(demand!$C44,Verdeelsleutels_percentage!$C:$C,0),MATCH(INDEX(Overzicht!$B$1:$F$35,MATCH(demand!S$1,Overzicht!$B:$B,0),5),Verdeelsleutels_percentage!$1:$1,0)))</f>
        <v>1.3864583964403067E-3</v>
      </c>
      <c r="T44">
        <f>PRODUCT(INDEX(Overzicht!$B$2:$E$35,MATCH(demand!T$1,Overzicht!$B$2:$B$35,0),4),INDEX(Verdeelsleutels_percentage!$A:$AB,MATCH(demand!$C44,Verdeelsleutels_percentage!$C:$C,0),MATCH(INDEX(Overzicht!$B$1:$F$35,MATCH(demand!T$1,Overzicht!$B:$B,0),5),Verdeelsleutels_percentage!$1:$1,0)))</f>
        <v>1.131802772604332E-3</v>
      </c>
      <c r="U44">
        <f>PRODUCT(INDEX(Overzicht!$B$2:$E$35,MATCH(demand!U$1,Overzicht!$B$2:$B$35,0),4),INDEX(Verdeelsleutels_percentage!$A:$AB,MATCH(demand!$C44,Verdeelsleutels_percentage!$C:$C,0),MATCH(INDEX(Overzicht!$B$1:$F$35,MATCH(demand!U$1,Overzicht!$B:$B,0),5),Verdeelsleutels_percentage!$1:$1,0)))</f>
        <v>3.5368836643885375E-3</v>
      </c>
      <c r="V44">
        <f>PRODUCT(INDEX(Overzicht!$B$2:$E$35,MATCH(demand!V$1,Overzicht!$B$2:$B$35,0),4),INDEX(Verdeelsleutels_percentage!$A:$AB,MATCH(demand!$C44,Verdeelsleutels_percentage!$C:$C,0),MATCH(INDEX(Overzicht!$B$1:$F$35,MATCH(demand!V$1,Overzicht!$B:$B,0),5),Verdeelsleutels_percentage!$1:$1,0)))</f>
        <v>3.1124576246619129E-4</v>
      </c>
      <c r="W44">
        <f>PRODUCT(INDEX(Overzicht!$B$2:$E$35,MATCH(demand!W$1,Overzicht!$B$2:$B$35,0),4),INDEX(Verdeelsleutels_percentage!$A:$AB,MATCH(demand!$C44,Verdeelsleutels_percentage!$C:$C,0),MATCH(INDEX(Overzicht!$B$1:$F$35,MATCH(demand!W$1,Overzicht!$B:$B,0),5),Verdeelsleutels_percentage!$1:$1,0)))</f>
        <v>3.3954083178129959E-3</v>
      </c>
      <c r="X44">
        <f>PRODUCT(INDEX(Overzicht!$B$2:$E$35,MATCH(demand!X$1,Overzicht!$B$2:$B$35,0),4),INDEX(Verdeelsleutels_percentage!$A:$AB,MATCH(demand!$C44,Verdeelsleutels_percentage!$C:$C,0),MATCH(INDEX(Overzicht!$B$1:$F$35,MATCH(demand!X$1,Overzicht!$B:$B,0),5),Verdeelsleutels_percentage!$1:$1,0)))</f>
        <v>3.8415330969613502E-3</v>
      </c>
      <c r="Y44">
        <f>PRODUCT(INDEX(Overzicht!$B$2:$E$35,MATCH(demand!Y$1,Overzicht!$B$2:$B$35,0),4),INDEX(Verdeelsleutels_percentage!$A:$AB,MATCH(demand!$C44,Verdeelsleutels_percentage!$C:$C,0),MATCH(INDEX(Overzicht!$B$1:$F$35,MATCH(demand!Y$1,Overzicht!$B:$B,0),5),Verdeelsleutels_percentage!$1:$1,0)))</f>
        <v>5.2302066299187452E-7</v>
      </c>
      <c r="Z44">
        <f>PRODUCT(INDEX(Overzicht!$B$2:$E$35,MATCH(demand!Z$1,Overzicht!$B$2:$B$35,0),4),INDEX(Verdeelsleutels_percentage!$A:$AB,MATCH(demand!$C44,Verdeelsleutels_percentage!$C:$C,0),MATCH(INDEX(Overzicht!$B$1:$F$35,MATCH(demand!Z$1,Overzicht!$B:$B,0),5),Verdeelsleutels_percentage!$1:$1,0)))</f>
        <v>0</v>
      </c>
      <c r="AA44">
        <f>PRODUCT(INDEX(Overzicht!$B$2:$E$35,MATCH(demand!AA$1,Overzicht!$B$2:$B$35,0),4),INDEX(Verdeelsleutels_percentage!$A:$AB,MATCH(demand!$C44,Verdeelsleutels_percentage!$C:$C,0),MATCH(INDEX(Overzicht!$B$1:$F$35,MATCH(demand!AA$1,Overzicht!$B:$B,0),5),Verdeelsleutels_percentage!$1:$1,0)))</f>
        <v>1.2234401473494144E-5</v>
      </c>
      <c r="AB44">
        <f>PRODUCT(INDEX(Overzicht!$B$2:$E$35,MATCH(demand!AB$1,Overzicht!$B$2:$B$35,0),4),INDEX(Verdeelsleutels_percentage!$A:$AB,MATCH(demand!$C44,Verdeelsleutels_percentage!$C:$C,0),MATCH(INDEX(Overzicht!$B$1:$F$35,MATCH(demand!AB$1,Overzicht!$B:$B,0),5),Verdeelsleutels_percentage!$1:$1,0)))</f>
        <v>2.3315918844795018E-3</v>
      </c>
      <c r="AC44">
        <f>PRODUCT(INDEX(Overzicht!$B$2:$E$35,MATCH(demand!AC$1,Overzicht!$B$2:$B$35,0),4),INDEX(Verdeelsleutels_percentage!$A:$AB,MATCH(demand!$C44,Verdeelsleutels_percentage!$C:$C,0),MATCH(INDEX(Overzicht!$B$1:$F$35,MATCH(demand!AC$1,Overzicht!$B:$B,0),5),Verdeelsleutels_percentage!$1:$1,0)))</f>
        <v>5.5985722623530423E-4</v>
      </c>
      <c r="AD44">
        <f>PRODUCT(INDEX(Overzicht!$B$2:$E$35,MATCH(demand!AD$1,Overzicht!$B$2:$B$35,0),4),INDEX(Verdeelsleutels_percentage!$A:$AB,MATCH(demand!$C44,Verdeelsleutels_percentage!$C:$C,0),MATCH(INDEX(Overzicht!$B$1:$F$35,MATCH(demand!AD$1,Overzicht!$B:$B,0),5),Verdeelsleutels_percentage!$1:$1,0)))</f>
        <v>0</v>
      </c>
      <c r="AE44">
        <f>PRODUCT(INDEX(Overzicht!$B$2:$E$35,MATCH(demand!AE$1,Overzicht!$B$2:$B$35,0),4),INDEX(Verdeelsleutels_percentage!$A:$AB,MATCH(demand!$C44,Verdeelsleutels_percentage!$C:$C,0),MATCH(INDEX(Overzicht!$B$1:$F$35,MATCH(demand!AE$1,Overzicht!$B:$B,0),5),Verdeelsleutels_percentage!$1:$1,0)))</f>
        <v>0</v>
      </c>
      <c r="AF44">
        <f>PRODUCT(INDEX(Overzicht!$B$2:$E$35,MATCH(demand!AF$1,Overzicht!$B$2:$B$35,0),4),INDEX(Verdeelsleutels_percentage!$A:$AB,MATCH(demand!$C44,Verdeelsleutels_percentage!$C:$C,0),MATCH(INDEX(Overzicht!$B$1:$F$35,MATCH(demand!AF$1,Overzicht!$B:$B,0),5),Verdeelsleutels_percentage!$1:$1,0)))</f>
        <v>0</v>
      </c>
      <c r="AG44">
        <f>PRODUCT(INDEX(Overzicht!$B$2:$E$35,MATCH(demand!AG$1,Overzicht!$B$2:$B$35,0),4),INDEX(Verdeelsleutels_percentage!$A:$AB,MATCH(demand!$C44,Verdeelsleutels_percentage!$C:$C,0),MATCH(INDEX(Overzicht!$B$1:$F$35,MATCH(demand!AG$1,Overzicht!$B:$B,0),5),Verdeelsleutels_percentage!$1:$1,0)))</f>
        <v>0</v>
      </c>
      <c r="AH44">
        <f>PRODUCT(INDEX(Overzicht!$B$2:$E$35,MATCH(demand!AH$1,Overzicht!$B$2:$B$35,0),4),INDEX(Verdeelsleutels_percentage!$A:$AB,MATCH(demand!$C44,Verdeelsleutels_percentage!$C:$C,0),MATCH(INDEX(Overzicht!$B$1:$F$35,MATCH(demand!AH$1,Overzicht!$B:$B,0),5),Verdeelsleutels_percentage!$1:$1,0)))</f>
        <v>1.5904721915542387E-4</v>
      </c>
      <c r="AI44">
        <f>PRODUCT(INDEX(Overzicht!$B$2:$E$35,MATCH(demand!AI$1,Overzicht!$B$2:$B$35,0),4),INDEX(Verdeelsleutels_percentage!$A:$AB,MATCH(demand!$C44,Verdeelsleutels_percentage!$C:$C,0),MATCH(INDEX(Overzicht!$B$1:$F$35,MATCH(demand!AI$1,Overzicht!$B:$B,0),5),Verdeelsleutels_percentage!$1:$1,0)))</f>
        <v>2.4468802946988287E-5</v>
      </c>
      <c r="AJ44">
        <f>PRODUCT(INDEX(Overzicht!$B$2:$E$35,MATCH(demand!AJ$1,Overzicht!$B$2:$B$35,0),4),INDEX(Verdeelsleutels_percentage!$A:$AB,MATCH(demand!$C44,Verdeelsleutels_percentage!$C:$C,0),MATCH(INDEX(Overzicht!$B$1:$F$35,MATCH(demand!AJ$1,Overzicht!$B:$B,0),5),Verdeelsleutels_percentage!$1:$1,0)))</f>
        <v>0</v>
      </c>
      <c r="AK44">
        <f>PRODUCT(INDEX(Overzicht!$B$2:$E$35,MATCH(demand!AK$1,Overzicht!$B$2:$B$35,0),4),INDEX(Verdeelsleutels_percentage!$A:$AB,MATCH(demand!$C44,Verdeelsleutels_percentage!$C:$C,0),MATCH(INDEX(Overzicht!$B$1:$F$35,MATCH(demand!AK$1,Overzicht!$B:$B,0),5),Verdeelsleutels_percentage!$1:$1,0)))</f>
        <v>4.4140308131568947E-5</v>
      </c>
      <c r="AL44">
        <f>PRODUCT(INDEX(Overzicht!$B$2:$E$35,MATCH(demand!AL$1,Overzicht!$B$2:$B$35,0),4),INDEX(Verdeelsleutels_percentage!$A:$AB,MATCH(demand!$C44,Verdeelsleutels_percentage!$C:$C,0),MATCH(INDEX(Overzicht!$B$1:$F$35,MATCH(demand!AL$1,Overzicht!$B:$B,0),5),Verdeelsleutels_percentage!$1:$1,0)))</f>
        <v>5.6590138630216598E-4</v>
      </c>
      <c r="AM44">
        <f>PRODUCT(INDEX(Overzicht!$B$2:$E$35,MATCH(demand!AM$1,Overzicht!$B$2:$B$35,0),4),INDEX(Verdeelsleutels_percentage!$A:$AB,MATCH(demand!$C44,Verdeelsleutels_percentage!$C:$C,0),MATCH(INDEX(Overzicht!$B$1:$F$35,MATCH(demand!AM$1,Overzicht!$B:$B,0),5),Verdeelsleutels_percentage!$1:$1,0)))</f>
        <v>1.131802772604332E-3</v>
      </c>
      <c r="AN44">
        <f>PRODUCT(INDEX(Overzicht!$B$2:$E$35,MATCH(demand!AN$1,Overzicht!$B$2:$B$35,0),4),INDEX(Verdeelsleutels_percentage!$A:$AB,MATCH(demand!$C44,Verdeelsleutels_percentage!$C:$C,0),MATCH(INDEX(Overzicht!$B$1:$F$35,MATCH(demand!AN$1,Overzicht!$B:$B,0),5),Verdeelsleutels_percentage!$1:$1,0)))</f>
        <v>5.6590138630216598E-4</v>
      </c>
      <c r="AO44">
        <f>PRODUCT(INDEX(Overzicht!$B$2:$E$35,MATCH(demand!AO$1,Overzicht!$B$2:$B$35,0),4),INDEX(Verdeelsleutels_percentage!$A:$AB,MATCH(demand!$C44,Verdeelsleutels_percentage!$C:$C,0),MATCH(INDEX(Overzicht!$B$1:$F$35,MATCH(demand!AO$1,Overzicht!$B:$B,0),5),Verdeelsleutels_percentage!$1:$1,0)))</f>
        <v>1.9806548520575808E-3</v>
      </c>
    </row>
    <row r="45" spans="2:41">
      <c r="B45" t="str">
        <f>INDEX('ETLocal datasets'!B:C,MATCH(C45,'ETLocal datasets'!C:C,0),1)</f>
        <v>GM0096</v>
      </c>
      <c r="C45" t="str">
        <f>'ETLocal datasets'!C28</f>
        <v>Vlieland</v>
      </c>
      <c r="D45">
        <f t="shared" si="6"/>
        <v>6.6149267962894033E-4</v>
      </c>
      <c r="E45">
        <f t="shared" si="7"/>
        <v>4.3197728856981619E-3</v>
      </c>
      <c r="F45">
        <f t="shared" si="8"/>
        <v>6.9140650970598997E-4</v>
      </c>
      <c r="G45">
        <f t="shared" si="9"/>
        <v>1.4223219628237507E-3</v>
      </c>
      <c r="H45">
        <f>PRODUCT(INDEX(Overzicht!$B$2:$E$35,MATCH(demand!H$1,Overzicht!$B$2:$B$35,0),4),INDEX(Verdeelsleutels_percentage!$A:$AB,MATCH(demand!$C45,Verdeelsleutels_percentage!$C:$C,0),MATCH(INDEX(Overzicht!$B$1:$F$35,MATCH(demand!H$1,Overzicht!$B:$B,0),5),Verdeelsleutels_percentage!$1:$1,0)))</f>
        <v>6.9140650970598997E-4</v>
      </c>
      <c r="I45">
        <f>PRODUCT(INDEX(Overzicht!$B$2:$E$35,MATCH(demand!I$1,Overzicht!$B$2:$B$35,0),4),INDEX(Verdeelsleutels_percentage!$A:$AB,MATCH(demand!$C45,Verdeelsleutels_percentage!$C:$C,0),MATCH(INDEX(Overzicht!$B$1:$F$35,MATCH(demand!I$1,Overzicht!$B:$B,0),5),Verdeelsleutels_percentage!$1:$1,0)))</f>
        <v>0</v>
      </c>
      <c r="J45">
        <f>PRODUCT(INDEX(Overzicht!$B$2:$E$35,MATCH(demand!J$1,Overzicht!$B$2:$B$35,0),4),INDEX(Verdeelsleutels_percentage!$A:$AB,MATCH(demand!$C45,Verdeelsleutels_percentage!$C:$C,0),MATCH(INDEX(Overzicht!$B$1:$F$35,MATCH(demand!J$1,Overzicht!$B:$B,0),5),Verdeelsleutels_percentage!$1:$1,0)))</f>
        <v>1.5803577364708341E-4</v>
      </c>
      <c r="K45">
        <f>PRODUCT(INDEX(Overzicht!$B$2:$E$35,MATCH(demand!K$1,Overzicht!$B$2:$B$35,0),4),INDEX(Verdeelsleutels_percentage!$A:$AB,MATCH(demand!$C45,Verdeelsleutels_percentage!$C:$C,0),MATCH(INDEX(Overzicht!$B$1:$F$35,MATCH(demand!K$1,Overzicht!$B:$B,0),5),Verdeelsleutels_percentage!$1:$1,0)))</f>
        <v>0</v>
      </c>
      <c r="L45">
        <f>PRODUCT(INDEX(Overzicht!$B$2:$E$35,MATCH(demand!L$1,Overzicht!$B$2:$B$35,0),4),INDEX(Verdeelsleutels_percentage!$A:$AB,MATCH(demand!$C45,Verdeelsleutels_percentage!$C:$C,0),MATCH(INDEX(Overzicht!$B$1:$F$35,MATCH(demand!L$1,Overzicht!$B:$B,0),5),Verdeelsleutels_percentage!$1:$1,0)))</f>
        <v>2.3705366047062511E-4</v>
      </c>
      <c r="M45">
        <f>PRODUCT(INDEX(Overzicht!$B$2:$E$35,MATCH(demand!M$1,Overzicht!$B$2:$B$35,0),4),INDEX(Verdeelsleutels_percentage!$A:$AB,MATCH(demand!$C45,Verdeelsleutels_percentage!$C:$C,0),MATCH(INDEX(Overzicht!$B$1:$F$35,MATCH(demand!M$1,Overzicht!$B:$B,0),5),Verdeelsleutels_percentage!$1:$1,0)))</f>
        <v>0</v>
      </c>
      <c r="N45">
        <f>PRODUCT(INDEX(Overzicht!$B$2:$E$35,MATCH(demand!N$1,Overzicht!$B$2:$B$35,0),4),INDEX(Verdeelsleutels_percentage!$A:$AB,MATCH(demand!$C45,Verdeelsleutels_percentage!$C:$C,0),MATCH(INDEX(Overzicht!$B$1:$F$35,MATCH(demand!N$1,Overzicht!$B:$B,0),5),Verdeelsleutels_percentage!$1:$1,0)))</f>
        <v>0</v>
      </c>
      <c r="O45">
        <f>PRODUCT(INDEX(Overzicht!$B$2:$E$35,MATCH(demand!O$1,Overzicht!$B$2:$B$35,0),4),INDEX(Verdeelsleutels_percentage!$A:$AB,MATCH(demand!$C45,Verdeelsleutels_percentage!$C:$C,0),MATCH(INDEX(Overzicht!$B$1:$F$35,MATCH(demand!O$1,Overzicht!$B:$B,0),5),Verdeelsleutels_percentage!$1:$1,0)))</f>
        <v>0</v>
      </c>
      <c r="P45">
        <f>PRODUCT(INDEX(Overzicht!$B$2:$E$35,MATCH(demand!P$1,Overzicht!$B$2:$B$35,0),4),INDEX(Verdeelsleutels_percentage!$A:$AB,MATCH(demand!$C45,Verdeelsleutels_percentage!$C:$C,0),MATCH(INDEX(Overzicht!$B$1:$F$35,MATCH(demand!P$1,Overzicht!$B:$B,0),5),Verdeelsleutels_percentage!$1:$1,0)))</f>
        <v>0</v>
      </c>
      <c r="Q45">
        <f>PRODUCT(INDEX(Overzicht!$B$2:$E$35,MATCH(demand!Q$1,Overzicht!$B$2:$B$35,0),4),INDEX(Verdeelsleutels_percentage!$A:$AB,MATCH(demand!$C45,Verdeelsleutels_percentage!$C:$C,0),MATCH(INDEX(Overzicht!$B$1:$F$35,MATCH(demand!Q$1,Overzicht!$B:$B,0),5),Verdeelsleutels_percentage!$1:$1,0)))</f>
        <v>2.3458435150738944E-4</v>
      </c>
      <c r="R45">
        <f>PRODUCT(INDEX(Overzicht!$B$2:$E$35,MATCH(demand!R$1,Overzicht!$B$2:$B$35,0),4),INDEX(Verdeelsleutels_percentage!$A:$AB,MATCH(demand!$C45,Verdeelsleutels_percentage!$C:$C,0),MATCH(INDEX(Overzicht!$B$1:$F$35,MATCH(demand!R$1,Overzicht!$B:$B,0),5),Verdeelsleutels_percentage!$1:$1,0)))</f>
        <v>4.197825237500653E-5</v>
      </c>
      <c r="S45">
        <f>PRODUCT(INDEX(Overzicht!$B$2:$E$35,MATCH(demand!S$1,Overzicht!$B$2:$B$35,0),4),INDEX(Verdeelsleutels_percentage!$A:$AB,MATCH(demand!$C45,Verdeelsleutels_percentage!$C:$C,0),MATCH(INDEX(Overzicht!$B$1:$F$35,MATCH(demand!S$1,Overzicht!$B:$B,0),5),Verdeelsleutels_percentage!$1:$1,0)))</f>
        <v>3.2265637119612863E-4</v>
      </c>
      <c r="T45">
        <f>PRODUCT(INDEX(Overzicht!$B$2:$E$35,MATCH(demand!T$1,Overzicht!$B$2:$B$35,0),4),INDEX(Verdeelsleutels_percentage!$A:$AB,MATCH(demand!$C45,Verdeelsleutels_percentage!$C:$C,0),MATCH(INDEX(Overzicht!$B$1:$F$35,MATCH(demand!T$1,Overzicht!$B:$B,0),5),Verdeelsleutels_percentage!$1:$1,0)))</f>
        <v>2.6339295607847235E-4</v>
      </c>
      <c r="U45">
        <f>PRODUCT(INDEX(Overzicht!$B$2:$E$35,MATCH(demand!U$1,Overzicht!$B$2:$B$35,0),4),INDEX(Verdeelsleutels_percentage!$A:$AB,MATCH(demand!$C45,Verdeelsleutels_percentage!$C:$C,0),MATCH(INDEX(Overzicht!$B$1:$F$35,MATCH(demand!U$1,Overzicht!$B:$B,0),5),Verdeelsleutels_percentage!$1:$1,0)))</f>
        <v>8.2310298774522614E-4</v>
      </c>
      <c r="V45">
        <f>PRODUCT(INDEX(Overzicht!$B$2:$E$35,MATCH(demand!V$1,Overzicht!$B$2:$B$35,0),4),INDEX(Verdeelsleutels_percentage!$A:$AB,MATCH(demand!$C45,Verdeelsleutels_percentage!$C:$C,0),MATCH(INDEX(Overzicht!$B$1:$F$35,MATCH(demand!V$1,Overzicht!$B:$B,0),5),Verdeelsleutels_percentage!$1:$1,0)))</f>
        <v>7.2433062921579896E-5</v>
      </c>
      <c r="W45">
        <f>PRODUCT(INDEX(Overzicht!$B$2:$E$35,MATCH(demand!W$1,Overzicht!$B$2:$B$35,0),4),INDEX(Verdeelsleutels_percentage!$A:$AB,MATCH(demand!$C45,Verdeelsleutels_percentage!$C:$C,0),MATCH(INDEX(Overzicht!$B$1:$F$35,MATCH(demand!W$1,Overzicht!$B:$B,0),5),Verdeelsleutels_percentage!$1:$1,0)))</f>
        <v>7.9017886823541704E-4</v>
      </c>
      <c r="X45">
        <f>PRODUCT(INDEX(Overzicht!$B$2:$E$35,MATCH(demand!X$1,Overzicht!$B$2:$B$35,0),4),INDEX(Verdeelsleutels_percentage!$A:$AB,MATCH(demand!$C45,Verdeelsleutels_percentage!$C:$C,0),MATCH(INDEX(Overzicht!$B$1:$F$35,MATCH(demand!X$1,Overzicht!$B:$B,0),5),Verdeelsleutels_percentage!$1:$1,0)))</f>
        <v>1.6423945849327513E-3</v>
      </c>
      <c r="Y45">
        <f>PRODUCT(INDEX(Overzicht!$B$2:$E$35,MATCH(demand!Y$1,Overzicht!$B$2:$B$35,0),4),INDEX(Verdeelsleutels_percentage!$A:$AB,MATCH(demand!$C45,Verdeelsleutels_percentage!$C:$C,0),MATCH(INDEX(Overzicht!$B$1:$F$35,MATCH(demand!Y$1,Overzicht!$B:$B,0),5),Verdeelsleutels_percentage!$1:$1,0)))</f>
        <v>1.5293001841867679E-9</v>
      </c>
      <c r="Z45">
        <f>PRODUCT(INDEX(Overzicht!$B$2:$E$35,MATCH(demand!Z$1,Overzicht!$B$2:$B$35,0),4),INDEX(Verdeelsleutels_percentage!$A:$AB,MATCH(demand!$C45,Verdeelsleutels_percentage!$C:$C,0),MATCH(INDEX(Overzicht!$B$1:$F$35,MATCH(demand!Z$1,Overzicht!$B:$B,0),5),Verdeelsleutels_percentage!$1:$1,0)))</f>
        <v>0</v>
      </c>
      <c r="AA45">
        <f>PRODUCT(INDEX(Overzicht!$B$2:$E$35,MATCH(demand!AA$1,Overzicht!$B$2:$B$35,0),4),INDEX(Verdeelsleutels_percentage!$A:$AB,MATCH(demand!$C45,Verdeelsleutels_percentage!$C:$C,0),MATCH(INDEX(Overzicht!$B$1:$F$35,MATCH(demand!AA$1,Overzicht!$B:$B,0),5),Verdeelsleutels_percentage!$1:$1,0)))</f>
        <v>3.5773103723667087E-8</v>
      </c>
      <c r="AB45">
        <f>PRODUCT(INDEX(Overzicht!$B$2:$E$35,MATCH(demand!AB$1,Overzicht!$B$2:$B$35,0),4),INDEX(Verdeelsleutels_percentage!$A:$AB,MATCH(demand!$C45,Verdeelsleutels_percentage!$C:$C,0),MATCH(INDEX(Overzicht!$B$1:$F$35,MATCH(demand!AB$1,Overzicht!$B:$B,0),5),Verdeelsleutels_percentage!$1:$1,0)))</f>
        <v>5.927775977490259E-4</v>
      </c>
      <c r="AC45">
        <f>PRODUCT(INDEX(Overzicht!$B$2:$E$35,MATCH(demand!AC$1,Overzicht!$B$2:$B$35,0),4),INDEX(Verdeelsleutels_percentage!$A:$AB,MATCH(demand!$C45,Verdeelsleutels_percentage!$C:$C,0),MATCH(INDEX(Overzicht!$B$1:$F$35,MATCH(demand!AC$1,Overzicht!$B:$B,0),5),Verdeelsleutels_percentage!$1:$1,0)))</f>
        <v>2.2642925175105321E-4</v>
      </c>
      <c r="AD45">
        <f>PRODUCT(INDEX(Overzicht!$B$2:$E$35,MATCH(demand!AD$1,Overzicht!$B$2:$B$35,0),4),INDEX(Verdeelsleutels_percentage!$A:$AB,MATCH(demand!$C45,Verdeelsleutels_percentage!$C:$C,0),MATCH(INDEX(Overzicht!$B$1:$F$35,MATCH(demand!AD$1,Overzicht!$B:$B,0),5),Verdeelsleutels_percentage!$1:$1,0)))</f>
        <v>0</v>
      </c>
      <c r="AE45">
        <f>PRODUCT(INDEX(Overzicht!$B$2:$E$35,MATCH(demand!AE$1,Overzicht!$B$2:$B$35,0),4),INDEX(Verdeelsleutels_percentage!$A:$AB,MATCH(demand!$C45,Verdeelsleutels_percentage!$C:$C,0),MATCH(INDEX(Overzicht!$B$1:$F$35,MATCH(demand!AE$1,Overzicht!$B:$B,0),5),Verdeelsleutels_percentage!$1:$1,0)))</f>
        <v>0</v>
      </c>
      <c r="AF45">
        <f>PRODUCT(INDEX(Overzicht!$B$2:$E$35,MATCH(demand!AF$1,Overzicht!$B$2:$B$35,0),4),INDEX(Verdeelsleutels_percentage!$A:$AB,MATCH(demand!$C45,Verdeelsleutels_percentage!$C:$C,0),MATCH(INDEX(Overzicht!$B$1:$F$35,MATCH(demand!AF$1,Overzicht!$B:$B,0),5),Verdeelsleutels_percentage!$1:$1,0)))</f>
        <v>0</v>
      </c>
      <c r="AG45">
        <f>PRODUCT(INDEX(Overzicht!$B$2:$E$35,MATCH(demand!AG$1,Overzicht!$B$2:$B$35,0),4),INDEX(Verdeelsleutels_percentage!$A:$AB,MATCH(demand!$C45,Verdeelsleutels_percentage!$C:$C,0),MATCH(INDEX(Overzicht!$B$1:$F$35,MATCH(demand!AG$1,Overzicht!$B:$B,0),5),Verdeelsleutels_percentage!$1:$1,0)))</f>
        <v>0</v>
      </c>
      <c r="AH45">
        <f>PRODUCT(INDEX(Overzicht!$B$2:$E$35,MATCH(demand!AH$1,Overzicht!$B$2:$B$35,0),4),INDEX(Verdeelsleutels_percentage!$A:$AB,MATCH(demand!$C45,Verdeelsleutels_percentage!$C:$C,0),MATCH(INDEX(Overzicht!$B$1:$F$35,MATCH(demand!AH$1,Overzicht!$B:$B,0),5),Verdeelsleutels_percentage!$1:$1,0)))</f>
        <v>4.6505034840767213E-7</v>
      </c>
      <c r="AI45">
        <f>PRODUCT(INDEX(Overzicht!$B$2:$E$35,MATCH(demand!AI$1,Overzicht!$B$2:$B$35,0),4),INDEX(Verdeelsleutels_percentage!$A:$AB,MATCH(demand!$C45,Verdeelsleutels_percentage!$C:$C,0),MATCH(INDEX(Overzicht!$B$1:$F$35,MATCH(demand!AI$1,Overzicht!$B:$B,0),5),Verdeelsleutels_percentage!$1:$1,0)))</f>
        <v>7.1546207447334174E-8</v>
      </c>
      <c r="AJ45">
        <f>PRODUCT(INDEX(Overzicht!$B$2:$E$35,MATCH(demand!AJ$1,Overzicht!$B$2:$B$35,0),4),INDEX(Verdeelsleutels_percentage!$A:$AB,MATCH(demand!$C45,Verdeelsleutels_percentage!$C:$C,0),MATCH(INDEX(Overzicht!$B$1:$F$35,MATCH(demand!AJ$1,Overzicht!$B:$B,0),5),Verdeelsleutels_percentage!$1:$1,0)))</f>
        <v>0</v>
      </c>
      <c r="AK45">
        <f>PRODUCT(INDEX(Overzicht!$B$2:$E$35,MATCH(demand!AK$1,Overzicht!$B$2:$B$35,0),4),INDEX(Verdeelsleutels_percentage!$A:$AB,MATCH(demand!$C45,Verdeelsleutels_percentage!$C:$C,0),MATCH(INDEX(Overzicht!$B$1:$F$35,MATCH(demand!AK$1,Overzicht!$B:$B,0),5),Verdeelsleutels_percentage!$1:$1,0)))</f>
        <v>1.0272325287060421E-5</v>
      </c>
      <c r="AL45">
        <f>PRODUCT(INDEX(Overzicht!$B$2:$E$35,MATCH(demand!AL$1,Overzicht!$B$2:$B$35,0),4),INDEX(Verdeelsleutels_percentage!$A:$AB,MATCH(demand!$C45,Verdeelsleutels_percentage!$C:$C,0),MATCH(INDEX(Overzicht!$B$1:$F$35,MATCH(demand!AL$1,Overzicht!$B:$B,0),5),Verdeelsleutels_percentage!$1:$1,0)))</f>
        <v>1.3169647803923617E-4</v>
      </c>
      <c r="AM45">
        <f>PRODUCT(INDEX(Overzicht!$B$2:$E$35,MATCH(demand!AM$1,Overzicht!$B$2:$B$35,0),4),INDEX(Verdeelsleutels_percentage!$A:$AB,MATCH(demand!$C45,Verdeelsleutels_percentage!$C:$C,0),MATCH(INDEX(Overzicht!$B$1:$F$35,MATCH(demand!AM$1,Overzicht!$B:$B,0),5),Verdeelsleutels_percentage!$1:$1,0)))</f>
        <v>2.6339295607847235E-4</v>
      </c>
      <c r="AN45">
        <f>PRODUCT(INDEX(Overzicht!$B$2:$E$35,MATCH(demand!AN$1,Overzicht!$B$2:$B$35,0),4),INDEX(Verdeelsleutels_percentage!$A:$AB,MATCH(demand!$C45,Verdeelsleutels_percentage!$C:$C,0),MATCH(INDEX(Overzicht!$B$1:$F$35,MATCH(demand!AN$1,Overzicht!$B:$B,0),5),Verdeelsleutels_percentage!$1:$1,0)))</f>
        <v>1.3169647803923617E-4</v>
      </c>
      <c r="AO45">
        <f>PRODUCT(INDEX(Overzicht!$B$2:$E$35,MATCH(demand!AO$1,Overzicht!$B$2:$B$35,0),4),INDEX(Verdeelsleutels_percentage!$A:$AB,MATCH(demand!$C45,Verdeelsleutels_percentage!$C:$C,0),MATCH(INDEX(Overzicht!$B$1:$F$35,MATCH(demand!AO$1,Overzicht!$B:$B,0),5),Verdeelsleutels_percentage!$1:$1,0)))</f>
        <v>4.6093767313732661E-4</v>
      </c>
    </row>
    <row r="46" spans="2:41">
      <c r="B46" t="str">
        <f>INDEX('ETLocal datasets'!B:C,MATCH(C46,'ETLocal datasets'!C:C,0),1)</f>
        <v>GM0098</v>
      </c>
      <c r="C46" t="str">
        <f>'ETLocal datasets'!C29</f>
        <v>Weststellingwerf</v>
      </c>
      <c r="D46">
        <f t="shared" si="6"/>
        <v>6.3064425233600341E-2</v>
      </c>
      <c r="E46">
        <f t="shared" si="7"/>
        <v>0.1322791066837147</v>
      </c>
      <c r="F46">
        <f t="shared" si="8"/>
        <v>1.5699423735327574E-2</v>
      </c>
      <c r="G46">
        <f t="shared" si="9"/>
        <v>3.2295957398388156E-2</v>
      </c>
      <c r="H46">
        <f>PRODUCT(INDEX(Overzicht!$B$2:$E$35,MATCH(demand!H$1,Overzicht!$B$2:$B$35,0),4),INDEX(Verdeelsleutels_percentage!$A:$AB,MATCH(demand!$C46,Verdeelsleutels_percentage!$C:$C,0),MATCH(INDEX(Overzicht!$B$1:$F$35,MATCH(demand!H$1,Overzicht!$B:$B,0),5),Verdeelsleutels_percentage!$1:$1,0)))</f>
        <v>1.5699423735327574E-2</v>
      </c>
      <c r="I46">
        <f>PRODUCT(INDEX(Overzicht!$B$2:$E$35,MATCH(demand!I$1,Overzicht!$B$2:$B$35,0),4),INDEX(Verdeelsleutels_percentage!$A:$AB,MATCH(demand!$C46,Verdeelsleutels_percentage!$C:$C,0),MATCH(INDEX(Overzicht!$B$1:$F$35,MATCH(demand!I$1,Overzicht!$B:$B,0),5),Verdeelsleutels_percentage!$1:$1,0)))</f>
        <v>1.6836237520262299E-2</v>
      </c>
      <c r="J46">
        <f>PRODUCT(INDEX(Overzicht!$B$2:$E$35,MATCH(demand!J$1,Overzicht!$B$2:$B$35,0),4),INDEX(Verdeelsleutels_percentage!$A:$AB,MATCH(demand!$C46,Verdeelsleutels_percentage!$C:$C,0),MATCH(INDEX(Overzicht!$B$1:$F$35,MATCH(demand!J$1,Overzicht!$B:$B,0),5),Verdeelsleutels_percentage!$1:$1,0)))</f>
        <v>3.5884397109320169E-3</v>
      </c>
      <c r="K46">
        <f>PRODUCT(INDEX(Overzicht!$B$2:$E$35,MATCH(demand!K$1,Overzicht!$B$2:$B$35,0),4),INDEX(Verdeelsleutels_percentage!$A:$AB,MATCH(demand!$C46,Verdeelsleutels_percentage!$C:$C,0),MATCH(INDEX(Overzicht!$B$1:$F$35,MATCH(demand!K$1,Overzicht!$B:$B,0),5),Verdeelsleutels_percentage!$1:$1,0)))</f>
        <v>1.9642277106972686E-3</v>
      </c>
      <c r="L46">
        <f>PRODUCT(INDEX(Overzicht!$B$2:$E$35,MATCH(demand!L$1,Overzicht!$B$2:$B$35,0),4),INDEX(Verdeelsleutels_percentage!$A:$AB,MATCH(demand!$C46,Verdeelsleutels_percentage!$C:$C,0),MATCH(INDEX(Overzicht!$B$1:$F$35,MATCH(demand!L$1,Overzicht!$B:$B,0),5),Verdeelsleutels_percentage!$1:$1,0)))</f>
        <v>5.3826595663980254E-3</v>
      </c>
      <c r="M46">
        <f>PRODUCT(INDEX(Overzicht!$B$2:$E$35,MATCH(demand!M$1,Overzicht!$B$2:$B$35,0),4),INDEX(Verdeelsleutels_percentage!$A:$AB,MATCH(demand!$C46,Verdeelsleutels_percentage!$C:$C,0),MATCH(INDEX(Overzicht!$B$1:$F$35,MATCH(demand!M$1,Overzicht!$B:$B,0),5),Verdeelsleutels_percentage!$1:$1,0)))</f>
        <v>3.0125792961141505E-2</v>
      </c>
      <c r="N46">
        <f>PRODUCT(INDEX(Overzicht!$B$2:$E$35,MATCH(demand!N$1,Overzicht!$B$2:$B$35,0),4),INDEX(Verdeelsleutels_percentage!$A:$AB,MATCH(demand!$C46,Verdeelsleutels_percentage!$C:$C,0),MATCH(INDEX(Overzicht!$B$1:$F$35,MATCH(demand!N$1,Overzicht!$B:$B,0),5),Verdeelsleutels_percentage!$1:$1,0)))</f>
        <v>6.6551357002242142E-2</v>
      </c>
      <c r="O46">
        <f>PRODUCT(INDEX(Overzicht!$B$2:$E$35,MATCH(demand!O$1,Overzicht!$B$2:$B$35,0),4),INDEX(Verdeelsleutels_percentage!$A:$AB,MATCH(demand!$C46,Verdeelsleutels_percentage!$C:$C,0),MATCH(INDEX(Overzicht!$B$1:$F$35,MATCH(demand!O$1,Overzicht!$B:$B,0),5),Verdeelsleutels_percentage!$1:$1,0)))</f>
        <v>0</v>
      </c>
      <c r="P46">
        <f>PRODUCT(INDEX(Overzicht!$B$2:$E$35,MATCH(demand!P$1,Overzicht!$B$2:$B$35,0),4),INDEX(Verdeelsleutels_percentage!$A:$AB,MATCH(demand!$C46,Verdeelsleutels_percentage!$C:$C,0),MATCH(INDEX(Overzicht!$B$1:$F$35,MATCH(demand!P$1,Overzicht!$B:$B,0),5),Verdeelsleutels_percentage!$1:$1,0)))</f>
        <v>1.052652098481452E-3</v>
      </c>
      <c r="Q46">
        <f>PRODUCT(INDEX(Overzicht!$B$2:$E$35,MATCH(demand!Q$1,Overzicht!$B$2:$B$35,0),4),INDEX(Verdeelsleutels_percentage!$A:$AB,MATCH(demand!$C46,Verdeelsleutels_percentage!$C:$C,0),MATCH(INDEX(Overzicht!$B$1:$F$35,MATCH(demand!Q$1,Overzicht!$B:$B,0),5),Verdeelsleutels_percentage!$1:$1,0)))</f>
        <v>5.3265901959147124E-3</v>
      </c>
      <c r="R46">
        <f>PRODUCT(INDEX(Overzicht!$B$2:$E$35,MATCH(demand!R$1,Overzicht!$B$2:$B$35,0),4),INDEX(Verdeelsleutels_percentage!$A:$AB,MATCH(demand!$C46,Verdeelsleutels_percentage!$C:$C,0),MATCH(INDEX(Overzicht!$B$1:$F$35,MATCH(demand!R$1,Overzicht!$B:$B,0),5),Verdeelsleutels_percentage!$1:$1,0)))</f>
        <v>9.5317929821631695E-4</v>
      </c>
      <c r="S46">
        <f>PRODUCT(INDEX(Overzicht!$B$2:$E$35,MATCH(demand!S$1,Overzicht!$B$2:$B$35,0),4),INDEX(Verdeelsleutels_percentage!$A:$AB,MATCH(demand!$C46,Verdeelsleutels_percentage!$C:$C,0),MATCH(INDEX(Overzicht!$B$1:$F$35,MATCH(demand!S$1,Overzicht!$B:$B,0),5),Verdeelsleutels_percentage!$1:$1,0)))</f>
        <v>7.3263977431528684E-3</v>
      </c>
      <c r="T46">
        <f>PRODUCT(INDEX(Overzicht!$B$2:$E$35,MATCH(demand!T$1,Overzicht!$B$2:$B$35,0),4),INDEX(Verdeelsleutels_percentage!$A:$AB,MATCH(demand!$C46,Verdeelsleutels_percentage!$C:$C,0),MATCH(INDEX(Overzicht!$B$1:$F$35,MATCH(demand!T$1,Overzicht!$B:$B,0),5),Verdeelsleutels_percentage!$1:$1,0)))</f>
        <v>5.9807328515533616E-3</v>
      </c>
      <c r="U46">
        <f>PRODUCT(INDEX(Overzicht!$B$2:$E$35,MATCH(demand!U$1,Overzicht!$B$2:$B$35,0),4),INDEX(Verdeelsleutels_percentage!$A:$AB,MATCH(demand!$C46,Verdeelsleutels_percentage!$C:$C,0),MATCH(INDEX(Overzicht!$B$1:$F$35,MATCH(demand!U$1,Overzicht!$B:$B,0),5),Verdeelsleutels_percentage!$1:$1,0)))</f>
        <v>1.8689790161104256E-2</v>
      </c>
      <c r="V46">
        <f>PRODUCT(INDEX(Overzicht!$B$2:$E$35,MATCH(demand!V$1,Overzicht!$B$2:$B$35,0),4),INDEX(Verdeelsleutels_percentage!$A:$AB,MATCH(demand!$C46,Verdeelsleutels_percentage!$C:$C,0),MATCH(INDEX(Overzicht!$B$1:$F$35,MATCH(demand!V$1,Overzicht!$B:$B,0),5),Verdeelsleutels_percentage!$1:$1,0)))</f>
        <v>1.6447015341771746E-3</v>
      </c>
      <c r="W46">
        <f>PRODUCT(INDEX(Overzicht!$B$2:$E$35,MATCH(demand!W$1,Overzicht!$B$2:$B$35,0),4),INDEX(Verdeelsleutels_percentage!$A:$AB,MATCH(demand!$C46,Verdeelsleutels_percentage!$C:$C,0),MATCH(INDEX(Overzicht!$B$1:$F$35,MATCH(demand!W$1,Overzicht!$B:$B,0),5),Verdeelsleutels_percentage!$1:$1,0)))</f>
        <v>1.7942198554660085E-2</v>
      </c>
      <c r="X46">
        <f>PRODUCT(INDEX(Overzicht!$B$2:$E$35,MATCH(demand!X$1,Overzicht!$B$2:$B$35,0),4),INDEX(Verdeelsleutels_percentage!$A:$AB,MATCH(demand!$C46,Verdeelsleutels_percentage!$C:$C,0),MATCH(INDEX(Overzicht!$B$1:$F$35,MATCH(demand!X$1,Overzicht!$B:$B,0),5),Verdeelsleutels_percentage!$1:$1,0)))</f>
        <v>5.5618718316875204E-3</v>
      </c>
      <c r="Y46">
        <f>PRODUCT(INDEX(Overzicht!$B$2:$E$35,MATCH(demand!Y$1,Overzicht!$B$2:$B$35,0),4),INDEX(Verdeelsleutels_percentage!$A:$AB,MATCH(demand!$C46,Verdeelsleutels_percentage!$C:$C,0),MATCH(INDEX(Overzicht!$B$1:$F$35,MATCH(demand!Y$1,Overzicht!$B:$B,0),5),Verdeelsleutels_percentage!$1:$1,0)))</f>
        <v>6.9713148896153802E-6</v>
      </c>
      <c r="Z46">
        <f>PRODUCT(INDEX(Overzicht!$B$2:$E$35,MATCH(demand!Z$1,Overzicht!$B$2:$B$35,0),4),INDEX(Verdeelsleutels_percentage!$A:$AB,MATCH(demand!$C46,Verdeelsleutels_percentage!$C:$C,0),MATCH(INDEX(Overzicht!$B$1:$F$35,MATCH(demand!Z$1,Overzicht!$B:$B,0),5),Verdeelsleutels_percentage!$1:$1,0)))</f>
        <v>0</v>
      </c>
      <c r="AA46">
        <f>PRODUCT(INDEX(Overzicht!$B$2:$E$35,MATCH(demand!AA$1,Overzicht!$B$2:$B$35,0),4),INDEX(Verdeelsleutels_percentage!$A:$AB,MATCH(demand!$C46,Verdeelsleutels_percentage!$C:$C,0),MATCH(INDEX(Overzicht!$B$1:$F$35,MATCH(demand!AA$1,Overzicht!$B:$B,0),5),Verdeelsleutels_percentage!$1:$1,0)))</f>
        <v>1.630716933243364E-4</v>
      </c>
      <c r="AB46">
        <f>PRODUCT(INDEX(Overzicht!$B$2:$E$35,MATCH(demand!AB$1,Overzicht!$B$2:$B$35,0),4),INDEX(Verdeelsleutels_percentage!$A:$AB,MATCH(demand!$C46,Verdeelsleutels_percentage!$C:$C,0),MATCH(INDEX(Overzicht!$B$1:$F$35,MATCH(demand!AB$1,Overzicht!$B:$B,0),5),Verdeelsleutels_percentage!$1:$1,0)))</f>
        <v>1.2338171667729114E-2</v>
      </c>
      <c r="AC46">
        <f>PRODUCT(INDEX(Overzicht!$B$2:$E$35,MATCH(demand!AC$1,Overzicht!$B$2:$B$35,0),4),INDEX(Verdeelsleutels_percentage!$A:$AB,MATCH(demand!$C46,Verdeelsleutels_percentage!$C:$C,0),MATCH(INDEX(Overzicht!$B$1:$F$35,MATCH(demand!AC$1,Overzicht!$B:$B,0),5),Verdeelsleutels_percentage!$1:$1,0)))</f>
        <v>1.0973737247383867E-3</v>
      </c>
      <c r="AD46">
        <f>PRODUCT(INDEX(Overzicht!$B$2:$E$35,MATCH(demand!AD$1,Overzicht!$B$2:$B$35,0),4),INDEX(Verdeelsleutels_percentage!$A:$AB,MATCH(demand!$C46,Verdeelsleutels_percentage!$C:$C,0),MATCH(INDEX(Overzicht!$B$1:$F$35,MATCH(demand!AD$1,Overzicht!$B:$B,0),5),Verdeelsleutels_percentage!$1:$1,0)))</f>
        <v>0</v>
      </c>
      <c r="AE46">
        <f>PRODUCT(INDEX(Overzicht!$B$2:$E$35,MATCH(demand!AE$1,Overzicht!$B$2:$B$35,0),4),INDEX(Verdeelsleutels_percentage!$A:$AB,MATCH(demand!$C46,Verdeelsleutels_percentage!$C:$C,0),MATCH(INDEX(Overzicht!$B$1:$F$35,MATCH(demand!AE$1,Overzicht!$B:$B,0),5),Verdeelsleutels_percentage!$1:$1,0)))</f>
        <v>0</v>
      </c>
      <c r="AF46">
        <f>PRODUCT(INDEX(Overzicht!$B$2:$E$35,MATCH(demand!AF$1,Overzicht!$B$2:$B$35,0),4),INDEX(Verdeelsleutels_percentage!$A:$AB,MATCH(demand!$C46,Verdeelsleutels_percentage!$C:$C,0),MATCH(INDEX(Overzicht!$B$1:$F$35,MATCH(demand!AF$1,Overzicht!$B:$B,0),5),Verdeelsleutels_percentage!$1:$1,0)))</f>
        <v>0</v>
      </c>
      <c r="AG46">
        <f>PRODUCT(INDEX(Overzicht!$B$2:$E$35,MATCH(demand!AG$1,Overzicht!$B$2:$B$35,0),4),INDEX(Verdeelsleutels_percentage!$A:$AB,MATCH(demand!$C46,Verdeelsleutels_percentage!$C:$C,0),MATCH(INDEX(Overzicht!$B$1:$F$35,MATCH(demand!AG$1,Overzicht!$B:$B,0),5),Verdeelsleutels_percentage!$1:$1,0)))</f>
        <v>0</v>
      </c>
      <c r="AH46">
        <f>PRODUCT(INDEX(Overzicht!$B$2:$E$35,MATCH(demand!AH$1,Overzicht!$B$2:$B$35,0),4),INDEX(Verdeelsleutels_percentage!$A:$AB,MATCH(demand!$C46,Verdeelsleutels_percentage!$C:$C,0),MATCH(INDEX(Overzicht!$B$1:$F$35,MATCH(demand!AH$1,Overzicht!$B:$B,0),5),Verdeelsleutels_percentage!$1:$1,0)))</f>
        <v>2.119932013216373E-3</v>
      </c>
      <c r="AI46">
        <f>PRODUCT(INDEX(Overzicht!$B$2:$E$35,MATCH(demand!AI$1,Overzicht!$B$2:$B$35,0),4),INDEX(Verdeelsleutels_percentage!$A:$AB,MATCH(demand!$C46,Verdeelsleutels_percentage!$C:$C,0),MATCH(INDEX(Overzicht!$B$1:$F$35,MATCH(demand!AI$1,Overzicht!$B:$B,0),5),Verdeelsleutels_percentage!$1:$1,0)))</f>
        <v>3.2614338664867281E-4</v>
      </c>
      <c r="AJ46">
        <f>PRODUCT(INDEX(Overzicht!$B$2:$E$35,MATCH(demand!AJ$1,Overzicht!$B$2:$B$35,0),4),INDEX(Verdeelsleutels_percentage!$A:$AB,MATCH(demand!$C46,Verdeelsleutels_percentage!$C:$C,0),MATCH(INDEX(Overzicht!$B$1:$F$35,MATCH(demand!AJ$1,Overzicht!$B:$B,0),5),Verdeelsleutels_percentage!$1:$1,0)))</f>
        <v>0</v>
      </c>
      <c r="AK46">
        <f>PRODUCT(INDEX(Overzicht!$B$2:$E$35,MATCH(demand!AK$1,Overzicht!$B$2:$B$35,0),4),INDEX(Verdeelsleutels_percentage!$A:$AB,MATCH(demand!$C46,Verdeelsleutels_percentage!$C:$C,0),MATCH(INDEX(Overzicht!$B$1:$F$35,MATCH(demand!AK$1,Overzicht!$B:$B,0),5),Verdeelsleutels_percentage!$1:$1,0)))</f>
        <v>2.332485812105811E-4</v>
      </c>
      <c r="AL46">
        <f>PRODUCT(INDEX(Overzicht!$B$2:$E$35,MATCH(demand!AL$1,Overzicht!$B$2:$B$35,0),4),INDEX(Verdeelsleutels_percentage!$A:$AB,MATCH(demand!$C46,Verdeelsleutels_percentage!$C:$C,0),MATCH(INDEX(Overzicht!$B$1:$F$35,MATCH(demand!AL$1,Overzicht!$B:$B,0),5),Verdeelsleutels_percentage!$1:$1,0)))</f>
        <v>2.9903664257766808E-3</v>
      </c>
      <c r="AM46">
        <f>PRODUCT(INDEX(Overzicht!$B$2:$E$35,MATCH(demand!AM$1,Overzicht!$B$2:$B$35,0),4),INDEX(Verdeelsleutels_percentage!$A:$AB,MATCH(demand!$C46,Verdeelsleutels_percentage!$C:$C,0),MATCH(INDEX(Overzicht!$B$1:$F$35,MATCH(demand!AM$1,Overzicht!$B:$B,0),5),Verdeelsleutels_percentage!$1:$1,0)))</f>
        <v>5.9807328515533616E-3</v>
      </c>
      <c r="AN46">
        <f>PRODUCT(INDEX(Overzicht!$B$2:$E$35,MATCH(demand!AN$1,Overzicht!$B$2:$B$35,0),4),INDEX(Verdeelsleutels_percentage!$A:$AB,MATCH(demand!$C46,Verdeelsleutels_percentage!$C:$C,0),MATCH(INDEX(Overzicht!$B$1:$F$35,MATCH(demand!AN$1,Overzicht!$B:$B,0),5),Verdeelsleutels_percentage!$1:$1,0)))</f>
        <v>2.9903664257766808E-3</v>
      </c>
      <c r="AO46">
        <f>PRODUCT(INDEX(Overzicht!$B$2:$E$35,MATCH(demand!AO$1,Overzicht!$B$2:$B$35,0),4),INDEX(Verdeelsleutels_percentage!$A:$AB,MATCH(demand!$C46,Verdeelsleutels_percentage!$C:$C,0),MATCH(INDEX(Overzicht!$B$1:$F$35,MATCH(demand!AO$1,Overzicht!$B:$B,0),5),Verdeelsleutels_percentage!$1:$1,0)))</f>
        <v>1.0466282490218384E-2</v>
      </c>
    </row>
    <row r="47" spans="2:41">
      <c r="B47" t="str">
        <f>INDEX('ETLocal datasets'!B:C,MATCH(C47,'ETLocal datasets'!C:C,0),1)</f>
        <v>GM0106</v>
      </c>
      <c r="C47" t="str">
        <f>'ETLocal datasets'!C30</f>
        <v>Assen</v>
      </c>
      <c r="D47">
        <f t="shared" si="6"/>
        <v>3.6399377550471339E-2</v>
      </c>
      <c r="E47">
        <f t="shared" si="7"/>
        <v>0.15698955794604319</v>
      </c>
      <c r="F47">
        <f t="shared" si="8"/>
        <v>4.1291793162696128E-2</v>
      </c>
      <c r="G47">
        <f t="shared" si="9"/>
        <v>8.4943117363260601E-2</v>
      </c>
      <c r="H47">
        <f>PRODUCT(INDEX(Overzicht!$B$2:$E$35,MATCH(demand!H$1,Overzicht!$B$2:$B$35,0),4),INDEX(Verdeelsleutels_percentage!$A:$AB,MATCH(demand!$C47,Verdeelsleutels_percentage!$C:$C,0),MATCH(INDEX(Overzicht!$B$1:$F$35,MATCH(demand!H$1,Overzicht!$B:$B,0),5),Verdeelsleutels_percentage!$1:$1,0)))</f>
        <v>4.1291793162696128E-2</v>
      </c>
      <c r="I47">
        <f>PRODUCT(INDEX(Overzicht!$B$2:$E$35,MATCH(demand!I$1,Overzicht!$B$2:$B$35,0),4),INDEX(Verdeelsleutels_percentage!$A:$AB,MATCH(demand!$C47,Verdeelsleutels_percentage!$C:$C,0),MATCH(INDEX(Overzicht!$B$1:$F$35,MATCH(demand!I$1,Overzicht!$B:$B,0),5),Verdeelsleutels_percentage!$1:$1,0)))</f>
        <v>6.0244663630679169E-3</v>
      </c>
      <c r="J47">
        <f>PRODUCT(INDEX(Overzicht!$B$2:$E$35,MATCH(demand!J$1,Overzicht!$B$2:$B$35,0),4),INDEX(Verdeelsleutels_percentage!$A:$AB,MATCH(demand!$C47,Verdeelsleutels_percentage!$C:$C,0),MATCH(INDEX(Overzicht!$B$1:$F$35,MATCH(demand!J$1,Overzicht!$B:$B,0),5),Verdeelsleutels_percentage!$1:$1,0)))</f>
        <v>9.4381241514734007E-3</v>
      </c>
      <c r="K47">
        <f>PRODUCT(INDEX(Overzicht!$B$2:$E$35,MATCH(demand!K$1,Overzicht!$B$2:$B$35,0),4),INDEX(Verdeelsleutels_percentage!$A:$AB,MATCH(demand!$C47,Verdeelsleutels_percentage!$C:$C,0),MATCH(INDEX(Overzicht!$B$1:$F$35,MATCH(demand!K$1,Overzicht!$B:$B,0),5),Verdeelsleutels_percentage!$1:$1,0)))</f>
        <v>7.0285440902459039E-4</v>
      </c>
      <c r="L47">
        <f>PRODUCT(INDEX(Overzicht!$B$2:$E$35,MATCH(demand!L$1,Overzicht!$B$2:$B$35,0),4),INDEX(Verdeelsleutels_percentage!$A:$AB,MATCH(demand!$C47,Verdeelsleutels_percentage!$C:$C,0),MATCH(INDEX(Overzicht!$B$1:$F$35,MATCH(demand!L$1,Overzicht!$B:$B,0),5),Verdeelsleutels_percentage!$1:$1,0)))</f>
        <v>1.41571862272101E-2</v>
      </c>
      <c r="M47">
        <f>PRODUCT(INDEX(Overzicht!$B$2:$E$35,MATCH(demand!M$1,Overzicht!$B$2:$B$35,0),4),INDEX(Verdeelsleutels_percentage!$A:$AB,MATCH(demand!$C47,Verdeelsleutels_percentage!$C:$C,0),MATCH(INDEX(Overzicht!$B$1:$F$35,MATCH(demand!M$1,Overzicht!$B:$B,0),5),Verdeelsleutels_percentage!$1:$1,0)))</f>
        <v>1.6961441852034079E-3</v>
      </c>
      <c r="N47">
        <f>PRODUCT(INDEX(Overzicht!$B$2:$E$35,MATCH(demand!N$1,Overzicht!$B$2:$B$35,0),4),INDEX(Verdeelsleutels_percentage!$A:$AB,MATCH(demand!$C47,Verdeelsleutels_percentage!$C:$C,0),MATCH(INDEX(Overzicht!$B$1:$F$35,MATCH(demand!N$1,Overzicht!$B:$B,0),5),Verdeelsleutels_percentage!$1:$1,0)))</f>
        <v>4.0345963838965167E-3</v>
      </c>
      <c r="O47">
        <f>PRODUCT(INDEX(Overzicht!$B$2:$E$35,MATCH(demand!O$1,Overzicht!$B$2:$B$35,0),4),INDEX(Verdeelsleutels_percentage!$A:$AB,MATCH(demand!$C47,Verdeelsleutels_percentage!$C:$C,0),MATCH(INDEX(Overzicht!$B$1:$F$35,MATCH(demand!O$1,Overzicht!$B:$B,0),5),Verdeelsleutels_percentage!$1:$1,0)))</f>
        <v>0</v>
      </c>
      <c r="P47">
        <f>PRODUCT(INDEX(Overzicht!$B$2:$E$35,MATCH(demand!P$1,Overzicht!$B$2:$B$35,0),4),INDEX(Verdeelsleutels_percentage!$A:$AB,MATCH(demand!$C47,Verdeelsleutels_percentage!$C:$C,0),MATCH(INDEX(Overzicht!$B$1:$F$35,MATCH(demand!P$1,Overzicht!$B:$B,0),5),Verdeelsleutels_percentage!$1:$1,0)))</f>
        <v>2.8348258019368665E-4</v>
      </c>
      <c r="Q47">
        <f>PRODUCT(INDEX(Overzicht!$B$2:$E$35,MATCH(demand!Q$1,Overzicht!$B$2:$B$35,0),4),INDEX(Verdeelsleutels_percentage!$A:$AB,MATCH(demand!$C47,Verdeelsleutels_percentage!$C:$C,0),MATCH(INDEX(Overzicht!$B$1:$F$35,MATCH(demand!Q$1,Overzicht!$B:$B,0),5),Verdeelsleutels_percentage!$1:$1,0)))</f>
        <v>1.4009715537343329E-2</v>
      </c>
      <c r="R47">
        <f>PRODUCT(INDEX(Overzicht!$B$2:$E$35,MATCH(demand!R$1,Overzicht!$B$2:$B$35,0),4),INDEX(Verdeelsleutels_percentage!$A:$AB,MATCH(demand!$C47,Verdeelsleutels_percentage!$C:$C,0),MATCH(INDEX(Overzicht!$B$1:$F$35,MATCH(demand!R$1,Overzicht!$B:$B,0),5),Verdeelsleutels_percentage!$1:$1,0)))</f>
        <v>2.5070017277351218E-3</v>
      </c>
      <c r="S47">
        <f>PRODUCT(INDEX(Overzicht!$B$2:$E$35,MATCH(demand!S$1,Overzicht!$B$2:$B$35,0),4),INDEX(Verdeelsleutels_percentage!$A:$AB,MATCH(demand!$C47,Verdeelsleutels_percentage!$C:$C,0),MATCH(INDEX(Overzicht!$B$1:$F$35,MATCH(demand!S$1,Overzicht!$B:$B,0),5),Verdeelsleutels_percentage!$1:$1,0)))</f>
        <v>1.9269503475924859E-2</v>
      </c>
      <c r="T47">
        <f>PRODUCT(INDEX(Overzicht!$B$2:$E$35,MATCH(demand!T$1,Overzicht!$B$2:$B$35,0),4),INDEX(Verdeelsleutels_percentage!$A:$AB,MATCH(demand!$C47,Verdeelsleutels_percentage!$C:$C,0),MATCH(INDEX(Overzicht!$B$1:$F$35,MATCH(demand!T$1,Overzicht!$B:$B,0),5),Verdeelsleutels_percentage!$1:$1,0)))</f>
        <v>1.5730206919122334E-2</v>
      </c>
      <c r="U47">
        <f>PRODUCT(INDEX(Overzicht!$B$2:$E$35,MATCH(demand!U$1,Overzicht!$B$2:$B$35,0),4),INDEX(Verdeelsleutels_percentage!$A:$AB,MATCH(demand!$C47,Verdeelsleutels_percentage!$C:$C,0),MATCH(INDEX(Overzicht!$B$1:$F$35,MATCH(demand!U$1,Overzicht!$B:$B,0),5),Verdeelsleutels_percentage!$1:$1,0)))</f>
        <v>4.9156896622257293E-2</v>
      </c>
      <c r="V47">
        <f>PRODUCT(INDEX(Overzicht!$B$2:$E$35,MATCH(demand!V$1,Overzicht!$B$2:$B$35,0),4),INDEX(Verdeelsleutels_percentage!$A:$AB,MATCH(demand!$C47,Verdeelsleutels_percentage!$C:$C,0),MATCH(INDEX(Overzicht!$B$1:$F$35,MATCH(demand!V$1,Overzicht!$B:$B,0),5),Verdeelsleutels_percentage!$1:$1,0)))</f>
        <v>4.3258069027586419E-3</v>
      </c>
      <c r="W47">
        <f>PRODUCT(INDEX(Overzicht!$B$2:$E$35,MATCH(demand!W$1,Overzicht!$B$2:$B$35,0),4),INDEX(Verdeelsleutels_percentage!$A:$AB,MATCH(demand!$C47,Verdeelsleutels_percentage!$C:$C,0),MATCH(INDEX(Overzicht!$B$1:$F$35,MATCH(demand!W$1,Overzicht!$B:$B,0),5),Verdeelsleutels_percentage!$1:$1,0)))</f>
        <v>4.7190620757367005E-2</v>
      </c>
      <c r="X47">
        <f>PRODUCT(INDEX(Overzicht!$B$2:$E$35,MATCH(demand!X$1,Overzicht!$B$2:$B$35,0),4),INDEX(Verdeelsleutels_percentage!$A:$AB,MATCH(demand!$C47,Verdeelsleutels_percentage!$C:$C,0),MATCH(INDEX(Overzicht!$B$1:$F$35,MATCH(demand!X$1,Overzicht!$B:$B,0),5),Verdeelsleutels_percentage!$1:$1,0)))</f>
        <v>4.0252585929029796E-3</v>
      </c>
      <c r="Y47">
        <f>PRODUCT(INDEX(Overzicht!$B$2:$E$35,MATCH(demand!Y$1,Overzicht!$B$2:$B$35,0),4),INDEX(Verdeelsleutels_percentage!$A:$AB,MATCH(demand!$C47,Verdeelsleutels_percentage!$C:$C,0),MATCH(INDEX(Overzicht!$B$1:$F$35,MATCH(demand!Y$1,Overzicht!$B:$B,0),5),Verdeelsleutels_percentage!$1:$1,0)))</f>
        <v>1.4811272283848846E-6</v>
      </c>
      <c r="Z47">
        <f>PRODUCT(INDEX(Overzicht!$B$2:$E$35,MATCH(demand!Z$1,Overzicht!$B$2:$B$35,0),4),INDEX(Verdeelsleutels_percentage!$A:$AB,MATCH(demand!$C47,Verdeelsleutels_percentage!$C:$C,0),MATCH(INDEX(Overzicht!$B$1:$F$35,MATCH(demand!Z$1,Overzicht!$B:$B,0),5),Verdeelsleutels_percentage!$1:$1,0)))</f>
        <v>0</v>
      </c>
      <c r="AA47">
        <f>PRODUCT(INDEX(Overzicht!$B$2:$E$35,MATCH(demand!AA$1,Overzicht!$B$2:$B$35,0),4),INDEX(Verdeelsleutels_percentage!$A:$AB,MATCH(demand!$C47,Verdeelsleutels_percentage!$C:$C,0),MATCH(INDEX(Overzicht!$B$1:$F$35,MATCH(demand!AA$1,Overzicht!$B:$B,0),5),Verdeelsleutels_percentage!$1:$1,0)))</f>
        <v>3.4646250956371569E-5</v>
      </c>
      <c r="AB47">
        <f>PRODUCT(INDEX(Overzicht!$B$2:$E$35,MATCH(demand!AB$1,Overzicht!$B$2:$B$35,0),4),INDEX(Verdeelsleutels_percentage!$A:$AB,MATCH(demand!$C47,Verdeelsleutels_percentage!$C:$C,0),MATCH(INDEX(Overzicht!$B$1:$F$35,MATCH(demand!AB$1,Overzicht!$B:$B,0),5),Verdeelsleutels_percentage!$1:$1,0)))</f>
        <v>2.4335425531212068E-2</v>
      </c>
      <c r="AC47">
        <f>PRODUCT(INDEX(Overzicht!$B$2:$E$35,MATCH(demand!AC$1,Overzicht!$B$2:$B$35,0),4),INDEX(Verdeelsleutels_percentage!$A:$AB,MATCH(demand!$C47,Verdeelsleutels_percentage!$C:$C,0),MATCH(INDEX(Overzicht!$B$1:$F$35,MATCH(demand!AC$1,Overzicht!$B:$B,0),5),Verdeelsleutels_percentage!$1:$1,0)))</f>
        <v>1.2871873339970574E-3</v>
      </c>
      <c r="AD47">
        <f>PRODUCT(INDEX(Overzicht!$B$2:$E$35,MATCH(demand!AD$1,Overzicht!$B$2:$B$35,0),4),INDEX(Verdeelsleutels_percentage!$A:$AB,MATCH(demand!$C47,Verdeelsleutels_percentage!$C:$C,0),MATCH(INDEX(Overzicht!$B$1:$F$35,MATCH(demand!AD$1,Overzicht!$B:$B,0),5),Verdeelsleutels_percentage!$1:$1,0)))</f>
        <v>0</v>
      </c>
      <c r="AE47">
        <f>PRODUCT(INDEX(Overzicht!$B$2:$E$35,MATCH(demand!AE$1,Overzicht!$B$2:$B$35,0),4),INDEX(Verdeelsleutels_percentage!$A:$AB,MATCH(demand!$C47,Verdeelsleutels_percentage!$C:$C,0),MATCH(INDEX(Overzicht!$B$1:$F$35,MATCH(demand!AE$1,Overzicht!$B:$B,0),5),Verdeelsleutels_percentage!$1:$1,0)))</f>
        <v>0</v>
      </c>
      <c r="AF47">
        <f>PRODUCT(INDEX(Overzicht!$B$2:$E$35,MATCH(demand!AF$1,Overzicht!$B$2:$B$35,0),4),INDEX(Verdeelsleutels_percentage!$A:$AB,MATCH(demand!$C47,Verdeelsleutels_percentage!$C:$C,0),MATCH(INDEX(Overzicht!$B$1:$F$35,MATCH(demand!AF$1,Overzicht!$B:$B,0),5),Verdeelsleutels_percentage!$1:$1,0)))</f>
        <v>0</v>
      </c>
      <c r="AG47">
        <f>PRODUCT(INDEX(Overzicht!$B$2:$E$35,MATCH(demand!AG$1,Overzicht!$B$2:$B$35,0),4),INDEX(Verdeelsleutels_percentage!$A:$AB,MATCH(demand!$C47,Verdeelsleutels_percentage!$C:$C,0),MATCH(INDEX(Overzicht!$B$1:$F$35,MATCH(demand!AG$1,Overzicht!$B:$B,0),5),Verdeelsleutels_percentage!$1:$1,0)))</f>
        <v>0</v>
      </c>
      <c r="AH47">
        <f>PRODUCT(INDEX(Overzicht!$B$2:$E$35,MATCH(demand!AH$1,Overzicht!$B$2:$B$35,0),4),INDEX(Verdeelsleutels_percentage!$A:$AB,MATCH(demand!$C47,Verdeelsleutels_percentage!$C:$C,0),MATCH(INDEX(Overzicht!$B$1:$F$35,MATCH(demand!AH$1,Overzicht!$B:$B,0),5),Verdeelsleutels_percentage!$1:$1,0)))</f>
        <v>4.5040126243283042E-4</v>
      </c>
      <c r="AI47">
        <f>PRODUCT(INDEX(Overzicht!$B$2:$E$35,MATCH(demand!AI$1,Overzicht!$B$2:$B$35,0),4),INDEX(Verdeelsleutels_percentage!$A:$AB,MATCH(demand!$C47,Verdeelsleutels_percentage!$C:$C,0),MATCH(INDEX(Overzicht!$B$1:$F$35,MATCH(demand!AI$1,Overzicht!$B:$B,0),5),Verdeelsleutels_percentage!$1:$1,0)))</f>
        <v>6.9292501912743138E-5</v>
      </c>
      <c r="AJ47">
        <f>PRODUCT(INDEX(Overzicht!$B$2:$E$35,MATCH(demand!AJ$1,Overzicht!$B$2:$B$35,0),4),INDEX(Verdeelsleutels_percentage!$A:$AB,MATCH(demand!$C47,Verdeelsleutels_percentage!$C:$C,0),MATCH(INDEX(Overzicht!$B$1:$F$35,MATCH(demand!AJ$1,Overzicht!$B:$B,0),5),Verdeelsleutels_percentage!$1:$1,0)))</f>
        <v>0</v>
      </c>
      <c r="AK47">
        <f>PRODUCT(INDEX(Overzicht!$B$2:$E$35,MATCH(demand!AK$1,Overzicht!$B$2:$B$35,0),4),INDEX(Verdeelsleutels_percentage!$A:$AB,MATCH(demand!$C47,Verdeelsleutels_percentage!$C:$C,0),MATCH(INDEX(Overzicht!$B$1:$F$35,MATCH(demand!AK$1,Overzicht!$B:$B,0),5),Verdeelsleutels_percentage!$1:$1,0)))</f>
        <v>6.1347806984577097E-4</v>
      </c>
      <c r="AL47">
        <f>PRODUCT(INDEX(Overzicht!$B$2:$E$35,MATCH(demand!AL$1,Overzicht!$B$2:$B$35,0),4),INDEX(Verdeelsleutels_percentage!$A:$AB,MATCH(demand!$C47,Verdeelsleutels_percentage!$C:$C,0),MATCH(INDEX(Overzicht!$B$1:$F$35,MATCH(demand!AL$1,Overzicht!$B:$B,0),5),Verdeelsleutels_percentage!$1:$1,0)))</f>
        <v>7.8651034595611669E-3</v>
      </c>
      <c r="AM47">
        <f>PRODUCT(INDEX(Overzicht!$B$2:$E$35,MATCH(demand!AM$1,Overzicht!$B$2:$B$35,0),4),INDEX(Verdeelsleutels_percentage!$A:$AB,MATCH(demand!$C47,Verdeelsleutels_percentage!$C:$C,0),MATCH(INDEX(Overzicht!$B$1:$F$35,MATCH(demand!AM$1,Overzicht!$B:$B,0),5),Verdeelsleutels_percentage!$1:$1,0)))</f>
        <v>1.5730206919122334E-2</v>
      </c>
      <c r="AN47">
        <f>PRODUCT(INDEX(Overzicht!$B$2:$E$35,MATCH(demand!AN$1,Overzicht!$B$2:$B$35,0),4),INDEX(Verdeelsleutels_percentage!$A:$AB,MATCH(demand!$C47,Verdeelsleutels_percentage!$C:$C,0),MATCH(INDEX(Overzicht!$B$1:$F$35,MATCH(demand!AN$1,Overzicht!$B:$B,0),5),Verdeelsleutels_percentage!$1:$1,0)))</f>
        <v>7.8651034595611669E-3</v>
      </c>
      <c r="AO47">
        <f>PRODUCT(INDEX(Overzicht!$B$2:$E$35,MATCH(demand!AO$1,Overzicht!$B$2:$B$35,0),4),INDEX(Verdeelsleutels_percentage!$A:$AB,MATCH(demand!$C47,Verdeelsleutels_percentage!$C:$C,0),MATCH(INDEX(Overzicht!$B$1:$F$35,MATCH(demand!AO$1,Overzicht!$B:$B,0),5),Verdeelsleutels_percentage!$1:$1,0)))</f>
        <v>2.7527862108464085E-2</v>
      </c>
    </row>
    <row r="48" spans="2:41">
      <c r="B48" t="str">
        <f>INDEX('ETLocal datasets'!B:C,MATCH(C48,'ETLocal datasets'!C:C,0),1)</f>
        <v>GM0109</v>
      </c>
      <c r="C48" t="str">
        <f>'ETLocal datasets'!C31</f>
        <v>Coevorden</v>
      </c>
      <c r="D48">
        <f t="shared" si="6"/>
        <v>9.87221657504192E-2</v>
      </c>
      <c r="E48">
        <f t="shared" si="7"/>
        <v>0.14554183159042211</v>
      </c>
      <c r="F48">
        <f t="shared" si="8"/>
        <v>2.1558152182686852E-2</v>
      </c>
      <c r="G48">
        <f t="shared" si="9"/>
        <v>4.4348198775812961E-2</v>
      </c>
      <c r="H48">
        <f>PRODUCT(INDEX(Overzicht!$B$2:$E$35,MATCH(demand!H$1,Overzicht!$B$2:$B$35,0),4),INDEX(Verdeelsleutels_percentage!$A:$AB,MATCH(demand!$C48,Verdeelsleutels_percentage!$C:$C,0),MATCH(INDEX(Overzicht!$B$1:$F$35,MATCH(demand!H$1,Overzicht!$B:$B,0),5),Verdeelsleutels_percentage!$1:$1,0)))</f>
        <v>2.1558152182686852E-2</v>
      </c>
      <c r="I48">
        <f>PRODUCT(INDEX(Overzicht!$B$2:$E$35,MATCH(demand!I$1,Overzicht!$B$2:$B$35,0),4),INDEX(Verdeelsleutels_percentage!$A:$AB,MATCH(demand!$C48,Verdeelsleutels_percentage!$C:$C,0),MATCH(INDEX(Overzicht!$B$1:$F$35,MATCH(demand!I$1,Overzicht!$B:$B,0),5),Verdeelsleutels_percentage!$1:$1,0)))</f>
        <v>4.2107803337423907E-2</v>
      </c>
      <c r="J48">
        <f>PRODUCT(INDEX(Overzicht!$B$2:$E$35,MATCH(demand!J$1,Overzicht!$B$2:$B$35,0),4),INDEX(Verdeelsleutels_percentage!$A:$AB,MATCH(demand!$C48,Verdeelsleutels_percentage!$C:$C,0),MATCH(INDEX(Overzicht!$B$1:$F$35,MATCH(demand!J$1,Overzicht!$B:$B,0),5),Verdeelsleutels_percentage!$1:$1,0)))</f>
        <v>4.9275776417569946E-3</v>
      </c>
      <c r="K48">
        <f>PRODUCT(INDEX(Overzicht!$B$2:$E$35,MATCH(demand!K$1,Overzicht!$B$2:$B$35,0),4),INDEX(Verdeelsleutels_percentage!$A:$AB,MATCH(demand!$C48,Verdeelsleutels_percentage!$C:$C,0),MATCH(INDEX(Overzicht!$B$1:$F$35,MATCH(demand!K$1,Overzicht!$B:$B,0),5),Verdeelsleutels_percentage!$1:$1,0)))</f>
        <v>4.9125770560327891E-3</v>
      </c>
      <c r="L48">
        <f>PRODUCT(INDEX(Overzicht!$B$2:$E$35,MATCH(demand!L$1,Overzicht!$B$2:$B$35,0),4),INDEX(Verdeelsleutels_percentage!$A:$AB,MATCH(demand!$C48,Verdeelsleutels_percentage!$C:$C,0),MATCH(INDEX(Overzicht!$B$1:$F$35,MATCH(demand!L$1,Overzicht!$B:$B,0),5),Verdeelsleutels_percentage!$1:$1,0)))</f>
        <v>7.3913664626354932E-3</v>
      </c>
      <c r="M48">
        <f>PRODUCT(INDEX(Overzicht!$B$2:$E$35,MATCH(demand!M$1,Overzicht!$B$2:$B$35,0),4),INDEX(Verdeelsleutels_percentage!$A:$AB,MATCH(demand!$C48,Verdeelsleutels_percentage!$C:$C,0),MATCH(INDEX(Overzicht!$B$1:$F$35,MATCH(demand!M$1,Overzicht!$B:$B,0),5),Verdeelsleutels_percentage!$1:$1,0)))</f>
        <v>2.2627633290967526E-2</v>
      </c>
      <c r="N48">
        <f>PRODUCT(INDEX(Overzicht!$B$2:$E$35,MATCH(demand!N$1,Overzicht!$B$2:$B$35,0),4),INDEX(Verdeelsleutels_percentage!$A:$AB,MATCH(demand!$C48,Verdeelsleutels_percentage!$C:$C,0),MATCH(INDEX(Overzicht!$B$1:$F$35,MATCH(demand!N$1,Overzicht!$B:$B,0),5),Verdeelsleutels_percentage!$1:$1,0)))</f>
        <v>3.8594291983199393E-2</v>
      </c>
      <c r="O48">
        <f>PRODUCT(INDEX(Overzicht!$B$2:$E$35,MATCH(demand!O$1,Overzicht!$B$2:$B$35,0),4),INDEX(Verdeelsleutels_percentage!$A:$AB,MATCH(demand!$C48,Verdeelsleutels_percentage!$C:$C,0),MATCH(INDEX(Overzicht!$B$1:$F$35,MATCH(demand!O$1,Overzicht!$B:$B,0),5),Verdeelsleutels_percentage!$1:$1,0)))</f>
        <v>0</v>
      </c>
      <c r="P48">
        <f>PRODUCT(INDEX(Overzicht!$B$2:$E$35,MATCH(demand!P$1,Overzicht!$B$2:$B$35,0),4),INDEX(Verdeelsleutels_percentage!$A:$AB,MATCH(demand!$C48,Verdeelsleutels_percentage!$C:$C,0),MATCH(INDEX(Overzicht!$B$1:$F$35,MATCH(demand!P$1,Overzicht!$B:$B,0),5),Verdeelsleutels_percentage!$1:$1,0)))</f>
        <v>9.9446878569344702E-3</v>
      </c>
      <c r="Q48">
        <f>PRODUCT(INDEX(Overzicht!$B$2:$E$35,MATCH(demand!Q$1,Overzicht!$B$2:$B$35,0),4),INDEX(Verdeelsleutels_percentage!$A:$AB,MATCH(demand!$C48,Verdeelsleutels_percentage!$C:$C,0),MATCH(INDEX(Overzicht!$B$1:$F$35,MATCH(demand!Q$1,Overzicht!$B:$B,0),5),Verdeelsleutels_percentage!$1:$1,0)))</f>
        <v>7.3143730619830392E-3</v>
      </c>
      <c r="R48">
        <f>PRODUCT(INDEX(Overzicht!$B$2:$E$35,MATCH(demand!R$1,Overzicht!$B$2:$B$35,0),4),INDEX(Verdeelsleutels_percentage!$A:$AB,MATCH(demand!$C48,Verdeelsleutels_percentage!$C:$C,0),MATCH(INDEX(Overzicht!$B$1:$F$35,MATCH(demand!R$1,Overzicht!$B:$B,0),5),Verdeelsleutels_percentage!$1:$1,0)))</f>
        <v>1.3088878110917017E-3</v>
      </c>
      <c r="S48">
        <f>PRODUCT(INDEX(Overzicht!$B$2:$E$35,MATCH(demand!S$1,Overzicht!$B$2:$B$35,0),4),INDEX(Verdeelsleutels_percentage!$A:$AB,MATCH(demand!$C48,Verdeelsleutels_percentage!$C:$C,0),MATCH(INDEX(Overzicht!$B$1:$F$35,MATCH(demand!S$1,Overzicht!$B:$B,0),5),Verdeelsleutels_percentage!$1:$1,0)))</f>
        <v>1.0060471018587199E-2</v>
      </c>
      <c r="T48">
        <f>PRODUCT(INDEX(Overzicht!$B$2:$E$35,MATCH(demand!T$1,Overzicht!$B$2:$B$35,0),4),INDEX(Verdeelsleutels_percentage!$A:$AB,MATCH(demand!$C48,Verdeelsleutels_percentage!$C:$C,0),MATCH(INDEX(Overzicht!$B$1:$F$35,MATCH(demand!T$1,Overzicht!$B:$B,0),5),Verdeelsleutels_percentage!$1:$1,0)))</f>
        <v>8.2126294029283252E-3</v>
      </c>
      <c r="U48">
        <f>PRODUCT(INDEX(Overzicht!$B$2:$E$35,MATCH(demand!U$1,Overzicht!$B$2:$B$35,0),4),INDEX(Verdeelsleutels_percentage!$A:$AB,MATCH(demand!$C48,Verdeelsleutels_percentage!$C:$C,0),MATCH(INDEX(Overzicht!$B$1:$F$35,MATCH(demand!U$1,Overzicht!$B:$B,0),5),Verdeelsleutels_percentage!$1:$1,0)))</f>
        <v>2.5664466884151017E-2</v>
      </c>
      <c r="V48">
        <f>PRODUCT(INDEX(Overzicht!$B$2:$E$35,MATCH(demand!V$1,Overzicht!$B$2:$B$35,0),4),INDEX(Verdeelsleutels_percentage!$A:$AB,MATCH(demand!$C48,Verdeelsleutels_percentage!$C:$C,0),MATCH(INDEX(Overzicht!$B$1:$F$35,MATCH(demand!V$1,Overzicht!$B:$B,0),5),Verdeelsleutels_percentage!$1:$1,0)))</f>
        <v>2.2584730858052895E-3</v>
      </c>
      <c r="W48">
        <f>PRODUCT(INDEX(Overzicht!$B$2:$E$35,MATCH(demand!W$1,Overzicht!$B$2:$B$35,0),4),INDEX(Verdeelsleutels_percentage!$A:$AB,MATCH(demand!$C48,Verdeelsleutels_percentage!$C:$C,0),MATCH(INDEX(Overzicht!$B$1:$F$35,MATCH(demand!W$1,Overzicht!$B:$B,0),5),Verdeelsleutels_percentage!$1:$1,0)))</f>
        <v>2.4637888208784976E-2</v>
      </c>
      <c r="X48">
        <f>PRODUCT(INDEX(Overzicht!$B$2:$E$35,MATCH(demand!X$1,Overzicht!$B$2:$B$35,0),4),INDEX(Verdeelsleutels_percentage!$A:$AB,MATCH(demand!$C48,Verdeelsleutels_percentage!$C:$C,0),MATCH(INDEX(Overzicht!$B$1:$F$35,MATCH(demand!X$1,Overzicht!$B:$B,0),5),Verdeelsleutels_percentage!$1:$1,0)))</f>
        <v>1.6835936355378438E-2</v>
      </c>
      <c r="Y48">
        <f>PRODUCT(INDEX(Overzicht!$B$2:$E$35,MATCH(demand!Y$1,Overzicht!$B$2:$B$35,0),4),INDEX(Verdeelsleutels_percentage!$A:$AB,MATCH(demand!$C48,Verdeelsleutels_percentage!$C:$C,0),MATCH(INDEX(Overzicht!$B$1:$F$35,MATCH(demand!Y$1,Overzicht!$B:$B,0),5),Verdeelsleutels_percentage!$1:$1,0)))</f>
        <v>8.7743598067715787E-6</v>
      </c>
      <c r="Z48">
        <f>PRODUCT(INDEX(Overzicht!$B$2:$E$35,MATCH(demand!Z$1,Overzicht!$B$2:$B$35,0),4),INDEX(Verdeelsleutels_percentage!$A:$AB,MATCH(demand!$C48,Verdeelsleutels_percentage!$C:$C,0),MATCH(INDEX(Overzicht!$B$1:$F$35,MATCH(demand!Z$1,Overzicht!$B:$B,0),5),Verdeelsleutels_percentage!$1:$1,0)))</f>
        <v>0</v>
      </c>
      <c r="AA48">
        <f>PRODUCT(INDEX(Overzicht!$B$2:$E$35,MATCH(demand!AA$1,Overzicht!$B$2:$B$35,0),4),INDEX(Verdeelsleutels_percentage!$A:$AB,MATCH(demand!$C48,Verdeelsleutels_percentage!$C:$C,0),MATCH(INDEX(Overzicht!$B$1:$F$35,MATCH(demand!AA$1,Overzicht!$B:$B,0),5),Verdeelsleutels_percentage!$1:$1,0)))</f>
        <v>2.0524818261453989E-4</v>
      </c>
      <c r="AB48">
        <f>PRODUCT(INDEX(Overzicht!$B$2:$E$35,MATCH(demand!AB$1,Overzicht!$B$2:$B$35,0),4),INDEX(Verdeelsleutels_percentage!$A:$AB,MATCH(demand!$C48,Verdeelsleutels_percentage!$C:$C,0),MATCH(INDEX(Overzicht!$B$1:$F$35,MATCH(demand!AB$1,Overzicht!$B:$B,0),5),Verdeelsleutels_percentage!$1:$1,0)))</f>
        <v>2.4492335249419132E-2</v>
      </c>
      <c r="AC48">
        <f>PRODUCT(INDEX(Overzicht!$B$2:$E$35,MATCH(demand!AC$1,Overzicht!$B$2:$B$35,0),4),INDEX(Verdeelsleutels_percentage!$A:$AB,MATCH(demand!$C48,Verdeelsleutels_percentage!$C:$C,0),MATCH(INDEX(Overzicht!$B$1:$F$35,MATCH(demand!AC$1,Overzicht!$B:$B,0),5),Verdeelsleutels_percentage!$1:$1,0)))</f>
        <v>2.9103993202397416E-3</v>
      </c>
      <c r="AD48">
        <f>PRODUCT(INDEX(Overzicht!$B$2:$E$35,MATCH(demand!AD$1,Overzicht!$B$2:$B$35,0),4),INDEX(Verdeelsleutels_percentage!$A:$AB,MATCH(demand!$C48,Verdeelsleutels_percentage!$C:$C,0),MATCH(INDEX(Overzicht!$B$1:$F$35,MATCH(demand!AD$1,Overzicht!$B:$B,0),5),Verdeelsleutels_percentage!$1:$1,0)))</f>
        <v>0</v>
      </c>
      <c r="AE48">
        <f>PRODUCT(INDEX(Overzicht!$B$2:$E$35,MATCH(demand!AE$1,Overzicht!$B$2:$B$35,0),4),INDEX(Verdeelsleutels_percentage!$A:$AB,MATCH(demand!$C48,Verdeelsleutels_percentage!$C:$C,0),MATCH(INDEX(Overzicht!$B$1:$F$35,MATCH(demand!AE$1,Overzicht!$B:$B,0),5),Verdeelsleutels_percentage!$1:$1,0)))</f>
        <v>0</v>
      </c>
      <c r="AF48">
        <f>PRODUCT(INDEX(Overzicht!$B$2:$E$35,MATCH(demand!AF$1,Overzicht!$B$2:$B$35,0),4),INDEX(Verdeelsleutels_percentage!$A:$AB,MATCH(demand!$C48,Verdeelsleutels_percentage!$C:$C,0),MATCH(INDEX(Overzicht!$B$1:$F$35,MATCH(demand!AF$1,Overzicht!$B:$B,0),5),Verdeelsleutels_percentage!$1:$1,0)))</f>
        <v>0</v>
      </c>
      <c r="AG48">
        <f>PRODUCT(INDEX(Overzicht!$B$2:$E$35,MATCH(demand!AG$1,Overzicht!$B$2:$B$35,0),4),INDEX(Verdeelsleutels_percentage!$A:$AB,MATCH(demand!$C48,Verdeelsleutels_percentage!$C:$C,0),MATCH(INDEX(Overzicht!$B$1:$F$35,MATCH(demand!AG$1,Overzicht!$B:$B,0),5),Verdeelsleutels_percentage!$1:$1,0)))</f>
        <v>0</v>
      </c>
      <c r="AH48">
        <f>PRODUCT(INDEX(Overzicht!$B$2:$E$35,MATCH(demand!AH$1,Overzicht!$B$2:$B$35,0),4),INDEX(Verdeelsleutels_percentage!$A:$AB,MATCH(demand!$C48,Verdeelsleutels_percentage!$C:$C,0),MATCH(INDEX(Overzicht!$B$1:$F$35,MATCH(demand!AH$1,Overzicht!$B:$B,0),5),Verdeelsleutels_percentage!$1:$1,0)))</f>
        <v>2.6682263739890182E-3</v>
      </c>
      <c r="AI48">
        <f>PRODUCT(INDEX(Overzicht!$B$2:$E$35,MATCH(demand!AI$1,Overzicht!$B$2:$B$35,0),4),INDEX(Verdeelsleutels_percentage!$A:$AB,MATCH(demand!$C48,Verdeelsleutels_percentage!$C:$C,0),MATCH(INDEX(Overzicht!$B$1:$F$35,MATCH(demand!AI$1,Overzicht!$B:$B,0),5),Verdeelsleutels_percentage!$1:$1,0)))</f>
        <v>4.1049636522907978E-4</v>
      </c>
      <c r="AJ48">
        <f>PRODUCT(INDEX(Overzicht!$B$2:$E$35,MATCH(demand!AJ$1,Overzicht!$B$2:$B$35,0),4),INDEX(Verdeelsleutels_percentage!$A:$AB,MATCH(demand!$C48,Verdeelsleutels_percentage!$C:$C,0),MATCH(INDEX(Overzicht!$B$1:$F$35,MATCH(demand!AJ$1,Overzicht!$B:$B,0),5),Verdeelsleutels_percentage!$1:$1,0)))</f>
        <v>0</v>
      </c>
      <c r="AK48">
        <f>PRODUCT(INDEX(Overzicht!$B$2:$E$35,MATCH(demand!AK$1,Overzicht!$B$2:$B$35,0),4),INDEX(Verdeelsleutels_percentage!$A:$AB,MATCH(demand!$C48,Verdeelsleutels_percentage!$C:$C,0),MATCH(INDEX(Overzicht!$B$1:$F$35,MATCH(demand!AK$1,Overzicht!$B:$B,0),5),Verdeelsleutels_percentage!$1:$1,0)))</f>
        <v>3.2029254671420469E-4</v>
      </c>
      <c r="AL48">
        <f>PRODUCT(INDEX(Overzicht!$B$2:$E$35,MATCH(demand!AL$1,Overzicht!$B$2:$B$35,0),4),INDEX(Verdeelsleutels_percentage!$A:$AB,MATCH(demand!$C48,Verdeelsleutels_percentage!$C:$C,0),MATCH(INDEX(Overzicht!$B$1:$F$35,MATCH(demand!AL$1,Overzicht!$B:$B,0),5),Verdeelsleutels_percentage!$1:$1,0)))</f>
        <v>4.1063147014641626E-3</v>
      </c>
      <c r="AM48">
        <f>PRODUCT(INDEX(Overzicht!$B$2:$E$35,MATCH(demand!AM$1,Overzicht!$B$2:$B$35,0),4),INDEX(Verdeelsleutels_percentage!$A:$AB,MATCH(demand!$C48,Verdeelsleutels_percentage!$C:$C,0),MATCH(INDEX(Overzicht!$B$1:$F$35,MATCH(demand!AM$1,Overzicht!$B:$B,0),5),Verdeelsleutels_percentage!$1:$1,0)))</f>
        <v>8.2126294029283252E-3</v>
      </c>
      <c r="AN48">
        <f>PRODUCT(INDEX(Overzicht!$B$2:$E$35,MATCH(demand!AN$1,Overzicht!$B$2:$B$35,0),4),INDEX(Verdeelsleutels_percentage!$A:$AB,MATCH(demand!$C48,Verdeelsleutels_percentage!$C:$C,0),MATCH(INDEX(Overzicht!$B$1:$F$35,MATCH(demand!AN$1,Overzicht!$B:$B,0),5),Verdeelsleutels_percentage!$1:$1,0)))</f>
        <v>4.1063147014641626E-3</v>
      </c>
      <c r="AO48">
        <f>PRODUCT(INDEX(Overzicht!$B$2:$E$35,MATCH(demand!AO$1,Overzicht!$B$2:$B$35,0),4),INDEX(Verdeelsleutels_percentage!$A:$AB,MATCH(demand!$C48,Verdeelsleutels_percentage!$C:$C,0),MATCH(INDEX(Overzicht!$B$1:$F$35,MATCH(demand!AO$1,Overzicht!$B:$B,0),5),Verdeelsleutels_percentage!$1:$1,0)))</f>
        <v>1.4372101455124568E-2</v>
      </c>
    </row>
    <row r="49" spans="2:41">
      <c r="B49" t="str">
        <f>INDEX('ETLocal datasets'!B:C,MATCH(C49,'ETLocal datasets'!C:C,0),1)</f>
        <v>GM0114</v>
      </c>
      <c r="C49" t="str">
        <f>'ETLocal datasets'!C32</f>
        <v>Emmen</v>
      </c>
      <c r="D49">
        <f t="shared" si="6"/>
        <v>0.14559021066193517</v>
      </c>
      <c r="E49">
        <f t="shared" si="7"/>
        <v>0.316211460697368</v>
      </c>
      <c r="F49">
        <f t="shared" si="8"/>
        <v>6.5077878272528741E-2</v>
      </c>
      <c r="G49">
        <f t="shared" si="9"/>
        <v>0.13387449244634483</v>
      </c>
      <c r="H49">
        <f>PRODUCT(INDEX(Overzicht!$B$2:$E$35,MATCH(demand!H$1,Overzicht!$B$2:$B$35,0),4),INDEX(Verdeelsleutels_percentage!$A:$AB,MATCH(demand!$C49,Verdeelsleutels_percentage!$C:$C,0),MATCH(INDEX(Overzicht!$B$1:$F$35,MATCH(demand!H$1,Overzicht!$B:$B,0),5),Verdeelsleutels_percentage!$1:$1,0)))</f>
        <v>6.5077878272528741E-2</v>
      </c>
      <c r="I49">
        <f>PRODUCT(INDEX(Overzicht!$B$2:$E$35,MATCH(demand!I$1,Overzicht!$B$2:$B$35,0),4),INDEX(Verdeelsleutels_percentage!$A:$AB,MATCH(demand!$C49,Verdeelsleutels_percentage!$C:$C,0),MATCH(INDEX(Overzicht!$B$1:$F$35,MATCH(demand!I$1,Overzicht!$B:$B,0),5),Verdeelsleutels_percentage!$1:$1,0)))</f>
        <v>6.2380106594207493E-2</v>
      </c>
      <c r="J49">
        <f>PRODUCT(INDEX(Overzicht!$B$2:$E$35,MATCH(demand!J$1,Overzicht!$B$2:$B$35,0),4),INDEX(Verdeelsleutels_percentage!$A:$AB,MATCH(demand!$C49,Verdeelsleutels_percentage!$C:$C,0),MATCH(INDEX(Overzicht!$B$1:$F$35,MATCH(demand!J$1,Overzicht!$B:$B,0),5),Verdeelsleutels_percentage!$1:$1,0)))</f>
        <v>1.4874943605149425E-2</v>
      </c>
      <c r="K49">
        <f>PRODUCT(INDEX(Overzicht!$B$2:$E$35,MATCH(demand!K$1,Overzicht!$B$2:$B$35,0),4),INDEX(Verdeelsleutels_percentage!$A:$AB,MATCH(demand!$C49,Verdeelsleutels_percentage!$C:$C,0),MATCH(INDEX(Overzicht!$B$1:$F$35,MATCH(demand!K$1,Overzicht!$B:$B,0),5),Verdeelsleutels_percentage!$1:$1,0)))</f>
        <v>7.2776791026575418E-3</v>
      </c>
      <c r="L49">
        <f>PRODUCT(INDEX(Overzicht!$B$2:$E$35,MATCH(demand!L$1,Overzicht!$B$2:$B$35,0),4),INDEX(Verdeelsleutels_percentage!$A:$AB,MATCH(demand!$C49,Verdeelsleutels_percentage!$C:$C,0),MATCH(INDEX(Overzicht!$B$1:$F$35,MATCH(demand!L$1,Overzicht!$B:$B,0),5),Verdeelsleutels_percentage!$1:$1,0)))</f>
        <v>2.2312415407724138E-2</v>
      </c>
      <c r="M49">
        <f>PRODUCT(INDEX(Overzicht!$B$2:$E$35,MATCH(demand!M$1,Overzicht!$B$2:$B$35,0),4),INDEX(Verdeelsleutels_percentage!$A:$AB,MATCH(demand!$C49,Verdeelsleutels_percentage!$C:$C,0),MATCH(INDEX(Overzicht!$B$1:$F$35,MATCH(demand!M$1,Overzicht!$B:$B,0),5),Verdeelsleutels_percentage!$1:$1,0)))</f>
        <v>1.1016439045193661E-2</v>
      </c>
      <c r="N49">
        <f>PRODUCT(INDEX(Overzicht!$B$2:$E$35,MATCH(demand!N$1,Overzicht!$B$2:$B$35,0),4),INDEX(Verdeelsleutels_percentage!$A:$AB,MATCH(demand!$C49,Verdeelsleutels_percentage!$C:$C,0),MATCH(INDEX(Overzicht!$B$1:$F$35,MATCH(demand!N$1,Overzicht!$B:$B,0),5),Verdeelsleutels_percentage!$1:$1,0)))</f>
        <v>6.0952124513639822E-2</v>
      </c>
      <c r="O49">
        <f>PRODUCT(INDEX(Overzicht!$B$2:$E$35,MATCH(demand!O$1,Overzicht!$B$2:$B$35,0),4),INDEX(Verdeelsleutels_percentage!$A:$AB,MATCH(demand!$C49,Verdeelsleutels_percentage!$C:$C,0),MATCH(INDEX(Overzicht!$B$1:$F$35,MATCH(demand!O$1,Overzicht!$B:$B,0),5),Verdeelsleutels_percentage!$1:$1,0)))</f>
        <v>0</v>
      </c>
      <c r="P49">
        <f>PRODUCT(INDEX(Overzicht!$B$2:$E$35,MATCH(demand!P$1,Overzicht!$B$2:$B$35,0),4),INDEX(Verdeelsleutels_percentage!$A:$AB,MATCH(demand!$C49,Verdeelsleutels_percentage!$C:$C,0),MATCH(INDEX(Overzicht!$B$1:$F$35,MATCH(demand!P$1,Overzicht!$B:$B,0),5),Verdeelsleutels_percentage!$1:$1,0)))</f>
        <v>1.8150814715058708E-2</v>
      </c>
      <c r="Q49">
        <f>PRODUCT(INDEX(Overzicht!$B$2:$E$35,MATCH(demand!Q$1,Overzicht!$B$2:$B$35,0),4),INDEX(Verdeelsleutels_percentage!$A:$AB,MATCH(demand!$C49,Verdeelsleutels_percentage!$C:$C,0),MATCH(INDEX(Overzicht!$B$1:$F$35,MATCH(demand!Q$1,Overzicht!$B:$B,0),5),Verdeelsleutels_percentage!$1:$1,0)))</f>
        <v>2.2079994413893678E-2</v>
      </c>
      <c r="R49">
        <f>PRODUCT(INDEX(Overzicht!$B$2:$E$35,MATCH(demand!R$1,Overzicht!$B$2:$B$35,0),4),INDEX(Verdeelsleutels_percentage!$A:$AB,MATCH(demand!$C49,Verdeelsleutels_percentage!$C:$C,0),MATCH(INDEX(Overzicht!$B$1:$F$35,MATCH(demand!R$1,Overzicht!$B:$B,0),5),Verdeelsleutels_percentage!$1:$1,0)))</f>
        <v>3.9511568951178157E-3</v>
      </c>
      <c r="S49">
        <f>PRODUCT(INDEX(Overzicht!$B$2:$E$35,MATCH(demand!S$1,Overzicht!$B$2:$B$35,0),4),INDEX(Verdeelsleutels_percentage!$A:$AB,MATCH(demand!$C49,Verdeelsleutels_percentage!$C:$C,0),MATCH(INDEX(Overzicht!$B$1:$F$35,MATCH(demand!S$1,Overzicht!$B:$B,0),5),Verdeelsleutels_percentage!$1:$1,0)))</f>
        <v>3.0369676527180079E-2</v>
      </c>
      <c r="T49">
        <f>PRODUCT(INDEX(Overzicht!$B$2:$E$35,MATCH(demand!T$1,Overzicht!$B$2:$B$35,0),4),INDEX(Verdeelsleutels_percentage!$A:$AB,MATCH(demand!$C49,Verdeelsleutels_percentage!$C:$C,0),MATCH(INDEX(Overzicht!$B$1:$F$35,MATCH(demand!T$1,Overzicht!$B:$B,0),5),Verdeelsleutels_percentage!$1:$1,0)))</f>
        <v>2.4791572675249042E-2</v>
      </c>
      <c r="U49">
        <f>PRODUCT(INDEX(Overzicht!$B$2:$E$35,MATCH(demand!U$1,Overzicht!$B$2:$B$35,0),4),INDEX(Verdeelsleutels_percentage!$A:$AB,MATCH(demand!$C49,Verdeelsleutels_percentage!$C:$C,0),MATCH(INDEX(Overzicht!$B$1:$F$35,MATCH(demand!U$1,Overzicht!$B:$B,0),5),Verdeelsleutels_percentage!$1:$1,0)))</f>
        <v>7.7473664610153259E-2</v>
      </c>
      <c r="V49">
        <f>PRODUCT(INDEX(Overzicht!$B$2:$E$35,MATCH(demand!V$1,Overzicht!$B$2:$B$35,0),4),INDEX(Verdeelsleutels_percentage!$A:$AB,MATCH(demand!$C49,Verdeelsleutels_percentage!$C:$C,0),MATCH(INDEX(Overzicht!$B$1:$F$35,MATCH(demand!V$1,Overzicht!$B:$B,0),5),Verdeelsleutels_percentage!$1:$1,0)))</f>
        <v>6.8176824856934874E-3</v>
      </c>
      <c r="W49">
        <f>PRODUCT(INDEX(Overzicht!$B$2:$E$35,MATCH(demand!W$1,Overzicht!$B$2:$B$35,0),4),INDEX(Verdeelsleutels_percentage!$A:$AB,MATCH(demand!$C49,Verdeelsleutels_percentage!$C:$C,0),MATCH(INDEX(Overzicht!$B$1:$F$35,MATCH(demand!W$1,Overzicht!$B:$B,0),5),Verdeelsleutels_percentage!$1:$1,0)))</f>
        <v>7.4374718025747133E-2</v>
      </c>
      <c r="X49">
        <f>PRODUCT(INDEX(Overzicht!$B$2:$E$35,MATCH(demand!X$1,Overzicht!$B$2:$B$35,0),4),INDEX(Verdeelsleutels_percentage!$A:$AB,MATCH(demand!$C49,Verdeelsleutels_percentage!$C:$C,0),MATCH(INDEX(Overzicht!$B$1:$F$35,MATCH(demand!X$1,Overzicht!$B:$B,0),5),Verdeelsleutels_percentage!$1:$1,0)))</f>
        <v>1.3272775221965013E-2</v>
      </c>
      <c r="Y49">
        <f>PRODUCT(INDEX(Overzicht!$B$2:$E$35,MATCH(demand!Y$1,Overzicht!$B$2:$B$35,0),4),INDEX(Verdeelsleutels_percentage!$A:$AB,MATCH(demand!$C49,Verdeelsleutels_percentage!$C:$C,0),MATCH(INDEX(Overzicht!$B$1:$F$35,MATCH(demand!Y$1,Overzicht!$B:$B,0),5),Verdeelsleutels_percentage!$1:$1,0)))</f>
        <v>9.0033725093535483E-6</v>
      </c>
      <c r="Z49">
        <f>PRODUCT(INDEX(Overzicht!$B$2:$E$35,MATCH(demand!Z$1,Overzicht!$B$2:$B$35,0),4),INDEX(Verdeelsleutels_percentage!$A:$AB,MATCH(demand!$C49,Verdeelsleutels_percentage!$C:$C,0),MATCH(INDEX(Overzicht!$B$1:$F$35,MATCH(demand!Z$1,Overzicht!$B:$B,0),5),Verdeelsleutels_percentage!$1:$1,0)))</f>
        <v>0</v>
      </c>
      <c r="AA49">
        <f>PRODUCT(INDEX(Overzicht!$B$2:$E$35,MATCH(demand!AA$1,Overzicht!$B$2:$B$35,0),4),INDEX(Verdeelsleutels_percentage!$A:$AB,MATCH(demand!$C49,Verdeelsleutels_percentage!$C:$C,0),MATCH(INDEX(Overzicht!$B$1:$F$35,MATCH(demand!AA$1,Overzicht!$B:$B,0),5),Verdeelsleutels_percentage!$1:$1,0)))</f>
        <v>2.1060520489715902E-4</v>
      </c>
      <c r="AB49">
        <f>PRODUCT(INDEX(Overzicht!$B$2:$E$35,MATCH(demand!AB$1,Overzicht!$B$2:$B$35,0),4),INDEX(Verdeelsleutels_percentage!$A:$AB,MATCH(demand!$C49,Verdeelsleutels_percentage!$C:$C,0),MATCH(INDEX(Overzicht!$B$1:$F$35,MATCH(demand!AB$1,Overzicht!$B:$B,0),5),Verdeelsleutels_percentage!$1:$1,0)))</f>
        <v>4.5145235822641405E-2</v>
      </c>
      <c r="AC49">
        <f>PRODUCT(INDEX(Overzicht!$B$2:$E$35,MATCH(demand!AC$1,Overzicht!$B$2:$B$35,0),4),INDEX(Verdeelsleutels_percentage!$A:$AB,MATCH(demand!$C49,Verdeelsleutels_percentage!$C:$C,0),MATCH(INDEX(Overzicht!$B$1:$F$35,MATCH(demand!AC$1,Overzicht!$B:$B,0),5),Verdeelsleutels_percentage!$1:$1,0)))</f>
        <v>3.1212086269937901E-3</v>
      </c>
      <c r="AD49">
        <f>PRODUCT(INDEX(Overzicht!$B$2:$E$35,MATCH(demand!AD$1,Overzicht!$B$2:$B$35,0),4),INDEX(Verdeelsleutels_percentage!$A:$AB,MATCH(demand!$C49,Verdeelsleutels_percentage!$C:$C,0),MATCH(INDEX(Overzicht!$B$1:$F$35,MATCH(demand!AD$1,Overzicht!$B:$B,0),5),Verdeelsleutels_percentage!$1:$1,0)))</f>
        <v>0</v>
      </c>
      <c r="AE49">
        <f>PRODUCT(INDEX(Overzicht!$B$2:$E$35,MATCH(demand!AE$1,Overzicht!$B$2:$B$35,0),4),INDEX(Verdeelsleutels_percentage!$A:$AB,MATCH(demand!$C49,Verdeelsleutels_percentage!$C:$C,0),MATCH(INDEX(Overzicht!$B$1:$F$35,MATCH(demand!AE$1,Overzicht!$B:$B,0),5),Verdeelsleutels_percentage!$1:$1,0)))</f>
        <v>0</v>
      </c>
      <c r="AF49">
        <f>PRODUCT(INDEX(Overzicht!$B$2:$E$35,MATCH(demand!AF$1,Overzicht!$B$2:$B$35,0),4),INDEX(Verdeelsleutels_percentage!$A:$AB,MATCH(demand!$C49,Verdeelsleutels_percentage!$C:$C,0),MATCH(INDEX(Overzicht!$B$1:$F$35,MATCH(demand!AF$1,Overzicht!$B:$B,0),5),Verdeelsleutels_percentage!$1:$1,0)))</f>
        <v>0</v>
      </c>
      <c r="AG49">
        <f>PRODUCT(INDEX(Overzicht!$B$2:$E$35,MATCH(demand!AG$1,Overzicht!$B$2:$B$35,0),4),INDEX(Verdeelsleutels_percentage!$A:$AB,MATCH(demand!$C49,Verdeelsleutels_percentage!$C:$C,0),MATCH(INDEX(Overzicht!$B$1:$F$35,MATCH(demand!AG$1,Overzicht!$B:$B,0),5),Verdeelsleutels_percentage!$1:$1,0)))</f>
        <v>0</v>
      </c>
      <c r="AH49">
        <f>PRODUCT(INDEX(Overzicht!$B$2:$E$35,MATCH(demand!AH$1,Overzicht!$B$2:$B$35,0),4),INDEX(Verdeelsleutels_percentage!$A:$AB,MATCH(demand!$C49,Verdeelsleutels_percentage!$C:$C,0),MATCH(INDEX(Overzicht!$B$1:$F$35,MATCH(demand!AH$1,Overzicht!$B:$B,0),5),Verdeelsleutels_percentage!$1:$1,0)))</f>
        <v>2.7378676636630674E-3</v>
      </c>
      <c r="AI49">
        <f>PRODUCT(INDEX(Overzicht!$B$2:$E$35,MATCH(demand!AI$1,Overzicht!$B$2:$B$35,0),4),INDEX(Verdeelsleutels_percentage!$A:$AB,MATCH(demand!$C49,Verdeelsleutels_percentage!$C:$C,0),MATCH(INDEX(Overzicht!$B$1:$F$35,MATCH(demand!AI$1,Overzicht!$B:$B,0),5),Verdeelsleutels_percentage!$1:$1,0)))</f>
        <v>4.2121040979431804E-4</v>
      </c>
      <c r="AJ49">
        <f>PRODUCT(INDEX(Overzicht!$B$2:$E$35,MATCH(demand!AJ$1,Overzicht!$B$2:$B$35,0),4),INDEX(Verdeelsleutels_percentage!$A:$AB,MATCH(demand!$C49,Verdeelsleutels_percentage!$C:$C,0),MATCH(INDEX(Overzicht!$B$1:$F$35,MATCH(demand!AJ$1,Overzicht!$B:$B,0),5),Verdeelsleutels_percentage!$1:$1,0)))</f>
        <v>0</v>
      </c>
      <c r="AK49">
        <f>PRODUCT(INDEX(Overzicht!$B$2:$E$35,MATCH(demand!AK$1,Overzicht!$B$2:$B$35,0),4),INDEX(Verdeelsleutels_percentage!$A:$AB,MATCH(demand!$C49,Verdeelsleutels_percentage!$C:$C,0),MATCH(INDEX(Overzicht!$B$1:$F$35,MATCH(demand!AK$1,Overzicht!$B:$B,0),5),Verdeelsleutels_percentage!$1:$1,0)))</f>
        <v>9.6687133433471259E-4</v>
      </c>
      <c r="AL49">
        <f>PRODUCT(INDEX(Overzicht!$B$2:$E$35,MATCH(demand!AL$1,Overzicht!$B$2:$B$35,0),4),INDEX(Verdeelsleutels_percentage!$A:$AB,MATCH(demand!$C49,Verdeelsleutels_percentage!$C:$C,0),MATCH(INDEX(Overzicht!$B$1:$F$35,MATCH(demand!AL$1,Overzicht!$B:$B,0),5),Verdeelsleutels_percentage!$1:$1,0)))</f>
        <v>1.2395786337624521E-2</v>
      </c>
      <c r="AM49">
        <f>PRODUCT(INDEX(Overzicht!$B$2:$E$35,MATCH(demand!AM$1,Overzicht!$B$2:$B$35,0),4),INDEX(Verdeelsleutels_percentage!$A:$AB,MATCH(demand!$C49,Verdeelsleutels_percentage!$C:$C,0),MATCH(INDEX(Overzicht!$B$1:$F$35,MATCH(demand!AM$1,Overzicht!$B:$B,0),5),Verdeelsleutels_percentage!$1:$1,0)))</f>
        <v>2.4791572675249042E-2</v>
      </c>
      <c r="AN49">
        <f>PRODUCT(INDEX(Overzicht!$B$2:$E$35,MATCH(demand!AN$1,Overzicht!$B$2:$B$35,0),4),INDEX(Verdeelsleutels_percentage!$A:$AB,MATCH(demand!$C49,Verdeelsleutels_percentage!$C:$C,0),MATCH(INDEX(Overzicht!$B$1:$F$35,MATCH(demand!AN$1,Overzicht!$B:$B,0),5),Verdeelsleutels_percentage!$1:$1,0)))</f>
        <v>1.2395786337624521E-2</v>
      </c>
      <c r="AO49">
        <f>PRODUCT(INDEX(Overzicht!$B$2:$E$35,MATCH(demand!AO$1,Overzicht!$B$2:$B$35,0),4),INDEX(Verdeelsleutels_percentage!$A:$AB,MATCH(demand!$C49,Verdeelsleutels_percentage!$C:$C,0),MATCH(INDEX(Overzicht!$B$1:$F$35,MATCH(demand!AO$1,Overzicht!$B:$B,0),5),Verdeelsleutels_percentage!$1:$1,0)))</f>
        <v>4.3385252181685825E-2</v>
      </c>
    </row>
    <row r="50" spans="2:41">
      <c r="B50" t="str">
        <f>INDEX('ETLocal datasets'!B:C,MATCH(C50,'ETLocal datasets'!C:C,0),1)</f>
        <v>GM0118</v>
      </c>
      <c r="C50" t="str">
        <f>'ETLocal datasets'!C33</f>
        <v>Hoogeveen</v>
      </c>
      <c r="D50">
        <f t="shared" si="6"/>
        <v>4.6459740132323499E-2</v>
      </c>
      <c r="E50">
        <f t="shared" si="7"/>
        <v>0.15329395552584615</v>
      </c>
      <c r="F50">
        <f t="shared" si="8"/>
        <v>3.3818162691788056E-2</v>
      </c>
      <c r="G50">
        <f t="shared" si="9"/>
        <v>6.9568791823106865E-2</v>
      </c>
      <c r="H50">
        <f>PRODUCT(INDEX(Overzicht!$B$2:$E$35,MATCH(demand!H$1,Overzicht!$B$2:$B$35,0),4),INDEX(Verdeelsleutels_percentage!$A:$AB,MATCH(demand!$C50,Verdeelsleutels_percentage!$C:$C,0),MATCH(INDEX(Overzicht!$B$1:$F$35,MATCH(demand!H$1,Overzicht!$B:$B,0),5),Verdeelsleutels_percentage!$1:$1,0)))</f>
        <v>3.3818162691788056E-2</v>
      </c>
      <c r="I50">
        <f>PRODUCT(INDEX(Overzicht!$B$2:$E$35,MATCH(demand!I$1,Overzicht!$B$2:$B$35,0),4),INDEX(Verdeelsleutels_percentage!$A:$AB,MATCH(demand!$C50,Verdeelsleutels_percentage!$C:$C,0),MATCH(INDEX(Overzicht!$B$1:$F$35,MATCH(demand!I$1,Overzicht!$B:$B,0),5),Verdeelsleutels_percentage!$1:$1,0)))</f>
        <v>1.0350582124612921E-2</v>
      </c>
      <c r="J50">
        <f>PRODUCT(INDEX(Overzicht!$B$2:$E$35,MATCH(demand!J$1,Overzicht!$B$2:$B$35,0),4),INDEX(Verdeelsleutels_percentage!$A:$AB,MATCH(demand!$C50,Verdeelsleutels_percentage!$C:$C,0),MATCH(INDEX(Overzicht!$B$1:$F$35,MATCH(demand!J$1,Overzicht!$B:$B,0),5),Verdeelsleutels_percentage!$1:$1,0)))</f>
        <v>7.7298657581229844E-3</v>
      </c>
      <c r="K50">
        <f>PRODUCT(INDEX(Overzicht!$B$2:$E$35,MATCH(demand!K$1,Overzicht!$B$2:$B$35,0),4),INDEX(Verdeelsleutels_percentage!$A:$AB,MATCH(demand!$C50,Verdeelsleutels_percentage!$C:$C,0),MATCH(INDEX(Overzicht!$B$1:$F$35,MATCH(demand!K$1,Overzicht!$B:$B,0),5),Verdeelsleutels_percentage!$1:$1,0)))</f>
        <v>1.2075679145381742E-3</v>
      </c>
      <c r="L50">
        <f>PRODUCT(INDEX(Overzicht!$B$2:$E$35,MATCH(demand!L$1,Overzicht!$B$2:$B$35,0),4),INDEX(Verdeelsleutels_percentage!$A:$AB,MATCH(demand!$C50,Verdeelsleutels_percentage!$C:$C,0),MATCH(INDEX(Overzicht!$B$1:$F$35,MATCH(demand!L$1,Overzicht!$B:$B,0),5),Verdeelsleutels_percentage!$1:$1,0)))</f>
        <v>1.1594798637184477E-2</v>
      </c>
      <c r="M50">
        <f>PRODUCT(INDEX(Overzicht!$B$2:$E$35,MATCH(demand!M$1,Overzicht!$B$2:$B$35,0),4),INDEX(Verdeelsleutels_percentage!$A:$AB,MATCH(demand!$C50,Verdeelsleutels_percentage!$C:$C,0),MATCH(INDEX(Overzicht!$B$1:$F$35,MATCH(demand!M$1,Overzicht!$B:$B,0),5),Verdeelsleutels_percentage!$1:$1,0)))</f>
        <v>9.1197111668071089E-3</v>
      </c>
      <c r="N50">
        <f>PRODUCT(INDEX(Overzicht!$B$2:$E$35,MATCH(demand!N$1,Overzicht!$B$2:$B$35,0),4),INDEX(Verdeelsleutels_percentage!$A:$AB,MATCH(demand!$C50,Verdeelsleutels_percentage!$C:$C,0),MATCH(INDEX(Overzicht!$B$1:$F$35,MATCH(demand!N$1,Overzicht!$B:$B,0),5),Verdeelsleutels_percentage!$1:$1,0)))</f>
        <v>2.53913374650796E-2</v>
      </c>
      <c r="O50">
        <f>PRODUCT(INDEX(Overzicht!$B$2:$E$35,MATCH(demand!O$1,Overzicht!$B$2:$B$35,0),4),INDEX(Verdeelsleutels_percentage!$A:$AB,MATCH(demand!$C50,Verdeelsleutels_percentage!$C:$C,0),MATCH(INDEX(Overzicht!$B$1:$F$35,MATCH(demand!O$1,Overzicht!$B:$B,0),5),Verdeelsleutels_percentage!$1:$1,0)))</f>
        <v>0</v>
      </c>
      <c r="P50">
        <f>PRODUCT(INDEX(Overzicht!$B$2:$E$35,MATCH(demand!P$1,Overzicht!$B$2:$B$35,0),4),INDEX(Verdeelsleutels_percentage!$A:$AB,MATCH(demand!$C50,Verdeelsleutels_percentage!$C:$C,0),MATCH(INDEX(Overzicht!$B$1:$F$35,MATCH(demand!P$1,Overzicht!$B:$B,0),5),Verdeelsleutels_percentage!$1:$1,0)))</f>
        <v>2.0488059204907352E-3</v>
      </c>
      <c r="Q50">
        <f>PRODUCT(INDEX(Overzicht!$B$2:$E$35,MATCH(demand!Q$1,Overzicht!$B$2:$B$35,0),4),INDEX(Verdeelsleutels_percentage!$A:$AB,MATCH(demand!$C50,Verdeelsleutels_percentage!$C:$C,0),MATCH(INDEX(Overzicht!$B$1:$F$35,MATCH(demand!Q$1,Overzicht!$B:$B,0),5),Verdeelsleutels_percentage!$1:$1,0)))</f>
        <v>1.1474019484713806E-2</v>
      </c>
      <c r="R50">
        <f>PRODUCT(INDEX(Overzicht!$B$2:$E$35,MATCH(demand!R$1,Overzicht!$B$2:$B$35,0),4),INDEX(Verdeelsleutels_percentage!$A:$AB,MATCH(demand!$C50,Verdeelsleutels_percentage!$C:$C,0),MATCH(INDEX(Overzicht!$B$1:$F$35,MATCH(demand!R$1,Overzicht!$B:$B,0),5),Verdeelsleutels_percentage!$1:$1,0)))</f>
        <v>2.0532455920014175E-3</v>
      </c>
      <c r="S50">
        <f>PRODUCT(INDEX(Overzicht!$B$2:$E$35,MATCH(demand!S$1,Overzicht!$B$2:$B$35,0),4),INDEX(Verdeelsleutels_percentage!$A:$AB,MATCH(demand!$C50,Verdeelsleutels_percentage!$C:$C,0),MATCH(INDEX(Overzicht!$B$1:$F$35,MATCH(demand!S$1,Overzicht!$B:$B,0),5),Verdeelsleutels_percentage!$1:$1,0)))</f>
        <v>1.5781809256167761E-2</v>
      </c>
      <c r="T50">
        <f>PRODUCT(INDEX(Overzicht!$B$2:$E$35,MATCH(demand!T$1,Overzicht!$B$2:$B$35,0),4),INDEX(Verdeelsleutels_percentage!$A:$AB,MATCH(demand!$C50,Verdeelsleutels_percentage!$C:$C,0),MATCH(INDEX(Overzicht!$B$1:$F$35,MATCH(demand!T$1,Overzicht!$B:$B,0),5),Verdeelsleutels_percentage!$1:$1,0)))</f>
        <v>1.2883109596871641E-2</v>
      </c>
      <c r="U50">
        <f>PRODUCT(INDEX(Overzicht!$B$2:$E$35,MATCH(demand!U$1,Overzicht!$B$2:$B$35,0),4),INDEX(Verdeelsleutels_percentage!$A:$AB,MATCH(demand!$C50,Verdeelsleutels_percentage!$C:$C,0),MATCH(INDEX(Overzicht!$B$1:$F$35,MATCH(demand!U$1,Overzicht!$B:$B,0),5),Verdeelsleutels_percentage!$1:$1,0)))</f>
        <v>4.0259717490223876E-2</v>
      </c>
      <c r="V50">
        <f>PRODUCT(INDEX(Overzicht!$B$2:$E$35,MATCH(demand!V$1,Overzicht!$B$2:$B$35,0),4),INDEX(Verdeelsleutels_percentage!$A:$AB,MATCH(demand!$C50,Verdeelsleutels_percentage!$C:$C,0),MATCH(INDEX(Overzicht!$B$1:$F$35,MATCH(demand!V$1,Overzicht!$B:$B,0),5),Verdeelsleutels_percentage!$1:$1,0)))</f>
        <v>3.5428551391397016E-3</v>
      </c>
      <c r="W50">
        <f>PRODUCT(INDEX(Overzicht!$B$2:$E$35,MATCH(demand!W$1,Overzicht!$B$2:$B$35,0),4),INDEX(Verdeelsleutels_percentage!$A:$AB,MATCH(demand!$C50,Verdeelsleutels_percentage!$C:$C,0),MATCH(INDEX(Overzicht!$B$1:$F$35,MATCH(demand!W$1,Overzicht!$B:$B,0),5),Verdeelsleutels_percentage!$1:$1,0)))</f>
        <v>3.8649328790614924E-2</v>
      </c>
      <c r="X50">
        <f>PRODUCT(INDEX(Overzicht!$B$2:$E$35,MATCH(demand!X$1,Overzicht!$B$2:$B$35,0),4),INDEX(Verdeelsleutels_percentage!$A:$AB,MATCH(demand!$C50,Verdeelsleutels_percentage!$C:$C,0),MATCH(INDEX(Overzicht!$B$1:$F$35,MATCH(demand!X$1,Overzicht!$B:$B,0),5),Verdeelsleutels_percentage!$1:$1,0)))</f>
        <v>6.6809271251501746E-3</v>
      </c>
      <c r="Y50">
        <f>PRODUCT(INDEX(Overzicht!$B$2:$E$35,MATCH(demand!Y$1,Overzicht!$B$2:$B$35,0),4),INDEX(Verdeelsleutels_percentage!$A:$AB,MATCH(demand!$C50,Verdeelsleutels_percentage!$C:$C,0),MATCH(INDEX(Overzicht!$B$1:$F$35,MATCH(demand!Y$1,Overzicht!$B:$B,0),5),Verdeelsleutels_percentage!$1:$1,0)))</f>
        <v>3.3648427302569357E-6</v>
      </c>
      <c r="Z50">
        <f>PRODUCT(INDEX(Overzicht!$B$2:$E$35,MATCH(demand!Z$1,Overzicht!$B$2:$B$35,0),4),INDEX(Verdeelsleutels_percentage!$A:$AB,MATCH(demand!$C50,Verdeelsleutels_percentage!$C:$C,0),MATCH(INDEX(Overzicht!$B$1:$F$35,MATCH(demand!Z$1,Overzicht!$B:$B,0),5),Verdeelsleutels_percentage!$1:$1,0)))</f>
        <v>0</v>
      </c>
      <c r="AA50">
        <f>PRODUCT(INDEX(Overzicht!$B$2:$E$35,MATCH(demand!AA$1,Overzicht!$B$2:$B$35,0),4),INDEX(Verdeelsleutels_percentage!$A:$AB,MATCH(demand!$C50,Verdeelsleutels_percentage!$C:$C,0),MATCH(INDEX(Overzicht!$B$1:$F$35,MATCH(demand!AA$1,Overzicht!$B:$B,0),5),Verdeelsleutels_percentage!$1:$1,0)))</f>
        <v>7.8709771467998501E-5</v>
      </c>
      <c r="AB50">
        <f>PRODUCT(INDEX(Overzicht!$B$2:$E$35,MATCH(demand!AB$1,Overzicht!$B$2:$B$35,0),4),INDEX(Verdeelsleutels_percentage!$A:$AB,MATCH(demand!$C50,Verdeelsleutels_percentage!$C:$C,0),MATCH(INDEX(Overzicht!$B$1:$F$35,MATCH(demand!AB$1,Overzicht!$B:$B,0),5),Verdeelsleutels_percentage!$1:$1,0)))</f>
        <v>1.9025267428839983E-2</v>
      </c>
      <c r="AC50">
        <f>PRODUCT(INDEX(Overzicht!$B$2:$E$35,MATCH(demand!AC$1,Overzicht!$B$2:$B$35,0),4),INDEX(Verdeelsleutels_percentage!$A:$AB,MATCH(demand!$C50,Verdeelsleutels_percentage!$C:$C,0),MATCH(INDEX(Overzicht!$B$1:$F$35,MATCH(demand!AC$1,Overzicht!$B:$B,0),5),Verdeelsleutels_percentage!$1:$1,0)))</f>
        <v>1.4527151419523752E-3</v>
      </c>
      <c r="AD50">
        <f>PRODUCT(INDEX(Overzicht!$B$2:$E$35,MATCH(demand!AD$1,Overzicht!$B$2:$B$35,0),4),INDEX(Verdeelsleutels_percentage!$A:$AB,MATCH(demand!$C50,Verdeelsleutels_percentage!$C:$C,0),MATCH(INDEX(Overzicht!$B$1:$F$35,MATCH(demand!AD$1,Overzicht!$B:$B,0),5),Verdeelsleutels_percentage!$1:$1,0)))</f>
        <v>0</v>
      </c>
      <c r="AE50">
        <f>PRODUCT(INDEX(Overzicht!$B$2:$E$35,MATCH(demand!AE$1,Overzicht!$B$2:$B$35,0),4),INDEX(Verdeelsleutels_percentage!$A:$AB,MATCH(demand!$C50,Verdeelsleutels_percentage!$C:$C,0),MATCH(INDEX(Overzicht!$B$1:$F$35,MATCH(demand!AE$1,Overzicht!$B:$B,0),5),Verdeelsleutels_percentage!$1:$1,0)))</f>
        <v>0</v>
      </c>
      <c r="AF50">
        <f>PRODUCT(INDEX(Overzicht!$B$2:$E$35,MATCH(demand!AF$1,Overzicht!$B$2:$B$35,0),4),INDEX(Verdeelsleutels_percentage!$A:$AB,MATCH(demand!$C50,Verdeelsleutels_percentage!$C:$C,0),MATCH(INDEX(Overzicht!$B$1:$F$35,MATCH(demand!AF$1,Overzicht!$B:$B,0),5),Verdeelsleutels_percentage!$1:$1,0)))</f>
        <v>0</v>
      </c>
      <c r="AG50">
        <f>PRODUCT(INDEX(Overzicht!$B$2:$E$35,MATCH(demand!AG$1,Overzicht!$B$2:$B$35,0),4),INDEX(Verdeelsleutels_percentage!$A:$AB,MATCH(demand!$C50,Verdeelsleutels_percentage!$C:$C,0),MATCH(INDEX(Overzicht!$B$1:$F$35,MATCH(demand!AG$1,Overzicht!$B:$B,0),5),Verdeelsleutels_percentage!$1:$1,0)))</f>
        <v>0</v>
      </c>
      <c r="AH50">
        <f>PRODUCT(INDEX(Overzicht!$B$2:$E$35,MATCH(demand!AH$1,Overzicht!$B$2:$B$35,0),4),INDEX(Verdeelsleutels_percentage!$A:$AB,MATCH(demand!$C50,Verdeelsleutels_percentage!$C:$C,0),MATCH(INDEX(Overzicht!$B$1:$F$35,MATCH(demand!AH$1,Overzicht!$B:$B,0),5),Verdeelsleutels_percentage!$1:$1,0)))</f>
        <v>1.0232270290839805E-3</v>
      </c>
      <c r="AI50">
        <f>PRODUCT(INDEX(Overzicht!$B$2:$E$35,MATCH(demand!AI$1,Overzicht!$B$2:$B$35,0),4),INDEX(Verdeelsleutels_percentage!$A:$AB,MATCH(demand!$C50,Verdeelsleutels_percentage!$C:$C,0),MATCH(INDEX(Overzicht!$B$1:$F$35,MATCH(demand!AI$1,Overzicht!$B:$B,0),5),Verdeelsleutels_percentage!$1:$1,0)))</f>
        <v>1.57419542935997E-4</v>
      </c>
      <c r="AJ50">
        <f>PRODUCT(INDEX(Overzicht!$B$2:$E$35,MATCH(demand!AJ$1,Overzicht!$B$2:$B$35,0),4),INDEX(Verdeelsleutels_percentage!$A:$AB,MATCH(demand!$C50,Verdeelsleutels_percentage!$C:$C,0),MATCH(INDEX(Overzicht!$B$1:$F$35,MATCH(demand!AJ$1,Overzicht!$B:$B,0),5),Verdeelsleutels_percentage!$1:$1,0)))</f>
        <v>0</v>
      </c>
      <c r="AK50">
        <f>PRODUCT(INDEX(Overzicht!$B$2:$E$35,MATCH(demand!AK$1,Overzicht!$B$2:$B$35,0),4),INDEX(Verdeelsleutels_percentage!$A:$AB,MATCH(demand!$C50,Verdeelsleutels_percentage!$C:$C,0),MATCH(INDEX(Overzicht!$B$1:$F$35,MATCH(demand!AK$1,Overzicht!$B:$B,0),5),Verdeelsleutels_percentage!$1:$1,0)))</f>
        <v>5.0244127427799404E-4</v>
      </c>
      <c r="AL50">
        <f>PRODUCT(INDEX(Overzicht!$B$2:$E$35,MATCH(demand!AL$1,Overzicht!$B$2:$B$35,0),4),INDEX(Verdeelsleutels_percentage!$A:$AB,MATCH(demand!$C50,Verdeelsleutels_percentage!$C:$C,0),MATCH(INDEX(Overzicht!$B$1:$F$35,MATCH(demand!AL$1,Overzicht!$B:$B,0),5),Verdeelsleutels_percentage!$1:$1,0)))</f>
        <v>6.4415547984358204E-3</v>
      </c>
      <c r="AM50">
        <f>PRODUCT(INDEX(Overzicht!$B$2:$E$35,MATCH(demand!AM$1,Overzicht!$B$2:$B$35,0),4),INDEX(Verdeelsleutels_percentage!$A:$AB,MATCH(demand!$C50,Verdeelsleutels_percentage!$C:$C,0),MATCH(INDEX(Overzicht!$B$1:$F$35,MATCH(demand!AM$1,Overzicht!$B:$B,0),5),Verdeelsleutels_percentage!$1:$1,0)))</f>
        <v>1.2883109596871641E-2</v>
      </c>
      <c r="AN50">
        <f>PRODUCT(INDEX(Overzicht!$B$2:$E$35,MATCH(demand!AN$1,Overzicht!$B$2:$B$35,0),4),INDEX(Verdeelsleutels_percentage!$A:$AB,MATCH(demand!$C50,Verdeelsleutels_percentage!$C:$C,0),MATCH(INDEX(Overzicht!$B$1:$F$35,MATCH(demand!AN$1,Overzicht!$B:$B,0),5),Verdeelsleutels_percentage!$1:$1,0)))</f>
        <v>6.4415547984358204E-3</v>
      </c>
      <c r="AO50">
        <f>PRODUCT(INDEX(Overzicht!$B$2:$E$35,MATCH(demand!AO$1,Overzicht!$B$2:$B$35,0),4),INDEX(Verdeelsleutels_percentage!$A:$AB,MATCH(demand!$C50,Verdeelsleutels_percentage!$C:$C,0),MATCH(INDEX(Overzicht!$B$1:$F$35,MATCH(demand!AO$1,Overzicht!$B:$B,0),5),Verdeelsleutels_percentage!$1:$1,0)))</f>
        <v>2.2545441794525372E-2</v>
      </c>
    </row>
    <row r="51" spans="2:41">
      <c r="B51" t="str">
        <f>INDEX('ETLocal datasets'!B:C,MATCH(C51,'ETLocal datasets'!C:C,0),1)</f>
        <v>GM0119</v>
      </c>
      <c r="C51" t="str">
        <f>'ETLocal datasets'!C34</f>
        <v>Meppel</v>
      </c>
      <c r="D51">
        <f t="shared" si="6"/>
        <v>2.4939834087078797E-2</v>
      </c>
      <c r="E51">
        <f t="shared" si="7"/>
        <v>8.0880526698272309E-2</v>
      </c>
      <c r="F51">
        <f t="shared" si="8"/>
        <v>2.0392239096460322E-2</v>
      </c>
      <c r="G51">
        <f t="shared" si="9"/>
        <v>4.1949748998432665E-2</v>
      </c>
      <c r="H51">
        <f>PRODUCT(INDEX(Overzicht!$B$2:$E$35,MATCH(demand!H$1,Overzicht!$B$2:$B$35,0),4),INDEX(Verdeelsleutels_percentage!$A:$AB,MATCH(demand!$C51,Verdeelsleutels_percentage!$C:$C,0),MATCH(INDEX(Overzicht!$B$1:$F$35,MATCH(demand!H$1,Overzicht!$B:$B,0),5),Verdeelsleutels_percentage!$1:$1,0)))</f>
        <v>2.0392239096460322E-2</v>
      </c>
      <c r="I51">
        <f>PRODUCT(INDEX(Overzicht!$B$2:$E$35,MATCH(demand!I$1,Overzicht!$B$2:$B$35,0),4),INDEX(Verdeelsleutels_percentage!$A:$AB,MATCH(demand!$C51,Verdeelsleutels_percentage!$C:$C,0),MATCH(INDEX(Overzicht!$B$1:$F$35,MATCH(demand!I$1,Overzicht!$B:$B,0),5),Verdeelsleutels_percentage!$1:$1,0)))</f>
        <v>4.8729375903884447E-3</v>
      </c>
      <c r="J51">
        <f>PRODUCT(INDEX(Overzicht!$B$2:$E$35,MATCH(demand!J$1,Overzicht!$B$2:$B$35,0),4),INDEX(Verdeelsleutels_percentage!$A:$AB,MATCH(demand!$C51,Verdeelsleutels_percentage!$C:$C,0),MATCH(INDEX(Overzicht!$B$1:$F$35,MATCH(demand!J$1,Overzicht!$B:$B,0),5),Verdeelsleutels_percentage!$1:$1,0)))</f>
        <v>4.6610832220480734E-3</v>
      </c>
      <c r="K51">
        <f>PRODUCT(INDEX(Overzicht!$B$2:$E$35,MATCH(demand!K$1,Overzicht!$B$2:$B$35,0),4),INDEX(Verdeelsleutels_percentage!$A:$AB,MATCH(demand!$C51,Verdeelsleutels_percentage!$C:$C,0),MATCH(INDEX(Overzicht!$B$1:$F$35,MATCH(demand!K$1,Overzicht!$B:$B,0),5),Verdeelsleutels_percentage!$1:$1,0)))</f>
        <v>5.6850938554531857E-4</v>
      </c>
      <c r="L51">
        <f>PRODUCT(INDEX(Overzicht!$B$2:$E$35,MATCH(demand!L$1,Overzicht!$B$2:$B$35,0),4),INDEX(Verdeelsleutels_percentage!$A:$AB,MATCH(demand!$C51,Verdeelsleutels_percentage!$C:$C,0),MATCH(INDEX(Overzicht!$B$1:$F$35,MATCH(demand!L$1,Overzicht!$B:$B,0),5),Verdeelsleutels_percentage!$1:$1,0)))</f>
        <v>6.9916248330721105E-3</v>
      </c>
      <c r="M51">
        <f>PRODUCT(INDEX(Overzicht!$B$2:$E$35,MATCH(demand!M$1,Overzicht!$B$2:$B$35,0),4),INDEX(Verdeelsleutels_percentage!$A:$AB,MATCH(demand!$C51,Verdeelsleutels_percentage!$C:$C,0),MATCH(INDEX(Overzicht!$B$1:$F$35,MATCH(demand!M$1,Overzicht!$B:$B,0),5),Verdeelsleutels_percentage!$1:$1,0)))</f>
        <v>5.6788461040474403E-3</v>
      </c>
      <c r="N51">
        <f>PRODUCT(INDEX(Overzicht!$B$2:$E$35,MATCH(demand!N$1,Overzicht!$B$2:$B$35,0),4),INDEX(Verdeelsleutels_percentage!$A:$AB,MATCH(demand!$C51,Verdeelsleutels_percentage!$C:$C,0),MATCH(INDEX(Overzicht!$B$1:$F$35,MATCH(demand!N$1,Overzicht!$B:$B,0),5),Verdeelsleutels_percentage!$1:$1,0)))</f>
        <v>6.1872380409812126E-3</v>
      </c>
      <c r="O51">
        <f>PRODUCT(INDEX(Overzicht!$B$2:$E$35,MATCH(demand!O$1,Overzicht!$B$2:$B$35,0),4),INDEX(Verdeelsleutels_percentage!$A:$AB,MATCH(demand!$C51,Verdeelsleutels_percentage!$C:$C,0),MATCH(INDEX(Overzicht!$B$1:$F$35,MATCH(demand!O$1,Overzicht!$B:$B,0),5),Verdeelsleutels_percentage!$1:$1,0)))</f>
        <v>0</v>
      </c>
      <c r="P51">
        <f>PRODUCT(INDEX(Overzicht!$B$2:$E$35,MATCH(demand!P$1,Overzicht!$B$2:$B$35,0),4),INDEX(Verdeelsleutels_percentage!$A:$AB,MATCH(demand!$C51,Verdeelsleutels_percentage!$C:$C,0),MATCH(INDEX(Overzicht!$B$1:$F$35,MATCH(demand!P$1,Overzicht!$B:$B,0),5),Verdeelsleutels_percentage!$1:$1,0)))</f>
        <v>4.5099501394450152E-5</v>
      </c>
      <c r="Q51">
        <f>PRODUCT(INDEX(Overzicht!$B$2:$E$35,MATCH(demand!Q$1,Overzicht!$B$2:$B$35,0),4),INDEX(Verdeelsleutels_percentage!$A:$AB,MATCH(demand!$C51,Verdeelsleutels_percentage!$C:$C,0),MATCH(INDEX(Overzicht!$B$1:$F$35,MATCH(demand!Q$1,Overzicht!$B:$B,0),5),Verdeelsleutels_percentage!$1:$1,0)))</f>
        <v>6.9187954077276088E-3</v>
      </c>
      <c r="R51">
        <f>PRODUCT(INDEX(Overzicht!$B$2:$E$35,MATCH(demand!R$1,Overzicht!$B$2:$B$35,0),4),INDEX(Verdeelsleutels_percentage!$A:$AB,MATCH(demand!$C51,Verdeelsleutels_percentage!$C:$C,0),MATCH(INDEX(Overzicht!$B$1:$F$35,MATCH(demand!R$1,Overzicht!$B:$B,0),5),Verdeelsleutels_percentage!$1:$1,0)))</f>
        <v>1.2381002308565195E-3</v>
      </c>
      <c r="S51">
        <f>PRODUCT(INDEX(Overzicht!$B$2:$E$35,MATCH(demand!S$1,Overzicht!$B$2:$B$35,0),4),INDEX(Verdeelsleutels_percentage!$A:$AB,MATCH(demand!$C51,Verdeelsleutels_percentage!$C:$C,0),MATCH(INDEX(Overzicht!$B$1:$F$35,MATCH(demand!S$1,Overzicht!$B:$B,0),5),Verdeelsleutels_percentage!$1:$1,0)))</f>
        <v>9.5163782450148164E-3</v>
      </c>
      <c r="T51">
        <f>PRODUCT(INDEX(Overzicht!$B$2:$E$35,MATCH(demand!T$1,Overzicht!$B$2:$B$35,0),4),INDEX(Verdeelsleutels_percentage!$A:$AB,MATCH(demand!$C51,Verdeelsleutels_percentage!$C:$C,0),MATCH(INDEX(Overzicht!$B$1:$F$35,MATCH(demand!T$1,Overzicht!$B:$B,0),5),Verdeelsleutels_percentage!$1:$1,0)))</f>
        <v>7.768472036746789E-3</v>
      </c>
      <c r="U51">
        <f>PRODUCT(INDEX(Overzicht!$B$2:$E$35,MATCH(demand!U$1,Overzicht!$B$2:$B$35,0),4),INDEX(Verdeelsleutels_percentage!$A:$AB,MATCH(demand!$C51,Verdeelsleutels_percentage!$C:$C,0),MATCH(INDEX(Overzicht!$B$1:$F$35,MATCH(demand!U$1,Overzicht!$B:$B,0),5),Verdeelsleutels_percentage!$1:$1,0)))</f>
        <v>2.4276475114833714E-2</v>
      </c>
      <c r="V51">
        <f>PRODUCT(INDEX(Overzicht!$B$2:$E$35,MATCH(demand!V$1,Overzicht!$B$2:$B$35,0),4),INDEX(Verdeelsleutels_percentage!$A:$AB,MATCH(demand!$C51,Verdeelsleutels_percentage!$C:$C,0),MATCH(INDEX(Overzicht!$B$1:$F$35,MATCH(demand!V$1,Overzicht!$B:$B,0),5),Verdeelsleutels_percentage!$1:$1,0)))</f>
        <v>2.1363298101053671E-3</v>
      </c>
      <c r="W51">
        <f>PRODUCT(INDEX(Overzicht!$B$2:$E$35,MATCH(demand!W$1,Overzicht!$B$2:$B$35,0),4),INDEX(Verdeelsleutels_percentage!$A:$AB,MATCH(demand!$C51,Verdeelsleutels_percentage!$C:$C,0),MATCH(INDEX(Overzicht!$B$1:$F$35,MATCH(demand!W$1,Overzicht!$B:$B,0),5),Verdeelsleutels_percentage!$1:$1,0)))</f>
        <v>2.3305416110240368E-2</v>
      </c>
      <c r="X51">
        <f>PRODUCT(INDEX(Overzicht!$B$2:$E$35,MATCH(demand!X$1,Overzicht!$B$2:$B$35,0),4),INDEX(Verdeelsleutels_percentage!$A:$AB,MATCH(demand!$C51,Verdeelsleutels_percentage!$C:$C,0),MATCH(INDEX(Overzicht!$B$1:$F$35,MATCH(demand!X$1,Overzicht!$B:$B,0),5),Verdeelsleutels_percentage!$1:$1,0)))</f>
        <v>8.2398101210185478E-4</v>
      </c>
      <c r="Y51">
        <f>PRODUCT(INDEX(Overzicht!$B$2:$E$35,MATCH(demand!Y$1,Overzicht!$B$2:$B$35,0),4),INDEX(Verdeelsleutels_percentage!$A:$AB,MATCH(demand!$C51,Verdeelsleutels_percentage!$C:$C,0),MATCH(INDEX(Overzicht!$B$1:$F$35,MATCH(demand!Y$1,Overzicht!$B:$B,0),5),Verdeelsleutels_percentage!$1:$1,0)))</f>
        <v>1.5105662569304799E-6</v>
      </c>
      <c r="Z51">
        <f>PRODUCT(INDEX(Overzicht!$B$2:$E$35,MATCH(demand!Z$1,Overzicht!$B$2:$B$35,0),4),INDEX(Verdeelsleutels_percentage!$A:$AB,MATCH(demand!$C51,Verdeelsleutels_percentage!$C:$C,0),MATCH(INDEX(Overzicht!$B$1:$F$35,MATCH(demand!Z$1,Overzicht!$B:$B,0),5),Verdeelsleutels_percentage!$1:$1,0)))</f>
        <v>0</v>
      </c>
      <c r="AA51">
        <f>PRODUCT(INDEX(Overzicht!$B$2:$E$35,MATCH(demand!AA$1,Overzicht!$B$2:$B$35,0),4),INDEX(Verdeelsleutels_percentage!$A:$AB,MATCH(demand!$C51,Verdeelsleutels_percentage!$C:$C,0),MATCH(INDEX(Overzicht!$B$1:$F$35,MATCH(demand!AA$1,Overzicht!$B:$B,0),5),Verdeelsleutels_percentage!$1:$1,0)))</f>
        <v>3.5334883203052161E-5</v>
      </c>
      <c r="AB51">
        <f>PRODUCT(INDEX(Overzicht!$B$2:$E$35,MATCH(demand!AB$1,Overzicht!$B$2:$B$35,0),4),INDEX(Verdeelsleutels_percentage!$A:$AB,MATCH(demand!$C51,Verdeelsleutels_percentage!$C:$C,0),MATCH(INDEX(Overzicht!$B$1:$F$35,MATCH(demand!AB$1,Overzicht!$B:$B,0),5),Verdeelsleutels_percentage!$1:$1,0)))</f>
        <v>1.2282104730509051E-2</v>
      </c>
      <c r="AC51">
        <f>PRODUCT(INDEX(Overzicht!$B$2:$E$35,MATCH(demand!AC$1,Overzicht!$B$2:$B$35,0),4),INDEX(Verdeelsleutels_percentage!$A:$AB,MATCH(demand!$C51,Verdeelsleutels_percentage!$C:$C,0),MATCH(INDEX(Overzicht!$B$1:$F$35,MATCH(demand!AC$1,Overzicht!$B:$B,0),5),Verdeelsleutels_percentage!$1:$1,0)))</f>
        <v>4.9710916343126085E-4</v>
      </c>
      <c r="AD51">
        <f>PRODUCT(INDEX(Overzicht!$B$2:$E$35,MATCH(demand!AD$1,Overzicht!$B$2:$B$35,0),4),INDEX(Verdeelsleutels_percentage!$A:$AB,MATCH(demand!$C51,Verdeelsleutels_percentage!$C:$C,0),MATCH(INDEX(Overzicht!$B$1:$F$35,MATCH(demand!AD$1,Overzicht!$B:$B,0),5),Verdeelsleutels_percentage!$1:$1,0)))</f>
        <v>0</v>
      </c>
      <c r="AE51">
        <f>PRODUCT(INDEX(Overzicht!$B$2:$E$35,MATCH(demand!AE$1,Overzicht!$B$2:$B$35,0),4),INDEX(Verdeelsleutels_percentage!$A:$AB,MATCH(demand!$C51,Verdeelsleutels_percentage!$C:$C,0),MATCH(INDEX(Overzicht!$B$1:$F$35,MATCH(demand!AE$1,Overzicht!$B:$B,0),5),Verdeelsleutels_percentage!$1:$1,0)))</f>
        <v>0</v>
      </c>
      <c r="AF51">
        <f>PRODUCT(INDEX(Overzicht!$B$2:$E$35,MATCH(demand!AF$1,Overzicht!$B$2:$B$35,0),4),INDEX(Verdeelsleutels_percentage!$A:$AB,MATCH(demand!$C51,Verdeelsleutels_percentage!$C:$C,0),MATCH(INDEX(Overzicht!$B$1:$F$35,MATCH(demand!AF$1,Overzicht!$B:$B,0),5),Verdeelsleutels_percentage!$1:$1,0)))</f>
        <v>0</v>
      </c>
      <c r="AG51">
        <f>PRODUCT(INDEX(Overzicht!$B$2:$E$35,MATCH(demand!AG$1,Overzicht!$B$2:$B$35,0),4),INDEX(Verdeelsleutels_percentage!$A:$AB,MATCH(demand!$C51,Verdeelsleutels_percentage!$C:$C,0),MATCH(INDEX(Overzicht!$B$1:$F$35,MATCH(demand!AG$1,Overzicht!$B:$B,0),5),Verdeelsleutels_percentage!$1:$1,0)))</f>
        <v>0</v>
      </c>
      <c r="AH51">
        <f>PRODUCT(INDEX(Overzicht!$B$2:$E$35,MATCH(demand!AH$1,Overzicht!$B$2:$B$35,0),4),INDEX(Verdeelsleutels_percentage!$A:$AB,MATCH(demand!$C51,Verdeelsleutels_percentage!$C:$C,0),MATCH(INDEX(Overzicht!$B$1:$F$35,MATCH(demand!AH$1,Overzicht!$B:$B,0),5),Verdeelsleutels_percentage!$1:$1,0)))</f>
        <v>4.5935348163967808E-4</v>
      </c>
      <c r="AI51">
        <f>PRODUCT(INDEX(Overzicht!$B$2:$E$35,MATCH(demand!AI$1,Overzicht!$B$2:$B$35,0),4),INDEX(Verdeelsleutels_percentage!$A:$AB,MATCH(demand!$C51,Verdeelsleutels_percentage!$C:$C,0),MATCH(INDEX(Overzicht!$B$1:$F$35,MATCH(demand!AI$1,Overzicht!$B:$B,0),5),Verdeelsleutels_percentage!$1:$1,0)))</f>
        <v>7.0669766406104321E-5</v>
      </c>
      <c r="AJ51">
        <f>PRODUCT(INDEX(Overzicht!$B$2:$E$35,MATCH(demand!AJ$1,Overzicht!$B$2:$B$35,0),4),INDEX(Verdeelsleutels_percentage!$A:$AB,MATCH(demand!$C51,Verdeelsleutels_percentage!$C:$C,0),MATCH(INDEX(Overzicht!$B$1:$F$35,MATCH(demand!AJ$1,Overzicht!$B:$B,0),5),Verdeelsleutels_percentage!$1:$1,0)))</f>
        <v>0</v>
      </c>
      <c r="AK51">
        <f>PRODUCT(INDEX(Overzicht!$B$2:$E$35,MATCH(demand!AK$1,Overzicht!$B$2:$B$35,0),4),INDEX(Verdeelsleutels_percentage!$A:$AB,MATCH(demand!$C51,Verdeelsleutels_percentage!$C:$C,0),MATCH(INDEX(Overzicht!$B$1:$F$35,MATCH(demand!AK$1,Overzicht!$B:$B,0),5),Verdeelsleutels_percentage!$1:$1,0)))</f>
        <v>3.0297040943312478E-4</v>
      </c>
      <c r="AL51">
        <f>PRODUCT(INDEX(Overzicht!$B$2:$E$35,MATCH(demand!AL$1,Overzicht!$B$2:$B$35,0),4),INDEX(Verdeelsleutels_percentage!$A:$AB,MATCH(demand!$C51,Verdeelsleutels_percentage!$C:$C,0),MATCH(INDEX(Overzicht!$B$1:$F$35,MATCH(demand!AL$1,Overzicht!$B:$B,0),5),Verdeelsleutels_percentage!$1:$1,0)))</f>
        <v>3.8842360183733945E-3</v>
      </c>
      <c r="AM51">
        <f>PRODUCT(INDEX(Overzicht!$B$2:$E$35,MATCH(demand!AM$1,Overzicht!$B$2:$B$35,0),4),INDEX(Verdeelsleutels_percentage!$A:$AB,MATCH(demand!$C51,Verdeelsleutels_percentage!$C:$C,0),MATCH(INDEX(Overzicht!$B$1:$F$35,MATCH(demand!AM$1,Overzicht!$B:$B,0),5),Verdeelsleutels_percentage!$1:$1,0)))</f>
        <v>7.768472036746789E-3</v>
      </c>
      <c r="AN51">
        <f>PRODUCT(INDEX(Overzicht!$B$2:$E$35,MATCH(demand!AN$1,Overzicht!$B$2:$B$35,0),4),INDEX(Verdeelsleutels_percentage!$A:$AB,MATCH(demand!$C51,Verdeelsleutels_percentage!$C:$C,0),MATCH(INDEX(Overzicht!$B$1:$F$35,MATCH(demand!AN$1,Overzicht!$B:$B,0),5),Verdeelsleutels_percentage!$1:$1,0)))</f>
        <v>3.8842360183733945E-3</v>
      </c>
      <c r="AO51">
        <f>PRODUCT(INDEX(Overzicht!$B$2:$E$35,MATCH(demand!AO$1,Overzicht!$B$2:$B$35,0),4),INDEX(Verdeelsleutels_percentage!$A:$AB,MATCH(demand!$C51,Verdeelsleutels_percentage!$C:$C,0),MATCH(INDEX(Overzicht!$B$1:$F$35,MATCH(demand!AO$1,Overzicht!$B:$B,0),5),Verdeelsleutels_percentage!$1:$1,0)))</f>
        <v>1.359482606430688E-2</v>
      </c>
    </row>
    <row r="52" spans="2:41">
      <c r="B52" t="str">
        <f>INDEX('ETLocal datasets'!B:C,MATCH(C52,'ETLocal datasets'!C:C,0),1)</f>
        <v>GM0141</v>
      </c>
      <c r="C52" t="str">
        <f>'ETLocal datasets'!C35</f>
        <v>Almelo</v>
      </c>
      <c r="D52">
        <f t="shared" si="6"/>
        <v>3.989084616943734E-2</v>
      </c>
      <c r="E52">
        <f t="shared" si="7"/>
        <v>0.17959128233634261</v>
      </c>
      <c r="F52">
        <f t="shared" si="8"/>
        <v>4.4260345189430277E-2</v>
      </c>
      <c r="G52">
        <f t="shared" si="9"/>
        <v>9.1049852961113717E-2</v>
      </c>
      <c r="H52">
        <f>PRODUCT(INDEX(Overzicht!$B$2:$E$35,MATCH(demand!H$1,Overzicht!$B$2:$B$35,0),4),INDEX(Verdeelsleutels_percentage!$A:$AB,MATCH(demand!$C52,Verdeelsleutels_percentage!$C:$C,0),MATCH(INDEX(Overzicht!$B$1:$F$35,MATCH(demand!H$1,Overzicht!$B:$B,0),5),Verdeelsleutels_percentage!$1:$1,0)))</f>
        <v>4.4260345189430277E-2</v>
      </c>
      <c r="I52">
        <f>PRODUCT(INDEX(Overzicht!$B$2:$E$35,MATCH(demand!I$1,Overzicht!$B$2:$B$35,0),4),INDEX(Verdeelsleutels_percentage!$A:$AB,MATCH(demand!$C52,Verdeelsleutels_percentage!$C:$C,0),MATCH(INDEX(Overzicht!$B$1:$F$35,MATCH(demand!I$1,Overzicht!$B:$B,0),5),Verdeelsleutels_percentage!$1:$1,0)))</f>
        <v>4.2902362837313624E-3</v>
      </c>
      <c r="J52">
        <f>PRODUCT(INDEX(Overzicht!$B$2:$E$35,MATCH(demand!J$1,Overzicht!$B$2:$B$35,0),4),INDEX(Verdeelsleutels_percentage!$A:$AB,MATCH(demand!$C52,Verdeelsleutels_percentage!$C:$C,0),MATCH(INDEX(Overzicht!$B$1:$F$35,MATCH(demand!J$1,Overzicht!$B:$B,0),5),Verdeelsleutels_percentage!$1:$1,0)))</f>
        <v>1.0116650329012634E-2</v>
      </c>
      <c r="K52">
        <f>PRODUCT(INDEX(Overzicht!$B$2:$E$35,MATCH(demand!K$1,Overzicht!$B$2:$B$35,0),4),INDEX(Verdeelsleutels_percentage!$A:$AB,MATCH(demand!$C52,Verdeelsleutels_percentage!$C:$C,0),MATCH(INDEX(Overzicht!$B$1:$F$35,MATCH(demand!K$1,Overzicht!$B:$B,0),5),Verdeelsleutels_percentage!$1:$1,0)))</f>
        <v>5.0052756643532558E-4</v>
      </c>
      <c r="L52">
        <f>PRODUCT(INDEX(Overzicht!$B$2:$E$35,MATCH(demand!L$1,Overzicht!$B$2:$B$35,0),4),INDEX(Verdeelsleutels_percentage!$A:$AB,MATCH(demand!$C52,Verdeelsleutels_percentage!$C:$C,0),MATCH(INDEX(Overzicht!$B$1:$F$35,MATCH(demand!L$1,Overzicht!$B:$B,0),5),Verdeelsleutels_percentage!$1:$1,0)))</f>
        <v>1.5174975493518953E-2</v>
      </c>
      <c r="M52">
        <f>PRODUCT(INDEX(Overzicht!$B$2:$E$35,MATCH(demand!M$1,Overzicht!$B$2:$B$35,0),4),INDEX(Verdeelsleutels_percentage!$A:$AB,MATCH(demand!$C52,Verdeelsleutels_percentage!$C:$C,0),MATCH(INDEX(Overzicht!$B$1:$F$35,MATCH(demand!M$1,Overzicht!$B:$B,0),5),Verdeelsleutels_percentage!$1:$1,0)))</f>
        <v>5.8885129064252953E-3</v>
      </c>
      <c r="N52">
        <f>PRODUCT(INDEX(Overzicht!$B$2:$E$35,MATCH(demand!N$1,Overzicht!$B$2:$B$35,0),4),INDEX(Verdeelsleutels_percentage!$A:$AB,MATCH(demand!$C52,Verdeelsleutels_percentage!$C:$C,0),MATCH(INDEX(Overzicht!$B$1:$F$35,MATCH(demand!N$1,Overzicht!$B:$B,0),5),Verdeelsleutels_percentage!$1:$1,0)))</f>
        <v>2.1889351040867689E-2</v>
      </c>
      <c r="O52">
        <f>PRODUCT(INDEX(Overzicht!$B$2:$E$35,MATCH(demand!O$1,Overzicht!$B$2:$B$35,0),4),INDEX(Verdeelsleutels_percentage!$A:$AB,MATCH(demand!$C52,Verdeelsleutels_percentage!$C:$C,0),MATCH(INDEX(Overzicht!$B$1:$F$35,MATCH(demand!O$1,Overzicht!$B:$B,0),5),Verdeelsleutels_percentage!$1:$1,0)))</f>
        <v>0</v>
      </c>
      <c r="P52">
        <f>PRODUCT(INDEX(Overzicht!$B$2:$E$35,MATCH(demand!P$1,Overzicht!$B$2:$B$35,0),4),INDEX(Verdeelsleutels_percentage!$A:$AB,MATCH(demand!$C52,Verdeelsleutels_percentage!$C:$C,0),MATCH(INDEX(Overzicht!$B$1:$F$35,MATCH(demand!P$1,Overzicht!$B:$B,0),5),Verdeelsleutels_percentage!$1:$1,0)))</f>
        <v>0</v>
      </c>
      <c r="Q52">
        <f>PRODUCT(INDEX(Overzicht!$B$2:$E$35,MATCH(demand!Q$1,Overzicht!$B$2:$B$35,0),4),INDEX(Verdeelsleutels_percentage!$A:$AB,MATCH(demand!$C52,Verdeelsleutels_percentage!$C:$C,0),MATCH(INDEX(Overzicht!$B$1:$F$35,MATCH(demand!Q$1,Overzicht!$B:$B,0),5),Verdeelsleutels_percentage!$1:$1,0)))</f>
        <v>1.5016902832128131E-2</v>
      </c>
      <c r="R52">
        <f>PRODUCT(INDEX(Overzicht!$B$2:$E$35,MATCH(demand!R$1,Overzicht!$B$2:$B$35,0),4),INDEX(Verdeelsleutels_percentage!$A:$AB,MATCH(demand!$C52,Verdeelsleutels_percentage!$C:$C,0),MATCH(INDEX(Overzicht!$B$1:$F$35,MATCH(demand!R$1,Overzicht!$B:$B,0),5),Verdeelsleutels_percentage!$1:$1,0)))</f>
        <v>2.6872352436439809E-3</v>
      </c>
      <c r="S52">
        <f>PRODUCT(INDEX(Overzicht!$B$2:$E$35,MATCH(demand!S$1,Overzicht!$B$2:$B$35,0),4),INDEX(Verdeelsleutels_percentage!$A:$AB,MATCH(demand!$C52,Verdeelsleutels_percentage!$C:$C,0),MATCH(INDEX(Overzicht!$B$1:$F$35,MATCH(demand!S$1,Overzicht!$B:$B,0),5),Verdeelsleutels_percentage!$1:$1,0)))</f>
        <v>2.0654827755067464E-2</v>
      </c>
      <c r="T52">
        <f>PRODUCT(INDEX(Overzicht!$B$2:$E$35,MATCH(demand!T$1,Overzicht!$B$2:$B$35,0),4),INDEX(Verdeelsleutels_percentage!$A:$AB,MATCH(demand!$C52,Verdeelsleutels_percentage!$C:$C,0),MATCH(INDEX(Overzicht!$B$1:$F$35,MATCH(demand!T$1,Overzicht!$B:$B,0),5),Verdeelsleutels_percentage!$1:$1,0)))</f>
        <v>1.6861083881687725E-2</v>
      </c>
      <c r="U52">
        <f>PRODUCT(INDEX(Overzicht!$B$2:$E$35,MATCH(demand!U$1,Overzicht!$B$2:$B$35,0),4),INDEX(Verdeelsleutels_percentage!$A:$AB,MATCH(demand!$C52,Verdeelsleutels_percentage!$C:$C,0),MATCH(INDEX(Overzicht!$B$1:$F$35,MATCH(demand!U$1,Overzicht!$B:$B,0),5),Verdeelsleutels_percentage!$1:$1,0)))</f>
        <v>5.2690887130274144E-2</v>
      </c>
      <c r="V52">
        <f>PRODUCT(INDEX(Overzicht!$B$2:$E$35,MATCH(demand!V$1,Overzicht!$B$2:$B$35,0),4),INDEX(Verdeelsleutels_percentage!$A:$AB,MATCH(demand!$C52,Verdeelsleutels_percentage!$C:$C,0),MATCH(INDEX(Overzicht!$B$1:$F$35,MATCH(demand!V$1,Overzicht!$B:$B,0),5),Verdeelsleutels_percentage!$1:$1,0)))</f>
        <v>4.6367980674641247E-3</v>
      </c>
      <c r="W52">
        <f>PRODUCT(INDEX(Overzicht!$B$2:$E$35,MATCH(demand!W$1,Overzicht!$B$2:$B$35,0),4),INDEX(Verdeelsleutels_percentage!$A:$AB,MATCH(demand!$C52,Verdeelsleutels_percentage!$C:$C,0),MATCH(INDEX(Overzicht!$B$1:$F$35,MATCH(demand!W$1,Overzicht!$B:$B,0),5),Verdeelsleutels_percentage!$1:$1,0)))</f>
        <v>5.0583251645063179E-2</v>
      </c>
      <c r="X52">
        <f>PRODUCT(INDEX(Overzicht!$B$2:$E$35,MATCH(demand!X$1,Overzicht!$B$2:$B$35,0),4),INDEX(Verdeelsleutels_percentage!$A:$AB,MATCH(demand!$C52,Verdeelsleutels_percentage!$C:$C,0),MATCH(INDEX(Overzicht!$B$1:$F$35,MATCH(demand!X$1,Overzicht!$B:$B,0),5),Verdeelsleutels_percentage!$1:$1,0)))</f>
        <v>2.2659477832801009E-3</v>
      </c>
      <c r="Y52">
        <f>PRODUCT(INDEX(Overzicht!$B$2:$E$35,MATCH(demand!Y$1,Overzicht!$B$2:$B$35,0),4),INDEX(Verdeelsleutels_percentage!$A:$AB,MATCH(demand!$C52,Verdeelsleutels_percentage!$C:$C,0),MATCH(INDEX(Overzicht!$B$1:$F$35,MATCH(demand!Y$1,Overzicht!$B:$B,0),5),Verdeelsleutels_percentage!$1:$1,0)))</f>
        <v>1.3274325598741143E-6</v>
      </c>
      <c r="Z52">
        <f>PRODUCT(INDEX(Overzicht!$B$2:$E$35,MATCH(demand!Z$1,Overzicht!$B$2:$B$35,0),4),INDEX(Verdeelsleutels_percentage!$A:$AB,MATCH(demand!$C52,Verdeelsleutels_percentage!$C:$C,0),MATCH(INDEX(Overzicht!$B$1:$F$35,MATCH(demand!Z$1,Overzicht!$B:$B,0),5),Verdeelsleutels_percentage!$1:$1,0)))</f>
        <v>0</v>
      </c>
      <c r="AA52">
        <f>PRODUCT(INDEX(Overzicht!$B$2:$E$35,MATCH(demand!AA$1,Overzicht!$B$2:$B$35,0),4),INDEX(Verdeelsleutels_percentage!$A:$AB,MATCH(demand!$C52,Verdeelsleutels_percentage!$C:$C,0),MATCH(INDEX(Overzicht!$B$1:$F$35,MATCH(demand!AA$1,Overzicht!$B:$B,0),5),Verdeelsleutels_percentage!$1:$1,0)))</f>
        <v>3.1051054032143029E-5</v>
      </c>
      <c r="AB52">
        <f>PRODUCT(INDEX(Overzicht!$B$2:$E$35,MATCH(demand!AB$1,Overzicht!$B$2:$B$35,0),4),INDEX(Verdeelsleutels_percentage!$A:$AB,MATCH(demand!$C52,Verdeelsleutels_percentage!$C:$C,0),MATCH(INDEX(Overzicht!$B$1:$F$35,MATCH(demand!AB$1,Overzicht!$B:$B,0),5),Verdeelsleutels_percentage!$1:$1,0)))</f>
        <v>2.190288507786187E-2</v>
      </c>
      <c r="AC52">
        <f>PRODUCT(INDEX(Overzicht!$B$2:$E$35,MATCH(demand!AC$1,Overzicht!$B$2:$B$35,0),4),INDEX(Verdeelsleutels_percentage!$A:$AB,MATCH(demand!$C52,Verdeelsleutels_percentage!$C:$C,0),MATCH(INDEX(Overzicht!$B$1:$F$35,MATCH(demand!AC$1,Overzicht!$B:$B,0),5),Verdeelsleutels_percentage!$1:$1,0)))</f>
        <v>9.871173056427505E-4</v>
      </c>
      <c r="AD52">
        <f>PRODUCT(INDEX(Overzicht!$B$2:$E$35,MATCH(demand!AD$1,Overzicht!$B$2:$B$35,0),4),INDEX(Verdeelsleutels_percentage!$A:$AB,MATCH(demand!$C52,Verdeelsleutels_percentage!$C:$C,0),MATCH(INDEX(Overzicht!$B$1:$F$35,MATCH(demand!AD$1,Overzicht!$B:$B,0),5),Verdeelsleutels_percentage!$1:$1,0)))</f>
        <v>0</v>
      </c>
      <c r="AE52">
        <f>PRODUCT(INDEX(Overzicht!$B$2:$E$35,MATCH(demand!AE$1,Overzicht!$B$2:$B$35,0),4),INDEX(Verdeelsleutels_percentage!$A:$AB,MATCH(demand!$C52,Verdeelsleutels_percentage!$C:$C,0),MATCH(INDEX(Overzicht!$B$1:$F$35,MATCH(demand!AE$1,Overzicht!$B:$B,0),5),Verdeelsleutels_percentage!$1:$1,0)))</f>
        <v>0</v>
      </c>
      <c r="AF52">
        <f>PRODUCT(INDEX(Overzicht!$B$2:$E$35,MATCH(demand!AF$1,Overzicht!$B$2:$B$35,0),4),INDEX(Verdeelsleutels_percentage!$A:$AB,MATCH(demand!$C52,Verdeelsleutels_percentage!$C:$C,0),MATCH(INDEX(Overzicht!$B$1:$F$35,MATCH(demand!AF$1,Overzicht!$B:$B,0),5),Verdeelsleutels_percentage!$1:$1,0)))</f>
        <v>0</v>
      </c>
      <c r="AG52">
        <f>PRODUCT(INDEX(Overzicht!$B$2:$E$35,MATCH(demand!AG$1,Overzicht!$B$2:$B$35,0),4),INDEX(Verdeelsleutels_percentage!$A:$AB,MATCH(demand!$C52,Verdeelsleutels_percentage!$C:$C,0),MATCH(INDEX(Overzicht!$B$1:$F$35,MATCH(demand!AG$1,Overzicht!$B:$B,0),5),Verdeelsleutels_percentage!$1:$1,0)))</f>
        <v>0</v>
      </c>
      <c r="AH52">
        <f>PRODUCT(INDEX(Overzicht!$B$2:$E$35,MATCH(demand!AH$1,Overzicht!$B$2:$B$35,0),4),INDEX(Verdeelsleutels_percentage!$A:$AB,MATCH(demand!$C52,Verdeelsleutels_percentage!$C:$C,0),MATCH(INDEX(Overzicht!$B$1:$F$35,MATCH(demand!AH$1,Overzicht!$B:$B,0),5),Verdeelsleutels_percentage!$1:$1,0)))</f>
        <v>4.0366370241785935E-4</v>
      </c>
      <c r="AI52">
        <f>PRODUCT(INDEX(Overzicht!$B$2:$E$35,MATCH(demand!AI$1,Overzicht!$B$2:$B$35,0),4),INDEX(Verdeelsleutels_percentage!$A:$AB,MATCH(demand!$C52,Verdeelsleutels_percentage!$C:$C,0),MATCH(INDEX(Overzicht!$B$1:$F$35,MATCH(demand!AI$1,Overzicht!$B:$B,0),5),Verdeelsleutels_percentage!$1:$1,0)))</f>
        <v>6.2102108064286058E-5</v>
      </c>
      <c r="AJ52">
        <f>PRODUCT(INDEX(Overzicht!$B$2:$E$35,MATCH(demand!AJ$1,Overzicht!$B$2:$B$35,0),4),INDEX(Verdeelsleutels_percentage!$A:$AB,MATCH(demand!$C52,Verdeelsleutels_percentage!$C:$C,0),MATCH(INDEX(Overzicht!$B$1:$F$35,MATCH(demand!AJ$1,Overzicht!$B:$B,0),5),Verdeelsleutels_percentage!$1:$1,0)))</f>
        <v>0</v>
      </c>
      <c r="AK52">
        <f>PRODUCT(INDEX(Overzicht!$B$2:$E$35,MATCH(demand!AK$1,Overzicht!$B$2:$B$35,0),4),INDEX(Verdeelsleutels_percentage!$A:$AB,MATCH(demand!$C52,Verdeelsleutels_percentage!$C:$C,0),MATCH(INDEX(Overzicht!$B$1:$F$35,MATCH(demand!AK$1,Overzicht!$B:$B,0),5),Verdeelsleutels_percentage!$1:$1,0)))</f>
        <v>6.5758227138582124E-4</v>
      </c>
      <c r="AL52">
        <f>PRODUCT(INDEX(Overzicht!$B$2:$E$35,MATCH(demand!AL$1,Overzicht!$B$2:$B$35,0),4),INDEX(Verdeelsleutels_percentage!$A:$AB,MATCH(demand!$C52,Verdeelsleutels_percentage!$C:$C,0),MATCH(INDEX(Overzicht!$B$1:$F$35,MATCH(demand!AL$1,Overzicht!$B:$B,0),5),Verdeelsleutels_percentage!$1:$1,0)))</f>
        <v>8.4305419408438626E-3</v>
      </c>
      <c r="AM52">
        <f>PRODUCT(INDEX(Overzicht!$B$2:$E$35,MATCH(demand!AM$1,Overzicht!$B$2:$B$35,0),4),INDEX(Verdeelsleutels_percentage!$A:$AB,MATCH(demand!$C52,Verdeelsleutels_percentage!$C:$C,0),MATCH(INDEX(Overzicht!$B$1:$F$35,MATCH(demand!AM$1,Overzicht!$B:$B,0),5),Verdeelsleutels_percentage!$1:$1,0)))</f>
        <v>1.6861083881687725E-2</v>
      </c>
      <c r="AN52">
        <f>PRODUCT(INDEX(Overzicht!$B$2:$E$35,MATCH(demand!AN$1,Overzicht!$B$2:$B$35,0),4),INDEX(Verdeelsleutels_percentage!$A:$AB,MATCH(demand!$C52,Verdeelsleutels_percentage!$C:$C,0),MATCH(INDEX(Overzicht!$B$1:$F$35,MATCH(demand!AN$1,Overzicht!$B:$B,0),5),Verdeelsleutels_percentage!$1:$1,0)))</f>
        <v>8.4305419408438626E-3</v>
      </c>
      <c r="AO52">
        <f>PRODUCT(INDEX(Overzicht!$B$2:$E$35,MATCH(demand!AO$1,Overzicht!$B$2:$B$35,0),4),INDEX(Verdeelsleutels_percentage!$A:$AB,MATCH(demand!$C52,Verdeelsleutels_percentage!$C:$C,0),MATCH(INDEX(Overzicht!$B$1:$F$35,MATCH(demand!AO$1,Overzicht!$B:$B,0),5),Verdeelsleutels_percentage!$1:$1,0)))</f>
        <v>2.950689679295352E-2</v>
      </c>
    </row>
    <row r="53" spans="2:41">
      <c r="B53" t="str">
        <f>INDEX('ETLocal datasets'!B:C,MATCH(C53,'ETLocal datasets'!C:C,0),1)</f>
        <v>GM0147</v>
      </c>
      <c r="C53" t="str">
        <f>'ETLocal datasets'!C36</f>
        <v>Borne</v>
      </c>
      <c r="D53">
        <f t="shared" si="6"/>
        <v>1.4088496267618676E-2</v>
      </c>
      <c r="E53">
        <f t="shared" si="7"/>
        <v>5.2356803433019655E-2</v>
      </c>
      <c r="F53">
        <f t="shared" si="8"/>
        <v>1.4101533471244312E-2</v>
      </c>
      <c r="G53">
        <f t="shared" si="9"/>
        <v>2.9008868855131157E-2</v>
      </c>
      <c r="H53">
        <f>PRODUCT(INDEX(Overzicht!$B$2:$E$35,MATCH(demand!H$1,Overzicht!$B$2:$B$35,0),4),INDEX(Verdeelsleutels_percentage!$A:$AB,MATCH(demand!$C53,Verdeelsleutels_percentage!$C:$C,0),MATCH(INDEX(Overzicht!$B$1:$F$35,MATCH(demand!H$1,Overzicht!$B:$B,0),5),Verdeelsleutels_percentage!$1:$1,0)))</f>
        <v>1.4101533471244312E-2</v>
      </c>
      <c r="I53">
        <f>PRODUCT(INDEX(Overzicht!$B$2:$E$35,MATCH(demand!I$1,Overzicht!$B$2:$B$35,0),4),INDEX(Verdeelsleutels_percentage!$A:$AB,MATCH(demand!$C53,Verdeelsleutels_percentage!$C:$C,0),MATCH(INDEX(Overzicht!$B$1:$F$35,MATCH(demand!I$1,Overzicht!$B:$B,0),5),Verdeelsleutels_percentage!$1:$1,0)))</f>
        <v>2.5768501563531495E-3</v>
      </c>
      <c r="J53">
        <f>PRODUCT(INDEX(Overzicht!$B$2:$E$35,MATCH(demand!J$1,Overzicht!$B$2:$B$35,0),4),INDEX(Verdeelsleutels_percentage!$A:$AB,MATCH(demand!$C53,Verdeelsleutels_percentage!$C:$C,0),MATCH(INDEX(Overzicht!$B$1:$F$35,MATCH(demand!J$1,Overzicht!$B:$B,0),5),Verdeelsleutels_percentage!$1:$1,0)))</f>
        <v>3.2232076505701282E-3</v>
      </c>
      <c r="K53">
        <f>PRODUCT(INDEX(Overzicht!$B$2:$E$35,MATCH(demand!K$1,Overzicht!$B$2:$B$35,0),4),INDEX(Verdeelsleutels_percentage!$A:$AB,MATCH(demand!$C53,Verdeelsleutels_percentage!$C:$C,0),MATCH(INDEX(Overzicht!$B$1:$F$35,MATCH(demand!K$1,Overzicht!$B:$B,0),5),Verdeelsleutels_percentage!$1:$1,0)))</f>
        <v>3.0063251824120083E-4</v>
      </c>
      <c r="L53">
        <f>PRODUCT(INDEX(Overzicht!$B$2:$E$35,MATCH(demand!L$1,Overzicht!$B$2:$B$35,0),4),INDEX(Verdeelsleutels_percentage!$A:$AB,MATCH(demand!$C53,Verdeelsleutels_percentage!$C:$C,0),MATCH(INDEX(Overzicht!$B$1:$F$35,MATCH(demand!L$1,Overzicht!$B:$B,0),5),Verdeelsleutels_percentage!$1:$1,0)))</f>
        <v>4.8348114758551925E-3</v>
      </c>
      <c r="M53">
        <f>PRODUCT(INDEX(Overzicht!$B$2:$E$35,MATCH(demand!M$1,Overzicht!$B$2:$B$35,0),4),INDEX(Verdeelsleutels_percentage!$A:$AB,MATCH(demand!$C53,Verdeelsleutels_percentage!$C:$C,0),MATCH(INDEX(Overzicht!$B$1:$F$35,MATCH(demand!M$1,Overzicht!$B:$B,0),5),Verdeelsleutels_percentage!$1:$1,0)))</f>
        <v>1.8698167081519662E-3</v>
      </c>
      <c r="N53">
        <f>PRODUCT(INDEX(Overzicht!$B$2:$E$35,MATCH(demand!N$1,Overzicht!$B$2:$B$35,0),4),INDEX(Verdeelsleutels_percentage!$A:$AB,MATCH(demand!$C53,Verdeelsleutels_percentage!$C:$C,0),MATCH(INDEX(Overzicht!$B$1:$F$35,MATCH(demand!N$1,Overzicht!$B:$B,0),5),Verdeelsleutels_percentage!$1:$1,0)))</f>
        <v>3.1077115987226279E-3</v>
      </c>
      <c r="O53">
        <f>PRODUCT(INDEX(Overzicht!$B$2:$E$35,MATCH(demand!O$1,Overzicht!$B$2:$B$35,0),4),INDEX(Verdeelsleutels_percentage!$A:$AB,MATCH(demand!$C53,Verdeelsleutels_percentage!$C:$C,0),MATCH(INDEX(Overzicht!$B$1:$F$35,MATCH(demand!O$1,Overzicht!$B:$B,0),5),Verdeelsleutels_percentage!$1:$1,0)))</f>
        <v>0</v>
      </c>
      <c r="P53">
        <f>PRODUCT(INDEX(Overzicht!$B$2:$E$35,MATCH(demand!P$1,Overzicht!$B$2:$B$35,0),4),INDEX(Verdeelsleutels_percentage!$A:$AB,MATCH(demand!$C53,Verdeelsleutels_percentage!$C:$C,0),MATCH(INDEX(Overzicht!$B$1:$F$35,MATCH(demand!P$1,Overzicht!$B:$B,0),5),Verdeelsleutels_percentage!$1:$1,0)))</f>
        <v>0</v>
      </c>
      <c r="Q53">
        <f>PRODUCT(INDEX(Overzicht!$B$2:$E$35,MATCH(demand!Q$1,Overzicht!$B$2:$B$35,0),4),INDEX(Verdeelsleutels_percentage!$A:$AB,MATCH(demand!$C53,Verdeelsleutels_percentage!$C:$C,0),MATCH(INDEX(Overzicht!$B$1:$F$35,MATCH(demand!Q$1,Overzicht!$B:$B,0),5),Verdeelsleutels_percentage!$1:$1,0)))</f>
        <v>4.7844488563150347E-3</v>
      </c>
      <c r="R53">
        <f>PRODUCT(INDEX(Overzicht!$B$2:$E$35,MATCH(demand!R$1,Overzicht!$B$2:$B$35,0),4),INDEX(Verdeelsleutels_percentage!$A:$AB,MATCH(demand!$C53,Verdeelsleutels_percentage!$C:$C,0),MATCH(INDEX(Overzicht!$B$1:$F$35,MATCH(demand!R$1,Overzicht!$B:$B,0),5),Verdeelsleutels_percentage!$1:$1,0)))</f>
        <v>8.5616453218269036E-4</v>
      </c>
      <c r="S53">
        <f>PRODUCT(INDEX(Overzicht!$B$2:$E$35,MATCH(demand!S$1,Overzicht!$B$2:$B$35,0),4),INDEX(Verdeelsleutels_percentage!$A:$AB,MATCH(demand!$C53,Verdeelsleutels_percentage!$C:$C,0),MATCH(INDEX(Overzicht!$B$1:$F$35,MATCH(demand!S$1,Overzicht!$B:$B,0),5),Verdeelsleutels_percentage!$1:$1,0)))</f>
        <v>6.5807156199140125E-3</v>
      </c>
      <c r="T53">
        <f>PRODUCT(INDEX(Overzicht!$B$2:$E$35,MATCH(demand!T$1,Overzicht!$B$2:$B$35,0),4),INDEX(Verdeelsleutels_percentage!$A:$AB,MATCH(demand!$C53,Verdeelsleutels_percentage!$C:$C,0),MATCH(INDEX(Overzicht!$B$1:$F$35,MATCH(demand!T$1,Overzicht!$B:$B,0),5),Verdeelsleutels_percentage!$1:$1,0)))</f>
        <v>5.3720127509502141E-3</v>
      </c>
      <c r="U53">
        <f>PRODUCT(INDEX(Overzicht!$B$2:$E$35,MATCH(demand!U$1,Overzicht!$B$2:$B$35,0),4),INDEX(Verdeelsleutels_percentage!$A:$AB,MATCH(demand!$C53,Verdeelsleutels_percentage!$C:$C,0),MATCH(INDEX(Overzicht!$B$1:$F$35,MATCH(demand!U$1,Overzicht!$B:$B,0),5),Verdeelsleutels_percentage!$1:$1,0)))</f>
        <v>1.6787539846719421E-2</v>
      </c>
      <c r="V53">
        <f>PRODUCT(INDEX(Overzicht!$B$2:$E$35,MATCH(demand!V$1,Overzicht!$B$2:$B$35,0),4),INDEX(Verdeelsleutels_percentage!$A:$AB,MATCH(demand!$C53,Verdeelsleutels_percentage!$C:$C,0),MATCH(INDEX(Overzicht!$B$1:$F$35,MATCH(demand!V$1,Overzicht!$B:$B,0),5),Verdeelsleutels_percentage!$1:$1,0)))</f>
        <v>1.4773035065113089E-3</v>
      </c>
      <c r="W53">
        <f>PRODUCT(INDEX(Overzicht!$B$2:$E$35,MATCH(demand!W$1,Overzicht!$B$2:$B$35,0),4),INDEX(Verdeelsleutels_percentage!$A:$AB,MATCH(demand!$C53,Verdeelsleutels_percentage!$C:$C,0),MATCH(INDEX(Overzicht!$B$1:$F$35,MATCH(demand!W$1,Overzicht!$B:$B,0),5),Verdeelsleutels_percentage!$1:$1,0)))</f>
        <v>1.6116038252850642E-2</v>
      </c>
      <c r="X53">
        <f>PRODUCT(INDEX(Overzicht!$B$2:$E$35,MATCH(demand!X$1,Overzicht!$B$2:$B$35,0),4),INDEX(Verdeelsleutels_percentage!$A:$AB,MATCH(demand!$C53,Verdeelsleutels_percentage!$C:$C,0),MATCH(INDEX(Overzicht!$B$1:$F$35,MATCH(demand!X$1,Overzicht!$B:$B,0),5),Verdeelsleutels_percentage!$1:$1,0)))</f>
        <v>8.017112550180209E-4</v>
      </c>
      <c r="Y53">
        <f>PRODUCT(INDEX(Overzicht!$B$2:$E$35,MATCH(demand!Y$1,Overzicht!$B$2:$B$35,0),4),INDEX(Verdeelsleutels_percentage!$A:$AB,MATCH(demand!$C53,Verdeelsleutels_percentage!$C:$C,0),MATCH(INDEX(Overzicht!$B$1:$F$35,MATCH(demand!Y$1,Overzicht!$B:$B,0),5),Verdeelsleutels_percentage!$1:$1,0)))</f>
        <v>6.1707262431936074E-7</v>
      </c>
      <c r="Z53">
        <f>PRODUCT(INDEX(Overzicht!$B$2:$E$35,MATCH(demand!Z$1,Overzicht!$B$2:$B$35,0),4),INDEX(Verdeelsleutels_percentage!$A:$AB,MATCH(demand!$C53,Verdeelsleutels_percentage!$C:$C,0),MATCH(INDEX(Overzicht!$B$1:$F$35,MATCH(demand!Z$1,Overzicht!$B:$B,0),5),Verdeelsleutels_percentage!$1:$1,0)))</f>
        <v>0</v>
      </c>
      <c r="AA53">
        <f>PRODUCT(INDEX(Overzicht!$B$2:$E$35,MATCH(demand!AA$1,Overzicht!$B$2:$B$35,0),4),INDEX(Verdeelsleutels_percentage!$A:$AB,MATCH(demand!$C53,Verdeelsleutels_percentage!$C:$C,0),MATCH(INDEX(Overzicht!$B$1:$F$35,MATCH(demand!AA$1,Overzicht!$B:$B,0),5),Verdeelsleutels_percentage!$1:$1,0)))</f>
        <v>1.4434447352499666E-5</v>
      </c>
      <c r="AB53">
        <f>PRODUCT(INDEX(Overzicht!$B$2:$E$35,MATCH(demand!AB$1,Overzicht!$B$2:$B$35,0),4),INDEX(Verdeelsleutels_percentage!$A:$AB,MATCH(demand!$C53,Verdeelsleutels_percentage!$C:$C,0),MATCH(INDEX(Overzicht!$B$1:$F$35,MATCH(demand!AB$1,Overzicht!$B:$B,0),5),Verdeelsleutels_percentage!$1:$1,0)))</f>
        <v>5.8893512535772028E-3</v>
      </c>
      <c r="AC53">
        <f>PRODUCT(INDEX(Overzicht!$B$2:$E$35,MATCH(demand!AC$1,Overzicht!$B$2:$B$35,0),4),INDEX(Verdeelsleutels_percentage!$A:$AB,MATCH(demand!$C53,Verdeelsleutels_percentage!$C:$C,0),MATCH(INDEX(Overzicht!$B$1:$F$35,MATCH(demand!AC$1,Overzicht!$B:$B,0),5),Verdeelsleutels_percentage!$1:$1,0)))</f>
        <v>2.8972803022201001E-4</v>
      </c>
      <c r="AD53">
        <f>PRODUCT(INDEX(Overzicht!$B$2:$E$35,MATCH(demand!AD$1,Overzicht!$B$2:$B$35,0),4),INDEX(Verdeelsleutels_percentage!$A:$AB,MATCH(demand!$C53,Verdeelsleutels_percentage!$C:$C,0),MATCH(INDEX(Overzicht!$B$1:$F$35,MATCH(demand!AD$1,Overzicht!$B:$B,0),5),Verdeelsleutels_percentage!$1:$1,0)))</f>
        <v>0</v>
      </c>
      <c r="AE53">
        <f>PRODUCT(INDEX(Overzicht!$B$2:$E$35,MATCH(demand!AE$1,Overzicht!$B$2:$B$35,0),4),INDEX(Verdeelsleutels_percentage!$A:$AB,MATCH(demand!$C53,Verdeelsleutels_percentage!$C:$C,0),MATCH(INDEX(Overzicht!$B$1:$F$35,MATCH(demand!AE$1,Overzicht!$B:$B,0),5),Verdeelsleutels_percentage!$1:$1,0)))</f>
        <v>0</v>
      </c>
      <c r="AF53">
        <f>PRODUCT(INDEX(Overzicht!$B$2:$E$35,MATCH(demand!AF$1,Overzicht!$B$2:$B$35,0),4),INDEX(Verdeelsleutels_percentage!$A:$AB,MATCH(demand!$C53,Verdeelsleutels_percentage!$C:$C,0),MATCH(INDEX(Overzicht!$B$1:$F$35,MATCH(demand!AF$1,Overzicht!$B:$B,0),5),Verdeelsleutels_percentage!$1:$1,0)))</f>
        <v>0</v>
      </c>
      <c r="AG53">
        <f>PRODUCT(INDEX(Overzicht!$B$2:$E$35,MATCH(demand!AG$1,Overzicht!$B$2:$B$35,0),4),INDEX(Verdeelsleutels_percentage!$A:$AB,MATCH(demand!$C53,Verdeelsleutels_percentage!$C:$C,0),MATCH(INDEX(Overzicht!$B$1:$F$35,MATCH(demand!AG$1,Overzicht!$B:$B,0),5),Verdeelsleutels_percentage!$1:$1,0)))</f>
        <v>0</v>
      </c>
      <c r="AH53">
        <f>PRODUCT(INDEX(Overzicht!$B$2:$E$35,MATCH(demand!AH$1,Overzicht!$B$2:$B$35,0),4),INDEX(Verdeelsleutels_percentage!$A:$AB,MATCH(demand!$C53,Verdeelsleutels_percentage!$C:$C,0),MATCH(INDEX(Overzicht!$B$1:$F$35,MATCH(demand!AH$1,Overzicht!$B:$B,0),5),Verdeelsleutels_percentage!$1:$1,0)))</f>
        <v>1.8764781558249568E-4</v>
      </c>
      <c r="AI53">
        <f>PRODUCT(INDEX(Overzicht!$B$2:$E$35,MATCH(demand!AI$1,Overzicht!$B$2:$B$35,0),4),INDEX(Verdeelsleutels_percentage!$A:$AB,MATCH(demand!$C53,Verdeelsleutels_percentage!$C:$C,0),MATCH(INDEX(Overzicht!$B$1:$F$35,MATCH(demand!AI$1,Overzicht!$B:$B,0),5),Verdeelsleutels_percentage!$1:$1,0)))</f>
        <v>2.8868894704999333E-5</v>
      </c>
      <c r="AJ53">
        <f>PRODUCT(INDEX(Overzicht!$B$2:$E$35,MATCH(demand!AJ$1,Overzicht!$B$2:$B$35,0),4),INDEX(Verdeelsleutels_percentage!$A:$AB,MATCH(demand!$C53,Verdeelsleutels_percentage!$C:$C,0),MATCH(INDEX(Overzicht!$B$1:$F$35,MATCH(demand!AJ$1,Overzicht!$B:$B,0),5),Verdeelsleutels_percentage!$1:$1,0)))</f>
        <v>0</v>
      </c>
      <c r="AK53">
        <f>PRODUCT(INDEX(Overzicht!$B$2:$E$35,MATCH(demand!AK$1,Overzicht!$B$2:$B$35,0),4),INDEX(Verdeelsleutels_percentage!$A:$AB,MATCH(demand!$C53,Verdeelsleutels_percentage!$C:$C,0),MATCH(INDEX(Overzicht!$B$1:$F$35,MATCH(demand!AK$1,Overzicht!$B:$B,0),5),Verdeelsleutels_percentage!$1:$1,0)))</f>
        <v>2.0950849728705836E-4</v>
      </c>
      <c r="AL53">
        <f>PRODUCT(INDEX(Overzicht!$B$2:$E$35,MATCH(demand!AL$1,Overzicht!$B$2:$B$35,0),4),INDEX(Verdeelsleutels_percentage!$A:$AB,MATCH(demand!$C53,Verdeelsleutels_percentage!$C:$C,0),MATCH(INDEX(Overzicht!$B$1:$F$35,MATCH(demand!AL$1,Overzicht!$B:$B,0),5),Verdeelsleutels_percentage!$1:$1,0)))</f>
        <v>2.6860063754751071E-3</v>
      </c>
      <c r="AM53">
        <f>PRODUCT(INDEX(Overzicht!$B$2:$E$35,MATCH(demand!AM$1,Overzicht!$B$2:$B$35,0),4),INDEX(Verdeelsleutels_percentage!$A:$AB,MATCH(demand!$C53,Verdeelsleutels_percentage!$C:$C,0),MATCH(INDEX(Overzicht!$B$1:$F$35,MATCH(demand!AM$1,Overzicht!$B:$B,0),5),Verdeelsleutels_percentage!$1:$1,0)))</f>
        <v>5.3720127509502141E-3</v>
      </c>
      <c r="AN53">
        <f>PRODUCT(INDEX(Overzicht!$B$2:$E$35,MATCH(demand!AN$1,Overzicht!$B$2:$B$35,0),4),INDEX(Verdeelsleutels_percentage!$A:$AB,MATCH(demand!$C53,Verdeelsleutels_percentage!$C:$C,0),MATCH(INDEX(Overzicht!$B$1:$F$35,MATCH(demand!AN$1,Overzicht!$B:$B,0),5),Verdeelsleutels_percentage!$1:$1,0)))</f>
        <v>2.6860063754751071E-3</v>
      </c>
      <c r="AO53">
        <f>PRODUCT(INDEX(Overzicht!$B$2:$E$35,MATCH(demand!AO$1,Overzicht!$B$2:$B$35,0),4),INDEX(Verdeelsleutels_percentage!$A:$AB,MATCH(demand!$C53,Verdeelsleutels_percentage!$C:$C,0),MATCH(INDEX(Overzicht!$B$1:$F$35,MATCH(demand!AO$1,Overzicht!$B:$B,0),5),Verdeelsleutels_percentage!$1:$1,0)))</f>
        <v>9.4010223141628747E-3</v>
      </c>
    </row>
    <row r="54" spans="2:41">
      <c r="B54" t="str">
        <f>INDEX('ETLocal datasets'!B:C,MATCH(C54,'ETLocal datasets'!C:C,0),1)</f>
        <v>GM0148</v>
      </c>
      <c r="C54" t="str">
        <f>'ETLocal datasets'!C37</f>
        <v>Dalfsen</v>
      </c>
      <c r="D54">
        <f t="shared" si="6"/>
        <v>5.5587655519239783E-2</v>
      </c>
      <c r="E54">
        <f t="shared" si="7"/>
        <v>0.1451225217189594</v>
      </c>
      <c r="F54">
        <f t="shared" si="8"/>
        <v>1.7314933321714417E-2</v>
      </c>
      <c r="G54">
        <f t="shared" si="9"/>
        <v>3.5619291404669656E-2</v>
      </c>
      <c r="H54">
        <f>PRODUCT(INDEX(Overzicht!$B$2:$E$35,MATCH(demand!H$1,Overzicht!$B$2:$B$35,0),4),INDEX(Verdeelsleutels_percentage!$A:$AB,MATCH(demand!$C54,Verdeelsleutels_percentage!$C:$C,0),MATCH(INDEX(Overzicht!$B$1:$F$35,MATCH(demand!H$1,Overzicht!$B:$B,0),5),Verdeelsleutels_percentage!$1:$1,0)))</f>
        <v>1.7314933321714417E-2</v>
      </c>
      <c r="I54">
        <f>PRODUCT(INDEX(Overzicht!$B$2:$E$35,MATCH(demand!I$1,Overzicht!$B$2:$B$35,0),4),INDEX(Verdeelsleutels_percentage!$A:$AB,MATCH(demand!$C54,Verdeelsleutels_percentage!$C:$C,0),MATCH(INDEX(Overzicht!$B$1:$F$35,MATCH(demand!I$1,Overzicht!$B:$B,0),5),Verdeelsleutels_percentage!$1:$1,0)))</f>
        <v>1.4223175976032478E-2</v>
      </c>
      <c r="J54">
        <f>PRODUCT(INDEX(Overzicht!$B$2:$E$35,MATCH(demand!J$1,Overzicht!$B$2:$B$35,0),4),INDEX(Verdeelsleutels_percentage!$A:$AB,MATCH(demand!$C54,Verdeelsleutels_percentage!$C:$C,0),MATCH(INDEX(Overzicht!$B$1:$F$35,MATCH(demand!J$1,Overzicht!$B:$B,0),5),Verdeelsleutels_percentage!$1:$1,0)))</f>
        <v>3.9576990449632947E-3</v>
      </c>
      <c r="K54">
        <f>PRODUCT(INDEX(Overzicht!$B$2:$E$35,MATCH(demand!K$1,Overzicht!$B$2:$B$35,0),4),INDEX(Verdeelsleutels_percentage!$A:$AB,MATCH(demand!$C54,Verdeelsleutels_percentage!$C:$C,0),MATCH(INDEX(Overzicht!$B$1:$F$35,MATCH(demand!K$1,Overzicht!$B:$B,0),5),Verdeelsleutels_percentage!$1:$1,0)))</f>
        <v>1.6593705305371226E-3</v>
      </c>
      <c r="L54">
        <f>PRODUCT(INDEX(Overzicht!$B$2:$E$35,MATCH(demand!L$1,Overzicht!$B$2:$B$35,0),4),INDEX(Verdeelsleutels_percentage!$A:$AB,MATCH(demand!$C54,Verdeelsleutels_percentage!$C:$C,0),MATCH(INDEX(Overzicht!$B$1:$F$35,MATCH(demand!L$1,Overzicht!$B:$B,0),5),Verdeelsleutels_percentage!$1:$1,0)))</f>
        <v>5.9365485674449433E-3</v>
      </c>
      <c r="M54">
        <f>PRODUCT(INDEX(Overzicht!$B$2:$E$35,MATCH(demand!M$1,Overzicht!$B$2:$B$35,0),4),INDEX(Verdeelsleutels_percentage!$A:$AB,MATCH(demand!$C54,Verdeelsleutels_percentage!$C:$C,0),MATCH(INDEX(Overzicht!$B$1:$F$35,MATCH(demand!M$1,Overzicht!$B:$B,0),5),Verdeelsleutels_percentage!$1:$1,0)))</f>
        <v>2.3018933293585196E-2</v>
      </c>
      <c r="N54">
        <f>PRODUCT(INDEX(Overzicht!$B$2:$E$35,MATCH(demand!N$1,Overzicht!$B$2:$B$35,0),4),INDEX(Verdeelsleutels_percentage!$A:$AB,MATCH(demand!$C54,Verdeelsleutels_percentage!$C:$C,0),MATCH(INDEX(Overzicht!$B$1:$F$35,MATCH(demand!N$1,Overzicht!$B:$B,0),5),Verdeelsleutels_percentage!$1:$1,0)))</f>
        <v>7.170926830456123E-2</v>
      </c>
      <c r="O54">
        <f>PRODUCT(INDEX(Overzicht!$B$2:$E$35,MATCH(demand!O$1,Overzicht!$B$2:$B$35,0),4),INDEX(Verdeelsleutels_percentage!$A:$AB,MATCH(demand!$C54,Verdeelsleutels_percentage!$C:$C,0),MATCH(INDEX(Overzicht!$B$1:$F$35,MATCH(demand!O$1,Overzicht!$B:$B,0),5),Verdeelsleutels_percentage!$1:$1,0)))</f>
        <v>0</v>
      </c>
      <c r="P54">
        <f>PRODUCT(INDEX(Overzicht!$B$2:$E$35,MATCH(demand!P$1,Overzicht!$B$2:$B$35,0),4),INDEX(Verdeelsleutels_percentage!$A:$AB,MATCH(demand!$C54,Verdeelsleutels_percentage!$C:$C,0),MATCH(INDEX(Overzicht!$B$1:$F$35,MATCH(demand!P$1,Overzicht!$B:$B,0),5),Verdeelsleutels_percentage!$1:$1,0)))</f>
        <v>2.7664331514705579E-3</v>
      </c>
      <c r="Q54">
        <f>PRODUCT(INDEX(Overzicht!$B$2:$E$35,MATCH(demand!Q$1,Overzicht!$B$2:$B$35,0),4),INDEX(Verdeelsleutels_percentage!$A:$AB,MATCH(demand!$C54,Verdeelsleutels_percentage!$C:$C,0),MATCH(INDEX(Overzicht!$B$1:$F$35,MATCH(demand!Q$1,Overzicht!$B:$B,0),5),Verdeelsleutels_percentage!$1:$1,0)))</f>
        <v>5.874709519867391E-3</v>
      </c>
      <c r="R54">
        <f>PRODUCT(INDEX(Overzicht!$B$2:$E$35,MATCH(demand!R$1,Overzicht!$B$2:$B$35,0),4),INDEX(Verdeelsleutels_percentage!$A:$AB,MATCH(demand!$C54,Verdeelsleutels_percentage!$C:$C,0),MATCH(INDEX(Overzicht!$B$1:$F$35,MATCH(demand!R$1,Overzicht!$B:$B,0),5),Verdeelsleutels_percentage!$1:$1,0)))</f>
        <v>1.0512638088183751E-3</v>
      </c>
      <c r="S54">
        <f>PRODUCT(INDEX(Overzicht!$B$2:$E$35,MATCH(demand!S$1,Overzicht!$B$2:$B$35,0),4),INDEX(Verdeelsleutels_percentage!$A:$AB,MATCH(demand!$C54,Verdeelsleutels_percentage!$C:$C,0),MATCH(INDEX(Overzicht!$B$1:$F$35,MATCH(demand!S$1,Overzicht!$B:$B,0),5),Verdeelsleutels_percentage!$1:$1,0)))</f>
        <v>8.0803022168000616E-3</v>
      </c>
      <c r="T54">
        <f>PRODUCT(INDEX(Overzicht!$B$2:$E$35,MATCH(demand!T$1,Overzicht!$B$2:$B$35,0),4),INDEX(Verdeelsleutels_percentage!$A:$AB,MATCH(demand!$C54,Verdeelsleutels_percentage!$C:$C,0),MATCH(INDEX(Overzicht!$B$1:$F$35,MATCH(demand!T$1,Overzicht!$B:$B,0),5),Verdeelsleutels_percentage!$1:$1,0)))</f>
        <v>6.5961650749388253E-3</v>
      </c>
      <c r="U54">
        <f>PRODUCT(INDEX(Overzicht!$B$2:$E$35,MATCH(demand!U$1,Overzicht!$B$2:$B$35,0),4),INDEX(Verdeelsleutels_percentage!$A:$AB,MATCH(demand!$C54,Verdeelsleutels_percentage!$C:$C,0),MATCH(INDEX(Overzicht!$B$1:$F$35,MATCH(demand!U$1,Overzicht!$B:$B,0),5),Verdeelsleutels_percentage!$1:$1,0)))</f>
        <v>2.061301585918383E-2</v>
      </c>
      <c r="V54">
        <f>PRODUCT(INDEX(Overzicht!$B$2:$E$35,MATCH(demand!V$1,Overzicht!$B$2:$B$35,0),4),INDEX(Verdeelsleutels_percentage!$A:$AB,MATCH(demand!$C54,Verdeelsleutels_percentage!$C:$C,0),MATCH(INDEX(Overzicht!$B$1:$F$35,MATCH(demand!V$1,Overzicht!$B:$B,0),5),Verdeelsleutels_percentage!$1:$1,0)))</f>
        <v>1.813945395608177E-3</v>
      </c>
      <c r="W54">
        <f>PRODUCT(INDEX(Overzicht!$B$2:$E$35,MATCH(demand!W$1,Overzicht!$B$2:$B$35,0),4),INDEX(Verdeelsleutels_percentage!$A:$AB,MATCH(demand!$C54,Verdeelsleutels_percentage!$C:$C,0),MATCH(INDEX(Overzicht!$B$1:$F$35,MATCH(demand!W$1,Overzicht!$B:$B,0),5),Verdeelsleutels_percentage!$1:$1,0)))</f>
        <v>1.9788495224816474E-2</v>
      </c>
      <c r="X54">
        <f>PRODUCT(INDEX(Overzicht!$B$2:$E$35,MATCH(demand!X$1,Overzicht!$B$2:$B$35,0),4),INDEX(Verdeelsleutels_percentage!$A:$AB,MATCH(demand!$C54,Verdeelsleutels_percentage!$C:$C,0),MATCH(INDEX(Overzicht!$B$1:$F$35,MATCH(demand!X$1,Overzicht!$B:$B,0),5),Verdeelsleutels_percentage!$1:$1,0)))</f>
        <v>8.562721598734141E-3</v>
      </c>
      <c r="Y54">
        <f>PRODUCT(INDEX(Overzicht!$B$2:$E$35,MATCH(demand!Y$1,Overzicht!$B$2:$B$35,0),4),INDEX(Verdeelsleutels_percentage!$A:$AB,MATCH(demand!$C54,Verdeelsleutels_percentage!$C:$C,0),MATCH(INDEX(Overzicht!$B$1:$F$35,MATCH(demand!Y$1,Overzicht!$B:$B,0),5),Verdeelsleutels_percentage!$1:$1,0)))</f>
        <v>5.1346253684070727E-6</v>
      </c>
      <c r="Z54">
        <f>PRODUCT(INDEX(Overzicht!$B$2:$E$35,MATCH(demand!Z$1,Overzicht!$B$2:$B$35,0),4),INDEX(Verdeelsleutels_percentage!$A:$AB,MATCH(demand!$C54,Verdeelsleutels_percentage!$C:$C,0),MATCH(INDEX(Overzicht!$B$1:$F$35,MATCH(demand!Z$1,Overzicht!$B:$B,0),5),Verdeelsleutels_percentage!$1:$1,0)))</f>
        <v>0</v>
      </c>
      <c r="AA54">
        <f>PRODUCT(INDEX(Overzicht!$B$2:$E$35,MATCH(demand!AA$1,Overzicht!$B$2:$B$35,0),4),INDEX(Verdeelsleutels_percentage!$A:$AB,MATCH(demand!$C54,Verdeelsleutels_percentage!$C:$C,0),MATCH(INDEX(Overzicht!$B$1:$F$35,MATCH(demand!AA$1,Overzicht!$B:$B,0),5),Verdeelsleutels_percentage!$1:$1,0)))</f>
        <v>1.2010819575221225E-4</v>
      </c>
      <c r="AB54">
        <f>PRODUCT(INDEX(Overzicht!$B$2:$E$35,MATCH(demand!AB$1,Overzicht!$B$2:$B$35,0),4),INDEX(Verdeelsleutels_percentage!$A:$AB,MATCH(demand!$C54,Verdeelsleutels_percentage!$C:$C,0),MATCH(INDEX(Overzicht!$B$1:$F$35,MATCH(demand!AB$1,Overzicht!$B:$B,0),5),Verdeelsleutels_percentage!$1:$1,0)))</f>
        <v>1.2283022199973102E-2</v>
      </c>
      <c r="AC54">
        <f>PRODUCT(INDEX(Overzicht!$B$2:$E$35,MATCH(demand!AC$1,Overzicht!$B$2:$B$35,0),4),INDEX(Verdeelsleutels_percentage!$A:$AB,MATCH(demand!$C54,Verdeelsleutels_percentage!$C:$C,0),MATCH(INDEX(Overzicht!$B$1:$F$35,MATCH(demand!AC$1,Overzicht!$B:$B,0),5),Verdeelsleutels_percentage!$1:$1,0)))</f>
        <v>1.4746636491866098E-3</v>
      </c>
      <c r="AD54">
        <f>PRODUCT(INDEX(Overzicht!$B$2:$E$35,MATCH(demand!AD$1,Overzicht!$B$2:$B$35,0),4),INDEX(Verdeelsleutels_percentage!$A:$AB,MATCH(demand!$C54,Verdeelsleutels_percentage!$C:$C,0),MATCH(INDEX(Overzicht!$B$1:$F$35,MATCH(demand!AD$1,Overzicht!$B:$B,0),5),Verdeelsleutels_percentage!$1:$1,0)))</f>
        <v>0</v>
      </c>
      <c r="AE54">
        <f>PRODUCT(INDEX(Overzicht!$B$2:$E$35,MATCH(demand!AE$1,Overzicht!$B$2:$B$35,0),4),INDEX(Verdeelsleutels_percentage!$A:$AB,MATCH(demand!$C54,Verdeelsleutels_percentage!$C:$C,0),MATCH(INDEX(Overzicht!$B$1:$F$35,MATCH(demand!AE$1,Overzicht!$B:$B,0),5),Verdeelsleutels_percentage!$1:$1,0)))</f>
        <v>0</v>
      </c>
      <c r="AF54">
        <f>PRODUCT(INDEX(Overzicht!$B$2:$E$35,MATCH(demand!AF$1,Overzicht!$B$2:$B$35,0),4),INDEX(Verdeelsleutels_percentage!$A:$AB,MATCH(demand!$C54,Verdeelsleutels_percentage!$C:$C,0),MATCH(INDEX(Overzicht!$B$1:$F$35,MATCH(demand!AF$1,Overzicht!$B:$B,0),5),Verdeelsleutels_percentage!$1:$1,0)))</f>
        <v>0</v>
      </c>
      <c r="AG54">
        <f>PRODUCT(INDEX(Overzicht!$B$2:$E$35,MATCH(demand!AG$1,Overzicht!$B$2:$B$35,0),4),INDEX(Verdeelsleutels_percentage!$A:$AB,MATCH(demand!$C54,Verdeelsleutels_percentage!$C:$C,0),MATCH(INDEX(Overzicht!$B$1:$F$35,MATCH(demand!AG$1,Overzicht!$B:$B,0),5),Verdeelsleutels_percentage!$1:$1,0)))</f>
        <v>0</v>
      </c>
      <c r="AH54">
        <f>PRODUCT(INDEX(Overzicht!$B$2:$E$35,MATCH(demand!AH$1,Overzicht!$B$2:$B$35,0),4),INDEX(Verdeelsleutels_percentage!$A:$AB,MATCH(demand!$C54,Verdeelsleutels_percentage!$C:$C,0),MATCH(INDEX(Overzicht!$B$1:$F$35,MATCH(demand!AH$1,Overzicht!$B:$B,0),5),Verdeelsleutels_percentage!$1:$1,0)))</f>
        <v>1.5614065447787592E-3</v>
      </c>
      <c r="AI54">
        <f>PRODUCT(INDEX(Overzicht!$B$2:$E$35,MATCH(demand!AI$1,Overzicht!$B$2:$B$35,0),4),INDEX(Verdeelsleutels_percentage!$A:$AB,MATCH(demand!$C54,Verdeelsleutels_percentage!$C:$C,0),MATCH(INDEX(Overzicht!$B$1:$F$35,MATCH(demand!AI$1,Overzicht!$B:$B,0),5),Verdeelsleutels_percentage!$1:$1,0)))</f>
        <v>2.4021639150442449E-4</v>
      </c>
      <c r="AJ54">
        <f>PRODUCT(INDEX(Overzicht!$B$2:$E$35,MATCH(demand!AJ$1,Overzicht!$B$2:$B$35,0),4),INDEX(Verdeelsleutels_percentage!$A:$AB,MATCH(demand!$C54,Verdeelsleutels_percentage!$C:$C,0),MATCH(INDEX(Overzicht!$B$1:$F$35,MATCH(demand!AJ$1,Overzicht!$B:$B,0),5),Verdeelsleutels_percentage!$1:$1,0)))</f>
        <v>0</v>
      </c>
      <c r="AK54">
        <f>PRODUCT(INDEX(Overzicht!$B$2:$E$35,MATCH(demand!AK$1,Overzicht!$B$2:$B$35,0),4),INDEX(Verdeelsleutels_percentage!$A:$AB,MATCH(demand!$C54,Verdeelsleutels_percentage!$C:$C,0),MATCH(INDEX(Overzicht!$B$1:$F$35,MATCH(demand!AK$1,Overzicht!$B:$B,0),5),Verdeelsleutels_percentage!$1:$1,0)))</f>
        <v>2.5725043792261418E-4</v>
      </c>
      <c r="AL54">
        <f>PRODUCT(INDEX(Overzicht!$B$2:$E$35,MATCH(demand!AL$1,Overzicht!$B$2:$B$35,0),4),INDEX(Verdeelsleutels_percentage!$A:$AB,MATCH(demand!$C54,Verdeelsleutels_percentage!$C:$C,0),MATCH(INDEX(Overzicht!$B$1:$F$35,MATCH(demand!AL$1,Overzicht!$B:$B,0),5),Verdeelsleutels_percentage!$1:$1,0)))</f>
        <v>3.2980825374694126E-3</v>
      </c>
      <c r="AM54">
        <f>PRODUCT(INDEX(Overzicht!$B$2:$E$35,MATCH(demand!AM$1,Overzicht!$B$2:$B$35,0),4),INDEX(Verdeelsleutels_percentage!$A:$AB,MATCH(demand!$C54,Verdeelsleutels_percentage!$C:$C,0),MATCH(INDEX(Overzicht!$B$1:$F$35,MATCH(demand!AM$1,Overzicht!$B:$B,0),5),Verdeelsleutels_percentage!$1:$1,0)))</f>
        <v>6.5961650749388253E-3</v>
      </c>
      <c r="AN54">
        <f>PRODUCT(INDEX(Overzicht!$B$2:$E$35,MATCH(demand!AN$1,Overzicht!$B$2:$B$35,0),4),INDEX(Verdeelsleutels_percentage!$A:$AB,MATCH(demand!$C54,Verdeelsleutels_percentage!$C:$C,0),MATCH(INDEX(Overzicht!$B$1:$F$35,MATCH(demand!AN$1,Overzicht!$B:$B,0),5),Verdeelsleutels_percentage!$1:$1,0)))</f>
        <v>3.2980825374694126E-3</v>
      </c>
      <c r="AO54">
        <f>PRODUCT(INDEX(Overzicht!$B$2:$E$35,MATCH(demand!AO$1,Overzicht!$B$2:$B$35,0),4),INDEX(Verdeelsleutels_percentage!$A:$AB,MATCH(demand!$C54,Verdeelsleutels_percentage!$C:$C,0),MATCH(INDEX(Overzicht!$B$1:$F$35,MATCH(demand!AO$1,Overzicht!$B:$B,0),5),Verdeelsleutels_percentage!$1:$1,0)))</f>
        <v>1.1543288881142944E-2</v>
      </c>
    </row>
    <row r="55" spans="2:41">
      <c r="B55" t="str">
        <f>INDEX('ETLocal datasets'!B:C,MATCH(C55,'ETLocal datasets'!C:C,0),1)</f>
        <v>GM0150</v>
      </c>
      <c r="C55" t="str">
        <f>'ETLocal datasets'!C38</f>
        <v>Deventer</v>
      </c>
      <c r="D55">
        <f t="shared" si="6"/>
        <v>6.8029620153752413E-2</v>
      </c>
      <c r="E55">
        <f t="shared" si="7"/>
        <v>0.27964175143800307</v>
      </c>
      <c r="F55">
        <f t="shared" si="8"/>
        <v>6.0730158603410925E-2</v>
      </c>
      <c r="G55">
        <f t="shared" si="9"/>
        <v>0.12493061198415963</v>
      </c>
      <c r="H55">
        <f>PRODUCT(INDEX(Overzicht!$B$2:$E$35,MATCH(demand!H$1,Overzicht!$B$2:$B$35,0),4),INDEX(Verdeelsleutels_percentage!$A:$AB,MATCH(demand!$C55,Verdeelsleutels_percentage!$C:$C,0),MATCH(INDEX(Overzicht!$B$1:$F$35,MATCH(demand!H$1,Overzicht!$B:$B,0),5),Verdeelsleutels_percentage!$1:$1,0)))</f>
        <v>6.0730158603410925E-2</v>
      </c>
      <c r="I55">
        <f>PRODUCT(INDEX(Overzicht!$B$2:$E$35,MATCH(demand!I$1,Overzicht!$B$2:$B$35,0),4),INDEX(Verdeelsleutels_percentage!$A:$AB,MATCH(demand!$C55,Verdeelsleutels_percentage!$C:$C,0),MATCH(INDEX(Overzicht!$B$1:$F$35,MATCH(demand!I$1,Overzicht!$B:$B,0),5),Verdeelsleutels_percentage!$1:$1,0)))</f>
        <v>1.1400314080960811E-2</v>
      </c>
      <c r="J55">
        <f>PRODUCT(INDEX(Overzicht!$B$2:$E$35,MATCH(demand!J$1,Overzicht!$B$2:$B$35,0),4),INDEX(Verdeelsleutels_percentage!$A:$AB,MATCH(demand!$C55,Verdeelsleutels_percentage!$C:$C,0),MATCH(INDEX(Overzicht!$B$1:$F$35,MATCH(demand!J$1,Overzicht!$B:$B,0),5),Verdeelsleutels_percentage!$1:$1,0)))</f>
        <v>1.3881179109351069E-2</v>
      </c>
      <c r="K55">
        <f>PRODUCT(INDEX(Overzicht!$B$2:$E$35,MATCH(demand!K$1,Overzicht!$B$2:$B$35,0),4),INDEX(Verdeelsleutels_percentage!$A:$AB,MATCH(demand!$C55,Verdeelsleutels_percentage!$C:$C,0),MATCH(INDEX(Overzicht!$B$1:$F$35,MATCH(demand!K$1,Overzicht!$B:$B,0),5),Verdeelsleutels_percentage!$1:$1,0)))</f>
        <v>1.3300366427787614E-3</v>
      </c>
      <c r="L55">
        <f>PRODUCT(INDEX(Overzicht!$B$2:$E$35,MATCH(demand!L$1,Overzicht!$B$2:$B$35,0),4),INDEX(Verdeelsleutels_percentage!$A:$AB,MATCH(demand!$C55,Verdeelsleutels_percentage!$C:$C,0),MATCH(INDEX(Overzicht!$B$1:$F$35,MATCH(demand!L$1,Overzicht!$B:$B,0),5),Verdeelsleutels_percentage!$1:$1,0)))</f>
        <v>2.0821768664026605E-2</v>
      </c>
      <c r="M55">
        <f>PRODUCT(INDEX(Overzicht!$B$2:$E$35,MATCH(demand!M$1,Overzicht!$B$2:$B$35,0),4),INDEX(Verdeelsleutels_percentage!$A:$AB,MATCH(demand!$C55,Verdeelsleutels_percentage!$C:$C,0),MATCH(INDEX(Overzicht!$B$1:$F$35,MATCH(demand!M$1,Overzicht!$B:$B,0),5),Verdeelsleutels_percentage!$1:$1,0)))</f>
        <v>1.3782572996113263E-2</v>
      </c>
      <c r="N55">
        <f>PRODUCT(INDEX(Overzicht!$B$2:$E$35,MATCH(demand!N$1,Overzicht!$B$2:$B$35,0),4),INDEX(Verdeelsleutels_percentage!$A:$AB,MATCH(demand!$C55,Verdeelsleutels_percentage!$C:$C,0),MATCH(INDEX(Overzicht!$B$1:$F$35,MATCH(demand!N$1,Overzicht!$B:$B,0),5),Verdeelsleutels_percentage!$1:$1,0)))</f>
        <v>5.9784256207610145E-2</v>
      </c>
      <c r="O55">
        <f>PRODUCT(INDEX(Overzicht!$B$2:$E$35,MATCH(demand!O$1,Overzicht!$B$2:$B$35,0),4),INDEX(Verdeelsleutels_percentage!$A:$AB,MATCH(demand!$C55,Verdeelsleutels_percentage!$C:$C,0),MATCH(INDEX(Overzicht!$B$1:$F$35,MATCH(demand!O$1,Overzicht!$B:$B,0),5),Verdeelsleutels_percentage!$1:$1,0)))</f>
        <v>0</v>
      </c>
      <c r="P55">
        <f>PRODUCT(INDEX(Overzicht!$B$2:$E$35,MATCH(demand!P$1,Overzicht!$B$2:$B$35,0),4),INDEX(Verdeelsleutels_percentage!$A:$AB,MATCH(demand!$C55,Verdeelsleutels_percentage!$C:$C,0),MATCH(INDEX(Overzicht!$B$1:$F$35,MATCH(demand!P$1,Overzicht!$B:$B,0),5),Verdeelsleutels_percentage!$1:$1,0)))</f>
        <v>3.8260236347819243E-4</v>
      </c>
      <c r="Q55">
        <f>PRODUCT(INDEX(Overzicht!$B$2:$E$35,MATCH(demand!Q$1,Overzicht!$B$2:$B$35,0),4),INDEX(Verdeelsleutels_percentage!$A:$AB,MATCH(demand!$C55,Verdeelsleutels_percentage!$C:$C,0),MATCH(INDEX(Overzicht!$B$1:$F$35,MATCH(demand!Q$1,Overzicht!$B:$B,0),5),Verdeelsleutels_percentage!$1:$1,0)))</f>
        <v>2.0604875240442994E-2</v>
      </c>
      <c r="R55">
        <f>PRODUCT(INDEX(Overzicht!$B$2:$E$35,MATCH(demand!R$1,Overzicht!$B$2:$B$35,0),4),INDEX(Verdeelsleutels_percentage!$A:$AB,MATCH(demand!$C55,Verdeelsleutels_percentage!$C:$C,0),MATCH(INDEX(Overzicht!$B$1:$F$35,MATCH(demand!R$1,Overzicht!$B:$B,0),5),Verdeelsleutels_percentage!$1:$1,0)))</f>
        <v>3.6871882009213773E-3</v>
      </c>
      <c r="S55">
        <f>PRODUCT(INDEX(Overzicht!$B$2:$E$35,MATCH(demand!S$1,Overzicht!$B$2:$B$35,0),4),INDEX(Verdeelsleutels_percentage!$A:$AB,MATCH(demand!$C55,Verdeelsleutels_percentage!$C:$C,0),MATCH(INDEX(Overzicht!$B$1:$F$35,MATCH(demand!S$1,Overzicht!$B:$B,0),5),Verdeelsleutels_percentage!$1:$1,0)))</f>
        <v>2.8340740681591769E-2</v>
      </c>
      <c r="T55">
        <f>PRODUCT(INDEX(Overzicht!$B$2:$E$35,MATCH(demand!T$1,Overzicht!$B$2:$B$35,0),4),INDEX(Verdeelsleutels_percentage!$A:$AB,MATCH(demand!$C55,Verdeelsleutels_percentage!$C:$C,0),MATCH(INDEX(Overzicht!$B$1:$F$35,MATCH(demand!T$1,Overzicht!$B:$B,0),5),Verdeelsleutels_percentage!$1:$1,0)))</f>
        <v>2.3135298515585115E-2</v>
      </c>
      <c r="U55">
        <f>PRODUCT(INDEX(Overzicht!$B$2:$E$35,MATCH(demand!U$1,Overzicht!$B$2:$B$35,0),4),INDEX(Verdeelsleutels_percentage!$A:$AB,MATCH(demand!$C55,Verdeelsleutels_percentage!$C:$C,0),MATCH(INDEX(Overzicht!$B$1:$F$35,MATCH(demand!U$1,Overzicht!$B:$B,0),5),Verdeelsleutels_percentage!$1:$1,0)))</f>
        <v>7.2297807861203489E-2</v>
      </c>
      <c r="V55">
        <f>PRODUCT(INDEX(Overzicht!$B$2:$E$35,MATCH(demand!V$1,Overzicht!$B$2:$B$35,0),4),INDEX(Verdeelsleutels_percentage!$A:$AB,MATCH(demand!$C55,Verdeelsleutels_percentage!$C:$C,0),MATCH(INDEX(Overzicht!$B$1:$F$35,MATCH(demand!V$1,Overzicht!$B:$B,0),5),Verdeelsleutels_percentage!$1:$1,0)))</f>
        <v>6.3622070917859069E-3</v>
      </c>
      <c r="W55">
        <f>PRODUCT(INDEX(Overzicht!$B$2:$E$35,MATCH(demand!W$1,Overzicht!$B$2:$B$35,0),4),INDEX(Verdeelsleutels_percentage!$A:$AB,MATCH(demand!$C55,Verdeelsleutels_percentage!$C:$C,0),MATCH(INDEX(Overzicht!$B$1:$F$35,MATCH(demand!W$1,Overzicht!$B:$B,0),5),Verdeelsleutels_percentage!$1:$1,0)))</f>
        <v>6.9405895546755345E-2</v>
      </c>
      <c r="X55">
        <f>PRODUCT(INDEX(Overzicht!$B$2:$E$35,MATCH(demand!X$1,Overzicht!$B$2:$B$35,0),4),INDEX(Verdeelsleutels_percentage!$A:$AB,MATCH(demand!$C55,Verdeelsleutels_percentage!$C:$C,0),MATCH(INDEX(Overzicht!$B$1:$F$35,MATCH(demand!X$1,Overzicht!$B:$B,0),5),Verdeelsleutels_percentage!$1:$1,0)))</f>
        <v>8.5515867201922217E-3</v>
      </c>
      <c r="Y55">
        <f>PRODUCT(INDEX(Overzicht!$B$2:$E$35,MATCH(demand!Y$1,Overzicht!$B$2:$B$35,0),4),INDEX(Verdeelsleutels_percentage!$A:$AB,MATCH(demand!$C55,Verdeelsleutels_percentage!$C:$C,0),MATCH(INDEX(Overzicht!$B$1:$F$35,MATCH(demand!Y$1,Overzicht!$B:$B,0),5),Verdeelsleutels_percentage!$1:$1,0)))</f>
        <v>3.2398224401996672E-6</v>
      </c>
      <c r="Z55">
        <f>PRODUCT(INDEX(Overzicht!$B$2:$E$35,MATCH(demand!Z$1,Overzicht!$B$2:$B$35,0),4),INDEX(Verdeelsleutels_percentage!$A:$AB,MATCH(demand!$C55,Verdeelsleutels_percentage!$C:$C,0),MATCH(INDEX(Overzicht!$B$1:$F$35,MATCH(demand!Z$1,Overzicht!$B:$B,0),5),Verdeelsleutels_percentage!$1:$1,0)))</f>
        <v>0</v>
      </c>
      <c r="AA55">
        <f>PRODUCT(INDEX(Overzicht!$B$2:$E$35,MATCH(demand!AA$1,Overzicht!$B$2:$B$35,0),4),INDEX(Verdeelsleutels_percentage!$A:$AB,MATCH(demand!$C55,Verdeelsleutels_percentage!$C:$C,0),MATCH(INDEX(Overzicht!$B$1:$F$35,MATCH(demand!AA$1,Overzicht!$B:$B,0),5),Verdeelsleutels_percentage!$1:$1,0)))</f>
        <v>7.5785320238588719E-5</v>
      </c>
      <c r="AB55">
        <f>PRODUCT(INDEX(Overzicht!$B$2:$E$35,MATCH(demand!AB$1,Overzicht!$B$2:$B$35,0),4),INDEX(Verdeelsleutels_percentage!$A:$AB,MATCH(demand!$C55,Verdeelsleutels_percentage!$C:$C,0),MATCH(INDEX(Overzicht!$B$1:$F$35,MATCH(demand!AB$1,Overzicht!$B:$B,0),5),Verdeelsleutels_percentage!$1:$1,0)))</f>
        <v>2.7982560274704152E-2</v>
      </c>
      <c r="AC55">
        <f>PRODUCT(INDEX(Overzicht!$B$2:$E$35,MATCH(demand!AC$1,Overzicht!$B$2:$B$35,0),4),INDEX(Verdeelsleutels_percentage!$A:$AB,MATCH(demand!$C55,Verdeelsleutels_percentage!$C:$C,0),MATCH(INDEX(Overzicht!$B$1:$F$35,MATCH(demand!AC$1,Overzicht!$B:$B,0),5),Verdeelsleutels_percentage!$1:$1,0)))</f>
        <v>1.975642356604287E-3</v>
      </c>
      <c r="AD55">
        <f>PRODUCT(INDEX(Overzicht!$B$2:$E$35,MATCH(demand!AD$1,Overzicht!$B$2:$B$35,0),4),INDEX(Verdeelsleutels_percentage!$A:$AB,MATCH(demand!$C55,Verdeelsleutels_percentage!$C:$C,0),MATCH(INDEX(Overzicht!$B$1:$F$35,MATCH(demand!AD$1,Overzicht!$B:$B,0),5),Verdeelsleutels_percentage!$1:$1,0)))</f>
        <v>0</v>
      </c>
      <c r="AE55">
        <f>PRODUCT(INDEX(Overzicht!$B$2:$E$35,MATCH(demand!AE$1,Overzicht!$B$2:$B$35,0),4),INDEX(Verdeelsleutels_percentage!$A:$AB,MATCH(demand!$C55,Verdeelsleutels_percentage!$C:$C,0),MATCH(INDEX(Overzicht!$B$1:$F$35,MATCH(demand!AE$1,Overzicht!$B:$B,0),5),Verdeelsleutels_percentage!$1:$1,0)))</f>
        <v>0</v>
      </c>
      <c r="AF55">
        <f>PRODUCT(INDEX(Overzicht!$B$2:$E$35,MATCH(demand!AF$1,Overzicht!$B$2:$B$35,0),4),INDEX(Verdeelsleutels_percentage!$A:$AB,MATCH(demand!$C55,Verdeelsleutels_percentage!$C:$C,0),MATCH(INDEX(Overzicht!$B$1:$F$35,MATCH(demand!AF$1,Overzicht!$B:$B,0),5),Verdeelsleutels_percentage!$1:$1,0)))</f>
        <v>0</v>
      </c>
      <c r="AG55">
        <f>PRODUCT(INDEX(Overzicht!$B$2:$E$35,MATCH(demand!AG$1,Overzicht!$B$2:$B$35,0),4),INDEX(Verdeelsleutels_percentage!$A:$AB,MATCH(demand!$C55,Verdeelsleutels_percentage!$C:$C,0),MATCH(INDEX(Overzicht!$B$1:$F$35,MATCH(demand!AG$1,Overzicht!$B:$B,0),5),Verdeelsleutels_percentage!$1:$1,0)))</f>
        <v>0</v>
      </c>
      <c r="AH55">
        <f>PRODUCT(INDEX(Overzicht!$B$2:$E$35,MATCH(demand!AH$1,Overzicht!$B$2:$B$35,0),4),INDEX(Verdeelsleutels_percentage!$A:$AB,MATCH(demand!$C55,Verdeelsleutels_percentage!$C:$C,0),MATCH(INDEX(Overzicht!$B$1:$F$35,MATCH(demand!AH$1,Overzicht!$B:$B,0),5),Verdeelsleutels_percentage!$1:$1,0)))</f>
        <v>9.8520916310165341E-4</v>
      </c>
      <c r="AI55">
        <f>PRODUCT(INDEX(Overzicht!$B$2:$E$35,MATCH(demand!AI$1,Overzicht!$B$2:$B$35,0),4),INDEX(Verdeelsleutels_percentage!$A:$AB,MATCH(demand!$C55,Verdeelsleutels_percentage!$C:$C,0),MATCH(INDEX(Overzicht!$B$1:$F$35,MATCH(demand!AI$1,Overzicht!$B:$B,0),5),Verdeelsleutels_percentage!$1:$1,0)))</f>
        <v>1.5157064047717744E-4</v>
      </c>
      <c r="AJ55">
        <f>PRODUCT(INDEX(Overzicht!$B$2:$E$35,MATCH(demand!AJ$1,Overzicht!$B$2:$B$35,0),4),INDEX(Verdeelsleutels_percentage!$A:$AB,MATCH(demand!$C55,Verdeelsleutels_percentage!$C:$C,0),MATCH(INDEX(Overzicht!$B$1:$F$35,MATCH(demand!AJ$1,Overzicht!$B:$B,0),5),Verdeelsleutels_percentage!$1:$1,0)))</f>
        <v>0</v>
      </c>
      <c r="AK55">
        <f>PRODUCT(INDEX(Overzicht!$B$2:$E$35,MATCH(demand!AK$1,Overzicht!$B$2:$B$35,0),4),INDEX(Verdeelsleutels_percentage!$A:$AB,MATCH(demand!$C55,Verdeelsleutels_percentage!$C:$C,0),MATCH(INDEX(Overzicht!$B$1:$F$35,MATCH(demand!AK$1,Overzicht!$B:$B,0),5),Verdeelsleutels_percentage!$1:$1,0)))</f>
        <v>9.0227664210781953E-4</v>
      </c>
      <c r="AL55">
        <f>PRODUCT(INDEX(Overzicht!$B$2:$E$35,MATCH(demand!AL$1,Overzicht!$B$2:$B$35,0),4),INDEX(Verdeelsleutels_percentage!$A:$AB,MATCH(demand!$C55,Verdeelsleutels_percentage!$C:$C,0),MATCH(INDEX(Overzicht!$B$1:$F$35,MATCH(demand!AL$1,Overzicht!$B:$B,0),5),Verdeelsleutels_percentage!$1:$1,0)))</f>
        <v>1.1567649257792557E-2</v>
      </c>
      <c r="AM55">
        <f>PRODUCT(INDEX(Overzicht!$B$2:$E$35,MATCH(demand!AM$1,Overzicht!$B$2:$B$35,0),4),INDEX(Verdeelsleutels_percentage!$A:$AB,MATCH(demand!$C55,Verdeelsleutels_percentage!$C:$C,0),MATCH(INDEX(Overzicht!$B$1:$F$35,MATCH(demand!AM$1,Overzicht!$B:$B,0),5),Verdeelsleutels_percentage!$1:$1,0)))</f>
        <v>2.3135298515585115E-2</v>
      </c>
      <c r="AN55">
        <f>PRODUCT(INDEX(Overzicht!$B$2:$E$35,MATCH(demand!AN$1,Overzicht!$B$2:$B$35,0),4),INDEX(Verdeelsleutels_percentage!$A:$AB,MATCH(demand!$C55,Verdeelsleutels_percentage!$C:$C,0),MATCH(INDEX(Overzicht!$B$1:$F$35,MATCH(demand!AN$1,Overzicht!$B:$B,0),5),Verdeelsleutels_percentage!$1:$1,0)))</f>
        <v>1.1567649257792557E-2</v>
      </c>
      <c r="AO55">
        <f>PRODUCT(INDEX(Overzicht!$B$2:$E$35,MATCH(demand!AO$1,Overzicht!$B$2:$B$35,0),4),INDEX(Verdeelsleutels_percentage!$A:$AB,MATCH(demand!$C55,Verdeelsleutels_percentage!$C:$C,0),MATCH(INDEX(Overzicht!$B$1:$F$35,MATCH(demand!AO$1,Overzicht!$B:$B,0),5),Verdeelsleutels_percentage!$1:$1,0)))</f>
        <v>4.0486772402273954E-2</v>
      </c>
    </row>
    <row r="56" spans="2:41">
      <c r="B56" t="str">
        <f>INDEX('ETLocal datasets'!B:C,MATCH(C56,'ETLocal datasets'!C:C,0),1)</f>
        <v>GM0153</v>
      </c>
      <c r="C56" t="str">
        <f>'ETLocal datasets'!C39</f>
        <v>Enschede</v>
      </c>
      <c r="D56">
        <f t="shared" si="6"/>
        <v>7.5106576126031527E-2</v>
      </c>
      <c r="E56">
        <f t="shared" si="7"/>
        <v>0.36406490980031264</v>
      </c>
      <c r="F56">
        <f t="shared" si="8"/>
        <v>9.6593985370928392E-2</v>
      </c>
      <c r="G56">
        <f t="shared" si="9"/>
        <v>0.19870762704876699</v>
      </c>
      <c r="H56">
        <f>PRODUCT(INDEX(Overzicht!$B$2:$E$35,MATCH(demand!H$1,Overzicht!$B$2:$B$35,0),4),INDEX(Verdeelsleutels_percentage!$A:$AB,MATCH(demand!$C56,Verdeelsleutels_percentage!$C:$C,0),MATCH(INDEX(Overzicht!$B$1:$F$35,MATCH(demand!H$1,Overzicht!$B:$B,0),5),Verdeelsleutels_percentage!$1:$1,0)))</f>
        <v>9.6593985370928392E-2</v>
      </c>
      <c r="I56">
        <f>PRODUCT(INDEX(Overzicht!$B$2:$E$35,MATCH(demand!I$1,Overzicht!$B$2:$B$35,0),4),INDEX(Verdeelsleutels_percentage!$A:$AB,MATCH(demand!$C56,Verdeelsleutels_percentage!$C:$C,0),MATCH(INDEX(Overzicht!$B$1:$F$35,MATCH(demand!I$1,Overzicht!$B:$B,0),5),Verdeelsleutels_percentage!$1:$1,0)))</f>
        <v>4.6531799376556731E-3</v>
      </c>
      <c r="J56">
        <f>PRODUCT(INDEX(Overzicht!$B$2:$E$35,MATCH(demand!J$1,Overzicht!$B$2:$B$35,0),4),INDEX(Verdeelsleutels_percentage!$A:$AB,MATCH(demand!$C56,Verdeelsleutels_percentage!$C:$C,0),MATCH(INDEX(Overzicht!$B$1:$F$35,MATCH(demand!J$1,Overzicht!$B:$B,0),5),Verdeelsleutels_percentage!$1:$1,0)))</f>
        <v>2.2078625227640775E-2</v>
      </c>
      <c r="K56">
        <f>PRODUCT(INDEX(Overzicht!$B$2:$E$35,MATCH(demand!K$1,Overzicht!$B$2:$B$35,0),4),INDEX(Verdeelsleutels_percentage!$A:$AB,MATCH(demand!$C56,Verdeelsleutels_percentage!$C:$C,0),MATCH(INDEX(Overzicht!$B$1:$F$35,MATCH(demand!K$1,Overzicht!$B:$B,0),5),Verdeelsleutels_percentage!$1:$1,0)))</f>
        <v>5.4287099272649518E-4</v>
      </c>
      <c r="L56">
        <f>PRODUCT(INDEX(Overzicht!$B$2:$E$35,MATCH(demand!L$1,Overzicht!$B$2:$B$35,0),4),INDEX(Verdeelsleutels_percentage!$A:$AB,MATCH(demand!$C56,Verdeelsleutels_percentage!$C:$C,0),MATCH(INDEX(Overzicht!$B$1:$F$35,MATCH(demand!L$1,Overzicht!$B:$B,0),5),Verdeelsleutels_percentage!$1:$1,0)))</f>
        <v>3.3117937841461165E-2</v>
      </c>
      <c r="M56">
        <f>PRODUCT(INDEX(Overzicht!$B$2:$E$35,MATCH(demand!M$1,Overzicht!$B$2:$B$35,0),4),INDEX(Verdeelsleutels_percentage!$A:$AB,MATCH(demand!$C56,Verdeelsleutels_percentage!$C:$C,0),MATCH(INDEX(Overzicht!$B$1:$F$35,MATCH(demand!M$1,Overzicht!$B:$B,0),5),Verdeelsleutels_percentage!$1:$1,0)))</f>
        <v>5.2300910855430059E-3</v>
      </c>
      <c r="N56">
        <f>PRODUCT(INDEX(Overzicht!$B$2:$E$35,MATCH(demand!N$1,Overzicht!$B$2:$B$35,0),4),INDEX(Verdeelsleutels_percentage!$A:$AB,MATCH(demand!$C56,Verdeelsleutels_percentage!$C:$C,0),MATCH(INDEX(Overzicht!$B$1:$F$35,MATCH(demand!N$1,Overzicht!$B:$B,0),5),Verdeelsleutels_percentage!$1:$1,0)))</f>
        <v>1.0124246040382352E-2</v>
      </c>
      <c r="O56">
        <f>PRODUCT(INDEX(Overzicht!$B$2:$E$35,MATCH(demand!O$1,Overzicht!$B$2:$B$35,0),4),INDEX(Verdeelsleutels_percentage!$A:$AB,MATCH(demand!$C56,Verdeelsleutels_percentage!$C:$C,0),MATCH(INDEX(Overzicht!$B$1:$F$35,MATCH(demand!O$1,Overzicht!$B:$B,0),5),Verdeelsleutels_percentage!$1:$1,0)))</f>
        <v>0</v>
      </c>
      <c r="P56">
        <f>PRODUCT(INDEX(Overzicht!$B$2:$E$35,MATCH(demand!P$1,Overzicht!$B$2:$B$35,0),4),INDEX(Verdeelsleutels_percentage!$A:$AB,MATCH(demand!$C56,Verdeelsleutels_percentage!$C:$C,0),MATCH(INDEX(Overzicht!$B$1:$F$35,MATCH(demand!P$1,Overzicht!$B:$B,0),5),Verdeelsleutels_percentage!$1:$1,0)))</f>
        <v>9.911978328450582E-7</v>
      </c>
      <c r="Q56">
        <f>PRODUCT(INDEX(Overzicht!$B$2:$E$35,MATCH(demand!Q$1,Overzicht!$B$2:$B$35,0),4),INDEX(Verdeelsleutels_percentage!$A:$AB,MATCH(demand!$C56,Verdeelsleutels_percentage!$C:$C,0),MATCH(INDEX(Overzicht!$B$1:$F$35,MATCH(demand!Q$1,Overzicht!$B:$B,0),5),Verdeelsleutels_percentage!$1:$1,0)))</f>
        <v>3.2772959322279277E-2</v>
      </c>
      <c r="R56">
        <f>PRODUCT(INDEX(Overzicht!$B$2:$E$35,MATCH(demand!R$1,Overzicht!$B$2:$B$35,0),4),INDEX(Verdeelsleutels_percentage!$A:$AB,MATCH(demand!$C56,Verdeelsleutels_percentage!$C:$C,0),MATCH(INDEX(Overzicht!$B$1:$F$35,MATCH(demand!R$1,Overzicht!$B:$B,0),5),Verdeelsleutels_percentage!$1:$1,0)))</f>
        <v>5.8646348260920807E-3</v>
      </c>
      <c r="S56">
        <f>PRODUCT(INDEX(Overzicht!$B$2:$E$35,MATCH(demand!S$1,Overzicht!$B$2:$B$35,0),4),INDEX(Verdeelsleutels_percentage!$A:$AB,MATCH(demand!$C56,Verdeelsleutels_percentage!$C:$C,0),MATCH(INDEX(Overzicht!$B$1:$F$35,MATCH(demand!S$1,Overzicht!$B:$B,0),5),Verdeelsleutels_percentage!$1:$1,0)))</f>
        <v>4.5077193173099918E-2</v>
      </c>
      <c r="T56">
        <f>PRODUCT(INDEX(Overzicht!$B$2:$E$35,MATCH(demand!T$1,Overzicht!$B$2:$B$35,0),4),INDEX(Verdeelsleutels_percentage!$A:$AB,MATCH(demand!$C56,Verdeelsleutels_percentage!$C:$C,0),MATCH(INDEX(Overzicht!$B$1:$F$35,MATCH(demand!T$1,Overzicht!$B:$B,0),5),Verdeelsleutels_percentage!$1:$1,0)))</f>
        <v>3.6797708712734627E-2</v>
      </c>
      <c r="U56">
        <f>PRODUCT(INDEX(Overzicht!$B$2:$E$35,MATCH(demand!U$1,Overzicht!$B$2:$B$35,0),4),INDEX(Verdeelsleutels_percentage!$A:$AB,MATCH(demand!$C56,Verdeelsleutels_percentage!$C:$C,0),MATCH(INDEX(Overzicht!$B$1:$F$35,MATCH(demand!U$1,Overzicht!$B:$B,0),5),Verdeelsleutels_percentage!$1:$1,0)))</f>
        <v>0.11499283972729571</v>
      </c>
      <c r="V56">
        <f>PRODUCT(INDEX(Overzicht!$B$2:$E$35,MATCH(demand!V$1,Overzicht!$B$2:$B$35,0),4),INDEX(Verdeelsleutels_percentage!$A:$AB,MATCH(demand!$C56,Verdeelsleutels_percentage!$C:$C,0),MATCH(INDEX(Overzicht!$B$1:$F$35,MATCH(demand!V$1,Overzicht!$B:$B,0),5),Verdeelsleutels_percentage!$1:$1,0)))</f>
        <v>1.0119369896002024E-2</v>
      </c>
      <c r="W56">
        <f>PRODUCT(INDEX(Overzicht!$B$2:$E$35,MATCH(demand!W$1,Overzicht!$B$2:$B$35,0),4),INDEX(Verdeelsleutels_percentage!$A:$AB,MATCH(demand!$C56,Verdeelsleutels_percentage!$C:$C,0),MATCH(INDEX(Overzicht!$B$1:$F$35,MATCH(demand!W$1,Overzicht!$B:$B,0),5),Verdeelsleutels_percentage!$1:$1,0)))</f>
        <v>0.11039312613820387</v>
      </c>
      <c r="X56">
        <f>PRODUCT(INDEX(Overzicht!$B$2:$E$35,MATCH(demand!X$1,Overzicht!$B$2:$B$35,0),4),INDEX(Verdeelsleutels_percentage!$A:$AB,MATCH(demand!$C56,Verdeelsleutels_percentage!$C:$C,0),MATCH(INDEX(Overzicht!$B$1:$F$35,MATCH(demand!X$1,Overzicht!$B:$B,0),5),Verdeelsleutels_percentage!$1:$1,0)))</f>
        <v>1.2281771031734404E-2</v>
      </c>
      <c r="Y56">
        <f>PRODUCT(INDEX(Overzicht!$B$2:$E$35,MATCH(demand!Y$1,Overzicht!$B$2:$B$35,0),4),INDEX(Verdeelsleutels_percentage!$A:$AB,MATCH(demand!$C56,Verdeelsleutels_percentage!$C:$C,0),MATCH(INDEX(Overzicht!$B$1:$F$35,MATCH(demand!Y$1,Overzicht!$B:$B,0),5),Verdeelsleutels_percentage!$1:$1,0)))</f>
        <v>2.6430130433207815E-6</v>
      </c>
      <c r="Z56">
        <f>PRODUCT(INDEX(Overzicht!$B$2:$E$35,MATCH(demand!Z$1,Overzicht!$B$2:$B$35,0),4),INDEX(Verdeelsleutels_percentage!$A:$AB,MATCH(demand!$C56,Verdeelsleutels_percentage!$C:$C,0),MATCH(INDEX(Overzicht!$B$1:$F$35,MATCH(demand!Z$1,Overzicht!$B:$B,0),5),Verdeelsleutels_percentage!$1:$1,0)))</f>
        <v>0</v>
      </c>
      <c r="AA56">
        <f>PRODUCT(INDEX(Overzicht!$B$2:$E$35,MATCH(demand!AA$1,Overzicht!$B$2:$B$35,0),4),INDEX(Verdeelsleutels_percentage!$A:$AB,MATCH(demand!$C56,Verdeelsleutels_percentage!$C:$C,0),MATCH(INDEX(Overzicht!$B$1:$F$35,MATCH(demand!AA$1,Overzicht!$B:$B,0),5),Verdeelsleutels_percentage!$1:$1,0)))</f>
        <v>6.1824866510427643E-5</v>
      </c>
      <c r="AB56">
        <f>PRODUCT(INDEX(Overzicht!$B$2:$E$35,MATCH(demand!AB$1,Overzicht!$B$2:$B$35,0),4),INDEX(Verdeelsleutels_percentage!$A:$AB,MATCH(demand!$C56,Verdeelsleutels_percentage!$C:$C,0),MATCH(INDEX(Overzicht!$B$1:$F$35,MATCH(demand!AB$1,Overzicht!$B:$B,0),5),Verdeelsleutels_percentage!$1:$1,0)))</f>
        <v>5.0253708363039502E-2</v>
      </c>
      <c r="AC56">
        <f>PRODUCT(INDEX(Overzicht!$B$2:$E$35,MATCH(demand!AC$1,Overzicht!$B$2:$B$35,0),4),INDEX(Verdeelsleutels_percentage!$A:$AB,MATCH(demand!$C56,Verdeelsleutels_percentage!$C:$C,0),MATCH(INDEX(Overzicht!$B$1:$F$35,MATCH(demand!AC$1,Overzicht!$B:$B,0),5),Verdeelsleutels_percentage!$1:$1,0)))</f>
        <v>3.1595002716258203E-3</v>
      </c>
      <c r="AD56">
        <f>PRODUCT(INDEX(Overzicht!$B$2:$E$35,MATCH(demand!AD$1,Overzicht!$B$2:$B$35,0),4),INDEX(Verdeelsleutels_percentage!$A:$AB,MATCH(demand!$C56,Verdeelsleutels_percentage!$C:$C,0),MATCH(INDEX(Overzicht!$B$1:$F$35,MATCH(demand!AD$1,Overzicht!$B:$B,0),5),Verdeelsleutels_percentage!$1:$1,0)))</f>
        <v>0</v>
      </c>
      <c r="AE56">
        <f>PRODUCT(INDEX(Overzicht!$B$2:$E$35,MATCH(demand!AE$1,Overzicht!$B$2:$B$35,0),4),INDEX(Verdeelsleutels_percentage!$A:$AB,MATCH(demand!$C56,Verdeelsleutels_percentage!$C:$C,0),MATCH(INDEX(Overzicht!$B$1:$F$35,MATCH(demand!AE$1,Overzicht!$B:$B,0),5),Verdeelsleutels_percentage!$1:$1,0)))</f>
        <v>0</v>
      </c>
      <c r="AF56">
        <f>PRODUCT(INDEX(Overzicht!$B$2:$E$35,MATCH(demand!AF$1,Overzicht!$B$2:$B$35,0),4),INDEX(Verdeelsleutels_percentage!$A:$AB,MATCH(demand!$C56,Verdeelsleutels_percentage!$C:$C,0),MATCH(INDEX(Overzicht!$B$1:$F$35,MATCH(demand!AF$1,Overzicht!$B:$B,0),5),Verdeelsleutels_percentage!$1:$1,0)))</f>
        <v>0</v>
      </c>
      <c r="AG56">
        <f>PRODUCT(INDEX(Overzicht!$B$2:$E$35,MATCH(demand!AG$1,Overzicht!$B$2:$B$35,0),4),INDEX(Verdeelsleutels_percentage!$A:$AB,MATCH(demand!$C56,Verdeelsleutels_percentage!$C:$C,0),MATCH(INDEX(Overzicht!$B$1:$F$35,MATCH(demand!AG$1,Overzicht!$B:$B,0),5),Verdeelsleutels_percentage!$1:$1,0)))</f>
        <v>0</v>
      </c>
      <c r="AH56">
        <f>PRODUCT(INDEX(Overzicht!$B$2:$E$35,MATCH(demand!AH$1,Overzicht!$B$2:$B$35,0),4),INDEX(Verdeelsleutels_percentage!$A:$AB,MATCH(demand!$C56,Verdeelsleutels_percentage!$C:$C,0),MATCH(INDEX(Overzicht!$B$1:$F$35,MATCH(demand!AH$1,Overzicht!$B:$B,0),5),Verdeelsleutels_percentage!$1:$1,0)))</f>
        <v>8.0372326463555935E-4</v>
      </c>
      <c r="AI56">
        <f>PRODUCT(INDEX(Overzicht!$B$2:$E$35,MATCH(demand!AI$1,Overzicht!$B$2:$B$35,0),4),INDEX(Verdeelsleutels_percentage!$A:$AB,MATCH(demand!$C56,Verdeelsleutels_percentage!$C:$C,0),MATCH(INDEX(Overzicht!$B$1:$F$35,MATCH(demand!AI$1,Overzicht!$B:$B,0),5),Verdeelsleutels_percentage!$1:$1,0)))</f>
        <v>1.2364973302085529E-4</v>
      </c>
      <c r="AJ56">
        <f>PRODUCT(INDEX(Overzicht!$B$2:$E$35,MATCH(demand!AJ$1,Overzicht!$B$2:$B$35,0),4),INDEX(Verdeelsleutels_percentage!$A:$AB,MATCH(demand!$C56,Verdeelsleutels_percentage!$C:$C,0),MATCH(INDEX(Overzicht!$B$1:$F$35,MATCH(demand!AJ$1,Overzicht!$B:$B,0),5),Verdeelsleutels_percentage!$1:$1,0)))</f>
        <v>0</v>
      </c>
      <c r="AK56">
        <f>PRODUCT(INDEX(Overzicht!$B$2:$E$35,MATCH(demand!AK$1,Overzicht!$B$2:$B$35,0),4),INDEX(Verdeelsleutels_percentage!$A:$AB,MATCH(demand!$C56,Verdeelsleutels_percentage!$C:$C,0),MATCH(INDEX(Overzicht!$B$1:$F$35,MATCH(demand!AK$1,Overzicht!$B:$B,0),5),Verdeelsleutels_percentage!$1:$1,0)))</f>
        <v>1.4351106397966504E-3</v>
      </c>
      <c r="AL56">
        <f>PRODUCT(INDEX(Overzicht!$B$2:$E$35,MATCH(demand!AL$1,Overzicht!$B$2:$B$35,0),4),INDEX(Verdeelsleutels_percentage!$A:$AB,MATCH(demand!$C56,Verdeelsleutels_percentage!$C:$C,0),MATCH(INDEX(Overzicht!$B$1:$F$35,MATCH(demand!AL$1,Overzicht!$B:$B,0),5),Verdeelsleutels_percentage!$1:$1,0)))</f>
        <v>1.8398854356367313E-2</v>
      </c>
      <c r="AM56">
        <f>PRODUCT(INDEX(Overzicht!$B$2:$E$35,MATCH(demand!AM$1,Overzicht!$B$2:$B$35,0),4),INDEX(Verdeelsleutels_percentage!$A:$AB,MATCH(demand!$C56,Verdeelsleutels_percentage!$C:$C,0),MATCH(INDEX(Overzicht!$B$1:$F$35,MATCH(demand!AM$1,Overzicht!$B:$B,0),5),Verdeelsleutels_percentage!$1:$1,0)))</f>
        <v>3.6797708712734627E-2</v>
      </c>
      <c r="AN56">
        <f>PRODUCT(INDEX(Overzicht!$B$2:$E$35,MATCH(demand!AN$1,Overzicht!$B$2:$B$35,0),4),INDEX(Verdeelsleutels_percentage!$A:$AB,MATCH(demand!$C56,Verdeelsleutels_percentage!$C:$C,0),MATCH(INDEX(Overzicht!$B$1:$F$35,MATCH(demand!AN$1,Overzicht!$B:$B,0),5),Verdeelsleutels_percentage!$1:$1,0)))</f>
        <v>1.8398854356367313E-2</v>
      </c>
      <c r="AO56">
        <f>PRODUCT(INDEX(Overzicht!$B$2:$E$35,MATCH(demand!AO$1,Overzicht!$B$2:$B$35,0),4),INDEX(Verdeelsleutels_percentage!$A:$AB,MATCH(demand!$C56,Verdeelsleutels_percentage!$C:$C,0),MATCH(INDEX(Overzicht!$B$1:$F$35,MATCH(demand!AO$1,Overzicht!$B:$B,0),5),Verdeelsleutels_percentage!$1:$1,0)))</f>
        <v>6.4395990247285595E-2</v>
      </c>
    </row>
    <row r="57" spans="2:41">
      <c r="B57" t="str">
        <f>INDEX('ETLocal datasets'!B:C,MATCH(C57,'ETLocal datasets'!C:C,0),1)</f>
        <v>GM0158</v>
      </c>
      <c r="C57" t="str">
        <f>'ETLocal datasets'!C40</f>
        <v>Haaksbergen</v>
      </c>
      <c r="D57">
        <f t="shared" si="6"/>
        <v>3.5791951012607189E-2</v>
      </c>
      <c r="E57">
        <f t="shared" si="7"/>
        <v>8.1706484597880491E-2</v>
      </c>
      <c r="F57">
        <f t="shared" si="8"/>
        <v>1.4749803019448435E-2</v>
      </c>
      <c r="G57">
        <f t="shared" si="9"/>
        <v>3.0342451925722491E-2</v>
      </c>
      <c r="H57">
        <f>PRODUCT(INDEX(Overzicht!$B$2:$E$35,MATCH(demand!H$1,Overzicht!$B$2:$B$35,0),4),INDEX(Verdeelsleutels_percentage!$A:$AB,MATCH(demand!$C57,Verdeelsleutels_percentage!$C:$C,0),MATCH(INDEX(Overzicht!$B$1:$F$35,MATCH(demand!H$1,Overzicht!$B:$B,0),5),Verdeelsleutels_percentage!$1:$1,0)))</f>
        <v>1.4749803019448435E-2</v>
      </c>
      <c r="I57">
        <f>PRODUCT(INDEX(Overzicht!$B$2:$E$35,MATCH(demand!I$1,Overzicht!$B$2:$B$35,0),4),INDEX(Verdeelsleutels_percentage!$A:$AB,MATCH(demand!$C57,Verdeelsleutels_percentage!$C:$C,0),MATCH(INDEX(Overzicht!$B$1:$F$35,MATCH(demand!I$1,Overzicht!$B:$B,0),5),Verdeelsleutels_percentage!$1:$1,0)))</f>
        <v>1.0469771028247324E-2</v>
      </c>
      <c r="J57">
        <f>PRODUCT(INDEX(Overzicht!$B$2:$E$35,MATCH(demand!J$1,Overzicht!$B$2:$B$35,0),4),INDEX(Verdeelsleutels_percentage!$A:$AB,MATCH(demand!$C57,Verdeelsleutels_percentage!$C:$C,0),MATCH(INDEX(Overzicht!$B$1:$F$35,MATCH(demand!J$1,Overzicht!$B:$B,0),5),Verdeelsleutels_percentage!$1:$1,0)))</f>
        <v>3.3713835473024993E-3</v>
      </c>
      <c r="K57">
        <f>PRODUCT(INDEX(Overzicht!$B$2:$E$35,MATCH(demand!K$1,Overzicht!$B$2:$B$35,0),4),INDEX(Verdeelsleutels_percentage!$A:$AB,MATCH(demand!$C57,Verdeelsleutels_percentage!$C:$C,0),MATCH(INDEX(Overzicht!$B$1:$F$35,MATCH(demand!K$1,Overzicht!$B:$B,0),5),Verdeelsleutels_percentage!$1:$1,0)))</f>
        <v>1.2214732866288546E-3</v>
      </c>
      <c r="L57">
        <f>PRODUCT(INDEX(Overzicht!$B$2:$E$35,MATCH(demand!L$1,Overzicht!$B$2:$B$35,0),4),INDEX(Verdeelsleutels_percentage!$A:$AB,MATCH(demand!$C57,Verdeelsleutels_percentage!$C:$C,0),MATCH(INDEX(Overzicht!$B$1:$F$35,MATCH(demand!L$1,Overzicht!$B:$B,0),5),Verdeelsleutels_percentage!$1:$1,0)))</f>
        <v>5.0570753209537491E-3</v>
      </c>
      <c r="M57">
        <f>PRODUCT(INDEX(Overzicht!$B$2:$E$35,MATCH(demand!M$1,Overzicht!$B$2:$B$35,0),4),INDEX(Verdeelsleutels_percentage!$A:$AB,MATCH(demand!$C57,Verdeelsleutels_percentage!$C:$C,0),MATCH(INDEX(Overzicht!$B$1:$F$35,MATCH(demand!M$1,Overzicht!$B:$B,0),5),Verdeelsleutels_percentage!$1:$1,0)))</f>
        <v>1.2658003186228509E-2</v>
      </c>
      <c r="N57">
        <f>PRODUCT(INDEX(Overzicht!$B$2:$E$35,MATCH(demand!N$1,Overzicht!$B$2:$B$35,0),4),INDEX(Verdeelsleutels_percentage!$A:$AB,MATCH(demand!$C57,Verdeelsleutels_percentage!$C:$C,0),MATCH(INDEX(Overzicht!$B$1:$F$35,MATCH(demand!N$1,Overzicht!$B:$B,0),5),Verdeelsleutels_percentage!$1:$1,0)))</f>
        <v>1.8698384675283484E-2</v>
      </c>
      <c r="O57">
        <f>PRODUCT(INDEX(Overzicht!$B$2:$E$35,MATCH(demand!O$1,Overzicht!$B$2:$B$35,0),4),INDEX(Verdeelsleutels_percentage!$A:$AB,MATCH(demand!$C57,Verdeelsleutels_percentage!$C:$C,0),MATCH(INDEX(Overzicht!$B$1:$F$35,MATCH(demand!O$1,Overzicht!$B:$B,0),5),Verdeelsleutels_percentage!$1:$1,0)))</f>
        <v>0</v>
      </c>
      <c r="P57">
        <f>PRODUCT(INDEX(Overzicht!$B$2:$E$35,MATCH(demand!P$1,Overzicht!$B$2:$B$35,0),4),INDEX(Verdeelsleutels_percentage!$A:$AB,MATCH(demand!$C57,Verdeelsleutels_percentage!$C:$C,0),MATCH(INDEX(Overzicht!$B$1:$F$35,MATCH(demand!P$1,Overzicht!$B:$B,0),5),Verdeelsleutels_percentage!$1:$1,0)))</f>
        <v>0</v>
      </c>
      <c r="Q57">
        <f>PRODUCT(INDEX(Overzicht!$B$2:$E$35,MATCH(demand!Q$1,Overzicht!$B$2:$B$35,0),4),INDEX(Verdeelsleutels_percentage!$A:$AB,MATCH(demand!$C57,Verdeelsleutels_percentage!$C:$C,0),MATCH(INDEX(Overzicht!$B$1:$F$35,MATCH(demand!Q$1,Overzicht!$B:$B,0),5),Verdeelsleutels_percentage!$1:$1,0)))</f>
        <v>5.0043974530271469E-3</v>
      </c>
      <c r="R57">
        <f>PRODUCT(INDEX(Overzicht!$B$2:$E$35,MATCH(demand!R$1,Overzicht!$B$2:$B$35,0),4),INDEX(Verdeelsleutels_percentage!$A:$AB,MATCH(demand!$C57,Verdeelsleutels_percentage!$C:$C,0),MATCH(INDEX(Overzicht!$B$1:$F$35,MATCH(demand!R$1,Overzicht!$B:$B,0),5),Verdeelsleutels_percentage!$1:$1,0)))</f>
        <v>8.9552375475222628E-4</v>
      </c>
      <c r="S57">
        <f>PRODUCT(INDEX(Overzicht!$B$2:$E$35,MATCH(demand!S$1,Overzicht!$B$2:$B$35,0),4),INDEX(Verdeelsleutels_percentage!$A:$AB,MATCH(demand!$C57,Verdeelsleutels_percentage!$C:$C,0),MATCH(INDEX(Overzicht!$B$1:$F$35,MATCH(demand!S$1,Overzicht!$B:$B,0),5),Verdeelsleutels_percentage!$1:$1,0)))</f>
        <v>6.8832414090759363E-3</v>
      </c>
      <c r="T57">
        <f>PRODUCT(INDEX(Overzicht!$B$2:$E$35,MATCH(demand!T$1,Overzicht!$B$2:$B$35,0),4),INDEX(Verdeelsleutels_percentage!$A:$AB,MATCH(demand!$C57,Verdeelsleutels_percentage!$C:$C,0),MATCH(INDEX(Overzicht!$B$1:$F$35,MATCH(demand!T$1,Overzicht!$B:$B,0),5),Verdeelsleutels_percentage!$1:$1,0)))</f>
        <v>5.6189725788374986E-3</v>
      </c>
      <c r="U57">
        <f>PRODUCT(INDEX(Overzicht!$B$2:$E$35,MATCH(demand!U$1,Overzicht!$B$2:$B$35,0),4),INDEX(Verdeelsleutels_percentage!$A:$AB,MATCH(demand!$C57,Verdeelsleutels_percentage!$C:$C,0),MATCH(INDEX(Overzicht!$B$1:$F$35,MATCH(demand!U$1,Overzicht!$B:$B,0),5),Verdeelsleutels_percentage!$1:$1,0)))</f>
        <v>1.7559289308867184E-2</v>
      </c>
      <c r="V57">
        <f>PRODUCT(INDEX(Overzicht!$B$2:$E$35,MATCH(demand!V$1,Overzicht!$B$2:$B$35,0),4),INDEX(Verdeelsleutels_percentage!$A:$AB,MATCH(demand!$C57,Verdeelsleutels_percentage!$C:$C,0),MATCH(INDEX(Overzicht!$B$1:$F$35,MATCH(demand!V$1,Overzicht!$B:$B,0),5),Verdeelsleutels_percentage!$1:$1,0)))</f>
        <v>1.5452174591803123E-3</v>
      </c>
      <c r="W57">
        <f>PRODUCT(INDEX(Overzicht!$B$2:$E$35,MATCH(demand!W$1,Overzicht!$B$2:$B$35,0),4),INDEX(Verdeelsleutels_percentage!$A:$AB,MATCH(demand!$C57,Verdeelsleutels_percentage!$C:$C,0),MATCH(INDEX(Overzicht!$B$1:$F$35,MATCH(demand!W$1,Overzicht!$B:$B,0),5),Verdeelsleutels_percentage!$1:$1,0)))</f>
        <v>1.6856917736512496E-2</v>
      </c>
      <c r="X57">
        <f>PRODUCT(INDEX(Overzicht!$B$2:$E$35,MATCH(demand!X$1,Overzicht!$B$2:$B$35,0),4),INDEX(Verdeelsleutels_percentage!$A:$AB,MATCH(demand!$C57,Verdeelsleutels_percentage!$C:$C,0),MATCH(INDEX(Overzicht!$B$1:$F$35,MATCH(demand!X$1,Overzicht!$B:$B,0),5),Verdeelsleutels_percentage!$1:$1,0)))</f>
        <v>7.9614381574706246E-3</v>
      </c>
      <c r="Y57">
        <f>PRODUCT(INDEX(Overzicht!$B$2:$E$35,MATCH(demand!Y$1,Overzicht!$B$2:$B$35,0),4),INDEX(Verdeelsleutels_percentage!$A:$AB,MATCH(demand!$C57,Verdeelsleutels_percentage!$C:$C,0),MATCH(INDEX(Overzicht!$B$1:$F$35,MATCH(demand!Y$1,Overzicht!$B:$B,0),5),Verdeelsleutels_percentage!$1:$1,0)))</f>
        <v>2.7408882551087346E-6</v>
      </c>
      <c r="Z57">
        <f>PRODUCT(INDEX(Overzicht!$B$2:$E$35,MATCH(demand!Z$1,Overzicht!$B$2:$B$35,0),4),INDEX(Verdeelsleutels_percentage!$A:$AB,MATCH(demand!$C57,Verdeelsleutels_percentage!$C:$C,0),MATCH(INDEX(Overzicht!$B$1:$F$35,MATCH(demand!Z$1,Overzicht!$B:$B,0),5),Verdeelsleutels_percentage!$1:$1,0)))</f>
        <v>0</v>
      </c>
      <c r="AA57">
        <f>PRODUCT(INDEX(Overzicht!$B$2:$E$35,MATCH(demand!AA$1,Overzicht!$B$2:$B$35,0),4),INDEX(Verdeelsleutels_percentage!$A:$AB,MATCH(demand!$C57,Verdeelsleutels_percentage!$C:$C,0),MATCH(INDEX(Overzicht!$B$1:$F$35,MATCH(demand!AA$1,Overzicht!$B:$B,0),5),Verdeelsleutels_percentage!$1:$1,0)))</f>
        <v>6.411434514874234E-5</v>
      </c>
      <c r="AB57">
        <f>PRODUCT(INDEX(Overzicht!$B$2:$E$35,MATCH(demand!AB$1,Overzicht!$B$2:$B$35,0),4),INDEX(Verdeelsleutels_percentage!$A:$AB,MATCH(demand!$C57,Verdeelsleutels_percentage!$C:$C,0),MATCH(INDEX(Overzicht!$B$1:$F$35,MATCH(demand!AB$1,Overzicht!$B:$B,0),5),Verdeelsleutels_percentage!$1:$1,0)))</f>
        <v>1.0383028852505078E-2</v>
      </c>
      <c r="AC57">
        <f>PRODUCT(INDEX(Overzicht!$B$2:$E$35,MATCH(demand!AC$1,Overzicht!$B$2:$B$35,0),4),INDEX(Verdeelsleutels_percentage!$A:$AB,MATCH(demand!$C57,Verdeelsleutels_percentage!$C:$C,0),MATCH(INDEX(Overzicht!$B$1:$F$35,MATCH(demand!AC$1,Overzicht!$B:$B,0),5),Verdeelsleutels_percentage!$1:$1,0)))</f>
        <v>1.3379122694869782E-3</v>
      </c>
      <c r="AD57">
        <f>PRODUCT(INDEX(Overzicht!$B$2:$E$35,MATCH(demand!AD$1,Overzicht!$B$2:$B$35,0),4),INDEX(Verdeelsleutels_percentage!$A:$AB,MATCH(demand!$C57,Verdeelsleutels_percentage!$C:$C,0),MATCH(INDEX(Overzicht!$B$1:$F$35,MATCH(demand!AD$1,Overzicht!$B:$B,0),5),Verdeelsleutels_percentage!$1:$1,0)))</f>
        <v>0</v>
      </c>
      <c r="AE57">
        <f>PRODUCT(INDEX(Overzicht!$B$2:$E$35,MATCH(demand!AE$1,Overzicht!$B$2:$B$35,0),4),INDEX(Verdeelsleutels_percentage!$A:$AB,MATCH(demand!$C57,Verdeelsleutels_percentage!$C:$C,0),MATCH(INDEX(Overzicht!$B$1:$F$35,MATCH(demand!AE$1,Overzicht!$B:$B,0),5),Verdeelsleutels_percentage!$1:$1,0)))</f>
        <v>0</v>
      </c>
      <c r="AF57">
        <f>PRODUCT(INDEX(Overzicht!$B$2:$E$35,MATCH(demand!AF$1,Overzicht!$B$2:$B$35,0),4),INDEX(Verdeelsleutels_percentage!$A:$AB,MATCH(demand!$C57,Verdeelsleutels_percentage!$C:$C,0),MATCH(INDEX(Overzicht!$B$1:$F$35,MATCH(demand!AF$1,Overzicht!$B:$B,0),5),Verdeelsleutels_percentage!$1:$1,0)))</f>
        <v>0</v>
      </c>
      <c r="AG57">
        <f>PRODUCT(INDEX(Overzicht!$B$2:$E$35,MATCH(demand!AG$1,Overzicht!$B$2:$B$35,0),4),INDEX(Verdeelsleutels_percentage!$A:$AB,MATCH(demand!$C57,Verdeelsleutels_percentage!$C:$C,0),MATCH(INDEX(Overzicht!$B$1:$F$35,MATCH(demand!AG$1,Overzicht!$B:$B,0),5),Verdeelsleutels_percentage!$1:$1,0)))</f>
        <v>0</v>
      </c>
      <c r="AH57">
        <f>PRODUCT(INDEX(Overzicht!$B$2:$E$35,MATCH(demand!AH$1,Overzicht!$B$2:$B$35,0),4),INDEX(Verdeelsleutels_percentage!$A:$AB,MATCH(demand!$C57,Verdeelsleutels_percentage!$C:$C,0),MATCH(INDEX(Overzicht!$B$1:$F$35,MATCH(demand!AH$1,Overzicht!$B:$B,0),5),Verdeelsleutels_percentage!$1:$1,0)))</f>
        <v>8.3348648693365034E-4</v>
      </c>
      <c r="AI57">
        <f>PRODUCT(INDEX(Overzicht!$B$2:$E$35,MATCH(demand!AI$1,Overzicht!$B$2:$B$35,0),4),INDEX(Verdeelsleutels_percentage!$A:$AB,MATCH(demand!$C57,Verdeelsleutels_percentage!$C:$C,0),MATCH(INDEX(Overzicht!$B$1:$F$35,MATCH(demand!AI$1,Overzicht!$B:$B,0),5),Verdeelsleutels_percentage!$1:$1,0)))</f>
        <v>1.2822869029748468E-4</v>
      </c>
      <c r="AJ57">
        <f>PRODUCT(INDEX(Overzicht!$B$2:$E$35,MATCH(demand!AJ$1,Overzicht!$B$2:$B$35,0),4),INDEX(Verdeelsleutels_percentage!$A:$AB,MATCH(demand!$C57,Verdeelsleutels_percentage!$C:$C,0),MATCH(INDEX(Overzicht!$B$1:$F$35,MATCH(demand!AJ$1,Overzicht!$B:$B,0),5),Verdeelsleutels_percentage!$1:$1,0)))</f>
        <v>0</v>
      </c>
      <c r="AK57">
        <f>PRODUCT(INDEX(Overzicht!$B$2:$E$35,MATCH(demand!AK$1,Overzicht!$B$2:$B$35,0),4),INDEX(Verdeelsleutels_percentage!$A:$AB,MATCH(demand!$C57,Verdeelsleutels_percentage!$C:$C,0),MATCH(INDEX(Overzicht!$B$1:$F$35,MATCH(demand!AK$1,Overzicht!$B:$B,0),5),Verdeelsleutels_percentage!$1:$1,0)))</f>
        <v>2.1913993057466244E-4</v>
      </c>
      <c r="AL57">
        <f>PRODUCT(INDEX(Overzicht!$B$2:$E$35,MATCH(demand!AL$1,Overzicht!$B$2:$B$35,0),4),INDEX(Verdeelsleutels_percentage!$A:$AB,MATCH(demand!$C57,Verdeelsleutels_percentage!$C:$C,0),MATCH(INDEX(Overzicht!$B$1:$F$35,MATCH(demand!AL$1,Overzicht!$B:$B,0),5),Verdeelsleutels_percentage!$1:$1,0)))</f>
        <v>2.8094862894187493E-3</v>
      </c>
      <c r="AM57">
        <f>PRODUCT(INDEX(Overzicht!$B$2:$E$35,MATCH(demand!AM$1,Overzicht!$B$2:$B$35,0),4),INDEX(Verdeelsleutels_percentage!$A:$AB,MATCH(demand!$C57,Verdeelsleutels_percentage!$C:$C,0),MATCH(INDEX(Overzicht!$B$1:$F$35,MATCH(demand!AM$1,Overzicht!$B:$B,0),5),Verdeelsleutels_percentage!$1:$1,0)))</f>
        <v>5.6189725788374986E-3</v>
      </c>
      <c r="AN57">
        <f>PRODUCT(INDEX(Overzicht!$B$2:$E$35,MATCH(demand!AN$1,Overzicht!$B$2:$B$35,0),4),INDEX(Verdeelsleutels_percentage!$A:$AB,MATCH(demand!$C57,Verdeelsleutels_percentage!$C:$C,0),MATCH(INDEX(Overzicht!$B$1:$F$35,MATCH(demand!AN$1,Overzicht!$B:$B,0),5),Verdeelsleutels_percentage!$1:$1,0)))</f>
        <v>2.8094862894187493E-3</v>
      </c>
      <c r="AO57">
        <f>PRODUCT(INDEX(Overzicht!$B$2:$E$35,MATCH(demand!AO$1,Overzicht!$B$2:$B$35,0),4),INDEX(Verdeelsleutels_percentage!$A:$AB,MATCH(demand!$C57,Verdeelsleutels_percentage!$C:$C,0),MATCH(INDEX(Overzicht!$B$1:$F$35,MATCH(demand!AO$1,Overzicht!$B:$B,0),5),Verdeelsleutels_percentage!$1:$1,0)))</f>
        <v>9.8332020129656226E-3</v>
      </c>
    </row>
    <row r="58" spans="2:41">
      <c r="B58" t="str">
        <f>INDEX('ETLocal datasets'!B:C,MATCH(C58,'ETLocal datasets'!C:C,0),1)</f>
        <v>GM0160</v>
      </c>
      <c r="C58" t="str">
        <f>'ETLocal datasets'!C41</f>
        <v>Hardenberg</v>
      </c>
      <c r="D58">
        <f t="shared" si="6"/>
        <v>0.12576632374088165</v>
      </c>
      <c r="E58">
        <f t="shared" si="7"/>
        <v>0.33434968499707252</v>
      </c>
      <c r="F58">
        <f t="shared" si="8"/>
        <v>3.6802511352311627E-2</v>
      </c>
      <c r="G58">
        <f t="shared" si="9"/>
        <v>7.570802335332677E-2</v>
      </c>
      <c r="H58">
        <f>PRODUCT(INDEX(Overzicht!$B$2:$E$35,MATCH(demand!H$1,Overzicht!$B$2:$B$35,0),4),INDEX(Verdeelsleutels_percentage!$A:$AB,MATCH(demand!$C58,Verdeelsleutels_percentage!$C:$C,0),MATCH(INDEX(Overzicht!$B$1:$F$35,MATCH(demand!H$1,Overzicht!$B:$B,0),5),Verdeelsleutels_percentage!$1:$1,0)))</f>
        <v>3.6802511352311627E-2</v>
      </c>
      <c r="I58">
        <f>PRODUCT(INDEX(Overzicht!$B$2:$E$35,MATCH(demand!I$1,Overzicht!$B$2:$B$35,0),4),INDEX(Verdeelsleutels_percentage!$A:$AB,MATCH(demand!$C58,Verdeelsleutels_percentage!$C:$C,0),MATCH(INDEX(Overzicht!$B$1:$F$35,MATCH(demand!I$1,Overzicht!$B:$B,0),5),Verdeelsleutels_percentage!$1:$1,0)))</f>
        <v>5.0171757464797913E-2</v>
      </c>
      <c r="J58">
        <f>PRODUCT(INDEX(Overzicht!$B$2:$E$35,MATCH(demand!J$1,Overzicht!$B$2:$B$35,0),4),INDEX(Verdeelsleutels_percentage!$A:$AB,MATCH(demand!$C58,Verdeelsleutels_percentage!$C:$C,0),MATCH(INDEX(Overzicht!$B$1:$F$35,MATCH(demand!J$1,Overzicht!$B:$B,0),5),Verdeelsleutels_percentage!$1:$1,0)))</f>
        <v>8.4120025948140852E-3</v>
      </c>
      <c r="K58">
        <f>PRODUCT(INDEX(Overzicht!$B$2:$E$35,MATCH(demand!K$1,Overzicht!$B$2:$B$35,0),4),INDEX(Verdeelsleutels_percentage!$A:$AB,MATCH(demand!$C58,Verdeelsleutels_percentage!$C:$C,0),MATCH(INDEX(Overzicht!$B$1:$F$35,MATCH(demand!K$1,Overzicht!$B:$B,0),5),Verdeelsleutels_percentage!$1:$1,0)))</f>
        <v>5.8533717042264233E-3</v>
      </c>
      <c r="L58">
        <f>PRODUCT(INDEX(Overzicht!$B$2:$E$35,MATCH(demand!L$1,Overzicht!$B$2:$B$35,0),4),INDEX(Verdeelsleutels_percentage!$A:$AB,MATCH(demand!$C58,Verdeelsleutels_percentage!$C:$C,0),MATCH(INDEX(Overzicht!$B$1:$F$35,MATCH(demand!L$1,Overzicht!$B:$B,0),5),Verdeelsleutels_percentage!$1:$1,0)))</f>
        <v>1.2618003892221129E-2</v>
      </c>
      <c r="M58">
        <f>PRODUCT(INDEX(Overzicht!$B$2:$E$35,MATCH(demand!M$1,Overzicht!$B$2:$B$35,0),4),INDEX(Verdeelsleutels_percentage!$A:$AB,MATCH(demand!$C58,Verdeelsleutels_percentage!$C:$C,0),MATCH(INDEX(Overzicht!$B$1:$F$35,MATCH(demand!M$1,Overzicht!$B:$B,0),5),Verdeelsleutels_percentage!$1:$1,0)))</f>
        <v>3.3707141613581452E-2</v>
      </c>
      <c r="N58">
        <f>PRODUCT(INDEX(Overzicht!$B$2:$E$35,MATCH(demand!N$1,Overzicht!$B$2:$B$35,0),4),INDEX(Verdeelsleutels_percentage!$A:$AB,MATCH(demand!$C58,Verdeelsleutels_percentage!$C:$C,0),MATCH(INDEX(Overzicht!$B$1:$F$35,MATCH(demand!N$1,Overzicht!$B:$B,0),5),Verdeelsleutels_percentage!$1:$1,0)))</f>
        <v>0.18390614086483875</v>
      </c>
      <c r="O58">
        <f>PRODUCT(INDEX(Overzicht!$B$2:$E$35,MATCH(demand!O$1,Overzicht!$B$2:$B$35,0),4),INDEX(Verdeelsleutels_percentage!$A:$AB,MATCH(demand!$C58,Verdeelsleutels_percentage!$C:$C,0),MATCH(INDEX(Overzicht!$B$1:$F$35,MATCH(demand!O$1,Overzicht!$B:$B,0),5),Verdeelsleutels_percentage!$1:$1,0)))</f>
        <v>0</v>
      </c>
      <c r="P58">
        <f>PRODUCT(INDEX(Overzicht!$B$2:$E$35,MATCH(demand!P$1,Overzicht!$B$2:$B$35,0),4),INDEX(Verdeelsleutels_percentage!$A:$AB,MATCH(demand!$C58,Verdeelsleutels_percentage!$C:$C,0),MATCH(INDEX(Overzicht!$B$1:$F$35,MATCH(demand!P$1,Overzicht!$B:$B,0),5),Verdeelsleutels_percentage!$1:$1,0)))</f>
        <v>7.5618482667749488E-3</v>
      </c>
      <c r="Q58">
        <f>PRODUCT(INDEX(Overzicht!$B$2:$E$35,MATCH(demand!Q$1,Overzicht!$B$2:$B$35,0),4),INDEX(Verdeelsleutels_percentage!$A:$AB,MATCH(demand!$C58,Verdeelsleutels_percentage!$C:$C,0),MATCH(INDEX(Overzicht!$B$1:$F$35,MATCH(demand!Q$1,Overzicht!$B:$B,0),5),Verdeelsleutels_percentage!$1:$1,0)))</f>
        <v>1.2486566351677159E-2</v>
      </c>
      <c r="R58">
        <f>PRODUCT(INDEX(Overzicht!$B$2:$E$35,MATCH(demand!R$1,Overzicht!$B$2:$B$35,0),4),INDEX(Verdeelsleutels_percentage!$A:$AB,MATCH(demand!$C58,Verdeelsleutels_percentage!$C:$C,0),MATCH(INDEX(Overzicht!$B$1:$F$35,MATCH(demand!R$1,Overzicht!$B:$B,0),5),Verdeelsleutels_percentage!$1:$1,0)))</f>
        <v>2.2344381892474914E-3</v>
      </c>
      <c r="S58">
        <f>PRODUCT(INDEX(Overzicht!$B$2:$E$35,MATCH(demand!S$1,Overzicht!$B$2:$B$35,0),4),INDEX(Verdeelsleutels_percentage!$A:$AB,MATCH(demand!$C58,Verdeelsleutels_percentage!$C:$C,0),MATCH(INDEX(Overzicht!$B$1:$F$35,MATCH(demand!S$1,Overzicht!$B:$B,0),5),Verdeelsleutels_percentage!$1:$1,0)))</f>
        <v>1.7174505297745429E-2</v>
      </c>
      <c r="T58">
        <f>PRODUCT(INDEX(Overzicht!$B$2:$E$35,MATCH(demand!T$1,Overzicht!$B$2:$B$35,0),4),INDEX(Verdeelsleutels_percentage!$A:$AB,MATCH(demand!$C58,Verdeelsleutels_percentage!$C:$C,0),MATCH(INDEX(Overzicht!$B$1:$F$35,MATCH(demand!T$1,Overzicht!$B:$B,0),5),Verdeelsleutels_percentage!$1:$1,0)))</f>
        <v>1.4020004324690144E-2</v>
      </c>
      <c r="U58">
        <f>PRODUCT(INDEX(Overzicht!$B$2:$E$35,MATCH(demand!U$1,Overzicht!$B$2:$B$35,0),4),INDEX(Verdeelsleutels_percentage!$A:$AB,MATCH(demand!$C58,Verdeelsleutels_percentage!$C:$C,0),MATCH(INDEX(Overzicht!$B$1:$F$35,MATCH(demand!U$1,Overzicht!$B:$B,0),5),Verdeelsleutels_percentage!$1:$1,0)))</f>
        <v>4.3812513514656697E-2</v>
      </c>
      <c r="V58">
        <f>PRODUCT(INDEX(Overzicht!$B$2:$E$35,MATCH(demand!V$1,Overzicht!$B$2:$B$35,0),4),INDEX(Verdeelsleutels_percentage!$A:$AB,MATCH(demand!$C58,Verdeelsleutels_percentage!$C:$C,0),MATCH(INDEX(Overzicht!$B$1:$F$35,MATCH(demand!V$1,Overzicht!$B:$B,0),5),Verdeelsleutels_percentage!$1:$1,0)))</f>
        <v>3.8555011892897899E-3</v>
      </c>
      <c r="W58">
        <f>PRODUCT(INDEX(Overzicht!$B$2:$E$35,MATCH(demand!W$1,Overzicht!$B$2:$B$35,0),4),INDEX(Verdeelsleutels_percentage!$A:$AB,MATCH(demand!$C58,Verdeelsleutels_percentage!$C:$C,0),MATCH(INDEX(Overzicht!$B$1:$F$35,MATCH(demand!W$1,Overzicht!$B:$B,0),5),Verdeelsleutels_percentage!$1:$1,0)))</f>
        <v>4.2060012974070429E-2</v>
      </c>
      <c r="X58">
        <f>PRODUCT(INDEX(Overzicht!$B$2:$E$35,MATCH(demand!X$1,Overzicht!$B$2:$B$35,0),4),INDEX(Verdeelsleutels_percentage!$A:$AB,MATCH(demand!$C58,Verdeelsleutels_percentage!$C:$C,0),MATCH(INDEX(Overzicht!$B$1:$F$35,MATCH(demand!X$1,Overzicht!$B:$B,0),5),Verdeelsleutels_percentage!$1:$1,0)))</f>
        <v>1.2075775778708938E-2</v>
      </c>
      <c r="Y58">
        <f>PRODUCT(INDEX(Overzicht!$B$2:$E$35,MATCH(demand!Y$1,Overzicht!$B$2:$B$35,0),4),INDEX(Verdeelsleutels_percentage!$A:$AB,MATCH(demand!$C58,Verdeelsleutels_percentage!$C:$C,0),MATCH(INDEX(Overzicht!$B$1:$F$35,MATCH(demand!Y$1,Overzicht!$B:$B,0),5),Verdeelsleutels_percentage!$1:$1,0)))</f>
        <v>9.7297900968422634E-6</v>
      </c>
      <c r="Z58">
        <f>PRODUCT(INDEX(Overzicht!$B$2:$E$35,MATCH(demand!Z$1,Overzicht!$B$2:$B$35,0),4),INDEX(Verdeelsleutels_percentage!$A:$AB,MATCH(demand!$C58,Verdeelsleutels_percentage!$C:$C,0),MATCH(INDEX(Overzicht!$B$1:$F$35,MATCH(demand!Z$1,Overzicht!$B:$B,0),5),Verdeelsleutels_percentage!$1:$1,0)))</f>
        <v>0</v>
      </c>
      <c r="AA58">
        <f>PRODUCT(INDEX(Overzicht!$B$2:$E$35,MATCH(demand!AA$1,Overzicht!$B$2:$B$35,0),4),INDEX(Verdeelsleutels_percentage!$A:$AB,MATCH(demand!$C58,Verdeelsleutels_percentage!$C:$C,0),MATCH(INDEX(Overzicht!$B$1:$F$35,MATCH(demand!AA$1,Overzicht!$B:$B,0),5),Verdeelsleutels_percentage!$1:$1,0)))</f>
        <v>2.2759742916590091E-4</v>
      </c>
      <c r="AB58">
        <f>PRODUCT(INDEX(Overzicht!$B$2:$E$35,MATCH(demand!AB$1,Overzicht!$B$2:$B$35,0),4),INDEX(Verdeelsleutels_percentage!$A:$AB,MATCH(demand!$C58,Verdeelsleutels_percentage!$C:$C,0),MATCH(INDEX(Overzicht!$B$1:$F$35,MATCH(demand!AB$1,Overzicht!$B:$B,0),5),Verdeelsleutels_percentage!$1:$1,0)))</f>
        <v>2.6720932050332442E-2</v>
      </c>
      <c r="AC58">
        <f>PRODUCT(INDEX(Overzicht!$B$2:$E$35,MATCH(demand!AC$1,Overzicht!$B$2:$B$35,0),4),INDEX(Verdeelsleutels_percentage!$A:$AB,MATCH(demand!$C58,Verdeelsleutels_percentage!$C:$C,0),MATCH(INDEX(Overzicht!$B$1:$F$35,MATCH(demand!AC$1,Overzicht!$B:$B,0),5),Verdeelsleutels_percentage!$1:$1,0)))</f>
        <v>2.3804309766054517E-3</v>
      </c>
      <c r="AD58">
        <f>PRODUCT(INDEX(Overzicht!$B$2:$E$35,MATCH(demand!AD$1,Overzicht!$B$2:$B$35,0),4),INDEX(Verdeelsleutels_percentage!$A:$AB,MATCH(demand!$C58,Verdeelsleutels_percentage!$C:$C,0),MATCH(INDEX(Overzicht!$B$1:$F$35,MATCH(demand!AD$1,Overzicht!$B:$B,0),5),Verdeelsleutels_percentage!$1:$1,0)))</f>
        <v>0</v>
      </c>
      <c r="AE58">
        <f>PRODUCT(INDEX(Overzicht!$B$2:$E$35,MATCH(demand!AE$1,Overzicht!$B$2:$B$35,0),4),INDEX(Verdeelsleutels_percentage!$A:$AB,MATCH(demand!$C58,Verdeelsleutels_percentage!$C:$C,0),MATCH(INDEX(Overzicht!$B$1:$F$35,MATCH(demand!AE$1,Overzicht!$B:$B,0),5),Verdeelsleutels_percentage!$1:$1,0)))</f>
        <v>0</v>
      </c>
      <c r="AF58">
        <f>PRODUCT(INDEX(Overzicht!$B$2:$E$35,MATCH(demand!AF$1,Overzicht!$B$2:$B$35,0),4),INDEX(Verdeelsleutels_percentage!$A:$AB,MATCH(demand!$C58,Verdeelsleutels_percentage!$C:$C,0),MATCH(INDEX(Overzicht!$B$1:$F$35,MATCH(demand!AF$1,Overzicht!$B:$B,0),5),Verdeelsleutels_percentage!$1:$1,0)))</f>
        <v>0</v>
      </c>
      <c r="AG58">
        <f>PRODUCT(INDEX(Overzicht!$B$2:$E$35,MATCH(demand!AG$1,Overzicht!$B$2:$B$35,0),4),INDEX(Verdeelsleutels_percentage!$A:$AB,MATCH(demand!$C58,Verdeelsleutels_percentage!$C:$C,0),MATCH(INDEX(Overzicht!$B$1:$F$35,MATCH(demand!AG$1,Overzicht!$B:$B,0),5),Verdeelsleutels_percentage!$1:$1,0)))</f>
        <v>0</v>
      </c>
      <c r="AH58">
        <f>PRODUCT(INDEX(Overzicht!$B$2:$E$35,MATCH(demand!AH$1,Overzicht!$B$2:$B$35,0),4),INDEX(Verdeelsleutels_percentage!$A:$AB,MATCH(demand!$C58,Verdeelsleutels_percentage!$C:$C,0),MATCH(INDEX(Overzicht!$B$1:$F$35,MATCH(demand!AH$1,Overzicht!$B:$B,0),5),Verdeelsleutels_percentage!$1:$1,0)))</f>
        <v>2.958766579156712E-3</v>
      </c>
      <c r="AI58">
        <f>PRODUCT(INDEX(Overzicht!$B$2:$E$35,MATCH(demand!AI$1,Overzicht!$B$2:$B$35,0),4),INDEX(Verdeelsleutels_percentage!$A:$AB,MATCH(demand!$C58,Verdeelsleutels_percentage!$C:$C,0),MATCH(INDEX(Overzicht!$B$1:$F$35,MATCH(demand!AI$1,Overzicht!$B:$B,0),5),Verdeelsleutels_percentage!$1:$1,0)))</f>
        <v>4.5519485833180181E-4</v>
      </c>
      <c r="AJ58">
        <f>PRODUCT(INDEX(Overzicht!$B$2:$E$35,MATCH(demand!AJ$1,Overzicht!$B$2:$B$35,0),4),INDEX(Verdeelsleutels_percentage!$A:$AB,MATCH(demand!$C58,Verdeelsleutels_percentage!$C:$C,0),MATCH(INDEX(Overzicht!$B$1:$F$35,MATCH(demand!AJ$1,Overzicht!$B:$B,0),5),Verdeelsleutels_percentage!$1:$1,0)))</f>
        <v>0</v>
      </c>
      <c r="AK58">
        <f>PRODUCT(INDEX(Overzicht!$B$2:$E$35,MATCH(demand!AK$1,Overzicht!$B$2:$B$35,0),4),INDEX(Verdeelsleutels_percentage!$A:$AB,MATCH(demand!$C58,Verdeelsleutels_percentage!$C:$C,0),MATCH(INDEX(Overzicht!$B$1:$F$35,MATCH(demand!AK$1,Overzicht!$B:$B,0),5),Verdeelsleutels_percentage!$1:$1,0)))</f>
        <v>5.4678016866291563E-4</v>
      </c>
      <c r="AL58">
        <f>PRODUCT(INDEX(Overzicht!$B$2:$E$35,MATCH(demand!AL$1,Overzicht!$B$2:$B$35,0),4),INDEX(Verdeelsleutels_percentage!$A:$AB,MATCH(demand!$C58,Verdeelsleutels_percentage!$C:$C,0),MATCH(INDEX(Overzicht!$B$1:$F$35,MATCH(demand!AL$1,Overzicht!$B:$B,0),5),Verdeelsleutels_percentage!$1:$1,0)))</f>
        <v>7.0100021623450718E-3</v>
      </c>
      <c r="AM58">
        <f>PRODUCT(INDEX(Overzicht!$B$2:$E$35,MATCH(demand!AM$1,Overzicht!$B$2:$B$35,0),4),INDEX(Verdeelsleutels_percentage!$A:$AB,MATCH(demand!$C58,Verdeelsleutels_percentage!$C:$C,0),MATCH(INDEX(Overzicht!$B$1:$F$35,MATCH(demand!AM$1,Overzicht!$B:$B,0),5),Verdeelsleutels_percentage!$1:$1,0)))</f>
        <v>1.4020004324690144E-2</v>
      </c>
      <c r="AN58">
        <f>PRODUCT(INDEX(Overzicht!$B$2:$E$35,MATCH(demand!AN$1,Overzicht!$B$2:$B$35,0),4),INDEX(Verdeelsleutels_percentage!$A:$AB,MATCH(demand!$C58,Verdeelsleutels_percentage!$C:$C,0),MATCH(INDEX(Overzicht!$B$1:$F$35,MATCH(demand!AN$1,Overzicht!$B:$B,0),5),Verdeelsleutels_percentage!$1:$1,0)))</f>
        <v>7.0100021623450718E-3</v>
      </c>
      <c r="AO58">
        <f>PRODUCT(INDEX(Overzicht!$B$2:$E$35,MATCH(demand!AO$1,Overzicht!$B$2:$B$35,0),4),INDEX(Verdeelsleutels_percentage!$A:$AB,MATCH(demand!$C58,Verdeelsleutels_percentage!$C:$C,0),MATCH(INDEX(Overzicht!$B$1:$F$35,MATCH(demand!AO$1,Overzicht!$B:$B,0),5),Verdeelsleutels_percentage!$1:$1,0)))</f>
        <v>2.4535007568207753E-2</v>
      </c>
    </row>
    <row r="59" spans="2:41">
      <c r="B59" t="str">
        <f>INDEX('ETLocal datasets'!B:C,MATCH(C59,'ETLocal datasets'!C:C,0),1)</f>
        <v>GM0163</v>
      </c>
      <c r="C59" t="str">
        <f>'ETLocal datasets'!C42</f>
        <v>Hellendoorn</v>
      </c>
      <c r="D59">
        <f t="shared" si="6"/>
        <v>4.4512499848156528E-2</v>
      </c>
      <c r="E59">
        <f t="shared" si="7"/>
        <v>0.14082085259770055</v>
      </c>
      <c r="F59">
        <f t="shared" si="8"/>
        <v>2.1755610105054557E-2</v>
      </c>
      <c r="G59">
        <f t="shared" si="9"/>
        <v>4.4754397930397954E-2</v>
      </c>
      <c r="H59">
        <f>PRODUCT(INDEX(Overzicht!$B$2:$E$35,MATCH(demand!H$1,Overzicht!$B$2:$B$35,0),4),INDEX(Verdeelsleutels_percentage!$A:$AB,MATCH(demand!$C59,Verdeelsleutels_percentage!$C:$C,0),MATCH(INDEX(Overzicht!$B$1:$F$35,MATCH(demand!H$1,Overzicht!$B:$B,0),5),Verdeelsleutels_percentage!$1:$1,0)))</f>
        <v>2.1755610105054557E-2</v>
      </c>
      <c r="I59">
        <f>PRODUCT(INDEX(Overzicht!$B$2:$E$35,MATCH(demand!I$1,Overzicht!$B$2:$B$35,0),4),INDEX(Verdeelsleutels_percentage!$A:$AB,MATCH(demand!$C59,Verdeelsleutels_percentage!$C:$C,0),MATCH(INDEX(Overzicht!$B$1:$F$35,MATCH(demand!I$1,Overzicht!$B:$B,0),5),Verdeelsleutels_percentage!$1:$1,0)))</f>
        <v>9.3717129667221337E-3</v>
      </c>
      <c r="J59">
        <f>PRODUCT(INDEX(Overzicht!$B$2:$E$35,MATCH(demand!J$1,Overzicht!$B$2:$B$35,0),4),INDEX(Verdeelsleutels_percentage!$A:$AB,MATCH(demand!$C59,Verdeelsleutels_percentage!$C:$C,0),MATCH(INDEX(Overzicht!$B$1:$F$35,MATCH(demand!J$1,Overzicht!$B:$B,0),5),Verdeelsleutels_percentage!$1:$1,0)))</f>
        <v>4.9727108811553275E-3</v>
      </c>
      <c r="K59">
        <f>PRODUCT(INDEX(Overzicht!$B$2:$E$35,MATCH(demand!K$1,Overzicht!$B$2:$B$35,0),4),INDEX(Verdeelsleutels_percentage!$A:$AB,MATCH(demand!$C59,Verdeelsleutels_percentage!$C:$C,0),MATCH(INDEX(Overzicht!$B$1:$F$35,MATCH(demand!K$1,Overzicht!$B:$B,0),5),Verdeelsleutels_percentage!$1:$1,0)))</f>
        <v>1.093366512784249E-3</v>
      </c>
      <c r="L59">
        <f>PRODUCT(INDEX(Overzicht!$B$2:$E$35,MATCH(demand!L$1,Overzicht!$B$2:$B$35,0),4),INDEX(Verdeelsleutels_percentage!$A:$AB,MATCH(demand!$C59,Verdeelsleutels_percentage!$C:$C,0),MATCH(INDEX(Overzicht!$B$1:$F$35,MATCH(demand!L$1,Overzicht!$B:$B,0),5),Verdeelsleutels_percentage!$1:$1,0)))</f>
        <v>7.4590663217329913E-3</v>
      </c>
      <c r="M59">
        <f>PRODUCT(INDEX(Overzicht!$B$2:$E$35,MATCH(demand!M$1,Overzicht!$B$2:$B$35,0),4),INDEX(Verdeelsleutels_percentage!$A:$AB,MATCH(demand!$C59,Verdeelsleutels_percentage!$C:$C,0),MATCH(INDEX(Overzicht!$B$1:$F$35,MATCH(demand!M$1,Overzicht!$B:$B,0),5),Verdeelsleutels_percentage!$1:$1,0)))</f>
        <v>1.5846112153548322E-2</v>
      </c>
      <c r="N59">
        <f>PRODUCT(INDEX(Overzicht!$B$2:$E$35,MATCH(demand!N$1,Overzicht!$B$2:$B$35,0),4),INDEX(Verdeelsleutels_percentage!$A:$AB,MATCH(demand!$C59,Verdeelsleutels_percentage!$C:$C,0),MATCH(INDEX(Overzicht!$B$1:$F$35,MATCH(demand!N$1,Overzicht!$B:$B,0),5),Verdeelsleutels_percentage!$1:$1,0)))</f>
        <v>4.4351221811222599E-2</v>
      </c>
      <c r="O59">
        <f>PRODUCT(INDEX(Overzicht!$B$2:$E$35,MATCH(demand!O$1,Overzicht!$B$2:$B$35,0),4),INDEX(Verdeelsleutels_percentage!$A:$AB,MATCH(demand!$C59,Verdeelsleutels_percentage!$C:$C,0),MATCH(INDEX(Overzicht!$B$1:$F$35,MATCH(demand!O$1,Overzicht!$B:$B,0),5),Verdeelsleutels_percentage!$1:$1,0)))</f>
        <v>0</v>
      </c>
      <c r="P59">
        <f>PRODUCT(INDEX(Overzicht!$B$2:$E$35,MATCH(demand!P$1,Overzicht!$B$2:$B$35,0),4),INDEX(Verdeelsleutels_percentage!$A:$AB,MATCH(demand!$C59,Verdeelsleutels_percentage!$C:$C,0),MATCH(INDEX(Overzicht!$B$1:$F$35,MATCH(demand!P$1,Overzicht!$B:$B,0),5),Verdeelsleutels_percentage!$1:$1,0)))</f>
        <v>1.0189513721647198E-3</v>
      </c>
      <c r="Q59">
        <f>PRODUCT(INDEX(Overzicht!$B$2:$E$35,MATCH(demand!Q$1,Overzicht!$B$2:$B$35,0),4),INDEX(Verdeelsleutels_percentage!$A:$AB,MATCH(demand!$C59,Verdeelsleutels_percentage!$C:$C,0),MATCH(INDEX(Overzicht!$B$1:$F$35,MATCH(demand!Q$1,Overzicht!$B:$B,0),5),Verdeelsleutels_percentage!$1:$1,0)))</f>
        <v>7.3813677142149396E-3</v>
      </c>
      <c r="R59">
        <f>PRODUCT(INDEX(Overzicht!$B$2:$E$35,MATCH(demand!R$1,Overzicht!$B$2:$B$35,0),4),INDEX(Verdeelsleutels_percentage!$A:$AB,MATCH(demand!$C59,Verdeelsleutels_percentage!$C:$C,0),MATCH(INDEX(Overzicht!$B$1:$F$35,MATCH(demand!R$1,Overzicht!$B:$B,0),5),Verdeelsleutels_percentage!$1:$1,0)))</f>
        <v>1.3208763278068838E-3</v>
      </c>
      <c r="S59">
        <f>PRODUCT(INDEX(Overzicht!$B$2:$E$35,MATCH(demand!S$1,Overzicht!$B$2:$B$35,0),4),INDEX(Verdeelsleutels_percentage!$A:$AB,MATCH(demand!$C59,Verdeelsleutels_percentage!$C:$C,0),MATCH(INDEX(Overzicht!$B$1:$F$35,MATCH(demand!S$1,Overzicht!$B:$B,0),5),Verdeelsleutels_percentage!$1:$1,0)))</f>
        <v>1.0152618049025461E-2</v>
      </c>
      <c r="T59">
        <f>PRODUCT(INDEX(Overzicht!$B$2:$E$35,MATCH(demand!T$1,Overzicht!$B$2:$B$35,0),4),INDEX(Verdeelsleutels_percentage!$A:$AB,MATCH(demand!$C59,Verdeelsleutels_percentage!$C:$C,0),MATCH(INDEX(Overzicht!$B$1:$F$35,MATCH(demand!T$1,Overzicht!$B:$B,0),5),Verdeelsleutels_percentage!$1:$1,0)))</f>
        <v>8.2878514685922125E-3</v>
      </c>
      <c r="U59">
        <f>PRODUCT(INDEX(Overzicht!$B$2:$E$35,MATCH(demand!U$1,Overzicht!$B$2:$B$35,0),4),INDEX(Verdeelsleutels_percentage!$A:$AB,MATCH(demand!$C59,Verdeelsleutels_percentage!$C:$C,0),MATCH(INDEX(Overzicht!$B$1:$F$35,MATCH(demand!U$1,Overzicht!$B:$B,0),5),Verdeelsleutels_percentage!$1:$1,0)))</f>
        <v>2.5899535839350663E-2</v>
      </c>
      <c r="V59">
        <f>PRODUCT(INDEX(Overzicht!$B$2:$E$35,MATCH(demand!V$1,Overzicht!$B$2:$B$35,0),4),INDEX(Verdeelsleutels_percentage!$A:$AB,MATCH(demand!$C59,Verdeelsleutels_percentage!$C:$C,0),MATCH(INDEX(Overzicht!$B$1:$F$35,MATCH(demand!V$1,Overzicht!$B:$B,0),5),Verdeelsleutels_percentage!$1:$1,0)))</f>
        <v>2.2791591538628584E-3</v>
      </c>
      <c r="W59">
        <f>PRODUCT(INDEX(Overzicht!$B$2:$E$35,MATCH(demand!W$1,Overzicht!$B$2:$B$35,0),4),INDEX(Verdeelsleutels_percentage!$A:$AB,MATCH(demand!$C59,Verdeelsleutels_percentage!$C:$C,0),MATCH(INDEX(Overzicht!$B$1:$F$35,MATCH(demand!W$1,Overzicht!$B:$B,0),5),Verdeelsleutels_percentage!$1:$1,0)))</f>
        <v>2.4863554405776638E-2</v>
      </c>
      <c r="X59">
        <f>PRODUCT(INDEX(Overzicht!$B$2:$E$35,MATCH(demand!X$1,Overzicht!$B$2:$B$35,0),4),INDEX(Verdeelsleutels_percentage!$A:$AB,MATCH(demand!$C59,Verdeelsleutels_percentage!$C:$C,0),MATCH(INDEX(Overzicht!$B$1:$F$35,MATCH(demand!X$1,Overzicht!$B:$B,0),5),Verdeelsleutels_percentage!$1:$1,0)))</f>
        <v>1.6757992205585021E-2</v>
      </c>
      <c r="Y59">
        <f>PRODUCT(INDEX(Overzicht!$B$2:$E$35,MATCH(demand!Y$1,Overzicht!$B$2:$B$35,0),4),INDEX(Verdeelsleutels_percentage!$A:$AB,MATCH(demand!$C59,Verdeelsleutels_percentage!$C:$C,0),MATCH(INDEX(Overzicht!$B$1:$F$35,MATCH(demand!Y$1,Overzicht!$B:$B,0),5),Verdeelsleutels_percentage!$1:$1,0)))</f>
        <v>3.1102142495898388E-6</v>
      </c>
      <c r="Z59">
        <f>PRODUCT(INDEX(Overzicht!$B$2:$E$35,MATCH(demand!Z$1,Overzicht!$B$2:$B$35,0),4),INDEX(Verdeelsleutels_percentage!$A:$AB,MATCH(demand!$C59,Verdeelsleutels_percentage!$C:$C,0),MATCH(INDEX(Overzicht!$B$1:$F$35,MATCH(demand!Z$1,Overzicht!$B:$B,0),5),Verdeelsleutels_percentage!$1:$1,0)))</f>
        <v>0</v>
      </c>
      <c r="AA59">
        <f>PRODUCT(INDEX(Overzicht!$B$2:$E$35,MATCH(demand!AA$1,Overzicht!$B$2:$B$35,0),4),INDEX(Verdeelsleutels_percentage!$A:$AB,MATCH(demand!$C59,Verdeelsleutels_percentage!$C:$C,0),MATCH(INDEX(Overzicht!$B$1:$F$35,MATCH(demand!AA$1,Overzicht!$B:$B,0),5),Verdeelsleutels_percentage!$1:$1,0)))</f>
        <v>7.2753549698007937E-5</v>
      </c>
      <c r="AB59">
        <f>PRODUCT(INDEX(Overzicht!$B$2:$E$35,MATCH(demand!AB$1,Overzicht!$B$2:$B$35,0),4),INDEX(Verdeelsleutels_percentage!$A:$AB,MATCH(demand!$C59,Verdeelsleutels_percentage!$C:$C,0),MATCH(INDEX(Overzicht!$B$1:$F$35,MATCH(demand!AB$1,Overzicht!$B:$B,0),5),Verdeelsleutels_percentage!$1:$1,0)))</f>
        <v>1.3900211195110529E-2</v>
      </c>
      <c r="AC59">
        <f>PRODUCT(INDEX(Overzicht!$B$2:$E$35,MATCH(demand!AC$1,Overzicht!$B$2:$B$35,0),4),INDEX(Verdeelsleutels_percentage!$A:$AB,MATCH(demand!$C59,Verdeelsleutels_percentage!$C:$C,0),MATCH(INDEX(Overzicht!$B$1:$F$35,MATCH(demand!AC$1,Overzicht!$B:$B,0),5),Verdeelsleutels_percentage!$1:$1,0)))</f>
        <v>2.5616057736858556E-3</v>
      </c>
      <c r="AD59">
        <f>PRODUCT(INDEX(Overzicht!$B$2:$E$35,MATCH(demand!AD$1,Overzicht!$B$2:$B$35,0),4),INDEX(Verdeelsleutels_percentage!$A:$AB,MATCH(demand!$C59,Verdeelsleutels_percentage!$C:$C,0),MATCH(INDEX(Overzicht!$B$1:$F$35,MATCH(demand!AD$1,Overzicht!$B:$B,0),5),Verdeelsleutels_percentage!$1:$1,0)))</f>
        <v>0</v>
      </c>
      <c r="AE59">
        <f>PRODUCT(INDEX(Overzicht!$B$2:$E$35,MATCH(demand!AE$1,Overzicht!$B$2:$B$35,0),4),INDEX(Verdeelsleutels_percentage!$A:$AB,MATCH(demand!$C59,Verdeelsleutels_percentage!$C:$C,0),MATCH(INDEX(Overzicht!$B$1:$F$35,MATCH(demand!AE$1,Overzicht!$B:$B,0),5),Verdeelsleutels_percentage!$1:$1,0)))</f>
        <v>0</v>
      </c>
      <c r="AF59">
        <f>PRODUCT(INDEX(Overzicht!$B$2:$E$35,MATCH(demand!AF$1,Overzicht!$B$2:$B$35,0),4),INDEX(Verdeelsleutels_percentage!$A:$AB,MATCH(demand!$C59,Verdeelsleutels_percentage!$C:$C,0),MATCH(INDEX(Overzicht!$B$1:$F$35,MATCH(demand!AF$1,Overzicht!$B:$B,0),5),Verdeelsleutels_percentage!$1:$1,0)))</f>
        <v>0</v>
      </c>
      <c r="AG59">
        <f>PRODUCT(INDEX(Overzicht!$B$2:$E$35,MATCH(demand!AG$1,Overzicht!$B$2:$B$35,0),4),INDEX(Verdeelsleutels_percentage!$A:$AB,MATCH(demand!$C59,Verdeelsleutels_percentage!$C:$C,0),MATCH(INDEX(Overzicht!$B$1:$F$35,MATCH(demand!AG$1,Overzicht!$B:$B,0),5),Verdeelsleutels_percentage!$1:$1,0)))</f>
        <v>0</v>
      </c>
      <c r="AH59">
        <f>PRODUCT(INDEX(Overzicht!$B$2:$E$35,MATCH(demand!AH$1,Overzicht!$B$2:$B$35,0),4),INDEX(Verdeelsleutels_percentage!$A:$AB,MATCH(demand!$C59,Verdeelsleutels_percentage!$C:$C,0),MATCH(INDEX(Overzicht!$B$1:$F$35,MATCH(demand!AH$1,Overzicht!$B:$B,0),5),Verdeelsleutels_percentage!$1:$1,0)))</f>
        <v>9.4579614607410317E-4</v>
      </c>
      <c r="AI59">
        <f>PRODUCT(INDEX(Overzicht!$B$2:$E$35,MATCH(demand!AI$1,Overzicht!$B$2:$B$35,0),4),INDEX(Verdeelsleutels_percentage!$A:$AB,MATCH(demand!$C59,Verdeelsleutels_percentage!$C:$C,0),MATCH(INDEX(Overzicht!$B$1:$F$35,MATCH(demand!AI$1,Overzicht!$B:$B,0),5),Verdeelsleutels_percentage!$1:$1,0)))</f>
        <v>1.4550709939601587E-4</v>
      </c>
      <c r="AJ59">
        <f>PRODUCT(INDEX(Overzicht!$B$2:$E$35,MATCH(demand!AJ$1,Overzicht!$B$2:$B$35,0),4),INDEX(Verdeelsleutels_percentage!$A:$AB,MATCH(demand!$C59,Verdeelsleutels_percentage!$C:$C,0),MATCH(INDEX(Overzicht!$B$1:$F$35,MATCH(demand!AJ$1,Overzicht!$B:$B,0),5),Verdeelsleutels_percentage!$1:$1,0)))</f>
        <v>0</v>
      </c>
      <c r="AK59">
        <f>PRODUCT(INDEX(Overzicht!$B$2:$E$35,MATCH(demand!AK$1,Overzicht!$B$2:$B$35,0),4),INDEX(Verdeelsleutels_percentage!$A:$AB,MATCH(demand!$C59,Verdeelsleutels_percentage!$C:$C,0),MATCH(INDEX(Overzicht!$B$1:$F$35,MATCH(demand!AK$1,Overzicht!$B:$B,0),5),Verdeelsleutels_percentage!$1:$1,0)))</f>
        <v>3.2322620727509631E-4</v>
      </c>
      <c r="AL59">
        <f>PRODUCT(INDEX(Overzicht!$B$2:$E$35,MATCH(demand!AL$1,Overzicht!$B$2:$B$35,0),4),INDEX(Verdeelsleutels_percentage!$A:$AB,MATCH(demand!$C59,Verdeelsleutels_percentage!$C:$C,0),MATCH(INDEX(Overzicht!$B$1:$F$35,MATCH(demand!AL$1,Overzicht!$B:$B,0),5),Verdeelsleutels_percentage!$1:$1,0)))</f>
        <v>4.1439257342961063E-3</v>
      </c>
      <c r="AM59">
        <f>PRODUCT(INDEX(Overzicht!$B$2:$E$35,MATCH(demand!AM$1,Overzicht!$B$2:$B$35,0),4),INDEX(Verdeelsleutels_percentage!$A:$AB,MATCH(demand!$C59,Verdeelsleutels_percentage!$C:$C,0),MATCH(INDEX(Overzicht!$B$1:$F$35,MATCH(demand!AM$1,Overzicht!$B:$B,0),5),Verdeelsleutels_percentage!$1:$1,0)))</f>
        <v>8.2878514685922125E-3</v>
      </c>
      <c r="AN59">
        <f>PRODUCT(INDEX(Overzicht!$B$2:$E$35,MATCH(demand!AN$1,Overzicht!$B$2:$B$35,0),4),INDEX(Verdeelsleutels_percentage!$A:$AB,MATCH(demand!$C59,Verdeelsleutels_percentage!$C:$C,0),MATCH(INDEX(Overzicht!$B$1:$F$35,MATCH(demand!AN$1,Overzicht!$B:$B,0),5),Verdeelsleutels_percentage!$1:$1,0)))</f>
        <v>4.1439257342961063E-3</v>
      </c>
      <c r="AO59">
        <f>PRODUCT(INDEX(Overzicht!$B$2:$E$35,MATCH(demand!AO$1,Overzicht!$B$2:$B$35,0),4),INDEX(Verdeelsleutels_percentage!$A:$AB,MATCH(demand!$C59,Verdeelsleutels_percentage!$C:$C,0),MATCH(INDEX(Overzicht!$B$1:$F$35,MATCH(demand!AO$1,Overzicht!$B:$B,0),5),Verdeelsleutels_percentage!$1:$1,0)))</f>
        <v>1.4503740070036372E-2</v>
      </c>
    </row>
    <row r="60" spans="2:41">
      <c r="B60" t="str">
        <f>INDEX('ETLocal datasets'!B:C,MATCH(C60,'ETLocal datasets'!C:C,0),1)</f>
        <v>GM0164</v>
      </c>
      <c r="C60" t="str">
        <f>'ETLocal datasets'!C43</f>
        <v>Hengelo</v>
      </c>
      <c r="D60">
        <f t="shared" si="6"/>
        <v>3.763600136789811E-2</v>
      </c>
      <c r="E60">
        <f t="shared" si="7"/>
        <v>0.17262663324636493</v>
      </c>
      <c r="F60">
        <f t="shared" si="8"/>
        <v>4.9019992462749018E-2</v>
      </c>
      <c r="G60">
        <f t="shared" si="9"/>
        <v>0.10084112735194084</v>
      </c>
      <c r="H60">
        <f>PRODUCT(INDEX(Overzicht!$B$2:$E$35,MATCH(demand!H$1,Overzicht!$B$2:$B$35,0),4),INDEX(Verdeelsleutels_percentage!$A:$AB,MATCH(demand!$C60,Verdeelsleutels_percentage!$C:$C,0),MATCH(INDEX(Overzicht!$B$1:$F$35,MATCH(demand!H$1,Overzicht!$B:$B,0),5),Verdeelsleutels_percentage!$1:$1,0)))</f>
        <v>4.9019992462749018E-2</v>
      </c>
      <c r="I60">
        <f>PRODUCT(INDEX(Overzicht!$B$2:$E$35,MATCH(demand!I$1,Overzicht!$B$2:$B$35,0),4),INDEX(Verdeelsleutels_percentage!$A:$AB,MATCH(demand!$C60,Verdeelsleutels_percentage!$C:$C,0),MATCH(INDEX(Overzicht!$B$1:$F$35,MATCH(demand!I$1,Overzicht!$B:$B,0),5),Verdeelsleutels_percentage!$1:$1,0)))</f>
        <v>3.108238167265652E-3</v>
      </c>
      <c r="J60">
        <f>PRODUCT(INDEX(Overzicht!$B$2:$E$35,MATCH(demand!J$1,Overzicht!$B$2:$B$35,0),4),INDEX(Verdeelsleutels_percentage!$A:$AB,MATCH(demand!$C60,Verdeelsleutels_percentage!$C:$C,0),MATCH(INDEX(Overzicht!$B$1:$F$35,MATCH(demand!J$1,Overzicht!$B:$B,0),5),Verdeelsleutels_percentage!$1:$1,0)))</f>
        <v>1.1204569705771205E-2</v>
      </c>
      <c r="K60">
        <f>PRODUCT(INDEX(Overzicht!$B$2:$E$35,MATCH(demand!K$1,Overzicht!$B$2:$B$35,0),4),INDEX(Verdeelsleutels_percentage!$A:$AB,MATCH(demand!$C60,Verdeelsleutels_percentage!$C:$C,0),MATCH(INDEX(Overzicht!$B$1:$F$35,MATCH(demand!K$1,Overzicht!$B:$B,0),5),Verdeelsleutels_percentage!$1:$1,0)))</f>
        <v>3.6262778618099278E-4</v>
      </c>
      <c r="L60">
        <f>PRODUCT(INDEX(Overzicht!$B$2:$E$35,MATCH(demand!L$1,Overzicht!$B$2:$B$35,0),4),INDEX(Verdeelsleutels_percentage!$A:$AB,MATCH(demand!$C60,Verdeelsleutels_percentage!$C:$C,0),MATCH(INDEX(Overzicht!$B$1:$F$35,MATCH(demand!L$1,Overzicht!$B:$B,0),5),Verdeelsleutels_percentage!$1:$1,0)))</f>
        <v>1.6806854558656808E-2</v>
      </c>
      <c r="M60">
        <f>PRODUCT(INDEX(Overzicht!$B$2:$E$35,MATCH(demand!M$1,Overzicht!$B$2:$B$35,0),4),INDEX(Verdeelsleutels_percentage!$A:$AB,MATCH(demand!$C60,Verdeelsleutels_percentage!$C:$C,0),MATCH(INDEX(Overzicht!$B$1:$F$35,MATCH(demand!M$1,Overzicht!$B:$B,0),5),Verdeelsleutels_percentage!$1:$1,0)))</f>
        <v>1.9849627163473237E-3</v>
      </c>
      <c r="N60">
        <f>PRODUCT(INDEX(Overzicht!$B$2:$E$35,MATCH(demand!N$1,Overzicht!$B$2:$B$35,0),4),INDEX(Verdeelsleutels_percentage!$A:$AB,MATCH(demand!$C60,Verdeelsleutels_percentage!$C:$C,0),MATCH(INDEX(Overzicht!$B$1:$F$35,MATCH(demand!N$1,Overzicht!$B:$B,0),5),Verdeelsleutels_percentage!$1:$1,0)))</f>
        <v>1.9650758301611557E-3</v>
      </c>
      <c r="O60">
        <f>PRODUCT(INDEX(Overzicht!$B$2:$E$35,MATCH(demand!O$1,Overzicht!$B$2:$B$35,0),4),INDEX(Verdeelsleutels_percentage!$A:$AB,MATCH(demand!$C60,Verdeelsleutels_percentage!$C:$C,0),MATCH(INDEX(Overzicht!$B$1:$F$35,MATCH(demand!O$1,Overzicht!$B:$B,0),5),Verdeelsleutels_percentage!$1:$1,0)))</f>
        <v>0</v>
      </c>
      <c r="P60">
        <f>PRODUCT(INDEX(Overzicht!$B$2:$E$35,MATCH(demand!P$1,Overzicht!$B$2:$B$35,0),4),INDEX(Verdeelsleutels_percentage!$A:$AB,MATCH(demand!$C60,Verdeelsleutels_percentage!$C:$C,0),MATCH(INDEX(Overzicht!$B$1:$F$35,MATCH(demand!P$1,Overzicht!$B:$B,0),5),Verdeelsleutels_percentage!$1:$1,0)))</f>
        <v>0</v>
      </c>
      <c r="Q60">
        <f>PRODUCT(INDEX(Overzicht!$B$2:$E$35,MATCH(demand!Q$1,Overzicht!$B$2:$B$35,0),4),INDEX(Verdeelsleutels_percentage!$A:$AB,MATCH(demand!$C60,Verdeelsleutels_percentage!$C:$C,0),MATCH(INDEX(Overzicht!$B$1:$F$35,MATCH(demand!Q$1,Overzicht!$B:$B,0),5),Verdeelsleutels_percentage!$1:$1,0)))</f>
        <v>1.6631783157004133E-2</v>
      </c>
      <c r="R60">
        <f>PRODUCT(INDEX(Overzicht!$B$2:$E$35,MATCH(demand!R$1,Overzicht!$B$2:$B$35,0),4),INDEX(Verdeelsleutels_percentage!$A:$AB,MATCH(demand!$C60,Verdeelsleutels_percentage!$C:$C,0),MATCH(INDEX(Overzicht!$B$1:$F$35,MATCH(demand!R$1,Overzicht!$B:$B,0),5),Verdeelsleutels_percentage!$1:$1,0)))</f>
        <v>2.976213828095476E-3</v>
      </c>
      <c r="S60">
        <f>PRODUCT(INDEX(Overzicht!$B$2:$E$35,MATCH(demand!S$1,Overzicht!$B$2:$B$35,0),4),INDEX(Verdeelsleutels_percentage!$A:$AB,MATCH(demand!$C60,Verdeelsleutels_percentage!$C:$C,0),MATCH(INDEX(Overzicht!$B$1:$F$35,MATCH(demand!S$1,Overzicht!$B:$B,0),5),Verdeelsleutels_percentage!$1:$1,0)))</f>
        <v>2.287599648261621E-2</v>
      </c>
      <c r="T60">
        <f>PRODUCT(INDEX(Overzicht!$B$2:$E$35,MATCH(demand!T$1,Overzicht!$B$2:$B$35,0),4),INDEX(Verdeelsleutels_percentage!$A:$AB,MATCH(demand!$C60,Verdeelsleutels_percentage!$C:$C,0),MATCH(INDEX(Overzicht!$B$1:$F$35,MATCH(demand!T$1,Overzicht!$B:$B,0),5),Verdeelsleutels_percentage!$1:$1,0)))</f>
        <v>1.8674282842952007E-2</v>
      </c>
      <c r="U60">
        <f>PRODUCT(INDEX(Overzicht!$B$2:$E$35,MATCH(demand!U$1,Overzicht!$B$2:$B$35,0),4),INDEX(Verdeelsleutels_percentage!$A:$AB,MATCH(demand!$C60,Verdeelsleutels_percentage!$C:$C,0),MATCH(INDEX(Overzicht!$B$1:$F$35,MATCH(demand!U$1,Overzicht!$B:$B,0),5),Verdeelsleutels_percentage!$1:$1,0)))</f>
        <v>5.8357133884225025E-2</v>
      </c>
      <c r="V60">
        <f>PRODUCT(INDEX(Overzicht!$B$2:$E$35,MATCH(demand!V$1,Overzicht!$B$2:$B$35,0),4),INDEX(Verdeelsleutels_percentage!$A:$AB,MATCH(demand!$C60,Verdeelsleutels_percentage!$C:$C,0),MATCH(INDEX(Overzicht!$B$1:$F$35,MATCH(demand!V$1,Overzicht!$B:$B,0),5),Verdeelsleutels_percentage!$1:$1,0)))</f>
        <v>5.1354277818118025E-3</v>
      </c>
      <c r="W60">
        <f>PRODUCT(INDEX(Overzicht!$B$2:$E$35,MATCH(demand!W$1,Overzicht!$B$2:$B$35,0),4),INDEX(Verdeelsleutels_percentage!$A:$AB,MATCH(demand!$C60,Verdeelsleutels_percentage!$C:$C,0),MATCH(INDEX(Overzicht!$B$1:$F$35,MATCH(demand!W$1,Overzicht!$B:$B,0),5),Verdeelsleutels_percentage!$1:$1,0)))</f>
        <v>5.6022848528856022E-2</v>
      </c>
      <c r="X60">
        <f>PRODUCT(INDEX(Overzicht!$B$2:$E$35,MATCH(demand!X$1,Overzicht!$B$2:$B$35,0),4),INDEX(Verdeelsleutels_percentage!$A:$AB,MATCH(demand!$C60,Verdeelsleutels_percentage!$C:$C,0),MATCH(INDEX(Overzicht!$B$1:$F$35,MATCH(demand!X$1,Overzicht!$B:$B,0),5),Verdeelsleutels_percentage!$1:$1,0)))</f>
        <v>3.6578076010197204E-3</v>
      </c>
      <c r="Y60">
        <f>PRODUCT(INDEX(Overzicht!$B$2:$E$35,MATCH(demand!Y$1,Overzicht!$B$2:$B$35,0),4),INDEX(Verdeelsleutels_percentage!$A:$AB,MATCH(demand!$C60,Verdeelsleutels_percentage!$C:$C,0),MATCH(INDEX(Overzicht!$B$1:$F$35,MATCH(demand!Y$1,Overzicht!$B:$B,0),5),Verdeelsleutels_percentage!$1:$1,0)))</f>
        <v>9.6307679099161683E-7</v>
      </c>
      <c r="Z60">
        <f>PRODUCT(INDEX(Overzicht!$B$2:$E$35,MATCH(demand!Z$1,Overzicht!$B$2:$B$35,0),4),INDEX(Verdeelsleutels_percentage!$A:$AB,MATCH(demand!$C60,Verdeelsleutels_percentage!$C:$C,0),MATCH(INDEX(Overzicht!$B$1:$F$35,MATCH(demand!Z$1,Overzicht!$B:$B,0),5),Verdeelsleutels_percentage!$1:$1,0)))</f>
        <v>0</v>
      </c>
      <c r="AA60">
        <f>PRODUCT(INDEX(Overzicht!$B$2:$E$35,MATCH(demand!AA$1,Overzicht!$B$2:$B$35,0),4),INDEX(Verdeelsleutels_percentage!$A:$AB,MATCH(demand!$C60,Verdeelsleutels_percentage!$C:$C,0),MATCH(INDEX(Overzicht!$B$1:$F$35,MATCH(demand!AA$1,Overzicht!$B:$B,0),5),Verdeelsleutels_percentage!$1:$1,0)))</f>
        <v>2.2528112069979343E-5</v>
      </c>
      <c r="AB60">
        <f>PRODUCT(INDEX(Overzicht!$B$2:$E$35,MATCH(demand!AB$1,Overzicht!$B$2:$B$35,0),4),INDEX(Verdeelsleutels_percentage!$A:$AB,MATCH(demand!$C60,Verdeelsleutels_percentage!$C:$C,0),MATCH(INDEX(Overzicht!$B$1:$F$35,MATCH(demand!AB$1,Overzicht!$B:$B,0),5),Verdeelsleutels_percentage!$1:$1,0)))</f>
        <v>1.9146927983060925E-2</v>
      </c>
      <c r="AC60">
        <f>PRODUCT(INDEX(Overzicht!$B$2:$E$35,MATCH(demand!AC$1,Overzicht!$B$2:$B$35,0),4),INDEX(Verdeelsleutels_percentage!$A:$AB,MATCH(demand!$C60,Verdeelsleutels_percentage!$C:$C,0),MATCH(INDEX(Overzicht!$B$1:$F$35,MATCH(demand!AC$1,Overzicht!$B:$B,0),5),Verdeelsleutels_percentage!$1:$1,0)))</f>
        <v>1.0747405503235986E-3</v>
      </c>
      <c r="AD60">
        <f>PRODUCT(INDEX(Overzicht!$B$2:$E$35,MATCH(demand!AD$1,Overzicht!$B$2:$B$35,0),4),INDEX(Verdeelsleutels_percentage!$A:$AB,MATCH(demand!$C60,Verdeelsleutels_percentage!$C:$C,0),MATCH(INDEX(Overzicht!$B$1:$F$35,MATCH(demand!AD$1,Overzicht!$B:$B,0),5),Verdeelsleutels_percentage!$1:$1,0)))</f>
        <v>0</v>
      </c>
      <c r="AE60">
        <f>PRODUCT(INDEX(Overzicht!$B$2:$E$35,MATCH(demand!AE$1,Overzicht!$B$2:$B$35,0),4),INDEX(Verdeelsleutels_percentage!$A:$AB,MATCH(demand!$C60,Verdeelsleutels_percentage!$C:$C,0),MATCH(INDEX(Overzicht!$B$1:$F$35,MATCH(demand!AE$1,Overzicht!$B:$B,0),5),Verdeelsleutels_percentage!$1:$1,0)))</f>
        <v>0</v>
      </c>
      <c r="AF60">
        <f>PRODUCT(INDEX(Overzicht!$B$2:$E$35,MATCH(demand!AF$1,Overzicht!$B$2:$B$35,0),4),INDEX(Verdeelsleutels_percentage!$A:$AB,MATCH(demand!$C60,Verdeelsleutels_percentage!$C:$C,0),MATCH(INDEX(Overzicht!$B$1:$F$35,MATCH(demand!AF$1,Overzicht!$B:$B,0),5),Verdeelsleutels_percentage!$1:$1,0)))</f>
        <v>0</v>
      </c>
      <c r="AG60">
        <f>PRODUCT(INDEX(Overzicht!$B$2:$E$35,MATCH(demand!AG$1,Overzicht!$B$2:$B$35,0),4),INDEX(Verdeelsleutels_percentage!$A:$AB,MATCH(demand!$C60,Verdeelsleutels_percentage!$C:$C,0),MATCH(INDEX(Overzicht!$B$1:$F$35,MATCH(demand!AG$1,Overzicht!$B:$B,0),5),Verdeelsleutels_percentage!$1:$1,0)))</f>
        <v>0</v>
      </c>
      <c r="AH60">
        <f>PRODUCT(INDEX(Overzicht!$B$2:$E$35,MATCH(demand!AH$1,Overzicht!$B$2:$B$35,0),4),INDEX(Verdeelsleutels_percentage!$A:$AB,MATCH(demand!$C60,Verdeelsleutels_percentage!$C:$C,0),MATCH(INDEX(Overzicht!$B$1:$F$35,MATCH(demand!AH$1,Overzicht!$B:$B,0),5),Verdeelsleutels_percentage!$1:$1,0)))</f>
        <v>2.9286545690973147E-4</v>
      </c>
      <c r="AI60">
        <f>PRODUCT(INDEX(Overzicht!$B$2:$E$35,MATCH(demand!AI$1,Overzicht!$B$2:$B$35,0),4),INDEX(Verdeelsleutels_percentage!$A:$AB,MATCH(demand!$C60,Verdeelsleutels_percentage!$C:$C,0),MATCH(INDEX(Overzicht!$B$1:$F$35,MATCH(demand!AI$1,Overzicht!$B:$B,0),5),Verdeelsleutels_percentage!$1:$1,0)))</f>
        <v>4.5056224139958686E-5</v>
      </c>
      <c r="AJ60">
        <f>PRODUCT(INDEX(Overzicht!$B$2:$E$35,MATCH(demand!AJ$1,Overzicht!$B$2:$B$35,0),4),INDEX(Verdeelsleutels_percentage!$A:$AB,MATCH(demand!$C60,Verdeelsleutels_percentage!$C:$C,0),MATCH(INDEX(Overzicht!$B$1:$F$35,MATCH(demand!AJ$1,Overzicht!$B:$B,0),5),Verdeelsleutels_percentage!$1:$1,0)))</f>
        <v>0</v>
      </c>
      <c r="AK60">
        <f>PRODUCT(INDEX(Overzicht!$B$2:$E$35,MATCH(demand!AK$1,Overzicht!$B$2:$B$35,0),4),INDEX(Verdeelsleutels_percentage!$A:$AB,MATCH(demand!$C60,Verdeelsleutels_percentage!$C:$C,0),MATCH(INDEX(Overzicht!$B$1:$F$35,MATCH(demand!AK$1,Overzicht!$B:$B,0),5),Verdeelsleutels_percentage!$1:$1,0)))</f>
        <v>7.2829703087512823E-4</v>
      </c>
      <c r="AL60">
        <f>PRODUCT(INDEX(Overzicht!$B$2:$E$35,MATCH(demand!AL$1,Overzicht!$B$2:$B$35,0),4),INDEX(Verdeelsleutels_percentage!$A:$AB,MATCH(demand!$C60,Verdeelsleutels_percentage!$C:$C,0),MATCH(INDEX(Overzicht!$B$1:$F$35,MATCH(demand!AL$1,Overzicht!$B:$B,0),5),Verdeelsleutels_percentage!$1:$1,0)))</f>
        <v>9.3371414214760036E-3</v>
      </c>
      <c r="AM60">
        <f>PRODUCT(INDEX(Overzicht!$B$2:$E$35,MATCH(demand!AM$1,Overzicht!$B$2:$B$35,0),4),INDEX(Verdeelsleutels_percentage!$A:$AB,MATCH(demand!$C60,Verdeelsleutels_percentage!$C:$C,0),MATCH(INDEX(Overzicht!$B$1:$F$35,MATCH(demand!AM$1,Overzicht!$B:$B,0),5),Verdeelsleutels_percentage!$1:$1,0)))</f>
        <v>1.8674282842952007E-2</v>
      </c>
      <c r="AN60">
        <f>PRODUCT(INDEX(Overzicht!$B$2:$E$35,MATCH(demand!AN$1,Overzicht!$B$2:$B$35,0),4),INDEX(Verdeelsleutels_percentage!$A:$AB,MATCH(demand!$C60,Verdeelsleutels_percentage!$C:$C,0),MATCH(INDEX(Overzicht!$B$1:$F$35,MATCH(demand!AN$1,Overzicht!$B:$B,0),5),Verdeelsleutels_percentage!$1:$1,0)))</f>
        <v>9.3371414214760036E-3</v>
      </c>
      <c r="AO60">
        <f>PRODUCT(INDEX(Overzicht!$B$2:$E$35,MATCH(demand!AO$1,Overzicht!$B$2:$B$35,0),4),INDEX(Verdeelsleutels_percentage!$A:$AB,MATCH(demand!$C60,Verdeelsleutels_percentage!$C:$C,0),MATCH(INDEX(Overzicht!$B$1:$F$35,MATCH(demand!AO$1,Overzicht!$B:$B,0),5),Verdeelsleutels_percentage!$1:$1,0)))</f>
        <v>3.2679994975166014E-2</v>
      </c>
    </row>
    <row r="61" spans="2:41">
      <c r="B61" t="str">
        <f>INDEX('ETLocal datasets'!B:C,MATCH(C61,'ETLocal datasets'!C:C,0),1)</f>
        <v>GM0166</v>
      </c>
      <c r="C61" t="str">
        <f>'ETLocal datasets'!C44</f>
        <v>Kampen</v>
      </c>
      <c r="D61">
        <f t="shared" si="6"/>
        <v>5.0657840984838137E-2</v>
      </c>
      <c r="E61">
        <f t="shared" si="7"/>
        <v>0.14956367922296723</v>
      </c>
      <c r="F61">
        <f t="shared" si="8"/>
        <v>3.2674121867731484E-2</v>
      </c>
      <c r="G61">
        <f t="shared" si="9"/>
        <v>6.7215336413619056E-2</v>
      </c>
      <c r="H61">
        <f>PRODUCT(INDEX(Overzicht!$B$2:$E$35,MATCH(demand!H$1,Overzicht!$B$2:$B$35,0),4),INDEX(Verdeelsleutels_percentage!$A:$AB,MATCH(demand!$C61,Verdeelsleutels_percentage!$C:$C,0),MATCH(INDEX(Overzicht!$B$1:$F$35,MATCH(demand!H$1,Overzicht!$B:$B,0),5),Verdeelsleutels_percentage!$1:$1,0)))</f>
        <v>3.2674121867731484E-2</v>
      </c>
      <c r="I61">
        <f>PRODUCT(INDEX(Overzicht!$B$2:$E$35,MATCH(demand!I$1,Overzicht!$B$2:$B$35,0),4),INDEX(Verdeelsleutels_percentage!$A:$AB,MATCH(demand!$C61,Verdeelsleutels_percentage!$C:$C,0),MATCH(INDEX(Overzicht!$B$1:$F$35,MATCH(demand!I$1,Overzicht!$B:$B,0),5),Verdeelsleutels_percentage!$1:$1,0)))</f>
        <v>6.4193065740494985E-3</v>
      </c>
      <c r="J61">
        <f>PRODUCT(INDEX(Overzicht!$B$2:$E$35,MATCH(demand!J$1,Overzicht!$B$2:$B$35,0),4),INDEX(Verdeelsleutels_percentage!$A:$AB,MATCH(demand!$C61,Verdeelsleutels_percentage!$C:$C,0),MATCH(INDEX(Overzicht!$B$1:$F$35,MATCH(demand!J$1,Overzicht!$B:$B,0),5),Verdeelsleutels_percentage!$1:$1,0)))</f>
        <v>7.4683707126243391E-3</v>
      </c>
      <c r="K61">
        <f>PRODUCT(INDEX(Overzicht!$B$2:$E$35,MATCH(demand!K$1,Overzicht!$B$2:$B$35,0),4),INDEX(Verdeelsleutels_percentage!$A:$AB,MATCH(demand!$C61,Verdeelsleutels_percentage!$C:$C,0),MATCH(INDEX(Overzicht!$B$1:$F$35,MATCH(demand!K$1,Overzicht!$B:$B,0),5),Verdeelsleutels_percentage!$1:$1,0)))</f>
        <v>7.4891910030577488E-4</v>
      </c>
      <c r="L61">
        <f>PRODUCT(INDEX(Overzicht!$B$2:$E$35,MATCH(demand!L$1,Overzicht!$B$2:$B$35,0),4),INDEX(Verdeelsleutels_percentage!$A:$AB,MATCH(demand!$C61,Verdeelsleutels_percentage!$C:$C,0),MATCH(INDEX(Overzicht!$B$1:$F$35,MATCH(demand!L$1,Overzicht!$B:$B,0),5),Verdeelsleutels_percentage!$1:$1,0)))</f>
        <v>1.120255606893651E-2</v>
      </c>
      <c r="M61">
        <f>PRODUCT(INDEX(Overzicht!$B$2:$E$35,MATCH(demand!M$1,Overzicht!$B$2:$B$35,0),4),INDEX(Verdeelsleutels_percentage!$A:$AB,MATCH(demand!$C61,Verdeelsleutels_percentage!$C:$C,0),MATCH(INDEX(Overzicht!$B$1:$F$35,MATCH(demand!M$1,Overzicht!$B:$B,0),5),Verdeelsleutels_percentage!$1:$1,0)))</f>
        <v>1.927568998894285E-2</v>
      </c>
      <c r="N61">
        <f>PRODUCT(INDEX(Overzicht!$B$2:$E$35,MATCH(demand!N$1,Overzicht!$B$2:$B$35,0),4),INDEX(Verdeelsleutels_percentage!$A:$AB,MATCH(demand!$C61,Verdeelsleutels_percentage!$C:$C,0),MATCH(INDEX(Overzicht!$B$1:$F$35,MATCH(demand!N$1,Overzicht!$B:$B,0),5),Verdeelsleutels_percentage!$1:$1,0)))</f>
        <v>3.5934784229951063E-2</v>
      </c>
      <c r="O61">
        <f>PRODUCT(INDEX(Overzicht!$B$2:$E$35,MATCH(demand!O$1,Overzicht!$B$2:$B$35,0),4),INDEX(Verdeelsleutels_percentage!$A:$AB,MATCH(demand!$C61,Verdeelsleutels_percentage!$C:$C,0),MATCH(INDEX(Overzicht!$B$1:$F$35,MATCH(demand!O$1,Overzicht!$B:$B,0),5),Verdeelsleutels_percentage!$1:$1,0)))</f>
        <v>0</v>
      </c>
      <c r="P61">
        <f>PRODUCT(INDEX(Overzicht!$B$2:$E$35,MATCH(demand!P$1,Overzicht!$B$2:$B$35,0),4),INDEX(Verdeelsleutels_percentage!$A:$AB,MATCH(demand!$C61,Verdeelsleutels_percentage!$C:$C,0),MATCH(INDEX(Overzicht!$B$1:$F$35,MATCH(demand!P$1,Overzicht!$B:$B,0),5),Verdeelsleutels_percentage!$1:$1,0)))</f>
        <v>1.8247952102677524E-3</v>
      </c>
      <c r="Q61">
        <f>PRODUCT(INDEX(Overzicht!$B$2:$E$35,MATCH(demand!Q$1,Overzicht!$B$2:$B$35,0),4),INDEX(Verdeelsleutels_percentage!$A:$AB,MATCH(demand!$C61,Verdeelsleutels_percentage!$C:$C,0),MATCH(INDEX(Overzicht!$B$1:$F$35,MATCH(demand!Q$1,Overzicht!$B:$B,0),5),Verdeelsleutels_percentage!$1:$1,0)))</f>
        <v>1.1085862776551754E-2</v>
      </c>
      <c r="R61">
        <f>PRODUCT(INDEX(Overzicht!$B$2:$E$35,MATCH(demand!R$1,Overzicht!$B$2:$B$35,0),4),INDEX(Verdeelsleutels_percentage!$A:$AB,MATCH(demand!$C61,Verdeelsleutels_percentage!$C:$C,0),MATCH(INDEX(Overzicht!$B$1:$F$35,MATCH(demand!R$1,Overzicht!$B:$B,0),5),Verdeelsleutels_percentage!$1:$1,0)))</f>
        <v>1.98378597054084E-3</v>
      </c>
      <c r="S61">
        <f>PRODUCT(INDEX(Overzicht!$B$2:$E$35,MATCH(demand!S$1,Overzicht!$B$2:$B$35,0),4),INDEX(Verdeelsleutels_percentage!$A:$AB,MATCH(demand!$C61,Verdeelsleutels_percentage!$C:$C,0),MATCH(INDEX(Overzicht!$B$1:$F$35,MATCH(demand!S$1,Overzicht!$B:$B,0),5),Verdeelsleutels_percentage!$1:$1,0)))</f>
        <v>1.5247923538274694E-2</v>
      </c>
      <c r="T61">
        <f>PRODUCT(INDEX(Overzicht!$B$2:$E$35,MATCH(demand!T$1,Overzicht!$B$2:$B$35,0),4),INDEX(Verdeelsleutels_percentage!$A:$AB,MATCH(demand!$C61,Verdeelsleutels_percentage!$C:$C,0),MATCH(INDEX(Overzicht!$B$1:$F$35,MATCH(demand!T$1,Overzicht!$B:$B,0),5),Verdeelsleutels_percentage!$1:$1,0)))</f>
        <v>1.2447284521040566E-2</v>
      </c>
      <c r="U61">
        <f>PRODUCT(INDEX(Overzicht!$B$2:$E$35,MATCH(demand!U$1,Overzicht!$B$2:$B$35,0),4),INDEX(Verdeelsleutels_percentage!$A:$AB,MATCH(demand!$C61,Verdeelsleutels_percentage!$C:$C,0),MATCH(INDEX(Overzicht!$B$1:$F$35,MATCH(demand!U$1,Overzicht!$B:$B,0),5),Verdeelsleutels_percentage!$1:$1,0)))</f>
        <v>3.8897764128251772E-2</v>
      </c>
      <c r="V61">
        <f>PRODUCT(INDEX(Overzicht!$B$2:$E$35,MATCH(demand!V$1,Overzicht!$B$2:$B$35,0),4),INDEX(Verdeelsleutels_percentage!$A:$AB,MATCH(demand!$C61,Verdeelsleutels_percentage!$C:$C,0),MATCH(INDEX(Overzicht!$B$1:$F$35,MATCH(demand!V$1,Overzicht!$B:$B,0),5),Verdeelsleutels_percentage!$1:$1,0)))</f>
        <v>3.423003243286156E-3</v>
      </c>
      <c r="W61">
        <f>PRODUCT(INDEX(Overzicht!$B$2:$E$35,MATCH(demand!W$1,Overzicht!$B$2:$B$35,0),4),INDEX(Verdeelsleutels_percentage!$A:$AB,MATCH(demand!$C61,Verdeelsleutels_percentage!$C:$C,0),MATCH(INDEX(Overzicht!$B$1:$F$35,MATCH(demand!W$1,Overzicht!$B:$B,0),5),Verdeelsleutels_percentage!$1:$1,0)))</f>
        <v>3.7341853563121696E-2</v>
      </c>
      <c r="X61">
        <f>PRODUCT(INDEX(Overzicht!$B$2:$E$35,MATCH(demand!X$1,Overzicht!$B$2:$B$35,0),4),INDEX(Verdeelsleutels_percentage!$A:$AB,MATCH(demand!$C61,Verdeelsleutels_percentage!$C:$C,0),MATCH(INDEX(Overzicht!$B$1:$F$35,MATCH(demand!X$1,Overzicht!$B:$B,0),5),Verdeelsleutels_percentage!$1:$1,0)))</f>
        <v>4.0085562750901045E-4</v>
      </c>
      <c r="Y61">
        <f>PRODUCT(INDEX(Overzicht!$B$2:$E$35,MATCH(demand!Y$1,Overzicht!$B$2:$B$35,0),4),INDEX(Verdeelsleutels_percentage!$A:$AB,MATCH(demand!$C61,Verdeelsleutels_percentage!$C:$C,0),MATCH(INDEX(Overzicht!$B$1:$F$35,MATCH(demand!Y$1,Overzicht!$B:$B,0),5),Verdeelsleutels_percentage!$1:$1,0)))</f>
        <v>4.4047668555039375E-6</v>
      </c>
      <c r="Z61">
        <f>PRODUCT(INDEX(Overzicht!$B$2:$E$35,MATCH(demand!Z$1,Overzicht!$B$2:$B$35,0),4),INDEX(Verdeelsleutels_percentage!$A:$AB,MATCH(demand!$C61,Verdeelsleutels_percentage!$C:$C,0),MATCH(INDEX(Overzicht!$B$1:$F$35,MATCH(demand!Z$1,Overzicht!$B:$B,0),5),Verdeelsleutels_percentage!$1:$1,0)))</f>
        <v>0</v>
      </c>
      <c r="AA61">
        <f>PRODUCT(INDEX(Overzicht!$B$2:$E$35,MATCH(demand!AA$1,Overzicht!$B$2:$B$35,0),4),INDEX(Verdeelsleutels_percentage!$A:$AB,MATCH(demand!$C61,Verdeelsleutels_percentage!$C:$C,0),MATCH(INDEX(Overzicht!$B$1:$F$35,MATCH(demand!AA$1,Overzicht!$B:$B,0),5),Verdeelsleutels_percentage!$1:$1,0)))</f>
        <v>1.0303548200009212E-4</v>
      </c>
      <c r="AB61">
        <f>PRODUCT(INDEX(Overzicht!$B$2:$E$35,MATCH(demand!AB$1,Overzicht!$B$2:$B$35,0),4),INDEX(Verdeelsleutels_percentage!$A:$AB,MATCH(demand!$C61,Verdeelsleutels_percentage!$C:$C,0),MATCH(INDEX(Overzicht!$B$1:$F$35,MATCH(demand!AB$1,Overzicht!$B:$B,0),5),Verdeelsleutels_percentage!$1:$1,0)))</f>
        <v>1.4406718453136317E-2</v>
      </c>
      <c r="AC61">
        <f>PRODUCT(INDEX(Overzicht!$B$2:$E$35,MATCH(demand!AC$1,Overzicht!$B$2:$B$35,0),4),INDEX(Verdeelsleutels_percentage!$A:$AB,MATCH(demand!$C61,Verdeelsleutels_percentage!$C:$C,0),MATCH(INDEX(Overzicht!$B$1:$F$35,MATCH(demand!AC$1,Overzicht!$B:$B,0),5),Verdeelsleutels_percentage!$1:$1,0)))</f>
        <v>5.1164938555413189E-4</v>
      </c>
      <c r="AD61">
        <f>PRODUCT(INDEX(Overzicht!$B$2:$E$35,MATCH(demand!AD$1,Overzicht!$B$2:$B$35,0),4),INDEX(Verdeelsleutels_percentage!$A:$AB,MATCH(demand!$C61,Verdeelsleutels_percentage!$C:$C,0),MATCH(INDEX(Overzicht!$B$1:$F$35,MATCH(demand!AD$1,Overzicht!$B:$B,0),5),Verdeelsleutels_percentage!$1:$1,0)))</f>
        <v>0</v>
      </c>
      <c r="AE61">
        <f>PRODUCT(INDEX(Overzicht!$B$2:$E$35,MATCH(demand!AE$1,Overzicht!$B$2:$B$35,0),4),INDEX(Verdeelsleutels_percentage!$A:$AB,MATCH(demand!$C61,Verdeelsleutels_percentage!$C:$C,0),MATCH(INDEX(Overzicht!$B$1:$F$35,MATCH(demand!AE$1,Overzicht!$B:$B,0),5),Verdeelsleutels_percentage!$1:$1,0)))</f>
        <v>0</v>
      </c>
      <c r="AF61">
        <f>PRODUCT(INDEX(Overzicht!$B$2:$E$35,MATCH(demand!AF$1,Overzicht!$B$2:$B$35,0),4),INDEX(Verdeelsleutels_percentage!$A:$AB,MATCH(demand!$C61,Verdeelsleutels_percentage!$C:$C,0),MATCH(INDEX(Overzicht!$B$1:$F$35,MATCH(demand!AF$1,Overzicht!$B:$B,0),5),Verdeelsleutels_percentage!$1:$1,0)))</f>
        <v>0</v>
      </c>
      <c r="AG61">
        <f>PRODUCT(INDEX(Overzicht!$B$2:$E$35,MATCH(demand!AG$1,Overzicht!$B$2:$B$35,0),4),INDEX(Verdeelsleutels_percentage!$A:$AB,MATCH(demand!$C61,Verdeelsleutels_percentage!$C:$C,0),MATCH(INDEX(Overzicht!$B$1:$F$35,MATCH(demand!AG$1,Overzicht!$B:$B,0),5),Verdeelsleutels_percentage!$1:$1,0)))</f>
        <v>0</v>
      </c>
      <c r="AH61">
        <f>PRODUCT(INDEX(Overzicht!$B$2:$E$35,MATCH(demand!AH$1,Overzicht!$B$2:$B$35,0),4),INDEX(Verdeelsleutels_percentage!$A:$AB,MATCH(demand!$C61,Verdeelsleutels_percentage!$C:$C,0),MATCH(INDEX(Overzicht!$B$1:$F$35,MATCH(demand!AH$1,Overzicht!$B:$B,0),5),Verdeelsleutels_percentage!$1:$1,0)))</f>
        <v>1.3394612660011975E-3</v>
      </c>
      <c r="AI61">
        <f>PRODUCT(INDEX(Overzicht!$B$2:$E$35,MATCH(demand!AI$1,Overzicht!$B$2:$B$35,0),4),INDEX(Verdeelsleutels_percentage!$A:$AB,MATCH(demand!$C61,Verdeelsleutels_percentage!$C:$C,0),MATCH(INDEX(Overzicht!$B$1:$F$35,MATCH(demand!AI$1,Overzicht!$B:$B,0),5),Verdeelsleutels_percentage!$1:$1,0)))</f>
        <v>2.0607096400018424E-4</v>
      </c>
      <c r="AJ61">
        <f>PRODUCT(INDEX(Overzicht!$B$2:$E$35,MATCH(demand!AJ$1,Overzicht!$B$2:$B$35,0),4),INDEX(Verdeelsleutels_percentage!$A:$AB,MATCH(demand!$C61,Verdeelsleutels_percentage!$C:$C,0),MATCH(INDEX(Overzicht!$B$1:$F$35,MATCH(demand!AJ$1,Overzicht!$B:$B,0),5),Verdeelsleutels_percentage!$1:$1,0)))</f>
        <v>0</v>
      </c>
      <c r="AK61">
        <f>PRODUCT(INDEX(Overzicht!$B$2:$E$35,MATCH(demand!AK$1,Overzicht!$B$2:$B$35,0),4),INDEX(Verdeelsleutels_percentage!$A:$AB,MATCH(demand!$C61,Verdeelsleutels_percentage!$C:$C,0),MATCH(INDEX(Overzicht!$B$1:$F$35,MATCH(demand!AK$1,Overzicht!$B:$B,0),5),Verdeelsleutels_percentage!$1:$1,0)))</f>
        <v>4.8544409632058207E-4</v>
      </c>
      <c r="AL61">
        <f>PRODUCT(INDEX(Overzicht!$B$2:$E$35,MATCH(demand!AL$1,Overzicht!$B$2:$B$35,0),4),INDEX(Verdeelsleutels_percentage!$A:$AB,MATCH(demand!$C61,Verdeelsleutels_percentage!$C:$C,0),MATCH(INDEX(Overzicht!$B$1:$F$35,MATCH(demand!AL$1,Overzicht!$B:$B,0),5),Verdeelsleutels_percentage!$1:$1,0)))</f>
        <v>6.223642260520283E-3</v>
      </c>
      <c r="AM61">
        <f>PRODUCT(INDEX(Overzicht!$B$2:$E$35,MATCH(demand!AM$1,Overzicht!$B$2:$B$35,0),4),INDEX(Verdeelsleutels_percentage!$A:$AB,MATCH(demand!$C61,Verdeelsleutels_percentage!$C:$C,0),MATCH(INDEX(Overzicht!$B$1:$F$35,MATCH(demand!AM$1,Overzicht!$B:$B,0),5),Verdeelsleutels_percentage!$1:$1,0)))</f>
        <v>1.2447284521040566E-2</v>
      </c>
      <c r="AN61">
        <f>PRODUCT(INDEX(Overzicht!$B$2:$E$35,MATCH(demand!AN$1,Overzicht!$B$2:$B$35,0),4),INDEX(Verdeelsleutels_percentage!$A:$AB,MATCH(demand!$C61,Verdeelsleutels_percentage!$C:$C,0),MATCH(INDEX(Overzicht!$B$1:$F$35,MATCH(demand!AN$1,Overzicht!$B:$B,0),5),Verdeelsleutels_percentage!$1:$1,0)))</f>
        <v>6.223642260520283E-3</v>
      </c>
      <c r="AO61">
        <f>PRODUCT(INDEX(Overzicht!$B$2:$E$35,MATCH(demand!AO$1,Overzicht!$B$2:$B$35,0),4),INDEX(Verdeelsleutels_percentage!$A:$AB,MATCH(demand!$C61,Verdeelsleutels_percentage!$C:$C,0),MATCH(INDEX(Overzicht!$B$1:$F$35,MATCH(demand!AO$1,Overzicht!$B:$B,0),5),Verdeelsleutels_percentage!$1:$1,0)))</f>
        <v>2.1782747911820992E-2</v>
      </c>
    </row>
    <row r="62" spans="2:41">
      <c r="B62" t="str">
        <f>INDEX('ETLocal datasets'!B:C,MATCH(C62,'ETLocal datasets'!C:C,0),1)</f>
        <v>GM0168</v>
      </c>
      <c r="C62" t="str">
        <f>'ETLocal datasets'!C45</f>
        <v>Losser</v>
      </c>
      <c r="D62">
        <f t="shared" si="6"/>
        <v>3.0761763747656243E-2</v>
      </c>
      <c r="E62">
        <f t="shared" si="7"/>
        <v>7.7821482029662076E-2</v>
      </c>
      <c r="F62">
        <f t="shared" si="8"/>
        <v>1.3744286522468282E-2</v>
      </c>
      <c r="G62">
        <f t="shared" si="9"/>
        <v>2.8273960846220466E-2</v>
      </c>
      <c r="H62">
        <f>PRODUCT(INDEX(Overzicht!$B$2:$E$35,MATCH(demand!H$1,Overzicht!$B$2:$B$35,0),4),INDEX(Verdeelsleutels_percentage!$A:$AB,MATCH(demand!$C62,Verdeelsleutels_percentage!$C:$C,0),MATCH(INDEX(Overzicht!$B$1:$F$35,MATCH(demand!H$1,Overzicht!$B:$B,0),5),Verdeelsleutels_percentage!$1:$1,0)))</f>
        <v>1.3744286522468282E-2</v>
      </c>
      <c r="I62">
        <f>PRODUCT(INDEX(Overzicht!$B$2:$E$35,MATCH(demand!I$1,Overzicht!$B$2:$B$35,0),4),INDEX(Verdeelsleutels_percentage!$A:$AB,MATCH(demand!$C62,Verdeelsleutels_percentage!$C:$C,0),MATCH(INDEX(Overzicht!$B$1:$F$35,MATCH(demand!I$1,Overzicht!$B:$B,0),5),Verdeelsleutels_percentage!$1:$1,0)))</f>
        <v>8.762890338104519E-3</v>
      </c>
      <c r="J62">
        <f>PRODUCT(INDEX(Overzicht!$B$2:$E$35,MATCH(demand!J$1,Overzicht!$B$2:$B$35,0),4),INDEX(Verdeelsleutels_percentage!$A:$AB,MATCH(demand!$C62,Verdeelsleutels_percentage!$C:$C,0),MATCH(INDEX(Overzicht!$B$1:$F$35,MATCH(demand!J$1,Overzicht!$B:$B,0),5),Verdeelsleutels_percentage!$1:$1,0)))</f>
        <v>3.1415512051356071E-3</v>
      </c>
      <c r="K62">
        <f>PRODUCT(INDEX(Overzicht!$B$2:$E$35,MATCH(demand!K$1,Overzicht!$B$2:$B$35,0),4),INDEX(Verdeelsleutels_percentage!$A:$AB,MATCH(demand!$C62,Verdeelsleutels_percentage!$C:$C,0),MATCH(INDEX(Overzicht!$B$1:$F$35,MATCH(demand!K$1,Overzicht!$B:$B,0),5),Verdeelsleutels_percentage!$1:$1,0)))</f>
        <v>1.0223372061121938E-3</v>
      </c>
      <c r="L62">
        <f>PRODUCT(INDEX(Overzicht!$B$2:$E$35,MATCH(demand!L$1,Overzicht!$B$2:$B$35,0),4),INDEX(Verdeelsleutels_percentage!$A:$AB,MATCH(demand!$C62,Verdeelsleutels_percentage!$C:$C,0),MATCH(INDEX(Overzicht!$B$1:$F$35,MATCH(demand!L$1,Overzicht!$B:$B,0),5),Verdeelsleutels_percentage!$1:$1,0)))</f>
        <v>4.7123268077034113E-3</v>
      </c>
      <c r="M62">
        <f>PRODUCT(INDEX(Overzicht!$B$2:$E$35,MATCH(demand!M$1,Overzicht!$B$2:$B$35,0),4),INDEX(Verdeelsleutels_percentage!$A:$AB,MATCH(demand!$C62,Verdeelsleutels_percentage!$C:$C,0),MATCH(INDEX(Overzicht!$B$1:$F$35,MATCH(demand!M$1,Overzicht!$B:$B,0),5),Verdeelsleutels_percentage!$1:$1,0)))</f>
        <v>1.0080591672550262E-2</v>
      </c>
      <c r="N62">
        <f>PRODUCT(INDEX(Overzicht!$B$2:$E$35,MATCH(demand!N$1,Overzicht!$B$2:$B$35,0),4),INDEX(Verdeelsleutels_percentage!$A:$AB,MATCH(demand!$C62,Verdeelsleutels_percentage!$C:$C,0),MATCH(INDEX(Overzicht!$B$1:$F$35,MATCH(demand!N$1,Overzicht!$B:$B,0),5),Verdeelsleutels_percentage!$1:$1,0)))</f>
        <v>1.7811152960911941E-2</v>
      </c>
      <c r="O62">
        <f>PRODUCT(INDEX(Overzicht!$B$2:$E$35,MATCH(demand!O$1,Overzicht!$B$2:$B$35,0),4),INDEX(Verdeelsleutels_percentage!$A:$AB,MATCH(demand!$C62,Verdeelsleutels_percentage!$C:$C,0),MATCH(INDEX(Overzicht!$B$1:$F$35,MATCH(demand!O$1,Overzicht!$B:$B,0),5),Verdeelsleutels_percentage!$1:$1,0)))</f>
        <v>0</v>
      </c>
      <c r="P62">
        <f>PRODUCT(INDEX(Overzicht!$B$2:$E$35,MATCH(demand!P$1,Overzicht!$B$2:$B$35,0),4),INDEX(Verdeelsleutels_percentage!$A:$AB,MATCH(demand!$C62,Verdeelsleutels_percentage!$C:$C,0),MATCH(INDEX(Overzicht!$B$1:$F$35,MATCH(demand!P$1,Overzicht!$B:$B,0),5),Verdeelsleutels_percentage!$1:$1,0)))</f>
        <v>0</v>
      </c>
      <c r="Q62">
        <f>PRODUCT(INDEX(Overzicht!$B$2:$E$35,MATCH(demand!Q$1,Overzicht!$B$2:$B$35,0),4),INDEX(Verdeelsleutels_percentage!$A:$AB,MATCH(demand!$C62,Verdeelsleutels_percentage!$C:$C,0),MATCH(INDEX(Overzicht!$B$1:$F$35,MATCH(demand!Q$1,Overzicht!$B:$B,0),5),Verdeelsleutels_percentage!$1:$1,0)))</f>
        <v>4.6632400701231667E-3</v>
      </c>
      <c r="R62">
        <f>PRODUCT(INDEX(Overzicht!$B$2:$E$35,MATCH(demand!R$1,Overzicht!$B$2:$B$35,0),4),INDEX(Verdeelsleutels_percentage!$A:$AB,MATCH(demand!$C62,Verdeelsleutels_percentage!$C:$C,0),MATCH(INDEX(Overzicht!$B$1:$F$35,MATCH(demand!R$1,Overzicht!$B:$B,0),5),Verdeelsleutels_percentage!$1:$1,0)))</f>
        <v>8.3447453886414567E-4</v>
      </c>
      <c r="S62">
        <f>PRODUCT(INDEX(Overzicht!$B$2:$E$35,MATCH(demand!S$1,Overzicht!$B$2:$B$35,0),4),INDEX(Verdeelsleutels_percentage!$A:$AB,MATCH(demand!$C62,Verdeelsleutels_percentage!$C:$C,0),MATCH(INDEX(Overzicht!$B$1:$F$35,MATCH(demand!S$1,Overzicht!$B:$B,0),5),Verdeelsleutels_percentage!$1:$1,0)))</f>
        <v>6.4140003771518657E-3</v>
      </c>
      <c r="T62">
        <f>PRODUCT(INDEX(Overzicht!$B$2:$E$35,MATCH(demand!T$1,Overzicht!$B$2:$B$35,0),4),INDEX(Verdeelsleutels_percentage!$A:$AB,MATCH(demand!$C62,Verdeelsleutels_percentage!$C:$C,0),MATCH(INDEX(Overzicht!$B$1:$F$35,MATCH(demand!T$1,Overzicht!$B:$B,0),5),Verdeelsleutels_percentage!$1:$1,0)))</f>
        <v>5.2359186752260123E-3</v>
      </c>
      <c r="U62">
        <f>PRODUCT(INDEX(Overzicht!$B$2:$E$35,MATCH(demand!U$1,Overzicht!$B$2:$B$35,0),4),INDEX(Verdeelsleutels_percentage!$A:$AB,MATCH(demand!$C62,Verdeelsleutels_percentage!$C:$C,0),MATCH(INDEX(Overzicht!$B$1:$F$35,MATCH(demand!U$1,Overzicht!$B:$B,0),5),Verdeelsleutels_percentage!$1:$1,0)))</f>
        <v>1.6362245860081288E-2</v>
      </c>
      <c r="V62">
        <f>PRODUCT(INDEX(Overzicht!$B$2:$E$35,MATCH(demand!V$1,Overzicht!$B$2:$B$35,0),4),INDEX(Verdeelsleutels_percentage!$A:$AB,MATCH(demand!$C62,Verdeelsleutels_percentage!$C:$C,0),MATCH(INDEX(Overzicht!$B$1:$F$35,MATCH(demand!V$1,Overzicht!$B:$B,0),5),Verdeelsleutels_percentage!$1:$1,0)))</f>
        <v>1.4398776356871535E-3</v>
      </c>
      <c r="W62">
        <f>PRODUCT(INDEX(Overzicht!$B$2:$E$35,MATCH(demand!W$1,Overzicht!$B$2:$B$35,0),4),INDEX(Verdeelsleutels_percentage!$A:$AB,MATCH(demand!$C62,Verdeelsleutels_percentage!$C:$C,0),MATCH(INDEX(Overzicht!$B$1:$F$35,MATCH(demand!W$1,Overzicht!$B:$B,0),5),Verdeelsleutels_percentage!$1:$1,0)))</f>
        <v>1.5707756025678036E-2</v>
      </c>
      <c r="X62">
        <f>PRODUCT(INDEX(Overzicht!$B$2:$E$35,MATCH(demand!X$1,Overzicht!$B$2:$B$35,0),4),INDEX(Verdeelsleutels_percentage!$A:$AB,MATCH(demand!$C62,Verdeelsleutels_percentage!$C:$C,0),MATCH(INDEX(Overzicht!$B$1:$F$35,MATCH(demand!X$1,Overzicht!$B:$B,0),5),Verdeelsleutels_percentage!$1:$1,0)))</f>
        <v>8.9190377120754814E-3</v>
      </c>
      <c r="Y62">
        <f>PRODUCT(INDEX(Overzicht!$B$2:$E$35,MATCH(demand!Y$1,Overzicht!$B$2:$B$35,0),4),INDEX(Verdeelsleutels_percentage!$A:$AB,MATCH(demand!$C62,Verdeelsleutels_percentage!$C:$C,0),MATCH(INDEX(Overzicht!$B$1:$F$35,MATCH(demand!Y$1,Overzicht!$B:$B,0),5),Verdeelsleutels_percentage!$1:$1,0)))</f>
        <v>2.72062502766826E-6</v>
      </c>
      <c r="Z62">
        <f>PRODUCT(INDEX(Overzicht!$B$2:$E$35,MATCH(demand!Z$1,Overzicht!$B$2:$B$35,0),4),INDEX(Verdeelsleutels_percentage!$A:$AB,MATCH(demand!$C62,Verdeelsleutels_percentage!$C:$C,0),MATCH(INDEX(Overzicht!$B$1:$F$35,MATCH(demand!Z$1,Overzicht!$B:$B,0),5),Verdeelsleutels_percentage!$1:$1,0)))</f>
        <v>0</v>
      </c>
      <c r="AA62">
        <f>PRODUCT(INDEX(Overzicht!$B$2:$E$35,MATCH(demand!AA$1,Overzicht!$B$2:$B$35,0),4),INDEX(Verdeelsleutels_percentage!$A:$AB,MATCH(demand!$C62,Verdeelsleutels_percentage!$C:$C,0),MATCH(INDEX(Overzicht!$B$1:$F$35,MATCH(demand!AA$1,Overzicht!$B:$B,0),5),Verdeelsleutels_percentage!$1:$1,0)))</f>
        <v>6.364035152440375E-5</v>
      </c>
      <c r="AB62">
        <f>PRODUCT(INDEX(Overzicht!$B$2:$E$35,MATCH(demand!AB$1,Overzicht!$B$2:$B$35,0),4),INDEX(Verdeelsleutels_percentage!$A:$AB,MATCH(demand!$C62,Verdeelsleutels_percentage!$C:$C,0),MATCH(INDEX(Overzicht!$B$1:$F$35,MATCH(demand!AB$1,Overzicht!$B:$B,0),5),Verdeelsleutels_percentage!$1:$1,0)))</f>
        <v>9.4605892813351203E-3</v>
      </c>
      <c r="AC62">
        <f>PRODUCT(INDEX(Overzicht!$B$2:$E$35,MATCH(demand!AC$1,Overzicht!$B$2:$B$35,0),4),INDEX(Verdeelsleutels_percentage!$A:$AB,MATCH(demand!$C62,Verdeelsleutels_percentage!$C:$C,0),MATCH(INDEX(Overzicht!$B$1:$F$35,MATCH(demand!AC$1,Overzicht!$B:$B,0),5),Verdeelsleutels_percentage!$1:$1,0)))</f>
        <v>1.4293541469491005E-3</v>
      </c>
      <c r="AD62">
        <f>PRODUCT(INDEX(Overzicht!$B$2:$E$35,MATCH(demand!AD$1,Overzicht!$B$2:$B$35,0),4),INDEX(Verdeelsleutels_percentage!$A:$AB,MATCH(demand!$C62,Verdeelsleutels_percentage!$C:$C,0),MATCH(INDEX(Overzicht!$B$1:$F$35,MATCH(demand!AD$1,Overzicht!$B:$B,0),5),Verdeelsleutels_percentage!$1:$1,0)))</f>
        <v>0</v>
      </c>
      <c r="AE62">
        <f>PRODUCT(INDEX(Overzicht!$B$2:$E$35,MATCH(demand!AE$1,Overzicht!$B$2:$B$35,0),4),INDEX(Verdeelsleutels_percentage!$A:$AB,MATCH(demand!$C62,Verdeelsleutels_percentage!$C:$C,0),MATCH(INDEX(Overzicht!$B$1:$F$35,MATCH(demand!AE$1,Overzicht!$B:$B,0),5),Verdeelsleutels_percentage!$1:$1,0)))</f>
        <v>0</v>
      </c>
      <c r="AF62">
        <f>PRODUCT(INDEX(Overzicht!$B$2:$E$35,MATCH(demand!AF$1,Overzicht!$B$2:$B$35,0),4),INDEX(Verdeelsleutels_percentage!$A:$AB,MATCH(demand!$C62,Verdeelsleutels_percentage!$C:$C,0),MATCH(INDEX(Overzicht!$B$1:$F$35,MATCH(demand!AF$1,Overzicht!$B:$B,0),5),Verdeelsleutels_percentage!$1:$1,0)))</f>
        <v>0</v>
      </c>
      <c r="AG62">
        <f>PRODUCT(INDEX(Overzicht!$B$2:$E$35,MATCH(demand!AG$1,Overzicht!$B$2:$B$35,0),4),INDEX(Verdeelsleutels_percentage!$A:$AB,MATCH(demand!$C62,Verdeelsleutels_percentage!$C:$C,0),MATCH(INDEX(Overzicht!$B$1:$F$35,MATCH(demand!AG$1,Overzicht!$B:$B,0),5),Verdeelsleutels_percentage!$1:$1,0)))</f>
        <v>0</v>
      </c>
      <c r="AH62">
        <f>PRODUCT(INDEX(Overzicht!$B$2:$E$35,MATCH(demand!AH$1,Overzicht!$B$2:$B$35,0),4),INDEX(Verdeelsleutels_percentage!$A:$AB,MATCH(demand!$C62,Verdeelsleutels_percentage!$C:$C,0),MATCH(INDEX(Overzicht!$B$1:$F$35,MATCH(demand!AH$1,Overzicht!$B:$B,0),5),Verdeelsleutels_percentage!$1:$1,0)))</f>
        <v>8.2732456981724867E-4</v>
      </c>
      <c r="AI62">
        <f>PRODUCT(INDEX(Overzicht!$B$2:$E$35,MATCH(demand!AI$1,Overzicht!$B$2:$B$35,0),4),INDEX(Verdeelsleutels_percentage!$A:$AB,MATCH(demand!$C62,Verdeelsleutels_percentage!$C:$C,0),MATCH(INDEX(Overzicht!$B$1:$F$35,MATCH(demand!AI$1,Overzicht!$B:$B,0),5),Verdeelsleutels_percentage!$1:$1,0)))</f>
        <v>1.272807030488075E-4</v>
      </c>
      <c r="AJ62">
        <f>PRODUCT(INDEX(Overzicht!$B$2:$E$35,MATCH(demand!AJ$1,Overzicht!$B$2:$B$35,0),4),INDEX(Verdeelsleutels_percentage!$A:$AB,MATCH(demand!$C62,Verdeelsleutels_percentage!$C:$C,0),MATCH(INDEX(Overzicht!$B$1:$F$35,MATCH(demand!AJ$1,Overzicht!$B:$B,0),5),Verdeelsleutels_percentage!$1:$1,0)))</f>
        <v>0</v>
      </c>
      <c r="AK62">
        <f>PRODUCT(INDEX(Overzicht!$B$2:$E$35,MATCH(demand!AK$1,Overzicht!$B$2:$B$35,0),4),INDEX(Verdeelsleutels_percentage!$A:$AB,MATCH(demand!$C62,Verdeelsleutels_percentage!$C:$C,0),MATCH(INDEX(Overzicht!$B$1:$F$35,MATCH(demand!AK$1,Overzicht!$B:$B,0),5),Verdeelsleutels_percentage!$1:$1,0)))</f>
        <v>2.0420082833381447E-4</v>
      </c>
      <c r="AL62">
        <f>PRODUCT(INDEX(Overzicht!$B$2:$E$35,MATCH(demand!AL$1,Overzicht!$B$2:$B$35,0),4),INDEX(Verdeelsleutels_percentage!$A:$AB,MATCH(demand!$C62,Verdeelsleutels_percentage!$C:$C,0),MATCH(INDEX(Overzicht!$B$1:$F$35,MATCH(demand!AL$1,Overzicht!$B:$B,0),5),Verdeelsleutels_percentage!$1:$1,0)))</f>
        <v>2.6179593376130061E-3</v>
      </c>
      <c r="AM62">
        <f>PRODUCT(INDEX(Overzicht!$B$2:$E$35,MATCH(demand!AM$1,Overzicht!$B$2:$B$35,0),4),INDEX(Verdeelsleutels_percentage!$A:$AB,MATCH(demand!$C62,Verdeelsleutels_percentage!$C:$C,0),MATCH(INDEX(Overzicht!$B$1:$F$35,MATCH(demand!AM$1,Overzicht!$B:$B,0),5),Verdeelsleutels_percentage!$1:$1,0)))</f>
        <v>5.2359186752260123E-3</v>
      </c>
      <c r="AN62">
        <f>PRODUCT(INDEX(Overzicht!$B$2:$E$35,MATCH(demand!AN$1,Overzicht!$B$2:$B$35,0),4),INDEX(Verdeelsleutels_percentage!$A:$AB,MATCH(demand!$C62,Verdeelsleutels_percentage!$C:$C,0),MATCH(INDEX(Overzicht!$B$1:$F$35,MATCH(demand!AN$1,Overzicht!$B:$B,0),5),Verdeelsleutels_percentage!$1:$1,0)))</f>
        <v>2.6179593376130061E-3</v>
      </c>
      <c r="AO62">
        <f>PRODUCT(INDEX(Overzicht!$B$2:$E$35,MATCH(demand!AO$1,Overzicht!$B$2:$B$35,0),4),INDEX(Verdeelsleutels_percentage!$A:$AB,MATCH(demand!$C62,Verdeelsleutels_percentage!$C:$C,0),MATCH(INDEX(Overzicht!$B$1:$F$35,MATCH(demand!AO$1,Overzicht!$B:$B,0),5),Verdeelsleutels_percentage!$1:$1,0)))</f>
        <v>9.1628576816455212E-3</v>
      </c>
    </row>
    <row r="63" spans="2:41">
      <c r="B63" t="str">
        <f>INDEX('ETLocal datasets'!B:C,MATCH(C63,'ETLocal datasets'!C:C,0),1)</f>
        <v>GM0171</v>
      </c>
      <c r="C63" t="str">
        <f>'ETLocal datasets'!C46</f>
        <v>Noordoostpolder</v>
      </c>
      <c r="D63">
        <f t="shared" si="6"/>
        <v>0.56562325432931893</v>
      </c>
      <c r="E63">
        <f t="shared" si="7"/>
        <v>0.16438352396320688</v>
      </c>
      <c r="F63">
        <f t="shared" si="8"/>
        <v>2.8471609716908697E-2</v>
      </c>
      <c r="G63">
        <f t="shared" si="9"/>
        <v>5.8570168560497897E-2</v>
      </c>
      <c r="H63">
        <f>PRODUCT(INDEX(Overzicht!$B$2:$E$35,MATCH(demand!H$1,Overzicht!$B$2:$B$35,0),4),INDEX(Verdeelsleutels_percentage!$A:$AB,MATCH(demand!$C63,Verdeelsleutels_percentage!$C:$C,0),MATCH(INDEX(Overzicht!$B$1:$F$35,MATCH(demand!H$1,Overzicht!$B:$B,0),5),Verdeelsleutels_percentage!$1:$1,0)))</f>
        <v>2.8471609716908697E-2</v>
      </c>
      <c r="I63">
        <f>PRODUCT(INDEX(Overzicht!$B$2:$E$35,MATCH(demand!I$1,Overzicht!$B$2:$B$35,0),4),INDEX(Verdeelsleutels_percentage!$A:$AB,MATCH(demand!$C63,Verdeelsleutels_percentage!$C:$C,0),MATCH(INDEX(Overzicht!$B$1:$F$35,MATCH(demand!I$1,Overzicht!$B:$B,0),5),Verdeelsleutels_percentage!$1:$1,0)))</f>
        <v>0.11720846267031029</v>
      </c>
      <c r="J63">
        <f>PRODUCT(INDEX(Overzicht!$B$2:$E$35,MATCH(demand!J$1,Overzicht!$B$2:$B$35,0),4),INDEX(Verdeelsleutels_percentage!$A:$AB,MATCH(demand!$C63,Verdeelsleutels_percentage!$C:$C,0),MATCH(INDEX(Overzicht!$B$1:$F$35,MATCH(demand!J$1,Overzicht!$B:$B,0),5),Verdeelsleutels_percentage!$1:$1,0)))</f>
        <v>6.5077965067219879E-3</v>
      </c>
      <c r="K63">
        <f>PRODUCT(INDEX(Overzicht!$B$2:$E$35,MATCH(demand!K$1,Overzicht!$B$2:$B$35,0),4),INDEX(Verdeelsleutels_percentage!$A:$AB,MATCH(demand!$C63,Verdeelsleutels_percentage!$C:$C,0),MATCH(INDEX(Overzicht!$B$1:$F$35,MATCH(demand!K$1,Overzicht!$B:$B,0),5),Verdeelsleutels_percentage!$1:$1,0)))</f>
        <v>1.3674320644869535E-2</v>
      </c>
      <c r="L63">
        <f>PRODUCT(INDEX(Overzicht!$B$2:$E$35,MATCH(demand!L$1,Overzicht!$B$2:$B$35,0),4),INDEX(Verdeelsleutels_percentage!$A:$AB,MATCH(demand!$C63,Verdeelsleutels_percentage!$C:$C,0),MATCH(INDEX(Overzicht!$B$1:$F$35,MATCH(demand!L$1,Overzicht!$B:$B,0),5),Verdeelsleutels_percentage!$1:$1,0)))</f>
        <v>9.7616947600829822E-3</v>
      </c>
      <c r="M63">
        <f>PRODUCT(INDEX(Overzicht!$B$2:$E$35,MATCH(demand!M$1,Overzicht!$B$2:$B$35,0),4),INDEX(Verdeelsleutels_percentage!$A:$AB,MATCH(demand!$C63,Verdeelsleutels_percentage!$C:$C,0),MATCH(INDEX(Overzicht!$B$1:$F$35,MATCH(demand!M$1,Overzicht!$B:$B,0),5),Verdeelsleutels_percentage!$1:$1,0)))</f>
        <v>1.1884424119890163E-2</v>
      </c>
      <c r="N63">
        <f>PRODUCT(INDEX(Overzicht!$B$2:$E$35,MATCH(demand!N$1,Overzicht!$B$2:$B$35,0),4),INDEX(Verdeelsleutels_percentage!$A:$AB,MATCH(demand!$C63,Verdeelsleutels_percentage!$C:$C,0),MATCH(INDEX(Overzicht!$B$1:$F$35,MATCH(demand!N$1,Overzicht!$B:$B,0),5),Verdeelsleutels_percentage!$1:$1,0)))</f>
        <v>4.2923829364766561E-2</v>
      </c>
      <c r="O63">
        <f>PRODUCT(INDEX(Overzicht!$B$2:$E$35,MATCH(demand!O$1,Overzicht!$B$2:$B$35,0),4),INDEX(Verdeelsleutels_percentage!$A:$AB,MATCH(demand!$C63,Verdeelsleutels_percentage!$C:$C,0),MATCH(INDEX(Overzicht!$B$1:$F$35,MATCH(demand!O$1,Overzicht!$B:$B,0),5),Verdeelsleutels_percentage!$1:$1,0)))</f>
        <v>0</v>
      </c>
      <c r="P63">
        <f>PRODUCT(INDEX(Overzicht!$B$2:$E$35,MATCH(demand!P$1,Overzicht!$B$2:$B$35,0),4),INDEX(Verdeelsleutels_percentage!$A:$AB,MATCH(demand!$C63,Verdeelsleutels_percentage!$C:$C,0),MATCH(INDEX(Overzicht!$B$1:$F$35,MATCH(demand!P$1,Overzicht!$B:$B,0),5),Verdeelsleutels_percentage!$1:$1,0)))</f>
        <v>0.39796295629379241</v>
      </c>
      <c r="Q63">
        <f>PRODUCT(INDEX(Overzicht!$B$2:$E$35,MATCH(demand!Q$1,Overzicht!$B$2:$B$35,0),4),INDEX(Verdeelsleutels_percentage!$A:$AB,MATCH(demand!$C63,Verdeelsleutels_percentage!$C:$C,0),MATCH(INDEX(Overzicht!$B$1:$F$35,MATCH(demand!Q$1,Overzicht!$B:$B,0),5),Verdeelsleutels_percentage!$1:$1,0)))</f>
        <v>9.6600104396654517E-3</v>
      </c>
      <c r="R63">
        <f>PRODUCT(INDEX(Overzicht!$B$2:$E$35,MATCH(demand!R$1,Overzicht!$B$2:$B$35,0),4),INDEX(Verdeelsleutels_percentage!$A:$AB,MATCH(demand!$C63,Verdeelsleutels_percentage!$C:$C,0),MATCH(INDEX(Overzicht!$B$1:$F$35,MATCH(demand!R$1,Overzicht!$B:$B,0),5),Verdeelsleutels_percentage!$1:$1,0)))</f>
        <v>1.7286334470980279E-3</v>
      </c>
      <c r="S63">
        <f>PRODUCT(INDEX(Overzicht!$B$2:$E$35,MATCH(demand!S$1,Overzicht!$B$2:$B$35,0),4),INDEX(Verdeelsleutels_percentage!$A:$AB,MATCH(demand!$C63,Verdeelsleutels_percentage!$C:$C,0),MATCH(INDEX(Overzicht!$B$1:$F$35,MATCH(demand!S$1,Overzicht!$B:$B,0),5),Verdeelsleutels_percentage!$1:$1,0)))</f>
        <v>1.3286751201224059E-2</v>
      </c>
      <c r="T63">
        <f>PRODUCT(INDEX(Overzicht!$B$2:$E$35,MATCH(demand!T$1,Overzicht!$B$2:$B$35,0),4),INDEX(Verdeelsleutels_percentage!$A:$AB,MATCH(demand!$C63,Verdeelsleutels_percentage!$C:$C,0),MATCH(INDEX(Overzicht!$B$1:$F$35,MATCH(demand!T$1,Overzicht!$B:$B,0),5),Verdeelsleutels_percentage!$1:$1,0)))</f>
        <v>1.0846327511203313E-2</v>
      </c>
      <c r="U63">
        <f>PRODUCT(INDEX(Overzicht!$B$2:$E$35,MATCH(demand!U$1,Overzicht!$B$2:$B$35,0),4),INDEX(Verdeelsleutels_percentage!$A:$AB,MATCH(demand!$C63,Verdeelsleutels_percentage!$C:$C,0),MATCH(INDEX(Overzicht!$B$1:$F$35,MATCH(demand!U$1,Overzicht!$B:$B,0),5),Verdeelsleutels_percentage!$1:$1,0)))</f>
        <v>3.3894773472510353E-2</v>
      </c>
      <c r="V63">
        <f>PRODUCT(INDEX(Overzicht!$B$2:$E$35,MATCH(demand!V$1,Overzicht!$B$2:$B$35,0),4),INDEX(Verdeelsleutels_percentage!$A:$AB,MATCH(demand!$C63,Verdeelsleutels_percentage!$C:$C,0),MATCH(INDEX(Overzicht!$B$1:$F$35,MATCH(demand!V$1,Overzicht!$B:$B,0),5),Verdeelsleutels_percentage!$1:$1,0)))</f>
        <v>2.9827400655809116E-3</v>
      </c>
      <c r="W63">
        <f>PRODUCT(INDEX(Overzicht!$B$2:$E$35,MATCH(demand!W$1,Overzicht!$B$2:$B$35,0),4),INDEX(Verdeelsleutels_percentage!$A:$AB,MATCH(demand!$C63,Verdeelsleutels_percentage!$C:$C,0),MATCH(INDEX(Overzicht!$B$1:$F$35,MATCH(demand!W$1,Overzicht!$B:$B,0),5),Verdeelsleutels_percentage!$1:$1,0)))</f>
        <v>3.2538982533609942E-2</v>
      </c>
      <c r="X63">
        <f>PRODUCT(INDEX(Overzicht!$B$2:$E$35,MATCH(demand!X$1,Overzicht!$B$2:$B$35,0),4),INDEX(Verdeelsleutels_percentage!$A:$AB,MATCH(demand!$C63,Verdeelsleutels_percentage!$C:$C,0),MATCH(INDEX(Overzicht!$B$1:$F$35,MATCH(demand!X$1,Overzicht!$B:$B,0),5),Verdeelsleutels_percentage!$1:$1,0)))</f>
        <v>1.2866352155185043E-2</v>
      </c>
      <c r="Y63">
        <f>PRODUCT(INDEX(Overzicht!$B$2:$E$35,MATCH(demand!Y$1,Overzicht!$B$2:$B$35,0),4),INDEX(Verdeelsleutels_percentage!$A:$AB,MATCH(demand!$C63,Verdeelsleutels_percentage!$C:$C,0),MATCH(INDEX(Overzicht!$B$1:$F$35,MATCH(demand!Y$1,Overzicht!$B:$B,0),5),Verdeelsleutels_percentage!$1:$1,0)))</f>
        <v>1.5384377527872835E-5</v>
      </c>
      <c r="Z63">
        <f>PRODUCT(INDEX(Overzicht!$B$2:$E$35,MATCH(demand!Z$1,Overzicht!$B$2:$B$35,0),4),INDEX(Verdeelsleutels_percentage!$A:$AB,MATCH(demand!$C63,Verdeelsleutels_percentage!$C:$C,0),MATCH(INDEX(Overzicht!$B$1:$F$35,MATCH(demand!Z$1,Overzicht!$B:$B,0),5),Verdeelsleutels_percentage!$1:$1,0)))</f>
        <v>0</v>
      </c>
      <c r="AA63">
        <f>PRODUCT(INDEX(Overzicht!$B$2:$E$35,MATCH(demand!AA$1,Overzicht!$B$2:$B$35,0),4),INDEX(Verdeelsleutels_percentage!$A:$AB,MATCH(demand!$C63,Verdeelsleutels_percentage!$C:$C,0),MATCH(INDEX(Overzicht!$B$1:$F$35,MATCH(demand!AA$1,Overzicht!$B:$B,0),5),Verdeelsleutels_percentage!$1:$1,0)))</f>
        <v>3.5986848018415991E-4</v>
      </c>
      <c r="AB63">
        <f>PRODUCT(INDEX(Overzicht!$B$2:$E$35,MATCH(demand!AB$1,Overzicht!$B$2:$B$35,0),4),INDEX(Verdeelsleutels_percentage!$A:$AB,MATCH(demand!$C63,Verdeelsleutels_percentage!$C:$C,0),MATCH(INDEX(Overzicht!$B$1:$F$35,MATCH(demand!AB$1,Overzicht!$B:$B,0),5),Verdeelsleutels_percentage!$1:$1,0)))</f>
        <v>2.1660516701511923E-2</v>
      </c>
      <c r="AC63">
        <f>PRODUCT(INDEX(Overzicht!$B$2:$E$35,MATCH(demand!AC$1,Overzicht!$B$2:$B$35,0),4),INDEX(Verdeelsleutels_percentage!$A:$AB,MATCH(demand!$C63,Verdeelsleutels_percentage!$C:$C,0),MATCH(INDEX(Overzicht!$B$1:$F$35,MATCH(demand!AC$1,Overzicht!$B:$B,0),5),Verdeelsleutels_percentage!$1:$1,0)))</f>
        <v>2.3183599645770188E-3</v>
      </c>
      <c r="AD63">
        <f>PRODUCT(INDEX(Overzicht!$B$2:$E$35,MATCH(demand!AD$1,Overzicht!$B$2:$B$35,0),4),INDEX(Verdeelsleutels_percentage!$A:$AB,MATCH(demand!$C63,Verdeelsleutels_percentage!$C:$C,0),MATCH(INDEX(Overzicht!$B$1:$F$35,MATCH(demand!AD$1,Overzicht!$B:$B,0),5),Verdeelsleutels_percentage!$1:$1,0)))</f>
        <v>0</v>
      </c>
      <c r="AE63">
        <f>PRODUCT(INDEX(Overzicht!$B$2:$E$35,MATCH(demand!AE$1,Overzicht!$B$2:$B$35,0),4),INDEX(Verdeelsleutels_percentage!$A:$AB,MATCH(demand!$C63,Verdeelsleutels_percentage!$C:$C,0),MATCH(INDEX(Overzicht!$B$1:$F$35,MATCH(demand!AE$1,Overzicht!$B:$B,0),5),Verdeelsleutels_percentage!$1:$1,0)))</f>
        <v>0</v>
      </c>
      <c r="AF63">
        <f>PRODUCT(INDEX(Overzicht!$B$2:$E$35,MATCH(demand!AF$1,Overzicht!$B$2:$B$35,0),4),INDEX(Verdeelsleutels_percentage!$A:$AB,MATCH(demand!$C63,Verdeelsleutels_percentage!$C:$C,0),MATCH(INDEX(Overzicht!$B$1:$F$35,MATCH(demand!AF$1,Overzicht!$B:$B,0),5),Verdeelsleutels_percentage!$1:$1,0)))</f>
        <v>0</v>
      </c>
      <c r="AG63">
        <f>PRODUCT(INDEX(Overzicht!$B$2:$E$35,MATCH(demand!AG$1,Overzicht!$B$2:$B$35,0),4),INDEX(Verdeelsleutels_percentage!$A:$AB,MATCH(demand!$C63,Verdeelsleutels_percentage!$C:$C,0),MATCH(INDEX(Overzicht!$B$1:$F$35,MATCH(demand!AG$1,Overzicht!$B:$B,0),5),Verdeelsleutels_percentage!$1:$1,0)))</f>
        <v>0</v>
      </c>
      <c r="AH63">
        <f>PRODUCT(INDEX(Overzicht!$B$2:$E$35,MATCH(demand!AH$1,Overzicht!$B$2:$B$35,0),4),INDEX(Verdeelsleutels_percentage!$A:$AB,MATCH(demand!$C63,Verdeelsleutels_percentage!$C:$C,0),MATCH(INDEX(Overzicht!$B$1:$F$35,MATCH(demand!AH$1,Overzicht!$B:$B,0),5),Verdeelsleutels_percentage!$1:$1,0)))</f>
        <v>4.6782902423940795E-3</v>
      </c>
      <c r="AI63">
        <f>PRODUCT(INDEX(Overzicht!$B$2:$E$35,MATCH(demand!AI$1,Overzicht!$B$2:$B$35,0),4),INDEX(Verdeelsleutels_percentage!$A:$AB,MATCH(demand!$C63,Verdeelsleutels_percentage!$C:$C,0),MATCH(INDEX(Overzicht!$B$1:$F$35,MATCH(demand!AI$1,Overzicht!$B:$B,0),5),Verdeelsleutels_percentage!$1:$1,0)))</f>
        <v>7.1973696036831982E-4</v>
      </c>
      <c r="AJ63">
        <f>PRODUCT(INDEX(Overzicht!$B$2:$E$35,MATCH(demand!AJ$1,Overzicht!$B$2:$B$35,0),4),INDEX(Verdeelsleutels_percentage!$A:$AB,MATCH(demand!$C63,Verdeelsleutels_percentage!$C:$C,0),MATCH(INDEX(Overzicht!$B$1:$F$35,MATCH(demand!AJ$1,Overzicht!$B:$B,0),5),Verdeelsleutels_percentage!$1:$1,0)))</f>
        <v>0</v>
      </c>
      <c r="AK63">
        <f>PRODUCT(INDEX(Overzicht!$B$2:$E$35,MATCH(demand!AK$1,Overzicht!$B$2:$B$35,0),4),INDEX(Verdeelsleutels_percentage!$A:$AB,MATCH(demand!$C63,Verdeelsleutels_percentage!$C:$C,0),MATCH(INDEX(Overzicht!$B$1:$F$35,MATCH(demand!AK$1,Overzicht!$B:$B,0),5),Verdeelsleutels_percentage!$1:$1,0)))</f>
        <v>4.2300677293692922E-4</v>
      </c>
      <c r="AL63">
        <f>PRODUCT(INDEX(Overzicht!$B$2:$E$35,MATCH(demand!AL$1,Overzicht!$B$2:$B$35,0),4),INDEX(Verdeelsleutels_percentage!$A:$AB,MATCH(demand!$C63,Verdeelsleutels_percentage!$C:$C,0),MATCH(INDEX(Overzicht!$B$1:$F$35,MATCH(demand!AL$1,Overzicht!$B:$B,0),5),Verdeelsleutels_percentage!$1:$1,0)))</f>
        <v>5.4231637556016567E-3</v>
      </c>
      <c r="AM63">
        <f>PRODUCT(INDEX(Overzicht!$B$2:$E$35,MATCH(demand!AM$1,Overzicht!$B$2:$B$35,0),4),INDEX(Verdeelsleutels_percentage!$A:$AB,MATCH(demand!$C63,Verdeelsleutels_percentage!$C:$C,0),MATCH(INDEX(Overzicht!$B$1:$F$35,MATCH(demand!AM$1,Overzicht!$B:$B,0),5),Verdeelsleutels_percentage!$1:$1,0)))</f>
        <v>1.0846327511203313E-2</v>
      </c>
      <c r="AN63">
        <f>PRODUCT(INDEX(Overzicht!$B$2:$E$35,MATCH(demand!AN$1,Overzicht!$B$2:$B$35,0),4),INDEX(Verdeelsleutels_percentage!$A:$AB,MATCH(demand!$C63,Verdeelsleutels_percentage!$C:$C,0),MATCH(INDEX(Overzicht!$B$1:$F$35,MATCH(demand!AN$1,Overzicht!$B:$B,0),5),Verdeelsleutels_percentage!$1:$1,0)))</f>
        <v>5.4231637556016567E-3</v>
      </c>
      <c r="AO63">
        <f>PRODUCT(INDEX(Overzicht!$B$2:$E$35,MATCH(demand!AO$1,Overzicht!$B$2:$B$35,0),4),INDEX(Verdeelsleutels_percentage!$A:$AB,MATCH(demand!$C63,Verdeelsleutels_percentage!$C:$C,0),MATCH(INDEX(Overzicht!$B$1:$F$35,MATCH(demand!AO$1,Overzicht!$B:$B,0),5),Verdeelsleutels_percentage!$1:$1,0)))</f>
        <v>1.8981073144605797E-2</v>
      </c>
    </row>
    <row r="64" spans="2:41">
      <c r="B64" t="str">
        <f>INDEX('ETLocal datasets'!B:C,MATCH(C64,'ETLocal datasets'!C:C,0),1)</f>
        <v>GM0173</v>
      </c>
      <c r="C64" t="str">
        <f>'ETLocal datasets'!C47</f>
        <v>Oldenzaal</v>
      </c>
      <c r="D64">
        <f t="shared" si="6"/>
        <v>1.3459195521313484E-2</v>
      </c>
      <c r="E64">
        <f t="shared" si="7"/>
        <v>6.8733223694121312E-2</v>
      </c>
      <c r="F64">
        <f t="shared" si="8"/>
        <v>1.9344800763654409E-2</v>
      </c>
      <c r="G64">
        <f t="shared" si="9"/>
        <v>3.9795018713803358E-2</v>
      </c>
      <c r="H64">
        <f>PRODUCT(INDEX(Overzicht!$B$2:$E$35,MATCH(demand!H$1,Overzicht!$B$2:$B$35,0),4),INDEX(Verdeelsleutels_percentage!$A:$AB,MATCH(demand!$C64,Verdeelsleutels_percentage!$C:$C,0),MATCH(INDEX(Overzicht!$B$1:$F$35,MATCH(demand!H$1,Overzicht!$B:$B,0),5),Verdeelsleutels_percentage!$1:$1,0)))</f>
        <v>1.9344800763654409E-2</v>
      </c>
      <c r="I64">
        <f>PRODUCT(INDEX(Overzicht!$B$2:$E$35,MATCH(demand!I$1,Overzicht!$B$2:$B$35,0),4),INDEX(Verdeelsleutels_percentage!$A:$AB,MATCH(demand!$C64,Verdeelsleutels_percentage!$C:$C,0),MATCH(INDEX(Overzicht!$B$1:$F$35,MATCH(demand!I$1,Overzicht!$B:$B,0),5),Verdeelsleutels_percentage!$1:$1,0)))</f>
        <v>5.1326572147101395E-4</v>
      </c>
      <c r="J64">
        <f>PRODUCT(INDEX(Overzicht!$B$2:$E$35,MATCH(demand!J$1,Overzicht!$B$2:$B$35,0),4),INDEX(Verdeelsleutels_percentage!$A:$AB,MATCH(demand!$C64,Verdeelsleutels_percentage!$C:$C,0),MATCH(INDEX(Overzicht!$B$1:$F$35,MATCH(demand!J$1,Overzicht!$B:$B,0),5),Verdeelsleutels_percentage!$1:$1,0)))</f>
        <v>4.4216687459781509E-3</v>
      </c>
      <c r="K64">
        <f>PRODUCT(INDEX(Overzicht!$B$2:$E$35,MATCH(demand!K$1,Overzicht!$B$2:$B$35,0),4),INDEX(Verdeelsleutels_percentage!$A:$AB,MATCH(demand!$C64,Verdeelsleutels_percentage!$C:$C,0),MATCH(INDEX(Overzicht!$B$1:$F$35,MATCH(demand!K$1,Overzicht!$B:$B,0),5),Verdeelsleutels_percentage!$1:$1,0)))</f>
        <v>5.9881000838284958E-5</v>
      </c>
      <c r="L64">
        <f>PRODUCT(INDEX(Overzicht!$B$2:$E$35,MATCH(demand!L$1,Overzicht!$B$2:$B$35,0),4),INDEX(Verdeelsleutels_percentage!$A:$AB,MATCH(demand!$C64,Verdeelsleutels_percentage!$C:$C,0),MATCH(INDEX(Overzicht!$B$1:$F$35,MATCH(demand!L$1,Overzicht!$B:$B,0),5),Verdeelsleutels_percentage!$1:$1,0)))</f>
        <v>6.6325031189672264E-3</v>
      </c>
      <c r="M64">
        <f>PRODUCT(INDEX(Overzicht!$B$2:$E$35,MATCH(demand!M$1,Overzicht!$B$2:$B$35,0),4),INDEX(Verdeelsleutels_percentage!$A:$AB,MATCH(demand!$C64,Verdeelsleutels_percentage!$C:$C,0),MATCH(INDEX(Overzicht!$B$1:$F$35,MATCH(demand!M$1,Overzicht!$B:$B,0),5),Verdeelsleutels_percentage!$1:$1,0)))</f>
        <v>2.0327834891369087E-4</v>
      </c>
      <c r="N64">
        <f>PRODUCT(INDEX(Overzicht!$B$2:$E$35,MATCH(demand!N$1,Overzicht!$B$2:$B$35,0),4),INDEX(Verdeelsleutels_percentage!$A:$AB,MATCH(demand!$C64,Verdeelsleutels_percentage!$C:$C,0),MATCH(INDEX(Overzicht!$B$1:$F$35,MATCH(demand!N$1,Overzicht!$B:$B,0),5),Verdeelsleutels_percentage!$1:$1,0)))</f>
        <v>2.2147660110215464E-4</v>
      </c>
      <c r="O64">
        <f>PRODUCT(INDEX(Overzicht!$B$2:$E$35,MATCH(demand!O$1,Overzicht!$B$2:$B$35,0),4),INDEX(Verdeelsleutels_percentage!$A:$AB,MATCH(demand!$C64,Verdeelsleutels_percentage!$C:$C,0),MATCH(INDEX(Overzicht!$B$1:$F$35,MATCH(demand!O$1,Overzicht!$B:$B,0),5),Verdeelsleutels_percentage!$1:$1,0)))</f>
        <v>0</v>
      </c>
      <c r="P64">
        <f>PRODUCT(INDEX(Overzicht!$B$2:$E$35,MATCH(demand!P$1,Overzicht!$B$2:$B$35,0),4),INDEX(Verdeelsleutels_percentage!$A:$AB,MATCH(demand!$C64,Verdeelsleutels_percentage!$C:$C,0),MATCH(INDEX(Overzicht!$B$1:$F$35,MATCH(demand!P$1,Overzicht!$B:$B,0),5),Verdeelsleutels_percentage!$1:$1,0)))</f>
        <v>0</v>
      </c>
      <c r="Q64">
        <f>PRODUCT(INDEX(Overzicht!$B$2:$E$35,MATCH(demand!Q$1,Overzicht!$B$2:$B$35,0),4),INDEX(Verdeelsleutels_percentage!$A:$AB,MATCH(demand!$C64,Verdeelsleutels_percentage!$C:$C,0),MATCH(INDEX(Overzicht!$B$1:$F$35,MATCH(demand!Q$1,Overzicht!$B:$B,0),5),Verdeelsleutels_percentage!$1:$1,0)))</f>
        <v>6.5634145448113176E-3</v>
      </c>
      <c r="R64">
        <f>PRODUCT(INDEX(Overzicht!$B$2:$E$35,MATCH(demand!R$1,Overzicht!$B$2:$B$35,0),4),INDEX(Verdeelsleutels_percentage!$A:$AB,MATCH(demand!$C64,Verdeelsleutels_percentage!$C:$C,0),MATCH(INDEX(Overzicht!$B$1:$F$35,MATCH(demand!R$1,Overzicht!$B:$B,0),5),Verdeelsleutels_percentage!$1:$1,0)))</f>
        <v>1.1745057606504462E-3</v>
      </c>
      <c r="S64">
        <f>PRODUCT(INDEX(Overzicht!$B$2:$E$35,MATCH(demand!S$1,Overzicht!$B$2:$B$35,0),4),INDEX(Verdeelsleutels_percentage!$A:$AB,MATCH(demand!$C64,Verdeelsleutels_percentage!$C:$C,0),MATCH(INDEX(Overzicht!$B$1:$F$35,MATCH(demand!S$1,Overzicht!$B:$B,0),5),Verdeelsleutels_percentage!$1:$1,0)))</f>
        <v>9.0275736897053923E-3</v>
      </c>
      <c r="T64">
        <f>PRODUCT(INDEX(Overzicht!$B$2:$E$35,MATCH(demand!T$1,Overzicht!$B$2:$B$35,0),4),INDEX(Verdeelsleutels_percentage!$A:$AB,MATCH(demand!$C64,Verdeelsleutels_percentage!$C:$C,0),MATCH(INDEX(Overzicht!$B$1:$F$35,MATCH(demand!T$1,Overzicht!$B:$B,0),5),Verdeelsleutels_percentage!$1:$1,0)))</f>
        <v>7.3694479099635848E-3</v>
      </c>
      <c r="U64">
        <f>PRODUCT(INDEX(Overzicht!$B$2:$E$35,MATCH(demand!U$1,Overzicht!$B$2:$B$35,0),4),INDEX(Verdeelsleutels_percentage!$A:$AB,MATCH(demand!$C64,Verdeelsleutels_percentage!$C:$C,0),MATCH(INDEX(Overzicht!$B$1:$F$35,MATCH(demand!U$1,Overzicht!$B:$B,0),5),Verdeelsleutels_percentage!$1:$1,0)))</f>
        <v>2.3029524718636202E-2</v>
      </c>
      <c r="V64">
        <f>PRODUCT(INDEX(Overzicht!$B$2:$E$35,MATCH(demand!V$1,Overzicht!$B$2:$B$35,0),4),INDEX(Verdeelsleutels_percentage!$A:$AB,MATCH(demand!$C64,Verdeelsleutels_percentage!$C:$C,0),MATCH(INDEX(Overzicht!$B$1:$F$35,MATCH(demand!V$1,Overzicht!$B:$B,0),5),Verdeelsleutels_percentage!$1:$1,0)))</f>
        <v>2.0265981752399858E-3</v>
      </c>
      <c r="W64">
        <f>PRODUCT(INDEX(Overzicht!$B$2:$E$35,MATCH(demand!W$1,Overzicht!$B$2:$B$35,0),4),INDEX(Verdeelsleutels_percentage!$A:$AB,MATCH(demand!$C64,Verdeelsleutels_percentage!$C:$C,0),MATCH(INDEX(Overzicht!$B$1:$F$35,MATCH(demand!W$1,Overzicht!$B:$B,0),5),Verdeelsleutels_percentage!$1:$1,0)))</f>
        <v>2.2108343729890755E-2</v>
      </c>
      <c r="X64">
        <f>PRODUCT(INDEX(Overzicht!$B$2:$E$35,MATCH(demand!X$1,Overzicht!$B$2:$B$35,0),4),INDEX(Verdeelsleutels_percentage!$A:$AB,MATCH(demand!$C64,Verdeelsleutels_percentage!$C:$C,0),MATCH(INDEX(Overzicht!$B$1:$F$35,MATCH(demand!X$1,Overzicht!$B:$B,0),5),Verdeelsleutels_percentage!$1:$1,0)))</f>
        <v>1.2248366396108653E-3</v>
      </c>
      <c r="Y64">
        <f>PRODUCT(INDEX(Overzicht!$B$2:$E$35,MATCH(demand!Y$1,Overzicht!$B$2:$B$35,0),4),INDEX(Verdeelsleutels_percentage!$A:$AB,MATCH(demand!$C64,Verdeelsleutels_percentage!$C:$C,0),MATCH(INDEX(Overzicht!$B$1:$F$35,MATCH(demand!Y$1,Overzicht!$B:$B,0),5),Verdeelsleutels_percentage!$1:$1,0)))</f>
        <v>2.7030380755501116E-7</v>
      </c>
      <c r="Z64">
        <f>PRODUCT(INDEX(Overzicht!$B$2:$E$35,MATCH(demand!Z$1,Overzicht!$B$2:$B$35,0),4),INDEX(Verdeelsleutels_percentage!$A:$AB,MATCH(demand!$C64,Verdeelsleutels_percentage!$C:$C,0),MATCH(INDEX(Overzicht!$B$1:$F$35,MATCH(demand!Z$1,Overzicht!$B:$B,0),5),Verdeelsleutels_percentage!$1:$1,0)))</f>
        <v>0</v>
      </c>
      <c r="AA64">
        <f>PRODUCT(INDEX(Overzicht!$B$2:$E$35,MATCH(demand!AA$1,Overzicht!$B$2:$B$35,0),4),INDEX(Verdeelsleutels_percentage!$A:$AB,MATCH(demand!$C64,Verdeelsleutels_percentage!$C:$C,0),MATCH(INDEX(Overzicht!$B$1:$F$35,MATCH(demand!AA$1,Overzicht!$B:$B,0),5),Verdeelsleutels_percentage!$1:$1,0)))</f>
        <v>6.3228960831581567E-6</v>
      </c>
      <c r="AB64">
        <f>PRODUCT(INDEX(Overzicht!$B$2:$E$35,MATCH(demand!AB$1,Overzicht!$B$2:$B$35,0),4),INDEX(Verdeelsleutels_percentage!$A:$AB,MATCH(demand!$C64,Verdeelsleutels_percentage!$C:$C,0),MATCH(INDEX(Overzicht!$B$1:$F$35,MATCH(demand!AB$1,Overzicht!$B:$B,0),5),Verdeelsleutels_percentage!$1:$1,0)))</f>
        <v>8.9458607018994482E-3</v>
      </c>
      <c r="AC64">
        <f>PRODUCT(INDEX(Overzicht!$B$2:$E$35,MATCH(demand!AC$1,Overzicht!$B$2:$B$35,0),4),INDEX(Verdeelsleutels_percentage!$A:$AB,MATCH(demand!$C64,Verdeelsleutels_percentage!$C:$C,0),MATCH(INDEX(Overzicht!$B$1:$F$35,MATCH(demand!AC$1,Overzicht!$B:$B,0),5),Verdeelsleutels_percentage!$1:$1,0)))</f>
        <v>4.4098374956952325E-4</v>
      </c>
      <c r="AD64">
        <f>PRODUCT(INDEX(Overzicht!$B$2:$E$35,MATCH(demand!AD$1,Overzicht!$B$2:$B$35,0),4),INDEX(Verdeelsleutels_percentage!$A:$AB,MATCH(demand!$C64,Verdeelsleutels_percentage!$C:$C,0),MATCH(INDEX(Overzicht!$B$1:$F$35,MATCH(demand!AD$1,Overzicht!$B:$B,0),5),Verdeelsleutels_percentage!$1:$1,0)))</f>
        <v>0</v>
      </c>
      <c r="AE64">
        <f>PRODUCT(INDEX(Overzicht!$B$2:$E$35,MATCH(demand!AE$1,Overzicht!$B$2:$B$35,0),4),INDEX(Verdeelsleutels_percentage!$A:$AB,MATCH(demand!$C64,Verdeelsleutels_percentage!$C:$C,0),MATCH(INDEX(Overzicht!$B$1:$F$35,MATCH(demand!AE$1,Overzicht!$B:$B,0),5),Verdeelsleutels_percentage!$1:$1,0)))</f>
        <v>0</v>
      </c>
      <c r="AF64">
        <f>PRODUCT(INDEX(Overzicht!$B$2:$E$35,MATCH(demand!AF$1,Overzicht!$B$2:$B$35,0),4),INDEX(Verdeelsleutels_percentage!$A:$AB,MATCH(demand!$C64,Verdeelsleutels_percentage!$C:$C,0),MATCH(INDEX(Overzicht!$B$1:$F$35,MATCH(demand!AF$1,Overzicht!$B:$B,0),5),Verdeelsleutels_percentage!$1:$1,0)))</f>
        <v>0</v>
      </c>
      <c r="AG64">
        <f>PRODUCT(INDEX(Overzicht!$B$2:$E$35,MATCH(demand!AG$1,Overzicht!$B$2:$B$35,0),4),INDEX(Verdeelsleutels_percentage!$A:$AB,MATCH(demand!$C64,Verdeelsleutels_percentage!$C:$C,0),MATCH(INDEX(Overzicht!$B$1:$F$35,MATCH(demand!AG$1,Overzicht!$B:$B,0),5),Verdeelsleutels_percentage!$1:$1,0)))</f>
        <v>0</v>
      </c>
      <c r="AH64">
        <f>PRODUCT(INDEX(Overzicht!$B$2:$E$35,MATCH(demand!AH$1,Overzicht!$B$2:$B$35,0),4),INDEX(Verdeelsleutels_percentage!$A:$AB,MATCH(demand!$C64,Verdeelsleutels_percentage!$C:$C,0),MATCH(INDEX(Overzicht!$B$1:$F$35,MATCH(demand!AH$1,Overzicht!$B:$B,0),5),Verdeelsleutels_percentage!$1:$1,0)))</f>
        <v>8.2197649081056033E-5</v>
      </c>
      <c r="AI64">
        <f>PRODUCT(INDEX(Overzicht!$B$2:$E$35,MATCH(demand!AI$1,Overzicht!$B$2:$B$35,0),4),INDEX(Verdeelsleutels_percentage!$A:$AB,MATCH(demand!$C64,Verdeelsleutels_percentage!$C:$C,0),MATCH(INDEX(Overzicht!$B$1:$F$35,MATCH(demand!AI$1,Overzicht!$B:$B,0),5),Verdeelsleutels_percentage!$1:$1,0)))</f>
        <v>1.2645792166316313E-5</v>
      </c>
      <c r="AJ64">
        <f>PRODUCT(INDEX(Overzicht!$B$2:$E$35,MATCH(demand!AJ$1,Overzicht!$B$2:$B$35,0),4),INDEX(Verdeelsleutels_percentage!$A:$AB,MATCH(demand!$C64,Verdeelsleutels_percentage!$C:$C,0),MATCH(INDEX(Overzicht!$B$1:$F$35,MATCH(demand!AJ$1,Overzicht!$B:$B,0),5),Verdeelsleutels_percentage!$1:$1,0)))</f>
        <v>0</v>
      </c>
      <c r="AK64">
        <f>PRODUCT(INDEX(Overzicht!$B$2:$E$35,MATCH(demand!AK$1,Overzicht!$B$2:$B$35,0),4),INDEX(Verdeelsleutels_percentage!$A:$AB,MATCH(demand!$C64,Verdeelsleutels_percentage!$C:$C,0),MATCH(INDEX(Overzicht!$B$1:$F$35,MATCH(demand!AK$1,Overzicht!$B:$B,0),5),Verdeelsleutels_percentage!$1:$1,0)))</f>
        <v>2.8740846848857981E-4</v>
      </c>
      <c r="AL64">
        <f>PRODUCT(INDEX(Overzicht!$B$2:$E$35,MATCH(demand!AL$1,Overzicht!$B$2:$B$35,0),4),INDEX(Verdeelsleutels_percentage!$A:$AB,MATCH(demand!$C64,Verdeelsleutels_percentage!$C:$C,0),MATCH(INDEX(Overzicht!$B$1:$F$35,MATCH(demand!AL$1,Overzicht!$B:$B,0),5),Verdeelsleutels_percentage!$1:$1,0)))</f>
        <v>3.6847239549817924E-3</v>
      </c>
      <c r="AM64">
        <f>PRODUCT(INDEX(Overzicht!$B$2:$E$35,MATCH(demand!AM$1,Overzicht!$B$2:$B$35,0),4),INDEX(Verdeelsleutels_percentage!$A:$AB,MATCH(demand!$C64,Verdeelsleutels_percentage!$C:$C,0),MATCH(INDEX(Overzicht!$B$1:$F$35,MATCH(demand!AM$1,Overzicht!$B:$B,0),5),Verdeelsleutels_percentage!$1:$1,0)))</f>
        <v>7.3694479099635848E-3</v>
      </c>
      <c r="AN64">
        <f>PRODUCT(INDEX(Overzicht!$B$2:$E$35,MATCH(demand!AN$1,Overzicht!$B$2:$B$35,0),4),INDEX(Verdeelsleutels_percentage!$A:$AB,MATCH(demand!$C64,Verdeelsleutels_percentage!$C:$C,0),MATCH(INDEX(Overzicht!$B$1:$F$35,MATCH(demand!AN$1,Overzicht!$B:$B,0),5),Verdeelsleutels_percentage!$1:$1,0)))</f>
        <v>3.6847239549817924E-3</v>
      </c>
      <c r="AO64">
        <f>PRODUCT(INDEX(Overzicht!$B$2:$E$35,MATCH(demand!AO$1,Overzicht!$B$2:$B$35,0),4),INDEX(Verdeelsleutels_percentage!$A:$AB,MATCH(demand!$C64,Verdeelsleutels_percentage!$C:$C,0),MATCH(INDEX(Overzicht!$B$1:$F$35,MATCH(demand!AO$1,Overzicht!$B:$B,0),5),Verdeelsleutels_percentage!$1:$1,0)))</f>
        <v>1.2896533842436273E-2</v>
      </c>
    </row>
    <row r="65" spans="2:41">
      <c r="B65" t="str">
        <f>INDEX('ETLocal datasets'!B:C,MATCH(C65,'ETLocal datasets'!C:C,0),1)</f>
        <v>GM0175</v>
      </c>
      <c r="C65" t="str">
        <f>'ETLocal datasets'!C48</f>
        <v>Ommen</v>
      </c>
      <c r="D65">
        <f t="shared" si="6"/>
        <v>5.5737968209612153E-2</v>
      </c>
      <c r="E65">
        <f t="shared" si="7"/>
        <v>0.12391315916244565</v>
      </c>
      <c r="F65">
        <f t="shared" si="8"/>
        <v>1.0822516834264322E-2</v>
      </c>
      <c r="G65">
        <f t="shared" si="9"/>
        <v>2.2263463201915176E-2</v>
      </c>
      <c r="H65">
        <f>PRODUCT(INDEX(Overzicht!$B$2:$E$35,MATCH(demand!H$1,Overzicht!$B$2:$B$35,0),4),INDEX(Verdeelsleutels_percentage!$A:$AB,MATCH(demand!$C65,Verdeelsleutels_percentage!$C:$C,0),MATCH(INDEX(Overzicht!$B$1:$F$35,MATCH(demand!H$1,Overzicht!$B:$B,0),5),Verdeelsleutels_percentage!$1:$1,0)))</f>
        <v>1.0822516834264322E-2</v>
      </c>
      <c r="I65">
        <f>PRODUCT(INDEX(Overzicht!$B$2:$E$35,MATCH(demand!I$1,Overzicht!$B$2:$B$35,0),4),INDEX(Verdeelsleutels_percentage!$A:$AB,MATCH(demand!$C65,Verdeelsleutels_percentage!$C:$C,0),MATCH(INDEX(Overzicht!$B$1:$F$35,MATCH(demand!I$1,Overzicht!$B:$B,0),5),Verdeelsleutels_percentage!$1:$1,0)))</f>
        <v>1.8353663946427061E-2</v>
      </c>
      <c r="J65">
        <f>PRODUCT(INDEX(Overzicht!$B$2:$E$35,MATCH(demand!J$1,Overzicht!$B$2:$B$35,0),4),INDEX(Verdeelsleutels_percentage!$A:$AB,MATCH(demand!$C65,Verdeelsleutels_percentage!$C:$C,0),MATCH(INDEX(Overzicht!$B$1:$F$35,MATCH(demand!J$1,Overzicht!$B:$B,0),5),Verdeelsleutels_percentage!$1:$1,0)))</f>
        <v>2.4737181335461309E-3</v>
      </c>
      <c r="K65">
        <f>PRODUCT(INDEX(Overzicht!$B$2:$E$35,MATCH(demand!K$1,Overzicht!$B$2:$B$35,0),4),INDEX(Verdeelsleutels_percentage!$A:$AB,MATCH(demand!$C65,Verdeelsleutels_percentage!$C:$C,0),MATCH(INDEX(Overzicht!$B$1:$F$35,MATCH(demand!K$1,Overzicht!$B:$B,0),5),Verdeelsleutels_percentage!$1:$1,0)))</f>
        <v>2.141260793749824E-3</v>
      </c>
      <c r="L65">
        <f>PRODUCT(INDEX(Overzicht!$B$2:$E$35,MATCH(demand!L$1,Overzicht!$B$2:$B$35,0),4),INDEX(Verdeelsleutels_percentage!$A:$AB,MATCH(demand!$C65,Verdeelsleutels_percentage!$C:$C,0),MATCH(INDEX(Overzicht!$B$1:$F$35,MATCH(demand!L$1,Overzicht!$B:$B,0),5),Verdeelsleutels_percentage!$1:$1,0)))</f>
        <v>3.7105772003191962E-3</v>
      </c>
      <c r="M65">
        <f>PRODUCT(INDEX(Overzicht!$B$2:$E$35,MATCH(demand!M$1,Overzicht!$B$2:$B$35,0),4),INDEX(Verdeelsleutels_percentage!$A:$AB,MATCH(demand!$C65,Verdeelsleutels_percentage!$C:$C,0),MATCH(INDEX(Overzicht!$B$1:$F$35,MATCH(demand!M$1,Overzicht!$B:$B,0),5),Verdeelsleutels_percentage!$1:$1,0)))</f>
        <v>2.0301913937134625E-2</v>
      </c>
      <c r="N65">
        <f>PRODUCT(INDEX(Overzicht!$B$2:$E$35,MATCH(demand!N$1,Overzicht!$B$2:$B$35,0),4),INDEX(Verdeelsleutels_percentage!$A:$AB,MATCH(demand!$C65,Verdeelsleutels_percentage!$C:$C,0),MATCH(INDEX(Overzicht!$B$1:$F$35,MATCH(demand!N$1,Overzicht!$B:$B,0),5),Verdeelsleutels_percentage!$1:$1,0)))</f>
        <v>5.3572703371174202E-2</v>
      </c>
      <c r="O65">
        <f>PRODUCT(INDEX(Overzicht!$B$2:$E$35,MATCH(demand!O$1,Overzicht!$B$2:$B$35,0),4),INDEX(Verdeelsleutels_percentage!$A:$AB,MATCH(demand!$C65,Verdeelsleutels_percentage!$C:$C,0),MATCH(INDEX(Overzicht!$B$1:$F$35,MATCH(demand!O$1,Overzicht!$B:$B,0),5),Verdeelsleutels_percentage!$1:$1,0)))</f>
        <v>0</v>
      </c>
      <c r="P65">
        <f>PRODUCT(INDEX(Overzicht!$B$2:$E$35,MATCH(demand!P$1,Overzicht!$B$2:$B$35,0),4),INDEX(Verdeelsleutels_percentage!$A:$AB,MATCH(demand!$C65,Verdeelsleutels_percentage!$C:$C,0),MATCH(INDEX(Overzicht!$B$1:$F$35,MATCH(demand!P$1,Overzicht!$B:$B,0),5),Verdeelsleutels_percentage!$1:$1,0)))</f>
        <v>3.3224951356966353E-3</v>
      </c>
      <c r="Q65">
        <f>PRODUCT(INDEX(Overzicht!$B$2:$E$35,MATCH(demand!Q$1,Overzicht!$B$2:$B$35,0),4),INDEX(Verdeelsleutels_percentage!$A:$AB,MATCH(demand!$C65,Verdeelsleutels_percentage!$C:$C,0),MATCH(INDEX(Overzicht!$B$1:$F$35,MATCH(demand!Q$1,Overzicht!$B:$B,0),5),Verdeelsleutels_percentage!$1:$1,0)))</f>
        <v>3.6719253544825379E-3</v>
      </c>
      <c r="R65">
        <f>PRODUCT(INDEX(Overzicht!$B$2:$E$35,MATCH(demand!R$1,Overzicht!$B$2:$B$35,0),4),INDEX(Verdeelsleutels_percentage!$A:$AB,MATCH(demand!$C65,Verdeelsleutels_percentage!$C:$C,0),MATCH(INDEX(Overzicht!$B$1:$F$35,MATCH(demand!R$1,Overzicht!$B:$B,0),5),Verdeelsleutels_percentage!$1:$1,0)))</f>
        <v>6.5708137922319094E-4</v>
      </c>
      <c r="S65">
        <f>PRODUCT(INDEX(Overzicht!$B$2:$E$35,MATCH(demand!S$1,Overzicht!$B$2:$B$35,0),4),INDEX(Verdeelsleutels_percentage!$A:$AB,MATCH(demand!$C65,Verdeelsleutels_percentage!$C:$C,0),MATCH(INDEX(Overzicht!$B$1:$F$35,MATCH(demand!S$1,Overzicht!$B:$B,0),5),Verdeelsleutels_percentage!$1:$1,0)))</f>
        <v>5.0505078559900177E-3</v>
      </c>
      <c r="T65">
        <f>PRODUCT(INDEX(Overzicht!$B$2:$E$35,MATCH(demand!T$1,Overzicht!$B$2:$B$35,0),4),INDEX(Verdeelsleutels_percentage!$A:$AB,MATCH(demand!$C65,Verdeelsleutels_percentage!$C:$C,0),MATCH(INDEX(Overzicht!$B$1:$F$35,MATCH(demand!T$1,Overzicht!$B:$B,0),5),Verdeelsleutels_percentage!$1:$1,0)))</f>
        <v>4.1228635559102181E-3</v>
      </c>
      <c r="U65">
        <f>PRODUCT(INDEX(Overzicht!$B$2:$E$35,MATCH(demand!U$1,Overzicht!$B$2:$B$35,0),4),INDEX(Verdeelsleutels_percentage!$A:$AB,MATCH(demand!$C65,Verdeelsleutels_percentage!$C:$C,0),MATCH(INDEX(Overzicht!$B$1:$F$35,MATCH(demand!U$1,Overzicht!$B:$B,0),5),Verdeelsleutels_percentage!$1:$1,0)))</f>
        <v>1.2883948612219431E-2</v>
      </c>
      <c r="V65">
        <f>PRODUCT(INDEX(Overzicht!$B$2:$E$35,MATCH(demand!V$1,Overzicht!$B$2:$B$35,0),4),INDEX(Verdeelsleutels_percentage!$A:$AB,MATCH(demand!$C65,Verdeelsleutels_percentage!$C:$C,0),MATCH(INDEX(Overzicht!$B$1:$F$35,MATCH(demand!V$1,Overzicht!$B:$B,0),5),Verdeelsleutels_percentage!$1:$1,0)))</f>
        <v>1.1337874778753101E-3</v>
      </c>
      <c r="W65">
        <f>PRODUCT(INDEX(Overzicht!$B$2:$E$35,MATCH(demand!W$1,Overzicht!$B$2:$B$35,0),4),INDEX(Verdeelsleutels_percentage!$A:$AB,MATCH(demand!$C65,Verdeelsleutels_percentage!$C:$C,0),MATCH(INDEX(Overzicht!$B$1:$F$35,MATCH(demand!W$1,Overzicht!$B:$B,0),5),Verdeelsleutels_percentage!$1:$1,0)))</f>
        <v>1.2368590667730654E-2</v>
      </c>
      <c r="X65">
        <f>PRODUCT(INDEX(Overzicht!$B$2:$E$35,MATCH(demand!X$1,Overzicht!$B$2:$B$35,0),4),INDEX(Verdeelsleutels_percentage!$A:$AB,MATCH(demand!$C65,Verdeelsleutels_percentage!$C:$C,0),MATCH(INDEX(Overzicht!$B$1:$F$35,MATCH(demand!X$1,Overzicht!$B:$B,0),5),Verdeelsleutels_percentage!$1:$1,0)))</f>
        <v>2.4402086324611012E-2</v>
      </c>
      <c r="Y65">
        <f>PRODUCT(INDEX(Overzicht!$B$2:$E$35,MATCH(demand!Y$1,Overzicht!$B$2:$B$35,0),4),INDEX(Verdeelsleutels_percentage!$A:$AB,MATCH(demand!$C65,Verdeelsleutels_percentage!$C:$C,0),MATCH(INDEX(Overzicht!$B$1:$F$35,MATCH(demand!Y$1,Overzicht!$B:$B,0),5),Verdeelsleutels_percentage!$1:$1,0)))</f>
        <v>4.3325074218011129E-6</v>
      </c>
      <c r="Z65">
        <f>PRODUCT(INDEX(Overzicht!$B$2:$E$35,MATCH(demand!Z$1,Overzicht!$B$2:$B$35,0),4),INDEX(Verdeelsleutels_percentage!$A:$AB,MATCH(demand!$C65,Verdeelsleutels_percentage!$C:$C,0),MATCH(INDEX(Overzicht!$B$1:$F$35,MATCH(demand!Z$1,Overzicht!$B:$B,0),5),Verdeelsleutels_percentage!$1:$1,0)))</f>
        <v>0</v>
      </c>
      <c r="AA65">
        <f>PRODUCT(INDEX(Overzicht!$B$2:$E$35,MATCH(demand!AA$1,Overzicht!$B$2:$B$35,0),4),INDEX(Verdeelsleutels_percentage!$A:$AB,MATCH(demand!$C65,Verdeelsleutels_percentage!$C:$C,0),MATCH(INDEX(Overzicht!$B$1:$F$35,MATCH(demand!AA$1,Overzicht!$B:$B,0),5),Verdeelsleutels_percentage!$1:$1,0)))</f>
        <v>1.0134520284914884E-4</v>
      </c>
      <c r="AB65">
        <f>PRODUCT(INDEX(Overzicht!$B$2:$E$35,MATCH(demand!AB$1,Overzicht!$B$2:$B$35,0),4),INDEX(Verdeelsleutels_percentage!$A:$AB,MATCH(demand!$C65,Verdeelsleutels_percentage!$C:$C,0),MATCH(INDEX(Overzicht!$B$1:$F$35,MATCH(demand!AB$1,Overzicht!$B:$B,0),5),Verdeelsleutels_percentage!$1:$1,0)))</f>
        <v>1.3001659169217764E-2</v>
      </c>
      <c r="AC65">
        <f>PRODUCT(INDEX(Overzicht!$B$2:$E$35,MATCH(demand!AC$1,Overzicht!$B$2:$B$35,0),4),INDEX(Verdeelsleutels_percentage!$A:$AB,MATCH(demand!$C65,Verdeelsleutels_percentage!$C:$C,0),MATCH(INDEX(Overzicht!$B$1:$F$35,MATCH(demand!AC$1,Overzicht!$B:$B,0),5),Verdeelsleutels_percentage!$1:$1,0)))</f>
        <v>3.4984218923132014E-3</v>
      </c>
      <c r="AD65">
        <f>PRODUCT(INDEX(Overzicht!$B$2:$E$35,MATCH(demand!AD$1,Overzicht!$B$2:$B$35,0),4),INDEX(Verdeelsleutels_percentage!$A:$AB,MATCH(demand!$C65,Verdeelsleutels_percentage!$C:$C,0),MATCH(INDEX(Overzicht!$B$1:$F$35,MATCH(demand!AD$1,Overzicht!$B:$B,0),5),Verdeelsleutels_percentage!$1:$1,0)))</f>
        <v>0</v>
      </c>
      <c r="AE65">
        <f>PRODUCT(INDEX(Overzicht!$B$2:$E$35,MATCH(demand!AE$1,Overzicht!$B$2:$B$35,0),4),INDEX(Verdeelsleutels_percentage!$A:$AB,MATCH(demand!$C65,Verdeelsleutels_percentage!$C:$C,0),MATCH(INDEX(Overzicht!$B$1:$F$35,MATCH(demand!AE$1,Overzicht!$B:$B,0),5),Verdeelsleutels_percentage!$1:$1,0)))</f>
        <v>0</v>
      </c>
      <c r="AF65">
        <f>PRODUCT(INDEX(Overzicht!$B$2:$E$35,MATCH(demand!AF$1,Overzicht!$B$2:$B$35,0),4),INDEX(Verdeelsleutels_percentage!$A:$AB,MATCH(demand!$C65,Verdeelsleutels_percentage!$C:$C,0),MATCH(INDEX(Overzicht!$B$1:$F$35,MATCH(demand!AF$1,Overzicht!$B:$B,0),5),Verdeelsleutels_percentage!$1:$1,0)))</f>
        <v>0</v>
      </c>
      <c r="AG65">
        <f>PRODUCT(INDEX(Overzicht!$B$2:$E$35,MATCH(demand!AG$1,Overzicht!$B$2:$B$35,0),4),INDEX(Verdeelsleutels_percentage!$A:$AB,MATCH(demand!$C65,Verdeelsleutels_percentage!$C:$C,0),MATCH(INDEX(Overzicht!$B$1:$F$35,MATCH(demand!AG$1,Overzicht!$B:$B,0),5),Verdeelsleutels_percentage!$1:$1,0)))</f>
        <v>0</v>
      </c>
      <c r="AH65">
        <f>PRODUCT(INDEX(Overzicht!$B$2:$E$35,MATCH(demand!AH$1,Overzicht!$B$2:$B$35,0),4),INDEX(Verdeelsleutels_percentage!$A:$AB,MATCH(demand!$C65,Verdeelsleutels_percentage!$C:$C,0),MATCH(INDEX(Overzicht!$B$1:$F$35,MATCH(demand!AH$1,Overzicht!$B:$B,0),5),Verdeelsleutels_percentage!$1:$1,0)))</f>
        <v>1.3174876370389351E-3</v>
      </c>
      <c r="AI65">
        <f>PRODUCT(INDEX(Overzicht!$B$2:$E$35,MATCH(demand!AI$1,Overzicht!$B$2:$B$35,0),4),INDEX(Verdeelsleutels_percentage!$A:$AB,MATCH(demand!$C65,Verdeelsleutels_percentage!$C:$C,0),MATCH(INDEX(Overzicht!$B$1:$F$35,MATCH(demand!AI$1,Overzicht!$B:$B,0),5),Verdeelsleutels_percentage!$1:$1,0)))</f>
        <v>2.0269040569829768E-4</v>
      </c>
      <c r="AJ65">
        <f>PRODUCT(INDEX(Overzicht!$B$2:$E$35,MATCH(demand!AJ$1,Overzicht!$B$2:$B$35,0),4),INDEX(Verdeelsleutels_percentage!$A:$AB,MATCH(demand!$C65,Verdeelsleutels_percentage!$C:$C,0),MATCH(INDEX(Overzicht!$B$1:$F$35,MATCH(demand!AJ$1,Overzicht!$B:$B,0),5),Verdeelsleutels_percentage!$1:$1,0)))</f>
        <v>0</v>
      </c>
      <c r="AK65">
        <f>PRODUCT(INDEX(Overzicht!$B$2:$E$35,MATCH(demand!AK$1,Overzicht!$B$2:$B$35,0),4),INDEX(Verdeelsleutels_percentage!$A:$AB,MATCH(demand!$C65,Verdeelsleutels_percentage!$C:$C,0),MATCH(INDEX(Overzicht!$B$1:$F$35,MATCH(demand!AK$1,Overzicht!$B:$B,0),5),Verdeelsleutels_percentage!$1:$1,0)))</f>
        <v>1.6079167868049852E-4</v>
      </c>
      <c r="AL65">
        <f>PRODUCT(INDEX(Overzicht!$B$2:$E$35,MATCH(demand!AL$1,Overzicht!$B$2:$B$35,0),4),INDEX(Verdeelsleutels_percentage!$A:$AB,MATCH(demand!$C65,Verdeelsleutels_percentage!$C:$C,0),MATCH(INDEX(Overzicht!$B$1:$F$35,MATCH(demand!AL$1,Overzicht!$B:$B,0),5),Verdeelsleutels_percentage!$1:$1,0)))</f>
        <v>2.061431777955109E-3</v>
      </c>
      <c r="AM65">
        <f>PRODUCT(INDEX(Overzicht!$B$2:$E$35,MATCH(demand!AM$1,Overzicht!$B$2:$B$35,0),4),INDEX(Verdeelsleutels_percentage!$A:$AB,MATCH(demand!$C65,Verdeelsleutels_percentage!$C:$C,0),MATCH(INDEX(Overzicht!$B$1:$F$35,MATCH(demand!AM$1,Overzicht!$B:$B,0),5),Verdeelsleutels_percentage!$1:$1,0)))</f>
        <v>4.1228635559102181E-3</v>
      </c>
      <c r="AN65">
        <f>PRODUCT(INDEX(Overzicht!$B$2:$E$35,MATCH(demand!AN$1,Overzicht!$B$2:$B$35,0),4),INDEX(Verdeelsleutels_percentage!$A:$AB,MATCH(demand!$C65,Verdeelsleutels_percentage!$C:$C,0),MATCH(INDEX(Overzicht!$B$1:$F$35,MATCH(demand!AN$1,Overzicht!$B:$B,0),5),Verdeelsleutels_percentage!$1:$1,0)))</f>
        <v>2.061431777955109E-3</v>
      </c>
      <c r="AO65">
        <f>PRODUCT(INDEX(Overzicht!$B$2:$E$35,MATCH(demand!AO$1,Overzicht!$B$2:$B$35,0),4),INDEX(Verdeelsleutels_percentage!$A:$AB,MATCH(demand!$C65,Verdeelsleutels_percentage!$C:$C,0),MATCH(INDEX(Overzicht!$B$1:$F$35,MATCH(demand!AO$1,Overzicht!$B:$B,0),5),Verdeelsleutels_percentage!$1:$1,0)))</f>
        <v>7.2150112228428816E-3</v>
      </c>
    </row>
    <row r="66" spans="2:41">
      <c r="B66" t="str">
        <f>INDEX('ETLocal datasets'!B:C,MATCH(C66,'ETLocal datasets'!C:C,0),1)</f>
        <v>GM0177</v>
      </c>
      <c r="C66" t="str">
        <f>'ETLocal datasets'!C49</f>
        <v>Raalte</v>
      </c>
      <c r="D66">
        <f t="shared" si="6"/>
        <v>6.7555241902219884E-2</v>
      </c>
      <c r="E66">
        <f t="shared" si="7"/>
        <v>0.17658326417250489</v>
      </c>
      <c r="F66">
        <f t="shared" si="8"/>
        <v>2.2790289618261326E-2</v>
      </c>
      <c r="G66">
        <f t="shared" si="9"/>
        <v>4.6882881500423301E-2</v>
      </c>
      <c r="H66">
        <f>PRODUCT(INDEX(Overzicht!$B$2:$E$35,MATCH(demand!H$1,Overzicht!$B$2:$B$35,0),4),INDEX(Verdeelsleutels_percentage!$A:$AB,MATCH(demand!$C66,Verdeelsleutels_percentage!$C:$C,0),MATCH(INDEX(Overzicht!$B$1:$F$35,MATCH(demand!H$1,Overzicht!$B:$B,0),5),Verdeelsleutels_percentage!$1:$1,0)))</f>
        <v>2.2790289618261326E-2</v>
      </c>
      <c r="I66">
        <f>PRODUCT(INDEX(Overzicht!$B$2:$E$35,MATCH(demand!I$1,Overzicht!$B$2:$B$35,0),4),INDEX(Verdeelsleutels_percentage!$A:$AB,MATCH(demand!$C66,Verdeelsleutels_percentage!$C:$C,0),MATCH(INDEX(Overzicht!$B$1:$F$35,MATCH(demand!I$1,Overzicht!$B:$B,0),5),Verdeelsleutels_percentage!$1:$1,0)))</f>
        <v>1.6060696466984256E-2</v>
      </c>
      <c r="J66">
        <f>PRODUCT(INDEX(Overzicht!$B$2:$E$35,MATCH(demand!J$1,Overzicht!$B$2:$B$35,0),4),INDEX(Verdeelsleutels_percentage!$A:$AB,MATCH(demand!$C66,Verdeelsleutels_percentage!$C:$C,0),MATCH(INDEX(Overzicht!$B$1:$F$35,MATCH(demand!J$1,Overzicht!$B:$B,0),5),Verdeelsleutels_percentage!$1:$1,0)))</f>
        <v>5.2092090556025887E-3</v>
      </c>
      <c r="K66">
        <f>PRODUCT(INDEX(Overzicht!$B$2:$E$35,MATCH(demand!K$1,Overzicht!$B$2:$B$35,0),4),INDEX(Verdeelsleutels_percentage!$A:$AB,MATCH(demand!$C66,Verdeelsleutels_percentage!$C:$C,0),MATCH(INDEX(Overzicht!$B$1:$F$35,MATCH(demand!K$1,Overzicht!$B:$B,0),5),Verdeelsleutels_percentage!$1:$1,0)))</f>
        <v>1.8737479211481632E-3</v>
      </c>
      <c r="L66">
        <f>PRODUCT(INDEX(Overzicht!$B$2:$E$35,MATCH(demand!L$1,Overzicht!$B$2:$B$35,0),4),INDEX(Verdeelsleutels_percentage!$A:$AB,MATCH(demand!$C66,Verdeelsleutels_percentage!$C:$C,0),MATCH(INDEX(Overzicht!$B$1:$F$35,MATCH(demand!L$1,Overzicht!$B:$B,0),5),Verdeelsleutels_percentage!$1:$1,0)))</f>
        <v>7.8138135834038835E-3</v>
      </c>
      <c r="M66">
        <f>PRODUCT(INDEX(Overzicht!$B$2:$E$35,MATCH(demand!M$1,Overzicht!$B$2:$B$35,0),4),INDEX(Verdeelsleutels_percentage!$A:$AB,MATCH(demand!$C66,Verdeelsleutels_percentage!$C:$C,0),MATCH(INDEX(Overzicht!$B$1:$F$35,MATCH(demand!M$1,Overzicht!$B:$B,0),5),Verdeelsleutels_percentage!$1:$1,0)))</f>
        <v>3.0216858245269981E-2</v>
      </c>
      <c r="N66">
        <f>PRODUCT(INDEX(Overzicht!$B$2:$E$35,MATCH(demand!N$1,Overzicht!$B$2:$B$35,0),4),INDEX(Verdeelsleutels_percentage!$A:$AB,MATCH(demand!$C66,Verdeelsleutels_percentage!$C:$C,0),MATCH(INDEX(Overzicht!$B$1:$F$35,MATCH(demand!N$1,Overzicht!$B:$B,0),5),Verdeelsleutels_percentage!$1:$1,0)))</f>
        <v>8.4746730021810407E-2</v>
      </c>
      <c r="O66">
        <f>PRODUCT(INDEX(Overzicht!$B$2:$E$35,MATCH(demand!O$1,Overzicht!$B$2:$B$35,0),4),INDEX(Verdeelsleutels_percentage!$A:$AB,MATCH(demand!$C66,Verdeelsleutels_percentage!$C:$C,0),MATCH(INDEX(Overzicht!$B$1:$F$35,MATCH(demand!O$1,Overzicht!$B:$B,0),5),Verdeelsleutels_percentage!$1:$1,0)))</f>
        <v>0</v>
      </c>
      <c r="P66">
        <f>PRODUCT(INDEX(Overzicht!$B$2:$E$35,MATCH(demand!P$1,Overzicht!$B$2:$B$35,0),4),INDEX(Verdeelsleutels_percentage!$A:$AB,MATCH(demand!$C66,Verdeelsleutels_percentage!$C:$C,0),MATCH(INDEX(Overzicht!$B$1:$F$35,MATCH(demand!P$1,Overzicht!$B:$B,0),5),Verdeelsleutels_percentage!$1:$1,0)))</f>
        <v>2.0602046955684535E-3</v>
      </c>
      <c r="Q66">
        <f>PRODUCT(INDEX(Overzicht!$B$2:$E$35,MATCH(demand!Q$1,Overzicht!$B$2:$B$35,0),4),INDEX(Verdeelsleutels_percentage!$A:$AB,MATCH(demand!$C66,Verdeelsleutels_percentage!$C:$C,0),MATCH(INDEX(Overzicht!$B$1:$F$35,MATCH(demand!Q$1,Overzicht!$B:$B,0),5),Verdeelsleutels_percentage!$1:$1,0)))</f>
        <v>7.7324196919100925E-3</v>
      </c>
      <c r="R66">
        <f>PRODUCT(INDEX(Overzicht!$B$2:$E$35,MATCH(demand!R$1,Overzicht!$B$2:$B$35,0),4),INDEX(Verdeelsleutels_percentage!$A:$AB,MATCH(demand!$C66,Verdeelsleutels_percentage!$C:$C,0),MATCH(INDEX(Overzicht!$B$1:$F$35,MATCH(demand!R$1,Overzicht!$B:$B,0),5),Verdeelsleutels_percentage!$1:$1,0)))</f>
        <v>1.3836961553944376E-3</v>
      </c>
      <c r="S66">
        <f>PRODUCT(INDEX(Overzicht!$B$2:$E$35,MATCH(demand!S$1,Overzicht!$B$2:$B$35,0),4),INDEX(Verdeelsleutels_percentage!$A:$AB,MATCH(demand!$C66,Verdeelsleutels_percentage!$C:$C,0),MATCH(INDEX(Overzicht!$B$1:$F$35,MATCH(demand!S$1,Overzicht!$B:$B,0),5),Verdeelsleutels_percentage!$1:$1,0)))</f>
        <v>1.0635468488521952E-2</v>
      </c>
      <c r="T66">
        <f>PRODUCT(INDEX(Overzicht!$B$2:$E$35,MATCH(demand!T$1,Overzicht!$B$2:$B$35,0),4),INDEX(Verdeelsleutels_percentage!$A:$AB,MATCH(demand!$C66,Verdeelsleutels_percentage!$C:$C,0),MATCH(INDEX(Overzicht!$B$1:$F$35,MATCH(demand!T$1,Overzicht!$B:$B,0),5),Verdeelsleutels_percentage!$1:$1,0)))</f>
        <v>8.6820150926709815E-3</v>
      </c>
      <c r="U66">
        <f>PRODUCT(INDEX(Overzicht!$B$2:$E$35,MATCH(demand!U$1,Overzicht!$B$2:$B$35,0),4),INDEX(Verdeelsleutels_percentage!$A:$AB,MATCH(demand!$C66,Verdeelsleutels_percentage!$C:$C,0),MATCH(INDEX(Overzicht!$B$1:$F$35,MATCH(demand!U$1,Overzicht!$B:$B,0),5),Verdeelsleutels_percentage!$1:$1,0)))</f>
        <v>2.7131297164596817E-2</v>
      </c>
      <c r="V66">
        <f>PRODUCT(INDEX(Overzicht!$B$2:$E$35,MATCH(demand!V$1,Overzicht!$B$2:$B$35,0),4),INDEX(Verdeelsleutels_percentage!$A:$AB,MATCH(demand!$C66,Verdeelsleutels_percentage!$C:$C,0),MATCH(INDEX(Overzicht!$B$1:$F$35,MATCH(demand!V$1,Overzicht!$B:$B,0),5),Verdeelsleutels_percentage!$1:$1,0)))</f>
        <v>2.3875541504845203E-3</v>
      </c>
      <c r="W66">
        <f>PRODUCT(INDEX(Overzicht!$B$2:$E$35,MATCH(demand!W$1,Overzicht!$B$2:$B$35,0),4),INDEX(Verdeelsleutels_percentage!$A:$AB,MATCH(demand!$C66,Verdeelsleutels_percentage!$C:$C,0),MATCH(INDEX(Overzicht!$B$1:$F$35,MATCH(demand!W$1,Overzicht!$B:$B,0),5),Verdeelsleutels_percentage!$1:$1,0)))</f>
        <v>2.6046045278012943E-2</v>
      </c>
      <c r="X66">
        <f>PRODUCT(INDEX(Overzicht!$B$2:$E$35,MATCH(demand!X$1,Overzicht!$B$2:$B$35,0),4),INDEX(Verdeelsleutels_percentage!$A:$AB,MATCH(demand!$C66,Verdeelsleutels_percentage!$C:$C,0),MATCH(INDEX(Overzicht!$B$1:$F$35,MATCH(demand!X$1,Overzicht!$B:$B,0),5),Verdeelsleutels_percentage!$1:$1,0)))</f>
        <v>7.0929176312011016E-3</v>
      </c>
      <c r="Y66">
        <f>PRODUCT(INDEX(Overzicht!$B$2:$E$35,MATCH(demand!Y$1,Overzicht!$B$2:$B$35,0),4),INDEX(Verdeelsleutels_percentage!$A:$AB,MATCH(demand!$C66,Verdeelsleutels_percentage!$C:$C,0),MATCH(INDEX(Overzicht!$B$1:$F$35,MATCH(demand!Y$1,Overzicht!$B:$B,0),5),Verdeelsleutels_percentage!$1:$1,0)))</f>
        <v>5.3322874172132119E-6</v>
      </c>
      <c r="Z66">
        <f>PRODUCT(INDEX(Overzicht!$B$2:$E$35,MATCH(demand!Z$1,Overzicht!$B$2:$B$35,0),4),INDEX(Verdeelsleutels_percentage!$A:$AB,MATCH(demand!$C66,Verdeelsleutels_percentage!$C:$C,0),MATCH(INDEX(Overzicht!$B$1:$F$35,MATCH(demand!Z$1,Overzicht!$B:$B,0),5),Verdeelsleutels_percentage!$1:$1,0)))</f>
        <v>0</v>
      </c>
      <c r="AA66">
        <f>PRODUCT(INDEX(Overzicht!$B$2:$E$35,MATCH(demand!AA$1,Overzicht!$B$2:$B$35,0),4),INDEX(Verdeelsleutels_percentage!$A:$AB,MATCH(demand!$C66,Verdeelsleutels_percentage!$C:$C,0),MATCH(INDEX(Overzicht!$B$1:$F$35,MATCH(demand!AA$1,Overzicht!$B:$B,0),5),Verdeelsleutels_percentage!$1:$1,0)))</f>
        <v>1.247318694084962E-4</v>
      </c>
      <c r="AB66">
        <f>PRODUCT(INDEX(Overzicht!$B$2:$E$35,MATCH(demand!AB$1,Overzicht!$B$2:$B$35,0),4),INDEX(Verdeelsleutels_percentage!$A:$AB,MATCH(demand!$C66,Verdeelsleutels_percentage!$C:$C,0),MATCH(INDEX(Overzicht!$B$1:$F$35,MATCH(demand!AB$1,Overzicht!$B:$B,0),5),Verdeelsleutels_percentage!$1:$1,0)))</f>
        <v>1.5654621180452515E-2</v>
      </c>
      <c r="AC66">
        <f>PRODUCT(INDEX(Overzicht!$B$2:$E$35,MATCH(demand!AC$1,Overzicht!$B$2:$B$35,0),4),INDEX(Verdeelsleutels_percentage!$A:$AB,MATCH(demand!$C66,Verdeelsleutels_percentage!$C:$C,0),MATCH(INDEX(Overzicht!$B$1:$F$35,MATCH(demand!AC$1,Overzicht!$B:$B,0),5),Verdeelsleutels_percentage!$1:$1,0)))</f>
        <v>1.3968953680314619E-3</v>
      </c>
      <c r="AD66">
        <f>PRODUCT(INDEX(Overzicht!$B$2:$E$35,MATCH(demand!AD$1,Overzicht!$B$2:$B$35,0),4),INDEX(Verdeelsleutels_percentage!$A:$AB,MATCH(demand!$C66,Verdeelsleutels_percentage!$C:$C,0),MATCH(INDEX(Overzicht!$B$1:$F$35,MATCH(demand!AD$1,Overzicht!$B:$B,0),5),Verdeelsleutels_percentage!$1:$1,0)))</f>
        <v>0</v>
      </c>
      <c r="AE66">
        <f>PRODUCT(INDEX(Overzicht!$B$2:$E$35,MATCH(demand!AE$1,Overzicht!$B$2:$B$35,0),4),INDEX(Verdeelsleutels_percentage!$A:$AB,MATCH(demand!$C66,Verdeelsleutels_percentage!$C:$C,0),MATCH(INDEX(Overzicht!$B$1:$F$35,MATCH(demand!AE$1,Overzicht!$B:$B,0),5),Verdeelsleutels_percentage!$1:$1,0)))</f>
        <v>0</v>
      </c>
      <c r="AF66">
        <f>PRODUCT(INDEX(Overzicht!$B$2:$E$35,MATCH(demand!AF$1,Overzicht!$B$2:$B$35,0),4),INDEX(Verdeelsleutels_percentage!$A:$AB,MATCH(demand!$C66,Verdeelsleutels_percentage!$C:$C,0),MATCH(INDEX(Overzicht!$B$1:$F$35,MATCH(demand!AF$1,Overzicht!$B:$B,0),5),Verdeelsleutels_percentage!$1:$1,0)))</f>
        <v>0</v>
      </c>
      <c r="AG66">
        <f>PRODUCT(INDEX(Overzicht!$B$2:$E$35,MATCH(demand!AG$1,Overzicht!$B$2:$B$35,0),4),INDEX(Verdeelsleutels_percentage!$A:$AB,MATCH(demand!$C66,Verdeelsleutels_percentage!$C:$C,0),MATCH(INDEX(Overzicht!$B$1:$F$35,MATCH(demand!AG$1,Overzicht!$B:$B,0),5),Verdeelsleutels_percentage!$1:$1,0)))</f>
        <v>0</v>
      </c>
      <c r="AH66">
        <f>PRODUCT(INDEX(Overzicht!$B$2:$E$35,MATCH(demand!AH$1,Overzicht!$B$2:$B$35,0),4),INDEX(Verdeelsleutels_percentage!$A:$AB,MATCH(demand!$C66,Verdeelsleutels_percentage!$C:$C,0),MATCH(INDEX(Overzicht!$B$1:$F$35,MATCH(demand!AH$1,Overzicht!$B:$B,0),5),Verdeelsleutels_percentage!$1:$1,0)))</f>
        <v>1.6215143023104507E-3</v>
      </c>
      <c r="AI66">
        <f>PRODUCT(INDEX(Overzicht!$B$2:$E$35,MATCH(demand!AI$1,Overzicht!$B$2:$B$35,0),4),INDEX(Verdeelsleutels_percentage!$A:$AB,MATCH(demand!$C66,Verdeelsleutels_percentage!$C:$C,0),MATCH(INDEX(Overzicht!$B$1:$F$35,MATCH(demand!AI$1,Overzicht!$B:$B,0),5),Verdeelsleutels_percentage!$1:$1,0)))</f>
        <v>2.494637388169924E-4</v>
      </c>
      <c r="AJ66">
        <f>PRODUCT(INDEX(Overzicht!$B$2:$E$35,MATCH(demand!AJ$1,Overzicht!$B$2:$B$35,0),4),INDEX(Verdeelsleutels_percentage!$A:$AB,MATCH(demand!$C66,Verdeelsleutels_percentage!$C:$C,0),MATCH(INDEX(Overzicht!$B$1:$F$35,MATCH(demand!AJ$1,Overzicht!$B:$B,0),5),Verdeelsleutels_percentage!$1:$1,0)))</f>
        <v>0</v>
      </c>
      <c r="AK66">
        <f>PRODUCT(INDEX(Overzicht!$B$2:$E$35,MATCH(demand!AK$1,Overzicht!$B$2:$B$35,0),4),INDEX(Verdeelsleutels_percentage!$A:$AB,MATCH(demand!$C66,Verdeelsleutels_percentage!$C:$C,0),MATCH(INDEX(Overzicht!$B$1:$F$35,MATCH(demand!AK$1,Overzicht!$B:$B,0),5),Verdeelsleutels_percentage!$1:$1,0)))</f>
        <v>3.3859858861416827E-4</v>
      </c>
      <c r="AL66">
        <f>PRODUCT(INDEX(Overzicht!$B$2:$E$35,MATCH(demand!AL$1,Overzicht!$B$2:$B$35,0),4),INDEX(Verdeelsleutels_percentage!$A:$AB,MATCH(demand!$C66,Verdeelsleutels_percentage!$C:$C,0),MATCH(INDEX(Overzicht!$B$1:$F$35,MATCH(demand!AL$1,Overzicht!$B:$B,0),5),Verdeelsleutels_percentage!$1:$1,0)))</f>
        <v>4.3410075463354908E-3</v>
      </c>
      <c r="AM66">
        <f>PRODUCT(INDEX(Overzicht!$B$2:$E$35,MATCH(demand!AM$1,Overzicht!$B$2:$B$35,0),4),INDEX(Verdeelsleutels_percentage!$A:$AB,MATCH(demand!$C66,Verdeelsleutels_percentage!$C:$C,0),MATCH(INDEX(Overzicht!$B$1:$F$35,MATCH(demand!AM$1,Overzicht!$B:$B,0),5),Verdeelsleutels_percentage!$1:$1,0)))</f>
        <v>8.6820150926709815E-3</v>
      </c>
      <c r="AN66">
        <f>PRODUCT(INDEX(Overzicht!$B$2:$E$35,MATCH(demand!AN$1,Overzicht!$B$2:$B$35,0),4),INDEX(Verdeelsleutels_percentage!$A:$AB,MATCH(demand!$C66,Verdeelsleutels_percentage!$C:$C,0),MATCH(INDEX(Overzicht!$B$1:$F$35,MATCH(demand!AN$1,Overzicht!$B:$B,0),5),Verdeelsleutels_percentage!$1:$1,0)))</f>
        <v>4.3410075463354908E-3</v>
      </c>
      <c r="AO66">
        <f>PRODUCT(INDEX(Overzicht!$B$2:$E$35,MATCH(demand!AO$1,Overzicht!$B$2:$B$35,0),4),INDEX(Verdeelsleutels_percentage!$A:$AB,MATCH(demand!$C66,Verdeelsleutels_percentage!$C:$C,0),MATCH(INDEX(Overzicht!$B$1:$F$35,MATCH(demand!AO$1,Overzicht!$B:$B,0),5),Verdeelsleutels_percentage!$1:$1,0)))</f>
        <v>1.5193526412174217E-2</v>
      </c>
    </row>
    <row r="67" spans="2:41">
      <c r="B67" t="str">
        <f>INDEX('ETLocal datasets'!B:C,MATCH(C67,'ETLocal datasets'!C:C,0),1)</f>
        <v>GM0180</v>
      </c>
      <c r="C67" t="str">
        <f>'ETLocal datasets'!C50</f>
        <v>Staphorst</v>
      </c>
      <c r="D67">
        <f t="shared" si="6"/>
        <v>3.5146583346894029E-2</v>
      </c>
      <c r="E67">
        <f t="shared" si="7"/>
        <v>0.10239538190971824</v>
      </c>
      <c r="F67">
        <f t="shared" si="8"/>
        <v>1.0330390935440199E-2</v>
      </c>
      <c r="G67">
        <f t="shared" si="9"/>
        <v>2.1251089924334124E-2</v>
      </c>
      <c r="H67">
        <f>PRODUCT(INDEX(Overzicht!$B$2:$E$35,MATCH(demand!H$1,Overzicht!$B$2:$B$35,0),4),INDEX(Verdeelsleutels_percentage!$A:$AB,MATCH(demand!$C67,Verdeelsleutels_percentage!$C:$C,0),MATCH(INDEX(Overzicht!$B$1:$F$35,MATCH(demand!H$1,Overzicht!$B:$B,0),5),Verdeelsleutels_percentage!$1:$1,0)))</f>
        <v>1.0330390935440199E-2</v>
      </c>
      <c r="I67">
        <f>PRODUCT(INDEX(Overzicht!$B$2:$E$35,MATCH(demand!I$1,Overzicht!$B$2:$B$35,0),4),INDEX(Verdeelsleutels_percentage!$A:$AB,MATCH(demand!$C67,Verdeelsleutels_percentage!$C:$C,0),MATCH(INDEX(Overzicht!$B$1:$F$35,MATCH(demand!I$1,Overzicht!$B:$B,0),5),Verdeelsleutels_percentage!$1:$1,0)))</f>
        <v>8.7168544123621301E-3</v>
      </c>
      <c r="J67">
        <f>PRODUCT(INDEX(Overzicht!$B$2:$E$35,MATCH(demand!J$1,Overzicht!$B$2:$B$35,0),4),INDEX(Verdeelsleutels_percentage!$A:$AB,MATCH(demand!$C67,Verdeelsleutels_percentage!$C:$C,0),MATCH(INDEX(Overzicht!$B$1:$F$35,MATCH(demand!J$1,Overzicht!$B:$B,0),5),Verdeelsleutels_percentage!$1:$1,0)))</f>
        <v>2.3612322138149024E-3</v>
      </c>
      <c r="K67">
        <f>PRODUCT(INDEX(Overzicht!$B$2:$E$35,MATCH(demand!K$1,Overzicht!$B$2:$B$35,0),4),INDEX(Verdeelsleutels_percentage!$A:$AB,MATCH(demand!$C67,Verdeelsleutels_percentage!$C:$C,0),MATCH(INDEX(Overzicht!$B$1:$F$35,MATCH(demand!K$1,Overzicht!$B:$B,0),5),Verdeelsleutels_percentage!$1:$1,0)))</f>
        <v>1.0169663481089152E-3</v>
      </c>
      <c r="L67">
        <f>PRODUCT(INDEX(Overzicht!$B$2:$E$35,MATCH(demand!L$1,Overzicht!$B$2:$B$35,0),4),INDEX(Verdeelsleutels_percentage!$A:$AB,MATCH(demand!$C67,Verdeelsleutels_percentage!$C:$C,0),MATCH(INDEX(Overzicht!$B$1:$F$35,MATCH(demand!L$1,Overzicht!$B:$B,0),5),Verdeelsleutels_percentage!$1:$1,0)))</f>
        <v>3.5418483207223538E-3</v>
      </c>
      <c r="M67">
        <f>PRODUCT(INDEX(Overzicht!$B$2:$E$35,MATCH(demand!M$1,Overzicht!$B$2:$B$35,0),4),INDEX(Verdeelsleutels_percentage!$A:$AB,MATCH(demand!$C67,Verdeelsleutels_percentage!$C:$C,0),MATCH(INDEX(Overzicht!$B$1:$F$35,MATCH(demand!M$1,Overzicht!$B:$B,0),5),Verdeelsleutels_percentage!$1:$1,0)))</f>
        <v>1.6194917788594079E-2</v>
      </c>
      <c r="N67">
        <f>PRODUCT(INDEX(Overzicht!$B$2:$E$35,MATCH(demand!N$1,Overzicht!$B$2:$B$35,0),4),INDEX(Verdeelsleutels_percentage!$A:$AB,MATCH(demand!$C67,Verdeelsleutels_percentage!$C:$C,0),MATCH(INDEX(Overzicht!$B$1:$F$35,MATCH(demand!N$1,Overzicht!$B:$B,0),5),Verdeelsleutels_percentage!$1:$1,0)))</f>
        <v>5.6600381200855761E-2</v>
      </c>
      <c r="O67">
        <f>PRODUCT(INDEX(Overzicht!$B$2:$E$35,MATCH(demand!O$1,Overzicht!$B$2:$B$35,0),4),INDEX(Verdeelsleutels_percentage!$A:$AB,MATCH(demand!$C67,Verdeelsleutels_percentage!$C:$C,0),MATCH(INDEX(Overzicht!$B$1:$F$35,MATCH(demand!O$1,Overzicht!$B:$B,0),5),Verdeelsleutels_percentage!$1:$1,0)))</f>
        <v>0</v>
      </c>
      <c r="P67">
        <f>PRODUCT(INDEX(Overzicht!$B$2:$E$35,MATCH(demand!P$1,Overzicht!$B$2:$B$35,0),4),INDEX(Verdeelsleutels_percentage!$A:$AB,MATCH(demand!$C67,Verdeelsleutels_percentage!$C:$C,0),MATCH(INDEX(Overzicht!$B$1:$F$35,MATCH(demand!P$1,Overzicht!$B:$B,0),5),Verdeelsleutels_percentage!$1:$1,0)))</f>
        <v>4.7527936084920544E-4</v>
      </c>
      <c r="Q67">
        <f>PRODUCT(INDEX(Overzicht!$B$2:$E$35,MATCH(demand!Q$1,Overzicht!$B$2:$B$35,0),4),INDEX(Verdeelsleutels_percentage!$A:$AB,MATCH(demand!$C67,Verdeelsleutels_percentage!$C:$C,0),MATCH(INDEX(Overzicht!$B$1:$F$35,MATCH(demand!Q$1,Overzicht!$B:$B,0),5),Verdeelsleutels_percentage!$1:$1,0)))</f>
        <v>3.504954067381496E-3</v>
      </c>
      <c r="R67">
        <f>PRODUCT(INDEX(Overzicht!$B$2:$E$35,MATCH(demand!R$1,Overzicht!$B$2:$B$35,0),4),INDEX(Verdeelsleutels_percentage!$A:$AB,MATCH(demand!$C67,Verdeelsleutels_percentage!$C:$C,0),MATCH(INDEX(Overzicht!$B$1:$F$35,MATCH(demand!R$1,Overzicht!$B:$B,0),5),Verdeelsleutels_percentage!$1:$1,0)))</f>
        <v>6.2720230679458343E-4</v>
      </c>
      <c r="S67">
        <f>PRODUCT(INDEX(Overzicht!$B$2:$E$35,MATCH(demand!S$1,Overzicht!$B$2:$B$35,0),4),INDEX(Verdeelsleutels_percentage!$A:$AB,MATCH(demand!$C67,Verdeelsleutels_percentage!$C:$C,0),MATCH(INDEX(Overzicht!$B$1:$F$35,MATCH(demand!S$1,Overzicht!$B:$B,0),5),Verdeelsleutels_percentage!$1:$1,0)))</f>
        <v>4.8208491032054263E-3</v>
      </c>
      <c r="T67">
        <f>PRODUCT(INDEX(Overzicht!$B$2:$E$35,MATCH(demand!T$1,Overzicht!$B$2:$B$35,0),4),INDEX(Verdeelsleutels_percentage!$A:$AB,MATCH(demand!$C67,Verdeelsleutels_percentage!$C:$C,0),MATCH(INDEX(Overzicht!$B$1:$F$35,MATCH(demand!T$1,Overzicht!$B:$B,0),5),Verdeelsleutels_percentage!$1:$1,0)))</f>
        <v>3.9353870230248375E-3</v>
      </c>
      <c r="U67">
        <f>PRODUCT(INDEX(Overzicht!$B$2:$E$35,MATCH(demand!U$1,Overzicht!$B$2:$B$35,0),4),INDEX(Verdeelsleutels_percentage!$A:$AB,MATCH(demand!$C67,Verdeelsleutels_percentage!$C:$C,0),MATCH(INDEX(Overzicht!$B$1:$F$35,MATCH(demand!U$1,Overzicht!$B:$B,0),5),Verdeelsleutels_percentage!$1:$1,0)))</f>
        <v>1.2298084446952618E-2</v>
      </c>
      <c r="V67">
        <f>PRODUCT(INDEX(Overzicht!$B$2:$E$35,MATCH(demand!V$1,Overzicht!$B$2:$B$35,0),4),INDEX(Verdeelsleutels_percentage!$A:$AB,MATCH(demand!$C67,Verdeelsleutels_percentage!$C:$C,0),MATCH(INDEX(Overzicht!$B$1:$F$35,MATCH(demand!V$1,Overzicht!$B:$B,0),5),Verdeelsleutels_percentage!$1:$1,0)))</f>
        <v>1.0822314313318304E-3</v>
      </c>
      <c r="W67">
        <f>PRODUCT(INDEX(Overzicht!$B$2:$E$35,MATCH(demand!W$1,Overzicht!$B$2:$B$35,0),4),INDEX(Verdeelsleutels_percentage!$A:$AB,MATCH(demand!$C67,Verdeelsleutels_percentage!$C:$C,0),MATCH(INDEX(Overzicht!$B$1:$F$35,MATCH(demand!W$1,Overzicht!$B:$B,0),5),Verdeelsleutels_percentage!$1:$1,0)))</f>
        <v>1.1806161069074513E-2</v>
      </c>
      <c r="X67">
        <f>PRODUCT(INDEX(Overzicht!$B$2:$E$35,MATCH(demand!X$1,Overzicht!$B$2:$B$35,0),4),INDEX(Verdeelsleutels_percentage!$A:$AB,MATCH(demand!$C67,Verdeelsleutels_percentage!$C:$C,0),MATCH(INDEX(Overzicht!$B$1:$F$35,MATCH(demand!X$1,Overzicht!$B:$B,0),5),Verdeelsleutels_percentage!$1:$1,0)))</f>
        <v>5.216690596888094E-3</v>
      </c>
      <c r="Y67">
        <f>PRODUCT(INDEX(Overzicht!$B$2:$E$35,MATCH(demand!Y$1,Overzicht!$B$2:$B$35,0),4),INDEX(Verdeelsleutels_percentage!$A:$AB,MATCH(demand!$C67,Verdeelsleutels_percentage!$C:$C,0),MATCH(INDEX(Overzicht!$B$1:$F$35,MATCH(demand!Y$1,Overzicht!$B:$B,0),5),Verdeelsleutels_percentage!$1:$1,0)))</f>
        <v>4.2686591391113158E-6</v>
      </c>
      <c r="Z67">
        <f>PRODUCT(INDEX(Overzicht!$B$2:$E$35,MATCH(demand!Z$1,Overzicht!$B$2:$B$35,0),4),INDEX(Verdeelsleutels_percentage!$A:$AB,MATCH(demand!$C67,Verdeelsleutels_percentage!$C:$C,0),MATCH(INDEX(Overzicht!$B$1:$F$35,MATCH(demand!Z$1,Overzicht!$B:$B,0),5),Verdeelsleutels_percentage!$1:$1,0)))</f>
        <v>0</v>
      </c>
      <c r="AA67">
        <f>PRODUCT(INDEX(Overzicht!$B$2:$E$35,MATCH(demand!AA$1,Overzicht!$B$2:$B$35,0),4),INDEX(Verdeelsleutels_percentage!$A:$AB,MATCH(demand!$C67,Verdeelsleutels_percentage!$C:$C,0),MATCH(INDEX(Overzicht!$B$1:$F$35,MATCH(demand!AA$1,Overzicht!$B:$B,0),5),Verdeelsleutels_percentage!$1:$1,0)))</f>
        <v>9.985167576868575E-5</v>
      </c>
      <c r="AB67">
        <f>PRODUCT(INDEX(Overzicht!$B$2:$E$35,MATCH(demand!AB$1,Overzicht!$B$2:$B$35,0),4),INDEX(Verdeelsleutels_percentage!$A:$AB,MATCH(demand!$C67,Verdeelsleutels_percentage!$C:$C,0),MATCH(INDEX(Overzicht!$B$1:$F$35,MATCH(demand!AB$1,Overzicht!$B:$B,0),5),Verdeelsleutels_percentage!$1:$1,0)))</f>
        <v>9.1298335253106461E-3</v>
      </c>
      <c r="AC67">
        <f>PRODUCT(INDEX(Overzicht!$B$2:$E$35,MATCH(demand!AC$1,Overzicht!$B$2:$B$35,0),4),INDEX(Verdeelsleutels_percentage!$A:$AB,MATCH(demand!$C67,Verdeelsleutels_percentage!$C:$C,0),MATCH(INDEX(Overzicht!$B$1:$F$35,MATCH(demand!AC$1,Overzicht!$B:$B,0),5),Verdeelsleutels_percentage!$1:$1,0)))</f>
        <v>9.5110506399580523E-4</v>
      </c>
      <c r="AD67">
        <f>PRODUCT(INDEX(Overzicht!$B$2:$E$35,MATCH(demand!AD$1,Overzicht!$B$2:$B$35,0),4),INDEX(Verdeelsleutels_percentage!$A:$AB,MATCH(demand!$C67,Verdeelsleutels_percentage!$C:$C,0),MATCH(INDEX(Overzicht!$B$1:$F$35,MATCH(demand!AD$1,Overzicht!$B:$B,0),5),Verdeelsleutels_percentage!$1:$1,0)))</f>
        <v>0</v>
      </c>
      <c r="AE67">
        <f>PRODUCT(INDEX(Overzicht!$B$2:$E$35,MATCH(demand!AE$1,Overzicht!$B$2:$B$35,0),4),INDEX(Verdeelsleutels_percentage!$A:$AB,MATCH(demand!$C67,Verdeelsleutels_percentage!$C:$C,0),MATCH(INDEX(Overzicht!$B$1:$F$35,MATCH(demand!AE$1,Overzicht!$B:$B,0),5),Verdeelsleutels_percentage!$1:$1,0)))</f>
        <v>0</v>
      </c>
      <c r="AF67">
        <f>PRODUCT(INDEX(Overzicht!$B$2:$E$35,MATCH(demand!AF$1,Overzicht!$B$2:$B$35,0),4),INDEX(Verdeelsleutels_percentage!$A:$AB,MATCH(demand!$C67,Verdeelsleutels_percentage!$C:$C,0),MATCH(INDEX(Overzicht!$B$1:$F$35,MATCH(demand!AF$1,Overzicht!$B:$B,0),5),Verdeelsleutels_percentage!$1:$1,0)))</f>
        <v>0</v>
      </c>
      <c r="AG67">
        <f>PRODUCT(INDEX(Overzicht!$B$2:$E$35,MATCH(demand!AG$1,Overzicht!$B$2:$B$35,0),4),INDEX(Verdeelsleutels_percentage!$A:$AB,MATCH(demand!$C67,Verdeelsleutels_percentage!$C:$C,0),MATCH(INDEX(Overzicht!$B$1:$F$35,MATCH(demand!AG$1,Overzicht!$B:$B,0),5),Verdeelsleutels_percentage!$1:$1,0)))</f>
        <v>0</v>
      </c>
      <c r="AH67">
        <f>PRODUCT(INDEX(Overzicht!$B$2:$E$35,MATCH(demand!AH$1,Overzicht!$B$2:$B$35,0),4),INDEX(Verdeelsleutels_percentage!$A:$AB,MATCH(demand!$C67,Verdeelsleutels_percentage!$C:$C,0),MATCH(INDEX(Overzicht!$B$1:$F$35,MATCH(demand!AH$1,Overzicht!$B:$B,0),5),Verdeelsleutels_percentage!$1:$1,0)))</f>
        <v>1.2980717849929149E-3</v>
      </c>
      <c r="AI67">
        <f>PRODUCT(INDEX(Overzicht!$B$2:$E$35,MATCH(demand!AI$1,Overzicht!$B$2:$B$35,0),4),INDEX(Verdeelsleutels_percentage!$A:$AB,MATCH(demand!$C67,Verdeelsleutels_percentage!$C:$C,0),MATCH(INDEX(Overzicht!$B$1:$F$35,MATCH(demand!AI$1,Overzicht!$B:$B,0),5),Verdeelsleutels_percentage!$1:$1,0)))</f>
        <v>1.997033515373715E-4</v>
      </c>
      <c r="AJ67">
        <f>PRODUCT(INDEX(Overzicht!$B$2:$E$35,MATCH(demand!AJ$1,Overzicht!$B$2:$B$35,0),4),INDEX(Verdeelsleutels_percentage!$A:$AB,MATCH(demand!$C67,Verdeelsleutels_percentage!$C:$C,0),MATCH(INDEX(Overzicht!$B$1:$F$35,MATCH(demand!AJ$1,Overzicht!$B:$B,0),5),Verdeelsleutels_percentage!$1:$1,0)))</f>
        <v>0</v>
      </c>
      <c r="AK67">
        <f>PRODUCT(INDEX(Overzicht!$B$2:$E$35,MATCH(demand!AK$1,Overzicht!$B$2:$B$35,0),4),INDEX(Verdeelsleutels_percentage!$A:$AB,MATCH(demand!$C67,Verdeelsleutels_percentage!$C:$C,0),MATCH(INDEX(Overzicht!$B$1:$F$35,MATCH(demand!AK$1,Overzicht!$B:$B,0),5),Verdeelsleutels_percentage!$1:$1,0)))</f>
        <v>1.5348009389796867E-4</v>
      </c>
      <c r="AL67">
        <f>PRODUCT(INDEX(Overzicht!$B$2:$E$35,MATCH(demand!AL$1,Overzicht!$B$2:$B$35,0),4),INDEX(Verdeelsleutels_percentage!$A:$AB,MATCH(demand!$C67,Verdeelsleutels_percentage!$C:$C,0),MATCH(INDEX(Overzicht!$B$1:$F$35,MATCH(demand!AL$1,Overzicht!$B:$B,0),5),Verdeelsleutels_percentage!$1:$1,0)))</f>
        <v>1.9676935115124188E-3</v>
      </c>
      <c r="AM67">
        <f>PRODUCT(INDEX(Overzicht!$B$2:$E$35,MATCH(demand!AM$1,Overzicht!$B$2:$B$35,0),4),INDEX(Verdeelsleutels_percentage!$A:$AB,MATCH(demand!$C67,Verdeelsleutels_percentage!$C:$C,0),MATCH(INDEX(Overzicht!$B$1:$F$35,MATCH(demand!AM$1,Overzicht!$B:$B,0),5),Verdeelsleutels_percentage!$1:$1,0)))</f>
        <v>3.9353870230248375E-3</v>
      </c>
      <c r="AN67">
        <f>PRODUCT(INDEX(Overzicht!$B$2:$E$35,MATCH(demand!AN$1,Overzicht!$B$2:$B$35,0),4),INDEX(Verdeelsleutels_percentage!$A:$AB,MATCH(demand!$C67,Verdeelsleutels_percentage!$C:$C,0),MATCH(INDEX(Overzicht!$B$1:$F$35,MATCH(demand!AN$1,Overzicht!$B:$B,0),5),Verdeelsleutels_percentage!$1:$1,0)))</f>
        <v>1.9676935115124188E-3</v>
      </c>
      <c r="AO67">
        <f>PRODUCT(INDEX(Overzicht!$B$2:$E$35,MATCH(demand!AO$1,Overzicht!$B$2:$B$35,0),4),INDEX(Verdeelsleutels_percentage!$A:$AB,MATCH(demand!$C67,Verdeelsleutels_percentage!$C:$C,0),MATCH(INDEX(Overzicht!$B$1:$F$35,MATCH(demand!AO$1,Overzicht!$B:$B,0),5),Verdeelsleutels_percentage!$1:$1,0)))</f>
        <v>6.8869272902934656E-3</v>
      </c>
    </row>
    <row r="68" spans="2:41">
      <c r="B68" t="str">
        <f>INDEX('ETLocal datasets'!B:C,MATCH(C68,'ETLocal datasets'!C:C,0),1)</f>
        <v>GM0183</v>
      </c>
      <c r="C68" t="str">
        <f>'ETLocal datasets'!C51</f>
        <v>Tubbergen</v>
      </c>
      <c r="D68">
        <f t="shared" si="6"/>
        <v>5.396274780576131E-2</v>
      </c>
      <c r="E68">
        <f t="shared" si="7"/>
        <v>0.1346521973274506</v>
      </c>
      <c r="F68">
        <f t="shared" si="8"/>
        <v>1.2926506942446962E-2</v>
      </c>
      <c r="G68">
        <f t="shared" si="9"/>
        <v>2.6591671424462324E-2</v>
      </c>
      <c r="H68">
        <f>PRODUCT(INDEX(Overzicht!$B$2:$E$35,MATCH(demand!H$1,Overzicht!$B$2:$B$35,0),4),INDEX(Verdeelsleutels_percentage!$A:$AB,MATCH(demand!$C68,Verdeelsleutels_percentage!$C:$C,0),MATCH(INDEX(Overzicht!$B$1:$F$35,MATCH(demand!H$1,Overzicht!$B:$B,0),5),Verdeelsleutels_percentage!$1:$1,0)))</f>
        <v>1.2926506942446962E-2</v>
      </c>
      <c r="I68">
        <f>PRODUCT(INDEX(Overzicht!$B$2:$E$35,MATCH(demand!I$1,Overzicht!$B$2:$B$35,0),4),INDEX(Verdeelsleutels_percentage!$A:$AB,MATCH(demand!$C68,Verdeelsleutels_percentage!$C:$C,0),MATCH(INDEX(Overzicht!$B$1:$F$35,MATCH(demand!I$1,Overzicht!$B:$B,0),5),Verdeelsleutels_percentage!$1:$1,0)))</f>
        <v>1.6841581272277098E-2</v>
      </c>
      <c r="J68">
        <f>PRODUCT(INDEX(Overzicht!$B$2:$E$35,MATCH(demand!J$1,Overzicht!$B$2:$B$35,0),4),INDEX(Verdeelsleutels_percentage!$A:$AB,MATCH(demand!$C68,Verdeelsleutels_percentage!$C:$C,0),MATCH(INDEX(Overzicht!$B$1:$F$35,MATCH(demand!J$1,Overzicht!$B:$B,0),5),Verdeelsleutels_percentage!$1:$1,0)))</f>
        <v>2.954630158273591E-3</v>
      </c>
      <c r="K68">
        <f>PRODUCT(INDEX(Overzicht!$B$2:$E$35,MATCH(demand!K$1,Overzicht!$B$2:$B$35,0),4),INDEX(Verdeelsleutels_percentage!$A:$AB,MATCH(demand!$C68,Verdeelsleutels_percentage!$C:$C,0),MATCH(INDEX(Overzicht!$B$1:$F$35,MATCH(demand!K$1,Overzicht!$B:$B,0),5),Verdeelsleutels_percentage!$1:$1,0)))</f>
        <v>1.9648511484323282E-3</v>
      </c>
      <c r="L68">
        <f>PRODUCT(INDEX(Overzicht!$B$2:$E$35,MATCH(demand!L$1,Overzicht!$B$2:$B$35,0),4),INDEX(Verdeelsleutels_percentage!$A:$AB,MATCH(demand!$C68,Verdeelsleutels_percentage!$C:$C,0),MATCH(INDEX(Overzicht!$B$1:$F$35,MATCH(demand!L$1,Overzicht!$B:$B,0),5),Verdeelsleutels_percentage!$1:$1,0)))</f>
        <v>4.431945237410387E-3</v>
      </c>
      <c r="M68">
        <f>PRODUCT(INDEX(Overzicht!$B$2:$E$35,MATCH(demand!M$1,Overzicht!$B$2:$B$35,0),4),INDEX(Verdeelsleutels_percentage!$A:$AB,MATCH(demand!$C68,Verdeelsleutels_percentage!$C:$C,0),MATCH(INDEX(Overzicht!$B$1:$F$35,MATCH(demand!M$1,Overzicht!$B:$B,0),5),Verdeelsleutels_percentage!$1:$1,0)))</f>
        <v>2.430179868600725E-2</v>
      </c>
      <c r="N68">
        <f>PRODUCT(INDEX(Overzicht!$B$2:$E$35,MATCH(demand!N$1,Overzicht!$B$2:$B$35,0),4),INDEX(Verdeelsleutels_percentage!$A:$AB,MATCH(demand!$C68,Verdeelsleutels_percentage!$C:$C,0),MATCH(INDEX(Overzicht!$B$1:$F$35,MATCH(demand!N$1,Overzicht!$B:$B,0),5),Verdeelsleutels_percentage!$1:$1,0)))</f>
        <v>7.9648035590589777E-2</v>
      </c>
      <c r="O68">
        <f>PRODUCT(INDEX(Overzicht!$B$2:$E$35,MATCH(demand!O$1,Overzicht!$B$2:$B$35,0),4),INDEX(Verdeelsleutels_percentage!$A:$AB,MATCH(demand!$C68,Verdeelsleutels_percentage!$C:$C,0),MATCH(INDEX(Overzicht!$B$1:$F$35,MATCH(demand!O$1,Overzicht!$B:$B,0),5),Verdeelsleutels_percentage!$1:$1,0)))</f>
        <v>0</v>
      </c>
      <c r="P68">
        <f>PRODUCT(INDEX(Overzicht!$B$2:$E$35,MATCH(demand!P$1,Overzicht!$B$2:$B$35,0),4),INDEX(Verdeelsleutels_percentage!$A:$AB,MATCH(demand!$C68,Verdeelsleutels_percentage!$C:$C,0),MATCH(INDEX(Overzicht!$B$1:$F$35,MATCH(demand!P$1,Overzicht!$B:$B,0),5),Verdeelsleutels_percentage!$1:$1,0)))</f>
        <v>2.3788747988281398E-4</v>
      </c>
      <c r="Q68">
        <f>PRODUCT(INDEX(Overzicht!$B$2:$E$35,MATCH(demand!Q$1,Overzicht!$B$2:$B$35,0),4),INDEX(Verdeelsleutels_percentage!$A:$AB,MATCH(demand!$C68,Verdeelsleutels_percentage!$C:$C,0),MATCH(INDEX(Overzicht!$B$1:$F$35,MATCH(demand!Q$1,Overzicht!$B:$B,0),5),Verdeelsleutels_percentage!$1:$1,0)))</f>
        <v>4.3857791411873615E-3</v>
      </c>
      <c r="R68">
        <f>PRODUCT(INDEX(Overzicht!$B$2:$E$35,MATCH(demand!R$1,Overzicht!$B$2:$B$35,0),4),INDEX(Verdeelsleutels_percentage!$A:$AB,MATCH(demand!$C68,Verdeelsleutels_percentage!$C:$C,0),MATCH(INDEX(Overzicht!$B$1:$F$35,MATCH(demand!R$1,Overzicht!$B:$B,0),5),Verdeelsleutels_percentage!$1:$1,0)))</f>
        <v>7.8482363579142258E-4</v>
      </c>
      <c r="S68">
        <f>PRODUCT(INDEX(Overzicht!$B$2:$E$35,MATCH(demand!S$1,Overzicht!$B$2:$B$35,0),4),INDEX(Verdeelsleutels_percentage!$A:$AB,MATCH(demand!$C68,Verdeelsleutels_percentage!$C:$C,0),MATCH(INDEX(Overzicht!$B$1:$F$35,MATCH(demand!S$1,Overzicht!$B:$B,0),5),Verdeelsleutels_percentage!$1:$1,0)))</f>
        <v>6.0323699064752491E-3</v>
      </c>
      <c r="T68">
        <f>PRODUCT(INDEX(Overzicht!$B$2:$E$35,MATCH(demand!T$1,Overzicht!$B$2:$B$35,0),4),INDEX(Verdeelsleutels_percentage!$A:$AB,MATCH(demand!$C68,Verdeelsleutels_percentage!$C:$C,0),MATCH(INDEX(Overzicht!$B$1:$F$35,MATCH(demand!T$1,Overzicht!$B:$B,0),5),Verdeelsleutels_percentage!$1:$1,0)))</f>
        <v>4.9243835971226517E-3</v>
      </c>
      <c r="U68">
        <f>PRODUCT(INDEX(Overzicht!$B$2:$E$35,MATCH(demand!U$1,Overzicht!$B$2:$B$35,0),4),INDEX(Verdeelsleutels_percentage!$A:$AB,MATCH(demand!$C68,Verdeelsleutels_percentage!$C:$C,0),MATCH(INDEX(Overzicht!$B$1:$F$35,MATCH(demand!U$1,Overzicht!$B:$B,0),5),Verdeelsleutels_percentage!$1:$1,0)))</f>
        <v>1.5388698741008287E-2</v>
      </c>
      <c r="V68">
        <f>PRODUCT(INDEX(Overzicht!$B$2:$E$35,MATCH(demand!V$1,Overzicht!$B$2:$B$35,0),4),INDEX(Verdeelsleutels_percentage!$A:$AB,MATCH(demand!$C68,Verdeelsleutels_percentage!$C:$C,0),MATCH(INDEX(Overzicht!$B$1:$F$35,MATCH(demand!V$1,Overzicht!$B:$B,0),5),Verdeelsleutels_percentage!$1:$1,0)))</f>
        <v>1.3542054892087293E-3</v>
      </c>
      <c r="W68">
        <f>PRODUCT(INDEX(Overzicht!$B$2:$E$35,MATCH(demand!W$1,Overzicht!$B$2:$B$35,0),4),INDEX(Verdeelsleutels_percentage!$A:$AB,MATCH(demand!$C68,Verdeelsleutels_percentage!$C:$C,0),MATCH(INDEX(Overzicht!$B$1:$F$35,MATCH(demand!W$1,Overzicht!$B:$B,0),5),Verdeelsleutels_percentage!$1:$1,0)))</f>
        <v>1.4773150791367956E-2</v>
      </c>
      <c r="X68">
        <f>PRODUCT(INDEX(Overzicht!$B$2:$E$35,MATCH(demand!X$1,Overzicht!$B$2:$B$35,0),4),INDEX(Verdeelsleutels_percentage!$A:$AB,MATCH(demand!$C68,Verdeelsleutels_percentage!$C:$C,0),MATCH(INDEX(Overzicht!$B$1:$F$35,MATCH(demand!X$1,Overzicht!$B:$B,0),5),Verdeelsleutels_percentage!$1:$1,0)))</f>
        <v>5.5785741495003958E-3</v>
      </c>
      <c r="Y68">
        <f>PRODUCT(INDEX(Overzicht!$B$2:$E$35,MATCH(demand!Y$1,Overzicht!$B$2:$B$35,0),4),INDEX(Verdeelsleutels_percentage!$A:$AB,MATCH(demand!$C68,Verdeelsleutels_percentage!$C:$C,0),MATCH(INDEX(Overzicht!$B$1:$F$35,MATCH(demand!Y$1,Overzicht!$B:$B,0),5),Verdeelsleutels_percentage!$1:$1,0)))</f>
        <v>4.8115607044976179E-6</v>
      </c>
      <c r="Z68">
        <f>PRODUCT(INDEX(Overzicht!$B$2:$E$35,MATCH(demand!Z$1,Overzicht!$B$2:$B$35,0),4),INDEX(Verdeelsleutels_percentage!$A:$AB,MATCH(demand!$C68,Verdeelsleutels_percentage!$C:$C,0),MATCH(INDEX(Overzicht!$B$1:$F$35,MATCH(demand!Z$1,Overzicht!$B:$B,0),5),Verdeelsleutels_percentage!$1:$1,0)))</f>
        <v>0</v>
      </c>
      <c r="AA68">
        <f>PRODUCT(INDEX(Overzicht!$B$2:$E$35,MATCH(demand!AA$1,Overzicht!$B$2:$B$35,0),4),INDEX(Verdeelsleutels_percentage!$A:$AB,MATCH(demand!$C68,Verdeelsleutels_percentage!$C:$C,0),MATCH(INDEX(Overzicht!$B$1:$F$35,MATCH(demand!AA$1,Overzicht!$B:$B,0),5),Verdeelsleutels_percentage!$1:$1,0)))</f>
        <v>1.1255112759058756E-4</v>
      </c>
      <c r="AB68">
        <f>PRODUCT(INDEX(Overzicht!$B$2:$E$35,MATCH(demand!AB$1,Overzicht!$B$2:$B$35,0),4),INDEX(Verdeelsleutels_percentage!$A:$AB,MATCH(demand!$C68,Verdeelsleutels_percentage!$C:$C,0),MATCH(INDEX(Overzicht!$B$1:$F$35,MATCH(demand!AB$1,Overzicht!$B:$B,0),5),Verdeelsleutels_percentage!$1:$1,0)))</f>
        <v>1.0111550856255504E-2</v>
      </c>
      <c r="AC68">
        <f>PRODUCT(INDEX(Overzicht!$B$2:$E$35,MATCH(demand!AC$1,Overzicht!$B$2:$B$35,0),4),INDEX(Verdeelsleutels_percentage!$A:$AB,MATCH(demand!$C68,Verdeelsleutels_percentage!$C:$C,0),MATCH(INDEX(Overzicht!$B$1:$F$35,MATCH(demand!AC$1,Overzicht!$B:$B,0),5),Verdeelsleutels_percentage!$1:$1,0)))</f>
        <v>1.028231625231805E-3</v>
      </c>
      <c r="AD68">
        <f>PRODUCT(INDEX(Overzicht!$B$2:$E$35,MATCH(demand!AD$1,Overzicht!$B$2:$B$35,0),4),INDEX(Verdeelsleutels_percentage!$A:$AB,MATCH(demand!$C68,Verdeelsleutels_percentage!$C:$C,0),MATCH(INDEX(Overzicht!$B$1:$F$35,MATCH(demand!AD$1,Overzicht!$B:$B,0),5),Verdeelsleutels_percentage!$1:$1,0)))</f>
        <v>0</v>
      </c>
      <c r="AE68">
        <f>PRODUCT(INDEX(Overzicht!$B$2:$E$35,MATCH(demand!AE$1,Overzicht!$B$2:$B$35,0),4),INDEX(Verdeelsleutels_percentage!$A:$AB,MATCH(demand!$C68,Verdeelsleutels_percentage!$C:$C,0),MATCH(INDEX(Overzicht!$B$1:$F$35,MATCH(demand!AE$1,Overzicht!$B:$B,0),5),Verdeelsleutels_percentage!$1:$1,0)))</f>
        <v>0</v>
      </c>
      <c r="AF68">
        <f>PRODUCT(INDEX(Overzicht!$B$2:$E$35,MATCH(demand!AF$1,Overzicht!$B$2:$B$35,0),4),INDEX(Verdeelsleutels_percentage!$A:$AB,MATCH(demand!$C68,Verdeelsleutels_percentage!$C:$C,0),MATCH(INDEX(Overzicht!$B$1:$F$35,MATCH(demand!AF$1,Overzicht!$B:$B,0),5),Verdeelsleutels_percentage!$1:$1,0)))</f>
        <v>0</v>
      </c>
      <c r="AG68">
        <f>PRODUCT(INDEX(Overzicht!$B$2:$E$35,MATCH(demand!AG$1,Overzicht!$B$2:$B$35,0),4),INDEX(Verdeelsleutels_percentage!$A:$AB,MATCH(demand!$C68,Verdeelsleutels_percentage!$C:$C,0),MATCH(INDEX(Overzicht!$B$1:$F$35,MATCH(demand!AG$1,Overzicht!$B:$B,0),5),Verdeelsleutels_percentage!$1:$1,0)))</f>
        <v>0</v>
      </c>
      <c r="AH68">
        <f>PRODUCT(INDEX(Overzicht!$B$2:$E$35,MATCH(demand!AH$1,Overzicht!$B$2:$B$35,0),4),INDEX(Verdeelsleutels_percentage!$A:$AB,MATCH(demand!$C68,Verdeelsleutels_percentage!$C:$C,0),MATCH(INDEX(Overzicht!$B$1:$F$35,MATCH(demand!AH$1,Overzicht!$B:$B,0),5),Verdeelsleutels_percentage!$1:$1,0)))</f>
        <v>1.4631646586776383E-3</v>
      </c>
      <c r="AI68">
        <f>PRODUCT(INDEX(Overzicht!$B$2:$E$35,MATCH(demand!AI$1,Overzicht!$B$2:$B$35,0),4),INDEX(Verdeelsleutels_percentage!$A:$AB,MATCH(demand!$C68,Verdeelsleutels_percentage!$C:$C,0),MATCH(INDEX(Overzicht!$B$1:$F$35,MATCH(demand!AI$1,Overzicht!$B:$B,0),5),Verdeelsleutels_percentage!$1:$1,0)))</f>
        <v>2.2510225518117513E-4</v>
      </c>
      <c r="AJ68">
        <f>PRODUCT(INDEX(Overzicht!$B$2:$E$35,MATCH(demand!AJ$1,Overzicht!$B$2:$B$35,0),4),INDEX(Verdeelsleutels_percentage!$A:$AB,MATCH(demand!$C68,Verdeelsleutels_percentage!$C:$C,0),MATCH(INDEX(Overzicht!$B$1:$F$35,MATCH(demand!AJ$1,Overzicht!$B:$B,0),5),Verdeelsleutels_percentage!$1:$1,0)))</f>
        <v>0</v>
      </c>
      <c r="AK68">
        <f>PRODUCT(INDEX(Overzicht!$B$2:$E$35,MATCH(demand!AK$1,Overzicht!$B$2:$B$35,0),4),INDEX(Verdeelsleutels_percentage!$A:$AB,MATCH(demand!$C68,Verdeelsleutels_percentage!$C:$C,0),MATCH(INDEX(Overzicht!$B$1:$F$35,MATCH(demand!AK$1,Overzicht!$B:$B,0),5),Verdeelsleutels_percentage!$1:$1,0)))</f>
        <v>1.9205096028778341E-4</v>
      </c>
      <c r="AL68">
        <f>PRODUCT(INDEX(Overzicht!$B$2:$E$35,MATCH(demand!AL$1,Overzicht!$B$2:$B$35,0),4),INDEX(Verdeelsleutels_percentage!$A:$AB,MATCH(demand!$C68,Verdeelsleutels_percentage!$C:$C,0),MATCH(INDEX(Overzicht!$B$1:$F$35,MATCH(demand!AL$1,Overzicht!$B:$B,0),5),Verdeelsleutels_percentage!$1:$1,0)))</f>
        <v>2.4621917985613259E-3</v>
      </c>
      <c r="AM68">
        <f>PRODUCT(INDEX(Overzicht!$B$2:$E$35,MATCH(demand!AM$1,Overzicht!$B$2:$B$35,0),4),INDEX(Verdeelsleutels_percentage!$A:$AB,MATCH(demand!$C68,Verdeelsleutels_percentage!$C:$C,0),MATCH(INDEX(Overzicht!$B$1:$F$35,MATCH(demand!AM$1,Overzicht!$B:$B,0),5),Verdeelsleutels_percentage!$1:$1,0)))</f>
        <v>4.9243835971226517E-3</v>
      </c>
      <c r="AN68">
        <f>PRODUCT(INDEX(Overzicht!$B$2:$E$35,MATCH(demand!AN$1,Overzicht!$B$2:$B$35,0),4),INDEX(Verdeelsleutels_percentage!$A:$AB,MATCH(demand!$C68,Verdeelsleutels_percentage!$C:$C,0),MATCH(INDEX(Overzicht!$B$1:$F$35,MATCH(demand!AN$1,Overzicht!$B:$B,0),5),Verdeelsleutels_percentage!$1:$1,0)))</f>
        <v>2.4621917985613259E-3</v>
      </c>
      <c r="AO68">
        <f>PRODUCT(INDEX(Overzicht!$B$2:$E$35,MATCH(demand!AO$1,Overzicht!$B$2:$B$35,0),4),INDEX(Verdeelsleutels_percentage!$A:$AB,MATCH(demand!$C68,Verdeelsleutels_percentage!$C:$C,0),MATCH(INDEX(Overzicht!$B$1:$F$35,MATCH(demand!AO$1,Overzicht!$B:$B,0),5),Verdeelsleutels_percentage!$1:$1,0)))</f>
        <v>8.6176712949646399E-3</v>
      </c>
    </row>
    <row r="69" spans="2:41">
      <c r="B69" t="str">
        <f>INDEX('ETLocal datasets'!B:C,MATCH(C69,'ETLocal datasets'!C:C,0),1)</f>
        <v>GM0184</v>
      </c>
      <c r="C69" t="str">
        <f>'ETLocal datasets'!C52</f>
        <v>Urk</v>
      </c>
      <c r="D69">
        <f t="shared" si="6"/>
        <v>1.8267937003514183E-2</v>
      </c>
      <c r="E69">
        <f t="shared" si="7"/>
        <v>8.9786857280930887E-2</v>
      </c>
      <c r="F69">
        <f t="shared" si="8"/>
        <v>1.2614827206525016E-2</v>
      </c>
      <c r="G69">
        <f t="shared" si="9"/>
        <v>2.5950501681994319E-2</v>
      </c>
      <c r="H69">
        <f>PRODUCT(INDEX(Overzicht!$B$2:$E$35,MATCH(demand!H$1,Overzicht!$B$2:$B$35,0),4),INDEX(Verdeelsleutels_percentage!$A:$AB,MATCH(demand!$C69,Verdeelsleutels_percentage!$C:$C,0),MATCH(INDEX(Overzicht!$B$1:$F$35,MATCH(demand!H$1,Overzicht!$B:$B,0),5),Verdeelsleutels_percentage!$1:$1,0)))</f>
        <v>1.2614827206525016E-2</v>
      </c>
      <c r="I69">
        <f>PRODUCT(INDEX(Overzicht!$B$2:$E$35,MATCH(demand!I$1,Overzicht!$B$2:$B$35,0),4),INDEX(Verdeelsleutels_percentage!$A:$AB,MATCH(demand!$C69,Verdeelsleutels_percentage!$C:$C,0),MATCH(INDEX(Overzicht!$B$1:$F$35,MATCH(demand!I$1,Overzicht!$B:$B,0),5),Verdeelsleutels_percentage!$1:$1,0)))</f>
        <v>1.5902806850000447E-3</v>
      </c>
      <c r="J69">
        <f>PRODUCT(INDEX(Overzicht!$B$2:$E$35,MATCH(demand!J$1,Overzicht!$B$2:$B$35,0),4),INDEX(Verdeelsleutels_percentage!$A:$AB,MATCH(demand!$C69,Verdeelsleutels_percentage!$C:$C,0),MATCH(INDEX(Overzicht!$B$1:$F$35,MATCH(demand!J$1,Overzicht!$B:$B,0),5),Verdeelsleutels_percentage!$1:$1,0)))</f>
        <v>2.8833890757771464E-3</v>
      </c>
      <c r="K69">
        <f>PRODUCT(INDEX(Overzicht!$B$2:$E$35,MATCH(demand!K$1,Overzicht!$B$2:$B$35,0),4),INDEX(Verdeelsleutels_percentage!$A:$AB,MATCH(demand!$C69,Verdeelsleutels_percentage!$C:$C,0),MATCH(INDEX(Overzicht!$B$1:$F$35,MATCH(demand!K$1,Overzicht!$B:$B,0),5),Verdeelsleutels_percentage!$1:$1,0)))</f>
        <v>1.8553274658333855E-4</v>
      </c>
      <c r="L69">
        <f>PRODUCT(INDEX(Overzicht!$B$2:$E$35,MATCH(demand!L$1,Overzicht!$B$2:$B$35,0),4),INDEX(Verdeelsleutels_percentage!$A:$AB,MATCH(demand!$C69,Verdeelsleutels_percentage!$C:$C,0),MATCH(INDEX(Overzicht!$B$1:$F$35,MATCH(demand!L$1,Overzicht!$B:$B,0),5),Verdeelsleutels_percentage!$1:$1,0)))</f>
        <v>4.3250836136657202E-3</v>
      </c>
      <c r="M69">
        <f>PRODUCT(INDEX(Overzicht!$B$2:$E$35,MATCH(demand!M$1,Overzicht!$B$2:$B$35,0),4),INDEX(Verdeelsleutels_percentage!$A:$AB,MATCH(demand!$C69,Verdeelsleutels_percentage!$C:$C,0),MATCH(INDEX(Overzicht!$B$1:$F$35,MATCH(demand!M$1,Overzicht!$B:$B,0),5),Verdeelsleutels_percentage!$1:$1,0)))</f>
        <v>2.1752078100318516E-4</v>
      </c>
      <c r="N69">
        <f>PRODUCT(INDEX(Overzicht!$B$2:$E$35,MATCH(demand!N$1,Overzicht!$B$2:$B$35,0),4),INDEX(Verdeelsleutels_percentage!$A:$AB,MATCH(demand!$C69,Verdeelsleutels_percentage!$C:$C,0),MATCH(INDEX(Overzicht!$B$1:$F$35,MATCH(demand!N$1,Overzicht!$B:$B,0),5),Verdeelsleutels_percentage!$1:$1,0)))</f>
        <v>4.6571963955814422E-2</v>
      </c>
      <c r="O69">
        <f>PRODUCT(INDEX(Overzicht!$B$2:$E$35,MATCH(demand!O$1,Overzicht!$B$2:$B$35,0),4),INDEX(Verdeelsleutels_percentage!$A:$AB,MATCH(demand!$C69,Verdeelsleutels_percentage!$C:$C,0),MATCH(INDEX(Overzicht!$B$1:$F$35,MATCH(demand!O$1,Overzicht!$B:$B,0),5),Verdeelsleutels_percentage!$1:$1,0)))</f>
        <v>0</v>
      </c>
      <c r="P69">
        <f>PRODUCT(INDEX(Overzicht!$B$2:$E$35,MATCH(demand!P$1,Overzicht!$B$2:$B$35,0),4),INDEX(Verdeelsleutels_percentage!$A:$AB,MATCH(demand!$C69,Verdeelsleutels_percentage!$C:$C,0),MATCH(INDEX(Overzicht!$B$1:$F$35,MATCH(demand!P$1,Overzicht!$B:$B,0),5),Verdeelsleutels_percentage!$1:$1,0)))</f>
        <v>8.0341540341256189E-3</v>
      </c>
      <c r="Q69">
        <f>PRODUCT(INDEX(Overzicht!$B$2:$E$35,MATCH(demand!Q$1,Overzicht!$B$2:$B$35,0),4),INDEX(Verdeelsleutels_percentage!$A:$AB,MATCH(demand!$C69,Verdeelsleutels_percentage!$C:$C,0),MATCH(INDEX(Overzicht!$B$1:$F$35,MATCH(demand!Q$1,Overzicht!$B:$B,0),5),Verdeelsleutels_percentage!$1:$1,0)))</f>
        <v>4.2800306593567018E-3</v>
      </c>
      <c r="R69">
        <f>PRODUCT(INDEX(Overzicht!$B$2:$E$35,MATCH(demand!R$1,Overzicht!$B$2:$B$35,0),4),INDEX(Verdeelsleutels_percentage!$A:$AB,MATCH(demand!$C69,Verdeelsleutels_percentage!$C:$C,0),MATCH(INDEX(Overzicht!$B$1:$F$35,MATCH(demand!R$1,Overzicht!$B:$B,0),5),Verdeelsleutels_percentage!$1:$1,0)))</f>
        <v>7.6590022325330443E-4</v>
      </c>
      <c r="S69">
        <f>PRODUCT(INDEX(Overzicht!$B$2:$E$35,MATCH(demand!S$1,Overzicht!$B$2:$B$35,0),4),INDEX(Verdeelsleutels_percentage!$A:$AB,MATCH(demand!$C69,Verdeelsleutels_percentage!$C:$C,0),MATCH(INDEX(Overzicht!$B$1:$F$35,MATCH(demand!S$1,Overzicht!$B:$B,0),5),Verdeelsleutels_percentage!$1:$1,0)))</f>
        <v>5.8869193630450081E-3</v>
      </c>
      <c r="T69">
        <f>PRODUCT(INDEX(Overzicht!$B$2:$E$35,MATCH(demand!T$1,Overzicht!$B$2:$B$35,0),4),INDEX(Verdeelsleutels_percentage!$A:$AB,MATCH(demand!$C69,Verdeelsleutels_percentage!$C:$C,0),MATCH(INDEX(Overzicht!$B$1:$F$35,MATCH(demand!T$1,Overzicht!$B:$B,0),5),Verdeelsleutels_percentage!$1:$1,0)))</f>
        <v>4.8056484596285774E-3</v>
      </c>
      <c r="U69">
        <f>PRODUCT(INDEX(Overzicht!$B$2:$E$35,MATCH(demand!U$1,Overzicht!$B$2:$B$35,0),4),INDEX(Verdeelsleutels_percentage!$A:$AB,MATCH(demand!$C69,Verdeelsleutels_percentage!$C:$C,0),MATCH(INDEX(Overzicht!$B$1:$F$35,MATCH(demand!U$1,Overzicht!$B:$B,0),5),Verdeelsleutels_percentage!$1:$1,0)))</f>
        <v>1.5017651436339305E-2</v>
      </c>
      <c r="V69">
        <f>PRODUCT(INDEX(Overzicht!$B$2:$E$35,MATCH(demand!V$1,Overzicht!$B$2:$B$35,0),4),INDEX(Verdeelsleutels_percentage!$A:$AB,MATCH(demand!$C69,Verdeelsleutels_percentage!$C:$C,0),MATCH(INDEX(Overzicht!$B$1:$F$35,MATCH(demand!V$1,Overzicht!$B:$B,0),5),Verdeelsleutels_percentage!$1:$1,0)))</f>
        <v>1.3215533263978589E-3</v>
      </c>
      <c r="W69">
        <f>PRODUCT(INDEX(Overzicht!$B$2:$E$35,MATCH(demand!W$1,Overzicht!$B$2:$B$35,0),4),INDEX(Verdeelsleutels_percentage!$A:$AB,MATCH(demand!$C69,Verdeelsleutels_percentage!$C:$C,0),MATCH(INDEX(Overzicht!$B$1:$F$35,MATCH(demand!W$1,Overzicht!$B:$B,0),5),Verdeelsleutels_percentage!$1:$1,0)))</f>
        <v>1.4416945378885732E-2</v>
      </c>
      <c r="X69">
        <f>PRODUCT(INDEX(Overzicht!$B$2:$E$35,MATCH(demand!X$1,Overzicht!$B$2:$B$35,0),4),INDEX(Verdeelsleutels_percentage!$A:$AB,MATCH(demand!$C69,Verdeelsleutels_percentage!$C:$C,0),MATCH(INDEX(Overzicht!$B$1:$F$35,MATCH(demand!X$1,Overzicht!$B:$B,0),5),Verdeelsleutels_percentage!$1:$1,0)))</f>
        <v>1.0411111436692355E-3</v>
      </c>
      <c r="Y69">
        <f>PRODUCT(INDEX(Overzicht!$B$2:$E$35,MATCH(demand!Y$1,Overzicht!$B$2:$B$35,0),4),INDEX(Verdeelsleutels_percentage!$A:$AB,MATCH(demand!$C69,Verdeelsleutels_percentage!$C:$C,0),MATCH(INDEX(Overzicht!$B$1:$F$35,MATCH(demand!Y$1,Overzicht!$B:$B,0),5),Verdeelsleutels_percentage!$1:$1,0)))</f>
        <v>1.5598861878705031E-7</v>
      </c>
      <c r="Z69">
        <f>PRODUCT(INDEX(Overzicht!$B$2:$E$35,MATCH(demand!Z$1,Overzicht!$B$2:$B$35,0),4),INDEX(Verdeelsleutels_percentage!$A:$AB,MATCH(demand!$C69,Verdeelsleutels_percentage!$C:$C,0),MATCH(INDEX(Overzicht!$B$1:$F$35,MATCH(demand!Z$1,Overzicht!$B:$B,0),5),Verdeelsleutels_percentage!$1:$1,0)))</f>
        <v>0</v>
      </c>
      <c r="AA69">
        <f>PRODUCT(INDEX(Overzicht!$B$2:$E$35,MATCH(demand!AA$1,Overzicht!$B$2:$B$35,0),4),INDEX(Verdeelsleutels_percentage!$A:$AB,MATCH(demand!$C69,Verdeelsleutels_percentage!$C:$C,0),MATCH(INDEX(Overzicht!$B$1:$F$35,MATCH(demand!AA$1,Overzicht!$B:$B,0),5),Verdeelsleutels_percentage!$1:$1,0)))</f>
        <v>3.6488565798140423E-6</v>
      </c>
      <c r="AB69">
        <f>PRODUCT(INDEX(Overzicht!$B$2:$E$35,MATCH(demand!AB$1,Overzicht!$B$2:$B$35,0),4),INDEX(Verdeelsleutels_percentage!$A:$AB,MATCH(demand!$C69,Verdeelsleutels_percentage!$C:$C,0),MATCH(INDEX(Overzicht!$B$1:$F$35,MATCH(demand!AB$1,Overzicht!$B:$B,0),5),Verdeelsleutels_percentage!$1:$1,0)))</f>
        <v>4.1307777135884257E-3</v>
      </c>
      <c r="AC69">
        <f>PRODUCT(INDEX(Overzicht!$B$2:$E$35,MATCH(demand!AC$1,Overzicht!$B$2:$B$35,0),4),INDEX(Verdeelsleutels_percentage!$A:$AB,MATCH(demand!$C69,Verdeelsleutels_percentage!$C:$C,0),MATCH(INDEX(Overzicht!$B$1:$F$35,MATCH(demand!AC$1,Overzicht!$B:$B,0),5),Verdeelsleutels_percentage!$1:$1,0)))</f>
        <v>2.6369366287725939E-4</v>
      </c>
      <c r="AD69">
        <f>PRODUCT(INDEX(Overzicht!$B$2:$E$35,MATCH(demand!AD$1,Overzicht!$B$2:$B$35,0),4),INDEX(Verdeelsleutels_percentage!$A:$AB,MATCH(demand!$C69,Verdeelsleutels_percentage!$C:$C,0),MATCH(INDEX(Overzicht!$B$1:$F$35,MATCH(demand!AD$1,Overzicht!$B:$B,0),5),Verdeelsleutels_percentage!$1:$1,0)))</f>
        <v>0</v>
      </c>
      <c r="AE69">
        <f>PRODUCT(INDEX(Overzicht!$B$2:$E$35,MATCH(demand!AE$1,Overzicht!$B$2:$B$35,0),4),INDEX(Verdeelsleutels_percentage!$A:$AB,MATCH(demand!$C69,Verdeelsleutels_percentage!$C:$C,0),MATCH(INDEX(Overzicht!$B$1:$F$35,MATCH(demand!AE$1,Overzicht!$B:$B,0),5),Verdeelsleutels_percentage!$1:$1,0)))</f>
        <v>0</v>
      </c>
      <c r="AF69">
        <f>PRODUCT(INDEX(Overzicht!$B$2:$E$35,MATCH(demand!AF$1,Overzicht!$B$2:$B$35,0),4),INDEX(Verdeelsleutels_percentage!$A:$AB,MATCH(demand!$C69,Verdeelsleutels_percentage!$C:$C,0),MATCH(INDEX(Overzicht!$B$1:$F$35,MATCH(demand!AF$1,Overzicht!$B:$B,0),5),Verdeelsleutels_percentage!$1:$1,0)))</f>
        <v>0</v>
      </c>
      <c r="AG69">
        <f>PRODUCT(INDEX(Overzicht!$B$2:$E$35,MATCH(demand!AG$1,Overzicht!$B$2:$B$35,0),4),INDEX(Verdeelsleutels_percentage!$A:$AB,MATCH(demand!$C69,Verdeelsleutels_percentage!$C:$C,0),MATCH(INDEX(Overzicht!$B$1:$F$35,MATCH(demand!AG$1,Overzicht!$B:$B,0),5),Verdeelsleutels_percentage!$1:$1,0)))</f>
        <v>0</v>
      </c>
      <c r="AH69">
        <f>PRODUCT(INDEX(Overzicht!$B$2:$E$35,MATCH(demand!AH$1,Overzicht!$B$2:$B$35,0),4),INDEX(Verdeelsleutels_percentage!$A:$AB,MATCH(demand!$C69,Verdeelsleutels_percentage!$C:$C,0),MATCH(INDEX(Overzicht!$B$1:$F$35,MATCH(demand!AH$1,Overzicht!$B:$B,0),5),Verdeelsleutels_percentage!$1:$1,0)))</f>
        <v>4.743513553758255E-5</v>
      </c>
      <c r="AI69">
        <f>PRODUCT(INDEX(Overzicht!$B$2:$E$35,MATCH(demand!AI$1,Overzicht!$B$2:$B$35,0),4),INDEX(Verdeelsleutels_percentage!$A:$AB,MATCH(demand!$C69,Verdeelsleutels_percentage!$C:$C,0),MATCH(INDEX(Overzicht!$B$1:$F$35,MATCH(demand!AI$1,Overzicht!$B:$B,0),5),Verdeelsleutels_percentage!$1:$1,0)))</f>
        <v>7.2977131596280847E-6</v>
      </c>
      <c r="AJ69">
        <f>PRODUCT(INDEX(Overzicht!$B$2:$E$35,MATCH(demand!AJ$1,Overzicht!$B$2:$B$35,0),4),INDEX(Verdeelsleutels_percentage!$A:$AB,MATCH(demand!$C69,Verdeelsleutels_percentage!$C:$C,0),MATCH(INDEX(Overzicht!$B$1:$F$35,MATCH(demand!AJ$1,Overzicht!$B:$B,0),5),Verdeelsleutels_percentage!$1:$1,0)))</f>
        <v>0</v>
      </c>
      <c r="AK69">
        <f>PRODUCT(INDEX(Overzicht!$B$2:$E$35,MATCH(demand!AK$1,Overzicht!$B$2:$B$35,0),4),INDEX(Verdeelsleutels_percentage!$A:$AB,MATCH(demand!$C69,Verdeelsleutels_percentage!$C:$C,0),MATCH(INDEX(Overzicht!$B$1:$F$35,MATCH(demand!AK$1,Overzicht!$B:$B,0),5),Verdeelsleutels_percentage!$1:$1,0)))</f>
        <v>1.8742028992551452E-4</v>
      </c>
      <c r="AL69">
        <f>PRODUCT(INDEX(Overzicht!$B$2:$E$35,MATCH(demand!AL$1,Overzicht!$B$2:$B$35,0),4),INDEX(Verdeelsleutels_percentage!$A:$AB,MATCH(demand!$C69,Verdeelsleutels_percentage!$C:$C,0),MATCH(INDEX(Overzicht!$B$1:$F$35,MATCH(demand!AL$1,Overzicht!$B:$B,0),5),Verdeelsleutels_percentage!$1:$1,0)))</f>
        <v>2.4028242298142887E-3</v>
      </c>
      <c r="AM69">
        <f>PRODUCT(INDEX(Overzicht!$B$2:$E$35,MATCH(demand!AM$1,Overzicht!$B$2:$B$35,0),4),INDEX(Verdeelsleutels_percentage!$A:$AB,MATCH(demand!$C69,Verdeelsleutels_percentage!$C:$C,0),MATCH(INDEX(Overzicht!$B$1:$F$35,MATCH(demand!AM$1,Overzicht!$B:$B,0),5),Verdeelsleutels_percentage!$1:$1,0)))</f>
        <v>4.8056484596285774E-3</v>
      </c>
      <c r="AN69">
        <f>PRODUCT(INDEX(Overzicht!$B$2:$E$35,MATCH(demand!AN$1,Overzicht!$B$2:$B$35,0),4),INDEX(Verdeelsleutels_percentage!$A:$AB,MATCH(demand!$C69,Verdeelsleutels_percentage!$C:$C,0),MATCH(INDEX(Overzicht!$B$1:$F$35,MATCH(demand!AN$1,Overzicht!$B:$B,0),5),Verdeelsleutels_percentage!$1:$1,0)))</f>
        <v>2.4028242298142887E-3</v>
      </c>
      <c r="AO69">
        <f>PRODUCT(INDEX(Overzicht!$B$2:$E$35,MATCH(demand!AO$1,Overzicht!$B$2:$B$35,0),4),INDEX(Verdeelsleutels_percentage!$A:$AB,MATCH(demand!$C69,Verdeelsleutels_percentage!$C:$C,0),MATCH(INDEX(Overzicht!$B$1:$F$35,MATCH(demand!AO$1,Overzicht!$B:$B,0),5),Verdeelsleutels_percentage!$1:$1,0)))</f>
        <v>8.4098848043500096E-3</v>
      </c>
    </row>
    <row r="70" spans="2:41">
      <c r="B70" t="str">
        <f>INDEX('ETLocal datasets'!B:C,MATCH(C70,'ETLocal datasets'!C:C,0),1)</f>
        <v>GM0189</v>
      </c>
      <c r="C70" t="str">
        <f>'ETLocal datasets'!C53</f>
        <v>Wierden</v>
      </c>
      <c r="D70">
        <f t="shared" si="6"/>
        <v>3.2824309916825126E-2</v>
      </c>
      <c r="E70">
        <f t="shared" si="7"/>
        <v>0.10296153762595169</v>
      </c>
      <c r="F70">
        <f t="shared" si="8"/>
        <v>1.4794762669464464E-2</v>
      </c>
      <c r="G70">
        <f t="shared" si="9"/>
        <v>3.0434940348612612E-2</v>
      </c>
      <c r="H70">
        <f>PRODUCT(INDEX(Overzicht!$B$2:$E$35,MATCH(demand!H$1,Overzicht!$B$2:$B$35,0),4),INDEX(Verdeelsleutels_percentage!$A:$AB,MATCH(demand!$C70,Verdeelsleutels_percentage!$C:$C,0),MATCH(INDEX(Overzicht!$B$1:$F$35,MATCH(demand!H$1,Overzicht!$B:$B,0),5),Verdeelsleutels_percentage!$1:$1,0)))</f>
        <v>1.4794762669464464E-2</v>
      </c>
      <c r="I70">
        <f>PRODUCT(INDEX(Overzicht!$B$2:$E$35,MATCH(demand!I$1,Overzicht!$B$2:$B$35,0),4),INDEX(Verdeelsleutels_percentage!$A:$AB,MATCH(demand!$C70,Verdeelsleutels_percentage!$C:$C,0),MATCH(INDEX(Overzicht!$B$1:$F$35,MATCH(demand!I$1,Overzicht!$B:$B,0),5),Verdeelsleutels_percentage!$1:$1,0)))</f>
        <v>9.2439939744678352E-3</v>
      </c>
      <c r="J70">
        <f>PRODUCT(INDEX(Overzicht!$B$2:$E$35,MATCH(demand!J$1,Overzicht!$B$2:$B$35,0),4),INDEX(Verdeelsleutels_percentage!$A:$AB,MATCH(demand!$C70,Verdeelsleutels_percentage!$C:$C,0),MATCH(INDEX(Overzicht!$B$1:$F$35,MATCH(demand!J$1,Overzicht!$B:$B,0),5),Verdeelsleutels_percentage!$1:$1,0)))</f>
        <v>3.3816600387347345E-3</v>
      </c>
      <c r="K70">
        <f>PRODUCT(INDEX(Overzicht!$B$2:$E$35,MATCH(demand!K$1,Overzicht!$B$2:$B$35,0),4),INDEX(Verdeelsleutels_percentage!$A:$AB,MATCH(demand!$C70,Verdeelsleutels_percentage!$C:$C,0),MATCH(INDEX(Overzicht!$B$1:$F$35,MATCH(demand!K$1,Overzicht!$B:$B,0),5),Verdeelsleutels_percentage!$1:$1,0)))</f>
        <v>1.0784659636879142E-3</v>
      </c>
      <c r="L70">
        <f>PRODUCT(INDEX(Overzicht!$B$2:$E$35,MATCH(demand!L$1,Overzicht!$B$2:$B$35,0),4),INDEX(Verdeelsleutels_percentage!$A:$AB,MATCH(demand!$C70,Verdeelsleutels_percentage!$C:$C,0),MATCH(INDEX(Overzicht!$B$1:$F$35,MATCH(demand!L$1,Overzicht!$B:$B,0),5),Verdeelsleutels_percentage!$1:$1,0)))</f>
        <v>5.0724900581021019E-3</v>
      </c>
      <c r="M70">
        <f>PRODUCT(INDEX(Overzicht!$B$2:$E$35,MATCH(demand!M$1,Overzicht!$B$2:$B$35,0),4),INDEX(Verdeelsleutels_percentage!$A:$AB,MATCH(demand!$C70,Verdeelsleutels_percentage!$C:$C,0),MATCH(INDEX(Overzicht!$B$1:$F$35,MATCH(demand!M$1,Overzicht!$B:$B,0),5),Verdeelsleutels_percentage!$1:$1,0)))</f>
        <v>1.1408103564791048E-2</v>
      </c>
      <c r="N70">
        <f>PRODUCT(INDEX(Overzicht!$B$2:$E$35,MATCH(demand!N$1,Overzicht!$B$2:$B$35,0),4),INDEX(Verdeelsleutels_percentage!$A:$AB,MATCH(demand!$C70,Verdeelsleutels_percentage!$C:$C,0),MATCH(INDEX(Overzicht!$B$1:$F$35,MATCH(demand!N$1,Overzicht!$B:$B,0),5),Verdeelsleutels_percentage!$1:$1,0)))</f>
        <v>4.6740172875488963E-2</v>
      </c>
      <c r="O70">
        <f>PRODUCT(INDEX(Overzicht!$B$2:$E$35,MATCH(demand!O$1,Overzicht!$B$2:$B$35,0),4),INDEX(Verdeelsleutels_percentage!$A:$AB,MATCH(demand!$C70,Verdeelsleutels_percentage!$C:$C,0),MATCH(INDEX(Overzicht!$B$1:$F$35,MATCH(demand!O$1,Overzicht!$B:$B,0),5),Verdeelsleutels_percentage!$1:$1,0)))</f>
        <v>0</v>
      </c>
      <c r="P70">
        <f>PRODUCT(INDEX(Overzicht!$B$2:$E$35,MATCH(demand!P$1,Overzicht!$B$2:$B$35,0),4),INDEX(Verdeelsleutels_percentage!$A:$AB,MATCH(demand!$C70,Verdeelsleutels_percentage!$C:$C,0),MATCH(INDEX(Overzicht!$B$1:$F$35,MATCH(demand!P$1,Overzicht!$B:$B,0),5),Verdeelsleutels_percentage!$1:$1,0)))</f>
        <v>2.9438575635498232E-4</v>
      </c>
      <c r="Q70">
        <f>PRODUCT(INDEX(Overzicht!$B$2:$E$35,MATCH(demand!Q$1,Overzicht!$B$2:$B$35,0),4),INDEX(Verdeelsleutels_percentage!$A:$AB,MATCH(demand!$C70,Verdeelsleutels_percentage!$C:$C,0),MATCH(INDEX(Overzicht!$B$1:$F$35,MATCH(demand!Q$1,Overzicht!$B:$B,0),5),Verdeelsleutels_percentage!$1:$1,0)))</f>
        <v>5.0196516199968715E-3</v>
      </c>
      <c r="R70">
        <f>PRODUCT(INDEX(Overzicht!$B$2:$E$35,MATCH(demand!R$1,Overzicht!$B$2:$B$35,0),4),INDEX(Verdeelsleutels_percentage!$A:$AB,MATCH(demand!$C70,Verdeelsleutels_percentage!$C:$C,0),MATCH(INDEX(Overzicht!$B$1:$F$35,MATCH(demand!R$1,Overzicht!$B:$B,0),5),Verdeelsleutels_percentage!$1:$1,0)))</f>
        <v>8.9825344778891381E-4</v>
      </c>
      <c r="S70">
        <f>PRODUCT(INDEX(Overzicht!$B$2:$E$35,MATCH(demand!S$1,Overzicht!$B$2:$B$35,0),4),INDEX(Verdeelsleutels_percentage!$A:$AB,MATCH(demand!$C70,Verdeelsleutels_percentage!$C:$C,0),MATCH(INDEX(Overzicht!$B$1:$F$35,MATCH(demand!S$1,Overzicht!$B:$B,0),5),Verdeelsleutels_percentage!$1:$1,0)))</f>
        <v>6.9042225790834173E-3</v>
      </c>
      <c r="T70">
        <f>PRODUCT(INDEX(Overzicht!$B$2:$E$35,MATCH(demand!T$1,Overzicht!$B$2:$B$35,0),4),INDEX(Verdeelsleutels_percentage!$A:$AB,MATCH(demand!$C70,Verdeelsleutels_percentage!$C:$C,0),MATCH(INDEX(Overzicht!$B$1:$F$35,MATCH(demand!T$1,Overzicht!$B:$B,0),5),Verdeelsleutels_percentage!$1:$1,0)))</f>
        <v>5.6361000645578909E-3</v>
      </c>
      <c r="U70">
        <f>PRODUCT(INDEX(Overzicht!$B$2:$E$35,MATCH(demand!U$1,Overzicht!$B$2:$B$35,0),4),INDEX(Verdeelsleutels_percentage!$A:$AB,MATCH(demand!$C70,Verdeelsleutels_percentage!$C:$C,0),MATCH(INDEX(Overzicht!$B$1:$F$35,MATCH(demand!U$1,Overzicht!$B:$B,0),5),Verdeelsleutels_percentage!$1:$1,0)))</f>
        <v>1.7612812701743408E-2</v>
      </c>
      <c r="V70">
        <f>PRODUCT(INDEX(Overzicht!$B$2:$E$35,MATCH(demand!V$1,Overzicht!$B$2:$B$35,0),4),INDEX(Verdeelsleutels_percentage!$A:$AB,MATCH(demand!$C70,Verdeelsleutels_percentage!$C:$C,0),MATCH(INDEX(Overzicht!$B$1:$F$35,MATCH(demand!V$1,Overzicht!$B:$B,0),5),Verdeelsleutels_percentage!$1:$1,0)))</f>
        <v>1.5499275177534202E-3</v>
      </c>
      <c r="W70">
        <f>PRODUCT(INDEX(Overzicht!$B$2:$E$35,MATCH(demand!W$1,Overzicht!$B$2:$B$35,0),4),INDEX(Verdeelsleutels_percentage!$A:$AB,MATCH(demand!$C70,Verdeelsleutels_percentage!$C:$C,0),MATCH(INDEX(Overzicht!$B$1:$F$35,MATCH(demand!W$1,Overzicht!$B:$B,0),5),Verdeelsleutels_percentage!$1:$1,0)))</f>
        <v>1.6908300193673672E-2</v>
      </c>
      <c r="X70">
        <f>PRODUCT(INDEX(Overzicht!$B$2:$E$35,MATCH(demand!X$1,Overzicht!$B$2:$B$35,0),4),INDEX(Verdeelsleutels_percentage!$A:$AB,MATCH(demand!$C70,Verdeelsleutels_percentage!$C:$C,0),MATCH(INDEX(Overzicht!$B$1:$F$35,MATCH(demand!X$1,Overzicht!$B:$B,0),5),Verdeelsleutels_percentage!$1:$1,0)))</f>
        <v>3.1121985524657897E-3</v>
      </c>
      <c r="Y70">
        <f>PRODUCT(INDEX(Overzicht!$B$2:$E$35,MATCH(demand!Y$1,Overzicht!$B$2:$B$35,0),4),INDEX(Verdeelsleutels_percentage!$A:$AB,MATCH(demand!$C70,Verdeelsleutels_percentage!$C:$C,0),MATCH(INDEX(Overzicht!$B$1:$F$35,MATCH(demand!Y$1,Overzicht!$B:$B,0),5),Verdeelsleutels_percentage!$1:$1,0)))</f>
        <v>2.764974733009676E-6</v>
      </c>
      <c r="Z70">
        <f>PRODUCT(INDEX(Overzicht!$B$2:$E$35,MATCH(demand!Z$1,Overzicht!$B$2:$B$35,0),4),INDEX(Verdeelsleutels_percentage!$A:$AB,MATCH(demand!$C70,Verdeelsleutels_percentage!$C:$C,0),MATCH(INDEX(Overzicht!$B$1:$F$35,MATCH(demand!Z$1,Overzicht!$B:$B,0),5),Verdeelsleutels_percentage!$1:$1,0)))</f>
        <v>0</v>
      </c>
      <c r="AA70">
        <f>PRODUCT(INDEX(Overzicht!$B$2:$E$35,MATCH(demand!AA$1,Overzicht!$B$2:$B$35,0),4),INDEX(Verdeelsleutels_percentage!$A:$AB,MATCH(demand!$C70,Verdeelsleutels_percentage!$C:$C,0),MATCH(INDEX(Overzicht!$B$1:$F$35,MATCH(demand!AA$1,Overzicht!$B:$B,0),5),Verdeelsleutels_percentage!$1:$1,0)))</f>
        <v>6.4677771532390091E-5</v>
      </c>
      <c r="AB70">
        <f>PRODUCT(INDEX(Overzicht!$B$2:$E$35,MATCH(demand!AB$1,Overzicht!$B$2:$B$35,0),4),INDEX(Verdeelsleutels_percentage!$A:$AB,MATCH(demand!$C70,Verdeelsleutels_percentage!$C:$C,0),MATCH(INDEX(Overzicht!$B$1:$F$35,MATCH(demand!AB$1,Overzicht!$B:$B,0),5),Verdeelsleutels_percentage!$1:$1,0)))</f>
        <v>8.308271997755589E-3</v>
      </c>
      <c r="AC70">
        <f>PRODUCT(INDEX(Overzicht!$B$2:$E$35,MATCH(demand!AC$1,Overzicht!$B$2:$B$35,0),4),INDEX(Verdeelsleutels_percentage!$A:$AB,MATCH(demand!$C70,Verdeelsleutels_percentage!$C:$C,0),MATCH(INDEX(Overzicht!$B$1:$F$35,MATCH(demand!AC$1,Overzicht!$B:$B,0),5),Verdeelsleutels_percentage!$1:$1,0)))</f>
        <v>6.5898452108175223E-4</v>
      </c>
      <c r="AD70">
        <f>PRODUCT(INDEX(Overzicht!$B$2:$E$35,MATCH(demand!AD$1,Overzicht!$B$2:$B$35,0),4),INDEX(Verdeelsleutels_percentage!$A:$AB,MATCH(demand!$C70,Verdeelsleutels_percentage!$C:$C,0),MATCH(INDEX(Overzicht!$B$1:$F$35,MATCH(demand!AD$1,Overzicht!$B:$B,0),5),Verdeelsleutels_percentage!$1:$1,0)))</f>
        <v>0</v>
      </c>
      <c r="AE70">
        <f>PRODUCT(INDEX(Overzicht!$B$2:$E$35,MATCH(demand!AE$1,Overzicht!$B$2:$B$35,0),4),INDEX(Verdeelsleutels_percentage!$A:$AB,MATCH(demand!$C70,Verdeelsleutels_percentage!$C:$C,0),MATCH(INDEX(Overzicht!$B$1:$F$35,MATCH(demand!AE$1,Overzicht!$B:$B,0),5),Verdeelsleutels_percentage!$1:$1,0)))</f>
        <v>0</v>
      </c>
      <c r="AF70">
        <f>PRODUCT(INDEX(Overzicht!$B$2:$E$35,MATCH(demand!AF$1,Overzicht!$B$2:$B$35,0),4),INDEX(Verdeelsleutels_percentage!$A:$AB,MATCH(demand!$C70,Verdeelsleutels_percentage!$C:$C,0),MATCH(INDEX(Overzicht!$B$1:$F$35,MATCH(demand!AF$1,Overzicht!$B:$B,0),5),Verdeelsleutels_percentage!$1:$1,0)))</f>
        <v>0</v>
      </c>
      <c r="AG70">
        <f>PRODUCT(INDEX(Overzicht!$B$2:$E$35,MATCH(demand!AG$1,Overzicht!$B$2:$B$35,0),4),INDEX(Verdeelsleutels_percentage!$A:$AB,MATCH(demand!$C70,Verdeelsleutels_percentage!$C:$C,0),MATCH(INDEX(Overzicht!$B$1:$F$35,MATCH(demand!AG$1,Overzicht!$B:$B,0),5),Verdeelsleutels_percentage!$1:$1,0)))</f>
        <v>0</v>
      </c>
      <c r="AH70">
        <f>PRODUCT(INDEX(Overzicht!$B$2:$E$35,MATCH(demand!AH$1,Overzicht!$B$2:$B$35,0),4),INDEX(Verdeelsleutels_percentage!$A:$AB,MATCH(demand!$C70,Verdeelsleutels_percentage!$C:$C,0),MATCH(INDEX(Overzicht!$B$1:$F$35,MATCH(demand!AH$1,Overzicht!$B:$B,0),5),Verdeelsleutels_percentage!$1:$1,0)))</f>
        <v>8.4081102992107117E-4</v>
      </c>
      <c r="AI70">
        <f>PRODUCT(INDEX(Overzicht!$B$2:$E$35,MATCH(demand!AI$1,Overzicht!$B$2:$B$35,0),4),INDEX(Verdeelsleutels_percentage!$A:$AB,MATCH(demand!$C70,Verdeelsleutels_percentage!$C:$C,0),MATCH(INDEX(Overzicht!$B$1:$F$35,MATCH(demand!AI$1,Overzicht!$B:$B,0),5),Verdeelsleutels_percentage!$1:$1,0)))</f>
        <v>1.2935554306478018E-4</v>
      </c>
      <c r="AJ70">
        <f>PRODUCT(INDEX(Overzicht!$B$2:$E$35,MATCH(demand!AJ$1,Overzicht!$B$2:$B$35,0),4),INDEX(Verdeelsleutels_percentage!$A:$AB,MATCH(demand!$C70,Verdeelsleutels_percentage!$C:$C,0),MATCH(INDEX(Overzicht!$B$1:$F$35,MATCH(demand!AJ$1,Overzicht!$B:$B,0),5),Verdeelsleutels_percentage!$1:$1,0)))</f>
        <v>0</v>
      </c>
      <c r="AK70">
        <f>PRODUCT(INDEX(Overzicht!$B$2:$E$35,MATCH(demand!AK$1,Overzicht!$B$2:$B$35,0),4),INDEX(Verdeelsleutels_percentage!$A:$AB,MATCH(demand!$C70,Verdeelsleutels_percentage!$C:$C,0),MATCH(INDEX(Overzicht!$B$1:$F$35,MATCH(demand!AK$1,Overzicht!$B:$B,0),5),Verdeelsleutels_percentage!$1:$1,0)))</f>
        <v>2.1980790251775774E-4</v>
      </c>
      <c r="AL70">
        <f>PRODUCT(INDEX(Overzicht!$B$2:$E$35,MATCH(demand!AL$1,Overzicht!$B$2:$B$35,0),4),INDEX(Verdeelsleutels_percentage!$A:$AB,MATCH(demand!$C70,Verdeelsleutels_percentage!$C:$C,0),MATCH(INDEX(Overzicht!$B$1:$F$35,MATCH(demand!AL$1,Overzicht!$B:$B,0),5),Verdeelsleutels_percentage!$1:$1,0)))</f>
        <v>2.8180500322789455E-3</v>
      </c>
      <c r="AM70">
        <f>PRODUCT(INDEX(Overzicht!$B$2:$E$35,MATCH(demand!AM$1,Overzicht!$B$2:$B$35,0),4),INDEX(Verdeelsleutels_percentage!$A:$AB,MATCH(demand!$C70,Verdeelsleutels_percentage!$C:$C,0),MATCH(INDEX(Overzicht!$B$1:$F$35,MATCH(demand!AM$1,Overzicht!$B:$B,0),5),Verdeelsleutels_percentage!$1:$1,0)))</f>
        <v>5.6361000645578909E-3</v>
      </c>
      <c r="AN70">
        <f>PRODUCT(INDEX(Overzicht!$B$2:$E$35,MATCH(demand!AN$1,Overzicht!$B$2:$B$35,0),4),INDEX(Verdeelsleutels_percentage!$A:$AB,MATCH(demand!$C70,Verdeelsleutels_percentage!$C:$C,0),MATCH(INDEX(Overzicht!$B$1:$F$35,MATCH(demand!AN$1,Overzicht!$B:$B,0),5),Verdeelsleutels_percentage!$1:$1,0)))</f>
        <v>2.8180500322789455E-3</v>
      </c>
      <c r="AO70">
        <f>PRODUCT(INDEX(Overzicht!$B$2:$E$35,MATCH(demand!AO$1,Overzicht!$B$2:$B$35,0),4),INDEX(Verdeelsleutels_percentage!$A:$AB,MATCH(demand!$C70,Verdeelsleutels_percentage!$C:$C,0),MATCH(INDEX(Overzicht!$B$1:$F$35,MATCH(demand!AO$1,Overzicht!$B:$B,0),5),Verdeelsleutels_percentage!$1:$1,0)))</f>
        <v>9.8631751129763089E-3</v>
      </c>
    </row>
    <row r="71" spans="2:41">
      <c r="B71" t="str">
        <f>INDEX('ETLocal datasets'!B:C,MATCH(C71,'ETLocal datasets'!C:C,0),1)</f>
        <v>GM0193</v>
      </c>
      <c r="C71" t="str">
        <f>'ETLocal datasets'!C54</f>
        <v>Zwolle</v>
      </c>
      <c r="D71">
        <f t="shared" si="6"/>
        <v>6.2599368811414341E-2</v>
      </c>
      <c r="E71">
        <f t="shared" si="7"/>
        <v>0.28448598572724604</v>
      </c>
      <c r="F71">
        <f t="shared" si="8"/>
        <v>7.746243916343111E-2</v>
      </c>
      <c r="G71">
        <f t="shared" si="9"/>
        <v>0.15935130342191542</v>
      </c>
      <c r="H71">
        <f>PRODUCT(INDEX(Overzicht!$B$2:$E$35,MATCH(demand!H$1,Overzicht!$B$2:$B$35,0),4),INDEX(Verdeelsleutels_percentage!$A:$AB,MATCH(demand!$C71,Verdeelsleutels_percentage!$C:$C,0),MATCH(INDEX(Overzicht!$B$1:$F$35,MATCH(demand!H$1,Overzicht!$B:$B,0),5),Verdeelsleutels_percentage!$1:$1,0)))</f>
        <v>7.746243916343111E-2</v>
      </c>
      <c r="I71">
        <f>PRODUCT(INDEX(Overzicht!$B$2:$E$35,MATCH(demand!I$1,Overzicht!$B$2:$B$35,0),4),INDEX(Verdeelsleutels_percentage!$A:$AB,MATCH(demand!$C71,Verdeelsleutels_percentage!$C:$C,0),MATCH(INDEX(Overzicht!$B$1:$F$35,MATCH(demand!I$1,Overzicht!$B:$B,0),5),Verdeelsleutels_percentage!$1:$1,0)))</f>
        <v>3.1810260440883324E-3</v>
      </c>
      <c r="J71">
        <f>PRODUCT(INDEX(Overzicht!$B$2:$E$35,MATCH(demand!J$1,Overzicht!$B$2:$B$35,0),4),INDEX(Verdeelsleutels_percentage!$A:$AB,MATCH(demand!$C71,Verdeelsleutels_percentage!$C:$C,0),MATCH(INDEX(Overzicht!$B$1:$F$35,MATCH(demand!J$1,Overzicht!$B:$B,0),5),Verdeelsleutels_percentage!$1:$1,0)))</f>
        <v>1.7705700380212824E-2</v>
      </c>
      <c r="K71">
        <f>PRODUCT(INDEX(Overzicht!$B$2:$E$35,MATCH(demand!K$1,Overzicht!$B$2:$B$35,0),4),INDEX(Verdeelsleutels_percentage!$A:$AB,MATCH(demand!$C71,Verdeelsleutels_percentage!$C:$C,0),MATCH(INDEX(Overzicht!$B$1:$F$35,MATCH(demand!K$1,Overzicht!$B:$B,0),5),Verdeelsleutels_percentage!$1:$1,0)))</f>
        <v>3.7111970514363879E-4</v>
      </c>
      <c r="L71">
        <f>PRODUCT(INDEX(Overzicht!$B$2:$E$35,MATCH(demand!L$1,Overzicht!$B$2:$B$35,0),4),INDEX(Verdeelsleutels_percentage!$A:$AB,MATCH(demand!$C71,Verdeelsleutels_percentage!$C:$C,0),MATCH(INDEX(Overzicht!$B$1:$F$35,MATCH(demand!L$1,Overzicht!$B:$B,0),5),Verdeelsleutels_percentage!$1:$1,0)))</f>
        <v>2.6558550570319236E-2</v>
      </c>
      <c r="M71">
        <f>PRODUCT(INDEX(Overzicht!$B$2:$E$35,MATCH(demand!M$1,Overzicht!$B$2:$B$35,0),4),INDEX(Verdeelsleutels_percentage!$A:$AB,MATCH(demand!$C71,Verdeelsleutels_percentage!$C:$C,0),MATCH(INDEX(Overzicht!$B$1:$F$35,MATCH(demand!M$1,Overzicht!$B:$B,0),5),Verdeelsleutels_percentage!$1:$1,0)))</f>
        <v>8.0313405257461598E-3</v>
      </c>
      <c r="N71">
        <f>PRODUCT(INDEX(Overzicht!$B$2:$E$35,MATCH(demand!N$1,Overzicht!$B$2:$B$35,0),4),INDEX(Verdeelsleutels_percentage!$A:$AB,MATCH(demand!$C71,Verdeelsleutels_percentage!$C:$C,0),MATCH(INDEX(Overzicht!$B$1:$F$35,MATCH(demand!N$1,Overzicht!$B:$B,0),5),Verdeelsleutels_percentage!$1:$1,0)))</f>
        <v>9.4089034600464711E-3</v>
      </c>
      <c r="O71">
        <f>PRODUCT(INDEX(Overzicht!$B$2:$E$35,MATCH(demand!O$1,Overzicht!$B$2:$B$35,0),4),INDEX(Verdeelsleutels_percentage!$A:$AB,MATCH(demand!$C71,Verdeelsleutels_percentage!$C:$C,0),MATCH(INDEX(Overzicht!$B$1:$F$35,MATCH(demand!O$1,Overzicht!$B:$B,0),5),Verdeelsleutels_percentage!$1:$1,0)))</f>
        <v>0</v>
      </c>
      <c r="P71">
        <f>PRODUCT(INDEX(Overzicht!$B$2:$E$35,MATCH(demand!P$1,Overzicht!$B$2:$B$35,0),4),INDEX(Verdeelsleutels_percentage!$A:$AB,MATCH(demand!$C71,Verdeelsleutels_percentage!$C:$C,0),MATCH(INDEX(Overzicht!$B$1:$F$35,MATCH(demand!P$1,Overzicht!$B:$B,0),5),Verdeelsleutels_percentage!$1:$1,0)))</f>
        <v>5.5507078639323266E-5</v>
      </c>
      <c r="Q71">
        <f>PRODUCT(INDEX(Overzicht!$B$2:$E$35,MATCH(demand!Q$1,Overzicht!$B$2:$B$35,0),4),INDEX(Verdeelsleutels_percentage!$A:$AB,MATCH(demand!$C71,Verdeelsleutels_percentage!$C:$C,0),MATCH(INDEX(Overzicht!$B$1:$F$35,MATCH(demand!Q$1,Overzicht!$B:$B,0),5),Verdeelsleutels_percentage!$1:$1,0)))</f>
        <v>2.6281899001878412E-2</v>
      </c>
      <c r="R71">
        <f>PRODUCT(INDEX(Overzicht!$B$2:$E$35,MATCH(demand!R$1,Overzicht!$B$2:$B$35,0),4),INDEX(Verdeelsleutels_percentage!$A:$AB,MATCH(demand!$C71,Verdeelsleutels_percentage!$C:$C,0),MATCH(INDEX(Overzicht!$B$1:$F$35,MATCH(demand!R$1,Overzicht!$B:$B,0),5),Verdeelsleutels_percentage!$1:$1,0)))</f>
        <v>4.703076663494031E-3</v>
      </c>
      <c r="S71">
        <f>PRODUCT(INDEX(Overzicht!$B$2:$E$35,MATCH(demand!S$1,Overzicht!$B$2:$B$35,0),4),INDEX(Verdeelsleutels_percentage!$A:$AB,MATCH(demand!$C71,Verdeelsleutels_percentage!$C:$C,0),MATCH(INDEX(Overzicht!$B$1:$F$35,MATCH(demand!S$1,Overzicht!$B:$B,0),5),Verdeelsleutels_percentage!$1:$1,0)))</f>
        <v>3.6149138276267853E-2</v>
      </c>
      <c r="T71">
        <f>PRODUCT(INDEX(Overzicht!$B$2:$E$35,MATCH(demand!T$1,Overzicht!$B$2:$B$35,0),4),INDEX(Verdeelsleutels_percentage!$A:$AB,MATCH(demand!$C71,Verdeelsleutels_percentage!$C:$C,0),MATCH(INDEX(Overzicht!$B$1:$F$35,MATCH(demand!T$1,Overzicht!$B:$B,0),5),Verdeelsleutels_percentage!$1:$1,0)))</f>
        <v>2.9509500633688041E-2</v>
      </c>
      <c r="U71">
        <f>PRODUCT(INDEX(Overzicht!$B$2:$E$35,MATCH(demand!U$1,Overzicht!$B$2:$B$35,0),4),INDEX(Verdeelsleutels_percentage!$A:$AB,MATCH(demand!$C71,Verdeelsleutels_percentage!$C:$C,0),MATCH(INDEX(Overzicht!$B$1:$F$35,MATCH(demand!U$1,Overzicht!$B:$B,0),5),Verdeelsleutels_percentage!$1:$1,0)))</f>
        <v>9.221718948027513E-2</v>
      </c>
      <c r="V71">
        <f>PRODUCT(INDEX(Overzicht!$B$2:$E$35,MATCH(demand!V$1,Overzicht!$B$2:$B$35,0),4),INDEX(Verdeelsleutels_percentage!$A:$AB,MATCH(demand!$C71,Verdeelsleutels_percentage!$C:$C,0),MATCH(INDEX(Overzicht!$B$1:$F$35,MATCH(demand!V$1,Overzicht!$B:$B,0),5),Verdeelsleutels_percentage!$1:$1,0)))</f>
        <v>8.1151126742642112E-3</v>
      </c>
      <c r="W71">
        <f>PRODUCT(INDEX(Overzicht!$B$2:$E$35,MATCH(demand!W$1,Overzicht!$B$2:$B$35,0),4),INDEX(Verdeelsleutels_percentage!$A:$AB,MATCH(demand!$C71,Verdeelsleutels_percentage!$C:$C,0),MATCH(INDEX(Overzicht!$B$1:$F$35,MATCH(demand!W$1,Overzicht!$B:$B,0),5),Verdeelsleutels_percentage!$1:$1,0)))</f>
        <v>8.8528501901064122E-2</v>
      </c>
      <c r="X71">
        <f>PRODUCT(INDEX(Overzicht!$B$2:$E$35,MATCH(demand!X$1,Overzicht!$B$2:$B$35,0),4),INDEX(Verdeelsleutels_percentage!$A:$AB,MATCH(demand!$C71,Verdeelsleutels_percentage!$C:$C,0),MATCH(INDEX(Overzicht!$B$1:$F$35,MATCH(demand!X$1,Overzicht!$B:$B,0),5),Verdeelsleutels_percentage!$1:$1,0)))</f>
        <v>1.9931432590031351E-3</v>
      </c>
      <c r="Y71">
        <f>PRODUCT(INDEX(Overzicht!$B$2:$E$35,MATCH(demand!Y$1,Overzicht!$B$2:$B$35,0),4),INDEX(Verdeelsleutels_percentage!$A:$AB,MATCH(demand!$C71,Verdeelsleutels_percentage!$C:$C,0),MATCH(INDEX(Overzicht!$B$1:$F$35,MATCH(demand!Y$1,Overzicht!$B:$B,0),5),Verdeelsleutels_percentage!$1:$1,0)))</f>
        <v>2.493141625270478E-6</v>
      </c>
      <c r="Z71">
        <f>PRODUCT(INDEX(Overzicht!$B$2:$E$35,MATCH(demand!Z$1,Overzicht!$B$2:$B$35,0),4),INDEX(Verdeelsleutels_percentage!$A:$AB,MATCH(demand!$C71,Verdeelsleutels_percentage!$C:$C,0),MATCH(INDEX(Overzicht!$B$1:$F$35,MATCH(demand!Z$1,Overzicht!$B:$B,0),5),Verdeelsleutels_percentage!$1:$1,0)))</f>
        <v>0</v>
      </c>
      <c r="AA71">
        <f>PRODUCT(INDEX(Overzicht!$B$2:$E$35,MATCH(demand!AA$1,Overzicht!$B$2:$B$35,0),4),INDEX(Verdeelsleutels_percentage!$A:$AB,MATCH(demand!$C71,Verdeelsleutels_percentage!$C:$C,0),MATCH(INDEX(Overzicht!$B$1:$F$35,MATCH(demand!AA$1,Overzicht!$B:$B,0),5),Verdeelsleutels_percentage!$1:$1,0)))</f>
        <v>5.8319102345508257E-5</v>
      </c>
      <c r="AB71">
        <f>PRODUCT(INDEX(Overzicht!$B$2:$E$35,MATCH(demand!AB$1,Overzicht!$B$2:$B$35,0),4),INDEX(Verdeelsleutels_percentage!$A:$AB,MATCH(demand!$C71,Verdeelsleutels_percentage!$C:$C,0),MATCH(INDEX(Overzicht!$B$1:$F$35,MATCH(demand!AB$1,Overzicht!$B:$B,0),5),Verdeelsleutels_percentage!$1:$1,0)))</f>
        <v>3.9368300544527529E-2</v>
      </c>
      <c r="AC71">
        <f>PRODUCT(INDEX(Overzicht!$B$2:$E$35,MATCH(demand!AC$1,Overzicht!$B$2:$B$35,0),4),INDEX(Verdeelsleutels_percentage!$A:$AB,MATCH(demand!$C71,Verdeelsleutels_percentage!$C:$C,0),MATCH(INDEX(Overzicht!$B$1:$F$35,MATCH(demand!AC$1,Overzicht!$B:$B,0),5),Verdeelsleutels_percentage!$1:$1,0)))</f>
        <v>1.5115510817200139E-3</v>
      </c>
      <c r="AD71">
        <f>PRODUCT(INDEX(Overzicht!$B$2:$E$35,MATCH(demand!AD$1,Overzicht!$B$2:$B$35,0),4),INDEX(Verdeelsleutels_percentage!$A:$AB,MATCH(demand!$C71,Verdeelsleutels_percentage!$C:$C,0),MATCH(INDEX(Overzicht!$B$1:$F$35,MATCH(demand!AD$1,Overzicht!$B:$B,0),5),Verdeelsleutels_percentage!$1:$1,0)))</f>
        <v>0</v>
      </c>
      <c r="AE71">
        <f>PRODUCT(INDEX(Overzicht!$B$2:$E$35,MATCH(demand!AE$1,Overzicht!$B$2:$B$35,0),4),INDEX(Verdeelsleutels_percentage!$A:$AB,MATCH(demand!$C71,Verdeelsleutels_percentage!$C:$C,0),MATCH(INDEX(Overzicht!$B$1:$F$35,MATCH(demand!AE$1,Overzicht!$B:$B,0),5),Verdeelsleutels_percentage!$1:$1,0)))</f>
        <v>0</v>
      </c>
      <c r="AF71">
        <f>PRODUCT(INDEX(Overzicht!$B$2:$E$35,MATCH(demand!AF$1,Overzicht!$B$2:$B$35,0),4),INDEX(Verdeelsleutels_percentage!$A:$AB,MATCH(demand!$C71,Verdeelsleutels_percentage!$C:$C,0),MATCH(INDEX(Overzicht!$B$1:$F$35,MATCH(demand!AF$1,Overzicht!$B:$B,0),5),Verdeelsleutels_percentage!$1:$1,0)))</f>
        <v>0</v>
      </c>
      <c r="AG71">
        <f>PRODUCT(INDEX(Overzicht!$B$2:$E$35,MATCH(demand!AG$1,Overzicht!$B$2:$B$35,0),4),INDEX(Verdeelsleutels_percentage!$A:$AB,MATCH(demand!$C71,Verdeelsleutels_percentage!$C:$C,0),MATCH(INDEX(Overzicht!$B$1:$F$35,MATCH(demand!AG$1,Overzicht!$B:$B,0),5),Verdeelsleutels_percentage!$1:$1,0)))</f>
        <v>0</v>
      </c>
      <c r="AH71">
        <f>PRODUCT(INDEX(Overzicht!$B$2:$E$35,MATCH(demand!AH$1,Overzicht!$B$2:$B$35,0),4),INDEX(Verdeelsleutels_percentage!$A:$AB,MATCH(demand!$C71,Verdeelsleutels_percentage!$C:$C,0),MATCH(INDEX(Overzicht!$B$1:$F$35,MATCH(demand!AH$1,Overzicht!$B:$B,0),5),Verdeelsleutels_percentage!$1:$1,0)))</f>
        <v>7.5814833049160743E-4</v>
      </c>
      <c r="AI71">
        <f>PRODUCT(INDEX(Overzicht!$B$2:$E$35,MATCH(demand!AI$1,Overzicht!$B$2:$B$35,0),4),INDEX(Verdeelsleutels_percentage!$A:$AB,MATCH(demand!$C71,Verdeelsleutels_percentage!$C:$C,0),MATCH(INDEX(Overzicht!$B$1:$F$35,MATCH(demand!AI$1,Overzicht!$B:$B,0),5),Verdeelsleutels_percentage!$1:$1,0)))</f>
        <v>1.1663820469101651E-4</v>
      </c>
      <c r="AJ71">
        <f>PRODUCT(INDEX(Overzicht!$B$2:$E$35,MATCH(demand!AJ$1,Overzicht!$B$2:$B$35,0),4),INDEX(Verdeelsleutels_percentage!$A:$AB,MATCH(demand!$C71,Verdeelsleutels_percentage!$C:$C,0),MATCH(INDEX(Overzicht!$B$1:$F$35,MATCH(demand!AJ$1,Overzicht!$B:$B,0),5),Verdeelsleutels_percentage!$1:$1,0)))</f>
        <v>0</v>
      </c>
      <c r="AK71">
        <f>PRODUCT(INDEX(Overzicht!$B$2:$E$35,MATCH(demand!AK$1,Overzicht!$B$2:$B$35,0),4),INDEX(Verdeelsleutels_percentage!$A:$AB,MATCH(demand!$C71,Verdeelsleutels_percentage!$C:$C,0),MATCH(INDEX(Overzicht!$B$1:$F$35,MATCH(demand!AK$1,Overzicht!$B:$B,0),5),Verdeelsleutels_percentage!$1:$1,0)))</f>
        <v>1.1508705247138336E-3</v>
      </c>
      <c r="AL71">
        <f>PRODUCT(INDEX(Overzicht!$B$2:$E$35,MATCH(demand!AL$1,Overzicht!$B$2:$B$35,0),4),INDEX(Verdeelsleutels_percentage!$A:$AB,MATCH(demand!$C71,Verdeelsleutels_percentage!$C:$C,0),MATCH(INDEX(Overzicht!$B$1:$F$35,MATCH(demand!AL$1,Overzicht!$B:$B,0),5),Verdeelsleutels_percentage!$1:$1,0)))</f>
        <v>1.475475031684402E-2</v>
      </c>
      <c r="AM71">
        <f>PRODUCT(INDEX(Overzicht!$B$2:$E$35,MATCH(demand!AM$1,Overzicht!$B$2:$B$35,0),4),INDEX(Verdeelsleutels_percentage!$A:$AB,MATCH(demand!$C71,Verdeelsleutels_percentage!$C:$C,0),MATCH(INDEX(Overzicht!$B$1:$F$35,MATCH(demand!AM$1,Overzicht!$B:$B,0),5),Verdeelsleutels_percentage!$1:$1,0)))</f>
        <v>2.9509500633688041E-2</v>
      </c>
      <c r="AN71">
        <f>PRODUCT(INDEX(Overzicht!$B$2:$E$35,MATCH(demand!AN$1,Overzicht!$B$2:$B$35,0),4),INDEX(Verdeelsleutels_percentage!$A:$AB,MATCH(demand!$C71,Verdeelsleutels_percentage!$C:$C,0),MATCH(INDEX(Overzicht!$B$1:$F$35,MATCH(demand!AN$1,Overzicht!$B:$B,0),5),Verdeelsleutels_percentage!$1:$1,0)))</f>
        <v>1.475475031684402E-2</v>
      </c>
      <c r="AO71">
        <f>PRODUCT(INDEX(Overzicht!$B$2:$E$35,MATCH(demand!AO$1,Overzicht!$B$2:$B$35,0),4),INDEX(Verdeelsleutels_percentage!$A:$AB,MATCH(demand!$C71,Verdeelsleutels_percentage!$C:$C,0),MATCH(INDEX(Overzicht!$B$1:$F$35,MATCH(demand!AO$1,Overzicht!$B:$B,0),5),Verdeelsleutels_percentage!$1:$1,0)))</f>
        <v>5.1641626108954071E-2</v>
      </c>
    </row>
    <row r="72" spans="2:41">
      <c r="B72" t="str">
        <f>INDEX('ETLocal datasets'!B:C,MATCH(C72,'ETLocal datasets'!C:C,0),1)</f>
        <v>GM0197</v>
      </c>
      <c r="C72" t="str">
        <f>'ETLocal datasets'!C55</f>
        <v>Aalten</v>
      </c>
      <c r="D72">
        <f t="shared" ref="D72:D135" si="10">SUMIF(H$2:AP$2,"NAT",H72:AP72)</f>
        <v>4.2689051168050017E-2</v>
      </c>
      <c r="E72">
        <f t="shared" ref="E72:E135" si="11">SUMIF(H$2:AP$2,"DROOG",H72:AP72)</f>
        <v>9.1924025615651633E-2</v>
      </c>
      <c r="F72">
        <f t="shared" ref="F72:F135" si="12">SUMIF(H$2:AP$2,"VET",H72:AP72)</f>
        <v>1.6410879818689363E-2</v>
      </c>
      <c r="G72">
        <f t="shared" ref="G72:G135" si="13">SUMIF(H$2:AP$2,"AFVAL",H72:AP72)</f>
        <v>3.3759524198446689E-2</v>
      </c>
      <c r="H72">
        <f>PRODUCT(INDEX(Overzicht!$B$2:$E$35,MATCH(demand!H$1,Overzicht!$B$2:$B$35,0),4),INDEX(Verdeelsleutels_percentage!$A:$AB,MATCH(demand!$C72,Verdeelsleutels_percentage!$C:$C,0),MATCH(INDEX(Overzicht!$B$1:$F$35,MATCH(demand!H$1,Overzicht!$B:$B,0),5),Verdeelsleutels_percentage!$1:$1,0)))</f>
        <v>1.6410879818689363E-2</v>
      </c>
      <c r="I72">
        <f>PRODUCT(INDEX(Overzicht!$B$2:$E$35,MATCH(demand!I$1,Overzicht!$B$2:$B$35,0),4),INDEX(Verdeelsleutels_percentage!$A:$AB,MATCH(demand!$C72,Verdeelsleutels_percentage!$C:$C,0),MATCH(INDEX(Overzicht!$B$1:$F$35,MATCH(demand!I$1,Overzicht!$B:$B,0),5),Verdeelsleutels_percentage!$1:$1,0)))</f>
        <v>1.3010011504648164E-2</v>
      </c>
      <c r="J72">
        <f>PRODUCT(INDEX(Overzicht!$B$2:$E$35,MATCH(demand!J$1,Overzicht!$B$2:$B$35,0),4),INDEX(Verdeelsleutels_percentage!$A:$AB,MATCH(demand!$C72,Verdeelsleutels_percentage!$C:$C,0),MATCH(INDEX(Overzicht!$B$1:$F$35,MATCH(demand!J$1,Overzicht!$B:$B,0),5),Verdeelsleutels_percentage!$1:$1,0)))</f>
        <v>3.7510582442718539E-3</v>
      </c>
      <c r="K72">
        <f>PRODUCT(INDEX(Overzicht!$B$2:$E$35,MATCH(demand!K$1,Overzicht!$B$2:$B$35,0),4),INDEX(Verdeelsleutels_percentage!$A:$AB,MATCH(demand!$C72,Verdeelsleutels_percentage!$C:$C,0),MATCH(INDEX(Overzicht!$B$1:$F$35,MATCH(demand!K$1,Overzicht!$B:$B,0),5),Verdeelsleutels_percentage!$1:$1,0)))</f>
        <v>1.5178346755422858E-3</v>
      </c>
      <c r="L72">
        <f>PRODUCT(INDEX(Overzicht!$B$2:$E$35,MATCH(demand!L$1,Overzicht!$B$2:$B$35,0),4),INDEX(Verdeelsleutels_percentage!$A:$AB,MATCH(demand!$C72,Verdeelsleutels_percentage!$C:$C,0),MATCH(INDEX(Overzicht!$B$1:$F$35,MATCH(demand!L$1,Overzicht!$B:$B,0),5),Verdeelsleutels_percentage!$1:$1,0)))</f>
        <v>5.6265873664077815E-3</v>
      </c>
      <c r="M72">
        <f>PRODUCT(INDEX(Overzicht!$B$2:$E$35,MATCH(demand!M$1,Overzicht!$B$2:$B$35,0),4),INDEX(Verdeelsleutels_percentage!$A:$AB,MATCH(demand!$C72,Verdeelsleutels_percentage!$C:$C,0),MATCH(INDEX(Overzicht!$B$1:$F$35,MATCH(demand!M$1,Overzicht!$B:$B,0),5),Verdeelsleutels_percentage!$1:$1,0)))</f>
        <v>1.3640761875580441E-2</v>
      </c>
      <c r="N72">
        <f>PRODUCT(INDEX(Overzicht!$B$2:$E$35,MATCH(demand!N$1,Overzicht!$B$2:$B$35,0),4),INDEX(Verdeelsleutels_percentage!$A:$AB,MATCH(demand!$C72,Verdeelsleutels_percentage!$C:$C,0),MATCH(INDEX(Overzicht!$B$1:$F$35,MATCH(demand!N$1,Overzicht!$B:$B,0),5),Verdeelsleutels_percentage!$1:$1,0)))</f>
        <v>2.892771832290315E-2</v>
      </c>
      <c r="O72">
        <f>PRODUCT(INDEX(Overzicht!$B$2:$E$35,MATCH(demand!O$1,Overzicht!$B$2:$B$35,0),4),INDEX(Verdeelsleutels_percentage!$A:$AB,MATCH(demand!$C72,Verdeelsleutels_percentage!$C:$C,0),MATCH(INDEX(Overzicht!$B$1:$F$35,MATCH(demand!O$1,Overzicht!$B:$B,0),5),Verdeelsleutels_percentage!$1:$1,0)))</f>
        <v>0</v>
      </c>
      <c r="P72">
        <f>PRODUCT(INDEX(Overzicht!$B$2:$E$35,MATCH(demand!P$1,Overzicht!$B$2:$B$35,0),4),INDEX(Verdeelsleutels_percentage!$A:$AB,MATCH(demand!$C72,Verdeelsleutels_percentage!$C:$C,0),MATCH(INDEX(Overzicht!$B$1:$F$35,MATCH(demand!P$1,Overzicht!$B:$B,0),5),Verdeelsleutels_percentage!$1:$1,0)))</f>
        <v>2.6261786581229817E-3</v>
      </c>
      <c r="Q72">
        <f>PRODUCT(INDEX(Overzicht!$B$2:$E$35,MATCH(demand!Q$1,Overzicht!$B$2:$B$35,0),4),INDEX(Verdeelsleutels_percentage!$A:$AB,MATCH(demand!$C72,Verdeelsleutels_percentage!$C:$C,0),MATCH(INDEX(Overzicht!$B$1:$F$35,MATCH(demand!Q$1,Overzicht!$B:$B,0),5),Verdeelsleutels_percentage!$1:$1,0)))</f>
        <v>5.5679770813410329E-3</v>
      </c>
      <c r="R72">
        <f>PRODUCT(INDEX(Overzicht!$B$2:$E$35,MATCH(demand!R$1,Overzicht!$B$2:$B$35,0),4),INDEX(Verdeelsleutels_percentage!$A:$AB,MATCH(demand!$C72,Verdeelsleutels_percentage!$C:$C,0),MATCH(INDEX(Overzicht!$B$1:$F$35,MATCH(demand!R$1,Overzicht!$B:$B,0),5),Verdeelsleutels_percentage!$1:$1,0)))</f>
        <v>9.9637484613471108E-4</v>
      </c>
      <c r="S72">
        <f>PRODUCT(INDEX(Overzicht!$B$2:$E$35,MATCH(demand!S$1,Overzicht!$B$2:$B$35,0),4),INDEX(Verdeelsleutels_percentage!$A:$AB,MATCH(demand!$C72,Verdeelsleutels_percentage!$C:$C,0),MATCH(INDEX(Overzicht!$B$1:$F$35,MATCH(demand!S$1,Overzicht!$B:$B,0),5),Verdeelsleutels_percentage!$1:$1,0)))</f>
        <v>7.6584105820550353E-3</v>
      </c>
      <c r="T72">
        <f>PRODUCT(INDEX(Overzicht!$B$2:$E$35,MATCH(demand!T$1,Overzicht!$B$2:$B$35,0),4),INDEX(Verdeelsleutels_percentage!$A:$AB,MATCH(demand!$C72,Verdeelsleutels_percentage!$C:$C,0),MATCH(INDEX(Overzicht!$B$1:$F$35,MATCH(demand!T$1,Overzicht!$B:$B,0),5),Verdeelsleutels_percentage!$1:$1,0)))</f>
        <v>6.2517637404530899E-3</v>
      </c>
      <c r="U72">
        <f>PRODUCT(INDEX(Overzicht!$B$2:$E$35,MATCH(demand!U$1,Overzicht!$B$2:$B$35,0),4),INDEX(Verdeelsleutels_percentage!$A:$AB,MATCH(demand!$C72,Verdeelsleutels_percentage!$C:$C,0),MATCH(INDEX(Overzicht!$B$1:$F$35,MATCH(demand!U$1,Overzicht!$B:$B,0),5),Verdeelsleutels_percentage!$1:$1,0)))</f>
        <v>1.9536761688915907E-2</v>
      </c>
      <c r="V72">
        <f>PRODUCT(INDEX(Overzicht!$B$2:$E$35,MATCH(demand!V$1,Overzicht!$B$2:$B$35,0),4),INDEX(Verdeelsleutels_percentage!$A:$AB,MATCH(demand!$C72,Verdeelsleutels_percentage!$C:$C,0),MATCH(INDEX(Overzicht!$B$1:$F$35,MATCH(demand!V$1,Overzicht!$B:$B,0),5),Verdeelsleutels_percentage!$1:$1,0)))</f>
        <v>1.7192350286245998E-3</v>
      </c>
      <c r="W72">
        <f>PRODUCT(INDEX(Overzicht!$B$2:$E$35,MATCH(demand!W$1,Overzicht!$B$2:$B$35,0),4),INDEX(Verdeelsleutels_percentage!$A:$AB,MATCH(demand!$C72,Verdeelsleutels_percentage!$C:$C,0),MATCH(INDEX(Overzicht!$B$1:$F$35,MATCH(demand!W$1,Overzicht!$B:$B,0),5),Verdeelsleutels_percentage!$1:$1,0)))</f>
        <v>1.8755291221359272E-2</v>
      </c>
      <c r="X72">
        <f>PRODUCT(INDEX(Overzicht!$B$2:$E$35,MATCH(demand!X$1,Overzicht!$B$2:$B$35,0),4),INDEX(Verdeelsleutels_percentage!$A:$AB,MATCH(demand!$C72,Verdeelsleutels_percentage!$C:$C,0),MATCH(INDEX(Overzicht!$B$1:$F$35,MATCH(demand!X$1,Overzicht!$B:$B,0),5),Verdeelsleutels_percentage!$1:$1,0)))</f>
        <v>2.2882175403639345E-3</v>
      </c>
      <c r="Y72">
        <f>PRODUCT(INDEX(Overzicht!$B$2:$E$35,MATCH(demand!Y$1,Overzicht!$B$2:$B$35,0),4),INDEX(Verdeelsleutels_percentage!$A:$AB,MATCH(demand!$C72,Verdeelsleutels_percentage!$C:$C,0),MATCH(INDEX(Overzicht!$B$1:$F$35,MATCH(demand!Y$1,Overzicht!$B:$B,0),5),Verdeelsleutels_percentage!$1:$1,0)))</f>
        <v>3.0826868462744769E-6</v>
      </c>
      <c r="Z72">
        <f>PRODUCT(INDEX(Overzicht!$B$2:$E$35,MATCH(demand!Z$1,Overzicht!$B$2:$B$35,0),4),INDEX(Verdeelsleutels_percentage!$A:$AB,MATCH(demand!$C72,Verdeelsleutels_percentage!$C:$C,0),MATCH(INDEX(Overzicht!$B$1:$F$35,MATCH(demand!Z$1,Overzicht!$B:$B,0),5),Verdeelsleutels_percentage!$1:$1,0)))</f>
        <v>0</v>
      </c>
      <c r="AA72">
        <f>PRODUCT(INDEX(Overzicht!$B$2:$E$35,MATCH(demand!AA$1,Overzicht!$B$2:$B$35,0),4),INDEX(Verdeelsleutels_percentage!$A:$AB,MATCH(demand!$C72,Verdeelsleutels_percentage!$C:$C,0),MATCH(INDEX(Overzicht!$B$1:$F$35,MATCH(demand!AA$1,Overzicht!$B:$B,0),5),Verdeelsleutels_percentage!$1:$1,0)))</f>
        <v>7.2109633830981919E-5</v>
      </c>
      <c r="AB72">
        <f>PRODUCT(INDEX(Overzicht!$B$2:$E$35,MATCH(demand!AB$1,Overzicht!$B$2:$B$35,0),4),INDEX(Verdeelsleutels_percentage!$A:$AB,MATCH(demand!$C72,Verdeelsleutels_percentage!$C:$C,0),MATCH(INDEX(Overzicht!$B$1:$F$35,MATCH(demand!AB$1,Overzicht!$B:$B,0),5),Verdeelsleutels_percentage!$1:$1,0)))</f>
        <v>1.101221992209956E-2</v>
      </c>
      <c r="AC72">
        <f>PRODUCT(INDEX(Overzicht!$B$2:$E$35,MATCH(demand!AC$1,Overzicht!$B$2:$B$35,0),4),INDEX(Verdeelsleutels_percentage!$A:$AB,MATCH(demand!$C72,Verdeelsleutels_percentage!$C:$C,0),MATCH(INDEX(Overzicht!$B$1:$F$35,MATCH(demand!AC$1,Overzicht!$B:$B,0),5),Verdeelsleutels_percentage!$1:$1,0)))</f>
        <v>6.4142904260578826E-4</v>
      </c>
      <c r="AD72">
        <f>PRODUCT(INDEX(Overzicht!$B$2:$E$35,MATCH(demand!AD$1,Overzicht!$B$2:$B$35,0),4),INDEX(Verdeelsleutels_percentage!$A:$AB,MATCH(demand!$C72,Verdeelsleutels_percentage!$C:$C,0),MATCH(INDEX(Overzicht!$B$1:$F$35,MATCH(demand!AD$1,Overzicht!$B:$B,0),5),Verdeelsleutels_percentage!$1:$1,0)))</f>
        <v>0</v>
      </c>
      <c r="AE72">
        <f>PRODUCT(INDEX(Overzicht!$B$2:$E$35,MATCH(demand!AE$1,Overzicht!$B$2:$B$35,0),4),INDEX(Verdeelsleutels_percentage!$A:$AB,MATCH(demand!$C72,Verdeelsleutels_percentage!$C:$C,0),MATCH(INDEX(Overzicht!$B$1:$F$35,MATCH(demand!AE$1,Overzicht!$B:$B,0),5),Verdeelsleutels_percentage!$1:$1,0)))</f>
        <v>0</v>
      </c>
      <c r="AF72">
        <f>PRODUCT(INDEX(Overzicht!$B$2:$E$35,MATCH(demand!AF$1,Overzicht!$B$2:$B$35,0),4),INDEX(Verdeelsleutels_percentage!$A:$AB,MATCH(demand!$C72,Verdeelsleutels_percentage!$C:$C,0),MATCH(INDEX(Overzicht!$B$1:$F$35,MATCH(demand!AF$1,Overzicht!$B:$B,0),5),Verdeelsleutels_percentage!$1:$1,0)))</f>
        <v>0</v>
      </c>
      <c r="AG72">
        <f>PRODUCT(INDEX(Overzicht!$B$2:$E$35,MATCH(demand!AG$1,Overzicht!$B$2:$B$35,0),4),INDEX(Verdeelsleutels_percentage!$A:$AB,MATCH(demand!$C72,Verdeelsleutels_percentage!$C:$C,0),MATCH(INDEX(Overzicht!$B$1:$F$35,MATCH(demand!AG$1,Overzicht!$B:$B,0),5),Verdeelsleutels_percentage!$1:$1,0)))</f>
        <v>0</v>
      </c>
      <c r="AH72">
        <f>PRODUCT(INDEX(Overzicht!$B$2:$E$35,MATCH(demand!AH$1,Overzicht!$B$2:$B$35,0),4),INDEX(Verdeelsleutels_percentage!$A:$AB,MATCH(demand!$C72,Verdeelsleutels_percentage!$C:$C,0),MATCH(INDEX(Overzicht!$B$1:$F$35,MATCH(demand!AH$1,Overzicht!$B:$B,0),5),Verdeelsleutels_percentage!$1:$1,0)))</f>
        <v>9.3742523980276497E-4</v>
      </c>
      <c r="AI72">
        <f>PRODUCT(INDEX(Overzicht!$B$2:$E$35,MATCH(demand!AI$1,Overzicht!$B$2:$B$35,0),4),INDEX(Verdeelsleutels_percentage!$A:$AB,MATCH(demand!$C72,Verdeelsleutels_percentage!$C:$C,0),MATCH(INDEX(Overzicht!$B$1:$F$35,MATCH(demand!AI$1,Overzicht!$B:$B,0),5),Verdeelsleutels_percentage!$1:$1,0)))</f>
        <v>1.4421926766196384E-4</v>
      </c>
      <c r="AJ72">
        <f>PRODUCT(INDEX(Overzicht!$B$2:$E$35,MATCH(demand!AJ$1,Overzicht!$B$2:$B$35,0),4),INDEX(Verdeelsleutels_percentage!$A:$AB,MATCH(demand!$C72,Verdeelsleutels_percentage!$C:$C,0),MATCH(INDEX(Overzicht!$B$1:$F$35,MATCH(demand!AJ$1,Overzicht!$B:$B,0),5),Verdeelsleutels_percentage!$1:$1,0)))</f>
        <v>0</v>
      </c>
      <c r="AK72">
        <f>PRODUCT(INDEX(Overzicht!$B$2:$E$35,MATCH(demand!AK$1,Overzicht!$B$2:$B$35,0),4),INDEX(Verdeelsleutels_percentage!$A:$AB,MATCH(demand!$C72,Verdeelsleutels_percentage!$C:$C,0),MATCH(INDEX(Overzicht!$B$1:$F$35,MATCH(demand!AK$1,Overzicht!$B:$B,0),5),Verdeelsleutels_percentage!$1:$1,0)))</f>
        <v>2.438187858776705E-4</v>
      </c>
      <c r="AL72">
        <f>PRODUCT(INDEX(Overzicht!$B$2:$E$35,MATCH(demand!AL$1,Overzicht!$B$2:$B$35,0),4),INDEX(Verdeelsleutels_percentage!$A:$AB,MATCH(demand!$C72,Verdeelsleutels_percentage!$C:$C,0),MATCH(INDEX(Overzicht!$B$1:$F$35,MATCH(demand!AL$1,Overzicht!$B:$B,0),5),Verdeelsleutels_percentage!$1:$1,0)))</f>
        <v>3.125881870226545E-3</v>
      </c>
      <c r="AM72">
        <f>PRODUCT(INDEX(Overzicht!$B$2:$E$35,MATCH(demand!AM$1,Overzicht!$B$2:$B$35,0),4),INDEX(Verdeelsleutels_percentage!$A:$AB,MATCH(demand!$C72,Verdeelsleutels_percentage!$C:$C,0),MATCH(INDEX(Overzicht!$B$1:$F$35,MATCH(demand!AM$1,Overzicht!$B:$B,0),5),Verdeelsleutels_percentage!$1:$1,0)))</f>
        <v>6.2517637404530899E-3</v>
      </c>
      <c r="AN72">
        <f>PRODUCT(INDEX(Overzicht!$B$2:$E$35,MATCH(demand!AN$1,Overzicht!$B$2:$B$35,0),4),INDEX(Verdeelsleutels_percentage!$A:$AB,MATCH(demand!$C72,Verdeelsleutels_percentage!$C:$C,0),MATCH(INDEX(Overzicht!$B$1:$F$35,MATCH(demand!AN$1,Overzicht!$B:$B,0),5),Verdeelsleutels_percentage!$1:$1,0)))</f>
        <v>3.125881870226545E-3</v>
      </c>
      <c r="AO72">
        <f>PRODUCT(INDEX(Overzicht!$B$2:$E$35,MATCH(demand!AO$1,Overzicht!$B$2:$B$35,0),4),INDEX(Verdeelsleutels_percentage!$A:$AB,MATCH(demand!$C72,Verdeelsleutels_percentage!$C:$C,0),MATCH(INDEX(Overzicht!$B$1:$F$35,MATCH(demand!AO$1,Overzicht!$B:$B,0),5),Verdeelsleutels_percentage!$1:$1,0)))</f>
        <v>1.0940586545792908E-2</v>
      </c>
    </row>
    <row r="73" spans="2:41">
      <c r="B73" t="str">
        <f>INDEX('ETLocal datasets'!B:C,MATCH(C73,'ETLocal datasets'!C:C,0),1)</f>
        <v>GM0200</v>
      </c>
      <c r="C73" t="str">
        <f>'ETLocal datasets'!C56</f>
        <v>Apeldoorn</v>
      </c>
      <c r="D73">
        <f t="shared" si="10"/>
        <v>9.06071733482776E-2</v>
      </c>
      <c r="E73">
        <f t="shared" si="11"/>
        <v>0.45342810464242611</v>
      </c>
      <c r="F73">
        <f t="shared" si="12"/>
        <v>9.8695545227758807E-2</v>
      </c>
      <c r="G73">
        <f t="shared" si="13"/>
        <v>0.20303083589710386</v>
      </c>
      <c r="H73">
        <f>PRODUCT(INDEX(Overzicht!$B$2:$E$35,MATCH(demand!H$1,Overzicht!$B$2:$B$35,0),4),INDEX(Verdeelsleutels_percentage!$A:$AB,MATCH(demand!$C73,Verdeelsleutels_percentage!$C:$C,0),MATCH(INDEX(Overzicht!$B$1:$F$35,MATCH(demand!H$1,Overzicht!$B:$B,0),5),Verdeelsleutels_percentage!$1:$1,0)))</f>
        <v>9.8695545227758807E-2</v>
      </c>
      <c r="I73">
        <f>PRODUCT(INDEX(Overzicht!$B$2:$E$35,MATCH(demand!I$1,Overzicht!$B$2:$B$35,0),4),INDEX(Verdeelsleutels_percentage!$A:$AB,MATCH(demand!$C73,Verdeelsleutels_percentage!$C:$C,0),MATCH(INDEX(Overzicht!$B$1:$F$35,MATCH(demand!I$1,Overzicht!$B:$B,0),5),Verdeelsleutels_percentage!$1:$1,0)))</f>
        <v>6.1892929003690709E-3</v>
      </c>
      <c r="J73">
        <f>PRODUCT(INDEX(Overzicht!$B$2:$E$35,MATCH(demand!J$1,Overzicht!$B$2:$B$35,0),4),INDEX(Verdeelsleutels_percentage!$A:$AB,MATCH(demand!$C73,Verdeelsleutels_percentage!$C:$C,0),MATCH(INDEX(Overzicht!$B$1:$F$35,MATCH(demand!J$1,Overzicht!$B:$B,0),5),Verdeelsleutels_percentage!$1:$1,0)))</f>
        <v>2.2558981766344872E-2</v>
      </c>
      <c r="K73">
        <f>PRODUCT(INDEX(Overzicht!$B$2:$E$35,MATCH(demand!K$1,Overzicht!$B$2:$B$35,0),4),INDEX(Verdeelsleutels_percentage!$A:$AB,MATCH(demand!$C73,Verdeelsleutels_percentage!$C:$C,0),MATCH(INDEX(Overzicht!$B$1:$F$35,MATCH(demand!K$1,Overzicht!$B:$B,0),5),Verdeelsleutels_percentage!$1:$1,0)))</f>
        <v>7.22084171709725E-4</v>
      </c>
      <c r="L73">
        <f>PRODUCT(INDEX(Overzicht!$B$2:$E$35,MATCH(demand!L$1,Overzicht!$B$2:$B$35,0),4),INDEX(Verdeelsleutels_percentage!$A:$AB,MATCH(demand!$C73,Verdeelsleutels_percentage!$C:$C,0),MATCH(INDEX(Overzicht!$B$1:$F$35,MATCH(demand!L$1,Overzicht!$B:$B,0),5),Verdeelsleutels_percentage!$1:$1,0)))</f>
        <v>3.3838472649517309E-2</v>
      </c>
      <c r="M73">
        <f>PRODUCT(INDEX(Overzicht!$B$2:$E$35,MATCH(demand!M$1,Overzicht!$B$2:$B$35,0),4),INDEX(Verdeelsleutels_percentage!$A:$AB,MATCH(demand!$C73,Verdeelsleutels_percentage!$C:$C,0),MATCH(INDEX(Overzicht!$B$1:$F$35,MATCH(demand!M$1,Overzicht!$B:$B,0),5),Verdeelsleutels_percentage!$1:$1,0)))</f>
        <v>7.2158922655087884E-3</v>
      </c>
      <c r="N73">
        <f>PRODUCT(INDEX(Overzicht!$B$2:$E$35,MATCH(demand!N$1,Overzicht!$B$2:$B$35,0),4),INDEX(Verdeelsleutels_percentage!$A:$AB,MATCH(demand!$C73,Verdeelsleutels_percentage!$C:$C,0),MATCH(INDEX(Overzicht!$B$1:$F$35,MATCH(demand!N$1,Overzicht!$B:$B,0),5),Verdeelsleutels_percentage!$1:$1,0)))</f>
        <v>2.2291819522629194E-2</v>
      </c>
      <c r="O73">
        <f>PRODUCT(INDEX(Overzicht!$B$2:$E$35,MATCH(demand!O$1,Overzicht!$B$2:$B$35,0),4),INDEX(Verdeelsleutels_percentage!$A:$AB,MATCH(demand!$C73,Verdeelsleutels_percentage!$C:$C,0),MATCH(INDEX(Overzicht!$B$1:$F$35,MATCH(demand!O$1,Overzicht!$B:$B,0),5),Verdeelsleutels_percentage!$1:$1,0)))</f>
        <v>0</v>
      </c>
      <c r="P73">
        <f>PRODUCT(INDEX(Overzicht!$B$2:$E$35,MATCH(demand!P$1,Overzicht!$B$2:$B$35,0),4),INDEX(Verdeelsleutels_percentage!$A:$AB,MATCH(demand!$C73,Verdeelsleutels_percentage!$C:$C,0),MATCH(INDEX(Overzicht!$B$1:$F$35,MATCH(demand!P$1,Overzicht!$B:$B,0),5),Verdeelsleutels_percentage!$1:$1,0)))</f>
        <v>5.4615000589762713E-4</v>
      </c>
      <c r="Q73">
        <f>PRODUCT(INDEX(Overzicht!$B$2:$E$35,MATCH(demand!Q$1,Overzicht!$B$2:$B$35,0),4),INDEX(Verdeelsleutels_percentage!$A:$AB,MATCH(demand!$C73,Verdeelsleutels_percentage!$C:$C,0),MATCH(INDEX(Overzicht!$B$1:$F$35,MATCH(demand!Q$1,Overzicht!$B:$B,0),5),Verdeelsleutels_percentage!$1:$1,0)))</f>
        <v>3.3485988559418166E-2</v>
      </c>
      <c r="R73">
        <f>PRODUCT(INDEX(Overzicht!$B$2:$E$35,MATCH(demand!R$1,Overzicht!$B$2:$B$35,0),4),INDEX(Verdeelsleutels_percentage!$A:$AB,MATCH(demand!$C73,Verdeelsleutels_percentage!$C:$C,0),MATCH(INDEX(Overzicht!$B$1:$F$35,MATCH(demand!R$1,Overzicht!$B:$B,0),5),Verdeelsleutels_percentage!$1:$1,0)))</f>
        <v>5.9922295316853563E-3</v>
      </c>
      <c r="S73">
        <f>PRODUCT(INDEX(Overzicht!$B$2:$E$35,MATCH(demand!S$1,Overzicht!$B$2:$B$35,0),4),INDEX(Verdeelsleutels_percentage!$A:$AB,MATCH(demand!$C73,Verdeelsleutels_percentage!$C:$C,0),MATCH(INDEX(Overzicht!$B$1:$F$35,MATCH(demand!S$1,Overzicht!$B:$B,0),5),Verdeelsleutels_percentage!$1:$1,0)))</f>
        <v>4.6057921106287446E-2</v>
      </c>
      <c r="T73">
        <f>PRODUCT(INDEX(Overzicht!$B$2:$E$35,MATCH(demand!T$1,Overzicht!$B$2:$B$35,0),4),INDEX(Verdeelsleutels_percentage!$A:$AB,MATCH(demand!$C73,Verdeelsleutels_percentage!$C:$C,0),MATCH(INDEX(Overzicht!$B$1:$F$35,MATCH(demand!T$1,Overzicht!$B:$B,0),5),Verdeelsleutels_percentage!$1:$1,0)))</f>
        <v>3.7598302943908118E-2</v>
      </c>
      <c r="U73">
        <f>PRODUCT(INDEX(Overzicht!$B$2:$E$35,MATCH(demand!U$1,Overzicht!$B$2:$B$35,0),4),INDEX(Verdeelsleutels_percentage!$A:$AB,MATCH(demand!$C73,Verdeelsleutels_percentage!$C:$C,0),MATCH(INDEX(Overzicht!$B$1:$F$35,MATCH(demand!U$1,Overzicht!$B:$B,0),5),Verdeelsleutels_percentage!$1:$1,0)))</f>
        <v>0.11749469669971287</v>
      </c>
      <c r="V73">
        <f>PRODUCT(INDEX(Overzicht!$B$2:$E$35,MATCH(demand!V$1,Overzicht!$B$2:$B$35,0),4),INDEX(Verdeelsleutels_percentage!$A:$AB,MATCH(demand!$C73,Verdeelsleutels_percentage!$C:$C,0),MATCH(INDEX(Overzicht!$B$1:$F$35,MATCH(demand!V$1,Overzicht!$B:$B,0),5),Verdeelsleutels_percentage!$1:$1,0)))</f>
        <v>1.0339533309574734E-2</v>
      </c>
      <c r="W73">
        <f>PRODUCT(INDEX(Overzicht!$B$2:$E$35,MATCH(demand!W$1,Overzicht!$B$2:$B$35,0),4),INDEX(Verdeelsleutels_percentage!$A:$AB,MATCH(demand!$C73,Verdeelsleutels_percentage!$C:$C,0),MATCH(INDEX(Overzicht!$B$1:$F$35,MATCH(demand!W$1,Overzicht!$B:$B,0),5),Verdeelsleutels_percentage!$1:$1,0)))</f>
        <v>0.11279490883172436</v>
      </c>
      <c r="X73">
        <f>PRODUCT(INDEX(Overzicht!$B$2:$E$35,MATCH(demand!X$1,Overzicht!$B$2:$B$35,0),4),INDEX(Verdeelsleutels_percentage!$A:$AB,MATCH(demand!$C73,Verdeelsleutels_percentage!$C:$C,0),MATCH(INDEX(Overzicht!$B$1:$F$35,MATCH(demand!X$1,Overzicht!$B:$B,0),5),Verdeelsleutels_percentage!$1:$1,0)))</f>
        <v>9.1834910774460099E-2</v>
      </c>
      <c r="Y73">
        <f>PRODUCT(INDEX(Overzicht!$B$2:$E$35,MATCH(demand!Y$1,Overzicht!$B$2:$B$35,0),4),INDEX(Verdeelsleutels_percentage!$A:$AB,MATCH(demand!$C73,Verdeelsleutels_percentage!$C:$C,0),MATCH(INDEX(Overzicht!$B$1:$F$35,MATCH(demand!Y$1,Overzicht!$B:$B,0),5),Verdeelsleutels_percentage!$1:$1,0)))</f>
        <v>3.1820913582466168E-6</v>
      </c>
      <c r="Z73">
        <f>PRODUCT(INDEX(Overzicht!$B$2:$E$35,MATCH(demand!Z$1,Overzicht!$B$2:$B$35,0),4),INDEX(Verdeelsleutels_percentage!$A:$AB,MATCH(demand!$C73,Verdeelsleutels_percentage!$C:$C,0),MATCH(INDEX(Overzicht!$B$1:$F$35,MATCH(demand!Z$1,Overzicht!$B:$B,0),5),Verdeelsleutels_percentage!$1:$1,0)))</f>
        <v>0</v>
      </c>
      <c r="AA73">
        <f>PRODUCT(INDEX(Overzicht!$B$2:$E$35,MATCH(demand!AA$1,Overzicht!$B$2:$B$35,0),4),INDEX(Verdeelsleutels_percentage!$A:$AB,MATCH(demand!$C73,Verdeelsleutels_percentage!$C:$C,0),MATCH(INDEX(Overzicht!$B$1:$F$35,MATCH(demand!AA$1,Overzicht!$B:$B,0),5),Verdeelsleutels_percentage!$1:$1,0)))</f>
        <v>7.4434885573020283E-5</v>
      </c>
      <c r="AB73">
        <f>PRODUCT(INDEX(Overzicht!$B$2:$E$35,MATCH(demand!AB$1,Overzicht!$B$2:$B$35,0),4),INDEX(Verdeelsleutels_percentage!$A:$AB,MATCH(demand!$C73,Verdeelsleutels_percentage!$C:$C,0),MATCH(INDEX(Overzicht!$B$1:$F$35,MATCH(demand!AB$1,Overzicht!$B:$B,0),5),Verdeelsleutels_percentage!$1:$1,0)))</f>
        <v>4.1521918099170718E-2</v>
      </c>
      <c r="AC73">
        <f>PRODUCT(INDEX(Overzicht!$B$2:$E$35,MATCH(demand!AC$1,Overzicht!$B$2:$B$35,0),4),INDEX(Verdeelsleutels_percentage!$A:$AB,MATCH(demand!$C73,Verdeelsleutels_percentage!$C:$C,0),MATCH(INDEX(Overzicht!$B$1:$F$35,MATCH(demand!AC$1,Overzicht!$B:$B,0),5),Verdeelsleutels_percentage!$1:$1,0)))</f>
        <v>1.2928900634894739E-2</v>
      </c>
      <c r="AD73">
        <f>PRODUCT(INDEX(Overzicht!$B$2:$E$35,MATCH(demand!AD$1,Overzicht!$B$2:$B$35,0),4),INDEX(Verdeelsleutels_percentage!$A:$AB,MATCH(demand!$C73,Verdeelsleutels_percentage!$C:$C,0),MATCH(INDEX(Overzicht!$B$1:$F$35,MATCH(demand!AD$1,Overzicht!$B:$B,0),5),Verdeelsleutels_percentage!$1:$1,0)))</f>
        <v>0</v>
      </c>
      <c r="AE73">
        <f>PRODUCT(INDEX(Overzicht!$B$2:$E$35,MATCH(demand!AE$1,Overzicht!$B$2:$B$35,0),4),INDEX(Verdeelsleutels_percentage!$A:$AB,MATCH(demand!$C73,Verdeelsleutels_percentage!$C:$C,0),MATCH(INDEX(Overzicht!$B$1:$F$35,MATCH(demand!AE$1,Overzicht!$B:$B,0),5),Verdeelsleutels_percentage!$1:$1,0)))</f>
        <v>0</v>
      </c>
      <c r="AF73">
        <f>PRODUCT(INDEX(Overzicht!$B$2:$E$35,MATCH(demand!AF$1,Overzicht!$B$2:$B$35,0),4),INDEX(Verdeelsleutels_percentage!$A:$AB,MATCH(demand!$C73,Verdeelsleutels_percentage!$C:$C,0),MATCH(INDEX(Overzicht!$B$1:$F$35,MATCH(demand!AF$1,Overzicht!$B:$B,0),5),Verdeelsleutels_percentage!$1:$1,0)))</f>
        <v>0</v>
      </c>
      <c r="AG73">
        <f>PRODUCT(INDEX(Overzicht!$B$2:$E$35,MATCH(demand!AG$1,Overzicht!$B$2:$B$35,0),4),INDEX(Verdeelsleutels_percentage!$A:$AB,MATCH(demand!$C73,Verdeelsleutels_percentage!$C:$C,0),MATCH(INDEX(Overzicht!$B$1:$F$35,MATCH(demand!AG$1,Overzicht!$B:$B,0),5),Verdeelsleutels_percentage!$1:$1,0)))</f>
        <v>0</v>
      </c>
      <c r="AH73">
        <f>PRODUCT(INDEX(Overzicht!$B$2:$E$35,MATCH(demand!AH$1,Overzicht!$B$2:$B$35,0),4),INDEX(Verdeelsleutels_percentage!$A:$AB,MATCH(demand!$C73,Verdeelsleutels_percentage!$C:$C,0),MATCH(INDEX(Overzicht!$B$1:$F$35,MATCH(demand!AH$1,Overzicht!$B:$B,0),5),Verdeelsleutels_percentage!$1:$1,0)))</f>
        <v>9.6765351244926365E-4</v>
      </c>
      <c r="AI73">
        <f>PRODUCT(INDEX(Overzicht!$B$2:$E$35,MATCH(demand!AI$1,Overzicht!$B$2:$B$35,0),4),INDEX(Verdeelsleutels_percentage!$A:$AB,MATCH(demand!$C73,Verdeelsleutels_percentage!$C:$C,0),MATCH(INDEX(Overzicht!$B$1:$F$35,MATCH(demand!AI$1,Overzicht!$B:$B,0),5),Verdeelsleutels_percentage!$1:$1,0)))</f>
        <v>1.4886977114604057E-4</v>
      </c>
      <c r="AJ73">
        <f>PRODUCT(INDEX(Overzicht!$B$2:$E$35,MATCH(demand!AJ$1,Overzicht!$B$2:$B$35,0),4),INDEX(Verdeelsleutels_percentage!$A:$AB,MATCH(demand!$C73,Verdeelsleutels_percentage!$C:$C,0),MATCH(INDEX(Overzicht!$B$1:$F$35,MATCH(demand!AJ$1,Overzicht!$B:$B,0),5),Verdeelsleutels_percentage!$1:$1,0)))</f>
        <v>0</v>
      </c>
      <c r="AK73">
        <f>PRODUCT(INDEX(Overzicht!$B$2:$E$35,MATCH(demand!AK$1,Overzicht!$B$2:$B$35,0),4),INDEX(Verdeelsleutels_percentage!$A:$AB,MATCH(demand!$C73,Verdeelsleutels_percentage!$C:$C,0),MATCH(INDEX(Overzicht!$B$1:$F$35,MATCH(demand!AK$1,Overzicht!$B:$B,0),5),Verdeelsleutels_percentage!$1:$1,0)))</f>
        <v>1.4663338148124165E-3</v>
      </c>
      <c r="AL73">
        <f>PRODUCT(INDEX(Overzicht!$B$2:$E$35,MATCH(demand!AL$1,Overzicht!$B$2:$B$35,0),4),INDEX(Verdeelsleutels_percentage!$A:$AB,MATCH(demand!$C73,Verdeelsleutels_percentage!$C:$C,0),MATCH(INDEX(Overzicht!$B$1:$F$35,MATCH(demand!AL$1,Overzicht!$B:$B,0),5),Verdeelsleutels_percentage!$1:$1,0)))</f>
        <v>1.8799151471954059E-2</v>
      </c>
      <c r="AM73">
        <f>PRODUCT(INDEX(Overzicht!$B$2:$E$35,MATCH(demand!AM$1,Overzicht!$B$2:$B$35,0),4),INDEX(Verdeelsleutels_percentage!$A:$AB,MATCH(demand!$C73,Verdeelsleutels_percentage!$C:$C,0),MATCH(INDEX(Overzicht!$B$1:$F$35,MATCH(demand!AM$1,Overzicht!$B:$B,0),5),Verdeelsleutels_percentage!$1:$1,0)))</f>
        <v>3.7598302943908118E-2</v>
      </c>
      <c r="AN73">
        <f>PRODUCT(INDEX(Overzicht!$B$2:$E$35,MATCH(demand!AN$1,Overzicht!$B$2:$B$35,0),4),INDEX(Verdeelsleutels_percentage!$A:$AB,MATCH(demand!$C73,Verdeelsleutels_percentage!$C:$C,0),MATCH(INDEX(Overzicht!$B$1:$F$35,MATCH(demand!AN$1,Overzicht!$B:$B,0),5),Verdeelsleutels_percentage!$1:$1,0)))</f>
        <v>1.8799151471954059E-2</v>
      </c>
      <c r="AO73">
        <f>PRODUCT(INDEX(Overzicht!$B$2:$E$35,MATCH(demand!AO$1,Overzicht!$B$2:$B$35,0),4),INDEX(Verdeelsleutels_percentage!$A:$AB,MATCH(demand!$C73,Verdeelsleutels_percentage!$C:$C,0),MATCH(INDEX(Overzicht!$B$1:$F$35,MATCH(demand!AO$1,Overzicht!$B:$B,0),5),Verdeelsleutels_percentage!$1:$1,0)))</f>
        <v>6.5797030151839214E-2</v>
      </c>
    </row>
    <row r="74" spans="2:41">
      <c r="B74" t="str">
        <f>INDEX('ETLocal datasets'!B:C,MATCH(C74,'ETLocal datasets'!C:C,0),1)</f>
        <v>GM0202</v>
      </c>
      <c r="C74" t="str">
        <f>'ETLocal datasets'!C57</f>
        <v>Arnhem</v>
      </c>
      <c r="D74">
        <f t="shared" si="10"/>
        <v>7.0469278101333577E-2</v>
      </c>
      <c r="E74">
        <f t="shared" si="11"/>
        <v>0.3631308507564695</v>
      </c>
      <c r="F74">
        <f t="shared" si="12"/>
        <v>9.6763495402745592E-2</v>
      </c>
      <c r="G74">
        <f t="shared" si="13"/>
        <v>0.19905633339993378</v>
      </c>
      <c r="H74">
        <f>PRODUCT(INDEX(Overzicht!$B$2:$E$35,MATCH(demand!H$1,Overzicht!$B$2:$B$35,0),4),INDEX(Verdeelsleutels_percentage!$A:$AB,MATCH(demand!$C74,Verdeelsleutels_percentage!$C:$C,0),MATCH(INDEX(Overzicht!$B$1:$F$35,MATCH(demand!H$1,Overzicht!$B:$B,0),5),Verdeelsleutels_percentage!$1:$1,0)))</f>
        <v>9.6763495402745592E-2</v>
      </c>
      <c r="I74">
        <f>PRODUCT(INDEX(Overzicht!$B$2:$E$35,MATCH(demand!I$1,Overzicht!$B$2:$B$35,0),4),INDEX(Verdeelsleutels_percentage!$A:$AB,MATCH(demand!$C74,Verdeelsleutels_percentage!$C:$C,0),MATCH(INDEX(Overzicht!$B$1:$F$35,MATCH(demand!I$1,Overzicht!$B:$B,0),5),Verdeelsleutels_percentage!$1:$1,0)))</f>
        <v>3.4885407174864791E-3</v>
      </c>
      <c r="J74">
        <f>PRODUCT(INDEX(Overzicht!$B$2:$E$35,MATCH(demand!J$1,Overzicht!$B$2:$B$35,0),4),INDEX(Verdeelsleutels_percentage!$A:$AB,MATCH(demand!$C74,Verdeelsleutels_percentage!$C:$C,0),MATCH(INDEX(Overzicht!$B$1:$F$35,MATCH(demand!J$1,Overzicht!$B:$B,0),5),Verdeelsleutels_percentage!$1:$1,0)))</f>
        <v>2.211737037777042E-2</v>
      </c>
      <c r="K74">
        <f>PRODUCT(INDEX(Overzicht!$B$2:$E$35,MATCH(demand!K$1,Overzicht!$B$2:$B$35,0),4),INDEX(Verdeelsleutels_percentage!$A:$AB,MATCH(demand!$C74,Verdeelsleutels_percentage!$C:$C,0),MATCH(INDEX(Overzicht!$B$1:$F$35,MATCH(demand!K$1,Overzicht!$B:$B,0),5),Verdeelsleutels_percentage!$1:$1,0)))</f>
        <v>4.0699641704008927E-4</v>
      </c>
      <c r="L74">
        <f>PRODUCT(INDEX(Overzicht!$B$2:$E$35,MATCH(demand!L$1,Overzicht!$B$2:$B$35,0),4),INDEX(Verdeelsleutels_percentage!$A:$AB,MATCH(demand!$C74,Verdeelsleutels_percentage!$C:$C,0),MATCH(INDEX(Overzicht!$B$1:$F$35,MATCH(demand!L$1,Overzicht!$B:$B,0),5),Verdeelsleutels_percentage!$1:$1,0)))</f>
        <v>3.3176055566655635E-2</v>
      </c>
      <c r="M74">
        <f>PRODUCT(INDEX(Overzicht!$B$2:$E$35,MATCH(demand!M$1,Overzicht!$B$2:$B$35,0),4),INDEX(Verdeelsleutels_percentage!$A:$AB,MATCH(demand!$C74,Verdeelsleutels_percentage!$C:$C,0),MATCH(INDEX(Overzicht!$B$1:$F$35,MATCH(demand!M$1,Overzicht!$B:$B,0),5),Verdeelsleutels_percentage!$1:$1,0)))</f>
        <v>9.6220499241866703E-4</v>
      </c>
      <c r="N74">
        <f>PRODUCT(INDEX(Overzicht!$B$2:$E$35,MATCH(demand!N$1,Overzicht!$B$2:$B$35,0),4),INDEX(Verdeelsleutels_percentage!$A:$AB,MATCH(demand!$C74,Verdeelsleutels_percentage!$C:$C,0),MATCH(INDEX(Overzicht!$B$1:$F$35,MATCH(demand!N$1,Overzicht!$B:$B,0),5),Verdeelsleutels_percentage!$1:$1,0)))</f>
        <v>1.048134488018477E-3</v>
      </c>
      <c r="O74">
        <f>PRODUCT(INDEX(Overzicht!$B$2:$E$35,MATCH(demand!O$1,Overzicht!$B$2:$B$35,0),4),INDEX(Verdeelsleutels_percentage!$A:$AB,MATCH(demand!$C74,Verdeelsleutels_percentage!$C:$C,0),MATCH(INDEX(Overzicht!$B$1:$F$35,MATCH(demand!O$1,Overzicht!$B:$B,0),5),Verdeelsleutels_percentage!$1:$1,0)))</f>
        <v>0</v>
      </c>
      <c r="P74">
        <f>PRODUCT(INDEX(Overzicht!$B$2:$E$35,MATCH(demand!P$1,Overzicht!$B$2:$B$35,0),4),INDEX(Verdeelsleutels_percentage!$A:$AB,MATCH(demand!$C74,Verdeelsleutels_percentage!$C:$C,0),MATCH(INDEX(Overzicht!$B$1:$F$35,MATCH(demand!P$1,Overzicht!$B:$B,0),5),Verdeelsleutels_percentage!$1:$1,0)))</f>
        <v>8.4499615250041224E-4</v>
      </c>
      <c r="Q74">
        <f>PRODUCT(INDEX(Overzicht!$B$2:$E$35,MATCH(demand!Q$1,Overzicht!$B$2:$B$35,0),4),INDEX(Verdeelsleutels_percentage!$A:$AB,MATCH(demand!$C74,Verdeelsleutels_percentage!$C:$C,0),MATCH(INDEX(Overzicht!$B$1:$F$35,MATCH(demand!Q$1,Overzicht!$B:$B,0),5),Verdeelsleutels_percentage!$1:$1,0)))</f>
        <v>3.2830471654502966E-2</v>
      </c>
      <c r="R74">
        <f>PRODUCT(INDEX(Overzicht!$B$2:$E$35,MATCH(demand!R$1,Overzicht!$B$2:$B$35,0),4),INDEX(Verdeelsleutels_percentage!$A:$AB,MATCH(demand!$C74,Verdeelsleutels_percentage!$C:$C,0),MATCH(INDEX(Overzicht!$B$1:$F$35,MATCH(demand!R$1,Overzicht!$B:$B,0),5),Verdeelsleutels_percentage!$1:$1,0)))</f>
        <v>5.8749265065952674E-3</v>
      </c>
      <c r="S74">
        <f>PRODUCT(INDEX(Overzicht!$B$2:$E$35,MATCH(demand!S$1,Overzicht!$B$2:$B$35,0),4),INDEX(Verdeelsleutels_percentage!$A:$AB,MATCH(demand!$C74,Verdeelsleutels_percentage!$C:$C,0),MATCH(INDEX(Overzicht!$B$1:$F$35,MATCH(demand!S$1,Overzicht!$B:$B,0),5),Verdeelsleutels_percentage!$1:$1,0)))</f>
        <v>4.5156297854614613E-2</v>
      </c>
      <c r="T74">
        <f>PRODUCT(INDEX(Overzicht!$B$2:$E$35,MATCH(demand!T$1,Overzicht!$B$2:$B$35,0),4),INDEX(Verdeelsleutels_percentage!$A:$AB,MATCH(demand!$C74,Verdeelsleutels_percentage!$C:$C,0),MATCH(INDEX(Overzicht!$B$1:$F$35,MATCH(demand!T$1,Overzicht!$B:$B,0),5),Verdeelsleutels_percentage!$1:$1,0)))</f>
        <v>3.6862283962950701E-2</v>
      </c>
      <c r="U74">
        <f>PRODUCT(INDEX(Overzicht!$B$2:$E$35,MATCH(demand!U$1,Overzicht!$B$2:$B$35,0),4),INDEX(Verdeelsleutels_percentage!$A:$AB,MATCH(demand!$C74,Verdeelsleutels_percentage!$C:$C,0),MATCH(INDEX(Overzicht!$B$1:$F$35,MATCH(demand!U$1,Overzicht!$B:$B,0),5),Verdeelsleutels_percentage!$1:$1,0)))</f>
        <v>0.11519463738422094</v>
      </c>
      <c r="V74">
        <f>PRODUCT(INDEX(Overzicht!$B$2:$E$35,MATCH(demand!V$1,Overzicht!$B$2:$B$35,0),4),INDEX(Verdeelsleutels_percentage!$A:$AB,MATCH(demand!$C74,Verdeelsleutels_percentage!$C:$C,0),MATCH(INDEX(Overzicht!$B$1:$F$35,MATCH(demand!V$1,Overzicht!$B:$B,0),5),Verdeelsleutels_percentage!$1:$1,0)))</f>
        <v>1.0137128089811443E-2</v>
      </c>
      <c r="W74">
        <f>PRODUCT(INDEX(Overzicht!$B$2:$E$35,MATCH(demand!W$1,Overzicht!$B$2:$B$35,0),4),INDEX(Verdeelsleutels_percentage!$A:$AB,MATCH(demand!$C74,Verdeelsleutels_percentage!$C:$C,0),MATCH(INDEX(Overzicht!$B$1:$F$35,MATCH(demand!W$1,Overzicht!$B:$B,0),5),Verdeelsleutels_percentage!$1:$1,0)))</f>
        <v>0.1105868518888521</v>
      </c>
      <c r="X74">
        <f>PRODUCT(INDEX(Overzicht!$B$2:$E$35,MATCH(demand!X$1,Overzicht!$B$2:$B$35,0),4),INDEX(Verdeelsleutels_percentage!$A:$AB,MATCH(demand!$C74,Verdeelsleutels_percentage!$C:$C,0),MATCH(INDEX(Overzicht!$B$1:$F$35,MATCH(demand!X$1,Overzicht!$B:$B,0),5),Verdeelsleutels_percentage!$1:$1,0)))</f>
        <v>1.5995253025463708E-2</v>
      </c>
      <c r="Y74">
        <f>PRODUCT(INDEX(Overzicht!$B$2:$E$35,MATCH(demand!Y$1,Overzicht!$B$2:$B$35,0),4),INDEX(Verdeelsleutels_percentage!$A:$AB,MATCH(demand!$C74,Verdeelsleutels_percentage!$C:$C,0),MATCH(INDEX(Overzicht!$B$1:$F$35,MATCH(demand!Y$1,Overzicht!$B:$B,0),5),Verdeelsleutels_percentage!$1:$1,0)))</f>
        <v>6.0904379835238028E-7</v>
      </c>
      <c r="Z74">
        <f>PRODUCT(INDEX(Overzicht!$B$2:$E$35,MATCH(demand!Z$1,Overzicht!$B$2:$B$35,0),4),INDEX(Verdeelsleutels_percentage!$A:$AB,MATCH(demand!$C74,Verdeelsleutels_percentage!$C:$C,0),MATCH(INDEX(Overzicht!$B$1:$F$35,MATCH(demand!Z$1,Overzicht!$B:$B,0),5),Verdeelsleutels_percentage!$1:$1,0)))</f>
        <v>0</v>
      </c>
      <c r="AA74">
        <f>PRODUCT(INDEX(Overzicht!$B$2:$E$35,MATCH(demand!AA$1,Overzicht!$B$2:$B$35,0),4),INDEX(Verdeelsleutels_percentage!$A:$AB,MATCH(demand!$C74,Verdeelsleutels_percentage!$C:$C,0),MATCH(INDEX(Overzicht!$B$1:$F$35,MATCH(demand!AA$1,Overzicht!$B:$B,0),5),Verdeelsleutels_percentage!$1:$1,0)))</f>
        <v>1.4246638557950417E-5</v>
      </c>
      <c r="AB74">
        <f>PRODUCT(INDEX(Overzicht!$B$2:$E$35,MATCH(demand!AB$1,Overzicht!$B$2:$B$35,0),4),INDEX(Verdeelsleutels_percentage!$A:$AB,MATCH(demand!$C74,Verdeelsleutels_percentage!$C:$C,0),MATCH(INDEX(Overzicht!$B$1:$F$35,MATCH(demand!AB$1,Overzicht!$B:$B,0),5),Verdeelsleutels_percentage!$1:$1,0)))</f>
        <v>5.43159990007233E-2</v>
      </c>
      <c r="AC74">
        <f>PRODUCT(INDEX(Overzicht!$B$2:$E$35,MATCH(demand!AC$1,Overzicht!$B$2:$B$35,0),4),INDEX(Verdeelsleutels_percentage!$A:$AB,MATCH(demand!$C74,Verdeelsleutels_percentage!$C:$C,0),MATCH(INDEX(Overzicht!$B$1:$F$35,MATCH(demand!AC$1,Overzicht!$B:$B,0),5),Verdeelsleutels_percentage!$1:$1,0)))</f>
        <v>3.7585649817659301E-3</v>
      </c>
      <c r="AD74">
        <f>PRODUCT(INDEX(Overzicht!$B$2:$E$35,MATCH(demand!AD$1,Overzicht!$B$2:$B$35,0),4),INDEX(Verdeelsleutels_percentage!$A:$AB,MATCH(demand!$C74,Verdeelsleutels_percentage!$C:$C,0),MATCH(INDEX(Overzicht!$B$1:$F$35,MATCH(demand!AD$1,Overzicht!$B:$B,0),5),Verdeelsleutels_percentage!$1:$1,0)))</f>
        <v>0</v>
      </c>
      <c r="AE74">
        <f>PRODUCT(INDEX(Overzicht!$B$2:$E$35,MATCH(demand!AE$1,Overzicht!$B$2:$B$35,0),4),INDEX(Verdeelsleutels_percentage!$A:$AB,MATCH(demand!$C74,Verdeelsleutels_percentage!$C:$C,0),MATCH(INDEX(Overzicht!$B$1:$F$35,MATCH(demand!AE$1,Overzicht!$B:$B,0),5),Verdeelsleutels_percentage!$1:$1,0)))</f>
        <v>0</v>
      </c>
      <c r="AF74">
        <f>PRODUCT(INDEX(Overzicht!$B$2:$E$35,MATCH(demand!AF$1,Overzicht!$B$2:$B$35,0),4),INDEX(Verdeelsleutels_percentage!$A:$AB,MATCH(demand!$C74,Verdeelsleutels_percentage!$C:$C,0),MATCH(INDEX(Overzicht!$B$1:$F$35,MATCH(demand!AF$1,Overzicht!$B:$B,0),5),Verdeelsleutels_percentage!$1:$1,0)))</f>
        <v>0</v>
      </c>
      <c r="AG74">
        <f>PRODUCT(INDEX(Overzicht!$B$2:$E$35,MATCH(demand!AG$1,Overzicht!$B$2:$B$35,0),4),INDEX(Verdeelsleutels_percentage!$A:$AB,MATCH(demand!$C74,Verdeelsleutels_percentage!$C:$C,0),MATCH(INDEX(Overzicht!$B$1:$F$35,MATCH(demand!AG$1,Overzicht!$B:$B,0),5),Verdeelsleutels_percentage!$1:$1,0)))</f>
        <v>0</v>
      </c>
      <c r="AH74">
        <f>PRODUCT(INDEX(Overzicht!$B$2:$E$35,MATCH(demand!AH$1,Overzicht!$B$2:$B$35,0),4),INDEX(Verdeelsleutels_percentage!$A:$AB,MATCH(demand!$C74,Verdeelsleutels_percentage!$C:$C,0),MATCH(INDEX(Overzicht!$B$1:$F$35,MATCH(demand!AH$1,Overzicht!$B:$B,0),5),Verdeelsleutels_percentage!$1:$1,0)))</f>
        <v>1.8520630125335542E-4</v>
      </c>
      <c r="AI74">
        <f>PRODUCT(INDEX(Overzicht!$B$2:$E$35,MATCH(demand!AI$1,Overzicht!$B$2:$B$35,0),4),INDEX(Verdeelsleutels_percentage!$A:$AB,MATCH(demand!$C74,Verdeelsleutels_percentage!$C:$C,0),MATCH(INDEX(Overzicht!$B$1:$F$35,MATCH(demand!AI$1,Overzicht!$B:$B,0),5),Verdeelsleutels_percentage!$1:$1,0)))</f>
        <v>2.8493277115900834E-5</v>
      </c>
      <c r="AJ74">
        <f>PRODUCT(INDEX(Overzicht!$B$2:$E$35,MATCH(demand!AJ$1,Overzicht!$B$2:$B$35,0),4),INDEX(Verdeelsleutels_percentage!$A:$AB,MATCH(demand!$C74,Verdeelsleutels_percentage!$C:$C,0),MATCH(INDEX(Overzicht!$B$1:$F$35,MATCH(demand!AJ$1,Overzicht!$B:$B,0),5),Verdeelsleutels_percentage!$1:$1,0)))</f>
        <v>0</v>
      </c>
      <c r="AK74">
        <f>PRODUCT(INDEX(Overzicht!$B$2:$E$35,MATCH(demand!AK$1,Overzicht!$B$2:$B$35,0),4),INDEX(Verdeelsleutels_percentage!$A:$AB,MATCH(demand!$C74,Verdeelsleutels_percentage!$C:$C,0),MATCH(INDEX(Overzicht!$B$1:$F$35,MATCH(demand!AK$1,Overzicht!$B:$B,0),5),Verdeelsleutels_percentage!$1:$1,0)))</f>
        <v>1.4376290745550773E-3</v>
      </c>
      <c r="AL74">
        <f>PRODUCT(INDEX(Overzicht!$B$2:$E$35,MATCH(demand!AL$1,Overzicht!$B$2:$B$35,0),4),INDEX(Verdeelsleutels_percentage!$A:$AB,MATCH(demand!$C74,Verdeelsleutels_percentage!$C:$C,0),MATCH(INDEX(Overzicht!$B$1:$F$35,MATCH(demand!AL$1,Overzicht!$B:$B,0),5),Verdeelsleutels_percentage!$1:$1,0)))</f>
        <v>1.843114198147535E-2</v>
      </c>
      <c r="AM74">
        <f>PRODUCT(INDEX(Overzicht!$B$2:$E$35,MATCH(demand!AM$1,Overzicht!$B$2:$B$35,0),4),INDEX(Verdeelsleutels_percentage!$A:$AB,MATCH(demand!$C74,Verdeelsleutels_percentage!$C:$C,0),MATCH(INDEX(Overzicht!$B$1:$F$35,MATCH(demand!AM$1,Overzicht!$B:$B,0),5),Verdeelsleutels_percentage!$1:$1,0)))</f>
        <v>3.6862283962950701E-2</v>
      </c>
      <c r="AN74">
        <f>PRODUCT(INDEX(Overzicht!$B$2:$E$35,MATCH(demand!AN$1,Overzicht!$B$2:$B$35,0),4),INDEX(Verdeelsleutels_percentage!$A:$AB,MATCH(demand!$C74,Verdeelsleutels_percentage!$C:$C,0),MATCH(INDEX(Overzicht!$B$1:$F$35,MATCH(demand!AN$1,Overzicht!$B:$B,0),5),Verdeelsleutels_percentage!$1:$1,0)))</f>
        <v>1.843114198147535E-2</v>
      </c>
      <c r="AO74">
        <f>PRODUCT(INDEX(Overzicht!$B$2:$E$35,MATCH(demand!AO$1,Overzicht!$B$2:$B$35,0),4),INDEX(Verdeelsleutels_percentage!$A:$AB,MATCH(demand!$C74,Verdeelsleutels_percentage!$C:$C,0),MATCH(INDEX(Overzicht!$B$1:$F$35,MATCH(demand!AO$1,Overzicht!$B:$B,0),5),Verdeelsleutels_percentage!$1:$1,0)))</f>
        <v>6.4508996935163723E-2</v>
      </c>
    </row>
    <row r="75" spans="2:41">
      <c r="B75" t="str">
        <f>INDEX('ETLocal datasets'!B:C,MATCH(C75,'ETLocal datasets'!C:C,0),1)</f>
        <v>GM0203</v>
      </c>
      <c r="C75" t="str">
        <f>'ETLocal datasets'!C58</f>
        <v>Barneveld</v>
      </c>
      <c r="D75">
        <f t="shared" si="10"/>
        <v>5.4082153737764593E-2</v>
      </c>
      <c r="E75">
        <f t="shared" si="11"/>
        <v>0.40587551908214381</v>
      </c>
      <c r="F75">
        <f t="shared" si="12"/>
        <v>3.5221025284855836E-2</v>
      </c>
      <c r="G75">
        <f t="shared" si="13"/>
        <v>7.245468058598914E-2</v>
      </c>
      <c r="H75">
        <f>PRODUCT(INDEX(Overzicht!$B$2:$E$35,MATCH(demand!H$1,Overzicht!$B$2:$B$35,0),4),INDEX(Verdeelsleutels_percentage!$A:$AB,MATCH(demand!$C75,Verdeelsleutels_percentage!$C:$C,0),MATCH(INDEX(Overzicht!$B$1:$F$35,MATCH(demand!H$1,Overzicht!$B:$B,0),5),Verdeelsleutels_percentage!$1:$1,0)))</f>
        <v>3.5221025284855836E-2</v>
      </c>
      <c r="I75">
        <f>PRODUCT(INDEX(Overzicht!$B$2:$E$35,MATCH(demand!I$1,Overzicht!$B$2:$B$35,0),4),INDEX(Verdeelsleutels_percentage!$A:$AB,MATCH(demand!$C75,Verdeelsleutels_percentage!$C:$C,0),MATCH(INDEX(Overzicht!$B$1:$F$35,MATCH(demand!I$1,Overzicht!$B:$B,0),5),Verdeelsleutels_percentage!$1:$1,0)))</f>
        <v>1.0089899961108437E-2</v>
      </c>
      <c r="J75">
        <f>PRODUCT(INDEX(Overzicht!$B$2:$E$35,MATCH(demand!J$1,Overzicht!$B$2:$B$35,0),4),INDEX(Verdeelsleutels_percentage!$A:$AB,MATCH(demand!$C75,Verdeelsleutels_percentage!$C:$C,0),MATCH(INDEX(Overzicht!$B$1:$F$35,MATCH(demand!J$1,Overzicht!$B:$B,0),5),Verdeelsleutels_percentage!$1:$1,0)))</f>
        <v>8.0505200651099056E-3</v>
      </c>
      <c r="K75">
        <f>PRODUCT(INDEX(Overzicht!$B$2:$E$35,MATCH(demand!K$1,Overzicht!$B$2:$B$35,0),4),INDEX(Verdeelsleutels_percentage!$A:$AB,MATCH(demand!$C75,Verdeelsleutels_percentage!$C:$C,0),MATCH(INDEX(Overzicht!$B$1:$F$35,MATCH(demand!K$1,Overzicht!$B:$B,0),5),Verdeelsleutels_percentage!$1:$1,0)))</f>
        <v>1.177154995462651E-3</v>
      </c>
      <c r="L75">
        <f>PRODUCT(INDEX(Overzicht!$B$2:$E$35,MATCH(demand!L$1,Overzicht!$B$2:$B$35,0),4),INDEX(Verdeelsleutels_percentage!$A:$AB,MATCH(demand!$C75,Verdeelsleutels_percentage!$C:$C,0),MATCH(INDEX(Overzicht!$B$1:$F$35,MATCH(demand!L$1,Overzicht!$B:$B,0),5),Verdeelsleutels_percentage!$1:$1,0)))</f>
        <v>1.2075780097664858E-2</v>
      </c>
      <c r="M75">
        <f>PRODUCT(INDEX(Overzicht!$B$2:$E$35,MATCH(demand!M$1,Overzicht!$B$2:$B$35,0),4),INDEX(Verdeelsleutels_percentage!$A:$AB,MATCH(demand!$C75,Verdeelsleutels_percentage!$C:$C,0),MATCH(INDEX(Overzicht!$B$1:$F$35,MATCH(demand!M$1,Overzicht!$B:$B,0),5),Verdeelsleutels_percentage!$1:$1,0)))</f>
        <v>1.4179246978789774E-2</v>
      </c>
      <c r="N75">
        <f>PRODUCT(INDEX(Overzicht!$B$2:$E$35,MATCH(demand!N$1,Overzicht!$B$2:$B$35,0),4),INDEX(Verdeelsleutels_percentage!$A:$AB,MATCH(demand!$C75,Verdeelsleutels_percentage!$C:$C,0),MATCH(INDEX(Overzicht!$B$1:$F$35,MATCH(demand!N$1,Overzicht!$B:$B,0),5),Verdeelsleutels_percentage!$1:$1,0)))</f>
        <v>0.26162502621155348</v>
      </c>
      <c r="O75">
        <f>PRODUCT(INDEX(Overzicht!$B$2:$E$35,MATCH(demand!O$1,Overzicht!$B$2:$B$35,0),4),INDEX(Verdeelsleutels_percentage!$A:$AB,MATCH(demand!$C75,Verdeelsleutels_percentage!$C:$C,0),MATCH(INDEX(Overzicht!$B$1:$F$35,MATCH(demand!O$1,Overzicht!$B:$B,0),5),Verdeelsleutels_percentage!$1:$1,0)))</f>
        <v>0</v>
      </c>
      <c r="P75">
        <f>PRODUCT(INDEX(Overzicht!$B$2:$E$35,MATCH(demand!P$1,Overzicht!$B$2:$B$35,0),4),INDEX(Verdeelsleutels_percentage!$A:$AB,MATCH(demand!$C75,Verdeelsleutels_percentage!$C:$C,0),MATCH(INDEX(Overzicht!$B$1:$F$35,MATCH(demand!P$1,Overzicht!$B:$B,0),5),Verdeelsleutels_percentage!$1:$1,0)))</f>
        <v>1.9764484786930461E-3</v>
      </c>
      <c r="Q75">
        <f>PRODUCT(INDEX(Overzicht!$B$2:$E$35,MATCH(demand!Q$1,Overzicht!$B$2:$B$35,0),4),INDEX(Verdeelsleutels_percentage!$A:$AB,MATCH(demand!$C75,Verdeelsleutels_percentage!$C:$C,0),MATCH(INDEX(Overzicht!$B$1:$F$35,MATCH(demand!Q$1,Overzicht!$B:$B,0),5),Verdeelsleutels_percentage!$1:$1,0)))</f>
        <v>1.1949990721647515E-2</v>
      </c>
      <c r="R75">
        <f>PRODUCT(INDEX(Overzicht!$B$2:$E$35,MATCH(demand!R$1,Overzicht!$B$2:$B$35,0),4),INDEX(Verdeelsleutels_percentage!$A:$AB,MATCH(demand!$C75,Verdeelsleutels_percentage!$C:$C,0),MATCH(INDEX(Overzicht!$B$1:$F$35,MATCH(demand!R$1,Overzicht!$B:$B,0),5),Verdeelsleutels_percentage!$1:$1,0)))</f>
        <v>2.1384193922948185E-3</v>
      </c>
      <c r="S75">
        <f>PRODUCT(INDEX(Overzicht!$B$2:$E$35,MATCH(demand!S$1,Overzicht!$B$2:$B$35,0),4),INDEX(Verdeelsleutels_percentage!$A:$AB,MATCH(demand!$C75,Verdeelsleutels_percentage!$C:$C,0),MATCH(INDEX(Overzicht!$B$1:$F$35,MATCH(demand!S$1,Overzicht!$B:$B,0),5),Verdeelsleutels_percentage!$1:$1,0)))</f>
        <v>1.6436478466266058E-2</v>
      </c>
      <c r="T75">
        <f>PRODUCT(INDEX(Overzicht!$B$2:$E$35,MATCH(demand!T$1,Overzicht!$B$2:$B$35,0),4),INDEX(Verdeelsleutels_percentage!$A:$AB,MATCH(demand!$C75,Verdeelsleutels_percentage!$C:$C,0),MATCH(INDEX(Overzicht!$B$1:$F$35,MATCH(demand!T$1,Overzicht!$B:$B,0),5),Verdeelsleutels_percentage!$1:$1,0)))</f>
        <v>1.3417533441849842E-2</v>
      </c>
      <c r="U75">
        <f>PRODUCT(INDEX(Overzicht!$B$2:$E$35,MATCH(demand!U$1,Overzicht!$B$2:$B$35,0),4),INDEX(Verdeelsleutels_percentage!$A:$AB,MATCH(demand!$C75,Verdeelsleutels_percentage!$C:$C,0),MATCH(INDEX(Overzicht!$B$1:$F$35,MATCH(demand!U$1,Overzicht!$B:$B,0),5),Verdeelsleutels_percentage!$1:$1,0)))</f>
        <v>4.1929792005780758E-2</v>
      </c>
      <c r="V75">
        <f>PRODUCT(INDEX(Overzicht!$B$2:$E$35,MATCH(demand!V$1,Overzicht!$B$2:$B$35,0),4),INDEX(Verdeelsleutels_percentage!$A:$AB,MATCH(demand!$C75,Verdeelsleutels_percentage!$C:$C,0),MATCH(INDEX(Overzicht!$B$1:$F$35,MATCH(demand!V$1,Overzicht!$B:$B,0),5),Verdeelsleutels_percentage!$1:$1,0)))</f>
        <v>3.6898216965087069E-3</v>
      </c>
      <c r="W75">
        <f>PRODUCT(INDEX(Overzicht!$B$2:$E$35,MATCH(demand!W$1,Overzicht!$B$2:$B$35,0),4),INDEX(Verdeelsleutels_percentage!$A:$AB,MATCH(demand!$C75,Verdeelsleutels_percentage!$C:$C,0),MATCH(INDEX(Overzicht!$B$1:$F$35,MATCH(demand!W$1,Overzicht!$B:$B,0),5),Verdeelsleutels_percentage!$1:$1,0)))</f>
        <v>4.0252600325549524E-2</v>
      </c>
      <c r="X75">
        <f>PRODUCT(INDEX(Overzicht!$B$2:$E$35,MATCH(demand!X$1,Overzicht!$B$2:$B$35,0),4),INDEX(Verdeelsleutels_percentage!$A:$AB,MATCH(demand!$C75,Verdeelsleutels_percentage!$C:$C,0),MATCH(INDEX(Overzicht!$B$1:$F$35,MATCH(demand!X$1,Overzicht!$B:$B,0),5),Verdeelsleutels_percentage!$1:$1,0)))</f>
        <v>2.3310868227503147E-2</v>
      </c>
      <c r="Y75">
        <f>PRODUCT(INDEX(Overzicht!$B$2:$E$35,MATCH(demand!Y$1,Overzicht!$B$2:$B$35,0),4),INDEX(Verdeelsleutels_percentage!$A:$AB,MATCH(demand!$C75,Verdeelsleutels_percentage!$C:$C,0),MATCH(INDEX(Overzicht!$B$1:$F$35,MATCH(demand!Y$1,Overzicht!$B:$B,0),5),Verdeelsleutels_percentage!$1:$1,0)))</f>
        <v>3.657321390482655E-6</v>
      </c>
      <c r="Z75">
        <f>PRODUCT(INDEX(Overzicht!$B$2:$E$35,MATCH(demand!Z$1,Overzicht!$B$2:$B$35,0),4),INDEX(Verdeelsleutels_percentage!$A:$AB,MATCH(demand!$C75,Verdeelsleutels_percentage!$C:$C,0),MATCH(INDEX(Overzicht!$B$1:$F$35,MATCH(demand!Z$1,Overzicht!$B:$B,0),5),Verdeelsleutels_percentage!$1:$1,0)))</f>
        <v>0</v>
      </c>
      <c r="AA75">
        <f>PRODUCT(INDEX(Overzicht!$B$2:$E$35,MATCH(demand!AA$1,Overzicht!$B$2:$B$35,0),4),INDEX(Verdeelsleutels_percentage!$A:$AB,MATCH(demand!$C75,Verdeelsleutels_percentage!$C:$C,0),MATCH(INDEX(Overzicht!$B$1:$F$35,MATCH(demand!AA$1,Overzicht!$B:$B,0),5),Verdeelsleutels_percentage!$1:$1,0)))</f>
        <v>8.5551377555149831E-5</v>
      </c>
      <c r="AB75">
        <f>PRODUCT(INDEX(Overzicht!$B$2:$E$35,MATCH(demand!AB$1,Overzicht!$B$2:$B$35,0),4),INDEX(Verdeelsleutels_percentage!$A:$AB,MATCH(demand!$C75,Verdeelsleutels_percentage!$C:$C,0),MATCH(INDEX(Overzicht!$B$1:$F$35,MATCH(demand!AB$1,Overzicht!$B:$B,0),5),Verdeelsleutels_percentage!$1:$1,0)))</f>
        <v>1.4492953530231657E-2</v>
      </c>
      <c r="AC75">
        <f>PRODUCT(INDEX(Overzicht!$B$2:$E$35,MATCH(demand!AC$1,Overzicht!$B$2:$B$35,0),4),INDEX(Verdeelsleutels_percentage!$A:$AB,MATCH(demand!$C75,Verdeelsleutels_percentage!$C:$C,0),MATCH(INDEX(Overzicht!$B$1:$F$35,MATCH(demand!AC$1,Overzicht!$B:$B,0),5),Verdeelsleutels_percentage!$1:$1,0)))</f>
        <v>3.4083052364414948E-3</v>
      </c>
      <c r="AD75">
        <f>PRODUCT(INDEX(Overzicht!$B$2:$E$35,MATCH(demand!AD$1,Overzicht!$B$2:$B$35,0),4),INDEX(Verdeelsleutels_percentage!$A:$AB,MATCH(demand!$C75,Verdeelsleutels_percentage!$C:$C,0),MATCH(INDEX(Overzicht!$B$1:$F$35,MATCH(demand!AD$1,Overzicht!$B:$B,0),5),Verdeelsleutels_percentage!$1:$1,0)))</f>
        <v>0</v>
      </c>
      <c r="AE75">
        <f>PRODUCT(INDEX(Overzicht!$B$2:$E$35,MATCH(demand!AE$1,Overzicht!$B$2:$B$35,0),4),INDEX(Verdeelsleutels_percentage!$A:$AB,MATCH(demand!$C75,Verdeelsleutels_percentage!$C:$C,0),MATCH(INDEX(Overzicht!$B$1:$F$35,MATCH(demand!AE$1,Overzicht!$B:$B,0),5),Verdeelsleutels_percentage!$1:$1,0)))</f>
        <v>0</v>
      </c>
      <c r="AF75">
        <f>PRODUCT(INDEX(Overzicht!$B$2:$E$35,MATCH(demand!AF$1,Overzicht!$B$2:$B$35,0),4),INDEX(Verdeelsleutels_percentage!$A:$AB,MATCH(demand!$C75,Verdeelsleutels_percentage!$C:$C,0),MATCH(INDEX(Overzicht!$B$1:$F$35,MATCH(demand!AF$1,Overzicht!$B:$B,0),5),Verdeelsleutels_percentage!$1:$1,0)))</f>
        <v>0</v>
      </c>
      <c r="AG75">
        <f>PRODUCT(INDEX(Overzicht!$B$2:$E$35,MATCH(demand!AG$1,Overzicht!$B$2:$B$35,0),4),INDEX(Verdeelsleutels_percentage!$A:$AB,MATCH(demand!$C75,Verdeelsleutels_percentage!$C:$C,0),MATCH(INDEX(Overzicht!$B$1:$F$35,MATCH(demand!AG$1,Overzicht!$B:$B,0),5),Verdeelsleutels_percentage!$1:$1,0)))</f>
        <v>0</v>
      </c>
      <c r="AH75">
        <f>PRODUCT(INDEX(Overzicht!$B$2:$E$35,MATCH(demand!AH$1,Overzicht!$B$2:$B$35,0),4),INDEX(Verdeelsleutels_percentage!$A:$AB,MATCH(demand!$C75,Verdeelsleutels_percentage!$C:$C,0),MATCH(INDEX(Overzicht!$B$1:$F$35,MATCH(demand!AH$1,Overzicht!$B:$B,0),5),Verdeelsleutels_percentage!$1:$1,0)))</f>
        <v>1.1121679082169479E-3</v>
      </c>
      <c r="AI75">
        <f>PRODUCT(INDEX(Overzicht!$B$2:$E$35,MATCH(demand!AI$1,Overzicht!$B$2:$B$35,0),4),INDEX(Verdeelsleutels_percentage!$A:$AB,MATCH(demand!$C75,Verdeelsleutels_percentage!$C:$C,0),MATCH(INDEX(Overzicht!$B$1:$F$35,MATCH(demand!AI$1,Overzicht!$B:$B,0),5),Verdeelsleutels_percentage!$1:$1,0)))</f>
        <v>1.7110275511029966E-4</v>
      </c>
      <c r="AJ75">
        <f>PRODUCT(INDEX(Overzicht!$B$2:$E$35,MATCH(demand!AJ$1,Overzicht!$B$2:$B$35,0),4),INDEX(Verdeelsleutels_percentage!$A:$AB,MATCH(demand!$C75,Verdeelsleutels_percentage!$C:$C,0),MATCH(INDEX(Overzicht!$B$1:$F$35,MATCH(demand!AJ$1,Overzicht!$B:$B,0),5),Verdeelsleutels_percentage!$1:$1,0)))</f>
        <v>0</v>
      </c>
      <c r="AK75">
        <f>PRODUCT(INDEX(Overzicht!$B$2:$E$35,MATCH(demand!AK$1,Overzicht!$B$2:$B$35,0),4),INDEX(Verdeelsleutels_percentage!$A:$AB,MATCH(demand!$C75,Verdeelsleutels_percentage!$C:$C,0),MATCH(INDEX(Overzicht!$B$1:$F$35,MATCH(demand!AK$1,Overzicht!$B:$B,0),5),Verdeelsleutels_percentage!$1:$1,0)))</f>
        <v>5.2328380423214381E-4</v>
      </c>
      <c r="AL75">
        <f>PRODUCT(INDEX(Overzicht!$B$2:$E$35,MATCH(demand!AL$1,Overzicht!$B$2:$B$35,0),4),INDEX(Verdeelsleutels_percentage!$A:$AB,MATCH(demand!$C75,Verdeelsleutels_percentage!$C:$C,0),MATCH(INDEX(Overzicht!$B$1:$F$35,MATCH(demand!AL$1,Overzicht!$B:$B,0),5),Verdeelsleutels_percentage!$1:$1,0)))</f>
        <v>6.708766720924921E-3</v>
      </c>
      <c r="AM75">
        <f>PRODUCT(INDEX(Overzicht!$B$2:$E$35,MATCH(demand!AM$1,Overzicht!$B$2:$B$35,0),4),INDEX(Verdeelsleutels_percentage!$A:$AB,MATCH(demand!$C75,Verdeelsleutels_percentage!$C:$C,0),MATCH(INDEX(Overzicht!$B$1:$F$35,MATCH(demand!AM$1,Overzicht!$B:$B,0),5),Verdeelsleutels_percentage!$1:$1,0)))</f>
        <v>1.3417533441849842E-2</v>
      </c>
      <c r="AN75">
        <f>PRODUCT(INDEX(Overzicht!$B$2:$E$35,MATCH(demand!AN$1,Overzicht!$B$2:$B$35,0),4),INDEX(Verdeelsleutels_percentage!$A:$AB,MATCH(demand!$C75,Verdeelsleutels_percentage!$C:$C,0),MATCH(INDEX(Overzicht!$B$1:$F$35,MATCH(demand!AN$1,Overzicht!$B:$B,0),5),Verdeelsleutels_percentage!$1:$1,0)))</f>
        <v>6.708766720924921E-3</v>
      </c>
      <c r="AO75">
        <f>PRODUCT(INDEX(Overzicht!$B$2:$E$35,MATCH(demand!AO$1,Overzicht!$B$2:$B$35,0),4),INDEX(Verdeelsleutels_percentage!$A:$AB,MATCH(demand!$C75,Verdeelsleutels_percentage!$C:$C,0),MATCH(INDEX(Overzicht!$B$1:$F$35,MATCH(demand!AO$1,Overzicht!$B:$B,0),5),Verdeelsleutels_percentage!$1:$1,0)))</f>
        <v>2.3480683523237223E-2</v>
      </c>
    </row>
    <row r="76" spans="2:41">
      <c r="B76" t="str">
        <f>INDEX('ETLocal datasets'!B:C,MATCH(C76,'ETLocal datasets'!C:C,0),1)</f>
        <v>GM0209</v>
      </c>
      <c r="C76" t="str">
        <f>'ETLocal datasets'!C59</f>
        <v>Beuningen</v>
      </c>
      <c r="D76">
        <f t="shared" si="10"/>
        <v>1.8467513402918103E-2</v>
      </c>
      <c r="E76">
        <f t="shared" si="11"/>
        <v>6.5748256278294087E-2</v>
      </c>
      <c r="F76">
        <f t="shared" si="12"/>
        <v>1.5724941374525864E-2</v>
      </c>
      <c r="G76">
        <f t="shared" si="13"/>
        <v>3.2348450827596062E-2</v>
      </c>
      <c r="H76">
        <f>PRODUCT(INDEX(Overzicht!$B$2:$E$35,MATCH(demand!H$1,Overzicht!$B$2:$B$35,0),4),INDEX(Verdeelsleutels_percentage!$A:$AB,MATCH(demand!$C76,Verdeelsleutels_percentage!$C:$C,0),MATCH(INDEX(Overzicht!$B$1:$F$35,MATCH(demand!H$1,Overzicht!$B:$B,0),5),Verdeelsleutels_percentage!$1:$1,0)))</f>
        <v>1.5724941374525864E-2</v>
      </c>
      <c r="I76">
        <f>PRODUCT(INDEX(Overzicht!$B$2:$E$35,MATCH(demand!I$1,Overzicht!$B$2:$B$35,0),4),INDEX(Verdeelsleutels_percentage!$A:$AB,MATCH(demand!$C76,Verdeelsleutels_percentage!$C:$C,0),MATCH(INDEX(Overzicht!$B$1:$F$35,MATCH(demand!I$1,Overzicht!$B:$B,0),5),Verdeelsleutels_percentage!$1:$1,0)))</f>
        <v>3.313989215338519E-3</v>
      </c>
      <c r="J76">
        <f>PRODUCT(INDEX(Overzicht!$B$2:$E$35,MATCH(demand!J$1,Overzicht!$B$2:$B$35,0),4),INDEX(Verdeelsleutels_percentage!$A:$AB,MATCH(demand!$C76,Verdeelsleutels_percentage!$C:$C,0),MATCH(INDEX(Overzicht!$B$1:$F$35,MATCH(demand!J$1,Overzicht!$B:$B,0),5),Verdeelsleutels_percentage!$1:$1,0)))</f>
        <v>3.5942723141773399E-3</v>
      </c>
      <c r="K76">
        <f>PRODUCT(INDEX(Overzicht!$B$2:$E$35,MATCH(demand!K$1,Overzicht!$B$2:$B$35,0),4),INDEX(Verdeelsleutels_percentage!$A:$AB,MATCH(demand!$C76,Verdeelsleutels_percentage!$C:$C,0),MATCH(INDEX(Overzicht!$B$1:$F$35,MATCH(demand!K$1,Overzicht!$B:$B,0),5),Verdeelsleutels_percentage!$1:$1,0)))</f>
        <v>3.8663207512282721E-4</v>
      </c>
      <c r="L76">
        <f>PRODUCT(INDEX(Overzicht!$B$2:$E$35,MATCH(demand!L$1,Overzicht!$B$2:$B$35,0),4),INDEX(Verdeelsleutels_percentage!$A:$AB,MATCH(demand!$C76,Verdeelsleutels_percentage!$C:$C,0),MATCH(INDEX(Overzicht!$B$1:$F$35,MATCH(demand!L$1,Overzicht!$B:$B,0),5),Verdeelsleutels_percentage!$1:$1,0)))</f>
        <v>5.39140847126601E-3</v>
      </c>
      <c r="M76">
        <f>PRODUCT(INDEX(Overzicht!$B$2:$E$35,MATCH(demand!M$1,Overzicht!$B$2:$B$35,0),4),INDEX(Verdeelsleutels_percentage!$A:$AB,MATCH(demand!$C76,Verdeelsleutels_percentage!$C:$C,0),MATCH(INDEX(Overzicht!$B$1:$F$35,MATCH(demand!M$1,Overzicht!$B:$B,0),5),Verdeelsleutels_percentage!$1:$1,0)))</f>
        <v>1.8914538755926823E-3</v>
      </c>
      <c r="N76">
        <f>PRODUCT(INDEX(Overzicht!$B$2:$E$35,MATCH(demand!N$1,Overzicht!$B$2:$B$35,0),4),INDEX(Verdeelsleutels_percentage!$A:$AB,MATCH(demand!$C76,Verdeelsleutels_percentage!$C:$C,0),MATCH(INDEX(Overzicht!$B$1:$F$35,MATCH(demand!N$1,Overzicht!$B:$B,0),5),Verdeelsleutels_percentage!$1:$1,0)))</f>
        <v>9.8439238509666505E-3</v>
      </c>
      <c r="O76">
        <f>PRODUCT(INDEX(Overzicht!$B$2:$E$35,MATCH(demand!O$1,Overzicht!$B$2:$B$35,0),4),INDEX(Verdeelsleutels_percentage!$A:$AB,MATCH(demand!$C76,Verdeelsleutels_percentage!$C:$C,0),MATCH(INDEX(Overzicht!$B$1:$F$35,MATCH(demand!O$1,Overzicht!$B:$B,0),5),Verdeelsleutels_percentage!$1:$1,0)))</f>
        <v>0</v>
      </c>
      <c r="P76">
        <f>PRODUCT(INDEX(Overzicht!$B$2:$E$35,MATCH(demand!P$1,Overzicht!$B$2:$B$35,0),4),INDEX(Verdeelsleutels_percentage!$A:$AB,MATCH(demand!$C76,Verdeelsleutels_percentage!$C:$C,0),MATCH(INDEX(Overzicht!$B$1:$F$35,MATCH(demand!P$1,Overzicht!$B:$B,0),5),Verdeelsleutels_percentage!$1:$1,0)))</f>
        <v>2.2936317852034647E-3</v>
      </c>
      <c r="Q76">
        <f>PRODUCT(INDEX(Overzicht!$B$2:$E$35,MATCH(demand!Q$1,Overzicht!$B$2:$B$35,0),4),INDEX(Verdeelsleutels_percentage!$A:$AB,MATCH(demand!$C76,Verdeelsleutels_percentage!$C:$C,0),MATCH(INDEX(Overzicht!$B$1:$F$35,MATCH(demand!Q$1,Overzicht!$B:$B,0),5),Verdeelsleutels_percentage!$1:$1,0)))</f>
        <v>5.3352479663569896E-3</v>
      </c>
      <c r="R76">
        <f>PRODUCT(INDEX(Overzicht!$B$2:$E$35,MATCH(demand!R$1,Overzicht!$B$2:$B$35,0),4),INDEX(Verdeelsleutels_percentage!$A:$AB,MATCH(demand!$C76,Verdeelsleutels_percentage!$C:$C,0),MATCH(INDEX(Overzicht!$B$1:$F$35,MATCH(demand!R$1,Overzicht!$B:$B,0),5),Verdeelsleutels_percentage!$1:$1,0)))</f>
        <v>9.547285834533559E-4</v>
      </c>
      <c r="S76">
        <f>PRODUCT(INDEX(Overzicht!$B$2:$E$35,MATCH(demand!S$1,Overzicht!$B$2:$B$35,0),4),INDEX(Verdeelsleutels_percentage!$A:$AB,MATCH(demand!$C76,Verdeelsleutels_percentage!$C:$C,0),MATCH(INDEX(Overzicht!$B$1:$F$35,MATCH(demand!S$1,Overzicht!$B:$B,0),5),Verdeelsleutels_percentage!$1:$1,0)))</f>
        <v>7.3383059747787367E-3</v>
      </c>
      <c r="T76">
        <f>PRODUCT(INDEX(Overzicht!$B$2:$E$35,MATCH(demand!T$1,Overzicht!$B$2:$B$35,0),4),INDEX(Verdeelsleutels_percentage!$A:$AB,MATCH(demand!$C76,Verdeelsleutels_percentage!$C:$C,0),MATCH(INDEX(Overzicht!$B$1:$F$35,MATCH(demand!T$1,Overzicht!$B:$B,0),5),Verdeelsleutels_percentage!$1:$1,0)))</f>
        <v>5.9904538569622336E-3</v>
      </c>
      <c r="U76">
        <f>PRODUCT(INDEX(Overzicht!$B$2:$E$35,MATCH(demand!U$1,Overzicht!$B$2:$B$35,0),4),INDEX(Verdeelsleutels_percentage!$A:$AB,MATCH(demand!$C76,Verdeelsleutels_percentage!$C:$C,0),MATCH(INDEX(Overzicht!$B$1:$F$35,MATCH(demand!U$1,Overzicht!$B:$B,0),5),Verdeelsleutels_percentage!$1:$1,0)))</f>
        <v>1.8720168303006979E-2</v>
      </c>
      <c r="V76">
        <f>PRODUCT(INDEX(Overzicht!$B$2:$E$35,MATCH(demand!V$1,Overzicht!$B$2:$B$35,0),4),INDEX(Verdeelsleutels_percentage!$A:$AB,MATCH(demand!$C76,Verdeelsleutels_percentage!$C:$C,0),MATCH(INDEX(Overzicht!$B$1:$F$35,MATCH(demand!V$1,Overzicht!$B:$B,0),5),Verdeelsleutels_percentage!$1:$1,0)))</f>
        <v>1.6473748106646143E-3</v>
      </c>
      <c r="W76">
        <f>PRODUCT(INDEX(Overzicht!$B$2:$E$35,MATCH(demand!W$1,Overzicht!$B$2:$B$35,0),4),INDEX(Verdeelsleutels_percentage!$A:$AB,MATCH(demand!$C76,Verdeelsleutels_percentage!$C:$C,0),MATCH(INDEX(Overzicht!$B$1:$F$35,MATCH(demand!W$1,Overzicht!$B:$B,0),5),Verdeelsleutels_percentage!$1:$1,0)))</f>
        <v>1.7971361570886701E-2</v>
      </c>
      <c r="X76">
        <f>PRODUCT(INDEX(Overzicht!$B$2:$E$35,MATCH(demand!X$1,Overzicht!$B$2:$B$35,0),4),INDEX(Verdeelsleutels_percentage!$A:$AB,MATCH(demand!$C76,Verdeelsleutels_percentage!$C:$C,0),MATCH(INDEX(Overzicht!$B$1:$F$35,MATCH(demand!X$1,Overzicht!$B:$B,0),5),Verdeelsleutels_percentage!$1:$1,0)))</f>
        <v>7.7944149793418701E-4</v>
      </c>
      <c r="Y76">
        <f>PRODUCT(INDEX(Overzicht!$B$2:$E$35,MATCH(demand!Y$1,Overzicht!$B$2:$B$35,0),4),INDEX(Verdeelsleutels_percentage!$A:$AB,MATCH(demand!$C76,Verdeelsleutels_percentage!$C:$C,0),MATCH(INDEX(Overzicht!$B$1:$F$35,MATCH(demand!Y$1,Overzicht!$B:$B,0),5),Verdeelsleutels_percentage!$1:$1,0)))</f>
        <v>1.1668560405345036E-6</v>
      </c>
      <c r="Z76">
        <f>PRODUCT(INDEX(Overzicht!$B$2:$E$35,MATCH(demand!Z$1,Overzicht!$B$2:$B$35,0),4),INDEX(Verdeelsleutels_percentage!$A:$AB,MATCH(demand!$C76,Verdeelsleutels_percentage!$C:$C,0),MATCH(INDEX(Overzicht!$B$1:$F$35,MATCH(demand!Z$1,Overzicht!$B:$B,0),5),Verdeelsleutels_percentage!$1:$1,0)))</f>
        <v>0</v>
      </c>
      <c r="AA76">
        <f>PRODUCT(INDEX(Overzicht!$B$2:$E$35,MATCH(demand!AA$1,Overzicht!$B$2:$B$35,0),4),INDEX(Verdeelsleutels_percentage!$A:$AB,MATCH(demand!$C76,Verdeelsleutels_percentage!$C:$C,0),MATCH(INDEX(Overzicht!$B$1:$F$35,MATCH(demand!AA$1,Overzicht!$B:$B,0),5),Verdeelsleutels_percentage!$1:$1,0)))</f>
        <v>2.7294878141157985E-5</v>
      </c>
      <c r="AB76">
        <f>PRODUCT(INDEX(Overzicht!$B$2:$E$35,MATCH(demand!AB$1,Overzicht!$B$2:$B$35,0),4),INDEX(Verdeelsleutels_percentage!$A:$AB,MATCH(demand!$C76,Verdeelsleutels_percentage!$C:$C,0),MATCH(INDEX(Overzicht!$B$1:$F$35,MATCH(demand!AB$1,Overzicht!$B:$B,0),5),Verdeelsleutels_percentage!$1:$1,0)))</f>
        <v>7.6333876149301139E-3</v>
      </c>
      <c r="AC76">
        <f>PRODUCT(INDEX(Overzicht!$B$2:$E$35,MATCH(demand!AC$1,Overzicht!$B$2:$B$35,0),4),INDEX(Verdeelsleutels_percentage!$A:$AB,MATCH(demand!$C76,Verdeelsleutels_percentage!$C:$C,0),MATCH(INDEX(Overzicht!$B$1:$F$35,MATCH(demand!AC$1,Overzicht!$B:$B,0),5),Verdeelsleutels_percentage!$1:$1,0)))</f>
        <v>3.4272417183787155E-4</v>
      </c>
      <c r="AD76">
        <f>PRODUCT(INDEX(Overzicht!$B$2:$E$35,MATCH(demand!AD$1,Overzicht!$B$2:$B$35,0),4),INDEX(Verdeelsleutels_percentage!$A:$AB,MATCH(demand!$C76,Verdeelsleutels_percentage!$C:$C,0),MATCH(INDEX(Overzicht!$B$1:$F$35,MATCH(demand!AD$1,Overzicht!$B:$B,0),5),Verdeelsleutels_percentage!$1:$1,0)))</f>
        <v>0</v>
      </c>
      <c r="AE76">
        <f>PRODUCT(INDEX(Overzicht!$B$2:$E$35,MATCH(demand!AE$1,Overzicht!$B$2:$B$35,0),4),INDEX(Verdeelsleutels_percentage!$A:$AB,MATCH(demand!$C76,Verdeelsleutels_percentage!$C:$C,0),MATCH(INDEX(Overzicht!$B$1:$F$35,MATCH(demand!AE$1,Overzicht!$B:$B,0),5),Verdeelsleutels_percentage!$1:$1,0)))</f>
        <v>0</v>
      </c>
      <c r="AF76">
        <f>PRODUCT(INDEX(Overzicht!$B$2:$E$35,MATCH(demand!AF$1,Overzicht!$B$2:$B$35,0),4),INDEX(Verdeelsleutels_percentage!$A:$AB,MATCH(demand!$C76,Verdeelsleutels_percentage!$C:$C,0),MATCH(INDEX(Overzicht!$B$1:$F$35,MATCH(demand!AF$1,Overzicht!$B:$B,0),5),Verdeelsleutels_percentage!$1:$1,0)))</f>
        <v>0</v>
      </c>
      <c r="AG76">
        <f>PRODUCT(INDEX(Overzicht!$B$2:$E$35,MATCH(demand!AG$1,Overzicht!$B$2:$B$35,0),4),INDEX(Verdeelsleutels_percentage!$A:$AB,MATCH(demand!$C76,Verdeelsleutels_percentage!$C:$C,0),MATCH(INDEX(Overzicht!$B$1:$F$35,MATCH(demand!AG$1,Overzicht!$B:$B,0),5),Verdeelsleutels_percentage!$1:$1,0)))</f>
        <v>0</v>
      </c>
      <c r="AH76">
        <f>PRODUCT(INDEX(Overzicht!$B$2:$E$35,MATCH(demand!AH$1,Overzicht!$B$2:$B$35,0),4),INDEX(Verdeelsleutels_percentage!$A:$AB,MATCH(demand!$C76,Verdeelsleutels_percentage!$C:$C,0),MATCH(INDEX(Overzicht!$B$1:$F$35,MATCH(demand!AH$1,Overzicht!$B:$B,0),5),Verdeelsleutels_percentage!$1:$1,0)))</f>
        <v>3.5483341583505376E-4</v>
      </c>
      <c r="AI76">
        <f>PRODUCT(INDEX(Overzicht!$B$2:$E$35,MATCH(demand!AI$1,Overzicht!$B$2:$B$35,0),4),INDEX(Verdeelsleutels_percentage!$A:$AB,MATCH(demand!$C76,Verdeelsleutels_percentage!$C:$C,0),MATCH(INDEX(Overzicht!$B$1:$F$35,MATCH(demand!AI$1,Overzicht!$B:$B,0),5),Verdeelsleutels_percentage!$1:$1,0)))</f>
        <v>5.458975628231597E-5</v>
      </c>
      <c r="AJ76">
        <f>PRODUCT(INDEX(Overzicht!$B$2:$E$35,MATCH(demand!AJ$1,Overzicht!$B$2:$B$35,0),4),INDEX(Verdeelsleutels_percentage!$A:$AB,MATCH(demand!$C76,Verdeelsleutels_percentage!$C:$C,0),MATCH(INDEX(Overzicht!$B$1:$F$35,MATCH(demand!AJ$1,Overzicht!$B:$B,0),5),Verdeelsleutels_percentage!$1:$1,0)))</f>
        <v>0</v>
      </c>
      <c r="AK76">
        <f>PRODUCT(INDEX(Overzicht!$B$2:$E$35,MATCH(demand!AK$1,Overzicht!$B$2:$B$35,0),4),INDEX(Verdeelsleutels_percentage!$A:$AB,MATCH(demand!$C76,Verdeelsleutels_percentage!$C:$C,0),MATCH(INDEX(Overzicht!$B$1:$F$35,MATCH(demand!AK$1,Overzicht!$B:$B,0),5),Verdeelsleutels_percentage!$1:$1,0)))</f>
        <v>2.336277004215271E-4</v>
      </c>
      <c r="AL76">
        <f>PRODUCT(INDEX(Overzicht!$B$2:$E$35,MATCH(demand!AL$1,Overzicht!$B$2:$B$35,0),4),INDEX(Verdeelsleutels_percentage!$A:$AB,MATCH(demand!$C76,Verdeelsleutels_percentage!$C:$C,0),MATCH(INDEX(Overzicht!$B$1:$F$35,MATCH(demand!AL$1,Overzicht!$B:$B,0),5),Verdeelsleutels_percentage!$1:$1,0)))</f>
        <v>2.9952269284811168E-3</v>
      </c>
      <c r="AM76">
        <f>PRODUCT(INDEX(Overzicht!$B$2:$E$35,MATCH(demand!AM$1,Overzicht!$B$2:$B$35,0),4),INDEX(Verdeelsleutels_percentage!$A:$AB,MATCH(demand!$C76,Verdeelsleutels_percentage!$C:$C,0),MATCH(INDEX(Overzicht!$B$1:$F$35,MATCH(demand!AM$1,Overzicht!$B:$B,0),5),Verdeelsleutels_percentage!$1:$1,0)))</f>
        <v>5.9904538569622336E-3</v>
      </c>
      <c r="AN76">
        <f>PRODUCT(INDEX(Overzicht!$B$2:$E$35,MATCH(demand!AN$1,Overzicht!$B$2:$B$35,0),4),INDEX(Verdeelsleutels_percentage!$A:$AB,MATCH(demand!$C76,Verdeelsleutels_percentage!$C:$C,0),MATCH(INDEX(Overzicht!$B$1:$F$35,MATCH(demand!AN$1,Overzicht!$B:$B,0),5),Verdeelsleutels_percentage!$1:$1,0)))</f>
        <v>2.9952269284811168E-3</v>
      </c>
      <c r="AO76">
        <f>PRODUCT(INDEX(Overzicht!$B$2:$E$35,MATCH(demand!AO$1,Overzicht!$B$2:$B$35,0),4),INDEX(Verdeelsleutels_percentage!$A:$AB,MATCH(demand!$C76,Verdeelsleutels_percentage!$C:$C,0),MATCH(INDEX(Overzicht!$B$1:$F$35,MATCH(demand!AO$1,Overzicht!$B:$B,0),5),Verdeelsleutels_percentage!$1:$1,0)))</f>
        <v>1.048329424968391E-2</v>
      </c>
    </row>
    <row r="77" spans="2:41">
      <c r="B77" t="str">
        <f>INDEX('ETLocal datasets'!B:C,MATCH(C77,'ETLocal datasets'!C:C,0),1)</f>
        <v>GM0213</v>
      </c>
      <c r="C77" t="str">
        <f>'ETLocal datasets'!C60</f>
        <v>Brummen</v>
      </c>
      <c r="D77">
        <f t="shared" si="10"/>
        <v>2.0844427207984718E-2</v>
      </c>
      <c r="E77">
        <f t="shared" si="11"/>
        <v>6.0265325674486211E-2</v>
      </c>
      <c r="F77">
        <f t="shared" si="12"/>
        <v>1.2575335622051476E-2</v>
      </c>
      <c r="G77">
        <f t="shared" si="13"/>
        <v>2.5869261851077324E-2</v>
      </c>
      <c r="H77">
        <f>PRODUCT(INDEX(Overzicht!$B$2:$E$35,MATCH(demand!H$1,Overzicht!$B$2:$B$35,0),4),INDEX(Verdeelsleutels_percentage!$A:$AB,MATCH(demand!$C77,Verdeelsleutels_percentage!$C:$C,0),MATCH(INDEX(Overzicht!$B$1:$F$35,MATCH(demand!H$1,Overzicht!$B:$B,0),5),Verdeelsleutels_percentage!$1:$1,0)))</f>
        <v>1.2575335622051476E-2</v>
      </c>
      <c r="I77">
        <f>PRODUCT(INDEX(Overzicht!$B$2:$E$35,MATCH(demand!I$1,Overzicht!$B$2:$B$35,0),4),INDEX(Verdeelsleutels_percentage!$A:$AB,MATCH(demand!$C77,Verdeelsleutels_percentage!$C:$C,0),MATCH(INDEX(Overzicht!$B$1:$F$35,MATCH(demand!I$1,Overzicht!$B:$B,0),5),Verdeelsleutels_percentage!$1:$1,0)))</f>
        <v>4.3656462500519877E-3</v>
      </c>
      <c r="J77">
        <f>PRODUCT(INDEX(Overzicht!$B$2:$E$35,MATCH(demand!J$1,Overzicht!$B$2:$B$35,0),4),INDEX(Verdeelsleutels_percentage!$A:$AB,MATCH(demand!$C77,Verdeelsleutels_percentage!$C:$C,0),MATCH(INDEX(Overzicht!$B$1:$F$35,MATCH(demand!J$1,Overzicht!$B:$B,0),5),Verdeelsleutels_percentage!$1:$1,0)))</f>
        <v>2.8743624278974801E-3</v>
      </c>
      <c r="K77">
        <f>PRODUCT(INDEX(Overzicht!$B$2:$E$35,MATCH(demand!K$1,Overzicht!$B$2:$B$35,0),4),INDEX(Verdeelsleutels_percentage!$A:$AB,MATCH(demand!$C77,Verdeelsleutels_percentage!$C:$C,0),MATCH(INDEX(Overzicht!$B$1:$F$35,MATCH(demand!K$1,Overzicht!$B:$B,0),5),Verdeelsleutels_percentage!$1:$1,0)))</f>
        <v>5.0932539583939862E-4</v>
      </c>
      <c r="L77">
        <f>PRODUCT(INDEX(Overzicht!$B$2:$E$35,MATCH(demand!L$1,Overzicht!$B$2:$B$35,0),4),INDEX(Verdeelsleutels_percentage!$A:$AB,MATCH(demand!$C77,Verdeelsleutels_percentage!$C:$C,0),MATCH(INDEX(Overzicht!$B$1:$F$35,MATCH(demand!L$1,Overzicht!$B:$B,0),5),Verdeelsleutels_percentage!$1:$1,0)))</f>
        <v>4.3115436418462204E-3</v>
      </c>
      <c r="M77">
        <f>PRODUCT(INDEX(Overzicht!$B$2:$E$35,MATCH(demand!M$1,Overzicht!$B$2:$B$35,0),4),INDEX(Verdeelsleutels_percentage!$A:$AB,MATCH(demand!$C77,Verdeelsleutels_percentage!$C:$C,0),MATCH(INDEX(Overzicht!$B$1:$F$35,MATCH(demand!M$1,Overzicht!$B:$B,0),5),Verdeelsleutels_percentage!$1:$1,0)))</f>
        <v>6.1418901827299107E-3</v>
      </c>
      <c r="N77">
        <f>PRODUCT(INDEX(Overzicht!$B$2:$E$35,MATCH(demand!N$1,Overzicht!$B$2:$B$35,0),4),INDEX(Verdeelsleutels_percentage!$A:$AB,MATCH(demand!$C77,Verdeelsleutels_percentage!$C:$C,0),MATCH(INDEX(Overzicht!$B$1:$F$35,MATCH(demand!N$1,Overzicht!$B:$B,0),5),Verdeelsleutels_percentage!$1:$1,0)))</f>
        <v>6.5511932198624584E-3</v>
      </c>
      <c r="O77">
        <f>PRODUCT(INDEX(Overzicht!$B$2:$E$35,MATCH(demand!O$1,Overzicht!$B$2:$B$35,0),4),INDEX(Verdeelsleutels_percentage!$A:$AB,MATCH(demand!$C77,Verdeelsleutels_percentage!$C:$C,0),MATCH(INDEX(Overzicht!$B$1:$F$35,MATCH(demand!O$1,Overzicht!$B:$B,0),5),Verdeelsleutels_percentage!$1:$1,0)))</f>
        <v>0</v>
      </c>
      <c r="P77">
        <f>PRODUCT(INDEX(Overzicht!$B$2:$E$35,MATCH(demand!P$1,Overzicht!$B$2:$B$35,0),4),INDEX(Verdeelsleutels_percentage!$A:$AB,MATCH(demand!$C77,Verdeelsleutels_percentage!$C:$C,0),MATCH(INDEX(Overzicht!$B$1:$F$35,MATCH(demand!P$1,Overzicht!$B:$B,0),5),Verdeelsleutels_percentage!$1:$1,0)))</f>
        <v>0</v>
      </c>
      <c r="Q77">
        <f>PRODUCT(INDEX(Overzicht!$B$2:$E$35,MATCH(demand!Q$1,Overzicht!$B$2:$B$35,0),4),INDEX(Verdeelsleutels_percentage!$A:$AB,MATCH(demand!$C77,Verdeelsleutels_percentage!$C:$C,0),MATCH(INDEX(Overzicht!$B$1:$F$35,MATCH(demand!Q$1,Overzicht!$B:$B,0),5),Verdeelsleutels_percentage!$1:$1,0)))</f>
        <v>4.2666317289103226E-3</v>
      </c>
      <c r="R77">
        <f>PRODUCT(INDEX(Overzicht!$B$2:$E$35,MATCH(demand!R$1,Overzicht!$B$2:$B$35,0),4),INDEX(Verdeelsleutels_percentage!$A:$AB,MATCH(demand!$C77,Verdeelsleutels_percentage!$C:$C,0),MATCH(INDEX(Overzicht!$B$1:$F$35,MATCH(demand!R$1,Overzicht!$B:$B,0),5),Verdeelsleutels_percentage!$1:$1,0)))</f>
        <v>7.6350251991026815E-4</v>
      </c>
      <c r="S77">
        <f>PRODUCT(INDEX(Overzicht!$B$2:$E$35,MATCH(demand!S$1,Overzicht!$B$2:$B$35,0),4),INDEX(Verdeelsleutels_percentage!$A:$AB,MATCH(demand!$C77,Verdeelsleutels_percentage!$C:$C,0),MATCH(INDEX(Overzicht!$B$1:$F$35,MATCH(demand!S$1,Overzicht!$B:$B,0),5),Verdeelsleutels_percentage!$1:$1,0)))</f>
        <v>5.8684899569573564E-3</v>
      </c>
      <c r="T77">
        <f>PRODUCT(INDEX(Overzicht!$B$2:$E$35,MATCH(demand!T$1,Overzicht!$B$2:$B$35,0),4),INDEX(Verdeelsleutels_percentage!$A:$AB,MATCH(demand!$C77,Verdeelsleutels_percentage!$C:$C,0),MATCH(INDEX(Overzicht!$B$1:$F$35,MATCH(demand!T$1,Overzicht!$B:$B,0),5),Verdeelsleutels_percentage!$1:$1,0)))</f>
        <v>4.7906040464958007E-3</v>
      </c>
      <c r="U77">
        <f>PRODUCT(INDEX(Overzicht!$B$2:$E$35,MATCH(demand!U$1,Overzicht!$B$2:$B$35,0),4),INDEX(Verdeelsleutels_percentage!$A:$AB,MATCH(demand!$C77,Verdeelsleutels_percentage!$C:$C,0),MATCH(INDEX(Overzicht!$B$1:$F$35,MATCH(demand!U$1,Overzicht!$B:$B,0),5),Verdeelsleutels_percentage!$1:$1,0)))</f>
        <v>1.4970637645299377E-2</v>
      </c>
      <c r="V77">
        <f>PRODUCT(INDEX(Overzicht!$B$2:$E$35,MATCH(demand!V$1,Overzicht!$B$2:$B$35,0),4),INDEX(Verdeelsleutels_percentage!$A:$AB,MATCH(demand!$C77,Verdeelsleutels_percentage!$C:$C,0),MATCH(INDEX(Overzicht!$B$1:$F$35,MATCH(demand!V$1,Overzicht!$B:$B,0),5),Verdeelsleutels_percentage!$1:$1,0)))</f>
        <v>1.3174161127863452E-3</v>
      </c>
      <c r="W77">
        <f>PRODUCT(INDEX(Overzicht!$B$2:$E$35,MATCH(demand!W$1,Overzicht!$B$2:$B$35,0),4),INDEX(Verdeelsleutels_percentage!$A:$AB,MATCH(demand!$C77,Verdeelsleutels_percentage!$C:$C,0),MATCH(INDEX(Overzicht!$B$1:$F$35,MATCH(demand!W$1,Overzicht!$B:$B,0),5),Verdeelsleutels_percentage!$1:$1,0)))</f>
        <v>1.4371812139487402E-2</v>
      </c>
      <c r="X77">
        <f>PRODUCT(INDEX(Overzicht!$B$2:$E$35,MATCH(demand!X$1,Overzicht!$B$2:$B$35,0),4),INDEX(Verdeelsleutels_percentage!$A:$AB,MATCH(demand!$C77,Verdeelsleutels_percentage!$C:$C,0),MATCH(INDEX(Overzicht!$B$1:$F$35,MATCH(demand!X$1,Overzicht!$B:$B,0),5),Verdeelsleutels_percentage!$1:$1,0)))</f>
        <v>7.9948427930963753E-3</v>
      </c>
      <c r="Y77">
        <f>PRODUCT(INDEX(Overzicht!$B$2:$E$35,MATCH(demand!Y$1,Overzicht!$B$2:$B$35,0),4),INDEX(Verdeelsleutels_percentage!$A:$AB,MATCH(demand!$C77,Verdeelsleutels_percentage!$C:$C,0),MATCH(INDEX(Overzicht!$B$1:$F$35,MATCH(demand!Y$1,Overzicht!$B:$B,0),5),Verdeelsleutels_percentage!$1:$1,0)))</f>
        <v>2.1979866897224317E-6</v>
      </c>
      <c r="Z77">
        <f>PRODUCT(INDEX(Overzicht!$B$2:$E$35,MATCH(demand!Z$1,Overzicht!$B$2:$B$35,0),4),INDEX(Verdeelsleutels_percentage!$A:$AB,MATCH(demand!$C77,Verdeelsleutels_percentage!$C:$C,0),MATCH(INDEX(Overzicht!$B$1:$F$35,MATCH(demand!Z$1,Overzicht!$B:$B,0),5),Verdeelsleutels_percentage!$1:$1,0)))</f>
        <v>0</v>
      </c>
      <c r="AA77">
        <f>PRODUCT(INDEX(Overzicht!$B$2:$E$35,MATCH(demand!AA$1,Overzicht!$B$2:$B$35,0),4),INDEX(Verdeelsleutels_percentage!$A:$AB,MATCH(demand!$C77,Verdeelsleutels_percentage!$C:$C,0),MATCH(INDEX(Overzicht!$B$1:$F$35,MATCH(demand!AA$1,Overzicht!$B:$B,0),5),Verdeelsleutels_percentage!$1:$1,0)))</f>
        <v>5.1414893326840513E-5</v>
      </c>
      <c r="AB77">
        <f>PRODUCT(INDEX(Overzicht!$B$2:$E$35,MATCH(demand!AB$1,Overzicht!$B$2:$B$35,0),4),INDEX(Verdeelsleutels_percentage!$A:$AB,MATCH(demand!$C77,Verdeelsleutels_percentage!$C:$C,0),MATCH(INDEX(Overzicht!$B$1:$F$35,MATCH(demand!AB$1,Overzicht!$B:$B,0),5),Verdeelsleutels_percentage!$1:$1,0)))</f>
        <v>7.6500065708893731E-3</v>
      </c>
      <c r="AC77">
        <f>PRODUCT(INDEX(Overzicht!$B$2:$E$35,MATCH(demand!AC$1,Overzicht!$B$2:$B$35,0),4),INDEX(Verdeelsleutels_percentage!$A:$AB,MATCH(demand!$C77,Verdeelsleutels_percentage!$C:$C,0),MATCH(INDEX(Overzicht!$B$1:$F$35,MATCH(demand!AC$1,Overzicht!$B:$B,0),5),Verdeelsleutels_percentage!$1:$1,0)))</f>
        <v>1.2546750893964232E-3</v>
      </c>
      <c r="AD77">
        <f>PRODUCT(INDEX(Overzicht!$B$2:$E$35,MATCH(demand!AD$1,Overzicht!$B$2:$B$35,0),4),INDEX(Verdeelsleutels_percentage!$A:$AB,MATCH(demand!$C77,Verdeelsleutels_percentage!$C:$C,0),MATCH(INDEX(Overzicht!$B$1:$F$35,MATCH(demand!AD$1,Overzicht!$B:$B,0),5),Verdeelsleutels_percentage!$1:$1,0)))</f>
        <v>0</v>
      </c>
      <c r="AE77">
        <f>PRODUCT(INDEX(Overzicht!$B$2:$E$35,MATCH(demand!AE$1,Overzicht!$B$2:$B$35,0),4),INDEX(Verdeelsleutels_percentage!$A:$AB,MATCH(demand!$C77,Verdeelsleutels_percentage!$C:$C,0),MATCH(INDEX(Overzicht!$B$1:$F$35,MATCH(demand!AE$1,Overzicht!$B:$B,0),5),Verdeelsleutels_percentage!$1:$1,0)))</f>
        <v>0</v>
      </c>
      <c r="AF77">
        <f>PRODUCT(INDEX(Overzicht!$B$2:$E$35,MATCH(demand!AF$1,Overzicht!$B$2:$B$35,0),4),INDEX(Verdeelsleutels_percentage!$A:$AB,MATCH(demand!$C77,Verdeelsleutels_percentage!$C:$C,0),MATCH(INDEX(Overzicht!$B$1:$F$35,MATCH(demand!AF$1,Overzicht!$B:$B,0),5),Verdeelsleutels_percentage!$1:$1,0)))</f>
        <v>0</v>
      </c>
      <c r="AG77">
        <f>PRODUCT(INDEX(Overzicht!$B$2:$E$35,MATCH(demand!AG$1,Overzicht!$B$2:$B$35,0),4),INDEX(Verdeelsleutels_percentage!$A:$AB,MATCH(demand!$C77,Verdeelsleutels_percentage!$C:$C,0),MATCH(INDEX(Overzicht!$B$1:$F$35,MATCH(demand!AG$1,Overzicht!$B:$B,0),5),Verdeelsleutels_percentage!$1:$1,0)))</f>
        <v>0</v>
      </c>
      <c r="AH77">
        <f>PRODUCT(INDEX(Overzicht!$B$2:$E$35,MATCH(demand!AH$1,Overzicht!$B$2:$B$35,0),4),INDEX(Verdeelsleutels_percentage!$A:$AB,MATCH(demand!$C77,Verdeelsleutels_percentage!$C:$C,0),MATCH(INDEX(Overzicht!$B$1:$F$35,MATCH(demand!AH$1,Overzicht!$B:$B,0),5),Verdeelsleutels_percentage!$1:$1,0)))</f>
        <v>6.6839361324892667E-4</v>
      </c>
      <c r="AI77">
        <f>PRODUCT(INDEX(Overzicht!$B$2:$E$35,MATCH(demand!AI$1,Overzicht!$B$2:$B$35,0),4),INDEX(Verdeelsleutels_percentage!$A:$AB,MATCH(demand!$C77,Verdeelsleutels_percentage!$C:$C,0),MATCH(INDEX(Overzicht!$B$1:$F$35,MATCH(demand!AI$1,Overzicht!$B:$B,0),5),Verdeelsleutels_percentage!$1:$1,0)))</f>
        <v>1.0282978665368103E-4</v>
      </c>
      <c r="AJ77">
        <f>PRODUCT(INDEX(Overzicht!$B$2:$E$35,MATCH(demand!AJ$1,Overzicht!$B$2:$B$35,0),4),INDEX(Verdeelsleutels_percentage!$A:$AB,MATCH(demand!$C77,Verdeelsleutels_percentage!$C:$C,0),MATCH(INDEX(Overzicht!$B$1:$F$35,MATCH(demand!AJ$1,Overzicht!$B:$B,0),5),Verdeelsleutels_percentage!$1:$1,0)))</f>
        <v>0</v>
      </c>
      <c r="AK77">
        <f>PRODUCT(INDEX(Overzicht!$B$2:$E$35,MATCH(demand!AK$1,Overzicht!$B$2:$B$35,0),4),INDEX(Verdeelsleutels_percentage!$A:$AB,MATCH(demand!$C77,Verdeelsleutels_percentage!$C:$C,0),MATCH(INDEX(Overzicht!$B$1:$F$35,MATCH(demand!AK$1,Overzicht!$B:$B,0),5),Verdeelsleutels_percentage!$1:$1,0)))</f>
        <v>1.8683355781333623E-4</v>
      </c>
      <c r="AL77">
        <f>PRODUCT(INDEX(Overzicht!$B$2:$E$35,MATCH(demand!AL$1,Overzicht!$B$2:$B$35,0),4),INDEX(Verdeelsleutels_percentage!$A:$AB,MATCH(demand!$C77,Verdeelsleutels_percentage!$C:$C,0),MATCH(INDEX(Overzicht!$B$1:$F$35,MATCH(demand!AL$1,Overzicht!$B:$B,0),5),Verdeelsleutels_percentage!$1:$1,0)))</f>
        <v>2.3953020232479003E-3</v>
      </c>
      <c r="AM77">
        <f>PRODUCT(INDEX(Overzicht!$B$2:$E$35,MATCH(demand!AM$1,Overzicht!$B$2:$B$35,0),4),INDEX(Verdeelsleutels_percentage!$A:$AB,MATCH(demand!$C77,Verdeelsleutels_percentage!$C:$C,0),MATCH(INDEX(Overzicht!$B$1:$F$35,MATCH(demand!AM$1,Overzicht!$B:$B,0),5),Verdeelsleutels_percentage!$1:$1,0)))</f>
        <v>4.7906040464958007E-3</v>
      </c>
      <c r="AN77">
        <f>PRODUCT(INDEX(Overzicht!$B$2:$E$35,MATCH(demand!AN$1,Overzicht!$B$2:$B$35,0),4),INDEX(Verdeelsleutels_percentage!$A:$AB,MATCH(demand!$C77,Verdeelsleutels_percentage!$C:$C,0),MATCH(INDEX(Overzicht!$B$1:$F$35,MATCH(demand!AN$1,Overzicht!$B:$B,0),5),Verdeelsleutels_percentage!$1:$1,0)))</f>
        <v>2.3953020232479003E-3</v>
      </c>
      <c r="AO77">
        <f>PRODUCT(INDEX(Overzicht!$B$2:$E$35,MATCH(demand!AO$1,Overzicht!$B$2:$B$35,0),4),INDEX(Verdeelsleutels_percentage!$A:$AB,MATCH(demand!$C77,Verdeelsleutels_percentage!$C:$C,0),MATCH(INDEX(Overzicht!$B$1:$F$35,MATCH(demand!AO$1,Overzicht!$B:$B,0),5),Verdeelsleutels_percentage!$1:$1,0)))</f>
        <v>8.383557081367652E-3</v>
      </c>
    </row>
    <row r="78" spans="2:41">
      <c r="B78" t="str">
        <f>INDEX('ETLocal datasets'!B:C,MATCH(C78,'ETLocal datasets'!C:C,0),1)</f>
        <v>GM0214</v>
      </c>
      <c r="C78" t="str">
        <f>'ETLocal datasets'!C61</f>
        <v>Buren</v>
      </c>
      <c r="D78">
        <f t="shared" si="10"/>
        <v>3.7677764691546087E-2</v>
      </c>
      <c r="E78">
        <f t="shared" si="11"/>
        <v>7.8111525625582143E-2</v>
      </c>
      <c r="F78">
        <f t="shared" si="12"/>
        <v>1.6141729481431229E-2</v>
      </c>
      <c r="G78">
        <f t="shared" si="13"/>
        <v>3.3205843504658529E-2</v>
      </c>
      <c r="H78">
        <f>PRODUCT(INDEX(Overzicht!$B$2:$E$35,MATCH(demand!H$1,Overzicht!$B$2:$B$35,0),4),INDEX(Verdeelsleutels_percentage!$A:$AB,MATCH(demand!$C78,Verdeelsleutels_percentage!$C:$C,0),MATCH(INDEX(Overzicht!$B$1:$F$35,MATCH(demand!H$1,Overzicht!$B:$B,0),5),Verdeelsleutels_percentage!$1:$1,0)))</f>
        <v>1.6141729481431229E-2</v>
      </c>
      <c r="I78">
        <f>PRODUCT(INDEX(Overzicht!$B$2:$E$35,MATCH(demand!I$1,Overzicht!$B$2:$B$35,0),4),INDEX(Verdeelsleutels_percentage!$A:$AB,MATCH(demand!$C78,Verdeelsleutels_percentage!$C:$C,0),MATCH(INDEX(Overzicht!$B$1:$F$35,MATCH(demand!I$1,Overzicht!$B:$B,0),5),Verdeelsleutels_percentage!$1:$1,0)))</f>
        <v>1.3928273885029506E-2</v>
      </c>
      <c r="J78">
        <f>PRODUCT(INDEX(Overzicht!$B$2:$E$35,MATCH(demand!J$1,Overzicht!$B$2:$B$35,0),4),INDEX(Verdeelsleutels_percentage!$A:$AB,MATCH(demand!$C78,Verdeelsleutels_percentage!$C:$C,0),MATCH(INDEX(Overzicht!$B$1:$F$35,MATCH(demand!J$1,Overzicht!$B:$B,0),5),Verdeelsleutels_percentage!$1:$1,0)))</f>
        <v>3.6895381671842812E-3</v>
      </c>
      <c r="K78">
        <f>PRODUCT(INDEX(Overzicht!$B$2:$E$35,MATCH(demand!K$1,Overzicht!$B$2:$B$35,0),4),INDEX(Verdeelsleutels_percentage!$A:$AB,MATCH(demand!$C78,Verdeelsleutels_percentage!$C:$C,0),MATCH(INDEX(Overzicht!$B$1:$F$35,MATCH(demand!K$1,Overzicht!$B:$B,0),5),Verdeelsleutels_percentage!$1:$1,0)))</f>
        <v>1.6249652865867757E-3</v>
      </c>
      <c r="L78">
        <f>PRODUCT(INDEX(Overzicht!$B$2:$E$35,MATCH(demand!L$1,Overzicht!$B$2:$B$35,0),4),INDEX(Verdeelsleutels_percentage!$A:$AB,MATCH(demand!$C78,Verdeelsleutels_percentage!$C:$C,0),MATCH(INDEX(Overzicht!$B$1:$F$35,MATCH(demand!L$1,Overzicht!$B:$B,0),5),Verdeelsleutels_percentage!$1:$1,0)))</f>
        <v>5.5343072507764218E-3</v>
      </c>
      <c r="M78">
        <f>PRODUCT(INDEX(Overzicht!$B$2:$E$35,MATCH(demand!M$1,Overzicht!$B$2:$B$35,0),4),INDEX(Verdeelsleutels_percentage!$A:$AB,MATCH(demand!$C78,Verdeelsleutels_percentage!$C:$C,0),MATCH(INDEX(Overzicht!$B$1:$F$35,MATCH(demand!M$1,Overzicht!$B:$B,0),5),Verdeelsleutels_percentage!$1:$1,0)))</f>
        <v>8.8176032418965065E-3</v>
      </c>
      <c r="N78">
        <f>PRODUCT(INDEX(Overzicht!$B$2:$E$35,MATCH(demand!N$1,Overzicht!$B$2:$B$35,0),4),INDEX(Verdeelsleutels_percentage!$A:$AB,MATCH(demand!$C78,Verdeelsleutels_percentage!$C:$C,0),MATCH(INDEX(Overzicht!$B$1:$F$35,MATCH(demand!N$1,Overzicht!$B:$B,0),5),Verdeelsleutels_percentage!$1:$1,0)))</f>
        <v>1.7755271374200635E-2</v>
      </c>
      <c r="O78">
        <f>PRODUCT(INDEX(Overzicht!$B$2:$E$35,MATCH(demand!O$1,Overzicht!$B$2:$B$35,0),4),INDEX(Verdeelsleutels_percentage!$A:$AB,MATCH(demand!$C78,Verdeelsleutels_percentage!$C:$C,0),MATCH(INDEX(Overzicht!$B$1:$F$35,MATCH(demand!O$1,Overzicht!$B:$B,0),5),Verdeelsleutels_percentage!$1:$1,0)))</f>
        <v>0</v>
      </c>
      <c r="P78">
        <f>PRODUCT(INDEX(Overzicht!$B$2:$E$35,MATCH(demand!P$1,Overzicht!$B$2:$B$35,0),4),INDEX(Verdeelsleutels_percentage!$A:$AB,MATCH(demand!$C78,Verdeelsleutels_percentage!$C:$C,0),MATCH(INDEX(Overzicht!$B$1:$F$35,MATCH(demand!P$1,Overzicht!$B:$B,0),5),Verdeelsleutels_percentage!$1:$1,0)))</f>
        <v>1.3009471556091391E-3</v>
      </c>
      <c r="Q78">
        <f>PRODUCT(INDEX(Overzicht!$B$2:$E$35,MATCH(demand!Q$1,Overzicht!$B$2:$B$35,0),4),INDEX(Verdeelsleutels_percentage!$A:$AB,MATCH(demand!$C78,Verdeelsleutels_percentage!$C:$C,0),MATCH(INDEX(Overzicht!$B$1:$F$35,MATCH(demand!Q$1,Overzicht!$B:$B,0),5),Verdeelsleutels_percentage!$1:$1,0)))</f>
        <v>5.4766582169141678E-3</v>
      </c>
      <c r="R78">
        <f>PRODUCT(INDEX(Overzicht!$B$2:$E$35,MATCH(demand!R$1,Overzicht!$B$2:$B$35,0),4),INDEX(Verdeelsleutels_percentage!$A:$AB,MATCH(demand!$C78,Verdeelsleutels_percentage!$C:$C,0),MATCH(INDEX(Overzicht!$B$1:$F$35,MATCH(demand!R$1,Overzicht!$B:$B,0),5),Verdeelsleutels_percentage!$1:$1,0)))</f>
        <v>9.8003357565832456E-4</v>
      </c>
      <c r="S78">
        <f>PRODUCT(INDEX(Overzicht!$B$2:$E$35,MATCH(demand!S$1,Overzicht!$B$2:$B$35,0),4),INDEX(Verdeelsleutels_percentage!$A:$AB,MATCH(demand!$C78,Verdeelsleutels_percentage!$C:$C,0),MATCH(INDEX(Overzicht!$B$1:$F$35,MATCH(demand!S$1,Overzicht!$B:$B,0),5),Verdeelsleutels_percentage!$1:$1,0)))</f>
        <v>7.5328070913345743E-3</v>
      </c>
      <c r="T78">
        <f>PRODUCT(INDEX(Overzicht!$B$2:$E$35,MATCH(demand!T$1,Overzicht!$B$2:$B$35,0),4),INDEX(Verdeelsleutels_percentage!$A:$AB,MATCH(demand!$C78,Verdeelsleutels_percentage!$C:$C,0),MATCH(INDEX(Overzicht!$B$1:$F$35,MATCH(demand!T$1,Overzicht!$B:$B,0),5),Verdeelsleutels_percentage!$1:$1,0)))</f>
        <v>6.1492302786404687E-3</v>
      </c>
      <c r="U78">
        <f>PRODUCT(INDEX(Overzicht!$B$2:$E$35,MATCH(demand!U$1,Overzicht!$B$2:$B$35,0),4),INDEX(Verdeelsleutels_percentage!$A:$AB,MATCH(demand!$C78,Verdeelsleutels_percentage!$C:$C,0),MATCH(INDEX(Overzicht!$B$1:$F$35,MATCH(demand!U$1,Overzicht!$B:$B,0),5),Verdeelsleutels_percentage!$1:$1,0)))</f>
        <v>1.9216344620751464E-2</v>
      </c>
      <c r="V78">
        <f>PRODUCT(INDEX(Overzicht!$B$2:$E$35,MATCH(demand!V$1,Overzicht!$B$2:$B$35,0),4),INDEX(Verdeelsleutels_percentage!$A:$AB,MATCH(demand!$C78,Verdeelsleutels_percentage!$C:$C,0),MATCH(INDEX(Overzicht!$B$1:$F$35,MATCH(demand!V$1,Overzicht!$B:$B,0),5),Verdeelsleutels_percentage!$1:$1,0)))</f>
        <v>1.6910383266261291E-3</v>
      </c>
      <c r="W78">
        <f>PRODUCT(INDEX(Overzicht!$B$2:$E$35,MATCH(demand!W$1,Overzicht!$B$2:$B$35,0),4),INDEX(Verdeelsleutels_percentage!$A:$AB,MATCH(demand!$C78,Verdeelsleutels_percentage!$C:$C,0),MATCH(INDEX(Overzicht!$B$1:$F$35,MATCH(demand!W$1,Overzicht!$B:$B,0),5),Verdeelsleutels_percentage!$1:$1,0)))</f>
        <v>1.8447690835921404E-2</v>
      </c>
      <c r="X78">
        <f>PRODUCT(INDEX(Overzicht!$B$2:$E$35,MATCH(demand!X$1,Overzicht!$B$2:$B$35,0),4),INDEX(Verdeelsleutels_percentage!$A:$AB,MATCH(demand!$C78,Verdeelsleutels_percentage!$C:$C,0),MATCH(INDEX(Overzicht!$B$1:$F$35,MATCH(demand!X$1,Overzicht!$B:$B,0),5),Verdeelsleutels_percentage!$1:$1,0)))</f>
        <v>1.6646643420165849E-3</v>
      </c>
      <c r="Y78">
        <f>PRODUCT(INDEX(Overzicht!$B$2:$E$35,MATCH(demand!Y$1,Overzicht!$B$2:$B$35,0),4),INDEX(Verdeelsleutels_percentage!$A:$AB,MATCH(demand!$C78,Verdeelsleutels_percentage!$C:$C,0),MATCH(INDEX(Overzicht!$B$1:$F$35,MATCH(demand!Y$1,Overzicht!$B:$B,0),5),Verdeelsleutels_percentage!$1:$1,0)))</f>
        <v>4.4020905801816114E-6</v>
      </c>
      <c r="Z78">
        <f>PRODUCT(INDEX(Overzicht!$B$2:$E$35,MATCH(demand!Z$1,Overzicht!$B$2:$B$35,0),4),INDEX(Verdeelsleutels_percentage!$A:$AB,MATCH(demand!$C78,Verdeelsleutels_percentage!$C:$C,0),MATCH(INDEX(Overzicht!$B$1:$F$35,MATCH(demand!Z$1,Overzicht!$B:$B,0),5),Verdeelsleutels_percentage!$1:$1,0)))</f>
        <v>0</v>
      </c>
      <c r="AA78">
        <f>PRODUCT(INDEX(Overzicht!$B$2:$E$35,MATCH(demand!AA$1,Overzicht!$B$2:$B$35,0),4),INDEX(Verdeelsleutels_percentage!$A:$AB,MATCH(demand!$C78,Verdeelsleutels_percentage!$C:$C,0),MATCH(INDEX(Overzicht!$B$1:$F$35,MATCH(demand!AA$1,Overzicht!$B:$B,0),5),Verdeelsleutels_percentage!$1:$1,0)))</f>
        <v>1.0297287906857571E-4</v>
      </c>
      <c r="AB78">
        <f>PRODUCT(INDEX(Overzicht!$B$2:$E$35,MATCH(demand!AB$1,Overzicht!$B$2:$B$35,0),4),INDEX(Verdeelsleutels_percentage!$A:$AB,MATCH(demand!$C78,Verdeelsleutels_percentage!$C:$C,0),MATCH(INDEX(Overzicht!$B$1:$F$35,MATCH(demand!AB$1,Overzicht!$B:$B,0),5),Verdeelsleutels_percentage!$1:$1,0)))</f>
        <v>9.7132607564183442E-3</v>
      </c>
      <c r="AC78">
        <f>PRODUCT(INDEX(Overzicht!$B$2:$E$35,MATCH(demand!AC$1,Overzicht!$B$2:$B$35,0),4),INDEX(Verdeelsleutels_percentage!$A:$AB,MATCH(demand!$C78,Verdeelsleutels_percentage!$C:$C,0),MATCH(INDEX(Overzicht!$B$1:$F$35,MATCH(demand!AC$1,Overzicht!$B:$B,0),5),Verdeelsleutels_percentage!$1:$1,0)))</f>
        <v>5.2109773477590309E-4</v>
      </c>
      <c r="AD78">
        <f>PRODUCT(INDEX(Overzicht!$B$2:$E$35,MATCH(demand!AD$1,Overzicht!$B$2:$B$35,0),4),INDEX(Verdeelsleutels_percentage!$A:$AB,MATCH(demand!$C78,Verdeelsleutels_percentage!$C:$C,0),MATCH(INDEX(Overzicht!$B$1:$F$35,MATCH(demand!AD$1,Overzicht!$B:$B,0),5),Verdeelsleutels_percentage!$1:$1,0)))</f>
        <v>0</v>
      </c>
      <c r="AE78">
        <f>PRODUCT(INDEX(Overzicht!$B$2:$E$35,MATCH(demand!AE$1,Overzicht!$B$2:$B$35,0),4),INDEX(Verdeelsleutels_percentage!$A:$AB,MATCH(demand!$C78,Verdeelsleutels_percentage!$C:$C,0),MATCH(INDEX(Overzicht!$B$1:$F$35,MATCH(demand!AE$1,Overzicht!$B:$B,0),5),Verdeelsleutels_percentage!$1:$1,0)))</f>
        <v>0</v>
      </c>
      <c r="AF78">
        <f>PRODUCT(INDEX(Overzicht!$B$2:$E$35,MATCH(demand!AF$1,Overzicht!$B$2:$B$35,0),4),INDEX(Verdeelsleutels_percentage!$A:$AB,MATCH(demand!$C78,Verdeelsleutels_percentage!$C:$C,0),MATCH(INDEX(Overzicht!$B$1:$F$35,MATCH(demand!AF$1,Overzicht!$B:$B,0),5),Verdeelsleutels_percentage!$1:$1,0)))</f>
        <v>0</v>
      </c>
      <c r="AG78">
        <f>PRODUCT(INDEX(Overzicht!$B$2:$E$35,MATCH(demand!AG$1,Overzicht!$B$2:$B$35,0),4),INDEX(Verdeelsleutels_percentage!$A:$AB,MATCH(demand!$C78,Verdeelsleutels_percentage!$C:$C,0),MATCH(INDEX(Overzicht!$B$1:$F$35,MATCH(demand!AG$1,Overzicht!$B:$B,0),5),Verdeelsleutels_percentage!$1:$1,0)))</f>
        <v>0</v>
      </c>
      <c r="AH78">
        <f>PRODUCT(INDEX(Overzicht!$B$2:$E$35,MATCH(demand!AH$1,Overzicht!$B$2:$B$35,0),4),INDEX(Verdeelsleutels_percentage!$A:$AB,MATCH(demand!$C78,Verdeelsleutels_percentage!$C:$C,0),MATCH(INDEX(Overzicht!$B$1:$F$35,MATCH(demand!AH$1,Overzicht!$B:$B,0),5),Verdeelsleutels_percentage!$1:$1,0)))</f>
        <v>1.3386474278914843E-3</v>
      </c>
      <c r="AI78">
        <f>PRODUCT(INDEX(Overzicht!$B$2:$E$35,MATCH(demand!AI$1,Overzicht!$B$2:$B$35,0),4),INDEX(Verdeelsleutels_percentage!$A:$AB,MATCH(demand!$C78,Verdeelsleutels_percentage!$C:$C,0),MATCH(INDEX(Overzicht!$B$1:$F$35,MATCH(demand!AI$1,Overzicht!$B:$B,0),5),Verdeelsleutels_percentage!$1:$1,0)))</f>
        <v>2.0594575813715141E-4</v>
      </c>
      <c r="AJ78">
        <f>PRODUCT(INDEX(Overzicht!$B$2:$E$35,MATCH(demand!AJ$1,Overzicht!$B$2:$B$35,0),4),INDEX(Verdeelsleutels_percentage!$A:$AB,MATCH(demand!$C78,Verdeelsleutels_percentage!$C:$C,0),MATCH(INDEX(Overzicht!$B$1:$F$35,MATCH(demand!AJ$1,Overzicht!$B:$B,0),5),Verdeelsleutels_percentage!$1:$1,0)))</f>
        <v>0</v>
      </c>
      <c r="AK78">
        <f>PRODUCT(INDEX(Overzicht!$B$2:$E$35,MATCH(demand!AK$1,Overzicht!$B$2:$B$35,0),4),INDEX(Verdeelsleutels_percentage!$A:$AB,MATCH(demand!$C78,Verdeelsleutels_percentage!$C:$C,0),MATCH(INDEX(Overzicht!$B$1:$F$35,MATCH(demand!AK$1,Overzicht!$B:$B,0),5),Verdeelsleutels_percentage!$1:$1,0)))</f>
        <v>2.3981998086697827E-4</v>
      </c>
      <c r="AL78">
        <f>PRODUCT(INDEX(Overzicht!$B$2:$E$35,MATCH(demand!AL$1,Overzicht!$B$2:$B$35,0),4),INDEX(Verdeelsleutels_percentage!$A:$AB,MATCH(demand!$C78,Verdeelsleutels_percentage!$C:$C,0),MATCH(INDEX(Overzicht!$B$1:$F$35,MATCH(demand!AL$1,Overzicht!$B:$B,0),5),Verdeelsleutels_percentage!$1:$1,0)))</f>
        <v>3.0746151393202343E-3</v>
      </c>
      <c r="AM78">
        <f>PRODUCT(INDEX(Overzicht!$B$2:$E$35,MATCH(demand!AM$1,Overzicht!$B$2:$B$35,0),4),INDEX(Verdeelsleutels_percentage!$A:$AB,MATCH(demand!$C78,Verdeelsleutels_percentage!$C:$C,0),MATCH(INDEX(Overzicht!$B$1:$F$35,MATCH(demand!AM$1,Overzicht!$B:$B,0),5),Verdeelsleutels_percentage!$1:$1,0)))</f>
        <v>6.1492302786404687E-3</v>
      </c>
      <c r="AN78">
        <f>PRODUCT(INDEX(Overzicht!$B$2:$E$35,MATCH(demand!AN$1,Overzicht!$B$2:$B$35,0),4),INDEX(Verdeelsleutels_percentage!$A:$AB,MATCH(demand!$C78,Verdeelsleutels_percentage!$C:$C,0),MATCH(INDEX(Overzicht!$B$1:$F$35,MATCH(demand!AN$1,Overzicht!$B:$B,0),5),Verdeelsleutels_percentage!$1:$1,0)))</f>
        <v>3.0746151393202343E-3</v>
      </c>
      <c r="AO78">
        <f>PRODUCT(INDEX(Overzicht!$B$2:$E$35,MATCH(demand!AO$1,Overzicht!$B$2:$B$35,0),4),INDEX(Verdeelsleutels_percentage!$A:$AB,MATCH(demand!$C78,Verdeelsleutels_percentage!$C:$C,0),MATCH(INDEX(Overzicht!$B$1:$F$35,MATCH(demand!AO$1,Overzicht!$B:$B,0),5),Verdeelsleutels_percentage!$1:$1,0)))</f>
        <v>1.076115298762082E-2</v>
      </c>
    </row>
    <row r="79" spans="2:41">
      <c r="B79" t="str">
        <f>INDEX('ETLocal datasets'!B:C,MATCH(C79,'ETLocal datasets'!C:C,0),1)</f>
        <v>GM0216</v>
      </c>
      <c r="C79" t="str">
        <f>'ETLocal datasets'!C62</f>
        <v>Culemborg</v>
      </c>
      <c r="D79">
        <f t="shared" si="10"/>
        <v>1.4480708155372259E-2</v>
      </c>
      <c r="E79">
        <f t="shared" si="11"/>
        <v>6.3846988286685641E-2</v>
      </c>
      <c r="F79">
        <f t="shared" si="12"/>
        <v>1.7348956840645469E-2</v>
      </c>
      <c r="G79">
        <f t="shared" si="13"/>
        <v>3.5689282643613533E-2</v>
      </c>
      <c r="H79">
        <f>PRODUCT(INDEX(Overzicht!$B$2:$E$35,MATCH(demand!H$1,Overzicht!$B$2:$B$35,0),4),INDEX(Verdeelsleutels_percentage!$A:$AB,MATCH(demand!$C79,Verdeelsleutels_percentage!$C:$C,0),MATCH(INDEX(Overzicht!$B$1:$F$35,MATCH(demand!H$1,Overzicht!$B:$B,0),5),Verdeelsleutels_percentage!$1:$1,0)))</f>
        <v>1.7348956840645469E-2</v>
      </c>
      <c r="I79">
        <f>PRODUCT(INDEX(Overzicht!$B$2:$E$35,MATCH(demand!I$1,Overzicht!$B$2:$B$35,0),4),INDEX(Verdeelsleutels_percentage!$A:$AB,MATCH(demand!$C79,Verdeelsleutels_percentage!$C:$C,0),MATCH(INDEX(Overzicht!$B$1:$F$35,MATCH(demand!I$1,Overzicht!$B:$B,0),5),Verdeelsleutels_percentage!$1:$1,0)))</f>
        <v>9.8162401141394439E-4</v>
      </c>
      <c r="J79">
        <f>PRODUCT(INDEX(Overzicht!$B$2:$E$35,MATCH(demand!J$1,Overzicht!$B$2:$B$35,0),4),INDEX(Verdeelsleutels_percentage!$A:$AB,MATCH(demand!$C79,Verdeelsleutels_percentage!$C:$C,0),MATCH(INDEX(Overzicht!$B$1:$F$35,MATCH(demand!J$1,Overzicht!$B:$B,0),5),Verdeelsleutels_percentage!$1:$1,0)))</f>
        <v>3.9654758492903919E-3</v>
      </c>
      <c r="K79">
        <f>PRODUCT(INDEX(Overzicht!$B$2:$E$35,MATCH(demand!K$1,Overzicht!$B$2:$B$35,0),4),INDEX(Verdeelsleutels_percentage!$A:$AB,MATCH(demand!$C79,Verdeelsleutels_percentage!$C:$C,0),MATCH(INDEX(Overzicht!$B$1:$F$35,MATCH(demand!K$1,Overzicht!$B:$B,0),5),Verdeelsleutels_percentage!$1:$1,0)))</f>
        <v>1.1452280133162685E-4</v>
      </c>
      <c r="L79">
        <f>PRODUCT(INDEX(Overzicht!$B$2:$E$35,MATCH(demand!L$1,Overzicht!$B$2:$B$35,0),4),INDEX(Verdeelsleutels_percentage!$A:$AB,MATCH(demand!$C79,Verdeelsleutels_percentage!$C:$C,0),MATCH(INDEX(Overzicht!$B$1:$F$35,MATCH(demand!L$1,Overzicht!$B:$B,0),5),Verdeelsleutels_percentage!$1:$1,0)))</f>
        <v>5.9482137739355892E-3</v>
      </c>
      <c r="M79">
        <f>PRODUCT(INDEX(Overzicht!$B$2:$E$35,MATCH(demand!M$1,Overzicht!$B$2:$B$35,0),4),INDEX(Verdeelsleutels_percentage!$A:$AB,MATCH(demand!$C79,Verdeelsleutels_percentage!$C:$C,0),MATCH(INDEX(Overzicht!$B$1:$F$35,MATCH(demand!M$1,Overzicht!$B:$B,0),5),Verdeelsleutels_percentage!$1:$1,0)))</f>
        <v>1.8559114887465944E-3</v>
      </c>
      <c r="N79">
        <f>PRODUCT(INDEX(Overzicht!$B$2:$E$35,MATCH(demand!N$1,Overzicht!$B$2:$B$35,0),4),INDEX(Verdeelsleutels_percentage!$A:$AB,MATCH(demand!$C79,Verdeelsleutels_percentage!$C:$C,0),MATCH(INDEX(Overzicht!$B$1:$F$35,MATCH(demand!N$1,Overzicht!$B:$B,0),5),Verdeelsleutels_percentage!$1:$1,0)))</f>
        <v>1.9848253359919209E-3</v>
      </c>
      <c r="O79">
        <f>PRODUCT(INDEX(Overzicht!$B$2:$E$35,MATCH(demand!O$1,Overzicht!$B$2:$B$35,0),4),INDEX(Verdeelsleutels_percentage!$A:$AB,MATCH(demand!$C79,Verdeelsleutels_percentage!$C:$C,0),MATCH(INDEX(Overzicht!$B$1:$F$35,MATCH(demand!O$1,Overzicht!$B:$B,0),5),Verdeelsleutels_percentage!$1:$1,0)))</f>
        <v>0</v>
      </c>
      <c r="P79">
        <f>PRODUCT(INDEX(Overzicht!$B$2:$E$35,MATCH(demand!P$1,Overzicht!$B$2:$B$35,0),4),INDEX(Verdeelsleutels_percentage!$A:$AB,MATCH(demand!$C79,Verdeelsleutels_percentage!$C:$C,0),MATCH(INDEX(Overzicht!$B$1:$F$35,MATCH(demand!P$1,Overzicht!$B:$B,0),5),Verdeelsleutels_percentage!$1:$1,0)))</f>
        <v>0</v>
      </c>
      <c r="Q79">
        <f>PRODUCT(INDEX(Overzicht!$B$2:$E$35,MATCH(demand!Q$1,Overzicht!$B$2:$B$35,0),4),INDEX(Verdeelsleutels_percentage!$A:$AB,MATCH(demand!$C79,Verdeelsleutels_percentage!$C:$C,0),MATCH(INDEX(Overzicht!$B$1:$F$35,MATCH(demand!Q$1,Overzicht!$B:$B,0),5),Verdeelsleutels_percentage!$1:$1,0)))</f>
        <v>5.8862532137904265E-3</v>
      </c>
      <c r="R79">
        <f>PRODUCT(INDEX(Overzicht!$B$2:$E$35,MATCH(demand!R$1,Overzicht!$B$2:$B$35,0),4),INDEX(Verdeelsleutels_percentage!$A:$AB,MATCH(demand!$C79,Verdeelsleutels_percentage!$C:$C,0),MATCH(INDEX(Overzicht!$B$1:$F$35,MATCH(demand!R$1,Overzicht!$B:$B,0),5),Verdeelsleutels_percentage!$1:$1,0)))</f>
        <v>1.0533295224677604E-3</v>
      </c>
      <c r="S79">
        <f>PRODUCT(INDEX(Overzicht!$B$2:$E$35,MATCH(demand!S$1,Overzicht!$B$2:$B$35,0),4),INDEX(Verdeelsleutels_percentage!$A:$AB,MATCH(demand!$C79,Verdeelsleutels_percentage!$C:$C,0),MATCH(INDEX(Overzicht!$B$1:$F$35,MATCH(demand!S$1,Overzicht!$B:$B,0),5),Verdeelsleutels_percentage!$1:$1,0)))</f>
        <v>8.0961798589678849E-3</v>
      </c>
      <c r="T79">
        <f>PRODUCT(INDEX(Overzicht!$B$2:$E$35,MATCH(demand!T$1,Overzicht!$B$2:$B$35,0),4),INDEX(Verdeelsleutels_percentage!$A:$AB,MATCH(demand!$C79,Verdeelsleutels_percentage!$C:$C,0),MATCH(INDEX(Overzicht!$B$1:$F$35,MATCH(demand!T$1,Overzicht!$B:$B,0),5),Verdeelsleutels_percentage!$1:$1,0)))</f>
        <v>6.6091264154839874E-3</v>
      </c>
      <c r="U79">
        <f>PRODUCT(INDEX(Overzicht!$B$2:$E$35,MATCH(demand!U$1,Overzicht!$B$2:$B$35,0),4),INDEX(Verdeelsleutels_percentage!$A:$AB,MATCH(demand!$C79,Verdeelsleutels_percentage!$C:$C,0),MATCH(INDEX(Overzicht!$B$1:$F$35,MATCH(demand!U$1,Overzicht!$B:$B,0),5),Verdeelsleutels_percentage!$1:$1,0)))</f>
        <v>2.0653520048387462E-2</v>
      </c>
      <c r="V79">
        <f>PRODUCT(INDEX(Overzicht!$B$2:$E$35,MATCH(demand!V$1,Overzicht!$B$2:$B$35,0),4),INDEX(Verdeelsleutels_percentage!$A:$AB,MATCH(demand!$C79,Verdeelsleutels_percentage!$C:$C,0),MATCH(INDEX(Overzicht!$B$1:$F$35,MATCH(demand!V$1,Overzicht!$B:$B,0),5),Verdeelsleutels_percentage!$1:$1,0)))</f>
        <v>1.8175097642580966E-3</v>
      </c>
      <c r="W79">
        <f>PRODUCT(INDEX(Overzicht!$B$2:$E$35,MATCH(demand!W$1,Overzicht!$B$2:$B$35,0),4),INDEX(Verdeelsleutels_percentage!$A:$AB,MATCH(demand!$C79,Verdeelsleutels_percentage!$C:$C,0),MATCH(INDEX(Overzicht!$B$1:$F$35,MATCH(demand!W$1,Overzicht!$B:$B,0),5),Verdeelsleutels_percentage!$1:$1,0)))</f>
        <v>1.9827379246451962E-2</v>
      </c>
      <c r="X79">
        <f>PRODUCT(INDEX(Overzicht!$B$2:$E$35,MATCH(demand!X$1,Overzicht!$B$2:$B$35,0),4),INDEX(Verdeelsleutels_percentage!$A:$AB,MATCH(demand!$C79,Verdeelsleutels_percentage!$C:$C,0),MATCH(INDEX(Overzicht!$B$1:$F$35,MATCH(demand!X$1,Overzicht!$B:$B,0),5),Verdeelsleutels_percentage!$1:$1,0)))</f>
        <v>1.119055293462654E-3</v>
      </c>
      <c r="Y79">
        <f>PRODUCT(INDEX(Overzicht!$B$2:$E$35,MATCH(demand!Y$1,Overzicht!$B$2:$B$35,0),4),INDEX(Verdeelsleutels_percentage!$A:$AB,MATCH(demand!$C79,Verdeelsleutels_percentage!$C:$C,0),MATCH(INDEX(Overzicht!$B$1:$F$35,MATCH(demand!Y$1,Overzicht!$B:$B,0),5),Verdeelsleutels_percentage!$1:$1,0)))</f>
        <v>7.0309575967986651E-7</v>
      </c>
      <c r="Z79">
        <f>PRODUCT(INDEX(Overzicht!$B$2:$E$35,MATCH(demand!Z$1,Overzicht!$B$2:$B$35,0),4),INDEX(Verdeelsleutels_percentage!$A:$AB,MATCH(demand!$C79,Verdeelsleutels_percentage!$C:$C,0),MATCH(INDEX(Overzicht!$B$1:$F$35,MATCH(demand!Z$1,Overzicht!$B:$B,0),5),Verdeelsleutels_percentage!$1:$1,0)))</f>
        <v>0</v>
      </c>
      <c r="AA79">
        <f>PRODUCT(INDEX(Overzicht!$B$2:$E$35,MATCH(demand!AA$1,Overzicht!$B$2:$B$35,0),4),INDEX(Verdeelsleutels_percentage!$A:$AB,MATCH(demand!$C79,Verdeelsleutels_percentage!$C:$C,0),MATCH(INDEX(Overzicht!$B$1:$F$35,MATCH(demand!AA$1,Overzicht!$B:$B,0),5),Verdeelsleutels_percentage!$1:$1,0)))</f>
        <v>1.6446684436955941E-5</v>
      </c>
      <c r="AB79">
        <f>PRODUCT(INDEX(Overzicht!$B$2:$E$35,MATCH(demand!AB$1,Overzicht!$B$2:$B$35,0),4),INDEX(Verdeelsleutels_percentage!$A:$AB,MATCH(demand!$C79,Verdeelsleutels_percentage!$C:$C,0),MATCH(INDEX(Overzicht!$B$1:$F$35,MATCH(demand!AB$1,Overzicht!$B:$B,0),5),Verdeelsleutels_percentage!$1:$1,0)))</f>
        <v>8.3884380560202351E-3</v>
      </c>
      <c r="AC79">
        <f>PRODUCT(INDEX(Overzicht!$B$2:$E$35,MATCH(demand!AC$1,Overzicht!$B$2:$B$35,0),4),INDEX(Verdeelsleutels_percentage!$A:$AB,MATCH(demand!$C79,Verdeelsleutels_percentage!$C:$C,0),MATCH(INDEX(Overzicht!$B$1:$F$35,MATCH(demand!AC$1,Overzicht!$B:$B,0),5),Verdeelsleutels_percentage!$1:$1,0)))</f>
        <v>4.0978437065108817E-4</v>
      </c>
      <c r="AD79">
        <f>PRODUCT(INDEX(Overzicht!$B$2:$E$35,MATCH(demand!AD$1,Overzicht!$B$2:$B$35,0),4),INDEX(Verdeelsleutels_percentage!$A:$AB,MATCH(demand!$C79,Verdeelsleutels_percentage!$C:$C,0),MATCH(INDEX(Overzicht!$B$1:$F$35,MATCH(demand!AD$1,Overzicht!$B:$B,0),5),Verdeelsleutels_percentage!$1:$1,0)))</f>
        <v>0</v>
      </c>
      <c r="AE79">
        <f>PRODUCT(INDEX(Overzicht!$B$2:$E$35,MATCH(demand!AE$1,Overzicht!$B$2:$B$35,0),4),INDEX(Verdeelsleutels_percentage!$A:$AB,MATCH(demand!$C79,Verdeelsleutels_percentage!$C:$C,0),MATCH(INDEX(Overzicht!$B$1:$F$35,MATCH(demand!AE$1,Overzicht!$B:$B,0),5),Verdeelsleutels_percentage!$1:$1,0)))</f>
        <v>0</v>
      </c>
      <c r="AF79">
        <f>PRODUCT(INDEX(Overzicht!$B$2:$E$35,MATCH(demand!AF$1,Overzicht!$B$2:$B$35,0),4),INDEX(Verdeelsleutels_percentage!$A:$AB,MATCH(demand!$C79,Verdeelsleutels_percentage!$C:$C,0),MATCH(INDEX(Overzicht!$B$1:$F$35,MATCH(demand!AF$1,Overzicht!$B:$B,0),5),Verdeelsleutels_percentage!$1:$1,0)))</f>
        <v>0</v>
      </c>
      <c r="AG79">
        <f>PRODUCT(INDEX(Overzicht!$B$2:$E$35,MATCH(demand!AG$1,Overzicht!$B$2:$B$35,0),4),INDEX(Verdeelsleutels_percentage!$A:$AB,MATCH(demand!$C79,Verdeelsleutels_percentage!$C:$C,0),MATCH(INDEX(Overzicht!$B$1:$F$35,MATCH(demand!AG$1,Overzicht!$B:$B,0),5),Verdeelsleutels_percentage!$1:$1,0)))</f>
        <v>0</v>
      </c>
      <c r="AH79">
        <f>PRODUCT(INDEX(Overzicht!$B$2:$E$35,MATCH(demand!AH$1,Overzicht!$B$2:$B$35,0),4),INDEX(Verdeelsleutels_percentage!$A:$AB,MATCH(demand!$C79,Verdeelsleutels_percentage!$C:$C,0),MATCH(INDEX(Overzicht!$B$1:$F$35,MATCH(demand!AH$1,Overzicht!$B:$B,0),5),Verdeelsleutels_percentage!$1:$1,0)))</f>
        <v>2.1380689768042723E-4</v>
      </c>
      <c r="AI79">
        <f>PRODUCT(INDEX(Overzicht!$B$2:$E$35,MATCH(demand!AI$1,Overzicht!$B$2:$B$35,0),4),INDEX(Verdeelsleutels_percentage!$A:$AB,MATCH(demand!$C79,Verdeelsleutels_percentage!$C:$C,0),MATCH(INDEX(Overzicht!$B$1:$F$35,MATCH(demand!AI$1,Overzicht!$B:$B,0),5),Verdeelsleutels_percentage!$1:$1,0)))</f>
        <v>3.2893368873911883E-5</v>
      </c>
      <c r="AJ79">
        <f>PRODUCT(INDEX(Overzicht!$B$2:$E$35,MATCH(demand!AJ$1,Overzicht!$B$2:$B$35,0),4),INDEX(Verdeelsleutels_percentage!$A:$AB,MATCH(demand!$C79,Verdeelsleutels_percentage!$C:$C,0),MATCH(INDEX(Overzicht!$B$1:$F$35,MATCH(demand!AJ$1,Overzicht!$B:$B,0),5),Verdeelsleutels_percentage!$1:$1,0)))</f>
        <v>0</v>
      </c>
      <c r="AK79">
        <f>PRODUCT(INDEX(Overzicht!$B$2:$E$35,MATCH(demand!AK$1,Overzicht!$B$2:$B$35,0),4),INDEX(Verdeelsleutels_percentage!$A:$AB,MATCH(demand!$C79,Verdeelsleutels_percentage!$C:$C,0),MATCH(INDEX(Overzicht!$B$1:$F$35,MATCH(demand!AK$1,Overzicht!$B:$B,0),5),Verdeelsleutels_percentage!$1:$1,0)))</f>
        <v>2.5775593020387549E-4</v>
      </c>
      <c r="AL79">
        <f>PRODUCT(INDEX(Overzicht!$B$2:$E$35,MATCH(demand!AL$1,Overzicht!$B$2:$B$35,0),4),INDEX(Verdeelsleutels_percentage!$A:$AB,MATCH(demand!$C79,Verdeelsleutels_percentage!$C:$C,0),MATCH(INDEX(Overzicht!$B$1:$F$35,MATCH(demand!AL$1,Overzicht!$B:$B,0),5),Verdeelsleutels_percentage!$1:$1,0)))</f>
        <v>3.3045632077419937E-3</v>
      </c>
      <c r="AM79">
        <f>PRODUCT(INDEX(Overzicht!$B$2:$E$35,MATCH(demand!AM$1,Overzicht!$B$2:$B$35,0),4),INDEX(Verdeelsleutels_percentage!$A:$AB,MATCH(demand!$C79,Verdeelsleutels_percentage!$C:$C,0),MATCH(INDEX(Overzicht!$B$1:$F$35,MATCH(demand!AM$1,Overzicht!$B:$B,0),5),Verdeelsleutels_percentage!$1:$1,0)))</f>
        <v>6.6091264154839874E-3</v>
      </c>
      <c r="AN79">
        <f>PRODUCT(INDEX(Overzicht!$B$2:$E$35,MATCH(demand!AN$1,Overzicht!$B$2:$B$35,0),4),INDEX(Verdeelsleutels_percentage!$A:$AB,MATCH(demand!$C79,Verdeelsleutels_percentage!$C:$C,0),MATCH(INDEX(Overzicht!$B$1:$F$35,MATCH(demand!AN$1,Overzicht!$B:$B,0),5),Verdeelsleutels_percentage!$1:$1,0)))</f>
        <v>3.3045632077419937E-3</v>
      </c>
      <c r="AO79">
        <f>PRODUCT(INDEX(Overzicht!$B$2:$E$35,MATCH(demand!AO$1,Overzicht!$B$2:$B$35,0),4),INDEX(Verdeelsleutels_percentage!$A:$AB,MATCH(demand!$C79,Verdeelsleutels_percentage!$C:$C,0),MATCH(INDEX(Overzicht!$B$1:$F$35,MATCH(demand!AO$1,Overzicht!$B:$B,0),5),Verdeelsleutels_percentage!$1:$1,0)))</f>
        <v>1.1565971227096978E-2</v>
      </c>
    </row>
    <row r="80" spans="2:41">
      <c r="B80" t="str">
        <f>INDEX('ETLocal datasets'!B:C,MATCH(C80,'ETLocal datasets'!C:C,0),1)</f>
        <v>GM0221</v>
      </c>
      <c r="C80" t="str">
        <f>'ETLocal datasets'!C63</f>
        <v>Doesburg</v>
      </c>
      <c r="D80">
        <f t="shared" si="10"/>
        <v>5.8791329427595402E-3</v>
      </c>
      <c r="E80">
        <f t="shared" si="11"/>
        <v>2.5339241605568396E-2</v>
      </c>
      <c r="F80">
        <f t="shared" si="12"/>
        <v>6.7731105186312618E-3</v>
      </c>
      <c r="G80">
        <f t="shared" si="13"/>
        <v>1.3933255924041453E-2</v>
      </c>
      <c r="H80">
        <f>PRODUCT(INDEX(Overzicht!$B$2:$E$35,MATCH(demand!H$1,Overzicht!$B$2:$B$35,0),4),INDEX(Verdeelsleutels_percentage!$A:$AB,MATCH(demand!$C80,Verdeelsleutels_percentage!$C:$C,0),MATCH(INDEX(Overzicht!$B$1:$F$35,MATCH(demand!H$1,Overzicht!$B:$B,0),5),Verdeelsleutels_percentage!$1:$1,0)))</f>
        <v>6.7731105186312618E-3</v>
      </c>
      <c r="I80">
        <f>PRODUCT(INDEX(Overzicht!$B$2:$E$35,MATCH(demand!I$1,Overzicht!$B$2:$B$35,0),4),INDEX(Verdeelsleutels_percentage!$A:$AB,MATCH(demand!$C80,Verdeelsleutels_percentage!$C:$C,0),MATCH(INDEX(Overzicht!$B$1:$F$35,MATCH(demand!I$1,Overzicht!$B:$B,0),5),Verdeelsleutels_percentage!$1:$1,0)))</f>
        <v>6.6488223826353791E-4</v>
      </c>
      <c r="J80">
        <f>PRODUCT(INDEX(Overzicht!$B$2:$E$35,MATCH(demand!J$1,Overzicht!$B$2:$B$35,0),4),INDEX(Verdeelsleutels_percentage!$A:$AB,MATCH(demand!$C80,Verdeelsleutels_percentage!$C:$C,0),MATCH(INDEX(Overzicht!$B$1:$F$35,MATCH(demand!J$1,Overzicht!$B:$B,0),5),Verdeelsleutels_percentage!$1:$1,0)))</f>
        <v>1.5481395471157169E-3</v>
      </c>
      <c r="K80">
        <f>PRODUCT(INDEX(Overzicht!$B$2:$E$35,MATCH(demand!K$1,Overzicht!$B$2:$B$35,0),4),INDEX(Verdeelsleutels_percentage!$A:$AB,MATCH(demand!$C80,Verdeelsleutels_percentage!$C:$C,0),MATCH(INDEX(Overzicht!$B$1:$F$35,MATCH(demand!K$1,Overzicht!$B:$B,0),5),Verdeelsleutels_percentage!$1:$1,0)))</f>
        <v>7.7569594464079432E-5</v>
      </c>
      <c r="L80">
        <f>PRODUCT(INDEX(Overzicht!$B$2:$E$35,MATCH(demand!L$1,Overzicht!$B$2:$B$35,0),4),INDEX(Verdeelsleutels_percentage!$A:$AB,MATCH(demand!$C80,Verdeelsleutels_percentage!$C:$C,0),MATCH(INDEX(Overzicht!$B$1:$F$35,MATCH(demand!L$1,Overzicht!$B:$B,0),5),Verdeelsleutels_percentage!$1:$1,0)))</f>
        <v>2.3222093206735754E-3</v>
      </c>
      <c r="M80">
        <f>PRODUCT(INDEX(Overzicht!$B$2:$E$35,MATCH(demand!M$1,Overzicht!$B$2:$B$35,0),4),INDEX(Verdeelsleutels_percentage!$A:$AB,MATCH(demand!$C80,Verdeelsleutels_percentage!$C:$C,0),MATCH(INDEX(Overzicht!$B$1:$F$35,MATCH(demand!M$1,Overzicht!$B:$B,0),5),Verdeelsleutels_percentage!$1:$1,0)))</f>
        <v>6.5385710956314576E-4</v>
      </c>
      <c r="N80">
        <f>PRODUCT(INDEX(Overzicht!$B$2:$E$35,MATCH(demand!N$1,Overzicht!$B$2:$B$35,0),4),INDEX(Verdeelsleutels_percentage!$A:$AB,MATCH(demand!$C80,Verdeelsleutels_percentage!$C:$C,0),MATCH(INDEX(Overzicht!$B$1:$F$35,MATCH(demand!N$1,Overzicht!$B:$B,0),5),Verdeelsleutels_percentage!$1:$1,0)))</f>
        <v>7.1239288889546554E-4</v>
      </c>
      <c r="O80">
        <f>PRODUCT(INDEX(Overzicht!$B$2:$E$35,MATCH(demand!O$1,Overzicht!$B$2:$B$35,0),4),INDEX(Verdeelsleutels_percentage!$A:$AB,MATCH(demand!$C80,Verdeelsleutels_percentage!$C:$C,0),MATCH(INDEX(Overzicht!$B$1:$F$35,MATCH(demand!O$1,Overzicht!$B:$B,0),5),Verdeelsleutels_percentage!$1:$1,0)))</f>
        <v>0</v>
      </c>
      <c r="P80">
        <f>PRODUCT(INDEX(Overzicht!$B$2:$E$35,MATCH(demand!P$1,Overzicht!$B$2:$B$35,0),4),INDEX(Verdeelsleutels_percentage!$A:$AB,MATCH(demand!$C80,Verdeelsleutels_percentage!$C:$C,0),MATCH(INDEX(Overzicht!$B$1:$F$35,MATCH(demand!P$1,Overzicht!$B:$B,0),5),Verdeelsleutels_percentage!$1:$1,0)))</f>
        <v>0</v>
      </c>
      <c r="Q80">
        <f>PRODUCT(INDEX(Overzicht!$B$2:$E$35,MATCH(demand!Q$1,Overzicht!$B$2:$B$35,0),4),INDEX(Verdeelsleutels_percentage!$A:$AB,MATCH(demand!$C80,Verdeelsleutels_percentage!$C:$C,0),MATCH(INDEX(Overzicht!$B$1:$F$35,MATCH(demand!Q$1,Overzicht!$B:$B,0),5),Verdeelsleutels_percentage!$1:$1,0)))</f>
        <v>2.2980196402498923E-3</v>
      </c>
      <c r="R80">
        <f>PRODUCT(INDEX(Overzicht!$B$2:$E$35,MATCH(demand!R$1,Overzicht!$B$2:$B$35,0),4),INDEX(Verdeelsleutels_percentage!$A:$AB,MATCH(demand!$C80,Verdeelsleutels_percentage!$C:$C,0),MATCH(INDEX(Overzicht!$B$1:$F$35,MATCH(demand!R$1,Overzicht!$B:$B,0),5),Verdeelsleutels_percentage!$1:$1,0)))</f>
        <v>4.1122456720261226E-4</v>
      </c>
      <c r="S80">
        <f>PRODUCT(INDEX(Overzicht!$B$2:$E$35,MATCH(demand!S$1,Overzicht!$B$2:$B$35,0),4),INDEX(Verdeelsleutels_percentage!$A:$AB,MATCH(demand!$C80,Verdeelsleutels_percentage!$C:$C,0),MATCH(INDEX(Overzicht!$B$1:$F$35,MATCH(demand!S$1,Overzicht!$B:$B,0),5),Verdeelsleutels_percentage!$1:$1,0)))</f>
        <v>3.160784908694589E-3</v>
      </c>
      <c r="T80">
        <f>PRODUCT(INDEX(Overzicht!$B$2:$E$35,MATCH(demand!T$1,Overzicht!$B$2:$B$35,0),4),INDEX(Verdeelsleutels_percentage!$A:$AB,MATCH(demand!$C80,Verdeelsleutels_percentage!$C:$C,0),MATCH(INDEX(Overzicht!$B$1:$F$35,MATCH(demand!T$1,Overzicht!$B:$B,0),5),Verdeelsleutels_percentage!$1:$1,0)))</f>
        <v>2.5802325785261948E-3</v>
      </c>
      <c r="U80">
        <f>PRODUCT(INDEX(Overzicht!$B$2:$E$35,MATCH(demand!U$1,Overzicht!$B$2:$B$35,0),4),INDEX(Verdeelsleutels_percentage!$A:$AB,MATCH(demand!$C80,Verdeelsleutels_percentage!$C:$C,0),MATCH(INDEX(Overzicht!$B$1:$F$35,MATCH(demand!U$1,Overzicht!$B:$B,0),5),Verdeelsleutels_percentage!$1:$1,0)))</f>
        <v>8.0632268078943588E-3</v>
      </c>
      <c r="V80">
        <f>PRODUCT(INDEX(Overzicht!$B$2:$E$35,MATCH(demand!V$1,Overzicht!$B$2:$B$35,0),4),INDEX(Verdeelsleutels_percentage!$A:$AB,MATCH(demand!$C80,Verdeelsleutels_percentage!$C:$C,0),MATCH(INDEX(Overzicht!$B$1:$F$35,MATCH(demand!V$1,Overzicht!$B:$B,0),5),Verdeelsleutels_percentage!$1:$1,0)))</f>
        <v>7.0956395909470369E-4</v>
      </c>
      <c r="W80">
        <f>PRODUCT(INDEX(Overzicht!$B$2:$E$35,MATCH(demand!W$1,Overzicht!$B$2:$B$35,0),4),INDEX(Verdeelsleutels_percentage!$A:$AB,MATCH(demand!$C80,Verdeelsleutels_percentage!$C:$C,0),MATCH(INDEX(Overzicht!$B$1:$F$35,MATCH(demand!W$1,Overzicht!$B:$B,0),5),Verdeelsleutels_percentage!$1:$1,0)))</f>
        <v>7.7406977355785845E-3</v>
      </c>
      <c r="X80">
        <f>PRODUCT(INDEX(Overzicht!$B$2:$E$35,MATCH(demand!X$1,Overzicht!$B$2:$B$35,0),4),INDEX(Verdeelsleutels_percentage!$A:$AB,MATCH(demand!$C80,Verdeelsleutels_percentage!$C:$C,0),MATCH(INDEX(Overzicht!$B$1:$F$35,MATCH(demand!X$1,Overzicht!$B:$B,0),5),Verdeelsleutels_percentage!$1:$1,0)))</f>
        <v>6.1241831980543261E-5</v>
      </c>
      <c r="Y80">
        <f>PRODUCT(INDEX(Overzicht!$B$2:$E$35,MATCH(demand!Y$1,Overzicht!$B$2:$B$35,0),4),INDEX(Verdeelsleutels_percentage!$A:$AB,MATCH(demand!$C80,Verdeelsleutels_percentage!$C:$C,0),MATCH(INDEX(Overzicht!$B$1:$F$35,MATCH(demand!Y$1,Overzicht!$B:$B,0),5),Verdeelsleutels_percentage!$1:$1,0)))</f>
        <v>2.8177355893641197E-7</v>
      </c>
      <c r="Z80">
        <f>PRODUCT(INDEX(Overzicht!$B$2:$E$35,MATCH(demand!Z$1,Overzicht!$B$2:$B$35,0),4),INDEX(Verdeelsleutels_percentage!$A:$AB,MATCH(demand!$C80,Verdeelsleutels_percentage!$C:$C,0),MATCH(INDEX(Overzicht!$B$1:$F$35,MATCH(demand!Z$1,Overzicht!$B:$B,0),5),Verdeelsleutels_percentage!$1:$1,0)))</f>
        <v>0</v>
      </c>
      <c r="AA80">
        <f>PRODUCT(INDEX(Overzicht!$B$2:$E$35,MATCH(demand!AA$1,Overzicht!$B$2:$B$35,0),4),INDEX(Verdeelsleutels_percentage!$A:$AB,MATCH(demand!$C80,Verdeelsleutels_percentage!$C:$C,0),MATCH(INDEX(Overzicht!$B$1:$F$35,MATCH(demand!AA$1,Overzicht!$B:$B,0),5),Verdeelsleutels_percentage!$1:$1,0)))</f>
        <v>6.5911943610856603E-6</v>
      </c>
      <c r="AB80">
        <f>PRODUCT(INDEX(Overzicht!$B$2:$E$35,MATCH(demand!AB$1,Overzicht!$B$2:$B$35,0),4),INDEX(Verdeelsleutels_percentage!$A:$AB,MATCH(demand!$C80,Verdeelsleutels_percentage!$C:$C,0),MATCH(INDEX(Overzicht!$B$1:$F$35,MATCH(demand!AB$1,Overzicht!$B:$B,0),5),Verdeelsleutels_percentage!$1:$1,0)))</f>
        <v>4.1255909015938874E-3</v>
      </c>
      <c r="AC80">
        <f>PRODUCT(INDEX(Overzicht!$B$2:$E$35,MATCH(demand!AC$1,Overzicht!$B$2:$B$35,0),4),INDEX(Verdeelsleutels_percentage!$A:$AB,MATCH(demand!$C80,Verdeelsleutels_percentage!$C:$C,0),MATCH(INDEX(Overzicht!$B$1:$F$35,MATCH(demand!AC$1,Overzicht!$B:$B,0),5),Verdeelsleutels_percentage!$1:$1,0)))</f>
        <v>1.3975471920644146E-4</v>
      </c>
      <c r="AD80">
        <f>PRODUCT(INDEX(Overzicht!$B$2:$E$35,MATCH(demand!AD$1,Overzicht!$B$2:$B$35,0),4),INDEX(Verdeelsleutels_percentage!$A:$AB,MATCH(demand!$C80,Verdeelsleutels_percentage!$C:$C,0),MATCH(INDEX(Overzicht!$B$1:$F$35,MATCH(demand!AD$1,Overzicht!$B:$B,0),5),Verdeelsleutels_percentage!$1:$1,0)))</f>
        <v>0</v>
      </c>
      <c r="AE80">
        <f>PRODUCT(INDEX(Overzicht!$B$2:$E$35,MATCH(demand!AE$1,Overzicht!$B$2:$B$35,0),4),INDEX(Verdeelsleutels_percentage!$A:$AB,MATCH(demand!$C80,Verdeelsleutels_percentage!$C:$C,0),MATCH(INDEX(Overzicht!$B$1:$F$35,MATCH(demand!AE$1,Overzicht!$B:$B,0),5),Verdeelsleutels_percentage!$1:$1,0)))</f>
        <v>0</v>
      </c>
      <c r="AF80">
        <f>PRODUCT(INDEX(Overzicht!$B$2:$E$35,MATCH(demand!AF$1,Overzicht!$B$2:$B$35,0),4),INDEX(Verdeelsleutels_percentage!$A:$AB,MATCH(demand!$C80,Verdeelsleutels_percentage!$C:$C,0),MATCH(INDEX(Overzicht!$B$1:$F$35,MATCH(demand!AF$1,Overzicht!$B:$B,0),5),Verdeelsleutels_percentage!$1:$1,0)))</f>
        <v>0</v>
      </c>
      <c r="AG80">
        <f>PRODUCT(INDEX(Overzicht!$B$2:$E$35,MATCH(demand!AG$1,Overzicht!$B$2:$B$35,0),4),INDEX(Verdeelsleutels_percentage!$A:$AB,MATCH(demand!$C80,Verdeelsleutels_percentage!$C:$C,0),MATCH(INDEX(Overzicht!$B$1:$F$35,MATCH(demand!AG$1,Overzicht!$B:$B,0),5),Verdeelsleutels_percentage!$1:$1,0)))</f>
        <v>0</v>
      </c>
      <c r="AH80">
        <f>PRODUCT(INDEX(Overzicht!$B$2:$E$35,MATCH(demand!AH$1,Overzicht!$B$2:$B$35,0),4),INDEX(Verdeelsleutels_percentage!$A:$AB,MATCH(demand!$C80,Verdeelsleutels_percentage!$C:$C,0),MATCH(INDEX(Overzicht!$B$1:$F$35,MATCH(demand!AH$1,Overzicht!$B:$B,0),5),Verdeelsleutels_percentage!$1:$1,0)))</f>
        <v>8.5685526694113592E-5</v>
      </c>
      <c r="AI80">
        <f>PRODUCT(INDEX(Overzicht!$B$2:$E$35,MATCH(demand!AI$1,Overzicht!$B$2:$B$35,0),4),INDEX(Verdeelsleutels_percentage!$A:$AB,MATCH(demand!$C80,Verdeelsleutels_percentage!$C:$C,0),MATCH(INDEX(Overzicht!$B$1:$F$35,MATCH(demand!AI$1,Overzicht!$B:$B,0),5),Verdeelsleutels_percentage!$1:$1,0)))</f>
        <v>1.3182388722171321E-5</v>
      </c>
      <c r="AJ80">
        <f>PRODUCT(INDEX(Overzicht!$B$2:$E$35,MATCH(demand!AJ$1,Overzicht!$B$2:$B$35,0),4),INDEX(Verdeelsleutels_percentage!$A:$AB,MATCH(demand!$C80,Verdeelsleutels_percentage!$C:$C,0),MATCH(INDEX(Overzicht!$B$1:$F$35,MATCH(demand!AJ$1,Overzicht!$B:$B,0),5),Verdeelsleutels_percentage!$1:$1,0)))</f>
        <v>0</v>
      </c>
      <c r="AK80">
        <f>PRODUCT(INDEX(Overzicht!$B$2:$E$35,MATCH(demand!AK$1,Overzicht!$B$2:$B$35,0),4),INDEX(Verdeelsleutels_percentage!$A:$AB,MATCH(demand!$C80,Verdeelsleutels_percentage!$C:$C,0),MATCH(INDEX(Overzicht!$B$1:$F$35,MATCH(demand!AK$1,Overzicht!$B:$B,0),5),Verdeelsleutels_percentage!$1:$1,0)))</f>
        <v>1.0062907056252159E-4</v>
      </c>
      <c r="AL80">
        <f>PRODUCT(INDEX(Overzicht!$B$2:$E$35,MATCH(demand!AL$1,Overzicht!$B$2:$B$35,0),4),INDEX(Verdeelsleutels_percentage!$A:$AB,MATCH(demand!$C80,Verdeelsleutels_percentage!$C:$C,0),MATCH(INDEX(Overzicht!$B$1:$F$35,MATCH(demand!AL$1,Overzicht!$B:$B,0),5),Verdeelsleutels_percentage!$1:$1,0)))</f>
        <v>1.2901162892630974E-3</v>
      </c>
      <c r="AM80">
        <f>PRODUCT(INDEX(Overzicht!$B$2:$E$35,MATCH(demand!AM$1,Overzicht!$B$2:$B$35,0),4),INDEX(Verdeelsleutels_percentage!$A:$AB,MATCH(demand!$C80,Verdeelsleutels_percentage!$C:$C,0),MATCH(INDEX(Overzicht!$B$1:$F$35,MATCH(demand!AM$1,Overzicht!$B:$B,0),5),Verdeelsleutels_percentage!$1:$1,0)))</f>
        <v>2.5802325785261948E-3</v>
      </c>
      <c r="AN80">
        <f>PRODUCT(INDEX(Overzicht!$B$2:$E$35,MATCH(demand!AN$1,Overzicht!$B$2:$B$35,0),4),INDEX(Verdeelsleutels_percentage!$A:$AB,MATCH(demand!$C80,Verdeelsleutels_percentage!$C:$C,0),MATCH(INDEX(Overzicht!$B$1:$F$35,MATCH(demand!AN$1,Overzicht!$B:$B,0),5),Verdeelsleutels_percentage!$1:$1,0)))</f>
        <v>1.2901162892630974E-3</v>
      </c>
      <c r="AO80">
        <f>PRODUCT(INDEX(Overzicht!$B$2:$E$35,MATCH(demand!AO$1,Overzicht!$B$2:$B$35,0),4),INDEX(Verdeelsleutels_percentage!$A:$AB,MATCH(demand!$C80,Verdeelsleutels_percentage!$C:$C,0),MATCH(INDEX(Overzicht!$B$1:$F$35,MATCH(demand!AO$1,Overzicht!$B:$B,0),5),Verdeelsleutels_percentage!$1:$1,0)))</f>
        <v>4.5154070124208412E-3</v>
      </c>
    </row>
    <row r="81" spans="2:41">
      <c r="B81" t="str">
        <f>INDEX('ETLocal datasets'!B:C,MATCH(C81,'ETLocal datasets'!C:C,0),1)</f>
        <v>GM0222</v>
      </c>
      <c r="C81" t="str">
        <f>'ETLocal datasets'!C64</f>
        <v>Doetinchem</v>
      </c>
      <c r="D81">
        <f t="shared" si="10"/>
        <v>4.0287391117377627E-2</v>
      </c>
      <c r="E81">
        <f t="shared" si="11"/>
        <v>0.15148044074618713</v>
      </c>
      <c r="F81">
        <f t="shared" si="12"/>
        <v>3.4968279144225171E-2</v>
      </c>
      <c r="G81">
        <f t="shared" si="13"/>
        <v>7.1934745668120359E-2</v>
      </c>
      <c r="H81">
        <f>PRODUCT(INDEX(Overzicht!$B$2:$E$35,MATCH(demand!H$1,Overzicht!$B$2:$B$35,0),4),INDEX(Verdeelsleutels_percentage!$A:$AB,MATCH(demand!$C81,Verdeelsleutels_percentage!$C:$C,0),MATCH(INDEX(Overzicht!$B$1:$F$35,MATCH(demand!H$1,Overzicht!$B:$B,0),5),Verdeelsleutels_percentage!$1:$1,0)))</f>
        <v>3.4968279144225171E-2</v>
      </c>
      <c r="I81">
        <f>PRODUCT(INDEX(Overzicht!$B$2:$E$35,MATCH(demand!I$1,Overzicht!$B$2:$B$35,0),4),INDEX(Verdeelsleutels_percentage!$A:$AB,MATCH(demand!$C81,Verdeelsleutels_percentage!$C:$C,0),MATCH(INDEX(Overzicht!$B$1:$F$35,MATCH(demand!I$1,Overzicht!$B:$B,0),5),Verdeelsleutels_percentage!$1:$1,0)))</f>
        <v>6.3831947591917347E-3</v>
      </c>
      <c r="J81">
        <f>PRODUCT(INDEX(Overzicht!$B$2:$E$35,MATCH(demand!J$1,Overzicht!$B$2:$B$35,0),4),INDEX(Verdeelsleutels_percentage!$A:$AB,MATCH(demand!$C81,Verdeelsleutels_percentage!$C:$C,0),MATCH(INDEX(Overzicht!$B$1:$F$35,MATCH(demand!J$1,Overzicht!$B:$B,0),5),Verdeelsleutels_percentage!$1:$1,0)))</f>
        <v>7.9927495186800403E-3</v>
      </c>
      <c r="K81">
        <f>PRODUCT(INDEX(Overzicht!$B$2:$E$35,MATCH(demand!K$1,Overzicht!$B$2:$B$35,0),4),INDEX(Verdeelsleutels_percentage!$A:$AB,MATCH(demand!$C81,Verdeelsleutels_percentage!$C:$C,0),MATCH(INDEX(Overzicht!$B$1:$F$35,MATCH(demand!K$1,Overzicht!$B:$B,0),5),Verdeelsleutels_percentage!$1:$1,0)))</f>
        <v>7.4470605523903582E-4</v>
      </c>
      <c r="L81">
        <f>PRODUCT(INDEX(Overzicht!$B$2:$E$35,MATCH(demand!L$1,Overzicht!$B$2:$B$35,0),4),INDEX(Verdeelsleutels_percentage!$A:$AB,MATCH(demand!$C81,Verdeelsleutels_percentage!$C:$C,0),MATCH(INDEX(Overzicht!$B$1:$F$35,MATCH(demand!L$1,Overzicht!$B:$B,0),5),Verdeelsleutels_percentage!$1:$1,0)))</f>
        <v>1.198912427802006E-2</v>
      </c>
      <c r="M81">
        <f>PRODUCT(INDEX(Overzicht!$B$2:$E$35,MATCH(demand!M$1,Overzicht!$B$2:$B$35,0),4),INDEX(Verdeelsleutels_percentage!$A:$AB,MATCH(demand!$C81,Verdeelsleutels_percentage!$C:$C,0),MATCH(INDEX(Overzicht!$B$1:$F$35,MATCH(demand!M$1,Overzicht!$B:$B,0),5),Verdeelsleutels_percentage!$1:$1,0)))</f>
        <v>8.9907820759303394E-3</v>
      </c>
      <c r="N81">
        <f>PRODUCT(INDEX(Overzicht!$B$2:$E$35,MATCH(demand!N$1,Overzicht!$B$2:$B$35,0),4),INDEX(Verdeelsleutels_percentage!$A:$AB,MATCH(demand!$C81,Verdeelsleutels_percentage!$C:$C,0),MATCH(INDEX(Overzicht!$B$1:$F$35,MATCH(demand!N$1,Overzicht!$B:$B,0),5),Verdeelsleutels_percentage!$1:$1,0)))</f>
        <v>2.1351517381184817E-2</v>
      </c>
      <c r="O81">
        <f>PRODUCT(INDEX(Overzicht!$B$2:$E$35,MATCH(demand!O$1,Overzicht!$B$2:$B$35,0),4),INDEX(Verdeelsleutels_percentage!$A:$AB,MATCH(demand!$C81,Verdeelsleutels_percentage!$C:$C,0),MATCH(INDEX(Overzicht!$B$1:$F$35,MATCH(demand!O$1,Overzicht!$B:$B,0),5),Verdeelsleutels_percentage!$1:$1,0)))</f>
        <v>0</v>
      </c>
      <c r="P81">
        <f>PRODUCT(INDEX(Overzicht!$B$2:$E$35,MATCH(demand!P$1,Overzicht!$B$2:$B$35,0),4),INDEX(Verdeelsleutels_percentage!$A:$AB,MATCH(demand!$C81,Verdeelsleutels_percentage!$C:$C,0),MATCH(INDEX(Overzicht!$B$1:$F$35,MATCH(demand!P$1,Overzicht!$B:$B,0),5),Verdeelsleutels_percentage!$1:$1,0)))</f>
        <v>4.0738230929931893E-4</v>
      </c>
      <c r="Q81">
        <f>PRODUCT(INDEX(Overzicht!$B$2:$E$35,MATCH(demand!Q$1,Overzicht!$B$2:$B$35,0),4),INDEX(Verdeelsleutels_percentage!$A:$AB,MATCH(demand!$C81,Verdeelsleutels_percentage!$C:$C,0),MATCH(INDEX(Overzicht!$B$1:$F$35,MATCH(demand!Q$1,Overzicht!$B:$B,0),5),Verdeelsleutels_percentage!$1:$1,0)))</f>
        <v>1.1864237566790684E-2</v>
      </c>
      <c r="R81">
        <f>PRODUCT(INDEX(Overzicht!$B$2:$E$35,MATCH(demand!R$1,Overzicht!$B$2:$B$35,0),4),INDEX(Verdeelsleutels_percentage!$A:$AB,MATCH(demand!$C81,Verdeelsleutels_percentage!$C:$C,0),MATCH(INDEX(Overzicht!$B$1:$F$35,MATCH(demand!R$1,Overzicht!$B:$B,0),5),Verdeelsleutels_percentage!$1:$1,0)))</f>
        <v>2.1230740908993856E-3</v>
      </c>
      <c r="S81">
        <f>PRODUCT(INDEX(Overzicht!$B$2:$E$35,MATCH(demand!S$1,Overzicht!$B$2:$B$35,0),4),INDEX(Verdeelsleutels_percentage!$A:$AB,MATCH(demand!$C81,Verdeelsleutels_percentage!$C:$C,0),MATCH(INDEX(Overzicht!$B$1:$F$35,MATCH(demand!S$1,Overzicht!$B:$B,0),5),Verdeelsleutels_percentage!$1:$1,0)))</f>
        <v>1.6318530267305082E-2</v>
      </c>
      <c r="T81">
        <f>PRODUCT(INDEX(Overzicht!$B$2:$E$35,MATCH(demand!T$1,Overzicht!$B$2:$B$35,0),4),INDEX(Verdeelsleutels_percentage!$A:$AB,MATCH(demand!$C81,Verdeelsleutels_percentage!$C:$C,0),MATCH(INDEX(Overzicht!$B$1:$F$35,MATCH(demand!T$1,Overzicht!$B:$B,0),5),Verdeelsleutels_percentage!$1:$1,0)))</f>
        <v>1.3321249197800067E-2</v>
      </c>
      <c r="U81">
        <f>PRODUCT(INDEX(Overzicht!$B$2:$E$35,MATCH(demand!U$1,Overzicht!$B$2:$B$35,0),4),INDEX(Verdeelsleutels_percentage!$A:$AB,MATCH(demand!$C81,Verdeelsleutels_percentage!$C:$C,0),MATCH(INDEX(Overzicht!$B$1:$F$35,MATCH(demand!U$1,Overzicht!$B:$B,0),5),Verdeelsleutels_percentage!$1:$1,0)))</f>
        <v>4.1628903743125209E-2</v>
      </c>
      <c r="V81">
        <f>PRODUCT(INDEX(Overzicht!$B$2:$E$35,MATCH(demand!V$1,Overzicht!$B$2:$B$35,0),4),INDEX(Verdeelsleutels_percentage!$A:$AB,MATCH(demand!$C81,Verdeelsleutels_percentage!$C:$C,0),MATCH(INDEX(Overzicht!$B$1:$F$35,MATCH(demand!V$1,Overzicht!$B:$B,0),5),Verdeelsleutels_percentage!$1:$1,0)))</f>
        <v>3.6633435293950186E-3</v>
      </c>
      <c r="W81">
        <f>PRODUCT(INDEX(Overzicht!$B$2:$E$35,MATCH(demand!W$1,Overzicht!$B$2:$B$35,0),4),INDEX(Verdeelsleutels_percentage!$A:$AB,MATCH(demand!$C81,Verdeelsleutels_percentage!$C:$C,0),MATCH(INDEX(Overzicht!$B$1:$F$35,MATCH(demand!W$1,Overzicht!$B:$B,0),5),Verdeelsleutels_percentage!$1:$1,0)))</f>
        <v>3.9963747593400198E-2</v>
      </c>
      <c r="X81">
        <f>PRODUCT(INDEX(Overzicht!$B$2:$E$35,MATCH(demand!X$1,Overzicht!$B$2:$B$35,0),4),INDEX(Verdeelsleutels_percentage!$A:$AB,MATCH(demand!$C81,Verdeelsleutels_percentage!$C:$C,0),MATCH(INDEX(Overzicht!$B$1:$F$35,MATCH(demand!X$1,Overzicht!$B:$B,0),5),Verdeelsleutels_percentage!$1:$1,0)))</f>
        <v>4.4261142204119908E-3</v>
      </c>
      <c r="Y81">
        <f>PRODUCT(INDEX(Overzicht!$B$2:$E$35,MATCH(demand!Y$1,Overzicht!$B$2:$B$35,0),4),INDEX(Verdeelsleutels_percentage!$A:$AB,MATCH(demand!$C81,Verdeelsleutels_percentage!$C:$C,0),MATCH(INDEX(Overzicht!$B$1:$F$35,MATCH(demand!Y$1,Overzicht!$B:$B,0),5),Verdeelsleutels_percentage!$1:$1,0)))</f>
        <v>1.8993908287599655E-6</v>
      </c>
      <c r="Z81">
        <f>PRODUCT(INDEX(Overzicht!$B$2:$E$35,MATCH(demand!Z$1,Overzicht!$B$2:$B$35,0),4),INDEX(Verdeelsleutels_percentage!$A:$AB,MATCH(demand!$C81,Verdeelsleutels_percentage!$C:$C,0),MATCH(INDEX(Overzicht!$B$1:$F$35,MATCH(demand!Z$1,Overzicht!$B:$B,0),5),Verdeelsleutels_percentage!$1:$1,0)))</f>
        <v>0</v>
      </c>
      <c r="AA81">
        <f>PRODUCT(INDEX(Overzicht!$B$2:$E$35,MATCH(demand!AA$1,Overzicht!$B$2:$B$35,0),4),INDEX(Verdeelsleutels_percentage!$A:$AB,MATCH(demand!$C81,Verdeelsleutels_percentage!$C:$C,0),MATCH(INDEX(Overzicht!$B$1:$F$35,MATCH(demand!AA$1,Overzicht!$B:$B,0),5),Verdeelsleutels_percentage!$1:$1,0)))</f>
        <v>4.4430194824794514E-5</v>
      </c>
      <c r="AB81">
        <f>PRODUCT(INDEX(Overzicht!$B$2:$E$35,MATCH(demand!AB$1,Overzicht!$B$2:$B$35,0),4),INDEX(Verdeelsleutels_percentage!$A:$AB,MATCH(demand!$C81,Verdeelsleutels_percentage!$C:$C,0),MATCH(INDEX(Overzicht!$B$1:$F$35,MATCH(demand!AB$1,Overzicht!$B:$B,0),5),Verdeelsleutels_percentage!$1:$1,0)))</f>
        <v>2.0143253017897447E-2</v>
      </c>
      <c r="AC81">
        <f>PRODUCT(INDEX(Overzicht!$B$2:$E$35,MATCH(demand!AC$1,Overzicht!$B$2:$B$35,0),4),INDEX(Verdeelsleutels_percentage!$A:$AB,MATCH(demand!$C81,Verdeelsleutels_percentage!$C:$C,0),MATCH(INDEX(Overzicht!$B$1:$F$35,MATCH(demand!AC$1,Overzicht!$B:$B,0),5),Verdeelsleutels_percentage!$1:$1,0)))</f>
        <v>1.2036722086247592E-3</v>
      </c>
      <c r="AD81">
        <f>PRODUCT(INDEX(Overzicht!$B$2:$E$35,MATCH(demand!AD$1,Overzicht!$B$2:$B$35,0),4),INDEX(Verdeelsleutels_percentage!$A:$AB,MATCH(demand!$C81,Verdeelsleutels_percentage!$C:$C,0),MATCH(INDEX(Overzicht!$B$1:$F$35,MATCH(demand!AD$1,Overzicht!$B:$B,0),5),Verdeelsleutels_percentage!$1:$1,0)))</f>
        <v>0</v>
      </c>
      <c r="AE81">
        <f>PRODUCT(INDEX(Overzicht!$B$2:$E$35,MATCH(demand!AE$1,Overzicht!$B$2:$B$35,0),4),INDEX(Verdeelsleutels_percentage!$A:$AB,MATCH(demand!$C81,Verdeelsleutels_percentage!$C:$C,0),MATCH(INDEX(Overzicht!$B$1:$F$35,MATCH(demand!AE$1,Overzicht!$B:$B,0),5),Verdeelsleutels_percentage!$1:$1,0)))</f>
        <v>0</v>
      </c>
      <c r="AF81">
        <f>PRODUCT(INDEX(Overzicht!$B$2:$E$35,MATCH(demand!AF$1,Overzicht!$B$2:$B$35,0),4),INDEX(Verdeelsleutels_percentage!$A:$AB,MATCH(demand!$C81,Verdeelsleutels_percentage!$C:$C,0),MATCH(INDEX(Overzicht!$B$1:$F$35,MATCH(demand!AF$1,Overzicht!$B:$B,0),5),Verdeelsleutels_percentage!$1:$1,0)))</f>
        <v>0</v>
      </c>
      <c r="AG81">
        <f>PRODUCT(INDEX(Overzicht!$B$2:$E$35,MATCH(demand!AG$1,Overzicht!$B$2:$B$35,0),4),INDEX(Verdeelsleutels_percentage!$A:$AB,MATCH(demand!$C81,Verdeelsleutels_percentage!$C:$C,0),MATCH(INDEX(Overzicht!$B$1:$F$35,MATCH(demand!AG$1,Overzicht!$B:$B,0),5),Verdeelsleutels_percentage!$1:$1,0)))</f>
        <v>0</v>
      </c>
      <c r="AH81">
        <f>PRODUCT(INDEX(Overzicht!$B$2:$E$35,MATCH(demand!AH$1,Overzicht!$B$2:$B$35,0),4),INDEX(Verdeelsleutels_percentage!$A:$AB,MATCH(demand!$C81,Verdeelsleutels_percentage!$C:$C,0),MATCH(INDEX(Overzicht!$B$1:$F$35,MATCH(demand!AH$1,Overzicht!$B:$B,0),5),Verdeelsleutels_percentage!$1:$1,0)))</f>
        <v>5.7759253272232874E-4</v>
      </c>
      <c r="AI81">
        <f>PRODUCT(INDEX(Overzicht!$B$2:$E$35,MATCH(demand!AI$1,Overzicht!$B$2:$B$35,0),4),INDEX(Verdeelsleutels_percentage!$A:$AB,MATCH(demand!$C81,Verdeelsleutels_percentage!$C:$C,0),MATCH(INDEX(Overzicht!$B$1:$F$35,MATCH(demand!AI$1,Overzicht!$B:$B,0),5),Verdeelsleutels_percentage!$1:$1,0)))</f>
        <v>8.8860389649589029E-5</v>
      </c>
      <c r="AJ81">
        <f>PRODUCT(INDEX(Overzicht!$B$2:$E$35,MATCH(demand!AJ$1,Overzicht!$B$2:$B$35,0),4),INDEX(Verdeelsleutels_percentage!$A:$AB,MATCH(demand!$C81,Verdeelsleutels_percentage!$C:$C,0),MATCH(INDEX(Overzicht!$B$1:$F$35,MATCH(demand!AJ$1,Overzicht!$B:$B,0),5),Verdeelsleutels_percentage!$1:$1,0)))</f>
        <v>0</v>
      </c>
      <c r="AK81">
        <f>PRODUCT(INDEX(Overzicht!$B$2:$E$35,MATCH(demand!AK$1,Overzicht!$B$2:$B$35,0),4),INDEX(Verdeelsleutels_percentage!$A:$AB,MATCH(demand!$C81,Verdeelsleutels_percentage!$C:$C,0),MATCH(INDEX(Overzicht!$B$1:$F$35,MATCH(demand!AK$1,Overzicht!$B:$B,0),5),Verdeelsleutels_percentage!$1:$1,0)))</f>
        <v>5.1952871871420263E-4</v>
      </c>
      <c r="AL81">
        <f>PRODUCT(INDEX(Overzicht!$B$2:$E$35,MATCH(demand!AL$1,Overzicht!$B$2:$B$35,0),4),INDEX(Verdeelsleutels_percentage!$A:$AB,MATCH(demand!$C81,Verdeelsleutels_percentage!$C:$C,0),MATCH(INDEX(Overzicht!$B$1:$F$35,MATCH(demand!AL$1,Overzicht!$B:$B,0),5),Verdeelsleutels_percentage!$1:$1,0)))</f>
        <v>6.6606245989000333E-3</v>
      </c>
      <c r="AM81">
        <f>PRODUCT(INDEX(Overzicht!$B$2:$E$35,MATCH(demand!AM$1,Overzicht!$B$2:$B$35,0),4),INDEX(Verdeelsleutels_percentage!$A:$AB,MATCH(demand!$C81,Verdeelsleutels_percentage!$C:$C,0),MATCH(INDEX(Overzicht!$B$1:$F$35,MATCH(demand!AM$1,Overzicht!$B:$B,0),5),Verdeelsleutels_percentage!$1:$1,0)))</f>
        <v>1.3321249197800067E-2</v>
      </c>
      <c r="AN81">
        <f>PRODUCT(INDEX(Overzicht!$B$2:$E$35,MATCH(demand!AN$1,Overzicht!$B$2:$B$35,0),4),INDEX(Verdeelsleutels_percentage!$A:$AB,MATCH(demand!$C81,Verdeelsleutels_percentage!$C:$C,0),MATCH(INDEX(Overzicht!$B$1:$F$35,MATCH(demand!AN$1,Overzicht!$B:$B,0),5),Verdeelsleutels_percentage!$1:$1,0)))</f>
        <v>6.6606245989000333E-3</v>
      </c>
      <c r="AO81">
        <f>PRODUCT(INDEX(Overzicht!$B$2:$E$35,MATCH(demand!AO$1,Overzicht!$B$2:$B$35,0),4),INDEX(Verdeelsleutels_percentage!$A:$AB,MATCH(demand!$C81,Verdeelsleutels_percentage!$C:$C,0),MATCH(INDEX(Overzicht!$B$1:$F$35,MATCH(demand!AO$1,Overzicht!$B:$B,0),5),Verdeelsleutels_percentage!$1:$1,0)))</f>
        <v>2.3312186096150118E-2</v>
      </c>
    </row>
    <row r="82" spans="2:41">
      <c r="B82" t="str">
        <f>INDEX('ETLocal datasets'!B:C,MATCH(C82,'ETLocal datasets'!C:C,0),1)</f>
        <v>GM0225</v>
      </c>
      <c r="C82" t="str">
        <f>'ETLocal datasets'!C65</f>
        <v>Druten</v>
      </c>
      <c r="D82">
        <f t="shared" si="10"/>
        <v>1.7172527599046319E-2</v>
      </c>
      <c r="E82">
        <f t="shared" si="11"/>
        <v>5.1223324139045755E-2</v>
      </c>
      <c r="F82">
        <f t="shared" si="12"/>
        <v>1.1420358666909923E-2</v>
      </c>
      <c r="G82">
        <f t="shared" si="13"/>
        <v>2.3493309257643272E-2</v>
      </c>
      <c r="H82">
        <f>PRODUCT(INDEX(Overzicht!$B$2:$E$35,MATCH(demand!H$1,Overzicht!$B$2:$B$35,0),4),INDEX(Verdeelsleutels_percentage!$A:$AB,MATCH(demand!$C82,Verdeelsleutels_percentage!$C:$C,0),MATCH(INDEX(Overzicht!$B$1:$F$35,MATCH(demand!H$1,Overzicht!$B:$B,0),5),Verdeelsleutels_percentage!$1:$1,0)))</f>
        <v>1.1420358666909923E-2</v>
      </c>
      <c r="I82">
        <f>PRODUCT(INDEX(Overzicht!$B$2:$E$35,MATCH(demand!I$1,Overzicht!$B$2:$B$35,0),4),INDEX(Verdeelsleutels_percentage!$A:$AB,MATCH(demand!$C82,Verdeelsleutels_percentage!$C:$C,0),MATCH(INDEX(Overzicht!$B$1:$F$35,MATCH(demand!I$1,Overzicht!$B:$B,0),5),Verdeelsleutels_percentage!$1:$1,0)))</f>
        <v>3.165990518233032E-3</v>
      </c>
      <c r="J82">
        <f>PRODUCT(INDEX(Overzicht!$B$2:$E$35,MATCH(demand!J$1,Overzicht!$B$2:$B$35,0),4),INDEX(Verdeelsleutels_percentage!$A:$AB,MATCH(demand!$C82,Verdeelsleutels_percentage!$C:$C,0),MATCH(INDEX(Overzicht!$B$1:$F$35,MATCH(demand!J$1,Overzicht!$B:$B,0),5),Verdeelsleutels_percentage!$1:$1,0)))</f>
        <v>2.6103676952936969E-3</v>
      </c>
      <c r="K82">
        <f>PRODUCT(INDEX(Overzicht!$B$2:$E$35,MATCH(demand!K$1,Overzicht!$B$2:$B$35,0),4),INDEX(Verdeelsleutels_percentage!$A:$AB,MATCH(demand!$C82,Verdeelsleutels_percentage!$C:$C,0),MATCH(INDEX(Overzicht!$B$1:$F$35,MATCH(demand!K$1,Overzicht!$B:$B,0),5),Verdeelsleutels_percentage!$1:$1,0)))</f>
        <v>3.6936556046052041E-4</v>
      </c>
      <c r="L82">
        <f>PRODUCT(INDEX(Overzicht!$B$2:$E$35,MATCH(demand!L$1,Overzicht!$B$2:$B$35,0),4),INDEX(Verdeelsleutels_percentage!$A:$AB,MATCH(demand!$C82,Verdeelsleutels_percentage!$C:$C,0),MATCH(INDEX(Overzicht!$B$1:$F$35,MATCH(demand!L$1,Overzicht!$B:$B,0),5),Verdeelsleutels_percentage!$1:$1,0)))</f>
        <v>3.9155515429405456E-3</v>
      </c>
      <c r="M82">
        <f>PRODUCT(INDEX(Overzicht!$B$2:$E$35,MATCH(demand!M$1,Overzicht!$B$2:$B$35,0),4),INDEX(Verdeelsleutels_percentage!$A:$AB,MATCH(demand!$C82,Verdeelsleutels_percentage!$C:$C,0),MATCH(INDEX(Overzicht!$B$1:$F$35,MATCH(demand!M$1,Overzicht!$B:$B,0),5),Verdeelsleutels_percentage!$1:$1,0)))</f>
        <v>4.9021343527674835E-3</v>
      </c>
      <c r="N82">
        <f>PRODUCT(INDEX(Overzicht!$B$2:$E$35,MATCH(demand!N$1,Overzicht!$B$2:$B$35,0),4),INDEX(Verdeelsleutels_percentage!$A:$AB,MATCH(demand!$C82,Verdeelsleutels_percentage!$C:$C,0),MATCH(INDEX(Overzicht!$B$1:$F$35,MATCH(demand!N$1,Overzicht!$B:$B,0),5),Verdeelsleutels_percentage!$1:$1,0)))</f>
        <v>9.7837435766340262E-3</v>
      </c>
      <c r="O82">
        <f>PRODUCT(INDEX(Overzicht!$B$2:$E$35,MATCH(demand!O$1,Overzicht!$B$2:$B$35,0),4),INDEX(Verdeelsleutels_percentage!$A:$AB,MATCH(demand!$C82,Verdeelsleutels_percentage!$C:$C,0),MATCH(INDEX(Overzicht!$B$1:$F$35,MATCH(demand!O$1,Overzicht!$B:$B,0),5),Verdeelsleutels_percentage!$1:$1,0)))</f>
        <v>0</v>
      </c>
      <c r="P82">
        <f>PRODUCT(INDEX(Overzicht!$B$2:$E$35,MATCH(demand!P$1,Overzicht!$B$2:$B$35,0),4),INDEX(Verdeelsleutels_percentage!$A:$AB,MATCH(demand!$C82,Verdeelsleutels_percentage!$C:$C,0),MATCH(INDEX(Overzicht!$B$1:$F$35,MATCH(demand!P$1,Overzicht!$B:$B,0),5),Verdeelsleutels_percentage!$1:$1,0)))</f>
        <v>9.3222156179077731E-4</v>
      </c>
      <c r="Q82">
        <f>PRODUCT(INDEX(Overzicht!$B$2:$E$35,MATCH(demand!Q$1,Overzicht!$B$2:$B$35,0),4),INDEX(Verdeelsleutels_percentage!$A:$AB,MATCH(demand!$C82,Verdeelsleutels_percentage!$C:$C,0),MATCH(INDEX(Overzicht!$B$1:$F$35,MATCH(demand!Q$1,Overzicht!$B:$B,0),5),Verdeelsleutels_percentage!$1:$1,0)))</f>
        <v>3.8747645477015813E-3</v>
      </c>
      <c r="R82">
        <f>PRODUCT(INDEX(Overzicht!$B$2:$E$35,MATCH(demand!R$1,Overzicht!$B$2:$B$35,0),4),INDEX(Verdeelsleutels_percentage!$A:$AB,MATCH(demand!$C82,Verdeelsleutels_percentage!$C:$C,0),MATCH(INDEX(Overzicht!$B$1:$F$35,MATCH(demand!R$1,Overzicht!$B:$B,0),5),Verdeelsleutels_percentage!$1:$1,0)))</f>
        <v>6.9337891906238818E-4</v>
      </c>
      <c r="S82">
        <f>PRODUCT(INDEX(Overzicht!$B$2:$E$35,MATCH(demand!S$1,Overzicht!$B$2:$B$35,0),4),INDEX(Verdeelsleutels_percentage!$A:$AB,MATCH(demand!$C82,Verdeelsleutels_percentage!$C:$C,0),MATCH(INDEX(Overzicht!$B$1:$F$35,MATCH(demand!S$1,Overzicht!$B:$B,0),5),Verdeelsleutels_percentage!$1:$1,0)))</f>
        <v>5.3295007112246313E-3</v>
      </c>
      <c r="T82">
        <f>PRODUCT(INDEX(Overzicht!$B$2:$E$35,MATCH(demand!T$1,Overzicht!$B$2:$B$35,0),4),INDEX(Verdeelsleutels_percentage!$A:$AB,MATCH(demand!$C82,Verdeelsleutels_percentage!$C:$C,0),MATCH(INDEX(Overzicht!$B$1:$F$35,MATCH(demand!T$1,Overzicht!$B:$B,0),5),Verdeelsleutels_percentage!$1:$1,0)))</f>
        <v>4.3506128254894947E-3</v>
      </c>
      <c r="U82">
        <f>PRODUCT(INDEX(Overzicht!$B$2:$E$35,MATCH(demand!U$1,Overzicht!$B$2:$B$35,0),4),INDEX(Verdeelsleutels_percentage!$A:$AB,MATCH(demand!$C82,Verdeelsleutels_percentage!$C:$C,0),MATCH(INDEX(Overzicht!$B$1:$F$35,MATCH(demand!U$1,Overzicht!$B:$B,0),5),Verdeelsleutels_percentage!$1:$1,0)))</f>
        <v>1.3595665079654672E-2</v>
      </c>
      <c r="V82">
        <f>PRODUCT(INDEX(Overzicht!$B$2:$E$35,MATCH(demand!V$1,Overzicht!$B$2:$B$35,0),4),INDEX(Verdeelsleutels_percentage!$A:$AB,MATCH(demand!$C82,Verdeelsleutels_percentage!$C:$C,0),MATCH(INDEX(Overzicht!$B$1:$F$35,MATCH(demand!V$1,Overzicht!$B:$B,0),5),Verdeelsleutels_percentage!$1:$1,0)))</f>
        <v>1.1964185270096112E-3</v>
      </c>
      <c r="W82">
        <f>PRODUCT(INDEX(Overzicht!$B$2:$E$35,MATCH(demand!W$1,Overzicht!$B$2:$B$35,0),4),INDEX(Verdeelsleutels_percentage!$A:$AB,MATCH(demand!$C82,Verdeelsleutels_percentage!$C:$C,0),MATCH(INDEX(Overzicht!$B$1:$F$35,MATCH(demand!W$1,Overzicht!$B:$B,0),5),Verdeelsleutels_percentage!$1:$1,0)))</f>
        <v>1.3051838476468484E-2</v>
      </c>
      <c r="X82">
        <f>PRODUCT(INDEX(Overzicht!$B$2:$E$35,MATCH(demand!X$1,Overzicht!$B$2:$B$35,0),4),INDEX(Verdeelsleutels_percentage!$A:$AB,MATCH(demand!$C82,Verdeelsleutels_percentage!$C:$C,0),MATCH(INDEX(Overzicht!$B$1:$F$35,MATCH(demand!X$1,Overzicht!$B:$B,0),5),Verdeelsleutels_percentage!$1:$1,0)))</f>
        <v>8.9635772262431506E-4</v>
      </c>
      <c r="Y82">
        <f>PRODUCT(INDEX(Overzicht!$B$2:$E$35,MATCH(demand!Y$1,Overzicht!$B$2:$B$35,0),4),INDEX(Verdeelsleutels_percentage!$A:$AB,MATCH(demand!$C82,Verdeelsleutels_percentage!$C:$C,0),MATCH(INDEX(Overzicht!$B$1:$F$35,MATCH(demand!Y$1,Overzicht!$B:$B,0),5),Verdeelsleutels_percentage!$1:$1,0)))</f>
        <v>1.0452766758916557E-6</v>
      </c>
      <c r="Z82">
        <f>PRODUCT(INDEX(Overzicht!$B$2:$E$35,MATCH(demand!Z$1,Overzicht!$B$2:$B$35,0),4),INDEX(Verdeelsleutels_percentage!$A:$AB,MATCH(demand!$C82,Verdeelsleutels_percentage!$C:$C,0),MATCH(INDEX(Overzicht!$B$1:$F$35,MATCH(demand!Z$1,Overzicht!$B:$B,0),5),Verdeelsleutels_percentage!$1:$1,0)))</f>
        <v>0</v>
      </c>
      <c r="AA82">
        <f>PRODUCT(INDEX(Overzicht!$B$2:$E$35,MATCH(demand!AA$1,Overzicht!$B$2:$B$35,0),4),INDEX(Verdeelsleutels_percentage!$A:$AB,MATCH(demand!$C82,Verdeelsleutels_percentage!$C:$C,0),MATCH(INDEX(Overzicht!$B$1:$F$35,MATCH(demand!AA$1,Overzicht!$B:$B,0),5),Verdeelsleutels_percentage!$1:$1,0)))</f>
        <v>2.445091639512645E-5</v>
      </c>
      <c r="AB82">
        <f>PRODUCT(INDEX(Overzicht!$B$2:$E$35,MATCH(demand!AB$1,Overzicht!$B$2:$B$35,0),4),INDEX(Verdeelsleutels_percentage!$A:$AB,MATCH(demand!$C82,Verdeelsleutels_percentage!$C:$C,0),MATCH(INDEX(Overzicht!$B$1:$F$35,MATCH(demand!AB$1,Overzicht!$B:$B,0),5),Verdeelsleutels_percentage!$1:$1,0)))</f>
        <v>6.0380749130022823E-3</v>
      </c>
      <c r="AC82">
        <f>PRODUCT(INDEX(Overzicht!$B$2:$E$35,MATCH(demand!AC$1,Overzicht!$B$2:$B$35,0),4),INDEX(Verdeelsleutels_percentage!$A:$AB,MATCH(demand!$C82,Verdeelsleutels_percentage!$C:$C,0),MATCH(INDEX(Overzicht!$B$1:$F$35,MATCH(demand!AC$1,Overzicht!$B:$B,0),5),Verdeelsleutels_percentage!$1:$1,0)))</f>
        <v>3.0644253060019706E-4</v>
      </c>
      <c r="AD82">
        <f>PRODUCT(INDEX(Overzicht!$B$2:$E$35,MATCH(demand!AD$1,Overzicht!$B$2:$B$35,0),4),INDEX(Verdeelsleutels_percentage!$A:$AB,MATCH(demand!$C82,Verdeelsleutels_percentage!$C:$C,0),MATCH(INDEX(Overzicht!$B$1:$F$35,MATCH(demand!AD$1,Overzicht!$B:$B,0),5),Verdeelsleutels_percentage!$1:$1,0)))</f>
        <v>0</v>
      </c>
      <c r="AE82">
        <f>PRODUCT(INDEX(Overzicht!$B$2:$E$35,MATCH(demand!AE$1,Overzicht!$B$2:$B$35,0),4),INDEX(Verdeelsleutels_percentage!$A:$AB,MATCH(demand!$C82,Verdeelsleutels_percentage!$C:$C,0),MATCH(INDEX(Overzicht!$B$1:$F$35,MATCH(demand!AE$1,Overzicht!$B:$B,0),5),Verdeelsleutels_percentage!$1:$1,0)))</f>
        <v>0</v>
      </c>
      <c r="AF82">
        <f>PRODUCT(INDEX(Overzicht!$B$2:$E$35,MATCH(demand!AF$1,Overzicht!$B$2:$B$35,0),4),INDEX(Verdeelsleutels_percentage!$A:$AB,MATCH(demand!$C82,Verdeelsleutels_percentage!$C:$C,0),MATCH(INDEX(Overzicht!$B$1:$F$35,MATCH(demand!AF$1,Overzicht!$B:$B,0),5),Verdeelsleutels_percentage!$1:$1,0)))</f>
        <v>0</v>
      </c>
      <c r="AG82">
        <f>PRODUCT(INDEX(Overzicht!$B$2:$E$35,MATCH(demand!AG$1,Overzicht!$B$2:$B$35,0),4),INDEX(Verdeelsleutels_percentage!$A:$AB,MATCH(demand!$C82,Verdeelsleutels_percentage!$C:$C,0),MATCH(INDEX(Overzicht!$B$1:$F$35,MATCH(demand!AG$1,Overzicht!$B:$B,0),5),Verdeelsleutels_percentage!$1:$1,0)))</f>
        <v>0</v>
      </c>
      <c r="AH82">
        <f>PRODUCT(INDEX(Overzicht!$B$2:$E$35,MATCH(demand!AH$1,Overzicht!$B$2:$B$35,0),4),INDEX(Verdeelsleutels_percentage!$A:$AB,MATCH(demand!$C82,Verdeelsleutels_percentage!$C:$C,0),MATCH(INDEX(Overzicht!$B$1:$F$35,MATCH(demand!AH$1,Overzicht!$B:$B,0),5),Verdeelsleutels_percentage!$1:$1,0)))</f>
        <v>3.1786191313664384E-4</v>
      </c>
      <c r="AI82">
        <f>PRODUCT(INDEX(Overzicht!$B$2:$E$35,MATCH(demand!AI$1,Overzicht!$B$2:$B$35,0),4),INDEX(Verdeelsleutels_percentage!$A:$AB,MATCH(demand!$C82,Verdeelsleutels_percentage!$C:$C,0),MATCH(INDEX(Overzicht!$B$1:$F$35,MATCH(demand!AI$1,Overzicht!$B:$B,0),5),Verdeelsleutels_percentage!$1:$1,0)))</f>
        <v>4.8901832790252901E-5</v>
      </c>
      <c r="AJ82">
        <f>PRODUCT(INDEX(Overzicht!$B$2:$E$35,MATCH(demand!AJ$1,Overzicht!$B$2:$B$35,0),4),INDEX(Verdeelsleutels_percentage!$A:$AB,MATCH(demand!$C82,Verdeelsleutels_percentage!$C:$C,0),MATCH(INDEX(Overzicht!$B$1:$F$35,MATCH(demand!AJ$1,Overzicht!$B:$B,0),5),Verdeelsleutels_percentage!$1:$1,0)))</f>
        <v>0</v>
      </c>
      <c r="AK82">
        <f>PRODUCT(INDEX(Overzicht!$B$2:$E$35,MATCH(demand!AK$1,Overzicht!$B$2:$B$35,0),4),INDEX(Verdeelsleutels_percentage!$A:$AB,MATCH(demand!$C82,Verdeelsleutels_percentage!$C:$C,0),MATCH(INDEX(Overzicht!$B$1:$F$35,MATCH(demand!AK$1,Overzicht!$B:$B,0),5),Verdeelsleutels_percentage!$1:$1,0)))</f>
        <v>1.6967390019409029E-4</v>
      </c>
      <c r="AL82">
        <f>PRODUCT(INDEX(Overzicht!$B$2:$E$35,MATCH(demand!AL$1,Overzicht!$B$2:$B$35,0),4),INDEX(Verdeelsleutels_percentage!$A:$AB,MATCH(demand!$C82,Verdeelsleutels_percentage!$C:$C,0),MATCH(INDEX(Overzicht!$B$1:$F$35,MATCH(demand!AL$1,Overzicht!$B:$B,0),5),Verdeelsleutels_percentage!$1:$1,0)))</f>
        <v>2.1753064127447473E-3</v>
      </c>
      <c r="AM82">
        <f>PRODUCT(INDEX(Overzicht!$B$2:$E$35,MATCH(demand!AM$1,Overzicht!$B$2:$B$35,0),4),INDEX(Verdeelsleutels_percentage!$A:$AB,MATCH(demand!$C82,Verdeelsleutels_percentage!$C:$C,0),MATCH(INDEX(Overzicht!$B$1:$F$35,MATCH(demand!AM$1,Overzicht!$B:$B,0),5),Verdeelsleutels_percentage!$1:$1,0)))</f>
        <v>4.3506128254894947E-3</v>
      </c>
      <c r="AN82">
        <f>PRODUCT(INDEX(Overzicht!$B$2:$E$35,MATCH(demand!AN$1,Overzicht!$B$2:$B$35,0),4),INDEX(Verdeelsleutels_percentage!$A:$AB,MATCH(demand!$C82,Verdeelsleutels_percentage!$C:$C,0),MATCH(INDEX(Overzicht!$B$1:$F$35,MATCH(demand!AN$1,Overzicht!$B:$B,0),5),Verdeelsleutels_percentage!$1:$1,0)))</f>
        <v>2.1753064127447473E-3</v>
      </c>
      <c r="AO82">
        <f>PRODUCT(INDEX(Overzicht!$B$2:$E$35,MATCH(demand!AO$1,Overzicht!$B$2:$B$35,0),4),INDEX(Verdeelsleutels_percentage!$A:$AB,MATCH(demand!$C82,Verdeelsleutels_percentage!$C:$C,0),MATCH(INDEX(Overzicht!$B$1:$F$35,MATCH(demand!AO$1,Overzicht!$B:$B,0),5),Verdeelsleutels_percentage!$1:$1,0)))</f>
        <v>7.6135724446066162E-3</v>
      </c>
    </row>
    <row r="83" spans="2:41">
      <c r="B83" t="str">
        <f>INDEX('ETLocal datasets'!B:C,MATCH(C83,'ETLocal datasets'!C:C,0),1)</f>
        <v>GM0226</v>
      </c>
      <c r="C83" t="str">
        <f>'ETLocal datasets'!C66</f>
        <v>Duiven</v>
      </c>
      <c r="D83">
        <f t="shared" si="10"/>
        <v>1.4324210214008818E-2</v>
      </c>
      <c r="E83">
        <f t="shared" si="11"/>
        <v>5.8096588874396608E-2</v>
      </c>
      <c r="F83">
        <f t="shared" si="12"/>
        <v>1.5390781813595902E-2</v>
      </c>
      <c r="G83">
        <f t="shared" si="13"/>
        <v>3.1661036873682998E-2</v>
      </c>
      <c r="H83">
        <f>PRODUCT(INDEX(Overzicht!$B$2:$E$35,MATCH(demand!H$1,Overzicht!$B$2:$B$35,0),4),INDEX(Verdeelsleutels_percentage!$A:$AB,MATCH(demand!$C83,Verdeelsleutels_percentage!$C:$C,0),MATCH(INDEX(Overzicht!$B$1:$F$35,MATCH(demand!H$1,Overzicht!$B:$B,0),5),Verdeelsleutels_percentage!$1:$1,0)))</f>
        <v>1.5390781813595902E-2</v>
      </c>
      <c r="I83">
        <f>PRODUCT(INDEX(Overzicht!$B$2:$E$35,MATCH(demand!I$1,Overzicht!$B$2:$B$35,0),4),INDEX(Verdeelsleutels_percentage!$A:$AB,MATCH(demand!$C83,Verdeelsleutels_percentage!$C:$C,0),MATCH(INDEX(Overzicht!$B$1:$F$35,MATCH(demand!I$1,Overzicht!$B:$B,0),5),Verdeelsleutels_percentage!$1:$1,0)))</f>
        <v>2.2384678470931275E-3</v>
      </c>
      <c r="J83">
        <f>PRODUCT(INDEX(Overzicht!$B$2:$E$35,MATCH(demand!J$1,Overzicht!$B$2:$B$35,0),4),INDEX(Verdeelsleutels_percentage!$A:$AB,MATCH(demand!$C83,Verdeelsleutels_percentage!$C:$C,0),MATCH(INDEX(Overzicht!$B$1:$F$35,MATCH(demand!J$1,Overzicht!$B:$B,0),5),Verdeelsleutels_percentage!$1:$1,0)))</f>
        <v>3.5178929859647776E-3</v>
      </c>
      <c r="K83">
        <f>PRODUCT(INDEX(Overzicht!$B$2:$E$35,MATCH(demand!K$1,Overzicht!$B$2:$B$35,0),4),INDEX(Verdeelsleutels_percentage!$A:$AB,MATCH(demand!$C83,Verdeelsleutels_percentage!$C:$C,0),MATCH(INDEX(Overzicht!$B$1:$F$35,MATCH(demand!K$1,Overzicht!$B:$B,0),5),Verdeelsleutels_percentage!$1:$1,0)))</f>
        <v>2.6115458216086486E-4</v>
      </c>
      <c r="L83">
        <f>PRODUCT(INDEX(Overzicht!$B$2:$E$35,MATCH(demand!L$1,Overzicht!$B$2:$B$35,0),4),INDEX(Verdeelsleutels_percentage!$A:$AB,MATCH(demand!$C83,Verdeelsleutels_percentage!$C:$C,0),MATCH(INDEX(Overzicht!$B$1:$F$35,MATCH(demand!L$1,Overzicht!$B:$B,0),5),Verdeelsleutels_percentage!$1:$1,0)))</f>
        <v>5.2768394789471668E-3</v>
      </c>
      <c r="M83">
        <f>PRODUCT(INDEX(Overzicht!$B$2:$E$35,MATCH(demand!M$1,Overzicht!$B$2:$B$35,0),4),INDEX(Verdeelsleutels_percentage!$A:$AB,MATCH(demand!$C83,Verdeelsleutels_percentage!$C:$C,0),MATCH(INDEX(Overzicht!$B$1:$F$35,MATCH(demand!M$1,Overzicht!$B:$B,0),5),Verdeelsleutels_percentage!$1:$1,0)))</f>
        <v>1.4787398691746658E-3</v>
      </c>
      <c r="N83">
        <f>PRODUCT(INDEX(Overzicht!$B$2:$E$35,MATCH(demand!N$1,Overzicht!$B$2:$B$35,0),4),INDEX(Verdeelsleutels_percentage!$A:$AB,MATCH(demand!$C83,Verdeelsleutels_percentage!$C:$C,0),MATCH(INDEX(Overzicht!$B$1:$F$35,MATCH(demand!N$1,Overzicht!$B:$B,0),5),Verdeelsleutels_percentage!$1:$1,0)))</f>
        <v>3.0046123185221625E-3</v>
      </c>
      <c r="O83">
        <f>PRODUCT(INDEX(Overzicht!$B$2:$E$35,MATCH(demand!O$1,Overzicht!$B$2:$B$35,0),4),INDEX(Verdeelsleutels_percentage!$A:$AB,MATCH(demand!$C83,Verdeelsleutels_percentage!$C:$C,0),MATCH(INDEX(Overzicht!$B$1:$F$35,MATCH(demand!O$1,Overzicht!$B:$B,0),5),Verdeelsleutels_percentage!$1:$1,0)))</f>
        <v>0</v>
      </c>
      <c r="P83">
        <f>PRODUCT(INDEX(Overzicht!$B$2:$E$35,MATCH(demand!P$1,Overzicht!$B$2:$B$35,0),4),INDEX(Verdeelsleutels_percentage!$A:$AB,MATCH(demand!$C83,Verdeelsleutels_percentage!$C:$C,0),MATCH(INDEX(Overzicht!$B$1:$F$35,MATCH(demand!P$1,Overzicht!$B:$B,0),5),Verdeelsleutels_percentage!$1:$1,0)))</f>
        <v>1.0556256919799871E-4</v>
      </c>
      <c r="Q83">
        <f>PRODUCT(INDEX(Overzicht!$B$2:$E$35,MATCH(demand!Q$1,Overzicht!$B$2:$B$35,0),4),INDEX(Verdeelsleutels_percentage!$A:$AB,MATCH(demand!$C83,Verdeelsleutels_percentage!$C:$C,0),MATCH(INDEX(Overzicht!$B$1:$F$35,MATCH(demand!Q$1,Overzicht!$B:$B,0),5),Verdeelsleutels_percentage!$1:$1,0)))</f>
        <v>5.2218724010414663E-3</v>
      </c>
      <c r="R83">
        <f>PRODUCT(INDEX(Overzicht!$B$2:$E$35,MATCH(demand!R$1,Overzicht!$B$2:$B$35,0),4),INDEX(Verdeelsleutels_percentage!$A:$AB,MATCH(demand!$C83,Verdeelsleutels_percentage!$C:$C,0),MATCH(INDEX(Overzicht!$B$1:$F$35,MATCH(demand!R$1,Overzicht!$B:$B,0),5),Verdeelsleutels_percentage!$1:$1,0)))</f>
        <v>9.3444032439689404E-4</v>
      </c>
      <c r="S83">
        <f>PRODUCT(INDEX(Overzicht!$B$2:$E$35,MATCH(demand!S$1,Overzicht!$B$2:$B$35,0),4),INDEX(Verdeelsleutels_percentage!$A:$AB,MATCH(demand!$C83,Verdeelsleutels_percentage!$C:$C,0),MATCH(INDEX(Overzicht!$B$1:$F$35,MATCH(demand!S$1,Overzicht!$B:$B,0),5),Verdeelsleutels_percentage!$1:$1,0)))</f>
        <v>7.1823648463447548E-3</v>
      </c>
      <c r="T83">
        <f>PRODUCT(INDEX(Overzicht!$B$2:$E$35,MATCH(demand!T$1,Overzicht!$B$2:$B$35,0),4),INDEX(Verdeelsleutels_percentage!$A:$AB,MATCH(demand!$C83,Verdeelsleutels_percentage!$C:$C,0),MATCH(INDEX(Overzicht!$B$1:$F$35,MATCH(demand!T$1,Overzicht!$B:$B,0),5),Verdeelsleutels_percentage!$1:$1,0)))</f>
        <v>5.8631549766079627E-3</v>
      </c>
      <c r="U83">
        <f>PRODUCT(INDEX(Overzicht!$B$2:$E$35,MATCH(demand!U$1,Overzicht!$B$2:$B$35,0),4),INDEX(Verdeelsleutels_percentage!$A:$AB,MATCH(demand!$C83,Verdeelsleutels_percentage!$C:$C,0),MATCH(INDEX(Overzicht!$B$1:$F$35,MATCH(demand!U$1,Overzicht!$B:$B,0),5),Verdeelsleutels_percentage!$1:$1,0)))</f>
        <v>1.8322359301899883E-2</v>
      </c>
      <c r="V83">
        <f>PRODUCT(INDEX(Overzicht!$B$2:$E$35,MATCH(demand!V$1,Overzicht!$B$2:$B$35,0),4),INDEX(Verdeelsleutels_percentage!$A:$AB,MATCH(demand!$C83,Verdeelsleutels_percentage!$C:$C,0),MATCH(INDEX(Overzicht!$B$1:$F$35,MATCH(demand!V$1,Overzicht!$B:$B,0),5),Verdeelsleutels_percentage!$1:$1,0)))</f>
        <v>1.6123676185671898E-3</v>
      </c>
      <c r="W83">
        <f>PRODUCT(INDEX(Overzicht!$B$2:$E$35,MATCH(demand!W$1,Overzicht!$B$2:$B$35,0),4),INDEX(Verdeelsleutels_percentage!$A:$AB,MATCH(demand!$C83,Verdeelsleutels_percentage!$C:$C,0),MATCH(INDEX(Overzicht!$B$1:$F$35,MATCH(demand!W$1,Overzicht!$B:$B,0),5),Verdeelsleutels_percentage!$1:$1,0)))</f>
        <v>1.7589464929823887E-2</v>
      </c>
      <c r="X83">
        <f>PRODUCT(INDEX(Overzicht!$B$2:$E$35,MATCH(demand!X$1,Overzicht!$B$2:$B$35,0),4),INDEX(Verdeelsleutels_percentage!$A:$AB,MATCH(demand!$C83,Verdeelsleutels_percentage!$C:$C,0),MATCH(INDEX(Overzicht!$B$1:$F$35,MATCH(demand!X$1,Overzicht!$B:$B,0),5),Verdeelsleutels_percentage!$1:$1,0)))</f>
        <v>2.2826501010929761E-4</v>
      </c>
      <c r="Y83">
        <f>PRODUCT(INDEX(Overzicht!$B$2:$E$35,MATCH(demand!Y$1,Overzicht!$B$2:$B$35,0),4),INDEX(Verdeelsleutels_percentage!$A:$AB,MATCH(demand!$C83,Verdeelsleutels_percentage!$C:$C,0),MATCH(INDEX(Overzicht!$B$1:$F$35,MATCH(demand!Y$1,Overzicht!$B:$B,0),5),Verdeelsleutels_percentage!$1:$1,0)))</f>
        <v>8.8278853132181158E-7</v>
      </c>
      <c r="Z83">
        <f>PRODUCT(INDEX(Overzicht!$B$2:$E$35,MATCH(demand!Z$1,Overzicht!$B$2:$B$35,0),4),INDEX(Verdeelsleutels_percentage!$A:$AB,MATCH(demand!$C83,Verdeelsleutels_percentage!$C:$C,0),MATCH(INDEX(Overzicht!$B$1:$F$35,MATCH(demand!Z$1,Overzicht!$B:$B,0),5),Verdeelsleutels_percentage!$1:$1,0)))</f>
        <v>0</v>
      </c>
      <c r="AA83">
        <f>PRODUCT(INDEX(Overzicht!$B$2:$E$35,MATCH(demand!AA$1,Overzicht!$B$2:$B$35,0),4),INDEX(Verdeelsleutels_percentage!$A:$AB,MATCH(demand!$C83,Verdeelsleutels_percentage!$C:$C,0),MATCH(INDEX(Overzicht!$B$1:$F$35,MATCH(demand!AA$1,Overzicht!$B:$B,0),5),Verdeelsleutels_percentage!$1:$1,0)))</f>
        <v>2.0650024124486822E-5</v>
      </c>
      <c r="AB83">
        <f>PRODUCT(INDEX(Overzicht!$B$2:$E$35,MATCH(demand!AB$1,Overzicht!$B$2:$B$35,0),4),INDEX(Verdeelsleutels_percentage!$A:$AB,MATCH(demand!$C83,Verdeelsleutels_percentage!$C:$C,0),MATCH(INDEX(Overzicht!$B$1:$F$35,MATCH(demand!AB$1,Overzicht!$B:$B,0),5),Verdeelsleutels_percentage!$1:$1,0)))</f>
        <v>8.3998701999849559E-3</v>
      </c>
      <c r="AC83">
        <f>PRODUCT(INDEX(Overzicht!$B$2:$E$35,MATCH(demand!AC$1,Overzicht!$B$2:$B$35,0),4),INDEX(Verdeelsleutels_percentage!$A:$AB,MATCH(demand!$C83,Verdeelsleutels_percentage!$C:$C,0),MATCH(INDEX(Overzicht!$B$1:$F$35,MATCH(demand!AC$1,Overzicht!$B:$B,0),5),Verdeelsleutels_percentage!$1:$1,0)))</f>
        <v>2.9762932136069309E-4</v>
      </c>
      <c r="AD83">
        <f>PRODUCT(INDEX(Overzicht!$B$2:$E$35,MATCH(demand!AD$1,Overzicht!$B$2:$B$35,0),4),INDEX(Verdeelsleutels_percentage!$A:$AB,MATCH(demand!$C83,Verdeelsleutels_percentage!$C:$C,0),MATCH(INDEX(Overzicht!$B$1:$F$35,MATCH(demand!AD$1,Overzicht!$B:$B,0),5),Verdeelsleutels_percentage!$1:$1,0)))</f>
        <v>0</v>
      </c>
      <c r="AE83">
        <f>PRODUCT(INDEX(Overzicht!$B$2:$E$35,MATCH(demand!AE$1,Overzicht!$B$2:$B$35,0),4),INDEX(Verdeelsleutels_percentage!$A:$AB,MATCH(demand!$C83,Verdeelsleutels_percentage!$C:$C,0),MATCH(INDEX(Overzicht!$B$1:$F$35,MATCH(demand!AE$1,Overzicht!$B:$B,0),5),Verdeelsleutels_percentage!$1:$1,0)))</f>
        <v>0</v>
      </c>
      <c r="AF83">
        <f>PRODUCT(INDEX(Overzicht!$B$2:$E$35,MATCH(demand!AF$1,Overzicht!$B$2:$B$35,0),4),INDEX(Verdeelsleutels_percentage!$A:$AB,MATCH(demand!$C83,Verdeelsleutels_percentage!$C:$C,0),MATCH(INDEX(Overzicht!$B$1:$F$35,MATCH(demand!AF$1,Overzicht!$B:$B,0),5),Verdeelsleutels_percentage!$1:$1,0)))</f>
        <v>0</v>
      </c>
      <c r="AG83">
        <f>PRODUCT(INDEX(Overzicht!$B$2:$E$35,MATCH(demand!AG$1,Overzicht!$B$2:$B$35,0),4),INDEX(Verdeelsleutels_percentage!$A:$AB,MATCH(demand!$C83,Verdeelsleutels_percentage!$C:$C,0),MATCH(INDEX(Overzicht!$B$1:$F$35,MATCH(demand!AG$1,Overzicht!$B:$B,0),5),Verdeelsleutels_percentage!$1:$1,0)))</f>
        <v>0</v>
      </c>
      <c r="AH83">
        <f>PRODUCT(INDEX(Overzicht!$B$2:$E$35,MATCH(demand!AH$1,Overzicht!$B$2:$B$35,0),4),INDEX(Verdeelsleutels_percentage!$A:$AB,MATCH(demand!$C83,Verdeelsleutels_percentage!$C:$C,0),MATCH(INDEX(Overzicht!$B$1:$F$35,MATCH(demand!AH$1,Overzicht!$B:$B,0),5),Verdeelsleutels_percentage!$1:$1,0)))</f>
        <v>2.6845031361832867E-4</v>
      </c>
      <c r="AI83">
        <f>PRODUCT(INDEX(Overzicht!$B$2:$E$35,MATCH(demand!AI$1,Overzicht!$B$2:$B$35,0),4),INDEX(Verdeelsleutels_percentage!$A:$AB,MATCH(demand!$C83,Verdeelsleutels_percentage!$C:$C,0),MATCH(INDEX(Overzicht!$B$1:$F$35,MATCH(demand!AI$1,Overzicht!$B:$B,0),5),Verdeelsleutels_percentage!$1:$1,0)))</f>
        <v>4.1300048248973645E-5</v>
      </c>
      <c r="AJ83">
        <f>PRODUCT(INDEX(Overzicht!$B$2:$E$35,MATCH(demand!AJ$1,Overzicht!$B$2:$B$35,0),4),INDEX(Verdeelsleutels_percentage!$A:$AB,MATCH(demand!$C83,Verdeelsleutels_percentage!$C:$C,0),MATCH(INDEX(Overzicht!$B$1:$F$35,MATCH(demand!AJ$1,Overzicht!$B:$B,0),5),Verdeelsleutels_percentage!$1:$1,0)))</f>
        <v>0</v>
      </c>
      <c r="AK83">
        <f>PRODUCT(INDEX(Overzicht!$B$2:$E$35,MATCH(demand!AK$1,Overzicht!$B$2:$B$35,0),4),INDEX(Verdeelsleutels_percentage!$A:$AB,MATCH(demand!$C83,Verdeelsleutels_percentage!$C:$C,0),MATCH(INDEX(Overzicht!$B$1:$F$35,MATCH(demand!AK$1,Overzicht!$B:$B,0),5),Verdeelsleutels_percentage!$1:$1,0)))</f>
        <v>2.2866304408771055E-4</v>
      </c>
      <c r="AL83">
        <f>PRODUCT(INDEX(Overzicht!$B$2:$E$35,MATCH(demand!AL$1,Overzicht!$B$2:$B$35,0),4),INDEX(Verdeelsleutels_percentage!$A:$AB,MATCH(demand!$C83,Verdeelsleutels_percentage!$C:$C,0),MATCH(INDEX(Overzicht!$B$1:$F$35,MATCH(demand!AL$1,Overzicht!$B:$B,0),5),Verdeelsleutels_percentage!$1:$1,0)))</f>
        <v>2.9315774883039813E-3</v>
      </c>
      <c r="AM83">
        <f>PRODUCT(INDEX(Overzicht!$B$2:$E$35,MATCH(demand!AM$1,Overzicht!$B$2:$B$35,0),4),INDEX(Verdeelsleutels_percentage!$A:$AB,MATCH(demand!$C83,Verdeelsleutels_percentage!$C:$C,0),MATCH(INDEX(Overzicht!$B$1:$F$35,MATCH(demand!AM$1,Overzicht!$B:$B,0),5),Verdeelsleutels_percentage!$1:$1,0)))</f>
        <v>5.8631549766079627E-3</v>
      </c>
      <c r="AN83">
        <f>PRODUCT(INDEX(Overzicht!$B$2:$E$35,MATCH(demand!AN$1,Overzicht!$B$2:$B$35,0),4),INDEX(Verdeelsleutels_percentage!$A:$AB,MATCH(demand!$C83,Verdeelsleutels_percentage!$C:$C,0),MATCH(INDEX(Overzicht!$B$1:$F$35,MATCH(demand!AN$1,Overzicht!$B:$B,0),5),Verdeelsleutels_percentage!$1:$1,0)))</f>
        <v>2.9315774883039813E-3</v>
      </c>
      <c r="AO83">
        <f>PRODUCT(INDEX(Overzicht!$B$2:$E$35,MATCH(demand!AO$1,Overzicht!$B$2:$B$35,0),4),INDEX(Verdeelsleutels_percentage!$A:$AB,MATCH(demand!$C83,Verdeelsleutels_percentage!$C:$C,0),MATCH(INDEX(Overzicht!$B$1:$F$35,MATCH(demand!AO$1,Overzicht!$B:$B,0),5),Verdeelsleutels_percentage!$1:$1,0)))</f>
        <v>1.0260521209063934E-2</v>
      </c>
    </row>
    <row r="84" spans="2:41">
      <c r="B84" t="str">
        <f>INDEX('ETLocal datasets'!B:C,MATCH(C84,'ETLocal datasets'!C:C,0),1)</f>
        <v>GM0228</v>
      </c>
      <c r="C84" t="str">
        <f>'ETLocal datasets'!C67</f>
        <v>Ede</v>
      </c>
      <c r="D84">
        <f t="shared" si="10"/>
        <v>8.5715693053745601E-2</v>
      </c>
      <c r="E84">
        <f t="shared" si="11"/>
        <v>0.54416171806321412</v>
      </c>
      <c r="F84">
        <f t="shared" si="12"/>
        <v>7.0301095991283036E-2</v>
      </c>
      <c r="G84">
        <f t="shared" si="13"/>
        <v>0.14461939746778224</v>
      </c>
      <c r="H84">
        <f>PRODUCT(INDEX(Overzicht!$B$2:$E$35,MATCH(demand!H$1,Overzicht!$B$2:$B$35,0),4),INDEX(Verdeelsleutels_percentage!$A:$AB,MATCH(demand!$C84,Verdeelsleutels_percentage!$C:$C,0),MATCH(INDEX(Overzicht!$B$1:$F$35,MATCH(demand!H$1,Overzicht!$B:$B,0),5),Verdeelsleutels_percentage!$1:$1,0)))</f>
        <v>7.0301095991283036E-2</v>
      </c>
      <c r="I84">
        <f>PRODUCT(INDEX(Overzicht!$B$2:$E$35,MATCH(demand!I$1,Overzicht!$B$2:$B$35,0),4),INDEX(Verdeelsleutels_percentage!$A:$AB,MATCH(demand!$C84,Verdeelsleutels_percentage!$C:$C,0),MATCH(INDEX(Overzicht!$B$1:$F$35,MATCH(demand!I$1,Overzicht!$B:$B,0),5),Verdeelsleutels_percentage!$1:$1,0)))</f>
        <v>1.1617947509290185E-2</v>
      </c>
      <c r="J84">
        <f>PRODUCT(INDEX(Overzicht!$B$2:$E$35,MATCH(demand!J$1,Overzicht!$B$2:$B$35,0),4),INDEX(Verdeelsleutels_percentage!$A:$AB,MATCH(demand!$C84,Verdeelsleutels_percentage!$C:$C,0),MATCH(INDEX(Overzicht!$B$1:$F$35,MATCH(demand!J$1,Overzicht!$B:$B,0),5),Verdeelsleutels_percentage!$1:$1,0)))</f>
        <v>1.6068821940864692E-2</v>
      </c>
      <c r="K84">
        <f>PRODUCT(INDEX(Overzicht!$B$2:$E$35,MATCH(demand!K$1,Overzicht!$B$2:$B$35,0),4),INDEX(Verdeelsleutels_percentage!$A:$AB,MATCH(demand!$C84,Verdeelsleutels_percentage!$C:$C,0),MATCH(INDEX(Overzicht!$B$1:$F$35,MATCH(demand!K$1,Overzicht!$B:$B,0),5),Verdeelsleutels_percentage!$1:$1,0)))</f>
        <v>1.3554272094171884E-3</v>
      </c>
      <c r="L84">
        <f>PRODUCT(INDEX(Overzicht!$B$2:$E$35,MATCH(demand!L$1,Overzicht!$B$2:$B$35,0),4),INDEX(Verdeelsleutels_percentage!$A:$AB,MATCH(demand!$C84,Verdeelsleutels_percentage!$C:$C,0),MATCH(INDEX(Overzicht!$B$1:$F$35,MATCH(demand!L$1,Overzicht!$B:$B,0),5),Verdeelsleutels_percentage!$1:$1,0)))</f>
        <v>2.4103232911297044E-2</v>
      </c>
      <c r="M84">
        <f>PRODUCT(INDEX(Overzicht!$B$2:$E$35,MATCH(demand!M$1,Overzicht!$B$2:$B$35,0),4),INDEX(Verdeelsleutels_percentage!$A:$AB,MATCH(demand!$C84,Verdeelsleutels_percentage!$C:$C,0),MATCH(INDEX(Overzicht!$B$1:$F$35,MATCH(demand!M$1,Overzicht!$B:$B,0),5),Verdeelsleutels_percentage!$1:$1,0)))</f>
        <v>1.6437832651613214E-2</v>
      </c>
      <c r="N84">
        <f>PRODUCT(INDEX(Overzicht!$B$2:$E$35,MATCH(demand!N$1,Overzicht!$B$2:$B$35,0),4),INDEX(Verdeelsleutels_percentage!$A:$AB,MATCH(demand!$C84,Verdeelsleutels_percentage!$C:$C,0),MATCH(INDEX(Overzicht!$B$1:$F$35,MATCH(demand!N$1,Overzicht!$B:$B,0),5),Verdeelsleutels_percentage!$1:$1,0)))</f>
        <v>0.24108923825612175</v>
      </c>
      <c r="O84">
        <f>PRODUCT(INDEX(Overzicht!$B$2:$E$35,MATCH(demand!O$1,Overzicht!$B$2:$B$35,0),4),INDEX(Verdeelsleutels_percentage!$A:$AB,MATCH(demand!$C84,Verdeelsleutels_percentage!$C:$C,0),MATCH(INDEX(Overzicht!$B$1:$F$35,MATCH(demand!O$1,Overzicht!$B:$B,0),5),Verdeelsleutels_percentage!$1:$1,0)))</f>
        <v>0</v>
      </c>
      <c r="P84">
        <f>PRODUCT(INDEX(Overzicht!$B$2:$E$35,MATCH(demand!P$1,Overzicht!$B$2:$B$35,0),4),INDEX(Verdeelsleutels_percentage!$A:$AB,MATCH(demand!$C84,Verdeelsleutels_percentage!$C:$C,0),MATCH(INDEX(Overzicht!$B$1:$F$35,MATCH(demand!P$1,Overzicht!$B:$B,0),5),Verdeelsleutels_percentage!$1:$1,0)))</f>
        <v>2.142969714611016E-3</v>
      </c>
      <c r="Q84">
        <f>PRODUCT(INDEX(Overzicht!$B$2:$E$35,MATCH(demand!Q$1,Overzicht!$B$2:$B$35,0),4),INDEX(Verdeelsleutels_percentage!$A:$AB,MATCH(demand!$C84,Verdeelsleutels_percentage!$C:$C,0),MATCH(INDEX(Overzicht!$B$1:$F$35,MATCH(demand!Q$1,Overzicht!$B:$B,0),5),Verdeelsleutels_percentage!$1:$1,0)))</f>
        <v>2.3852157568471029E-2</v>
      </c>
      <c r="R84">
        <f>PRODUCT(INDEX(Overzicht!$B$2:$E$35,MATCH(demand!R$1,Overzicht!$B$2:$B$35,0),4),INDEX(Verdeelsleutels_percentage!$A:$AB,MATCH(demand!$C84,Verdeelsleutels_percentage!$C:$C,0),MATCH(INDEX(Overzicht!$B$1:$F$35,MATCH(demand!R$1,Overzicht!$B:$B,0),5),Verdeelsleutels_percentage!$1:$1,0)))</f>
        <v>4.2682808280421845E-3</v>
      </c>
      <c r="S84">
        <f>PRODUCT(INDEX(Overzicht!$B$2:$E$35,MATCH(demand!S$1,Overzicht!$B$2:$B$35,0),4),INDEX(Verdeelsleutels_percentage!$A:$AB,MATCH(demand!$C84,Verdeelsleutels_percentage!$C:$C,0),MATCH(INDEX(Overzicht!$B$1:$F$35,MATCH(demand!S$1,Overzicht!$B:$B,0),5),Verdeelsleutels_percentage!$1:$1,0)))</f>
        <v>3.2807178129265417E-2</v>
      </c>
      <c r="T84">
        <f>PRODUCT(INDEX(Overzicht!$B$2:$E$35,MATCH(demand!T$1,Overzicht!$B$2:$B$35,0),4),INDEX(Verdeelsleutels_percentage!$A:$AB,MATCH(demand!$C84,Verdeelsleutels_percentage!$C:$C,0),MATCH(INDEX(Overzicht!$B$1:$F$35,MATCH(demand!T$1,Overzicht!$B:$B,0),5),Verdeelsleutels_percentage!$1:$1,0)))</f>
        <v>2.6781369901441157E-2</v>
      </c>
      <c r="U84">
        <f>PRODUCT(INDEX(Overzicht!$B$2:$E$35,MATCH(demand!U$1,Overzicht!$B$2:$B$35,0),4),INDEX(Verdeelsleutels_percentage!$A:$AB,MATCH(demand!$C84,Verdeelsleutels_percentage!$C:$C,0),MATCH(INDEX(Overzicht!$B$1:$F$35,MATCH(demand!U$1,Overzicht!$B:$B,0),5),Verdeelsleutels_percentage!$1:$1,0)))</f>
        <v>8.3691780942003621E-2</v>
      </c>
      <c r="V84">
        <f>PRODUCT(INDEX(Overzicht!$B$2:$E$35,MATCH(demand!V$1,Overzicht!$B$2:$B$35,0),4),INDEX(Verdeelsleutels_percentage!$A:$AB,MATCH(demand!$C84,Verdeelsleutels_percentage!$C:$C,0),MATCH(INDEX(Overzicht!$B$1:$F$35,MATCH(demand!V$1,Overzicht!$B:$B,0),5),Verdeelsleutels_percentage!$1:$1,0)))</f>
        <v>7.3648767228963186E-3</v>
      </c>
      <c r="W84">
        <f>PRODUCT(INDEX(Overzicht!$B$2:$E$35,MATCH(demand!W$1,Overzicht!$B$2:$B$35,0),4),INDEX(Verdeelsleutels_percentage!$A:$AB,MATCH(demand!$C84,Verdeelsleutels_percentage!$C:$C,0),MATCH(INDEX(Overzicht!$B$1:$F$35,MATCH(demand!W$1,Overzicht!$B:$B,0),5),Verdeelsleutels_percentage!$1:$1,0)))</f>
        <v>8.0344109704323471E-2</v>
      </c>
      <c r="X84">
        <f>PRODUCT(INDEX(Overzicht!$B$2:$E$35,MATCH(demand!X$1,Overzicht!$B$2:$B$35,0),4),INDEX(Verdeelsleutels_percentage!$A:$AB,MATCH(demand!$C84,Verdeelsleutels_percentage!$C:$C,0),MATCH(INDEX(Overzicht!$B$1:$F$35,MATCH(demand!X$1,Overzicht!$B:$B,0),5),Verdeelsleutels_percentage!$1:$1,0)))</f>
        <v>6.1386585401588187E-2</v>
      </c>
      <c r="Y84">
        <f>PRODUCT(INDEX(Overzicht!$B$2:$E$35,MATCH(demand!Y$1,Overzicht!$B$2:$B$35,0),4),INDEX(Verdeelsleutels_percentage!$A:$AB,MATCH(demand!$C84,Verdeelsleutels_percentage!$C:$C,0),MATCH(INDEX(Overzicht!$B$1:$F$35,MATCH(demand!Y$1,Overzicht!$B:$B,0),5),Verdeelsleutels_percentage!$1:$1,0)))</f>
        <v>4.1963997054084912E-6</v>
      </c>
      <c r="Z84">
        <f>PRODUCT(INDEX(Overzicht!$B$2:$E$35,MATCH(demand!Z$1,Overzicht!$B$2:$B$35,0),4),INDEX(Verdeelsleutels_percentage!$A:$AB,MATCH(demand!$C84,Verdeelsleutels_percentage!$C:$C,0),MATCH(INDEX(Overzicht!$B$1:$F$35,MATCH(demand!Z$1,Overzicht!$B:$B,0),5),Verdeelsleutels_percentage!$1:$1,0)))</f>
        <v>0</v>
      </c>
      <c r="AA84">
        <f>PRODUCT(INDEX(Overzicht!$B$2:$E$35,MATCH(demand!AA$1,Overzicht!$B$2:$B$35,0),4),INDEX(Verdeelsleutels_percentage!$A:$AB,MATCH(demand!$C84,Verdeelsleutels_percentage!$C:$C,0),MATCH(INDEX(Overzicht!$B$1:$F$35,MATCH(demand!AA$1,Overzicht!$B:$B,0),5),Verdeelsleutels_percentage!$1:$1,0)))</f>
        <v>9.8161396617742484E-5</v>
      </c>
      <c r="AB84">
        <f>PRODUCT(INDEX(Overzicht!$B$2:$E$35,MATCH(demand!AB$1,Overzicht!$B$2:$B$35,0),4),INDEX(Verdeelsleutels_percentage!$A:$AB,MATCH(demand!$C84,Verdeelsleutels_percentage!$C:$C,0),MATCH(INDEX(Overzicht!$B$1:$F$35,MATCH(demand!AB$1,Overzicht!$B:$B,0),5),Verdeelsleutels_percentage!$1:$1,0)))</f>
        <v>2.9439452415940183E-2</v>
      </c>
      <c r="AC84">
        <f>PRODUCT(INDEX(Overzicht!$B$2:$E$35,MATCH(demand!AC$1,Overzicht!$B$2:$B$35,0),4),INDEX(Verdeelsleutels_percentage!$A:$AB,MATCH(demand!$C84,Verdeelsleutels_percentage!$C:$C,0),MATCH(INDEX(Overzicht!$B$1:$F$35,MATCH(demand!AC$1,Overzicht!$B:$B,0),5),Verdeelsleutels_percentage!$1:$1,0)))</f>
        <v>8.6961574754054367E-3</v>
      </c>
      <c r="AD84">
        <f>PRODUCT(INDEX(Overzicht!$B$2:$E$35,MATCH(demand!AD$1,Overzicht!$B$2:$B$35,0),4),INDEX(Verdeelsleutels_percentage!$A:$AB,MATCH(demand!$C84,Verdeelsleutels_percentage!$C:$C,0),MATCH(INDEX(Overzicht!$B$1:$F$35,MATCH(demand!AD$1,Overzicht!$B:$B,0),5),Verdeelsleutels_percentage!$1:$1,0)))</f>
        <v>0</v>
      </c>
      <c r="AE84">
        <f>PRODUCT(INDEX(Overzicht!$B$2:$E$35,MATCH(demand!AE$1,Overzicht!$B$2:$B$35,0),4),INDEX(Verdeelsleutels_percentage!$A:$AB,MATCH(demand!$C84,Verdeelsleutels_percentage!$C:$C,0),MATCH(INDEX(Overzicht!$B$1:$F$35,MATCH(demand!AE$1,Overzicht!$B:$B,0),5),Verdeelsleutels_percentage!$1:$1,0)))</f>
        <v>0</v>
      </c>
      <c r="AF84">
        <f>PRODUCT(INDEX(Overzicht!$B$2:$E$35,MATCH(demand!AF$1,Overzicht!$B$2:$B$35,0),4),INDEX(Verdeelsleutels_percentage!$A:$AB,MATCH(demand!$C84,Verdeelsleutels_percentage!$C:$C,0),MATCH(INDEX(Overzicht!$B$1:$F$35,MATCH(demand!AF$1,Overzicht!$B:$B,0),5),Verdeelsleutels_percentage!$1:$1,0)))</f>
        <v>0</v>
      </c>
      <c r="AG84">
        <f>PRODUCT(INDEX(Overzicht!$B$2:$E$35,MATCH(demand!AG$1,Overzicht!$B$2:$B$35,0),4),INDEX(Verdeelsleutels_percentage!$A:$AB,MATCH(demand!$C84,Verdeelsleutels_percentage!$C:$C,0),MATCH(INDEX(Overzicht!$B$1:$F$35,MATCH(demand!AG$1,Overzicht!$B:$B,0),5),Verdeelsleutels_percentage!$1:$1,0)))</f>
        <v>0</v>
      </c>
      <c r="AH84">
        <f>PRODUCT(INDEX(Overzicht!$B$2:$E$35,MATCH(demand!AH$1,Overzicht!$B$2:$B$35,0),4),INDEX(Verdeelsleutels_percentage!$A:$AB,MATCH(demand!$C84,Verdeelsleutels_percentage!$C:$C,0),MATCH(INDEX(Overzicht!$B$1:$F$35,MATCH(demand!AH$1,Overzicht!$B:$B,0),5),Verdeelsleutels_percentage!$1:$1,0)))</f>
        <v>1.2760981560306522E-3</v>
      </c>
      <c r="AI84">
        <f>PRODUCT(INDEX(Overzicht!$B$2:$E$35,MATCH(demand!AI$1,Overzicht!$B$2:$B$35,0),4),INDEX(Verdeelsleutels_percentage!$A:$AB,MATCH(demand!$C84,Verdeelsleutels_percentage!$C:$C,0),MATCH(INDEX(Overzicht!$B$1:$F$35,MATCH(demand!AI$1,Overzicht!$B:$B,0),5),Verdeelsleutels_percentage!$1:$1,0)))</f>
        <v>1.9632279323548497E-4</v>
      </c>
      <c r="AJ84">
        <f>PRODUCT(INDEX(Overzicht!$B$2:$E$35,MATCH(demand!AJ$1,Overzicht!$B$2:$B$35,0),4),INDEX(Verdeelsleutels_percentage!$A:$AB,MATCH(demand!$C84,Verdeelsleutels_percentage!$C:$C,0),MATCH(INDEX(Overzicht!$B$1:$F$35,MATCH(demand!AJ$1,Overzicht!$B:$B,0),5),Verdeelsleutels_percentage!$1:$1,0)))</f>
        <v>0</v>
      </c>
      <c r="AK84">
        <f>PRODUCT(INDEX(Overzicht!$B$2:$E$35,MATCH(demand!AK$1,Overzicht!$B$2:$B$35,0),4),INDEX(Verdeelsleutels_percentage!$A:$AB,MATCH(demand!$C84,Verdeelsleutels_percentage!$C:$C,0),MATCH(INDEX(Overzicht!$B$1:$F$35,MATCH(demand!AK$1,Overzicht!$B:$B,0),5),Verdeelsleutels_percentage!$1:$1,0)))</f>
        <v>1.0444734261562051E-3</v>
      </c>
      <c r="AL84">
        <f>PRODUCT(INDEX(Overzicht!$B$2:$E$35,MATCH(demand!AL$1,Overzicht!$B$2:$B$35,0),4),INDEX(Verdeelsleutels_percentage!$A:$AB,MATCH(demand!$C84,Verdeelsleutels_percentage!$C:$C,0),MATCH(INDEX(Overzicht!$B$1:$F$35,MATCH(demand!AL$1,Overzicht!$B:$B,0),5),Verdeelsleutels_percentage!$1:$1,0)))</f>
        <v>1.3390684950720579E-2</v>
      </c>
      <c r="AM84">
        <f>PRODUCT(INDEX(Overzicht!$B$2:$E$35,MATCH(demand!AM$1,Overzicht!$B$2:$B$35,0),4),INDEX(Verdeelsleutels_percentage!$A:$AB,MATCH(demand!$C84,Verdeelsleutels_percentage!$C:$C,0),MATCH(INDEX(Overzicht!$B$1:$F$35,MATCH(demand!AM$1,Overzicht!$B:$B,0),5),Verdeelsleutels_percentage!$1:$1,0)))</f>
        <v>2.6781369901441157E-2</v>
      </c>
      <c r="AN84">
        <f>PRODUCT(INDEX(Overzicht!$B$2:$E$35,MATCH(demand!AN$1,Overzicht!$B$2:$B$35,0),4),INDEX(Verdeelsleutels_percentage!$A:$AB,MATCH(demand!$C84,Verdeelsleutels_percentage!$C:$C,0),MATCH(INDEX(Overzicht!$B$1:$F$35,MATCH(demand!AN$1,Overzicht!$B:$B,0),5),Verdeelsleutels_percentage!$1:$1,0)))</f>
        <v>1.3390684950720579E-2</v>
      </c>
      <c r="AO84">
        <f>PRODUCT(INDEX(Overzicht!$B$2:$E$35,MATCH(demand!AO$1,Overzicht!$B$2:$B$35,0),4),INDEX(Verdeelsleutels_percentage!$A:$AB,MATCH(demand!$C84,Verdeelsleutels_percentage!$C:$C,0),MATCH(INDEX(Overzicht!$B$1:$F$35,MATCH(demand!AO$1,Overzicht!$B:$B,0),5),Verdeelsleutels_percentage!$1:$1,0)))</f>
        <v>4.6867397327522028E-2</v>
      </c>
    </row>
    <row r="85" spans="2:41">
      <c r="B85" t="str">
        <f>INDEX('ETLocal datasets'!B:C,MATCH(C85,'ETLocal datasets'!C:C,0),1)</f>
        <v>GM0230</v>
      </c>
      <c r="C85" t="str">
        <f>'ETLocal datasets'!C68</f>
        <v>Elburg</v>
      </c>
      <c r="D85">
        <f t="shared" si="10"/>
        <v>1.627405823052315E-2</v>
      </c>
      <c r="E85">
        <f t="shared" si="11"/>
        <v>6.5424809115273999E-2</v>
      </c>
      <c r="F85">
        <f t="shared" si="12"/>
        <v>1.4026195679325558E-2</v>
      </c>
      <c r="G85">
        <f t="shared" si="13"/>
        <v>2.8853888254612575E-2</v>
      </c>
      <c r="H85">
        <f>PRODUCT(INDEX(Overzicht!$B$2:$E$35,MATCH(demand!H$1,Overzicht!$B$2:$B$35,0),4),INDEX(Verdeelsleutels_percentage!$A:$AB,MATCH(demand!$C85,Verdeelsleutels_percentage!$C:$C,0),MATCH(INDEX(Overzicht!$B$1:$F$35,MATCH(demand!H$1,Overzicht!$B:$B,0),5),Verdeelsleutels_percentage!$1:$1,0)))</f>
        <v>1.4026195679325558E-2</v>
      </c>
      <c r="I85">
        <f>PRODUCT(INDEX(Overzicht!$B$2:$E$35,MATCH(demand!I$1,Overzicht!$B$2:$B$35,0),4),INDEX(Verdeelsleutels_percentage!$A:$AB,MATCH(demand!$C85,Verdeelsleutels_percentage!$C:$C,0),MATCH(INDEX(Overzicht!$B$1:$F$35,MATCH(demand!I$1,Overzicht!$B:$B,0),5),Verdeelsleutels_percentage!$1:$1,0)))</f>
        <v>2.1082263383597945E-3</v>
      </c>
      <c r="J85">
        <f>PRODUCT(INDEX(Overzicht!$B$2:$E$35,MATCH(demand!J$1,Overzicht!$B$2:$B$35,0),4),INDEX(Verdeelsleutels_percentage!$A:$AB,MATCH(demand!$C85,Verdeelsleutels_percentage!$C:$C,0),MATCH(INDEX(Overzicht!$B$1:$F$35,MATCH(demand!J$1,Overzicht!$B:$B,0),5),Verdeelsleutels_percentage!$1:$1,0)))</f>
        <v>3.2059875838458415E-3</v>
      </c>
      <c r="K85">
        <f>PRODUCT(INDEX(Overzicht!$B$2:$E$35,MATCH(demand!K$1,Overzicht!$B$2:$B$35,0),4),INDEX(Verdeelsleutels_percentage!$A:$AB,MATCH(demand!$C85,Verdeelsleutels_percentage!$C:$C,0),MATCH(INDEX(Overzicht!$B$1:$F$35,MATCH(demand!K$1,Overzicht!$B:$B,0),5),Verdeelsleutels_percentage!$1:$1,0)))</f>
        <v>2.4595973947530935E-4</v>
      </c>
      <c r="L85">
        <f>PRODUCT(INDEX(Overzicht!$B$2:$E$35,MATCH(demand!L$1,Overzicht!$B$2:$B$35,0),4),INDEX(Verdeelsleutels_percentage!$A:$AB,MATCH(demand!$C85,Verdeelsleutels_percentage!$C:$C,0),MATCH(INDEX(Overzicht!$B$1:$F$35,MATCH(demand!L$1,Overzicht!$B:$B,0),5),Verdeelsleutels_percentage!$1:$1,0)))</f>
        <v>4.8089813757687628E-3</v>
      </c>
      <c r="M85">
        <f>PRODUCT(INDEX(Overzicht!$B$2:$E$35,MATCH(demand!M$1,Overzicht!$B$2:$B$35,0),4),INDEX(Verdeelsleutels_percentage!$A:$AB,MATCH(demand!$C85,Verdeelsleutels_percentage!$C:$C,0),MATCH(INDEX(Overzicht!$B$1:$F$35,MATCH(demand!M$1,Overzicht!$B:$B,0),5),Verdeelsleutels_percentage!$1:$1,0)))</f>
        <v>2.9817355287899755E-3</v>
      </c>
      <c r="N85">
        <f>PRODUCT(INDEX(Overzicht!$B$2:$E$35,MATCH(demand!N$1,Overzicht!$B$2:$B$35,0),4),INDEX(Verdeelsleutels_percentage!$A:$AB,MATCH(demand!$C85,Verdeelsleutels_percentage!$C:$C,0),MATCH(INDEX(Overzicht!$B$1:$F$35,MATCH(demand!N$1,Overzicht!$B:$B,0),5),Verdeelsleutels_percentage!$1:$1,0)))</f>
        <v>9.2249144501132304E-3</v>
      </c>
      <c r="O85">
        <f>PRODUCT(INDEX(Overzicht!$B$2:$E$35,MATCH(demand!O$1,Overzicht!$B$2:$B$35,0),4),INDEX(Verdeelsleutels_percentage!$A:$AB,MATCH(demand!$C85,Verdeelsleutels_percentage!$C:$C,0),MATCH(INDEX(Overzicht!$B$1:$F$35,MATCH(demand!O$1,Overzicht!$B:$B,0),5),Verdeelsleutels_percentage!$1:$1,0)))</f>
        <v>0</v>
      </c>
      <c r="P85">
        <f>PRODUCT(INDEX(Overzicht!$B$2:$E$35,MATCH(demand!P$1,Overzicht!$B$2:$B$35,0),4),INDEX(Verdeelsleutels_percentage!$A:$AB,MATCH(demand!$C85,Verdeelsleutels_percentage!$C:$C,0),MATCH(INDEX(Overzicht!$B$1:$F$35,MATCH(demand!P$1,Overzicht!$B:$B,0),5),Verdeelsleutels_percentage!$1:$1,0)))</f>
        <v>5.952142986234575E-4</v>
      </c>
      <c r="Q85">
        <f>PRODUCT(INDEX(Overzicht!$B$2:$E$35,MATCH(demand!Q$1,Overzicht!$B$2:$B$35,0),4),INDEX(Verdeelsleutels_percentage!$A:$AB,MATCH(demand!$C85,Verdeelsleutels_percentage!$C:$C,0),MATCH(INDEX(Overzicht!$B$1:$F$35,MATCH(demand!Q$1,Overzicht!$B:$B,0),5),Verdeelsleutels_percentage!$1:$1,0)))</f>
        <v>4.7588878197711709E-3</v>
      </c>
      <c r="R85">
        <f>PRODUCT(INDEX(Overzicht!$B$2:$E$35,MATCH(demand!R$1,Overzicht!$B$2:$B$35,0),4),INDEX(Verdeelsleutels_percentage!$A:$AB,MATCH(demand!$C85,Verdeelsleutels_percentage!$C:$C,0),MATCH(INDEX(Overzicht!$B$1:$F$35,MATCH(demand!R$1,Overzicht!$B:$B,0),5),Verdeelsleutels_percentage!$1:$1,0)))</f>
        <v>8.5159045195905162E-4</v>
      </c>
      <c r="S85">
        <f>PRODUCT(INDEX(Overzicht!$B$2:$E$35,MATCH(demand!S$1,Overzicht!$B$2:$B$35,0),4),INDEX(Verdeelsleutels_percentage!$A:$AB,MATCH(demand!$C85,Verdeelsleutels_percentage!$C:$C,0),MATCH(INDEX(Overzicht!$B$1:$F$35,MATCH(demand!S$1,Overzicht!$B:$B,0),5),Verdeelsleutels_percentage!$1:$1,0)))</f>
        <v>6.5455579836852604E-3</v>
      </c>
      <c r="T85">
        <f>PRODUCT(INDEX(Overzicht!$B$2:$E$35,MATCH(demand!T$1,Overzicht!$B$2:$B$35,0),4),INDEX(Verdeelsleutels_percentage!$A:$AB,MATCH(demand!$C85,Verdeelsleutels_percentage!$C:$C,0),MATCH(INDEX(Overzicht!$B$1:$F$35,MATCH(demand!T$1,Overzicht!$B:$B,0),5),Verdeelsleutels_percentage!$1:$1,0)))</f>
        <v>5.3433126397430695E-3</v>
      </c>
      <c r="U85">
        <f>PRODUCT(INDEX(Overzicht!$B$2:$E$35,MATCH(demand!U$1,Overzicht!$B$2:$B$35,0),4),INDEX(Verdeelsleutels_percentage!$A:$AB,MATCH(demand!$C85,Verdeelsleutels_percentage!$C:$C,0),MATCH(INDEX(Overzicht!$B$1:$F$35,MATCH(demand!U$1,Overzicht!$B:$B,0),5),Verdeelsleutels_percentage!$1:$1,0)))</f>
        <v>1.6697851999197093E-2</v>
      </c>
      <c r="V85">
        <f>PRODUCT(INDEX(Overzicht!$B$2:$E$35,MATCH(demand!V$1,Overzicht!$B$2:$B$35,0),4),INDEX(Verdeelsleutels_percentage!$A:$AB,MATCH(demand!$C85,Verdeelsleutels_percentage!$C:$C,0),MATCH(INDEX(Overzicht!$B$1:$F$35,MATCH(demand!V$1,Overzicht!$B:$B,0),5),Verdeelsleutels_percentage!$1:$1,0)))</f>
        <v>1.4694109759293443E-3</v>
      </c>
      <c r="W85">
        <f>PRODUCT(INDEX(Overzicht!$B$2:$E$35,MATCH(demand!W$1,Overzicht!$B$2:$B$35,0),4),INDEX(Verdeelsleutels_percentage!$A:$AB,MATCH(demand!$C85,Verdeelsleutels_percentage!$C:$C,0),MATCH(INDEX(Overzicht!$B$1:$F$35,MATCH(demand!W$1,Overzicht!$B:$B,0),5),Verdeelsleutels_percentage!$1:$1,0)))</f>
        <v>1.6029937919229208E-2</v>
      </c>
      <c r="X85">
        <f>PRODUCT(INDEX(Overzicht!$B$2:$E$35,MATCH(demand!X$1,Overzicht!$B$2:$B$35,0),4),INDEX(Verdeelsleutels_percentage!$A:$AB,MATCH(demand!$C85,Verdeelsleutels_percentage!$C:$C,0),MATCH(INDEX(Overzicht!$B$1:$F$35,MATCH(demand!X$1,Overzicht!$B:$B,0),5),Verdeelsleutels_percentage!$1:$1,0)))</f>
        <v>7.8389544935095375E-3</v>
      </c>
      <c r="Y85">
        <f>PRODUCT(INDEX(Overzicht!$B$2:$E$35,MATCH(demand!Y$1,Overzicht!$B$2:$B$35,0),4),INDEX(Verdeelsleutels_percentage!$A:$AB,MATCH(demand!$C85,Verdeelsleutels_percentage!$C:$C,0),MATCH(INDEX(Overzicht!$B$1:$F$35,MATCH(demand!Y$1,Overzicht!$B:$B,0),5),Verdeelsleutels_percentage!$1:$1,0)))</f>
        <v>1.1328291114363482E-6</v>
      </c>
      <c r="Z85">
        <f>PRODUCT(INDEX(Overzicht!$B$2:$E$35,MATCH(demand!Z$1,Overzicht!$B$2:$B$35,0),4),INDEX(Verdeelsleutels_percentage!$A:$AB,MATCH(demand!$C85,Verdeelsleutels_percentage!$C:$C,0),MATCH(INDEX(Overzicht!$B$1:$F$35,MATCH(demand!Z$1,Overzicht!$B:$B,0),5),Verdeelsleutels_percentage!$1:$1,0)))</f>
        <v>0</v>
      </c>
      <c r="AA85">
        <f>PRODUCT(INDEX(Overzicht!$B$2:$E$35,MATCH(demand!AA$1,Overzicht!$B$2:$B$35,0),4),INDEX(Verdeelsleutels_percentage!$A:$AB,MATCH(demand!$C85,Verdeelsleutels_percentage!$C:$C,0),MATCH(INDEX(Overzicht!$B$1:$F$35,MATCH(demand!AA$1,Overzicht!$B:$B,0),5),Verdeelsleutels_percentage!$1:$1,0)))</f>
        <v>2.6498926583306392E-5</v>
      </c>
      <c r="AB85">
        <f>PRODUCT(INDEX(Overzicht!$B$2:$E$35,MATCH(demand!AB$1,Overzicht!$B$2:$B$35,0),4),INDEX(Verdeelsleutels_percentage!$A:$AB,MATCH(demand!$C85,Verdeelsleutels_percentage!$C:$C,0),MATCH(INDEX(Overzicht!$B$1:$F$35,MATCH(demand!AB$1,Overzicht!$B:$B,0),5),Verdeelsleutels_percentage!$1:$1,0)))</f>
        <v>5.993334331863243E-3</v>
      </c>
      <c r="AC85">
        <f>PRODUCT(INDEX(Overzicht!$B$2:$E$35,MATCH(demand!AC$1,Overzicht!$B$2:$B$35,0),4),INDEX(Verdeelsleutels_percentage!$A:$AB,MATCH(demand!$C85,Verdeelsleutels_percentage!$C:$C,0),MATCH(INDEX(Overzicht!$B$1:$F$35,MATCH(demand!AC$1,Overzicht!$B:$B,0),5),Verdeelsleutels_percentage!$1:$1,0)))</f>
        <v>1.1819704241155654E-3</v>
      </c>
      <c r="AD85">
        <f>PRODUCT(INDEX(Overzicht!$B$2:$E$35,MATCH(demand!AD$1,Overzicht!$B$2:$B$35,0),4),INDEX(Verdeelsleutels_percentage!$A:$AB,MATCH(demand!$C85,Verdeelsleutels_percentage!$C:$C,0),MATCH(INDEX(Overzicht!$B$1:$F$35,MATCH(demand!AD$1,Overzicht!$B:$B,0),5),Verdeelsleutels_percentage!$1:$1,0)))</f>
        <v>0</v>
      </c>
      <c r="AE85">
        <f>PRODUCT(INDEX(Overzicht!$B$2:$E$35,MATCH(demand!AE$1,Overzicht!$B$2:$B$35,0),4),INDEX(Verdeelsleutels_percentage!$A:$AB,MATCH(demand!$C85,Verdeelsleutels_percentage!$C:$C,0),MATCH(INDEX(Overzicht!$B$1:$F$35,MATCH(demand!AE$1,Overzicht!$B:$B,0),5),Verdeelsleutels_percentage!$1:$1,0)))</f>
        <v>0</v>
      </c>
      <c r="AF85">
        <f>PRODUCT(INDEX(Overzicht!$B$2:$E$35,MATCH(demand!AF$1,Overzicht!$B$2:$B$35,0),4),INDEX(Verdeelsleutels_percentage!$A:$AB,MATCH(demand!$C85,Verdeelsleutels_percentage!$C:$C,0),MATCH(INDEX(Overzicht!$B$1:$F$35,MATCH(demand!AF$1,Overzicht!$B:$B,0),5),Verdeelsleutels_percentage!$1:$1,0)))</f>
        <v>0</v>
      </c>
      <c r="AG85">
        <f>PRODUCT(INDEX(Overzicht!$B$2:$E$35,MATCH(demand!AG$1,Overzicht!$B$2:$B$35,0),4),INDEX(Verdeelsleutels_percentage!$A:$AB,MATCH(demand!$C85,Verdeelsleutels_percentage!$C:$C,0),MATCH(INDEX(Overzicht!$B$1:$F$35,MATCH(demand!AG$1,Overzicht!$B:$B,0),5),Verdeelsleutels_percentage!$1:$1,0)))</f>
        <v>0</v>
      </c>
      <c r="AH85">
        <f>PRODUCT(INDEX(Overzicht!$B$2:$E$35,MATCH(demand!AH$1,Overzicht!$B$2:$B$35,0),4),INDEX(Verdeelsleutels_percentage!$A:$AB,MATCH(demand!$C85,Verdeelsleutels_percentage!$C:$C,0),MATCH(INDEX(Overzicht!$B$1:$F$35,MATCH(demand!AH$1,Overzicht!$B:$B,0),5),Verdeelsleutels_percentage!$1:$1,0)))</f>
        <v>3.444860455829831E-4</v>
      </c>
      <c r="AI85">
        <f>PRODUCT(INDEX(Overzicht!$B$2:$E$35,MATCH(demand!AI$1,Overzicht!$B$2:$B$35,0),4),INDEX(Verdeelsleutels_percentage!$A:$AB,MATCH(demand!$C85,Verdeelsleutels_percentage!$C:$C,0),MATCH(INDEX(Overzicht!$B$1:$F$35,MATCH(demand!AI$1,Overzicht!$B:$B,0),5),Verdeelsleutels_percentage!$1:$1,0)))</f>
        <v>5.2997853166612784E-5</v>
      </c>
      <c r="AJ85">
        <f>PRODUCT(INDEX(Overzicht!$B$2:$E$35,MATCH(demand!AJ$1,Overzicht!$B$2:$B$35,0),4),INDEX(Verdeelsleutels_percentage!$A:$AB,MATCH(demand!$C85,Verdeelsleutels_percentage!$C:$C,0),MATCH(INDEX(Overzicht!$B$1:$F$35,MATCH(demand!AJ$1,Overzicht!$B:$B,0),5),Verdeelsleutels_percentage!$1:$1,0)))</f>
        <v>0</v>
      </c>
      <c r="AK85">
        <f>PRODUCT(INDEX(Overzicht!$B$2:$E$35,MATCH(demand!AK$1,Overzicht!$B$2:$B$35,0),4),INDEX(Verdeelsleutels_percentage!$A:$AB,MATCH(demand!$C85,Verdeelsleutels_percentage!$C:$C,0),MATCH(INDEX(Overzicht!$B$1:$F$35,MATCH(demand!AK$1,Overzicht!$B:$B,0),5),Verdeelsleutels_percentage!$1:$1,0)))</f>
        <v>2.0838919294997971E-4</v>
      </c>
      <c r="AL85">
        <f>PRODUCT(INDEX(Overzicht!$B$2:$E$35,MATCH(demand!AL$1,Overzicht!$B$2:$B$35,0),4),INDEX(Verdeelsleutels_percentage!$A:$AB,MATCH(demand!$C85,Verdeelsleutels_percentage!$C:$C,0),MATCH(INDEX(Overzicht!$B$1:$F$35,MATCH(demand!AL$1,Overzicht!$B:$B,0),5),Verdeelsleutels_percentage!$1:$1,0)))</f>
        <v>2.6716563198715348E-3</v>
      </c>
      <c r="AM85">
        <f>PRODUCT(INDEX(Overzicht!$B$2:$E$35,MATCH(demand!AM$1,Overzicht!$B$2:$B$35,0),4),INDEX(Verdeelsleutels_percentage!$A:$AB,MATCH(demand!$C85,Verdeelsleutels_percentage!$C:$C,0),MATCH(INDEX(Overzicht!$B$1:$F$35,MATCH(demand!AM$1,Overzicht!$B:$B,0),5),Verdeelsleutels_percentage!$1:$1,0)))</f>
        <v>5.3433126397430695E-3</v>
      </c>
      <c r="AN85">
        <f>PRODUCT(INDEX(Overzicht!$B$2:$E$35,MATCH(demand!AN$1,Overzicht!$B$2:$B$35,0),4),INDEX(Verdeelsleutels_percentage!$A:$AB,MATCH(demand!$C85,Verdeelsleutels_percentage!$C:$C,0),MATCH(INDEX(Overzicht!$B$1:$F$35,MATCH(demand!AN$1,Overzicht!$B:$B,0),5),Verdeelsleutels_percentage!$1:$1,0)))</f>
        <v>2.6716563198715348E-3</v>
      </c>
      <c r="AO85">
        <f>PRODUCT(INDEX(Overzicht!$B$2:$E$35,MATCH(demand!AO$1,Overzicht!$B$2:$B$35,0),4),INDEX(Verdeelsleutels_percentage!$A:$AB,MATCH(demand!$C85,Verdeelsleutels_percentage!$C:$C,0),MATCH(INDEX(Overzicht!$B$1:$F$35,MATCH(demand!AO$1,Overzicht!$B:$B,0),5),Verdeelsleutels_percentage!$1:$1,0)))</f>
        <v>9.3507971195503723E-3</v>
      </c>
    </row>
    <row r="86" spans="2:41">
      <c r="B86" t="str">
        <f>INDEX('ETLocal datasets'!B:C,MATCH(C86,'ETLocal datasets'!C:C,0),1)</f>
        <v>GM0232</v>
      </c>
      <c r="C86" t="str">
        <f>'ETLocal datasets'!C69</f>
        <v>Epe</v>
      </c>
      <c r="D86">
        <f t="shared" si="10"/>
        <v>2.9333378892929189E-2</v>
      </c>
      <c r="E86">
        <f t="shared" si="11"/>
        <v>0.14376999605458413</v>
      </c>
      <c r="F86">
        <f t="shared" si="12"/>
        <v>2.0137670267315496E-2</v>
      </c>
      <c r="G86">
        <f t="shared" si="13"/>
        <v>4.1426064549906161E-2</v>
      </c>
      <c r="H86">
        <f>PRODUCT(INDEX(Overzicht!$B$2:$E$35,MATCH(demand!H$1,Overzicht!$B$2:$B$35,0),4),INDEX(Verdeelsleutels_percentage!$A:$AB,MATCH(demand!$C86,Verdeelsleutels_percentage!$C:$C,0),MATCH(INDEX(Overzicht!$B$1:$F$35,MATCH(demand!H$1,Overzicht!$B:$B,0),5),Verdeelsleutels_percentage!$1:$1,0)))</f>
        <v>2.0137670267315496E-2</v>
      </c>
      <c r="I86">
        <f>PRODUCT(INDEX(Overzicht!$B$2:$E$35,MATCH(demand!I$1,Overzicht!$B$2:$B$35,0),4),INDEX(Verdeelsleutels_percentage!$A:$AB,MATCH(demand!$C86,Verdeelsleutels_percentage!$C:$C,0),MATCH(INDEX(Overzicht!$B$1:$F$35,MATCH(demand!I$1,Overzicht!$B:$B,0),5),Verdeelsleutels_percentage!$1:$1,0)))</f>
        <v>5.2192525501549058E-3</v>
      </c>
      <c r="J86">
        <f>PRODUCT(INDEX(Overzicht!$B$2:$E$35,MATCH(demand!J$1,Overzicht!$B$2:$B$35,0),4),INDEX(Verdeelsleutels_percentage!$A:$AB,MATCH(demand!$C86,Verdeelsleutels_percentage!$C:$C,0),MATCH(INDEX(Overzicht!$B$1:$F$35,MATCH(demand!J$1,Overzicht!$B:$B,0),5),Verdeelsleutels_percentage!$1:$1,0)))</f>
        <v>4.6028960611006848E-3</v>
      </c>
      <c r="K86">
        <f>PRODUCT(INDEX(Overzicht!$B$2:$E$35,MATCH(demand!K$1,Overzicht!$B$2:$B$35,0),4),INDEX(Verdeelsleutels_percentage!$A:$AB,MATCH(demand!$C86,Verdeelsleutels_percentage!$C:$C,0),MATCH(INDEX(Overzicht!$B$1:$F$35,MATCH(demand!K$1,Overzicht!$B:$B,0),5),Verdeelsleutels_percentage!$1:$1,0)))</f>
        <v>6.0891279751807239E-4</v>
      </c>
      <c r="L86">
        <f>PRODUCT(INDEX(Overzicht!$B$2:$E$35,MATCH(demand!L$1,Overzicht!$B$2:$B$35,0),4),INDEX(Verdeelsleutels_percentage!$A:$AB,MATCH(demand!$C86,Verdeelsleutels_percentage!$C:$C,0),MATCH(INDEX(Overzicht!$B$1:$F$35,MATCH(demand!L$1,Overzicht!$B:$B,0),5),Verdeelsleutels_percentage!$1:$1,0)))</f>
        <v>6.9043440916510277E-3</v>
      </c>
      <c r="M86">
        <f>PRODUCT(INDEX(Overzicht!$B$2:$E$35,MATCH(demand!M$1,Overzicht!$B$2:$B$35,0),4),INDEX(Verdeelsleutels_percentage!$A:$AB,MATCH(demand!$C86,Verdeelsleutels_percentage!$C:$C,0),MATCH(INDEX(Overzicht!$B$1:$F$35,MATCH(demand!M$1,Overzicht!$B:$B,0),5),Verdeelsleutels_percentage!$1:$1,0)))</f>
        <v>5.1634895291836676E-3</v>
      </c>
      <c r="N86">
        <f>PRODUCT(INDEX(Overzicht!$B$2:$E$35,MATCH(demand!N$1,Overzicht!$B$2:$B$35,0),4),INDEX(Verdeelsleutels_percentage!$A:$AB,MATCH(demand!$C86,Verdeelsleutels_percentage!$C:$C,0),MATCH(INDEX(Overzicht!$B$1:$F$35,MATCH(demand!N$1,Overzicht!$B:$B,0),5),Verdeelsleutels_percentage!$1:$1,0)))</f>
        <v>3.5261650333462922E-2</v>
      </c>
      <c r="O86">
        <f>PRODUCT(INDEX(Overzicht!$B$2:$E$35,MATCH(demand!O$1,Overzicht!$B$2:$B$35,0),4),INDEX(Verdeelsleutels_percentage!$A:$AB,MATCH(demand!$C86,Verdeelsleutels_percentage!$C:$C,0),MATCH(INDEX(Overzicht!$B$1:$F$35,MATCH(demand!O$1,Overzicht!$B:$B,0),5),Verdeelsleutels_percentage!$1:$1,0)))</f>
        <v>0</v>
      </c>
      <c r="P86">
        <f>PRODUCT(INDEX(Overzicht!$B$2:$E$35,MATCH(demand!P$1,Overzicht!$B$2:$B$35,0),4),INDEX(Verdeelsleutels_percentage!$A:$AB,MATCH(demand!$C86,Verdeelsleutels_percentage!$C:$C,0),MATCH(INDEX(Overzicht!$B$1:$F$35,MATCH(demand!P$1,Overzicht!$B:$B,0),5),Verdeelsleutels_percentage!$1:$1,0)))</f>
        <v>0</v>
      </c>
      <c r="Q86">
        <f>PRODUCT(INDEX(Overzicht!$B$2:$E$35,MATCH(demand!Q$1,Overzicht!$B$2:$B$35,0),4),INDEX(Verdeelsleutels_percentage!$A:$AB,MATCH(demand!$C86,Verdeelsleutels_percentage!$C:$C,0),MATCH(INDEX(Overzicht!$B$1:$F$35,MATCH(demand!Q$1,Overzicht!$B:$B,0),5),Verdeelsleutels_percentage!$1:$1,0)))</f>
        <v>6.8324238406963292E-3</v>
      </c>
      <c r="R86">
        <f>PRODUCT(INDEX(Overzicht!$B$2:$E$35,MATCH(demand!R$1,Overzicht!$B$2:$B$35,0),4),INDEX(Verdeelsleutels_percentage!$A:$AB,MATCH(demand!$C86,Verdeelsleutels_percentage!$C:$C,0),MATCH(INDEX(Overzicht!$B$1:$F$35,MATCH(demand!R$1,Overzicht!$B:$B,0),5),Verdeelsleutels_percentage!$1:$1,0)))</f>
        <v>1.2226442662298695E-3</v>
      </c>
      <c r="S86">
        <f>PRODUCT(INDEX(Overzicht!$B$2:$E$35,MATCH(demand!S$1,Overzicht!$B$2:$B$35,0),4),INDEX(Verdeelsleutels_percentage!$A:$AB,MATCH(demand!$C86,Verdeelsleutels_percentage!$C:$C,0),MATCH(INDEX(Overzicht!$B$1:$F$35,MATCH(demand!S$1,Overzicht!$B:$B,0),5),Verdeelsleutels_percentage!$1:$1,0)))</f>
        <v>9.3975794580805662E-3</v>
      </c>
      <c r="T86">
        <f>PRODUCT(INDEX(Overzicht!$B$2:$E$35,MATCH(demand!T$1,Overzicht!$B$2:$B$35,0),4),INDEX(Verdeelsleutels_percentage!$A:$AB,MATCH(demand!$C86,Verdeelsleutels_percentage!$C:$C,0),MATCH(INDEX(Overzicht!$B$1:$F$35,MATCH(demand!T$1,Overzicht!$B:$B,0),5),Verdeelsleutels_percentage!$1:$1,0)))</f>
        <v>7.6714934351678086E-3</v>
      </c>
      <c r="U86">
        <f>PRODUCT(INDEX(Overzicht!$B$2:$E$35,MATCH(demand!U$1,Overzicht!$B$2:$B$35,0),4),INDEX(Verdeelsleutels_percentage!$A:$AB,MATCH(demand!$C86,Verdeelsleutels_percentage!$C:$C,0),MATCH(INDEX(Overzicht!$B$1:$F$35,MATCH(demand!U$1,Overzicht!$B:$B,0),5),Verdeelsleutels_percentage!$1:$1,0)))</f>
        <v>2.3973416984899402E-2</v>
      </c>
      <c r="V86">
        <f>PRODUCT(INDEX(Overzicht!$B$2:$E$35,MATCH(demand!V$1,Overzicht!$B$2:$B$35,0),4),INDEX(Verdeelsleutels_percentage!$A:$AB,MATCH(demand!$C86,Verdeelsleutels_percentage!$C:$C,0),MATCH(INDEX(Overzicht!$B$1:$F$35,MATCH(demand!V$1,Overzicht!$B:$B,0),5),Verdeelsleutels_percentage!$1:$1,0)))</f>
        <v>2.1096606946711476E-3</v>
      </c>
      <c r="W86">
        <f>PRODUCT(INDEX(Overzicht!$B$2:$E$35,MATCH(demand!W$1,Overzicht!$B$2:$B$35,0),4),INDEX(Verdeelsleutels_percentage!$A:$AB,MATCH(demand!$C86,Verdeelsleutels_percentage!$C:$C,0),MATCH(INDEX(Overzicht!$B$1:$F$35,MATCH(demand!W$1,Overzicht!$B:$B,0),5),Verdeelsleutels_percentage!$1:$1,0)))</f>
        <v>2.3014480305503425E-2</v>
      </c>
      <c r="X86">
        <f>PRODUCT(INDEX(Overzicht!$B$2:$E$35,MATCH(demand!X$1,Overzicht!$B$2:$B$35,0),4),INDEX(Verdeelsleutels_percentage!$A:$AB,MATCH(demand!$C86,Verdeelsleutels_percentage!$C:$C,0),MATCH(INDEX(Overzicht!$B$1:$F$35,MATCH(demand!X$1,Overzicht!$B:$B,0),5),Verdeelsleutels_percentage!$1:$1,0)))</f>
        <v>3.568171828757289E-2</v>
      </c>
      <c r="Y86">
        <f>PRODUCT(INDEX(Overzicht!$B$2:$E$35,MATCH(demand!Y$1,Overzicht!$B$2:$B$35,0),4),INDEX(Verdeelsleutels_percentage!$A:$AB,MATCH(demand!$C86,Verdeelsleutels_percentage!$C:$C,0),MATCH(INDEX(Overzicht!$B$1:$F$35,MATCH(demand!Y$1,Overzicht!$B:$B,0),5),Verdeelsleutels_percentage!$1:$1,0)))</f>
        <v>2.6139563398212327E-6</v>
      </c>
      <c r="Z86">
        <f>PRODUCT(INDEX(Overzicht!$B$2:$E$35,MATCH(demand!Z$1,Overzicht!$B$2:$B$35,0),4),INDEX(Verdeelsleutels_percentage!$A:$AB,MATCH(demand!$C86,Verdeelsleutels_percentage!$C:$C,0),MATCH(INDEX(Overzicht!$B$1:$F$35,MATCH(demand!Z$1,Overzicht!$B:$B,0),5),Verdeelsleutels_percentage!$1:$1,0)))</f>
        <v>0</v>
      </c>
      <c r="AA86">
        <f>PRODUCT(INDEX(Overzicht!$B$2:$E$35,MATCH(demand!AA$1,Overzicht!$B$2:$B$35,0),4),INDEX(Verdeelsleutels_percentage!$A:$AB,MATCH(demand!$C86,Verdeelsleutels_percentage!$C:$C,0),MATCH(INDEX(Overzicht!$B$1:$F$35,MATCH(demand!AA$1,Overzicht!$B:$B,0),5),Verdeelsleutels_percentage!$1:$1,0)))</f>
        <v>6.1145177539677958E-5</v>
      </c>
      <c r="AB86">
        <f>PRODUCT(INDEX(Overzicht!$B$2:$E$35,MATCH(demand!AB$1,Overzicht!$B$2:$B$35,0),4),INDEX(Verdeelsleutels_percentage!$A:$AB,MATCH(demand!$C86,Verdeelsleutels_percentage!$C:$C,0),MATCH(INDEX(Overzicht!$B$1:$F$35,MATCH(demand!AB$1,Overzicht!$B:$B,0),5),Verdeelsleutels_percentage!$1:$1,0)))</f>
        <v>1.1928378898671436E-2</v>
      </c>
      <c r="AC86">
        <f>PRODUCT(INDEX(Overzicht!$B$2:$E$35,MATCH(demand!AC$1,Overzicht!$B$2:$B$35,0),4),INDEX(Verdeelsleutels_percentage!$A:$AB,MATCH(demand!$C86,Verdeelsleutels_percentage!$C:$C,0),MATCH(INDEX(Overzicht!$B$1:$F$35,MATCH(demand!AC$1,Overzicht!$B:$B,0),5),Verdeelsleutels_percentage!$1:$1,0)))</f>
        <v>4.8888725400298505E-3</v>
      </c>
      <c r="AD86">
        <f>PRODUCT(INDEX(Overzicht!$B$2:$E$35,MATCH(demand!AD$1,Overzicht!$B$2:$B$35,0),4),INDEX(Verdeelsleutels_percentage!$A:$AB,MATCH(demand!$C86,Verdeelsleutels_percentage!$C:$C,0),MATCH(INDEX(Overzicht!$B$1:$F$35,MATCH(demand!AD$1,Overzicht!$B:$B,0),5),Verdeelsleutels_percentage!$1:$1,0)))</f>
        <v>0</v>
      </c>
      <c r="AE86">
        <f>PRODUCT(INDEX(Overzicht!$B$2:$E$35,MATCH(demand!AE$1,Overzicht!$B$2:$B$35,0),4),INDEX(Verdeelsleutels_percentage!$A:$AB,MATCH(demand!$C86,Verdeelsleutels_percentage!$C:$C,0),MATCH(INDEX(Overzicht!$B$1:$F$35,MATCH(demand!AE$1,Overzicht!$B:$B,0),5),Verdeelsleutels_percentage!$1:$1,0)))</f>
        <v>0</v>
      </c>
      <c r="AF86">
        <f>PRODUCT(INDEX(Overzicht!$B$2:$E$35,MATCH(demand!AF$1,Overzicht!$B$2:$B$35,0),4),INDEX(Verdeelsleutels_percentage!$A:$AB,MATCH(demand!$C86,Verdeelsleutels_percentage!$C:$C,0),MATCH(INDEX(Overzicht!$B$1:$F$35,MATCH(demand!AF$1,Overzicht!$B:$B,0),5),Verdeelsleutels_percentage!$1:$1,0)))</f>
        <v>0</v>
      </c>
      <c r="AG86">
        <f>PRODUCT(INDEX(Overzicht!$B$2:$E$35,MATCH(demand!AG$1,Overzicht!$B$2:$B$35,0),4),INDEX(Verdeelsleutels_percentage!$A:$AB,MATCH(demand!$C86,Verdeelsleutels_percentage!$C:$C,0),MATCH(INDEX(Overzicht!$B$1:$F$35,MATCH(demand!AG$1,Overzicht!$B:$B,0),5),Verdeelsleutels_percentage!$1:$1,0)))</f>
        <v>0</v>
      </c>
      <c r="AH86">
        <f>PRODUCT(INDEX(Overzicht!$B$2:$E$35,MATCH(demand!AH$1,Overzicht!$B$2:$B$35,0),4),INDEX(Verdeelsleutels_percentage!$A:$AB,MATCH(demand!$C86,Verdeelsleutels_percentage!$C:$C,0),MATCH(INDEX(Overzicht!$B$1:$F$35,MATCH(demand!AH$1,Overzicht!$B:$B,0),5),Verdeelsleutels_percentage!$1:$1,0)))</f>
        <v>7.9488730801581347E-4</v>
      </c>
      <c r="AI86">
        <f>PRODUCT(INDEX(Overzicht!$B$2:$E$35,MATCH(demand!AI$1,Overzicht!$B$2:$B$35,0),4),INDEX(Verdeelsleutels_percentage!$A:$AB,MATCH(demand!$C86,Verdeelsleutels_percentage!$C:$C,0),MATCH(INDEX(Overzicht!$B$1:$F$35,MATCH(demand!AI$1,Overzicht!$B:$B,0),5),Verdeelsleutels_percentage!$1:$1,0)))</f>
        <v>1.2229035507935592E-4</v>
      </c>
      <c r="AJ86">
        <f>PRODUCT(INDEX(Overzicht!$B$2:$E$35,MATCH(demand!AJ$1,Overzicht!$B$2:$B$35,0),4),INDEX(Verdeelsleutels_percentage!$A:$AB,MATCH(demand!$C86,Verdeelsleutels_percentage!$C:$C,0),MATCH(INDEX(Overzicht!$B$1:$F$35,MATCH(demand!AJ$1,Overzicht!$B:$B,0),5),Verdeelsleutels_percentage!$1:$1,0)))</f>
        <v>0</v>
      </c>
      <c r="AK86">
        <f>PRODUCT(INDEX(Overzicht!$B$2:$E$35,MATCH(demand!AK$1,Overzicht!$B$2:$B$35,0),4),INDEX(Verdeelsleutels_percentage!$A:$AB,MATCH(demand!$C86,Verdeelsleutels_percentage!$C:$C,0),MATCH(INDEX(Overzicht!$B$1:$F$35,MATCH(demand!AK$1,Overzicht!$B:$B,0),5),Verdeelsleutels_percentage!$1:$1,0)))</f>
        <v>2.9918824397154455E-4</v>
      </c>
      <c r="AL86">
        <f>PRODUCT(INDEX(Overzicht!$B$2:$E$35,MATCH(demand!AL$1,Overzicht!$B$2:$B$35,0),4),INDEX(Verdeelsleutels_percentage!$A:$AB,MATCH(demand!$C86,Verdeelsleutels_percentage!$C:$C,0),MATCH(INDEX(Overzicht!$B$1:$F$35,MATCH(demand!AL$1,Overzicht!$B:$B,0),5),Verdeelsleutels_percentage!$1:$1,0)))</f>
        <v>3.8357467175839043E-3</v>
      </c>
      <c r="AM86">
        <f>PRODUCT(INDEX(Overzicht!$B$2:$E$35,MATCH(demand!AM$1,Overzicht!$B$2:$B$35,0),4),INDEX(Verdeelsleutels_percentage!$A:$AB,MATCH(demand!$C86,Verdeelsleutels_percentage!$C:$C,0),MATCH(INDEX(Overzicht!$B$1:$F$35,MATCH(demand!AM$1,Overzicht!$B:$B,0),5),Verdeelsleutels_percentage!$1:$1,0)))</f>
        <v>7.6714934351678086E-3</v>
      </c>
      <c r="AN86">
        <f>PRODUCT(INDEX(Overzicht!$B$2:$E$35,MATCH(demand!AN$1,Overzicht!$B$2:$B$35,0),4),INDEX(Verdeelsleutels_percentage!$A:$AB,MATCH(demand!$C86,Verdeelsleutels_percentage!$C:$C,0),MATCH(INDEX(Overzicht!$B$1:$F$35,MATCH(demand!AN$1,Overzicht!$B:$B,0),5),Verdeelsleutels_percentage!$1:$1,0)))</f>
        <v>3.8357467175839043E-3</v>
      </c>
      <c r="AO86">
        <f>PRODUCT(INDEX(Overzicht!$B$2:$E$35,MATCH(demand!AO$1,Overzicht!$B$2:$B$35,0),4),INDEX(Verdeelsleutels_percentage!$A:$AB,MATCH(demand!$C86,Verdeelsleutels_percentage!$C:$C,0),MATCH(INDEX(Overzicht!$B$1:$F$35,MATCH(demand!AO$1,Overzicht!$B:$B,0),5),Verdeelsleutels_percentage!$1:$1,0)))</f>
        <v>1.3425113511543666E-2</v>
      </c>
    </row>
    <row r="87" spans="2:41">
      <c r="B87" t="str">
        <f>INDEX('ETLocal datasets'!B:C,MATCH(C87,'ETLocal datasets'!C:C,0),1)</f>
        <v>GM0233</v>
      </c>
      <c r="C87" t="str">
        <f>'ETLocal datasets'!C70</f>
        <v>Ermelo</v>
      </c>
      <c r="D87">
        <f t="shared" si="10"/>
        <v>1.7437926688103005E-2</v>
      </c>
      <c r="E87">
        <f t="shared" si="11"/>
        <v>8.2680531433004689E-2</v>
      </c>
      <c r="F87">
        <f t="shared" si="12"/>
        <v>1.6317922704467028E-2</v>
      </c>
      <c r="G87">
        <f t="shared" si="13"/>
        <v>3.3568298134903599E-2</v>
      </c>
      <c r="H87">
        <f>PRODUCT(INDEX(Overzicht!$B$2:$E$35,MATCH(demand!H$1,Overzicht!$B$2:$B$35,0),4),INDEX(Verdeelsleutels_percentage!$A:$AB,MATCH(demand!$C87,Verdeelsleutels_percentage!$C:$C,0),MATCH(INDEX(Overzicht!$B$1:$F$35,MATCH(demand!H$1,Overzicht!$B:$B,0),5),Verdeelsleutels_percentage!$1:$1,0)))</f>
        <v>1.6317922704467028E-2</v>
      </c>
      <c r="I87">
        <f>PRODUCT(INDEX(Overzicht!$B$2:$E$35,MATCH(demand!I$1,Overzicht!$B$2:$B$35,0),4),INDEX(Verdeelsleutels_percentage!$A:$AB,MATCH(demand!$C87,Verdeelsleutels_percentage!$C:$C,0),MATCH(INDEX(Overzicht!$B$1:$F$35,MATCH(demand!I$1,Overzicht!$B:$B,0),5),Verdeelsleutels_percentage!$1:$1,0)))</f>
        <v>1.470195624195458E-3</v>
      </c>
      <c r="J87">
        <f>PRODUCT(INDEX(Overzicht!$B$2:$E$35,MATCH(demand!J$1,Overzicht!$B$2:$B$35,0),4),INDEX(Verdeelsleutels_percentage!$A:$AB,MATCH(demand!$C87,Verdeelsleutels_percentage!$C:$C,0),MATCH(INDEX(Overzicht!$B$1:$F$35,MATCH(demand!J$1,Overzicht!$B:$B,0),5),Verdeelsleutels_percentage!$1:$1,0)))</f>
        <v>3.7298109038781777E-3</v>
      </c>
      <c r="K87">
        <f>PRODUCT(INDEX(Overzicht!$B$2:$E$35,MATCH(demand!K$1,Overzicht!$B$2:$B$35,0),4),INDEX(Verdeelsleutels_percentage!$A:$AB,MATCH(demand!$C87,Verdeelsleutels_percentage!$C:$C,0),MATCH(INDEX(Overzicht!$B$1:$F$35,MATCH(demand!K$1,Overzicht!$B:$B,0),5),Verdeelsleutels_percentage!$1:$1,0)))</f>
        <v>1.7152282282280345E-4</v>
      </c>
      <c r="L87">
        <f>PRODUCT(INDEX(Overzicht!$B$2:$E$35,MATCH(demand!L$1,Overzicht!$B$2:$B$35,0),4),INDEX(Verdeelsleutels_percentage!$A:$AB,MATCH(demand!$C87,Verdeelsleutels_percentage!$C:$C,0),MATCH(INDEX(Overzicht!$B$1:$F$35,MATCH(demand!L$1,Overzicht!$B:$B,0),5),Verdeelsleutels_percentage!$1:$1,0)))</f>
        <v>5.5947163558172667E-3</v>
      </c>
      <c r="M87">
        <f>PRODUCT(INDEX(Overzicht!$B$2:$E$35,MATCH(demand!M$1,Overzicht!$B$2:$B$35,0),4),INDEX(Verdeelsleutels_percentage!$A:$AB,MATCH(demand!$C87,Verdeelsleutels_percentage!$C:$C,0),MATCH(INDEX(Overzicht!$B$1:$F$35,MATCH(demand!M$1,Overzicht!$B:$B,0),5),Verdeelsleutels_percentage!$1:$1,0)))</f>
        <v>1.8832917739672569E-3</v>
      </c>
      <c r="N87">
        <f>PRODUCT(INDEX(Overzicht!$B$2:$E$35,MATCH(demand!N$1,Overzicht!$B$2:$B$35,0),4),INDEX(Verdeelsleutels_percentage!$A:$AB,MATCH(demand!$C87,Verdeelsleutels_percentage!$C:$C,0),MATCH(INDEX(Overzicht!$B$1:$F$35,MATCH(demand!N$1,Overzicht!$B:$B,0),5),Verdeelsleutels_percentage!$1:$1,0)))</f>
        <v>4.4510680284380964E-3</v>
      </c>
      <c r="O87">
        <f>PRODUCT(INDEX(Overzicht!$B$2:$E$35,MATCH(demand!O$1,Overzicht!$B$2:$B$35,0),4),INDEX(Verdeelsleutels_percentage!$A:$AB,MATCH(demand!$C87,Verdeelsleutels_percentage!$C:$C,0),MATCH(INDEX(Overzicht!$B$1:$F$35,MATCH(demand!O$1,Overzicht!$B:$B,0),5),Verdeelsleutels_percentage!$1:$1,0)))</f>
        <v>0</v>
      </c>
      <c r="P87">
        <f>PRODUCT(INDEX(Overzicht!$B$2:$E$35,MATCH(demand!P$1,Overzicht!$B$2:$B$35,0),4),INDEX(Verdeelsleutels_percentage!$A:$AB,MATCH(demand!$C87,Verdeelsleutels_percentage!$C:$C,0),MATCH(INDEX(Overzicht!$B$1:$F$35,MATCH(demand!P$1,Overzicht!$B:$B,0),5),Verdeelsleutels_percentage!$1:$1,0)))</f>
        <v>3.3106007617024946E-4</v>
      </c>
      <c r="Q87">
        <f>PRODUCT(INDEX(Overzicht!$B$2:$E$35,MATCH(demand!Q$1,Overzicht!$B$2:$B$35,0),4),INDEX(Verdeelsleutels_percentage!$A:$AB,MATCH(demand!$C87,Verdeelsleutels_percentage!$C:$C,0),MATCH(INDEX(Overzicht!$B$1:$F$35,MATCH(demand!Q$1,Overzicht!$B:$B,0),5),Verdeelsleutels_percentage!$1:$1,0)))</f>
        <v>5.5364380604441699E-3</v>
      </c>
      <c r="R87">
        <f>PRODUCT(INDEX(Overzicht!$B$2:$E$35,MATCH(demand!R$1,Overzicht!$B$2:$B$35,0),4),INDEX(Verdeelsleutels_percentage!$A:$AB,MATCH(demand!$C87,Verdeelsleutels_percentage!$C:$C,0),MATCH(INDEX(Overzicht!$B$1:$F$35,MATCH(demand!R$1,Overzicht!$B:$B,0),5),Verdeelsleutels_percentage!$1:$1,0)))</f>
        <v>9.9073102134264088E-4</v>
      </c>
      <c r="S87">
        <f>PRODUCT(INDEX(Overzicht!$B$2:$E$35,MATCH(demand!S$1,Overzicht!$B$2:$B$35,0),4),INDEX(Verdeelsleutels_percentage!$A:$AB,MATCH(demand!$C87,Verdeelsleutels_percentage!$C:$C,0),MATCH(INDEX(Overzicht!$B$1:$F$35,MATCH(demand!S$1,Overzicht!$B:$B,0),5),Verdeelsleutels_percentage!$1:$1,0)))</f>
        <v>7.6150305954179468E-3</v>
      </c>
      <c r="T87">
        <f>PRODUCT(INDEX(Overzicht!$B$2:$E$35,MATCH(demand!T$1,Overzicht!$B$2:$B$35,0),4),INDEX(Verdeelsleutels_percentage!$A:$AB,MATCH(demand!$C87,Verdeelsleutels_percentage!$C:$C,0),MATCH(INDEX(Overzicht!$B$1:$F$35,MATCH(demand!T$1,Overzicht!$B:$B,0),5),Verdeelsleutels_percentage!$1:$1,0)))</f>
        <v>6.2163515064636299E-3</v>
      </c>
      <c r="U87">
        <f>PRODUCT(INDEX(Overzicht!$B$2:$E$35,MATCH(demand!U$1,Overzicht!$B$2:$B$35,0),4),INDEX(Verdeelsleutels_percentage!$A:$AB,MATCH(demand!$C87,Verdeelsleutels_percentage!$C:$C,0),MATCH(INDEX(Overzicht!$B$1:$F$35,MATCH(demand!U$1,Overzicht!$B:$B,0),5),Verdeelsleutels_percentage!$1:$1,0)))</f>
        <v>1.9426098457698843E-2</v>
      </c>
      <c r="V87">
        <f>PRODUCT(INDEX(Overzicht!$B$2:$E$35,MATCH(demand!V$1,Overzicht!$B$2:$B$35,0),4),INDEX(Verdeelsleutels_percentage!$A:$AB,MATCH(demand!$C87,Verdeelsleutels_percentage!$C:$C,0),MATCH(INDEX(Overzicht!$B$1:$F$35,MATCH(demand!V$1,Overzicht!$B:$B,0),5),Verdeelsleutels_percentage!$1:$1,0)))</f>
        <v>1.7094966642774983E-3</v>
      </c>
      <c r="W87">
        <f>PRODUCT(INDEX(Overzicht!$B$2:$E$35,MATCH(demand!W$1,Overzicht!$B$2:$B$35,0),4),INDEX(Verdeelsleutels_percentage!$A:$AB,MATCH(demand!$C87,Verdeelsleutels_percentage!$C:$C,0),MATCH(INDEX(Overzicht!$B$1:$F$35,MATCH(demand!W$1,Overzicht!$B:$B,0),5),Verdeelsleutels_percentage!$1:$1,0)))</f>
        <v>1.864905451939089E-2</v>
      </c>
      <c r="X87">
        <f>PRODUCT(INDEX(Overzicht!$B$2:$E$35,MATCH(demand!X$1,Overzicht!$B$2:$B$35,0),4),INDEX(Verdeelsleutels_percentage!$A:$AB,MATCH(demand!$C87,Verdeelsleutels_percentage!$C:$C,0),MATCH(INDEX(Overzicht!$B$1:$F$35,MATCH(demand!X$1,Overzicht!$B:$B,0),5),Verdeelsleutels_percentage!$1:$1,0)))</f>
        <v>2.2948984674890847E-2</v>
      </c>
      <c r="Y87">
        <f>PRODUCT(INDEX(Overzicht!$B$2:$E$35,MATCH(demand!Y$1,Overzicht!$B$2:$B$35,0),4),INDEX(Verdeelsleutels_percentage!$A:$AB,MATCH(demand!$C87,Verdeelsleutels_percentage!$C:$C,0),MATCH(INDEX(Overzicht!$B$1:$F$35,MATCH(demand!Y$1,Overzicht!$B:$B,0),5),Verdeelsleutels_percentage!$1:$1,0)))</f>
        <v>7.6656171732361734E-7</v>
      </c>
      <c r="Z87">
        <f>PRODUCT(INDEX(Overzicht!$B$2:$E$35,MATCH(demand!Z$1,Overzicht!$B$2:$B$35,0),4),INDEX(Verdeelsleutels_percentage!$A:$AB,MATCH(demand!$C87,Verdeelsleutels_percentage!$C:$C,0),MATCH(INDEX(Overzicht!$B$1:$F$35,MATCH(demand!Z$1,Overzicht!$B:$B,0),5),Verdeelsleutels_percentage!$1:$1,0)))</f>
        <v>0</v>
      </c>
      <c r="AA87">
        <f>PRODUCT(INDEX(Overzicht!$B$2:$E$35,MATCH(demand!AA$1,Overzicht!$B$2:$B$35,0),4),INDEX(Verdeelsleutels_percentage!$A:$AB,MATCH(demand!$C87,Verdeelsleutels_percentage!$C:$C,0),MATCH(INDEX(Overzicht!$B$1:$F$35,MATCH(demand!AA$1,Overzicht!$B:$B,0),5),Verdeelsleutels_percentage!$1:$1,0)))</f>
        <v>1.7931268241488126E-5</v>
      </c>
      <c r="AB87">
        <f>PRODUCT(INDEX(Overzicht!$B$2:$E$35,MATCH(demand!AB$1,Overzicht!$B$2:$B$35,0),4),INDEX(Verdeelsleutels_percentage!$A:$AB,MATCH(demand!$C87,Verdeelsleutels_percentage!$C:$C,0),MATCH(INDEX(Overzicht!$B$1:$F$35,MATCH(demand!AB$1,Overzicht!$B:$B,0),5),Verdeelsleutels_percentage!$1:$1,0)))</f>
        <v>6.0297125410808047E-3</v>
      </c>
      <c r="AC87">
        <f>PRODUCT(INDEX(Overzicht!$B$2:$E$35,MATCH(demand!AC$1,Overzicht!$B$2:$B$35,0),4),INDEX(Verdeelsleutels_percentage!$A:$AB,MATCH(demand!$C87,Verdeelsleutels_percentage!$C:$C,0),MATCH(INDEX(Overzicht!$B$1:$F$35,MATCH(demand!AC$1,Overzicht!$B:$B,0),5),Verdeelsleutels_percentage!$1:$1,0)))</f>
        <v>3.0917699181429031E-3</v>
      </c>
      <c r="AD87">
        <f>PRODUCT(INDEX(Overzicht!$B$2:$E$35,MATCH(demand!AD$1,Overzicht!$B$2:$B$35,0),4),INDEX(Verdeelsleutels_percentage!$A:$AB,MATCH(demand!$C87,Verdeelsleutels_percentage!$C:$C,0),MATCH(INDEX(Overzicht!$B$1:$F$35,MATCH(demand!AD$1,Overzicht!$B:$B,0),5),Verdeelsleutels_percentage!$1:$1,0)))</f>
        <v>0</v>
      </c>
      <c r="AE87">
        <f>PRODUCT(INDEX(Overzicht!$B$2:$E$35,MATCH(demand!AE$1,Overzicht!$B$2:$B$35,0),4),INDEX(Verdeelsleutels_percentage!$A:$AB,MATCH(demand!$C87,Verdeelsleutels_percentage!$C:$C,0),MATCH(INDEX(Overzicht!$B$1:$F$35,MATCH(demand!AE$1,Overzicht!$B:$B,0),5),Verdeelsleutels_percentage!$1:$1,0)))</f>
        <v>0</v>
      </c>
      <c r="AF87">
        <f>PRODUCT(INDEX(Overzicht!$B$2:$E$35,MATCH(demand!AF$1,Overzicht!$B$2:$B$35,0),4),INDEX(Verdeelsleutels_percentage!$A:$AB,MATCH(demand!$C87,Verdeelsleutels_percentage!$C:$C,0),MATCH(INDEX(Overzicht!$B$1:$F$35,MATCH(demand!AF$1,Overzicht!$B:$B,0),5),Verdeelsleutels_percentage!$1:$1,0)))</f>
        <v>0</v>
      </c>
      <c r="AG87">
        <f>PRODUCT(INDEX(Overzicht!$B$2:$E$35,MATCH(demand!AG$1,Overzicht!$B$2:$B$35,0),4),INDEX(Verdeelsleutels_percentage!$A:$AB,MATCH(demand!$C87,Verdeelsleutels_percentage!$C:$C,0),MATCH(INDEX(Overzicht!$B$1:$F$35,MATCH(demand!AG$1,Overzicht!$B:$B,0),5),Verdeelsleutels_percentage!$1:$1,0)))</f>
        <v>0</v>
      </c>
      <c r="AH87">
        <f>PRODUCT(INDEX(Overzicht!$B$2:$E$35,MATCH(demand!AH$1,Overzicht!$B$2:$B$35,0),4),INDEX(Verdeelsleutels_percentage!$A:$AB,MATCH(demand!$C87,Verdeelsleutels_percentage!$C:$C,0),MATCH(INDEX(Overzicht!$B$1:$F$35,MATCH(demand!AH$1,Overzicht!$B:$B,0),5),Verdeelsleutels_percentage!$1:$1,0)))</f>
        <v>2.3310648713934564E-4</v>
      </c>
      <c r="AI87">
        <f>PRODUCT(INDEX(Overzicht!$B$2:$E$35,MATCH(demand!AI$1,Overzicht!$B$2:$B$35,0),4),INDEX(Verdeelsleutels_percentage!$A:$AB,MATCH(demand!$C87,Verdeelsleutels_percentage!$C:$C,0),MATCH(INDEX(Overzicht!$B$1:$F$35,MATCH(demand!AI$1,Overzicht!$B:$B,0),5),Verdeelsleutels_percentage!$1:$1,0)))</f>
        <v>3.5862536482976251E-5</v>
      </c>
      <c r="AJ87">
        <f>PRODUCT(INDEX(Overzicht!$B$2:$E$35,MATCH(demand!AJ$1,Overzicht!$B$2:$B$35,0),4),INDEX(Verdeelsleutels_percentage!$A:$AB,MATCH(demand!$C87,Verdeelsleutels_percentage!$C:$C,0),MATCH(INDEX(Overzicht!$B$1:$F$35,MATCH(demand!AJ$1,Overzicht!$B:$B,0),5),Verdeelsleutels_percentage!$1:$1,0)))</f>
        <v>0</v>
      </c>
      <c r="AK87">
        <f>PRODUCT(INDEX(Overzicht!$B$2:$E$35,MATCH(demand!AK$1,Overzicht!$B$2:$B$35,0),4),INDEX(Verdeelsleutels_percentage!$A:$AB,MATCH(demand!$C87,Verdeelsleutels_percentage!$C:$C,0),MATCH(INDEX(Overzicht!$B$1:$F$35,MATCH(demand!AK$1,Overzicht!$B:$B,0),5),Verdeelsleutels_percentage!$1:$1,0)))</f>
        <v>2.4243770875208157E-4</v>
      </c>
      <c r="AL87">
        <f>PRODUCT(INDEX(Overzicht!$B$2:$E$35,MATCH(demand!AL$1,Overzicht!$B$2:$B$35,0),4),INDEX(Verdeelsleutels_percentage!$A:$AB,MATCH(demand!$C87,Verdeelsleutels_percentage!$C:$C,0),MATCH(INDEX(Overzicht!$B$1:$F$35,MATCH(demand!AL$1,Overzicht!$B:$B,0),5),Verdeelsleutels_percentage!$1:$1,0)))</f>
        <v>3.1081757532318149E-3</v>
      </c>
      <c r="AM87">
        <f>PRODUCT(INDEX(Overzicht!$B$2:$E$35,MATCH(demand!AM$1,Overzicht!$B$2:$B$35,0),4),INDEX(Verdeelsleutels_percentage!$A:$AB,MATCH(demand!$C87,Verdeelsleutels_percentage!$C:$C,0),MATCH(INDEX(Overzicht!$B$1:$F$35,MATCH(demand!AM$1,Overzicht!$B:$B,0),5),Verdeelsleutels_percentage!$1:$1,0)))</f>
        <v>6.2163515064636299E-3</v>
      </c>
      <c r="AN87">
        <f>PRODUCT(INDEX(Overzicht!$B$2:$E$35,MATCH(demand!AN$1,Overzicht!$B$2:$B$35,0),4),INDEX(Verdeelsleutels_percentage!$A:$AB,MATCH(demand!$C87,Verdeelsleutels_percentage!$C:$C,0),MATCH(INDEX(Overzicht!$B$1:$F$35,MATCH(demand!AN$1,Overzicht!$B:$B,0),5),Verdeelsleutels_percentage!$1:$1,0)))</f>
        <v>3.1081757532318149E-3</v>
      </c>
      <c r="AO87">
        <f>PRODUCT(INDEX(Overzicht!$B$2:$E$35,MATCH(demand!AO$1,Overzicht!$B$2:$B$35,0),4),INDEX(Verdeelsleutels_percentage!$A:$AB,MATCH(demand!$C87,Verdeelsleutels_percentage!$C:$C,0),MATCH(INDEX(Overzicht!$B$1:$F$35,MATCH(demand!AO$1,Overzicht!$B:$B,0),5),Verdeelsleutels_percentage!$1:$1,0)))</f>
        <v>1.0878615136311352E-2</v>
      </c>
    </row>
    <row r="88" spans="2:41">
      <c r="B88" t="str">
        <f>INDEX('ETLocal datasets'!B:C,MATCH(C88,'ETLocal datasets'!C:C,0),1)</f>
        <v>GM0243</v>
      </c>
      <c r="C88" t="str">
        <f>'ETLocal datasets'!C71</f>
        <v>Harderwijk</v>
      </c>
      <c r="D88">
        <f t="shared" si="10"/>
        <v>2.0141171520081855E-2</v>
      </c>
      <c r="E88">
        <f t="shared" si="11"/>
        <v>0.10575102092635197</v>
      </c>
      <c r="F88">
        <f t="shared" si="12"/>
        <v>2.8908447397469866E-2</v>
      </c>
      <c r="G88">
        <f t="shared" si="13"/>
        <v>5.9468806074795148E-2</v>
      </c>
      <c r="H88">
        <f>PRODUCT(INDEX(Overzicht!$B$2:$E$35,MATCH(demand!H$1,Overzicht!$B$2:$B$35,0),4),INDEX(Verdeelsleutels_percentage!$A:$AB,MATCH(demand!$C88,Verdeelsleutels_percentage!$C:$C,0),MATCH(INDEX(Overzicht!$B$1:$F$35,MATCH(demand!H$1,Overzicht!$B:$B,0),5),Verdeelsleutels_percentage!$1:$1,0)))</f>
        <v>2.8908447397469866E-2</v>
      </c>
      <c r="I88">
        <f>PRODUCT(INDEX(Overzicht!$B$2:$E$35,MATCH(demand!I$1,Overzicht!$B$2:$B$35,0),4),INDEX(Verdeelsleutels_percentage!$A:$AB,MATCH(demand!$C88,Verdeelsleutels_percentage!$C:$C,0),MATCH(INDEX(Overzicht!$B$1:$F$35,MATCH(demand!I$1,Overzicht!$B:$B,0),5),Verdeelsleutels_percentage!$1:$1,0)))</f>
        <v>4.0595919809311765E-4</v>
      </c>
      <c r="J88">
        <f>PRODUCT(INDEX(Overzicht!$B$2:$E$35,MATCH(demand!J$1,Overzicht!$B$2:$B$35,0),4),INDEX(Verdeelsleutels_percentage!$A:$AB,MATCH(demand!$C88,Verdeelsleutels_percentage!$C:$C,0),MATCH(INDEX(Overzicht!$B$1:$F$35,MATCH(demand!J$1,Overzicht!$B:$B,0),5),Verdeelsleutels_percentage!$1:$1,0)))</f>
        <v>6.6076451194216831E-3</v>
      </c>
      <c r="K88">
        <f>PRODUCT(INDEX(Overzicht!$B$2:$E$35,MATCH(demand!K$1,Overzicht!$B$2:$B$35,0),4),INDEX(Verdeelsleutels_percentage!$A:$AB,MATCH(demand!$C88,Verdeelsleutels_percentage!$C:$C,0),MATCH(INDEX(Overzicht!$B$1:$F$35,MATCH(demand!K$1,Overzicht!$B:$B,0),5),Verdeelsleutels_percentage!$1:$1,0)))</f>
        <v>4.7361906444197062E-5</v>
      </c>
      <c r="L88">
        <f>PRODUCT(INDEX(Overzicht!$B$2:$E$35,MATCH(demand!L$1,Overzicht!$B$2:$B$35,0),4),INDEX(Verdeelsleutels_percentage!$A:$AB,MATCH(demand!$C88,Verdeelsleutels_percentage!$C:$C,0),MATCH(INDEX(Overzicht!$B$1:$F$35,MATCH(demand!L$1,Overzicht!$B:$B,0),5),Verdeelsleutels_percentage!$1:$1,0)))</f>
        <v>9.9114676791325247E-3</v>
      </c>
      <c r="M88">
        <f>PRODUCT(INDEX(Overzicht!$B$2:$E$35,MATCH(demand!M$1,Overzicht!$B$2:$B$35,0),4),INDEX(Verdeelsleutels_percentage!$A:$AB,MATCH(demand!$C88,Verdeelsleutels_percentage!$C:$C,0),MATCH(INDEX(Overzicht!$B$1:$F$35,MATCH(demand!M$1,Overzicht!$B:$B,0),5),Verdeelsleutels_percentage!$1:$1,0)))</f>
        <v>1.7220395162752155E-4</v>
      </c>
      <c r="N88">
        <f>PRODUCT(INDEX(Overzicht!$B$2:$E$35,MATCH(demand!N$1,Overzicht!$B$2:$B$35,0),4),INDEX(Verdeelsleutels_percentage!$A:$AB,MATCH(demand!$C88,Verdeelsleutels_percentage!$C:$C,0),MATCH(INDEX(Overzicht!$B$1:$F$35,MATCH(demand!N$1,Overzicht!$B:$B,0),5),Verdeelsleutels_percentage!$1:$1,0)))</f>
        <v>7.1698248915224823E-4</v>
      </c>
      <c r="O88">
        <f>PRODUCT(INDEX(Overzicht!$B$2:$E$35,MATCH(demand!O$1,Overzicht!$B$2:$B$35,0),4),INDEX(Verdeelsleutels_percentage!$A:$AB,MATCH(demand!$C88,Verdeelsleutels_percentage!$C:$C,0),MATCH(INDEX(Overzicht!$B$1:$F$35,MATCH(demand!O$1,Overzicht!$B:$B,0),5),Verdeelsleutels_percentage!$1:$1,0)))</f>
        <v>0</v>
      </c>
      <c r="P88">
        <f>PRODUCT(INDEX(Overzicht!$B$2:$E$35,MATCH(demand!P$1,Overzicht!$B$2:$B$35,0),4),INDEX(Verdeelsleutels_percentage!$A:$AB,MATCH(demand!$C88,Verdeelsleutels_percentage!$C:$C,0),MATCH(INDEX(Overzicht!$B$1:$F$35,MATCH(demand!P$1,Overzicht!$B:$B,0),5),Verdeelsleutels_percentage!$1:$1,0)))</f>
        <v>3.4691924149577041E-6</v>
      </c>
      <c r="Q88">
        <f>PRODUCT(INDEX(Overzicht!$B$2:$E$35,MATCH(demand!Q$1,Overzicht!$B$2:$B$35,0),4),INDEX(Verdeelsleutels_percentage!$A:$AB,MATCH(demand!$C88,Verdeelsleutels_percentage!$C:$C,0),MATCH(INDEX(Overzicht!$B$1:$F$35,MATCH(demand!Q$1,Overzicht!$B:$B,0),5),Verdeelsleutels_percentage!$1:$1,0)))</f>
        <v>9.8082232241415608E-3</v>
      </c>
      <c r="R88">
        <f>PRODUCT(INDEX(Overzicht!$B$2:$E$35,MATCH(demand!R$1,Overzicht!$B$2:$B$35,0),4),INDEX(Verdeelsleutels_percentage!$A:$AB,MATCH(demand!$C88,Verdeelsleutels_percentage!$C:$C,0),MATCH(INDEX(Overzicht!$B$1:$F$35,MATCH(demand!R$1,Overzicht!$B:$B,0),5),Verdeelsleutels_percentage!$1:$1,0)))</f>
        <v>1.7551557348463845E-3</v>
      </c>
      <c r="S88">
        <f>PRODUCT(INDEX(Overzicht!$B$2:$E$35,MATCH(demand!S$1,Overzicht!$B$2:$B$35,0),4),INDEX(Verdeelsleutels_percentage!$A:$AB,MATCH(demand!$C88,Verdeelsleutels_percentage!$C:$C,0),MATCH(INDEX(Overzicht!$B$1:$F$35,MATCH(demand!S$1,Overzicht!$B:$B,0),5),Verdeelsleutels_percentage!$1:$1,0)))</f>
        <v>1.3490608785485938E-2</v>
      </c>
      <c r="T88">
        <f>PRODUCT(INDEX(Overzicht!$B$2:$E$35,MATCH(demand!T$1,Overzicht!$B$2:$B$35,0),4),INDEX(Verdeelsleutels_percentage!$A:$AB,MATCH(demand!$C88,Verdeelsleutels_percentage!$C:$C,0),MATCH(INDEX(Overzicht!$B$1:$F$35,MATCH(demand!T$1,Overzicht!$B:$B,0),5),Verdeelsleutels_percentage!$1:$1,0)))</f>
        <v>1.1012741865702806E-2</v>
      </c>
      <c r="U88">
        <f>PRODUCT(INDEX(Overzicht!$B$2:$E$35,MATCH(demand!U$1,Overzicht!$B$2:$B$35,0),4),INDEX(Verdeelsleutels_percentage!$A:$AB,MATCH(demand!$C88,Verdeelsleutels_percentage!$C:$C,0),MATCH(INDEX(Overzicht!$B$1:$F$35,MATCH(demand!U$1,Overzicht!$B:$B,0),5),Verdeelsleutels_percentage!$1:$1,0)))</f>
        <v>3.441481833032127E-2</v>
      </c>
      <c r="V88">
        <f>PRODUCT(INDEX(Overzicht!$B$2:$E$35,MATCH(demand!V$1,Overzicht!$B$2:$B$35,0),4),INDEX(Verdeelsleutels_percentage!$A:$AB,MATCH(demand!$C88,Verdeelsleutels_percentage!$C:$C,0),MATCH(INDEX(Overzicht!$B$1:$F$35,MATCH(demand!V$1,Overzicht!$B:$B,0),5),Verdeelsleutels_percentage!$1:$1,0)))</f>
        <v>3.0285040130682717E-3</v>
      </c>
      <c r="W88">
        <f>PRODUCT(INDEX(Overzicht!$B$2:$E$35,MATCH(demand!W$1,Overzicht!$B$2:$B$35,0),4),INDEX(Verdeelsleutels_percentage!$A:$AB,MATCH(demand!$C88,Verdeelsleutels_percentage!$C:$C,0),MATCH(INDEX(Overzicht!$B$1:$F$35,MATCH(demand!W$1,Overzicht!$B:$B,0),5),Verdeelsleutels_percentage!$1:$1,0)))</f>
        <v>3.3038225597108416E-2</v>
      </c>
      <c r="X88">
        <f>PRODUCT(INDEX(Overzicht!$B$2:$E$35,MATCH(demand!X$1,Overzicht!$B$2:$B$35,0),4),INDEX(Verdeelsleutels_percentage!$A:$AB,MATCH(demand!$C88,Verdeelsleutels_percentage!$C:$C,0),MATCH(INDEX(Overzicht!$B$1:$F$35,MATCH(demand!X$1,Overzicht!$B:$B,0),5),Verdeelsleutels_percentage!$1:$1,0)))</f>
        <v>7.0929176312011016E-3</v>
      </c>
      <c r="Y88">
        <f>PRODUCT(INDEX(Overzicht!$B$2:$E$35,MATCH(demand!Y$1,Overzicht!$B$2:$B$35,0),4),INDEX(Verdeelsleutels_percentage!$A:$AB,MATCH(demand!$C88,Verdeelsleutels_percentage!$C:$C,0),MATCH(INDEX(Overzicht!$B$1:$F$35,MATCH(demand!Y$1,Overzicht!$B:$B,0),5),Verdeelsleutels_percentage!$1:$1,0)))</f>
        <v>3.3147581492248189E-7</v>
      </c>
      <c r="Z88">
        <f>PRODUCT(INDEX(Overzicht!$B$2:$E$35,MATCH(demand!Z$1,Overzicht!$B$2:$B$35,0),4),INDEX(Verdeelsleutels_percentage!$A:$AB,MATCH(demand!$C88,Verdeelsleutels_percentage!$C:$C,0),MATCH(INDEX(Overzicht!$B$1:$F$35,MATCH(demand!Z$1,Overzicht!$B:$B,0),5),Verdeelsleutels_percentage!$1:$1,0)))</f>
        <v>0</v>
      </c>
      <c r="AA88">
        <f>PRODUCT(INDEX(Overzicht!$B$2:$E$35,MATCH(demand!AA$1,Overzicht!$B$2:$B$35,0),4),INDEX(Verdeelsleutels_percentage!$A:$AB,MATCH(demand!$C88,Verdeelsleutels_percentage!$C:$C,0),MATCH(INDEX(Overzicht!$B$1:$F$35,MATCH(demand!AA$1,Overzicht!$B:$B,0),5),Verdeelsleutels_percentage!$1:$1,0)))</f>
        <v>7.7538202321048406E-6</v>
      </c>
      <c r="AB88">
        <f>PRODUCT(INDEX(Overzicht!$B$2:$E$35,MATCH(demand!AB$1,Overzicht!$B$2:$B$35,0),4),INDEX(Verdeelsleutels_percentage!$A:$AB,MATCH(demand!$C88,Verdeelsleutels_percentage!$C:$C,0),MATCH(INDEX(Overzicht!$B$1:$F$35,MATCH(demand!AB$1,Overzicht!$B:$B,0),5),Verdeelsleutels_percentage!$1:$1,0)))</f>
        <v>1.076268874431538E-2</v>
      </c>
      <c r="AC88">
        <f>PRODUCT(INDEX(Overzicht!$B$2:$E$35,MATCH(demand!AC$1,Overzicht!$B$2:$B$35,0),4),INDEX(Verdeelsleutels_percentage!$A:$AB,MATCH(demand!$C88,Verdeelsleutels_percentage!$C:$C,0),MATCH(INDEX(Overzicht!$B$1:$F$35,MATCH(demand!AC$1,Overzicht!$B:$B,0),5),Verdeelsleutels_percentage!$1:$1,0)))</f>
        <v>1.2403535300750735E-3</v>
      </c>
      <c r="AD88">
        <f>PRODUCT(INDEX(Overzicht!$B$2:$E$35,MATCH(demand!AD$1,Overzicht!$B$2:$B$35,0),4),INDEX(Verdeelsleutels_percentage!$A:$AB,MATCH(demand!$C88,Verdeelsleutels_percentage!$C:$C,0),MATCH(INDEX(Overzicht!$B$1:$F$35,MATCH(demand!AD$1,Overzicht!$B:$B,0),5),Verdeelsleutels_percentage!$1:$1,0)))</f>
        <v>0</v>
      </c>
      <c r="AE88">
        <f>PRODUCT(INDEX(Overzicht!$B$2:$E$35,MATCH(demand!AE$1,Overzicht!$B$2:$B$35,0),4),INDEX(Verdeelsleutels_percentage!$A:$AB,MATCH(demand!$C88,Verdeelsleutels_percentage!$C:$C,0),MATCH(INDEX(Overzicht!$B$1:$F$35,MATCH(demand!AE$1,Overzicht!$B:$B,0),5),Verdeelsleutels_percentage!$1:$1,0)))</f>
        <v>0</v>
      </c>
      <c r="AF88">
        <f>PRODUCT(INDEX(Overzicht!$B$2:$E$35,MATCH(demand!AF$1,Overzicht!$B$2:$B$35,0),4),INDEX(Verdeelsleutels_percentage!$A:$AB,MATCH(demand!$C88,Verdeelsleutels_percentage!$C:$C,0),MATCH(INDEX(Overzicht!$B$1:$F$35,MATCH(demand!AF$1,Overzicht!$B:$B,0),5),Verdeelsleutels_percentage!$1:$1,0)))</f>
        <v>0</v>
      </c>
      <c r="AG88">
        <f>PRODUCT(INDEX(Overzicht!$B$2:$E$35,MATCH(demand!AG$1,Overzicht!$B$2:$B$35,0),4),INDEX(Verdeelsleutels_percentage!$A:$AB,MATCH(demand!$C88,Verdeelsleutels_percentage!$C:$C,0),MATCH(INDEX(Overzicht!$B$1:$F$35,MATCH(demand!AG$1,Overzicht!$B:$B,0),5),Verdeelsleutels_percentage!$1:$1,0)))</f>
        <v>0</v>
      </c>
      <c r="AH88">
        <f>PRODUCT(INDEX(Overzicht!$B$2:$E$35,MATCH(demand!AH$1,Overzicht!$B$2:$B$35,0),4),INDEX(Verdeelsleutels_percentage!$A:$AB,MATCH(demand!$C88,Verdeelsleutels_percentage!$C:$C,0),MATCH(INDEX(Overzicht!$B$1:$F$35,MATCH(demand!AH$1,Overzicht!$B:$B,0),5),Verdeelsleutels_percentage!$1:$1,0)))</f>
        <v>1.0079966301736293E-4</v>
      </c>
      <c r="AI88">
        <f>PRODUCT(INDEX(Overzicht!$B$2:$E$35,MATCH(demand!AI$1,Overzicht!$B$2:$B$35,0),4),INDEX(Verdeelsleutels_percentage!$A:$AB,MATCH(demand!$C88,Verdeelsleutels_percentage!$C:$C,0),MATCH(INDEX(Overzicht!$B$1:$F$35,MATCH(demand!AI$1,Overzicht!$B:$B,0),5),Verdeelsleutels_percentage!$1:$1,0)))</f>
        <v>1.5507640464209681E-5</v>
      </c>
      <c r="AJ88">
        <f>PRODUCT(INDEX(Overzicht!$B$2:$E$35,MATCH(demand!AJ$1,Overzicht!$B$2:$B$35,0),4),INDEX(Verdeelsleutels_percentage!$A:$AB,MATCH(demand!$C88,Verdeelsleutels_percentage!$C:$C,0),MATCH(INDEX(Overzicht!$B$1:$F$35,MATCH(demand!AJ$1,Overzicht!$B:$B,0),5),Verdeelsleutels_percentage!$1:$1,0)))</f>
        <v>0</v>
      </c>
      <c r="AK88">
        <f>PRODUCT(INDEX(Overzicht!$B$2:$E$35,MATCH(demand!AK$1,Overzicht!$B$2:$B$35,0),4),INDEX(Verdeelsleutels_percentage!$A:$AB,MATCH(demand!$C88,Verdeelsleutels_percentage!$C:$C,0),MATCH(INDEX(Overzicht!$B$1:$F$35,MATCH(demand!AK$1,Overzicht!$B:$B,0),5),Verdeelsleutels_percentage!$1:$1,0)))</f>
        <v>4.2949693276240943E-4</v>
      </c>
      <c r="AL88">
        <f>PRODUCT(INDEX(Overzicht!$B$2:$E$35,MATCH(demand!AL$1,Overzicht!$B$2:$B$35,0),4),INDEX(Verdeelsleutels_percentage!$A:$AB,MATCH(demand!$C88,Verdeelsleutels_percentage!$C:$C,0),MATCH(INDEX(Overzicht!$B$1:$F$35,MATCH(demand!AL$1,Overzicht!$B:$B,0),5),Verdeelsleutels_percentage!$1:$1,0)))</f>
        <v>5.5063709328514029E-3</v>
      </c>
      <c r="AM88">
        <f>PRODUCT(INDEX(Overzicht!$B$2:$E$35,MATCH(demand!AM$1,Overzicht!$B$2:$B$35,0),4),INDEX(Verdeelsleutels_percentage!$A:$AB,MATCH(demand!$C88,Verdeelsleutels_percentage!$C:$C,0),MATCH(INDEX(Overzicht!$B$1:$F$35,MATCH(demand!AM$1,Overzicht!$B:$B,0),5),Verdeelsleutels_percentage!$1:$1,0)))</f>
        <v>1.1012741865702806E-2</v>
      </c>
      <c r="AN88">
        <f>PRODUCT(INDEX(Overzicht!$B$2:$E$35,MATCH(demand!AN$1,Overzicht!$B$2:$B$35,0),4),INDEX(Verdeelsleutels_percentage!$A:$AB,MATCH(demand!$C88,Verdeelsleutels_percentage!$C:$C,0),MATCH(INDEX(Overzicht!$B$1:$F$35,MATCH(demand!AN$1,Overzicht!$B:$B,0),5),Verdeelsleutels_percentage!$1:$1,0)))</f>
        <v>5.5063709328514029E-3</v>
      </c>
      <c r="AO88">
        <f>PRODUCT(INDEX(Overzicht!$B$2:$E$35,MATCH(demand!AO$1,Overzicht!$B$2:$B$35,0),4),INDEX(Verdeelsleutels_percentage!$A:$AB,MATCH(demand!$C88,Verdeelsleutels_percentage!$C:$C,0),MATCH(INDEX(Overzicht!$B$1:$F$35,MATCH(demand!AO$1,Overzicht!$B:$B,0),5),Verdeelsleutels_percentage!$1:$1,0)))</f>
        <v>1.927229826497991E-2</v>
      </c>
    </row>
    <row r="89" spans="2:41">
      <c r="B89" t="str">
        <f>INDEX('ETLocal datasets'!B:C,MATCH(C89,'ETLocal datasets'!C:C,0),1)</f>
        <v>GM0244</v>
      </c>
      <c r="C89" t="str">
        <f>'ETLocal datasets'!C72</f>
        <v>Hattem</v>
      </c>
      <c r="D89">
        <f t="shared" si="10"/>
        <v>7.7496943260291704E-3</v>
      </c>
      <c r="E89">
        <f t="shared" si="11"/>
        <v>2.8632832254372558E-2</v>
      </c>
      <c r="F89">
        <f t="shared" si="12"/>
        <v>7.3958624276370963E-3</v>
      </c>
      <c r="G89">
        <f t="shared" si="13"/>
        <v>1.5214345565424885E-2</v>
      </c>
      <c r="H89">
        <f>PRODUCT(INDEX(Overzicht!$B$2:$E$35,MATCH(demand!H$1,Overzicht!$B$2:$B$35,0),4),INDEX(Verdeelsleutels_percentage!$A:$AB,MATCH(demand!$C89,Verdeelsleutels_percentage!$C:$C,0),MATCH(INDEX(Overzicht!$B$1:$F$35,MATCH(demand!H$1,Overzicht!$B:$B,0),5),Verdeelsleutels_percentage!$1:$1,0)))</f>
        <v>7.3958624276370963E-3</v>
      </c>
      <c r="I89">
        <f>PRODUCT(INDEX(Overzicht!$B$2:$E$35,MATCH(demand!I$1,Overzicht!$B$2:$B$35,0),4),INDEX(Verdeelsleutels_percentage!$A:$AB,MATCH(demand!$C89,Verdeelsleutels_percentage!$C:$C,0),MATCH(INDEX(Overzicht!$B$1:$F$35,MATCH(demand!I$1,Overzicht!$B:$B,0),5),Verdeelsleutels_percentage!$1:$1,0)))</f>
        <v>6.025495284263313E-4</v>
      </c>
      <c r="J89">
        <f>PRODUCT(INDEX(Overzicht!$B$2:$E$35,MATCH(demand!J$1,Overzicht!$B$2:$B$35,0),4),INDEX(Verdeelsleutels_percentage!$A:$AB,MATCH(demand!$C89,Verdeelsleutels_percentage!$C:$C,0),MATCH(INDEX(Overzicht!$B$1:$F$35,MATCH(demand!J$1,Overzicht!$B:$B,0),5),Verdeelsleutels_percentage!$1:$1,0)))</f>
        <v>1.6904828406027648E-3</v>
      </c>
      <c r="K89">
        <f>PRODUCT(INDEX(Overzicht!$B$2:$E$35,MATCH(demand!K$1,Overzicht!$B$2:$B$35,0),4),INDEX(Verdeelsleutels_percentage!$A:$AB,MATCH(demand!$C89,Verdeelsleutels_percentage!$C:$C,0),MATCH(INDEX(Overzicht!$B$1:$F$35,MATCH(demand!K$1,Overzicht!$B:$B,0),5),Verdeelsleutels_percentage!$1:$1,0)))</f>
        <v>7.0297444983071991E-5</v>
      </c>
      <c r="L89">
        <f>PRODUCT(INDEX(Overzicht!$B$2:$E$35,MATCH(demand!L$1,Overzicht!$B$2:$B$35,0),4),INDEX(Verdeelsleutels_percentage!$A:$AB,MATCH(demand!$C89,Verdeelsleutels_percentage!$C:$C,0),MATCH(INDEX(Overzicht!$B$1:$F$35,MATCH(demand!L$1,Overzicht!$B:$B,0),5),Verdeelsleutels_percentage!$1:$1,0)))</f>
        <v>2.5357242609041473E-3</v>
      </c>
      <c r="M89">
        <f>PRODUCT(INDEX(Overzicht!$B$2:$E$35,MATCH(demand!M$1,Overzicht!$B$2:$B$35,0),4),INDEX(Verdeelsleutels_percentage!$A:$AB,MATCH(demand!$C89,Verdeelsleutels_percentage!$C:$C,0),MATCH(INDEX(Overzicht!$B$1:$F$35,MATCH(demand!M$1,Overzicht!$B:$B,0),5),Verdeelsleutels_percentage!$1:$1,0)))</f>
        <v>1.3389644165403764E-3</v>
      </c>
      <c r="N89">
        <f>PRODUCT(INDEX(Overzicht!$B$2:$E$35,MATCH(demand!N$1,Overzicht!$B$2:$B$35,0),4),INDEX(Verdeelsleutels_percentage!$A:$AB,MATCH(demand!$C89,Verdeelsleutels_percentage!$C:$C,0),MATCH(INDEX(Overzicht!$B$1:$F$35,MATCH(demand!N$1,Overzicht!$B:$B,0),5),Verdeelsleutels_percentage!$1:$1,0)))</f>
        <v>1.2682004101327198E-3</v>
      </c>
      <c r="O89">
        <f>PRODUCT(INDEX(Overzicht!$B$2:$E$35,MATCH(demand!O$1,Overzicht!$B$2:$B$35,0),4),INDEX(Verdeelsleutels_percentage!$A:$AB,MATCH(demand!$C89,Verdeelsleutels_percentage!$C:$C,0),MATCH(INDEX(Overzicht!$B$1:$F$35,MATCH(demand!O$1,Overzicht!$B:$B,0),5),Verdeelsleutels_percentage!$1:$1,0)))</f>
        <v>0</v>
      </c>
      <c r="P89">
        <f>PRODUCT(INDEX(Overzicht!$B$2:$E$35,MATCH(demand!P$1,Overzicht!$B$2:$B$35,0),4),INDEX(Verdeelsleutels_percentage!$A:$AB,MATCH(demand!$C89,Verdeelsleutels_percentage!$C:$C,0),MATCH(INDEX(Overzicht!$B$1:$F$35,MATCH(demand!P$1,Overzicht!$B:$B,0),5),Verdeelsleutels_percentage!$1:$1,0)))</f>
        <v>5.570531820589228E-4</v>
      </c>
      <c r="Q89">
        <f>PRODUCT(INDEX(Overzicht!$B$2:$E$35,MATCH(demand!Q$1,Overzicht!$B$2:$B$35,0),4),INDEX(Verdeelsleutels_percentage!$A:$AB,MATCH(demand!$C89,Verdeelsleutels_percentage!$C:$C,0),MATCH(INDEX(Overzicht!$B$1:$F$35,MATCH(demand!Q$1,Overzicht!$B:$B,0),5),Verdeelsleutels_percentage!$1:$1,0)))</f>
        <v>2.5093104665197294E-3</v>
      </c>
      <c r="R89">
        <f>PRODUCT(INDEX(Overzicht!$B$2:$E$35,MATCH(demand!R$1,Overzicht!$B$2:$B$35,0),4),INDEX(Verdeelsleutels_percentage!$A:$AB,MATCH(demand!$C89,Verdeelsleutels_percentage!$C:$C,0),MATCH(INDEX(Overzicht!$B$1:$F$35,MATCH(demand!R$1,Overzicht!$B:$B,0),5),Verdeelsleutels_percentage!$1:$1,0)))</f>
        <v>4.4903450453510939E-4</v>
      </c>
      <c r="S89">
        <f>PRODUCT(INDEX(Overzicht!$B$2:$E$35,MATCH(demand!S$1,Overzicht!$B$2:$B$35,0),4),INDEX(Verdeelsleutels_percentage!$A:$AB,MATCH(demand!$C89,Verdeelsleutels_percentage!$C:$C,0),MATCH(INDEX(Overzicht!$B$1:$F$35,MATCH(demand!S$1,Overzicht!$B:$B,0),5),Verdeelsleutels_percentage!$1:$1,0)))</f>
        <v>3.4514024662306454E-3</v>
      </c>
      <c r="T89">
        <f>PRODUCT(INDEX(Overzicht!$B$2:$E$35,MATCH(demand!T$1,Overzicht!$B$2:$B$35,0),4),INDEX(Verdeelsleutels_percentage!$A:$AB,MATCH(demand!$C89,Verdeelsleutels_percentage!$C:$C,0),MATCH(INDEX(Overzicht!$B$1:$F$35,MATCH(demand!T$1,Overzicht!$B:$B,0),5),Verdeelsleutels_percentage!$1:$1,0)))</f>
        <v>2.8174714010046082E-3</v>
      </c>
      <c r="U89">
        <f>PRODUCT(INDEX(Overzicht!$B$2:$E$35,MATCH(demand!U$1,Overzicht!$B$2:$B$35,0),4),INDEX(Verdeelsleutels_percentage!$A:$AB,MATCH(demand!$C89,Verdeelsleutels_percentage!$C:$C,0),MATCH(INDEX(Overzicht!$B$1:$F$35,MATCH(demand!U$1,Overzicht!$B:$B,0),5),Verdeelsleutels_percentage!$1:$1,0)))</f>
        <v>8.8045981281394004E-3</v>
      </c>
      <c r="V89">
        <f>PRODUCT(INDEX(Overzicht!$B$2:$E$35,MATCH(demand!V$1,Overzicht!$B$2:$B$35,0),4),INDEX(Verdeelsleutels_percentage!$A:$AB,MATCH(demand!$C89,Verdeelsleutels_percentage!$C:$C,0),MATCH(INDEX(Overzicht!$B$1:$F$35,MATCH(demand!V$1,Overzicht!$B:$B,0),5),Verdeelsleutels_percentage!$1:$1,0)))</f>
        <v>7.7480463527626728E-4</v>
      </c>
      <c r="W89">
        <f>PRODUCT(INDEX(Overzicht!$B$2:$E$35,MATCH(demand!W$1,Overzicht!$B$2:$B$35,0),4),INDEX(Verdeelsleutels_percentage!$A:$AB,MATCH(demand!$C89,Verdeelsleutels_percentage!$C:$C,0),MATCH(INDEX(Overzicht!$B$1:$F$35,MATCH(demand!W$1,Overzicht!$B:$B,0),5),Verdeelsleutels_percentage!$1:$1,0)))</f>
        <v>8.4524142030138246E-3</v>
      </c>
      <c r="X89">
        <f>PRODUCT(INDEX(Overzicht!$B$2:$E$35,MATCH(demand!X$1,Overzicht!$B$2:$B$35,0),4),INDEX(Verdeelsleutels_percentage!$A:$AB,MATCH(demand!$C89,Verdeelsleutels_percentage!$C:$C,0),MATCH(INDEX(Overzicht!$B$1:$F$35,MATCH(demand!X$1,Overzicht!$B:$B,0),5),Verdeelsleutels_percentage!$1:$1,0)))</f>
        <v>2.3884314472411871E-3</v>
      </c>
      <c r="Y89">
        <f>PRODUCT(INDEX(Overzicht!$B$2:$E$35,MATCH(demand!Y$1,Overzicht!$B$2:$B$35,0),4),INDEX(Verdeelsleutels_percentage!$A:$AB,MATCH(demand!$C89,Verdeelsleutels_percentage!$C:$C,0),MATCH(INDEX(Overzicht!$B$1:$F$35,MATCH(demand!Y$1,Overzicht!$B:$B,0),5),Verdeelsleutels_percentage!$1:$1,0)))</f>
        <v>4.7905328269650496E-7</v>
      </c>
      <c r="Z89">
        <f>PRODUCT(INDEX(Overzicht!$B$2:$E$35,MATCH(demand!Z$1,Overzicht!$B$2:$B$35,0),4),INDEX(Verdeelsleutels_percentage!$A:$AB,MATCH(demand!$C89,Verdeelsleutels_percentage!$C:$C,0),MATCH(INDEX(Overzicht!$B$1:$F$35,MATCH(demand!Z$1,Overzicht!$B:$B,0),5),Verdeelsleutels_percentage!$1:$1,0)))</f>
        <v>0</v>
      </c>
      <c r="AA89">
        <f>PRODUCT(INDEX(Overzicht!$B$2:$E$35,MATCH(demand!AA$1,Overzicht!$B$2:$B$35,0),4),INDEX(Verdeelsleutels_percentage!$A:$AB,MATCH(demand!$C89,Verdeelsleutels_percentage!$C:$C,0),MATCH(INDEX(Overzicht!$B$1:$F$35,MATCH(demand!AA$1,Overzicht!$B:$B,0),5),Verdeelsleutels_percentage!$1:$1,0)))</f>
        <v>1.1205924741438714E-5</v>
      </c>
      <c r="AB89">
        <f>PRODUCT(INDEX(Overzicht!$B$2:$E$35,MATCH(demand!AB$1,Overzicht!$B$2:$B$35,0),4),INDEX(Verdeelsleutels_percentage!$A:$AB,MATCH(demand!$C89,Verdeelsleutels_percentage!$C:$C,0),MATCH(INDEX(Overzicht!$B$1:$F$35,MATCH(demand!AB$1,Overzicht!$B:$B,0),5),Verdeelsleutels_percentage!$1:$1,0)))</f>
        <v>2.6446349019411727E-3</v>
      </c>
      <c r="AC89">
        <f>PRODUCT(INDEX(Overzicht!$B$2:$E$35,MATCH(demand!AC$1,Overzicht!$B$2:$B$35,0),4),INDEX(Verdeelsleutels_percentage!$A:$AB,MATCH(demand!$C89,Verdeelsleutels_percentage!$C:$C,0),MATCH(INDEX(Overzicht!$B$1:$F$35,MATCH(demand!AC$1,Overzicht!$B:$B,0),5),Verdeelsleutels_percentage!$1:$1,0)))</f>
        <v>3.8632492072416223E-4</v>
      </c>
      <c r="AD89">
        <f>PRODUCT(INDEX(Overzicht!$B$2:$E$35,MATCH(demand!AD$1,Overzicht!$B$2:$B$35,0),4),INDEX(Verdeelsleutels_percentage!$A:$AB,MATCH(demand!$C89,Verdeelsleutels_percentage!$C:$C,0),MATCH(INDEX(Overzicht!$B$1:$F$35,MATCH(demand!AD$1,Overzicht!$B:$B,0),5),Verdeelsleutels_percentage!$1:$1,0)))</f>
        <v>0</v>
      </c>
      <c r="AE89">
        <f>PRODUCT(INDEX(Overzicht!$B$2:$E$35,MATCH(demand!AE$1,Overzicht!$B$2:$B$35,0),4),INDEX(Verdeelsleutels_percentage!$A:$AB,MATCH(demand!$C89,Verdeelsleutels_percentage!$C:$C,0),MATCH(INDEX(Overzicht!$B$1:$F$35,MATCH(demand!AE$1,Overzicht!$B:$B,0),5),Verdeelsleutels_percentage!$1:$1,0)))</f>
        <v>0</v>
      </c>
      <c r="AF89">
        <f>PRODUCT(INDEX(Overzicht!$B$2:$E$35,MATCH(demand!AF$1,Overzicht!$B$2:$B$35,0),4),INDEX(Verdeelsleutels_percentage!$A:$AB,MATCH(demand!$C89,Verdeelsleutels_percentage!$C:$C,0),MATCH(INDEX(Overzicht!$B$1:$F$35,MATCH(demand!AF$1,Overzicht!$B:$B,0),5),Verdeelsleutels_percentage!$1:$1,0)))</f>
        <v>0</v>
      </c>
      <c r="AG89">
        <f>PRODUCT(INDEX(Overzicht!$B$2:$E$35,MATCH(demand!AG$1,Overzicht!$B$2:$B$35,0),4),INDEX(Verdeelsleutels_percentage!$A:$AB,MATCH(demand!$C89,Verdeelsleutels_percentage!$C:$C,0),MATCH(INDEX(Overzicht!$B$1:$F$35,MATCH(demand!AG$1,Overzicht!$B:$B,0),5),Verdeelsleutels_percentage!$1:$1,0)))</f>
        <v>0</v>
      </c>
      <c r="AH89">
        <f>PRODUCT(INDEX(Overzicht!$B$2:$E$35,MATCH(demand!AH$1,Overzicht!$B$2:$B$35,0),4),INDEX(Verdeelsleutels_percentage!$A:$AB,MATCH(demand!$C89,Verdeelsleutels_percentage!$C:$C,0),MATCH(INDEX(Overzicht!$B$1:$F$35,MATCH(demand!AH$1,Overzicht!$B:$B,0),5),Verdeelsleutels_percentage!$1:$1,0)))</f>
        <v>1.4567702163870329E-4</v>
      </c>
      <c r="AI89">
        <f>PRODUCT(INDEX(Overzicht!$B$2:$E$35,MATCH(demand!AI$1,Overzicht!$B$2:$B$35,0),4),INDEX(Verdeelsleutels_percentage!$A:$AB,MATCH(demand!$C89,Verdeelsleutels_percentage!$C:$C,0),MATCH(INDEX(Overzicht!$B$1:$F$35,MATCH(demand!AI$1,Overzicht!$B:$B,0),5),Verdeelsleutels_percentage!$1:$1,0)))</f>
        <v>2.2411849482877429E-5</v>
      </c>
      <c r="AJ89">
        <f>PRODUCT(INDEX(Overzicht!$B$2:$E$35,MATCH(demand!AJ$1,Overzicht!$B$2:$B$35,0),4),INDEX(Verdeelsleutels_percentage!$A:$AB,MATCH(demand!$C89,Verdeelsleutels_percentage!$C:$C,0),MATCH(INDEX(Overzicht!$B$1:$F$35,MATCH(demand!AJ$1,Overzicht!$B:$B,0),5),Verdeelsleutels_percentage!$1:$1,0)))</f>
        <v>0</v>
      </c>
      <c r="AK89">
        <f>PRODUCT(INDEX(Overzicht!$B$2:$E$35,MATCH(demand!AK$1,Overzicht!$B$2:$B$35,0),4),INDEX(Verdeelsleutels_percentage!$A:$AB,MATCH(demand!$C89,Verdeelsleutels_percentage!$C:$C,0),MATCH(INDEX(Overzicht!$B$1:$F$35,MATCH(demand!AK$1,Overzicht!$B:$B,0),5),Verdeelsleutels_percentage!$1:$1,0)))</f>
        <v>1.0988138463917972E-4</v>
      </c>
      <c r="AL89">
        <f>PRODUCT(INDEX(Overzicht!$B$2:$E$35,MATCH(demand!AL$1,Overzicht!$B$2:$B$35,0),4),INDEX(Verdeelsleutels_percentage!$A:$AB,MATCH(demand!$C89,Verdeelsleutels_percentage!$C:$C,0),MATCH(INDEX(Overzicht!$B$1:$F$35,MATCH(demand!AL$1,Overzicht!$B:$B,0),5),Verdeelsleutels_percentage!$1:$1,0)))</f>
        <v>1.4087357005023041E-3</v>
      </c>
      <c r="AM89">
        <f>PRODUCT(INDEX(Overzicht!$B$2:$E$35,MATCH(demand!AM$1,Overzicht!$B$2:$B$35,0),4),INDEX(Verdeelsleutels_percentage!$A:$AB,MATCH(demand!$C89,Verdeelsleutels_percentage!$C:$C,0),MATCH(INDEX(Overzicht!$B$1:$F$35,MATCH(demand!AM$1,Overzicht!$B:$B,0),5),Verdeelsleutels_percentage!$1:$1,0)))</f>
        <v>2.8174714010046082E-3</v>
      </c>
      <c r="AN89">
        <f>PRODUCT(INDEX(Overzicht!$B$2:$E$35,MATCH(demand!AN$1,Overzicht!$B$2:$B$35,0),4),INDEX(Verdeelsleutels_percentage!$A:$AB,MATCH(demand!$C89,Verdeelsleutels_percentage!$C:$C,0),MATCH(INDEX(Overzicht!$B$1:$F$35,MATCH(demand!AN$1,Overzicht!$B:$B,0),5),Verdeelsleutels_percentage!$1:$1,0)))</f>
        <v>1.4087357005023041E-3</v>
      </c>
      <c r="AO89">
        <f>PRODUCT(INDEX(Overzicht!$B$2:$E$35,MATCH(demand!AO$1,Overzicht!$B$2:$B$35,0),4),INDEX(Verdeelsleutels_percentage!$A:$AB,MATCH(demand!$C89,Verdeelsleutels_percentage!$C:$C,0),MATCH(INDEX(Overzicht!$B$1:$F$35,MATCH(demand!AO$1,Overzicht!$B:$B,0),5),Verdeelsleutels_percentage!$1:$1,0)))</f>
        <v>4.9305749517580648E-3</v>
      </c>
    </row>
    <row r="90" spans="2:41">
      <c r="B90" t="str">
        <f>INDEX('ETLocal datasets'!B:C,MATCH(C90,'ETLocal datasets'!C:C,0),1)</f>
        <v>GM0246</v>
      </c>
      <c r="C90" t="str">
        <f>'ETLocal datasets'!C73</f>
        <v>Heerde</v>
      </c>
      <c r="D90">
        <f t="shared" si="10"/>
        <v>1.6145296666102631E-2</v>
      </c>
      <c r="E90">
        <f t="shared" si="11"/>
        <v>6.1085613576038991E-2</v>
      </c>
      <c r="F90">
        <f t="shared" si="12"/>
        <v>1.1267860394558252E-2</v>
      </c>
      <c r="G90">
        <f t="shared" si="13"/>
        <v>2.3179598525948406E-2</v>
      </c>
      <c r="H90">
        <f>PRODUCT(INDEX(Overzicht!$B$2:$E$35,MATCH(demand!H$1,Overzicht!$B$2:$B$35,0),4),INDEX(Verdeelsleutels_percentage!$A:$AB,MATCH(demand!$C90,Verdeelsleutels_percentage!$C:$C,0),MATCH(INDEX(Overzicht!$B$1:$F$35,MATCH(demand!H$1,Overzicht!$B:$B,0),5),Verdeelsleutels_percentage!$1:$1,0)))</f>
        <v>1.1267860394558252E-2</v>
      </c>
      <c r="I90">
        <f>PRODUCT(INDEX(Overzicht!$B$2:$E$35,MATCH(demand!I$1,Overzicht!$B$2:$B$35,0),4),INDEX(Verdeelsleutels_percentage!$A:$AB,MATCH(demand!$C90,Verdeelsleutels_percentage!$C:$C,0),MATCH(INDEX(Overzicht!$B$1:$F$35,MATCH(demand!I$1,Overzicht!$B:$B,0),5),Verdeelsleutels_percentage!$1:$1,0)))</f>
        <v>2.1440062431545277E-3</v>
      </c>
      <c r="J90">
        <f>PRODUCT(INDEX(Overzicht!$B$2:$E$35,MATCH(demand!J$1,Overzicht!$B$2:$B$35,0),4),INDEX(Verdeelsleutels_percentage!$A:$AB,MATCH(demand!$C90,Verdeelsleutels_percentage!$C:$C,0),MATCH(INDEX(Overzicht!$B$1:$F$35,MATCH(demand!J$1,Overzicht!$B:$B,0),5),Verdeelsleutels_percentage!$1:$1,0)))</f>
        <v>2.5755109473276001E-3</v>
      </c>
      <c r="K90">
        <f>PRODUCT(INDEX(Overzicht!$B$2:$E$35,MATCH(demand!K$1,Overzicht!$B$2:$B$35,0),4),INDEX(Verdeelsleutels_percentage!$A:$AB,MATCH(demand!$C90,Verdeelsleutels_percentage!$C:$C,0),MATCH(INDEX(Overzicht!$B$1:$F$35,MATCH(demand!K$1,Overzicht!$B:$B,0),5),Verdeelsleutels_percentage!$1:$1,0)))</f>
        <v>2.5013406170136158E-4</v>
      </c>
      <c r="L90">
        <f>PRODUCT(INDEX(Overzicht!$B$2:$E$35,MATCH(demand!L$1,Overzicht!$B$2:$B$35,0),4),INDEX(Verdeelsleutels_percentage!$A:$AB,MATCH(demand!$C90,Verdeelsleutels_percentage!$C:$C,0),MATCH(INDEX(Overzicht!$B$1:$F$35,MATCH(demand!L$1,Overzicht!$B:$B,0),5),Verdeelsleutels_percentage!$1:$1,0)))</f>
        <v>3.8632664209914008E-3</v>
      </c>
      <c r="M90">
        <f>PRODUCT(INDEX(Overzicht!$B$2:$E$35,MATCH(demand!M$1,Overzicht!$B$2:$B$35,0),4),INDEX(Verdeelsleutels_percentage!$A:$AB,MATCH(demand!$C90,Verdeelsleutels_percentage!$C:$C,0),MATCH(INDEX(Overzicht!$B$1:$F$35,MATCH(demand!M$1,Overzicht!$B:$B,0),5),Verdeelsleutels_percentage!$1:$1,0)))</f>
        <v>3.7424073610013626E-3</v>
      </c>
      <c r="N90">
        <f>PRODUCT(INDEX(Overzicht!$B$2:$E$35,MATCH(demand!N$1,Overzicht!$B$2:$B$35,0),4),INDEX(Verdeelsleutels_percentage!$A:$AB,MATCH(demand!$C90,Verdeelsleutels_percentage!$C:$C,0),MATCH(INDEX(Overzicht!$B$1:$F$35,MATCH(demand!N$1,Overzicht!$B:$B,0),5),Verdeelsleutels_percentage!$1:$1,0)))</f>
        <v>7.927190085672919E-3</v>
      </c>
      <c r="O90">
        <f>PRODUCT(INDEX(Overzicht!$B$2:$E$35,MATCH(demand!O$1,Overzicht!$B$2:$B$35,0),4),INDEX(Verdeelsleutels_percentage!$A:$AB,MATCH(demand!$C90,Verdeelsleutels_percentage!$C:$C,0),MATCH(INDEX(Overzicht!$B$1:$F$35,MATCH(demand!O$1,Overzicht!$B:$B,0),5),Verdeelsleutels_percentage!$1:$1,0)))</f>
        <v>0</v>
      </c>
      <c r="P90">
        <f>PRODUCT(INDEX(Overzicht!$B$2:$E$35,MATCH(demand!P$1,Overzicht!$B$2:$B$35,0),4),INDEX(Verdeelsleutels_percentage!$A:$AB,MATCH(demand!$C90,Verdeelsleutels_percentage!$C:$C,0),MATCH(INDEX(Overzicht!$B$1:$F$35,MATCH(demand!P$1,Overzicht!$B:$B,0),5),Verdeelsleutels_percentage!$1:$1,0)))</f>
        <v>5.8084193004720409E-4</v>
      </c>
      <c r="Q90">
        <f>PRODUCT(INDEX(Overzicht!$B$2:$E$35,MATCH(demand!Q$1,Overzicht!$B$2:$B$35,0),4),INDEX(Verdeelsleutels_percentage!$A:$AB,MATCH(demand!$C90,Verdeelsleutels_percentage!$C:$C,0),MATCH(INDEX(Overzicht!$B$1:$F$35,MATCH(demand!Q$1,Overzicht!$B:$B,0),5),Verdeelsleutels_percentage!$1:$1,0)))</f>
        <v>3.8230240624394069E-3</v>
      </c>
      <c r="R90">
        <f>PRODUCT(INDEX(Overzicht!$B$2:$E$35,MATCH(demand!R$1,Overzicht!$B$2:$B$35,0),4),INDEX(Verdeelsleutels_percentage!$A:$AB,MATCH(demand!$C90,Verdeelsleutels_percentage!$C:$C,0),MATCH(INDEX(Overzicht!$B$1:$F$35,MATCH(demand!R$1,Overzicht!$B:$B,0),5),Verdeelsleutels_percentage!$1:$1,0)))</f>
        <v>6.8412009538389379E-4</v>
      </c>
      <c r="S90">
        <f>PRODUCT(INDEX(Overzicht!$B$2:$E$35,MATCH(demand!S$1,Overzicht!$B$2:$B$35,0),4),INDEX(Verdeelsleutels_percentage!$A:$AB,MATCH(demand!$C90,Verdeelsleutels_percentage!$C:$C,0),MATCH(INDEX(Overzicht!$B$1:$F$35,MATCH(demand!S$1,Overzicht!$B:$B,0),5),Verdeelsleutels_percentage!$1:$1,0)))</f>
        <v>5.2583348507938511E-3</v>
      </c>
      <c r="T90">
        <f>PRODUCT(INDEX(Overzicht!$B$2:$E$35,MATCH(demand!T$1,Overzicht!$B$2:$B$35,0),4),INDEX(Verdeelsleutels_percentage!$A:$AB,MATCH(demand!$C90,Verdeelsleutels_percentage!$C:$C,0),MATCH(INDEX(Overzicht!$B$1:$F$35,MATCH(demand!T$1,Overzicht!$B:$B,0),5),Verdeelsleutels_percentage!$1:$1,0)))</f>
        <v>4.2925182455460006E-3</v>
      </c>
      <c r="U90">
        <f>PRODUCT(INDEX(Overzicht!$B$2:$E$35,MATCH(demand!U$1,Overzicht!$B$2:$B$35,0),4),INDEX(Verdeelsleutels_percentage!$A:$AB,MATCH(demand!$C90,Verdeelsleutels_percentage!$C:$C,0),MATCH(INDEX(Overzicht!$B$1:$F$35,MATCH(demand!U$1,Overzicht!$B:$B,0),5),Verdeelsleutels_percentage!$1:$1,0)))</f>
        <v>1.3414119517331251E-2</v>
      </c>
      <c r="V90">
        <f>PRODUCT(INDEX(Overzicht!$B$2:$E$35,MATCH(demand!V$1,Overzicht!$B$2:$B$35,0),4),INDEX(Verdeelsleutels_percentage!$A:$AB,MATCH(demand!$C90,Verdeelsleutels_percentage!$C:$C,0),MATCH(INDEX(Overzicht!$B$1:$F$35,MATCH(demand!V$1,Overzicht!$B:$B,0),5),Verdeelsleutels_percentage!$1:$1,0)))</f>
        <v>1.1804425175251502E-3</v>
      </c>
      <c r="W90">
        <f>PRODUCT(INDEX(Overzicht!$B$2:$E$35,MATCH(demand!W$1,Overzicht!$B$2:$B$35,0),4),INDEX(Verdeelsleutels_percentage!$A:$AB,MATCH(demand!$C90,Verdeelsleutels_percentage!$C:$C,0),MATCH(INDEX(Overzicht!$B$1:$F$35,MATCH(demand!W$1,Overzicht!$B:$B,0),5),Verdeelsleutels_percentage!$1:$1,0)))</f>
        <v>1.2877554736638002E-2</v>
      </c>
      <c r="X90">
        <f>PRODUCT(INDEX(Overzicht!$B$2:$E$35,MATCH(demand!X$1,Overzicht!$B$2:$B$35,0),4),INDEX(Verdeelsleutels_percentage!$A:$AB,MATCH(demand!$C90,Verdeelsleutels_percentage!$C:$C,0),MATCH(INDEX(Overzicht!$B$1:$F$35,MATCH(demand!X$1,Overzicht!$B:$B,0),5),Verdeelsleutels_percentage!$1:$1,0)))</f>
        <v>1.3573416942596771E-2</v>
      </c>
      <c r="Y90">
        <f>PRODUCT(INDEX(Overzicht!$B$2:$E$35,MATCH(demand!Y$1,Overzicht!$B$2:$B$35,0),4),INDEX(Verdeelsleutels_percentage!$A:$AB,MATCH(demand!$C90,Verdeelsleutels_percentage!$C:$C,0),MATCH(INDEX(Overzicht!$B$1:$F$35,MATCH(demand!Y$1,Overzicht!$B:$B,0),5),Verdeelsleutels_percentage!$1:$1,0)))</f>
        <v>1.4945086049965189E-6</v>
      </c>
      <c r="Z90">
        <f>PRODUCT(INDEX(Overzicht!$B$2:$E$35,MATCH(demand!Z$1,Overzicht!$B$2:$B$35,0),4),INDEX(Verdeelsleutels_percentage!$A:$AB,MATCH(demand!$C90,Verdeelsleutels_percentage!$C:$C,0),MATCH(INDEX(Overzicht!$B$1:$F$35,MATCH(demand!Z$1,Overzicht!$B:$B,0),5),Verdeelsleutels_percentage!$1:$1,0)))</f>
        <v>0</v>
      </c>
      <c r="AA90">
        <f>PRODUCT(INDEX(Overzicht!$B$2:$E$35,MATCH(demand!AA$1,Overzicht!$B$2:$B$35,0),4),INDEX(Verdeelsleutels_percentage!$A:$AB,MATCH(demand!$C90,Verdeelsleutels_percentage!$C:$C,0),MATCH(INDEX(Overzicht!$B$1:$F$35,MATCH(demand!AA$1,Overzicht!$B:$B,0),5),Verdeelsleutels_percentage!$1:$1,0)))</f>
        <v>3.4959265613953658E-5</v>
      </c>
      <c r="AB90">
        <f>PRODUCT(INDEX(Overzicht!$B$2:$E$35,MATCH(demand!AB$1,Overzicht!$B$2:$B$35,0),4),INDEX(Verdeelsleutels_percentage!$A:$AB,MATCH(demand!$C90,Verdeelsleutels_percentage!$C:$C,0),MATCH(INDEX(Overzicht!$B$1:$F$35,MATCH(demand!AB$1,Overzicht!$B:$B,0),5),Verdeelsleutels_percentage!$1:$1,0)))</f>
        <v>5.5076448470714034E-3</v>
      </c>
      <c r="AC90">
        <f>PRODUCT(INDEX(Overzicht!$B$2:$E$35,MATCH(demand!AC$1,Overzicht!$B$2:$B$35,0),4),INDEX(Verdeelsleutels_percentage!$A:$AB,MATCH(demand!$C90,Verdeelsleutels_percentage!$C:$C,0),MATCH(INDEX(Overzicht!$B$1:$F$35,MATCH(demand!AC$1,Overzicht!$B:$B,0),5),Verdeelsleutels_percentage!$1:$1,0)))</f>
        <v>1.8907815120658773E-3</v>
      </c>
      <c r="AD90">
        <f>PRODUCT(INDEX(Overzicht!$B$2:$E$35,MATCH(demand!AD$1,Overzicht!$B$2:$B$35,0),4),INDEX(Verdeelsleutels_percentage!$A:$AB,MATCH(demand!$C90,Verdeelsleutels_percentage!$C:$C,0),MATCH(INDEX(Overzicht!$B$1:$F$35,MATCH(demand!AD$1,Overzicht!$B:$B,0),5),Verdeelsleutels_percentage!$1:$1,0)))</f>
        <v>0</v>
      </c>
      <c r="AE90">
        <f>PRODUCT(INDEX(Overzicht!$B$2:$E$35,MATCH(demand!AE$1,Overzicht!$B$2:$B$35,0),4),INDEX(Verdeelsleutels_percentage!$A:$AB,MATCH(demand!$C90,Verdeelsleutels_percentage!$C:$C,0),MATCH(INDEX(Overzicht!$B$1:$F$35,MATCH(demand!AE$1,Overzicht!$B:$B,0),5),Verdeelsleutels_percentage!$1:$1,0)))</f>
        <v>0</v>
      </c>
      <c r="AF90">
        <f>PRODUCT(INDEX(Overzicht!$B$2:$E$35,MATCH(demand!AF$1,Overzicht!$B$2:$B$35,0),4),INDEX(Verdeelsleutels_percentage!$A:$AB,MATCH(demand!$C90,Verdeelsleutels_percentage!$C:$C,0),MATCH(INDEX(Overzicht!$B$1:$F$35,MATCH(demand!AF$1,Overzicht!$B:$B,0),5),Verdeelsleutels_percentage!$1:$1,0)))</f>
        <v>0</v>
      </c>
      <c r="AG90">
        <f>PRODUCT(INDEX(Overzicht!$B$2:$E$35,MATCH(demand!AG$1,Overzicht!$B$2:$B$35,0),4),INDEX(Verdeelsleutels_percentage!$A:$AB,MATCH(demand!$C90,Verdeelsleutels_percentage!$C:$C,0),MATCH(INDEX(Overzicht!$B$1:$F$35,MATCH(demand!AG$1,Overzicht!$B:$B,0),5),Verdeelsleutels_percentage!$1:$1,0)))</f>
        <v>0</v>
      </c>
      <c r="AH90">
        <f>PRODUCT(INDEX(Overzicht!$B$2:$E$35,MATCH(demand!AH$1,Overzicht!$B$2:$B$35,0),4),INDEX(Verdeelsleutels_percentage!$A:$AB,MATCH(demand!$C90,Verdeelsleutels_percentage!$C:$C,0),MATCH(INDEX(Overzicht!$B$1:$F$35,MATCH(demand!AH$1,Overzicht!$B:$B,0),5),Verdeelsleutels_percentage!$1:$1,0)))</f>
        <v>4.5447045298139757E-4</v>
      </c>
      <c r="AI90">
        <f>PRODUCT(INDEX(Overzicht!$B$2:$E$35,MATCH(demand!AI$1,Overzicht!$B$2:$B$35,0),4),INDEX(Verdeelsleutels_percentage!$A:$AB,MATCH(demand!$C90,Verdeelsleutels_percentage!$C:$C,0),MATCH(INDEX(Overzicht!$B$1:$F$35,MATCH(demand!AI$1,Overzicht!$B:$B,0),5),Verdeelsleutels_percentage!$1:$1,0)))</f>
        <v>6.9918531227907316E-5</v>
      </c>
      <c r="AJ90">
        <f>PRODUCT(INDEX(Overzicht!$B$2:$E$35,MATCH(demand!AJ$1,Overzicht!$B$2:$B$35,0),4),INDEX(Verdeelsleutels_percentage!$A:$AB,MATCH(demand!$C90,Verdeelsleutels_percentage!$C:$C,0),MATCH(INDEX(Overzicht!$B$1:$F$35,MATCH(demand!AJ$1,Overzicht!$B:$B,0),5),Verdeelsleutels_percentage!$1:$1,0)))</f>
        <v>0</v>
      </c>
      <c r="AK90">
        <f>PRODUCT(INDEX(Overzicht!$B$2:$E$35,MATCH(demand!AK$1,Overzicht!$B$2:$B$35,0),4),INDEX(Verdeelsleutels_percentage!$A:$AB,MATCH(demand!$C90,Verdeelsleutels_percentage!$C:$C,0),MATCH(INDEX(Overzicht!$B$1:$F$35,MATCH(demand!AK$1,Overzicht!$B:$B,0),5),Verdeelsleutels_percentage!$1:$1,0)))</f>
        <v>1.6740821157629402E-4</v>
      </c>
      <c r="AL90">
        <f>PRODUCT(INDEX(Overzicht!$B$2:$E$35,MATCH(demand!AL$1,Overzicht!$B$2:$B$35,0),4),INDEX(Verdeelsleutels_percentage!$A:$AB,MATCH(demand!$C90,Verdeelsleutels_percentage!$C:$C,0),MATCH(INDEX(Overzicht!$B$1:$F$35,MATCH(demand!AL$1,Overzicht!$B:$B,0),5),Verdeelsleutels_percentage!$1:$1,0)))</f>
        <v>2.1462591227730003E-3</v>
      </c>
      <c r="AM90">
        <f>PRODUCT(INDEX(Overzicht!$B$2:$E$35,MATCH(demand!AM$1,Overzicht!$B$2:$B$35,0),4),INDEX(Verdeelsleutels_percentage!$A:$AB,MATCH(demand!$C90,Verdeelsleutels_percentage!$C:$C,0),MATCH(INDEX(Overzicht!$B$1:$F$35,MATCH(demand!AM$1,Overzicht!$B:$B,0),5),Verdeelsleutels_percentage!$1:$1,0)))</f>
        <v>4.2925182455460006E-3</v>
      </c>
      <c r="AN90">
        <f>PRODUCT(INDEX(Overzicht!$B$2:$E$35,MATCH(demand!AN$1,Overzicht!$B$2:$B$35,0),4),INDEX(Verdeelsleutels_percentage!$A:$AB,MATCH(demand!$C90,Verdeelsleutels_percentage!$C:$C,0),MATCH(INDEX(Overzicht!$B$1:$F$35,MATCH(demand!AN$1,Overzicht!$B:$B,0),5),Verdeelsleutels_percentage!$1:$1,0)))</f>
        <v>2.1462591227730003E-3</v>
      </c>
      <c r="AO90">
        <f>PRODUCT(INDEX(Overzicht!$B$2:$E$35,MATCH(demand!AO$1,Overzicht!$B$2:$B$35,0),4),INDEX(Verdeelsleutels_percentage!$A:$AB,MATCH(demand!$C90,Verdeelsleutels_percentage!$C:$C,0),MATCH(INDEX(Overzicht!$B$1:$F$35,MATCH(demand!AO$1,Overzicht!$B:$B,0),5),Verdeelsleutels_percentage!$1:$1,0)))</f>
        <v>7.5119069297055006E-3</v>
      </c>
    </row>
    <row r="91" spans="2:41">
      <c r="B91" t="str">
        <f>INDEX('ETLocal datasets'!B:C,MATCH(C91,'ETLocal datasets'!C:C,0),1)</f>
        <v>GM0252</v>
      </c>
      <c r="C91" t="str">
        <f>'ETLocal datasets'!C74</f>
        <v>Heumen</v>
      </c>
      <c r="D91">
        <f t="shared" si="10"/>
        <v>1.4499653550630601E-2</v>
      </c>
      <c r="E91">
        <f t="shared" si="11"/>
        <v>4.2178973985131624E-2</v>
      </c>
      <c r="F91">
        <f t="shared" si="12"/>
        <v>1.0016280948166036E-2</v>
      </c>
      <c r="G91">
        <f t="shared" si="13"/>
        <v>2.0604920807655851E-2</v>
      </c>
      <c r="H91">
        <f>PRODUCT(INDEX(Overzicht!$B$2:$E$35,MATCH(demand!H$1,Overzicht!$B$2:$B$35,0),4),INDEX(Verdeelsleutels_percentage!$A:$AB,MATCH(demand!$C91,Verdeelsleutels_percentage!$C:$C,0),MATCH(INDEX(Overzicht!$B$1:$F$35,MATCH(demand!H$1,Overzicht!$B:$B,0),5),Verdeelsleutels_percentage!$1:$1,0)))</f>
        <v>1.0016280948166036E-2</v>
      </c>
      <c r="I91">
        <f>PRODUCT(INDEX(Overzicht!$B$2:$E$35,MATCH(demand!I$1,Overzicht!$B$2:$B$35,0),4),INDEX(Verdeelsleutels_percentage!$A:$AB,MATCH(demand!$C91,Verdeelsleutels_percentage!$C:$C,0),MATCH(INDEX(Overzicht!$B$1:$F$35,MATCH(demand!I$1,Overzicht!$B:$B,0),5),Verdeelsleutels_percentage!$1:$1,0)))</f>
        <v>3.0807892050529946E-3</v>
      </c>
      <c r="J91">
        <f>PRODUCT(INDEX(Overzicht!$B$2:$E$35,MATCH(demand!J$1,Overzicht!$B$2:$B$35,0),4),INDEX(Verdeelsleutels_percentage!$A:$AB,MATCH(demand!$C91,Verdeelsleutels_percentage!$C:$C,0),MATCH(INDEX(Overzicht!$B$1:$F$35,MATCH(demand!J$1,Overzicht!$B:$B,0),5),Verdeelsleutels_percentage!$1:$1,0)))</f>
        <v>2.2894356452950941E-3</v>
      </c>
      <c r="K91">
        <f>PRODUCT(INDEX(Overzicht!$B$2:$E$35,MATCH(demand!K$1,Overzicht!$B$2:$B$35,0),4),INDEX(Verdeelsleutels_percentage!$A:$AB,MATCH(demand!$C91,Verdeelsleutels_percentage!$C:$C,0),MATCH(INDEX(Overzicht!$B$1:$F$35,MATCH(demand!K$1,Overzicht!$B:$B,0),5),Verdeelsleutels_percentage!$1:$1,0)))</f>
        <v>3.5942540725618274E-4</v>
      </c>
      <c r="L91">
        <f>PRODUCT(INDEX(Overzicht!$B$2:$E$35,MATCH(demand!L$1,Overzicht!$B$2:$B$35,0),4),INDEX(Verdeelsleutels_percentage!$A:$AB,MATCH(demand!$C91,Verdeelsleutels_percentage!$C:$C,0),MATCH(INDEX(Overzicht!$B$1:$F$35,MATCH(demand!L$1,Overzicht!$B:$B,0),5),Verdeelsleutels_percentage!$1:$1,0)))</f>
        <v>3.4341534679426414E-3</v>
      </c>
      <c r="M91">
        <f>PRODUCT(INDEX(Overzicht!$B$2:$E$35,MATCH(demand!M$1,Overzicht!$B$2:$B$35,0),4),INDEX(Verdeelsleutels_percentage!$A:$AB,MATCH(demand!$C91,Verdeelsleutels_percentage!$C:$C,0),MATCH(INDEX(Overzicht!$B$1:$F$35,MATCH(demand!M$1,Overzicht!$B:$B,0),5),Verdeelsleutels_percentage!$1:$1,0)))</f>
        <v>2.8146994066379147E-3</v>
      </c>
      <c r="N91">
        <f>PRODUCT(INDEX(Overzicht!$B$2:$E$35,MATCH(demand!N$1,Overzicht!$B$2:$B$35,0),4),INDEX(Verdeelsleutels_percentage!$A:$AB,MATCH(demand!$C91,Verdeelsleutels_percentage!$C:$C,0),MATCH(INDEX(Overzicht!$B$1:$F$35,MATCH(demand!N$1,Overzicht!$B:$B,0),5),Verdeelsleutels_percentage!$1:$1,0)))</f>
        <v>2.2641397755984597E-3</v>
      </c>
      <c r="O91">
        <f>PRODUCT(INDEX(Overzicht!$B$2:$E$35,MATCH(demand!O$1,Overzicht!$B$2:$B$35,0),4),INDEX(Verdeelsleutels_percentage!$A:$AB,MATCH(demand!$C91,Verdeelsleutels_percentage!$C:$C,0),MATCH(INDEX(Overzicht!$B$1:$F$35,MATCH(demand!O$1,Overzicht!$B:$B,0),5),Verdeelsleutels_percentage!$1:$1,0)))</f>
        <v>0</v>
      </c>
      <c r="P91">
        <f>PRODUCT(INDEX(Overzicht!$B$2:$E$35,MATCH(demand!P$1,Overzicht!$B$2:$B$35,0),4),INDEX(Verdeelsleutels_percentage!$A:$AB,MATCH(demand!$C91,Verdeelsleutels_percentage!$C:$C,0),MATCH(INDEX(Overzicht!$B$1:$F$35,MATCH(demand!P$1,Overzicht!$B:$B,0),5),Verdeelsleutels_percentage!$1:$1,0)))</f>
        <v>9.0744161596965087E-4</v>
      </c>
      <c r="Q91">
        <f>PRODUCT(INDEX(Overzicht!$B$2:$E$35,MATCH(demand!Q$1,Overzicht!$B$2:$B$35,0),4),INDEX(Verdeelsleutels_percentage!$A:$AB,MATCH(demand!$C91,Verdeelsleutels_percentage!$C:$C,0),MATCH(INDEX(Overzicht!$B$1:$F$35,MATCH(demand!Q$1,Overzicht!$B:$B,0),5),Verdeelsleutels_percentage!$1:$1,0)))</f>
        <v>3.3983810359849054E-3</v>
      </c>
      <c r="R91">
        <f>PRODUCT(INDEX(Overzicht!$B$2:$E$35,MATCH(demand!R$1,Overzicht!$B$2:$B$35,0),4),INDEX(Verdeelsleutels_percentage!$A:$AB,MATCH(demand!$C91,Verdeelsleutels_percentage!$C:$C,0),MATCH(INDEX(Overzicht!$B$1:$F$35,MATCH(demand!R$1,Overzicht!$B:$B,0),5),Verdeelsleutels_percentage!$1:$1,0)))</f>
        <v>6.0813134328150937E-4</v>
      </c>
      <c r="S91">
        <f>PRODUCT(INDEX(Overzicht!$B$2:$E$35,MATCH(demand!S$1,Overzicht!$B$2:$B$35,0),4),INDEX(Verdeelsleutels_percentage!$A:$AB,MATCH(demand!$C91,Verdeelsleutels_percentage!$C:$C,0),MATCH(INDEX(Overzicht!$B$1:$F$35,MATCH(demand!S$1,Overzicht!$B:$B,0),5),Verdeelsleutels_percentage!$1:$1,0)))</f>
        <v>4.6742644424774844E-3</v>
      </c>
      <c r="T91">
        <f>PRODUCT(INDEX(Overzicht!$B$2:$E$35,MATCH(demand!T$1,Overzicht!$B$2:$B$35,0),4),INDEX(Verdeelsleutels_percentage!$A:$AB,MATCH(demand!$C91,Verdeelsleutels_percentage!$C:$C,0),MATCH(INDEX(Overzicht!$B$1:$F$35,MATCH(demand!T$1,Overzicht!$B:$B,0),5),Verdeelsleutels_percentage!$1:$1,0)))</f>
        <v>3.8157260754918235E-3</v>
      </c>
      <c r="U91">
        <f>PRODUCT(INDEX(Overzicht!$B$2:$E$35,MATCH(demand!U$1,Overzicht!$B$2:$B$35,0),4),INDEX(Verdeelsleutels_percentage!$A:$AB,MATCH(demand!$C91,Verdeelsleutels_percentage!$C:$C,0),MATCH(INDEX(Overzicht!$B$1:$F$35,MATCH(demand!U$1,Overzicht!$B:$B,0),5),Verdeelsleutels_percentage!$1:$1,0)))</f>
        <v>1.1924143985911949E-2</v>
      </c>
      <c r="V91">
        <f>PRODUCT(INDEX(Overzicht!$B$2:$E$35,MATCH(demand!V$1,Overzicht!$B$2:$B$35,0),4),INDEX(Verdeelsleutels_percentage!$A:$AB,MATCH(demand!$C91,Verdeelsleutels_percentage!$C:$C,0),MATCH(INDEX(Overzicht!$B$1:$F$35,MATCH(demand!V$1,Overzicht!$B:$B,0),5),Verdeelsleutels_percentage!$1:$1,0)))</f>
        <v>1.0493246707602515E-3</v>
      </c>
      <c r="W91">
        <f>PRODUCT(INDEX(Overzicht!$B$2:$E$35,MATCH(demand!W$1,Overzicht!$B$2:$B$35,0),4),INDEX(Verdeelsleutels_percentage!$A:$AB,MATCH(demand!$C91,Verdeelsleutels_percentage!$C:$C,0),MATCH(INDEX(Overzicht!$B$1:$F$35,MATCH(demand!W$1,Overzicht!$B:$B,0),5),Verdeelsleutels_percentage!$1:$1,0)))</f>
        <v>1.1447178226475471E-2</v>
      </c>
      <c r="X91">
        <f>PRODUCT(INDEX(Overzicht!$B$2:$E$35,MATCH(demand!X$1,Overzicht!$B$2:$B$35,0),4),INDEX(Verdeelsleutels_percentage!$A:$AB,MATCH(demand!$C91,Verdeelsleutels_percentage!$C:$C,0),MATCH(INDEX(Overzicht!$B$1:$F$35,MATCH(demand!X$1,Overzicht!$B:$B,0),5),Verdeelsleutels_percentage!$1:$1,0)))</f>
        <v>4.8715093620886685E-3</v>
      </c>
      <c r="Y91">
        <f>PRODUCT(INDEX(Overzicht!$B$2:$E$35,MATCH(demand!Y$1,Overzicht!$B$2:$B$35,0),4),INDEX(Verdeelsleutels_percentage!$A:$AB,MATCH(demand!$C91,Verdeelsleutels_percentage!$C:$C,0),MATCH(INDEX(Overzicht!$B$1:$F$35,MATCH(demand!Y$1,Overzicht!$B:$B,0),5),Verdeelsleutels_percentage!$1:$1,0)))</f>
        <v>8.9769920811763264E-7</v>
      </c>
      <c r="Z91">
        <f>PRODUCT(INDEX(Overzicht!$B$2:$E$35,MATCH(demand!Z$1,Overzicht!$B$2:$B$35,0),4),INDEX(Verdeelsleutels_percentage!$A:$AB,MATCH(demand!$C91,Verdeelsleutels_percentage!$C:$C,0),MATCH(INDEX(Overzicht!$B$1:$F$35,MATCH(demand!Z$1,Overzicht!$B:$B,0),5),Verdeelsleutels_percentage!$1:$1,0)))</f>
        <v>0</v>
      </c>
      <c r="AA91">
        <f>PRODUCT(INDEX(Overzicht!$B$2:$E$35,MATCH(demand!AA$1,Overzicht!$B$2:$B$35,0),4),INDEX(Verdeelsleutels_percentage!$A:$AB,MATCH(demand!$C91,Verdeelsleutels_percentage!$C:$C,0),MATCH(INDEX(Overzicht!$B$1:$F$35,MATCH(demand!AA$1,Overzicht!$B:$B,0),5),Verdeelsleutels_percentage!$1:$1,0)))</f>
        <v>2.0998811885792578E-5</v>
      </c>
      <c r="AB91">
        <f>PRODUCT(INDEX(Overzicht!$B$2:$E$35,MATCH(demand!AB$1,Overzicht!$B$2:$B$35,0),4),INDEX(Verdeelsleutels_percentage!$A:$AB,MATCH(demand!$C91,Verdeelsleutels_percentage!$C:$C,0),MATCH(INDEX(Overzicht!$B$1:$F$35,MATCH(demand!AB$1,Overzicht!$B:$B,0),5),Verdeelsleutels_percentage!$1:$1,0)))</f>
        <v>4.7817745511367065E-3</v>
      </c>
      <c r="AC91">
        <f>PRODUCT(INDEX(Overzicht!$B$2:$E$35,MATCH(demand!AC$1,Overzicht!$B$2:$B$35,0),4),INDEX(Verdeelsleutels_percentage!$A:$AB,MATCH(demand!$C91,Verdeelsleutels_percentage!$C:$C,0),MATCH(INDEX(Overzicht!$B$1:$F$35,MATCH(demand!AC$1,Overzicht!$B:$B,0),5),Verdeelsleutels_percentage!$1:$1,0)))</f>
        <v>7.6836533663704855E-4</v>
      </c>
      <c r="AD91">
        <f>PRODUCT(INDEX(Overzicht!$B$2:$E$35,MATCH(demand!AD$1,Overzicht!$B$2:$B$35,0),4),INDEX(Verdeelsleutels_percentage!$A:$AB,MATCH(demand!$C91,Verdeelsleutels_percentage!$C:$C,0),MATCH(INDEX(Overzicht!$B$1:$F$35,MATCH(demand!AD$1,Overzicht!$B:$B,0),5),Verdeelsleutels_percentage!$1:$1,0)))</f>
        <v>0</v>
      </c>
      <c r="AE91">
        <f>PRODUCT(INDEX(Overzicht!$B$2:$E$35,MATCH(demand!AE$1,Overzicht!$B$2:$B$35,0),4),INDEX(Verdeelsleutels_percentage!$A:$AB,MATCH(demand!$C91,Verdeelsleutels_percentage!$C:$C,0),MATCH(INDEX(Overzicht!$B$1:$F$35,MATCH(demand!AE$1,Overzicht!$B:$B,0),5),Verdeelsleutels_percentage!$1:$1,0)))</f>
        <v>0</v>
      </c>
      <c r="AF91">
        <f>PRODUCT(INDEX(Overzicht!$B$2:$E$35,MATCH(demand!AF$1,Overzicht!$B$2:$B$35,0),4),INDEX(Verdeelsleutels_percentage!$A:$AB,MATCH(demand!$C91,Verdeelsleutels_percentage!$C:$C,0),MATCH(INDEX(Overzicht!$B$1:$F$35,MATCH(demand!AF$1,Overzicht!$B:$B,0),5),Verdeelsleutels_percentage!$1:$1,0)))</f>
        <v>0</v>
      </c>
      <c r="AG91">
        <f>PRODUCT(INDEX(Overzicht!$B$2:$E$35,MATCH(demand!AG$1,Overzicht!$B$2:$B$35,0),4),INDEX(Verdeelsleutels_percentage!$A:$AB,MATCH(demand!$C91,Verdeelsleutels_percentage!$C:$C,0),MATCH(INDEX(Overzicht!$B$1:$F$35,MATCH(demand!AG$1,Overzicht!$B:$B,0),5),Verdeelsleutels_percentage!$1:$1,0)))</f>
        <v>0</v>
      </c>
      <c r="AH91">
        <f>PRODUCT(INDEX(Overzicht!$B$2:$E$35,MATCH(demand!AH$1,Overzicht!$B$2:$B$35,0),4),INDEX(Verdeelsleutels_percentage!$A:$AB,MATCH(demand!$C91,Verdeelsleutels_percentage!$C:$C,0),MATCH(INDEX(Overzicht!$B$1:$F$35,MATCH(demand!AH$1,Overzicht!$B:$B,0),5),Verdeelsleutels_percentage!$1:$1,0)))</f>
        <v>2.7298455451530351E-4</v>
      </c>
      <c r="AI91">
        <f>PRODUCT(INDEX(Overzicht!$B$2:$E$35,MATCH(demand!AI$1,Overzicht!$B$2:$B$35,0),4),INDEX(Verdeelsleutels_percentage!$A:$AB,MATCH(demand!$C91,Verdeelsleutels_percentage!$C:$C,0),MATCH(INDEX(Overzicht!$B$1:$F$35,MATCH(demand!AI$1,Overzicht!$B:$B,0),5),Verdeelsleutels_percentage!$1:$1,0)))</f>
        <v>4.1997623771585157E-5</v>
      </c>
      <c r="AJ91">
        <f>PRODUCT(INDEX(Overzicht!$B$2:$E$35,MATCH(demand!AJ$1,Overzicht!$B$2:$B$35,0),4),INDEX(Verdeelsleutels_percentage!$A:$AB,MATCH(demand!$C91,Verdeelsleutels_percentage!$C:$C,0),MATCH(INDEX(Overzicht!$B$1:$F$35,MATCH(demand!AJ$1,Overzicht!$B:$B,0),5),Verdeelsleutels_percentage!$1:$1,0)))</f>
        <v>0</v>
      </c>
      <c r="AK91">
        <f>PRODUCT(INDEX(Overzicht!$B$2:$E$35,MATCH(demand!AK$1,Overzicht!$B$2:$B$35,0),4),INDEX(Verdeelsleutels_percentage!$A:$AB,MATCH(demand!$C91,Verdeelsleutels_percentage!$C:$C,0),MATCH(INDEX(Overzicht!$B$1:$F$35,MATCH(demand!AK$1,Overzicht!$B:$B,0),5),Verdeelsleutels_percentage!$1:$1,0)))</f>
        <v>1.488133169441811E-4</v>
      </c>
      <c r="AL91">
        <f>PRODUCT(INDEX(Overzicht!$B$2:$E$35,MATCH(demand!AL$1,Overzicht!$B$2:$B$35,0),4),INDEX(Verdeelsleutels_percentage!$A:$AB,MATCH(demand!$C91,Verdeelsleutels_percentage!$C:$C,0),MATCH(INDEX(Overzicht!$B$1:$F$35,MATCH(demand!AL$1,Overzicht!$B:$B,0),5),Verdeelsleutels_percentage!$1:$1,0)))</f>
        <v>1.9078630377459117E-3</v>
      </c>
      <c r="AM91">
        <f>PRODUCT(INDEX(Overzicht!$B$2:$E$35,MATCH(demand!AM$1,Overzicht!$B$2:$B$35,0),4),INDEX(Verdeelsleutels_percentage!$A:$AB,MATCH(demand!$C91,Verdeelsleutels_percentage!$C:$C,0),MATCH(INDEX(Overzicht!$B$1:$F$35,MATCH(demand!AM$1,Overzicht!$B:$B,0),5),Verdeelsleutels_percentage!$1:$1,0)))</f>
        <v>3.8157260754918235E-3</v>
      </c>
      <c r="AN91">
        <f>PRODUCT(INDEX(Overzicht!$B$2:$E$35,MATCH(demand!AN$1,Overzicht!$B$2:$B$35,0),4),INDEX(Verdeelsleutels_percentage!$A:$AB,MATCH(demand!$C91,Verdeelsleutels_percentage!$C:$C,0),MATCH(INDEX(Overzicht!$B$1:$F$35,MATCH(demand!AN$1,Overzicht!$B:$B,0),5),Verdeelsleutels_percentage!$1:$1,0)))</f>
        <v>1.9078630377459117E-3</v>
      </c>
      <c r="AO91">
        <f>PRODUCT(INDEX(Overzicht!$B$2:$E$35,MATCH(demand!AO$1,Overzicht!$B$2:$B$35,0),4),INDEX(Verdeelsleutels_percentage!$A:$AB,MATCH(demand!$C91,Verdeelsleutels_percentage!$C:$C,0),MATCH(INDEX(Overzicht!$B$1:$F$35,MATCH(demand!AO$1,Overzicht!$B:$B,0),5),Verdeelsleutels_percentage!$1:$1,0)))</f>
        <v>6.6775206321106912E-3</v>
      </c>
    </row>
    <row r="92" spans="2:41">
      <c r="B92" t="str">
        <f>INDEX('ETLocal datasets'!B:C,MATCH(C92,'ETLocal datasets'!C:C,0),1)</f>
        <v>GM0262</v>
      </c>
      <c r="C92" t="str">
        <f>'ETLocal datasets'!C75</f>
        <v>Lochem</v>
      </c>
      <c r="D92">
        <f t="shared" si="10"/>
        <v>5.8961037200504246E-2</v>
      </c>
      <c r="E92">
        <f t="shared" si="11"/>
        <v>0.1511365471001174</v>
      </c>
      <c r="F92">
        <f t="shared" si="12"/>
        <v>2.0408035730249737E-2</v>
      </c>
      <c r="G92">
        <f t="shared" si="13"/>
        <v>4.1982244930799467E-2</v>
      </c>
      <c r="H92">
        <f>PRODUCT(INDEX(Overzicht!$B$2:$E$35,MATCH(demand!H$1,Overzicht!$B$2:$B$35,0),4),INDEX(Verdeelsleutels_percentage!$A:$AB,MATCH(demand!$C92,Verdeelsleutels_percentage!$C:$C,0),MATCH(INDEX(Overzicht!$B$1:$F$35,MATCH(demand!H$1,Overzicht!$B:$B,0),5),Verdeelsleutels_percentage!$1:$1,0)))</f>
        <v>2.0408035730249737E-2</v>
      </c>
      <c r="I92">
        <f>PRODUCT(INDEX(Overzicht!$B$2:$E$35,MATCH(demand!I$1,Overzicht!$B$2:$B$35,0),4),INDEX(Verdeelsleutels_percentage!$A:$AB,MATCH(demand!$C92,Verdeelsleutels_percentage!$C:$C,0),MATCH(INDEX(Overzicht!$B$1:$F$35,MATCH(demand!I$1,Overzicht!$B:$B,0),5),Verdeelsleutels_percentage!$1:$1,0)))</f>
        <v>1.7310371045301972E-2</v>
      </c>
      <c r="J92">
        <f>PRODUCT(INDEX(Overzicht!$B$2:$E$35,MATCH(demand!J$1,Overzicht!$B$2:$B$35,0),4),INDEX(Verdeelsleutels_percentage!$A:$AB,MATCH(demand!$C92,Verdeelsleutels_percentage!$C:$C,0),MATCH(INDEX(Overzicht!$B$1:$F$35,MATCH(demand!J$1,Overzicht!$B:$B,0),5),Verdeelsleutels_percentage!$1:$1,0)))</f>
        <v>4.6646938811999404E-3</v>
      </c>
      <c r="K92">
        <f>PRODUCT(INDEX(Overzicht!$B$2:$E$35,MATCH(demand!K$1,Overzicht!$B$2:$B$35,0),4),INDEX(Verdeelsleutels_percentage!$A:$AB,MATCH(demand!$C92,Verdeelsleutels_percentage!$C:$C,0),MATCH(INDEX(Overzicht!$B$1:$F$35,MATCH(demand!K$1,Overzicht!$B:$B,0),5),Verdeelsleutels_percentage!$1:$1,0)))</f>
        <v>2.0195432886185635E-3</v>
      </c>
      <c r="L92">
        <f>PRODUCT(INDEX(Overzicht!$B$2:$E$35,MATCH(demand!L$1,Overzicht!$B$2:$B$35,0),4),INDEX(Verdeelsleutels_percentage!$A:$AB,MATCH(demand!$C92,Verdeelsleutels_percentage!$C:$C,0),MATCH(INDEX(Overzicht!$B$1:$F$35,MATCH(demand!L$1,Overzicht!$B:$B,0),5),Verdeelsleutels_percentage!$1:$1,0)))</f>
        <v>6.9970408217999106E-3</v>
      </c>
      <c r="M92">
        <f>PRODUCT(INDEX(Overzicht!$B$2:$E$35,MATCH(demand!M$1,Overzicht!$B$2:$B$35,0),4),INDEX(Verdeelsleutels_percentage!$A:$AB,MATCH(demand!$C92,Verdeelsleutels_percentage!$C:$C,0),MATCH(INDEX(Overzicht!$B$1:$F$35,MATCH(demand!M$1,Overzicht!$B:$B,0),5),Verdeelsleutels_percentage!$1:$1,0)))</f>
        <v>2.2091251698225754E-2</v>
      </c>
      <c r="N92">
        <f>PRODUCT(INDEX(Overzicht!$B$2:$E$35,MATCH(demand!N$1,Overzicht!$B$2:$B$35,0),4),INDEX(Verdeelsleutels_percentage!$A:$AB,MATCH(demand!$C92,Verdeelsleutels_percentage!$C:$C,0),MATCH(INDEX(Overzicht!$B$1:$F$35,MATCH(demand!N$1,Overzicht!$B:$B,0),5),Verdeelsleutels_percentage!$1:$1,0)))</f>
        <v>5.48833903489475E-2</v>
      </c>
      <c r="O92">
        <f>PRODUCT(INDEX(Overzicht!$B$2:$E$35,MATCH(demand!O$1,Overzicht!$B$2:$B$35,0),4),INDEX(Verdeelsleutels_percentage!$A:$AB,MATCH(demand!$C92,Verdeelsleutels_percentage!$C:$C,0),MATCH(INDEX(Overzicht!$B$1:$F$35,MATCH(demand!O$1,Overzicht!$B:$B,0),5),Verdeelsleutels_percentage!$1:$1,0)))</f>
        <v>0</v>
      </c>
      <c r="P92">
        <f>PRODUCT(INDEX(Overzicht!$B$2:$E$35,MATCH(demand!P$1,Overzicht!$B$2:$B$35,0),4),INDEX(Verdeelsleutels_percentage!$A:$AB,MATCH(demand!$C92,Verdeelsleutels_percentage!$C:$C,0),MATCH(INDEX(Overzicht!$B$1:$F$35,MATCH(demand!P$1,Overzicht!$B:$B,0),5),Verdeelsleutels_percentage!$1:$1,0)))</f>
        <v>0</v>
      </c>
      <c r="Q92">
        <f>PRODUCT(INDEX(Overzicht!$B$2:$E$35,MATCH(demand!Q$1,Overzicht!$B$2:$B$35,0),4),INDEX(Verdeelsleutels_percentage!$A:$AB,MATCH(demand!$C92,Verdeelsleutels_percentage!$C:$C,0),MATCH(INDEX(Overzicht!$B$1:$F$35,MATCH(demand!Q$1,Overzicht!$B:$B,0),5),Verdeelsleutels_percentage!$1:$1,0)))</f>
        <v>6.9241549799061615E-3</v>
      </c>
      <c r="R92">
        <f>PRODUCT(INDEX(Overzicht!$B$2:$E$35,MATCH(demand!R$1,Overzicht!$B$2:$B$35,0),4),INDEX(Verdeelsleutels_percentage!$A:$AB,MATCH(demand!$C92,Verdeelsleutels_percentage!$C:$C,0),MATCH(INDEX(Overzicht!$B$1:$F$35,MATCH(demand!R$1,Overzicht!$B:$B,0),5),Verdeelsleutels_percentage!$1:$1,0)))</f>
        <v>1.239059312193734E-3</v>
      </c>
      <c r="S92">
        <f>PRODUCT(INDEX(Overzicht!$B$2:$E$35,MATCH(demand!S$1,Overzicht!$B$2:$B$35,0),4),INDEX(Verdeelsleutels_percentage!$A:$AB,MATCH(demand!$C92,Verdeelsleutels_percentage!$C:$C,0),MATCH(INDEX(Overzicht!$B$1:$F$35,MATCH(demand!S$1,Overzicht!$B:$B,0),5),Verdeelsleutels_percentage!$1:$1,0)))</f>
        <v>9.5237500074498785E-3</v>
      </c>
      <c r="T92">
        <f>PRODUCT(INDEX(Overzicht!$B$2:$E$35,MATCH(demand!T$1,Overzicht!$B$2:$B$35,0),4),INDEX(Verdeelsleutels_percentage!$A:$AB,MATCH(demand!$C92,Verdeelsleutels_percentage!$C:$C,0),MATCH(INDEX(Overzicht!$B$1:$F$35,MATCH(demand!T$1,Overzicht!$B:$B,0),5),Verdeelsleutels_percentage!$1:$1,0)))</f>
        <v>7.7744898019999004E-3</v>
      </c>
      <c r="U92">
        <f>PRODUCT(INDEX(Overzicht!$B$2:$E$35,MATCH(demand!U$1,Overzicht!$B$2:$B$35,0),4),INDEX(Verdeelsleutels_percentage!$A:$AB,MATCH(demand!$C92,Verdeelsleutels_percentage!$C:$C,0),MATCH(INDEX(Overzicht!$B$1:$F$35,MATCH(demand!U$1,Overzicht!$B:$B,0),5),Verdeelsleutels_percentage!$1:$1,0)))</f>
        <v>2.429528063124969E-2</v>
      </c>
      <c r="V92">
        <f>PRODUCT(INDEX(Overzicht!$B$2:$E$35,MATCH(demand!V$1,Overzicht!$B$2:$B$35,0),4),INDEX(Verdeelsleutels_percentage!$A:$AB,MATCH(demand!$C92,Verdeelsleutels_percentage!$C:$C,0),MATCH(INDEX(Overzicht!$B$1:$F$35,MATCH(demand!V$1,Overzicht!$B:$B,0),5),Verdeelsleutels_percentage!$1:$1,0)))</f>
        <v>2.137984695549973E-3</v>
      </c>
      <c r="W92">
        <f>PRODUCT(INDEX(Overzicht!$B$2:$E$35,MATCH(demand!W$1,Overzicht!$B$2:$B$35,0),4),INDEX(Verdeelsleutels_percentage!$A:$AB,MATCH(demand!$C92,Verdeelsleutels_percentage!$C:$C,0),MATCH(INDEX(Overzicht!$B$1:$F$35,MATCH(demand!W$1,Overzicht!$B:$B,0),5),Verdeelsleutels_percentage!$1:$1,0)))</f>
        <v>2.3323469405999702E-2</v>
      </c>
      <c r="X92">
        <f>PRODUCT(INDEX(Overzicht!$B$2:$E$35,MATCH(demand!X$1,Overzicht!$B$2:$B$35,0),4),INDEX(Verdeelsleutels_percentage!$A:$AB,MATCH(demand!$C92,Verdeelsleutels_percentage!$C:$C,0),MATCH(INDEX(Overzicht!$B$1:$F$35,MATCH(demand!X$1,Overzicht!$B:$B,0),5),Verdeelsleutels_percentage!$1:$1,0)))</f>
        <v>1.8712163389691446E-2</v>
      </c>
      <c r="Y92">
        <f>PRODUCT(INDEX(Overzicht!$B$2:$E$35,MATCH(demand!Y$1,Overzicht!$B$2:$B$35,0),4),INDEX(Verdeelsleutels_percentage!$A:$AB,MATCH(demand!$C92,Verdeelsleutels_percentage!$C:$C,0),MATCH(INDEX(Overzicht!$B$1:$F$35,MATCH(demand!Y$1,Overzicht!$B:$B,0),5),Verdeelsleutels_percentage!$1:$1,0)))</f>
        <v>6.0827914826028687E-6</v>
      </c>
      <c r="Z92">
        <f>PRODUCT(INDEX(Overzicht!$B$2:$E$35,MATCH(demand!Z$1,Overzicht!$B$2:$B$35,0),4),INDEX(Verdeelsleutels_percentage!$A:$AB,MATCH(demand!$C92,Verdeelsleutels_percentage!$C:$C,0),MATCH(INDEX(Overzicht!$B$1:$F$35,MATCH(demand!Z$1,Overzicht!$B:$B,0),5),Verdeelsleutels_percentage!$1:$1,0)))</f>
        <v>0</v>
      </c>
      <c r="AA92">
        <f>PRODUCT(INDEX(Overzicht!$B$2:$E$35,MATCH(demand!AA$1,Overzicht!$B$2:$B$35,0),4),INDEX(Verdeelsleutels_percentage!$A:$AB,MATCH(demand!$C92,Verdeelsleutels_percentage!$C:$C,0),MATCH(INDEX(Overzicht!$B$1:$F$35,MATCH(demand!AA$1,Overzicht!$B:$B,0),5),Verdeelsleutels_percentage!$1:$1,0)))</f>
        <v>1.4228752006088582E-4</v>
      </c>
      <c r="AB92">
        <f>PRODUCT(INDEX(Overzicht!$B$2:$E$35,MATCH(demand!AB$1,Overzicht!$B$2:$B$35,0),4),INDEX(Verdeelsleutels_percentage!$A:$AB,MATCH(demand!$C92,Verdeelsleutels_percentage!$C:$C,0),MATCH(INDEX(Overzicht!$B$1:$F$35,MATCH(demand!AB$1,Overzicht!$B:$B,0),5),Verdeelsleutels_percentage!$1:$1,0)))</f>
        <v>1.5580735716785952E-2</v>
      </c>
      <c r="AC92">
        <f>PRODUCT(INDEX(Overzicht!$B$2:$E$35,MATCH(demand!AC$1,Overzicht!$B$2:$B$35,0),4),INDEX(Verdeelsleutels_percentage!$A:$AB,MATCH(demand!$C92,Verdeelsleutels_percentage!$C:$C,0),MATCH(INDEX(Overzicht!$B$1:$F$35,MATCH(demand!AC$1,Overzicht!$B:$B,0),5),Verdeelsleutels_percentage!$1:$1,0)))</f>
        <v>2.8622252342665965E-3</v>
      </c>
      <c r="AD92">
        <f>PRODUCT(INDEX(Overzicht!$B$2:$E$35,MATCH(demand!AD$1,Overzicht!$B$2:$B$35,0),4),INDEX(Verdeelsleutels_percentage!$A:$AB,MATCH(demand!$C92,Verdeelsleutels_percentage!$C:$C,0),MATCH(INDEX(Overzicht!$B$1:$F$35,MATCH(demand!AD$1,Overzicht!$B:$B,0),5),Verdeelsleutels_percentage!$1:$1,0)))</f>
        <v>0</v>
      </c>
      <c r="AE92">
        <f>PRODUCT(INDEX(Overzicht!$B$2:$E$35,MATCH(demand!AE$1,Overzicht!$B$2:$B$35,0),4),INDEX(Verdeelsleutels_percentage!$A:$AB,MATCH(demand!$C92,Verdeelsleutels_percentage!$C:$C,0),MATCH(INDEX(Overzicht!$B$1:$F$35,MATCH(demand!AE$1,Overzicht!$B:$B,0),5),Verdeelsleutels_percentage!$1:$1,0)))</f>
        <v>0</v>
      </c>
      <c r="AF92">
        <f>PRODUCT(INDEX(Overzicht!$B$2:$E$35,MATCH(demand!AF$1,Overzicht!$B$2:$B$35,0),4),INDEX(Verdeelsleutels_percentage!$A:$AB,MATCH(demand!$C92,Verdeelsleutels_percentage!$C:$C,0),MATCH(INDEX(Overzicht!$B$1:$F$35,MATCH(demand!AF$1,Overzicht!$B:$B,0),5),Verdeelsleutels_percentage!$1:$1,0)))</f>
        <v>0</v>
      </c>
      <c r="AG92">
        <f>PRODUCT(INDEX(Overzicht!$B$2:$E$35,MATCH(demand!AG$1,Overzicht!$B$2:$B$35,0),4),INDEX(Verdeelsleutels_percentage!$A:$AB,MATCH(demand!$C92,Verdeelsleutels_percentage!$C:$C,0),MATCH(INDEX(Overzicht!$B$1:$F$35,MATCH(demand!AG$1,Overzicht!$B:$B,0),5),Verdeelsleutels_percentage!$1:$1,0)))</f>
        <v>0</v>
      </c>
      <c r="AH92">
        <f>PRODUCT(INDEX(Overzicht!$B$2:$E$35,MATCH(demand!AH$1,Overzicht!$B$2:$B$35,0),4),INDEX(Verdeelsleutels_percentage!$A:$AB,MATCH(demand!$C92,Verdeelsleutels_percentage!$C:$C,0),MATCH(INDEX(Overzicht!$B$1:$F$35,MATCH(demand!AH$1,Overzicht!$B:$B,0),5),Verdeelsleutels_percentage!$1:$1,0)))</f>
        <v>1.8497377607915157E-3</v>
      </c>
      <c r="AI92">
        <f>PRODUCT(INDEX(Overzicht!$B$2:$E$35,MATCH(demand!AI$1,Overzicht!$B$2:$B$35,0),4),INDEX(Verdeelsleutels_percentage!$A:$AB,MATCH(demand!$C92,Verdeelsleutels_percentage!$C:$C,0),MATCH(INDEX(Overzicht!$B$1:$F$35,MATCH(demand!AI$1,Overzicht!$B:$B,0),5),Verdeelsleutels_percentage!$1:$1,0)))</f>
        <v>2.8457504012177165E-4</v>
      </c>
      <c r="AJ92">
        <f>PRODUCT(INDEX(Overzicht!$B$2:$E$35,MATCH(demand!AJ$1,Overzicht!$B$2:$B$35,0),4),INDEX(Verdeelsleutels_percentage!$A:$AB,MATCH(demand!$C92,Verdeelsleutels_percentage!$C:$C,0),MATCH(INDEX(Overzicht!$B$1:$F$35,MATCH(demand!AJ$1,Overzicht!$B:$B,0),5),Verdeelsleutels_percentage!$1:$1,0)))</f>
        <v>0</v>
      </c>
      <c r="AK92">
        <f>PRODUCT(INDEX(Overzicht!$B$2:$E$35,MATCH(demand!AK$1,Overzicht!$B$2:$B$35,0),4),INDEX(Verdeelsleutels_percentage!$A:$AB,MATCH(demand!$C92,Verdeelsleutels_percentage!$C:$C,0),MATCH(INDEX(Overzicht!$B$1:$F$35,MATCH(demand!AK$1,Overzicht!$B:$B,0),5),Verdeelsleutels_percentage!$1:$1,0)))</f>
        <v>3.032051022779961E-4</v>
      </c>
      <c r="AL92">
        <f>PRODUCT(INDEX(Overzicht!$B$2:$E$35,MATCH(demand!AL$1,Overzicht!$B$2:$B$35,0),4),INDEX(Verdeelsleutels_percentage!$A:$AB,MATCH(demand!$C92,Verdeelsleutels_percentage!$C:$C,0),MATCH(INDEX(Overzicht!$B$1:$F$35,MATCH(demand!AL$1,Overzicht!$B:$B,0),5),Verdeelsleutels_percentage!$1:$1,0)))</f>
        <v>3.8872449009999502E-3</v>
      </c>
      <c r="AM92">
        <f>PRODUCT(INDEX(Overzicht!$B$2:$E$35,MATCH(demand!AM$1,Overzicht!$B$2:$B$35,0),4),INDEX(Verdeelsleutels_percentage!$A:$AB,MATCH(demand!$C92,Verdeelsleutels_percentage!$C:$C,0),MATCH(INDEX(Overzicht!$B$1:$F$35,MATCH(demand!AM$1,Overzicht!$B:$B,0),5),Verdeelsleutels_percentage!$1:$1,0)))</f>
        <v>7.7744898019999004E-3</v>
      </c>
      <c r="AN92">
        <f>PRODUCT(INDEX(Overzicht!$B$2:$E$35,MATCH(demand!AN$1,Overzicht!$B$2:$B$35,0),4),INDEX(Verdeelsleutels_percentage!$A:$AB,MATCH(demand!$C92,Verdeelsleutels_percentage!$C:$C,0),MATCH(INDEX(Overzicht!$B$1:$F$35,MATCH(demand!AN$1,Overzicht!$B:$B,0),5),Verdeelsleutels_percentage!$1:$1,0)))</f>
        <v>3.8872449009999502E-3</v>
      </c>
      <c r="AO92">
        <f>PRODUCT(INDEX(Overzicht!$B$2:$E$35,MATCH(demand!AO$1,Overzicht!$B$2:$B$35,0),4),INDEX(Verdeelsleutels_percentage!$A:$AB,MATCH(demand!$C92,Verdeelsleutels_percentage!$C:$C,0),MATCH(INDEX(Overzicht!$B$1:$F$35,MATCH(demand!AO$1,Overzicht!$B:$B,0),5),Verdeelsleutels_percentage!$1:$1,0)))</f>
        <v>1.3605357153499826E-2</v>
      </c>
    </row>
    <row r="93" spans="2:41">
      <c r="B93" t="str">
        <f>INDEX('ETLocal datasets'!B:C,MATCH(C93,'ETLocal datasets'!C:C,0),1)</f>
        <v>GM0263</v>
      </c>
      <c r="C93" t="str">
        <f>'ETLocal datasets'!C76</f>
        <v>Maasdriel</v>
      </c>
      <c r="D93">
        <f t="shared" si="10"/>
        <v>2.1800113539228914E-2</v>
      </c>
      <c r="E93">
        <f t="shared" si="11"/>
        <v>5.8515969200462328E-2</v>
      </c>
      <c r="F93">
        <f t="shared" si="12"/>
        <v>1.5002549160079095E-2</v>
      </c>
      <c r="G93">
        <f t="shared" si="13"/>
        <v>3.0862386843591282E-2</v>
      </c>
      <c r="H93">
        <f>PRODUCT(INDEX(Overzicht!$B$2:$E$35,MATCH(demand!H$1,Overzicht!$B$2:$B$35,0),4),INDEX(Verdeelsleutels_percentage!$A:$AB,MATCH(demand!$C93,Verdeelsleutels_percentage!$C:$C,0),MATCH(INDEX(Overzicht!$B$1:$F$35,MATCH(demand!H$1,Overzicht!$B:$B,0),5),Verdeelsleutels_percentage!$1:$1,0)))</f>
        <v>1.5002549160079095E-2</v>
      </c>
      <c r="I93">
        <f>PRODUCT(INDEX(Overzicht!$B$2:$E$35,MATCH(demand!I$1,Overzicht!$B$2:$B$35,0),4),INDEX(Verdeelsleutels_percentage!$A:$AB,MATCH(demand!$C93,Verdeelsleutels_percentage!$C:$C,0),MATCH(INDEX(Overzicht!$B$1:$F$35,MATCH(demand!I$1,Overzicht!$B:$B,0),5),Verdeelsleutels_percentage!$1:$1,0)))</f>
        <v>5.1080958700458513E-3</v>
      </c>
      <c r="J93">
        <f>PRODUCT(INDEX(Overzicht!$B$2:$E$35,MATCH(demand!J$1,Overzicht!$B$2:$B$35,0),4),INDEX(Verdeelsleutels_percentage!$A:$AB,MATCH(demand!$C93,Verdeelsleutels_percentage!$C:$C,0),MATCH(INDEX(Overzicht!$B$1:$F$35,MATCH(demand!J$1,Overzicht!$B:$B,0),5),Verdeelsleutels_percentage!$1:$1,0)))</f>
        <v>3.4291540937323645E-3</v>
      </c>
      <c r="K93">
        <f>PRODUCT(INDEX(Overzicht!$B$2:$E$35,MATCH(demand!K$1,Overzicht!$B$2:$B$35,0),4),INDEX(Verdeelsleutels_percentage!$A:$AB,MATCH(demand!$C93,Verdeelsleutels_percentage!$C:$C,0),MATCH(INDEX(Overzicht!$B$1:$F$35,MATCH(demand!K$1,Overzicht!$B:$B,0),5),Verdeelsleutels_percentage!$1:$1,0)))</f>
        <v>5.9594451817201598E-4</v>
      </c>
      <c r="L93">
        <f>PRODUCT(INDEX(Overzicht!$B$2:$E$35,MATCH(demand!L$1,Overzicht!$B$2:$B$35,0),4),INDEX(Verdeelsleutels_percentage!$A:$AB,MATCH(demand!$C93,Verdeelsleutels_percentage!$C:$C,0),MATCH(INDEX(Overzicht!$B$1:$F$35,MATCH(demand!L$1,Overzicht!$B:$B,0),5),Verdeelsleutels_percentage!$1:$1,0)))</f>
        <v>5.143731140598547E-3</v>
      </c>
      <c r="M93">
        <f>PRODUCT(INDEX(Overzicht!$B$2:$E$35,MATCH(demand!M$1,Overzicht!$B$2:$B$35,0),4),INDEX(Verdeelsleutels_percentage!$A:$AB,MATCH(demand!$C93,Verdeelsleutels_percentage!$C:$C,0),MATCH(INDEX(Overzicht!$B$1:$F$35,MATCH(demand!M$1,Overzicht!$B:$B,0),5),Verdeelsleutels_percentage!$1:$1,0)))</f>
        <v>5.1558065193466661E-3</v>
      </c>
      <c r="N93">
        <f>PRODUCT(INDEX(Overzicht!$B$2:$E$35,MATCH(demand!N$1,Overzicht!$B$2:$B$35,0),4),INDEX(Verdeelsleutels_percentage!$A:$AB,MATCH(demand!$C93,Verdeelsleutels_percentage!$C:$C,0),MATCH(INDEX(Overzicht!$B$1:$F$35,MATCH(demand!N$1,Overzicht!$B:$B,0),5),Verdeelsleutels_percentage!$1:$1,0)))</f>
        <v>6.3487382997067963E-3</v>
      </c>
      <c r="O93">
        <f>PRODUCT(INDEX(Overzicht!$B$2:$E$35,MATCH(demand!O$1,Overzicht!$B$2:$B$35,0),4),INDEX(Verdeelsleutels_percentage!$A:$AB,MATCH(demand!$C93,Verdeelsleutels_percentage!$C:$C,0),MATCH(INDEX(Overzicht!$B$1:$F$35,MATCH(demand!O$1,Overzicht!$B:$B,0),5),Verdeelsleutels_percentage!$1:$1,0)))</f>
        <v>0</v>
      </c>
      <c r="P93">
        <f>PRODUCT(INDEX(Overzicht!$B$2:$E$35,MATCH(demand!P$1,Overzicht!$B$2:$B$35,0),4),INDEX(Verdeelsleutels_percentage!$A:$AB,MATCH(demand!$C93,Verdeelsleutels_percentage!$C:$C,0),MATCH(INDEX(Overzicht!$B$1:$F$35,MATCH(demand!P$1,Overzicht!$B:$B,0),5),Verdeelsleutels_percentage!$1:$1,0)))</f>
        <v>6.3337541518799221E-4</v>
      </c>
      <c r="Q93">
        <f>PRODUCT(INDEX(Overzicht!$B$2:$E$35,MATCH(demand!Q$1,Overzicht!$B$2:$B$35,0),4),INDEX(Verdeelsleutels_percentage!$A:$AB,MATCH(demand!$C93,Verdeelsleutels_percentage!$C:$C,0),MATCH(INDEX(Overzicht!$B$1:$F$35,MATCH(demand!Q$1,Overzicht!$B:$B,0),5),Verdeelsleutels_percentage!$1:$1,0)))</f>
        <v>5.0901506078839783E-3</v>
      </c>
      <c r="R93">
        <f>PRODUCT(INDEX(Overzicht!$B$2:$E$35,MATCH(demand!R$1,Overzicht!$B$2:$B$35,0),4),INDEX(Verdeelsleutels_percentage!$A:$AB,MATCH(demand!$C93,Verdeelsleutels_percentage!$C:$C,0),MATCH(INDEX(Overzicht!$B$1:$F$35,MATCH(demand!R$1,Overzicht!$B:$B,0),5),Verdeelsleutels_percentage!$1:$1,0)))</f>
        <v>9.1086905614765924E-4</v>
      </c>
      <c r="S93">
        <f>PRODUCT(INDEX(Overzicht!$B$2:$E$35,MATCH(demand!S$1,Overzicht!$B$2:$B$35,0),4),INDEX(Verdeelsleutels_percentage!$A:$AB,MATCH(demand!$C93,Verdeelsleutels_percentage!$C:$C,0),MATCH(INDEX(Overzicht!$B$1:$F$35,MATCH(demand!S$1,Overzicht!$B:$B,0),5),Verdeelsleutels_percentage!$1:$1,0)))</f>
        <v>7.0011896080369113E-3</v>
      </c>
      <c r="T93">
        <f>PRODUCT(INDEX(Overzicht!$B$2:$E$35,MATCH(demand!T$1,Overzicht!$B$2:$B$35,0),4),INDEX(Verdeelsleutels_percentage!$A:$AB,MATCH(demand!$C93,Verdeelsleutels_percentage!$C:$C,0),MATCH(INDEX(Overzicht!$B$1:$F$35,MATCH(demand!T$1,Overzicht!$B:$B,0),5),Verdeelsleutels_percentage!$1:$1,0)))</f>
        <v>5.7152568228872741E-3</v>
      </c>
      <c r="U93">
        <f>PRODUCT(INDEX(Overzicht!$B$2:$E$35,MATCH(demand!U$1,Overzicht!$B$2:$B$35,0),4),INDEX(Verdeelsleutels_percentage!$A:$AB,MATCH(demand!$C93,Verdeelsleutels_percentage!$C:$C,0),MATCH(INDEX(Overzicht!$B$1:$F$35,MATCH(demand!U$1,Overzicht!$B:$B,0),5),Verdeelsleutels_percentage!$1:$1,0)))</f>
        <v>1.786017757152273E-2</v>
      </c>
      <c r="V93">
        <f>PRODUCT(INDEX(Overzicht!$B$2:$E$35,MATCH(demand!V$1,Overzicht!$B$2:$B$35,0),4),INDEX(Verdeelsleutels_percentage!$A:$AB,MATCH(demand!$C93,Verdeelsleutels_percentage!$C:$C,0),MATCH(INDEX(Overzicht!$B$1:$F$35,MATCH(demand!V$1,Overzicht!$B:$B,0),5),Verdeelsleutels_percentage!$1:$1,0)))</f>
        <v>1.5716956262940005E-3</v>
      </c>
      <c r="W93">
        <f>PRODUCT(INDEX(Overzicht!$B$2:$E$35,MATCH(demand!W$1,Overzicht!$B$2:$B$35,0),4),INDEX(Verdeelsleutels_percentage!$A:$AB,MATCH(demand!$C93,Verdeelsleutels_percentage!$C:$C,0),MATCH(INDEX(Overzicht!$B$1:$F$35,MATCH(demand!W$1,Overzicht!$B:$B,0),5),Verdeelsleutels_percentage!$1:$1,0)))</f>
        <v>1.7145770468661822E-2</v>
      </c>
      <c r="X93">
        <f>PRODUCT(INDEX(Overzicht!$B$2:$E$35,MATCH(demand!X$1,Overzicht!$B$2:$B$35,0),4),INDEX(Verdeelsleutels_percentage!$A:$AB,MATCH(demand!$C93,Verdeelsleutels_percentage!$C:$C,0),MATCH(INDEX(Overzicht!$B$1:$F$35,MATCH(demand!X$1,Overzicht!$B:$B,0),5),Verdeelsleutels_percentage!$1:$1,0)))</f>
        <v>3.9528818823805192E-4</v>
      </c>
      <c r="Y93">
        <f>PRODUCT(INDEX(Overzicht!$B$2:$E$35,MATCH(demand!Y$1,Overzicht!$B$2:$B$35,0),4),INDEX(Verdeelsleutels_percentage!$A:$AB,MATCH(demand!$C93,Verdeelsleutels_percentage!$C:$C,0),MATCH(INDEX(Overzicht!$B$1:$F$35,MATCH(demand!Y$1,Overzicht!$B:$B,0),5),Verdeelsleutels_percentage!$1:$1,0)))</f>
        <v>2.0458213213958487E-6</v>
      </c>
      <c r="Z93">
        <f>PRODUCT(INDEX(Overzicht!$B$2:$E$35,MATCH(demand!Z$1,Overzicht!$B$2:$B$35,0),4),INDEX(Verdeelsleutels_percentage!$A:$AB,MATCH(demand!$C93,Verdeelsleutels_percentage!$C:$C,0),MATCH(INDEX(Overzicht!$B$1:$F$35,MATCH(demand!Z$1,Overzicht!$B:$B,0),5),Verdeelsleutels_percentage!$1:$1,0)))</f>
        <v>0</v>
      </c>
      <c r="AA93">
        <f>PRODUCT(INDEX(Overzicht!$B$2:$E$35,MATCH(demand!AA$1,Overzicht!$B$2:$B$35,0),4),INDEX(Verdeelsleutels_percentage!$A:$AB,MATCH(demand!$C93,Verdeelsleutels_percentage!$C:$C,0),MATCH(INDEX(Overzicht!$B$1:$F$35,MATCH(demand!AA$1,Overzicht!$B:$B,0),5),Verdeelsleutels_percentage!$1:$1,0)))</f>
        <v>4.785546950633564E-5</v>
      </c>
      <c r="AB93">
        <f>PRODUCT(INDEX(Overzicht!$B$2:$E$35,MATCH(demand!AB$1,Overzicht!$B$2:$B$35,0),4),INDEX(Verdeelsleutels_percentage!$A:$AB,MATCH(demand!$C93,Verdeelsleutels_percentage!$C:$C,0),MATCH(INDEX(Overzicht!$B$1:$F$35,MATCH(demand!AB$1,Overzicht!$B:$B,0),5),Verdeelsleutels_percentage!$1:$1,0)))</f>
        <v>6.3957879863471932E-3</v>
      </c>
      <c r="AC93">
        <f>PRODUCT(INDEX(Overzicht!$B$2:$E$35,MATCH(demand!AC$1,Overzicht!$B$2:$B$35,0),4),INDEX(Verdeelsleutels_percentage!$A:$AB,MATCH(demand!$C93,Verdeelsleutels_percentage!$C:$C,0),MATCH(INDEX(Overzicht!$B$1:$F$35,MATCH(demand!AC$1,Overzicht!$B:$B,0),5),Verdeelsleutels_percentage!$1:$1,0)))</f>
        <v>2.5459635513002207E-4</v>
      </c>
      <c r="AD93">
        <f>PRODUCT(INDEX(Overzicht!$B$2:$E$35,MATCH(demand!AD$1,Overzicht!$B$2:$B$35,0),4),INDEX(Verdeelsleutels_percentage!$A:$AB,MATCH(demand!$C93,Verdeelsleutels_percentage!$C:$C,0),MATCH(INDEX(Overzicht!$B$1:$F$35,MATCH(demand!AD$1,Overzicht!$B:$B,0),5),Verdeelsleutels_percentage!$1:$1,0)))</f>
        <v>0</v>
      </c>
      <c r="AE93">
        <f>PRODUCT(INDEX(Overzicht!$B$2:$E$35,MATCH(demand!AE$1,Overzicht!$B$2:$B$35,0),4),INDEX(Verdeelsleutels_percentage!$A:$AB,MATCH(demand!$C93,Verdeelsleutels_percentage!$C:$C,0),MATCH(INDEX(Overzicht!$B$1:$F$35,MATCH(demand!AE$1,Overzicht!$B:$B,0),5),Verdeelsleutels_percentage!$1:$1,0)))</f>
        <v>0</v>
      </c>
      <c r="AF93">
        <f>PRODUCT(INDEX(Overzicht!$B$2:$E$35,MATCH(demand!AF$1,Overzicht!$B$2:$B$35,0),4),INDEX(Verdeelsleutels_percentage!$A:$AB,MATCH(demand!$C93,Verdeelsleutels_percentage!$C:$C,0),MATCH(INDEX(Overzicht!$B$1:$F$35,MATCH(demand!AF$1,Overzicht!$B:$B,0),5),Verdeelsleutels_percentage!$1:$1,0)))</f>
        <v>0</v>
      </c>
      <c r="AG93">
        <f>PRODUCT(INDEX(Overzicht!$B$2:$E$35,MATCH(demand!AG$1,Overzicht!$B$2:$B$35,0),4),INDEX(Verdeelsleutels_percentage!$A:$AB,MATCH(demand!$C93,Verdeelsleutels_percentage!$C:$C,0),MATCH(INDEX(Overzicht!$B$1:$F$35,MATCH(demand!AG$1,Overzicht!$B:$B,0),5),Verdeelsleutels_percentage!$1:$1,0)))</f>
        <v>0</v>
      </c>
      <c r="AH93">
        <f>PRODUCT(INDEX(Overzicht!$B$2:$E$35,MATCH(demand!AH$1,Overzicht!$B$2:$B$35,0),4),INDEX(Verdeelsleutels_percentage!$A:$AB,MATCH(demand!$C93,Verdeelsleutels_percentage!$C:$C,0),MATCH(INDEX(Overzicht!$B$1:$F$35,MATCH(demand!AH$1,Overzicht!$B:$B,0),5),Verdeelsleutels_percentage!$1:$1,0)))</f>
        <v>6.2212110358236328E-4</v>
      </c>
      <c r="AI93">
        <f>PRODUCT(INDEX(Overzicht!$B$2:$E$35,MATCH(demand!AI$1,Overzicht!$B$2:$B$35,0),4),INDEX(Verdeelsleutels_percentage!$A:$AB,MATCH(demand!$C93,Verdeelsleutels_percentage!$C:$C,0),MATCH(INDEX(Overzicht!$B$1:$F$35,MATCH(demand!AI$1,Overzicht!$B:$B,0),5),Verdeelsleutels_percentage!$1:$1,0)))</f>
        <v>9.571093901267128E-5</v>
      </c>
      <c r="AJ93">
        <f>PRODUCT(INDEX(Overzicht!$B$2:$E$35,MATCH(demand!AJ$1,Overzicht!$B$2:$B$35,0),4),INDEX(Verdeelsleutels_percentage!$A:$AB,MATCH(demand!$C93,Verdeelsleutels_percentage!$C:$C,0),MATCH(INDEX(Overzicht!$B$1:$F$35,MATCH(demand!AJ$1,Overzicht!$B:$B,0),5),Verdeelsleutels_percentage!$1:$1,0)))</f>
        <v>0</v>
      </c>
      <c r="AK93">
        <f>PRODUCT(INDEX(Overzicht!$B$2:$E$35,MATCH(demand!AK$1,Overzicht!$B$2:$B$35,0),4),INDEX(Verdeelsleutels_percentage!$A:$AB,MATCH(demand!$C93,Verdeelsleutels_percentage!$C:$C,0),MATCH(INDEX(Overzicht!$B$1:$F$35,MATCH(demand!AK$1,Overzicht!$B:$B,0),5),Verdeelsleutels_percentage!$1:$1,0)))</f>
        <v>2.228950160926037E-4</v>
      </c>
      <c r="AL93">
        <f>PRODUCT(INDEX(Overzicht!$B$2:$E$35,MATCH(demand!AL$1,Overzicht!$B$2:$B$35,0),4),INDEX(Verdeelsleutels_percentage!$A:$AB,MATCH(demand!$C93,Verdeelsleutels_percentage!$C:$C,0),MATCH(INDEX(Overzicht!$B$1:$F$35,MATCH(demand!AL$1,Overzicht!$B:$B,0),5),Verdeelsleutels_percentage!$1:$1,0)))</f>
        <v>2.8576284114436371E-3</v>
      </c>
      <c r="AM93">
        <f>PRODUCT(INDEX(Overzicht!$B$2:$E$35,MATCH(demand!AM$1,Overzicht!$B$2:$B$35,0),4),INDEX(Verdeelsleutels_percentage!$A:$AB,MATCH(demand!$C93,Verdeelsleutels_percentage!$C:$C,0),MATCH(INDEX(Overzicht!$B$1:$F$35,MATCH(demand!AM$1,Overzicht!$B:$B,0),5),Verdeelsleutels_percentage!$1:$1,0)))</f>
        <v>5.7152568228872741E-3</v>
      </c>
      <c r="AN93">
        <f>PRODUCT(INDEX(Overzicht!$B$2:$E$35,MATCH(demand!AN$1,Overzicht!$B$2:$B$35,0),4),INDEX(Verdeelsleutels_percentage!$A:$AB,MATCH(demand!$C93,Verdeelsleutels_percentage!$C:$C,0),MATCH(INDEX(Overzicht!$B$1:$F$35,MATCH(demand!AN$1,Overzicht!$B:$B,0),5),Verdeelsleutels_percentage!$1:$1,0)))</f>
        <v>2.8576284114436371E-3</v>
      </c>
      <c r="AO93">
        <f>PRODUCT(INDEX(Overzicht!$B$2:$E$35,MATCH(demand!AO$1,Overzicht!$B$2:$B$35,0),4),INDEX(Verdeelsleutels_percentage!$A:$AB,MATCH(demand!$C93,Verdeelsleutels_percentage!$C:$C,0),MATCH(INDEX(Overzicht!$B$1:$F$35,MATCH(demand!AO$1,Overzicht!$B:$B,0),5),Verdeelsleutels_percentage!$1:$1,0)))</f>
        <v>1.000169944005273E-2</v>
      </c>
    </row>
    <row r="94" spans="2:41">
      <c r="B94" t="str">
        <f>INDEX('ETLocal datasets'!B:C,MATCH(C94,'ETLocal datasets'!C:C,0),1)</f>
        <v>GM0267</v>
      </c>
      <c r="C94" t="str">
        <f>'ETLocal datasets'!C77</f>
        <v>Nijkerk</v>
      </c>
      <c r="D94">
        <f t="shared" si="10"/>
        <v>2.8551252066952276E-2</v>
      </c>
      <c r="E94">
        <f t="shared" si="11"/>
        <v>0.16255460161105095</v>
      </c>
      <c r="F94">
        <f t="shared" si="12"/>
        <v>2.6090570954573223E-2</v>
      </c>
      <c r="G94">
        <f t="shared" si="13"/>
        <v>5.3672031677979203E-2</v>
      </c>
      <c r="H94">
        <f>PRODUCT(INDEX(Overzicht!$B$2:$E$35,MATCH(demand!H$1,Overzicht!$B$2:$B$35,0),4),INDEX(Verdeelsleutels_percentage!$A:$AB,MATCH(demand!$C94,Verdeelsleutels_percentage!$C:$C,0),MATCH(INDEX(Overzicht!$B$1:$F$35,MATCH(demand!H$1,Overzicht!$B:$B,0),5),Verdeelsleutels_percentage!$1:$1,0)))</f>
        <v>2.6090570954573223E-2</v>
      </c>
      <c r="I94">
        <f>PRODUCT(INDEX(Overzicht!$B$2:$E$35,MATCH(demand!I$1,Overzicht!$B$2:$B$35,0),4),INDEX(Verdeelsleutels_percentage!$A:$AB,MATCH(demand!$C94,Verdeelsleutels_percentage!$C:$C,0),MATCH(INDEX(Overzicht!$B$1:$F$35,MATCH(demand!I$1,Overzicht!$B:$B,0),5),Verdeelsleutels_percentage!$1:$1,0)))</f>
        <v>3.6386304479890611E-3</v>
      </c>
      <c r="J94">
        <f>PRODUCT(INDEX(Overzicht!$B$2:$E$35,MATCH(demand!J$1,Overzicht!$B$2:$B$35,0),4),INDEX(Verdeelsleutels_percentage!$A:$AB,MATCH(demand!$C94,Verdeelsleutels_percentage!$C:$C,0),MATCH(INDEX(Overzicht!$B$1:$F$35,MATCH(demand!J$1,Overzicht!$B:$B,0),5),Verdeelsleutels_percentage!$1:$1,0)))</f>
        <v>5.963559075331022E-3</v>
      </c>
      <c r="K94">
        <f>PRODUCT(INDEX(Overzicht!$B$2:$E$35,MATCH(demand!K$1,Overzicht!$B$2:$B$35,0),4),INDEX(Verdeelsleutels_percentage!$A:$AB,MATCH(demand!$C94,Verdeelsleutels_percentage!$C:$C,0),MATCH(INDEX(Overzicht!$B$1:$F$35,MATCH(demand!K$1,Overzicht!$B:$B,0),5),Verdeelsleutels_percentage!$1:$1,0)))</f>
        <v>4.2450688559872386E-4</v>
      </c>
      <c r="L94">
        <f>PRODUCT(INDEX(Overzicht!$B$2:$E$35,MATCH(demand!L$1,Overzicht!$B$2:$B$35,0),4),INDEX(Verdeelsleutels_percentage!$A:$AB,MATCH(demand!$C94,Verdeelsleutels_percentage!$C:$C,0),MATCH(INDEX(Overzicht!$B$1:$F$35,MATCH(demand!L$1,Overzicht!$B:$B,0),5),Verdeelsleutels_percentage!$1:$1,0)))</f>
        <v>8.9453386129965343E-3</v>
      </c>
      <c r="M94">
        <f>PRODUCT(INDEX(Overzicht!$B$2:$E$35,MATCH(demand!M$1,Overzicht!$B$2:$B$35,0),4),INDEX(Verdeelsleutels_percentage!$A:$AB,MATCH(demand!$C94,Verdeelsleutels_percentage!$C:$C,0),MATCH(INDEX(Overzicht!$B$1:$F$35,MATCH(demand!M$1,Overzicht!$B:$B,0),5),Verdeelsleutels_percentage!$1:$1,0)))</f>
        <v>6.8013301528847755E-3</v>
      </c>
      <c r="N94">
        <f>PRODUCT(INDEX(Overzicht!$B$2:$E$35,MATCH(demand!N$1,Overzicht!$B$2:$B$35,0),4),INDEX(Verdeelsleutels_percentage!$A:$AB,MATCH(demand!$C94,Verdeelsleutels_percentage!$C:$C,0),MATCH(INDEX(Overzicht!$B$1:$F$35,MATCH(demand!N$1,Overzicht!$B:$B,0),5),Verdeelsleutels_percentage!$1:$1,0)))</f>
        <v>7.0980886164428825E-2</v>
      </c>
      <c r="O94">
        <f>PRODUCT(INDEX(Overzicht!$B$2:$E$35,MATCH(demand!O$1,Overzicht!$B$2:$B$35,0),4),INDEX(Verdeelsleutels_percentage!$A:$AB,MATCH(demand!$C94,Verdeelsleutels_percentage!$C:$C,0),MATCH(INDEX(Overzicht!$B$1:$F$35,MATCH(demand!O$1,Overzicht!$B:$B,0),5),Verdeelsleutels_percentage!$1:$1,0)))</f>
        <v>0</v>
      </c>
      <c r="P94">
        <f>PRODUCT(INDEX(Overzicht!$B$2:$E$35,MATCH(demand!P$1,Overzicht!$B$2:$B$35,0),4),INDEX(Verdeelsleutels_percentage!$A:$AB,MATCH(demand!$C94,Verdeelsleutels_percentage!$C:$C,0),MATCH(INDEX(Overzicht!$B$1:$F$35,MATCH(demand!P$1,Overzicht!$B:$B,0),5),Verdeelsleutels_percentage!$1:$1,0)))</f>
        <v>7.1366243964844184E-5</v>
      </c>
      <c r="Q94">
        <f>PRODUCT(INDEX(Overzicht!$B$2:$E$35,MATCH(demand!Q$1,Overzicht!$B$2:$B$35,0),4),INDEX(Verdeelsleutels_percentage!$A:$AB,MATCH(demand!$C94,Verdeelsleutels_percentage!$C:$C,0),MATCH(INDEX(Overzicht!$B$1:$F$35,MATCH(demand!Q$1,Overzicht!$B:$B,0),5),Verdeelsleutels_percentage!$1:$1,0)))</f>
        <v>8.8521580024444862E-3</v>
      </c>
      <c r="R94">
        <f>PRODUCT(INDEX(Overzicht!$B$2:$E$35,MATCH(demand!R$1,Overzicht!$B$2:$B$35,0),4),INDEX(Verdeelsleutels_percentage!$A:$AB,MATCH(demand!$C94,Verdeelsleutels_percentage!$C:$C,0),MATCH(INDEX(Overzicht!$B$1:$F$35,MATCH(demand!R$1,Overzicht!$B:$B,0),5),Verdeelsleutels_percentage!$1:$1,0)))</f>
        <v>1.5840703793848026E-3</v>
      </c>
      <c r="S94">
        <f>PRODUCT(INDEX(Overzicht!$B$2:$E$35,MATCH(demand!S$1,Overzicht!$B$2:$B$35,0),4),INDEX(Verdeelsleutels_percentage!$A:$AB,MATCH(demand!$C94,Verdeelsleutels_percentage!$C:$C,0),MATCH(INDEX(Overzicht!$B$1:$F$35,MATCH(demand!S$1,Overzicht!$B:$B,0),5),Verdeelsleutels_percentage!$1:$1,0)))</f>
        <v>1.2175599778800839E-2</v>
      </c>
      <c r="T94">
        <f>PRODUCT(INDEX(Overzicht!$B$2:$E$35,MATCH(demand!T$1,Overzicht!$B$2:$B$35,0),4),INDEX(Verdeelsleutels_percentage!$A:$AB,MATCH(demand!$C94,Verdeelsleutels_percentage!$C:$C,0),MATCH(INDEX(Overzicht!$B$1:$F$35,MATCH(demand!T$1,Overzicht!$B:$B,0),5),Verdeelsleutels_percentage!$1:$1,0)))</f>
        <v>9.9392651255517037E-3</v>
      </c>
      <c r="U94">
        <f>PRODUCT(INDEX(Overzicht!$B$2:$E$35,MATCH(demand!U$1,Overzicht!$B$2:$B$35,0),4),INDEX(Verdeelsleutels_percentage!$A:$AB,MATCH(demand!$C94,Verdeelsleutels_percentage!$C:$C,0),MATCH(INDEX(Overzicht!$B$1:$F$35,MATCH(demand!U$1,Overzicht!$B:$B,0),5),Verdeelsleutels_percentage!$1:$1,0)))</f>
        <v>3.1060203517349075E-2</v>
      </c>
      <c r="V94">
        <f>PRODUCT(INDEX(Overzicht!$B$2:$E$35,MATCH(demand!V$1,Overzicht!$B$2:$B$35,0),4),INDEX(Verdeelsleutels_percentage!$A:$AB,MATCH(demand!$C94,Verdeelsleutels_percentage!$C:$C,0),MATCH(INDEX(Overzicht!$B$1:$F$35,MATCH(demand!V$1,Overzicht!$B:$B,0),5),Verdeelsleutels_percentage!$1:$1,0)))</f>
        <v>2.7332979095267187E-3</v>
      </c>
      <c r="W94">
        <f>PRODUCT(INDEX(Overzicht!$B$2:$E$35,MATCH(demand!W$1,Overzicht!$B$2:$B$35,0),4),INDEX(Verdeelsleutels_percentage!$A:$AB,MATCH(demand!$C94,Verdeelsleutels_percentage!$C:$C,0),MATCH(INDEX(Overzicht!$B$1:$F$35,MATCH(demand!W$1,Overzicht!$B:$B,0),5),Verdeelsleutels_percentage!$1:$1,0)))</f>
        <v>2.9817795376655111E-2</v>
      </c>
      <c r="X94">
        <f>PRODUCT(INDEX(Overzicht!$B$2:$E$35,MATCH(demand!X$1,Overzicht!$B$2:$B$35,0),4),INDEX(Verdeelsleutels_percentage!$A:$AB,MATCH(demand!$C94,Verdeelsleutels_percentage!$C:$C,0),MATCH(INDEX(Overzicht!$B$1:$F$35,MATCH(demand!X$1,Overzicht!$B:$B,0),5),Verdeelsleutels_percentage!$1:$1,0)))</f>
        <v>2.4719430363055643E-3</v>
      </c>
      <c r="Y94">
        <f>PRODUCT(INDEX(Overzicht!$B$2:$E$35,MATCH(demand!Y$1,Overzicht!$B$2:$B$35,0),4),INDEX(Verdeelsleutels_percentage!$A:$AB,MATCH(demand!$C94,Verdeelsleutels_percentage!$C:$C,0),MATCH(INDEX(Overzicht!$B$1:$F$35,MATCH(demand!Y$1,Overzicht!$B:$B,0),5),Verdeelsleutels_percentage!$1:$1,0)))</f>
        <v>1.8860094521483311E-6</v>
      </c>
      <c r="Z94">
        <f>PRODUCT(INDEX(Overzicht!$B$2:$E$35,MATCH(demand!Z$1,Overzicht!$B$2:$B$35,0),4),INDEX(Verdeelsleutels_percentage!$A:$AB,MATCH(demand!$C94,Verdeelsleutels_percentage!$C:$C,0),MATCH(INDEX(Overzicht!$B$1:$F$35,MATCH(demand!Z$1,Overzicht!$B:$B,0),5),Verdeelsleutels_percentage!$1:$1,0)))</f>
        <v>0</v>
      </c>
      <c r="AA94">
        <f>PRODUCT(INDEX(Overzicht!$B$2:$E$35,MATCH(demand!AA$1,Overzicht!$B$2:$B$35,0),4),INDEX(Verdeelsleutels_percentage!$A:$AB,MATCH(demand!$C94,Verdeelsleutels_percentage!$C:$C,0),MATCH(INDEX(Overzicht!$B$1:$F$35,MATCH(demand!AA$1,Overzicht!$B:$B,0),5),Verdeelsleutels_percentage!$1:$1,0)))</f>
        <v>4.4117180167212425E-5</v>
      </c>
      <c r="AB94">
        <f>PRODUCT(INDEX(Overzicht!$B$2:$E$35,MATCH(demand!AB$1,Overzicht!$B$2:$B$35,0),4),INDEX(Verdeelsleutels_percentage!$A:$AB,MATCH(demand!$C94,Verdeelsleutels_percentage!$C:$C,0),MATCH(INDEX(Overzicht!$B$1:$F$35,MATCH(demand!AB$1,Overzicht!$B:$B,0),5),Verdeelsleutels_percentage!$1:$1,0)))</f>
        <v>1.0308190656746562E-2</v>
      </c>
      <c r="AC94">
        <f>PRODUCT(INDEX(Overzicht!$B$2:$E$35,MATCH(demand!AC$1,Overzicht!$B$2:$B$35,0),4),INDEX(Verdeelsleutels_percentage!$A:$AB,MATCH(demand!$C94,Verdeelsleutels_percentage!$C:$C,0),MATCH(INDEX(Overzicht!$B$1:$F$35,MATCH(demand!AC$1,Overzicht!$B:$B,0),5),Verdeelsleutels_percentage!$1:$1,0)))</f>
        <v>6.4210753718080347E-4</v>
      </c>
      <c r="AD94">
        <f>PRODUCT(INDEX(Overzicht!$B$2:$E$35,MATCH(demand!AD$1,Overzicht!$B$2:$B$35,0),4),INDEX(Verdeelsleutels_percentage!$A:$AB,MATCH(demand!$C94,Verdeelsleutels_percentage!$C:$C,0),MATCH(INDEX(Overzicht!$B$1:$F$35,MATCH(demand!AD$1,Overzicht!$B:$B,0),5),Verdeelsleutels_percentage!$1:$1,0)))</f>
        <v>0</v>
      </c>
      <c r="AE94">
        <f>PRODUCT(INDEX(Overzicht!$B$2:$E$35,MATCH(demand!AE$1,Overzicht!$B$2:$B$35,0),4),INDEX(Verdeelsleutels_percentage!$A:$AB,MATCH(demand!$C94,Verdeelsleutels_percentage!$C:$C,0),MATCH(INDEX(Overzicht!$B$1:$F$35,MATCH(demand!AE$1,Overzicht!$B:$B,0),5),Verdeelsleutels_percentage!$1:$1,0)))</f>
        <v>0</v>
      </c>
      <c r="AF94">
        <f>PRODUCT(INDEX(Overzicht!$B$2:$E$35,MATCH(demand!AF$1,Overzicht!$B$2:$B$35,0),4),INDEX(Verdeelsleutels_percentage!$A:$AB,MATCH(demand!$C94,Verdeelsleutels_percentage!$C:$C,0),MATCH(INDEX(Overzicht!$B$1:$F$35,MATCH(demand!AF$1,Overzicht!$B:$B,0),5),Verdeelsleutels_percentage!$1:$1,0)))</f>
        <v>0</v>
      </c>
      <c r="AG94">
        <f>PRODUCT(INDEX(Overzicht!$B$2:$E$35,MATCH(demand!AG$1,Overzicht!$B$2:$B$35,0),4),INDEX(Verdeelsleutels_percentage!$A:$AB,MATCH(demand!$C94,Verdeelsleutels_percentage!$C:$C,0),MATCH(INDEX(Overzicht!$B$1:$F$35,MATCH(demand!AG$1,Overzicht!$B:$B,0),5),Verdeelsleutels_percentage!$1:$1,0)))</f>
        <v>0</v>
      </c>
      <c r="AH94">
        <f>PRODUCT(INDEX(Overzicht!$B$2:$E$35,MATCH(demand!AH$1,Overzicht!$B$2:$B$35,0),4),INDEX(Verdeelsleutels_percentage!$A:$AB,MATCH(demand!$C94,Verdeelsleutels_percentage!$C:$C,0),MATCH(INDEX(Overzicht!$B$1:$F$35,MATCH(demand!AH$1,Overzicht!$B:$B,0),5),Verdeelsleutels_percentage!$1:$1,0)))</f>
        <v>5.7352334217376159E-4</v>
      </c>
      <c r="AI94">
        <f>PRODUCT(INDEX(Overzicht!$B$2:$E$35,MATCH(demand!AI$1,Overzicht!$B$2:$B$35,0),4),INDEX(Verdeelsleutels_percentage!$A:$AB,MATCH(demand!$C94,Verdeelsleutels_percentage!$C:$C,0),MATCH(INDEX(Overzicht!$B$1:$F$35,MATCH(demand!AI$1,Overzicht!$B:$B,0),5),Verdeelsleutels_percentage!$1:$1,0)))</f>
        <v>8.8234360334424851E-5</v>
      </c>
      <c r="AJ94">
        <f>PRODUCT(INDEX(Overzicht!$B$2:$E$35,MATCH(demand!AJ$1,Overzicht!$B$2:$B$35,0),4),INDEX(Verdeelsleutels_percentage!$A:$AB,MATCH(demand!$C94,Verdeelsleutels_percentage!$C:$C,0),MATCH(INDEX(Overzicht!$B$1:$F$35,MATCH(demand!AJ$1,Overzicht!$B:$B,0),5),Verdeelsleutels_percentage!$1:$1,0)))</f>
        <v>0</v>
      </c>
      <c r="AK94">
        <f>PRODUCT(INDEX(Overzicht!$B$2:$E$35,MATCH(demand!AK$1,Overzicht!$B$2:$B$35,0),4),INDEX(Verdeelsleutels_percentage!$A:$AB,MATCH(demand!$C94,Verdeelsleutels_percentage!$C:$C,0),MATCH(INDEX(Overzicht!$B$1:$F$35,MATCH(demand!AK$1,Overzicht!$B:$B,0),5),Verdeelsleutels_percentage!$1:$1,0)))</f>
        <v>3.8763133989651647E-4</v>
      </c>
      <c r="AL94">
        <f>PRODUCT(INDEX(Overzicht!$B$2:$E$35,MATCH(demand!AL$1,Overzicht!$B$2:$B$35,0),4),INDEX(Verdeelsleutels_percentage!$A:$AB,MATCH(demand!$C94,Verdeelsleutels_percentage!$C:$C,0),MATCH(INDEX(Overzicht!$B$1:$F$35,MATCH(demand!AL$1,Overzicht!$B:$B,0),5),Verdeelsleutels_percentage!$1:$1,0)))</f>
        <v>4.9696325627758518E-3</v>
      </c>
      <c r="AM94">
        <f>PRODUCT(INDEX(Overzicht!$B$2:$E$35,MATCH(demand!AM$1,Overzicht!$B$2:$B$35,0),4),INDEX(Verdeelsleutels_percentage!$A:$AB,MATCH(demand!$C94,Verdeelsleutels_percentage!$C:$C,0),MATCH(INDEX(Overzicht!$B$1:$F$35,MATCH(demand!AM$1,Overzicht!$B:$B,0),5),Verdeelsleutels_percentage!$1:$1,0)))</f>
        <v>9.9392651255517037E-3</v>
      </c>
      <c r="AN94">
        <f>PRODUCT(INDEX(Overzicht!$B$2:$E$35,MATCH(demand!AN$1,Overzicht!$B$2:$B$35,0),4),INDEX(Verdeelsleutels_percentage!$A:$AB,MATCH(demand!$C94,Verdeelsleutels_percentage!$C:$C,0),MATCH(INDEX(Overzicht!$B$1:$F$35,MATCH(demand!AN$1,Overzicht!$B:$B,0),5),Verdeelsleutels_percentage!$1:$1,0)))</f>
        <v>4.9696325627758518E-3</v>
      </c>
      <c r="AO94">
        <f>PRODUCT(INDEX(Overzicht!$B$2:$E$35,MATCH(demand!AO$1,Overzicht!$B$2:$B$35,0),4),INDEX(Verdeelsleutels_percentage!$A:$AB,MATCH(demand!$C94,Verdeelsleutels_percentage!$C:$C,0),MATCH(INDEX(Overzicht!$B$1:$F$35,MATCH(demand!AO$1,Overzicht!$B:$B,0),5),Verdeelsleutels_percentage!$1:$1,0)))</f>
        <v>1.739371396971548E-2</v>
      </c>
    </row>
    <row r="95" spans="2:41">
      <c r="B95" t="str">
        <f>INDEX('ETLocal datasets'!B:C,MATCH(C95,'ETLocal datasets'!C:C,0),1)</f>
        <v>GM0268</v>
      </c>
      <c r="C95" t="str">
        <f>'ETLocal datasets'!C78</f>
        <v>Nijmegen</v>
      </c>
      <c r="D95">
        <f t="shared" si="10"/>
        <v>6.9721658515562529E-2</v>
      </c>
      <c r="E95">
        <f t="shared" si="11"/>
        <v>0.36858354080328265</v>
      </c>
      <c r="F95">
        <f t="shared" si="12"/>
        <v>0.10739037700315637</v>
      </c>
      <c r="G95">
        <f t="shared" si="13"/>
        <v>0.22091734697792167</v>
      </c>
      <c r="H95">
        <f>PRODUCT(INDEX(Overzicht!$B$2:$E$35,MATCH(demand!H$1,Overzicht!$B$2:$B$35,0),4),INDEX(Verdeelsleutels_percentage!$A:$AB,MATCH(demand!$C95,Verdeelsleutels_percentage!$C:$C,0),MATCH(INDEX(Overzicht!$B$1:$F$35,MATCH(demand!H$1,Overzicht!$B:$B,0),5),Verdeelsleutels_percentage!$1:$1,0)))</f>
        <v>0.10739037700315637</v>
      </c>
      <c r="I95">
        <f>PRODUCT(INDEX(Overzicht!$B$2:$E$35,MATCH(demand!I$1,Overzicht!$B$2:$B$35,0),4),INDEX(Verdeelsleutels_percentage!$A:$AB,MATCH(demand!$C95,Verdeelsleutels_percentage!$C:$C,0),MATCH(INDEX(Overzicht!$B$1:$F$35,MATCH(demand!I$1,Overzicht!$B:$B,0),5),Verdeelsleutels_percentage!$1:$1,0)))</f>
        <v>5.2119837197745292E-4</v>
      </c>
      <c r="J95">
        <f>PRODUCT(INDEX(Overzicht!$B$2:$E$35,MATCH(demand!J$1,Overzicht!$B$2:$B$35,0),4),INDEX(Verdeelsleutels_percentage!$A:$AB,MATCH(demand!$C95,Verdeelsleutels_percentage!$C:$C,0),MATCH(INDEX(Overzicht!$B$1:$F$35,MATCH(demand!J$1,Overzicht!$B:$B,0),5),Verdeelsleutels_percentage!$1:$1,0)))</f>
        <v>2.4546371886435742E-2</v>
      </c>
      <c r="K95">
        <f>PRODUCT(INDEX(Overzicht!$B$2:$E$35,MATCH(demand!K$1,Overzicht!$B$2:$B$35,0),4),INDEX(Verdeelsleutels_percentage!$A:$AB,MATCH(demand!$C95,Verdeelsleutels_percentage!$C:$C,0),MATCH(INDEX(Overzicht!$B$1:$F$35,MATCH(demand!K$1,Overzicht!$B:$B,0),5),Verdeelsleutels_percentage!$1:$1,0)))</f>
        <v>6.0806476730702841E-5</v>
      </c>
      <c r="L95">
        <f>PRODUCT(INDEX(Overzicht!$B$2:$E$35,MATCH(demand!L$1,Overzicht!$B$2:$B$35,0),4),INDEX(Verdeelsleutels_percentage!$A:$AB,MATCH(demand!$C95,Verdeelsleutels_percentage!$C:$C,0),MATCH(INDEX(Overzicht!$B$1:$F$35,MATCH(demand!L$1,Overzicht!$B:$B,0),5),Verdeelsleutels_percentage!$1:$1,0)))</f>
        <v>3.6819557829653612E-2</v>
      </c>
      <c r="M95">
        <f>PRODUCT(INDEX(Overzicht!$B$2:$E$35,MATCH(demand!M$1,Overzicht!$B$2:$B$35,0),4),INDEX(Verdeelsleutels_percentage!$A:$AB,MATCH(demand!$C95,Verdeelsleutels_percentage!$C:$C,0),MATCH(INDEX(Overzicht!$B$1:$F$35,MATCH(demand!M$1,Overzicht!$B:$B,0),5),Verdeelsleutels_percentage!$1:$1,0)))</f>
        <v>1.2896206733931671E-7</v>
      </c>
      <c r="N95">
        <f>PRODUCT(INDEX(Overzicht!$B$2:$E$35,MATCH(demand!N$1,Overzicht!$B$2:$B$35,0),4),INDEX(Verdeelsleutels_percentage!$A:$AB,MATCH(demand!$C95,Verdeelsleutels_percentage!$C:$C,0),MATCH(INDEX(Overzicht!$B$1:$F$35,MATCH(demand!N$1,Overzicht!$B:$B,0),5),Verdeelsleutels_percentage!$1:$1,0)))</f>
        <v>0</v>
      </c>
      <c r="O95">
        <f>PRODUCT(INDEX(Overzicht!$B$2:$E$35,MATCH(demand!O$1,Overzicht!$B$2:$B$35,0),4),INDEX(Verdeelsleutels_percentage!$A:$AB,MATCH(demand!$C95,Verdeelsleutels_percentage!$C:$C,0),MATCH(INDEX(Overzicht!$B$1:$F$35,MATCH(demand!O$1,Overzicht!$B:$B,0),5),Verdeelsleutels_percentage!$1:$1,0)))</f>
        <v>0</v>
      </c>
      <c r="P95">
        <f>PRODUCT(INDEX(Overzicht!$B$2:$E$35,MATCH(demand!P$1,Overzicht!$B$2:$B$35,0),4),INDEX(Verdeelsleutels_percentage!$A:$AB,MATCH(demand!$C95,Verdeelsleutels_percentage!$C:$C,0),MATCH(INDEX(Overzicht!$B$1:$F$35,MATCH(demand!P$1,Overzicht!$B:$B,0),5),Verdeelsleutels_percentage!$1:$1,0)))</f>
        <v>0</v>
      </c>
      <c r="Q95">
        <f>PRODUCT(INDEX(Overzicht!$B$2:$E$35,MATCH(demand!Q$1,Overzicht!$B$2:$B$35,0),4),INDEX(Verdeelsleutels_percentage!$A:$AB,MATCH(demand!$C95,Verdeelsleutels_percentage!$C:$C,0),MATCH(INDEX(Overzicht!$B$1:$F$35,MATCH(demand!Q$1,Overzicht!$B:$B,0),5),Verdeelsleutels_percentage!$1:$1,0)))</f>
        <v>3.6436020768928053E-2</v>
      </c>
      <c r="R95">
        <f>PRODUCT(INDEX(Overzicht!$B$2:$E$35,MATCH(demand!R$1,Overzicht!$B$2:$B$35,0),4),INDEX(Verdeelsleutels_percentage!$A:$AB,MATCH(demand!$C95,Verdeelsleutels_percentage!$C:$C,0),MATCH(INDEX(Overzicht!$B$1:$F$35,MATCH(demand!R$1,Overzicht!$B:$B,0),5),Verdeelsleutels_percentage!$1:$1,0)))</f>
        <v>6.5201300323344934E-3</v>
      </c>
      <c r="S95">
        <f>PRODUCT(INDEX(Overzicht!$B$2:$E$35,MATCH(demand!S$1,Overzicht!$B$2:$B$35,0),4),INDEX(Verdeelsleutels_percentage!$A:$AB,MATCH(demand!$C95,Verdeelsleutels_percentage!$C:$C,0),MATCH(INDEX(Overzicht!$B$1:$F$35,MATCH(demand!S$1,Overzicht!$B:$B,0),5),Verdeelsleutels_percentage!$1:$1,0)))</f>
        <v>5.0115509268139645E-2</v>
      </c>
      <c r="T95">
        <f>PRODUCT(INDEX(Overzicht!$B$2:$E$35,MATCH(demand!T$1,Overzicht!$B$2:$B$35,0),4),INDEX(Verdeelsleutels_percentage!$A:$AB,MATCH(demand!$C95,Verdeelsleutels_percentage!$C:$C,0),MATCH(INDEX(Overzicht!$B$1:$F$35,MATCH(demand!T$1,Overzicht!$B:$B,0),5),Verdeelsleutels_percentage!$1:$1,0)))</f>
        <v>4.0910619810726238E-2</v>
      </c>
      <c r="U95">
        <f>PRODUCT(INDEX(Overzicht!$B$2:$E$35,MATCH(demand!U$1,Overzicht!$B$2:$B$35,0),4),INDEX(Verdeelsleutels_percentage!$A:$AB,MATCH(demand!$C95,Verdeelsleutels_percentage!$C:$C,0),MATCH(INDEX(Overzicht!$B$1:$F$35,MATCH(demand!U$1,Overzicht!$B:$B,0),5),Verdeelsleutels_percentage!$1:$1,0)))</f>
        <v>0.1278456869085195</v>
      </c>
      <c r="V95">
        <f>PRODUCT(INDEX(Overzicht!$B$2:$E$35,MATCH(demand!V$1,Overzicht!$B$2:$B$35,0),4),INDEX(Verdeelsleutels_percentage!$A:$AB,MATCH(demand!$C95,Verdeelsleutels_percentage!$C:$C,0),MATCH(INDEX(Overzicht!$B$1:$F$35,MATCH(demand!V$1,Overzicht!$B:$B,0),5),Verdeelsleutels_percentage!$1:$1,0)))</f>
        <v>1.1250420447949716E-2</v>
      </c>
      <c r="W95">
        <f>PRODUCT(INDEX(Overzicht!$B$2:$E$35,MATCH(demand!W$1,Overzicht!$B$2:$B$35,0),4),INDEX(Verdeelsleutels_percentage!$A:$AB,MATCH(demand!$C95,Verdeelsleutels_percentage!$C:$C,0),MATCH(INDEX(Overzicht!$B$1:$F$35,MATCH(demand!W$1,Overzicht!$B:$B,0),5),Verdeelsleutels_percentage!$1:$1,0)))</f>
        <v>0.12273185943217871</v>
      </c>
      <c r="X95">
        <f>PRODUCT(INDEX(Overzicht!$B$2:$E$35,MATCH(demand!X$1,Overzicht!$B$2:$B$35,0),4),INDEX(Verdeelsleutels_percentage!$A:$AB,MATCH(demand!$C95,Verdeelsleutels_percentage!$C:$C,0),MATCH(INDEX(Overzicht!$B$1:$F$35,MATCH(demand!X$1,Overzicht!$B:$B,0),5),Verdeelsleutels_percentage!$1:$1,0)))</f>
        <v>1.2137017610689483E-3</v>
      </c>
      <c r="Y95">
        <f>PRODUCT(INDEX(Overzicht!$B$2:$E$35,MATCH(demand!Y$1,Overzicht!$B$2:$B$35,0),4),INDEX(Verdeelsleutels_percentage!$A:$AB,MATCH(demand!$C95,Verdeelsleutels_percentage!$C:$C,0),MATCH(INDEX(Overzicht!$B$1:$F$35,MATCH(demand!Y$1,Overzicht!$B:$B,0),5),Verdeelsleutels_percentage!$1:$1,0)))</f>
        <v>2.9286098527176604E-7</v>
      </c>
      <c r="Z95">
        <f>PRODUCT(INDEX(Overzicht!$B$2:$E$35,MATCH(demand!Z$1,Overzicht!$B$2:$B$35,0),4),INDEX(Verdeelsleutels_percentage!$A:$AB,MATCH(demand!$C95,Verdeelsleutels_percentage!$C:$C,0),MATCH(INDEX(Overzicht!$B$1:$F$35,MATCH(demand!Z$1,Overzicht!$B:$B,0),5),Verdeelsleutels_percentage!$1:$1,0)))</f>
        <v>0</v>
      </c>
      <c r="AA95">
        <f>PRODUCT(INDEX(Overzicht!$B$2:$E$35,MATCH(demand!AA$1,Overzicht!$B$2:$B$35,0),4),INDEX(Verdeelsleutels_percentage!$A:$AB,MATCH(demand!$C95,Verdeelsleutels_percentage!$C:$C,0),MATCH(INDEX(Overzicht!$B$1:$F$35,MATCH(demand!AA$1,Overzicht!$B:$B,0),5),Verdeelsleutels_percentage!$1:$1,0)))</f>
        <v>6.8505493630822472E-6</v>
      </c>
      <c r="AB95">
        <f>PRODUCT(INDEX(Overzicht!$B$2:$E$35,MATCH(demand!AB$1,Overzicht!$B$2:$B$35,0),4),INDEX(Verdeelsleutels_percentage!$A:$AB,MATCH(demand!$C95,Verdeelsleutels_percentage!$C:$C,0),MATCH(INDEX(Overzicht!$B$1:$F$35,MATCH(demand!AB$1,Overzicht!$B:$B,0),5),Verdeelsleutels_percentage!$1:$1,0)))</f>
        <v>4.358234935105175E-2</v>
      </c>
      <c r="AC95">
        <f>PRODUCT(INDEX(Overzicht!$B$2:$E$35,MATCH(demand!AC$1,Overzicht!$B$2:$B$35,0),4),INDEX(Verdeelsleutels_percentage!$A:$AB,MATCH(demand!$C95,Verdeelsleutels_percentage!$C:$C,0),MATCH(INDEX(Overzicht!$B$1:$F$35,MATCH(demand!AC$1,Overzicht!$B:$B,0),5),Verdeelsleutels_percentage!$1:$1,0)))</f>
        <v>1.5479448753686811E-3</v>
      </c>
      <c r="AD95">
        <f>PRODUCT(INDEX(Overzicht!$B$2:$E$35,MATCH(demand!AD$1,Overzicht!$B$2:$B$35,0),4),INDEX(Verdeelsleutels_percentage!$A:$AB,MATCH(demand!$C95,Verdeelsleutels_percentage!$C:$C,0),MATCH(INDEX(Overzicht!$B$1:$F$35,MATCH(demand!AD$1,Overzicht!$B:$B,0),5),Verdeelsleutels_percentage!$1:$1,0)))</f>
        <v>0</v>
      </c>
      <c r="AE95">
        <f>PRODUCT(INDEX(Overzicht!$B$2:$E$35,MATCH(demand!AE$1,Overzicht!$B$2:$B$35,0),4),INDEX(Verdeelsleutels_percentage!$A:$AB,MATCH(demand!$C95,Verdeelsleutels_percentage!$C:$C,0),MATCH(INDEX(Overzicht!$B$1:$F$35,MATCH(demand!AE$1,Overzicht!$B:$B,0),5),Verdeelsleutels_percentage!$1:$1,0)))</f>
        <v>0</v>
      </c>
      <c r="AF95">
        <f>PRODUCT(INDEX(Overzicht!$B$2:$E$35,MATCH(demand!AF$1,Overzicht!$B$2:$B$35,0),4),INDEX(Verdeelsleutels_percentage!$A:$AB,MATCH(demand!$C95,Verdeelsleutels_percentage!$C:$C,0),MATCH(INDEX(Overzicht!$B$1:$F$35,MATCH(demand!AF$1,Overzicht!$B:$B,0),5),Verdeelsleutels_percentage!$1:$1,0)))</f>
        <v>0</v>
      </c>
      <c r="AG95">
        <f>PRODUCT(INDEX(Overzicht!$B$2:$E$35,MATCH(demand!AG$1,Overzicht!$B$2:$B$35,0),4),INDEX(Verdeelsleutels_percentage!$A:$AB,MATCH(demand!$C95,Verdeelsleutels_percentage!$C:$C,0),MATCH(INDEX(Overzicht!$B$1:$F$35,MATCH(demand!AG$1,Overzicht!$B:$B,0),5),Verdeelsleutels_percentage!$1:$1,0)))</f>
        <v>0</v>
      </c>
      <c r="AH95">
        <f>PRODUCT(INDEX(Overzicht!$B$2:$E$35,MATCH(demand!AH$1,Overzicht!$B$2:$B$35,0),4),INDEX(Verdeelsleutels_percentage!$A:$AB,MATCH(demand!$C95,Verdeelsleutels_percentage!$C:$C,0),MATCH(INDEX(Overzicht!$B$1:$F$35,MATCH(demand!AH$1,Overzicht!$B:$B,0),5),Verdeelsleutels_percentage!$1:$1,0)))</f>
        <v>8.9057141720069217E-5</v>
      </c>
      <c r="AI95">
        <f>PRODUCT(INDEX(Overzicht!$B$2:$E$35,MATCH(demand!AI$1,Overzicht!$B$2:$B$35,0),4),INDEX(Verdeelsleutels_percentage!$A:$AB,MATCH(demand!$C95,Verdeelsleutels_percentage!$C:$C,0),MATCH(INDEX(Overzicht!$B$1:$F$35,MATCH(demand!AI$1,Overzicht!$B:$B,0),5),Verdeelsleutels_percentage!$1:$1,0)))</f>
        <v>1.3701098726164494E-5</v>
      </c>
      <c r="AJ95">
        <f>PRODUCT(INDEX(Overzicht!$B$2:$E$35,MATCH(demand!AJ$1,Overzicht!$B$2:$B$35,0),4),INDEX(Verdeelsleutels_percentage!$A:$AB,MATCH(demand!$C95,Verdeelsleutels_percentage!$C:$C,0),MATCH(INDEX(Overzicht!$B$1:$F$35,MATCH(demand!AJ$1,Overzicht!$B:$B,0),5),Verdeelsleutels_percentage!$1:$1,0)))</f>
        <v>0</v>
      </c>
      <c r="AK95">
        <f>PRODUCT(INDEX(Overzicht!$B$2:$E$35,MATCH(demand!AK$1,Overzicht!$B$2:$B$35,0),4),INDEX(Verdeelsleutels_percentage!$A:$AB,MATCH(demand!$C95,Verdeelsleutels_percentage!$C:$C,0),MATCH(INDEX(Overzicht!$B$1:$F$35,MATCH(demand!AK$1,Overzicht!$B:$B,0),5),Verdeelsleutels_percentage!$1:$1,0)))</f>
        <v>1.5955141726183232E-3</v>
      </c>
      <c r="AL95">
        <f>PRODUCT(INDEX(Overzicht!$B$2:$E$35,MATCH(demand!AL$1,Overzicht!$B$2:$B$35,0),4),INDEX(Verdeelsleutels_percentage!$A:$AB,MATCH(demand!$C95,Verdeelsleutels_percentage!$C:$C,0),MATCH(INDEX(Overzicht!$B$1:$F$35,MATCH(demand!AL$1,Overzicht!$B:$B,0),5),Verdeelsleutels_percentage!$1:$1,0)))</f>
        <v>2.0455309905363119E-2</v>
      </c>
      <c r="AM95">
        <f>PRODUCT(INDEX(Overzicht!$B$2:$E$35,MATCH(demand!AM$1,Overzicht!$B$2:$B$35,0),4),INDEX(Verdeelsleutels_percentage!$A:$AB,MATCH(demand!$C95,Verdeelsleutels_percentage!$C:$C,0),MATCH(INDEX(Overzicht!$B$1:$F$35,MATCH(demand!AM$1,Overzicht!$B:$B,0),5),Verdeelsleutels_percentage!$1:$1,0)))</f>
        <v>4.0910619810726238E-2</v>
      </c>
      <c r="AN95">
        <f>PRODUCT(INDEX(Overzicht!$B$2:$E$35,MATCH(demand!AN$1,Overzicht!$B$2:$B$35,0),4),INDEX(Verdeelsleutels_percentage!$A:$AB,MATCH(demand!$C95,Verdeelsleutels_percentage!$C:$C,0),MATCH(INDEX(Overzicht!$B$1:$F$35,MATCH(demand!AN$1,Overzicht!$B:$B,0),5),Verdeelsleutels_percentage!$1:$1,0)))</f>
        <v>2.0455309905363119E-2</v>
      </c>
      <c r="AO95">
        <f>PRODUCT(INDEX(Overzicht!$B$2:$E$35,MATCH(demand!AO$1,Overzicht!$B$2:$B$35,0),4),INDEX(Verdeelsleutels_percentage!$A:$AB,MATCH(demand!$C95,Verdeelsleutels_percentage!$C:$C,0),MATCH(INDEX(Overzicht!$B$1:$F$35,MATCH(demand!AO$1,Overzicht!$B:$B,0),5),Verdeelsleutels_percentage!$1:$1,0)))</f>
        <v>7.1593584668770915E-2</v>
      </c>
    </row>
    <row r="96" spans="2:41">
      <c r="B96" t="str">
        <f>INDEX('ETLocal datasets'!B:C,MATCH(C96,'ETLocal datasets'!C:C,0),1)</f>
        <v>GM0269</v>
      </c>
      <c r="C96" t="str">
        <f>'ETLocal datasets'!C79</f>
        <v>Oldebroek</v>
      </c>
      <c r="D96">
        <f t="shared" si="10"/>
        <v>2.1953551367111846E-2</v>
      </c>
      <c r="E96">
        <f t="shared" si="11"/>
        <v>7.4563244883944474E-2</v>
      </c>
      <c r="F96">
        <f t="shared" si="12"/>
        <v>1.4337267852409448E-2</v>
      </c>
      <c r="G96">
        <f t="shared" si="13"/>
        <v>2.9493808153528006E-2</v>
      </c>
      <c r="H96">
        <f>PRODUCT(INDEX(Overzicht!$B$2:$E$35,MATCH(demand!H$1,Overzicht!$B$2:$B$35,0),4),INDEX(Verdeelsleutels_percentage!$A:$AB,MATCH(demand!$C96,Verdeelsleutels_percentage!$C:$C,0),MATCH(INDEX(Overzicht!$B$1:$F$35,MATCH(demand!H$1,Overzicht!$B:$B,0),5),Verdeelsleutels_percentage!$1:$1,0)))</f>
        <v>1.4337267852409448E-2</v>
      </c>
      <c r="I96">
        <f>PRODUCT(INDEX(Overzicht!$B$2:$E$35,MATCH(demand!I$1,Overzicht!$B$2:$B$35,0),4),INDEX(Verdeelsleutels_percentage!$A:$AB,MATCH(demand!$C96,Verdeelsleutels_percentage!$C:$C,0),MATCH(INDEX(Overzicht!$B$1:$F$35,MATCH(demand!I$1,Overzicht!$B:$B,0),5),Verdeelsleutels_percentage!$1:$1,0)))</f>
        <v>3.0032218233226691E-3</v>
      </c>
      <c r="J96">
        <f>PRODUCT(INDEX(Overzicht!$B$2:$E$35,MATCH(demand!J$1,Overzicht!$B$2:$B$35,0),4),INDEX(Verdeelsleutels_percentage!$A:$AB,MATCH(demand!$C96,Verdeelsleutels_percentage!$C:$C,0),MATCH(INDEX(Overzicht!$B$1:$F$35,MATCH(demand!J$1,Overzicht!$B:$B,0),5),Verdeelsleutels_percentage!$1:$1,0)))</f>
        <v>3.2770897948364449E-3</v>
      </c>
      <c r="K96">
        <f>PRODUCT(INDEX(Overzicht!$B$2:$E$35,MATCH(demand!K$1,Overzicht!$B$2:$B$35,0),4),INDEX(Verdeelsleutels_percentage!$A:$AB,MATCH(demand!$C96,Verdeelsleutels_percentage!$C:$C,0),MATCH(INDEX(Overzicht!$B$1:$F$35,MATCH(demand!K$1,Overzicht!$B:$B,0),5),Verdeelsleutels_percentage!$1:$1,0)))</f>
        <v>3.5037587938764473E-4</v>
      </c>
      <c r="L96">
        <f>PRODUCT(INDEX(Overzicht!$B$2:$E$35,MATCH(demand!L$1,Overzicht!$B$2:$B$35,0),4),INDEX(Verdeelsleutels_percentage!$A:$AB,MATCH(demand!$C96,Verdeelsleutels_percentage!$C:$C,0),MATCH(INDEX(Overzicht!$B$1:$F$35,MATCH(demand!L$1,Overzicht!$B:$B,0),5),Verdeelsleutels_percentage!$1:$1,0)))</f>
        <v>4.915634692254668E-3</v>
      </c>
      <c r="M96">
        <f>PRODUCT(INDEX(Overzicht!$B$2:$E$35,MATCH(demand!M$1,Overzicht!$B$2:$B$35,0),4),INDEX(Verdeelsleutels_percentage!$A:$AB,MATCH(demand!$C96,Verdeelsleutels_percentage!$C:$C,0),MATCH(INDEX(Overzicht!$B$1:$F$35,MATCH(demand!M$1,Overzicht!$B:$B,0),5),Verdeelsleutels_percentage!$1:$1,0)))</f>
        <v>6.3665293968657131E-3</v>
      </c>
      <c r="N96">
        <f>PRODUCT(INDEX(Overzicht!$B$2:$E$35,MATCH(demand!N$1,Overzicht!$B$2:$B$35,0),4),INDEX(Verdeelsleutels_percentage!$A:$AB,MATCH(demand!$C96,Verdeelsleutels_percentage!$C:$C,0),MATCH(INDEX(Overzicht!$B$1:$F$35,MATCH(demand!N$1,Overzicht!$B:$B,0),5),Verdeelsleutels_percentage!$1:$1,0)))</f>
        <v>1.7749771861311183E-2</v>
      </c>
      <c r="O96">
        <f>PRODUCT(INDEX(Overzicht!$B$2:$E$35,MATCH(demand!O$1,Overzicht!$B$2:$B$35,0),4),INDEX(Verdeelsleutels_percentage!$A:$AB,MATCH(demand!$C96,Verdeelsleutels_percentage!$C:$C,0),MATCH(INDEX(Overzicht!$B$1:$F$35,MATCH(demand!O$1,Overzicht!$B:$B,0),5),Verdeelsleutels_percentage!$1:$1,0)))</f>
        <v>0</v>
      </c>
      <c r="P96">
        <f>PRODUCT(INDEX(Overzicht!$B$2:$E$35,MATCH(demand!P$1,Overzicht!$B$2:$B$35,0),4),INDEX(Verdeelsleutels_percentage!$A:$AB,MATCH(demand!$C96,Verdeelsleutels_percentage!$C:$C,0),MATCH(INDEX(Overzicht!$B$1:$F$35,MATCH(demand!P$1,Overzicht!$B:$B,0),5),Verdeelsleutels_percentage!$1:$1,0)))</f>
        <v>1.3544718385827721E-3</v>
      </c>
      <c r="Q96">
        <f>PRODUCT(INDEX(Overzicht!$B$2:$E$35,MATCH(demand!Q$1,Overzicht!$B$2:$B$35,0),4),INDEX(Verdeelsleutels_percentage!$A:$AB,MATCH(demand!$C96,Verdeelsleutels_percentage!$C:$C,0),MATCH(INDEX(Overzicht!$B$1:$F$35,MATCH(demand!Q$1,Overzicht!$B:$B,0),5),Verdeelsleutels_percentage!$1:$1,0)))</f>
        <v>4.8644301642103479E-3</v>
      </c>
      <c r="R96">
        <f>PRODUCT(INDEX(Overzicht!$B$2:$E$35,MATCH(demand!R$1,Overzicht!$B$2:$B$35,0),4),INDEX(Verdeelsleutels_percentage!$A:$AB,MATCH(demand!$C96,Verdeelsleutels_percentage!$C:$C,0),MATCH(INDEX(Overzicht!$B$1:$F$35,MATCH(demand!R$1,Overzicht!$B:$B,0),5),Verdeelsleutels_percentage!$1:$1,0)))</f>
        <v>8.7047697675343065E-4</v>
      </c>
      <c r="S96">
        <f>PRODUCT(INDEX(Overzicht!$B$2:$E$35,MATCH(demand!S$1,Overzicht!$B$2:$B$35,0),4),INDEX(Verdeelsleutels_percentage!$A:$AB,MATCH(demand!$C96,Verdeelsleutels_percentage!$C:$C,0),MATCH(INDEX(Overzicht!$B$1:$F$35,MATCH(demand!S$1,Overzicht!$B:$B,0),5),Verdeelsleutels_percentage!$1:$1,0)))</f>
        <v>6.6907249977910758E-3</v>
      </c>
      <c r="T96">
        <f>PRODUCT(INDEX(Overzicht!$B$2:$E$35,MATCH(demand!T$1,Overzicht!$B$2:$B$35,0),4),INDEX(Verdeelsleutels_percentage!$A:$AB,MATCH(demand!$C96,Verdeelsleutels_percentage!$C:$C,0),MATCH(INDEX(Overzicht!$B$1:$F$35,MATCH(demand!T$1,Overzicht!$B:$B,0),5),Verdeelsleutels_percentage!$1:$1,0)))</f>
        <v>5.4618163247274086E-3</v>
      </c>
      <c r="U96">
        <f>PRODUCT(INDEX(Overzicht!$B$2:$E$35,MATCH(demand!U$1,Overzicht!$B$2:$B$35,0),4),INDEX(Verdeelsleutels_percentage!$A:$AB,MATCH(demand!$C96,Verdeelsleutels_percentage!$C:$C,0),MATCH(INDEX(Overzicht!$B$1:$F$35,MATCH(demand!U$1,Overzicht!$B:$B,0),5),Verdeelsleutels_percentage!$1:$1,0)))</f>
        <v>1.7068176014773152E-2</v>
      </c>
      <c r="V96">
        <f>PRODUCT(INDEX(Overzicht!$B$2:$E$35,MATCH(demand!V$1,Overzicht!$B$2:$B$35,0),4),INDEX(Verdeelsleutels_percentage!$A:$AB,MATCH(demand!$C96,Verdeelsleutels_percentage!$C:$C,0),MATCH(INDEX(Overzicht!$B$1:$F$35,MATCH(demand!V$1,Overzicht!$B:$B,0),5),Verdeelsleutels_percentage!$1:$1,0)))</f>
        <v>1.5019994893000375E-3</v>
      </c>
      <c r="W96">
        <f>PRODUCT(INDEX(Overzicht!$B$2:$E$35,MATCH(demand!W$1,Overzicht!$B$2:$B$35,0),4),INDEX(Verdeelsleutels_percentage!$A:$AB,MATCH(demand!$C96,Verdeelsleutels_percentage!$C:$C,0),MATCH(INDEX(Overzicht!$B$1:$F$35,MATCH(demand!W$1,Overzicht!$B:$B,0),5),Verdeelsleutels_percentage!$1:$1,0)))</f>
        <v>1.6385448974182225E-2</v>
      </c>
      <c r="X96">
        <f>PRODUCT(INDEX(Overzicht!$B$2:$E$35,MATCH(demand!X$1,Overzicht!$B$2:$B$35,0),4),INDEX(Verdeelsleutels_percentage!$A:$AB,MATCH(demand!$C96,Verdeelsleutels_percentage!$C:$C,0),MATCH(INDEX(Overzicht!$B$1:$F$35,MATCH(demand!X$1,Overzicht!$B:$B,0),5),Verdeelsleutels_percentage!$1:$1,0)))</f>
        <v>8.1395962141412957E-3</v>
      </c>
      <c r="Y96">
        <f>PRODUCT(INDEX(Overzicht!$B$2:$E$35,MATCH(demand!Y$1,Overzicht!$B$2:$B$35,0),4),INDEX(Verdeelsleutels_percentage!$A:$AB,MATCH(demand!$C96,Verdeelsleutels_percentage!$C:$C,0),MATCH(INDEX(Overzicht!$B$1:$F$35,MATCH(demand!Y$1,Overzicht!$B:$B,0),5),Verdeelsleutels_percentage!$1:$1,0)))</f>
        <v>2.2014276151368518E-6</v>
      </c>
      <c r="Z96">
        <f>PRODUCT(INDEX(Overzicht!$B$2:$E$35,MATCH(demand!Z$1,Overzicht!$B$2:$B$35,0),4),INDEX(Verdeelsleutels_percentage!$A:$AB,MATCH(demand!$C96,Verdeelsleutels_percentage!$C:$C,0),MATCH(INDEX(Overzicht!$B$1:$F$35,MATCH(demand!Z$1,Overzicht!$B:$B,0),5),Verdeelsleutels_percentage!$1:$1,0)))</f>
        <v>0</v>
      </c>
      <c r="AA96">
        <f>PRODUCT(INDEX(Overzicht!$B$2:$E$35,MATCH(demand!AA$1,Overzicht!$B$2:$B$35,0),4),INDEX(Verdeelsleutels_percentage!$A:$AB,MATCH(demand!$C96,Verdeelsleutels_percentage!$C:$C,0),MATCH(INDEX(Overzicht!$B$1:$F$35,MATCH(demand!AA$1,Overzicht!$B:$B,0),5),Verdeelsleutels_percentage!$1:$1,0)))</f>
        <v>5.1495382810218767E-5</v>
      </c>
      <c r="AB96">
        <f>PRODUCT(INDEX(Overzicht!$B$2:$E$35,MATCH(demand!AB$1,Overzicht!$B$2:$B$35,0),4),INDEX(Verdeelsleutels_percentage!$A:$AB,MATCH(demand!$C96,Verdeelsleutels_percentage!$C:$C,0),MATCH(INDEX(Overzicht!$B$1:$F$35,MATCH(demand!AB$1,Overzicht!$B:$B,0),5),Verdeelsleutels_percentage!$1:$1,0)))</f>
        <v>5.2923748385534878E-3</v>
      </c>
      <c r="AC96">
        <f>PRODUCT(INDEX(Overzicht!$B$2:$E$35,MATCH(demand!AC$1,Overzicht!$B$2:$B$35,0),4),INDEX(Verdeelsleutels_percentage!$A:$AB,MATCH(demand!$C96,Verdeelsleutels_percentage!$C:$C,0),MATCH(INDEX(Overzicht!$B$1:$F$35,MATCH(demand!AC$1,Overzicht!$B:$B,0),5),Verdeelsleutels_percentage!$1:$1,0)))</f>
        <v>1.1975155166199806E-3</v>
      </c>
      <c r="AD96">
        <f>PRODUCT(INDEX(Overzicht!$B$2:$E$35,MATCH(demand!AD$1,Overzicht!$B$2:$B$35,0),4),INDEX(Verdeelsleutels_percentage!$A:$AB,MATCH(demand!$C96,Verdeelsleutels_percentage!$C:$C,0),MATCH(INDEX(Overzicht!$B$1:$F$35,MATCH(demand!AD$1,Overzicht!$B:$B,0),5),Verdeelsleutels_percentage!$1:$1,0)))</f>
        <v>0</v>
      </c>
      <c r="AE96">
        <f>PRODUCT(INDEX(Overzicht!$B$2:$E$35,MATCH(demand!AE$1,Overzicht!$B$2:$B$35,0),4),INDEX(Verdeelsleutels_percentage!$A:$AB,MATCH(demand!$C96,Verdeelsleutels_percentage!$C:$C,0),MATCH(INDEX(Overzicht!$B$1:$F$35,MATCH(demand!AE$1,Overzicht!$B:$B,0),5),Verdeelsleutels_percentage!$1:$1,0)))</f>
        <v>0</v>
      </c>
      <c r="AF96">
        <f>PRODUCT(INDEX(Overzicht!$B$2:$E$35,MATCH(demand!AF$1,Overzicht!$B$2:$B$35,0),4),INDEX(Verdeelsleutels_percentage!$A:$AB,MATCH(demand!$C96,Verdeelsleutels_percentage!$C:$C,0),MATCH(INDEX(Overzicht!$B$1:$F$35,MATCH(demand!AF$1,Overzicht!$B:$B,0),5),Verdeelsleutels_percentage!$1:$1,0)))</f>
        <v>0</v>
      </c>
      <c r="AG96">
        <f>PRODUCT(INDEX(Overzicht!$B$2:$E$35,MATCH(demand!AG$1,Overzicht!$B$2:$B$35,0),4),INDEX(Verdeelsleutels_percentage!$A:$AB,MATCH(demand!$C96,Verdeelsleutels_percentage!$C:$C,0),MATCH(INDEX(Overzicht!$B$1:$F$35,MATCH(demand!AG$1,Overzicht!$B:$B,0),5),Verdeelsleutels_percentage!$1:$1,0)))</f>
        <v>0</v>
      </c>
      <c r="AH96">
        <f>PRODUCT(INDEX(Overzicht!$B$2:$E$35,MATCH(demand!AH$1,Overzicht!$B$2:$B$35,0),4),INDEX(Verdeelsleutels_percentage!$A:$AB,MATCH(demand!$C96,Verdeelsleutels_percentage!$C:$C,0),MATCH(INDEX(Overzicht!$B$1:$F$35,MATCH(demand!AH$1,Overzicht!$B:$B,0),5),Verdeelsleutels_percentage!$1:$1,0)))</f>
        <v>6.6943997653284393E-4</v>
      </c>
      <c r="AI96">
        <f>PRODUCT(INDEX(Overzicht!$B$2:$E$35,MATCH(demand!AI$1,Overzicht!$B$2:$B$35,0),4),INDEX(Verdeelsleutels_percentage!$A:$AB,MATCH(demand!$C96,Verdeelsleutels_percentage!$C:$C,0),MATCH(INDEX(Overzicht!$B$1:$F$35,MATCH(demand!AI$1,Overzicht!$B:$B,0),5),Verdeelsleutels_percentage!$1:$1,0)))</f>
        <v>1.0299076562043753E-4</v>
      </c>
      <c r="AJ96">
        <f>PRODUCT(INDEX(Overzicht!$B$2:$E$35,MATCH(demand!AJ$1,Overzicht!$B$2:$B$35,0),4),INDEX(Verdeelsleutels_percentage!$A:$AB,MATCH(demand!$C96,Verdeelsleutels_percentage!$C:$C,0),MATCH(INDEX(Overzicht!$B$1:$F$35,MATCH(demand!AJ$1,Overzicht!$B:$B,0),5),Verdeelsleutels_percentage!$1:$1,0)))</f>
        <v>0</v>
      </c>
      <c r="AK96">
        <f>PRODUCT(INDEX(Overzicht!$B$2:$E$35,MATCH(demand!AK$1,Overzicht!$B$2:$B$35,0),4),INDEX(Verdeelsleutels_percentage!$A:$AB,MATCH(demand!$C96,Verdeelsleutels_percentage!$C:$C,0),MATCH(INDEX(Overzicht!$B$1:$F$35,MATCH(demand!AK$1,Overzicht!$B:$B,0),5),Verdeelsleutels_percentage!$1:$1,0)))</f>
        <v>2.1301083666436894E-4</v>
      </c>
      <c r="AL96">
        <f>PRODUCT(INDEX(Overzicht!$B$2:$E$35,MATCH(demand!AL$1,Overzicht!$B$2:$B$35,0),4),INDEX(Verdeelsleutels_percentage!$A:$AB,MATCH(demand!$C96,Verdeelsleutels_percentage!$C:$C,0),MATCH(INDEX(Overzicht!$B$1:$F$35,MATCH(demand!AL$1,Overzicht!$B:$B,0),5),Verdeelsleutels_percentage!$1:$1,0)))</f>
        <v>2.7309081623637043E-3</v>
      </c>
      <c r="AM96">
        <f>PRODUCT(INDEX(Overzicht!$B$2:$E$35,MATCH(demand!AM$1,Overzicht!$B$2:$B$35,0),4),INDEX(Verdeelsleutels_percentage!$A:$AB,MATCH(demand!$C96,Verdeelsleutels_percentage!$C:$C,0),MATCH(INDEX(Overzicht!$B$1:$F$35,MATCH(demand!AM$1,Overzicht!$B:$B,0),5),Verdeelsleutels_percentage!$1:$1,0)))</f>
        <v>5.4618163247274086E-3</v>
      </c>
      <c r="AN96">
        <f>PRODUCT(INDEX(Overzicht!$B$2:$E$35,MATCH(demand!AN$1,Overzicht!$B$2:$B$35,0),4),INDEX(Verdeelsleutels_percentage!$A:$AB,MATCH(demand!$C96,Verdeelsleutels_percentage!$C:$C,0),MATCH(INDEX(Overzicht!$B$1:$F$35,MATCH(demand!AN$1,Overzicht!$B:$B,0),5),Verdeelsleutels_percentage!$1:$1,0)))</f>
        <v>2.7309081623637043E-3</v>
      </c>
      <c r="AO96">
        <f>PRODUCT(INDEX(Overzicht!$B$2:$E$35,MATCH(demand!AO$1,Overzicht!$B$2:$B$35,0),4),INDEX(Verdeelsleutels_percentage!$A:$AB,MATCH(demand!$C96,Verdeelsleutels_percentage!$C:$C,0),MATCH(INDEX(Overzicht!$B$1:$F$35,MATCH(demand!AO$1,Overzicht!$B:$B,0),5),Verdeelsleutels_percentage!$1:$1,0)))</f>
        <v>9.5581785682729657E-3</v>
      </c>
    </row>
    <row r="97" spans="2:41">
      <c r="B97" t="str">
        <f>INDEX('ETLocal datasets'!B:C,MATCH(C97,'ETLocal datasets'!C:C,0),1)</f>
        <v>GM0273</v>
      </c>
      <c r="C97" t="str">
        <f>'ETLocal datasets'!C80</f>
        <v>Putten</v>
      </c>
      <c r="D97">
        <f t="shared" si="10"/>
        <v>2.6051210293954508E-2</v>
      </c>
      <c r="E97">
        <f t="shared" si="11"/>
        <v>0.12590390495014597</v>
      </c>
      <c r="F97">
        <f t="shared" si="12"/>
        <v>1.4701805555242132E-2</v>
      </c>
      <c r="G97">
        <f t="shared" si="13"/>
        <v>3.0243714285069528E-2</v>
      </c>
      <c r="H97">
        <f>PRODUCT(INDEX(Overzicht!$B$2:$E$35,MATCH(demand!H$1,Overzicht!$B$2:$B$35,0),4),INDEX(Verdeelsleutels_percentage!$A:$AB,MATCH(demand!$C97,Verdeelsleutels_percentage!$C:$C,0),MATCH(INDEX(Overzicht!$B$1:$F$35,MATCH(demand!H$1,Overzicht!$B:$B,0),5),Verdeelsleutels_percentage!$1:$1,0)))</f>
        <v>1.4701805555242132E-2</v>
      </c>
      <c r="I97">
        <f>PRODUCT(INDEX(Overzicht!$B$2:$E$35,MATCH(demand!I$1,Overzicht!$B$2:$B$35,0),4),INDEX(Verdeelsleutels_percentage!$A:$AB,MATCH(demand!$C97,Verdeelsleutels_percentage!$C:$C,0),MATCH(INDEX(Overzicht!$B$1:$F$35,MATCH(demand!I$1,Overzicht!$B:$B,0),5),Verdeelsleutels_percentage!$1:$1,0)))</f>
        <v>4.8750618147918425E-3</v>
      </c>
      <c r="J97">
        <f>PRODUCT(INDEX(Overzicht!$B$2:$E$35,MATCH(demand!J$1,Overzicht!$B$2:$B$35,0),4),INDEX(Verdeelsleutels_percentage!$A:$AB,MATCH(demand!$C97,Verdeelsleutels_percentage!$C:$C,0),MATCH(INDEX(Overzicht!$B$1:$F$35,MATCH(demand!J$1,Overzicht!$B:$B,0),5),Verdeelsleutels_percentage!$1:$1,0)))</f>
        <v>3.3604126983410583E-3</v>
      </c>
      <c r="K97">
        <f>PRODUCT(INDEX(Overzicht!$B$2:$E$35,MATCH(demand!K$1,Overzicht!$B$2:$B$35,0),4),INDEX(Verdeelsleutels_percentage!$A:$AB,MATCH(demand!$C97,Verdeelsleutels_percentage!$C:$C,0),MATCH(INDEX(Overzicht!$B$1:$F$35,MATCH(demand!K$1,Overzicht!$B:$B,0),5),Verdeelsleutels_percentage!$1:$1,0)))</f>
        <v>5.6875721172571501E-4</v>
      </c>
      <c r="L97">
        <f>PRODUCT(INDEX(Overzicht!$B$2:$E$35,MATCH(demand!L$1,Overzicht!$B$2:$B$35,0),4),INDEX(Verdeelsleutels_percentage!$A:$AB,MATCH(demand!$C97,Verdeelsleutels_percentage!$C:$C,0),MATCH(INDEX(Overzicht!$B$1:$F$35,MATCH(demand!L$1,Overzicht!$B:$B,0),5),Verdeelsleutels_percentage!$1:$1,0)))</f>
        <v>5.0406190475115881E-3</v>
      </c>
      <c r="M97">
        <f>PRODUCT(INDEX(Overzicht!$B$2:$E$35,MATCH(demand!M$1,Overzicht!$B$2:$B$35,0),4),INDEX(Verdeelsleutels_percentage!$A:$AB,MATCH(demand!$C97,Verdeelsleutels_percentage!$C:$C,0),MATCH(INDEX(Overzicht!$B$1:$F$35,MATCH(demand!M$1,Overzicht!$B:$B,0),5),Verdeelsleutels_percentage!$1:$1,0)))</f>
        <v>6.0634735798255788E-3</v>
      </c>
      <c r="N97">
        <f>PRODUCT(INDEX(Overzicht!$B$2:$E$35,MATCH(demand!N$1,Overzicht!$B$2:$B$35,0),4),INDEX(Verdeelsleutels_percentage!$A:$AB,MATCH(demand!$C97,Verdeelsleutels_percentage!$C:$C,0),MATCH(INDEX(Overzicht!$B$1:$F$35,MATCH(demand!N$1,Overzicht!$B:$B,0),5),Verdeelsleutels_percentage!$1:$1,0)))</f>
        <v>5.972670671659211E-2</v>
      </c>
      <c r="O97">
        <f>PRODUCT(INDEX(Overzicht!$B$2:$E$35,MATCH(demand!O$1,Overzicht!$B$2:$B$35,0),4),INDEX(Verdeelsleutels_percentage!$A:$AB,MATCH(demand!$C97,Verdeelsleutels_percentage!$C:$C,0),MATCH(INDEX(Overzicht!$B$1:$F$35,MATCH(demand!O$1,Overzicht!$B:$B,0),5),Verdeelsleutels_percentage!$1:$1,0)))</f>
        <v>0</v>
      </c>
      <c r="P97">
        <f>PRODUCT(INDEX(Overzicht!$B$2:$E$35,MATCH(demand!P$1,Overzicht!$B$2:$B$35,0),4),INDEX(Verdeelsleutels_percentage!$A:$AB,MATCH(demand!$C97,Verdeelsleutels_percentage!$C:$C,0),MATCH(INDEX(Overzicht!$B$1:$F$35,MATCH(demand!P$1,Overzicht!$B:$B,0),5),Verdeelsleutels_percentage!$1:$1,0)))</f>
        <v>2.7302544305717129E-3</v>
      </c>
      <c r="Q97">
        <f>PRODUCT(INDEX(Overzicht!$B$2:$E$35,MATCH(demand!Q$1,Overzicht!$B$2:$B$35,0),4),INDEX(Verdeelsleutels_percentage!$A:$AB,MATCH(demand!$C97,Verdeelsleutels_percentage!$C:$C,0),MATCH(INDEX(Overzicht!$B$1:$F$35,MATCH(demand!Q$1,Overzicht!$B:$B,0),5),Verdeelsleutels_percentage!$1:$1,0)))</f>
        <v>4.9881125991000086E-3</v>
      </c>
      <c r="R97">
        <f>PRODUCT(INDEX(Overzicht!$B$2:$E$35,MATCH(demand!R$1,Overzicht!$B$2:$B$35,0),4),INDEX(Verdeelsleutels_percentage!$A:$AB,MATCH(demand!$C97,Verdeelsleutels_percentage!$C:$C,0),MATCH(INDEX(Overzicht!$B$1:$F$35,MATCH(demand!R$1,Overzicht!$B:$B,0),5),Verdeelsleutels_percentage!$1:$1,0)))</f>
        <v>8.9260962299684361E-4</v>
      </c>
      <c r="S97">
        <f>PRODUCT(INDEX(Overzicht!$B$2:$E$35,MATCH(demand!S$1,Overzicht!$B$2:$B$35,0),4),INDEX(Verdeelsleutels_percentage!$A:$AB,MATCH(demand!$C97,Verdeelsleutels_percentage!$C:$C,0),MATCH(INDEX(Overzicht!$B$1:$F$35,MATCH(demand!S$1,Overzicht!$B:$B,0),5),Verdeelsleutels_percentage!$1:$1,0)))</f>
        <v>6.8608425924463279E-3</v>
      </c>
      <c r="T97">
        <f>PRODUCT(INDEX(Overzicht!$B$2:$E$35,MATCH(demand!T$1,Overzicht!$B$2:$B$35,0),4),INDEX(Verdeelsleutels_percentage!$A:$AB,MATCH(demand!$C97,Verdeelsleutels_percentage!$C:$C,0),MATCH(INDEX(Overzicht!$B$1:$F$35,MATCH(demand!T$1,Overzicht!$B:$B,0),5),Verdeelsleutels_percentage!$1:$1,0)))</f>
        <v>5.6006878305684309E-3</v>
      </c>
      <c r="U97">
        <f>PRODUCT(INDEX(Overzicht!$B$2:$E$35,MATCH(demand!U$1,Overzicht!$B$2:$B$35,0),4),INDEX(Verdeelsleutels_percentage!$A:$AB,MATCH(demand!$C97,Verdeelsleutels_percentage!$C:$C,0),MATCH(INDEX(Overzicht!$B$1:$F$35,MATCH(demand!U$1,Overzicht!$B:$B,0),5),Verdeelsleutels_percentage!$1:$1,0)))</f>
        <v>1.7502149470526345E-2</v>
      </c>
      <c r="V97">
        <f>PRODUCT(INDEX(Overzicht!$B$2:$E$35,MATCH(demand!V$1,Overzicht!$B$2:$B$35,0),4),INDEX(Verdeelsleutels_percentage!$A:$AB,MATCH(demand!$C97,Verdeelsleutels_percentage!$C:$C,0),MATCH(INDEX(Overzicht!$B$1:$F$35,MATCH(demand!V$1,Overzicht!$B:$B,0),5),Verdeelsleutels_percentage!$1:$1,0)))</f>
        <v>1.5401891534063186E-3</v>
      </c>
      <c r="W97">
        <f>PRODUCT(INDEX(Overzicht!$B$2:$E$35,MATCH(demand!W$1,Overzicht!$B$2:$B$35,0),4),INDEX(Verdeelsleutels_percentage!$A:$AB,MATCH(demand!$C97,Verdeelsleutels_percentage!$C:$C,0),MATCH(INDEX(Overzicht!$B$1:$F$35,MATCH(demand!W$1,Overzicht!$B:$B,0),5),Verdeelsleutels_percentage!$1:$1,0)))</f>
        <v>1.6802063491705294E-2</v>
      </c>
      <c r="X97">
        <f>PRODUCT(INDEX(Overzicht!$B$2:$E$35,MATCH(demand!X$1,Overzicht!$B$2:$B$35,0),4),INDEX(Verdeelsleutels_percentage!$A:$AB,MATCH(demand!$C97,Verdeelsleutels_percentage!$C:$C,0),MATCH(INDEX(Overzicht!$B$1:$F$35,MATCH(demand!X$1,Overzicht!$B:$B,0),5),Verdeelsleutels_percentage!$1:$1,0)))</f>
        <v>1.4102323673337825E-2</v>
      </c>
      <c r="Y97">
        <f>PRODUCT(INDEX(Overzicht!$B$2:$E$35,MATCH(demand!Y$1,Overzicht!$B$2:$B$35,0),4),INDEX(Verdeelsleutels_percentage!$A:$AB,MATCH(demand!$C97,Verdeelsleutels_percentage!$C:$C,0),MATCH(INDEX(Overzicht!$B$1:$F$35,MATCH(demand!Y$1,Overzicht!$B:$B,0),5),Verdeelsleutels_percentage!$1:$1,0)))</f>
        <v>1.799603991741779E-6</v>
      </c>
      <c r="Z97">
        <f>PRODUCT(INDEX(Overzicht!$B$2:$E$35,MATCH(demand!Z$1,Overzicht!$B$2:$B$35,0),4),INDEX(Verdeelsleutels_percentage!$A:$AB,MATCH(demand!$C97,Verdeelsleutels_percentage!$C:$C,0),MATCH(INDEX(Overzicht!$B$1:$F$35,MATCH(demand!Z$1,Overzicht!$B:$B,0),5),Verdeelsleutels_percentage!$1:$1,0)))</f>
        <v>0</v>
      </c>
      <c r="AA97">
        <f>PRODUCT(INDEX(Overzicht!$B$2:$E$35,MATCH(demand!AA$1,Overzicht!$B$2:$B$35,0),4),INDEX(Verdeelsleutels_percentage!$A:$AB,MATCH(demand!$C97,Verdeelsleutels_percentage!$C:$C,0),MATCH(INDEX(Overzicht!$B$1:$F$35,MATCH(demand!AA$1,Overzicht!$B:$B,0),5),Verdeelsleutels_percentage!$1:$1,0)))</f>
        <v>4.2095999806825244E-5</v>
      </c>
      <c r="AB97">
        <f>PRODUCT(INDEX(Overzicht!$B$2:$E$35,MATCH(demand!AB$1,Overzicht!$B$2:$B$35,0),4),INDEX(Verdeelsleutels_percentage!$A:$AB,MATCH(demand!$C97,Verdeelsleutels_percentage!$C:$C,0),MATCH(INDEX(Overzicht!$B$1:$F$35,MATCH(demand!AB$1,Overzicht!$B:$B,0),5),Verdeelsleutels_percentage!$1:$1,0)))</f>
        <v>7.6229434656852422E-3</v>
      </c>
      <c r="AC97">
        <f>PRODUCT(INDEX(Overzicht!$B$2:$E$35,MATCH(demand!AC$1,Overzicht!$B$2:$B$35,0),4),INDEX(Verdeelsleutels_percentage!$A:$AB,MATCH(demand!$C97,Verdeelsleutels_percentage!$C:$C,0),MATCH(INDEX(Overzicht!$B$1:$F$35,MATCH(demand!AC$1,Overzicht!$B:$B,0),5),Verdeelsleutels_percentage!$1:$1,0)))</f>
        <v>2.0252803391130215E-3</v>
      </c>
      <c r="AD97">
        <f>PRODUCT(INDEX(Overzicht!$B$2:$E$35,MATCH(demand!AD$1,Overzicht!$B$2:$B$35,0),4),INDEX(Verdeelsleutels_percentage!$A:$AB,MATCH(demand!$C97,Verdeelsleutels_percentage!$C:$C,0),MATCH(INDEX(Overzicht!$B$1:$F$35,MATCH(demand!AD$1,Overzicht!$B:$B,0),5),Verdeelsleutels_percentage!$1:$1,0)))</f>
        <v>0</v>
      </c>
      <c r="AE97">
        <f>PRODUCT(INDEX(Overzicht!$B$2:$E$35,MATCH(demand!AE$1,Overzicht!$B$2:$B$35,0),4),INDEX(Verdeelsleutels_percentage!$A:$AB,MATCH(demand!$C97,Verdeelsleutels_percentage!$C:$C,0),MATCH(INDEX(Overzicht!$B$1:$F$35,MATCH(demand!AE$1,Overzicht!$B:$B,0),5),Verdeelsleutels_percentage!$1:$1,0)))</f>
        <v>0</v>
      </c>
      <c r="AF97">
        <f>PRODUCT(INDEX(Overzicht!$B$2:$E$35,MATCH(demand!AF$1,Overzicht!$B$2:$B$35,0),4),INDEX(Verdeelsleutels_percentage!$A:$AB,MATCH(demand!$C97,Verdeelsleutels_percentage!$C:$C,0),MATCH(INDEX(Overzicht!$B$1:$F$35,MATCH(demand!AF$1,Overzicht!$B:$B,0),5),Verdeelsleutels_percentage!$1:$1,0)))</f>
        <v>0</v>
      </c>
      <c r="AG97">
        <f>PRODUCT(INDEX(Overzicht!$B$2:$E$35,MATCH(demand!AG$1,Overzicht!$B$2:$B$35,0),4),INDEX(Verdeelsleutels_percentage!$A:$AB,MATCH(demand!$C97,Verdeelsleutels_percentage!$C:$C,0),MATCH(INDEX(Overzicht!$B$1:$F$35,MATCH(demand!AG$1,Overzicht!$B:$B,0),5),Verdeelsleutels_percentage!$1:$1,0)))</f>
        <v>0</v>
      </c>
      <c r="AH97">
        <f>PRODUCT(INDEX(Overzicht!$B$2:$E$35,MATCH(demand!AH$1,Overzicht!$B$2:$B$35,0),4),INDEX(Verdeelsleutels_percentage!$A:$AB,MATCH(demand!$C97,Verdeelsleutels_percentage!$C:$C,0),MATCH(INDEX(Overzicht!$B$1:$F$35,MATCH(demand!AH$1,Overzicht!$B:$B,0),5),Verdeelsleutels_percentage!$1:$1,0)))</f>
        <v>5.4724799748872817E-4</v>
      </c>
      <c r="AI97">
        <f>PRODUCT(INDEX(Overzicht!$B$2:$E$35,MATCH(demand!AI$1,Overzicht!$B$2:$B$35,0),4),INDEX(Verdeelsleutels_percentage!$A:$AB,MATCH(demand!$C97,Verdeelsleutels_percentage!$C:$C,0),MATCH(INDEX(Overzicht!$B$1:$F$35,MATCH(demand!AI$1,Overzicht!$B:$B,0),5),Verdeelsleutels_percentage!$1:$1,0)))</f>
        <v>8.4191999613650488E-5</v>
      </c>
      <c r="AJ97">
        <f>PRODUCT(INDEX(Overzicht!$B$2:$E$35,MATCH(demand!AJ$1,Overzicht!$B$2:$B$35,0),4),INDEX(Verdeelsleutels_percentage!$A:$AB,MATCH(demand!$C97,Verdeelsleutels_percentage!$C:$C,0),MATCH(INDEX(Overzicht!$B$1:$F$35,MATCH(demand!AJ$1,Overzicht!$B:$B,0),5),Verdeelsleutels_percentage!$1:$1,0)))</f>
        <v>0</v>
      </c>
      <c r="AK97">
        <f>PRODUCT(INDEX(Overzicht!$B$2:$E$35,MATCH(demand!AK$1,Overzicht!$B$2:$B$35,0),4),INDEX(Verdeelsleutels_percentage!$A:$AB,MATCH(demand!$C97,Verdeelsleutels_percentage!$C:$C,0),MATCH(INDEX(Overzicht!$B$1:$F$35,MATCH(demand!AK$1,Overzicht!$B:$B,0),5),Verdeelsleutels_percentage!$1:$1,0)))</f>
        <v>2.1842682539216881E-4</v>
      </c>
      <c r="AL97">
        <f>PRODUCT(INDEX(Overzicht!$B$2:$E$35,MATCH(demand!AL$1,Overzicht!$B$2:$B$35,0),4),INDEX(Verdeelsleutels_percentage!$A:$AB,MATCH(demand!$C97,Verdeelsleutels_percentage!$C:$C,0),MATCH(INDEX(Overzicht!$B$1:$F$35,MATCH(demand!AL$1,Overzicht!$B:$B,0),5),Verdeelsleutels_percentage!$1:$1,0)))</f>
        <v>2.8003439152842154E-3</v>
      </c>
      <c r="AM97">
        <f>PRODUCT(INDEX(Overzicht!$B$2:$E$35,MATCH(demand!AM$1,Overzicht!$B$2:$B$35,0),4),INDEX(Verdeelsleutels_percentage!$A:$AB,MATCH(demand!$C97,Verdeelsleutels_percentage!$C:$C,0),MATCH(INDEX(Overzicht!$B$1:$F$35,MATCH(demand!AM$1,Overzicht!$B:$B,0),5),Verdeelsleutels_percentage!$1:$1,0)))</f>
        <v>5.6006878305684309E-3</v>
      </c>
      <c r="AN97">
        <f>PRODUCT(INDEX(Overzicht!$B$2:$E$35,MATCH(demand!AN$1,Overzicht!$B$2:$B$35,0),4),INDEX(Verdeelsleutels_percentage!$A:$AB,MATCH(demand!$C97,Verdeelsleutels_percentage!$C:$C,0),MATCH(INDEX(Overzicht!$B$1:$F$35,MATCH(demand!AN$1,Overzicht!$B:$B,0),5),Verdeelsleutels_percentage!$1:$1,0)))</f>
        <v>2.8003439152842154E-3</v>
      </c>
      <c r="AO97">
        <f>PRODUCT(INDEX(Overzicht!$B$2:$E$35,MATCH(demand!AO$1,Overzicht!$B$2:$B$35,0),4),INDEX(Verdeelsleutels_percentage!$A:$AB,MATCH(demand!$C97,Verdeelsleutels_percentage!$C:$C,0),MATCH(INDEX(Overzicht!$B$1:$F$35,MATCH(demand!AO$1,Overzicht!$B:$B,0),5),Verdeelsleutels_percentage!$1:$1,0)))</f>
        <v>9.8012037034947534E-3</v>
      </c>
    </row>
    <row r="98" spans="2:41">
      <c r="B98" t="str">
        <f>INDEX('ETLocal datasets'!B:C,MATCH(C98,'ETLocal datasets'!C:C,0),1)</f>
        <v>GM0274</v>
      </c>
      <c r="C98" t="str">
        <f>'ETLocal datasets'!C81</f>
        <v>Renkum</v>
      </c>
      <c r="D98">
        <f t="shared" si="10"/>
        <v>1.5330161034424908E-2</v>
      </c>
      <c r="E98">
        <f t="shared" si="11"/>
        <v>7.4007492993985083E-2</v>
      </c>
      <c r="F98">
        <f t="shared" si="12"/>
        <v>1.9017931956781104E-2</v>
      </c>
      <c r="G98">
        <f t="shared" si="13"/>
        <v>3.9122602882521132E-2</v>
      </c>
      <c r="H98">
        <f>PRODUCT(INDEX(Overzicht!$B$2:$E$35,MATCH(demand!H$1,Overzicht!$B$2:$B$35,0),4),INDEX(Verdeelsleutels_percentage!$A:$AB,MATCH(demand!$C98,Verdeelsleutels_percentage!$C:$C,0),MATCH(INDEX(Overzicht!$B$1:$F$35,MATCH(demand!H$1,Overzicht!$B:$B,0),5),Verdeelsleutels_percentage!$1:$1,0)))</f>
        <v>1.9017931956781104E-2</v>
      </c>
      <c r="I98">
        <f>PRODUCT(INDEX(Overzicht!$B$2:$E$35,MATCH(demand!I$1,Overzicht!$B$2:$B$35,0),4),INDEX(Verdeelsleutels_percentage!$A:$AB,MATCH(demand!$C98,Verdeelsleutels_percentage!$C:$C,0),MATCH(INDEX(Overzicht!$B$1:$F$35,MATCH(demand!I$1,Overzicht!$B:$B,0),5),Verdeelsleutels_percentage!$1:$1,0)))</f>
        <v>1.4581472889074357E-3</v>
      </c>
      <c r="J98">
        <f>PRODUCT(INDEX(Overzicht!$B$2:$E$35,MATCH(demand!J$1,Overzicht!$B$2:$B$35,0),4),INDEX(Verdeelsleutels_percentage!$A:$AB,MATCH(demand!$C98,Verdeelsleutels_percentage!$C:$C,0),MATCH(INDEX(Overzicht!$B$1:$F$35,MATCH(demand!J$1,Overzicht!$B:$B,0),5),Verdeelsleutels_percentage!$1:$1,0)))</f>
        <v>4.3469558758356813E-3</v>
      </c>
      <c r="K98">
        <f>PRODUCT(INDEX(Overzicht!$B$2:$E$35,MATCH(demand!K$1,Overzicht!$B$2:$B$35,0),4),INDEX(Verdeelsleutels_percentage!$A:$AB,MATCH(demand!$C98,Verdeelsleutels_percentage!$C:$C,0),MATCH(INDEX(Overzicht!$B$1:$F$35,MATCH(demand!K$1,Overzicht!$B:$B,0),5),Verdeelsleutels_percentage!$1:$1,0)))</f>
        <v>1.7011718370586748E-4</v>
      </c>
      <c r="L98">
        <f>PRODUCT(INDEX(Overzicht!$B$2:$E$35,MATCH(demand!L$1,Overzicht!$B$2:$B$35,0),4),INDEX(Verdeelsleutels_percentage!$A:$AB,MATCH(demand!$C98,Verdeelsleutels_percentage!$C:$C,0),MATCH(INDEX(Overzicht!$B$1:$F$35,MATCH(demand!L$1,Overzicht!$B:$B,0),5),Verdeelsleutels_percentage!$1:$1,0)))</f>
        <v>6.520433813753522E-3</v>
      </c>
      <c r="M98">
        <f>PRODUCT(INDEX(Overzicht!$B$2:$E$35,MATCH(demand!M$1,Overzicht!$B$2:$B$35,0),4),INDEX(Verdeelsleutels_percentage!$A:$AB,MATCH(demand!$C98,Verdeelsleutels_percentage!$C:$C,0),MATCH(INDEX(Overzicht!$B$1:$F$35,MATCH(demand!M$1,Overzicht!$B:$B,0),5),Verdeelsleutels_percentage!$1:$1,0)))</f>
        <v>2.1881554755677553E-4</v>
      </c>
      <c r="N98">
        <f>PRODUCT(INDEX(Overzicht!$B$2:$E$35,MATCH(demand!N$1,Overzicht!$B$2:$B$35,0),4),INDEX(Verdeelsleutels_percentage!$A:$AB,MATCH(demand!$C98,Verdeelsleutels_percentage!$C:$C,0),MATCH(INDEX(Overzicht!$B$1:$F$35,MATCH(demand!N$1,Overzicht!$B:$B,0),5),Verdeelsleutels_percentage!$1:$1,0)))</f>
        <v>2.384047489570964E-4</v>
      </c>
      <c r="O98">
        <f>PRODUCT(INDEX(Overzicht!$B$2:$E$35,MATCH(demand!O$1,Overzicht!$B$2:$B$35,0),4),INDEX(Verdeelsleutels_percentage!$A:$AB,MATCH(demand!$C98,Verdeelsleutels_percentage!$C:$C,0),MATCH(INDEX(Overzicht!$B$1:$F$35,MATCH(demand!O$1,Overzicht!$B:$B,0),5),Verdeelsleutels_percentage!$1:$1,0)))</f>
        <v>0</v>
      </c>
      <c r="P98">
        <f>PRODUCT(INDEX(Overzicht!$B$2:$E$35,MATCH(demand!P$1,Overzicht!$B$2:$B$35,0),4),INDEX(Verdeelsleutels_percentage!$A:$AB,MATCH(demand!$C98,Verdeelsleutels_percentage!$C:$C,0),MATCH(INDEX(Overzicht!$B$1:$F$35,MATCH(demand!P$1,Overzicht!$B:$B,0),5),Verdeelsleutels_percentage!$1:$1,0)))</f>
        <v>0</v>
      </c>
      <c r="Q98">
        <f>PRODUCT(INDEX(Overzicht!$B$2:$E$35,MATCH(demand!Q$1,Overzicht!$B$2:$B$35,0),4),INDEX(Verdeelsleutels_percentage!$A:$AB,MATCH(demand!$C98,Verdeelsleutels_percentage!$C:$C,0),MATCH(INDEX(Overzicht!$B$1:$F$35,MATCH(demand!Q$1,Overzicht!$B:$B,0),5),Verdeelsleutels_percentage!$1:$1,0)))</f>
        <v>6.4525126281935888E-3</v>
      </c>
      <c r="R98">
        <f>PRODUCT(INDEX(Overzicht!$B$2:$E$35,MATCH(demand!R$1,Overzicht!$B$2:$B$35,0),4),INDEX(Verdeelsleutels_percentage!$A:$AB,MATCH(demand!$C98,Verdeelsleutels_percentage!$C:$C,0),MATCH(INDEX(Overzicht!$B$1:$F$35,MATCH(demand!R$1,Overzicht!$B:$B,0),5),Verdeelsleutels_percentage!$1:$1,0)))</f>
        <v>1.1546601545188526E-3</v>
      </c>
      <c r="S98">
        <f>PRODUCT(INDEX(Overzicht!$B$2:$E$35,MATCH(demand!S$1,Overzicht!$B$2:$B$35,0),4),INDEX(Verdeelsleutels_percentage!$A:$AB,MATCH(demand!$C98,Verdeelsleutels_percentage!$C:$C,0),MATCH(INDEX(Overzicht!$B$1:$F$35,MATCH(demand!S$1,Overzicht!$B:$B,0),5),Verdeelsleutels_percentage!$1:$1,0)))</f>
        <v>8.8750349131645166E-3</v>
      </c>
      <c r="T98">
        <f>PRODUCT(INDEX(Overzicht!$B$2:$E$35,MATCH(demand!T$1,Overzicht!$B$2:$B$35,0),4),INDEX(Verdeelsleutels_percentage!$A:$AB,MATCH(demand!$C98,Verdeelsleutels_percentage!$C:$C,0),MATCH(INDEX(Overzicht!$B$1:$F$35,MATCH(demand!T$1,Overzicht!$B:$B,0),5),Verdeelsleutels_percentage!$1:$1,0)))</f>
        <v>7.2449264597261353E-3</v>
      </c>
      <c r="U98">
        <f>PRODUCT(INDEX(Overzicht!$B$2:$E$35,MATCH(demand!U$1,Overzicht!$B$2:$B$35,0),4),INDEX(Verdeelsleutels_percentage!$A:$AB,MATCH(demand!$C98,Verdeelsleutels_percentage!$C:$C,0),MATCH(INDEX(Overzicht!$B$1:$F$35,MATCH(demand!U$1,Overzicht!$B:$B,0),5),Verdeelsleutels_percentage!$1:$1,0)))</f>
        <v>2.2640395186644173E-2</v>
      </c>
      <c r="V98">
        <f>PRODUCT(INDEX(Overzicht!$B$2:$E$35,MATCH(demand!V$1,Overzicht!$B$2:$B$35,0),4),INDEX(Verdeelsleutels_percentage!$A:$AB,MATCH(demand!$C98,Verdeelsleutels_percentage!$C:$C,0),MATCH(INDEX(Overzicht!$B$1:$F$35,MATCH(demand!V$1,Overzicht!$B:$B,0),5),Verdeelsleutels_percentage!$1:$1,0)))</f>
        <v>1.9923547764246876E-3</v>
      </c>
      <c r="W98">
        <f>PRODUCT(INDEX(Overzicht!$B$2:$E$35,MATCH(demand!W$1,Overzicht!$B$2:$B$35,0),4),INDEX(Verdeelsleutels_percentage!$A:$AB,MATCH(demand!$C98,Verdeelsleutels_percentage!$C:$C,0),MATCH(INDEX(Overzicht!$B$1:$F$35,MATCH(demand!W$1,Overzicht!$B:$B,0),5),Verdeelsleutels_percentage!$1:$1,0)))</f>
        <v>2.1734779379178407E-2</v>
      </c>
      <c r="X98">
        <f>PRODUCT(INDEX(Overzicht!$B$2:$E$35,MATCH(demand!X$1,Overzicht!$B$2:$B$35,0),4),INDEX(Verdeelsleutels_percentage!$A:$AB,MATCH(demand!$C98,Verdeelsleutels_percentage!$C:$C,0),MATCH(INDEX(Overzicht!$B$1:$F$35,MATCH(demand!X$1,Overzicht!$B:$B,0),5),Verdeelsleutels_percentage!$1:$1,0)))</f>
        <v>8.7575819732176874E-3</v>
      </c>
      <c r="Y98">
        <f>PRODUCT(INDEX(Overzicht!$B$2:$E$35,MATCH(demand!Y$1,Overzicht!$B$2:$B$35,0),4),INDEX(Verdeelsleutels_percentage!$A:$AB,MATCH(demand!$C98,Verdeelsleutels_percentage!$C:$C,0),MATCH(INDEX(Overzicht!$B$1:$F$35,MATCH(demand!Y$1,Overzicht!$B:$B,0),5),Verdeelsleutels_percentage!$1:$1,0)))</f>
        <v>5.8686894568167216E-7</v>
      </c>
      <c r="Z98">
        <f>PRODUCT(INDEX(Overzicht!$B$2:$E$35,MATCH(demand!Z$1,Overzicht!$B$2:$B$35,0),4),INDEX(Verdeelsleutels_percentage!$A:$AB,MATCH(demand!$C98,Verdeelsleutels_percentage!$C:$C,0),MATCH(INDEX(Overzicht!$B$1:$F$35,MATCH(demand!Z$1,Overzicht!$B:$B,0),5),Verdeelsleutels_percentage!$1:$1,0)))</f>
        <v>0</v>
      </c>
      <c r="AA98">
        <f>PRODUCT(INDEX(Overzicht!$B$2:$E$35,MATCH(demand!AA$1,Overzicht!$B$2:$B$35,0),4),INDEX(Verdeelsleutels_percentage!$A:$AB,MATCH(demand!$C98,Verdeelsleutels_percentage!$C:$C,0),MATCH(INDEX(Overzicht!$B$1:$F$35,MATCH(demand!AA$1,Overzicht!$B:$B,0),5),Verdeelsleutels_percentage!$1:$1,0)))</f>
        <v>1.3727928553957245E-5</v>
      </c>
      <c r="AB98">
        <f>PRODUCT(INDEX(Overzicht!$B$2:$E$35,MATCH(demand!AB$1,Overzicht!$B$2:$B$35,0),4),INDEX(Verdeelsleutels_percentage!$A:$AB,MATCH(demand!$C98,Verdeelsleutels_percentage!$C:$C,0),MATCH(INDEX(Overzicht!$B$1:$F$35,MATCH(demand!AB$1,Overzicht!$B:$B,0),5),Verdeelsleutels_percentage!$1:$1,0)))</f>
        <v>7.6333876149301139E-3</v>
      </c>
      <c r="AC98">
        <f>PRODUCT(INDEX(Overzicht!$B$2:$E$35,MATCH(demand!AC$1,Overzicht!$B$2:$B$35,0),4),INDEX(Verdeelsleutels_percentage!$A:$AB,MATCH(demand!$C98,Verdeelsleutels_percentage!$C:$C,0),MATCH(INDEX(Overzicht!$B$1:$F$35,MATCH(demand!AC$1,Overzicht!$B:$B,0),5),Verdeelsleutels_percentage!$1:$1,0)))</f>
        <v>1.3504892845052612E-3</v>
      </c>
      <c r="AD98">
        <f>PRODUCT(INDEX(Overzicht!$B$2:$E$35,MATCH(demand!AD$1,Overzicht!$B$2:$B$35,0),4),INDEX(Verdeelsleutels_percentage!$A:$AB,MATCH(demand!$C98,Verdeelsleutels_percentage!$C:$C,0),MATCH(INDEX(Overzicht!$B$1:$F$35,MATCH(demand!AD$1,Overzicht!$B:$B,0),5),Verdeelsleutels_percentage!$1:$1,0)))</f>
        <v>0</v>
      </c>
      <c r="AE98">
        <f>PRODUCT(INDEX(Overzicht!$B$2:$E$35,MATCH(demand!AE$1,Overzicht!$B$2:$B$35,0),4),INDEX(Verdeelsleutels_percentage!$A:$AB,MATCH(demand!$C98,Verdeelsleutels_percentage!$C:$C,0),MATCH(INDEX(Overzicht!$B$1:$F$35,MATCH(demand!AE$1,Overzicht!$B:$B,0),5),Verdeelsleutels_percentage!$1:$1,0)))</f>
        <v>0</v>
      </c>
      <c r="AF98">
        <f>PRODUCT(INDEX(Overzicht!$B$2:$E$35,MATCH(demand!AF$1,Overzicht!$B$2:$B$35,0),4),INDEX(Verdeelsleutels_percentage!$A:$AB,MATCH(demand!$C98,Verdeelsleutels_percentage!$C:$C,0),MATCH(INDEX(Overzicht!$B$1:$F$35,MATCH(demand!AF$1,Overzicht!$B:$B,0),5),Verdeelsleutels_percentage!$1:$1,0)))</f>
        <v>0</v>
      </c>
      <c r="AG98">
        <f>PRODUCT(INDEX(Overzicht!$B$2:$E$35,MATCH(demand!AG$1,Overzicht!$B$2:$B$35,0),4),INDEX(Verdeelsleutels_percentage!$A:$AB,MATCH(demand!$C98,Verdeelsleutels_percentage!$C:$C,0),MATCH(INDEX(Overzicht!$B$1:$F$35,MATCH(demand!AG$1,Overzicht!$B:$B,0),5),Verdeelsleutels_percentage!$1:$1,0)))</f>
        <v>0</v>
      </c>
      <c r="AH98">
        <f>PRODUCT(INDEX(Overzicht!$B$2:$E$35,MATCH(demand!AH$1,Overzicht!$B$2:$B$35,0),4),INDEX(Verdeelsleutels_percentage!$A:$AB,MATCH(demand!$C98,Verdeelsleutels_percentage!$C:$C,0),MATCH(INDEX(Overzicht!$B$1:$F$35,MATCH(demand!AH$1,Overzicht!$B:$B,0),5),Verdeelsleutels_percentage!$1:$1,0)))</f>
        <v>1.7846307120144417E-4</v>
      </c>
      <c r="AI98">
        <f>PRODUCT(INDEX(Overzicht!$B$2:$E$35,MATCH(demand!AI$1,Overzicht!$B$2:$B$35,0),4),INDEX(Verdeelsleutels_percentage!$A:$AB,MATCH(demand!$C98,Verdeelsleutels_percentage!$C:$C,0),MATCH(INDEX(Overzicht!$B$1:$F$35,MATCH(demand!AI$1,Overzicht!$B:$B,0),5),Verdeelsleutels_percentage!$1:$1,0)))</f>
        <v>2.7455857107914489E-5</v>
      </c>
      <c r="AJ98">
        <f>PRODUCT(INDEX(Overzicht!$B$2:$E$35,MATCH(demand!AJ$1,Overzicht!$B$2:$B$35,0),4),INDEX(Verdeelsleutels_percentage!$A:$AB,MATCH(demand!$C98,Verdeelsleutels_percentage!$C:$C,0),MATCH(INDEX(Overzicht!$B$1:$F$35,MATCH(demand!AJ$1,Overzicht!$B:$B,0),5),Verdeelsleutels_percentage!$1:$1,0)))</f>
        <v>0</v>
      </c>
      <c r="AK98">
        <f>PRODUCT(INDEX(Overzicht!$B$2:$E$35,MATCH(demand!AK$1,Overzicht!$B$2:$B$35,0),4),INDEX(Verdeelsleutels_percentage!$A:$AB,MATCH(demand!$C98,Verdeelsleutels_percentage!$C:$C,0),MATCH(INDEX(Overzicht!$B$1:$F$35,MATCH(demand!AK$1,Overzicht!$B:$B,0),5),Verdeelsleutels_percentage!$1:$1,0)))</f>
        <v>2.8255213192931929E-4</v>
      </c>
      <c r="AL98">
        <f>PRODUCT(INDEX(Overzicht!$B$2:$E$35,MATCH(demand!AL$1,Overzicht!$B$2:$B$35,0),4),INDEX(Verdeelsleutels_percentage!$A:$AB,MATCH(demand!$C98,Verdeelsleutels_percentage!$C:$C,0),MATCH(INDEX(Overzicht!$B$1:$F$35,MATCH(demand!AL$1,Overzicht!$B:$B,0),5),Verdeelsleutels_percentage!$1:$1,0)))</f>
        <v>3.6224632298630676E-3</v>
      </c>
      <c r="AM98">
        <f>PRODUCT(INDEX(Overzicht!$B$2:$E$35,MATCH(demand!AM$1,Overzicht!$B$2:$B$35,0),4),INDEX(Verdeelsleutels_percentage!$A:$AB,MATCH(demand!$C98,Verdeelsleutels_percentage!$C:$C,0),MATCH(INDEX(Overzicht!$B$1:$F$35,MATCH(demand!AM$1,Overzicht!$B:$B,0),5),Verdeelsleutels_percentage!$1:$1,0)))</f>
        <v>7.2449264597261353E-3</v>
      </c>
      <c r="AN98">
        <f>PRODUCT(INDEX(Overzicht!$B$2:$E$35,MATCH(demand!AN$1,Overzicht!$B$2:$B$35,0),4),INDEX(Verdeelsleutels_percentage!$A:$AB,MATCH(demand!$C98,Verdeelsleutels_percentage!$C:$C,0),MATCH(INDEX(Overzicht!$B$1:$F$35,MATCH(demand!AN$1,Overzicht!$B:$B,0),5),Verdeelsleutels_percentage!$1:$1,0)))</f>
        <v>3.6224632298630676E-3</v>
      </c>
      <c r="AO98">
        <f>PRODUCT(INDEX(Overzicht!$B$2:$E$35,MATCH(demand!AO$1,Overzicht!$B$2:$B$35,0),4),INDEX(Verdeelsleutels_percentage!$A:$AB,MATCH(demand!$C98,Verdeelsleutels_percentage!$C:$C,0),MATCH(INDEX(Overzicht!$B$1:$F$35,MATCH(demand!AO$1,Overzicht!$B:$B,0),5),Verdeelsleutels_percentage!$1:$1,0)))</f>
        <v>1.2678621304520736E-2</v>
      </c>
    </row>
    <row r="99" spans="2:41">
      <c r="B99" t="str">
        <f>INDEX('ETLocal datasets'!B:C,MATCH(C99,'ETLocal datasets'!C:C,0),1)</f>
        <v>GM0275</v>
      </c>
      <c r="C99" t="str">
        <f>'ETLocal datasets'!C82</f>
        <v>Rheden</v>
      </c>
      <c r="D99">
        <f t="shared" si="10"/>
        <v>2.4755221636346986E-2</v>
      </c>
      <c r="E99">
        <f t="shared" si="11"/>
        <v>0.11308012460755464</v>
      </c>
      <c r="F99">
        <f t="shared" si="12"/>
        <v>2.6514042252697188E-2</v>
      </c>
      <c r="G99">
        <f t="shared" si="13"/>
        <v>5.4543172634119931E-2</v>
      </c>
      <c r="H99">
        <f>PRODUCT(INDEX(Overzicht!$B$2:$E$35,MATCH(demand!H$1,Overzicht!$B$2:$B$35,0),4),INDEX(Verdeelsleutels_percentage!$A:$AB,MATCH(demand!$C99,Verdeelsleutels_percentage!$C:$C,0),MATCH(INDEX(Overzicht!$B$1:$F$35,MATCH(demand!H$1,Overzicht!$B:$B,0),5),Verdeelsleutels_percentage!$1:$1,0)))</f>
        <v>2.6514042252697188E-2</v>
      </c>
      <c r="I99">
        <f>PRODUCT(INDEX(Overzicht!$B$2:$E$35,MATCH(demand!I$1,Overzicht!$B$2:$B$35,0),4),INDEX(Verdeelsleutels_percentage!$A:$AB,MATCH(demand!$C99,Verdeelsleutels_percentage!$C:$C,0),MATCH(INDEX(Overzicht!$B$1:$F$35,MATCH(demand!I$1,Overzicht!$B:$B,0),5),Verdeelsleutels_percentage!$1:$1,0)))</f>
        <v>1.6751168971107476E-3</v>
      </c>
      <c r="J99">
        <f>PRODUCT(INDEX(Overzicht!$B$2:$E$35,MATCH(demand!J$1,Overzicht!$B$2:$B$35,0),4),INDEX(Verdeelsleutels_percentage!$A:$AB,MATCH(demand!$C99,Verdeelsleutels_percentage!$C:$C,0),MATCH(INDEX(Overzicht!$B$1:$F$35,MATCH(demand!J$1,Overzicht!$B:$B,0),5),Verdeelsleutels_percentage!$1:$1,0)))</f>
        <v>6.0603525149022144E-3</v>
      </c>
      <c r="K99">
        <f>PRODUCT(INDEX(Overzicht!$B$2:$E$35,MATCH(demand!K$1,Overzicht!$B$2:$B$35,0),4),INDEX(Verdeelsleutels_percentage!$A:$AB,MATCH(demand!$C99,Verdeelsleutels_percentage!$C:$C,0),MATCH(INDEX(Overzicht!$B$1:$F$35,MATCH(demand!K$1,Overzicht!$B:$B,0),5),Verdeelsleutels_percentage!$1:$1,0)))</f>
        <v>1.9543030466292056E-4</v>
      </c>
      <c r="L99">
        <f>PRODUCT(INDEX(Overzicht!$B$2:$E$35,MATCH(demand!L$1,Overzicht!$B$2:$B$35,0),4),INDEX(Verdeelsleutels_percentage!$A:$AB,MATCH(demand!$C99,Verdeelsleutels_percentage!$C:$C,0),MATCH(INDEX(Overzicht!$B$1:$F$35,MATCH(demand!L$1,Overzicht!$B:$B,0),5),Verdeelsleutels_percentage!$1:$1,0)))</f>
        <v>9.0905287723533224E-3</v>
      </c>
      <c r="M99">
        <f>PRODUCT(INDEX(Overzicht!$B$2:$E$35,MATCH(demand!M$1,Overzicht!$B$2:$B$35,0),4),INDEX(Verdeelsleutels_percentage!$A:$AB,MATCH(demand!$C99,Verdeelsleutels_percentage!$C:$C,0),MATCH(INDEX(Overzicht!$B$1:$F$35,MATCH(demand!M$1,Overzicht!$B:$B,0),5),Verdeelsleutels_percentage!$1:$1,0)))</f>
        <v>2.6920453485322592E-3</v>
      </c>
      <c r="N99">
        <f>PRODUCT(INDEX(Overzicht!$B$2:$E$35,MATCH(demand!N$1,Overzicht!$B$2:$B$35,0),4),INDEX(Verdeelsleutels_percentage!$A:$AB,MATCH(demand!$C99,Verdeelsleutels_percentage!$C:$C,0),MATCH(INDEX(Overzicht!$B$1:$F$35,MATCH(demand!N$1,Overzicht!$B:$B,0),5),Verdeelsleutels_percentage!$1:$1,0)))</f>
        <v>2.9328016158686591E-3</v>
      </c>
      <c r="O99">
        <f>PRODUCT(INDEX(Overzicht!$B$2:$E$35,MATCH(demand!O$1,Overzicht!$B$2:$B$35,0),4),INDEX(Verdeelsleutels_percentage!$A:$AB,MATCH(demand!$C99,Verdeelsleutels_percentage!$C:$C,0),MATCH(INDEX(Overzicht!$B$1:$F$35,MATCH(demand!O$1,Overzicht!$B:$B,0),5),Verdeelsleutels_percentage!$1:$1,0)))</f>
        <v>0</v>
      </c>
      <c r="P99">
        <f>PRODUCT(INDEX(Overzicht!$B$2:$E$35,MATCH(demand!P$1,Overzicht!$B$2:$B$35,0),4),INDEX(Verdeelsleutels_percentage!$A:$AB,MATCH(demand!$C99,Verdeelsleutels_percentage!$C:$C,0),MATCH(INDEX(Overzicht!$B$1:$F$35,MATCH(demand!P$1,Overzicht!$B:$B,0),5),Verdeelsleutels_percentage!$1:$1,0)))</f>
        <v>4.9659011425537414E-4</v>
      </c>
      <c r="Q99">
        <f>PRODUCT(INDEX(Overzicht!$B$2:$E$35,MATCH(demand!Q$1,Overzicht!$B$2:$B$35,0),4),INDEX(Verdeelsleutels_percentage!$A:$AB,MATCH(demand!$C99,Verdeelsleutels_percentage!$C:$C,0),MATCH(INDEX(Overzicht!$B$1:$F$35,MATCH(demand!Q$1,Overzicht!$B:$B,0),5),Verdeelsleutels_percentage!$1:$1,0)))</f>
        <v>8.9958357643079752E-3</v>
      </c>
      <c r="R99">
        <f>PRODUCT(INDEX(Overzicht!$B$2:$E$35,MATCH(demand!R$1,Overzicht!$B$2:$B$35,0),4),INDEX(Verdeelsleutels_percentage!$A:$AB,MATCH(demand!$C99,Verdeelsleutels_percentage!$C:$C,0),MATCH(INDEX(Overzicht!$B$1:$F$35,MATCH(demand!R$1,Overzicht!$B:$B,0),5),Verdeelsleutels_percentage!$1:$1,0)))</f>
        <v>1.6097811367709006E-3</v>
      </c>
      <c r="S99">
        <f>PRODUCT(INDEX(Overzicht!$B$2:$E$35,MATCH(demand!S$1,Overzicht!$B$2:$B$35,0),4),INDEX(Verdeelsleutels_percentage!$A:$AB,MATCH(demand!$C99,Verdeelsleutels_percentage!$C:$C,0),MATCH(INDEX(Overzicht!$B$1:$F$35,MATCH(demand!S$1,Overzicht!$B:$B,0),5),Verdeelsleutels_percentage!$1:$1,0)))</f>
        <v>1.2373219717925356E-2</v>
      </c>
      <c r="T99">
        <f>PRODUCT(INDEX(Overzicht!$B$2:$E$35,MATCH(demand!T$1,Overzicht!$B$2:$B$35,0),4),INDEX(Verdeelsleutels_percentage!$A:$AB,MATCH(demand!$C99,Verdeelsleutels_percentage!$C:$C,0),MATCH(INDEX(Overzicht!$B$1:$F$35,MATCH(demand!T$1,Overzicht!$B:$B,0),5),Verdeelsleutels_percentage!$1:$1,0)))</f>
        <v>1.0100587524837024E-2</v>
      </c>
      <c r="U99">
        <f>PRODUCT(INDEX(Overzicht!$B$2:$E$35,MATCH(demand!U$1,Overzicht!$B$2:$B$35,0),4),INDEX(Verdeelsleutels_percentage!$A:$AB,MATCH(demand!$C99,Verdeelsleutels_percentage!$C:$C,0),MATCH(INDEX(Overzicht!$B$1:$F$35,MATCH(demand!U$1,Overzicht!$B:$B,0),5),Verdeelsleutels_percentage!$1:$1,0)))</f>
        <v>3.1564336015115699E-2</v>
      </c>
      <c r="V99">
        <f>PRODUCT(INDEX(Overzicht!$B$2:$E$35,MATCH(demand!V$1,Overzicht!$B$2:$B$35,0),4),INDEX(Verdeelsleutels_percentage!$A:$AB,MATCH(demand!$C99,Verdeelsleutels_percentage!$C:$C,0),MATCH(INDEX(Overzicht!$B$1:$F$35,MATCH(demand!V$1,Overzicht!$B:$B,0),5),Verdeelsleutels_percentage!$1:$1,0)))</f>
        <v>2.7776615693301818E-3</v>
      </c>
      <c r="W99">
        <f>PRODUCT(INDEX(Overzicht!$B$2:$E$35,MATCH(demand!W$1,Overzicht!$B$2:$B$35,0),4),INDEX(Verdeelsleutels_percentage!$A:$AB,MATCH(demand!$C99,Verdeelsleutels_percentage!$C:$C,0),MATCH(INDEX(Overzicht!$B$1:$F$35,MATCH(demand!W$1,Overzicht!$B:$B,0),5),Verdeelsleutels_percentage!$1:$1,0)))</f>
        <v>3.0301762574511074E-2</v>
      </c>
      <c r="X99">
        <f>PRODUCT(INDEX(Overzicht!$B$2:$E$35,MATCH(demand!X$1,Overzicht!$B$2:$B$35,0),4),INDEX(Verdeelsleutels_percentage!$A:$AB,MATCH(demand!$C99,Verdeelsleutels_percentage!$C:$C,0),MATCH(INDEX(Overzicht!$B$1:$F$35,MATCH(demand!X$1,Overzicht!$B:$B,0),5),Verdeelsleutels_percentage!$1:$1,0)))</f>
        <v>1.8817944735839656E-2</v>
      </c>
      <c r="Y99">
        <f>PRODUCT(INDEX(Overzicht!$B$2:$E$35,MATCH(demand!Y$1,Overzicht!$B$2:$B$35,0),4),INDEX(Verdeelsleutels_percentage!$A:$AB,MATCH(demand!$C99,Verdeelsleutels_percentage!$C:$C,0),MATCH(INDEX(Overzicht!$B$1:$F$35,MATCH(demand!Y$1,Overzicht!$B:$B,0),5),Verdeelsleutels_percentage!$1:$1,0)))</f>
        <v>9.5581261511672997E-7</v>
      </c>
      <c r="Z99">
        <f>PRODUCT(INDEX(Overzicht!$B$2:$E$35,MATCH(demand!Z$1,Overzicht!$B$2:$B$35,0),4),INDEX(Verdeelsleutels_percentage!$A:$AB,MATCH(demand!$C99,Verdeelsleutels_percentage!$C:$C,0),MATCH(INDEX(Overzicht!$B$1:$F$35,MATCH(demand!Z$1,Overzicht!$B:$B,0),5),Verdeelsleutels_percentage!$1:$1,0)))</f>
        <v>0</v>
      </c>
      <c r="AA99">
        <f>PRODUCT(INDEX(Overzicht!$B$2:$E$35,MATCH(demand!AA$1,Overzicht!$B$2:$B$35,0),4),INDEX(Verdeelsleutels_percentage!$A:$AB,MATCH(demand!$C99,Verdeelsleutels_percentage!$C:$C,0),MATCH(INDEX(Overzicht!$B$1:$F$35,MATCH(demand!AA$1,Overzicht!$B:$B,0),5),Verdeelsleutels_percentage!$1:$1,0)))</f>
        <v>2.2358189827291928E-5</v>
      </c>
      <c r="AB99">
        <f>PRODUCT(INDEX(Overzicht!$B$2:$E$35,MATCH(demand!AB$1,Overzicht!$B$2:$B$35,0),4),INDEX(Verdeelsleutels_percentage!$A:$AB,MATCH(demand!$C99,Verdeelsleutels_percentage!$C:$C,0),MATCH(INDEX(Overzicht!$B$1:$F$35,MATCH(demand!AB$1,Overzicht!$B:$B,0),5),Verdeelsleutels_percentage!$1:$1,0)))</f>
        <v>1.1325298202189129E-2</v>
      </c>
      <c r="AC99">
        <f>PRODUCT(INDEX(Overzicht!$B$2:$E$35,MATCH(demand!AC$1,Overzicht!$B$2:$B$35,0),4),INDEX(Verdeelsleutels_percentage!$A:$AB,MATCH(demand!$C99,Verdeelsleutels_percentage!$C:$C,0),MATCH(INDEX(Overzicht!$B$1:$F$35,MATCH(demand!AC$1,Overzicht!$B:$B,0),5),Verdeelsleutels_percentage!$1:$1,0)))</f>
        <v>2.7394130880497984E-3</v>
      </c>
      <c r="AD99">
        <f>PRODUCT(INDEX(Overzicht!$B$2:$E$35,MATCH(demand!AD$1,Overzicht!$B$2:$B$35,0),4),INDEX(Verdeelsleutels_percentage!$A:$AB,MATCH(demand!$C99,Verdeelsleutels_percentage!$C:$C,0),MATCH(INDEX(Overzicht!$B$1:$F$35,MATCH(demand!AD$1,Overzicht!$B:$B,0),5),Verdeelsleutels_percentage!$1:$1,0)))</f>
        <v>0</v>
      </c>
      <c r="AE99">
        <f>PRODUCT(INDEX(Overzicht!$B$2:$E$35,MATCH(demand!AE$1,Overzicht!$B$2:$B$35,0),4),INDEX(Verdeelsleutels_percentage!$A:$AB,MATCH(demand!$C99,Verdeelsleutels_percentage!$C:$C,0),MATCH(INDEX(Overzicht!$B$1:$F$35,MATCH(demand!AE$1,Overzicht!$B:$B,0),5),Verdeelsleutels_percentage!$1:$1,0)))</f>
        <v>0</v>
      </c>
      <c r="AF99">
        <f>PRODUCT(INDEX(Overzicht!$B$2:$E$35,MATCH(demand!AF$1,Overzicht!$B$2:$B$35,0),4),INDEX(Verdeelsleutels_percentage!$A:$AB,MATCH(demand!$C99,Verdeelsleutels_percentage!$C:$C,0),MATCH(INDEX(Overzicht!$B$1:$F$35,MATCH(demand!AF$1,Overzicht!$B:$B,0),5),Verdeelsleutels_percentage!$1:$1,0)))</f>
        <v>0</v>
      </c>
      <c r="AG99">
        <f>PRODUCT(INDEX(Overzicht!$B$2:$E$35,MATCH(demand!AG$1,Overzicht!$B$2:$B$35,0),4),INDEX(Verdeelsleutels_percentage!$A:$AB,MATCH(demand!$C99,Verdeelsleutels_percentage!$C:$C,0),MATCH(INDEX(Overzicht!$B$1:$F$35,MATCH(demand!AG$1,Overzicht!$B:$B,0),5),Verdeelsleutels_percentage!$1:$1,0)))</f>
        <v>0</v>
      </c>
      <c r="AH99">
        <f>PRODUCT(INDEX(Overzicht!$B$2:$E$35,MATCH(demand!AH$1,Overzicht!$B$2:$B$35,0),4),INDEX(Verdeelsleutels_percentage!$A:$AB,MATCH(demand!$C99,Verdeelsleutels_percentage!$C:$C,0),MATCH(INDEX(Overzicht!$B$1:$F$35,MATCH(demand!AH$1,Overzicht!$B:$B,0),5),Verdeelsleutels_percentage!$1:$1,0)))</f>
        <v>2.9065646775479505E-4</v>
      </c>
      <c r="AI99">
        <f>PRODUCT(INDEX(Overzicht!$B$2:$E$35,MATCH(demand!AI$1,Overzicht!$B$2:$B$35,0),4),INDEX(Verdeelsleutels_percentage!$A:$AB,MATCH(demand!$C99,Verdeelsleutels_percentage!$C:$C,0),MATCH(INDEX(Overzicht!$B$1:$F$35,MATCH(demand!AI$1,Overzicht!$B:$B,0),5),Verdeelsleutels_percentage!$1:$1,0)))</f>
        <v>4.4716379654583857E-5</v>
      </c>
      <c r="AJ99">
        <f>PRODUCT(INDEX(Overzicht!$B$2:$E$35,MATCH(demand!AJ$1,Overzicht!$B$2:$B$35,0),4),INDEX(Verdeelsleutels_percentage!$A:$AB,MATCH(demand!$C99,Verdeelsleutels_percentage!$C:$C,0),MATCH(INDEX(Overzicht!$B$1:$F$35,MATCH(demand!AJ$1,Overzicht!$B:$B,0),5),Verdeelsleutels_percentage!$1:$1,0)))</f>
        <v>0</v>
      </c>
      <c r="AK99">
        <f>PRODUCT(INDEX(Overzicht!$B$2:$E$35,MATCH(demand!AK$1,Overzicht!$B$2:$B$35,0),4),INDEX(Verdeelsleutels_percentage!$A:$AB,MATCH(demand!$C99,Verdeelsleutels_percentage!$C:$C,0),MATCH(INDEX(Overzicht!$B$1:$F$35,MATCH(demand!AK$1,Overzicht!$B:$B,0),5),Verdeelsleutels_percentage!$1:$1,0)))</f>
        <v>3.9392291346864393E-4</v>
      </c>
      <c r="AL99">
        <f>PRODUCT(INDEX(Overzicht!$B$2:$E$35,MATCH(demand!AL$1,Overzicht!$B$2:$B$35,0),4),INDEX(Verdeelsleutels_percentage!$A:$AB,MATCH(demand!$C99,Verdeelsleutels_percentage!$C:$C,0),MATCH(INDEX(Overzicht!$B$1:$F$35,MATCH(demand!AL$1,Overzicht!$B:$B,0),5),Verdeelsleutels_percentage!$1:$1,0)))</f>
        <v>5.050293762418512E-3</v>
      </c>
      <c r="AM99">
        <f>PRODUCT(INDEX(Overzicht!$B$2:$E$35,MATCH(demand!AM$1,Overzicht!$B$2:$B$35,0),4),INDEX(Verdeelsleutels_percentage!$A:$AB,MATCH(demand!$C99,Verdeelsleutels_percentage!$C:$C,0),MATCH(INDEX(Overzicht!$B$1:$F$35,MATCH(demand!AM$1,Overzicht!$B:$B,0),5),Verdeelsleutels_percentage!$1:$1,0)))</f>
        <v>1.0100587524837024E-2</v>
      </c>
      <c r="AN99">
        <f>PRODUCT(INDEX(Overzicht!$B$2:$E$35,MATCH(demand!AN$1,Overzicht!$B$2:$B$35,0),4),INDEX(Verdeelsleutels_percentage!$A:$AB,MATCH(demand!$C99,Verdeelsleutels_percentage!$C:$C,0),MATCH(INDEX(Overzicht!$B$1:$F$35,MATCH(demand!AN$1,Overzicht!$B:$B,0),5),Verdeelsleutels_percentage!$1:$1,0)))</f>
        <v>5.050293762418512E-3</v>
      </c>
      <c r="AO99">
        <f>PRODUCT(INDEX(Overzicht!$B$2:$E$35,MATCH(demand!AO$1,Overzicht!$B$2:$B$35,0),4),INDEX(Verdeelsleutels_percentage!$A:$AB,MATCH(demand!$C99,Verdeelsleutels_percentage!$C:$C,0),MATCH(INDEX(Overzicht!$B$1:$F$35,MATCH(demand!AO$1,Overzicht!$B:$B,0),5),Verdeelsleutels_percentage!$1:$1,0)))</f>
        <v>1.7676028168464791E-2</v>
      </c>
    </row>
    <row r="100" spans="2:41">
      <c r="B100" t="str">
        <f>INDEX('ETLocal datasets'!B:C,MATCH(C100,'ETLocal datasets'!C:C,0),1)</f>
        <v>GM0277</v>
      </c>
      <c r="C100" t="str">
        <f>'ETLocal datasets'!C83</f>
        <v>Rozendaal</v>
      </c>
      <c r="D100">
        <f t="shared" si="10"/>
        <v>1.9745808356050705E-3</v>
      </c>
      <c r="E100">
        <f t="shared" si="11"/>
        <v>1.4963612630138718E-2</v>
      </c>
      <c r="F100">
        <f t="shared" si="12"/>
        <v>1.0049089341420978E-3</v>
      </c>
      <c r="G100">
        <f t="shared" si="13"/>
        <v>2.0672412359494584E-3</v>
      </c>
      <c r="H100">
        <f>PRODUCT(INDEX(Overzicht!$B$2:$E$35,MATCH(demand!H$1,Overzicht!$B$2:$B$35,0),4),INDEX(Verdeelsleutels_percentage!$A:$AB,MATCH(demand!$C100,Verdeelsleutels_percentage!$C:$C,0),MATCH(INDEX(Overzicht!$B$1:$F$35,MATCH(demand!H$1,Overzicht!$B:$B,0),5),Verdeelsleutels_percentage!$1:$1,0)))</f>
        <v>1.0049089341420978E-3</v>
      </c>
      <c r="I100">
        <f>PRODUCT(INDEX(Overzicht!$B$2:$E$35,MATCH(demand!I$1,Overzicht!$B$2:$B$35,0),4),INDEX(Verdeelsleutels_percentage!$A:$AB,MATCH(demand!$C100,Verdeelsleutels_percentage!$C:$C,0),MATCH(INDEX(Overzicht!$B$1:$F$35,MATCH(demand!I$1,Overzicht!$B:$B,0),5),Verdeelsleutels_percentage!$1:$1,0)))</f>
        <v>0</v>
      </c>
      <c r="J100">
        <f>PRODUCT(INDEX(Overzicht!$B$2:$E$35,MATCH(demand!J$1,Overzicht!$B$2:$B$35,0),4),INDEX(Verdeelsleutels_percentage!$A:$AB,MATCH(demand!$C100,Verdeelsleutels_percentage!$C:$C,0),MATCH(INDEX(Overzicht!$B$1:$F$35,MATCH(demand!J$1,Overzicht!$B:$B,0),5),Verdeelsleutels_percentage!$1:$1,0)))</f>
        <v>2.2969347066105093E-4</v>
      </c>
      <c r="K100">
        <f>PRODUCT(INDEX(Overzicht!$B$2:$E$35,MATCH(demand!K$1,Overzicht!$B$2:$B$35,0),4),INDEX(Verdeelsleutels_percentage!$A:$AB,MATCH(demand!$C100,Verdeelsleutels_percentage!$C:$C,0),MATCH(INDEX(Overzicht!$B$1:$F$35,MATCH(demand!K$1,Overzicht!$B:$B,0),5),Verdeelsleutels_percentage!$1:$1,0)))</f>
        <v>0</v>
      </c>
      <c r="L100">
        <f>PRODUCT(INDEX(Overzicht!$B$2:$E$35,MATCH(demand!L$1,Overzicht!$B$2:$B$35,0),4),INDEX(Verdeelsleutels_percentage!$A:$AB,MATCH(demand!$C100,Verdeelsleutels_percentage!$C:$C,0),MATCH(INDEX(Overzicht!$B$1:$F$35,MATCH(demand!L$1,Overzicht!$B:$B,0),5),Verdeelsleutels_percentage!$1:$1,0)))</f>
        <v>3.4454020599157639E-4</v>
      </c>
      <c r="M100">
        <f>PRODUCT(INDEX(Overzicht!$B$2:$E$35,MATCH(demand!M$1,Overzicht!$B$2:$B$35,0),4),INDEX(Verdeelsleutels_percentage!$A:$AB,MATCH(demand!$C100,Verdeelsleutels_percentage!$C:$C,0),MATCH(INDEX(Overzicht!$B$1:$F$35,MATCH(demand!M$1,Overzicht!$B:$B,0),5),Verdeelsleutels_percentage!$1:$1,0)))</f>
        <v>0</v>
      </c>
      <c r="N100">
        <f>PRODUCT(INDEX(Overzicht!$B$2:$E$35,MATCH(demand!N$1,Overzicht!$B$2:$B$35,0),4),INDEX(Verdeelsleutels_percentage!$A:$AB,MATCH(demand!$C100,Verdeelsleutels_percentage!$C:$C,0),MATCH(INDEX(Overzicht!$B$1:$F$35,MATCH(demand!N$1,Overzicht!$B:$B,0),5),Verdeelsleutels_percentage!$1:$1,0)))</f>
        <v>0</v>
      </c>
      <c r="O100">
        <f>PRODUCT(INDEX(Overzicht!$B$2:$E$35,MATCH(demand!O$1,Overzicht!$B$2:$B$35,0),4),INDEX(Verdeelsleutels_percentage!$A:$AB,MATCH(demand!$C100,Verdeelsleutels_percentage!$C:$C,0),MATCH(INDEX(Overzicht!$B$1:$F$35,MATCH(demand!O$1,Overzicht!$B:$B,0),5),Verdeelsleutels_percentage!$1:$1,0)))</f>
        <v>0</v>
      </c>
      <c r="P100">
        <f>PRODUCT(INDEX(Overzicht!$B$2:$E$35,MATCH(demand!P$1,Overzicht!$B$2:$B$35,0),4),INDEX(Verdeelsleutels_percentage!$A:$AB,MATCH(demand!$C100,Verdeelsleutels_percentage!$C:$C,0),MATCH(INDEX(Overzicht!$B$1:$F$35,MATCH(demand!P$1,Overzicht!$B:$B,0),5),Verdeelsleutels_percentage!$1:$1,0)))</f>
        <v>0</v>
      </c>
      <c r="Q100">
        <f>PRODUCT(INDEX(Overzicht!$B$2:$E$35,MATCH(demand!Q$1,Overzicht!$B$2:$B$35,0),4),INDEX(Verdeelsleutels_percentage!$A:$AB,MATCH(demand!$C100,Verdeelsleutels_percentage!$C:$C,0),MATCH(INDEX(Overzicht!$B$1:$F$35,MATCH(demand!Q$1,Overzicht!$B:$B,0),5),Verdeelsleutels_percentage!$1:$1,0)))</f>
        <v>3.4095124551249747E-4</v>
      </c>
      <c r="R100">
        <f>PRODUCT(INDEX(Overzicht!$B$2:$E$35,MATCH(demand!R$1,Overzicht!$B$2:$B$35,0),4),INDEX(Verdeelsleutels_percentage!$A:$AB,MATCH(demand!$C100,Verdeelsleutels_percentage!$C:$C,0),MATCH(INDEX(Overzicht!$B$1:$F$35,MATCH(demand!R$1,Overzicht!$B:$B,0),5),Verdeelsleutels_percentage!$1:$1,0)))</f>
        <v>6.1012328144341646E-5</v>
      </c>
      <c r="S100">
        <f>PRODUCT(INDEX(Overzicht!$B$2:$E$35,MATCH(demand!S$1,Overzicht!$B$2:$B$35,0),4),INDEX(Verdeelsleutels_percentage!$A:$AB,MATCH(demand!$C100,Verdeelsleutels_percentage!$C:$C,0),MATCH(INDEX(Overzicht!$B$1:$F$35,MATCH(demand!S$1,Overzicht!$B:$B,0),5),Verdeelsleutels_percentage!$1:$1,0)))</f>
        <v>4.689575025996457E-4</v>
      </c>
      <c r="T100">
        <f>PRODUCT(INDEX(Overzicht!$B$2:$E$35,MATCH(demand!T$1,Overzicht!$B$2:$B$35,0),4),INDEX(Verdeelsleutels_percentage!$A:$AB,MATCH(demand!$C100,Verdeelsleutels_percentage!$C:$C,0),MATCH(INDEX(Overzicht!$B$1:$F$35,MATCH(demand!T$1,Overzicht!$B:$B,0),5),Verdeelsleutels_percentage!$1:$1,0)))</f>
        <v>3.8282245110175155E-4</v>
      </c>
      <c r="U100">
        <f>PRODUCT(INDEX(Overzicht!$B$2:$E$35,MATCH(demand!U$1,Overzicht!$B$2:$B$35,0),4),INDEX(Verdeelsleutels_percentage!$A:$AB,MATCH(demand!$C100,Verdeelsleutels_percentage!$C:$C,0),MATCH(INDEX(Overzicht!$B$1:$F$35,MATCH(demand!U$1,Overzicht!$B:$B,0),5),Verdeelsleutels_percentage!$1:$1,0)))</f>
        <v>1.1963201596929735E-3</v>
      </c>
      <c r="V100">
        <f>PRODUCT(INDEX(Overzicht!$B$2:$E$35,MATCH(demand!V$1,Overzicht!$B$2:$B$35,0),4),INDEX(Verdeelsleutels_percentage!$A:$AB,MATCH(demand!$C100,Verdeelsleutels_percentage!$C:$C,0),MATCH(INDEX(Overzicht!$B$1:$F$35,MATCH(demand!V$1,Overzicht!$B:$B,0),5),Verdeelsleutels_percentage!$1:$1,0)))</f>
        <v>1.0527617405298169E-4</v>
      </c>
      <c r="W100">
        <f>PRODUCT(INDEX(Overzicht!$B$2:$E$35,MATCH(demand!W$1,Overzicht!$B$2:$B$35,0),4),INDEX(Verdeelsleutels_percentage!$A:$AB,MATCH(demand!$C100,Verdeelsleutels_percentage!$C:$C,0),MATCH(INDEX(Overzicht!$B$1:$F$35,MATCH(demand!W$1,Overzicht!$B:$B,0),5),Verdeelsleutels_percentage!$1:$1,0)))</f>
        <v>1.1484673533052546E-3</v>
      </c>
      <c r="X100">
        <f>PRODUCT(INDEX(Overzicht!$B$2:$E$35,MATCH(demand!X$1,Overzicht!$B$2:$B$35,0),4),INDEX(Verdeelsleutels_percentage!$A:$AB,MATCH(demand!$C100,Verdeelsleutels_percentage!$C:$C,0),MATCH(INDEX(Overzicht!$B$1:$F$35,MATCH(demand!X$1,Overzicht!$B:$B,0),5),Verdeelsleutels_percentage!$1:$1,0)))</f>
        <v>1.0127172033873472E-2</v>
      </c>
      <c r="Y100">
        <f>PRODUCT(INDEX(Overzicht!$B$2:$E$35,MATCH(demand!Y$1,Overzicht!$B$2:$B$35,0),4),INDEX(Verdeelsleutels_percentage!$A:$AB,MATCH(demand!$C100,Verdeelsleutels_percentage!$C:$C,0),MATCH(INDEX(Overzicht!$B$1:$F$35,MATCH(demand!Y$1,Overzicht!$B:$B,0),5),Verdeelsleutels_percentage!$1:$1,0)))</f>
        <v>1.9498577348381288E-8</v>
      </c>
      <c r="Z100">
        <f>PRODUCT(INDEX(Overzicht!$B$2:$E$35,MATCH(demand!Z$1,Overzicht!$B$2:$B$35,0),4),INDEX(Verdeelsleutels_percentage!$A:$AB,MATCH(demand!$C100,Verdeelsleutels_percentage!$C:$C,0),MATCH(INDEX(Overzicht!$B$1:$F$35,MATCH(demand!Z$1,Overzicht!$B:$B,0),5),Verdeelsleutels_percentage!$1:$1,0)))</f>
        <v>0</v>
      </c>
      <c r="AA100">
        <f>PRODUCT(INDEX(Overzicht!$B$2:$E$35,MATCH(demand!AA$1,Overzicht!$B$2:$B$35,0),4),INDEX(Verdeelsleutels_percentage!$A:$AB,MATCH(demand!$C100,Verdeelsleutels_percentage!$C:$C,0),MATCH(INDEX(Overzicht!$B$1:$F$35,MATCH(demand!AA$1,Overzicht!$B:$B,0),5),Verdeelsleutels_percentage!$1:$1,0)))</f>
        <v>4.5610707247675529E-7</v>
      </c>
      <c r="AB100">
        <f>PRODUCT(INDEX(Overzicht!$B$2:$E$35,MATCH(demand!AB$1,Overzicht!$B$2:$B$35,0),4),INDEX(Verdeelsleutels_percentage!$A:$AB,MATCH(demand!$C100,Verdeelsleutels_percentage!$C:$C,0),MATCH(INDEX(Overzicht!$B$1:$F$35,MATCH(demand!AB$1,Overzicht!$B:$B,0),5),Verdeelsleutels_percentage!$1:$1,0)))</f>
        <v>1.8053958984512095E-3</v>
      </c>
      <c r="AC100">
        <f>PRODUCT(INDEX(Overzicht!$B$2:$E$35,MATCH(demand!AC$1,Overzicht!$B$2:$B$35,0),4),INDEX(Verdeelsleutels_percentage!$A:$AB,MATCH(demand!$C100,Verdeelsleutels_percentage!$C:$C,0),MATCH(INDEX(Overzicht!$B$1:$F$35,MATCH(demand!AC$1,Overzicht!$B:$B,0),5),Verdeelsleutels_percentage!$1:$1,0)))</f>
        <v>1.3369943993449826E-3</v>
      </c>
      <c r="AD100">
        <f>PRODUCT(INDEX(Overzicht!$B$2:$E$35,MATCH(demand!AD$1,Overzicht!$B$2:$B$35,0),4),INDEX(Verdeelsleutels_percentage!$A:$AB,MATCH(demand!$C100,Verdeelsleutels_percentage!$C:$C,0),MATCH(INDEX(Overzicht!$B$1:$F$35,MATCH(demand!AD$1,Overzicht!$B:$B,0),5),Verdeelsleutels_percentage!$1:$1,0)))</f>
        <v>0</v>
      </c>
      <c r="AE100">
        <f>PRODUCT(INDEX(Overzicht!$B$2:$E$35,MATCH(demand!AE$1,Overzicht!$B$2:$B$35,0),4),INDEX(Verdeelsleutels_percentage!$A:$AB,MATCH(demand!$C100,Verdeelsleutels_percentage!$C:$C,0),MATCH(INDEX(Overzicht!$B$1:$F$35,MATCH(demand!AE$1,Overzicht!$B:$B,0),5),Verdeelsleutels_percentage!$1:$1,0)))</f>
        <v>0</v>
      </c>
      <c r="AF100">
        <f>PRODUCT(INDEX(Overzicht!$B$2:$E$35,MATCH(demand!AF$1,Overzicht!$B$2:$B$35,0),4),INDEX(Verdeelsleutels_percentage!$A:$AB,MATCH(demand!$C100,Verdeelsleutels_percentage!$C:$C,0),MATCH(INDEX(Overzicht!$B$1:$F$35,MATCH(demand!AF$1,Overzicht!$B:$B,0),5),Verdeelsleutels_percentage!$1:$1,0)))</f>
        <v>0</v>
      </c>
      <c r="AG100">
        <f>PRODUCT(INDEX(Overzicht!$B$2:$E$35,MATCH(demand!AG$1,Overzicht!$B$2:$B$35,0),4),INDEX(Verdeelsleutels_percentage!$A:$AB,MATCH(demand!$C100,Verdeelsleutels_percentage!$C:$C,0),MATCH(INDEX(Overzicht!$B$1:$F$35,MATCH(demand!AG$1,Overzicht!$B:$B,0),5),Verdeelsleutels_percentage!$1:$1,0)))</f>
        <v>0</v>
      </c>
      <c r="AH100">
        <f>PRODUCT(INDEX(Overzicht!$B$2:$E$35,MATCH(demand!AH$1,Overzicht!$B$2:$B$35,0),4),INDEX(Verdeelsleutels_percentage!$A:$AB,MATCH(demand!$C100,Verdeelsleutels_percentage!$C:$C,0),MATCH(INDEX(Overzicht!$B$1:$F$35,MATCH(demand!AH$1,Overzicht!$B:$B,0),5),Verdeelsleutels_percentage!$1:$1,0)))</f>
        <v>5.9293919421978187E-6</v>
      </c>
      <c r="AI100">
        <f>PRODUCT(INDEX(Overzicht!$B$2:$E$35,MATCH(demand!AI$1,Overzicht!$B$2:$B$35,0),4),INDEX(Verdeelsleutels_percentage!$A:$AB,MATCH(demand!$C100,Verdeelsleutels_percentage!$C:$C,0),MATCH(INDEX(Overzicht!$B$1:$F$35,MATCH(demand!AI$1,Overzicht!$B:$B,0),5),Verdeelsleutels_percentage!$1:$1,0)))</f>
        <v>9.1221414495351059E-7</v>
      </c>
      <c r="AJ100">
        <f>PRODUCT(INDEX(Overzicht!$B$2:$E$35,MATCH(demand!AJ$1,Overzicht!$B$2:$B$35,0),4),INDEX(Verdeelsleutels_percentage!$A:$AB,MATCH(demand!$C100,Verdeelsleutels_percentage!$C:$C,0),MATCH(INDEX(Overzicht!$B$1:$F$35,MATCH(demand!AJ$1,Overzicht!$B:$B,0),5),Verdeelsleutels_percentage!$1:$1,0)))</f>
        <v>0</v>
      </c>
      <c r="AK100">
        <f>PRODUCT(INDEX(Overzicht!$B$2:$E$35,MATCH(demand!AK$1,Overzicht!$B$2:$B$35,0),4),INDEX(Verdeelsleutels_percentage!$A:$AB,MATCH(demand!$C100,Verdeelsleutels_percentage!$C:$C,0),MATCH(INDEX(Overzicht!$B$1:$F$35,MATCH(demand!AK$1,Overzicht!$B:$B,0),5),Verdeelsleutels_percentage!$1:$1,0)))</f>
        <v>1.4930075592968311E-5</v>
      </c>
      <c r="AL100">
        <f>PRODUCT(INDEX(Overzicht!$B$2:$E$35,MATCH(demand!AL$1,Overzicht!$B$2:$B$35,0),4),INDEX(Verdeelsleutels_percentage!$A:$AB,MATCH(demand!$C100,Verdeelsleutels_percentage!$C:$C,0),MATCH(INDEX(Overzicht!$B$1:$F$35,MATCH(demand!AL$1,Overzicht!$B:$B,0),5),Verdeelsleutels_percentage!$1:$1,0)))</f>
        <v>1.9141122555087577E-4</v>
      </c>
      <c r="AM100">
        <f>PRODUCT(INDEX(Overzicht!$B$2:$E$35,MATCH(demand!AM$1,Overzicht!$B$2:$B$35,0),4),INDEX(Verdeelsleutels_percentage!$A:$AB,MATCH(demand!$C100,Verdeelsleutels_percentage!$C:$C,0),MATCH(INDEX(Overzicht!$B$1:$F$35,MATCH(demand!AM$1,Overzicht!$B:$B,0),5),Verdeelsleutels_percentage!$1:$1,0)))</f>
        <v>3.8282245110175155E-4</v>
      </c>
      <c r="AN100">
        <f>PRODUCT(INDEX(Overzicht!$B$2:$E$35,MATCH(demand!AN$1,Overzicht!$B$2:$B$35,0),4),INDEX(Verdeelsleutels_percentage!$A:$AB,MATCH(demand!$C100,Verdeelsleutels_percentage!$C:$C,0),MATCH(INDEX(Overzicht!$B$1:$F$35,MATCH(demand!AN$1,Overzicht!$B:$B,0),5),Verdeelsleutels_percentage!$1:$1,0)))</f>
        <v>1.9141122555087577E-4</v>
      </c>
      <c r="AO100">
        <f>PRODUCT(INDEX(Overzicht!$B$2:$E$35,MATCH(demand!AO$1,Overzicht!$B$2:$B$35,0),4),INDEX(Verdeelsleutels_percentage!$A:$AB,MATCH(demand!$C100,Verdeelsleutels_percentage!$C:$C,0),MATCH(INDEX(Overzicht!$B$1:$F$35,MATCH(demand!AO$1,Overzicht!$B:$B,0),5),Verdeelsleutels_percentage!$1:$1,0)))</f>
        <v>6.6993928942806521E-4</v>
      </c>
    </row>
    <row r="101" spans="2:41">
      <c r="B101" t="str">
        <f>INDEX('ETLocal datasets'!B:C,MATCH(C101,'ETLocal datasets'!C:C,0),1)</f>
        <v>GM0279</v>
      </c>
      <c r="C101" t="str">
        <f>'ETLocal datasets'!C84</f>
        <v>Scherpenzeel</v>
      </c>
      <c r="D101">
        <f t="shared" si="10"/>
        <v>6.3018651204414739E-3</v>
      </c>
      <c r="E101">
        <f t="shared" si="11"/>
        <v>6.2246290824352742E-2</v>
      </c>
      <c r="F101">
        <f t="shared" si="12"/>
        <v>5.9984679001118093E-3</v>
      </c>
      <c r="G101">
        <f t="shared" si="13"/>
        <v>1.2339705394515722E-2</v>
      </c>
      <c r="H101">
        <f>PRODUCT(INDEX(Overzicht!$B$2:$E$35,MATCH(demand!H$1,Overzicht!$B$2:$B$35,0),4),INDEX(Verdeelsleutels_percentage!$A:$AB,MATCH(demand!$C101,Verdeelsleutels_percentage!$C:$C,0),MATCH(INDEX(Overzicht!$B$1:$F$35,MATCH(demand!H$1,Overzicht!$B:$B,0),5),Verdeelsleutels_percentage!$1:$1,0)))</f>
        <v>5.9984679001118093E-3</v>
      </c>
      <c r="I101">
        <f>PRODUCT(INDEX(Overzicht!$B$2:$E$35,MATCH(demand!I$1,Overzicht!$B$2:$B$35,0),4),INDEX(Verdeelsleutels_percentage!$A:$AB,MATCH(demand!$C101,Verdeelsleutels_percentage!$C:$C,0),MATCH(INDEX(Overzicht!$B$1:$F$35,MATCH(demand!I$1,Overzicht!$B:$B,0),5),Verdeelsleutels_percentage!$1:$1,0)))</f>
        <v>6.4061961265597775E-4</v>
      </c>
      <c r="J101">
        <f>PRODUCT(INDEX(Overzicht!$B$2:$E$35,MATCH(demand!J$1,Overzicht!$B$2:$B$35,0),4),INDEX(Verdeelsleutels_percentage!$A:$AB,MATCH(demand!$C101,Verdeelsleutels_percentage!$C:$C,0),MATCH(INDEX(Overzicht!$B$1:$F$35,MATCH(demand!J$1,Overzicht!$B:$B,0),5),Verdeelsleutels_percentage!$1:$1,0)))</f>
        <v>1.3710783771684134E-3</v>
      </c>
      <c r="K101">
        <f>PRODUCT(INDEX(Overzicht!$B$2:$E$35,MATCH(demand!K$1,Overzicht!$B$2:$B$35,0),4),INDEX(Verdeelsleutels_percentage!$A:$AB,MATCH(demand!$C101,Verdeelsleutels_percentage!$C:$C,0),MATCH(INDEX(Overzicht!$B$1:$F$35,MATCH(demand!K$1,Overzicht!$B:$B,0),5),Verdeelsleutels_percentage!$1:$1,0)))</f>
        <v>7.4738954809864069E-5</v>
      </c>
      <c r="L101">
        <f>PRODUCT(INDEX(Overzicht!$B$2:$E$35,MATCH(demand!L$1,Overzicht!$B$2:$B$35,0),4),INDEX(Verdeelsleutels_percentage!$A:$AB,MATCH(demand!$C101,Verdeelsleutels_percentage!$C:$C,0),MATCH(INDEX(Overzicht!$B$1:$F$35,MATCH(demand!L$1,Overzicht!$B:$B,0),5),Verdeelsleutels_percentage!$1:$1,0)))</f>
        <v>2.0566175657526203E-3</v>
      </c>
      <c r="M101">
        <f>PRODUCT(INDEX(Overzicht!$B$2:$E$35,MATCH(demand!M$1,Overzicht!$B$2:$B$35,0),4),INDEX(Verdeelsleutels_percentage!$A:$AB,MATCH(demand!$C101,Verdeelsleutels_percentage!$C:$C,0),MATCH(INDEX(Overzicht!$B$1:$F$35,MATCH(demand!M$1,Overzicht!$B:$B,0),5),Verdeelsleutels_percentage!$1:$1,0)))</f>
        <v>1.5400827559165099E-3</v>
      </c>
      <c r="N101">
        <f>PRODUCT(INDEX(Overzicht!$B$2:$E$35,MATCH(demand!N$1,Overzicht!$B$2:$B$35,0),4),INDEX(Verdeelsleutels_percentage!$A:$AB,MATCH(demand!$C101,Verdeelsleutels_percentage!$C:$C,0),MATCH(INDEX(Overzicht!$B$1:$F$35,MATCH(demand!N$1,Overzicht!$B:$B,0),5),Verdeelsleutels_percentage!$1:$1,0)))</f>
        <v>4.1547965965229666E-2</v>
      </c>
      <c r="O101">
        <f>PRODUCT(INDEX(Overzicht!$B$2:$E$35,MATCH(demand!O$1,Overzicht!$B$2:$B$35,0),4),INDEX(Verdeelsleutels_percentage!$A:$AB,MATCH(demand!$C101,Verdeelsleutels_percentage!$C:$C,0),MATCH(INDEX(Overzicht!$B$1:$F$35,MATCH(demand!O$1,Overzicht!$B:$B,0),5),Verdeelsleutels_percentage!$1:$1,0)))</f>
        <v>0</v>
      </c>
      <c r="P101">
        <f>PRODUCT(INDEX(Overzicht!$B$2:$E$35,MATCH(demand!P$1,Overzicht!$B$2:$B$35,0),4),INDEX(Verdeelsleutels_percentage!$A:$AB,MATCH(demand!$C101,Verdeelsleutels_percentage!$C:$C,0),MATCH(INDEX(Overzicht!$B$1:$F$35,MATCH(demand!P$1,Overzicht!$B:$B,0),5),Verdeelsleutels_percentage!$1:$1,0)))</f>
        <v>0</v>
      </c>
      <c r="Q101">
        <f>PRODUCT(INDEX(Overzicht!$B$2:$E$35,MATCH(demand!Q$1,Overzicht!$B$2:$B$35,0),4),INDEX(Verdeelsleutels_percentage!$A:$AB,MATCH(demand!$C101,Verdeelsleutels_percentage!$C:$C,0),MATCH(INDEX(Overzicht!$B$1:$F$35,MATCH(demand!Q$1,Overzicht!$B:$B,0),5),Verdeelsleutels_percentage!$1:$1,0)))</f>
        <v>2.0351944661093639E-3</v>
      </c>
      <c r="R101">
        <f>PRODUCT(INDEX(Overzicht!$B$2:$E$35,MATCH(demand!R$1,Overzicht!$B$2:$B$35,0),4),INDEX(Verdeelsleutels_percentage!$A:$AB,MATCH(demand!$C101,Verdeelsleutels_percentage!$C:$C,0),MATCH(INDEX(Overzicht!$B$1:$F$35,MATCH(demand!R$1,Overzicht!$B:$B,0),5),Verdeelsleutels_percentage!$1:$1,0)))</f>
        <v>3.641926939353598E-4</v>
      </c>
      <c r="S101">
        <f>PRODUCT(INDEX(Overzicht!$B$2:$E$35,MATCH(demand!S$1,Overzicht!$B$2:$B$35,0),4),INDEX(Verdeelsleutels_percentage!$A:$AB,MATCH(demand!$C101,Verdeelsleutels_percentage!$C:$C,0),MATCH(INDEX(Overzicht!$B$1:$F$35,MATCH(demand!S$1,Overzicht!$B:$B,0),5),Verdeelsleutels_percentage!$1:$1,0)))</f>
        <v>2.7992850200521781E-3</v>
      </c>
      <c r="T101">
        <f>PRODUCT(INDEX(Overzicht!$B$2:$E$35,MATCH(demand!T$1,Overzicht!$B$2:$B$35,0),4),INDEX(Verdeelsleutels_percentage!$A:$AB,MATCH(demand!$C101,Verdeelsleutels_percentage!$C:$C,0),MATCH(INDEX(Overzicht!$B$1:$F$35,MATCH(demand!T$1,Overzicht!$B:$B,0),5),Verdeelsleutels_percentage!$1:$1,0)))</f>
        <v>2.2851306286140226E-3</v>
      </c>
      <c r="U101">
        <f>PRODUCT(INDEX(Overzicht!$B$2:$E$35,MATCH(demand!U$1,Overzicht!$B$2:$B$35,0),4),INDEX(Verdeelsleutels_percentage!$A:$AB,MATCH(demand!$C101,Verdeelsleutels_percentage!$C:$C,0),MATCH(INDEX(Overzicht!$B$1:$F$35,MATCH(demand!U$1,Overzicht!$B:$B,0),5),Verdeelsleutels_percentage!$1:$1,0)))</f>
        <v>7.141033214418821E-3</v>
      </c>
      <c r="V101">
        <f>PRODUCT(INDEX(Overzicht!$B$2:$E$35,MATCH(demand!V$1,Overzicht!$B$2:$B$35,0),4),INDEX(Verdeelsleutels_percentage!$A:$AB,MATCH(demand!$C101,Verdeelsleutels_percentage!$C:$C,0),MATCH(INDEX(Overzicht!$B$1:$F$35,MATCH(demand!V$1,Overzicht!$B:$B,0),5),Verdeelsleutels_percentage!$1:$1,0)))</f>
        <v>6.2841092286885624E-4</v>
      </c>
      <c r="W101">
        <f>PRODUCT(INDEX(Overzicht!$B$2:$E$35,MATCH(demand!W$1,Overzicht!$B$2:$B$35,0),4),INDEX(Verdeelsleutels_percentage!$A:$AB,MATCH(demand!$C101,Verdeelsleutels_percentage!$C:$C,0),MATCH(INDEX(Overzicht!$B$1:$F$35,MATCH(demand!W$1,Overzicht!$B:$B,0),5),Verdeelsleutels_percentage!$1:$1,0)))</f>
        <v>6.8553918858420678E-3</v>
      </c>
      <c r="X101">
        <f>PRODUCT(INDEX(Overzicht!$B$2:$E$35,MATCH(demand!X$1,Overzicht!$B$2:$B$35,0),4),INDEX(Verdeelsleutels_percentage!$A:$AB,MATCH(demand!$C101,Verdeelsleutels_percentage!$C:$C,0),MATCH(INDEX(Overzicht!$B$1:$F$35,MATCH(demand!X$1,Overzicht!$B:$B,0),5),Verdeelsleutels_percentage!$1:$1,0)))</f>
        <v>8.9635772262431506E-4</v>
      </c>
      <c r="Y101">
        <f>PRODUCT(INDEX(Overzicht!$B$2:$E$35,MATCH(demand!Y$1,Overzicht!$B$2:$B$35,0),4),INDEX(Verdeelsleutels_percentage!$A:$AB,MATCH(demand!$C101,Verdeelsleutels_percentage!$C:$C,0),MATCH(INDEX(Overzicht!$B$1:$F$35,MATCH(demand!Y$1,Overzicht!$B:$B,0),5),Verdeelsleutels_percentage!$1:$1,0)))</f>
        <v>3.5709159300761031E-7</v>
      </c>
      <c r="Z101">
        <f>PRODUCT(INDEX(Overzicht!$B$2:$E$35,MATCH(demand!Z$1,Overzicht!$B$2:$B$35,0),4),INDEX(Verdeelsleutels_percentage!$A:$AB,MATCH(demand!$C101,Verdeelsleutels_percentage!$C:$C,0),MATCH(INDEX(Overzicht!$B$1:$F$35,MATCH(demand!Z$1,Overzicht!$B:$B,0),5),Verdeelsleutels_percentage!$1:$1,0)))</f>
        <v>0</v>
      </c>
      <c r="AA101">
        <f>PRODUCT(INDEX(Overzicht!$B$2:$E$35,MATCH(demand!AA$1,Overzicht!$B$2:$B$35,0),4),INDEX(Verdeelsleutels_percentage!$A:$AB,MATCH(demand!$C101,Verdeelsleutels_percentage!$C:$C,0),MATCH(INDEX(Overzicht!$B$1:$F$35,MATCH(demand!AA$1,Overzicht!$B:$B,0),5),Verdeelsleutels_percentage!$1:$1,0)))</f>
        <v>8.353019719476265E-6</v>
      </c>
      <c r="AB101">
        <f>PRODUCT(INDEX(Overzicht!$B$2:$E$35,MATCH(demand!AB$1,Overzicht!$B$2:$B$35,0),4),INDEX(Verdeelsleutels_percentage!$A:$AB,MATCH(demand!$C101,Verdeelsleutels_percentage!$C:$C,0),MATCH(INDEX(Overzicht!$B$1:$F$35,MATCH(demand!AB$1,Overzicht!$B:$B,0),5),Verdeelsleutels_percentage!$1:$1,0)))</f>
        <v>1.6920271908959419E-3</v>
      </c>
      <c r="AC101">
        <f>PRODUCT(INDEX(Overzicht!$B$2:$E$35,MATCH(demand!AC$1,Overzicht!$B$2:$B$35,0),4),INDEX(Verdeelsleutels_percentage!$A:$AB,MATCH(demand!$C101,Verdeelsleutels_percentage!$C:$C,0),MATCH(INDEX(Overzicht!$B$1:$F$35,MATCH(demand!AC$1,Overzicht!$B:$B,0),5),Verdeelsleutels_percentage!$1:$1,0)))</f>
        <v>1.6736900349279416E-4</v>
      </c>
      <c r="AD101">
        <f>PRODUCT(INDEX(Overzicht!$B$2:$E$35,MATCH(demand!AD$1,Overzicht!$B$2:$B$35,0),4),INDEX(Verdeelsleutels_percentage!$A:$AB,MATCH(demand!$C101,Verdeelsleutels_percentage!$C:$C,0),MATCH(INDEX(Overzicht!$B$1:$F$35,MATCH(demand!AD$1,Overzicht!$B:$B,0),5),Verdeelsleutels_percentage!$1:$1,0)))</f>
        <v>0</v>
      </c>
      <c r="AE101">
        <f>PRODUCT(INDEX(Overzicht!$B$2:$E$35,MATCH(demand!AE$1,Overzicht!$B$2:$B$35,0),4),INDEX(Verdeelsleutels_percentage!$A:$AB,MATCH(demand!$C101,Verdeelsleutels_percentage!$C:$C,0),MATCH(INDEX(Overzicht!$B$1:$F$35,MATCH(demand!AE$1,Overzicht!$B:$B,0),5),Verdeelsleutels_percentage!$1:$1,0)))</f>
        <v>0</v>
      </c>
      <c r="AF101">
        <f>PRODUCT(INDEX(Overzicht!$B$2:$E$35,MATCH(demand!AF$1,Overzicht!$B$2:$B$35,0),4),INDEX(Verdeelsleutels_percentage!$A:$AB,MATCH(demand!$C101,Verdeelsleutels_percentage!$C:$C,0),MATCH(INDEX(Overzicht!$B$1:$F$35,MATCH(demand!AF$1,Overzicht!$B:$B,0),5),Verdeelsleutels_percentage!$1:$1,0)))</f>
        <v>0</v>
      </c>
      <c r="AG101">
        <f>PRODUCT(INDEX(Overzicht!$B$2:$E$35,MATCH(demand!AG$1,Overzicht!$B$2:$B$35,0),4),INDEX(Verdeelsleutels_percentage!$A:$AB,MATCH(demand!$C101,Verdeelsleutels_percentage!$C:$C,0),MATCH(INDEX(Overzicht!$B$1:$F$35,MATCH(demand!AG$1,Overzicht!$B:$B,0),5),Verdeelsleutels_percentage!$1:$1,0)))</f>
        <v>0</v>
      </c>
      <c r="AH101">
        <f>PRODUCT(INDEX(Overzicht!$B$2:$E$35,MATCH(demand!AH$1,Overzicht!$B$2:$B$35,0),4),INDEX(Verdeelsleutels_percentage!$A:$AB,MATCH(demand!$C101,Verdeelsleutels_percentage!$C:$C,0),MATCH(INDEX(Overzicht!$B$1:$F$35,MATCH(demand!AH$1,Overzicht!$B:$B,0),5),Verdeelsleutels_percentage!$1:$1,0)))</f>
        <v>1.0858925635319144E-4</v>
      </c>
      <c r="AI101">
        <f>PRODUCT(INDEX(Overzicht!$B$2:$E$35,MATCH(demand!AI$1,Overzicht!$B$2:$B$35,0),4),INDEX(Verdeelsleutels_percentage!$A:$AB,MATCH(demand!$C101,Verdeelsleutels_percentage!$C:$C,0),MATCH(INDEX(Overzicht!$B$1:$F$35,MATCH(demand!AI$1,Overzicht!$B:$B,0),5),Verdeelsleutels_percentage!$1:$1,0)))</f>
        <v>1.670603943895253E-5</v>
      </c>
      <c r="AJ101">
        <f>PRODUCT(INDEX(Overzicht!$B$2:$E$35,MATCH(demand!AJ$1,Overzicht!$B$2:$B$35,0),4),INDEX(Verdeelsleutels_percentage!$A:$AB,MATCH(demand!$C101,Verdeelsleutels_percentage!$C:$C,0),MATCH(INDEX(Overzicht!$B$1:$F$35,MATCH(demand!AJ$1,Overzicht!$B:$B,0),5),Verdeelsleutels_percentage!$1:$1,0)))</f>
        <v>0</v>
      </c>
      <c r="AK101">
        <f>PRODUCT(INDEX(Overzicht!$B$2:$E$35,MATCH(demand!AK$1,Overzicht!$B$2:$B$35,0),4),INDEX(Verdeelsleutels_percentage!$A:$AB,MATCH(demand!$C101,Verdeelsleutels_percentage!$C:$C,0),MATCH(INDEX(Overzicht!$B$1:$F$35,MATCH(demand!AK$1,Overzicht!$B:$B,0),5),Verdeelsleutels_percentage!$1:$1,0)))</f>
        <v>8.9120094515946882E-5</v>
      </c>
      <c r="AL101">
        <f>PRODUCT(INDEX(Overzicht!$B$2:$E$35,MATCH(demand!AL$1,Overzicht!$B$2:$B$35,0),4),INDEX(Verdeelsleutels_percentage!$A:$AB,MATCH(demand!$C101,Verdeelsleutels_percentage!$C:$C,0),MATCH(INDEX(Overzicht!$B$1:$F$35,MATCH(demand!AL$1,Overzicht!$B:$B,0),5),Verdeelsleutels_percentage!$1:$1,0)))</f>
        <v>1.1425653143070113E-3</v>
      </c>
      <c r="AM101">
        <f>PRODUCT(INDEX(Overzicht!$B$2:$E$35,MATCH(demand!AM$1,Overzicht!$B$2:$B$35,0),4),INDEX(Verdeelsleutels_percentage!$A:$AB,MATCH(demand!$C101,Verdeelsleutels_percentage!$C:$C,0),MATCH(INDEX(Overzicht!$B$1:$F$35,MATCH(demand!AM$1,Overzicht!$B:$B,0),5),Verdeelsleutels_percentage!$1:$1,0)))</f>
        <v>2.2851306286140226E-3</v>
      </c>
      <c r="AN101">
        <f>PRODUCT(INDEX(Overzicht!$B$2:$E$35,MATCH(demand!AN$1,Overzicht!$B$2:$B$35,0),4),INDEX(Verdeelsleutels_percentage!$A:$AB,MATCH(demand!$C101,Verdeelsleutels_percentage!$C:$C,0),MATCH(INDEX(Overzicht!$B$1:$F$35,MATCH(demand!AN$1,Overzicht!$B:$B,0),5),Verdeelsleutels_percentage!$1:$1,0)))</f>
        <v>1.1425653143070113E-3</v>
      </c>
      <c r="AO101">
        <f>PRODUCT(INDEX(Overzicht!$B$2:$E$35,MATCH(demand!AO$1,Overzicht!$B$2:$B$35,0),4),INDEX(Verdeelsleutels_percentage!$A:$AB,MATCH(demand!$C101,Verdeelsleutels_percentage!$C:$C,0),MATCH(INDEX(Overzicht!$B$1:$F$35,MATCH(demand!AO$1,Overzicht!$B:$B,0),5),Verdeelsleutels_percentage!$1:$1,0)))</f>
        <v>3.9989786000745398E-3</v>
      </c>
    </row>
    <row r="102" spans="2:41">
      <c r="B102" t="str">
        <f>INDEX('ETLocal datasets'!B:C,MATCH(C102,'ETLocal datasets'!C:C,0),1)</f>
        <v>GM0281</v>
      </c>
      <c r="C102" t="str">
        <f>'ETLocal datasets'!C85</f>
        <v>Tiel</v>
      </c>
      <c r="D102">
        <f t="shared" si="10"/>
        <v>2.2548401169220685E-2</v>
      </c>
      <c r="E102">
        <f t="shared" si="11"/>
        <v>9.0070712664290731E-2</v>
      </c>
      <c r="F102">
        <f t="shared" si="12"/>
        <v>2.5504272815850656E-2</v>
      </c>
      <c r="G102">
        <f t="shared" si="13"/>
        <v>5.2465932649749927E-2</v>
      </c>
      <c r="H102">
        <f>PRODUCT(INDEX(Overzicht!$B$2:$E$35,MATCH(demand!H$1,Overzicht!$B$2:$B$35,0),4),INDEX(Verdeelsleutels_percentage!$A:$AB,MATCH(demand!$C102,Verdeelsleutels_percentage!$C:$C,0),MATCH(INDEX(Overzicht!$B$1:$F$35,MATCH(demand!H$1,Overzicht!$B:$B,0),5),Verdeelsleutels_percentage!$1:$1,0)))</f>
        <v>2.5504272815850656E-2</v>
      </c>
      <c r="I102">
        <f>PRODUCT(INDEX(Overzicht!$B$2:$E$35,MATCH(demand!I$1,Overzicht!$B$2:$B$35,0),4),INDEX(Verdeelsleutels_percentage!$A:$AB,MATCH(demand!$C102,Verdeelsleutels_percentage!$C:$C,0),MATCH(INDEX(Overzicht!$B$1:$F$35,MATCH(demand!I$1,Overzicht!$B:$B,0),5),Verdeelsleutels_percentage!$1:$1,0)))</f>
        <v>3.6247897983606721E-3</v>
      </c>
      <c r="J102">
        <f>PRODUCT(INDEX(Overzicht!$B$2:$E$35,MATCH(demand!J$1,Overzicht!$B$2:$B$35,0),4),INDEX(Verdeelsleutels_percentage!$A:$AB,MATCH(demand!$C102,Verdeelsleutels_percentage!$C:$C,0),MATCH(INDEX(Overzicht!$B$1:$F$35,MATCH(demand!J$1,Overzicht!$B:$B,0),5),Verdeelsleutels_percentage!$1:$1,0)))</f>
        <v>5.8295480721944357E-3</v>
      </c>
      <c r="K102">
        <f>PRODUCT(INDEX(Overzicht!$B$2:$E$35,MATCH(demand!K$1,Overzicht!$B$2:$B$35,0),4),INDEX(Verdeelsleutels_percentage!$A:$AB,MATCH(demand!$C102,Verdeelsleutels_percentage!$C:$C,0),MATCH(INDEX(Overzicht!$B$1:$F$35,MATCH(demand!K$1,Overzicht!$B:$B,0),5),Verdeelsleutels_percentage!$1:$1,0)))</f>
        <v>4.2289214314207845E-4</v>
      </c>
      <c r="L102">
        <f>PRODUCT(INDEX(Overzicht!$B$2:$E$35,MATCH(demand!L$1,Overzicht!$B$2:$B$35,0),4),INDEX(Verdeelsleutels_percentage!$A:$AB,MATCH(demand!$C102,Verdeelsleutels_percentage!$C:$C,0),MATCH(INDEX(Overzicht!$B$1:$F$35,MATCH(demand!L$1,Overzicht!$B:$B,0),5),Verdeelsleutels_percentage!$1:$1,0)))</f>
        <v>8.744322108291654E-3</v>
      </c>
      <c r="M102">
        <f>PRODUCT(INDEX(Overzicht!$B$2:$E$35,MATCH(demand!M$1,Overzicht!$B$2:$B$35,0),4),INDEX(Verdeelsleutels_percentage!$A:$AB,MATCH(demand!$C102,Verdeelsleutels_percentage!$C:$C,0),MATCH(INDEX(Overzicht!$B$1:$F$35,MATCH(demand!M$1,Overzicht!$B:$B,0),5),Verdeelsleutels_percentage!$1:$1,0)))</f>
        <v>1.0150969780148638E-3</v>
      </c>
      <c r="N102">
        <f>PRODUCT(INDEX(Overzicht!$B$2:$E$35,MATCH(demand!N$1,Overzicht!$B$2:$B$35,0),4),INDEX(Verdeelsleutels_percentage!$A:$AB,MATCH(demand!$C102,Verdeelsleutels_percentage!$C:$C,0),MATCH(INDEX(Overzicht!$B$1:$F$35,MATCH(demand!N$1,Overzicht!$B:$B,0),5),Verdeelsleutels_percentage!$1:$1,0)))</f>
        <v>1.1059723265228613E-3</v>
      </c>
      <c r="O102">
        <f>PRODUCT(INDEX(Overzicht!$B$2:$E$35,MATCH(demand!O$1,Overzicht!$B$2:$B$35,0),4),INDEX(Verdeelsleutels_percentage!$A:$AB,MATCH(demand!$C102,Verdeelsleutels_percentage!$C:$C,0),MATCH(INDEX(Overzicht!$B$1:$F$35,MATCH(demand!O$1,Overzicht!$B:$B,0),5),Verdeelsleutels_percentage!$1:$1,0)))</f>
        <v>0</v>
      </c>
      <c r="P102">
        <f>PRODUCT(INDEX(Overzicht!$B$2:$E$35,MATCH(demand!P$1,Overzicht!$B$2:$B$35,0),4),INDEX(Verdeelsleutels_percentage!$A:$AB,MATCH(demand!$C102,Verdeelsleutels_percentage!$C:$C,0),MATCH(INDEX(Overzicht!$B$1:$F$35,MATCH(demand!P$1,Overzicht!$B:$B,0),5),Verdeelsleutels_percentage!$1:$1,0)))</f>
        <v>8.5292573516317256E-4</v>
      </c>
      <c r="Q102">
        <f>PRODUCT(INDEX(Overzicht!$B$2:$E$35,MATCH(demand!Q$1,Overzicht!$B$2:$B$35,0),4),INDEX(Verdeelsleutels_percentage!$A:$AB,MATCH(demand!$C102,Verdeelsleutels_percentage!$C:$C,0),MATCH(INDEX(Overzicht!$B$1:$F$35,MATCH(demand!Q$1,Overzicht!$B:$B,0),5),Verdeelsleutels_percentage!$1:$1,0)))</f>
        <v>8.6532354196636151E-3</v>
      </c>
      <c r="R102">
        <f>PRODUCT(INDEX(Overzicht!$B$2:$E$35,MATCH(demand!R$1,Overzicht!$B$2:$B$35,0),4),INDEX(Verdeelsleutels_percentage!$A:$AB,MATCH(demand!$C102,Verdeelsleutels_percentage!$C:$C,0),MATCH(INDEX(Overzicht!$B$1:$F$35,MATCH(demand!R$1,Overzicht!$B:$B,0),5),Verdeelsleutels_percentage!$1:$1,0)))</f>
        <v>1.5484737066766468E-3</v>
      </c>
      <c r="S102">
        <f>PRODUCT(INDEX(Overzicht!$B$2:$E$35,MATCH(demand!S$1,Overzicht!$B$2:$B$35,0),4),INDEX(Verdeelsleutels_percentage!$A:$AB,MATCH(demand!$C102,Verdeelsleutels_percentage!$C:$C,0),MATCH(INDEX(Overzicht!$B$1:$F$35,MATCH(demand!S$1,Overzicht!$B:$B,0),5),Verdeelsleutels_percentage!$1:$1,0)))</f>
        <v>1.1901993980730307E-2</v>
      </c>
      <c r="T102">
        <f>PRODUCT(INDEX(Overzicht!$B$2:$E$35,MATCH(demand!T$1,Overzicht!$B$2:$B$35,0),4),INDEX(Verdeelsleutels_percentage!$A:$AB,MATCH(demand!$C102,Verdeelsleutels_percentage!$C:$C,0),MATCH(INDEX(Overzicht!$B$1:$F$35,MATCH(demand!T$1,Overzicht!$B:$B,0),5),Verdeelsleutels_percentage!$1:$1,0)))</f>
        <v>9.7159134536573925E-3</v>
      </c>
      <c r="U102">
        <f>PRODUCT(INDEX(Overzicht!$B$2:$E$35,MATCH(demand!U$1,Overzicht!$B$2:$B$35,0),4),INDEX(Verdeelsleutels_percentage!$A:$AB,MATCH(demand!$C102,Verdeelsleutels_percentage!$C:$C,0),MATCH(INDEX(Overzicht!$B$1:$F$35,MATCH(demand!U$1,Overzicht!$B:$B,0),5),Verdeelsleutels_percentage!$1:$1,0)))</f>
        <v>3.036222954267935E-2</v>
      </c>
      <c r="V102">
        <f>PRODUCT(INDEX(Overzicht!$B$2:$E$35,MATCH(demand!V$1,Overzicht!$B$2:$B$35,0),4),INDEX(Verdeelsleutels_percentage!$A:$AB,MATCH(demand!$C102,Verdeelsleutels_percentage!$C:$C,0),MATCH(INDEX(Overzicht!$B$1:$F$35,MATCH(demand!V$1,Overzicht!$B:$B,0),5),Verdeelsleutels_percentage!$1:$1,0)))</f>
        <v>2.6718761997557832E-3</v>
      </c>
      <c r="W102">
        <f>PRODUCT(INDEX(Overzicht!$B$2:$E$35,MATCH(demand!W$1,Overzicht!$B$2:$B$35,0),4),INDEX(Verdeelsleutels_percentage!$A:$AB,MATCH(demand!$C102,Verdeelsleutels_percentage!$C:$C,0),MATCH(INDEX(Overzicht!$B$1:$F$35,MATCH(demand!W$1,Overzicht!$B:$B,0),5),Verdeelsleutels_percentage!$1:$1,0)))</f>
        <v>2.9147740360972178E-2</v>
      </c>
      <c r="X102">
        <f>PRODUCT(INDEX(Overzicht!$B$2:$E$35,MATCH(demand!X$1,Overzicht!$B$2:$B$35,0),4),INDEX(Verdeelsleutels_percentage!$A:$AB,MATCH(demand!$C102,Verdeelsleutels_percentage!$C:$C,0),MATCH(INDEX(Overzicht!$B$1:$F$35,MATCH(demand!X$1,Overzicht!$B:$B,0),5),Verdeelsleutels_percentage!$1:$1,0)))</f>
        <v>1.2248366396108652E-4</v>
      </c>
      <c r="Y102">
        <f>PRODUCT(INDEX(Overzicht!$B$2:$E$35,MATCH(demand!Y$1,Overzicht!$B$2:$B$35,0),4),INDEX(Verdeelsleutels_percentage!$A:$AB,MATCH(demand!$C102,Verdeelsleutels_percentage!$C:$C,0),MATCH(INDEX(Overzicht!$B$1:$F$35,MATCH(demand!Y$1,Overzicht!$B:$B,0),5),Verdeelsleutels_percentage!$1:$1,0)))</f>
        <v>6.7442138122636459E-7</v>
      </c>
      <c r="Z102">
        <f>PRODUCT(INDEX(Overzicht!$B$2:$E$35,MATCH(demand!Z$1,Overzicht!$B$2:$B$35,0),4),INDEX(Verdeelsleutels_percentage!$A:$AB,MATCH(demand!$C102,Verdeelsleutels_percentage!$C:$C,0),MATCH(INDEX(Overzicht!$B$1:$F$35,MATCH(demand!Z$1,Overzicht!$B:$B,0),5),Verdeelsleutels_percentage!$1:$1,0)))</f>
        <v>0</v>
      </c>
      <c r="AA102">
        <f>PRODUCT(INDEX(Overzicht!$B$2:$E$35,MATCH(demand!AA$1,Overzicht!$B$2:$B$35,0),4),INDEX(Verdeelsleutels_percentage!$A:$AB,MATCH(demand!$C102,Verdeelsleutels_percentage!$C:$C,0),MATCH(INDEX(Overzicht!$B$1:$F$35,MATCH(demand!AA$1,Overzicht!$B:$B,0),5),Verdeelsleutels_percentage!$1:$1,0)))</f>
        <v>1.5775938742137183E-5</v>
      </c>
      <c r="AB102">
        <f>PRODUCT(INDEX(Overzicht!$B$2:$E$35,MATCH(demand!AB$1,Overzicht!$B$2:$B$35,0),4),INDEX(Verdeelsleutels_percentage!$A:$AB,MATCH(demand!$C102,Verdeelsleutels_percentage!$C:$C,0),MATCH(INDEX(Overzicht!$B$1:$F$35,MATCH(demand!AB$1,Overzicht!$B:$B,0),5),Verdeelsleutels_percentage!$1:$1,0)))</f>
        <v>1.1902515363954543E-2</v>
      </c>
      <c r="AC102">
        <f>PRODUCT(INDEX(Overzicht!$B$2:$E$35,MATCH(demand!AC$1,Overzicht!$B$2:$B$35,0),4),INDEX(Verdeelsleutels_percentage!$A:$AB,MATCH(demand!$C102,Verdeelsleutels_percentage!$C:$C,0),MATCH(INDEX(Overzicht!$B$1:$F$35,MATCH(demand!AC$1,Overzicht!$B:$B,0),5),Verdeelsleutels_percentage!$1:$1,0)))</f>
        <v>3.9635211235741958E-4</v>
      </c>
      <c r="AD102">
        <f>PRODUCT(INDEX(Overzicht!$B$2:$E$35,MATCH(demand!AD$1,Overzicht!$B$2:$B$35,0),4),INDEX(Verdeelsleutels_percentage!$A:$AB,MATCH(demand!$C102,Verdeelsleutels_percentage!$C:$C,0),MATCH(INDEX(Overzicht!$B$1:$F$35,MATCH(demand!AD$1,Overzicht!$B:$B,0),5),Verdeelsleutels_percentage!$1:$1,0)))</f>
        <v>0</v>
      </c>
      <c r="AE102">
        <f>PRODUCT(INDEX(Overzicht!$B$2:$E$35,MATCH(demand!AE$1,Overzicht!$B$2:$B$35,0),4),INDEX(Verdeelsleutels_percentage!$A:$AB,MATCH(demand!$C102,Verdeelsleutels_percentage!$C:$C,0),MATCH(INDEX(Overzicht!$B$1:$F$35,MATCH(demand!AE$1,Overzicht!$B:$B,0),5),Verdeelsleutels_percentage!$1:$1,0)))</f>
        <v>0</v>
      </c>
      <c r="AF102">
        <f>PRODUCT(INDEX(Overzicht!$B$2:$E$35,MATCH(demand!AF$1,Overzicht!$B$2:$B$35,0),4),INDEX(Verdeelsleutels_percentage!$A:$AB,MATCH(demand!$C102,Verdeelsleutels_percentage!$C:$C,0),MATCH(INDEX(Overzicht!$B$1:$F$35,MATCH(demand!AF$1,Overzicht!$B:$B,0),5),Verdeelsleutels_percentage!$1:$1,0)))</f>
        <v>0</v>
      </c>
      <c r="AG102">
        <f>PRODUCT(INDEX(Overzicht!$B$2:$E$35,MATCH(demand!AG$1,Overzicht!$B$2:$B$35,0),4),INDEX(Verdeelsleutels_percentage!$A:$AB,MATCH(demand!$C102,Verdeelsleutels_percentage!$C:$C,0),MATCH(INDEX(Overzicht!$B$1:$F$35,MATCH(demand!AG$1,Overzicht!$B:$B,0),5),Verdeelsleutels_percentage!$1:$1,0)))</f>
        <v>0</v>
      </c>
      <c r="AH102">
        <f>PRODUCT(INDEX(Overzicht!$B$2:$E$35,MATCH(demand!AH$1,Overzicht!$B$2:$B$35,0),4),INDEX(Verdeelsleutels_percentage!$A:$AB,MATCH(demand!$C102,Verdeelsleutels_percentage!$C:$C,0),MATCH(INDEX(Overzicht!$B$1:$F$35,MATCH(demand!AH$1,Overzicht!$B:$B,0),5),Verdeelsleutels_percentage!$1:$1,0)))</f>
        <v>2.0508720364778338E-4</v>
      </c>
      <c r="AI102">
        <f>PRODUCT(INDEX(Overzicht!$B$2:$E$35,MATCH(demand!AI$1,Overzicht!$B$2:$B$35,0),4),INDEX(Verdeelsleutels_percentage!$A:$AB,MATCH(demand!$C102,Verdeelsleutels_percentage!$C:$C,0),MATCH(INDEX(Overzicht!$B$1:$F$35,MATCH(demand!AI$1,Overzicht!$B:$B,0),5),Verdeelsleutels_percentage!$1:$1,0)))</f>
        <v>3.1551877484274366E-5</v>
      </c>
      <c r="AJ102">
        <f>PRODUCT(INDEX(Overzicht!$B$2:$E$35,MATCH(demand!AJ$1,Overzicht!$B$2:$B$35,0),4),INDEX(Verdeelsleutels_percentage!$A:$AB,MATCH(demand!$C102,Verdeelsleutels_percentage!$C:$C,0),MATCH(INDEX(Overzicht!$B$1:$F$35,MATCH(demand!AJ$1,Overzicht!$B:$B,0),5),Verdeelsleutels_percentage!$1:$1,0)))</f>
        <v>0</v>
      </c>
      <c r="AK102">
        <f>PRODUCT(INDEX(Overzicht!$B$2:$E$35,MATCH(demand!AK$1,Overzicht!$B$2:$B$35,0),4),INDEX(Verdeelsleutels_percentage!$A:$AB,MATCH(demand!$C102,Verdeelsleutels_percentage!$C:$C,0),MATCH(INDEX(Overzicht!$B$1:$F$35,MATCH(demand!AK$1,Overzicht!$B:$B,0),5),Verdeelsleutels_percentage!$1:$1,0)))</f>
        <v>3.7892062469263831E-4</v>
      </c>
      <c r="AL102">
        <f>PRODUCT(INDEX(Overzicht!$B$2:$E$35,MATCH(demand!AL$1,Overzicht!$B$2:$B$35,0),4),INDEX(Verdeelsleutels_percentage!$A:$AB,MATCH(demand!$C102,Verdeelsleutels_percentage!$C:$C,0),MATCH(INDEX(Overzicht!$B$1:$F$35,MATCH(demand!AL$1,Overzicht!$B:$B,0),5),Verdeelsleutels_percentage!$1:$1,0)))</f>
        <v>4.8579567268286963E-3</v>
      </c>
      <c r="AM102">
        <f>PRODUCT(INDEX(Overzicht!$B$2:$E$35,MATCH(demand!AM$1,Overzicht!$B$2:$B$35,0),4),INDEX(Verdeelsleutels_percentage!$A:$AB,MATCH(demand!$C102,Verdeelsleutels_percentage!$C:$C,0),MATCH(INDEX(Overzicht!$B$1:$F$35,MATCH(demand!AM$1,Overzicht!$B:$B,0),5),Verdeelsleutels_percentage!$1:$1,0)))</f>
        <v>9.7159134536573925E-3</v>
      </c>
      <c r="AN102">
        <f>PRODUCT(INDEX(Overzicht!$B$2:$E$35,MATCH(demand!AN$1,Overzicht!$B$2:$B$35,0),4),INDEX(Verdeelsleutels_percentage!$A:$AB,MATCH(demand!$C102,Verdeelsleutels_percentage!$C:$C,0),MATCH(INDEX(Overzicht!$B$1:$F$35,MATCH(demand!AN$1,Overzicht!$B:$B,0),5),Verdeelsleutels_percentage!$1:$1,0)))</f>
        <v>4.8579567268286963E-3</v>
      </c>
      <c r="AO102">
        <f>PRODUCT(INDEX(Overzicht!$B$2:$E$35,MATCH(demand!AO$1,Overzicht!$B$2:$B$35,0),4),INDEX(Verdeelsleutels_percentage!$A:$AB,MATCH(demand!$C102,Verdeelsleutels_percentage!$C:$C,0),MATCH(INDEX(Overzicht!$B$1:$F$35,MATCH(demand!AO$1,Overzicht!$B:$B,0),5),Verdeelsleutels_percentage!$1:$1,0)))</f>
        <v>1.7002848543900436E-2</v>
      </c>
    </row>
    <row r="103" spans="2:41">
      <c r="B103" t="str">
        <f>INDEX('ETLocal datasets'!B:C,MATCH(C103,'ETLocal datasets'!C:C,0),1)</f>
        <v>GM0285</v>
      </c>
      <c r="C103" t="str">
        <f>'ETLocal datasets'!C86</f>
        <v>Voorst</v>
      </c>
      <c r="D103">
        <f t="shared" si="10"/>
        <v>3.5987185843976872E-2</v>
      </c>
      <c r="E103">
        <f t="shared" si="11"/>
        <v>8.6059517886567599E-2</v>
      </c>
      <c r="F103">
        <f t="shared" si="12"/>
        <v>1.483486181677606E-2</v>
      </c>
      <c r="G103">
        <f t="shared" si="13"/>
        <v>3.0517430023082184E-2</v>
      </c>
      <c r="H103">
        <f>PRODUCT(INDEX(Overzicht!$B$2:$E$35,MATCH(demand!H$1,Overzicht!$B$2:$B$35,0),4),INDEX(Verdeelsleutels_percentage!$A:$AB,MATCH(demand!$C103,Verdeelsleutels_percentage!$C:$C,0),MATCH(INDEX(Overzicht!$B$1:$F$35,MATCH(demand!H$1,Overzicht!$B:$B,0),5),Verdeelsleutels_percentage!$1:$1,0)))</f>
        <v>1.483486181677606E-2</v>
      </c>
      <c r="I103">
        <f>PRODUCT(INDEX(Overzicht!$B$2:$E$35,MATCH(demand!I$1,Overzicht!$B$2:$B$35,0),4),INDEX(Verdeelsleutels_percentage!$A:$AB,MATCH(demand!$C103,Verdeelsleutels_percentage!$C:$C,0),MATCH(INDEX(Overzicht!$B$1:$F$35,MATCH(demand!I$1,Overzicht!$B:$B,0),5),Verdeelsleutels_percentage!$1:$1,0)))</f>
        <v>9.0353221178402967E-3</v>
      </c>
      <c r="J103">
        <f>PRODUCT(INDEX(Overzicht!$B$2:$E$35,MATCH(demand!J$1,Overzicht!$B$2:$B$35,0),4),INDEX(Verdeelsleutels_percentage!$A:$AB,MATCH(demand!$C103,Verdeelsleutels_percentage!$C:$C,0),MATCH(INDEX(Overzicht!$B$1:$F$35,MATCH(demand!J$1,Overzicht!$B:$B,0),5),Verdeelsleutels_percentage!$1:$1,0)))</f>
        <v>3.3908255581202424E-3</v>
      </c>
      <c r="K103">
        <f>PRODUCT(INDEX(Overzicht!$B$2:$E$35,MATCH(demand!K$1,Overzicht!$B$2:$B$35,0),4),INDEX(Verdeelsleutels_percentage!$A:$AB,MATCH(demand!$C103,Verdeelsleutels_percentage!$C:$C,0),MATCH(INDEX(Overzicht!$B$1:$F$35,MATCH(demand!K$1,Overzicht!$B:$B,0),5),Verdeelsleutels_percentage!$1:$1,0)))</f>
        <v>1.0541209137480347E-3</v>
      </c>
      <c r="L103">
        <f>PRODUCT(INDEX(Overzicht!$B$2:$E$35,MATCH(demand!L$1,Overzicht!$B$2:$B$35,0),4),INDEX(Verdeelsleutels_percentage!$A:$AB,MATCH(demand!$C103,Verdeelsleutels_percentage!$C:$C,0),MATCH(INDEX(Overzicht!$B$1:$F$35,MATCH(demand!L$1,Overzicht!$B:$B,0),5),Verdeelsleutels_percentage!$1:$1,0)))</f>
        <v>5.0862383371803634E-3</v>
      </c>
      <c r="M103">
        <f>PRODUCT(INDEX(Overzicht!$B$2:$E$35,MATCH(demand!M$1,Overzicht!$B$2:$B$35,0),4),INDEX(Verdeelsleutels_percentage!$A:$AB,MATCH(demand!$C103,Verdeelsleutels_percentage!$C:$C,0),MATCH(INDEX(Overzicht!$B$1:$F$35,MATCH(demand!M$1,Overzicht!$B:$B,0),5),Verdeelsleutels_percentage!$1:$1,0)))</f>
        <v>1.4416004215651227E-2</v>
      </c>
      <c r="N103">
        <f>PRODUCT(INDEX(Overzicht!$B$2:$E$35,MATCH(demand!N$1,Overzicht!$B$2:$B$35,0),4),INDEX(Verdeelsleutels_percentage!$A:$AB,MATCH(demand!$C103,Verdeelsleutels_percentage!$C:$C,0),MATCH(INDEX(Overzicht!$B$1:$F$35,MATCH(demand!N$1,Overzicht!$B:$B,0),5),Verdeelsleutels_percentage!$1:$1,0)))</f>
        <v>2.5240729413796122E-2</v>
      </c>
      <c r="O103">
        <f>PRODUCT(INDEX(Overzicht!$B$2:$E$35,MATCH(demand!O$1,Overzicht!$B$2:$B$35,0),4),INDEX(Verdeelsleutels_percentage!$A:$AB,MATCH(demand!$C103,Verdeelsleutels_percentage!$C:$C,0),MATCH(INDEX(Overzicht!$B$1:$F$35,MATCH(demand!O$1,Overzicht!$B:$B,0),5),Verdeelsleutels_percentage!$1:$1,0)))</f>
        <v>0</v>
      </c>
      <c r="P103">
        <f>PRODUCT(INDEX(Overzicht!$B$2:$E$35,MATCH(demand!P$1,Overzicht!$B$2:$B$35,0),4),INDEX(Verdeelsleutels_percentage!$A:$AB,MATCH(demand!$C103,Verdeelsleutels_percentage!$C:$C,0),MATCH(INDEX(Overzicht!$B$1:$F$35,MATCH(demand!P$1,Overzicht!$B:$B,0),5),Verdeelsleutels_percentage!$1:$1,0)))</f>
        <v>2.9735934985351748E-5</v>
      </c>
      <c r="Q103">
        <f>PRODUCT(INDEX(Overzicht!$B$2:$E$35,MATCH(demand!Q$1,Overzicht!$B$2:$B$35,0),4),INDEX(Verdeelsleutels_percentage!$A:$AB,MATCH(demand!$C103,Verdeelsleutels_percentage!$C:$C,0),MATCH(INDEX(Overzicht!$B$1:$F$35,MATCH(demand!Q$1,Overzicht!$B:$B,0),5),Verdeelsleutels_percentage!$1:$1,0)))</f>
        <v>5.0332566878347343E-3</v>
      </c>
      <c r="R103">
        <f>PRODUCT(INDEX(Overzicht!$B$2:$E$35,MATCH(demand!R$1,Overzicht!$B$2:$B$35,0),4),INDEX(Verdeelsleutels_percentage!$A:$AB,MATCH(demand!$C103,Verdeelsleutels_percentage!$C:$C,0),MATCH(INDEX(Overzicht!$B$1:$F$35,MATCH(demand!R$1,Overzicht!$B:$B,0),5),Verdeelsleutels_percentage!$1:$1,0)))</f>
        <v>9.0068803887568931E-4</v>
      </c>
      <c r="S103">
        <f>PRODUCT(INDEX(Overzicht!$B$2:$E$35,MATCH(demand!S$1,Overzicht!$B$2:$B$35,0),4),INDEX(Verdeelsleutels_percentage!$A:$AB,MATCH(demand!$C103,Verdeelsleutels_percentage!$C:$C,0),MATCH(INDEX(Overzicht!$B$1:$F$35,MATCH(demand!S$1,Overzicht!$B:$B,0),5),Verdeelsleutels_percentage!$1:$1,0)))</f>
        <v>6.9229355144954955E-3</v>
      </c>
      <c r="T103">
        <f>PRODUCT(INDEX(Overzicht!$B$2:$E$35,MATCH(demand!T$1,Overzicht!$B$2:$B$35,0),4),INDEX(Verdeelsleutels_percentage!$A:$AB,MATCH(demand!$C103,Verdeelsleutels_percentage!$C:$C,0),MATCH(INDEX(Overzicht!$B$1:$F$35,MATCH(demand!T$1,Overzicht!$B:$B,0),5),Verdeelsleutels_percentage!$1:$1,0)))</f>
        <v>5.6513759302004038E-3</v>
      </c>
      <c r="U103">
        <f>PRODUCT(INDEX(Overzicht!$B$2:$E$35,MATCH(demand!U$1,Overzicht!$B$2:$B$35,0),4),INDEX(Verdeelsleutels_percentage!$A:$AB,MATCH(demand!$C103,Verdeelsleutels_percentage!$C:$C,0),MATCH(INDEX(Overzicht!$B$1:$F$35,MATCH(demand!U$1,Overzicht!$B:$B,0),5),Verdeelsleutels_percentage!$1:$1,0)))</f>
        <v>1.7660549781876263E-2</v>
      </c>
      <c r="V103">
        <f>PRODUCT(INDEX(Overzicht!$B$2:$E$35,MATCH(demand!V$1,Overzicht!$B$2:$B$35,0),4),INDEX(Verdeelsleutels_percentage!$A:$AB,MATCH(demand!$C103,Verdeelsleutels_percentage!$C:$C,0),MATCH(INDEX(Overzicht!$B$1:$F$35,MATCH(demand!V$1,Overzicht!$B:$B,0),5),Verdeelsleutels_percentage!$1:$1,0)))</f>
        <v>1.5541283808051111E-3</v>
      </c>
      <c r="W103">
        <f>PRODUCT(INDEX(Overzicht!$B$2:$E$35,MATCH(demand!W$1,Overzicht!$B$2:$B$35,0),4),INDEX(Verdeelsleutels_percentage!$A:$AB,MATCH(demand!$C103,Verdeelsleutels_percentage!$C:$C,0),MATCH(INDEX(Overzicht!$B$1:$F$35,MATCH(demand!W$1,Overzicht!$B:$B,0),5),Verdeelsleutels_percentage!$1:$1,0)))</f>
        <v>1.6954127790601212E-2</v>
      </c>
      <c r="X103">
        <f>PRODUCT(INDEX(Overzicht!$B$2:$E$35,MATCH(demand!X$1,Overzicht!$B$2:$B$35,0),4),INDEX(Verdeelsleutels_percentage!$A:$AB,MATCH(demand!$C103,Verdeelsleutels_percentage!$C:$C,0),MATCH(INDEX(Overzicht!$B$1:$F$35,MATCH(demand!X$1,Overzicht!$B:$B,0),5),Verdeelsleutels_percentage!$1:$1,0)))</f>
        <v>4.9327511940692112E-3</v>
      </c>
      <c r="Y103">
        <f>PRODUCT(INDEX(Overzicht!$B$2:$E$35,MATCH(demand!Y$1,Overzicht!$B$2:$B$35,0),4),INDEX(Verdeelsleutels_percentage!$A:$AB,MATCH(demand!$C103,Verdeelsleutels_percentage!$C:$C,0),MATCH(INDEX(Overzicht!$B$1:$F$35,MATCH(demand!Y$1,Overzicht!$B:$B,0),5),Verdeelsleutels_percentage!$1:$1,0)))</f>
        <v>3.8003109577041174E-6</v>
      </c>
      <c r="Z103">
        <f>PRODUCT(INDEX(Overzicht!$B$2:$E$35,MATCH(demand!Z$1,Overzicht!$B$2:$B$35,0),4),INDEX(Verdeelsleutels_percentage!$A:$AB,MATCH(demand!$C103,Verdeelsleutels_percentage!$C:$C,0),MATCH(INDEX(Overzicht!$B$1:$F$35,MATCH(demand!Z$1,Overzicht!$B:$B,0),5),Verdeelsleutels_percentage!$1:$1,0)))</f>
        <v>0</v>
      </c>
      <c r="AA103">
        <f>PRODUCT(INDEX(Overzicht!$B$2:$E$35,MATCH(demand!AA$1,Overzicht!$B$2:$B$35,0),4),INDEX(Verdeelsleutels_percentage!$A:$AB,MATCH(demand!$C103,Verdeelsleutels_percentage!$C:$C,0),MATCH(INDEX(Overzicht!$B$1:$F$35,MATCH(demand!AA$1,Overzicht!$B:$B,0),5),Verdeelsleutels_percentage!$1:$1,0)))</f>
        <v>8.8896162753312696E-5</v>
      </c>
      <c r="AB103">
        <f>PRODUCT(INDEX(Overzicht!$B$2:$E$35,MATCH(demand!AB$1,Overzicht!$B$2:$B$35,0),4),INDEX(Verdeelsleutels_percentage!$A:$AB,MATCH(demand!$C103,Verdeelsleutels_percentage!$C:$C,0),MATCH(INDEX(Overzicht!$B$1:$F$35,MATCH(demand!AB$1,Overzicht!$B:$B,0),5),Verdeelsleutels_percentage!$1:$1,0)))</f>
        <v>1.0890559367878614E-2</v>
      </c>
      <c r="AC103">
        <f>PRODUCT(INDEX(Overzicht!$B$2:$E$35,MATCH(demand!AC$1,Overzicht!$B$2:$B$35,0),4),INDEX(Verdeelsleutels_percentage!$A:$AB,MATCH(demand!$C103,Verdeelsleutels_percentage!$C:$C,0),MATCH(INDEX(Overzicht!$B$1:$F$35,MATCH(demand!AC$1,Overzicht!$B:$B,0),5),Verdeelsleutels_percentage!$1:$1,0)))</f>
        <v>9.715822611282267E-4</v>
      </c>
      <c r="AD103">
        <f>PRODUCT(INDEX(Overzicht!$B$2:$E$35,MATCH(demand!AD$1,Overzicht!$B$2:$B$35,0),4),INDEX(Verdeelsleutels_percentage!$A:$AB,MATCH(demand!$C103,Verdeelsleutels_percentage!$C:$C,0),MATCH(INDEX(Overzicht!$B$1:$F$35,MATCH(demand!AD$1,Overzicht!$B:$B,0),5),Verdeelsleutels_percentage!$1:$1,0)))</f>
        <v>0</v>
      </c>
      <c r="AE103">
        <f>PRODUCT(INDEX(Overzicht!$B$2:$E$35,MATCH(demand!AE$1,Overzicht!$B$2:$B$35,0),4),INDEX(Verdeelsleutels_percentage!$A:$AB,MATCH(demand!$C103,Verdeelsleutels_percentage!$C:$C,0),MATCH(INDEX(Overzicht!$B$1:$F$35,MATCH(demand!AE$1,Overzicht!$B:$B,0),5),Verdeelsleutels_percentage!$1:$1,0)))</f>
        <v>0</v>
      </c>
      <c r="AF103">
        <f>PRODUCT(INDEX(Overzicht!$B$2:$E$35,MATCH(demand!AF$1,Overzicht!$B$2:$B$35,0),4),INDEX(Verdeelsleutels_percentage!$A:$AB,MATCH(demand!$C103,Verdeelsleutels_percentage!$C:$C,0),MATCH(INDEX(Overzicht!$B$1:$F$35,MATCH(demand!AF$1,Overzicht!$B:$B,0),5),Verdeelsleutels_percentage!$1:$1,0)))</f>
        <v>0</v>
      </c>
      <c r="AG103">
        <f>PRODUCT(INDEX(Overzicht!$B$2:$E$35,MATCH(demand!AG$1,Overzicht!$B$2:$B$35,0),4),INDEX(Verdeelsleutels_percentage!$A:$AB,MATCH(demand!$C103,Verdeelsleutels_percentage!$C:$C,0),MATCH(INDEX(Overzicht!$B$1:$F$35,MATCH(demand!AG$1,Overzicht!$B:$B,0),5),Verdeelsleutels_percentage!$1:$1,0)))</f>
        <v>0</v>
      </c>
      <c r="AH103">
        <f>PRODUCT(INDEX(Overzicht!$B$2:$E$35,MATCH(demand!AH$1,Overzicht!$B$2:$B$35,0),4),INDEX(Verdeelsleutels_percentage!$A:$AB,MATCH(demand!$C103,Verdeelsleutels_percentage!$C:$C,0),MATCH(INDEX(Overzicht!$B$1:$F$35,MATCH(demand!AH$1,Overzicht!$B:$B,0),5),Verdeelsleutels_percentage!$1:$1,0)))</f>
        <v>1.1556501157930651E-3</v>
      </c>
      <c r="AI103">
        <f>PRODUCT(INDEX(Overzicht!$B$2:$E$35,MATCH(demand!AI$1,Overzicht!$B$2:$B$35,0),4),INDEX(Verdeelsleutels_percentage!$A:$AB,MATCH(demand!$C103,Verdeelsleutels_percentage!$C:$C,0),MATCH(INDEX(Overzicht!$B$1:$F$35,MATCH(demand!AI$1,Overzicht!$B:$B,0),5),Verdeelsleutels_percentage!$1:$1,0)))</f>
        <v>1.7779232550662539E-4</v>
      </c>
      <c r="AJ103">
        <f>PRODUCT(INDEX(Overzicht!$B$2:$E$35,MATCH(demand!AJ$1,Overzicht!$B$2:$B$35,0),4),INDEX(Verdeelsleutels_percentage!$A:$AB,MATCH(demand!$C103,Verdeelsleutels_percentage!$C:$C,0),MATCH(INDEX(Overzicht!$B$1:$F$35,MATCH(demand!AJ$1,Overzicht!$B:$B,0),5),Verdeelsleutels_percentage!$1:$1,0)))</f>
        <v>0</v>
      </c>
      <c r="AK103">
        <f>PRODUCT(INDEX(Overzicht!$B$2:$E$35,MATCH(demand!AK$1,Overzicht!$B$2:$B$35,0),4),INDEX(Verdeelsleutels_percentage!$A:$AB,MATCH(demand!$C103,Verdeelsleutels_percentage!$C:$C,0),MATCH(INDEX(Overzicht!$B$1:$F$35,MATCH(demand!AK$1,Overzicht!$B:$B,0),5),Verdeelsleutels_percentage!$1:$1,0)))</f>
        <v>2.2040366127781575E-4</v>
      </c>
      <c r="AL103">
        <f>PRODUCT(INDEX(Overzicht!$B$2:$E$35,MATCH(demand!AL$1,Overzicht!$B$2:$B$35,0),4),INDEX(Verdeelsleutels_percentage!$A:$AB,MATCH(demand!$C103,Verdeelsleutels_percentage!$C:$C,0),MATCH(INDEX(Overzicht!$B$1:$F$35,MATCH(demand!AL$1,Overzicht!$B:$B,0),5),Verdeelsleutels_percentage!$1:$1,0)))</f>
        <v>2.8256879651002019E-3</v>
      </c>
      <c r="AM103">
        <f>PRODUCT(INDEX(Overzicht!$B$2:$E$35,MATCH(demand!AM$1,Overzicht!$B$2:$B$35,0),4),INDEX(Verdeelsleutels_percentage!$A:$AB,MATCH(demand!$C103,Verdeelsleutels_percentage!$C:$C,0),MATCH(INDEX(Overzicht!$B$1:$F$35,MATCH(demand!AM$1,Overzicht!$B:$B,0),5),Verdeelsleutels_percentage!$1:$1,0)))</f>
        <v>5.6513759302004038E-3</v>
      </c>
      <c r="AN103">
        <f>PRODUCT(INDEX(Overzicht!$B$2:$E$35,MATCH(demand!AN$1,Overzicht!$B$2:$B$35,0),4),INDEX(Verdeelsleutels_percentage!$A:$AB,MATCH(demand!$C103,Verdeelsleutels_percentage!$C:$C,0),MATCH(INDEX(Overzicht!$B$1:$F$35,MATCH(demand!AN$1,Overzicht!$B:$B,0),5),Verdeelsleutels_percentage!$1:$1,0)))</f>
        <v>2.8256879651002019E-3</v>
      </c>
      <c r="AO103">
        <f>PRODUCT(INDEX(Overzicht!$B$2:$E$35,MATCH(demand!AO$1,Overzicht!$B$2:$B$35,0),4),INDEX(Verdeelsleutels_percentage!$A:$AB,MATCH(demand!$C103,Verdeelsleutels_percentage!$C:$C,0),MATCH(INDEX(Overzicht!$B$1:$F$35,MATCH(demand!AO$1,Overzicht!$B:$B,0),5),Verdeelsleutels_percentage!$1:$1,0)))</f>
        <v>9.8899078778507069E-3</v>
      </c>
    </row>
    <row r="104" spans="2:41">
      <c r="B104" t="str">
        <f>INDEX('ETLocal datasets'!B:C,MATCH(C104,'ETLocal datasets'!C:C,0),1)</f>
        <v>GM0289</v>
      </c>
      <c r="C104" t="str">
        <f>'ETLocal datasets'!C87</f>
        <v>Wageningen</v>
      </c>
      <c r="D104">
        <f t="shared" si="10"/>
        <v>1.9110355893742409E-2</v>
      </c>
      <c r="E104">
        <f t="shared" si="11"/>
        <v>8.4666145077076982E-2</v>
      </c>
      <c r="F104">
        <f t="shared" si="12"/>
        <v>2.3557641482724122E-2</v>
      </c>
      <c r="G104">
        <f t="shared" si="13"/>
        <v>4.8461433907318198E-2</v>
      </c>
      <c r="H104">
        <f>PRODUCT(INDEX(Overzicht!$B$2:$E$35,MATCH(demand!H$1,Overzicht!$B$2:$B$35,0),4),INDEX(Verdeelsleutels_percentage!$A:$AB,MATCH(demand!$C104,Verdeelsleutels_percentage!$C:$C,0),MATCH(INDEX(Overzicht!$B$1:$F$35,MATCH(demand!H$1,Overzicht!$B:$B,0),5),Verdeelsleutels_percentage!$1:$1,0)))</f>
        <v>2.3557641482724122E-2</v>
      </c>
      <c r="I104">
        <f>PRODUCT(INDEX(Overzicht!$B$2:$E$35,MATCH(demand!I$1,Overzicht!$B$2:$B$35,0),4),INDEX(Verdeelsleutels_percentage!$A:$AB,MATCH(demand!$C104,Verdeelsleutels_percentage!$C:$C,0),MATCH(INDEX(Overzicht!$B$1:$F$35,MATCH(demand!I$1,Overzicht!$B:$B,0),5),Verdeelsleutels_percentage!$1:$1,0)))</f>
        <v>1.5890526177668302E-3</v>
      </c>
      <c r="J104">
        <f>PRODUCT(INDEX(Overzicht!$B$2:$E$35,MATCH(demand!J$1,Overzicht!$B$2:$B$35,0),4),INDEX(Verdeelsleutels_percentage!$A:$AB,MATCH(demand!$C104,Verdeelsleutels_percentage!$C:$C,0),MATCH(INDEX(Overzicht!$B$1:$F$35,MATCH(demand!J$1,Overzicht!$B:$B,0),5),Verdeelsleutels_percentage!$1:$1,0)))</f>
        <v>5.3846037674797993E-3</v>
      </c>
      <c r="K104">
        <f>PRODUCT(INDEX(Overzicht!$B$2:$E$35,MATCH(demand!K$1,Overzicht!$B$2:$B$35,0),4),INDEX(Verdeelsleutels_percentage!$A:$AB,MATCH(demand!$C104,Verdeelsleutels_percentage!$C:$C,0),MATCH(INDEX(Overzicht!$B$1:$F$35,MATCH(demand!K$1,Overzicht!$B:$B,0),5),Verdeelsleutels_percentage!$1:$1,0)))</f>
        <v>1.8538947207279687E-4</v>
      </c>
      <c r="L104">
        <f>PRODUCT(INDEX(Overzicht!$B$2:$E$35,MATCH(demand!L$1,Overzicht!$B$2:$B$35,0),4),INDEX(Verdeelsleutels_percentage!$A:$AB,MATCH(demand!$C104,Verdeelsleutels_percentage!$C:$C,0),MATCH(INDEX(Overzicht!$B$1:$F$35,MATCH(demand!L$1,Overzicht!$B:$B,0),5),Verdeelsleutels_percentage!$1:$1,0)))</f>
        <v>8.0769056512197002E-3</v>
      </c>
      <c r="M104">
        <f>PRODUCT(INDEX(Overzicht!$B$2:$E$35,MATCH(demand!M$1,Overzicht!$B$2:$B$35,0),4),INDEX(Verdeelsleutels_percentage!$A:$AB,MATCH(demand!$C104,Verdeelsleutels_percentage!$C:$C,0),MATCH(INDEX(Overzicht!$B$1:$F$35,MATCH(demand!M$1,Overzicht!$B:$B,0),5),Verdeelsleutels_percentage!$1:$1,0)))</f>
        <v>3.9182687734081931E-4</v>
      </c>
      <c r="N104">
        <f>PRODUCT(INDEX(Overzicht!$B$2:$E$35,MATCH(demand!N$1,Overzicht!$B$2:$B$35,0),4),INDEX(Verdeelsleutels_percentage!$A:$AB,MATCH(demand!$C104,Verdeelsleutels_percentage!$C:$C,0),MATCH(INDEX(Overzicht!$B$1:$F$35,MATCH(demand!N$1,Overzicht!$B:$B,0),5),Verdeelsleutels_percentage!$1:$1,0)))</f>
        <v>3.6555064331922084E-3</v>
      </c>
      <c r="O104">
        <f>PRODUCT(INDEX(Overzicht!$B$2:$E$35,MATCH(demand!O$1,Overzicht!$B$2:$B$35,0),4),INDEX(Verdeelsleutels_percentage!$A:$AB,MATCH(demand!$C104,Verdeelsleutels_percentage!$C:$C,0),MATCH(INDEX(Overzicht!$B$1:$F$35,MATCH(demand!O$1,Overzicht!$B:$B,0),5),Verdeelsleutels_percentage!$1:$1,0)))</f>
        <v>0</v>
      </c>
      <c r="P104">
        <f>PRODUCT(INDEX(Overzicht!$B$2:$E$35,MATCH(demand!P$1,Overzicht!$B$2:$B$35,0),4),INDEX(Verdeelsleutels_percentage!$A:$AB,MATCH(demand!$C104,Verdeelsleutels_percentage!$C:$C,0),MATCH(INDEX(Overzicht!$B$1:$F$35,MATCH(demand!P$1,Overzicht!$B:$B,0),5),Verdeelsleutels_percentage!$1:$1,0)))</f>
        <v>1.3847033724845464E-3</v>
      </c>
      <c r="Q104">
        <f>PRODUCT(INDEX(Overzicht!$B$2:$E$35,MATCH(demand!Q$1,Overzicht!$B$2:$B$35,0),4),INDEX(Verdeelsleutels_percentage!$A:$AB,MATCH(demand!$C104,Verdeelsleutels_percentage!$C:$C,0),MATCH(INDEX(Overzicht!$B$1:$F$35,MATCH(demand!Q$1,Overzicht!$B:$B,0),5),Verdeelsleutels_percentage!$1:$1,0)))</f>
        <v>7.9927712173528277E-3</v>
      </c>
      <c r="R104">
        <f>PRODUCT(INDEX(Overzicht!$B$2:$E$35,MATCH(demand!R$1,Overzicht!$B$2:$B$35,0),4),INDEX(Verdeelsleutels_percentage!$A:$AB,MATCH(demand!$C104,Verdeelsleutels_percentage!$C:$C,0),MATCH(INDEX(Overzicht!$B$1:$F$35,MATCH(demand!R$1,Overzicht!$B:$B,0),5),Verdeelsleutels_percentage!$1:$1,0)))</f>
        <v>1.4302853757368215E-3</v>
      </c>
      <c r="S104">
        <f>PRODUCT(INDEX(Overzicht!$B$2:$E$35,MATCH(demand!S$1,Overzicht!$B$2:$B$35,0),4),INDEX(Verdeelsleutels_percentage!$A:$AB,MATCH(demand!$C104,Verdeelsleutels_percentage!$C:$C,0),MATCH(INDEX(Overzicht!$B$1:$F$35,MATCH(demand!S$1,Overzicht!$B:$B,0),5),Verdeelsleutels_percentage!$1:$1,0)))</f>
        <v>1.0993566025271259E-2</v>
      </c>
      <c r="T104">
        <f>PRODUCT(INDEX(Overzicht!$B$2:$E$35,MATCH(demand!T$1,Overzicht!$B$2:$B$35,0),4),INDEX(Verdeelsleutels_percentage!$A:$AB,MATCH(demand!$C104,Verdeelsleutels_percentage!$C:$C,0),MATCH(INDEX(Overzicht!$B$1:$F$35,MATCH(demand!T$1,Overzicht!$B:$B,0),5),Verdeelsleutels_percentage!$1:$1,0)))</f>
        <v>8.9743396124663324E-3</v>
      </c>
      <c r="U104">
        <f>PRODUCT(INDEX(Overzicht!$B$2:$E$35,MATCH(demand!U$1,Overzicht!$B$2:$B$35,0),4),INDEX(Verdeelsleutels_percentage!$A:$AB,MATCH(demand!$C104,Verdeelsleutels_percentage!$C:$C,0),MATCH(INDEX(Overzicht!$B$1:$F$35,MATCH(demand!U$1,Overzicht!$B:$B,0),5),Verdeelsleutels_percentage!$1:$1,0)))</f>
        <v>2.8044811288957288E-2</v>
      </c>
      <c r="V104">
        <f>PRODUCT(INDEX(Overzicht!$B$2:$E$35,MATCH(demand!V$1,Overzicht!$B$2:$B$35,0),4),INDEX(Verdeelsleutels_percentage!$A:$AB,MATCH(demand!$C104,Verdeelsleutels_percentage!$C:$C,0),MATCH(INDEX(Overzicht!$B$1:$F$35,MATCH(demand!V$1,Overzicht!$B:$B,0),5),Verdeelsleutels_percentage!$1:$1,0)))</f>
        <v>2.4679433934282416E-3</v>
      </c>
      <c r="W104">
        <f>PRODUCT(INDEX(Overzicht!$B$2:$E$35,MATCH(demand!W$1,Overzicht!$B$2:$B$35,0),4),INDEX(Verdeelsleutels_percentage!$A:$AB,MATCH(demand!$C104,Verdeelsleutels_percentage!$C:$C,0),MATCH(INDEX(Overzicht!$B$1:$F$35,MATCH(demand!W$1,Overzicht!$B:$B,0),5),Verdeelsleutels_percentage!$1:$1,0)))</f>
        <v>2.6923018837398997E-2</v>
      </c>
      <c r="X104">
        <f>PRODUCT(INDEX(Overzicht!$B$2:$E$35,MATCH(demand!X$1,Overzicht!$B$2:$B$35,0),4),INDEX(Verdeelsleutels_percentage!$A:$AB,MATCH(demand!$C104,Verdeelsleutels_percentage!$C:$C,0),MATCH(INDEX(Overzicht!$B$1:$F$35,MATCH(demand!X$1,Overzicht!$B:$B,0),5),Verdeelsleutels_percentage!$1:$1,0)))</f>
        <v>2.7280452427696543E-3</v>
      </c>
      <c r="Y104">
        <f>PRODUCT(INDEX(Overzicht!$B$2:$E$35,MATCH(demand!Y$1,Overzicht!$B$2:$B$35,0),4),INDEX(Verdeelsleutels_percentage!$A:$AB,MATCH(demand!$C104,Verdeelsleutels_percentage!$C:$C,0),MATCH(INDEX(Overzicht!$B$1:$F$35,MATCH(demand!Y$1,Overzicht!$B:$B,0),5),Verdeelsleutels_percentage!$1:$1,0)))</f>
        <v>5.7922244476073828E-7</v>
      </c>
      <c r="Z104">
        <f>PRODUCT(INDEX(Overzicht!$B$2:$E$35,MATCH(demand!Z$1,Overzicht!$B$2:$B$35,0),4),INDEX(Verdeelsleutels_percentage!$A:$AB,MATCH(demand!$C104,Verdeelsleutels_percentage!$C:$C,0),MATCH(INDEX(Overzicht!$B$1:$F$35,MATCH(demand!Z$1,Overzicht!$B:$B,0),5),Verdeelsleutels_percentage!$1:$1,0)))</f>
        <v>0</v>
      </c>
      <c r="AA104">
        <f>PRODUCT(INDEX(Overzicht!$B$2:$E$35,MATCH(demand!AA$1,Overzicht!$B$2:$B$35,0),4),INDEX(Verdeelsleutels_percentage!$A:$AB,MATCH(demand!$C104,Verdeelsleutels_percentage!$C:$C,0),MATCH(INDEX(Overzicht!$B$1:$F$35,MATCH(demand!AA$1,Overzicht!$B:$B,0),5),Verdeelsleutels_percentage!$1:$1,0)))</f>
        <v>1.3549063035338908E-5</v>
      </c>
      <c r="AB104">
        <f>PRODUCT(INDEX(Overzicht!$B$2:$E$35,MATCH(demand!AB$1,Overzicht!$B$2:$B$35,0),4),INDEX(Verdeelsleutels_percentage!$A:$AB,MATCH(demand!$C104,Verdeelsleutels_percentage!$C:$C,0),MATCH(INDEX(Overzicht!$B$1:$F$35,MATCH(demand!AB$1,Overzicht!$B:$B,0),5),Verdeelsleutels_percentage!$1:$1,0)))</f>
        <v>7.2184432965057953E-3</v>
      </c>
      <c r="AC104">
        <f>PRODUCT(INDEX(Overzicht!$B$2:$E$35,MATCH(demand!AC$1,Overzicht!$B$2:$B$35,0),4),INDEX(Verdeelsleutels_percentage!$A:$AB,MATCH(demand!$C104,Verdeelsleutels_percentage!$C:$C,0),MATCH(INDEX(Overzicht!$B$1:$F$35,MATCH(demand!AC$1,Overzicht!$B:$B,0),5),Verdeelsleutels_percentage!$1:$1,0)))</f>
        <v>5.7558537404856283E-4</v>
      </c>
      <c r="AD104">
        <f>PRODUCT(INDEX(Overzicht!$B$2:$E$35,MATCH(demand!AD$1,Overzicht!$B$2:$B$35,0),4),INDEX(Verdeelsleutels_percentage!$A:$AB,MATCH(demand!$C104,Verdeelsleutels_percentage!$C:$C,0),MATCH(INDEX(Overzicht!$B$1:$F$35,MATCH(demand!AD$1,Overzicht!$B:$B,0),5),Verdeelsleutels_percentage!$1:$1,0)))</f>
        <v>0</v>
      </c>
      <c r="AE104">
        <f>PRODUCT(INDEX(Overzicht!$B$2:$E$35,MATCH(demand!AE$1,Overzicht!$B$2:$B$35,0),4),INDEX(Verdeelsleutels_percentage!$A:$AB,MATCH(demand!$C104,Verdeelsleutels_percentage!$C:$C,0),MATCH(INDEX(Overzicht!$B$1:$F$35,MATCH(demand!AE$1,Overzicht!$B:$B,0),5),Verdeelsleutels_percentage!$1:$1,0)))</f>
        <v>0</v>
      </c>
      <c r="AF104">
        <f>PRODUCT(INDEX(Overzicht!$B$2:$E$35,MATCH(demand!AF$1,Overzicht!$B$2:$B$35,0),4),INDEX(Verdeelsleutels_percentage!$A:$AB,MATCH(demand!$C104,Verdeelsleutels_percentage!$C:$C,0),MATCH(INDEX(Overzicht!$B$1:$F$35,MATCH(demand!AF$1,Overzicht!$B:$B,0),5),Verdeelsleutels_percentage!$1:$1,0)))</f>
        <v>0</v>
      </c>
      <c r="AG104">
        <f>PRODUCT(INDEX(Overzicht!$B$2:$E$35,MATCH(demand!AG$1,Overzicht!$B$2:$B$35,0),4),INDEX(Verdeelsleutels_percentage!$A:$AB,MATCH(demand!$C104,Verdeelsleutels_percentage!$C:$C,0),MATCH(INDEX(Overzicht!$B$1:$F$35,MATCH(demand!AG$1,Overzicht!$B:$B,0),5),Verdeelsleutels_percentage!$1:$1,0)))</f>
        <v>0</v>
      </c>
      <c r="AH104">
        <f>PRODUCT(INDEX(Overzicht!$B$2:$E$35,MATCH(demand!AH$1,Overzicht!$B$2:$B$35,0),4),INDEX(Verdeelsleutels_percentage!$A:$AB,MATCH(demand!$C104,Verdeelsleutels_percentage!$C:$C,0),MATCH(INDEX(Overzicht!$B$1:$F$35,MATCH(demand!AH$1,Overzicht!$B:$B,0),5),Verdeelsleutels_percentage!$1:$1,0)))</f>
        <v>1.7613781945940581E-4</v>
      </c>
      <c r="AI104">
        <f>PRODUCT(INDEX(Overzicht!$B$2:$E$35,MATCH(demand!AI$1,Overzicht!$B$2:$B$35,0),4),INDEX(Verdeelsleutels_percentage!$A:$AB,MATCH(demand!$C104,Verdeelsleutels_percentage!$C:$C,0),MATCH(INDEX(Overzicht!$B$1:$F$35,MATCH(demand!AI$1,Overzicht!$B:$B,0),5),Verdeelsleutels_percentage!$1:$1,0)))</f>
        <v>2.7098126070677817E-5</v>
      </c>
      <c r="AJ104">
        <f>PRODUCT(INDEX(Overzicht!$B$2:$E$35,MATCH(demand!AJ$1,Overzicht!$B$2:$B$35,0),4),INDEX(Verdeelsleutels_percentage!$A:$AB,MATCH(demand!$C104,Verdeelsleutels_percentage!$C:$C,0),MATCH(INDEX(Overzicht!$B$1:$F$35,MATCH(demand!AJ$1,Overzicht!$B:$B,0),5),Verdeelsleutels_percentage!$1:$1,0)))</f>
        <v>0</v>
      </c>
      <c r="AK104">
        <f>PRODUCT(INDEX(Overzicht!$B$2:$E$35,MATCH(demand!AK$1,Overzicht!$B$2:$B$35,0),4),INDEX(Verdeelsleutels_percentage!$A:$AB,MATCH(demand!$C104,Verdeelsleutels_percentage!$C:$C,0),MATCH(INDEX(Overzicht!$B$1:$F$35,MATCH(demand!AK$1,Overzicht!$B:$B,0),5),Verdeelsleutels_percentage!$1:$1,0)))</f>
        <v>3.4999924488618694E-4</v>
      </c>
      <c r="AL104">
        <f>PRODUCT(INDEX(Overzicht!$B$2:$E$35,MATCH(demand!AL$1,Overzicht!$B$2:$B$35,0),4),INDEX(Verdeelsleutels_percentage!$A:$AB,MATCH(demand!$C104,Verdeelsleutels_percentage!$C:$C,0),MATCH(INDEX(Overzicht!$B$1:$F$35,MATCH(demand!AL$1,Overzicht!$B:$B,0),5),Verdeelsleutels_percentage!$1:$1,0)))</f>
        <v>4.4871698062331662E-3</v>
      </c>
      <c r="AM104">
        <f>PRODUCT(INDEX(Overzicht!$B$2:$E$35,MATCH(demand!AM$1,Overzicht!$B$2:$B$35,0),4),INDEX(Verdeelsleutels_percentage!$A:$AB,MATCH(demand!$C104,Verdeelsleutels_percentage!$C:$C,0),MATCH(INDEX(Overzicht!$B$1:$F$35,MATCH(demand!AM$1,Overzicht!$B:$B,0),5),Verdeelsleutels_percentage!$1:$1,0)))</f>
        <v>8.9743396124663324E-3</v>
      </c>
      <c r="AN104">
        <f>PRODUCT(INDEX(Overzicht!$B$2:$E$35,MATCH(demand!AN$1,Overzicht!$B$2:$B$35,0),4),INDEX(Verdeelsleutels_percentage!$A:$AB,MATCH(demand!$C104,Verdeelsleutels_percentage!$C:$C,0),MATCH(INDEX(Overzicht!$B$1:$F$35,MATCH(demand!AN$1,Overzicht!$B:$B,0),5),Verdeelsleutels_percentage!$1:$1,0)))</f>
        <v>4.4871698062331662E-3</v>
      </c>
      <c r="AO104">
        <f>PRODUCT(INDEX(Overzicht!$B$2:$E$35,MATCH(demand!AO$1,Overzicht!$B$2:$B$35,0),4),INDEX(Verdeelsleutels_percentage!$A:$AB,MATCH(demand!$C104,Verdeelsleutels_percentage!$C:$C,0),MATCH(INDEX(Overzicht!$B$1:$F$35,MATCH(demand!AO$1,Overzicht!$B:$B,0),5),Verdeelsleutels_percentage!$1:$1,0)))</f>
        <v>1.5705094321816084E-2</v>
      </c>
    </row>
    <row r="105" spans="2:41">
      <c r="B105" t="str">
        <f>INDEX('ETLocal datasets'!B:C,MATCH(C105,'ETLocal datasets'!C:C,0),1)</f>
        <v>GM0293</v>
      </c>
      <c r="C105" t="str">
        <f>'ETLocal datasets'!C88</f>
        <v>Westervoort</v>
      </c>
      <c r="D105">
        <f t="shared" si="10"/>
        <v>5.952942132333737E-3</v>
      </c>
      <c r="E105">
        <f t="shared" si="11"/>
        <v>3.0808234642625588E-2</v>
      </c>
      <c r="F105">
        <f t="shared" si="12"/>
        <v>9.0794190518860389E-3</v>
      </c>
      <c r="G105">
        <f t="shared" si="13"/>
        <v>1.8677662049594139E-2</v>
      </c>
      <c r="H105">
        <f>PRODUCT(INDEX(Overzicht!$B$2:$E$35,MATCH(demand!H$1,Overzicht!$B$2:$B$35,0),4),INDEX(Verdeelsleutels_percentage!$A:$AB,MATCH(demand!$C105,Verdeelsleutels_percentage!$C:$C,0),MATCH(INDEX(Overzicht!$B$1:$F$35,MATCH(demand!H$1,Overzicht!$B:$B,0),5),Verdeelsleutels_percentage!$1:$1,0)))</f>
        <v>9.0794190518860389E-3</v>
      </c>
      <c r="I105">
        <f>PRODUCT(INDEX(Overzicht!$B$2:$E$35,MATCH(demand!I$1,Overzicht!$B$2:$B$35,0),4),INDEX(Verdeelsleutels_percentage!$A:$AB,MATCH(demand!$C105,Verdeelsleutels_percentage!$C:$C,0),MATCH(INDEX(Overzicht!$B$1:$F$35,MATCH(demand!I$1,Overzicht!$B:$B,0),5),Verdeelsleutels_percentage!$1:$1,0)))</f>
        <v>8.7391919596041098E-5</v>
      </c>
      <c r="J105">
        <f>PRODUCT(INDEX(Overzicht!$B$2:$E$35,MATCH(demand!J$1,Overzicht!$B$2:$B$35,0),4),INDEX(Verdeelsleutels_percentage!$A:$AB,MATCH(demand!$C105,Verdeelsleutels_percentage!$C:$C,0),MATCH(INDEX(Overzicht!$B$1:$F$35,MATCH(demand!J$1,Overzicht!$B:$B,0),5),Verdeelsleutels_percentage!$1:$1,0)))</f>
        <v>2.0752957832882377E-3</v>
      </c>
      <c r="K105">
        <f>PRODUCT(INDEX(Overzicht!$B$2:$E$35,MATCH(demand!K$1,Overzicht!$B$2:$B$35,0),4),INDEX(Verdeelsleutels_percentage!$A:$AB,MATCH(demand!$C105,Verdeelsleutels_percentage!$C:$C,0),MATCH(INDEX(Overzicht!$B$1:$F$35,MATCH(demand!K$1,Overzicht!$B:$B,0),5),Verdeelsleutels_percentage!$1:$1,0)))</f>
        <v>1.0195723952871462E-5</v>
      </c>
      <c r="L105">
        <f>PRODUCT(INDEX(Overzicht!$B$2:$E$35,MATCH(demand!L$1,Overzicht!$B$2:$B$35,0),4),INDEX(Verdeelsleutels_percentage!$A:$AB,MATCH(demand!$C105,Verdeelsleutels_percentage!$C:$C,0),MATCH(INDEX(Overzicht!$B$1:$F$35,MATCH(demand!L$1,Overzicht!$B:$B,0),5),Verdeelsleutels_percentage!$1:$1,0)))</f>
        <v>3.1129436749323565E-3</v>
      </c>
      <c r="M105">
        <f>PRODUCT(INDEX(Overzicht!$B$2:$E$35,MATCH(demand!M$1,Overzicht!$B$2:$B$35,0),4),INDEX(Verdeelsleutels_percentage!$A:$AB,MATCH(demand!$C105,Verdeelsleutels_percentage!$C:$C,0),MATCH(INDEX(Overzicht!$B$1:$F$35,MATCH(demand!M$1,Overzicht!$B:$B,0),5),Verdeelsleutels_percentage!$1:$1,0)))</f>
        <v>0</v>
      </c>
      <c r="N105">
        <f>PRODUCT(INDEX(Overzicht!$B$2:$E$35,MATCH(demand!N$1,Overzicht!$B$2:$B$35,0),4),INDEX(Verdeelsleutels_percentage!$A:$AB,MATCH(demand!$C105,Verdeelsleutels_percentage!$C:$C,0),MATCH(INDEX(Overzicht!$B$1:$F$35,MATCH(demand!N$1,Overzicht!$B:$B,0),5),Verdeelsleutels_percentage!$1:$1,0)))</f>
        <v>0</v>
      </c>
      <c r="O105">
        <f>PRODUCT(INDEX(Overzicht!$B$2:$E$35,MATCH(demand!O$1,Overzicht!$B$2:$B$35,0),4),INDEX(Verdeelsleutels_percentage!$A:$AB,MATCH(demand!$C105,Verdeelsleutels_percentage!$C:$C,0),MATCH(INDEX(Overzicht!$B$1:$F$35,MATCH(demand!O$1,Overzicht!$B:$B,0),5),Verdeelsleutels_percentage!$1:$1,0)))</f>
        <v>0</v>
      </c>
      <c r="P105">
        <f>PRODUCT(INDEX(Overzicht!$B$2:$E$35,MATCH(demand!P$1,Overzicht!$B$2:$B$35,0),4),INDEX(Verdeelsleutels_percentage!$A:$AB,MATCH(demand!$C105,Verdeelsleutels_percentage!$C:$C,0),MATCH(INDEX(Overzicht!$B$1:$F$35,MATCH(demand!P$1,Overzicht!$B:$B,0),5),Verdeelsleutels_percentage!$1:$1,0)))</f>
        <v>0</v>
      </c>
      <c r="Q105">
        <f>PRODUCT(INDEX(Overzicht!$B$2:$E$35,MATCH(demand!Q$1,Overzicht!$B$2:$B$35,0),4),INDEX(Verdeelsleutels_percentage!$A:$AB,MATCH(demand!$C105,Verdeelsleutels_percentage!$C:$C,0),MATCH(INDEX(Overzicht!$B$1:$F$35,MATCH(demand!Q$1,Overzicht!$B:$B,0),5),Verdeelsleutels_percentage!$1:$1,0)))</f>
        <v>3.0805171783184777E-3</v>
      </c>
      <c r="R105">
        <f>PRODUCT(INDEX(Overzicht!$B$2:$E$35,MATCH(demand!R$1,Overzicht!$B$2:$B$35,0),4),INDEX(Verdeelsleutels_percentage!$A:$AB,MATCH(demand!$C105,Verdeelsleutels_percentage!$C:$C,0),MATCH(INDEX(Overzicht!$B$1:$F$35,MATCH(demand!R$1,Overzicht!$B:$B,0),5),Verdeelsleutels_percentage!$1:$1,0)))</f>
        <v>5.5125044243593813E-4</v>
      </c>
      <c r="S105">
        <f>PRODUCT(INDEX(Overzicht!$B$2:$E$35,MATCH(demand!S$1,Overzicht!$B$2:$B$35,0),4),INDEX(Verdeelsleutels_percentage!$A:$AB,MATCH(demand!$C105,Verdeelsleutels_percentage!$C:$C,0),MATCH(INDEX(Overzicht!$B$1:$F$35,MATCH(demand!S$1,Overzicht!$B:$B,0),5),Verdeelsleutels_percentage!$1:$1,0)))</f>
        <v>4.2370622242134852E-3</v>
      </c>
      <c r="T105">
        <f>PRODUCT(INDEX(Overzicht!$B$2:$E$35,MATCH(demand!T$1,Overzicht!$B$2:$B$35,0),4),INDEX(Verdeelsleutels_percentage!$A:$AB,MATCH(demand!$C105,Verdeelsleutels_percentage!$C:$C,0),MATCH(INDEX(Overzicht!$B$1:$F$35,MATCH(demand!T$1,Overzicht!$B:$B,0),5),Verdeelsleutels_percentage!$1:$1,0)))</f>
        <v>3.4588263054803961E-3</v>
      </c>
      <c r="U105">
        <f>PRODUCT(INDEX(Overzicht!$B$2:$E$35,MATCH(demand!U$1,Overzicht!$B$2:$B$35,0),4),INDEX(Verdeelsleutels_percentage!$A:$AB,MATCH(demand!$C105,Verdeelsleutels_percentage!$C:$C,0),MATCH(INDEX(Overzicht!$B$1:$F$35,MATCH(demand!U$1,Overzicht!$B:$B,0),5),Verdeelsleutels_percentage!$1:$1,0)))</f>
        <v>1.0808832204626237E-2</v>
      </c>
      <c r="V105">
        <f>PRODUCT(INDEX(Overzicht!$B$2:$E$35,MATCH(demand!V$1,Overzicht!$B$2:$B$35,0),4),INDEX(Verdeelsleutels_percentage!$A:$AB,MATCH(demand!$C105,Verdeelsleutels_percentage!$C:$C,0),MATCH(INDEX(Overzicht!$B$1:$F$35,MATCH(demand!V$1,Overzicht!$B:$B,0),5),Verdeelsleutels_percentage!$1:$1,0)))</f>
        <v>9.5117723400710904E-4</v>
      </c>
      <c r="W105">
        <f>PRODUCT(INDEX(Overzicht!$B$2:$E$35,MATCH(demand!W$1,Overzicht!$B$2:$B$35,0),4),INDEX(Verdeelsleutels_percentage!$A:$AB,MATCH(demand!$C105,Verdeelsleutels_percentage!$C:$C,0),MATCH(INDEX(Overzicht!$B$1:$F$35,MATCH(demand!W$1,Overzicht!$B:$B,0),5),Verdeelsleutels_percentage!$1:$1,0)))</f>
        <v>1.0376478916441188E-2</v>
      </c>
      <c r="X105">
        <f>PRODUCT(INDEX(Overzicht!$B$2:$E$35,MATCH(demand!X$1,Overzicht!$B$2:$B$35,0),4),INDEX(Verdeelsleutels_percentage!$A:$AB,MATCH(demand!$C105,Verdeelsleutels_percentage!$C:$C,0),MATCH(INDEX(Overzicht!$B$1:$F$35,MATCH(demand!X$1,Overzicht!$B:$B,0),5),Verdeelsleutels_percentage!$1:$1,0)))</f>
        <v>5.5674392709584784E-5</v>
      </c>
      <c r="Y105">
        <f>PRODUCT(INDEX(Overzicht!$B$2:$E$35,MATCH(demand!Y$1,Overzicht!$B$2:$B$35,0),4),INDEX(Verdeelsleutels_percentage!$A:$AB,MATCH(demand!$C105,Verdeelsleutels_percentage!$C:$C,0),MATCH(INDEX(Overzicht!$B$1:$F$35,MATCH(demand!Y$1,Overzicht!$B:$B,0),5),Verdeelsleutels_percentage!$1:$1,0)))</f>
        <v>1.097272882154006E-7</v>
      </c>
      <c r="Z105">
        <f>PRODUCT(INDEX(Overzicht!$B$2:$E$35,MATCH(demand!Z$1,Overzicht!$B$2:$B$35,0),4),INDEX(Verdeelsleutels_percentage!$A:$AB,MATCH(demand!$C105,Verdeelsleutels_percentage!$C:$C,0),MATCH(INDEX(Overzicht!$B$1:$F$35,MATCH(demand!Z$1,Overzicht!$B:$B,0),5),Verdeelsleutels_percentage!$1:$1,0)))</f>
        <v>0</v>
      </c>
      <c r="AA105">
        <f>PRODUCT(INDEX(Overzicht!$B$2:$E$35,MATCH(demand!AA$1,Overzicht!$B$2:$B$35,0),4),INDEX(Verdeelsleutels_percentage!$A:$AB,MATCH(demand!$C105,Verdeelsleutels_percentage!$C:$C,0),MATCH(INDEX(Overzicht!$B$1:$F$35,MATCH(demand!AA$1,Overzicht!$B:$B,0),5),Verdeelsleutels_percentage!$1:$1,0)))</f>
        <v>2.5667201921731135E-6</v>
      </c>
      <c r="AB105">
        <f>PRODUCT(INDEX(Overzicht!$B$2:$E$35,MATCH(demand!AB$1,Overzicht!$B$2:$B$35,0),4),INDEX(Verdeelsleutels_percentage!$A:$AB,MATCH(demand!$C105,Verdeelsleutels_percentage!$C:$C,0),MATCH(INDEX(Overzicht!$B$1:$F$35,MATCH(demand!AB$1,Overzicht!$B:$B,0),5),Verdeelsleutels_percentage!$1:$1,0)))</f>
        <v>3.3715989804794138E-3</v>
      </c>
      <c r="AC105">
        <f>PRODUCT(INDEX(Overzicht!$B$2:$E$35,MATCH(demand!AC$1,Overzicht!$B$2:$B$35,0),4),INDEX(Verdeelsleutels_percentage!$A:$AB,MATCH(demand!$C105,Verdeelsleutels_percentage!$C:$C,0),MATCH(INDEX(Overzicht!$B$1:$F$35,MATCH(demand!AC$1,Overzicht!$B:$B,0),5),Verdeelsleutels_percentage!$1:$1,0)))</f>
        <v>1.1492372224392036E-4</v>
      </c>
      <c r="AD105">
        <f>PRODUCT(INDEX(Overzicht!$B$2:$E$35,MATCH(demand!AD$1,Overzicht!$B$2:$B$35,0),4),INDEX(Verdeelsleutels_percentage!$A:$AB,MATCH(demand!$C105,Verdeelsleutels_percentage!$C:$C,0),MATCH(INDEX(Overzicht!$B$1:$F$35,MATCH(demand!AD$1,Overzicht!$B:$B,0),5),Verdeelsleutels_percentage!$1:$1,0)))</f>
        <v>0</v>
      </c>
      <c r="AE105">
        <f>PRODUCT(INDEX(Overzicht!$B$2:$E$35,MATCH(demand!AE$1,Overzicht!$B$2:$B$35,0),4),INDEX(Verdeelsleutels_percentage!$A:$AB,MATCH(demand!$C105,Verdeelsleutels_percentage!$C:$C,0),MATCH(INDEX(Overzicht!$B$1:$F$35,MATCH(demand!AE$1,Overzicht!$B:$B,0),5),Verdeelsleutels_percentage!$1:$1,0)))</f>
        <v>0</v>
      </c>
      <c r="AF105">
        <f>PRODUCT(INDEX(Overzicht!$B$2:$E$35,MATCH(demand!AF$1,Overzicht!$B$2:$B$35,0),4),INDEX(Verdeelsleutels_percentage!$A:$AB,MATCH(demand!$C105,Verdeelsleutels_percentage!$C:$C,0),MATCH(INDEX(Overzicht!$B$1:$F$35,MATCH(demand!AF$1,Overzicht!$B:$B,0),5),Verdeelsleutels_percentage!$1:$1,0)))</f>
        <v>0</v>
      </c>
      <c r="AG105">
        <f>PRODUCT(INDEX(Overzicht!$B$2:$E$35,MATCH(demand!AG$1,Overzicht!$B$2:$B$35,0),4),INDEX(Verdeelsleutels_percentage!$A:$AB,MATCH(demand!$C105,Verdeelsleutels_percentage!$C:$C,0),MATCH(INDEX(Overzicht!$B$1:$F$35,MATCH(demand!AG$1,Overzicht!$B:$B,0),5),Verdeelsleutels_percentage!$1:$1,0)))</f>
        <v>0</v>
      </c>
      <c r="AH105">
        <f>PRODUCT(INDEX(Overzicht!$B$2:$E$35,MATCH(demand!AH$1,Overzicht!$B$2:$B$35,0),4),INDEX(Verdeelsleutels_percentage!$A:$AB,MATCH(demand!$C105,Verdeelsleutels_percentage!$C:$C,0),MATCH(INDEX(Overzicht!$B$1:$F$35,MATCH(demand!AH$1,Overzicht!$B:$B,0),5),Verdeelsleutels_percentage!$1:$1,0)))</f>
        <v>3.3367362498250473E-5</v>
      </c>
      <c r="AI105">
        <f>PRODUCT(INDEX(Overzicht!$B$2:$E$35,MATCH(demand!AI$1,Overzicht!$B$2:$B$35,0),4),INDEX(Verdeelsleutels_percentage!$A:$AB,MATCH(demand!$C105,Verdeelsleutels_percentage!$C:$C,0),MATCH(INDEX(Overzicht!$B$1:$F$35,MATCH(demand!AI$1,Overzicht!$B:$B,0),5),Verdeelsleutels_percentage!$1:$1,0)))</f>
        <v>5.1334403843462271E-6</v>
      </c>
      <c r="AJ105">
        <f>PRODUCT(INDEX(Overzicht!$B$2:$E$35,MATCH(demand!AJ$1,Overzicht!$B$2:$B$35,0),4),INDEX(Verdeelsleutels_percentage!$A:$AB,MATCH(demand!$C105,Verdeelsleutels_percentage!$C:$C,0),MATCH(INDEX(Overzicht!$B$1:$F$35,MATCH(demand!AJ$1,Overzicht!$B:$B,0),5),Verdeelsleutels_percentage!$1:$1,0)))</f>
        <v>0</v>
      </c>
      <c r="AK105">
        <f>PRODUCT(INDEX(Overzicht!$B$2:$E$35,MATCH(demand!AK$1,Overzicht!$B$2:$B$35,0),4),INDEX(Verdeelsleutels_percentage!$A:$AB,MATCH(demand!$C105,Verdeelsleutels_percentage!$C:$C,0),MATCH(INDEX(Overzicht!$B$1:$F$35,MATCH(demand!AK$1,Overzicht!$B:$B,0),5),Verdeelsleutels_percentage!$1:$1,0)))</f>
        <v>1.3489422591373546E-4</v>
      </c>
      <c r="AL105">
        <f>PRODUCT(INDEX(Overzicht!$B$2:$E$35,MATCH(demand!AL$1,Overzicht!$B$2:$B$35,0),4),INDEX(Verdeelsleutels_percentage!$A:$AB,MATCH(demand!$C105,Verdeelsleutels_percentage!$C:$C,0),MATCH(INDEX(Overzicht!$B$1:$F$35,MATCH(demand!AL$1,Overzicht!$B:$B,0),5),Verdeelsleutels_percentage!$1:$1,0)))</f>
        <v>1.7294131527401981E-3</v>
      </c>
      <c r="AM105">
        <f>PRODUCT(INDEX(Overzicht!$B$2:$E$35,MATCH(demand!AM$1,Overzicht!$B$2:$B$35,0),4),INDEX(Verdeelsleutels_percentage!$A:$AB,MATCH(demand!$C105,Verdeelsleutels_percentage!$C:$C,0),MATCH(INDEX(Overzicht!$B$1:$F$35,MATCH(demand!AM$1,Overzicht!$B:$B,0),5),Verdeelsleutels_percentage!$1:$1,0)))</f>
        <v>3.4588263054803961E-3</v>
      </c>
      <c r="AN105">
        <f>PRODUCT(INDEX(Overzicht!$B$2:$E$35,MATCH(demand!AN$1,Overzicht!$B$2:$B$35,0),4),INDEX(Verdeelsleutels_percentage!$A:$AB,MATCH(demand!$C105,Verdeelsleutels_percentage!$C:$C,0),MATCH(INDEX(Overzicht!$B$1:$F$35,MATCH(demand!AN$1,Overzicht!$B:$B,0),5),Verdeelsleutels_percentage!$1:$1,0)))</f>
        <v>1.7294131527401981E-3</v>
      </c>
      <c r="AO105">
        <f>PRODUCT(INDEX(Overzicht!$B$2:$E$35,MATCH(demand!AO$1,Overzicht!$B$2:$B$35,0),4),INDEX(Verdeelsleutels_percentage!$A:$AB,MATCH(demand!$C105,Verdeelsleutels_percentage!$C:$C,0),MATCH(INDEX(Overzicht!$B$1:$F$35,MATCH(demand!AO$1,Overzicht!$B:$B,0),5),Verdeelsleutels_percentage!$1:$1,0)))</f>
        <v>6.0529460345906932E-3</v>
      </c>
    </row>
    <row r="106" spans="2:41">
      <c r="B106" t="str">
        <f>INDEX('ETLocal datasets'!B:C,MATCH(C106,'ETLocal datasets'!C:C,0),1)</f>
        <v>GM0294</v>
      </c>
      <c r="C106" t="str">
        <f>'ETLocal datasets'!C89</f>
        <v>Winterswijk</v>
      </c>
      <c r="D106">
        <f t="shared" si="10"/>
        <v>4.1295765248978322E-2</v>
      </c>
      <c r="E106">
        <f t="shared" si="11"/>
        <v>9.6464162492944455E-2</v>
      </c>
      <c r="F106">
        <f t="shared" si="12"/>
        <v>1.7560388708288424E-2</v>
      </c>
      <c r="G106">
        <f t="shared" si="13"/>
        <v>3.6124228199907613E-2</v>
      </c>
      <c r="H106">
        <f>PRODUCT(INDEX(Overzicht!$B$2:$E$35,MATCH(demand!H$1,Overzicht!$B$2:$B$35,0),4),INDEX(Verdeelsleutels_percentage!$A:$AB,MATCH(demand!$C106,Verdeelsleutels_percentage!$C:$C,0),MATCH(INDEX(Overzicht!$B$1:$F$35,MATCH(demand!H$1,Overzicht!$B:$B,0),5),Verdeelsleutels_percentage!$1:$1,0)))</f>
        <v>1.7560388708288424E-2</v>
      </c>
      <c r="I106">
        <f>PRODUCT(INDEX(Overzicht!$B$2:$E$35,MATCH(demand!I$1,Overzicht!$B$2:$B$35,0),4),INDEX(Verdeelsleutels_percentage!$A:$AB,MATCH(demand!$C106,Verdeelsleutels_percentage!$C:$C,0),MATCH(INDEX(Overzicht!$B$1:$F$35,MATCH(demand!I$1,Overzicht!$B:$B,0),5),Verdeelsleutels_percentage!$1:$1,0)))</f>
        <v>1.3400470502797739E-2</v>
      </c>
      <c r="J106">
        <f>PRODUCT(INDEX(Overzicht!$B$2:$E$35,MATCH(demand!J$1,Overzicht!$B$2:$B$35,0),4),INDEX(Verdeelsleutels_percentage!$A:$AB,MATCH(demand!$C106,Verdeelsleutels_percentage!$C:$C,0),MATCH(INDEX(Overzicht!$B$1:$F$35,MATCH(demand!J$1,Overzicht!$B:$B,0),5),Verdeelsleutels_percentage!$1:$1,0)))</f>
        <v>4.0138031333230677E-3</v>
      </c>
      <c r="K106">
        <f>PRODUCT(INDEX(Overzicht!$B$2:$E$35,MATCH(demand!K$1,Overzicht!$B$2:$B$35,0),4),INDEX(Verdeelsleutels_percentage!$A:$AB,MATCH(demand!$C106,Verdeelsleutels_percentage!$C:$C,0),MATCH(INDEX(Overzicht!$B$1:$F$35,MATCH(demand!K$1,Overzicht!$B:$B,0),5),Verdeelsleutels_percentage!$1:$1,0)))</f>
        <v>1.5633882253264029E-3</v>
      </c>
      <c r="L106">
        <f>PRODUCT(INDEX(Overzicht!$B$2:$E$35,MATCH(demand!L$1,Overzicht!$B$2:$B$35,0),4),INDEX(Verdeelsleutels_percentage!$A:$AB,MATCH(demand!$C106,Verdeelsleutels_percentage!$C:$C,0),MATCH(INDEX(Overzicht!$B$1:$F$35,MATCH(demand!L$1,Overzicht!$B:$B,0),5),Verdeelsleutels_percentage!$1:$1,0)))</f>
        <v>6.0207046999846024E-3</v>
      </c>
      <c r="M106">
        <f>PRODUCT(INDEX(Overzicht!$B$2:$E$35,MATCH(demand!M$1,Overzicht!$B$2:$B$35,0),4),INDEX(Verdeelsleutels_percentage!$A:$AB,MATCH(demand!$C106,Verdeelsleutels_percentage!$C:$C,0),MATCH(INDEX(Overzicht!$B$1:$F$35,MATCH(demand!M$1,Overzicht!$B:$B,0),5),Verdeelsleutels_percentage!$1:$1,0)))</f>
        <v>1.2355990406930209E-2</v>
      </c>
      <c r="N106">
        <f>PRODUCT(INDEX(Overzicht!$B$2:$E$35,MATCH(demand!N$1,Overzicht!$B$2:$B$35,0),4),INDEX(Verdeelsleutels_percentage!$A:$AB,MATCH(demand!$C106,Verdeelsleutels_percentage!$C:$C,0),MATCH(INDEX(Overzicht!$B$1:$F$35,MATCH(demand!N$1,Overzicht!$B:$B,0),5),Verdeelsleutels_percentage!$1:$1,0)))</f>
        <v>2.0394527703901908E-2</v>
      </c>
      <c r="O106">
        <f>PRODUCT(INDEX(Overzicht!$B$2:$E$35,MATCH(demand!O$1,Overzicht!$B$2:$B$35,0),4),INDEX(Verdeelsleutels_percentage!$A:$AB,MATCH(demand!$C106,Verdeelsleutels_percentage!$C:$C,0),MATCH(INDEX(Overzicht!$B$1:$F$35,MATCH(demand!O$1,Overzicht!$B:$B,0),5),Verdeelsleutels_percentage!$1:$1,0)))</f>
        <v>0</v>
      </c>
      <c r="P106">
        <f>PRODUCT(INDEX(Overzicht!$B$2:$E$35,MATCH(demand!P$1,Overzicht!$B$2:$B$35,0),4),INDEX(Verdeelsleutels_percentage!$A:$AB,MATCH(demand!$C106,Verdeelsleutels_percentage!$C:$C,0),MATCH(INDEX(Overzicht!$B$1:$F$35,MATCH(demand!P$1,Overzicht!$B:$B,0),5),Verdeelsleutels_percentage!$1:$1,0)))</f>
        <v>0</v>
      </c>
      <c r="Q106">
        <f>PRODUCT(INDEX(Overzicht!$B$2:$E$35,MATCH(demand!Q$1,Overzicht!$B$2:$B$35,0),4),INDEX(Verdeelsleutels_percentage!$A:$AB,MATCH(demand!$C106,Verdeelsleutels_percentage!$C:$C,0),MATCH(INDEX(Overzicht!$B$1:$F$35,MATCH(demand!Q$1,Overzicht!$B:$B,0),5),Verdeelsleutels_percentage!$1:$1,0)))</f>
        <v>5.9579890260264296E-3</v>
      </c>
      <c r="R106">
        <f>PRODUCT(INDEX(Overzicht!$B$2:$E$35,MATCH(demand!R$1,Overzicht!$B$2:$B$35,0),4),INDEX(Verdeelsleutels_percentage!$A:$AB,MATCH(demand!$C106,Verdeelsleutels_percentage!$C:$C,0),MATCH(INDEX(Overzicht!$B$1:$F$35,MATCH(demand!R$1,Overzicht!$B:$B,0),5),Verdeelsleutels_percentage!$1:$1,0)))</f>
        <v>1.0661664572889399E-3</v>
      </c>
      <c r="S106">
        <f>PRODUCT(INDEX(Overzicht!$B$2:$E$35,MATCH(demand!S$1,Overzicht!$B$2:$B$35,0),4),INDEX(Verdeelsleutels_percentage!$A:$AB,MATCH(demand!$C106,Verdeelsleutels_percentage!$C:$C,0),MATCH(INDEX(Overzicht!$B$1:$F$35,MATCH(demand!S$1,Overzicht!$B:$B,0),5),Verdeelsleutels_percentage!$1:$1,0)))</f>
        <v>8.1948480638679311E-3</v>
      </c>
      <c r="T106">
        <f>PRODUCT(INDEX(Overzicht!$B$2:$E$35,MATCH(demand!T$1,Overzicht!$B$2:$B$35,0),4),INDEX(Verdeelsleutels_percentage!$A:$AB,MATCH(demand!$C106,Verdeelsleutels_percentage!$C:$C,0),MATCH(INDEX(Overzicht!$B$1:$F$35,MATCH(demand!T$1,Overzicht!$B:$B,0),5),Verdeelsleutels_percentage!$1:$1,0)))</f>
        <v>6.6896718888717803E-3</v>
      </c>
      <c r="U106">
        <f>PRODUCT(INDEX(Overzicht!$B$2:$E$35,MATCH(demand!U$1,Overzicht!$B$2:$B$35,0),4),INDEX(Verdeelsleutels_percentage!$A:$AB,MATCH(demand!$C106,Verdeelsleutels_percentage!$C:$C,0),MATCH(INDEX(Overzicht!$B$1:$F$35,MATCH(demand!U$1,Overzicht!$B:$B,0),5),Verdeelsleutels_percentage!$1:$1,0)))</f>
        <v>2.0905224652724312E-2</v>
      </c>
      <c r="V106">
        <f>PRODUCT(INDEX(Overzicht!$B$2:$E$35,MATCH(demand!V$1,Overzicht!$B$2:$B$35,0),4),INDEX(Verdeelsleutels_percentage!$A:$AB,MATCH(demand!$C106,Verdeelsleutels_percentage!$C:$C,0),MATCH(INDEX(Overzicht!$B$1:$F$35,MATCH(demand!V$1,Overzicht!$B:$B,0),5),Verdeelsleutels_percentage!$1:$1,0)))</f>
        <v>1.8396597694397398E-3</v>
      </c>
      <c r="W106">
        <f>PRODUCT(INDEX(Overzicht!$B$2:$E$35,MATCH(demand!W$1,Overzicht!$B$2:$B$35,0),4),INDEX(Verdeelsleutels_percentage!$A:$AB,MATCH(demand!$C106,Verdeelsleutels_percentage!$C:$C,0),MATCH(INDEX(Overzicht!$B$1:$F$35,MATCH(demand!W$1,Overzicht!$B:$B,0),5),Verdeelsleutels_percentage!$1:$1,0)))</f>
        <v>2.0069015666615342E-2</v>
      </c>
      <c r="X106">
        <f>PRODUCT(INDEX(Overzicht!$B$2:$E$35,MATCH(demand!X$1,Overzicht!$B$2:$B$35,0),4),INDEX(Verdeelsleutels_percentage!$A:$AB,MATCH(demand!$C106,Verdeelsleutels_percentage!$C:$C,0),MATCH(INDEX(Overzicht!$B$1:$F$35,MATCH(demand!X$1,Overzicht!$B:$B,0),5),Verdeelsleutels_percentage!$1:$1,0)))</f>
        <v>1.0578134614821108E-2</v>
      </c>
      <c r="Y106">
        <f>PRODUCT(INDEX(Overzicht!$B$2:$E$35,MATCH(demand!Y$1,Overzicht!$B$2:$B$35,0),4),INDEX(Verdeelsleutels_percentage!$A:$AB,MATCH(demand!$C106,Verdeelsleutels_percentage!$C:$C,0),MATCH(INDEX(Overzicht!$B$1:$F$35,MATCH(demand!Y$1,Overzicht!$B:$B,0),5),Verdeelsleutels_percentage!$1:$1,0)))</f>
        <v>3.9765628039316423E-6</v>
      </c>
      <c r="Z106">
        <f>PRODUCT(INDEX(Overzicht!$B$2:$E$35,MATCH(demand!Z$1,Overzicht!$B$2:$B$35,0),4),INDEX(Verdeelsleutels_percentage!$A:$AB,MATCH(demand!$C106,Verdeelsleutels_percentage!$C:$C,0),MATCH(INDEX(Overzicht!$B$1:$F$35,MATCH(demand!Z$1,Overzicht!$B:$B,0),5),Verdeelsleutels_percentage!$1:$1,0)))</f>
        <v>0</v>
      </c>
      <c r="AA106">
        <f>PRODUCT(INDEX(Overzicht!$B$2:$E$35,MATCH(demand!AA$1,Overzicht!$B$2:$B$35,0),4),INDEX(Verdeelsleutels_percentage!$A:$AB,MATCH(demand!$C106,Verdeelsleutels_percentage!$C:$C,0),MATCH(INDEX(Overzicht!$B$1:$F$35,MATCH(demand!AA$1,Overzicht!$B:$B,0),5),Verdeelsleutels_percentage!$1:$1,0)))</f>
        <v>9.3019012957465326E-5</v>
      </c>
      <c r="AB106">
        <f>PRODUCT(INDEX(Overzicht!$B$2:$E$35,MATCH(demand!AB$1,Overzicht!$B$2:$B$35,0),4),INDEX(Verdeelsleutels_percentage!$A:$AB,MATCH(demand!$C106,Verdeelsleutels_percentage!$C:$C,0),MATCH(INDEX(Overzicht!$B$1:$F$35,MATCH(demand!AB$1,Overzicht!$B:$B,0),5),Verdeelsleutels_percentage!$1:$1,0)))</f>
        <v>1.2266403244013842E-2</v>
      </c>
      <c r="AC106">
        <f>PRODUCT(INDEX(Overzicht!$B$2:$E$35,MATCH(demand!AC$1,Overzicht!$B$2:$B$35,0),4),INDEX(Verdeelsleutels_percentage!$A:$AB,MATCH(demand!$C106,Verdeelsleutels_percentage!$C:$C,0),MATCH(INDEX(Overzicht!$B$1:$F$35,MATCH(demand!AC$1,Overzicht!$B:$B,0),5),Verdeelsleutels_percentage!$1:$1,0)))</f>
        <v>1.7287103288384778E-3</v>
      </c>
      <c r="AD106">
        <f>PRODUCT(INDEX(Overzicht!$B$2:$E$35,MATCH(demand!AD$1,Overzicht!$B$2:$B$35,0),4),INDEX(Verdeelsleutels_percentage!$A:$AB,MATCH(demand!$C106,Verdeelsleutels_percentage!$C:$C,0),MATCH(INDEX(Overzicht!$B$1:$F$35,MATCH(demand!AD$1,Overzicht!$B:$B,0),5),Verdeelsleutels_percentage!$1:$1,0)))</f>
        <v>0</v>
      </c>
      <c r="AE106">
        <f>PRODUCT(INDEX(Overzicht!$B$2:$E$35,MATCH(demand!AE$1,Overzicht!$B$2:$B$35,0),4),INDEX(Verdeelsleutels_percentage!$A:$AB,MATCH(demand!$C106,Verdeelsleutels_percentage!$C:$C,0),MATCH(INDEX(Overzicht!$B$1:$F$35,MATCH(demand!AE$1,Overzicht!$B:$B,0),5),Verdeelsleutels_percentage!$1:$1,0)))</f>
        <v>0</v>
      </c>
      <c r="AF106">
        <f>PRODUCT(INDEX(Overzicht!$B$2:$E$35,MATCH(demand!AF$1,Overzicht!$B$2:$B$35,0),4),INDEX(Verdeelsleutels_percentage!$A:$AB,MATCH(demand!$C106,Verdeelsleutels_percentage!$C:$C,0),MATCH(INDEX(Overzicht!$B$1:$F$35,MATCH(demand!AF$1,Overzicht!$B:$B,0),5),Verdeelsleutels_percentage!$1:$1,0)))</f>
        <v>0</v>
      </c>
      <c r="AG106">
        <f>PRODUCT(INDEX(Overzicht!$B$2:$E$35,MATCH(demand!AG$1,Overzicht!$B$2:$B$35,0),4),INDEX(Verdeelsleutels_percentage!$A:$AB,MATCH(demand!$C106,Verdeelsleutels_percentage!$C:$C,0),MATCH(INDEX(Overzicht!$B$1:$F$35,MATCH(demand!AG$1,Overzicht!$B:$B,0),5),Verdeelsleutels_percentage!$1:$1,0)))</f>
        <v>0</v>
      </c>
      <c r="AH106">
        <f>PRODUCT(INDEX(Overzicht!$B$2:$E$35,MATCH(demand!AH$1,Overzicht!$B$2:$B$35,0),4),INDEX(Verdeelsleutels_percentage!$A:$AB,MATCH(demand!$C106,Verdeelsleutels_percentage!$C:$C,0),MATCH(INDEX(Overzicht!$B$1:$F$35,MATCH(demand!AH$1,Overzicht!$B:$B,0),5),Verdeelsleutels_percentage!$1:$1,0)))</f>
        <v>1.2092471684470494E-3</v>
      </c>
      <c r="AI106">
        <f>PRODUCT(INDEX(Overzicht!$B$2:$E$35,MATCH(demand!AI$1,Overzicht!$B$2:$B$35,0),4),INDEX(Verdeelsleutels_percentage!$A:$AB,MATCH(demand!$C106,Verdeelsleutels_percentage!$C:$C,0),MATCH(INDEX(Overzicht!$B$1:$F$35,MATCH(demand!AI$1,Overzicht!$B:$B,0),5),Verdeelsleutels_percentage!$1:$1,0)))</f>
        <v>1.8603802591493065E-4</v>
      </c>
      <c r="AJ106">
        <f>PRODUCT(INDEX(Overzicht!$B$2:$E$35,MATCH(demand!AJ$1,Overzicht!$B$2:$B$35,0),4),INDEX(Verdeelsleutels_percentage!$A:$AB,MATCH(demand!$C106,Verdeelsleutels_percentage!$C:$C,0),MATCH(INDEX(Overzicht!$B$1:$F$35,MATCH(demand!AJ$1,Overzicht!$B:$B,0),5),Verdeelsleutels_percentage!$1:$1,0)))</f>
        <v>0</v>
      </c>
      <c r="AK106">
        <f>PRODUCT(INDEX(Overzicht!$B$2:$E$35,MATCH(demand!AK$1,Overzicht!$B$2:$B$35,0),4),INDEX(Verdeelsleutels_percentage!$A:$AB,MATCH(demand!$C106,Verdeelsleutels_percentage!$C:$C,0),MATCH(INDEX(Overzicht!$B$1:$F$35,MATCH(demand!AK$1,Overzicht!$B:$B,0),5),Verdeelsleutels_percentage!$1:$1,0)))</f>
        <v>2.6089720366599944E-4</v>
      </c>
      <c r="AL106">
        <f>PRODUCT(INDEX(Overzicht!$B$2:$E$35,MATCH(demand!AL$1,Overzicht!$B$2:$B$35,0),4),INDEX(Verdeelsleutels_percentage!$A:$AB,MATCH(demand!$C106,Verdeelsleutels_percentage!$C:$C,0),MATCH(INDEX(Overzicht!$B$1:$F$35,MATCH(demand!AL$1,Overzicht!$B:$B,0),5),Verdeelsleutels_percentage!$1:$1,0)))</f>
        <v>3.3448359444358902E-3</v>
      </c>
      <c r="AM106">
        <f>PRODUCT(INDEX(Overzicht!$B$2:$E$35,MATCH(demand!AM$1,Overzicht!$B$2:$B$35,0),4),INDEX(Verdeelsleutels_percentage!$A:$AB,MATCH(demand!$C106,Verdeelsleutels_percentage!$C:$C,0),MATCH(INDEX(Overzicht!$B$1:$F$35,MATCH(demand!AM$1,Overzicht!$B:$B,0),5),Verdeelsleutels_percentage!$1:$1,0)))</f>
        <v>6.6896718888717803E-3</v>
      </c>
      <c r="AN106">
        <f>PRODUCT(INDEX(Overzicht!$B$2:$E$35,MATCH(demand!AN$1,Overzicht!$B$2:$B$35,0),4),INDEX(Verdeelsleutels_percentage!$A:$AB,MATCH(demand!$C106,Verdeelsleutels_percentage!$C:$C,0),MATCH(INDEX(Overzicht!$B$1:$F$35,MATCH(demand!AN$1,Overzicht!$B:$B,0),5),Verdeelsleutels_percentage!$1:$1,0)))</f>
        <v>3.3448359444358902E-3</v>
      </c>
      <c r="AO106">
        <f>PRODUCT(INDEX(Overzicht!$B$2:$E$35,MATCH(demand!AO$1,Overzicht!$B$2:$B$35,0),4),INDEX(Verdeelsleutels_percentage!$A:$AB,MATCH(demand!$C106,Verdeelsleutels_percentage!$C:$C,0),MATCH(INDEX(Overzicht!$B$1:$F$35,MATCH(demand!AO$1,Overzicht!$B:$B,0),5),Verdeelsleutels_percentage!$1:$1,0)))</f>
        <v>1.1706925805525615E-2</v>
      </c>
    </row>
    <row r="107" spans="2:41">
      <c r="B107" t="str">
        <f>INDEX('ETLocal datasets'!B:C,MATCH(C107,'ETLocal datasets'!C:C,0),1)</f>
        <v>GM0296</v>
      </c>
      <c r="C107" t="str">
        <f>'ETLocal datasets'!C90</f>
        <v>Wijchen</v>
      </c>
      <c r="D107">
        <f t="shared" si="10"/>
        <v>3.6446753826175633E-2</v>
      </c>
      <c r="E107">
        <f t="shared" si="11"/>
        <v>9.8052802820825208E-2</v>
      </c>
      <c r="F107">
        <f t="shared" si="12"/>
        <v>2.4880305781168711E-2</v>
      </c>
      <c r="G107">
        <f t="shared" si="13"/>
        <v>5.1182343321261356E-2</v>
      </c>
      <c r="H107">
        <f>PRODUCT(INDEX(Overzicht!$B$2:$E$35,MATCH(demand!H$1,Overzicht!$B$2:$B$35,0),4),INDEX(Verdeelsleutels_percentage!$A:$AB,MATCH(demand!$C107,Verdeelsleutels_percentage!$C:$C,0),MATCH(INDEX(Overzicht!$B$1:$F$35,MATCH(demand!H$1,Overzicht!$B:$B,0),5),Verdeelsleutels_percentage!$1:$1,0)))</f>
        <v>2.4880305781168711E-2</v>
      </c>
      <c r="I107">
        <f>PRODUCT(INDEX(Overzicht!$B$2:$E$35,MATCH(demand!I$1,Overzicht!$B$2:$B$35,0),4),INDEX(Verdeelsleutels_percentage!$A:$AB,MATCH(demand!$C107,Verdeelsleutels_percentage!$C:$C,0),MATCH(INDEX(Overzicht!$B$1:$F$35,MATCH(demand!I$1,Overzicht!$B:$B,0),5),Verdeelsleutels_percentage!$1:$1,0)))</f>
        <v>7.9133333407705765E-3</v>
      </c>
      <c r="J107">
        <f>PRODUCT(INDEX(Overzicht!$B$2:$E$35,MATCH(demand!J$1,Overzicht!$B$2:$B$35,0),4),INDEX(Verdeelsleutels_percentage!$A:$AB,MATCH(demand!$C107,Verdeelsleutels_percentage!$C:$C,0),MATCH(INDEX(Overzicht!$B$1:$F$35,MATCH(demand!J$1,Overzicht!$B:$B,0),5),Verdeelsleutels_percentage!$1:$1,0)))</f>
        <v>5.6869270356957055E-3</v>
      </c>
      <c r="K107">
        <f>PRODUCT(INDEX(Overzicht!$B$2:$E$35,MATCH(demand!K$1,Overzicht!$B$2:$B$35,0),4),INDEX(Verdeelsleutels_percentage!$A:$AB,MATCH(demand!$C107,Verdeelsleutels_percentage!$C:$C,0),MATCH(INDEX(Overzicht!$B$1:$F$35,MATCH(demand!K$1,Overzicht!$B:$B,0),5),Verdeelsleutels_percentage!$1:$1,0)))</f>
        <v>9.2322222308990063E-4</v>
      </c>
      <c r="L107">
        <f>PRODUCT(INDEX(Overzicht!$B$2:$E$35,MATCH(demand!L$1,Overzicht!$B$2:$B$35,0),4),INDEX(Verdeelsleutels_percentage!$A:$AB,MATCH(demand!$C107,Verdeelsleutels_percentage!$C:$C,0),MATCH(INDEX(Overzicht!$B$1:$F$35,MATCH(demand!L$1,Overzicht!$B:$B,0),5),Verdeelsleutels_percentage!$1:$1,0)))</f>
        <v>8.5303905535435588E-3</v>
      </c>
      <c r="M107">
        <f>PRODUCT(INDEX(Overzicht!$B$2:$E$35,MATCH(demand!M$1,Overzicht!$B$2:$B$35,0),4),INDEX(Verdeelsleutels_percentage!$A:$AB,MATCH(demand!$C107,Verdeelsleutels_percentage!$C:$C,0),MATCH(INDEX(Overzicht!$B$1:$F$35,MATCH(demand!M$1,Overzicht!$B:$B,0),5),Verdeelsleutels_percentage!$1:$1,0)))</f>
        <v>4.4979849816851741E-3</v>
      </c>
      <c r="N107">
        <f>PRODUCT(INDEX(Overzicht!$B$2:$E$35,MATCH(demand!N$1,Overzicht!$B$2:$B$35,0),4),INDEX(Verdeelsleutels_percentage!$A:$AB,MATCH(demand!$C107,Verdeelsleutels_percentage!$C:$C,0),MATCH(INDEX(Overzicht!$B$1:$F$35,MATCH(demand!N$1,Overzicht!$B:$B,0),5),Verdeelsleutels_percentage!$1:$1,0)))</f>
        <v>7.2622394815335858E-3</v>
      </c>
      <c r="O107">
        <f>PRODUCT(INDEX(Overzicht!$B$2:$E$35,MATCH(demand!O$1,Overzicht!$B$2:$B$35,0),4),INDEX(Verdeelsleutels_percentage!$A:$AB,MATCH(demand!$C107,Verdeelsleutels_percentage!$C:$C,0),MATCH(INDEX(Overzicht!$B$1:$F$35,MATCH(demand!O$1,Overzicht!$B:$B,0),5),Verdeelsleutels_percentage!$1:$1,0)))</f>
        <v>0</v>
      </c>
      <c r="P107">
        <f>PRODUCT(INDEX(Overzicht!$B$2:$E$35,MATCH(demand!P$1,Overzicht!$B$2:$B$35,0),4),INDEX(Verdeelsleutels_percentage!$A:$AB,MATCH(demand!$C107,Verdeelsleutels_percentage!$C:$C,0),MATCH(INDEX(Overzicht!$B$1:$F$35,MATCH(demand!P$1,Overzicht!$B:$B,0),5),Verdeelsleutels_percentage!$1:$1,0)))</f>
        <v>6.2158016097713601E-3</v>
      </c>
      <c r="Q107">
        <f>PRODUCT(INDEX(Overzicht!$B$2:$E$35,MATCH(demand!Q$1,Overzicht!$B$2:$B$35,0),4),INDEX(Verdeelsleutels_percentage!$A:$AB,MATCH(demand!$C107,Verdeelsleutels_percentage!$C:$C,0),MATCH(INDEX(Overzicht!$B$1:$F$35,MATCH(demand!Q$1,Overzicht!$B:$B,0),5),Verdeelsleutels_percentage!$1:$1,0)))</f>
        <v>8.4415323186108129E-3</v>
      </c>
      <c r="R107">
        <f>PRODUCT(INDEX(Overzicht!$B$2:$E$35,MATCH(demand!R$1,Overzicht!$B$2:$B$35,0),4),INDEX(Verdeelsleutels_percentage!$A:$AB,MATCH(demand!$C107,Verdeelsleutels_percentage!$C:$C,0),MATCH(INDEX(Overzicht!$B$1:$F$35,MATCH(demand!R$1,Overzicht!$B:$B,0),5),Verdeelsleutels_percentage!$1:$1,0)))</f>
        <v>1.5105899938566718E-3</v>
      </c>
      <c r="S107">
        <f>PRODUCT(INDEX(Overzicht!$B$2:$E$35,MATCH(demand!S$1,Overzicht!$B$2:$B$35,0),4),INDEX(Verdeelsleutels_percentage!$A:$AB,MATCH(demand!$C107,Verdeelsleutels_percentage!$C:$C,0),MATCH(INDEX(Overzicht!$B$1:$F$35,MATCH(demand!S$1,Overzicht!$B:$B,0),5),Verdeelsleutels_percentage!$1:$1,0)))</f>
        <v>1.1610809364545401E-2</v>
      </c>
      <c r="T107">
        <f>PRODUCT(INDEX(Overzicht!$B$2:$E$35,MATCH(demand!T$1,Overzicht!$B$2:$B$35,0),4),INDEX(Verdeelsleutels_percentage!$A:$AB,MATCH(demand!$C107,Verdeelsleutels_percentage!$C:$C,0),MATCH(INDEX(Overzicht!$B$1:$F$35,MATCH(demand!T$1,Overzicht!$B:$B,0),5),Verdeelsleutels_percentage!$1:$1,0)))</f>
        <v>9.4782117261595095E-3</v>
      </c>
      <c r="U107">
        <f>PRODUCT(INDEX(Overzicht!$B$2:$E$35,MATCH(demand!U$1,Overzicht!$B$2:$B$35,0),4),INDEX(Verdeelsleutels_percentage!$A:$AB,MATCH(demand!$C107,Verdeelsleutels_percentage!$C:$C,0),MATCH(INDEX(Overzicht!$B$1:$F$35,MATCH(demand!U$1,Overzicht!$B:$B,0),5),Verdeelsleutels_percentage!$1:$1,0)))</f>
        <v>2.9619411644248469E-2</v>
      </c>
      <c r="V107">
        <f>PRODUCT(INDEX(Overzicht!$B$2:$E$35,MATCH(demand!V$1,Overzicht!$B$2:$B$35,0),4),INDEX(Verdeelsleutels_percentage!$A:$AB,MATCH(demand!$C107,Verdeelsleutels_percentage!$C:$C,0),MATCH(INDEX(Overzicht!$B$1:$F$35,MATCH(demand!V$1,Overzicht!$B:$B,0),5),Verdeelsleutels_percentage!$1:$1,0)))</f>
        <v>2.6065082246938655E-3</v>
      </c>
      <c r="W107">
        <f>PRODUCT(INDEX(Overzicht!$B$2:$E$35,MATCH(demand!W$1,Overzicht!$B$2:$B$35,0),4),INDEX(Verdeelsleutels_percentage!$A:$AB,MATCH(demand!$C107,Verdeelsleutels_percentage!$C:$C,0),MATCH(INDEX(Overzicht!$B$1:$F$35,MATCH(demand!W$1,Overzicht!$B:$B,0),5),Verdeelsleutels_percentage!$1:$1,0)))</f>
        <v>2.843463517847853E-2</v>
      </c>
      <c r="X107">
        <f>PRODUCT(INDEX(Overzicht!$B$2:$E$35,MATCH(demand!X$1,Overzicht!$B$2:$B$35,0),4),INDEX(Verdeelsleutels_percentage!$A:$AB,MATCH(demand!$C107,Verdeelsleutels_percentage!$C:$C,0),MATCH(INDEX(Overzicht!$B$1:$F$35,MATCH(demand!X$1,Overzicht!$B:$B,0),5),Verdeelsleutels_percentage!$1:$1,0)))</f>
        <v>2.6333987751633601E-3</v>
      </c>
      <c r="Y107">
        <f>PRODUCT(INDEX(Overzicht!$B$2:$E$35,MATCH(demand!Y$1,Overzicht!$B$2:$B$35,0),4),INDEX(Verdeelsleutels_percentage!$A:$AB,MATCH(demand!$C107,Verdeelsleutels_percentage!$C:$C,0),MATCH(INDEX(Overzicht!$B$1:$F$35,MATCH(demand!Y$1,Overzicht!$B:$B,0),5),Verdeelsleutels_percentage!$1:$1,0)))</f>
        <v>1.6699958011319504E-6</v>
      </c>
      <c r="Z107">
        <f>PRODUCT(INDEX(Overzicht!$B$2:$E$35,MATCH(demand!Z$1,Overzicht!$B$2:$B$35,0),4),INDEX(Verdeelsleutels_percentage!$A:$AB,MATCH(demand!$C107,Verdeelsleutels_percentage!$C:$C,0),MATCH(INDEX(Overzicht!$B$1:$F$35,MATCH(demand!Z$1,Overzicht!$B:$B,0),5),Verdeelsleutels_percentage!$1:$1,0)))</f>
        <v>0</v>
      </c>
      <c r="AA107">
        <f>PRODUCT(INDEX(Overzicht!$B$2:$E$35,MATCH(demand!AA$1,Overzicht!$B$2:$B$35,0),4),INDEX(Verdeelsleutels_percentage!$A:$AB,MATCH(demand!$C107,Verdeelsleutels_percentage!$C:$C,0),MATCH(INDEX(Overzicht!$B$1:$F$35,MATCH(demand!AA$1,Overzicht!$B:$B,0),5),Verdeelsleutels_percentage!$1:$1,0)))</f>
        <v>3.9064229266244455E-5</v>
      </c>
      <c r="AB107">
        <f>PRODUCT(INDEX(Overzicht!$B$2:$E$35,MATCH(demand!AB$1,Overzicht!$B$2:$B$35,0),4),INDEX(Verdeelsleutels_percentage!$A:$AB,MATCH(demand!$C107,Verdeelsleutels_percentage!$C:$C,0),MATCH(INDEX(Overzicht!$B$1:$F$35,MATCH(demand!AB$1,Overzicht!$B:$B,0),5),Verdeelsleutels_percentage!$1:$1,0)))</f>
        <v>1.3027734279702045E-2</v>
      </c>
      <c r="AC107">
        <f>PRODUCT(INDEX(Overzicht!$B$2:$E$35,MATCH(demand!AC$1,Overzicht!$B$2:$B$35,0),4),INDEX(Verdeelsleutels_percentage!$A:$AB,MATCH(demand!$C107,Verdeelsleutels_percentage!$C:$C,0),MATCH(INDEX(Overzicht!$B$1:$F$35,MATCH(demand!AC$1,Overzicht!$B:$B,0),5),Verdeelsleutels_percentage!$1:$1,0)))</f>
        <v>7.4952734223425834E-4</v>
      </c>
      <c r="AD107">
        <f>PRODUCT(INDEX(Overzicht!$B$2:$E$35,MATCH(demand!AD$1,Overzicht!$B$2:$B$35,0),4),INDEX(Verdeelsleutels_percentage!$A:$AB,MATCH(demand!$C107,Verdeelsleutels_percentage!$C:$C,0),MATCH(INDEX(Overzicht!$B$1:$F$35,MATCH(demand!AD$1,Overzicht!$B:$B,0),5),Verdeelsleutels_percentage!$1:$1,0)))</f>
        <v>0</v>
      </c>
      <c r="AE107">
        <f>PRODUCT(INDEX(Overzicht!$B$2:$E$35,MATCH(demand!AE$1,Overzicht!$B$2:$B$35,0),4),INDEX(Verdeelsleutels_percentage!$A:$AB,MATCH(demand!$C107,Verdeelsleutels_percentage!$C:$C,0),MATCH(INDEX(Overzicht!$B$1:$F$35,MATCH(demand!AE$1,Overzicht!$B:$B,0),5),Verdeelsleutels_percentage!$1:$1,0)))</f>
        <v>0</v>
      </c>
      <c r="AF107">
        <f>PRODUCT(INDEX(Overzicht!$B$2:$E$35,MATCH(demand!AF$1,Overzicht!$B$2:$B$35,0),4),INDEX(Verdeelsleutels_percentage!$A:$AB,MATCH(demand!$C107,Verdeelsleutels_percentage!$C:$C,0),MATCH(INDEX(Overzicht!$B$1:$F$35,MATCH(demand!AF$1,Overzicht!$B:$B,0),5),Verdeelsleutels_percentage!$1:$1,0)))</f>
        <v>0</v>
      </c>
      <c r="AG107">
        <f>PRODUCT(INDEX(Overzicht!$B$2:$E$35,MATCH(demand!AG$1,Overzicht!$B$2:$B$35,0),4),INDEX(Verdeelsleutels_percentage!$A:$AB,MATCH(demand!$C107,Verdeelsleutels_percentage!$C:$C,0),MATCH(INDEX(Overzicht!$B$1:$F$35,MATCH(demand!AG$1,Overzicht!$B:$B,0),5),Verdeelsleutels_percentage!$1:$1,0)))</f>
        <v>0</v>
      </c>
      <c r="AH107">
        <f>PRODUCT(INDEX(Overzicht!$B$2:$E$35,MATCH(demand!AH$1,Overzicht!$B$2:$B$35,0),4),INDEX(Verdeelsleutels_percentage!$A:$AB,MATCH(demand!$C107,Verdeelsleutels_percentage!$C:$C,0),MATCH(INDEX(Overzicht!$B$1:$F$35,MATCH(demand!AH$1,Overzicht!$B:$B,0),5),Verdeelsleutels_percentage!$1:$1,0)))</f>
        <v>5.0783498046117793E-4</v>
      </c>
      <c r="AI107">
        <f>PRODUCT(INDEX(Overzicht!$B$2:$E$35,MATCH(demand!AI$1,Overzicht!$B$2:$B$35,0),4),INDEX(Verdeelsleutels_percentage!$A:$AB,MATCH(demand!$C107,Verdeelsleutels_percentage!$C:$C,0),MATCH(INDEX(Overzicht!$B$1:$F$35,MATCH(demand!AI$1,Overzicht!$B:$B,0),5),Verdeelsleutels_percentage!$1:$1,0)))</f>
        <v>7.812845853248891E-5</v>
      </c>
      <c r="AJ107">
        <f>PRODUCT(INDEX(Overzicht!$B$2:$E$35,MATCH(demand!AJ$1,Overzicht!$B$2:$B$35,0),4),INDEX(Verdeelsleutels_percentage!$A:$AB,MATCH(demand!$C107,Verdeelsleutels_percentage!$C:$C,0),MATCH(INDEX(Overzicht!$B$1:$F$35,MATCH(demand!AJ$1,Overzicht!$B:$B,0),5),Verdeelsleutels_percentage!$1:$1,0)))</f>
        <v>0</v>
      </c>
      <c r="AK107">
        <f>PRODUCT(INDEX(Overzicht!$B$2:$E$35,MATCH(demand!AK$1,Overzicht!$B$2:$B$35,0),4),INDEX(Verdeelsleutels_percentage!$A:$AB,MATCH(demand!$C107,Verdeelsleutels_percentage!$C:$C,0),MATCH(INDEX(Overzicht!$B$1:$F$35,MATCH(demand!AK$1,Overzicht!$B:$B,0),5),Verdeelsleutels_percentage!$1:$1,0)))</f>
        <v>3.6965025732022086E-4</v>
      </c>
      <c r="AL107">
        <f>PRODUCT(INDEX(Overzicht!$B$2:$E$35,MATCH(demand!AL$1,Overzicht!$B$2:$B$35,0),4),INDEX(Verdeelsleutels_percentage!$A:$AB,MATCH(demand!$C107,Verdeelsleutels_percentage!$C:$C,0),MATCH(INDEX(Overzicht!$B$1:$F$35,MATCH(demand!AL$1,Overzicht!$B:$B,0),5),Verdeelsleutels_percentage!$1:$1,0)))</f>
        <v>4.7391058630797548E-3</v>
      </c>
      <c r="AM107">
        <f>PRODUCT(INDEX(Overzicht!$B$2:$E$35,MATCH(demand!AM$1,Overzicht!$B$2:$B$35,0),4),INDEX(Verdeelsleutels_percentage!$A:$AB,MATCH(demand!$C107,Verdeelsleutels_percentage!$C:$C,0),MATCH(INDEX(Overzicht!$B$1:$F$35,MATCH(demand!AM$1,Overzicht!$B:$B,0),5),Verdeelsleutels_percentage!$1:$1,0)))</f>
        <v>9.4782117261595095E-3</v>
      </c>
      <c r="AN107">
        <f>PRODUCT(INDEX(Overzicht!$B$2:$E$35,MATCH(demand!AN$1,Overzicht!$B$2:$B$35,0),4),INDEX(Verdeelsleutels_percentage!$A:$AB,MATCH(demand!$C107,Verdeelsleutels_percentage!$C:$C,0),MATCH(INDEX(Overzicht!$B$1:$F$35,MATCH(demand!AN$1,Overzicht!$B:$B,0),5),Verdeelsleutels_percentage!$1:$1,0)))</f>
        <v>4.7391058630797548E-3</v>
      </c>
      <c r="AO107">
        <f>PRODUCT(INDEX(Overzicht!$B$2:$E$35,MATCH(demand!AO$1,Overzicht!$B$2:$B$35,0),4),INDEX(Verdeelsleutels_percentage!$A:$AB,MATCH(demand!$C107,Verdeelsleutels_percentage!$C:$C,0),MATCH(INDEX(Overzicht!$B$1:$F$35,MATCH(demand!AO$1,Overzicht!$B:$B,0),5),Verdeelsleutels_percentage!$1:$1,0)))</f>
        <v>1.6586870520779142E-2</v>
      </c>
    </row>
    <row r="108" spans="2:41">
      <c r="B108" t="str">
        <f>INDEX('ETLocal datasets'!B:C,MATCH(C108,'ETLocal datasets'!C:C,0),1)</f>
        <v>GM0297</v>
      </c>
      <c r="C108" t="str">
        <f>'ETLocal datasets'!C91</f>
        <v>Zaltbommel</v>
      </c>
      <c r="D108">
        <f t="shared" si="10"/>
        <v>2.3358529074561311E-2</v>
      </c>
      <c r="E108">
        <f t="shared" si="11"/>
        <v>8.7713697876437902E-2</v>
      </c>
      <c r="F108">
        <f t="shared" si="12"/>
        <v>1.7285770305487801E-2</v>
      </c>
      <c r="G108">
        <f t="shared" si="13"/>
        <v>3.5559298914146338E-2</v>
      </c>
      <c r="H108">
        <f>PRODUCT(INDEX(Overzicht!$B$2:$E$35,MATCH(demand!H$1,Overzicht!$B$2:$B$35,0),4),INDEX(Verdeelsleutels_percentage!$A:$AB,MATCH(demand!$C108,Verdeelsleutels_percentage!$C:$C,0),MATCH(INDEX(Overzicht!$B$1:$F$35,MATCH(demand!H$1,Overzicht!$B:$B,0),5),Verdeelsleutels_percentage!$1:$1,0)))</f>
        <v>1.7285770305487801E-2</v>
      </c>
      <c r="I108">
        <f>PRODUCT(INDEX(Overzicht!$B$2:$E$35,MATCH(demand!I$1,Overzicht!$B$2:$B$35,0),4),INDEX(Verdeelsleutels_percentage!$A:$AB,MATCH(demand!$C108,Verdeelsleutels_percentage!$C:$C,0),MATCH(INDEX(Overzicht!$B$1:$F$35,MATCH(demand!I$1,Overzicht!$B:$B,0),5),Verdeelsleutels_percentage!$1:$1,0)))</f>
        <v>5.0443691379439149E-3</v>
      </c>
      <c r="J108">
        <f>PRODUCT(INDEX(Overzicht!$B$2:$E$35,MATCH(demand!J$1,Overzicht!$B$2:$B$35,0),4),INDEX(Verdeelsleutels_percentage!$A:$AB,MATCH(demand!$C108,Verdeelsleutels_percentage!$C:$C,0),MATCH(INDEX(Overzicht!$B$1:$F$35,MATCH(demand!J$1,Overzicht!$B:$B,0),5),Verdeelsleutels_percentage!$1:$1,0)))</f>
        <v>3.9510332126829256E-3</v>
      </c>
      <c r="K108">
        <f>PRODUCT(INDEX(Overzicht!$B$2:$E$35,MATCH(demand!K$1,Overzicht!$B$2:$B$35,0),4),INDEX(Verdeelsleutels_percentage!$A:$AB,MATCH(demand!$C108,Verdeelsleutels_percentage!$C:$C,0),MATCH(INDEX(Overzicht!$B$1:$F$35,MATCH(demand!K$1,Overzicht!$B:$B,0),5),Verdeelsleutels_percentage!$1:$1,0)))</f>
        <v>5.8850973276012349E-4</v>
      </c>
      <c r="L108">
        <f>PRODUCT(INDEX(Overzicht!$B$2:$E$35,MATCH(demand!L$1,Overzicht!$B$2:$B$35,0),4),INDEX(Verdeelsleutels_percentage!$A:$AB,MATCH(demand!$C108,Verdeelsleutels_percentage!$C:$C,0),MATCH(INDEX(Overzicht!$B$1:$F$35,MATCH(demand!L$1,Overzicht!$B:$B,0),5),Verdeelsleutels_percentage!$1:$1,0)))</f>
        <v>5.9265498190243897E-3</v>
      </c>
      <c r="M108">
        <f>PRODUCT(INDEX(Overzicht!$B$2:$E$35,MATCH(demand!M$1,Overzicht!$B$2:$B$35,0),4),INDEX(Verdeelsleutels_percentage!$A:$AB,MATCH(demand!$C108,Verdeelsleutels_percentage!$C:$C,0),MATCH(INDEX(Overzicht!$B$1:$F$35,MATCH(demand!M$1,Overzicht!$B:$B,0),5),Verdeelsleutels_percentage!$1:$1,0)))</f>
        <v>4.8097210590429687E-3</v>
      </c>
      <c r="N108">
        <f>PRODUCT(INDEX(Overzicht!$B$2:$E$35,MATCH(demand!N$1,Overzicht!$B$2:$B$35,0),4),INDEX(Verdeelsleutels_percentage!$A:$AB,MATCH(demand!$C108,Verdeelsleutels_percentage!$C:$C,0),MATCH(INDEX(Overzicht!$B$1:$F$35,MATCH(demand!N$1,Overzicht!$B:$B,0),5),Verdeelsleutels_percentage!$1:$1,0)))</f>
        <v>2.4416023206345824E-2</v>
      </c>
      <c r="O108">
        <f>PRODUCT(INDEX(Overzicht!$B$2:$E$35,MATCH(demand!O$1,Overzicht!$B$2:$B$35,0),4),INDEX(Verdeelsleutels_percentage!$A:$AB,MATCH(demand!$C108,Verdeelsleutels_percentage!$C:$C,0),MATCH(INDEX(Overzicht!$B$1:$F$35,MATCH(demand!O$1,Overzicht!$B:$B,0),5),Verdeelsleutels_percentage!$1:$1,0)))</f>
        <v>0</v>
      </c>
      <c r="P108">
        <f>PRODUCT(INDEX(Overzicht!$B$2:$E$35,MATCH(demand!P$1,Overzicht!$B$2:$B$35,0),4),INDEX(Verdeelsleutels_percentage!$A:$AB,MATCH(demand!$C108,Verdeelsleutels_percentage!$C:$C,0),MATCH(INDEX(Overzicht!$B$1:$F$35,MATCH(demand!P$1,Overzicht!$B:$B,0),5),Verdeelsleutels_percentage!$1:$1,0)))</f>
        <v>8.8811325822917226E-4</v>
      </c>
      <c r="Q108">
        <f>PRODUCT(INDEX(Overzicht!$B$2:$E$35,MATCH(demand!Q$1,Overzicht!$B$2:$B$35,0),4),INDEX(Verdeelsleutels_percentage!$A:$AB,MATCH(demand!$C108,Verdeelsleutels_percentage!$C:$C,0),MATCH(INDEX(Overzicht!$B$1:$F$35,MATCH(demand!Q$1,Overzicht!$B:$B,0),5),Verdeelsleutels_percentage!$1:$1,0)))</f>
        <v>5.8648149250762182E-3</v>
      </c>
      <c r="R108">
        <f>PRODUCT(INDEX(Overzicht!$B$2:$E$35,MATCH(demand!R$1,Overzicht!$B$2:$B$35,0),4),INDEX(Verdeelsleutels_percentage!$A:$AB,MATCH(demand!$C108,Verdeelsleutels_percentage!$C:$C,0),MATCH(INDEX(Overzicht!$B$1:$F$35,MATCH(demand!R$1,Overzicht!$B:$B,0),5),Verdeelsleutels_percentage!$1:$1,0)))</f>
        <v>1.0494931971189022E-3</v>
      </c>
      <c r="S108">
        <f>PRODUCT(INDEX(Overzicht!$B$2:$E$35,MATCH(demand!S$1,Overzicht!$B$2:$B$35,0),4),INDEX(Verdeelsleutels_percentage!$A:$AB,MATCH(demand!$C108,Verdeelsleutels_percentage!$C:$C,0),MATCH(INDEX(Overzicht!$B$1:$F$35,MATCH(demand!S$1,Overzicht!$B:$B,0),5),Verdeelsleutels_percentage!$1:$1,0)))</f>
        <v>8.0666928092276418E-3</v>
      </c>
      <c r="T108">
        <f>PRODUCT(INDEX(Overzicht!$B$2:$E$35,MATCH(demand!T$1,Overzicht!$B$2:$B$35,0),4),INDEX(Verdeelsleutels_percentage!$A:$AB,MATCH(demand!$C108,Verdeelsleutels_percentage!$C:$C,0),MATCH(INDEX(Overzicht!$B$1:$F$35,MATCH(demand!T$1,Overzicht!$B:$B,0),5),Verdeelsleutels_percentage!$1:$1,0)))</f>
        <v>6.5850553544715435E-3</v>
      </c>
      <c r="U108">
        <f>PRODUCT(INDEX(Overzicht!$B$2:$E$35,MATCH(demand!U$1,Overzicht!$B$2:$B$35,0),4),INDEX(Verdeelsleutels_percentage!$A:$AB,MATCH(demand!$C108,Verdeelsleutels_percentage!$C:$C,0),MATCH(INDEX(Overzicht!$B$1:$F$35,MATCH(demand!U$1,Overzicht!$B:$B,0),5),Verdeelsleutels_percentage!$1:$1,0)))</f>
        <v>2.0578297982723575E-2</v>
      </c>
      <c r="V108">
        <f>PRODUCT(INDEX(Overzicht!$B$2:$E$35,MATCH(demand!V$1,Overzicht!$B$2:$B$35,0),4),INDEX(Verdeelsleutels_percentage!$A:$AB,MATCH(demand!$C108,Verdeelsleutels_percentage!$C:$C,0),MATCH(INDEX(Overzicht!$B$1:$F$35,MATCH(demand!V$1,Overzicht!$B:$B,0),5),Verdeelsleutels_percentage!$1:$1,0)))</f>
        <v>1.8108902224796746E-3</v>
      </c>
      <c r="W108">
        <f>PRODUCT(INDEX(Overzicht!$B$2:$E$35,MATCH(demand!W$1,Overzicht!$B$2:$B$35,0),4),INDEX(Verdeelsleutels_percentage!$A:$AB,MATCH(demand!$C108,Verdeelsleutels_percentage!$C:$C,0),MATCH(INDEX(Overzicht!$B$1:$F$35,MATCH(demand!W$1,Overzicht!$B:$B,0),5),Verdeelsleutels_percentage!$1:$1,0)))</f>
        <v>1.9755166063414632E-2</v>
      </c>
      <c r="X108">
        <f>PRODUCT(INDEX(Overzicht!$B$2:$E$35,MATCH(demand!X$1,Overzicht!$B$2:$B$35,0),4),INDEX(Verdeelsleutels_percentage!$A:$AB,MATCH(demand!$C108,Verdeelsleutels_percentage!$C:$C,0),MATCH(INDEX(Overzicht!$B$1:$F$35,MATCH(demand!X$1,Overzicht!$B:$B,0),5),Verdeelsleutels_percentage!$1:$1,0)))</f>
        <v>1.2415389574237407E-3</v>
      </c>
      <c r="Y108">
        <f>PRODUCT(INDEX(Overzicht!$B$2:$E$35,MATCH(demand!Y$1,Overzicht!$B$2:$B$35,0),4),INDEX(Verdeelsleutels_percentage!$A:$AB,MATCH(demand!$C108,Verdeelsleutels_percentage!$C:$C,0),MATCH(INDEX(Overzicht!$B$1:$F$35,MATCH(demand!Y$1,Overzicht!$B:$B,0),5),Verdeelsleutels_percentage!$1:$1,0)))</f>
        <v>2.2778926243461906E-6</v>
      </c>
      <c r="Z108">
        <f>PRODUCT(INDEX(Overzicht!$B$2:$E$35,MATCH(demand!Z$1,Overzicht!$B$2:$B$35,0),4),INDEX(Verdeelsleutels_percentage!$A:$AB,MATCH(demand!$C108,Verdeelsleutels_percentage!$C:$C,0),MATCH(INDEX(Overzicht!$B$1:$F$35,MATCH(demand!Z$1,Overzicht!$B:$B,0),5),Verdeelsleutels_percentage!$1:$1,0)))</f>
        <v>0</v>
      </c>
      <c r="AA108">
        <f>PRODUCT(INDEX(Overzicht!$B$2:$E$35,MATCH(demand!AA$1,Overzicht!$B$2:$B$35,0),4),INDEX(Verdeelsleutels_percentage!$A:$AB,MATCH(demand!$C108,Verdeelsleutels_percentage!$C:$C,0),MATCH(INDEX(Overzicht!$B$1:$F$35,MATCH(demand!AA$1,Overzicht!$B:$B,0),5),Verdeelsleutels_percentage!$1:$1,0)))</f>
        <v>5.3284037996402127E-5</v>
      </c>
      <c r="AB108">
        <f>PRODUCT(INDEX(Overzicht!$B$2:$E$35,MATCH(demand!AB$1,Overzicht!$B$2:$B$35,0),4),INDEX(Verdeelsleutels_percentage!$A:$AB,MATCH(demand!$C108,Verdeelsleutels_percentage!$C:$C,0),MATCH(INDEX(Overzicht!$B$1:$F$35,MATCH(demand!AB$1,Overzicht!$B:$B,0),5),Verdeelsleutels_percentage!$1:$1,0)))</f>
        <v>9.7798776307669762E-3</v>
      </c>
      <c r="AC108">
        <f>PRODUCT(INDEX(Overzicht!$B$2:$E$35,MATCH(demand!AC$1,Overzicht!$B$2:$B$35,0),4),INDEX(Verdeelsleutels_percentage!$A:$AB,MATCH(demand!$C108,Verdeelsleutels_percentage!$C:$C,0),MATCH(INDEX(Overzicht!$B$1:$F$35,MATCH(demand!AC$1,Overzicht!$B:$B,0),5),Verdeelsleutels_percentage!$1:$1,0)))</f>
        <v>4.6978205775385787E-4</v>
      </c>
      <c r="AD108">
        <f>PRODUCT(INDEX(Overzicht!$B$2:$E$35,MATCH(demand!AD$1,Overzicht!$B$2:$B$35,0),4),INDEX(Verdeelsleutels_percentage!$A:$AB,MATCH(demand!$C108,Verdeelsleutels_percentage!$C:$C,0),MATCH(INDEX(Overzicht!$B$1:$F$35,MATCH(demand!AD$1,Overzicht!$B:$B,0),5),Verdeelsleutels_percentage!$1:$1,0)))</f>
        <v>0</v>
      </c>
      <c r="AE108">
        <f>PRODUCT(INDEX(Overzicht!$B$2:$E$35,MATCH(demand!AE$1,Overzicht!$B$2:$B$35,0),4),INDEX(Verdeelsleutels_percentage!$A:$AB,MATCH(demand!$C108,Verdeelsleutels_percentage!$C:$C,0),MATCH(INDEX(Overzicht!$B$1:$F$35,MATCH(demand!AE$1,Overzicht!$B:$B,0),5),Verdeelsleutels_percentage!$1:$1,0)))</f>
        <v>0</v>
      </c>
      <c r="AF108">
        <f>PRODUCT(INDEX(Overzicht!$B$2:$E$35,MATCH(demand!AF$1,Overzicht!$B$2:$B$35,0),4),INDEX(Verdeelsleutels_percentage!$A:$AB,MATCH(demand!$C108,Verdeelsleutels_percentage!$C:$C,0),MATCH(INDEX(Overzicht!$B$1:$F$35,MATCH(demand!AF$1,Overzicht!$B:$B,0),5),Verdeelsleutels_percentage!$1:$1,0)))</f>
        <v>0</v>
      </c>
      <c r="AG108">
        <f>PRODUCT(INDEX(Overzicht!$B$2:$E$35,MATCH(demand!AG$1,Overzicht!$B$2:$B$35,0),4),INDEX(Verdeelsleutels_percentage!$A:$AB,MATCH(demand!$C108,Verdeelsleutels_percentage!$C:$C,0),MATCH(INDEX(Overzicht!$B$1:$F$35,MATCH(demand!AG$1,Overzicht!$B:$B,0),5),Verdeelsleutels_percentage!$1:$1,0)))</f>
        <v>0</v>
      </c>
      <c r="AH108">
        <f>PRODUCT(INDEX(Overzicht!$B$2:$E$35,MATCH(demand!AH$1,Overzicht!$B$2:$B$35,0),4),INDEX(Verdeelsleutels_percentage!$A:$AB,MATCH(demand!$C108,Verdeelsleutels_percentage!$C:$C,0),MATCH(INDEX(Overzicht!$B$1:$F$35,MATCH(demand!AH$1,Overzicht!$B:$B,0),5),Verdeelsleutels_percentage!$1:$1,0)))</f>
        <v>6.9269249395322767E-4</v>
      </c>
      <c r="AI108">
        <f>PRODUCT(INDEX(Overzicht!$B$2:$E$35,MATCH(demand!AI$1,Overzicht!$B$2:$B$35,0),4),INDEX(Verdeelsleutels_percentage!$A:$AB,MATCH(demand!$C108,Verdeelsleutels_percentage!$C:$C,0),MATCH(INDEX(Overzicht!$B$1:$F$35,MATCH(demand!AI$1,Overzicht!$B:$B,0),5),Verdeelsleutels_percentage!$1:$1,0)))</f>
        <v>1.0656807599280425E-4</v>
      </c>
      <c r="AJ108">
        <f>PRODUCT(INDEX(Overzicht!$B$2:$E$35,MATCH(demand!AJ$1,Overzicht!$B$2:$B$35,0),4),INDEX(Verdeelsleutels_percentage!$A:$AB,MATCH(demand!$C108,Verdeelsleutels_percentage!$C:$C,0),MATCH(INDEX(Overzicht!$B$1:$F$35,MATCH(demand!AJ$1,Overzicht!$B:$B,0),5),Verdeelsleutels_percentage!$1:$1,0)))</f>
        <v>0</v>
      </c>
      <c r="AK108">
        <f>PRODUCT(INDEX(Overzicht!$B$2:$E$35,MATCH(demand!AK$1,Overzicht!$B$2:$B$35,0),4),INDEX(Verdeelsleutels_percentage!$A:$AB,MATCH(demand!$C108,Verdeelsleutels_percentage!$C:$C,0),MATCH(INDEX(Overzicht!$B$1:$F$35,MATCH(demand!AK$1,Overzicht!$B:$B,0),5),Verdeelsleutels_percentage!$1:$1,0)))</f>
        <v>2.5681715882439022E-4</v>
      </c>
      <c r="AL108">
        <f>PRODUCT(INDEX(Overzicht!$B$2:$E$35,MATCH(demand!AL$1,Overzicht!$B$2:$B$35,0),4),INDEX(Verdeelsleutels_percentage!$A:$AB,MATCH(demand!$C108,Verdeelsleutels_percentage!$C:$C,0),MATCH(INDEX(Overzicht!$B$1:$F$35,MATCH(demand!AL$1,Overzicht!$B:$B,0),5),Verdeelsleutels_percentage!$1:$1,0)))</f>
        <v>3.2925276772357718E-3</v>
      </c>
      <c r="AM108">
        <f>PRODUCT(INDEX(Overzicht!$B$2:$E$35,MATCH(demand!AM$1,Overzicht!$B$2:$B$35,0),4),INDEX(Verdeelsleutels_percentage!$A:$AB,MATCH(demand!$C108,Verdeelsleutels_percentage!$C:$C,0),MATCH(INDEX(Overzicht!$B$1:$F$35,MATCH(demand!AM$1,Overzicht!$B:$B,0),5),Verdeelsleutels_percentage!$1:$1,0)))</f>
        <v>6.5850553544715435E-3</v>
      </c>
      <c r="AN108">
        <f>PRODUCT(INDEX(Overzicht!$B$2:$E$35,MATCH(demand!AN$1,Overzicht!$B$2:$B$35,0),4),INDEX(Verdeelsleutels_percentage!$A:$AB,MATCH(demand!$C108,Verdeelsleutels_percentage!$C:$C,0),MATCH(INDEX(Overzicht!$B$1:$F$35,MATCH(demand!AN$1,Overzicht!$B:$B,0),5),Verdeelsleutels_percentage!$1:$1,0)))</f>
        <v>3.2925276772357718E-3</v>
      </c>
      <c r="AO108">
        <f>PRODUCT(INDEX(Overzicht!$B$2:$E$35,MATCH(demand!AO$1,Overzicht!$B$2:$B$35,0),4),INDEX(Verdeelsleutels_percentage!$A:$AB,MATCH(demand!$C108,Verdeelsleutels_percentage!$C:$C,0),MATCH(INDEX(Overzicht!$B$1:$F$35,MATCH(demand!AO$1,Overzicht!$B:$B,0),5),Verdeelsleutels_percentage!$1:$1,0)))</f>
        <v>1.1523846870325202E-2</v>
      </c>
    </row>
    <row r="109" spans="2:41">
      <c r="B109" t="str">
        <f>INDEX('ETLocal datasets'!B:C,MATCH(C109,'ETLocal datasets'!C:C,0),1)</f>
        <v>GM0299</v>
      </c>
      <c r="C109" t="str">
        <f>'ETLocal datasets'!C92</f>
        <v>Zevenaar</v>
      </c>
      <c r="D109">
        <f t="shared" si="10"/>
        <v>3.7920095306437168E-2</v>
      </c>
      <c r="E109">
        <f t="shared" si="11"/>
        <v>0.10697566382560203</v>
      </c>
      <c r="F109">
        <f t="shared" si="12"/>
        <v>2.6421692701312907E-2</v>
      </c>
      <c r="G109">
        <f t="shared" si="13"/>
        <v>5.4353196414129418E-2</v>
      </c>
      <c r="H109">
        <f>PRODUCT(INDEX(Overzicht!$B$2:$E$35,MATCH(demand!H$1,Overzicht!$B$2:$B$35,0),4),INDEX(Verdeelsleutels_percentage!$A:$AB,MATCH(demand!$C109,Verdeelsleutels_percentage!$C:$C,0),MATCH(INDEX(Overzicht!$B$1:$F$35,MATCH(demand!H$1,Overzicht!$B:$B,0),5),Verdeelsleutels_percentage!$1:$1,0)))</f>
        <v>2.6421692701312907E-2</v>
      </c>
      <c r="I109">
        <f>PRODUCT(INDEX(Overzicht!$B$2:$E$35,MATCH(demand!I$1,Overzicht!$B$2:$B$35,0),4),INDEX(Verdeelsleutels_percentage!$A:$AB,MATCH(demand!$C109,Verdeelsleutels_percentage!$C:$C,0),MATCH(INDEX(Overzicht!$B$1:$F$35,MATCH(demand!I$1,Overzicht!$B:$B,0),5),Verdeelsleutels_percentage!$1:$1,0)))</f>
        <v>8.4449204977208973E-3</v>
      </c>
      <c r="J109">
        <f>PRODUCT(INDEX(Overzicht!$B$2:$E$35,MATCH(demand!J$1,Overzicht!$B$2:$B$35,0),4),INDEX(Verdeelsleutels_percentage!$A:$AB,MATCH(demand!$C109,Verdeelsleutels_percentage!$C:$C,0),MATCH(INDEX(Overzicht!$B$1:$F$35,MATCH(demand!J$1,Overzicht!$B:$B,0),5),Verdeelsleutels_percentage!$1:$1,0)))</f>
        <v>6.039244046014379E-3</v>
      </c>
      <c r="K109">
        <f>PRODUCT(INDEX(Overzicht!$B$2:$E$35,MATCH(demand!K$1,Overzicht!$B$2:$B$35,0),4),INDEX(Verdeelsleutels_percentage!$A:$AB,MATCH(demand!$C109,Verdeelsleutels_percentage!$C:$C,0),MATCH(INDEX(Overzicht!$B$1:$F$35,MATCH(demand!K$1,Overzicht!$B:$B,0),5),Verdeelsleutels_percentage!$1:$1,0)))</f>
        <v>9.8524072473410483E-4</v>
      </c>
      <c r="L109">
        <f>PRODUCT(INDEX(Overzicht!$B$2:$E$35,MATCH(demand!L$1,Overzicht!$B$2:$B$35,0),4),INDEX(Verdeelsleutels_percentage!$A:$AB,MATCH(demand!$C109,Verdeelsleutels_percentage!$C:$C,0),MATCH(INDEX(Overzicht!$B$1:$F$35,MATCH(demand!L$1,Overzicht!$B:$B,0),5),Verdeelsleutels_percentage!$1:$1,0)))</f>
        <v>9.0588660690215685E-3</v>
      </c>
      <c r="M109">
        <f>PRODUCT(INDEX(Overzicht!$B$2:$E$35,MATCH(demand!M$1,Overzicht!$B$2:$B$35,0),4),INDEX(Verdeelsleutels_percentage!$A:$AB,MATCH(demand!$C109,Verdeelsleutels_percentage!$C:$C,0),MATCH(INDEX(Overzicht!$B$1:$F$35,MATCH(demand!M$1,Overzicht!$B:$B,0),5),Verdeelsleutels_percentage!$1:$1,0)))</f>
        <v>8.8305949099313098E-3</v>
      </c>
      <c r="N109">
        <f>PRODUCT(INDEX(Overzicht!$B$2:$E$35,MATCH(demand!N$1,Overzicht!$B$2:$B$35,0),4),INDEX(Verdeelsleutels_percentage!$A:$AB,MATCH(demand!$C109,Verdeelsleutels_percentage!$C:$C,0),MATCH(INDEX(Overzicht!$B$1:$F$35,MATCH(demand!N$1,Overzicht!$B:$B,0),5),Verdeelsleutels_percentage!$1:$1,0)))</f>
        <v>1.495026817496588E-2</v>
      </c>
      <c r="O109">
        <f>PRODUCT(INDEX(Overzicht!$B$2:$E$35,MATCH(demand!O$1,Overzicht!$B$2:$B$35,0),4),INDEX(Verdeelsleutels_percentage!$A:$AB,MATCH(demand!$C109,Verdeelsleutels_percentage!$C:$C,0),MATCH(INDEX(Overzicht!$B$1:$F$35,MATCH(demand!O$1,Overzicht!$B:$B,0),5),Verdeelsleutels_percentage!$1:$1,0)))</f>
        <v>0</v>
      </c>
      <c r="P109">
        <f>PRODUCT(INDEX(Overzicht!$B$2:$E$35,MATCH(demand!P$1,Overzicht!$B$2:$B$35,0),4),INDEX(Verdeelsleutels_percentage!$A:$AB,MATCH(demand!$C109,Verdeelsleutels_percentage!$C:$C,0),MATCH(INDEX(Overzicht!$B$1:$F$35,MATCH(demand!P$1,Overzicht!$B:$B,0),5),Verdeelsleutels_percentage!$1:$1,0)))</f>
        <v>2.1677496604321422E-3</v>
      </c>
      <c r="Q109">
        <f>PRODUCT(INDEX(Overzicht!$B$2:$E$35,MATCH(demand!Q$1,Overzicht!$B$2:$B$35,0),4),INDEX(Verdeelsleutels_percentage!$A:$AB,MATCH(demand!$C109,Verdeelsleutels_percentage!$C:$C,0),MATCH(INDEX(Overzicht!$B$1:$F$35,MATCH(demand!Q$1,Overzicht!$B:$B,0),5),Verdeelsleutels_percentage!$1:$1,0)))</f>
        <v>8.9645028808025932E-3</v>
      </c>
      <c r="R109">
        <f>PRODUCT(INDEX(Overzicht!$B$2:$E$35,MATCH(demand!R$1,Overzicht!$B$2:$B$35,0),4),INDEX(Verdeelsleutels_percentage!$A:$AB,MATCH(demand!$C109,Verdeelsleutels_percentage!$C:$C,0),MATCH(INDEX(Overzicht!$B$1:$F$35,MATCH(demand!R$1,Overzicht!$B:$B,0),5),Verdeelsleutels_percentage!$1:$1,0)))</f>
        <v>1.6041741997225693E-3</v>
      </c>
      <c r="S109">
        <f>PRODUCT(INDEX(Overzicht!$B$2:$E$35,MATCH(demand!S$1,Overzicht!$B$2:$B$35,0),4),INDEX(Verdeelsleutels_percentage!$A:$AB,MATCH(demand!$C109,Verdeelsleutels_percentage!$C:$C,0),MATCH(INDEX(Overzicht!$B$1:$F$35,MATCH(demand!S$1,Overzicht!$B:$B,0),5),Verdeelsleutels_percentage!$1:$1,0)))</f>
        <v>1.2330123260612691E-2</v>
      </c>
      <c r="T109">
        <f>PRODUCT(INDEX(Overzicht!$B$2:$E$35,MATCH(demand!T$1,Overzicht!$B$2:$B$35,0),4),INDEX(Verdeelsleutels_percentage!$A:$AB,MATCH(demand!$C109,Verdeelsleutels_percentage!$C:$C,0),MATCH(INDEX(Overzicht!$B$1:$F$35,MATCH(demand!T$1,Overzicht!$B:$B,0),5),Verdeelsleutels_percentage!$1:$1,0)))</f>
        <v>1.0065406743357298E-2</v>
      </c>
      <c r="U109">
        <f>PRODUCT(INDEX(Overzicht!$B$2:$E$35,MATCH(demand!U$1,Overzicht!$B$2:$B$35,0),4),INDEX(Verdeelsleutels_percentage!$A:$AB,MATCH(demand!$C109,Verdeelsleutels_percentage!$C:$C,0),MATCH(INDEX(Overzicht!$B$1:$F$35,MATCH(demand!U$1,Overzicht!$B:$B,0),5),Verdeelsleutels_percentage!$1:$1,0)))</f>
        <v>3.145439607299156E-2</v>
      </c>
      <c r="V109">
        <f>PRODUCT(INDEX(Overzicht!$B$2:$E$35,MATCH(demand!V$1,Overzicht!$B$2:$B$35,0),4),INDEX(Verdeelsleutels_percentage!$A:$AB,MATCH(demand!$C109,Verdeelsleutels_percentage!$C:$C,0),MATCH(INDEX(Overzicht!$B$1:$F$35,MATCH(demand!V$1,Overzicht!$B:$B,0),5),Verdeelsleutels_percentage!$1:$1,0)))</f>
        <v>2.7679868544232575E-3</v>
      </c>
      <c r="W109">
        <f>PRODUCT(INDEX(Overzicht!$B$2:$E$35,MATCH(demand!W$1,Overzicht!$B$2:$B$35,0),4),INDEX(Verdeelsleutels_percentage!$A:$AB,MATCH(demand!$C109,Verdeelsleutels_percentage!$C:$C,0),MATCH(INDEX(Overzicht!$B$1:$F$35,MATCH(demand!W$1,Overzicht!$B:$B,0),5),Verdeelsleutels_percentage!$1:$1,0)))</f>
        <v>3.0196220230071895E-2</v>
      </c>
      <c r="X109">
        <f>PRODUCT(INDEX(Overzicht!$B$2:$E$35,MATCH(demand!X$1,Overzicht!$B$2:$B$35,0),4),INDEX(Verdeelsleutels_percentage!$A:$AB,MATCH(demand!$C109,Verdeelsleutels_percentage!$C:$C,0),MATCH(INDEX(Overzicht!$B$1:$F$35,MATCH(demand!X$1,Overzicht!$B:$B,0),5),Verdeelsleutels_percentage!$1:$1,0)))</f>
        <v>5.177718521991385E-4</v>
      </c>
      <c r="Y109">
        <f>PRODUCT(INDEX(Overzicht!$B$2:$E$35,MATCH(demand!Y$1,Overzicht!$B$2:$B$35,0),4),INDEX(Verdeelsleutels_percentage!$A:$AB,MATCH(demand!$C109,Verdeelsleutels_percentage!$C:$C,0),MATCH(INDEX(Overzicht!$B$1:$F$35,MATCH(demand!Y$1,Overzicht!$B:$B,0),5),Verdeelsleutels_percentage!$1:$1,0)))</f>
        <v>1.4547468002076628E-6</v>
      </c>
      <c r="Z109">
        <f>PRODUCT(INDEX(Overzicht!$B$2:$E$35,MATCH(demand!Z$1,Overzicht!$B$2:$B$35,0),4),INDEX(Verdeelsleutels_percentage!$A:$AB,MATCH(demand!$C109,Verdeelsleutels_percentage!$C:$C,0),MATCH(INDEX(Overzicht!$B$1:$F$35,MATCH(demand!Z$1,Overzicht!$B:$B,0),5),Verdeelsleutels_percentage!$1:$1,0)))</f>
        <v>0</v>
      </c>
      <c r="AA109">
        <f>PRODUCT(INDEX(Overzicht!$B$2:$E$35,MATCH(demand!AA$1,Overzicht!$B$2:$B$35,0),4),INDEX(Verdeelsleutels_percentage!$A:$AB,MATCH(demand!$C109,Verdeelsleutels_percentage!$C:$C,0),MATCH(INDEX(Overzicht!$B$1:$F$35,MATCH(demand!AA$1,Overzicht!$B:$B,0),5),Verdeelsleutels_percentage!$1:$1,0)))</f>
        <v>3.4029164917138311E-5</v>
      </c>
      <c r="AB109">
        <f>PRODUCT(INDEX(Overzicht!$B$2:$E$35,MATCH(demand!AB$1,Overzicht!$B$2:$B$35,0),4),INDEX(Verdeelsleutels_percentage!$A:$AB,MATCH(demand!$C109,Verdeelsleutels_percentage!$C:$C,0),MATCH(INDEX(Overzicht!$B$1:$F$35,MATCH(demand!AB$1,Overzicht!$B:$B,0),5),Verdeelsleutels_percentage!$1:$1,0)))</f>
        <v>1.1746452589955735E-2</v>
      </c>
      <c r="AC109">
        <f>PRODUCT(INDEX(Overzicht!$B$2:$E$35,MATCH(demand!AC$1,Overzicht!$B$2:$B$35,0),4),INDEX(Verdeelsleutels_percentage!$A:$AB,MATCH(demand!$C109,Verdeelsleutels_percentage!$C:$C,0),MATCH(INDEX(Overzicht!$B$1:$F$35,MATCH(demand!AC$1,Overzicht!$B:$B,0),5),Verdeelsleutels_percentage!$1:$1,0)))</f>
        <v>4.4128924315636948E-4</v>
      </c>
      <c r="AD109">
        <f>PRODUCT(INDEX(Overzicht!$B$2:$E$35,MATCH(demand!AD$1,Overzicht!$B$2:$B$35,0),4),INDEX(Verdeelsleutels_percentage!$A:$AB,MATCH(demand!$C109,Verdeelsleutels_percentage!$C:$C,0),MATCH(INDEX(Overzicht!$B$1:$F$35,MATCH(demand!AD$1,Overzicht!$B:$B,0),5),Verdeelsleutels_percentage!$1:$1,0)))</f>
        <v>0</v>
      </c>
      <c r="AE109">
        <f>PRODUCT(INDEX(Overzicht!$B$2:$E$35,MATCH(demand!AE$1,Overzicht!$B$2:$B$35,0),4),INDEX(Verdeelsleutels_percentage!$A:$AB,MATCH(demand!$C109,Verdeelsleutels_percentage!$C:$C,0),MATCH(INDEX(Overzicht!$B$1:$F$35,MATCH(demand!AE$1,Overzicht!$B:$B,0),5),Verdeelsleutels_percentage!$1:$1,0)))</f>
        <v>0</v>
      </c>
      <c r="AF109">
        <f>PRODUCT(INDEX(Overzicht!$B$2:$E$35,MATCH(demand!AF$1,Overzicht!$B$2:$B$35,0),4),INDEX(Verdeelsleutels_percentage!$A:$AB,MATCH(demand!$C109,Verdeelsleutels_percentage!$C:$C,0),MATCH(INDEX(Overzicht!$B$1:$F$35,MATCH(demand!AF$1,Overzicht!$B:$B,0),5),Verdeelsleutels_percentage!$1:$1,0)))</f>
        <v>0</v>
      </c>
      <c r="AG109">
        <f>PRODUCT(INDEX(Overzicht!$B$2:$E$35,MATCH(demand!AG$1,Overzicht!$B$2:$B$35,0),4),INDEX(Verdeelsleutels_percentage!$A:$AB,MATCH(demand!$C109,Verdeelsleutels_percentage!$C:$C,0),MATCH(INDEX(Overzicht!$B$1:$F$35,MATCH(demand!AG$1,Overzicht!$B:$B,0),5),Verdeelsleutels_percentage!$1:$1,0)))</f>
        <v>0</v>
      </c>
      <c r="AH109">
        <f>PRODUCT(INDEX(Overzicht!$B$2:$E$35,MATCH(demand!AH$1,Overzicht!$B$2:$B$35,0),4),INDEX(Verdeelsleutels_percentage!$A:$AB,MATCH(demand!$C109,Verdeelsleutels_percentage!$C:$C,0),MATCH(INDEX(Overzicht!$B$1:$F$35,MATCH(demand!AH$1,Overzicht!$B:$B,0),5),Verdeelsleutels_percentage!$1:$1,0)))</f>
        <v>4.4237914392279806E-4</v>
      </c>
      <c r="AI109">
        <f>PRODUCT(INDEX(Overzicht!$B$2:$E$35,MATCH(demand!AI$1,Overzicht!$B$2:$B$35,0),4),INDEX(Verdeelsleutels_percentage!$A:$AB,MATCH(demand!$C109,Verdeelsleutels_percentage!$C:$C,0),MATCH(INDEX(Overzicht!$B$1:$F$35,MATCH(demand!AI$1,Overzicht!$B:$B,0),5),Verdeelsleutels_percentage!$1:$1,0)))</f>
        <v>6.8058329834276622E-5</v>
      </c>
      <c r="AJ109">
        <f>PRODUCT(INDEX(Overzicht!$B$2:$E$35,MATCH(demand!AJ$1,Overzicht!$B$2:$B$35,0),4),INDEX(Verdeelsleutels_percentage!$A:$AB,MATCH(demand!$C109,Verdeelsleutels_percentage!$C:$C,0),MATCH(INDEX(Overzicht!$B$1:$F$35,MATCH(demand!AJ$1,Overzicht!$B:$B,0),5),Verdeelsleutels_percentage!$1:$1,0)))</f>
        <v>0</v>
      </c>
      <c r="AK109">
        <f>PRODUCT(INDEX(Overzicht!$B$2:$E$35,MATCH(demand!AK$1,Overzicht!$B$2:$B$35,0),4),INDEX(Verdeelsleutels_percentage!$A:$AB,MATCH(demand!$C109,Verdeelsleutels_percentage!$C:$C,0),MATCH(INDEX(Overzicht!$B$1:$F$35,MATCH(demand!AK$1,Overzicht!$B:$B,0),5),Verdeelsleutels_percentage!$1:$1,0)))</f>
        <v>3.9255086299093466E-4</v>
      </c>
      <c r="AL109">
        <f>PRODUCT(INDEX(Overzicht!$B$2:$E$35,MATCH(demand!AL$1,Overzicht!$B$2:$B$35,0),4),INDEX(Verdeelsleutels_percentage!$A:$AB,MATCH(demand!$C109,Verdeelsleutels_percentage!$C:$C,0),MATCH(INDEX(Overzicht!$B$1:$F$35,MATCH(demand!AL$1,Overzicht!$B:$B,0),5),Verdeelsleutels_percentage!$1:$1,0)))</f>
        <v>5.0327033716786491E-3</v>
      </c>
      <c r="AM109">
        <f>PRODUCT(INDEX(Overzicht!$B$2:$E$35,MATCH(demand!AM$1,Overzicht!$B$2:$B$35,0),4),INDEX(Verdeelsleutels_percentage!$A:$AB,MATCH(demand!$C109,Verdeelsleutels_percentage!$C:$C,0),MATCH(INDEX(Overzicht!$B$1:$F$35,MATCH(demand!AM$1,Overzicht!$B:$B,0),5),Verdeelsleutels_percentage!$1:$1,0)))</f>
        <v>1.0065406743357298E-2</v>
      </c>
      <c r="AN109">
        <f>PRODUCT(INDEX(Overzicht!$B$2:$E$35,MATCH(demand!AN$1,Overzicht!$B$2:$B$35,0),4),INDEX(Verdeelsleutels_percentage!$A:$AB,MATCH(demand!$C109,Verdeelsleutels_percentage!$C:$C,0),MATCH(INDEX(Overzicht!$B$1:$F$35,MATCH(demand!AN$1,Overzicht!$B:$B,0),5),Verdeelsleutels_percentage!$1:$1,0)))</f>
        <v>5.0327033716786491E-3</v>
      </c>
      <c r="AO109">
        <f>PRODUCT(INDEX(Overzicht!$B$2:$E$35,MATCH(demand!AO$1,Overzicht!$B$2:$B$35,0),4),INDEX(Verdeelsleutels_percentage!$A:$AB,MATCH(demand!$C109,Verdeelsleutels_percentage!$C:$C,0),MATCH(INDEX(Overzicht!$B$1:$F$35,MATCH(demand!AO$1,Overzicht!$B:$B,0),5),Verdeelsleutels_percentage!$1:$1,0)))</f>
        <v>1.7614461800875274E-2</v>
      </c>
    </row>
    <row r="110" spans="2:41">
      <c r="B110" t="str">
        <f>INDEX('ETLocal datasets'!B:C,MATCH(C110,'ETLocal datasets'!C:C,0),1)</f>
        <v>GM0301</v>
      </c>
      <c r="C110" t="str">
        <f>'ETLocal datasets'!C93</f>
        <v>Zutphen</v>
      </c>
      <c r="D110">
        <f t="shared" si="10"/>
        <v>2.4017367064426007E-2</v>
      </c>
      <c r="E110">
        <f t="shared" si="11"/>
        <v>0.1103256699783394</v>
      </c>
      <c r="F110">
        <f t="shared" si="12"/>
        <v>2.8925459156935392E-2</v>
      </c>
      <c r="G110">
        <f t="shared" si="13"/>
        <v>5.9503801694267097E-2</v>
      </c>
      <c r="H110">
        <f>PRODUCT(INDEX(Overzicht!$B$2:$E$35,MATCH(demand!H$1,Overzicht!$B$2:$B$35,0),4),INDEX(Verdeelsleutels_percentage!$A:$AB,MATCH(demand!$C110,Verdeelsleutels_percentage!$C:$C,0),MATCH(INDEX(Overzicht!$B$1:$F$35,MATCH(demand!H$1,Overzicht!$B:$B,0),5),Verdeelsleutels_percentage!$1:$1,0)))</f>
        <v>2.8925459156935392E-2</v>
      </c>
      <c r="I110">
        <f>PRODUCT(INDEX(Overzicht!$B$2:$E$35,MATCH(demand!I$1,Overzicht!$B$2:$B$35,0),4),INDEX(Verdeelsleutels_percentage!$A:$AB,MATCH(demand!$C110,Verdeelsleutels_percentage!$C:$C,0),MATCH(INDEX(Overzicht!$B$1:$F$35,MATCH(demand!I$1,Overzicht!$B:$B,0),5),Verdeelsleutels_percentage!$1:$1,0)))</f>
        <v>2.0245186204633963E-3</v>
      </c>
      <c r="J110">
        <f>PRODUCT(INDEX(Overzicht!$B$2:$E$35,MATCH(demand!J$1,Overzicht!$B$2:$B$35,0),4),INDEX(Verdeelsleutels_percentage!$A:$AB,MATCH(demand!$C110,Verdeelsleutels_percentage!$C:$C,0),MATCH(INDEX(Overzicht!$B$1:$F$35,MATCH(demand!J$1,Overzicht!$B:$B,0),5),Verdeelsleutels_percentage!$1:$1,0)))</f>
        <v>6.6115335215852326E-3</v>
      </c>
      <c r="K110">
        <f>PRODUCT(INDEX(Overzicht!$B$2:$E$35,MATCH(demand!K$1,Overzicht!$B$2:$B$35,0),4),INDEX(Verdeelsleutels_percentage!$A:$AB,MATCH(demand!$C110,Verdeelsleutels_percentage!$C:$C,0),MATCH(INDEX(Overzicht!$B$1:$F$35,MATCH(demand!K$1,Overzicht!$B:$B,0),5),Verdeelsleutels_percentage!$1:$1,0)))</f>
        <v>2.3619383905406293E-4</v>
      </c>
      <c r="L110">
        <f>PRODUCT(INDEX(Overzicht!$B$2:$E$35,MATCH(demand!L$1,Overzicht!$B$2:$B$35,0),4),INDEX(Verdeelsleutels_percentage!$A:$AB,MATCH(demand!$C110,Verdeelsleutels_percentage!$C:$C,0),MATCH(INDEX(Overzicht!$B$1:$F$35,MATCH(demand!L$1,Overzicht!$B:$B,0),5),Verdeelsleutels_percentage!$1:$1,0)))</f>
        <v>9.917300282377849E-3</v>
      </c>
      <c r="M110">
        <f>PRODUCT(INDEX(Overzicht!$B$2:$E$35,MATCH(demand!M$1,Overzicht!$B$2:$B$35,0),4),INDEX(Verdeelsleutels_percentage!$A:$AB,MATCH(demand!$C110,Verdeelsleutels_percentage!$C:$C,0),MATCH(INDEX(Overzicht!$B$1:$F$35,MATCH(demand!M$1,Overzicht!$B:$B,0),5),Verdeelsleutels_percentage!$1:$1,0)))</f>
        <v>2.5051674459895114E-3</v>
      </c>
      <c r="N110">
        <f>PRODUCT(INDEX(Overzicht!$B$2:$E$35,MATCH(demand!N$1,Overzicht!$B$2:$B$35,0),4),INDEX(Verdeelsleutels_percentage!$A:$AB,MATCH(demand!$C110,Verdeelsleutels_percentage!$C:$C,0),MATCH(INDEX(Overzicht!$B$1:$F$35,MATCH(demand!N$1,Overzicht!$B:$B,0),5),Verdeelsleutels_percentage!$1:$1,0)))</f>
        <v>6.2543543978258107E-3</v>
      </c>
      <c r="O110">
        <f>PRODUCT(INDEX(Overzicht!$B$2:$E$35,MATCH(demand!O$1,Overzicht!$B$2:$B$35,0),4),INDEX(Verdeelsleutels_percentage!$A:$AB,MATCH(demand!$C110,Verdeelsleutels_percentage!$C:$C,0),MATCH(INDEX(Overzicht!$B$1:$F$35,MATCH(demand!O$1,Overzicht!$B:$B,0),5),Verdeelsleutels_percentage!$1:$1,0)))</f>
        <v>0</v>
      </c>
      <c r="P110">
        <f>PRODUCT(INDEX(Overzicht!$B$2:$E$35,MATCH(demand!P$1,Overzicht!$B$2:$B$35,0),4),INDEX(Verdeelsleutels_percentage!$A:$AB,MATCH(demand!$C110,Verdeelsleutels_percentage!$C:$C,0),MATCH(INDEX(Overzicht!$B$1:$F$35,MATCH(demand!P$1,Overzicht!$B:$B,0),5),Verdeelsleutels_percentage!$1:$1,0)))</f>
        <v>0</v>
      </c>
      <c r="Q110">
        <f>PRODUCT(INDEX(Overzicht!$B$2:$E$35,MATCH(demand!Q$1,Overzicht!$B$2:$B$35,0),4),INDEX(Verdeelsleutels_percentage!$A:$AB,MATCH(demand!$C110,Verdeelsleutels_percentage!$C:$C,0),MATCH(INDEX(Overzicht!$B$1:$F$35,MATCH(demand!Q$1,Overzicht!$B:$B,0),5),Verdeelsleutels_percentage!$1:$1,0)))</f>
        <v>9.813995071103079E-3</v>
      </c>
      <c r="R110">
        <f>PRODUCT(INDEX(Overzicht!$B$2:$E$35,MATCH(demand!R$1,Overzicht!$B$2:$B$35,0),4),INDEX(Verdeelsleutels_percentage!$A:$AB,MATCH(demand!$C110,Verdeelsleutels_percentage!$C:$C,0),MATCH(INDEX(Overzicht!$B$1:$F$35,MATCH(demand!R$1,Overzicht!$B:$B,0),5),Verdeelsleutels_percentage!$1:$1,0)))</f>
        <v>1.7561885916710773E-3</v>
      </c>
      <c r="S110">
        <f>PRODUCT(INDEX(Overzicht!$B$2:$E$35,MATCH(demand!S$1,Overzicht!$B$2:$B$35,0),4),INDEX(Verdeelsleutels_percentage!$A:$AB,MATCH(demand!$C110,Verdeelsleutels_percentage!$C:$C,0),MATCH(INDEX(Overzicht!$B$1:$F$35,MATCH(demand!S$1,Overzicht!$B:$B,0),5),Verdeelsleutels_percentage!$1:$1,0)))</f>
        <v>1.3498547606569851E-2</v>
      </c>
      <c r="T110">
        <f>PRODUCT(INDEX(Overzicht!$B$2:$E$35,MATCH(demand!T$1,Overzicht!$B$2:$B$35,0),4),INDEX(Verdeelsleutels_percentage!$A:$AB,MATCH(demand!$C110,Verdeelsleutels_percentage!$C:$C,0),MATCH(INDEX(Overzicht!$B$1:$F$35,MATCH(demand!T$1,Overzicht!$B:$B,0),5),Verdeelsleutels_percentage!$1:$1,0)))</f>
        <v>1.1019222535975388E-2</v>
      </c>
      <c r="U110">
        <f>PRODUCT(INDEX(Overzicht!$B$2:$E$35,MATCH(demand!U$1,Overzicht!$B$2:$B$35,0),4),INDEX(Verdeelsleutels_percentage!$A:$AB,MATCH(demand!$C110,Verdeelsleutels_percentage!$C:$C,0),MATCH(INDEX(Overzicht!$B$1:$F$35,MATCH(demand!U$1,Overzicht!$B:$B,0),5),Verdeelsleutels_percentage!$1:$1,0)))</f>
        <v>3.4435070424923088E-2</v>
      </c>
      <c r="V110">
        <f>PRODUCT(INDEX(Overzicht!$B$2:$E$35,MATCH(demand!V$1,Overzicht!$B$2:$B$35,0),4),INDEX(Verdeelsleutels_percentage!$A:$AB,MATCH(demand!$C110,Verdeelsleutels_percentage!$C:$C,0),MATCH(INDEX(Overzicht!$B$1:$F$35,MATCH(demand!V$1,Overzicht!$B:$B,0),5),Verdeelsleutels_percentage!$1:$1,0)))</f>
        <v>3.0302861973932321E-3</v>
      </c>
      <c r="W110">
        <f>PRODUCT(INDEX(Overzicht!$B$2:$E$35,MATCH(demand!W$1,Overzicht!$B$2:$B$35,0),4),INDEX(Verdeelsleutels_percentage!$A:$AB,MATCH(demand!$C110,Verdeelsleutels_percentage!$C:$C,0),MATCH(INDEX(Overzicht!$B$1:$F$35,MATCH(demand!W$1,Overzicht!$B:$B,0),5),Verdeelsleutels_percentage!$1:$1,0)))</f>
        <v>3.3057667607926167E-2</v>
      </c>
      <c r="X110">
        <f>PRODUCT(INDEX(Overzicht!$B$2:$E$35,MATCH(demand!X$1,Overzicht!$B$2:$B$35,0),4),INDEX(Verdeelsleutels_percentage!$A:$AB,MATCH(demand!$C110,Verdeelsleutels_percentage!$C:$C,0),MATCH(INDEX(Overzicht!$B$1:$F$35,MATCH(demand!X$1,Overzicht!$B:$B,0),5),Verdeelsleutels_percentage!$1:$1,0)))</f>
        <v>3.2235473378849594E-3</v>
      </c>
      <c r="Y110">
        <f>PRODUCT(INDEX(Overzicht!$B$2:$E$35,MATCH(demand!Y$1,Overzicht!$B$2:$B$35,0),4),INDEX(Verdeelsleutels_percentage!$A:$AB,MATCH(demand!$C110,Verdeelsleutels_percentage!$C:$C,0),MATCH(INDEX(Overzicht!$B$1:$F$35,MATCH(demand!Y$1,Overzicht!$B:$B,0),5),Verdeelsleutels_percentage!$1:$1,0)))</f>
        <v>7.4897476520546954E-7</v>
      </c>
      <c r="Z110">
        <f>PRODUCT(INDEX(Overzicht!$B$2:$E$35,MATCH(demand!Z$1,Overzicht!$B$2:$B$35,0),4),INDEX(Verdeelsleutels_percentage!$A:$AB,MATCH(demand!$C110,Verdeelsleutels_percentage!$C:$C,0),MATCH(INDEX(Overzicht!$B$1:$F$35,MATCH(demand!Z$1,Overzicht!$B:$B,0),5),Verdeelsleutels_percentage!$1:$1,0)))</f>
        <v>0</v>
      </c>
      <c r="AA110">
        <f>PRODUCT(INDEX(Overzicht!$B$2:$E$35,MATCH(demand!AA$1,Overzicht!$B$2:$B$35,0),4),INDEX(Verdeelsleutels_percentage!$A:$AB,MATCH(demand!$C110,Verdeelsleutels_percentage!$C:$C,0),MATCH(INDEX(Overzicht!$B$1:$F$35,MATCH(demand!AA$1,Overzicht!$B:$B,0),5),Verdeelsleutels_percentage!$1:$1,0)))</f>
        <v>1.7519877548665956E-5</v>
      </c>
      <c r="AB110">
        <f>PRODUCT(INDEX(Overzicht!$B$2:$E$35,MATCH(demand!AB$1,Overzicht!$B$2:$B$35,0),4),INDEX(Verdeelsleutels_percentage!$A:$AB,MATCH(demand!$C110,Verdeelsleutels_percentage!$C:$C,0),MATCH(INDEX(Overzicht!$B$1:$F$35,MATCH(demand!AB$1,Overzicht!$B:$B,0),5),Verdeelsleutels_percentage!$1:$1,0)))</f>
        <v>1.3588332485508199E-2</v>
      </c>
      <c r="AC110">
        <f>PRODUCT(INDEX(Overzicht!$B$2:$E$35,MATCH(demand!AC$1,Overzicht!$B$2:$B$35,0),4),INDEX(Verdeelsleutels_percentage!$A:$AB,MATCH(demand!$C110,Verdeelsleutels_percentage!$C:$C,0),MATCH(INDEX(Overzicht!$B$1:$F$35,MATCH(demand!AC$1,Overzicht!$B:$B,0),5),Verdeelsleutels_percentage!$1:$1,0)))</f>
        <v>8.42011566426994E-4</v>
      </c>
      <c r="AD110">
        <f>PRODUCT(INDEX(Overzicht!$B$2:$E$35,MATCH(demand!AD$1,Overzicht!$B$2:$B$35,0),4),INDEX(Verdeelsleutels_percentage!$A:$AB,MATCH(demand!$C110,Verdeelsleutels_percentage!$C:$C,0),MATCH(INDEX(Overzicht!$B$1:$F$35,MATCH(demand!AD$1,Overzicht!$B:$B,0),5),Verdeelsleutels_percentage!$1:$1,0)))</f>
        <v>0</v>
      </c>
      <c r="AE110">
        <f>PRODUCT(INDEX(Overzicht!$B$2:$E$35,MATCH(demand!AE$1,Overzicht!$B$2:$B$35,0),4),INDEX(Verdeelsleutels_percentage!$A:$AB,MATCH(demand!$C110,Verdeelsleutels_percentage!$C:$C,0),MATCH(INDEX(Overzicht!$B$1:$F$35,MATCH(demand!AE$1,Overzicht!$B:$B,0),5),Verdeelsleutels_percentage!$1:$1,0)))</f>
        <v>0</v>
      </c>
      <c r="AF110">
        <f>PRODUCT(INDEX(Overzicht!$B$2:$E$35,MATCH(demand!AF$1,Overzicht!$B$2:$B$35,0),4),INDEX(Verdeelsleutels_percentage!$A:$AB,MATCH(demand!$C110,Verdeelsleutels_percentage!$C:$C,0),MATCH(INDEX(Overzicht!$B$1:$F$35,MATCH(demand!AF$1,Overzicht!$B:$B,0),5),Verdeelsleutels_percentage!$1:$1,0)))</f>
        <v>0</v>
      </c>
      <c r="AG110">
        <f>PRODUCT(INDEX(Overzicht!$B$2:$E$35,MATCH(demand!AG$1,Overzicht!$B$2:$B$35,0),4),INDEX(Verdeelsleutels_percentage!$A:$AB,MATCH(demand!$C110,Verdeelsleutels_percentage!$C:$C,0),MATCH(INDEX(Overzicht!$B$1:$F$35,MATCH(demand!AG$1,Overzicht!$B:$B,0),5),Verdeelsleutels_percentage!$1:$1,0)))</f>
        <v>0</v>
      </c>
      <c r="AH110">
        <f>PRODUCT(INDEX(Overzicht!$B$2:$E$35,MATCH(demand!AH$1,Overzicht!$B$2:$B$35,0),4),INDEX(Verdeelsleutels_percentage!$A:$AB,MATCH(demand!$C110,Verdeelsleutels_percentage!$C:$C,0),MATCH(INDEX(Overzicht!$B$1:$F$35,MATCH(demand!AH$1,Overzicht!$B:$B,0),5),Verdeelsleutels_percentage!$1:$1,0)))</f>
        <v>2.2775840813265741E-4</v>
      </c>
      <c r="AI110">
        <f>PRODUCT(INDEX(Overzicht!$B$2:$E$35,MATCH(demand!AI$1,Overzicht!$B$2:$B$35,0),4),INDEX(Verdeelsleutels_percentage!$A:$AB,MATCH(demand!$C110,Verdeelsleutels_percentage!$C:$C,0),MATCH(INDEX(Overzicht!$B$1:$F$35,MATCH(demand!AI$1,Overzicht!$B:$B,0),5),Verdeelsleutels_percentage!$1:$1,0)))</f>
        <v>3.5039755097331912E-5</v>
      </c>
      <c r="AJ110">
        <f>PRODUCT(INDEX(Overzicht!$B$2:$E$35,MATCH(demand!AJ$1,Overzicht!$B$2:$B$35,0),4),INDEX(Verdeelsleutels_percentage!$A:$AB,MATCH(demand!$C110,Verdeelsleutels_percentage!$C:$C,0),MATCH(INDEX(Overzicht!$B$1:$F$35,MATCH(demand!AJ$1,Overzicht!$B:$B,0),5),Verdeelsleutels_percentage!$1:$1,0)))</f>
        <v>0</v>
      </c>
      <c r="AK110">
        <f>PRODUCT(INDEX(Overzicht!$B$2:$E$35,MATCH(demand!AK$1,Overzicht!$B$2:$B$35,0),4),INDEX(Verdeelsleutels_percentage!$A:$AB,MATCH(demand!$C110,Verdeelsleutels_percentage!$C:$C,0),MATCH(INDEX(Overzicht!$B$1:$F$35,MATCH(demand!AK$1,Overzicht!$B:$B,0),5),Verdeelsleutels_percentage!$1:$1,0)))</f>
        <v>4.2974967890304012E-4</v>
      </c>
      <c r="AL110">
        <f>PRODUCT(INDEX(Overzicht!$B$2:$E$35,MATCH(demand!AL$1,Overzicht!$B$2:$B$35,0),4),INDEX(Verdeelsleutels_percentage!$A:$AB,MATCH(demand!$C110,Verdeelsleutels_percentage!$C:$C,0),MATCH(INDEX(Overzicht!$B$1:$F$35,MATCH(demand!AL$1,Overzicht!$B:$B,0),5),Verdeelsleutels_percentage!$1:$1,0)))</f>
        <v>5.5096112679876939E-3</v>
      </c>
      <c r="AM110">
        <f>PRODUCT(INDEX(Overzicht!$B$2:$E$35,MATCH(demand!AM$1,Overzicht!$B$2:$B$35,0),4),INDEX(Verdeelsleutels_percentage!$A:$AB,MATCH(demand!$C110,Verdeelsleutels_percentage!$C:$C,0),MATCH(INDEX(Overzicht!$B$1:$F$35,MATCH(demand!AM$1,Overzicht!$B:$B,0),5),Verdeelsleutels_percentage!$1:$1,0)))</f>
        <v>1.1019222535975388E-2</v>
      </c>
      <c r="AN110">
        <f>PRODUCT(INDEX(Overzicht!$B$2:$E$35,MATCH(demand!AN$1,Overzicht!$B$2:$B$35,0),4),INDEX(Verdeelsleutels_percentage!$A:$AB,MATCH(demand!$C110,Verdeelsleutels_percentage!$C:$C,0),MATCH(INDEX(Overzicht!$B$1:$F$35,MATCH(demand!AN$1,Overzicht!$B:$B,0),5),Verdeelsleutels_percentage!$1:$1,0)))</f>
        <v>5.5096112679876939E-3</v>
      </c>
      <c r="AO110">
        <f>PRODUCT(INDEX(Overzicht!$B$2:$E$35,MATCH(demand!AO$1,Overzicht!$B$2:$B$35,0),4),INDEX(Verdeelsleutels_percentage!$A:$AB,MATCH(demand!$C110,Verdeelsleutels_percentage!$C:$C,0),MATCH(INDEX(Overzicht!$B$1:$F$35,MATCH(demand!AO$1,Overzicht!$B:$B,0),5),Verdeelsleutels_percentage!$1:$1,0)))</f>
        <v>1.9283639437956929E-2</v>
      </c>
    </row>
    <row r="111" spans="2:41">
      <c r="B111" t="str">
        <f>INDEX('ETLocal datasets'!B:C,MATCH(C111,'ETLocal datasets'!C:C,0),1)</f>
        <v>GM0302</v>
      </c>
      <c r="C111" t="str">
        <f>'ETLocal datasets'!C94</f>
        <v>Nunspeet</v>
      </c>
      <c r="D111">
        <f t="shared" si="10"/>
        <v>2.1347122373518421E-2</v>
      </c>
      <c r="E111">
        <f t="shared" si="11"/>
        <v>9.6320058780582654E-2</v>
      </c>
      <c r="F111">
        <f t="shared" si="12"/>
        <v>1.6696434352574965E-2</v>
      </c>
      <c r="G111">
        <f t="shared" si="13"/>
        <v>3.4346950668154214E-2</v>
      </c>
      <c r="H111">
        <f>PRODUCT(INDEX(Overzicht!$B$2:$E$35,MATCH(demand!H$1,Overzicht!$B$2:$B$35,0),4),INDEX(Verdeelsleutels_percentage!$A:$AB,MATCH(demand!$C111,Verdeelsleutels_percentage!$C:$C,0),MATCH(INDEX(Overzicht!$B$1:$F$35,MATCH(demand!H$1,Overzicht!$B:$B,0),5),Verdeelsleutels_percentage!$1:$1,0)))</f>
        <v>1.6696434352574965E-2</v>
      </c>
      <c r="I111">
        <f>PRODUCT(INDEX(Overzicht!$B$2:$E$35,MATCH(demand!I$1,Overzicht!$B$2:$B$35,0),4),INDEX(Verdeelsleutels_percentage!$A:$AB,MATCH(demand!$C111,Verdeelsleutels_percentage!$C:$C,0),MATCH(INDEX(Overzicht!$B$1:$F$35,MATCH(demand!I$1,Overzicht!$B:$B,0),5),Verdeelsleutels_percentage!$1:$1,0)))</f>
        <v>2.2161302998511463E-3</v>
      </c>
      <c r="J111">
        <f>PRODUCT(INDEX(Overzicht!$B$2:$E$35,MATCH(demand!J$1,Overzicht!$B$2:$B$35,0),4),INDEX(Verdeelsleutels_percentage!$A:$AB,MATCH(demand!$C111,Verdeelsleutels_percentage!$C:$C,0),MATCH(INDEX(Overzicht!$B$1:$F$35,MATCH(demand!J$1,Overzicht!$B:$B,0),5),Verdeelsleutels_percentage!$1:$1,0)))</f>
        <v>3.8163278520171344E-3</v>
      </c>
      <c r="K111">
        <f>PRODUCT(INDEX(Overzicht!$B$2:$E$35,MATCH(demand!K$1,Overzicht!$B$2:$B$35,0),4),INDEX(Verdeelsleutels_percentage!$A:$AB,MATCH(demand!$C111,Verdeelsleutels_percentage!$C:$C,0),MATCH(INDEX(Overzicht!$B$1:$F$35,MATCH(demand!K$1,Overzicht!$B:$B,0),5),Verdeelsleutels_percentage!$1:$1,0)))</f>
        <v>2.5854853498263376E-4</v>
      </c>
      <c r="L111">
        <f>PRODUCT(INDEX(Overzicht!$B$2:$E$35,MATCH(demand!L$1,Overzicht!$B$2:$B$35,0),4),INDEX(Verdeelsleutels_percentage!$A:$AB,MATCH(demand!$C111,Verdeelsleutels_percentage!$C:$C,0),MATCH(INDEX(Overzicht!$B$1:$F$35,MATCH(demand!L$1,Overzicht!$B:$B,0),5),Verdeelsleutels_percentage!$1:$1,0)))</f>
        <v>5.724491778025702E-3</v>
      </c>
      <c r="M111">
        <f>PRODUCT(INDEX(Overzicht!$B$2:$E$35,MATCH(demand!M$1,Overzicht!$B$2:$B$35,0),4),INDEX(Verdeelsleutels_percentage!$A:$AB,MATCH(demand!$C111,Verdeelsleutels_percentage!$C:$C,0),MATCH(INDEX(Overzicht!$B$1:$F$35,MATCH(demand!M$1,Overzicht!$B:$B,0),5),Verdeelsleutels_percentage!$1:$1,0)))</f>
        <v>2.5604314724889539E-3</v>
      </c>
      <c r="N111">
        <f>PRODUCT(INDEX(Overzicht!$B$2:$E$35,MATCH(demand!N$1,Overzicht!$B$2:$B$35,0),4),INDEX(Verdeelsleutels_percentage!$A:$AB,MATCH(demand!$C111,Verdeelsleutels_percentage!$C:$C,0),MATCH(INDEX(Overzicht!$B$1:$F$35,MATCH(demand!N$1,Overzicht!$B:$B,0),5),Verdeelsleutels_percentage!$1:$1,0)))</f>
        <v>2.6831114350082683E-3</v>
      </c>
      <c r="O111">
        <f>PRODUCT(INDEX(Overzicht!$B$2:$E$35,MATCH(demand!O$1,Overzicht!$B$2:$B$35,0),4),INDEX(Verdeelsleutels_percentage!$A:$AB,MATCH(demand!$C111,Verdeelsleutels_percentage!$C:$C,0),MATCH(INDEX(Overzicht!$B$1:$F$35,MATCH(demand!O$1,Overzicht!$B:$B,0),5),Verdeelsleutels_percentage!$1:$1,0)))</f>
        <v>0</v>
      </c>
      <c r="P111">
        <f>PRODUCT(INDEX(Overzicht!$B$2:$E$35,MATCH(demand!P$1,Overzicht!$B$2:$B$35,0),4),INDEX(Verdeelsleutels_percentage!$A:$AB,MATCH(demand!$C111,Verdeelsleutels_percentage!$C:$C,0),MATCH(INDEX(Overzicht!$B$1:$F$35,MATCH(demand!P$1,Overzicht!$B:$B,0),5),Verdeelsleutels_percentage!$1:$1,0)))</f>
        <v>5.6250477013957052E-4</v>
      </c>
      <c r="Q111">
        <f>PRODUCT(INDEX(Overzicht!$B$2:$E$35,MATCH(demand!Q$1,Overzicht!$B$2:$B$35,0),4),INDEX(Verdeelsleutels_percentage!$A:$AB,MATCH(demand!$C111,Verdeelsleutels_percentage!$C:$C,0),MATCH(INDEX(Overzicht!$B$1:$F$35,MATCH(demand!Q$1,Overzicht!$B:$B,0),5),Verdeelsleutels_percentage!$1:$1,0)))</f>
        <v>5.6648616553379343E-3</v>
      </c>
      <c r="R111">
        <f>PRODUCT(INDEX(Overzicht!$B$2:$E$35,MATCH(demand!R$1,Overzicht!$B$2:$B$35,0),4),INDEX(Verdeelsleutels_percentage!$A:$AB,MATCH(demand!$C111,Verdeelsleutels_percentage!$C:$C,0),MATCH(INDEX(Overzicht!$B$1:$F$35,MATCH(demand!R$1,Overzicht!$B:$B,0),5),Verdeelsleutels_percentage!$1:$1,0)))</f>
        <v>1.0137120856920513E-3</v>
      </c>
      <c r="S111">
        <f>PRODUCT(INDEX(Overzicht!$B$2:$E$35,MATCH(demand!S$1,Overzicht!$B$2:$B$35,0),4),INDEX(Verdeelsleutels_percentage!$A:$AB,MATCH(demand!$C111,Verdeelsleutels_percentage!$C:$C,0),MATCH(INDEX(Overzicht!$B$1:$F$35,MATCH(demand!S$1,Overzicht!$B:$B,0),5),Verdeelsleutels_percentage!$1:$1,0)))</f>
        <v>7.791669364534984E-3</v>
      </c>
      <c r="T111">
        <f>PRODUCT(INDEX(Overzicht!$B$2:$E$35,MATCH(demand!T$1,Overzicht!$B$2:$B$35,0),4),INDEX(Verdeelsleutels_percentage!$A:$AB,MATCH(demand!$C111,Verdeelsleutels_percentage!$C:$C,0),MATCH(INDEX(Overzicht!$B$1:$F$35,MATCH(demand!T$1,Overzicht!$B:$B,0),5),Verdeelsleutels_percentage!$1:$1,0)))</f>
        <v>6.3605464200285578E-3</v>
      </c>
      <c r="U111">
        <f>PRODUCT(INDEX(Overzicht!$B$2:$E$35,MATCH(demand!U$1,Overzicht!$B$2:$B$35,0),4),INDEX(Verdeelsleutels_percentage!$A:$AB,MATCH(demand!$C111,Verdeelsleutels_percentage!$C:$C,0),MATCH(INDEX(Overzicht!$B$1:$F$35,MATCH(demand!U$1,Overzicht!$B:$B,0),5),Verdeelsleutels_percentage!$1:$1,0)))</f>
        <v>1.9876707562589243E-2</v>
      </c>
      <c r="V111">
        <f>PRODUCT(INDEX(Overzicht!$B$2:$E$35,MATCH(demand!V$1,Overzicht!$B$2:$B$35,0),4),INDEX(Verdeelsleutels_percentage!$A:$AB,MATCH(demand!$C111,Verdeelsleutels_percentage!$C:$C,0),MATCH(INDEX(Overzicht!$B$1:$F$35,MATCH(demand!V$1,Overzicht!$B:$B,0),5),Verdeelsleutels_percentage!$1:$1,0)))</f>
        <v>1.7491502655078536E-3</v>
      </c>
      <c r="W111">
        <f>PRODUCT(INDEX(Overzicht!$B$2:$E$35,MATCH(demand!W$1,Overzicht!$B$2:$B$35,0),4),INDEX(Verdeelsleutels_percentage!$A:$AB,MATCH(demand!$C111,Verdeelsleutels_percentage!$C:$C,0),MATCH(INDEX(Overzicht!$B$1:$F$35,MATCH(demand!W$1,Overzicht!$B:$B,0),5),Verdeelsleutels_percentage!$1:$1,0)))</f>
        <v>1.9081639260085673E-2</v>
      </c>
      <c r="X111">
        <f>PRODUCT(INDEX(Overzicht!$B$2:$E$35,MATCH(demand!X$1,Overzicht!$B$2:$B$35,0),4),INDEX(Verdeelsleutels_percentage!$A:$AB,MATCH(demand!$C111,Verdeelsleutels_percentage!$C:$C,0),MATCH(INDEX(Overzicht!$B$1:$F$35,MATCH(demand!X$1,Overzicht!$B:$B,0),5),Verdeelsleutels_percentage!$1:$1,0)))</f>
        <v>3.7318545433234679E-2</v>
      </c>
      <c r="Y111">
        <f>PRODUCT(INDEX(Overzicht!$B$2:$E$35,MATCH(demand!Y$1,Overzicht!$B$2:$B$35,0),4),INDEX(Verdeelsleutels_percentage!$A:$AB,MATCH(demand!$C111,Verdeelsleutels_percentage!$C:$C,0),MATCH(INDEX(Overzicht!$B$1:$F$35,MATCH(demand!Y$1,Overzicht!$B:$B,0),5),Verdeelsleutels_percentage!$1:$1,0)))</f>
        <v>1.1572979143833366E-6</v>
      </c>
      <c r="Z111">
        <f>PRODUCT(INDEX(Overzicht!$B$2:$E$35,MATCH(demand!Z$1,Overzicht!$B$2:$B$35,0),4),INDEX(Verdeelsleutels_percentage!$A:$AB,MATCH(demand!$C111,Verdeelsleutels_percentage!$C:$C,0),MATCH(INDEX(Overzicht!$B$1:$F$35,MATCH(demand!Z$1,Overzicht!$B:$B,0),5),Verdeelsleutels_percentage!$1:$1,0)))</f>
        <v>0</v>
      </c>
      <c r="AA111">
        <f>PRODUCT(INDEX(Overzicht!$B$2:$E$35,MATCH(demand!AA$1,Overzicht!$B$2:$B$35,0),4),INDEX(Verdeelsleutels_percentage!$A:$AB,MATCH(demand!$C111,Verdeelsleutels_percentage!$C:$C,0),MATCH(INDEX(Overzicht!$B$1:$F$35,MATCH(demand!AA$1,Overzicht!$B:$B,0),5),Verdeelsleutels_percentage!$1:$1,0)))</f>
        <v>2.7071296242885066E-5</v>
      </c>
      <c r="AB111">
        <f>PRODUCT(INDEX(Overzicht!$B$2:$E$35,MATCH(demand!AB$1,Overzicht!$B$2:$B$35,0),4),INDEX(Verdeelsleutels_percentage!$A:$AB,MATCH(demand!$C111,Verdeelsleutels_percentage!$C:$C,0),MATCH(INDEX(Overzicht!$B$1:$F$35,MATCH(demand!AB$1,Overzicht!$B:$B,0),5),Verdeelsleutels_percentage!$1:$1,0)))</f>
        <v>5.8986663575906302E-3</v>
      </c>
      <c r="AC111">
        <f>PRODUCT(INDEX(Overzicht!$B$2:$E$35,MATCH(demand!AC$1,Overzicht!$B$2:$B$35,0),4),INDEX(Verdeelsleutels_percentage!$A:$AB,MATCH(demand!$C111,Verdeelsleutels_percentage!$C:$C,0),MATCH(INDEX(Overzicht!$B$1:$F$35,MATCH(demand!AC$1,Overzicht!$B:$B,0),5),Verdeelsleutels_percentage!$1:$1,0)))</f>
        <v>4.9026788518514918E-3</v>
      </c>
      <c r="AD111">
        <f>PRODUCT(INDEX(Overzicht!$B$2:$E$35,MATCH(demand!AD$1,Overzicht!$B$2:$B$35,0),4),INDEX(Verdeelsleutels_percentage!$A:$AB,MATCH(demand!$C111,Verdeelsleutels_percentage!$C:$C,0),MATCH(INDEX(Overzicht!$B$1:$F$35,MATCH(demand!AD$1,Overzicht!$B:$B,0),5),Verdeelsleutels_percentage!$1:$1,0)))</f>
        <v>0</v>
      </c>
      <c r="AE111">
        <f>PRODUCT(INDEX(Overzicht!$B$2:$E$35,MATCH(demand!AE$1,Overzicht!$B$2:$B$35,0),4),INDEX(Verdeelsleutels_percentage!$A:$AB,MATCH(demand!$C111,Verdeelsleutels_percentage!$C:$C,0),MATCH(INDEX(Overzicht!$B$1:$F$35,MATCH(demand!AE$1,Overzicht!$B:$B,0),5),Verdeelsleutels_percentage!$1:$1,0)))</f>
        <v>0</v>
      </c>
      <c r="AF111">
        <f>PRODUCT(INDEX(Overzicht!$B$2:$E$35,MATCH(demand!AF$1,Overzicht!$B$2:$B$35,0),4),INDEX(Verdeelsleutels_percentage!$A:$AB,MATCH(demand!$C111,Verdeelsleutels_percentage!$C:$C,0),MATCH(INDEX(Overzicht!$B$1:$F$35,MATCH(demand!AF$1,Overzicht!$B:$B,0),5),Verdeelsleutels_percentage!$1:$1,0)))</f>
        <v>0</v>
      </c>
      <c r="AG111">
        <f>PRODUCT(INDEX(Overzicht!$B$2:$E$35,MATCH(demand!AG$1,Overzicht!$B$2:$B$35,0),4),INDEX(Verdeelsleutels_percentage!$A:$AB,MATCH(demand!$C111,Verdeelsleutels_percentage!$C:$C,0),MATCH(INDEX(Overzicht!$B$1:$F$35,MATCH(demand!AG$1,Overzicht!$B:$B,0),5),Verdeelsleutels_percentage!$1:$1,0)))</f>
        <v>0</v>
      </c>
      <c r="AH111">
        <f>PRODUCT(INDEX(Overzicht!$B$2:$E$35,MATCH(demand!AH$1,Overzicht!$B$2:$B$35,0),4),INDEX(Verdeelsleutels_percentage!$A:$AB,MATCH(demand!$C111,Verdeelsleutels_percentage!$C:$C,0),MATCH(INDEX(Overzicht!$B$1:$F$35,MATCH(demand!AH$1,Overzicht!$B:$B,0),5),Verdeelsleutels_percentage!$1:$1,0)))</f>
        <v>3.5192685115750588E-4</v>
      </c>
      <c r="AI111">
        <f>PRODUCT(INDEX(Overzicht!$B$2:$E$35,MATCH(demand!AI$1,Overzicht!$B$2:$B$35,0),4),INDEX(Verdeelsleutels_percentage!$A:$AB,MATCH(demand!$C111,Verdeelsleutels_percentage!$C:$C,0),MATCH(INDEX(Overzicht!$B$1:$F$35,MATCH(demand!AI$1,Overzicht!$B:$B,0),5),Verdeelsleutels_percentage!$1:$1,0)))</f>
        <v>5.4142592485770133E-5</v>
      </c>
      <c r="AJ111">
        <f>PRODUCT(INDEX(Overzicht!$B$2:$E$35,MATCH(demand!AJ$1,Overzicht!$B$2:$B$35,0),4),INDEX(Verdeelsleutels_percentage!$A:$AB,MATCH(demand!$C111,Verdeelsleutels_percentage!$C:$C,0),MATCH(INDEX(Overzicht!$B$1:$F$35,MATCH(demand!AJ$1,Overzicht!$B:$B,0),5),Verdeelsleutels_percentage!$1:$1,0)))</f>
        <v>0</v>
      </c>
      <c r="AK111">
        <f>PRODUCT(INDEX(Overzicht!$B$2:$E$35,MATCH(demand!AK$1,Overzicht!$B$2:$B$35,0),4),INDEX(Verdeelsleutels_percentage!$A:$AB,MATCH(demand!$C111,Verdeelsleutels_percentage!$C:$C,0),MATCH(INDEX(Overzicht!$B$1:$F$35,MATCH(demand!AK$1,Overzicht!$B:$B,0),5),Verdeelsleutels_percentage!$1:$1,0)))</f>
        <v>2.4806131038111376E-4</v>
      </c>
      <c r="AL111">
        <f>PRODUCT(INDEX(Overzicht!$B$2:$E$35,MATCH(demand!AL$1,Overzicht!$B$2:$B$35,0),4),INDEX(Verdeelsleutels_percentage!$A:$AB,MATCH(demand!$C111,Verdeelsleutels_percentage!$C:$C,0),MATCH(INDEX(Overzicht!$B$1:$F$35,MATCH(demand!AL$1,Overzicht!$B:$B,0),5),Verdeelsleutels_percentage!$1:$1,0)))</f>
        <v>3.1802732100142789E-3</v>
      </c>
      <c r="AM111">
        <f>PRODUCT(INDEX(Overzicht!$B$2:$E$35,MATCH(demand!AM$1,Overzicht!$B$2:$B$35,0),4),INDEX(Verdeelsleutels_percentage!$A:$AB,MATCH(demand!$C111,Verdeelsleutels_percentage!$C:$C,0),MATCH(INDEX(Overzicht!$B$1:$F$35,MATCH(demand!AM$1,Overzicht!$B:$B,0),5),Verdeelsleutels_percentage!$1:$1,0)))</f>
        <v>6.3605464200285578E-3</v>
      </c>
      <c r="AN111">
        <f>PRODUCT(INDEX(Overzicht!$B$2:$E$35,MATCH(demand!AN$1,Overzicht!$B$2:$B$35,0),4),INDEX(Verdeelsleutels_percentage!$A:$AB,MATCH(demand!$C111,Verdeelsleutels_percentage!$C:$C,0),MATCH(INDEX(Overzicht!$B$1:$F$35,MATCH(demand!AN$1,Overzicht!$B:$B,0),5),Verdeelsleutels_percentage!$1:$1,0)))</f>
        <v>3.1802732100142789E-3</v>
      </c>
      <c r="AO111">
        <f>PRODUCT(INDEX(Overzicht!$B$2:$E$35,MATCH(demand!AO$1,Overzicht!$B$2:$B$35,0),4),INDEX(Verdeelsleutels_percentage!$A:$AB,MATCH(demand!$C111,Verdeelsleutels_percentage!$C:$C,0),MATCH(INDEX(Overzicht!$B$1:$F$35,MATCH(demand!AO$1,Overzicht!$B:$B,0),5),Verdeelsleutels_percentage!$1:$1,0)))</f>
        <v>1.1130956235049977E-2</v>
      </c>
    </row>
    <row r="112" spans="2:41">
      <c r="B112" t="str">
        <f>INDEX('ETLocal datasets'!B:C,MATCH(C112,'ETLocal datasets'!C:C,0),1)</f>
        <v>GM0303</v>
      </c>
      <c r="C112" t="str">
        <f>'ETLocal datasets'!C95</f>
        <v>Dronten</v>
      </c>
      <c r="D112">
        <f t="shared" si="10"/>
        <v>0.36432395703876169</v>
      </c>
      <c r="E112">
        <f t="shared" si="11"/>
        <v>0.17392859996386228</v>
      </c>
      <c r="F112">
        <f t="shared" si="12"/>
        <v>2.4797677235193303E-2</v>
      </c>
      <c r="G112">
        <f t="shared" si="13"/>
        <v>5.1012364598111939E-2</v>
      </c>
      <c r="H112">
        <f>PRODUCT(INDEX(Overzicht!$B$2:$E$35,MATCH(demand!H$1,Overzicht!$B$2:$B$35,0),4),INDEX(Verdeelsleutels_percentage!$A:$AB,MATCH(demand!$C112,Verdeelsleutels_percentage!$C:$C,0),MATCH(INDEX(Overzicht!$B$1:$F$35,MATCH(demand!H$1,Overzicht!$B:$B,0),5),Verdeelsleutels_percentage!$1:$1,0)))</f>
        <v>2.4797677235193303E-2</v>
      </c>
      <c r="I112">
        <f>PRODUCT(INDEX(Overzicht!$B$2:$E$35,MATCH(demand!I$1,Overzicht!$B$2:$B$35,0),4),INDEX(Verdeelsleutels_percentage!$A:$AB,MATCH(demand!$C112,Verdeelsleutels_percentage!$C:$C,0),MATCH(INDEX(Overzicht!$B$1:$F$35,MATCH(demand!I$1,Overzicht!$B:$B,0),5),Verdeelsleutels_percentage!$1:$1,0)))</f>
        <v>7.5157947009765538E-2</v>
      </c>
      <c r="J112">
        <f>PRODUCT(INDEX(Overzicht!$B$2:$E$35,MATCH(demand!J$1,Overzicht!$B$2:$B$35,0),4),INDEX(Verdeelsleutels_percentage!$A:$AB,MATCH(demand!$C112,Verdeelsleutels_percentage!$C:$C,0),MATCH(INDEX(Overzicht!$B$1:$F$35,MATCH(demand!J$1,Overzicht!$B:$B,0),5),Verdeelsleutels_percentage!$1:$1,0)))</f>
        <v>5.6680405109013265E-3</v>
      </c>
      <c r="K112">
        <f>PRODUCT(INDEX(Overzicht!$B$2:$E$35,MATCH(demand!K$1,Overzicht!$B$2:$B$35,0),4),INDEX(Verdeelsleutels_percentage!$A:$AB,MATCH(demand!$C112,Verdeelsleutels_percentage!$C:$C,0),MATCH(INDEX(Overzicht!$B$1:$F$35,MATCH(demand!K$1,Overzicht!$B:$B,0),5),Verdeelsleutels_percentage!$1:$1,0)))</f>
        <v>8.7684271511393134E-3</v>
      </c>
      <c r="L112">
        <f>PRODUCT(INDEX(Overzicht!$B$2:$E$35,MATCH(demand!L$1,Overzicht!$B$2:$B$35,0),4),INDEX(Verdeelsleutels_percentage!$A:$AB,MATCH(demand!$C112,Verdeelsleutels_percentage!$C:$C,0),MATCH(INDEX(Overzicht!$B$1:$F$35,MATCH(demand!L$1,Overzicht!$B:$B,0),5),Verdeelsleutels_percentage!$1:$1,0)))</f>
        <v>8.5020607663519911E-3</v>
      </c>
      <c r="M112">
        <f>PRODUCT(INDEX(Overzicht!$B$2:$E$35,MATCH(demand!M$1,Overzicht!$B$2:$B$35,0),4),INDEX(Verdeelsleutels_percentage!$A:$AB,MATCH(demand!$C112,Verdeelsleutels_percentage!$C:$C,0),MATCH(INDEX(Overzicht!$B$1:$F$35,MATCH(demand!M$1,Overzicht!$B:$B,0),5),Verdeelsleutels_percentage!$1:$1,0)))</f>
        <v>1.140205610444683E-2</v>
      </c>
      <c r="N112">
        <f>PRODUCT(INDEX(Overzicht!$B$2:$E$35,MATCH(demand!N$1,Overzicht!$B$2:$B$35,0),4),INDEX(Verdeelsleutels_percentage!$A:$AB,MATCH(demand!$C112,Verdeelsleutels_percentage!$C:$C,0),MATCH(INDEX(Overzicht!$B$1:$F$35,MATCH(demand!N$1,Overzicht!$B:$B,0),5),Verdeelsleutels_percentage!$1:$1,0)))</f>
        <v>5.6585904939177097E-2</v>
      </c>
      <c r="O112">
        <f>PRODUCT(INDEX(Overzicht!$B$2:$E$35,MATCH(demand!O$1,Overzicht!$B$2:$B$35,0),4),INDEX(Verdeelsleutels_percentage!$A:$AB,MATCH(demand!$C112,Verdeelsleutels_percentage!$C:$C,0),MATCH(INDEX(Overzicht!$B$1:$F$35,MATCH(demand!O$1,Overzicht!$B:$B,0),5),Verdeelsleutels_percentage!$1:$1,0)))</f>
        <v>0</v>
      </c>
      <c r="P112">
        <f>PRODUCT(INDEX(Overzicht!$B$2:$E$35,MATCH(demand!P$1,Overzicht!$B$2:$B$35,0),4),INDEX(Verdeelsleutels_percentage!$A:$AB,MATCH(demand!$C112,Verdeelsleutels_percentage!$C:$C,0),MATCH(INDEX(Overzicht!$B$1:$F$35,MATCH(demand!P$1,Overzicht!$B:$B,0),5),Verdeelsleutels_percentage!$1:$1,0)))</f>
        <v>0.24722505906713085</v>
      </c>
      <c r="Q112">
        <f>PRODUCT(INDEX(Overzicht!$B$2:$E$35,MATCH(demand!Q$1,Overzicht!$B$2:$B$35,0),4),INDEX(Verdeelsleutels_percentage!$A:$AB,MATCH(demand!$C112,Verdeelsleutels_percentage!$C:$C,0),MATCH(INDEX(Overzicht!$B$1:$F$35,MATCH(demand!Q$1,Overzicht!$B:$B,0),5),Verdeelsleutels_percentage!$1:$1,0)))</f>
        <v>8.4134976333691564E-3</v>
      </c>
      <c r="R112">
        <f>PRODUCT(INDEX(Overzicht!$B$2:$E$35,MATCH(demand!R$1,Overzicht!$B$2:$B$35,0),4),INDEX(Verdeelsleutels_percentage!$A:$AB,MATCH(demand!$C112,Verdeelsleutels_percentage!$C:$C,0),MATCH(INDEX(Overzicht!$B$1:$F$35,MATCH(demand!R$1,Overzicht!$B:$B,0),5),Verdeelsleutels_percentage!$1:$1,0)))</f>
        <v>1.5055732607081648E-3</v>
      </c>
      <c r="S112">
        <f>PRODUCT(INDEX(Overzicht!$B$2:$E$35,MATCH(demand!S$1,Overzicht!$B$2:$B$35,0),4),INDEX(Verdeelsleutels_percentage!$A:$AB,MATCH(demand!$C112,Verdeelsleutels_percentage!$C:$C,0),MATCH(INDEX(Overzicht!$B$1:$F$35,MATCH(demand!S$1,Overzicht!$B:$B,0),5),Verdeelsleutels_percentage!$1:$1,0)))</f>
        <v>1.1572249376423543E-2</v>
      </c>
      <c r="T112">
        <f>PRODUCT(INDEX(Overzicht!$B$2:$E$35,MATCH(demand!T$1,Overzicht!$B$2:$B$35,0),4),INDEX(Verdeelsleutels_percentage!$A:$AB,MATCH(demand!$C112,Verdeelsleutels_percentage!$C:$C,0),MATCH(INDEX(Overzicht!$B$1:$F$35,MATCH(demand!T$1,Overzicht!$B:$B,0),5),Verdeelsleutels_percentage!$1:$1,0)))</f>
        <v>9.4467341848355445E-3</v>
      </c>
      <c r="U112">
        <f>PRODUCT(INDEX(Overzicht!$B$2:$E$35,MATCH(demand!U$1,Overzicht!$B$2:$B$35,0),4),INDEX(Verdeelsleutels_percentage!$A:$AB,MATCH(demand!$C112,Verdeelsleutels_percentage!$C:$C,0),MATCH(INDEX(Overzicht!$B$1:$F$35,MATCH(demand!U$1,Overzicht!$B:$B,0),5),Verdeelsleutels_percentage!$1:$1,0)))</f>
        <v>2.9521044327611077E-2</v>
      </c>
      <c r="V112">
        <f>PRODUCT(INDEX(Overzicht!$B$2:$E$35,MATCH(demand!V$1,Overzicht!$B$2:$B$35,0),4),INDEX(Verdeelsleutels_percentage!$A:$AB,MATCH(demand!$C112,Verdeelsleutels_percentage!$C:$C,0),MATCH(INDEX(Overzicht!$B$1:$F$35,MATCH(demand!V$1,Overzicht!$B:$B,0),5),Verdeelsleutels_percentage!$1:$1,0)))</f>
        <v>2.5978519008297749E-3</v>
      </c>
      <c r="W112">
        <f>PRODUCT(INDEX(Overzicht!$B$2:$E$35,MATCH(demand!W$1,Overzicht!$B$2:$B$35,0),4),INDEX(Verdeelsleutels_percentage!$A:$AB,MATCH(demand!$C112,Verdeelsleutels_percentage!$C:$C,0),MATCH(INDEX(Overzicht!$B$1:$F$35,MATCH(demand!W$1,Overzicht!$B:$B,0),5),Verdeelsleutels_percentage!$1:$1,0)))</f>
        <v>2.8340202554506633E-2</v>
      </c>
      <c r="X112">
        <f>PRODUCT(INDEX(Overzicht!$B$2:$E$35,MATCH(demand!X$1,Overzicht!$B$2:$B$35,0),4),INDEX(Verdeelsleutels_percentage!$A:$AB,MATCH(demand!$C112,Verdeelsleutels_percentage!$C:$C,0),MATCH(INDEX(Overzicht!$B$1:$F$35,MATCH(demand!X$1,Overzicht!$B:$B,0),5),Verdeelsleutels_percentage!$1:$1,0)))</f>
        <v>1.8751135464588155E-2</v>
      </c>
      <c r="Y112">
        <f>PRODUCT(INDEX(Overzicht!$B$2:$E$35,MATCH(demand!Y$1,Overzicht!$B$2:$B$35,0),4),INDEX(Verdeelsleutels_percentage!$A:$AB,MATCH(demand!$C112,Verdeelsleutels_percentage!$C:$C,0),MATCH(INDEX(Overzicht!$B$1:$F$35,MATCH(demand!Y$1,Overzicht!$B:$B,0),5),Verdeelsleutels_percentage!$1:$1,0)))</f>
        <v>1.0112879792981048E-5</v>
      </c>
      <c r="Z112">
        <f>PRODUCT(INDEX(Overzicht!$B$2:$E$35,MATCH(demand!Z$1,Overzicht!$B$2:$B$35,0),4),INDEX(Verdeelsleutels_percentage!$A:$AB,MATCH(demand!$C112,Verdeelsleutels_percentage!$C:$C,0),MATCH(INDEX(Overzicht!$B$1:$F$35,MATCH(demand!Z$1,Overzicht!$B:$B,0),5),Verdeelsleutels_percentage!$1:$1,0)))</f>
        <v>0</v>
      </c>
      <c r="AA112">
        <f>PRODUCT(INDEX(Overzicht!$B$2:$E$35,MATCH(demand!AA$1,Overzicht!$B$2:$B$35,0),4),INDEX(Verdeelsleutels_percentage!$A:$AB,MATCH(demand!$C112,Verdeelsleutels_percentage!$C:$C,0),MATCH(INDEX(Overzicht!$B$1:$F$35,MATCH(demand!AA$1,Overzicht!$B:$B,0),5),Verdeelsleutels_percentage!$1:$1,0)))</f>
        <v>2.3655859164867951E-4</v>
      </c>
      <c r="AB112">
        <f>PRODUCT(INDEX(Overzicht!$B$2:$E$35,MATCH(demand!AB$1,Overzicht!$B$2:$B$35,0),4),INDEX(Verdeelsleutels_percentage!$A:$AB,MATCH(demand!$C112,Verdeelsleutels_percentage!$C:$C,0),MATCH(INDEX(Overzicht!$B$1:$F$35,MATCH(demand!AB$1,Overzicht!$B:$B,0),5),Verdeelsleutels_percentage!$1:$1,0)))</f>
        <v>2.3110316566569519E-2</v>
      </c>
      <c r="AC112">
        <f>PRODUCT(INDEX(Overzicht!$B$2:$E$35,MATCH(demand!AC$1,Overzicht!$B$2:$B$35,0),4),INDEX(Verdeelsleutels_percentage!$A:$AB,MATCH(demand!$C112,Verdeelsleutels_percentage!$C:$C,0),MATCH(INDEX(Overzicht!$B$1:$F$35,MATCH(demand!AC$1,Overzicht!$B:$B,0),5),Verdeelsleutels_percentage!$1:$1,0)))</f>
        <v>3.1080946098676759E-3</v>
      </c>
      <c r="AD112">
        <f>PRODUCT(INDEX(Overzicht!$B$2:$E$35,MATCH(demand!AD$1,Overzicht!$B$2:$B$35,0),4),INDEX(Verdeelsleutels_percentage!$A:$AB,MATCH(demand!$C112,Verdeelsleutels_percentage!$C:$C,0),MATCH(INDEX(Overzicht!$B$1:$F$35,MATCH(demand!AD$1,Overzicht!$B:$B,0),5),Verdeelsleutels_percentage!$1:$1,0)))</f>
        <v>0</v>
      </c>
      <c r="AE112">
        <f>PRODUCT(INDEX(Overzicht!$B$2:$E$35,MATCH(demand!AE$1,Overzicht!$B$2:$B$35,0),4),INDEX(Verdeelsleutels_percentage!$A:$AB,MATCH(demand!$C112,Verdeelsleutels_percentage!$C:$C,0),MATCH(INDEX(Overzicht!$B$1:$F$35,MATCH(demand!AE$1,Overzicht!$B:$B,0),5),Verdeelsleutels_percentage!$1:$1,0)))</f>
        <v>0</v>
      </c>
      <c r="AF112">
        <f>PRODUCT(INDEX(Overzicht!$B$2:$E$35,MATCH(demand!AF$1,Overzicht!$B$2:$B$35,0),4),INDEX(Verdeelsleutels_percentage!$A:$AB,MATCH(demand!$C112,Verdeelsleutels_percentage!$C:$C,0),MATCH(INDEX(Overzicht!$B$1:$F$35,MATCH(demand!AF$1,Overzicht!$B:$B,0),5),Verdeelsleutels_percentage!$1:$1,0)))</f>
        <v>0</v>
      </c>
      <c r="AG112">
        <f>PRODUCT(INDEX(Overzicht!$B$2:$E$35,MATCH(demand!AG$1,Overzicht!$B$2:$B$35,0),4),INDEX(Verdeelsleutels_percentage!$A:$AB,MATCH(demand!$C112,Verdeelsleutels_percentage!$C:$C,0),MATCH(INDEX(Overzicht!$B$1:$F$35,MATCH(demand!AG$1,Overzicht!$B:$B,0),5),Verdeelsleutels_percentage!$1:$1,0)))</f>
        <v>0</v>
      </c>
      <c r="AH112">
        <f>PRODUCT(INDEX(Overzicht!$B$2:$E$35,MATCH(demand!AH$1,Overzicht!$B$2:$B$35,0),4),INDEX(Verdeelsleutels_percentage!$A:$AB,MATCH(demand!$C112,Verdeelsleutels_percentage!$C:$C,0),MATCH(INDEX(Overzicht!$B$1:$F$35,MATCH(demand!AH$1,Overzicht!$B:$B,0),5),Verdeelsleutels_percentage!$1:$1,0)))</f>
        <v>3.0752616914328339E-3</v>
      </c>
      <c r="AI112">
        <f>PRODUCT(INDEX(Overzicht!$B$2:$E$35,MATCH(demand!AI$1,Overzicht!$B$2:$B$35,0),4),INDEX(Verdeelsleutels_percentage!$A:$AB,MATCH(demand!$C112,Verdeelsleutels_percentage!$C:$C,0),MATCH(INDEX(Overzicht!$B$1:$F$35,MATCH(demand!AI$1,Overzicht!$B:$B,0),5),Verdeelsleutels_percentage!$1:$1,0)))</f>
        <v>4.7311718329735901E-4</v>
      </c>
      <c r="AJ112">
        <f>PRODUCT(INDEX(Overzicht!$B$2:$E$35,MATCH(demand!AJ$1,Overzicht!$B$2:$B$35,0),4),INDEX(Verdeelsleutels_percentage!$A:$AB,MATCH(demand!$C112,Verdeelsleutels_percentage!$C:$C,0),MATCH(INDEX(Overzicht!$B$1:$F$35,MATCH(demand!AJ$1,Overzicht!$B:$B,0),5),Verdeelsleutels_percentage!$1:$1,0)))</f>
        <v>0</v>
      </c>
      <c r="AK112">
        <f>PRODUCT(INDEX(Overzicht!$B$2:$E$35,MATCH(demand!AK$1,Overzicht!$B$2:$B$35,0),4),INDEX(Verdeelsleutels_percentage!$A:$AB,MATCH(demand!$C112,Verdeelsleutels_percentage!$C:$C,0),MATCH(INDEX(Overzicht!$B$1:$F$35,MATCH(demand!AK$1,Overzicht!$B:$B,0),5),Verdeelsleutels_percentage!$1:$1,0)))</f>
        <v>3.6842263320858624E-4</v>
      </c>
      <c r="AL112">
        <f>PRODUCT(INDEX(Overzicht!$B$2:$E$35,MATCH(demand!AL$1,Overzicht!$B$2:$B$35,0),4),INDEX(Verdeelsleutels_percentage!$A:$AB,MATCH(demand!$C112,Verdeelsleutels_percentage!$C:$C,0),MATCH(INDEX(Overzicht!$B$1:$F$35,MATCH(demand!AL$1,Overzicht!$B:$B,0),5),Verdeelsleutels_percentage!$1:$1,0)))</f>
        <v>4.7233670924177722E-3</v>
      </c>
      <c r="AM112">
        <f>PRODUCT(INDEX(Overzicht!$B$2:$E$35,MATCH(demand!AM$1,Overzicht!$B$2:$B$35,0),4),INDEX(Verdeelsleutels_percentage!$A:$AB,MATCH(demand!$C112,Verdeelsleutels_percentage!$C:$C,0),MATCH(INDEX(Overzicht!$B$1:$F$35,MATCH(demand!AM$1,Overzicht!$B:$B,0),5),Verdeelsleutels_percentage!$1:$1,0)))</f>
        <v>9.4467341848355445E-3</v>
      </c>
      <c r="AN112">
        <f>PRODUCT(INDEX(Overzicht!$B$2:$E$35,MATCH(demand!AN$1,Overzicht!$B$2:$B$35,0),4),INDEX(Verdeelsleutels_percentage!$A:$AB,MATCH(demand!$C112,Verdeelsleutels_percentage!$C:$C,0),MATCH(INDEX(Overzicht!$B$1:$F$35,MATCH(demand!AN$1,Overzicht!$B:$B,0),5),Verdeelsleutels_percentage!$1:$1,0)))</f>
        <v>4.7233670924177722E-3</v>
      </c>
      <c r="AO112">
        <f>PRODUCT(INDEX(Overzicht!$B$2:$E$35,MATCH(demand!AO$1,Overzicht!$B$2:$B$35,0),4),INDEX(Verdeelsleutels_percentage!$A:$AB,MATCH(demand!$C112,Verdeelsleutels_percentage!$C:$C,0),MATCH(INDEX(Overzicht!$B$1:$F$35,MATCH(demand!AO$1,Overzicht!$B:$B,0),5),Verdeelsleutels_percentage!$1:$1,0)))</f>
        <v>1.6531784823462202E-2</v>
      </c>
    </row>
    <row r="113" spans="2:41">
      <c r="B113" t="str">
        <f>INDEX('ETLocal datasets'!B:C,MATCH(C113,'ETLocal datasets'!C:C,0),1)</f>
        <v>GM0307</v>
      </c>
      <c r="C113" t="str">
        <f>'ETLocal datasets'!C96</f>
        <v>Amersfoort</v>
      </c>
      <c r="D113">
        <f t="shared" si="10"/>
        <v>6.5623913977946216E-2</v>
      </c>
      <c r="E113">
        <f t="shared" si="11"/>
        <v>0.32722890473347505</v>
      </c>
      <c r="F113">
        <f t="shared" si="12"/>
        <v>9.4953565708181323E-2</v>
      </c>
      <c r="G113">
        <f t="shared" si="13"/>
        <v>0.19533304945683017</v>
      </c>
      <c r="H113">
        <f>PRODUCT(INDEX(Overzicht!$B$2:$E$35,MATCH(demand!H$1,Overzicht!$B$2:$B$35,0),4),INDEX(Verdeelsleutels_percentage!$A:$AB,MATCH(demand!$C113,Verdeelsleutels_percentage!$C:$C,0),MATCH(INDEX(Overzicht!$B$1:$F$35,MATCH(demand!H$1,Overzicht!$B:$B,0),5),Verdeelsleutels_percentage!$1:$1,0)))</f>
        <v>9.4953565708181323E-2</v>
      </c>
      <c r="I113">
        <f>PRODUCT(INDEX(Overzicht!$B$2:$E$35,MATCH(demand!I$1,Overzicht!$B$2:$B$35,0),4),INDEX(Verdeelsleutels_percentage!$A:$AB,MATCH(demand!$C113,Verdeelsleutels_percentage!$C:$C,0),MATCH(INDEX(Overzicht!$B$1:$F$35,MATCH(demand!I$1,Overzicht!$B:$B,0),5),Verdeelsleutels_percentage!$1:$1,0)))</f>
        <v>1.1456539645638248E-3</v>
      </c>
      <c r="J113">
        <f>PRODUCT(INDEX(Overzicht!$B$2:$E$35,MATCH(demand!J$1,Overzicht!$B$2:$B$35,0),4),INDEX(Verdeelsleutels_percentage!$A:$AB,MATCH(demand!$C113,Verdeelsleutels_percentage!$C:$C,0),MATCH(INDEX(Overzicht!$B$1:$F$35,MATCH(demand!J$1,Overzicht!$B:$B,0),5),Verdeelsleutels_percentage!$1:$1,0)))</f>
        <v>2.1703672161870014E-2</v>
      </c>
      <c r="K113">
        <f>PRODUCT(INDEX(Overzicht!$B$2:$E$35,MATCH(demand!K$1,Overzicht!$B$2:$B$35,0),4),INDEX(Verdeelsleutels_percentage!$A:$AB,MATCH(demand!$C113,Verdeelsleutels_percentage!$C:$C,0),MATCH(INDEX(Overzicht!$B$1:$F$35,MATCH(demand!K$1,Overzicht!$B:$B,0),5),Verdeelsleutels_percentage!$1:$1,0)))</f>
        <v>1.3365962919911293E-4</v>
      </c>
      <c r="L113">
        <f>PRODUCT(INDEX(Overzicht!$B$2:$E$35,MATCH(demand!L$1,Overzicht!$B$2:$B$35,0),4),INDEX(Verdeelsleutels_percentage!$A:$AB,MATCH(demand!$C113,Verdeelsleutels_percentage!$C:$C,0),MATCH(INDEX(Overzicht!$B$1:$F$35,MATCH(demand!L$1,Overzicht!$B:$B,0),5),Verdeelsleutels_percentage!$1:$1,0)))</f>
        <v>3.2555508242805023E-2</v>
      </c>
      <c r="M113">
        <f>PRODUCT(INDEX(Overzicht!$B$2:$E$35,MATCH(demand!M$1,Overzicht!$B$2:$B$35,0),4),INDEX(Verdeelsleutels_percentage!$A:$AB,MATCH(demand!$C113,Verdeelsleutels_percentage!$C:$C,0),MATCH(INDEX(Overzicht!$B$1:$F$35,MATCH(demand!M$1,Overzicht!$B:$B,0),5),Verdeelsleutels_percentage!$1:$1,0)))</f>
        <v>3.0211218884564671E-3</v>
      </c>
      <c r="N113">
        <f>PRODUCT(INDEX(Overzicht!$B$2:$E$35,MATCH(demand!N$1,Overzicht!$B$2:$B$35,0),4),INDEX(Verdeelsleutels_percentage!$A:$AB,MATCH(demand!$C113,Verdeelsleutels_percentage!$C:$C,0),MATCH(INDEX(Overzicht!$B$1:$F$35,MATCH(demand!N$1,Overzicht!$B:$B,0),5),Verdeelsleutels_percentage!$1:$1,0)))</f>
        <v>8.2295035176224614E-3</v>
      </c>
      <c r="O113">
        <f>PRODUCT(INDEX(Overzicht!$B$2:$E$35,MATCH(demand!O$1,Overzicht!$B$2:$B$35,0),4),INDEX(Verdeelsleutels_percentage!$A:$AB,MATCH(demand!$C113,Verdeelsleutels_percentage!$C:$C,0),MATCH(INDEX(Overzicht!$B$1:$F$35,MATCH(demand!O$1,Overzicht!$B:$B,0),5),Verdeelsleutels_percentage!$1:$1,0)))</f>
        <v>0</v>
      </c>
      <c r="P113">
        <f>PRODUCT(INDEX(Overzicht!$B$2:$E$35,MATCH(demand!P$1,Overzicht!$B$2:$B$35,0),4),INDEX(Verdeelsleutels_percentage!$A:$AB,MATCH(demand!$C113,Verdeelsleutels_percentage!$C:$C,0),MATCH(INDEX(Overzicht!$B$1:$F$35,MATCH(demand!P$1,Overzicht!$B:$B,0),5),Verdeelsleutels_percentage!$1:$1,0)))</f>
        <v>1.1250095402791412E-4</v>
      </c>
      <c r="Q113">
        <f>PRODUCT(INDEX(Overzicht!$B$2:$E$35,MATCH(demand!Q$1,Overzicht!$B$2:$B$35,0),4),INDEX(Verdeelsleutels_percentage!$A:$AB,MATCH(demand!$C113,Verdeelsleutels_percentage!$C:$C,0),MATCH(INDEX(Overzicht!$B$1:$F$35,MATCH(demand!Q$1,Overzicht!$B:$B,0),5),Verdeelsleutels_percentage!$1:$1,0)))</f>
        <v>3.2216388365275808E-2</v>
      </c>
      <c r="R113">
        <f>PRODUCT(INDEX(Overzicht!$B$2:$E$35,MATCH(demand!R$1,Overzicht!$B$2:$B$35,0),4),INDEX(Verdeelsleutels_percentage!$A:$AB,MATCH(demand!$C113,Verdeelsleutels_percentage!$C:$C,0),MATCH(INDEX(Overzicht!$B$1:$F$35,MATCH(demand!R$1,Overzicht!$B:$B,0),5),Verdeelsleutels_percentage!$1:$1,0)))</f>
        <v>5.7650379179967227E-3</v>
      </c>
      <c r="S113">
        <f>PRODUCT(INDEX(Overzicht!$B$2:$E$35,MATCH(demand!S$1,Overzicht!$B$2:$B$35,0),4),INDEX(Verdeelsleutels_percentage!$A:$AB,MATCH(demand!$C113,Verdeelsleutels_percentage!$C:$C,0),MATCH(INDEX(Overzicht!$B$1:$F$35,MATCH(demand!S$1,Overzicht!$B:$B,0),5),Verdeelsleutels_percentage!$1:$1,0)))</f>
        <v>4.4311663997151286E-2</v>
      </c>
      <c r="T113">
        <f>PRODUCT(INDEX(Overzicht!$B$2:$E$35,MATCH(demand!T$1,Overzicht!$B$2:$B$35,0),4),INDEX(Verdeelsleutels_percentage!$A:$AB,MATCH(demand!$C113,Verdeelsleutels_percentage!$C:$C,0),MATCH(INDEX(Overzicht!$B$1:$F$35,MATCH(demand!T$1,Overzicht!$B:$B,0),5),Verdeelsleutels_percentage!$1:$1,0)))</f>
        <v>3.6172786936450027E-2</v>
      </c>
      <c r="U113">
        <f>PRODUCT(INDEX(Overzicht!$B$2:$E$35,MATCH(demand!U$1,Overzicht!$B$2:$B$35,0),4),INDEX(Verdeelsleutels_percentage!$A:$AB,MATCH(demand!$C113,Verdeelsleutels_percentage!$C:$C,0),MATCH(INDEX(Overzicht!$B$1:$F$35,MATCH(demand!U$1,Overzicht!$B:$B,0),5),Verdeelsleutels_percentage!$1:$1,0)))</f>
        <v>0.11303995917640633</v>
      </c>
      <c r="V113">
        <f>PRODUCT(INDEX(Overzicht!$B$2:$E$35,MATCH(demand!V$1,Overzicht!$B$2:$B$35,0),4),INDEX(Verdeelsleutels_percentage!$A:$AB,MATCH(demand!$C113,Verdeelsleutels_percentage!$C:$C,0),MATCH(INDEX(Overzicht!$B$1:$F$35,MATCH(demand!V$1,Overzicht!$B:$B,0),5),Verdeelsleutels_percentage!$1:$1,0)))</f>
        <v>9.9475164075237578E-3</v>
      </c>
      <c r="W113">
        <f>PRODUCT(INDEX(Overzicht!$B$2:$E$35,MATCH(demand!W$1,Overzicht!$B$2:$B$35,0),4),INDEX(Verdeelsleutels_percentage!$A:$AB,MATCH(demand!$C113,Verdeelsleutels_percentage!$C:$C,0),MATCH(INDEX(Overzicht!$B$1:$F$35,MATCH(demand!W$1,Overzicht!$B:$B,0),5),Verdeelsleutels_percentage!$1:$1,0)))</f>
        <v>0.10851836080935008</v>
      </c>
      <c r="X113">
        <f>PRODUCT(INDEX(Overzicht!$B$2:$E$35,MATCH(demand!X$1,Overzicht!$B$2:$B$35,0),4),INDEX(Verdeelsleutels_percentage!$A:$AB,MATCH(demand!$C113,Verdeelsleutels_percentage!$C:$C,0),MATCH(INDEX(Overzicht!$B$1:$F$35,MATCH(demand!X$1,Overzicht!$B:$B,0),5),Verdeelsleutels_percentage!$1:$1,0)))</f>
        <v>2.6946406071439036E-3</v>
      </c>
      <c r="Y113">
        <f>PRODUCT(INDEX(Overzicht!$B$2:$E$35,MATCH(demand!Y$1,Overzicht!$B$2:$B$35,0),4),INDEX(Verdeelsleutels_percentage!$A:$AB,MATCH(demand!$C113,Verdeelsleutels_percentage!$C:$C,0),MATCH(INDEX(Overzicht!$B$1:$F$35,MATCH(demand!Y$1,Overzicht!$B:$B,0),5),Verdeelsleutels_percentage!$1:$1,0)))</f>
        <v>7.4362221456081582E-7</v>
      </c>
      <c r="Z113">
        <f>PRODUCT(INDEX(Overzicht!$B$2:$E$35,MATCH(demand!Z$1,Overzicht!$B$2:$B$35,0),4),INDEX(Verdeelsleutels_percentage!$A:$AB,MATCH(demand!$C113,Verdeelsleutels_percentage!$C:$C,0),MATCH(INDEX(Overzicht!$B$1:$F$35,MATCH(demand!Z$1,Overzicht!$B:$B,0),5),Verdeelsleutels_percentage!$1:$1,0)))</f>
        <v>0</v>
      </c>
      <c r="AA113">
        <f>PRODUCT(INDEX(Overzicht!$B$2:$E$35,MATCH(demand!AA$1,Overzicht!$B$2:$B$35,0),4),INDEX(Verdeelsleutels_percentage!$A:$AB,MATCH(demand!$C113,Verdeelsleutels_percentage!$C:$C,0),MATCH(INDEX(Overzicht!$B$1:$F$35,MATCH(demand!AA$1,Overzicht!$B:$B,0),5),Verdeelsleutels_percentage!$1:$1,0)))</f>
        <v>1.7394671685633118E-5</v>
      </c>
      <c r="AB113">
        <f>PRODUCT(INDEX(Overzicht!$B$2:$E$35,MATCH(demand!AB$1,Overzicht!$B$2:$B$35,0),4),INDEX(Verdeelsleutels_percentage!$A:$AB,MATCH(demand!$C113,Verdeelsleutels_percentage!$C:$C,0),MATCH(INDEX(Overzicht!$B$1:$F$35,MATCH(demand!AB$1,Overzicht!$B:$B,0),5),Verdeelsleutels_percentage!$1:$1,0)))</f>
        <v>2.9980397156371727E-2</v>
      </c>
      <c r="AC113">
        <f>PRODUCT(INDEX(Overzicht!$B$2:$E$35,MATCH(demand!AC$1,Overzicht!$B$2:$B$35,0),4),INDEX(Verdeelsleutels_percentage!$A:$AB,MATCH(demand!$C113,Verdeelsleutels_percentage!$C:$C,0),MATCH(INDEX(Overzicht!$B$1:$F$35,MATCH(demand!AC$1,Overzicht!$B:$B,0),5),Verdeelsleutels_percentage!$1:$1,0)))</f>
        <v>1.2997483646431255E-3</v>
      </c>
      <c r="AD113">
        <f>PRODUCT(INDEX(Overzicht!$B$2:$E$35,MATCH(demand!AD$1,Overzicht!$B$2:$B$35,0),4),INDEX(Verdeelsleutels_percentage!$A:$AB,MATCH(demand!$C113,Verdeelsleutels_percentage!$C:$C,0),MATCH(INDEX(Overzicht!$B$1:$F$35,MATCH(demand!AD$1,Overzicht!$B:$B,0),5),Verdeelsleutels_percentage!$1:$1,0)))</f>
        <v>0</v>
      </c>
      <c r="AE113">
        <f>PRODUCT(INDEX(Overzicht!$B$2:$E$35,MATCH(demand!AE$1,Overzicht!$B$2:$B$35,0),4),INDEX(Verdeelsleutels_percentage!$A:$AB,MATCH(demand!$C113,Verdeelsleutels_percentage!$C:$C,0),MATCH(INDEX(Overzicht!$B$1:$F$35,MATCH(demand!AE$1,Overzicht!$B:$B,0),5),Verdeelsleutels_percentage!$1:$1,0)))</f>
        <v>0</v>
      </c>
      <c r="AF113">
        <f>PRODUCT(INDEX(Overzicht!$B$2:$E$35,MATCH(demand!AF$1,Overzicht!$B$2:$B$35,0),4),INDEX(Verdeelsleutels_percentage!$A:$AB,MATCH(demand!$C113,Verdeelsleutels_percentage!$C:$C,0),MATCH(INDEX(Overzicht!$B$1:$F$35,MATCH(demand!AF$1,Overzicht!$B:$B,0),5),Verdeelsleutels_percentage!$1:$1,0)))</f>
        <v>0</v>
      </c>
      <c r="AG113">
        <f>PRODUCT(INDEX(Overzicht!$B$2:$E$35,MATCH(demand!AG$1,Overzicht!$B$2:$B$35,0),4),INDEX(Verdeelsleutels_percentage!$A:$AB,MATCH(demand!$C113,Verdeelsleutels_percentage!$C:$C,0),MATCH(INDEX(Overzicht!$B$1:$F$35,MATCH(demand!AG$1,Overzicht!$B:$B,0),5),Verdeelsleutels_percentage!$1:$1,0)))</f>
        <v>0</v>
      </c>
      <c r="AH113">
        <f>PRODUCT(INDEX(Overzicht!$B$2:$E$35,MATCH(demand!AH$1,Overzicht!$B$2:$B$35,0),4),INDEX(Verdeelsleutels_percentage!$A:$AB,MATCH(demand!$C113,Verdeelsleutels_percentage!$C:$C,0),MATCH(INDEX(Overzicht!$B$1:$F$35,MATCH(demand!AH$1,Overzicht!$B:$B,0),5),Verdeelsleutels_percentage!$1:$1,0)))</f>
        <v>2.2613073191323055E-4</v>
      </c>
      <c r="AI113">
        <f>PRODUCT(INDEX(Overzicht!$B$2:$E$35,MATCH(demand!AI$1,Overzicht!$B$2:$B$35,0),4),INDEX(Verdeelsleutels_percentage!$A:$AB,MATCH(demand!$C113,Verdeelsleutels_percentage!$C:$C,0),MATCH(INDEX(Overzicht!$B$1:$F$35,MATCH(demand!AI$1,Overzicht!$B:$B,0),5),Verdeelsleutels_percentage!$1:$1,0)))</f>
        <v>3.4789343371266237E-5</v>
      </c>
      <c r="AJ113">
        <f>PRODUCT(INDEX(Overzicht!$B$2:$E$35,MATCH(demand!AJ$1,Overzicht!$B$2:$B$35,0),4),INDEX(Verdeelsleutels_percentage!$A:$AB,MATCH(demand!$C113,Verdeelsleutels_percentage!$C:$C,0),MATCH(INDEX(Overzicht!$B$1:$F$35,MATCH(demand!AJ$1,Overzicht!$B:$B,0),5),Verdeelsleutels_percentage!$1:$1,0)))</f>
        <v>0</v>
      </c>
      <c r="AK113">
        <f>PRODUCT(INDEX(Overzicht!$B$2:$E$35,MATCH(demand!AK$1,Overzicht!$B$2:$B$35,0),4),INDEX(Verdeelsleutels_percentage!$A:$AB,MATCH(demand!$C113,Verdeelsleutels_percentage!$C:$C,0),MATCH(INDEX(Overzicht!$B$1:$F$35,MATCH(demand!AK$1,Overzicht!$B:$B,0),5),Verdeelsleutels_percentage!$1:$1,0)))</f>
        <v>1.4107386905215511E-3</v>
      </c>
      <c r="AL113">
        <f>PRODUCT(INDEX(Overzicht!$B$2:$E$35,MATCH(demand!AL$1,Overzicht!$B$2:$B$35,0),4),INDEX(Verdeelsleutels_percentage!$A:$AB,MATCH(demand!$C113,Verdeelsleutels_percentage!$C:$C,0),MATCH(INDEX(Overzicht!$B$1:$F$35,MATCH(demand!AL$1,Overzicht!$B:$B,0),5),Verdeelsleutels_percentage!$1:$1,0)))</f>
        <v>1.8086393468225014E-2</v>
      </c>
      <c r="AM113">
        <f>PRODUCT(INDEX(Overzicht!$B$2:$E$35,MATCH(demand!AM$1,Overzicht!$B$2:$B$35,0),4),INDEX(Verdeelsleutels_percentage!$A:$AB,MATCH(demand!$C113,Verdeelsleutels_percentage!$C:$C,0),MATCH(INDEX(Overzicht!$B$1:$F$35,MATCH(demand!AM$1,Overzicht!$B:$B,0),5),Verdeelsleutels_percentage!$1:$1,0)))</f>
        <v>3.6172786936450027E-2</v>
      </c>
      <c r="AN113">
        <f>PRODUCT(INDEX(Overzicht!$B$2:$E$35,MATCH(demand!AN$1,Overzicht!$B$2:$B$35,0),4),INDEX(Verdeelsleutels_percentage!$A:$AB,MATCH(demand!$C113,Verdeelsleutels_percentage!$C:$C,0),MATCH(INDEX(Overzicht!$B$1:$F$35,MATCH(demand!AN$1,Overzicht!$B:$B,0),5),Verdeelsleutels_percentage!$1:$1,0)))</f>
        <v>1.8086393468225014E-2</v>
      </c>
      <c r="AO113">
        <f>PRODUCT(INDEX(Overzicht!$B$2:$E$35,MATCH(demand!AO$1,Overzicht!$B$2:$B$35,0),4),INDEX(Verdeelsleutels_percentage!$A:$AB,MATCH(demand!$C113,Verdeelsleutels_percentage!$C:$C,0),MATCH(INDEX(Overzicht!$B$1:$F$35,MATCH(demand!AO$1,Overzicht!$B:$B,0),5),Verdeelsleutels_percentage!$1:$1,0)))</f>
        <v>6.3302377138787544E-2</v>
      </c>
    </row>
    <row r="114" spans="2:41">
      <c r="B114" t="str">
        <f>INDEX('ETLocal datasets'!B:C,MATCH(C114,'ETLocal datasets'!C:C,0),1)</f>
        <v>GM0308</v>
      </c>
      <c r="C114" t="str">
        <f>'ETLocal datasets'!C97</f>
        <v>Baarn</v>
      </c>
      <c r="D114">
        <f t="shared" si="10"/>
        <v>1.2195482155900278E-2</v>
      </c>
      <c r="E114">
        <f t="shared" si="11"/>
        <v>6.2131469709475452E-2</v>
      </c>
      <c r="F114">
        <f t="shared" si="12"/>
        <v>1.5047508810095124E-2</v>
      </c>
      <c r="G114">
        <f t="shared" si="13"/>
        <v>3.0954875266481399E-2</v>
      </c>
      <c r="H114">
        <f>PRODUCT(INDEX(Overzicht!$B$2:$E$35,MATCH(demand!H$1,Overzicht!$B$2:$B$35,0),4),INDEX(Verdeelsleutels_percentage!$A:$AB,MATCH(demand!$C114,Verdeelsleutels_percentage!$C:$C,0),MATCH(INDEX(Overzicht!$B$1:$F$35,MATCH(demand!H$1,Overzicht!$B:$B,0),5),Verdeelsleutels_percentage!$1:$1,0)))</f>
        <v>1.5047508810095124E-2</v>
      </c>
      <c r="I114">
        <f>PRODUCT(INDEX(Overzicht!$B$2:$E$35,MATCH(demand!I$1,Overzicht!$B$2:$B$35,0),4),INDEX(Verdeelsleutels_percentage!$A:$AB,MATCH(demand!$C114,Verdeelsleutels_percentage!$C:$C,0),MATCH(INDEX(Overzicht!$B$1:$F$35,MATCH(demand!I$1,Overzicht!$B:$B,0),5),Verdeelsleutels_percentage!$1:$1,0)))</f>
        <v>1.8567048925949636E-4</v>
      </c>
      <c r="J114">
        <f>PRODUCT(INDEX(Overzicht!$B$2:$E$35,MATCH(demand!J$1,Overzicht!$B$2:$B$35,0),4),INDEX(Verdeelsleutels_percentage!$A:$AB,MATCH(demand!$C114,Verdeelsleutels_percentage!$C:$C,0),MATCH(INDEX(Overzicht!$B$1:$F$35,MATCH(demand!J$1,Overzicht!$B:$B,0),5),Verdeelsleutels_percentage!$1:$1,0)))</f>
        <v>3.4394305851645998E-3</v>
      </c>
      <c r="K114">
        <f>PRODUCT(INDEX(Overzicht!$B$2:$E$35,MATCH(demand!K$1,Overzicht!$B$2:$B$35,0),4),INDEX(Verdeelsleutels_percentage!$A:$AB,MATCH(demand!$C114,Verdeelsleutels_percentage!$C:$C,0),MATCH(INDEX(Overzicht!$B$1:$F$35,MATCH(demand!K$1,Overzicht!$B:$B,0),5),Verdeelsleutels_percentage!$1:$1,0)))</f>
        <v>2.1661557080274578E-5</v>
      </c>
      <c r="L114">
        <f>PRODUCT(INDEX(Overzicht!$B$2:$E$35,MATCH(demand!L$1,Overzicht!$B$2:$B$35,0),4),INDEX(Verdeelsleutels_percentage!$A:$AB,MATCH(demand!$C114,Verdeelsleutels_percentage!$C:$C,0),MATCH(INDEX(Overzicht!$B$1:$F$35,MATCH(demand!L$1,Overzicht!$B:$B,0),5),Verdeelsleutels_percentage!$1:$1,0)))</f>
        <v>5.1591458777468999E-3</v>
      </c>
      <c r="M114">
        <f>PRODUCT(INDEX(Overzicht!$B$2:$E$35,MATCH(demand!M$1,Overzicht!$B$2:$B$35,0),4),INDEX(Verdeelsleutels_percentage!$A:$AB,MATCH(demand!$C114,Verdeelsleutels_percentage!$C:$C,0),MATCH(INDEX(Overzicht!$B$1:$F$35,MATCH(demand!M$1,Overzicht!$B:$B,0),5),Verdeelsleutels_percentage!$1:$1,0)))</f>
        <v>1.1044358702126007E-3</v>
      </c>
      <c r="N114">
        <f>PRODUCT(INDEX(Overzicht!$B$2:$E$35,MATCH(demand!N$1,Overzicht!$B$2:$B$35,0),4),INDEX(Verdeelsleutels_percentage!$A:$AB,MATCH(demand!$C114,Verdeelsleutels_percentage!$C:$C,0),MATCH(INDEX(Overzicht!$B$1:$F$35,MATCH(demand!N$1,Overzicht!$B:$B,0),5),Verdeelsleutels_percentage!$1:$1,0)))</f>
        <v>1.2033091766887767E-3</v>
      </c>
      <c r="O114">
        <f>PRODUCT(INDEX(Overzicht!$B$2:$E$35,MATCH(demand!O$1,Overzicht!$B$2:$B$35,0),4),INDEX(Verdeelsleutels_percentage!$A:$AB,MATCH(demand!$C114,Verdeelsleutels_percentage!$C:$C,0),MATCH(INDEX(Overzicht!$B$1:$F$35,MATCH(demand!O$1,Overzicht!$B:$B,0),5),Verdeelsleutels_percentage!$1:$1,0)))</f>
        <v>0</v>
      </c>
      <c r="P114">
        <f>PRODUCT(INDEX(Overzicht!$B$2:$E$35,MATCH(demand!P$1,Overzicht!$B$2:$B$35,0),4),INDEX(Verdeelsleutels_percentage!$A:$AB,MATCH(demand!$C114,Verdeelsleutels_percentage!$C:$C,0),MATCH(INDEX(Overzicht!$B$1:$F$35,MATCH(demand!P$1,Overzicht!$B:$B,0),5),Verdeelsleutels_percentage!$1:$1,0)))</f>
        <v>4.4603902478027615E-6</v>
      </c>
      <c r="Q114">
        <f>PRODUCT(INDEX(Overzicht!$B$2:$E$35,MATCH(demand!Q$1,Overzicht!$B$2:$B$35,0),4),INDEX(Verdeelsleutels_percentage!$A:$AB,MATCH(demand!$C114,Verdeelsleutels_percentage!$C:$C,0),MATCH(INDEX(Overzicht!$B$1:$F$35,MATCH(demand!Q$1,Overzicht!$B:$B,0),5),Verdeelsleutels_percentage!$1:$1,0)))</f>
        <v>5.1054047748537029E-3</v>
      </c>
      <c r="R114">
        <f>PRODUCT(INDEX(Overzicht!$B$2:$E$35,MATCH(demand!R$1,Overzicht!$B$2:$B$35,0),4),INDEX(Verdeelsleutels_percentage!$A:$AB,MATCH(demand!$C114,Verdeelsleutels_percentage!$C:$C,0),MATCH(INDEX(Overzicht!$B$1:$F$35,MATCH(demand!R$1,Overzicht!$B:$B,0),5),Verdeelsleutels_percentage!$1:$1,0)))</f>
        <v>9.1359874918434678E-4</v>
      </c>
      <c r="S114">
        <f>PRODUCT(INDEX(Overzicht!$B$2:$E$35,MATCH(demand!S$1,Overzicht!$B$2:$B$35,0),4),INDEX(Verdeelsleutels_percentage!$A:$AB,MATCH(demand!$C114,Verdeelsleutels_percentage!$C:$C,0),MATCH(INDEX(Overzicht!$B$1:$F$35,MATCH(demand!S$1,Overzicht!$B:$B,0),5),Verdeelsleutels_percentage!$1:$1,0)))</f>
        <v>7.0221707780443923E-3</v>
      </c>
      <c r="T114">
        <f>PRODUCT(INDEX(Overzicht!$B$2:$E$35,MATCH(demand!T$1,Overzicht!$B$2:$B$35,0),4),INDEX(Verdeelsleutels_percentage!$A:$AB,MATCH(demand!$C114,Verdeelsleutels_percentage!$C:$C,0),MATCH(INDEX(Overzicht!$B$1:$F$35,MATCH(demand!T$1,Overzicht!$B:$B,0),5),Verdeelsleutels_percentage!$1:$1,0)))</f>
        <v>5.7323843086076664E-3</v>
      </c>
      <c r="U114">
        <f>PRODUCT(INDEX(Overzicht!$B$2:$E$35,MATCH(demand!U$1,Overzicht!$B$2:$B$35,0),4),INDEX(Verdeelsleutels_percentage!$A:$AB,MATCH(demand!$C114,Verdeelsleutels_percentage!$C:$C,0),MATCH(INDEX(Overzicht!$B$1:$F$35,MATCH(demand!U$1,Overzicht!$B:$B,0),5),Verdeelsleutels_percentage!$1:$1,0)))</f>
        <v>1.7913700964398958E-2</v>
      </c>
      <c r="V114">
        <f>PRODUCT(INDEX(Overzicht!$B$2:$E$35,MATCH(demand!V$1,Overzicht!$B$2:$B$35,0),4),INDEX(Verdeelsleutels_percentage!$A:$AB,MATCH(demand!$C114,Verdeelsleutels_percentage!$C:$C,0),MATCH(INDEX(Overzicht!$B$1:$F$35,MATCH(demand!V$1,Overzicht!$B:$B,0),5),Verdeelsleutels_percentage!$1:$1,0)))</f>
        <v>1.5764056848671085E-3</v>
      </c>
      <c r="W114">
        <f>PRODUCT(INDEX(Overzicht!$B$2:$E$35,MATCH(demand!W$1,Overzicht!$B$2:$B$35,0),4),INDEX(Verdeelsleutels_percentage!$A:$AB,MATCH(demand!$C114,Verdeelsleutels_percentage!$C:$C,0),MATCH(INDEX(Overzicht!$B$1:$F$35,MATCH(demand!W$1,Overzicht!$B:$B,0),5),Verdeelsleutels_percentage!$1:$1,0)))</f>
        <v>1.7197152925822998E-2</v>
      </c>
      <c r="X114">
        <f>PRODUCT(INDEX(Overzicht!$B$2:$E$35,MATCH(demand!X$1,Overzicht!$B$2:$B$35,0),4),INDEX(Verdeelsleutels_percentage!$A:$AB,MATCH(demand!$C114,Verdeelsleutels_percentage!$C:$C,0),MATCH(INDEX(Overzicht!$B$1:$F$35,MATCH(demand!X$1,Overzicht!$B:$B,0),5),Verdeelsleutels_percentage!$1:$1,0)))</f>
        <v>8.8522284408239817E-3</v>
      </c>
      <c r="Y114">
        <f>PRODUCT(INDEX(Overzicht!$B$2:$E$35,MATCH(demand!Y$1,Overzicht!$B$2:$B$35,0),4),INDEX(Verdeelsleutels_percentage!$A:$AB,MATCH(demand!$C114,Verdeelsleutels_percentage!$C:$C,0),MATCH(INDEX(Overzicht!$B$1:$F$35,MATCH(demand!Y$1,Overzicht!$B:$B,0),5),Verdeelsleutels_percentage!$1:$1,0)))</f>
        <v>2.9133168508757926E-7</v>
      </c>
      <c r="Z114">
        <f>PRODUCT(INDEX(Overzicht!$B$2:$E$35,MATCH(demand!Z$1,Overzicht!$B$2:$B$35,0),4),INDEX(Verdeelsleutels_percentage!$A:$AB,MATCH(demand!$C114,Verdeelsleutels_percentage!$C:$C,0),MATCH(INDEX(Overzicht!$B$1:$F$35,MATCH(demand!Z$1,Overzicht!$B:$B,0),5),Verdeelsleutels_percentage!$1:$1,0)))</f>
        <v>0</v>
      </c>
      <c r="AA114">
        <f>PRODUCT(INDEX(Overzicht!$B$2:$E$35,MATCH(demand!AA$1,Overzicht!$B$2:$B$35,0),4),INDEX(Verdeelsleutels_percentage!$A:$AB,MATCH(demand!$C114,Verdeelsleutels_percentage!$C:$C,0),MATCH(INDEX(Overzicht!$B$1:$F$35,MATCH(demand!AA$1,Overzicht!$B:$B,0),5),Verdeelsleutels_percentage!$1:$1,0)))</f>
        <v>6.8147762593585795E-6</v>
      </c>
      <c r="AB114">
        <f>PRODUCT(INDEX(Overzicht!$B$2:$E$35,MATCH(demand!AB$1,Overzicht!$B$2:$B$35,0),4),INDEX(Verdeelsleutels_percentage!$A:$AB,MATCH(demand!$C114,Verdeelsleutels_percentage!$C:$C,0),MATCH(INDEX(Overzicht!$B$1:$F$35,MATCH(demand!AB$1,Overzicht!$B:$B,0),5),Verdeelsleutels_percentage!$1:$1,0)))</f>
        <v>6.6891070131784624E-3</v>
      </c>
      <c r="AC114">
        <f>PRODUCT(INDEX(Overzicht!$B$2:$E$35,MATCH(demand!AC$1,Overzicht!$B$2:$B$35,0),4),INDEX(Verdeelsleutels_percentage!$A:$AB,MATCH(demand!$C114,Verdeelsleutels_percentage!$C:$C,0),MATCH(INDEX(Overzicht!$B$1:$F$35,MATCH(demand!AC$1,Overzicht!$B:$B,0),5),Verdeelsleutels_percentage!$1:$1,0)))</f>
        <v>1.3322276485257928E-3</v>
      </c>
      <c r="AD114">
        <f>PRODUCT(INDEX(Overzicht!$B$2:$E$35,MATCH(demand!AD$1,Overzicht!$B$2:$B$35,0),4),INDEX(Verdeelsleutels_percentage!$A:$AB,MATCH(demand!$C114,Verdeelsleutels_percentage!$C:$C,0),MATCH(INDEX(Overzicht!$B$1:$F$35,MATCH(demand!AD$1,Overzicht!$B:$B,0),5),Verdeelsleutels_percentage!$1:$1,0)))</f>
        <v>0</v>
      </c>
      <c r="AE114">
        <f>PRODUCT(INDEX(Overzicht!$B$2:$E$35,MATCH(demand!AE$1,Overzicht!$B$2:$B$35,0),4),INDEX(Verdeelsleutels_percentage!$A:$AB,MATCH(demand!$C114,Verdeelsleutels_percentage!$C:$C,0),MATCH(INDEX(Overzicht!$B$1:$F$35,MATCH(demand!AE$1,Overzicht!$B:$B,0),5),Verdeelsleutels_percentage!$1:$1,0)))</f>
        <v>0</v>
      </c>
      <c r="AF114">
        <f>PRODUCT(INDEX(Overzicht!$B$2:$E$35,MATCH(demand!AF$1,Overzicht!$B$2:$B$35,0),4),INDEX(Verdeelsleutels_percentage!$A:$AB,MATCH(demand!$C114,Verdeelsleutels_percentage!$C:$C,0),MATCH(INDEX(Overzicht!$B$1:$F$35,MATCH(demand!AF$1,Overzicht!$B:$B,0),5),Verdeelsleutels_percentage!$1:$1,0)))</f>
        <v>0</v>
      </c>
      <c r="AG114">
        <f>PRODUCT(INDEX(Overzicht!$B$2:$E$35,MATCH(demand!AG$1,Overzicht!$B$2:$B$35,0),4),INDEX(Verdeelsleutels_percentage!$A:$AB,MATCH(demand!$C114,Verdeelsleutels_percentage!$C:$C,0),MATCH(INDEX(Overzicht!$B$1:$F$35,MATCH(demand!AG$1,Overzicht!$B:$B,0),5),Verdeelsleutels_percentage!$1:$1,0)))</f>
        <v>0</v>
      </c>
      <c r="AH114">
        <f>PRODUCT(INDEX(Overzicht!$B$2:$E$35,MATCH(demand!AH$1,Overzicht!$B$2:$B$35,0),4),INDEX(Verdeelsleutels_percentage!$A:$AB,MATCH(demand!$C114,Verdeelsleutels_percentage!$C:$C,0),MATCH(INDEX(Overzicht!$B$1:$F$35,MATCH(demand!AH$1,Overzicht!$B:$B,0),5),Verdeelsleutels_percentage!$1:$1,0)))</f>
        <v>8.8592091371661534E-5</v>
      </c>
      <c r="AI114">
        <f>PRODUCT(INDEX(Overzicht!$B$2:$E$35,MATCH(demand!AI$1,Overzicht!$B$2:$B$35,0),4),INDEX(Verdeelsleutels_percentage!$A:$AB,MATCH(demand!$C114,Verdeelsleutels_percentage!$C:$C,0),MATCH(INDEX(Overzicht!$B$1:$F$35,MATCH(demand!AI$1,Overzicht!$B:$B,0),5),Verdeelsleutels_percentage!$1:$1,0)))</f>
        <v>1.3629552518717159E-5</v>
      </c>
      <c r="AJ114">
        <f>PRODUCT(INDEX(Overzicht!$B$2:$E$35,MATCH(demand!AJ$1,Overzicht!$B$2:$B$35,0),4),INDEX(Verdeelsleutels_percentage!$A:$AB,MATCH(demand!$C114,Verdeelsleutels_percentage!$C:$C,0),MATCH(INDEX(Overzicht!$B$1:$F$35,MATCH(demand!AJ$1,Overzicht!$B:$B,0),5),Verdeelsleutels_percentage!$1:$1,0)))</f>
        <v>0</v>
      </c>
      <c r="AK114">
        <f>PRODUCT(INDEX(Overzicht!$B$2:$E$35,MATCH(demand!AK$1,Overzicht!$B$2:$B$35,0),4),INDEX(Verdeelsleutels_percentage!$A:$AB,MATCH(demand!$C114,Verdeelsleutels_percentage!$C:$C,0),MATCH(INDEX(Overzicht!$B$1:$F$35,MATCH(demand!AK$1,Overzicht!$B:$B,0),5),Verdeelsleutels_percentage!$1:$1,0)))</f>
        <v>2.2356298803569898E-4</v>
      </c>
      <c r="AL114">
        <f>PRODUCT(INDEX(Overzicht!$B$2:$E$35,MATCH(demand!AL$1,Overzicht!$B$2:$B$35,0),4),INDEX(Verdeelsleutels_percentage!$A:$AB,MATCH(demand!$C114,Verdeelsleutels_percentage!$C:$C,0),MATCH(INDEX(Overzicht!$B$1:$F$35,MATCH(demand!AL$1,Overzicht!$B:$B,0),5),Verdeelsleutels_percentage!$1:$1,0)))</f>
        <v>2.8661921543038332E-3</v>
      </c>
      <c r="AM114">
        <f>PRODUCT(INDEX(Overzicht!$B$2:$E$35,MATCH(demand!AM$1,Overzicht!$B$2:$B$35,0),4),INDEX(Verdeelsleutels_percentage!$A:$AB,MATCH(demand!$C114,Verdeelsleutels_percentage!$C:$C,0),MATCH(INDEX(Overzicht!$B$1:$F$35,MATCH(demand!AM$1,Overzicht!$B:$B,0),5),Verdeelsleutels_percentage!$1:$1,0)))</f>
        <v>5.7323843086076664E-3</v>
      </c>
      <c r="AN114">
        <f>PRODUCT(INDEX(Overzicht!$B$2:$E$35,MATCH(demand!AN$1,Overzicht!$B$2:$B$35,0),4),INDEX(Verdeelsleutels_percentage!$A:$AB,MATCH(demand!$C114,Verdeelsleutels_percentage!$C:$C,0),MATCH(INDEX(Overzicht!$B$1:$F$35,MATCH(demand!AN$1,Overzicht!$B:$B,0),5),Verdeelsleutels_percentage!$1:$1,0)))</f>
        <v>2.8661921543038332E-3</v>
      </c>
      <c r="AO114">
        <f>PRODUCT(INDEX(Overzicht!$B$2:$E$35,MATCH(demand!AO$1,Overzicht!$B$2:$B$35,0),4),INDEX(Verdeelsleutels_percentage!$A:$AB,MATCH(demand!$C114,Verdeelsleutels_percentage!$C:$C,0),MATCH(INDEX(Overzicht!$B$1:$F$35,MATCH(demand!AO$1,Overzicht!$B:$B,0),5),Verdeelsleutels_percentage!$1:$1,0)))</f>
        <v>1.0031672540063416E-2</v>
      </c>
    </row>
    <row r="115" spans="2:41">
      <c r="B115" t="str">
        <f>INDEX('ETLocal datasets'!B:C,MATCH(C115,'ETLocal datasets'!C:C,0),1)</f>
        <v>GM0310</v>
      </c>
      <c r="C115" t="str">
        <f>'ETLocal datasets'!C98</f>
        <v>De Bilt</v>
      </c>
      <c r="D115">
        <f t="shared" si="10"/>
        <v>2.4623358890779358E-2</v>
      </c>
      <c r="E115">
        <f t="shared" si="11"/>
        <v>0.10541754516829291</v>
      </c>
      <c r="F115">
        <f t="shared" si="12"/>
        <v>2.6018270976844737E-2</v>
      </c>
      <c r="G115">
        <f t="shared" si="13"/>
        <v>5.352330029522346E-2</v>
      </c>
      <c r="H115">
        <f>PRODUCT(INDEX(Overzicht!$B$2:$E$35,MATCH(demand!H$1,Overzicht!$B$2:$B$35,0),4),INDEX(Verdeelsleutels_percentage!$A:$AB,MATCH(demand!$C115,Verdeelsleutels_percentage!$C:$C,0),MATCH(INDEX(Overzicht!$B$1:$F$35,MATCH(demand!H$1,Overzicht!$B:$B,0),5),Verdeelsleutels_percentage!$1:$1,0)))</f>
        <v>2.6018270976844737E-2</v>
      </c>
      <c r="I115">
        <f>PRODUCT(INDEX(Overzicht!$B$2:$E$35,MATCH(demand!I$1,Overzicht!$B$2:$B$35,0),4),INDEX(Verdeelsleutels_percentage!$A:$AB,MATCH(demand!$C115,Verdeelsleutels_percentage!$C:$C,0),MATCH(INDEX(Overzicht!$B$1:$F$35,MATCH(demand!I$1,Overzicht!$B:$B,0),5),Verdeelsleutels_percentage!$1:$1,0)))</f>
        <v>2.8897749637787004E-3</v>
      </c>
      <c r="J115">
        <f>PRODUCT(INDEX(Overzicht!$B$2:$E$35,MATCH(demand!J$1,Overzicht!$B$2:$B$35,0),4),INDEX(Verdeelsleutels_percentage!$A:$AB,MATCH(demand!$C115,Verdeelsleutels_percentage!$C:$C,0),MATCH(INDEX(Overzicht!$B$1:$F$35,MATCH(demand!J$1,Overzicht!$B:$B,0),5),Verdeelsleutels_percentage!$1:$1,0)))</f>
        <v>5.9470333661359401E-3</v>
      </c>
      <c r="K115">
        <f>PRODUCT(INDEX(Overzicht!$B$2:$E$35,MATCH(demand!K$1,Overzicht!$B$2:$B$35,0),4),INDEX(Verdeelsleutels_percentage!$A:$AB,MATCH(demand!$C115,Verdeelsleutels_percentage!$C:$C,0),MATCH(INDEX(Overzicht!$B$1:$F$35,MATCH(demand!K$1,Overzicht!$B:$B,0),5),Verdeelsleutels_percentage!$1:$1,0)))</f>
        <v>3.3714041244084844E-4</v>
      </c>
      <c r="L115">
        <f>PRODUCT(INDEX(Overzicht!$B$2:$E$35,MATCH(demand!L$1,Overzicht!$B$2:$B$35,0),4),INDEX(Verdeelsleutels_percentage!$A:$AB,MATCH(demand!$C115,Verdeelsleutels_percentage!$C:$C,0),MATCH(INDEX(Overzicht!$B$1:$F$35,MATCH(demand!L$1,Overzicht!$B:$B,0),5),Verdeelsleutels_percentage!$1:$1,0)))</f>
        <v>8.9205500492039111E-3</v>
      </c>
      <c r="M115">
        <f>PRODUCT(INDEX(Overzicht!$B$2:$E$35,MATCH(demand!M$1,Overzicht!$B$2:$B$35,0),4),INDEX(Verdeelsleutels_percentage!$A:$AB,MATCH(demand!$C115,Verdeelsleutels_percentage!$C:$C,0),MATCH(INDEX(Overzicht!$B$1:$F$35,MATCH(demand!M$1,Overzicht!$B:$B,0),5),Verdeelsleutels_percentage!$1:$1,0)))</f>
        <v>3.2518917364903303E-3</v>
      </c>
      <c r="N115">
        <f>PRODUCT(INDEX(Overzicht!$B$2:$E$35,MATCH(demand!N$1,Overzicht!$B$2:$B$35,0),4),INDEX(Verdeelsleutels_percentage!$A:$AB,MATCH(demand!$C115,Verdeelsleutels_percentage!$C:$C,0),MATCH(INDEX(Overzicht!$B$1:$F$35,MATCH(demand!N$1,Overzicht!$B:$B,0),5),Verdeelsleutels_percentage!$1:$1,0)))</f>
        <v>9.7885192781581795E-3</v>
      </c>
      <c r="O115">
        <f>PRODUCT(INDEX(Overzicht!$B$2:$E$35,MATCH(demand!O$1,Overzicht!$B$2:$B$35,0),4),INDEX(Verdeelsleutels_percentage!$A:$AB,MATCH(demand!$C115,Verdeelsleutels_percentage!$C:$C,0),MATCH(INDEX(Overzicht!$B$1:$F$35,MATCH(demand!O$1,Overzicht!$B:$B,0),5),Verdeelsleutels_percentage!$1:$1,0)))</f>
        <v>0</v>
      </c>
      <c r="P115">
        <f>PRODUCT(INDEX(Overzicht!$B$2:$E$35,MATCH(demand!P$1,Overzicht!$B$2:$B$35,0),4),INDEX(Verdeelsleutels_percentage!$A:$AB,MATCH(demand!$C115,Verdeelsleutels_percentage!$C:$C,0),MATCH(INDEX(Overzicht!$B$1:$F$35,MATCH(demand!P$1,Overzicht!$B:$B,0),5),Verdeelsleutels_percentage!$1:$1,0)))</f>
        <v>5.9967468887126029E-5</v>
      </c>
      <c r="Q115">
        <f>PRODUCT(INDEX(Overzicht!$B$2:$E$35,MATCH(demand!Q$1,Overzicht!$B$2:$B$35,0),4),INDEX(Verdeelsleutels_percentage!$A:$AB,MATCH(demand!$C115,Verdeelsleutels_percentage!$C:$C,0),MATCH(INDEX(Overzicht!$B$1:$F$35,MATCH(demand!Q$1,Overzicht!$B:$B,0),5),Verdeelsleutels_percentage!$1:$1,0)))</f>
        <v>8.8276276528580361E-3</v>
      </c>
      <c r="R115">
        <f>PRODUCT(INDEX(Overzicht!$B$2:$E$35,MATCH(demand!R$1,Overzicht!$B$2:$B$35,0),4),INDEX(Verdeelsleutels_percentage!$A:$AB,MATCH(demand!$C115,Verdeelsleutels_percentage!$C:$C,0),MATCH(INDEX(Overzicht!$B$1:$F$35,MATCH(demand!R$1,Overzicht!$B:$B,0),5),Verdeelsleutels_percentage!$1:$1,0)))</f>
        <v>1.579680737879859E-3</v>
      </c>
      <c r="S115">
        <f>PRODUCT(INDEX(Overzicht!$B$2:$E$35,MATCH(demand!S$1,Overzicht!$B$2:$B$35,0),4),INDEX(Verdeelsleutels_percentage!$A:$AB,MATCH(demand!$C115,Verdeelsleutels_percentage!$C:$C,0),MATCH(INDEX(Overzicht!$B$1:$F$35,MATCH(demand!S$1,Overzicht!$B:$B,0),5),Verdeelsleutels_percentage!$1:$1,0)))</f>
        <v>1.2141859789194211E-2</v>
      </c>
      <c r="T115">
        <f>PRODUCT(INDEX(Overzicht!$B$2:$E$35,MATCH(demand!T$1,Overzicht!$B$2:$B$35,0),4),INDEX(Verdeelsleutels_percentage!$A:$AB,MATCH(demand!$C115,Verdeelsleutels_percentage!$C:$C,0),MATCH(INDEX(Overzicht!$B$1:$F$35,MATCH(demand!T$1,Overzicht!$B:$B,0),5),Verdeelsleutels_percentage!$1:$1,0)))</f>
        <v>9.9117222768932336E-3</v>
      </c>
      <c r="U115">
        <f>PRODUCT(INDEX(Overzicht!$B$2:$E$35,MATCH(demand!U$1,Overzicht!$B$2:$B$35,0),4),INDEX(Verdeelsleutels_percentage!$A:$AB,MATCH(demand!$C115,Verdeelsleutels_percentage!$C:$C,0),MATCH(INDEX(Overzicht!$B$1:$F$35,MATCH(demand!U$1,Overzicht!$B:$B,0),5),Verdeelsleutels_percentage!$1:$1,0)))</f>
        <v>3.0974132115291354E-2</v>
      </c>
      <c r="V115">
        <f>PRODUCT(INDEX(Overzicht!$B$2:$E$35,MATCH(demand!V$1,Overzicht!$B$2:$B$35,0),4),INDEX(Verdeelsleutels_percentage!$A:$AB,MATCH(demand!$C115,Verdeelsleutels_percentage!$C:$C,0),MATCH(INDEX(Overzicht!$B$1:$F$35,MATCH(demand!V$1,Overzicht!$B:$B,0),5),Verdeelsleutels_percentage!$1:$1,0)))</f>
        <v>2.7257236261456395E-3</v>
      </c>
      <c r="W115">
        <f>PRODUCT(INDEX(Overzicht!$B$2:$E$35,MATCH(demand!W$1,Overzicht!$B$2:$B$35,0),4),INDEX(Verdeelsleutels_percentage!$A:$AB,MATCH(demand!$C115,Verdeelsleutels_percentage!$C:$C,0),MATCH(INDEX(Overzicht!$B$1:$F$35,MATCH(demand!W$1,Overzicht!$B:$B,0),5),Verdeelsleutels_percentage!$1:$1,0)))</f>
        <v>2.9735166830679699E-2</v>
      </c>
      <c r="X115">
        <f>PRODUCT(INDEX(Overzicht!$B$2:$E$35,MATCH(demand!X$1,Overzicht!$B$2:$B$35,0),4),INDEX(Verdeelsleutels_percentage!$A:$AB,MATCH(demand!$C115,Verdeelsleutels_percentage!$C:$C,0),MATCH(INDEX(Overzicht!$B$1:$F$35,MATCH(demand!X$1,Overzicht!$B:$B,0),5),Verdeelsleutels_percentage!$1:$1,0)))</f>
        <v>8.3233217100829246E-3</v>
      </c>
      <c r="Y115">
        <f>PRODUCT(INDEX(Overzicht!$B$2:$E$35,MATCH(demand!Y$1,Overzicht!$B$2:$B$35,0),4),INDEX(Verdeelsleutels_percentage!$A:$AB,MATCH(demand!$C115,Verdeelsleutels_percentage!$C:$C,0),MATCH(INDEX(Overzicht!$B$1:$F$35,MATCH(demand!Y$1,Overzicht!$B:$B,0),5),Verdeelsleutels_percentage!$1:$1,0)))</f>
        <v>1.3094632827099198E-6</v>
      </c>
      <c r="Z115">
        <f>PRODUCT(INDEX(Overzicht!$B$2:$E$35,MATCH(demand!Z$1,Overzicht!$B$2:$B$35,0),4),INDEX(Verdeelsleutels_percentage!$A:$AB,MATCH(demand!$C115,Verdeelsleutels_percentage!$C:$C,0),MATCH(INDEX(Overzicht!$B$1:$F$35,MATCH(demand!Z$1,Overzicht!$B:$B,0),5),Verdeelsleutels_percentage!$1:$1,0)))</f>
        <v>0</v>
      </c>
      <c r="AA115">
        <f>PRODUCT(INDEX(Overzicht!$B$2:$E$35,MATCH(demand!AA$1,Overzicht!$B$2:$B$35,0),4),INDEX(Verdeelsleutels_percentage!$A:$AB,MATCH(demand!$C115,Verdeelsleutels_percentage!$C:$C,0),MATCH(INDEX(Overzicht!$B$1:$F$35,MATCH(demand!AA$1,Overzicht!$B:$B,0),5),Verdeelsleutels_percentage!$1:$1,0)))</f>
        <v>3.0630720063389939E-5</v>
      </c>
      <c r="AB115">
        <f>PRODUCT(INDEX(Overzicht!$B$2:$E$35,MATCH(demand!AB$1,Overzicht!$B$2:$B$35,0),4),INDEX(Verdeelsleutels_percentage!$A:$AB,MATCH(demand!$C115,Verdeelsleutels_percentage!$C:$C,0),MATCH(INDEX(Overzicht!$B$1:$F$35,MATCH(demand!AB$1,Overzicht!$B:$B,0),5),Verdeelsleutels_percentage!$1:$1,0)))</f>
        <v>8.7711324572458844E-3</v>
      </c>
      <c r="AC115">
        <f>PRODUCT(INDEX(Overzicht!$B$2:$E$35,MATCH(demand!AC$1,Overzicht!$B$2:$B$35,0),4),INDEX(Verdeelsleutels_percentage!$A:$AB,MATCH(demand!$C115,Verdeelsleutels_percentage!$C:$C,0),MATCH(INDEX(Overzicht!$B$1:$F$35,MATCH(demand!AC$1,Overzicht!$B:$B,0),5),Verdeelsleutels_percentage!$1:$1,0)))</f>
        <v>1.3320431914844485E-3</v>
      </c>
      <c r="AD115">
        <f>PRODUCT(INDEX(Overzicht!$B$2:$E$35,MATCH(demand!AD$1,Overzicht!$B$2:$B$35,0),4),INDEX(Verdeelsleutels_percentage!$A:$AB,MATCH(demand!$C115,Verdeelsleutels_percentage!$C:$C,0),MATCH(INDEX(Overzicht!$B$1:$F$35,MATCH(demand!AD$1,Overzicht!$B:$B,0),5),Verdeelsleutels_percentage!$1:$1,0)))</f>
        <v>0</v>
      </c>
      <c r="AE115">
        <f>PRODUCT(INDEX(Overzicht!$B$2:$E$35,MATCH(demand!AE$1,Overzicht!$B$2:$B$35,0),4),INDEX(Verdeelsleutels_percentage!$A:$AB,MATCH(demand!$C115,Verdeelsleutels_percentage!$C:$C,0),MATCH(INDEX(Overzicht!$B$1:$F$35,MATCH(demand!AE$1,Overzicht!$B:$B,0),5),Verdeelsleutels_percentage!$1:$1,0)))</f>
        <v>0</v>
      </c>
      <c r="AF115">
        <f>PRODUCT(INDEX(Overzicht!$B$2:$E$35,MATCH(demand!AF$1,Overzicht!$B$2:$B$35,0),4),INDEX(Verdeelsleutels_percentage!$A:$AB,MATCH(demand!$C115,Verdeelsleutels_percentage!$C:$C,0),MATCH(INDEX(Overzicht!$B$1:$F$35,MATCH(demand!AF$1,Overzicht!$B:$B,0),5),Verdeelsleutels_percentage!$1:$1,0)))</f>
        <v>0</v>
      </c>
      <c r="AG115">
        <f>PRODUCT(INDEX(Overzicht!$B$2:$E$35,MATCH(demand!AG$1,Overzicht!$B$2:$B$35,0),4),INDEX(Verdeelsleutels_percentage!$A:$AB,MATCH(demand!$C115,Verdeelsleutels_percentage!$C:$C,0),MATCH(INDEX(Overzicht!$B$1:$F$35,MATCH(demand!AG$1,Overzicht!$B:$B,0),5),Verdeelsleutels_percentage!$1:$1,0)))</f>
        <v>0</v>
      </c>
      <c r="AH115">
        <f>PRODUCT(INDEX(Overzicht!$B$2:$E$35,MATCH(demand!AH$1,Overzicht!$B$2:$B$35,0),4),INDEX(Verdeelsleutels_percentage!$A:$AB,MATCH(demand!$C115,Verdeelsleutels_percentage!$C:$C,0),MATCH(INDEX(Overzicht!$B$1:$F$35,MATCH(demand!AH$1,Overzicht!$B:$B,0),5),Verdeelsleutels_percentage!$1:$1,0)))</f>
        <v>3.9819936082406926E-4</v>
      </c>
      <c r="AI115">
        <f>PRODUCT(INDEX(Overzicht!$B$2:$E$35,MATCH(demand!AI$1,Overzicht!$B$2:$B$35,0),4),INDEX(Verdeelsleutels_percentage!$A:$AB,MATCH(demand!$C115,Verdeelsleutels_percentage!$C:$C,0),MATCH(INDEX(Overzicht!$B$1:$F$35,MATCH(demand!AI$1,Overzicht!$B:$B,0),5),Verdeelsleutels_percentage!$1:$1,0)))</f>
        <v>6.1261440126779879E-5</v>
      </c>
      <c r="AJ115">
        <f>PRODUCT(INDEX(Overzicht!$B$2:$E$35,MATCH(demand!AJ$1,Overzicht!$B$2:$B$35,0),4),INDEX(Verdeelsleutels_percentage!$A:$AB,MATCH(demand!$C115,Verdeelsleutels_percentage!$C:$C,0),MATCH(INDEX(Overzicht!$B$1:$F$35,MATCH(demand!AJ$1,Overzicht!$B:$B,0),5),Verdeelsleutels_percentage!$1:$1,0)))</f>
        <v>0</v>
      </c>
      <c r="AK115">
        <f>PRODUCT(INDEX(Overzicht!$B$2:$E$35,MATCH(demand!AK$1,Overzicht!$B$2:$B$35,0),4),INDEX(Verdeelsleutels_percentage!$A:$AB,MATCH(demand!$C115,Verdeelsleutels_percentage!$C:$C,0),MATCH(INDEX(Overzicht!$B$1:$F$35,MATCH(demand!AK$1,Overzicht!$B:$B,0),5),Verdeelsleutels_percentage!$1:$1,0)))</f>
        <v>3.8655716879883612E-4</v>
      </c>
      <c r="AL115">
        <f>PRODUCT(INDEX(Overzicht!$B$2:$E$35,MATCH(demand!AL$1,Overzicht!$B$2:$B$35,0),4),INDEX(Verdeelsleutels_percentage!$A:$AB,MATCH(demand!$C115,Verdeelsleutels_percentage!$C:$C,0),MATCH(INDEX(Overzicht!$B$1:$F$35,MATCH(demand!AL$1,Overzicht!$B:$B,0),5),Verdeelsleutels_percentage!$1:$1,0)))</f>
        <v>4.9558611384466168E-3</v>
      </c>
      <c r="AM115">
        <f>PRODUCT(INDEX(Overzicht!$B$2:$E$35,MATCH(demand!AM$1,Overzicht!$B$2:$B$35,0),4),INDEX(Verdeelsleutels_percentage!$A:$AB,MATCH(demand!$C115,Verdeelsleutels_percentage!$C:$C,0),MATCH(INDEX(Overzicht!$B$1:$F$35,MATCH(demand!AM$1,Overzicht!$B:$B,0),5),Verdeelsleutels_percentage!$1:$1,0)))</f>
        <v>9.9117222768932336E-3</v>
      </c>
      <c r="AN115">
        <f>PRODUCT(INDEX(Overzicht!$B$2:$E$35,MATCH(demand!AN$1,Overzicht!$B$2:$B$35,0),4),INDEX(Verdeelsleutels_percentage!$A:$AB,MATCH(demand!$C115,Verdeelsleutels_percentage!$C:$C,0),MATCH(INDEX(Overzicht!$B$1:$F$35,MATCH(demand!AN$1,Overzicht!$B:$B,0),5),Verdeelsleutels_percentage!$1:$1,0)))</f>
        <v>4.9558611384466168E-3</v>
      </c>
      <c r="AO115">
        <f>PRODUCT(INDEX(Overzicht!$B$2:$E$35,MATCH(demand!AO$1,Overzicht!$B$2:$B$35,0),4),INDEX(Verdeelsleutels_percentage!$A:$AB,MATCH(demand!$C115,Verdeelsleutels_percentage!$C:$C,0),MATCH(INDEX(Overzicht!$B$1:$F$35,MATCH(demand!AO$1,Overzicht!$B:$B,0),5),Verdeelsleutels_percentage!$1:$1,0)))</f>
        <v>1.734551398456316E-2</v>
      </c>
    </row>
    <row r="116" spans="2:41">
      <c r="B116" t="str">
        <f>INDEX('ETLocal datasets'!B:C,MATCH(C116,'ETLocal datasets'!C:C,0),1)</f>
        <v>GM0312</v>
      </c>
      <c r="C116" t="str">
        <f>'ETLocal datasets'!C99</f>
        <v>Bunnik</v>
      </c>
      <c r="D116">
        <f t="shared" si="10"/>
        <v>1.473402362951364E-2</v>
      </c>
      <c r="E116">
        <f t="shared" si="11"/>
        <v>3.9873505134808238E-2</v>
      </c>
      <c r="F116">
        <f t="shared" si="12"/>
        <v>9.2300946357235496E-3</v>
      </c>
      <c r="G116">
        <f t="shared" si="13"/>
        <v>1.8987623250631303E-2</v>
      </c>
      <c r="H116">
        <f>PRODUCT(INDEX(Overzicht!$B$2:$E$35,MATCH(demand!H$1,Overzicht!$B$2:$B$35,0),4),INDEX(Verdeelsleutels_percentage!$A:$AB,MATCH(demand!$C116,Verdeelsleutels_percentage!$C:$C,0),MATCH(INDEX(Overzicht!$B$1:$F$35,MATCH(demand!H$1,Overzicht!$B:$B,0),5),Verdeelsleutels_percentage!$1:$1,0)))</f>
        <v>9.2300946357235496E-3</v>
      </c>
      <c r="I116">
        <f>PRODUCT(INDEX(Overzicht!$B$2:$E$35,MATCH(demand!I$1,Overzicht!$B$2:$B$35,0),4),INDEX(Verdeelsleutels_percentage!$A:$AB,MATCH(demand!$C116,Verdeelsleutels_percentage!$C:$C,0),MATCH(INDEX(Overzicht!$B$1:$F$35,MATCH(demand!I$1,Overzicht!$B:$B,0),5),Verdeelsleutels_percentage!$1:$1,0)))</f>
        <v>3.2841173096657362E-3</v>
      </c>
      <c r="J116">
        <f>PRODUCT(INDEX(Overzicht!$B$2:$E$35,MATCH(demand!J$1,Overzicht!$B$2:$B$35,0),4),INDEX(Verdeelsleutels_percentage!$A:$AB,MATCH(demand!$C116,Verdeelsleutels_percentage!$C:$C,0),MATCH(INDEX(Overzicht!$B$1:$F$35,MATCH(demand!J$1,Overzicht!$B:$B,0),5),Verdeelsleutels_percentage!$1:$1,0)))</f>
        <v>2.1097359167368112E-3</v>
      </c>
      <c r="K116">
        <f>PRODUCT(INDEX(Overzicht!$B$2:$E$35,MATCH(demand!K$1,Overzicht!$B$2:$B$35,0),4),INDEX(Verdeelsleutels_percentage!$A:$AB,MATCH(demand!$C116,Verdeelsleutels_percentage!$C:$C,0),MATCH(INDEX(Overzicht!$B$1:$F$35,MATCH(demand!K$1,Overzicht!$B:$B,0),5),Verdeelsleutels_percentage!$1:$1,0)))</f>
        <v>3.831470194610026E-4</v>
      </c>
      <c r="L116">
        <f>PRODUCT(INDEX(Overzicht!$B$2:$E$35,MATCH(demand!L$1,Overzicht!$B$2:$B$35,0),4),INDEX(Verdeelsleutels_percentage!$A:$AB,MATCH(demand!$C116,Verdeelsleutels_percentage!$C:$C,0),MATCH(INDEX(Overzicht!$B$1:$F$35,MATCH(demand!L$1,Overzicht!$B:$B,0),5),Verdeelsleutels_percentage!$1:$1,0)))</f>
        <v>3.1646038751052168E-3</v>
      </c>
      <c r="M116">
        <f>PRODUCT(INDEX(Overzicht!$B$2:$E$35,MATCH(demand!M$1,Overzicht!$B$2:$B$35,0),4),INDEX(Verdeelsleutels_percentage!$A:$AB,MATCH(demand!$C116,Verdeelsleutels_percentage!$C:$C,0),MATCH(INDEX(Overzicht!$B$1:$F$35,MATCH(demand!M$1,Overzicht!$B:$B,0),5),Verdeelsleutels_percentage!$1:$1,0)))</f>
        <v>4.6225784061872839E-3</v>
      </c>
      <c r="N116">
        <f>PRODUCT(INDEX(Overzicht!$B$2:$E$35,MATCH(demand!N$1,Overzicht!$B$2:$B$35,0),4),INDEX(Verdeelsleutels_percentage!$A:$AB,MATCH(demand!$C116,Verdeelsleutels_percentage!$C:$C,0),MATCH(INDEX(Overzicht!$B$1:$F$35,MATCH(demand!N$1,Overzicht!$B:$B,0),5),Verdeelsleutels_percentage!$1:$1,0)))</f>
        <v>7.2861805931757461E-3</v>
      </c>
      <c r="O116">
        <f>PRODUCT(INDEX(Overzicht!$B$2:$E$35,MATCH(demand!O$1,Overzicht!$B$2:$B$35,0),4),INDEX(Verdeelsleutels_percentage!$A:$AB,MATCH(demand!$C116,Verdeelsleutels_percentage!$C:$C,0),MATCH(INDEX(Overzicht!$B$1:$F$35,MATCH(demand!O$1,Overzicht!$B:$B,0),5),Verdeelsleutels_percentage!$1:$1,0)))</f>
        <v>0</v>
      </c>
      <c r="P116">
        <f>PRODUCT(INDEX(Overzicht!$B$2:$E$35,MATCH(demand!P$1,Overzicht!$B$2:$B$35,0),4),INDEX(Verdeelsleutels_percentage!$A:$AB,MATCH(demand!$C116,Verdeelsleutels_percentage!$C:$C,0),MATCH(INDEX(Overzicht!$B$1:$F$35,MATCH(demand!P$1,Overzicht!$B:$B,0),5),Verdeelsleutels_percentage!$1:$1,0)))</f>
        <v>5.649827647216832E-5</v>
      </c>
      <c r="Q116">
        <f>PRODUCT(INDEX(Overzicht!$B$2:$E$35,MATCH(demand!Q$1,Overzicht!$B$2:$B$35,0),4),INDEX(Verdeelsleutels_percentage!$A:$AB,MATCH(demand!$C116,Verdeelsleutels_percentage!$C:$C,0),MATCH(INDEX(Overzicht!$B$1:$F$35,MATCH(demand!Q$1,Overzicht!$B:$B,0),5),Verdeelsleutels_percentage!$1:$1,0)))</f>
        <v>3.1316392514062043E-3</v>
      </c>
      <c r="R116">
        <f>PRODUCT(INDEX(Overzicht!$B$2:$E$35,MATCH(demand!R$1,Overzicht!$B$2:$B$35,0),4),INDEX(Verdeelsleutels_percentage!$A:$AB,MATCH(demand!$C116,Verdeelsleutels_percentage!$C:$C,0),MATCH(INDEX(Overzicht!$B$1:$F$35,MATCH(demand!R$1,Overzicht!$B:$B,0),5),Verdeelsleutels_percentage!$1:$1,0)))</f>
        <v>5.6039860288321539E-4</v>
      </c>
      <c r="S116">
        <f>PRODUCT(INDEX(Overzicht!$B$2:$E$35,MATCH(demand!S$1,Overzicht!$B$2:$B$35,0),4),INDEX(Verdeelsleutels_percentage!$A:$AB,MATCH(demand!$C116,Verdeelsleutels_percentage!$C:$C,0),MATCH(INDEX(Overzicht!$B$1:$F$35,MATCH(demand!S$1,Overzicht!$B:$B,0),5),Verdeelsleutels_percentage!$1:$1,0)))</f>
        <v>4.3073774966709902E-3</v>
      </c>
      <c r="T116">
        <f>PRODUCT(INDEX(Overzicht!$B$2:$E$35,MATCH(demand!T$1,Overzicht!$B$2:$B$35,0),4),INDEX(Verdeelsleutels_percentage!$A:$AB,MATCH(demand!$C116,Verdeelsleutels_percentage!$C:$C,0),MATCH(INDEX(Overzicht!$B$1:$F$35,MATCH(demand!T$1,Overzicht!$B:$B,0),5),Verdeelsleutels_percentage!$1:$1,0)))</f>
        <v>3.5162265278946853E-3</v>
      </c>
      <c r="U116">
        <f>PRODUCT(INDEX(Overzicht!$B$2:$E$35,MATCH(demand!U$1,Overzicht!$B$2:$B$35,0),4),INDEX(Verdeelsleutels_percentage!$A:$AB,MATCH(demand!$C116,Verdeelsleutels_percentage!$C:$C,0),MATCH(INDEX(Overzicht!$B$1:$F$35,MATCH(demand!U$1,Overzicht!$B:$B,0),5),Verdeelsleutels_percentage!$1:$1,0)))</f>
        <v>1.0988207899670891E-2</v>
      </c>
      <c r="V116">
        <f>PRODUCT(INDEX(Overzicht!$B$2:$E$35,MATCH(demand!V$1,Overzicht!$B$2:$B$35,0),4),INDEX(Verdeelsleutels_percentage!$A:$AB,MATCH(demand!$C116,Verdeelsleutels_percentage!$C:$C,0),MATCH(INDEX(Overzicht!$B$1:$F$35,MATCH(demand!V$1,Overzicht!$B:$B,0),5),Verdeelsleutels_percentage!$1:$1,0)))</f>
        <v>9.6696229517103857E-4</v>
      </c>
      <c r="W116">
        <f>PRODUCT(INDEX(Overzicht!$B$2:$E$35,MATCH(demand!W$1,Overzicht!$B$2:$B$35,0),4),INDEX(Verdeelsleutels_percentage!$A:$AB,MATCH(demand!$C116,Verdeelsleutels_percentage!$C:$C,0),MATCH(INDEX(Overzicht!$B$1:$F$35,MATCH(demand!W$1,Overzicht!$B:$B,0),5),Verdeelsleutels_percentage!$1:$1,0)))</f>
        <v>1.0548679583684056E-2</v>
      </c>
      <c r="X116">
        <f>PRODUCT(INDEX(Overzicht!$B$2:$E$35,MATCH(demand!X$1,Overzicht!$B$2:$B$35,0),4),INDEX(Verdeelsleutels_percentage!$A:$AB,MATCH(demand!$C116,Verdeelsleutels_percentage!$C:$C,0),MATCH(INDEX(Overzicht!$B$1:$F$35,MATCH(demand!X$1,Overzicht!$B:$B,0),5),Verdeelsleutels_percentage!$1:$1,0)))</f>
        <v>1.1079204149207372E-3</v>
      </c>
      <c r="Y116">
        <f>PRODUCT(INDEX(Overzicht!$B$2:$E$35,MATCH(demand!Y$1,Overzicht!$B$2:$B$35,0),4),INDEX(Verdeelsleutels_percentage!$A:$AB,MATCH(demand!$C116,Verdeelsleutels_percentage!$C:$C,0),MATCH(INDEX(Overzicht!$B$1:$F$35,MATCH(demand!Y$1,Overzicht!$B:$B,0),5),Verdeelsleutels_percentage!$1:$1,0)))</f>
        <v>1.0903910313251655E-6</v>
      </c>
      <c r="Z116">
        <f>PRODUCT(INDEX(Overzicht!$B$2:$E$35,MATCH(demand!Z$1,Overzicht!$B$2:$B$35,0),4),INDEX(Verdeelsleutels_percentage!$A:$AB,MATCH(demand!$C116,Verdeelsleutels_percentage!$C:$C,0),MATCH(INDEX(Overzicht!$B$1:$F$35,MATCH(demand!Z$1,Overzicht!$B:$B,0),5),Verdeelsleutels_percentage!$1:$1,0)))</f>
        <v>0</v>
      </c>
      <c r="AA116">
        <f>PRODUCT(INDEX(Overzicht!$B$2:$E$35,MATCH(demand!AA$1,Overzicht!$B$2:$B$35,0),4),INDEX(Verdeelsleutels_percentage!$A:$AB,MATCH(demand!$C116,Verdeelsleutels_percentage!$C:$C,0),MATCH(INDEX(Overzicht!$B$1:$F$35,MATCH(demand!AA$1,Overzicht!$B:$B,0),5),Verdeelsleutels_percentage!$1:$1,0)))</f>
        <v>2.5506222954974632E-5</v>
      </c>
      <c r="AB116">
        <f>PRODUCT(INDEX(Overzicht!$B$2:$E$35,MATCH(demand!AB$1,Overzicht!$B$2:$B$35,0),4),INDEX(Verdeelsleutels_percentage!$A:$AB,MATCH(demand!$C116,Verdeelsleutels_percentage!$C:$C,0),MATCH(INDEX(Overzicht!$B$1:$F$35,MATCH(demand!AB$1,Overzicht!$B:$B,0),5),Verdeelsleutels_percentage!$1:$1,0)))</f>
        <v>3.5743783250569592E-3</v>
      </c>
      <c r="AC116">
        <f>PRODUCT(INDEX(Overzicht!$B$2:$E$35,MATCH(demand!AC$1,Overzicht!$B$2:$B$35,0),4),INDEX(Verdeelsleutels_percentage!$A:$AB,MATCH(demand!$C116,Verdeelsleutels_percentage!$C:$C,0),MATCH(INDEX(Overzicht!$B$1:$F$35,MATCH(demand!AC$1,Overzicht!$B:$B,0),5),Verdeelsleutels_percentage!$1:$1,0)))</f>
        <v>2.5432794828654742E-4</v>
      </c>
      <c r="AD116">
        <f>PRODUCT(INDEX(Overzicht!$B$2:$E$35,MATCH(demand!AD$1,Overzicht!$B$2:$B$35,0),4),INDEX(Verdeelsleutels_percentage!$A:$AB,MATCH(demand!$C116,Verdeelsleutels_percentage!$C:$C,0),MATCH(INDEX(Overzicht!$B$1:$F$35,MATCH(demand!AD$1,Overzicht!$B:$B,0),5),Verdeelsleutels_percentage!$1:$1,0)))</f>
        <v>0</v>
      </c>
      <c r="AE116">
        <f>PRODUCT(INDEX(Overzicht!$B$2:$E$35,MATCH(demand!AE$1,Overzicht!$B$2:$B$35,0),4),INDEX(Verdeelsleutels_percentage!$A:$AB,MATCH(demand!$C116,Verdeelsleutels_percentage!$C:$C,0),MATCH(INDEX(Overzicht!$B$1:$F$35,MATCH(demand!AE$1,Overzicht!$B:$B,0),5),Verdeelsleutels_percentage!$1:$1,0)))</f>
        <v>0</v>
      </c>
      <c r="AF116">
        <f>PRODUCT(INDEX(Overzicht!$B$2:$E$35,MATCH(demand!AF$1,Overzicht!$B$2:$B$35,0),4),INDEX(Verdeelsleutels_percentage!$A:$AB,MATCH(demand!$C116,Verdeelsleutels_percentage!$C:$C,0),MATCH(INDEX(Overzicht!$B$1:$F$35,MATCH(demand!AF$1,Overzicht!$B:$B,0),5),Verdeelsleutels_percentage!$1:$1,0)))</f>
        <v>0</v>
      </c>
      <c r="AG116">
        <f>PRODUCT(INDEX(Overzicht!$B$2:$E$35,MATCH(demand!AG$1,Overzicht!$B$2:$B$35,0),4),INDEX(Verdeelsleutels_percentage!$A:$AB,MATCH(demand!$C116,Verdeelsleutels_percentage!$C:$C,0),MATCH(INDEX(Overzicht!$B$1:$F$35,MATCH(demand!AG$1,Overzicht!$B:$B,0),5),Verdeelsleutels_percentage!$1:$1,0)))</f>
        <v>0</v>
      </c>
      <c r="AH116">
        <f>PRODUCT(INDEX(Overzicht!$B$2:$E$35,MATCH(demand!AH$1,Overzicht!$B$2:$B$35,0),4),INDEX(Verdeelsleutels_percentage!$A:$AB,MATCH(demand!$C116,Verdeelsleutels_percentage!$C:$C,0),MATCH(INDEX(Overzicht!$B$1:$F$35,MATCH(demand!AH$1,Overzicht!$B:$B,0),5),Verdeelsleutels_percentage!$1:$1,0)))</f>
        <v>3.3158089841467023E-4</v>
      </c>
      <c r="AI116">
        <f>PRODUCT(INDEX(Overzicht!$B$2:$E$35,MATCH(demand!AI$1,Overzicht!$B$2:$B$35,0),4),INDEX(Verdeelsleutels_percentage!$A:$AB,MATCH(demand!$C116,Verdeelsleutels_percentage!$C:$C,0),MATCH(INDEX(Overzicht!$B$1:$F$35,MATCH(demand!AI$1,Overzicht!$B:$B,0),5),Verdeelsleutels_percentage!$1:$1,0)))</f>
        <v>5.1012445909949263E-5</v>
      </c>
      <c r="AJ116">
        <f>PRODUCT(INDEX(Overzicht!$B$2:$E$35,MATCH(demand!AJ$1,Overzicht!$B$2:$B$35,0),4),INDEX(Verdeelsleutels_percentage!$A:$AB,MATCH(demand!$C116,Verdeelsleutels_percentage!$C:$C,0),MATCH(INDEX(Overzicht!$B$1:$F$35,MATCH(demand!AJ$1,Overzicht!$B:$B,0),5),Verdeelsleutels_percentage!$1:$1,0)))</f>
        <v>0</v>
      </c>
      <c r="AK116">
        <f>PRODUCT(INDEX(Overzicht!$B$2:$E$35,MATCH(demand!AK$1,Overzicht!$B$2:$B$35,0),4),INDEX(Verdeelsleutels_percentage!$A:$AB,MATCH(demand!$C116,Verdeelsleutels_percentage!$C:$C,0),MATCH(INDEX(Overzicht!$B$1:$F$35,MATCH(demand!AK$1,Overzicht!$B:$B,0),5),Verdeelsleutels_percentage!$1:$1,0)))</f>
        <v>1.3713283458789273E-4</v>
      </c>
      <c r="AL116">
        <f>PRODUCT(INDEX(Overzicht!$B$2:$E$35,MATCH(demand!AL$1,Overzicht!$B$2:$B$35,0),4),INDEX(Verdeelsleutels_percentage!$A:$AB,MATCH(demand!$C116,Verdeelsleutels_percentage!$C:$C,0),MATCH(INDEX(Overzicht!$B$1:$F$35,MATCH(demand!AL$1,Overzicht!$B:$B,0),5),Verdeelsleutels_percentage!$1:$1,0)))</f>
        <v>1.7581132639473427E-3</v>
      </c>
      <c r="AM116">
        <f>PRODUCT(INDEX(Overzicht!$B$2:$E$35,MATCH(demand!AM$1,Overzicht!$B$2:$B$35,0),4),INDEX(Verdeelsleutels_percentage!$A:$AB,MATCH(demand!$C116,Verdeelsleutels_percentage!$C:$C,0),MATCH(INDEX(Overzicht!$B$1:$F$35,MATCH(demand!AM$1,Overzicht!$B:$B,0),5),Verdeelsleutels_percentage!$1:$1,0)))</f>
        <v>3.5162265278946853E-3</v>
      </c>
      <c r="AN116">
        <f>PRODUCT(INDEX(Overzicht!$B$2:$E$35,MATCH(demand!AN$1,Overzicht!$B$2:$B$35,0),4),INDEX(Verdeelsleutels_percentage!$A:$AB,MATCH(demand!$C116,Verdeelsleutels_percentage!$C:$C,0),MATCH(INDEX(Overzicht!$B$1:$F$35,MATCH(demand!AN$1,Overzicht!$B:$B,0),5),Verdeelsleutels_percentage!$1:$1,0)))</f>
        <v>1.7581132639473427E-3</v>
      </c>
      <c r="AO116">
        <f>PRODUCT(INDEX(Overzicht!$B$2:$E$35,MATCH(demand!AO$1,Overzicht!$B$2:$B$35,0),4),INDEX(Verdeelsleutels_percentage!$A:$AB,MATCH(demand!$C116,Verdeelsleutels_percentage!$C:$C,0),MATCH(INDEX(Overzicht!$B$1:$F$35,MATCH(demand!AO$1,Overzicht!$B:$B,0),5),Verdeelsleutels_percentage!$1:$1,0)))</f>
        <v>6.1533964238156998E-3</v>
      </c>
    </row>
    <row r="117" spans="2:41">
      <c r="B117" t="str">
        <f>INDEX('ETLocal datasets'!B:C,MATCH(C117,'ETLocal datasets'!C:C,0),1)</f>
        <v>GM0313</v>
      </c>
      <c r="C117" t="str">
        <f>'ETLocal datasets'!C100</f>
        <v>Bunschoten</v>
      </c>
      <c r="D117">
        <f t="shared" si="10"/>
        <v>1.4601260581663382E-2</v>
      </c>
      <c r="E117">
        <f t="shared" si="11"/>
        <v>4.8050443521736222E-2</v>
      </c>
      <c r="F117">
        <f t="shared" si="12"/>
        <v>1.3108775793863303E-2</v>
      </c>
      <c r="G117">
        <f t="shared" si="13"/>
        <v>2.6966624490233081E-2</v>
      </c>
      <c r="H117">
        <f>PRODUCT(INDEX(Overzicht!$B$2:$E$35,MATCH(demand!H$1,Overzicht!$B$2:$B$35,0),4),INDEX(Verdeelsleutels_percentage!$A:$AB,MATCH(demand!$C117,Verdeelsleutels_percentage!$C:$C,0),MATCH(INDEX(Overzicht!$B$1:$F$35,MATCH(demand!H$1,Overzicht!$B:$B,0),5),Verdeelsleutels_percentage!$1:$1,0)))</f>
        <v>1.3108775793863303E-2</v>
      </c>
      <c r="I117">
        <f>PRODUCT(INDEX(Overzicht!$B$2:$E$35,MATCH(demand!I$1,Overzicht!$B$2:$B$35,0),4),INDEX(Verdeelsleutels_percentage!$A:$AB,MATCH(demand!$C117,Verdeelsleutels_percentage!$C:$C,0),MATCH(INDEX(Overzicht!$B$1:$F$35,MATCH(demand!I$1,Overzicht!$B:$B,0),5),Verdeelsleutels_percentage!$1:$1,0)))</f>
        <v>9.8096019128788257E-4</v>
      </c>
      <c r="J117">
        <f>PRODUCT(INDEX(Overzicht!$B$2:$E$35,MATCH(demand!J$1,Overzicht!$B$2:$B$35,0),4),INDEX(Verdeelsleutels_percentage!$A:$AB,MATCH(demand!$C117,Verdeelsleutels_percentage!$C:$C,0),MATCH(INDEX(Overzicht!$B$1:$F$35,MATCH(demand!J$1,Overzicht!$B:$B,0),5),Verdeelsleutels_percentage!$1:$1,0)))</f>
        <v>2.9962916100258977E-3</v>
      </c>
      <c r="K117">
        <f>PRODUCT(INDEX(Overzicht!$B$2:$E$35,MATCH(demand!K$1,Overzicht!$B$2:$B$35,0),4),INDEX(Verdeelsleutels_percentage!$A:$AB,MATCH(demand!$C117,Verdeelsleutels_percentage!$C:$C,0),MATCH(INDEX(Overzicht!$B$1:$F$35,MATCH(demand!K$1,Overzicht!$B:$B,0),5),Verdeelsleutels_percentage!$1:$1,0)))</f>
        <v>1.1444535565025297E-4</v>
      </c>
      <c r="L117">
        <f>PRODUCT(INDEX(Overzicht!$B$2:$E$35,MATCH(demand!L$1,Overzicht!$B$2:$B$35,0),4),INDEX(Verdeelsleutels_percentage!$A:$AB,MATCH(demand!$C117,Verdeelsleutels_percentage!$C:$C,0),MATCH(INDEX(Overzicht!$B$1:$F$35,MATCH(demand!L$1,Overzicht!$B:$B,0),5),Verdeelsleutels_percentage!$1:$1,0)))</f>
        <v>4.4944374150388466E-3</v>
      </c>
      <c r="M117">
        <f>PRODUCT(INDEX(Overzicht!$B$2:$E$35,MATCH(demand!M$1,Overzicht!$B$2:$B$35,0),4),INDEX(Verdeelsleutels_percentage!$A:$AB,MATCH(demand!$C117,Verdeelsleutels_percentage!$C:$C,0),MATCH(INDEX(Overzicht!$B$1:$F$35,MATCH(demand!M$1,Overzicht!$B:$B,0),5),Verdeelsleutels_percentage!$1:$1,0)))</f>
        <v>4.8783071401874364E-3</v>
      </c>
      <c r="N117">
        <f>PRODUCT(INDEX(Overzicht!$B$2:$E$35,MATCH(demand!N$1,Overzicht!$B$2:$B$35,0),4),INDEX(Verdeelsleutels_percentage!$A:$AB,MATCH(demand!$C117,Verdeelsleutels_percentage!$C:$C,0),MATCH(INDEX(Overzicht!$B$1:$F$35,MATCH(demand!N$1,Overzicht!$B:$B,0),5),Verdeelsleutels_percentage!$1:$1,0)))</f>
        <v>5.2585275416862391E-3</v>
      </c>
      <c r="O117">
        <f>PRODUCT(INDEX(Overzicht!$B$2:$E$35,MATCH(demand!O$1,Overzicht!$B$2:$B$35,0),4),INDEX(Verdeelsleutels_percentage!$A:$AB,MATCH(demand!$C117,Verdeelsleutels_percentage!$C:$C,0),MATCH(INDEX(Overzicht!$B$1:$F$35,MATCH(demand!O$1,Overzicht!$B:$B,0),5),Verdeelsleutels_percentage!$1:$1,0)))</f>
        <v>0</v>
      </c>
      <c r="P117">
        <f>PRODUCT(INDEX(Overzicht!$B$2:$E$35,MATCH(demand!P$1,Overzicht!$B$2:$B$35,0),4),INDEX(Verdeelsleutels_percentage!$A:$AB,MATCH(demand!$C117,Verdeelsleutels_percentage!$C:$C,0),MATCH(INDEX(Overzicht!$B$1:$F$35,MATCH(demand!P$1,Overzicht!$B:$B,0),5),Verdeelsleutels_percentage!$1:$1,0)))</f>
        <v>0</v>
      </c>
      <c r="Q117">
        <f>PRODUCT(INDEX(Overzicht!$B$2:$E$35,MATCH(demand!Q$1,Overzicht!$B$2:$B$35,0),4),INDEX(Verdeelsleutels_percentage!$A:$AB,MATCH(demand!$C117,Verdeelsleutels_percentage!$C:$C,0),MATCH(INDEX(Overzicht!$B$1:$F$35,MATCH(demand!Q$1,Overzicht!$B:$B,0),5),Verdeelsleutels_percentage!$1:$1,0)))</f>
        <v>4.4476203586321919E-3</v>
      </c>
      <c r="R117">
        <f>PRODUCT(INDEX(Overzicht!$B$2:$E$35,MATCH(demand!R$1,Overzicht!$B$2:$B$35,0),4),INDEX(Verdeelsleutels_percentage!$A:$AB,MATCH(demand!$C117,Verdeelsleutels_percentage!$C:$C,0),MATCH(INDEX(Overzicht!$B$1:$F$35,MATCH(demand!R$1,Overzicht!$B:$B,0),5),Verdeelsleutels_percentage!$1:$1,0)))</f>
        <v>7.9588995891312906E-4</v>
      </c>
      <c r="S117">
        <f>PRODUCT(INDEX(Overzicht!$B$2:$E$35,MATCH(demand!S$1,Overzicht!$B$2:$B$35,0),4),INDEX(Verdeelsleutels_percentage!$A:$AB,MATCH(demand!$C117,Verdeelsleutels_percentage!$C:$C,0),MATCH(INDEX(Overzicht!$B$1:$F$35,MATCH(demand!S$1,Overzicht!$B:$B,0),5),Verdeelsleutels_percentage!$1:$1,0)))</f>
        <v>6.1174287038028748E-3</v>
      </c>
      <c r="T117">
        <f>PRODUCT(INDEX(Overzicht!$B$2:$E$35,MATCH(demand!T$1,Overzicht!$B$2:$B$35,0),4),INDEX(Verdeelsleutels_percentage!$A:$AB,MATCH(demand!$C117,Verdeelsleutels_percentage!$C:$C,0),MATCH(INDEX(Overzicht!$B$1:$F$35,MATCH(demand!T$1,Overzicht!$B:$B,0),5),Verdeelsleutels_percentage!$1:$1,0)))</f>
        <v>4.9938193500431629E-3</v>
      </c>
      <c r="U117">
        <f>PRODUCT(INDEX(Overzicht!$B$2:$E$35,MATCH(demand!U$1,Overzicht!$B$2:$B$35,0),4),INDEX(Verdeelsleutels_percentage!$A:$AB,MATCH(demand!$C117,Verdeelsleutels_percentage!$C:$C,0),MATCH(INDEX(Overzicht!$B$1:$F$35,MATCH(demand!U$1,Overzicht!$B:$B,0),5),Verdeelsleutels_percentage!$1:$1,0)))</f>
        <v>1.5605685468884883E-2</v>
      </c>
      <c r="V117">
        <f>PRODUCT(INDEX(Overzicht!$B$2:$E$35,MATCH(demand!V$1,Overzicht!$B$2:$B$35,0),4),INDEX(Verdeelsleutels_percentage!$A:$AB,MATCH(demand!$C117,Verdeelsleutels_percentage!$C:$C,0),MATCH(INDEX(Overzicht!$B$1:$F$35,MATCH(demand!V$1,Overzicht!$B:$B,0),5),Verdeelsleutels_percentage!$1:$1,0)))</f>
        <v>1.37330032126187E-3</v>
      </c>
      <c r="W117">
        <f>PRODUCT(INDEX(Overzicht!$B$2:$E$35,MATCH(demand!W$1,Overzicht!$B$2:$B$35,0),4),INDEX(Verdeelsleutels_percentage!$A:$AB,MATCH(demand!$C117,Verdeelsleutels_percentage!$C:$C,0),MATCH(INDEX(Overzicht!$B$1:$F$35,MATCH(demand!W$1,Overzicht!$B:$B,0),5),Verdeelsleutels_percentage!$1:$1,0)))</f>
        <v>1.4981458050129489E-2</v>
      </c>
      <c r="X117">
        <f>PRODUCT(INDEX(Overzicht!$B$2:$E$35,MATCH(demand!X$1,Overzicht!$B$2:$B$35,0),4),INDEX(Verdeelsleutels_percentage!$A:$AB,MATCH(demand!$C117,Verdeelsleutels_percentage!$C:$C,0),MATCH(INDEX(Overzicht!$B$1:$F$35,MATCH(demand!X$1,Overzicht!$B:$B,0),5),Verdeelsleutels_percentage!$1:$1,0)))</f>
        <v>2.2269757083833914E-5</v>
      </c>
      <c r="Y117">
        <f>PRODUCT(INDEX(Overzicht!$B$2:$E$35,MATCH(demand!Y$1,Overzicht!$B$2:$B$35,0),4),INDEX(Verdeelsleutels_percentage!$A:$AB,MATCH(demand!$C117,Verdeelsleutels_percentage!$C:$C,0),MATCH(INDEX(Overzicht!$B$1:$F$35,MATCH(demand!Y$1,Overzicht!$B:$B,0),5),Verdeelsleutels_percentage!$1:$1,0)))</f>
        <v>9.3096148712369488E-7</v>
      </c>
      <c r="Z117">
        <f>PRODUCT(INDEX(Overzicht!$B$2:$E$35,MATCH(demand!Z$1,Overzicht!$B$2:$B$35,0),4),INDEX(Verdeelsleutels_percentage!$A:$AB,MATCH(demand!$C117,Verdeelsleutels_percentage!$C:$C,0),MATCH(INDEX(Overzicht!$B$1:$F$35,MATCH(demand!Z$1,Overzicht!$B:$B,0),5),Verdeelsleutels_percentage!$1:$1,0)))</f>
        <v>0</v>
      </c>
      <c r="AA117">
        <f>PRODUCT(INDEX(Overzicht!$B$2:$E$35,MATCH(demand!AA$1,Overzicht!$B$2:$B$35,0),4),INDEX(Verdeelsleutels_percentage!$A:$AB,MATCH(demand!$C117,Verdeelsleutels_percentage!$C:$C,0),MATCH(INDEX(Overzicht!$B$1:$F$35,MATCH(demand!AA$1,Overzicht!$B:$B,0),5),Verdeelsleutels_percentage!$1:$1,0)))</f>
        <v>2.1776876891782337E-5</v>
      </c>
      <c r="AB117">
        <f>PRODUCT(INDEX(Overzicht!$B$2:$E$35,MATCH(demand!AB$1,Overzicht!$B$2:$B$35,0),4),INDEX(Verdeelsleutels_percentage!$A:$AB,MATCH(demand!$C117,Verdeelsleutels_percentage!$C:$C,0),MATCH(INDEX(Overzicht!$B$1:$F$35,MATCH(demand!AB$1,Overzicht!$B:$B,0),5),Verdeelsleutels_percentage!$1:$1,0)))</f>
        <v>3.1822982945620853E-3</v>
      </c>
      <c r="AC117">
        <f>PRODUCT(INDEX(Overzicht!$B$2:$E$35,MATCH(demand!AC$1,Overzicht!$B$2:$B$35,0),4),INDEX(Verdeelsleutels_percentage!$A:$AB,MATCH(demand!$C117,Verdeelsleutels_percentage!$C:$C,0),MATCH(INDEX(Overzicht!$B$1:$F$35,MATCH(demand!AC$1,Overzicht!$B:$B,0),5),Verdeelsleutels_percentage!$1:$1,0)))</f>
        <v>1.0464656737341839E-4</v>
      </c>
      <c r="AD117">
        <f>PRODUCT(INDEX(Overzicht!$B$2:$E$35,MATCH(demand!AD$1,Overzicht!$B$2:$B$35,0),4),INDEX(Verdeelsleutels_percentage!$A:$AB,MATCH(demand!$C117,Verdeelsleutels_percentage!$C:$C,0),MATCH(INDEX(Overzicht!$B$1:$F$35,MATCH(demand!AD$1,Overzicht!$B:$B,0),5),Verdeelsleutels_percentage!$1:$1,0)))</f>
        <v>0</v>
      </c>
      <c r="AE117">
        <f>PRODUCT(INDEX(Overzicht!$B$2:$E$35,MATCH(demand!AE$1,Overzicht!$B$2:$B$35,0),4),INDEX(Verdeelsleutels_percentage!$A:$AB,MATCH(demand!$C117,Verdeelsleutels_percentage!$C:$C,0),MATCH(INDEX(Overzicht!$B$1:$F$35,MATCH(demand!AE$1,Overzicht!$B:$B,0),5),Verdeelsleutels_percentage!$1:$1,0)))</f>
        <v>0</v>
      </c>
      <c r="AF117">
        <f>PRODUCT(INDEX(Overzicht!$B$2:$E$35,MATCH(demand!AF$1,Overzicht!$B$2:$B$35,0),4),INDEX(Verdeelsleutels_percentage!$A:$AB,MATCH(demand!$C117,Verdeelsleutels_percentage!$C:$C,0),MATCH(INDEX(Overzicht!$B$1:$F$35,MATCH(demand!AF$1,Overzicht!$B:$B,0),5),Verdeelsleutels_percentage!$1:$1,0)))</f>
        <v>0</v>
      </c>
      <c r="AG117">
        <f>PRODUCT(INDEX(Overzicht!$B$2:$E$35,MATCH(demand!AG$1,Overzicht!$B$2:$B$35,0),4),INDEX(Verdeelsleutels_percentage!$A:$AB,MATCH(demand!$C117,Verdeelsleutels_percentage!$C:$C,0),MATCH(INDEX(Overzicht!$B$1:$F$35,MATCH(demand!AG$1,Overzicht!$B:$B,0),5),Verdeelsleutels_percentage!$1:$1,0)))</f>
        <v>0</v>
      </c>
      <c r="AH117">
        <f>PRODUCT(INDEX(Overzicht!$B$2:$E$35,MATCH(demand!AH$1,Overzicht!$B$2:$B$35,0),4),INDEX(Verdeelsleutels_percentage!$A:$AB,MATCH(demand!$C117,Verdeelsleutels_percentage!$C:$C,0),MATCH(INDEX(Overzicht!$B$1:$F$35,MATCH(demand!AH$1,Overzicht!$B:$B,0),5),Verdeelsleutels_percentage!$1:$1,0)))</f>
        <v>2.8309939959317038E-4</v>
      </c>
      <c r="AI117">
        <f>PRODUCT(INDEX(Overzicht!$B$2:$E$35,MATCH(demand!AI$1,Overzicht!$B$2:$B$35,0),4),INDEX(Verdeelsleutels_percentage!$A:$AB,MATCH(demand!$C117,Verdeelsleutels_percentage!$C:$C,0),MATCH(INDEX(Overzicht!$B$1:$F$35,MATCH(demand!AI$1,Overzicht!$B:$B,0),5),Verdeelsleutels_percentage!$1:$1,0)))</f>
        <v>4.3553753783564675E-5</v>
      </c>
      <c r="AJ117">
        <f>PRODUCT(INDEX(Overzicht!$B$2:$E$35,MATCH(demand!AJ$1,Overzicht!$B$2:$B$35,0),4),INDEX(Verdeelsleutels_percentage!$A:$AB,MATCH(demand!$C117,Verdeelsleutels_percentage!$C:$C,0),MATCH(INDEX(Overzicht!$B$1:$F$35,MATCH(demand!AJ$1,Overzicht!$B:$B,0),5),Verdeelsleutels_percentage!$1:$1,0)))</f>
        <v>0</v>
      </c>
      <c r="AK117">
        <f>PRODUCT(INDEX(Overzicht!$B$2:$E$35,MATCH(demand!AK$1,Overzicht!$B$2:$B$35,0),4),INDEX(Verdeelsleutels_percentage!$A:$AB,MATCH(demand!$C117,Verdeelsleutels_percentage!$C:$C,0),MATCH(INDEX(Overzicht!$B$1:$F$35,MATCH(demand!AK$1,Overzicht!$B:$B,0),5),Verdeelsleutels_percentage!$1:$1,0)))</f>
        <v>1.9475895465168334E-4</v>
      </c>
      <c r="AL117">
        <f>PRODUCT(INDEX(Overzicht!$B$2:$E$35,MATCH(demand!AL$1,Overzicht!$B$2:$B$35,0),4),INDEX(Verdeelsleutels_percentage!$A:$AB,MATCH(demand!$C117,Verdeelsleutels_percentage!$C:$C,0),MATCH(INDEX(Overzicht!$B$1:$F$35,MATCH(demand!AL$1,Overzicht!$B:$B,0),5),Verdeelsleutels_percentage!$1:$1,0)))</f>
        <v>2.4969096750215814E-3</v>
      </c>
      <c r="AM117">
        <f>PRODUCT(INDEX(Overzicht!$B$2:$E$35,MATCH(demand!AM$1,Overzicht!$B$2:$B$35,0),4),INDEX(Verdeelsleutels_percentage!$A:$AB,MATCH(demand!$C117,Verdeelsleutels_percentage!$C:$C,0),MATCH(INDEX(Overzicht!$B$1:$F$35,MATCH(demand!AM$1,Overzicht!$B:$B,0),5),Verdeelsleutels_percentage!$1:$1,0)))</f>
        <v>4.9938193500431629E-3</v>
      </c>
      <c r="AN117">
        <f>PRODUCT(INDEX(Overzicht!$B$2:$E$35,MATCH(demand!AN$1,Overzicht!$B$2:$B$35,0),4),INDEX(Verdeelsleutels_percentage!$A:$AB,MATCH(demand!$C117,Verdeelsleutels_percentage!$C:$C,0),MATCH(INDEX(Overzicht!$B$1:$F$35,MATCH(demand!AN$1,Overzicht!$B:$B,0),5),Verdeelsleutels_percentage!$1:$1,0)))</f>
        <v>2.4969096750215814E-3</v>
      </c>
      <c r="AO117">
        <f>PRODUCT(INDEX(Overzicht!$B$2:$E$35,MATCH(demand!AO$1,Overzicht!$B$2:$B$35,0),4),INDEX(Verdeelsleutels_percentage!$A:$AB,MATCH(demand!$C117,Verdeelsleutels_percentage!$C:$C,0),MATCH(INDEX(Overzicht!$B$1:$F$35,MATCH(demand!AO$1,Overzicht!$B:$B,0),5),Verdeelsleutels_percentage!$1:$1,0)))</f>
        <v>8.7391838625755346E-3</v>
      </c>
    </row>
    <row r="118" spans="2:41">
      <c r="B118" t="str">
        <f>INDEX('ETLocal datasets'!B:C,MATCH(C118,'ETLocal datasets'!C:C,0),1)</f>
        <v>GM0317</v>
      </c>
      <c r="C118" t="str">
        <f>'ETLocal datasets'!C101</f>
        <v>Eemnes</v>
      </c>
      <c r="D118">
        <f t="shared" si="10"/>
        <v>6.7970381098859589E-3</v>
      </c>
      <c r="E118">
        <f t="shared" si="11"/>
        <v>2.1476606868709398E-2</v>
      </c>
      <c r="F118">
        <f t="shared" si="12"/>
        <v>5.5367201431904102E-3</v>
      </c>
      <c r="G118">
        <f t="shared" si="13"/>
        <v>1.1389824294563131E-2</v>
      </c>
      <c r="H118">
        <f>PRODUCT(INDEX(Overzicht!$B$2:$E$35,MATCH(demand!H$1,Overzicht!$B$2:$B$35,0),4),INDEX(Verdeelsleutels_percentage!$A:$AB,MATCH(demand!$C118,Verdeelsleutels_percentage!$C:$C,0),MATCH(INDEX(Overzicht!$B$1:$F$35,MATCH(demand!H$1,Overzicht!$B:$B,0),5),Verdeelsleutels_percentage!$1:$1,0)))</f>
        <v>5.5367201431904102E-3</v>
      </c>
      <c r="I118">
        <f>PRODUCT(INDEX(Overzicht!$B$2:$E$35,MATCH(demand!I$1,Overzicht!$B$2:$B$35,0),4),INDEX(Verdeelsleutels_percentage!$A:$AB,MATCH(demand!$C118,Verdeelsleutels_percentage!$C:$C,0),MATCH(INDEX(Overzicht!$B$1:$F$35,MATCH(demand!I$1,Overzicht!$B:$B,0),5),Verdeelsleutels_percentage!$1:$1,0)))</f>
        <v>7.8675961340849158E-4</v>
      </c>
      <c r="J118">
        <f>PRODUCT(INDEX(Overzicht!$B$2:$E$35,MATCH(demand!J$1,Overzicht!$B$2:$B$35,0),4),INDEX(Verdeelsleutels_percentage!$A:$AB,MATCH(demand!$C118,Verdeelsleutels_percentage!$C:$C,0),MATCH(INDEX(Overzicht!$B$1:$F$35,MATCH(demand!J$1,Overzicht!$B:$B,0),5),Verdeelsleutels_percentage!$1:$1,0)))</f>
        <v>1.2655360327292365E-3</v>
      </c>
      <c r="K118">
        <f>PRODUCT(INDEX(Overzicht!$B$2:$E$35,MATCH(demand!K$1,Overzicht!$B$2:$B$35,0),4),INDEX(Verdeelsleutels_percentage!$A:$AB,MATCH(demand!$C118,Verdeelsleutels_percentage!$C:$C,0),MATCH(INDEX(Overzicht!$B$1:$F$35,MATCH(demand!K$1,Overzicht!$B:$B,0),5),Verdeelsleutels_percentage!$1:$1,0)))</f>
        <v>9.1788621564324027E-5</v>
      </c>
      <c r="L118">
        <f>PRODUCT(INDEX(Overzicht!$B$2:$E$35,MATCH(demand!L$1,Overzicht!$B$2:$B$35,0),4),INDEX(Verdeelsleutels_percentage!$A:$AB,MATCH(demand!$C118,Verdeelsleutels_percentage!$C:$C,0),MATCH(INDEX(Overzicht!$B$1:$F$35,MATCH(demand!L$1,Overzicht!$B:$B,0),5),Verdeelsleutels_percentage!$1:$1,0)))</f>
        <v>1.898304049093855E-3</v>
      </c>
      <c r="M118">
        <f>PRODUCT(INDEX(Overzicht!$B$2:$E$35,MATCH(demand!M$1,Overzicht!$B$2:$B$35,0),4),INDEX(Verdeelsleutels_percentage!$A:$AB,MATCH(demand!$C118,Verdeelsleutels_percentage!$C:$C,0),MATCH(INDEX(Overzicht!$B$1:$F$35,MATCH(demand!M$1,Overzicht!$B:$B,0),5),Verdeelsleutels_percentage!$1:$1,0)))</f>
        <v>2.0187022596315882E-3</v>
      </c>
      <c r="N118">
        <f>PRODUCT(INDEX(Overzicht!$B$2:$E$35,MATCH(demand!N$1,Overzicht!$B$2:$B$35,0),4),INDEX(Verdeelsleutels_percentage!$A:$AB,MATCH(demand!$C118,Verdeelsleutels_percentage!$C:$C,0),MATCH(INDEX(Overzicht!$B$1:$F$35,MATCH(demand!N$1,Overzicht!$B:$B,0),5),Verdeelsleutels_percentage!$1:$1,0)))</f>
        <v>2.1992485421545162E-3</v>
      </c>
      <c r="O118">
        <f>PRODUCT(INDEX(Overzicht!$B$2:$E$35,MATCH(demand!O$1,Overzicht!$B$2:$B$35,0),4),INDEX(Verdeelsleutels_percentage!$A:$AB,MATCH(demand!$C118,Verdeelsleutels_percentage!$C:$C,0),MATCH(INDEX(Overzicht!$B$1:$F$35,MATCH(demand!O$1,Overzicht!$B:$B,0),5),Verdeelsleutels_percentage!$1:$1,0)))</f>
        <v>0</v>
      </c>
      <c r="P118">
        <f>PRODUCT(INDEX(Overzicht!$B$2:$E$35,MATCH(demand!P$1,Overzicht!$B$2:$B$35,0),4),INDEX(Verdeelsleutels_percentage!$A:$AB,MATCH(demand!$C118,Verdeelsleutels_percentage!$C:$C,0),MATCH(INDEX(Overzicht!$B$1:$F$35,MATCH(demand!P$1,Overzicht!$B:$B,0),5),Verdeelsleutels_percentage!$1:$1,0)))</f>
        <v>0</v>
      </c>
      <c r="Q118">
        <f>PRODUCT(INDEX(Overzicht!$B$2:$E$35,MATCH(demand!Q$1,Overzicht!$B$2:$B$35,0),4),INDEX(Verdeelsleutels_percentage!$A:$AB,MATCH(demand!$C118,Verdeelsleutels_percentage!$C:$C,0),MATCH(INDEX(Overzicht!$B$1:$F$35,MATCH(demand!Q$1,Overzicht!$B:$B,0),5),Verdeelsleutels_percentage!$1:$1,0)))</f>
        <v>1.8785300485824605E-3</v>
      </c>
      <c r="R118">
        <f>PRODUCT(INDEX(Overzicht!$B$2:$E$35,MATCH(demand!R$1,Overzicht!$B$2:$B$35,0),4),INDEX(Verdeelsleutels_percentage!$A:$AB,MATCH(demand!$C118,Verdeelsleutels_percentage!$C:$C,0),MATCH(INDEX(Overzicht!$B$1:$F$35,MATCH(demand!R$1,Overzicht!$B:$B,0),5),Verdeelsleutels_percentage!$1:$1,0)))</f>
        <v>3.3615800869370345E-4</v>
      </c>
      <c r="S118">
        <f>PRODUCT(INDEX(Overzicht!$B$2:$E$35,MATCH(demand!S$1,Overzicht!$B$2:$B$35,0),4),INDEX(Verdeelsleutels_percentage!$A:$AB,MATCH(demand!$C118,Verdeelsleutels_percentage!$C:$C,0),MATCH(INDEX(Overzicht!$B$1:$F$35,MATCH(demand!S$1,Overzicht!$B:$B,0),5),Verdeelsleutels_percentage!$1:$1,0)))</f>
        <v>2.5838027334888583E-3</v>
      </c>
      <c r="T118">
        <f>PRODUCT(INDEX(Overzicht!$B$2:$E$35,MATCH(demand!T$1,Overzicht!$B$2:$B$35,0),4),INDEX(Verdeelsleutels_percentage!$A:$AB,MATCH(demand!$C118,Verdeelsleutels_percentage!$C:$C,0),MATCH(INDEX(Overzicht!$B$1:$F$35,MATCH(demand!T$1,Overzicht!$B:$B,0),5),Verdeelsleutels_percentage!$1:$1,0)))</f>
        <v>2.1092267212153943E-3</v>
      </c>
      <c r="U118">
        <f>PRODUCT(INDEX(Overzicht!$B$2:$E$35,MATCH(demand!U$1,Overzicht!$B$2:$B$35,0),4),INDEX(Verdeelsleutels_percentage!$A:$AB,MATCH(demand!$C118,Verdeelsleutels_percentage!$C:$C,0),MATCH(INDEX(Overzicht!$B$1:$F$35,MATCH(demand!U$1,Overzicht!$B:$B,0),5),Verdeelsleutels_percentage!$1:$1,0)))</f>
        <v>6.591333503798107E-3</v>
      </c>
      <c r="V118">
        <f>PRODUCT(INDEX(Overzicht!$B$2:$E$35,MATCH(demand!V$1,Overzicht!$B$2:$B$35,0),4),INDEX(Verdeelsleutels_percentage!$A:$AB,MATCH(demand!$C118,Verdeelsleutels_percentage!$C:$C,0),MATCH(INDEX(Overzicht!$B$1:$F$35,MATCH(demand!V$1,Overzicht!$B:$B,0),5),Verdeelsleutels_percentage!$1:$1,0)))</f>
        <v>5.8003734833423346E-4</v>
      </c>
      <c r="W118">
        <f>PRODUCT(INDEX(Overzicht!$B$2:$E$35,MATCH(demand!W$1,Overzicht!$B$2:$B$35,0),4),INDEX(Verdeelsleutels_percentage!$A:$AB,MATCH(demand!$C118,Verdeelsleutels_percentage!$C:$C,0),MATCH(INDEX(Overzicht!$B$1:$F$35,MATCH(demand!W$1,Overzicht!$B:$B,0),5),Verdeelsleutels_percentage!$1:$1,0)))</f>
        <v>6.327680163646183E-3</v>
      </c>
      <c r="X118">
        <f>PRODUCT(INDEX(Overzicht!$B$2:$E$35,MATCH(demand!X$1,Overzicht!$B$2:$B$35,0),4),INDEX(Verdeelsleutels_percentage!$A:$AB,MATCH(demand!$C118,Verdeelsleutels_percentage!$C:$C,0),MATCH(INDEX(Overzicht!$B$1:$F$35,MATCH(demand!X$1,Overzicht!$B:$B,0),5),Verdeelsleutels_percentage!$1:$1,0)))</f>
        <v>4.5653002021859521E-4</v>
      </c>
      <c r="Y118">
        <f>PRODUCT(INDEX(Overzicht!$B$2:$E$35,MATCH(demand!Y$1,Overzicht!$B$2:$B$35,0),4),INDEX(Verdeelsleutels_percentage!$A:$AB,MATCH(demand!$C118,Verdeelsleutels_percentage!$C:$C,0),MATCH(INDEX(Overzicht!$B$1:$F$35,MATCH(demand!Y$1,Overzicht!$B:$B,0),5),Verdeelsleutels_percentage!$1:$1,0)))</f>
        <v>9.7339956723487767E-7</v>
      </c>
      <c r="Z118">
        <f>PRODUCT(INDEX(Overzicht!$B$2:$E$35,MATCH(demand!Z$1,Overzicht!$B$2:$B$35,0),4),INDEX(Verdeelsleutels_percentage!$A:$AB,MATCH(demand!$C118,Verdeelsleutels_percentage!$C:$C,0),MATCH(INDEX(Overzicht!$B$1:$F$35,MATCH(demand!Z$1,Overzicht!$B:$B,0),5),Verdeelsleutels_percentage!$1:$1,0)))</f>
        <v>0</v>
      </c>
      <c r="AA118">
        <f>PRODUCT(INDEX(Overzicht!$B$2:$E$35,MATCH(demand!AA$1,Overzicht!$B$2:$B$35,0),4),INDEX(Verdeelsleutels_percentage!$A:$AB,MATCH(demand!$C118,Verdeelsleutels_percentage!$C:$C,0),MATCH(INDEX(Overzicht!$B$1:$F$35,MATCH(demand!AA$1,Overzicht!$B:$B,0),5),Verdeelsleutels_percentage!$1:$1,0)))</f>
        <v>2.2769580520114098E-5</v>
      </c>
      <c r="AB118">
        <f>PRODUCT(INDEX(Overzicht!$B$2:$E$35,MATCH(demand!AB$1,Overzicht!$B$2:$B$35,0),4),INDEX(Verdeelsleutels_percentage!$A:$AB,MATCH(demand!$C118,Verdeelsleutels_percentage!$C:$C,0),MATCH(INDEX(Overzicht!$B$1:$F$35,MATCH(demand!AB$1,Overzicht!$B:$B,0),5),Verdeelsleutels_percentage!$1:$1,0)))</f>
        <v>2.0591258935100795E-3</v>
      </c>
      <c r="AC118">
        <f>PRODUCT(INDEX(Overzicht!$B$2:$E$35,MATCH(demand!AC$1,Overzicht!$B$2:$B$35,0),4),INDEX(Verdeelsleutels_percentage!$A:$AB,MATCH(demand!$C118,Verdeelsleutels_percentage!$C:$C,0),MATCH(INDEX(Overzicht!$B$1:$F$35,MATCH(demand!AC$1,Overzicht!$B:$B,0),5),Verdeelsleutels_percentage!$1:$1,0)))</f>
        <v>1.2355897851467143E-4</v>
      </c>
      <c r="AD118">
        <f>PRODUCT(INDEX(Overzicht!$B$2:$E$35,MATCH(demand!AD$1,Overzicht!$B$2:$B$35,0),4),INDEX(Verdeelsleutels_percentage!$A:$AB,MATCH(demand!$C118,Verdeelsleutels_percentage!$C:$C,0),MATCH(INDEX(Overzicht!$B$1:$F$35,MATCH(demand!AD$1,Overzicht!$B:$B,0),5),Verdeelsleutels_percentage!$1:$1,0)))</f>
        <v>0</v>
      </c>
      <c r="AE118">
        <f>PRODUCT(INDEX(Overzicht!$B$2:$E$35,MATCH(demand!AE$1,Overzicht!$B$2:$B$35,0),4),INDEX(Verdeelsleutels_percentage!$A:$AB,MATCH(demand!$C118,Verdeelsleutels_percentage!$C:$C,0),MATCH(INDEX(Overzicht!$B$1:$F$35,MATCH(demand!AE$1,Overzicht!$B:$B,0),5),Verdeelsleutels_percentage!$1:$1,0)))</f>
        <v>0</v>
      </c>
      <c r="AF118">
        <f>PRODUCT(INDEX(Overzicht!$B$2:$E$35,MATCH(demand!AF$1,Overzicht!$B$2:$B$35,0),4),INDEX(Verdeelsleutels_percentage!$A:$AB,MATCH(demand!$C118,Verdeelsleutels_percentage!$C:$C,0),MATCH(INDEX(Overzicht!$B$1:$F$35,MATCH(demand!AF$1,Overzicht!$B:$B,0),5),Verdeelsleutels_percentage!$1:$1,0)))</f>
        <v>0</v>
      </c>
      <c r="AG118">
        <f>PRODUCT(INDEX(Overzicht!$B$2:$E$35,MATCH(demand!AG$1,Overzicht!$B$2:$B$35,0),4),INDEX(Verdeelsleutels_percentage!$A:$AB,MATCH(demand!$C118,Verdeelsleutels_percentage!$C:$C,0),MATCH(INDEX(Overzicht!$B$1:$F$35,MATCH(demand!AG$1,Overzicht!$B:$B,0),5),Verdeelsleutels_percentage!$1:$1,0)))</f>
        <v>0</v>
      </c>
      <c r="AH118">
        <f>PRODUCT(INDEX(Overzicht!$B$2:$E$35,MATCH(demand!AH$1,Overzicht!$B$2:$B$35,0),4),INDEX(Verdeelsleutels_percentage!$A:$AB,MATCH(demand!$C118,Verdeelsleutels_percentage!$C:$C,0),MATCH(INDEX(Overzicht!$B$1:$F$35,MATCH(demand!AH$1,Overzicht!$B:$B,0),5),Verdeelsleutels_percentage!$1:$1,0)))</f>
        <v>2.960045467614833E-4</v>
      </c>
      <c r="AI118">
        <f>PRODUCT(INDEX(Overzicht!$B$2:$E$35,MATCH(demand!AI$1,Overzicht!$B$2:$B$35,0),4),INDEX(Verdeelsleutels_percentage!$A:$AB,MATCH(demand!$C118,Verdeelsleutels_percentage!$C:$C,0),MATCH(INDEX(Overzicht!$B$1:$F$35,MATCH(demand!AI$1,Overzicht!$B:$B,0),5),Verdeelsleutels_percentage!$1:$1,0)))</f>
        <v>4.5539161040228196E-5</v>
      </c>
      <c r="AJ118">
        <f>PRODUCT(INDEX(Overzicht!$B$2:$E$35,MATCH(demand!AJ$1,Overzicht!$B$2:$B$35,0),4),INDEX(Verdeelsleutels_percentage!$A:$AB,MATCH(demand!$C118,Verdeelsleutels_percentage!$C:$C,0),MATCH(INDEX(Overzicht!$B$1:$F$35,MATCH(demand!AJ$1,Overzicht!$B:$B,0),5),Verdeelsleutels_percentage!$1:$1,0)))</f>
        <v>0</v>
      </c>
      <c r="AK118">
        <f>PRODUCT(INDEX(Overzicht!$B$2:$E$35,MATCH(demand!AK$1,Overzicht!$B$2:$B$35,0),4),INDEX(Verdeelsleutels_percentage!$A:$AB,MATCH(demand!$C118,Verdeelsleutels_percentage!$C:$C,0),MATCH(INDEX(Overzicht!$B$1:$F$35,MATCH(demand!AK$1,Overzicht!$B:$B,0),5),Verdeelsleutels_percentage!$1:$1,0)))</f>
        <v>8.2259842127400379E-5</v>
      </c>
      <c r="AL118">
        <f>PRODUCT(INDEX(Overzicht!$B$2:$E$35,MATCH(demand!AL$1,Overzicht!$B$2:$B$35,0),4),INDEX(Verdeelsleutels_percentage!$A:$AB,MATCH(demand!$C118,Verdeelsleutels_percentage!$C:$C,0),MATCH(INDEX(Overzicht!$B$1:$F$35,MATCH(demand!AL$1,Overzicht!$B:$B,0),5),Verdeelsleutels_percentage!$1:$1,0)))</f>
        <v>1.0546133606076972E-3</v>
      </c>
      <c r="AM118">
        <f>PRODUCT(INDEX(Overzicht!$B$2:$E$35,MATCH(demand!AM$1,Overzicht!$B$2:$B$35,0),4),INDEX(Verdeelsleutels_percentage!$A:$AB,MATCH(demand!$C118,Verdeelsleutels_percentage!$C:$C,0),MATCH(INDEX(Overzicht!$B$1:$F$35,MATCH(demand!AM$1,Overzicht!$B:$B,0),5),Verdeelsleutels_percentage!$1:$1,0)))</f>
        <v>2.1092267212153943E-3</v>
      </c>
      <c r="AN118">
        <f>PRODUCT(INDEX(Overzicht!$B$2:$E$35,MATCH(demand!AN$1,Overzicht!$B$2:$B$35,0),4),INDEX(Verdeelsleutels_percentage!$A:$AB,MATCH(demand!$C118,Verdeelsleutels_percentage!$C:$C,0),MATCH(INDEX(Overzicht!$B$1:$F$35,MATCH(demand!AN$1,Overzicht!$B:$B,0),5),Verdeelsleutels_percentage!$1:$1,0)))</f>
        <v>1.0546133606076972E-3</v>
      </c>
      <c r="AO118">
        <f>PRODUCT(INDEX(Overzicht!$B$2:$E$35,MATCH(demand!AO$1,Overzicht!$B$2:$B$35,0),4),INDEX(Verdeelsleutels_percentage!$A:$AB,MATCH(demand!$C118,Verdeelsleutels_percentage!$C:$C,0),MATCH(INDEX(Overzicht!$B$1:$F$35,MATCH(demand!AO$1,Overzicht!$B:$B,0),5),Verdeelsleutels_percentage!$1:$1,0)))</f>
        <v>3.6911467621269399E-3</v>
      </c>
    </row>
    <row r="119" spans="2:41">
      <c r="B119" t="str">
        <f>INDEX('ETLocal datasets'!B:C,MATCH(C119,'ETLocal datasets'!C:C,0),1)</f>
        <v>GM0321</v>
      </c>
      <c r="C119" t="str">
        <f>'ETLocal datasets'!C102</f>
        <v>Houten</v>
      </c>
      <c r="D119">
        <f t="shared" si="10"/>
        <v>2.9057210735278206E-2</v>
      </c>
      <c r="E119">
        <f t="shared" si="11"/>
        <v>0.11984647955490008</v>
      </c>
      <c r="F119">
        <f t="shared" si="12"/>
        <v>3.0324068810136787E-2</v>
      </c>
      <c r="G119">
        <f t="shared" si="13"/>
        <v>6.2380941552281396E-2</v>
      </c>
      <c r="H119">
        <f>PRODUCT(INDEX(Overzicht!$B$2:$E$35,MATCH(demand!H$1,Overzicht!$B$2:$B$35,0),4),INDEX(Verdeelsleutels_percentage!$A:$AB,MATCH(demand!$C119,Verdeelsleutels_percentage!$C:$C,0),MATCH(INDEX(Overzicht!$B$1:$F$35,MATCH(demand!H$1,Overzicht!$B:$B,0),5),Verdeelsleutels_percentage!$1:$1,0)))</f>
        <v>3.0324068810136787E-2</v>
      </c>
      <c r="I119">
        <f>PRODUCT(INDEX(Overzicht!$B$2:$E$35,MATCH(demand!I$1,Overzicht!$B$2:$B$35,0),4),INDEX(Verdeelsleutels_percentage!$A:$AB,MATCH(demand!$C119,Verdeelsleutels_percentage!$C:$C,0),MATCH(INDEX(Overzicht!$B$1:$F$35,MATCH(demand!I$1,Overzicht!$B:$B,0),5),Verdeelsleutels_percentage!$1:$1,0)))</f>
        <v>3.9968277880120294E-3</v>
      </c>
      <c r="J119">
        <f>PRODUCT(INDEX(Overzicht!$B$2:$E$35,MATCH(demand!J$1,Overzicht!$B$2:$B$35,0),4),INDEX(Verdeelsleutels_percentage!$A:$AB,MATCH(demand!$C119,Verdeelsleutels_percentage!$C:$C,0),MATCH(INDEX(Overzicht!$B$1:$F$35,MATCH(demand!J$1,Overzicht!$B:$B,0),5),Verdeelsleutels_percentage!$1:$1,0)))</f>
        <v>6.9312157280312656E-3</v>
      </c>
      <c r="K119">
        <f>PRODUCT(INDEX(Overzicht!$B$2:$E$35,MATCH(demand!K$1,Overzicht!$B$2:$B$35,0),4),INDEX(Verdeelsleutels_percentage!$A:$AB,MATCH(demand!$C119,Verdeelsleutels_percentage!$C:$C,0),MATCH(INDEX(Overzicht!$B$1:$F$35,MATCH(demand!K$1,Overzicht!$B:$B,0),5),Verdeelsleutels_percentage!$1:$1,0)))</f>
        <v>4.6629657526807015E-4</v>
      </c>
      <c r="L119">
        <f>PRODUCT(INDEX(Overzicht!$B$2:$E$35,MATCH(demand!L$1,Overzicht!$B$2:$B$35,0),4),INDEX(Verdeelsleutels_percentage!$A:$AB,MATCH(demand!$C119,Verdeelsleutels_percentage!$C:$C,0),MATCH(INDEX(Overzicht!$B$1:$F$35,MATCH(demand!L$1,Overzicht!$B:$B,0),5),Verdeelsleutels_percentage!$1:$1,0)))</f>
        <v>1.0396823592046899E-2</v>
      </c>
      <c r="M119">
        <f>PRODUCT(INDEX(Overzicht!$B$2:$E$35,MATCH(demand!M$1,Overzicht!$B$2:$B$35,0),4),INDEX(Verdeelsleutels_percentage!$A:$AB,MATCH(demand!$C119,Verdeelsleutels_percentage!$C:$C,0),MATCH(INDEX(Overzicht!$B$1:$F$35,MATCH(demand!M$1,Overzicht!$B:$B,0),5),Verdeelsleutels_percentage!$1:$1,0)))</f>
        <v>4.4410903408705913E-3</v>
      </c>
      <c r="N119">
        <f>PRODUCT(INDEX(Overzicht!$B$2:$E$35,MATCH(demand!N$1,Overzicht!$B$2:$B$35,0),4),INDEX(Verdeelsleutels_percentage!$A:$AB,MATCH(demand!$C119,Verdeelsleutels_percentage!$C:$C,0),MATCH(INDEX(Overzicht!$B$1:$F$35,MATCH(demand!N$1,Overzicht!$B:$B,0),5),Verdeelsleutels_percentage!$1:$1,0)))</f>
        <v>1.5697144353907618E-2</v>
      </c>
      <c r="O119">
        <f>PRODUCT(INDEX(Overzicht!$B$2:$E$35,MATCH(demand!O$1,Overzicht!$B$2:$B$35,0),4),INDEX(Verdeelsleutels_percentage!$A:$AB,MATCH(demand!$C119,Verdeelsleutels_percentage!$C:$C,0),MATCH(INDEX(Overzicht!$B$1:$F$35,MATCH(demand!O$1,Overzicht!$B:$B,0),5),Verdeelsleutels_percentage!$1:$1,0)))</f>
        <v>0</v>
      </c>
      <c r="P119">
        <f>PRODUCT(INDEX(Overzicht!$B$2:$E$35,MATCH(demand!P$1,Overzicht!$B$2:$B$35,0),4),INDEX(Verdeelsleutels_percentage!$A:$AB,MATCH(demand!$C119,Verdeelsleutels_percentage!$C:$C,0),MATCH(INDEX(Overzicht!$B$1:$F$35,MATCH(demand!P$1,Overzicht!$B:$B,0),5),Verdeelsleutels_percentage!$1:$1,0)))</f>
        <v>1.9080558282267372E-4</v>
      </c>
      <c r="Q119">
        <f>PRODUCT(INDEX(Overzicht!$B$2:$E$35,MATCH(demand!Q$1,Overzicht!$B$2:$B$35,0),4),INDEX(Verdeelsleutels_percentage!$A:$AB,MATCH(demand!$C119,Verdeelsleutels_percentage!$C:$C,0),MATCH(INDEX(Overzicht!$B$1:$F$35,MATCH(demand!Q$1,Overzicht!$B:$B,0),5),Verdeelsleutels_percentage!$1:$1,0)))</f>
        <v>1.0288523346296411E-2</v>
      </c>
      <c r="R119">
        <f>PRODUCT(INDEX(Overzicht!$B$2:$E$35,MATCH(demand!R$1,Overzicht!$B$2:$B$35,0),4),INDEX(Verdeelsleutels_percentage!$A:$AB,MATCH(demand!$C119,Verdeelsleutels_percentage!$C:$C,0),MATCH(INDEX(Overzicht!$B$1:$F$35,MATCH(demand!R$1,Overzicht!$B:$B,0),5),Verdeelsleutels_percentage!$1:$1,0)))</f>
        <v>1.8411041777583049E-3</v>
      </c>
      <c r="S119">
        <f>PRODUCT(INDEX(Overzicht!$B$2:$E$35,MATCH(demand!S$1,Overzicht!$B$2:$B$35,0),4),INDEX(Verdeelsleutels_percentage!$A:$AB,MATCH(demand!$C119,Verdeelsleutels_percentage!$C:$C,0),MATCH(INDEX(Overzicht!$B$1:$F$35,MATCH(demand!S$1,Overzicht!$B:$B,0),5),Verdeelsleutels_percentage!$1:$1,0)))</f>
        <v>1.4151232111397169E-2</v>
      </c>
      <c r="T119">
        <f>PRODUCT(INDEX(Overzicht!$B$2:$E$35,MATCH(demand!T$1,Overzicht!$B$2:$B$35,0),4),INDEX(Verdeelsleutels_percentage!$A:$AB,MATCH(demand!$C119,Verdeelsleutels_percentage!$C:$C,0),MATCH(INDEX(Overzicht!$B$1:$F$35,MATCH(demand!T$1,Overzicht!$B:$B,0),5),Verdeelsleutels_percentage!$1:$1,0)))</f>
        <v>1.1552026213385443E-2</v>
      </c>
      <c r="U119">
        <f>PRODUCT(INDEX(Overzicht!$B$2:$E$35,MATCH(demand!U$1,Overzicht!$B$2:$B$35,0),4),INDEX(Verdeelsleutels_percentage!$A:$AB,MATCH(demand!$C119,Verdeelsleutels_percentage!$C:$C,0),MATCH(INDEX(Overzicht!$B$1:$F$35,MATCH(demand!U$1,Overzicht!$B:$B,0),5),Verdeelsleutels_percentage!$1:$1,0)))</f>
        <v>3.6100081916829507E-2</v>
      </c>
      <c r="V119">
        <f>PRODUCT(INDEX(Overzicht!$B$2:$E$35,MATCH(demand!V$1,Overzicht!$B$2:$B$35,0),4),INDEX(Verdeelsleutels_percentage!$A:$AB,MATCH(demand!$C119,Verdeelsleutels_percentage!$C:$C,0),MATCH(INDEX(Overzicht!$B$1:$F$35,MATCH(demand!V$1,Overzicht!$B:$B,0),5),Verdeelsleutels_percentage!$1:$1,0)))</f>
        <v>3.1768072086809972E-3</v>
      </c>
      <c r="W119">
        <f>PRODUCT(INDEX(Overzicht!$B$2:$E$35,MATCH(demand!W$1,Overzicht!$B$2:$B$35,0),4),INDEX(Verdeelsleutels_percentage!$A:$AB,MATCH(demand!$C119,Verdeelsleutels_percentage!$C:$C,0),MATCH(INDEX(Overzicht!$B$1:$F$35,MATCH(demand!W$1,Overzicht!$B:$B,0),5),Verdeelsleutels_percentage!$1:$1,0)))</f>
        <v>3.4656078640156331E-2</v>
      </c>
      <c r="X119">
        <f>PRODUCT(INDEX(Overzicht!$B$2:$E$35,MATCH(demand!X$1,Overzicht!$B$2:$B$35,0),4),INDEX(Verdeelsleutels_percentage!$A:$AB,MATCH(demand!$C119,Verdeelsleutels_percentage!$C:$C,0),MATCH(INDEX(Overzicht!$B$1:$F$35,MATCH(demand!X$1,Overzicht!$B:$B,0),5),Verdeelsleutels_percentage!$1:$1,0)))</f>
        <v>4.8436721657338762E-4</v>
      </c>
      <c r="Y119">
        <f>PRODUCT(INDEX(Overzicht!$B$2:$E$35,MATCH(demand!Y$1,Overzicht!$B$2:$B$35,0),4),INDEX(Verdeelsleutels_percentage!$A:$AB,MATCH(demand!$C119,Verdeelsleutels_percentage!$C:$C,0),MATCH(INDEX(Overzicht!$B$1:$F$35,MATCH(demand!Y$1,Overzicht!$B:$B,0),5),Verdeelsleutels_percentage!$1:$1,0)))</f>
        <v>1.4857151289374447E-6</v>
      </c>
      <c r="Z119">
        <f>PRODUCT(INDEX(Overzicht!$B$2:$E$35,MATCH(demand!Z$1,Overzicht!$B$2:$B$35,0),4),INDEX(Verdeelsleutels_percentage!$A:$AB,MATCH(demand!$C119,Verdeelsleutels_percentage!$C:$C,0),MATCH(INDEX(Overzicht!$B$1:$F$35,MATCH(demand!Z$1,Overzicht!$B:$B,0),5),Verdeelsleutels_percentage!$1:$1,0)))</f>
        <v>0</v>
      </c>
      <c r="AA119">
        <f>PRODUCT(INDEX(Overzicht!$B$2:$E$35,MATCH(demand!AA$1,Overzicht!$B$2:$B$35,0),4),INDEX(Verdeelsleutels_percentage!$A:$AB,MATCH(demand!$C119,Verdeelsleutels_percentage!$C:$C,0),MATCH(INDEX(Overzicht!$B$1:$F$35,MATCH(demand!AA$1,Overzicht!$B:$B,0),5),Verdeelsleutels_percentage!$1:$1,0)))</f>
        <v>3.475357026754257E-5</v>
      </c>
      <c r="AB119">
        <f>PRODUCT(INDEX(Overzicht!$B$2:$E$35,MATCH(demand!AB$1,Overzicht!$B$2:$B$35,0),4),INDEX(Verdeelsleutels_percentage!$A:$AB,MATCH(demand!$C119,Verdeelsleutels_percentage!$C:$C,0),MATCH(INDEX(Overzicht!$B$1:$F$35,MATCH(demand!AB$1,Overzicht!$B:$B,0),5),Verdeelsleutels_percentage!$1:$1,0)))</f>
        <v>1.2136486105755113E-2</v>
      </c>
      <c r="AC119">
        <f>PRODUCT(INDEX(Overzicht!$B$2:$E$35,MATCH(demand!AC$1,Overzicht!$B$2:$B$35,0),4),INDEX(Verdeelsleutels_percentage!$A:$AB,MATCH(demand!$C119,Verdeelsleutels_percentage!$C:$C,0),MATCH(INDEX(Overzicht!$B$1:$F$35,MATCH(demand!AC$1,Overzicht!$B:$B,0),5),Verdeelsleutels_percentage!$1:$1,0)))</f>
        <v>4.4955078274080208E-4</v>
      </c>
      <c r="AD119">
        <f>PRODUCT(INDEX(Overzicht!$B$2:$E$35,MATCH(demand!AD$1,Overzicht!$B$2:$B$35,0),4),INDEX(Verdeelsleutels_percentage!$A:$AB,MATCH(demand!$C119,Verdeelsleutels_percentage!$C:$C,0),MATCH(INDEX(Overzicht!$B$1:$F$35,MATCH(demand!AD$1,Overzicht!$B:$B,0),5),Verdeelsleutels_percentage!$1:$1,0)))</f>
        <v>0</v>
      </c>
      <c r="AE119">
        <f>PRODUCT(INDEX(Overzicht!$B$2:$E$35,MATCH(demand!AE$1,Overzicht!$B$2:$B$35,0),4),INDEX(Verdeelsleutels_percentage!$A:$AB,MATCH(demand!$C119,Verdeelsleutels_percentage!$C:$C,0),MATCH(INDEX(Overzicht!$B$1:$F$35,MATCH(demand!AE$1,Overzicht!$B:$B,0),5),Verdeelsleutels_percentage!$1:$1,0)))</f>
        <v>0</v>
      </c>
      <c r="AF119">
        <f>PRODUCT(INDEX(Overzicht!$B$2:$E$35,MATCH(demand!AF$1,Overzicht!$B$2:$B$35,0),4),INDEX(Verdeelsleutels_percentage!$A:$AB,MATCH(demand!$C119,Verdeelsleutels_percentage!$C:$C,0),MATCH(INDEX(Overzicht!$B$1:$F$35,MATCH(demand!AF$1,Overzicht!$B:$B,0),5),Verdeelsleutels_percentage!$1:$1,0)))</f>
        <v>0</v>
      </c>
      <c r="AG119">
        <f>PRODUCT(INDEX(Overzicht!$B$2:$E$35,MATCH(demand!AG$1,Overzicht!$B$2:$B$35,0),4),INDEX(Verdeelsleutels_percentage!$A:$AB,MATCH(demand!$C119,Verdeelsleutels_percentage!$C:$C,0),MATCH(INDEX(Overzicht!$B$1:$F$35,MATCH(demand!AG$1,Overzicht!$B:$B,0),5),Verdeelsleutels_percentage!$1:$1,0)))</f>
        <v>0</v>
      </c>
      <c r="AH119">
        <f>PRODUCT(INDEX(Overzicht!$B$2:$E$35,MATCH(demand!AH$1,Overzicht!$B$2:$B$35,0),4),INDEX(Verdeelsleutels_percentage!$A:$AB,MATCH(demand!$C119,Verdeelsleutels_percentage!$C:$C,0),MATCH(INDEX(Overzicht!$B$1:$F$35,MATCH(demand!AH$1,Overzicht!$B:$B,0),5),Verdeelsleutels_percentage!$1:$1,0)))</f>
        <v>4.5179641347805341E-4</v>
      </c>
      <c r="AI119">
        <f>PRODUCT(INDEX(Overzicht!$B$2:$E$35,MATCH(demand!AI$1,Overzicht!$B$2:$B$35,0),4),INDEX(Verdeelsleutels_percentage!$A:$AB,MATCH(demand!$C119,Verdeelsleutels_percentage!$C:$C,0),MATCH(INDEX(Overzicht!$B$1:$F$35,MATCH(demand!AI$1,Overzicht!$B:$B,0),5),Verdeelsleutels_percentage!$1:$1,0)))</f>
        <v>6.950714053508514E-5</v>
      </c>
      <c r="AJ119">
        <f>PRODUCT(INDEX(Overzicht!$B$2:$E$35,MATCH(demand!AJ$1,Overzicht!$B$2:$B$35,0),4),INDEX(Verdeelsleutels_percentage!$A:$AB,MATCH(demand!$C119,Verdeelsleutels_percentage!$C:$C,0),MATCH(INDEX(Overzicht!$B$1:$F$35,MATCH(demand!AJ$1,Overzicht!$B:$B,0),5),Verdeelsleutels_percentage!$1:$1,0)))</f>
        <v>0</v>
      </c>
      <c r="AK119">
        <f>PRODUCT(INDEX(Overzicht!$B$2:$E$35,MATCH(demand!AK$1,Overzicht!$B$2:$B$35,0),4),INDEX(Verdeelsleutels_percentage!$A:$AB,MATCH(demand!$C119,Verdeelsleutels_percentage!$C:$C,0),MATCH(INDEX(Overzicht!$B$1:$F$35,MATCH(demand!AK$1,Overzicht!$B:$B,0),5),Verdeelsleutels_percentage!$1:$1,0)))</f>
        <v>4.5052902232203227E-4</v>
      </c>
      <c r="AL119">
        <f>PRODUCT(INDEX(Overzicht!$B$2:$E$35,MATCH(demand!AL$1,Overzicht!$B$2:$B$35,0),4),INDEX(Verdeelsleutels_percentage!$A:$AB,MATCH(demand!$C119,Verdeelsleutels_percentage!$C:$C,0),MATCH(INDEX(Overzicht!$B$1:$F$35,MATCH(demand!AL$1,Overzicht!$B:$B,0),5),Verdeelsleutels_percentage!$1:$1,0)))</f>
        <v>5.7760131066927215E-3</v>
      </c>
      <c r="AM119">
        <f>PRODUCT(INDEX(Overzicht!$B$2:$E$35,MATCH(demand!AM$1,Overzicht!$B$2:$B$35,0),4),INDEX(Verdeelsleutels_percentage!$A:$AB,MATCH(demand!$C119,Verdeelsleutels_percentage!$C:$C,0),MATCH(INDEX(Overzicht!$B$1:$F$35,MATCH(demand!AM$1,Overzicht!$B:$B,0),5),Verdeelsleutels_percentage!$1:$1,0)))</f>
        <v>1.1552026213385443E-2</v>
      </c>
      <c r="AN119">
        <f>PRODUCT(INDEX(Overzicht!$B$2:$E$35,MATCH(demand!AN$1,Overzicht!$B$2:$B$35,0),4),INDEX(Verdeelsleutels_percentage!$A:$AB,MATCH(demand!$C119,Verdeelsleutels_percentage!$C:$C,0),MATCH(INDEX(Overzicht!$B$1:$F$35,MATCH(demand!AN$1,Overzicht!$B:$B,0),5),Verdeelsleutels_percentage!$1:$1,0)))</f>
        <v>5.7760131066927215E-3</v>
      </c>
      <c r="AO119">
        <f>PRODUCT(INDEX(Overzicht!$B$2:$E$35,MATCH(demand!AO$1,Overzicht!$B$2:$B$35,0),4),INDEX(Verdeelsleutels_percentage!$A:$AB,MATCH(demand!$C119,Verdeelsleutels_percentage!$C:$C,0),MATCH(INDEX(Overzicht!$B$1:$F$35,MATCH(demand!AO$1,Overzicht!$B:$B,0),5),Verdeelsleutels_percentage!$1:$1,0)))</f>
        <v>2.0216045873424526E-2</v>
      </c>
    </row>
    <row r="120" spans="2:41">
      <c r="B120" t="str">
        <f>INDEX('ETLocal datasets'!B:C,MATCH(C120,'ETLocal datasets'!C:C,0),1)</f>
        <v>GM0327</v>
      </c>
      <c r="C120" t="str">
        <f>'ETLocal datasets'!C103</f>
        <v>Leusden</v>
      </c>
      <c r="D120">
        <f t="shared" si="10"/>
        <v>1.932395470158747E-2</v>
      </c>
      <c r="E120">
        <f t="shared" si="11"/>
        <v>8.0940232995521152E-2</v>
      </c>
      <c r="F120">
        <f t="shared" si="12"/>
        <v>1.8245112026775815E-2</v>
      </c>
      <c r="G120">
        <f t="shared" si="13"/>
        <v>3.7532801883653107E-2</v>
      </c>
      <c r="H120">
        <f>PRODUCT(INDEX(Overzicht!$B$2:$E$35,MATCH(demand!H$1,Overzicht!$B$2:$B$35,0),4),INDEX(Verdeelsleutels_percentage!$A:$AB,MATCH(demand!$C120,Verdeelsleutels_percentage!$C:$C,0),MATCH(INDEX(Overzicht!$B$1:$F$35,MATCH(demand!H$1,Overzicht!$B:$B,0),5),Verdeelsleutels_percentage!$1:$1,0)))</f>
        <v>1.8245112026775815E-2</v>
      </c>
      <c r="I120">
        <f>PRODUCT(INDEX(Overzicht!$B$2:$E$35,MATCH(demand!I$1,Overzicht!$B$2:$B$35,0),4),INDEX(Verdeelsleutels_percentage!$A:$AB,MATCH(demand!$C120,Verdeelsleutels_percentage!$C:$C,0),MATCH(INDEX(Overzicht!$B$1:$F$35,MATCH(demand!I$1,Overzicht!$B:$B,0),5),Verdeelsleutels_percentage!$1:$1,0)))</f>
        <v>1.8609865324080625E-3</v>
      </c>
      <c r="J120">
        <f>PRODUCT(INDEX(Overzicht!$B$2:$E$35,MATCH(demand!J$1,Overzicht!$B$2:$B$35,0),4),INDEX(Verdeelsleutels_percentage!$A:$AB,MATCH(demand!$C120,Verdeelsleutels_percentage!$C:$C,0),MATCH(INDEX(Overzicht!$B$1:$F$35,MATCH(demand!J$1,Overzicht!$B:$B,0),5),Verdeelsleutels_percentage!$1:$1,0)))</f>
        <v>4.1703113204059009E-3</v>
      </c>
      <c r="K120">
        <f>PRODUCT(INDEX(Overzicht!$B$2:$E$35,MATCH(demand!K$1,Overzicht!$B$2:$B$35,0),4),INDEX(Verdeelsleutels_percentage!$A:$AB,MATCH(demand!$C120,Verdeelsleutels_percentage!$C:$C,0),MATCH(INDEX(Overzicht!$B$1:$F$35,MATCH(demand!K$1,Overzicht!$B:$B,0),5),Verdeelsleutels_percentage!$1:$1,0)))</f>
        <v>2.1711509544760729E-4</v>
      </c>
      <c r="L120">
        <f>PRODUCT(INDEX(Overzicht!$B$2:$E$35,MATCH(demand!L$1,Overzicht!$B$2:$B$35,0),4),INDEX(Verdeelsleutels_percentage!$A:$AB,MATCH(demand!$C120,Verdeelsleutels_percentage!$C:$C,0),MATCH(INDEX(Overzicht!$B$1:$F$35,MATCH(demand!L$1,Overzicht!$B:$B,0),5),Verdeelsleutels_percentage!$1:$1,0)))</f>
        <v>6.2554669806088514E-3</v>
      </c>
      <c r="M120">
        <f>PRODUCT(INDEX(Overzicht!$B$2:$E$35,MATCH(demand!M$1,Overzicht!$B$2:$B$35,0),4),INDEX(Verdeelsleutels_percentage!$A:$AB,MATCH(demand!$C120,Verdeelsleutels_percentage!$C:$C,0),MATCH(INDEX(Overzicht!$B$1:$F$35,MATCH(demand!M$1,Overzicht!$B:$B,0),5),Verdeelsleutels_percentage!$1:$1,0)))</f>
        <v>4.2298715832283802E-3</v>
      </c>
      <c r="N120">
        <f>PRODUCT(INDEX(Overzicht!$B$2:$E$35,MATCH(demand!N$1,Overzicht!$B$2:$B$35,0),4),INDEX(Verdeelsleutels_percentage!$A:$AB,MATCH(demand!$C120,Verdeelsleutels_percentage!$C:$C,0),MATCH(INDEX(Overzicht!$B$1:$F$35,MATCH(demand!N$1,Overzicht!$B:$B,0),5),Verdeelsleutels_percentage!$1:$1,0)))</f>
        <v>1.1002487912561436E-2</v>
      </c>
      <c r="O120">
        <f>PRODUCT(INDEX(Overzicht!$B$2:$E$35,MATCH(demand!O$1,Overzicht!$B$2:$B$35,0),4),INDEX(Verdeelsleutels_percentage!$A:$AB,MATCH(demand!$C120,Verdeelsleutels_percentage!$C:$C,0),MATCH(INDEX(Overzicht!$B$1:$F$35,MATCH(demand!O$1,Overzicht!$B:$B,0),5),Verdeelsleutels_percentage!$1:$1,0)))</f>
        <v>0</v>
      </c>
      <c r="P120">
        <f>PRODUCT(INDEX(Overzicht!$B$2:$E$35,MATCH(demand!P$1,Overzicht!$B$2:$B$35,0),4),INDEX(Verdeelsleutels_percentage!$A:$AB,MATCH(demand!$C120,Verdeelsleutels_percentage!$C:$C,0),MATCH(INDEX(Overzicht!$B$1:$F$35,MATCH(demand!P$1,Overzicht!$B:$B,0),5),Verdeelsleutels_percentage!$1:$1,0)))</f>
        <v>7.2853040714111785E-5</v>
      </c>
      <c r="Q120">
        <f>PRODUCT(INDEX(Overzicht!$B$2:$E$35,MATCH(demand!Q$1,Overzicht!$B$2:$B$35,0),4),INDEX(Verdeelsleutels_percentage!$A:$AB,MATCH(demand!$C120,Verdeelsleutels_percentage!$C:$C,0),MATCH(INDEX(Overzicht!$B$1:$F$35,MATCH(demand!Q$1,Overzicht!$B:$B,0),5),Verdeelsleutels_percentage!$1:$1,0)))</f>
        <v>6.1903058662275091E-3</v>
      </c>
      <c r="R120">
        <f>PRODUCT(INDEX(Overzicht!$B$2:$E$35,MATCH(demand!R$1,Overzicht!$B$2:$B$35,0),4),INDEX(Verdeelsleutels_percentage!$A:$AB,MATCH(demand!$C120,Verdeelsleutels_percentage!$C:$C,0),MATCH(INDEX(Overzicht!$B$1:$F$35,MATCH(demand!R$1,Overzicht!$B:$B,0),5),Verdeelsleutels_percentage!$1:$1,0)))</f>
        <v>1.1077389444828173E-3</v>
      </c>
      <c r="S120">
        <f>PRODUCT(INDEX(Overzicht!$B$2:$E$35,MATCH(demand!S$1,Overzicht!$B$2:$B$35,0),4),INDEX(Verdeelsleutels_percentage!$A:$AB,MATCH(demand!$C120,Verdeelsleutels_percentage!$C:$C,0),MATCH(INDEX(Overzicht!$B$1:$F$35,MATCH(demand!S$1,Overzicht!$B:$B,0),5),Verdeelsleutels_percentage!$1:$1,0)))</f>
        <v>8.5143856124953819E-3</v>
      </c>
      <c r="T120">
        <f>PRODUCT(INDEX(Overzicht!$B$2:$E$35,MATCH(demand!T$1,Overzicht!$B$2:$B$35,0),4),INDEX(Verdeelsleutels_percentage!$A:$AB,MATCH(demand!$C120,Verdeelsleutels_percentage!$C:$C,0),MATCH(INDEX(Overzicht!$B$1:$F$35,MATCH(demand!T$1,Overzicht!$B:$B,0),5),Verdeelsleutels_percentage!$1:$1,0)))</f>
        <v>6.9505188673431679E-3</v>
      </c>
      <c r="U120">
        <f>PRODUCT(INDEX(Overzicht!$B$2:$E$35,MATCH(demand!U$1,Overzicht!$B$2:$B$35,0),4),INDEX(Verdeelsleutels_percentage!$A:$AB,MATCH(demand!$C120,Verdeelsleutels_percentage!$C:$C,0),MATCH(INDEX(Overzicht!$B$1:$F$35,MATCH(demand!U$1,Overzicht!$B:$B,0),5),Verdeelsleutels_percentage!$1:$1,0)))</f>
        <v>2.1720371460447401E-2</v>
      </c>
      <c r="V120">
        <f>PRODUCT(INDEX(Overzicht!$B$2:$E$35,MATCH(demand!V$1,Overzicht!$B$2:$B$35,0),4),INDEX(Verdeelsleutels_percentage!$A:$AB,MATCH(demand!$C120,Verdeelsleutels_percentage!$C:$C,0),MATCH(INDEX(Overzicht!$B$1:$F$35,MATCH(demand!V$1,Overzicht!$B:$B,0),5),Verdeelsleutels_percentage!$1:$1,0)))</f>
        <v>1.9113926885193713E-3</v>
      </c>
      <c r="W120">
        <f>PRODUCT(INDEX(Overzicht!$B$2:$E$35,MATCH(demand!W$1,Overzicht!$B$2:$B$35,0),4),INDEX(Verdeelsleutels_percentage!$A:$AB,MATCH(demand!$C120,Verdeelsleutels_percentage!$C:$C,0),MATCH(INDEX(Overzicht!$B$1:$F$35,MATCH(demand!W$1,Overzicht!$B:$B,0),5),Verdeelsleutels_percentage!$1:$1,0)))</f>
        <v>2.0851556602029503E-2</v>
      </c>
      <c r="X120">
        <f>PRODUCT(INDEX(Overzicht!$B$2:$E$35,MATCH(demand!X$1,Overzicht!$B$2:$B$35,0),4),INDEX(Verdeelsleutels_percentage!$A:$AB,MATCH(demand!$C120,Verdeelsleutels_percentage!$C:$C,0),MATCH(INDEX(Overzicht!$B$1:$F$35,MATCH(demand!X$1,Overzicht!$B:$B,0),5),Verdeelsleutels_percentage!$1:$1,0)))</f>
        <v>7.0873501919301429E-3</v>
      </c>
      <c r="Y120">
        <f>PRODUCT(INDEX(Overzicht!$B$2:$E$35,MATCH(demand!Y$1,Overzicht!$B$2:$B$35,0),4),INDEX(Verdeelsleutels_percentage!$A:$AB,MATCH(demand!$C120,Verdeelsleutels_percentage!$C:$C,0),MATCH(INDEX(Overzicht!$B$1:$F$35,MATCH(demand!Y$1,Overzicht!$B:$B,0),5),Verdeelsleutels_percentage!$1:$1,0)))</f>
        <v>1.0884794060949319E-6</v>
      </c>
      <c r="Z120">
        <f>PRODUCT(INDEX(Overzicht!$B$2:$E$35,MATCH(demand!Z$1,Overzicht!$B$2:$B$35,0),4),INDEX(Verdeelsleutels_percentage!$A:$AB,MATCH(demand!$C120,Verdeelsleutels_percentage!$C:$C,0),MATCH(INDEX(Overzicht!$B$1:$F$35,MATCH(demand!Z$1,Overzicht!$B:$B,0),5),Verdeelsleutels_percentage!$1:$1,0)))</f>
        <v>0</v>
      </c>
      <c r="AA120">
        <f>PRODUCT(INDEX(Overzicht!$B$2:$E$35,MATCH(demand!AA$1,Overzicht!$B$2:$B$35,0),4),INDEX(Verdeelsleutels_percentage!$A:$AB,MATCH(demand!$C120,Verdeelsleutels_percentage!$C:$C,0),MATCH(INDEX(Overzicht!$B$1:$F$35,MATCH(demand!AA$1,Overzicht!$B:$B,0),5),Verdeelsleutels_percentage!$1:$1,0)))</f>
        <v>2.5461506575320048E-5</v>
      </c>
      <c r="AB120">
        <f>PRODUCT(INDEX(Overzicht!$B$2:$E$35,MATCH(demand!AB$1,Overzicht!$B$2:$B$35,0),4),INDEX(Verdeelsleutels_percentage!$A:$AB,MATCH(demand!$C120,Verdeelsleutels_percentage!$C:$C,0),MATCH(INDEX(Overzicht!$B$1:$F$35,MATCH(demand!AB$1,Overzicht!$B:$B,0),5),Verdeelsleutels_percentage!$1:$1,0)))</f>
        <v>7.7665155757436835E-3</v>
      </c>
      <c r="AC120">
        <f>PRODUCT(INDEX(Overzicht!$B$2:$E$35,MATCH(demand!AC$1,Overzicht!$B$2:$B$35,0),4),INDEX(Verdeelsleutels_percentage!$A:$AB,MATCH(demand!$C120,Verdeelsleutels_percentage!$C:$C,0),MATCH(INDEX(Overzicht!$B$1:$F$35,MATCH(demand!AC$1,Overzicht!$B:$B,0),5),Verdeelsleutels_percentage!$1:$1,0)))</f>
        <v>1.1437727331939213E-3</v>
      </c>
      <c r="AD120">
        <f>PRODUCT(INDEX(Overzicht!$B$2:$E$35,MATCH(demand!AD$1,Overzicht!$B$2:$B$35,0),4),INDEX(Verdeelsleutels_percentage!$A:$AB,MATCH(demand!$C120,Verdeelsleutels_percentage!$C:$C,0),MATCH(INDEX(Overzicht!$B$1:$F$35,MATCH(demand!AD$1,Overzicht!$B:$B,0),5),Verdeelsleutels_percentage!$1:$1,0)))</f>
        <v>0</v>
      </c>
      <c r="AE120">
        <f>PRODUCT(INDEX(Overzicht!$B$2:$E$35,MATCH(demand!AE$1,Overzicht!$B$2:$B$35,0),4),INDEX(Verdeelsleutels_percentage!$A:$AB,MATCH(demand!$C120,Verdeelsleutels_percentage!$C:$C,0),MATCH(INDEX(Overzicht!$B$1:$F$35,MATCH(demand!AE$1,Overzicht!$B:$B,0),5),Verdeelsleutels_percentage!$1:$1,0)))</f>
        <v>0</v>
      </c>
      <c r="AF120">
        <f>PRODUCT(INDEX(Overzicht!$B$2:$E$35,MATCH(demand!AF$1,Overzicht!$B$2:$B$35,0),4),INDEX(Verdeelsleutels_percentage!$A:$AB,MATCH(demand!$C120,Verdeelsleutels_percentage!$C:$C,0),MATCH(INDEX(Overzicht!$B$1:$F$35,MATCH(demand!AF$1,Overzicht!$B:$B,0),5),Verdeelsleutels_percentage!$1:$1,0)))</f>
        <v>0</v>
      </c>
      <c r="AG120">
        <f>PRODUCT(INDEX(Overzicht!$B$2:$E$35,MATCH(demand!AG$1,Overzicht!$B$2:$B$35,0),4),INDEX(Verdeelsleutels_percentage!$A:$AB,MATCH(demand!$C120,Verdeelsleutels_percentage!$C:$C,0),MATCH(INDEX(Overzicht!$B$1:$F$35,MATCH(demand!AG$1,Overzicht!$B:$B,0),5),Verdeelsleutels_percentage!$1:$1,0)))</f>
        <v>0</v>
      </c>
      <c r="AH120">
        <f>PRODUCT(INDEX(Overzicht!$B$2:$E$35,MATCH(demand!AH$1,Overzicht!$B$2:$B$35,0),4),INDEX(Verdeelsleutels_percentage!$A:$AB,MATCH(demand!$C120,Verdeelsleutels_percentage!$C:$C,0),MATCH(INDEX(Overzicht!$B$1:$F$35,MATCH(demand!AH$1,Overzicht!$B:$B,0),5),Verdeelsleutels_percentage!$1:$1,0)))</f>
        <v>3.309995854791606E-4</v>
      </c>
      <c r="AI120">
        <f>PRODUCT(INDEX(Overzicht!$B$2:$E$35,MATCH(demand!AI$1,Overzicht!$B$2:$B$35,0),4),INDEX(Verdeelsleutels_percentage!$A:$AB,MATCH(demand!$C120,Verdeelsleutels_percentage!$C:$C,0),MATCH(INDEX(Overzicht!$B$1:$F$35,MATCH(demand!AI$1,Overzicht!$B:$B,0),5),Verdeelsleutels_percentage!$1:$1,0)))</f>
        <v>5.0923013150640096E-5</v>
      </c>
      <c r="AJ120">
        <f>PRODUCT(INDEX(Overzicht!$B$2:$E$35,MATCH(demand!AJ$1,Overzicht!$B$2:$B$35,0),4),INDEX(Verdeelsleutels_percentage!$A:$AB,MATCH(demand!$C120,Verdeelsleutels_percentage!$C:$C,0),MATCH(INDEX(Overzicht!$B$1:$F$35,MATCH(demand!AJ$1,Overzicht!$B:$B,0),5),Verdeelsleutels_percentage!$1:$1,0)))</f>
        <v>0</v>
      </c>
      <c r="AK120">
        <f>PRODUCT(INDEX(Overzicht!$B$2:$E$35,MATCH(demand!AK$1,Overzicht!$B$2:$B$35,0),4),INDEX(Verdeelsleutels_percentage!$A:$AB,MATCH(demand!$C120,Verdeelsleutels_percentage!$C:$C,0),MATCH(INDEX(Overzicht!$B$1:$F$35,MATCH(demand!AK$1,Overzicht!$B:$B,0),5),Verdeelsleutels_percentage!$1:$1,0)))</f>
        <v>2.7107023582638353E-4</v>
      </c>
      <c r="AL120">
        <f>PRODUCT(INDEX(Overzicht!$B$2:$E$35,MATCH(demand!AL$1,Overzicht!$B$2:$B$35,0),4),INDEX(Verdeelsleutels_percentage!$A:$AB,MATCH(demand!$C120,Verdeelsleutels_percentage!$C:$C,0),MATCH(INDEX(Overzicht!$B$1:$F$35,MATCH(demand!AL$1,Overzicht!$B:$B,0),5),Verdeelsleutels_percentage!$1:$1,0)))</f>
        <v>3.475259433671584E-3</v>
      </c>
      <c r="AM120">
        <f>PRODUCT(INDEX(Overzicht!$B$2:$E$35,MATCH(demand!AM$1,Overzicht!$B$2:$B$35,0),4),INDEX(Verdeelsleutels_percentage!$A:$AB,MATCH(demand!$C120,Verdeelsleutels_percentage!$C:$C,0),MATCH(INDEX(Overzicht!$B$1:$F$35,MATCH(demand!AM$1,Overzicht!$B:$B,0),5),Verdeelsleutels_percentage!$1:$1,0)))</f>
        <v>6.9505188673431679E-3</v>
      </c>
      <c r="AN120">
        <f>PRODUCT(INDEX(Overzicht!$B$2:$E$35,MATCH(demand!AN$1,Overzicht!$B$2:$B$35,0),4),INDEX(Verdeelsleutels_percentage!$A:$AB,MATCH(demand!$C120,Verdeelsleutels_percentage!$C:$C,0),MATCH(INDEX(Overzicht!$B$1:$F$35,MATCH(demand!AN$1,Overzicht!$B:$B,0),5),Verdeelsleutels_percentage!$1:$1,0)))</f>
        <v>3.475259433671584E-3</v>
      </c>
      <c r="AO120">
        <f>PRODUCT(INDEX(Overzicht!$B$2:$E$35,MATCH(demand!AO$1,Overzicht!$B$2:$B$35,0),4),INDEX(Verdeelsleutels_percentage!$A:$AB,MATCH(demand!$C120,Verdeelsleutels_percentage!$C:$C,0),MATCH(INDEX(Overzicht!$B$1:$F$35,MATCH(demand!AO$1,Overzicht!$B:$B,0),5),Verdeelsleutels_percentage!$1:$1,0)))</f>
        <v>1.2163408017850545E-2</v>
      </c>
    </row>
    <row r="121" spans="2:41">
      <c r="B121" t="str">
        <f>INDEX('ETLocal datasets'!B:C,MATCH(C121,'ETLocal datasets'!C:C,0),1)</f>
        <v>GM0331</v>
      </c>
      <c r="C121" t="str">
        <f>'ETLocal datasets'!C104</f>
        <v>Lopik</v>
      </c>
      <c r="D121">
        <f t="shared" si="10"/>
        <v>2.1765389637171454E-2</v>
      </c>
      <c r="E121">
        <f t="shared" si="11"/>
        <v>5.3246024613484051E-2</v>
      </c>
      <c r="F121">
        <f t="shared" si="12"/>
        <v>8.7932569551623842E-3</v>
      </c>
      <c r="G121">
        <f t="shared" si="13"/>
        <v>1.8088985736334044E-2</v>
      </c>
      <c r="H121">
        <f>PRODUCT(INDEX(Overzicht!$B$2:$E$35,MATCH(demand!H$1,Overzicht!$B$2:$B$35,0),4),INDEX(Verdeelsleutels_percentage!$A:$AB,MATCH(demand!$C121,Verdeelsleutels_percentage!$C:$C,0),MATCH(INDEX(Overzicht!$B$1:$F$35,MATCH(demand!H$1,Overzicht!$B:$B,0),5),Verdeelsleutels_percentage!$1:$1,0)))</f>
        <v>8.7932569551623842E-3</v>
      </c>
      <c r="I121">
        <f>PRODUCT(INDEX(Overzicht!$B$2:$E$35,MATCH(demand!I$1,Overzicht!$B$2:$B$35,0),4),INDEX(Verdeelsleutels_percentage!$A:$AB,MATCH(demand!$C121,Verdeelsleutels_percentage!$C:$C,0),MATCH(INDEX(Overzicht!$B$1:$F$35,MATCH(demand!I$1,Overzicht!$B:$B,0),5),Verdeelsleutels_percentage!$1:$1,0)))</f>
        <v>4.1680933805359841E-3</v>
      </c>
      <c r="J121">
        <f>PRODUCT(INDEX(Overzicht!$B$2:$E$35,MATCH(demand!J$1,Overzicht!$B$2:$B$35,0),4),INDEX(Verdeelsleutels_percentage!$A:$AB,MATCH(demand!$C121,Verdeelsleutels_percentage!$C:$C,0),MATCH(INDEX(Overzicht!$B$1:$F$35,MATCH(demand!J$1,Overzicht!$B:$B,0),5),Verdeelsleutels_percentage!$1:$1,0)))</f>
        <v>2.0098873040371164E-3</v>
      </c>
      <c r="K121">
        <f>PRODUCT(INDEX(Overzicht!$B$2:$E$35,MATCH(demand!K$1,Overzicht!$B$2:$B$35,0),4),INDEX(Verdeelsleutels_percentage!$A:$AB,MATCH(demand!$C121,Verdeelsleutels_percentage!$C:$C,0),MATCH(INDEX(Overzicht!$B$1:$F$35,MATCH(demand!K$1,Overzicht!$B:$B,0),5),Verdeelsleutels_percentage!$1:$1,0)))</f>
        <v>4.8627756106253147E-4</v>
      </c>
      <c r="L121">
        <f>PRODUCT(INDEX(Overzicht!$B$2:$E$35,MATCH(demand!L$1,Overzicht!$B$2:$B$35,0),4),INDEX(Verdeelsleutels_percentage!$A:$AB,MATCH(demand!$C121,Verdeelsleutels_percentage!$C:$C,0),MATCH(INDEX(Overzicht!$B$1:$F$35,MATCH(demand!L$1,Overzicht!$B:$B,0),5),Verdeelsleutels_percentage!$1:$1,0)))</f>
        <v>3.0148309560556743E-3</v>
      </c>
      <c r="M121">
        <f>PRODUCT(INDEX(Overzicht!$B$2:$E$35,MATCH(demand!M$1,Overzicht!$B$2:$B$35,0),4),INDEX(Verdeelsleutels_percentage!$A:$AB,MATCH(demand!$C121,Verdeelsleutels_percentage!$C:$C,0),MATCH(INDEX(Overzicht!$B$1:$F$35,MATCH(demand!M$1,Overzicht!$B:$B,0),5),Verdeelsleutels_percentage!$1:$1,0)))</f>
        <v>1.0656234758493779E-2</v>
      </c>
      <c r="N121">
        <f>PRODUCT(INDEX(Overzicht!$B$2:$E$35,MATCH(demand!N$1,Overzicht!$B$2:$B$35,0),4),INDEX(Verdeelsleutels_percentage!$A:$AB,MATCH(demand!$C121,Verdeelsleutels_percentage!$C:$C,0),MATCH(INDEX(Overzicht!$B$1:$F$35,MATCH(demand!N$1,Overzicht!$B:$B,0),5),Verdeelsleutels_percentage!$1:$1,0)))</f>
        <v>2.340032936698952E-2</v>
      </c>
      <c r="O121">
        <f>PRODUCT(INDEX(Overzicht!$B$2:$E$35,MATCH(demand!O$1,Overzicht!$B$2:$B$35,0),4),INDEX(Verdeelsleutels_percentage!$A:$AB,MATCH(demand!$C121,Verdeelsleutels_percentage!$C:$C,0),MATCH(INDEX(Overzicht!$B$1:$F$35,MATCH(demand!O$1,Overzicht!$B:$B,0),5),Verdeelsleutels_percentage!$1:$1,0)))</f>
        <v>0</v>
      </c>
      <c r="P121">
        <f>PRODUCT(INDEX(Overzicht!$B$2:$E$35,MATCH(demand!P$1,Overzicht!$B$2:$B$35,0),4),INDEX(Verdeelsleutels_percentage!$A:$AB,MATCH(demand!$C121,Verdeelsleutels_percentage!$C:$C,0),MATCH(INDEX(Overzicht!$B$1:$F$35,MATCH(demand!P$1,Overzicht!$B:$B,0),5),Verdeelsleutels_percentage!$1:$1,0)))</f>
        <v>0</v>
      </c>
      <c r="Q121">
        <f>PRODUCT(INDEX(Overzicht!$B$2:$E$35,MATCH(demand!Q$1,Overzicht!$B$2:$B$35,0),4),INDEX(Verdeelsleutels_percentage!$A:$AB,MATCH(demand!$C121,Verdeelsleutels_percentage!$C:$C,0),MATCH(INDEX(Overzicht!$B$1:$F$35,MATCH(demand!Q$1,Overzicht!$B:$B,0),5),Verdeelsleutels_percentage!$1:$1,0)))</f>
        <v>2.9834264669300944E-3</v>
      </c>
      <c r="R121">
        <f>PRODUCT(INDEX(Overzicht!$B$2:$E$35,MATCH(demand!R$1,Overzicht!$B$2:$B$35,0),4),INDEX(Verdeelsleutels_percentage!$A:$AB,MATCH(demand!$C121,Verdeelsleutels_percentage!$C:$C,0),MATCH(INDEX(Overzicht!$B$1:$F$35,MATCH(demand!R$1,Overzicht!$B:$B,0),5),Verdeelsleutels_percentage!$1:$1,0)))</f>
        <v>5.3387631513485893E-4</v>
      </c>
      <c r="S121">
        <f>PRODUCT(INDEX(Overzicht!$B$2:$E$35,MATCH(demand!S$1,Overzicht!$B$2:$B$35,0),4),INDEX(Verdeelsleutels_percentage!$A:$AB,MATCH(demand!$C121,Verdeelsleutels_percentage!$C:$C,0),MATCH(INDEX(Overzicht!$B$1:$F$35,MATCH(demand!S$1,Overzicht!$B:$B,0),5),Verdeelsleutels_percentage!$1:$1,0)))</f>
        <v>4.1035199124091126E-3</v>
      </c>
      <c r="T121">
        <f>PRODUCT(INDEX(Overzicht!$B$2:$E$35,MATCH(demand!T$1,Overzicht!$B$2:$B$35,0),4),INDEX(Verdeelsleutels_percentage!$A:$AB,MATCH(demand!$C121,Verdeelsleutels_percentage!$C:$C,0),MATCH(INDEX(Overzicht!$B$1:$F$35,MATCH(demand!T$1,Overzicht!$B:$B,0),5),Verdeelsleutels_percentage!$1:$1,0)))</f>
        <v>3.3498121733951938E-3</v>
      </c>
      <c r="U121">
        <f>PRODUCT(INDEX(Overzicht!$B$2:$E$35,MATCH(demand!U$1,Overzicht!$B$2:$B$35,0),4),INDEX(Verdeelsleutels_percentage!$A:$AB,MATCH(demand!$C121,Verdeelsleutels_percentage!$C:$C,0),MATCH(INDEX(Overzicht!$B$1:$F$35,MATCH(demand!U$1,Overzicht!$B:$B,0),5),Verdeelsleutels_percentage!$1:$1,0)))</f>
        <v>1.046816304185998E-2</v>
      </c>
      <c r="V121">
        <f>PRODUCT(INDEX(Overzicht!$B$2:$E$35,MATCH(demand!V$1,Overzicht!$B$2:$B$35,0),4),INDEX(Verdeelsleutels_percentage!$A:$AB,MATCH(demand!$C121,Verdeelsleutels_percentage!$C:$C,0),MATCH(INDEX(Overzicht!$B$1:$F$35,MATCH(demand!V$1,Overzicht!$B:$B,0),5),Verdeelsleutels_percentage!$1:$1,0)))</f>
        <v>9.2119834768367831E-4</v>
      </c>
      <c r="W121">
        <f>PRODUCT(INDEX(Overzicht!$B$2:$E$35,MATCH(demand!W$1,Overzicht!$B$2:$B$35,0),4),INDEX(Verdeelsleutels_percentage!$A:$AB,MATCH(demand!$C121,Verdeelsleutels_percentage!$C:$C,0),MATCH(INDEX(Overzicht!$B$1:$F$35,MATCH(demand!W$1,Overzicht!$B:$B,0),5),Verdeelsleutels_percentage!$1:$1,0)))</f>
        <v>1.0049436520185581E-2</v>
      </c>
      <c r="X121">
        <f>PRODUCT(INDEX(Overzicht!$B$2:$E$35,MATCH(demand!X$1,Overzicht!$B$2:$B$35,0),4),INDEX(Verdeelsleutels_percentage!$A:$AB,MATCH(demand!$C121,Verdeelsleutels_percentage!$C:$C,0),MATCH(INDEX(Overzicht!$B$1:$F$35,MATCH(demand!X$1,Overzicht!$B:$B,0),5),Verdeelsleutels_percentage!$1:$1,0)))</f>
        <v>1.8929293521258826E-4</v>
      </c>
      <c r="Y121">
        <f>PRODUCT(INDEX(Overzicht!$B$2:$E$35,MATCH(demand!Y$1,Overzicht!$B$2:$B$35,0),4),INDEX(Verdeelsleutels_percentage!$A:$AB,MATCH(demand!$C121,Verdeelsleutels_percentage!$C:$C,0),MATCH(INDEX(Overzicht!$B$1:$F$35,MATCH(demand!Y$1,Overzicht!$B:$B,0),5),Verdeelsleutels_percentage!$1:$1,0)))</f>
        <v>2.6605999954389292E-6</v>
      </c>
      <c r="Z121">
        <f>PRODUCT(INDEX(Overzicht!$B$2:$E$35,MATCH(demand!Z$1,Overzicht!$B$2:$B$35,0),4),INDEX(Verdeelsleutels_percentage!$A:$AB,MATCH(demand!$C121,Verdeelsleutels_percentage!$C:$C,0),MATCH(INDEX(Overzicht!$B$1:$F$35,MATCH(demand!Z$1,Overzicht!$B:$B,0),5),Verdeelsleutels_percentage!$1:$1,0)))</f>
        <v>0</v>
      </c>
      <c r="AA121">
        <f>PRODUCT(INDEX(Overzicht!$B$2:$E$35,MATCH(demand!AA$1,Overzicht!$B$2:$B$35,0),4),INDEX(Verdeelsleutels_percentage!$A:$AB,MATCH(demand!$C121,Verdeelsleutels_percentage!$C:$C,0),MATCH(INDEX(Overzicht!$B$1:$F$35,MATCH(demand!AA$1,Overzicht!$B:$B,0),5),Verdeelsleutels_percentage!$1:$1,0)))</f>
        <v>6.2236257203249806E-5</v>
      </c>
      <c r="AB121">
        <f>PRODUCT(INDEX(Overzicht!$B$2:$E$35,MATCH(demand!AB$1,Overzicht!$B$2:$B$35,0),4),INDEX(Verdeelsleutels_percentage!$A:$AB,MATCH(demand!$C121,Verdeelsleutels_percentage!$C:$C,0),MATCH(INDEX(Overzicht!$B$1:$F$35,MATCH(demand!AB$1,Overzicht!$B:$B,0),5),Verdeelsleutels_percentage!$1:$1,0)))</f>
        <v>2.9566193994271968E-3</v>
      </c>
      <c r="AC121">
        <f>PRODUCT(INDEX(Overzicht!$B$2:$E$35,MATCH(demand!AC$1,Overzicht!$B$2:$B$35,0),4),INDEX(Verdeelsleutels_percentage!$A:$AB,MATCH(demand!$C121,Verdeelsleutels_percentage!$C:$C,0),MATCH(INDEX(Overzicht!$B$1:$F$35,MATCH(demand!AC$1,Overzicht!$B:$B,0),5),Verdeelsleutels_percentage!$1:$1,0)))</f>
        <v>1.1852250733483937E-4</v>
      </c>
      <c r="AD121">
        <f>PRODUCT(INDEX(Overzicht!$B$2:$E$35,MATCH(demand!AD$1,Overzicht!$B$2:$B$35,0),4),INDEX(Verdeelsleutels_percentage!$A:$AB,MATCH(demand!$C121,Verdeelsleutels_percentage!$C:$C,0),MATCH(INDEX(Overzicht!$B$1:$F$35,MATCH(demand!AD$1,Overzicht!$B:$B,0),5),Verdeelsleutels_percentage!$1:$1,0)))</f>
        <v>0</v>
      </c>
      <c r="AE121">
        <f>PRODUCT(INDEX(Overzicht!$B$2:$E$35,MATCH(demand!AE$1,Overzicht!$B$2:$B$35,0),4),INDEX(Verdeelsleutels_percentage!$A:$AB,MATCH(demand!$C121,Verdeelsleutels_percentage!$C:$C,0),MATCH(INDEX(Overzicht!$B$1:$F$35,MATCH(demand!AE$1,Overzicht!$B:$B,0),5),Verdeelsleutels_percentage!$1:$1,0)))</f>
        <v>0</v>
      </c>
      <c r="AF121">
        <f>PRODUCT(INDEX(Overzicht!$B$2:$E$35,MATCH(demand!AF$1,Overzicht!$B$2:$B$35,0),4),INDEX(Verdeelsleutels_percentage!$A:$AB,MATCH(demand!$C121,Verdeelsleutels_percentage!$C:$C,0),MATCH(INDEX(Overzicht!$B$1:$F$35,MATCH(demand!AF$1,Overzicht!$B:$B,0),5),Verdeelsleutels_percentage!$1:$1,0)))</f>
        <v>0</v>
      </c>
      <c r="AG121">
        <f>PRODUCT(INDEX(Overzicht!$B$2:$E$35,MATCH(demand!AG$1,Overzicht!$B$2:$B$35,0),4),INDEX(Verdeelsleutels_percentage!$A:$AB,MATCH(demand!$C121,Verdeelsleutels_percentage!$C:$C,0),MATCH(INDEX(Overzicht!$B$1:$F$35,MATCH(demand!AG$1,Overzicht!$B:$B,0),5),Verdeelsleutels_percentage!$1:$1,0)))</f>
        <v>0</v>
      </c>
      <c r="AH121">
        <f>PRODUCT(INDEX(Overzicht!$B$2:$E$35,MATCH(demand!AH$1,Overzicht!$B$2:$B$35,0),4),INDEX(Verdeelsleutels_percentage!$A:$AB,MATCH(demand!$C121,Verdeelsleutels_percentage!$C:$C,0),MATCH(INDEX(Overzicht!$B$1:$F$35,MATCH(demand!AH$1,Overzicht!$B:$B,0),5),Verdeelsleutels_percentage!$1:$1,0)))</f>
        <v>8.0907134364224754E-4</v>
      </c>
      <c r="AI121">
        <f>PRODUCT(INDEX(Overzicht!$B$2:$E$35,MATCH(demand!AI$1,Overzicht!$B$2:$B$35,0),4),INDEX(Verdeelsleutels_percentage!$A:$AB,MATCH(demand!$C121,Verdeelsleutels_percentage!$C:$C,0),MATCH(INDEX(Overzicht!$B$1:$F$35,MATCH(demand!AI$1,Overzicht!$B:$B,0),5),Verdeelsleutels_percentage!$1:$1,0)))</f>
        <v>1.2447251440649961E-4</v>
      </c>
      <c r="AJ121">
        <f>PRODUCT(INDEX(Overzicht!$B$2:$E$35,MATCH(demand!AJ$1,Overzicht!$B$2:$B$35,0),4),INDEX(Verdeelsleutels_percentage!$A:$AB,MATCH(demand!$C121,Verdeelsleutels_percentage!$C:$C,0),MATCH(INDEX(Overzicht!$B$1:$F$35,MATCH(demand!AJ$1,Overzicht!$B:$B,0),5),Verdeelsleutels_percentage!$1:$1,0)))</f>
        <v>0</v>
      </c>
      <c r="AK121">
        <f>PRODUCT(INDEX(Overzicht!$B$2:$E$35,MATCH(demand!AK$1,Overzicht!$B$2:$B$35,0),4),INDEX(Verdeelsleutels_percentage!$A:$AB,MATCH(demand!$C121,Verdeelsleutels_percentage!$C:$C,0),MATCH(INDEX(Overzicht!$B$1:$F$35,MATCH(demand!AK$1,Overzicht!$B:$B,0),5),Verdeelsleutels_percentage!$1:$1,0)))</f>
        <v>1.3064267476241257E-4</v>
      </c>
      <c r="AL121">
        <f>PRODUCT(INDEX(Overzicht!$B$2:$E$35,MATCH(demand!AL$1,Overzicht!$B$2:$B$35,0),4),INDEX(Verdeelsleutels_percentage!$A:$AB,MATCH(demand!$C121,Verdeelsleutels_percentage!$C:$C,0),MATCH(INDEX(Overzicht!$B$1:$F$35,MATCH(demand!AL$1,Overzicht!$B:$B,0),5),Verdeelsleutels_percentage!$1:$1,0)))</f>
        <v>1.6749060866975969E-3</v>
      </c>
      <c r="AM121">
        <f>PRODUCT(INDEX(Overzicht!$B$2:$E$35,MATCH(demand!AM$1,Overzicht!$B$2:$B$35,0),4),INDEX(Verdeelsleutels_percentage!$A:$AB,MATCH(demand!$C121,Verdeelsleutels_percentage!$C:$C,0),MATCH(INDEX(Overzicht!$B$1:$F$35,MATCH(demand!AM$1,Overzicht!$B:$B,0),5),Verdeelsleutels_percentage!$1:$1,0)))</f>
        <v>3.3498121733951938E-3</v>
      </c>
      <c r="AN121">
        <f>PRODUCT(INDEX(Overzicht!$B$2:$E$35,MATCH(demand!AN$1,Overzicht!$B$2:$B$35,0),4),INDEX(Verdeelsleutels_percentage!$A:$AB,MATCH(demand!$C121,Verdeelsleutels_percentage!$C:$C,0),MATCH(INDEX(Overzicht!$B$1:$F$35,MATCH(demand!AN$1,Overzicht!$B:$B,0),5),Verdeelsleutels_percentage!$1:$1,0)))</f>
        <v>1.6749060866975969E-3</v>
      </c>
      <c r="AO121">
        <f>PRODUCT(INDEX(Overzicht!$B$2:$E$35,MATCH(demand!AO$1,Overzicht!$B$2:$B$35,0),4),INDEX(Verdeelsleutels_percentage!$A:$AB,MATCH(demand!$C121,Verdeelsleutels_percentage!$C:$C,0),MATCH(INDEX(Overzicht!$B$1:$F$35,MATCH(demand!AO$1,Overzicht!$B:$B,0),5),Verdeelsleutels_percentage!$1:$1,0)))</f>
        <v>5.8621713034415889E-3</v>
      </c>
    </row>
    <row r="122" spans="2:41">
      <c r="B122" t="str">
        <f>INDEX('ETLocal datasets'!B:C,MATCH(C122,'ETLocal datasets'!C:C,0),1)</f>
        <v>GM0335</v>
      </c>
      <c r="C122" t="str">
        <f>'ETLocal datasets'!C105</f>
        <v>Montfoort</v>
      </c>
      <c r="D122">
        <f t="shared" si="10"/>
        <v>1.6129197020651524E-2</v>
      </c>
      <c r="E122">
        <f t="shared" si="11"/>
        <v>3.5182257542847643E-2</v>
      </c>
      <c r="F122">
        <f t="shared" si="12"/>
        <v>8.5034494814103991E-3</v>
      </c>
      <c r="G122">
        <f t="shared" si="13"/>
        <v>1.7492810361758537E-2</v>
      </c>
      <c r="H122">
        <f>PRODUCT(INDEX(Overzicht!$B$2:$E$35,MATCH(demand!H$1,Overzicht!$B$2:$B$35,0),4),INDEX(Verdeelsleutels_percentage!$A:$AB,MATCH(demand!$C122,Verdeelsleutels_percentage!$C:$C,0),MATCH(INDEX(Overzicht!$B$1:$F$35,MATCH(demand!H$1,Overzicht!$B:$B,0),5),Verdeelsleutels_percentage!$1:$1,0)))</f>
        <v>8.5034494814103991E-3</v>
      </c>
      <c r="I122">
        <f>PRODUCT(INDEX(Overzicht!$B$2:$E$35,MATCH(demand!I$1,Overzicht!$B$2:$B$35,0),4),INDEX(Verdeelsleutels_percentage!$A:$AB,MATCH(demand!$C122,Verdeelsleutels_percentage!$C:$C,0),MATCH(INDEX(Overzicht!$B$1:$F$35,MATCH(demand!I$1,Overzicht!$B:$B,0),5),Verdeelsleutels_percentage!$1:$1,0)))</f>
        <v>2.4646977460550021E-3</v>
      </c>
      <c r="J122">
        <f>PRODUCT(INDEX(Overzicht!$B$2:$E$35,MATCH(demand!J$1,Overzicht!$B$2:$B$35,0),4),INDEX(Verdeelsleutels_percentage!$A:$AB,MATCH(demand!$C122,Verdeelsleutels_percentage!$C:$C,0),MATCH(INDEX(Overzicht!$B$1:$F$35,MATCH(demand!J$1,Overzicht!$B:$B,0),5),Verdeelsleutels_percentage!$1:$1,0)))</f>
        <v>1.9436455957509485E-3</v>
      </c>
      <c r="K122">
        <f>PRODUCT(INDEX(Overzicht!$B$2:$E$35,MATCH(demand!K$1,Overzicht!$B$2:$B$35,0),4),INDEX(Verdeelsleutels_percentage!$A:$AB,MATCH(demand!$C122,Verdeelsleutels_percentage!$C:$C,0),MATCH(INDEX(Overzicht!$B$1:$F$35,MATCH(demand!K$1,Overzicht!$B:$B,0),5),Verdeelsleutels_percentage!$1:$1,0)))</f>
        <v>2.875480703730836E-4</v>
      </c>
      <c r="L122">
        <f>PRODUCT(INDEX(Overzicht!$B$2:$E$35,MATCH(demand!L$1,Overzicht!$B$2:$B$35,0),4),INDEX(Verdeelsleutels_percentage!$A:$AB,MATCH(demand!$C122,Verdeelsleutels_percentage!$C:$C,0),MATCH(INDEX(Overzicht!$B$1:$F$35,MATCH(demand!L$1,Overzicht!$B:$B,0),5),Verdeelsleutels_percentage!$1:$1,0)))</f>
        <v>2.9154683936264227E-3</v>
      </c>
      <c r="M122">
        <f>PRODUCT(INDEX(Overzicht!$B$2:$E$35,MATCH(demand!M$1,Overzicht!$B$2:$B$35,0),4),INDEX(Verdeelsleutels_percentage!$A:$AB,MATCH(demand!$C122,Verdeelsleutels_percentage!$C:$C,0),MATCH(INDEX(Overzicht!$B$1:$F$35,MATCH(demand!M$1,Overzicht!$B:$B,0),5),Verdeelsleutels_percentage!$1:$1,0)))</f>
        <v>7.5304296975761392E-3</v>
      </c>
      <c r="N122">
        <f>PRODUCT(INDEX(Overzicht!$B$2:$E$35,MATCH(demand!N$1,Overzicht!$B$2:$B$35,0),4),INDEX(Verdeelsleutels_percentage!$A:$AB,MATCH(demand!$C122,Verdeelsleutels_percentage!$C:$C,0),MATCH(INDEX(Overzicht!$B$1:$F$35,MATCH(demand!N$1,Overzicht!$B:$B,0),5),Verdeelsleutels_percentage!$1:$1,0)))</f>
        <v>6.7204746984118767E-3</v>
      </c>
      <c r="O122">
        <f>PRODUCT(INDEX(Overzicht!$B$2:$E$35,MATCH(demand!O$1,Overzicht!$B$2:$B$35,0),4),INDEX(Verdeelsleutels_percentage!$A:$AB,MATCH(demand!$C122,Verdeelsleutels_percentage!$C:$C,0),MATCH(INDEX(Overzicht!$B$1:$F$35,MATCH(demand!O$1,Overzicht!$B:$B,0),5),Verdeelsleutels_percentage!$1:$1,0)))</f>
        <v>0</v>
      </c>
      <c r="P122">
        <f>PRODUCT(INDEX(Overzicht!$B$2:$E$35,MATCH(demand!P$1,Overzicht!$B$2:$B$35,0),4),INDEX(Verdeelsleutels_percentage!$A:$AB,MATCH(demand!$C122,Verdeelsleutels_percentage!$C:$C,0),MATCH(INDEX(Overzicht!$B$1:$F$35,MATCH(demand!P$1,Overzicht!$B:$B,0),5),Verdeelsleutels_percentage!$1:$1,0)))</f>
        <v>0</v>
      </c>
      <c r="Q122">
        <f>PRODUCT(INDEX(Overzicht!$B$2:$E$35,MATCH(demand!Q$1,Overzicht!$B$2:$B$35,0),4),INDEX(Verdeelsleutels_percentage!$A:$AB,MATCH(demand!$C122,Verdeelsleutels_percentage!$C:$C,0),MATCH(INDEX(Overzicht!$B$1:$F$35,MATCH(demand!Q$1,Overzicht!$B:$B,0),5),Verdeelsleutels_percentage!$1:$1,0)))</f>
        <v>2.8850989311928143E-3</v>
      </c>
      <c r="R122">
        <f>PRODUCT(INDEX(Overzicht!$B$2:$E$35,MATCH(demand!R$1,Overzicht!$B$2:$B$35,0),4),INDEX(Verdeelsleutels_percentage!$A:$AB,MATCH(demand!$C122,Verdeelsleutels_percentage!$C:$C,0),MATCH(INDEX(Overzicht!$B$1:$F$35,MATCH(demand!R$1,Overzicht!$B:$B,0),5),Verdeelsleutels_percentage!$1:$1,0)))</f>
        <v>5.1628086137134571E-4</v>
      </c>
      <c r="S122">
        <f>PRODUCT(INDEX(Overzicht!$B$2:$E$35,MATCH(demand!S$1,Overzicht!$B$2:$B$35,0),4),INDEX(Verdeelsleutels_percentage!$A:$AB,MATCH(demand!$C122,Verdeelsleutels_percentage!$C:$C,0),MATCH(INDEX(Overzicht!$B$1:$F$35,MATCH(demand!S$1,Overzicht!$B:$B,0),5),Verdeelsleutels_percentage!$1:$1,0)))</f>
        <v>3.9682764246581868E-3</v>
      </c>
      <c r="T122">
        <f>PRODUCT(INDEX(Overzicht!$B$2:$E$35,MATCH(demand!T$1,Overzicht!$B$2:$B$35,0),4),INDEX(Verdeelsleutels_percentage!$A:$AB,MATCH(demand!$C122,Verdeelsleutels_percentage!$C:$C,0),MATCH(INDEX(Overzicht!$B$1:$F$35,MATCH(demand!T$1,Overzicht!$B:$B,0),5),Verdeelsleutels_percentage!$1:$1,0)))</f>
        <v>3.2394093262515808E-3</v>
      </c>
      <c r="U122">
        <f>PRODUCT(INDEX(Overzicht!$B$2:$E$35,MATCH(demand!U$1,Overzicht!$B$2:$B$35,0),4),INDEX(Verdeelsleutels_percentage!$A:$AB,MATCH(demand!$C122,Verdeelsleutels_percentage!$C:$C,0),MATCH(INDEX(Overzicht!$B$1:$F$35,MATCH(demand!U$1,Overzicht!$B:$B,0),5),Verdeelsleutels_percentage!$1:$1,0)))</f>
        <v>1.0123154144536191E-2</v>
      </c>
      <c r="V122">
        <f>PRODUCT(INDEX(Overzicht!$B$2:$E$35,MATCH(demand!V$1,Overzicht!$B$2:$B$35,0),4),INDEX(Verdeelsleutels_percentage!$A:$AB,MATCH(demand!$C122,Verdeelsleutels_percentage!$C:$C,0),MATCH(INDEX(Overzicht!$B$1:$F$35,MATCH(demand!V$1,Overzicht!$B:$B,0),5),Verdeelsleutels_percentage!$1:$1,0)))</f>
        <v>8.9083756471918484E-4</v>
      </c>
      <c r="W122">
        <f>PRODUCT(INDEX(Overzicht!$B$2:$E$35,MATCH(demand!W$1,Overzicht!$B$2:$B$35,0),4),INDEX(Verdeelsleutels_percentage!$A:$AB,MATCH(demand!$C122,Verdeelsleutels_percentage!$C:$C,0),MATCH(INDEX(Overzicht!$B$1:$F$35,MATCH(demand!W$1,Overzicht!$B:$B,0),5),Verdeelsleutels_percentage!$1:$1,0)))</f>
        <v>9.7182279787547433E-3</v>
      </c>
      <c r="X122">
        <f>PRODUCT(INDEX(Overzicht!$B$2:$E$35,MATCH(demand!X$1,Overzicht!$B$2:$B$35,0),4),INDEX(Verdeelsleutels_percentage!$A:$AB,MATCH(demand!$C122,Verdeelsleutels_percentage!$C:$C,0),MATCH(INDEX(Overzicht!$B$1:$F$35,MATCH(demand!X$1,Overzicht!$B:$B,0),5),Verdeelsleutels_percentage!$1:$1,0)))</f>
        <v>3.3961379552846721E-4</v>
      </c>
      <c r="Y122">
        <f>PRODUCT(INDEX(Overzicht!$B$2:$E$35,MATCH(demand!Y$1,Overzicht!$B$2:$B$35,0),4),INDEX(Verdeelsleutels_percentage!$A:$AB,MATCH(demand!$C122,Verdeelsleutels_percentage!$C:$C,0),MATCH(INDEX(Overzicht!$B$1:$F$35,MATCH(demand!Y$1,Overzicht!$B:$B,0),5),Verdeelsleutels_percentage!$1:$1,0)))</f>
        <v>1.2559377762633831E-6</v>
      </c>
      <c r="Z122">
        <f>PRODUCT(INDEX(Overzicht!$B$2:$E$35,MATCH(demand!Z$1,Overzicht!$B$2:$B$35,0),4),INDEX(Verdeelsleutels_percentage!$A:$AB,MATCH(demand!$C122,Verdeelsleutels_percentage!$C:$C,0),MATCH(INDEX(Overzicht!$B$1:$F$35,MATCH(demand!Z$1,Overzicht!$B:$B,0),5),Verdeelsleutels_percentage!$1:$1,0)))</f>
        <v>0</v>
      </c>
      <c r="AA122">
        <f>PRODUCT(INDEX(Overzicht!$B$2:$E$35,MATCH(demand!AA$1,Overzicht!$B$2:$B$35,0),4),INDEX(Verdeelsleutels_percentage!$A:$AB,MATCH(demand!$C122,Verdeelsleutels_percentage!$C:$C,0),MATCH(INDEX(Overzicht!$B$1:$F$35,MATCH(demand!AA$1,Overzicht!$B:$B,0),5),Verdeelsleutels_percentage!$1:$1,0)))</f>
        <v>2.9378661433061593E-5</v>
      </c>
      <c r="AB122">
        <f>PRODUCT(INDEX(Overzicht!$B$2:$E$35,MATCH(demand!AB$1,Overzicht!$B$2:$B$35,0),4),INDEX(Verdeelsleutels_percentage!$A:$AB,MATCH(demand!$C122,Verdeelsleutels_percentage!$C:$C,0),MATCH(INDEX(Overzicht!$B$1:$F$35,MATCH(demand!AB$1,Overzicht!$B:$B,0),5),Verdeelsleutels_percentage!$1:$1,0)))</f>
        <v>2.3960917188768404E-3</v>
      </c>
      <c r="AC122">
        <f>PRODUCT(INDEX(Overzicht!$B$2:$E$35,MATCH(demand!AC$1,Overzicht!$B$2:$B$35,0),4),INDEX(Verdeelsleutels_percentage!$A:$AB,MATCH(demand!$C122,Verdeelsleutels_percentage!$C:$C,0),MATCH(INDEX(Overzicht!$B$1:$F$35,MATCH(demand!AC$1,Overzicht!$B:$B,0),5),Verdeelsleutels_percentage!$1:$1,0)))</f>
        <v>1.1957351970239162E-4</v>
      </c>
      <c r="AD122">
        <f>PRODUCT(INDEX(Overzicht!$B$2:$E$35,MATCH(demand!AD$1,Overzicht!$B$2:$B$35,0),4),INDEX(Verdeelsleutels_percentage!$A:$AB,MATCH(demand!$C122,Verdeelsleutels_percentage!$C:$C,0),MATCH(INDEX(Overzicht!$B$1:$F$35,MATCH(demand!AD$1,Overzicht!$B:$B,0),5),Verdeelsleutels_percentage!$1:$1,0)))</f>
        <v>0</v>
      </c>
      <c r="AE122">
        <f>PRODUCT(INDEX(Overzicht!$B$2:$E$35,MATCH(demand!AE$1,Overzicht!$B$2:$B$35,0),4),INDEX(Verdeelsleutels_percentage!$A:$AB,MATCH(demand!$C122,Verdeelsleutels_percentage!$C:$C,0),MATCH(INDEX(Overzicht!$B$1:$F$35,MATCH(demand!AE$1,Overzicht!$B:$B,0),5),Verdeelsleutels_percentage!$1:$1,0)))</f>
        <v>0</v>
      </c>
      <c r="AF122">
        <f>PRODUCT(INDEX(Overzicht!$B$2:$E$35,MATCH(demand!AF$1,Overzicht!$B$2:$B$35,0),4),INDEX(Verdeelsleutels_percentage!$A:$AB,MATCH(demand!$C122,Verdeelsleutels_percentage!$C:$C,0),MATCH(INDEX(Overzicht!$B$1:$F$35,MATCH(demand!AF$1,Overzicht!$B:$B,0),5),Verdeelsleutels_percentage!$1:$1,0)))</f>
        <v>0</v>
      </c>
      <c r="AG122">
        <f>PRODUCT(INDEX(Overzicht!$B$2:$E$35,MATCH(demand!AG$1,Overzicht!$B$2:$B$35,0),4),INDEX(Verdeelsleutels_percentage!$A:$AB,MATCH(demand!$C122,Verdeelsleutels_percentage!$C:$C,0),MATCH(INDEX(Overzicht!$B$1:$F$35,MATCH(demand!AG$1,Overzicht!$B:$B,0),5),Verdeelsleutels_percentage!$1:$1,0)))</f>
        <v>0</v>
      </c>
      <c r="AH122">
        <f>PRODUCT(INDEX(Overzicht!$B$2:$E$35,MATCH(demand!AH$1,Overzicht!$B$2:$B$35,0),4),INDEX(Verdeelsleutels_percentage!$A:$AB,MATCH(demand!$C122,Verdeelsleutels_percentage!$C:$C,0),MATCH(INDEX(Overzicht!$B$1:$F$35,MATCH(demand!AH$1,Overzicht!$B:$B,0),5),Verdeelsleutels_percentage!$1:$1,0)))</f>
        <v>3.8192259862980071E-4</v>
      </c>
      <c r="AI122">
        <f>PRODUCT(INDEX(Overzicht!$B$2:$E$35,MATCH(demand!AI$1,Overzicht!$B$2:$B$35,0),4),INDEX(Verdeelsleutels_percentage!$A:$AB,MATCH(demand!$C122,Verdeelsleutels_percentage!$C:$C,0),MATCH(INDEX(Overzicht!$B$1:$F$35,MATCH(demand!AI$1,Overzicht!$B:$B,0),5),Verdeelsleutels_percentage!$1:$1,0)))</f>
        <v>5.8757322866123187E-5</v>
      </c>
      <c r="AJ122">
        <f>PRODUCT(INDEX(Overzicht!$B$2:$E$35,MATCH(demand!AJ$1,Overzicht!$B$2:$B$35,0),4),INDEX(Verdeelsleutels_percentage!$A:$AB,MATCH(demand!$C122,Verdeelsleutels_percentage!$C:$C,0),MATCH(INDEX(Overzicht!$B$1:$F$35,MATCH(demand!AJ$1,Overzicht!$B:$B,0),5),Verdeelsleutels_percentage!$1:$1,0)))</f>
        <v>0</v>
      </c>
      <c r="AK122">
        <f>PRODUCT(INDEX(Overzicht!$B$2:$E$35,MATCH(demand!AK$1,Overzicht!$B$2:$B$35,0),4),INDEX(Verdeelsleutels_percentage!$A:$AB,MATCH(demand!$C122,Verdeelsleutels_percentage!$C:$C,0),MATCH(INDEX(Overzicht!$B$1:$F$35,MATCH(demand!AK$1,Overzicht!$B:$B,0),5),Verdeelsleutels_percentage!$1:$1,0)))</f>
        <v>1.2633696372381164E-4</v>
      </c>
      <c r="AL122">
        <f>PRODUCT(INDEX(Overzicht!$B$2:$E$35,MATCH(demand!AL$1,Overzicht!$B$2:$B$35,0),4),INDEX(Verdeelsleutels_percentage!$A:$AB,MATCH(demand!$C122,Verdeelsleutels_percentage!$C:$C,0),MATCH(INDEX(Overzicht!$B$1:$F$35,MATCH(demand!AL$1,Overzicht!$B:$B,0),5),Verdeelsleutels_percentage!$1:$1,0)))</f>
        <v>1.6197046631257904E-3</v>
      </c>
      <c r="AM122">
        <f>PRODUCT(INDEX(Overzicht!$B$2:$E$35,MATCH(demand!AM$1,Overzicht!$B$2:$B$35,0),4),INDEX(Verdeelsleutels_percentage!$A:$AB,MATCH(demand!$C122,Verdeelsleutels_percentage!$C:$C,0),MATCH(INDEX(Overzicht!$B$1:$F$35,MATCH(demand!AM$1,Overzicht!$B:$B,0),5),Verdeelsleutels_percentage!$1:$1,0)))</f>
        <v>3.2394093262515808E-3</v>
      </c>
      <c r="AN122">
        <f>PRODUCT(INDEX(Overzicht!$B$2:$E$35,MATCH(demand!AN$1,Overzicht!$B$2:$B$35,0),4),INDEX(Verdeelsleutels_percentage!$A:$AB,MATCH(demand!$C122,Verdeelsleutels_percentage!$C:$C,0),MATCH(INDEX(Overzicht!$B$1:$F$35,MATCH(demand!AN$1,Overzicht!$B:$B,0),5),Verdeelsleutels_percentage!$1:$1,0)))</f>
        <v>1.6197046631257904E-3</v>
      </c>
      <c r="AO122">
        <f>PRODUCT(INDEX(Overzicht!$B$2:$E$35,MATCH(demand!AO$1,Overzicht!$B$2:$B$35,0),4),INDEX(Verdeelsleutels_percentage!$A:$AB,MATCH(demand!$C122,Verdeelsleutels_percentage!$C:$C,0),MATCH(INDEX(Overzicht!$B$1:$F$35,MATCH(demand!AO$1,Overzicht!$B:$B,0),5),Verdeelsleutels_percentage!$1:$1,0)))</f>
        <v>5.6689663209402667E-3</v>
      </c>
    </row>
    <row r="123" spans="2:41">
      <c r="B123" t="str">
        <f>INDEX('ETLocal datasets'!B:C,MATCH(C123,'ETLocal datasets'!C:C,0),1)</f>
        <v>GM0339</v>
      </c>
      <c r="C123" t="str">
        <f>'ETLocal datasets'!C106</f>
        <v>Renswoude</v>
      </c>
      <c r="D123">
        <f t="shared" si="10"/>
        <v>7.7943410425870448E-3</v>
      </c>
      <c r="E123">
        <f t="shared" si="11"/>
        <v>6.7634983765237161E-2</v>
      </c>
      <c r="F123">
        <f t="shared" si="12"/>
        <v>3.1951729653284717E-3</v>
      </c>
      <c r="G123">
        <f t="shared" si="13"/>
        <v>6.572927242961428E-3</v>
      </c>
      <c r="H123">
        <f>PRODUCT(INDEX(Overzicht!$B$2:$E$35,MATCH(demand!H$1,Overzicht!$B$2:$B$35,0),4),INDEX(Verdeelsleutels_percentage!$A:$AB,MATCH(demand!$C123,Verdeelsleutels_percentage!$C:$C,0),MATCH(INDEX(Overzicht!$B$1:$F$35,MATCH(demand!H$1,Overzicht!$B:$B,0),5),Verdeelsleutels_percentage!$1:$1,0)))</f>
        <v>3.1951729653284717E-3</v>
      </c>
      <c r="I123">
        <f>PRODUCT(INDEX(Overzicht!$B$2:$E$35,MATCH(demand!I$1,Overzicht!$B$2:$B$35,0),4),INDEX(Verdeelsleutels_percentage!$A:$AB,MATCH(demand!$C123,Verdeelsleutels_percentage!$C:$C,0),MATCH(INDEX(Overzicht!$B$1:$F$35,MATCH(demand!I$1,Overzicht!$B:$B,0),5),Verdeelsleutels_percentage!$1:$1,0)))</f>
        <v>1.6406646325681381E-3</v>
      </c>
      <c r="J123">
        <f>PRODUCT(INDEX(Overzicht!$B$2:$E$35,MATCH(demand!J$1,Overzicht!$B$2:$B$35,0),4),INDEX(Verdeelsleutels_percentage!$A:$AB,MATCH(demand!$C123,Verdeelsleutels_percentage!$C:$C,0),MATCH(INDEX(Overzicht!$B$1:$F$35,MATCH(demand!J$1,Overzicht!$B:$B,0),5),Verdeelsleutels_percentage!$1:$1,0)))</f>
        <v>7.3032524921793642E-4</v>
      </c>
      <c r="K123">
        <f>PRODUCT(INDEX(Overzicht!$B$2:$E$35,MATCH(demand!K$1,Overzicht!$B$2:$B$35,0),4),INDEX(Verdeelsleutels_percentage!$A:$AB,MATCH(demand!$C123,Verdeelsleutels_percentage!$C:$C,0),MATCH(INDEX(Overzicht!$B$1:$F$35,MATCH(demand!K$1,Overzicht!$B:$B,0),5),Verdeelsleutels_percentage!$1:$1,0)))</f>
        <v>1.9141087379961612E-4</v>
      </c>
      <c r="L123">
        <f>PRODUCT(INDEX(Overzicht!$B$2:$E$35,MATCH(demand!L$1,Overzicht!$B$2:$B$35,0),4),INDEX(Verdeelsleutels_percentage!$A:$AB,MATCH(demand!$C123,Verdeelsleutels_percentage!$C:$C,0),MATCH(INDEX(Overzicht!$B$1:$F$35,MATCH(demand!L$1,Overzicht!$B:$B,0),5),Verdeelsleutels_percentage!$1:$1,0)))</f>
        <v>1.0954878738269047E-3</v>
      </c>
      <c r="M123">
        <f>PRODUCT(INDEX(Overzicht!$B$2:$E$35,MATCH(demand!M$1,Overzicht!$B$2:$B$35,0),4),INDEX(Verdeelsleutels_percentage!$A:$AB,MATCH(demand!$C123,Verdeelsleutels_percentage!$C:$C,0),MATCH(INDEX(Overzicht!$B$1:$F$35,MATCH(demand!M$1,Overzicht!$B:$B,0),5),Verdeelsleutels_percentage!$1:$1,0)))</f>
        <v>3.6716640009993597E-3</v>
      </c>
      <c r="N123">
        <f>PRODUCT(INDEX(Overzicht!$B$2:$E$35,MATCH(demand!N$1,Overzicht!$B$2:$B$35,0),4),INDEX(Verdeelsleutels_percentage!$A:$AB,MATCH(demand!$C123,Verdeelsleutels_percentage!$C:$C,0),MATCH(INDEX(Overzicht!$B$1:$F$35,MATCH(demand!N$1,Overzicht!$B:$B,0),5),Verdeelsleutels_percentage!$1:$1,0)))</f>
        <v>5.6411094143145511E-2</v>
      </c>
      <c r="O123">
        <f>PRODUCT(INDEX(Overzicht!$B$2:$E$35,MATCH(demand!O$1,Overzicht!$B$2:$B$35,0),4),INDEX(Verdeelsleutels_percentage!$A:$AB,MATCH(demand!$C123,Verdeelsleutels_percentage!$C:$C,0),MATCH(INDEX(Overzicht!$B$1:$F$35,MATCH(demand!O$1,Overzicht!$B:$B,0),5),Verdeelsleutels_percentage!$1:$1,0)))</f>
        <v>0</v>
      </c>
      <c r="P123">
        <f>PRODUCT(INDEX(Overzicht!$B$2:$E$35,MATCH(demand!P$1,Overzicht!$B$2:$B$35,0),4),INDEX(Verdeelsleutels_percentage!$A:$AB,MATCH(demand!$C123,Verdeelsleutels_percentage!$C:$C,0),MATCH(INDEX(Overzicht!$B$1:$F$35,MATCH(demand!P$1,Overzicht!$B:$B,0),5),Verdeelsleutels_percentage!$1:$1,0)))</f>
        <v>0</v>
      </c>
      <c r="Q123">
        <f>PRODUCT(INDEX(Overzicht!$B$2:$E$35,MATCH(demand!Q$1,Overzicht!$B$2:$B$35,0),4),INDEX(Verdeelsleutels_percentage!$A:$AB,MATCH(demand!$C123,Verdeelsleutels_percentage!$C:$C,0),MATCH(INDEX(Overzicht!$B$1:$F$35,MATCH(demand!Q$1,Overzicht!$B:$B,0),5),Verdeelsleutels_percentage!$1:$1,0)))</f>
        <v>1.0840765418078744E-3</v>
      </c>
      <c r="R123">
        <f>PRODUCT(INDEX(Overzicht!$B$2:$E$35,MATCH(demand!R$1,Overzicht!$B$2:$B$35,0),4),INDEX(Verdeelsleutels_percentage!$A:$AB,MATCH(demand!$C123,Verdeelsleutels_percentage!$C:$C,0),MATCH(INDEX(Overzicht!$B$1:$F$35,MATCH(demand!R$1,Overzicht!$B:$B,0),5),Verdeelsleutels_percentage!$1:$1,0)))</f>
        <v>1.9399264432351434E-4</v>
      </c>
      <c r="S123">
        <f>PRODUCT(INDEX(Overzicht!$B$2:$E$35,MATCH(demand!S$1,Overzicht!$B$2:$B$35,0),4),INDEX(Verdeelsleutels_percentage!$A:$AB,MATCH(demand!$C123,Verdeelsleutels_percentage!$C:$C,0),MATCH(INDEX(Overzicht!$B$1:$F$35,MATCH(demand!S$1,Overzicht!$B:$B,0),5),Verdeelsleutels_percentage!$1:$1,0)))</f>
        <v>1.4910807171532869E-3</v>
      </c>
      <c r="T123">
        <f>PRODUCT(INDEX(Overzicht!$B$2:$E$35,MATCH(demand!T$1,Overzicht!$B$2:$B$35,0),4),INDEX(Verdeelsleutels_percentage!$A:$AB,MATCH(demand!$C123,Verdeelsleutels_percentage!$C:$C,0),MATCH(INDEX(Overzicht!$B$1:$F$35,MATCH(demand!T$1,Overzicht!$B:$B,0),5),Verdeelsleutels_percentage!$1:$1,0)))</f>
        <v>1.2172087486965607E-3</v>
      </c>
      <c r="U123">
        <f>PRODUCT(INDEX(Overzicht!$B$2:$E$35,MATCH(demand!U$1,Overzicht!$B$2:$B$35,0),4),INDEX(Verdeelsleutels_percentage!$A:$AB,MATCH(demand!$C123,Verdeelsleutels_percentage!$C:$C,0),MATCH(INDEX(Overzicht!$B$1:$F$35,MATCH(demand!U$1,Overzicht!$B:$B,0),5),Verdeelsleutels_percentage!$1:$1,0)))</f>
        <v>3.8037773396767524E-3</v>
      </c>
      <c r="V123">
        <f>PRODUCT(INDEX(Overzicht!$B$2:$E$35,MATCH(demand!V$1,Overzicht!$B$2:$B$35,0),4),INDEX(Verdeelsleutels_percentage!$A:$AB,MATCH(demand!$C123,Verdeelsleutels_percentage!$C:$C,0),MATCH(INDEX(Overzicht!$B$1:$F$35,MATCH(demand!V$1,Overzicht!$B:$B,0),5),Verdeelsleutels_percentage!$1:$1,0)))</f>
        <v>3.3473240589155422E-4</v>
      </c>
      <c r="W123">
        <f>PRODUCT(INDEX(Overzicht!$B$2:$E$35,MATCH(demand!W$1,Overzicht!$B$2:$B$35,0),4),INDEX(Verdeelsleutels_percentage!$A:$AB,MATCH(demand!$C123,Verdeelsleutels_percentage!$C:$C,0),MATCH(INDEX(Overzicht!$B$1:$F$35,MATCH(demand!W$1,Overzicht!$B:$B,0),5),Verdeelsleutels_percentage!$1:$1,0)))</f>
        <v>3.6516262460896823E-3</v>
      </c>
      <c r="X123">
        <f>PRODUCT(INDEX(Overzicht!$B$2:$E$35,MATCH(demand!X$1,Overzicht!$B$2:$B$35,0),4),INDEX(Verdeelsleutels_percentage!$A:$AB,MATCH(demand!$C123,Verdeelsleutels_percentage!$C:$C,0),MATCH(INDEX(Overzicht!$B$1:$F$35,MATCH(demand!X$1,Overzicht!$B:$B,0),5),Verdeelsleutels_percentage!$1:$1,0)))</f>
        <v>6.0128344126351562E-4</v>
      </c>
      <c r="Y123">
        <f>PRODUCT(INDEX(Overzicht!$B$2:$E$35,MATCH(demand!Y$1,Overzicht!$B$2:$B$35,0),4),INDEX(Verdeelsleutels_percentage!$A:$AB,MATCH(demand!$C123,Verdeelsleutels_percentage!$C:$C,0),MATCH(INDEX(Overzicht!$B$1:$F$35,MATCH(demand!Y$1,Overzicht!$B:$B,0),5),Verdeelsleutels_percentage!$1:$1,0)))</f>
        <v>5.7845779466864489E-7</v>
      </c>
      <c r="Z123">
        <f>PRODUCT(INDEX(Overzicht!$B$2:$E$35,MATCH(demand!Z$1,Overzicht!$B$2:$B$35,0),4),INDEX(Verdeelsleutels_percentage!$A:$AB,MATCH(demand!$C123,Verdeelsleutels_percentage!$C:$C,0),MATCH(INDEX(Overzicht!$B$1:$F$35,MATCH(demand!Z$1,Overzicht!$B:$B,0),5),Verdeelsleutels_percentage!$1:$1,0)))</f>
        <v>0</v>
      </c>
      <c r="AA123">
        <f>PRODUCT(INDEX(Overzicht!$B$2:$E$35,MATCH(demand!AA$1,Overzicht!$B$2:$B$35,0),4),INDEX(Verdeelsleutels_percentage!$A:$AB,MATCH(demand!$C123,Verdeelsleutels_percentage!$C:$C,0),MATCH(INDEX(Overzicht!$B$1:$F$35,MATCH(demand!AA$1,Overzicht!$B:$B,0),5),Verdeelsleutels_percentage!$1:$1,0)))</f>
        <v>1.3531176483477073E-5</v>
      </c>
      <c r="AB123">
        <f>PRODUCT(INDEX(Overzicht!$B$2:$E$35,MATCH(demand!AB$1,Overzicht!$B$2:$B$35,0),4),INDEX(Verdeelsleutels_percentage!$A:$AB,MATCH(demand!$C123,Verdeelsleutels_percentage!$C:$C,0),MATCH(INDEX(Overzicht!$B$1:$F$35,MATCH(demand!AB$1,Overzicht!$B:$B,0),5),Verdeelsleutels_percentage!$1:$1,0)))</f>
        <v>9.484441563984414E-4</v>
      </c>
      <c r="AC123">
        <f>PRODUCT(INDEX(Overzicht!$B$2:$E$35,MATCH(demand!AC$1,Overzicht!$B$2:$B$35,0),4),INDEX(Verdeelsleutels_percentage!$A:$AB,MATCH(demand!$C123,Verdeelsleutels_percentage!$C:$C,0),MATCH(INDEX(Overzicht!$B$1:$F$35,MATCH(demand!AC$1,Overzicht!$B:$B,0),5),Verdeelsleutels_percentage!$1:$1,0)))</f>
        <v>1.0630180558540474E-4</v>
      </c>
      <c r="AD123">
        <f>PRODUCT(INDEX(Overzicht!$B$2:$E$35,MATCH(demand!AD$1,Overzicht!$B$2:$B$35,0),4),INDEX(Verdeelsleutels_percentage!$A:$AB,MATCH(demand!$C123,Verdeelsleutels_percentage!$C:$C,0),MATCH(INDEX(Overzicht!$B$1:$F$35,MATCH(demand!AD$1,Overzicht!$B:$B,0),5),Verdeelsleutels_percentage!$1:$1,0)))</f>
        <v>0</v>
      </c>
      <c r="AE123">
        <f>PRODUCT(INDEX(Overzicht!$B$2:$E$35,MATCH(demand!AE$1,Overzicht!$B$2:$B$35,0),4),INDEX(Verdeelsleutels_percentage!$A:$AB,MATCH(demand!$C123,Verdeelsleutels_percentage!$C:$C,0),MATCH(INDEX(Overzicht!$B$1:$F$35,MATCH(demand!AE$1,Overzicht!$B:$B,0),5),Verdeelsleutels_percentage!$1:$1,0)))</f>
        <v>0</v>
      </c>
      <c r="AF123">
        <f>PRODUCT(INDEX(Overzicht!$B$2:$E$35,MATCH(demand!AF$1,Overzicht!$B$2:$B$35,0),4),INDEX(Verdeelsleutels_percentage!$A:$AB,MATCH(demand!$C123,Verdeelsleutels_percentage!$C:$C,0),MATCH(INDEX(Overzicht!$B$1:$F$35,MATCH(demand!AF$1,Overzicht!$B:$B,0),5),Verdeelsleutels_percentage!$1:$1,0)))</f>
        <v>0</v>
      </c>
      <c r="AG123">
        <f>PRODUCT(INDEX(Overzicht!$B$2:$E$35,MATCH(demand!AG$1,Overzicht!$B$2:$B$35,0),4),INDEX(Verdeelsleutels_percentage!$A:$AB,MATCH(demand!$C123,Verdeelsleutels_percentage!$C:$C,0),MATCH(INDEX(Overzicht!$B$1:$F$35,MATCH(demand!AG$1,Overzicht!$B:$B,0),5),Verdeelsleutels_percentage!$1:$1,0)))</f>
        <v>0</v>
      </c>
      <c r="AH123">
        <f>PRODUCT(INDEX(Overzicht!$B$2:$E$35,MATCH(demand!AH$1,Overzicht!$B$2:$B$35,0),4),INDEX(Verdeelsleutels_percentage!$A:$AB,MATCH(demand!$C123,Verdeelsleutels_percentage!$C:$C,0),MATCH(INDEX(Overzicht!$B$1:$F$35,MATCH(demand!AH$1,Overzicht!$B:$B,0),5),Verdeelsleutels_percentage!$1:$1,0)))</f>
        <v>1.7590529428520196E-4</v>
      </c>
      <c r="AI123">
        <f>PRODUCT(INDEX(Overzicht!$B$2:$E$35,MATCH(demand!AI$1,Overzicht!$B$2:$B$35,0),4),INDEX(Verdeelsleutels_percentage!$A:$AB,MATCH(demand!$C123,Verdeelsleutels_percentage!$C:$C,0),MATCH(INDEX(Overzicht!$B$1:$F$35,MATCH(demand!AI$1,Overzicht!$B:$B,0),5),Verdeelsleutels_percentage!$1:$1,0)))</f>
        <v>2.7062352966954146E-5</v>
      </c>
      <c r="AJ123">
        <f>PRODUCT(INDEX(Overzicht!$B$2:$E$35,MATCH(demand!AJ$1,Overzicht!$B$2:$B$35,0),4),INDEX(Verdeelsleutels_percentage!$A:$AB,MATCH(demand!$C123,Verdeelsleutels_percentage!$C:$C,0),MATCH(INDEX(Overzicht!$B$1:$F$35,MATCH(demand!AJ$1,Overzicht!$B:$B,0),5),Verdeelsleutels_percentage!$1:$1,0)))</f>
        <v>0</v>
      </c>
      <c r="AK123">
        <f>PRODUCT(INDEX(Overzicht!$B$2:$E$35,MATCH(demand!AK$1,Overzicht!$B$2:$B$35,0),4),INDEX(Verdeelsleutels_percentage!$A:$AB,MATCH(demand!$C123,Verdeelsleutels_percentage!$C:$C,0),MATCH(INDEX(Overzicht!$B$1:$F$35,MATCH(demand!AK$1,Overzicht!$B:$B,0),5),Verdeelsleutels_percentage!$1:$1,0)))</f>
        <v>4.7471141199165865E-5</v>
      </c>
      <c r="AL123">
        <f>PRODUCT(INDEX(Overzicht!$B$2:$E$35,MATCH(demand!AL$1,Overzicht!$B$2:$B$35,0),4),INDEX(Verdeelsleutels_percentage!$A:$AB,MATCH(demand!$C123,Verdeelsleutels_percentage!$C:$C,0),MATCH(INDEX(Overzicht!$B$1:$F$35,MATCH(demand!AL$1,Overzicht!$B:$B,0),5),Verdeelsleutels_percentage!$1:$1,0)))</f>
        <v>6.0860437434828035E-4</v>
      </c>
      <c r="AM123">
        <f>PRODUCT(INDEX(Overzicht!$B$2:$E$35,MATCH(demand!AM$1,Overzicht!$B$2:$B$35,0),4),INDEX(Verdeelsleutels_percentage!$A:$AB,MATCH(demand!$C123,Verdeelsleutels_percentage!$C:$C,0),MATCH(INDEX(Overzicht!$B$1:$F$35,MATCH(demand!AM$1,Overzicht!$B:$B,0),5),Verdeelsleutels_percentage!$1:$1,0)))</f>
        <v>1.2172087486965607E-3</v>
      </c>
      <c r="AN123">
        <f>PRODUCT(INDEX(Overzicht!$B$2:$E$35,MATCH(demand!AN$1,Overzicht!$B$2:$B$35,0),4),INDEX(Verdeelsleutels_percentage!$A:$AB,MATCH(demand!$C123,Verdeelsleutels_percentage!$C:$C,0),MATCH(INDEX(Overzicht!$B$1:$F$35,MATCH(demand!AN$1,Overzicht!$B:$B,0),5),Verdeelsleutels_percentage!$1:$1,0)))</f>
        <v>6.0860437434828035E-4</v>
      </c>
      <c r="AO123">
        <f>PRODUCT(INDEX(Overzicht!$B$2:$E$35,MATCH(demand!AO$1,Overzicht!$B$2:$B$35,0),4),INDEX(Verdeelsleutels_percentage!$A:$AB,MATCH(demand!$C123,Verdeelsleutels_percentage!$C:$C,0),MATCH(INDEX(Overzicht!$B$1:$F$35,MATCH(demand!AO$1,Overzicht!$B:$B,0),5),Verdeelsleutels_percentage!$1:$1,0)))</f>
        <v>2.1301153102189813E-3</v>
      </c>
    </row>
    <row r="124" spans="2:41">
      <c r="B124" t="str">
        <f>INDEX('ETLocal datasets'!B:C,MATCH(C124,'ETLocal datasets'!C:C,0),1)</f>
        <v>GM0340</v>
      </c>
      <c r="C124" t="str">
        <f>'ETLocal datasets'!C107</f>
        <v>Rhenen</v>
      </c>
      <c r="D124">
        <f t="shared" si="10"/>
        <v>1.4020313842888672E-2</v>
      </c>
      <c r="E124">
        <f t="shared" si="11"/>
        <v>5.8314303921992716E-2</v>
      </c>
      <c r="F124">
        <f t="shared" si="12"/>
        <v>1.2153687012441671E-2</v>
      </c>
      <c r="G124">
        <f t="shared" si="13"/>
        <v>2.5001870425594295E-2</v>
      </c>
      <c r="H124">
        <f>PRODUCT(INDEX(Overzicht!$B$2:$E$35,MATCH(demand!H$1,Overzicht!$B$2:$B$35,0),4),INDEX(Verdeelsleutels_percentage!$A:$AB,MATCH(demand!$C124,Verdeelsleutels_percentage!$C:$C,0),MATCH(INDEX(Overzicht!$B$1:$F$35,MATCH(demand!H$1,Overzicht!$B:$B,0),5),Verdeelsleutels_percentage!$1:$1,0)))</f>
        <v>1.2153687012441671E-2</v>
      </c>
      <c r="I124">
        <f>PRODUCT(INDEX(Overzicht!$B$2:$E$35,MATCH(demand!I$1,Overzicht!$B$2:$B$35,0),4),INDEX(Verdeelsleutels_percentage!$A:$AB,MATCH(demand!$C124,Verdeelsleutels_percentage!$C:$C,0),MATCH(INDEX(Overzicht!$B$1:$F$35,MATCH(demand!I$1,Overzicht!$B:$B,0),5),Verdeelsleutels_percentage!$1:$1,0)))</f>
        <v>1.7588578060134484E-3</v>
      </c>
      <c r="J124">
        <f>PRODUCT(INDEX(Overzicht!$B$2:$E$35,MATCH(demand!J$1,Overzicht!$B$2:$B$35,0),4),INDEX(Verdeelsleutels_percentage!$A:$AB,MATCH(demand!$C124,Verdeelsleutels_percentage!$C:$C,0),MATCH(INDEX(Overzicht!$B$1:$F$35,MATCH(demand!J$1,Overzicht!$B:$B,0),5),Verdeelsleutels_percentage!$1:$1,0)))</f>
        <v>2.7779856028438106E-3</v>
      </c>
      <c r="K124">
        <f>PRODUCT(INDEX(Overzicht!$B$2:$E$35,MATCH(demand!K$1,Overzicht!$B$2:$B$35,0),4),INDEX(Verdeelsleutels_percentage!$A:$AB,MATCH(demand!$C124,Verdeelsleutels_percentage!$C:$C,0),MATCH(INDEX(Overzicht!$B$1:$F$35,MATCH(demand!K$1,Overzicht!$B:$B,0),5),Verdeelsleutels_percentage!$1:$1,0)))</f>
        <v>2.0520007736823565E-4</v>
      </c>
      <c r="L124">
        <f>PRODUCT(INDEX(Overzicht!$B$2:$E$35,MATCH(demand!L$1,Overzicht!$B$2:$B$35,0),4),INDEX(Verdeelsleutels_percentage!$A:$AB,MATCH(demand!$C124,Verdeelsleutels_percentage!$C:$C,0),MATCH(INDEX(Overzicht!$B$1:$F$35,MATCH(demand!L$1,Overzicht!$B:$B,0),5),Verdeelsleutels_percentage!$1:$1,0)))</f>
        <v>4.1669784042657164E-3</v>
      </c>
      <c r="M124">
        <f>PRODUCT(INDEX(Overzicht!$B$2:$E$35,MATCH(demand!M$1,Overzicht!$B$2:$B$35,0),4),INDEX(Verdeelsleutels_percentage!$A:$AB,MATCH(demand!$C124,Verdeelsleutels_percentage!$C:$C,0),MATCH(INDEX(Overzicht!$B$1:$F$35,MATCH(demand!M$1,Overzicht!$B:$B,0),5),Verdeelsleutels_percentage!$1:$1,0)))</f>
        <v>3.19531792605385E-3</v>
      </c>
      <c r="N124">
        <f>PRODUCT(INDEX(Overzicht!$B$2:$E$35,MATCH(demand!N$1,Overzicht!$B$2:$B$35,0),4),INDEX(Verdeelsleutels_percentage!$A:$AB,MATCH(demand!$C124,Verdeelsleutels_percentage!$C:$C,0),MATCH(INDEX(Overzicht!$B$1:$F$35,MATCH(demand!N$1,Overzicht!$B:$B,0),5),Verdeelsleutels_percentage!$1:$1,0)))</f>
        <v>1.2017531005547401E-2</v>
      </c>
      <c r="O124">
        <f>PRODUCT(INDEX(Overzicht!$B$2:$E$35,MATCH(demand!O$1,Overzicht!$B$2:$B$35,0),4),INDEX(Verdeelsleutels_percentage!$A:$AB,MATCH(demand!$C124,Verdeelsleutels_percentage!$C:$C,0),MATCH(INDEX(Overzicht!$B$1:$F$35,MATCH(demand!O$1,Overzicht!$B:$B,0),5),Verdeelsleutels_percentage!$1:$1,0)))</f>
        <v>0</v>
      </c>
      <c r="P124">
        <f>PRODUCT(INDEX(Overzicht!$B$2:$E$35,MATCH(demand!P$1,Overzicht!$B$2:$B$35,0),4),INDEX(Verdeelsleutels_percentage!$A:$AB,MATCH(demand!$C124,Verdeelsleutels_percentage!$C:$C,0),MATCH(INDEX(Overzicht!$B$1:$F$35,MATCH(demand!P$1,Overzicht!$B:$B,0),5),Verdeelsleutels_percentage!$1:$1,0)))</f>
        <v>0</v>
      </c>
      <c r="Q124">
        <f>PRODUCT(INDEX(Overzicht!$B$2:$E$35,MATCH(demand!Q$1,Overzicht!$B$2:$B$35,0),4),INDEX(Verdeelsleutels_percentage!$A:$AB,MATCH(demand!$C124,Verdeelsleutels_percentage!$C:$C,0),MATCH(INDEX(Overzicht!$B$1:$F$35,MATCH(demand!Q$1,Overzicht!$B:$B,0),5),Verdeelsleutels_percentage!$1:$1,0)))</f>
        <v>4.1235723792212818E-3</v>
      </c>
      <c r="R124">
        <f>PRODUCT(INDEX(Overzicht!$B$2:$E$35,MATCH(demand!R$1,Overzicht!$B$2:$B$35,0),4),INDEX(Verdeelsleutels_percentage!$A:$AB,MATCH(demand!$C124,Verdeelsleutels_percentage!$C:$C,0),MATCH(INDEX(Overzicht!$B$1:$F$35,MATCH(demand!R$1,Overzicht!$B:$B,0),5),Verdeelsleutels_percentage!$1:$1,0)))</f>
        <v>7.3790242575538713E-4</v>
      </c>
      <c r="S124">
        <f>PRODUCT(INDEX(Overzicht!$B$2:$E$35,MATCH(demand!S$1,Overzicht!$B$2:$B$35,0),4),INDEX(Verdeelsleutels_percentage!$A:$AB,MATCH(demand!$C124,Verdeelsleutels_percentage!$C:$C,0),MATCH(INDEX(Overzicht!$B$1:$F$35,MATCH(demand!S$1,Overzicht!$B:$B,0),5),Verdeelsleutels_percentage!$1:$1,0)))</f>
        <v>5.6717206058061135E-3</v>
      </c>
      <c r="T124">
        <f>PRODUCT(INDEX(Overzicht!$B$2:$E$35,MATCH(demand!T$1,Overzicht!$B$2:$B$35,0),4),INDEX(Verdeelsleutels_percentage!$A:$AB,MATCH(demand!$C124,Verdeelsleutels_percentage!$C:$C,0),MATCH(INDEX(Overzicht!$B$1:$F$35,MATCH(demand!T$1,Overzicht!$B:$B,0),5),Verdeelsleutels_percentage!$1:$1,0)))</f>
        <v>4.6299760047396844E-3</v>
      </c>
      <c r="U124">
        <f>PRODUCT(INDEX(Overzicht!$B$2:$E$35,MATCH(demand!U$1,Overzicht!$B$2:$B$35,0),4),INDEX(Verdeelsleutels_percentage!$A:$AB,MATCH(demand!$C124,Verdeelsleutels_percentage!$C:$C,0),MATCH(INDEX(Overzicht!$B$1:$F$35,MATCH(demand!U$1,Overzicht!$B:$B,0),5),Verdeelsleutels_percentage!$1:$1,0)))</f>
        <v>1.4468675014811513E-2</v>
      </c>
      <c r="V124">
        <f>PRODUCT(INDEX(Overzicht!$B$2:$E$35,MATCH(demand!V$1,Overzicht!$B$2:$B$35,0),4),INDEX(Verdeelsleutels_percentage!$A:$AB,MATCH(demand!$C124,Verdeelsleutels_percentage!$C:$C,0),MATCH(INDEX(Overzicht!$B$1:$F$35,MATCH(demand!V$1,Overzicht!$B:$B,0),5),Verdeelsleutels_percentage!$1:$1,0)))</f>
        <v>1.2732434013034133E-3</v>
      </c>
      <c r="W124">
        <f>PRODUCT(INDEX(Overzicht!$B$2:$E$35,MATCH(demand!W$1,Overzicht!$B$2:$B$35,0),4),INDEX(Verdeelsleutels_percentage!$A:$AB,MATCH(demand!$C124,Verdeelsleutels_percentage!$C:$C,0),MATCH(INDEX(Overzicht!$B$1:$F$35,MATCH(demand!W$1,Overzicht!$B:$B,0),5),Verdeelsleutels_percentage!$1:$1,0)))</f>
        <v>1.3889928014219052E-2</v>
      </c>
      <c r="X124">
        <f>PRODUCT(INDEX(Overzicht!$B$2:$E$35,MATCH(demand!X$1,Overzicht!$B$2:$B$35,0),4),INDEX(Verdeelsleutels_percentage!$A:$AB,MATCH(demand!$C124,Verdeelsleutels_percentage!$C:$C,0),MATCH(INDEX(Overzicht!$B$1:$F$35,MATCH(demand!X$1,Overzicht!$B:$B,0),5),Verdeelsleutels_percentage!$1:$1,0)))</f>
        <v>6.9871362850528898E-3</v>
      </c>
      <c r="Y124">
        <f>PRODUCT(INDEX(Overzicht!$B$2:$E$35,MATCH(demand!Y$1,Overzicht!$B$2:$B$35,0),4),INDEX(Verdeelsleutels_percentage!$A:$AB,MATCH(demand!$C124,Verdeelsleutels_percentage!$C:$C,0),MATCH(INDEX(Overzicht!$B$1:$F$35,MATCH(demand!Y$1,Overzicht!$B:$B,0),5),Verdeelsleutels_percentage!$1:$1,0)))</f>
        <v>8.3996812616458221E-7</v>
      </c>
      <c r="Z124">
        <f>PRODUCT(INDEX(Overzicht!$B$2:$E$35,MATCH(demand!Z$1,Overzicht!$B$2:$B$35,0),4),INDEX(Verdeelsleutels_percentage!$A:$AB,MATCH(demand!$C124,Verdeelsleutels_percentage!$C:$C,0),MATCH(INDEX(Overzicht!$B$1:$F$35,MATCH(demand!Z$1,Overzicht!$B:$B,0),5),Verdeelsleutels_percentage!$1:$1,0)))</f>
        <v>0</v>
      </c>
      <c r="AA124">
        <f>PRODUCT(INDEX(Overzicht!$B$2:$E$35,MATCH(demand!AA$1,Overzicht!$B$2:$B$35,0),4),INDEX(Verdeelsleutels_percentage!$A:$AB,MATCH(demand!$C124,Verdeelsleutels_percentage!$C:$C,0),MATCH(INDEX(Overzicht!$B$1:$F$35,MATCH(demand!AA$1,Overzicht!$B:$B,0),5),Verdeelsleutels_percentage!$1:$1,0)))</f>
        <v>1.9648377220224145E-5</v>
      </c>
      <c r="AB124">
        <f>PRODUCT(INDEX(Overzicht!$B$2:$E$35,MATCH(demand!AB$1,Overzicht!$B$2:$B$35,0),4),INDEX(Verdeelsleutels_percentage!$A:$AB,MATCH(demand!$C124,Verdeelsleutels_percentage!$C:$C,0),MATCH(INDEX(Overzicht!$B$1:$F$35,MATCH(demand!AB$1,Overzicht!$B:$B,0),5),Verdeelsleutels_percentage!$1:$1,0)))</f>
        <v>2.6082214300957138E-3</v>
      </c>
      <c r="AC124">
        <f>PRODUCT(INDEX(Overzicht!$B$2:$E$35,MATCH(demand!AC$1,Overzicht!$B$2:$B$35,0),4),INDEX(Verdeelsleutels_percentage!$A:$AB,MATCH(demand!$C124,Verdeelsleutels_percentage!$C:$C,0),MATCH(INDEX(Overzicht!$B$1:$F$35,MATCH(demand!AC$1,Overzicht!$B:$B,0),5),Verdeelsleutels_percentage!$1:$1,0)))</f>
        <v>9.6604872176974375E-4</v>
      </c>
      <c r="AD124">
        <f>PRODUCT(INDEX(Overzicht!$B$2:$E$35,MATCH(demand!AD$1,Overzicht!$B$2:$B$35,0),4),INDEX(Verdeelsleutels_percentage!$A:$AB,MATCH(demand!$C124,Verdeelsleutels_percentage!$C:$C,0),MATCH(INDEX(Overzicht!$B$1:$F$35,MATCH(demand!AD$1,Overzicht!$B:$B,0),5),Verdeelsleutels_percentage!$1:$1,0)))</f>
        <v>0</v>
      </c>
      <c r="AE124">
        <f>PRODUCT(INDEX(Overzicht!$B$2:$E$35,MATCH(demand!AE$1,Overzicht!$B$2:$B$35,0),4),INDEX(Verdeelsleutels_percentage!$A:$AB,MATCH(demand!$C124,Verdeelsleutels_percentage!$C:$C,0),MATCH(INDEX(Overzicht!$B$1:$F$35,MATCH(demand!AE$1,Overzicht!$B:$B,0),5),Verdeelsleutels_percentage!$1:$1,0)))</f>
        <v>0</v>
      </c>
      <c r="AF124">
        <f>PRODUCT(INDEX(Overzicht!$B$2:$E$35,MATCH(demand!AF$1,Overzicht!$B$2:$B$35,0),4),INDEX(Verdeelsleutels_percentage!$A:$AB,MATCH(demand!$C124,Verdeelsleutels_percentage!$C:$C,0),MATCH(INDEX(Overzicht!$B$1:$F$35,MATCH(demand!AF$1,Overzicht!$B:$B,0),5),Verdeelsleutels_percentage!$1:$1,0)))</f>
        <v>0</v>
      </c>
      <c r="AG124">
        <f>PRODUCT(INDEX(Overzicht!$B$2:$E$35,MATCH(demand!AG$1,Overzicht!$B$2:$B$35,0),4),INDEX(Verdeelsleutels_percentage!$A:$AB,MATCH(demand!$C124,Verdeelsleutels_percentage!$C:$C,0),MATCH(INDEX(Overzicht!$B$1:$F$35,MATCH(demand!AG$1,Overzicht!$B:$B,0),5),Verdeelsleutels_percentage!$1:$1,0)))</f>
        <v>0</v>
      </c>
      <c r="AH124">
        <f>PRODUCT(INDEX(Overzicht!$B$2:$E$35,MATCH(demand!AH$1,Overzicht!$B$2:$B$35,0),4),INDEX(Verdeelsleutels_percentage!$A:$AB,MATCH(demand!$C124,Verdeelsleutels_percentage!$C:$C,0),MATCH(INDEX(Overzicht!$B$1:$F$35,MATCH(demand!AH$1,Overzicht!$B:$B,0),5),Verdeelsleutels_percentage!$1:$1,0)))</f>
        <v>2.5542890386291391E-4</v>
      </c>
      <c r="AI124">
        <f>PRODUCT(INDEX(Overzicht!$B$2:$E$35,MATCH(demand!AI$1,Overzicht!$B$2:$B$35,0),4),INDEX(Verdeelsleutels_percentage!$A:$AB,MATCH(demand!$C124,Verdeelsleutels_percentage!$C:$C,0),MATCH(INDEX(Overzicht!$B$1:$F$35,MATCH(demand!AI$1,Overzicht!$B:$B,0),5),Verdeelsleutels_percentage!$1:$1,0)))</f>
        <v>3.929675444044829E-5</v>
      </c>
      <c r="AJ124">
        <f>PRODUCT(INDEX(Overzicht!$B$2:$E$35,MATCH(demand!AJ$1,Overzicht!$B$2:$B$35,0),4),INDEX(Verdeelsleutels_percentage!$A:$AB,MATCH(demand!$C124,Verdeelsleutels_percentage!$C:$C,0),MATCH(INDEX(Overzicht!$B$1:$F$35,MATCH(demand!AJ$1,Overzicht!$B:$B,0),5),Verdeelsleutels_percentage!$1:$1,0)))</f>
        <v>0</v>
      </c>
      <c r="AK124">
        <f>PRODUCT(INDEX(Overzicht!$B$2:$E$35,MATCH(demand!AK$1,Overzicht!$B$2:$B$35,0),4),INDEX(Verdeelsleutels_percentage!$A:$AB,MATCH(demand!$C124,Verdeelsleutels_percentage!$C:$C,0),MATCH(INDEX(Overzicht!$B$1:$F$35,MATCH(demand!AK$1,Overzicht!$B:$B,0),5),Verdeelsleutels_percentage!$1:$1,0)))</f>
        <v>1.805690641848477E-4</v>
      </c>
      <c r="AL124">
        <f>PRODUCT(INDEX(Overzicht!$B$2:$E$35,MATCH(demand!AL$1,Overzicht!$B$2:$B$35,0),4),INDEX(Verdeelsleutels_percentage!$A:$AB,MATCH(demand!$C124,Verdeelsleutels_percentage!$C:$C,0),MATCH(INDEX(Overzicht!$B$1:$F$35,MATCH(demand!AL$1,Overzicht!$B:$B,0),5),Verdeelsleutels_percentage!$1:$1,0)))</f>
        <v>2.3149880023698422E-3</v>
      </c>
      <c r="AM124">
        <f>PRODUCT(INDEX(Overzicht!$B$2:$E$35,MATCH(demand!AM$1,Overzicht!$B$2:$B$35,0),4),INDEX(Verdeelsleutels_percentage!$A:$AB,MATCH(demand!$C124,Verdeelsleutels_percentage!$C:$C,0),MATCH(INDEX(Overzicht!$B$1:$F$35,MATCH(demand!AM$1,Overzicht!$B:$B,0),5),Verdeelsleutels_percentage!$1:$1,0)))</f>
        <v>4.6299760047396844E-3</v>
      </c>
      <c r="AN124">
        <f>PRODUCT(INDEX(Overzicht!$B$2:$E$35,MATCH(demand!AN$1,Overzicht!$B$2:$B$35,0),4),INDEX(Verdeelsleutels_percentage!$A:$AB,MATCH(demand!$C124,Verdeelsleutels_percentage!$C:$C,0),MATCH(INDEX(Overzicht!$B$1:$F$35,MATCH(demand!AN$1,Overzicht!$B:$B,0),5),Verdeelsleutels_percentage!$1:$1,0)))</f>
        <v>2.3149880023698422E-3</v>
      </c>
      <c r="AO124">
        <f>PRODUCT(INDEX(Overzicht!$B$2:$E$35,MATCH(demand!AO$1,Overzicht!$B$2:$B$35,0),4),INDEX(Verdeelsleutels_percentage!$A:$AB,MATCH(demand!$C124,Verdeelsleutels_percentage!$C:$C,0),MATCH(INDEX(Overzicht!$B$1:$F$35,MATCH(demand!AO$1,Overzicht!$B:$B,0),5),Verdeelsleutels_percentage!$1:$1,0)))</f>
        <v>8.1024580082944483E-3</v>
      </c>
    </row>
    <row r="125" spans="2:41">
      <c r="B125" t="str">
        <f>INDEX('ETLocal datasets'!B:C,MATCH(C125,'ETLocal datasets'!C:C,0),1)</f>
        <v>GM0342</v>
      </c>
      <c r="C125" t="str">
        <f>'ETLocal datasets'!C108</f>
        <v>Soest</v>
      </c>
      <c r="D125">
        <f t="shared" si="10"/>
        <v>2.0607734367719652E-2</v>
      </c>
      <c r="E125">
        <f t="shared" si="11"/>
        <v>0.1013419298069634</v>
      </c>
      <c r="F125">
        <f t="shared" si="12"/>
        <v>2.8065757741088312E-2</v>
      </c>
      <c r="G125">
        <f t="shared" si="13"/>
        <v>5.7735273067381673E-2</v>
      </c>
      <c r="H125">
        <f>PRODUCT(INDEX(Overzicht!$B$2:$E$35,MATCH(demand!H$1,Overzicht!$B$2:$B$35,0),4),INDEX(Verdeelsleutels_percentage!$A:$AB,MATCH(demand!$C125,Verdeelsleutels_percentage!$C:$C,0),MATCH(INDEX(Overzicht!$B$1:$F$35,MATCH(demand!H$1,Overzicht!$B:$B,0),5),Verdeelsleutels_percentage!$1:$1,0)))</f>
        <v>2.8065757741088312E-2</v>
      </c>
      <c r="I125">
        <f>PRODUCT(INDEX(Overzicht!$B$2:$E$35,MATCH(demand!I$1,Overzicht!$B$2:$B$35,0),4),INDEX(Verdeelsleutels_percentage!$A:$AB,MATCH(demand!$C125,Verdeelsleutels_percentage!$C:$C,0),MATCH(INDEX(Overzicht!$B$1:$F$35,MATCH(demand!I$1,Overzicht!$B:$B,0),5),Verdeelsleutels_percentage!$1:$1,0)))</f>
        <v>4.1608245501556068E-4</v>
      </c>
      <c r="J125">
        <f>PRODUCT(INDEX(Overzicht!$B$2:$E$35,MATCH(demand!J$1,Overzicht!$B$2:$B$35,0),4),INDEX(Verdeelsleutels_percentage!$A:$AB,MATCH(demand!$C125,Verdeelsleutels_percentage!$C:$C,0),MATCH(INDEX(Overzicht!$B$1:$F$35,MATCH(demand!J$1,Overzicht!$B:$B,0),5),Verdeelsleutels_percentage!$1:$1,0)))</f>
        <v>6.4150303408201858E-3</v>
      </c>
      <c r="K125">
        <f>PRODUCT(INDEX(Overzicht!$B$2:$E$35,MATCH(demand!K$1,Overzicht!$B$2:$B$35,0),4),INDEX(Verdeelsleutels_percentage!$A:$AB,MATCH(demand!$C125,Verdeelsleutels_percentage!$C:$C,0),MATCH(INDEX(Overzicht!$B$1:$F$35,MATCH(demand!K$1,Overzicht!$B:$B,0),5),Verdeelsleutels_percentage!$1:$1,0)))</f>
        <v>4.854295308514875E-5</v>
      </c>
      <c r="L125">
        <f>PRODUCT(INDEX(Overzicht!$B$2:$E$35,MATCH(demand!L$1,Overzicht!$B$2:$B$35,0),4),INDEX(Verdeelsleutels_percentage!$A:$AB,MATCH(demand!$C125,Verdeelsleutels_percentage!$C:$C,0),MATCH(INDEX(Overzicht!$B$1:$F$35,MATCH(demand!L$1,Overzicht!$B:$B,0),5),Verdeelsleutels_percentage!$1:$1,0)))</f>
        <v>9.6225455112302783E-3</v>
      </c>
      <c r="M125">
        <f>PRODUCT(INDEX(Overzicht!$B$2:$E$35,MATCH(demand!M$1,Overzicht!$B$2:$B$35,0),4),INDEX(Verdeelsleutels_percentage!$A:$AB,MATCH(demand!$C125,Verdeelsleutels_percentage!$C:$C,0),MATCH(INDEX(Overzicht!$B$1:$F$35,MATCH(demand!M$1,Overzicht!$B:$B,0),5),Verdeelsleutels_percentage!$1:$1,0)))</f>
        <v>1.0999934000816354E-3</v>
      </c>
      <c r="N125">
        <f>PRODUCT(INDEX(Overzicht!$B$2:$E$35,MATCH(demand!N$1,Overzicht!$B$2:$B$35,0),4),INDEX(Verdeelsleutels_percentage!$A:$AB,MATCH(demand!$C125,Verdeelsleutels_percentage!$C:$C,0),MATCH(INDEX(Overzicht!$B$1:$F$35,MATCH(demand!N$1,Overzicht!$B:$B,0),5),Verdeelsleutels_percentage!$1:$1,0)))</f>
        <v>1.2766829724901463E-3</v>
      </c>
      <c r="O125">
        <f>PRODUCT(INDEX(Overzicht!$B$2:$E$35,MATCH(demand!O$1,Overzicht!$B$2:$B$35,0),4),INDEX(Verdeelsleutels_percentage!$A:$AB,MATCH(demand!$C125,Verdeelsleutels_percentage!$C:$C,0),MATCH(INDEX(Overzicht!$B$1:$F$35,MATCH(demand!O$1,Overzicht!$B:$B,0),5),Verdeelsleutels_percentage!$1:$1,0)))</f>
        <v>0</v>
      </c>
      <c r="P125">
        <f>PRODUCT(INDEX(Overzicht!$B$2:$E$35,MATCH(demand!P$1,Overzicht!$B$2:$B$35,0),4),INDEX(Verdeelsleutels_percentage!$A:$AB,MATCH(demand!$C125,Verdeelsleutels_percentage!$C:$C,0),MATCH(INDEX(Overzicht!$B$1:$F$35,MATCH(demand!P$1,Overzicht!$B:$B,0),5),Verdeelsleutels_percentage!$1:$1,0)))</f>
        <v>0</v>
      </c>
      <c r="Q125">
        <f>PRODUCT(INDEX(Overzicht!$B$2:$E$35,MATCH(demand!Q$1,Overzicht!$B$2:$B$35,0),4),INDEX(Verdeelsleutels_percentage!$A:$AB,MATCH(demand!$C125,Verdeelsleutels_percentage!$C:$C,0),MATCH(INDEX(Overzicht!$B$1:$F$35,MATCH(demand!Q$1,Overzicht!$B:$B,0),5),Verdeelsleutels_percentage!$1:$1,0)))</f>
        <v>9.5223106621549636E-3</v>
      </c>
      <c r="R125">
        <f>PRODUCT(INDEX(Overzicht!$B$2:$E$35,MATCH(demand!R$1,Overzicht!$B$2:$B$35,0),4),INDEX(Verdeelsleutels_percentage!$A:$AB,MATCH(demand!$C125,Verdeelsleutels_percentage!$C:$C,0),MATCH(INDEX(Overzicht!$B$1:$F$35,MATCH(demand!R$1,Overzicht!$B:$B,0),5),Verdeelsleutels_percentage!$1:$1,0)))</f>
        <v>1.7039924342803618E-3</v>
      </c>
      <c r="S125">
        <f>PRODUCT(INDEX(Overzicht!$B$2:$E$35,MATCH(demand!S$1,Overzicht!$B$2:$B$35,0),4),INDEX(Verdeelsleutels_percentage!$A:$AB,MATCH(demand!$C125,Verdeelsleutels_percentage!$C:$C,0),MATCH(INDEX(Overzicht!$B$1:$F$35,MATCH(demand!S$1,Overzicht!$B:$B,0),5),Verdeelsleutels_percentage!$1:$1,0)))</f>
        <v>1.309735361250788E-2</v>
      </c>
      <c r="T125">
        <f>PRODUCT(INDEX(Overzicht!$B$2:$E$35,MATCH(demand!T$1,Overzicht!$B$2:$B$35,0),4),INDEX(Verdeelsleutels_percentage!$A:$AB,MATCH(demand!$C125,Verdeelsleutels_percentage!$C:$C,0),MATCH(INDEX(Overzicht!$B$1:$F$35,MATCH(demand!T$1,Overzicht!$B:$B,0),5),Verdeelsleutels_percentage!$1:$1,0)))</f>
        <v>1.0691717234700309E-2</v>
      </c>
      <c r="U125">
        <f>PRODUCT(INDEX(Overzicht!$B$2:$E$35,MATCH(demand!U$1,Overzicht!$B$2:$B$35,0),4),INDEX(Verdeelsleutels_percentage!$A:$AB,MATCH(demand!$C125,Verdeelsleutels_percentage!$C:$C,0),MATCH(INDEX(Overzicht!$B$1:$F$35,MATCH(demand!U$1,Overzicht!$B:$B,0),5),Verdeelsleutels_percentage!$1:$1,0)))</f>
        <v>3.3411616358438465E-2</v>
      </c>
      <c r="V125">
        <f>PRODUCT(INDEX(Overzicht!$B$2:$E$35,MATCH(demand!V$1,Overzicht!$B$2:$B$35,0),4),INDEX(Verdeelsleutels_percentage!$A:$AB,MATCH(demand!$C125,Verdeelsleutels_percentage!$C:$C,0),MATCH(INDEX(Overzicht!$B$1:$F$35,MATCH(demand!V$1,Overzicht!$B:$B,0),5),Verdeelsleutels_percentage!$1:$1,0)))</f>
        <v>2.9402222395425851E-3</v>
      </c>
      <c r="W125">
        <f>PRODUCT(INDEX(Overzicht!$B$2:$E$35,MATCH(demand!W$1,Overzicht!$B$2:$B$35,0),4),INDEX(Verdeelsleutels_percentage!$A:$AB,MATCH(demand!$C125,Verdeelsleutels_percentage!$C:$C,0),MATCH(INDEX(Overzicht!$B$1:$F$35,MATCH(demand!W$1,Overzicht!$B:$B,0),5),Verdeelsleutels_percentage!$1:$1,0)))</f>
        <v>3.2075151704100927E-2</v>
      </c>
      <c r="X125">
        <f>PRODUCT(INDEX(Overzicht!$B$2:$E$35,MATCH(demand!X$1,Overzicht!$B$2:$B$35,0),4),INDEX(Verdeelsleutels_percentage!$A:$AB,MATCH(demand!$C125,Verdeelsleutels_percentage!$C:$C,0),MATCH(INDEX(Overzicht!$B$1:$F$35,MATCH(demand!X$1,Overzicht!$B:$B,0),5),Verdeelsleutels_percentage!$1:$1,0)))</f>
        <v>8.0616520643478767E-3</v>
      </c>
      <c r="Y125">
        <f>PRODUCT(INDEX(Overzicht!$B$2:$E$35,MATCH(demand!Y$1,Overzicht!$B$2:$B$35,0),4),INDEX(Verdeelsleutels_percentage!$A:$AB,MATCH(demand!$C125,Verdeelsleutels_percentage!$C:$C,0),MATCH(INDEX(Overzicht!$B$1:$F$35,MATCH(demand!Y$1,Overzicht!$B:$B,0),5),Verdeelsleutels_percentage!$1:$1,0)))</f>
        <v>4.8708210866348553E-7</v>
      </c>
      <c r="Z125">
        <f>PRODUCT(INDEX(Overzicht!$B$2:$E$35,MATCH(demand!Z$1,Overzicht!$B$2:$B$35,0),4),INDEX(Verdeelsleutels_percentage!$A:$AB,MATCH(demand!$C125,Verdeelsleutels_percentage!$C:$C,0),MATCH(INDEX(Overzicht!$B$1:$F$35,MATCH(demand!Z$1,Overzicht!$B:$B,0),5),Verdeelsleutels_percentage!$1:$1,0)))</f>
        <v>0</v>
      </c>
      <c r="AA125">
        <f>PRODUCT(INDEX(Overzicht!$B$2:$E$35,MATCH(demand!AA$1,Overzicht!$B$2:$B$35,0),4),INDEX(Verdeelsleutels_percentage!$A:$AB,MATCH(demand!$C125,Verdeelsleutels_percentage!$C:$C,0),MATCH(INDEX(Overzicht!$B$1:$F$35,MATCH(demand!AA$1,Overzicht!$B:$B,0),5),Verdeelsleutels_percentage!$1:$1,0)))</f>
        <v>1.1393733535987967E-5</v>
      </c>
      <c r="AB125">
        <f>PRODUCT(INDEX(Overzicht!$B$2:$E$35,MATCH(demand!AB$1,Overzicht!$B$2:$B$35,0),4),INDEX(Verdeelsleutels_percentage!$A:$AB,MATCH(demand!$C125,Verdeelsleutels_percentage!$C:$C,0),MATCH(INDEX(Overzicht!$B$1:$F$35,MATCH(demand!AB$1,Overzicht!$B:$B,0),5),Verdeelsleutels_percentage!$1:$1,0)))</f>
        <v>7.3546762919905074E-3</v>
      </c>
      <c r="AC125">
        <f>PRODUCT(INDEX(Overzicht!$B$2:$E$35,MATCH(demand!AC$1,Overzicht!$B$2:$B$35,0),4),INDEX(Verdeelsleutels_percentage!$A:$AB,MATCH(demand!$C125,Verdeelsleutels_percentage!$C:$C,0),MATCH(INDEX(Overzicht!$B$1:$F$35,MATCH(demand!AC$1,Overzicht!$B:$B,0),5),Verdeelsleutels_percentage!$1:$1,0)))</f>
        <v>1.2536635863139543E-3</v>
      </c>
      <c r="AD125">
        <f>PRODUCT(INDEX(Overzicht!$B$2:$E$35,MATCH(demand!AD$1,Overzicht!$B$2:$B$35,0),4),INDEX(Verdeelsleutels_percentage!$A:$AB,MATCH(demand!$C125,Verdeelsleutels_percentage!$C:$C,0),MATCH(INDEX(Overzicht!$B$1:$F$35,MATCH(demand!AD$1,Overzicht!$B:$B,0),5),Verdeelsleutels_percentage!$1:$1,0)))</f>
        <v>0</v>
      </c>
      <c r="AE125">
        <f>PRODUCT(INDEX(Overzicht!$B$2:$E$35,MATCH(demand!AE$1,Overzicht!$B$2:$B$35,0),4),INDEX(Verdeelsleutels_percentage!$A:$AB,MATCH(demand!$C125,Verdeelsleutels_percentage!$C:$C,0),MATCH(INDEX(Overzicht!$B$1:$F$35,MATCH(demand!AE$1,Overzicht!$B:$B,0),5),Verdeelsleutels_percentage!$1:$1,0)))</f>
        <v>0</v>
      </c>
      <c r="AF125">
        <f>PRODUCT(INDEX(Overzicht!$B$2:$E$35,MATCH(demand!AF$1,Overzicht!$B$2:$B$35,0),4),INDEX(Verdeelsleutels_percentage!$A:$AB,MATCH(demand!$C125,Verdeelsleutels_percentage!$C:$C,0),MATCH(INDEX(Overzicht!$B$1:$F$35,MATCH(demand!AF$1,Overzicht!$B:$B,0),5),Verdeelsleutels_percentage!$1:$1,0)))</f>
        <v>0</v>
      </c>
      <c r="AG125">
        <f>PRODUCT(INDEX(Overzicht!$B$2:$E$35,MATCH(demand!AG$1,Overzicht!$B$2:$B$35,0),4),INDEX(Verdeelsleutels_percentage!$A:$AB,MATCH(demand!$C125,Verdeelsleutels_percentage!$C:$C,0),MATCH(INDEX(Overzicht!$B$1:$F$35,MATCH(demand!AG$1,Overzicht!$B:$B,0),5),Verdeelsleutels_percentage!$1:$1,0)))</f>
        <v>0</v>
      </c>
      <c r="AH125">
        <f>PRODUCT(INDEX(Overzicht!$B$2:$E$35,MATCH(demand!AH$1,Overzicht!$B$2:$B$35,0),4),INDEX(Verdeelsleutels_percentage!$A:$AB,MATCH(demand!$C125,Verdeelsleutels_percentage!$C:$C,0),MATCH(INDEX(Overzicht!$B$1:$F$35,MATCH(demand!AH$1,Overzicht!$B:$B,0),5),Verdeelsleutels_percentage!$1:$1,0)))</f>
        <v>1.4811853596784357E-4</v>
      </c>
      <c r="AI125">
        <f>PRODUCT(INDEX(Overzicht!$B$2:$E$35,MATCH(demand!AI$1,Overzicht!$B$2:$B$35,0),4),INDEX(Verdeelsleutels_percentage!$A:$AB,MATCH(demand!$C125,Verdeelsleutels_percentage!$C:$C,0),MATCH(INDEX(Overzicht!$B$1:$F$35,MATCH(demand!AI$1,Overzicht!$B:$B,0),5),Verdeelsleutels_percentage!$1:$1,0)))</f>
        <v>2.2787467071975935E-5</v>
      </c>
      <c r="AJ125">
        <f>PRODUCT(INDEX(Overzicht!$B$2:$E$35,MATCH(demand!AJ$1,Overzicht!$B$2:$B$35,0),4),INDEX(Verdeelsleutels_percentage!$A:$AB,MATCH(demand!$C125,Verdeelsleutels_percentage!$C:$C,0),MATCH(INDEX(Overzicht!$B$1:$F$35,MATCH(demand!AJ$1,Overzicht!$B:$B,0),5),Verdeelsleutels_percentage!$1:$1,0)))</f>
        <v>0</v>
      </c>
      <c r="AK125">
        <f>PRODUCT(INDEX(Overzicht!$B$2:$E$35,MATCH(demand!AK$1,Overzicht!$B$2:$B$35,0),4),INDEX(Verdeelsleutels_percentage!$A:$AB,MATCH(demand!$C125,Verdeelsleutels_percentage!$C:$C,0),MATCH(INDEX(Overzicht!$B$1:$F$35,MATCH(demand!AK$1,Overzicht!$B:$B,0),5),Verdeelsleutels_percentage!$1:$1,0)))</f>
        <v>4.1697697215331206E-4</v>
      </c>
      <c r="AL125">
        <f>PRODUCT(INDEX(Overzicht!$B$2:$E$35,MATCH(demand!AL$1,Overzicht!$B$2:$B$35,0),4),INDEX(Verdeelsleutels_percentage!$A:$AB,MATCH(demand!$C125,Verdeelsleutels_percentage!$C:$C,0),MATCH(INDEX(Overzicht!$B$1:$F$35,MATCH(demand!AL$1,Overzicht!$B:$B,0),5),Verdeelsleutels_percentage!$1:$1,0)))</f>
        <v>5.3458586173501547E-3</v>
      </c>
      <c r="AM125">
        <f>PRODUCT(INDEX(Overzicht!$B$2:$E$35,MATCH(demand!AM$1,Overzicht!$B$2:$B$35,0),4),INDEX(Verdeelsleutels_percentage!$A:$AB,MATCH(demand!$C125,Verdeelsleutels_percentage!$C:$C,0),MATCH(INDEX(Overzicht!$B$1:$F$35,MATCH(demand!AM$1,Overzicht!$B:$B,0),5),Verdeelsleutels_percentage!$1:$1,0)))</f>
        <v>1.0691717234700309E-2</v>
      </c>
      <c r="AN125">
        <f>PRODUCT(INDEX(Overzicht!$B$2:$E$35,MATCH(demand!AN$1,Overzicht!$B$2:$B$35,0),4),INDEX(Verdeelsleutels_percentage!$A:$AB,MATCH(demand!$C125,Verdeelsleutels_percentage!$C:$C,0),MATCH(INDEX(Overzicht!$B$1:$F$35,MATCH(demand!AN$1,Overzicht!$B:$B,0),5),Verdeelsleutels_percentage!$1:$1,0)))</f>
        <v>5.3458586173501547E-3</v>
      </c>
      <c r="AO125">
        <f>PRODUCT(INDEX(Overzicht!$B$2:$E$35,MATCH(demand!AO$1,Overzicht!$B$2:$B$35,0),4),INDEX(Verdeelsleutels_percentage!$A:$AB,MATCH(demand!$C125,Verdeelsleutels_percentage!$C:$C,0),MATCH(INDEX(Overzicht!$B$1:$F$35,MATCH(demand!AO$1,Overzicht!$B:$B,0),5),Verdeelsleutels_percentage!$1:$1,0)))</f>
        <v>1.8710505160725543E-2</v>
      </c>
    </row>
    <row r="126" spans="2:41">
      <c r="B126" t="str">
        <f>INDEX('ETLocal datasets'!B:C,MATCH(C126,'ETLocal datasets'!C:C,0),1)</f>
        <v>GM0344</v>
      </c>
      <c r="C126" t="str">
        <f>'ETLocal datasets'!C109</f>
        <v>Utrecht</v>
      </c>
      <c r="D126">
        <f t="shared" si="10"/>
        <v>0.14037583055485359</v>
      </c>
      <c r="E126">
        <f t="shared" si="11"/>
        <v>0.71561437454936994</v>
      </c>
      <c r="F126">
        <f t="shared" si="12"/>
        <v>0.21438826841292957</v>
      </c>
      <c r="G126">
        <f t="shared" si="13"/>
        <v>0.44102729502088367</v>
      </c>
      <c r="H126">
        <f>PRODUCT(INDEX(Overzicht!$B$2:$E$35,MATCH(demand!H$1,Overzicht!$B$2:$B$35,0),4),INDEX(Verdeelsleutels_percentage!$A:$AB,MATCH(demand!$C126,Verdeelsleutels_percentage!$C:$C,0),MATCH(INDEX(Overzicht!$B$1:$F$35,MATCH(demand!H$1,Overzicht!$B:$B,0),5),Verdeelsleutels_percentage!$1:$1,0)))</f>
        <v>0.21438826841292957</v>
      </c>
      <c r="I126">
        <f>PRODUCT(INDEX(Overzicht!$B$2:$E$35,MATCH(demand!I$1,Overzicht!$B$2:$B$35,0),4),INDEX(Verdeelsleutels_percentage!$A:$AB,MATCH(demand!$C126,Verdeelsleutels_percentage!$C:$C,0),MATCH(INDEX(Overzicht!$B$1:$F$35,MATCH(demand!I$1,Overzicht!$B:$B,0),5),Verdeelsleutels_percentage!$1:$1,0)))</f>
        <v>1.2171473921406847E-3</v>
      </c>
      <c r="J126">
        <f>PRODUCT(INDEX(Overzicht!$B$2:$E$35,MATCH(demand!J$1,Overzicht!$B$2:$B$35,0),4),INDEX(Verdeelsleutels_percentage!$A:$AB,MATCH(demand!$C126,Verdeelsleutels_percentage!$C:$C,0),MATCH(INDEX(Overzicht!$B$1:$F$35,MATCH(demand!J$1,Overzicht!$B:$B,0),5),Verdeelsleutels_percentage!$1:$1,0)))</f>
        <v>4.9003032780098189E-2</v>
      </c>
      <c r="K126">
        <f>PRODUCT(INDEX(Overzicht!$B$2:$E$35,MATCH(demand!K$1,Overzicht!$B$2:$B$35,0),4),INDEX(Verdeelsleutels_percentage!$A:$AB,MATCH(demand!$C126,Verdeelsleutels_percentage!$C:$C,0),MATCH(INDEX(Overzicht!$B$1:$F$35,MATCH(demand!K$1,Overzicht!$B:$B,0),5),Verdeelsleutels_percentage!$1:$1,0)))</f>
        <v>1.420005290830799E-4</v>
      </c>
      <c r="L126">
        <f>PRODUCT(INDEX(Overzicht!$B$2:$E$35,MATCH(demand!L$1,Overzicht!$B$2:$B$35,0),4),INDEX(Verdeelsleutels_percentage!$A:$AB,MATCH(demand!$C126,Verdeelsleutels_percentage!$C:$C,0),MATCH(INDEX(Overzicht!$B$1:$F$35,MATCH(demand!L$1,Overzicht!$B:$B,0),5),Verdeelsleutels_percentage!$1:$1,0)))</f>
        <v>7.3504549170147288E-2</v>
      </c>
      <c r="M126">
        <f>PRODUCT(INDEX(Overzicht!$B$2:$E$35,MATCH(demand!M$1,Overzicht!$B$2:$B$35,0),4),INDEX(Verdeelsleutels_percentage!$A:$AB,MATCH(demand!$C126,Verdeelsleutels_percentage!$C:$C,0),MATCH(INDEX(Overzicht!$B$1:$F$35,MATCH(demand!M$1,Overzicht!$B:$B,0),5),Verdeelsleutels_percentage!$1:$1,0)))</f>
        <v>1.2405145852960966E-3</v>
      </c>
      <c r="N126">
        <f>PRODUCT(INDEX(Overzicht!$B$2:$E$35,MATCH(demand!N$1,Overzicht!$B$2:$B$35,0),4),INDEX(Verdeelsleutels_percentage!$A:$AB,MATCH(demand!$C126,Verdeelsleutels_percentage!$C:$C,0),MATCH(INDEX(Overzicht!$B$1:$F$35,MATCH(demand!N$1,Overzicht!$B:$B,0),5),Verdeelsleutels_percentage!$1:$1,0)))</f>
        <v>1.289360594951397E-3</v>
      </c>
      <c r="O126">
        <f>PRODUCT(INDEX(Overzicht!$B$2:$E$35,MATCH(demand!O$1,Overzicht!$B$2:$B$35,0),4),INDEX(Verdeelsleutels_percentage!$A:$AB,MATCH(demand!$C126,Verdeelsleutels_percentage!$C:$C,0),MATCH(INDEX(Overzicht!$B$1:$F$35,MATCH(demand!O$1,Overzicht!$B:$B,0),5),Verdeelsleutels_percentage!$1:$1,0)))</f>
        <v>0</v>
      </c>
      <c r="P126">
        <f>PRODUCT(INDEX(Overzicht!$B$2:$E$35,MATCH(demand!P$1,Overzicht!$B$2:$B$35,0),4),INDEX(Verdeelsleutels_percentage!$A:$AB,MATCH(demand!$C126,Verdeelsleutels_percentage!$C:$C,0),MATCH(INDEX(Overzicht!$B$1:$F$35,MATCH(demand!P$1,Overzicht!$B:$B,0),5),Verdeelsleutels_percentage!$1:$1,0)))</f>
        <v>4.7181016843424769E-4</v>
      </c>
      <c r="Q126">
        <f>PRODUCT(INDEX(Overzicht!$B$2:$E$35,MATCH(demand!Q$1,Overzicht!$B$2:$B$35,0),4),INDEX(Verdeelsleutels_percentage!$A:$AB,MATCH(demand!$C126,Verdeelsleutels_percentage!$C:$C,0),MATCH(INDEX(Overzicht!$B$1:$F$35,MATCH(demand!Q$1,Overzicht!$B:$B,0),5),Verdeelsleutels_percentage!$1:$1,0)))</f>
        <v>7.2738876782958248E-2</v>
      </c>
      <c r="R126">
        <f>PRODUCT(INDEX(Overzicht!$B$2:$E$35,MATCH(demand!R$1,Overzicht!$B$2:$B$35,0),4),INDEX(Verdeelsleutels_percentage!$A:$AB,MATCH(demand!$C126,Verdeelsleutels_percentage!$C:$C,0),MATCH(INDEX(Overzicht!$B$1:$F$35,MATCH(demand!R$1,Overzicht!$B:$B,0),5),Verdeelsleutels_percentage!$1:$1,0)))</f>
        <v>1.301643058221358E-2</v>
      </c>
      <c r="S126">
        <f>PRODUCT(INDEX(Overzicht!$B$2:$E$35,MATCH(demand!S$1,Overzicht!$B$2:$B$35,0),4),INDEX(Verdeelsleutels_percentage!$A:$AB,MATCH(demand!$C126,Verdeelsleutels_percentage!$C:$C,0),MATCH(INDEX(Overzicht!$B$1:$F$35,MATCH(demand!S$1,Overzicht!$B:$B,0),5),Verdeelsleutels_percentage!$1:$1,0)))</f>
        <v>0.10004785859270048</v>
      </c>
      <c r="T126">
        <f>PRODUCT(INDEX(Overzicht!$B$2:$E$35,MATCH(demand!T$1,Overzicht!$B$2:$B$35,0),4),INDEX(Verdeelsleutels_percentage!$A:$AB,MATCH(demand!$C126,Verdeelsleutels_percentage!$C:$C,0),MATCH(INDEX(Overzicht!$B$1:$F$35,MATCH(demand!T$1,Overzicht!$B:$B,0),5),Verdeelsleutels_percentage!$1:$1,0)))</f>
        <v>8.1671721300163647E-2</v>
      </c>
      <c r="U126">
        <f>PRODUCT(INDEX(Overzicht!$B$2:$E$35,MATCH(demand!U$1,Overzicht!$B$2:$B$35,0),4),INDEX(Verdeelsleutels_percentage!$A:$AB,MATCH(demand!$C126,Verdeelsleutels_percentage!$C:$C,0),MATCH(INDEX(Overzicht!$B$1:$F$35,MATCH(demand!U$1,Overzicht!$B:$B,0),5),Verdeelsleutels_percentage!$1:$1,0)))</f>
        <v>0.2552241290630114</v>
      </c>
      <c r="V126">
        <f>PRODUCT(INDEX(Overzicht!$B$2:$E$35,MATCH(demand!V$1,Overzicht!$B$2:$B$35,0),4),INDEX(Verdeelsleutels_percentage!$A:$AB,MATCH(demand!$C126,Verdeelsleutels_percentage!$C:$C,0),MATCH(INDEX(Overzicht!$B$1:$F$35,MATCH(demand!V$1,Overzicht!$B:$B,0),5),Verdeelsleutels_percentage!$1:$1,0)))</f>
        <v>2.2459723357545005E-2</v>
      </c>
      <c r="W126">
        <f>PRODUCT(INDEX(Overzicht!$B$2:$E$35,MATCH(demand!W$1,Overzicht!$B$2:$B$35,0),4),INDEX(Verdeelsleutels_percentage!$A:$AB,MATCH(demand!$C126,Verdeelsleutels_percentage!$C:$C,0),MATCH(INDEX(Overzicht!$B$1:$F$35,MATCH(demand!W$1,Overzicht!$B:$B,0),5),Verdeelsleutels_percentage!$1:$1,0)))</f>
        <v>0.24501516390049094</v>
      </c>
      <c r="X126">
        <f>PRODUCT(INDEX(Overzicht!$B$2:$E$35,MATCH(demand!X$1,Overzicht!$B$2:$B$35,0),4),INDEX(Verdeelsleutels_percentage!$A:$AB,MATCH(demand!$C126,Verdeelsleutels_percentage!$C:$C,0),MATCH(INDEX(Overzicht!$B$1:$F$35,MATCH(demand!X$1,Overzicht!$B:$B,0),5),Verdeelsleutels_percentage!$1:$1,0)))</f>
        <v>9.9657162950156754E-4</v>
      </c>
      <c r="Y126">
        <f>PRODUCT(INDEX(Overzicht!$B$2:$E$35,MATCH(demand!Y$1,Overzicht!$B$2:$B$35,0),4),INDEX(Verdeelsleutels_percentage!$A:$AB,MATCH(demand!$C126,Verdeelsleutels_percentage!$C:$C,0),MATCH(INDEX(Overzicht!$B$1:$F$35,MATCH(demand!Y$1,Overzicht!$B:$B,0),5),Verdeelsleutels_percentage!$1:$1,0)))</f>
        <v>9.1719778546601391E-7</v>
      </c>
      <c r="Z126">
        <f>PRODUCT(INDEX(Overzicht!$B$2:$E$35,MATCH(demand!Z$1,Overzicht!$B$2:$B$35,0),4),INDEX(Verdeelsleutels_percentage!$A:$AB,MATCH(demand!$C126,Verdeelsleutels_percentage!$C:$C,0),MATCH(INDEX(Overzicht!$B$1:$F$35,MATCH(demand!Z$1,Overzicht!$B:$B,0),5),Verdeelsleutels_percentage!$1:$1,0)))</f>
        <v>0</v>
      </c>
      <c r="AA126">
        <f>PRODUCT(INDEX(Overzicht!$B$2:$E$35,MATCH(demand!AA$1,Overzicht!$B$2:$B$35,0),4),INDEX(Verdeelsleutels_percentage!$A:$AB,MATCH(demand!$C126,Verdeelsleutels_percentage!$C:$C,0),MATCH(INDEX(Overzicht!$B$1:$F$35,MATCH(demand!AA$1,Overzicht!$B:$B,0),5),Verdeelsleutels_percentage!$1:$1,0)))</f>
        <v>2.1454918958269332E-5</v>
      </c>
      <c r="AB126">
        <f>PRODUCT(INDEX(Overzicht!$B$2:$E$35,MATCH(demand!AB$1,Overzicht!$B$2:$B$35,0),4),INDEX(Verdeelsleutels_percentage!$A:$AB,MATCH(demand!$C126,Verdeelsleutels_percentage!$C:$C,0),MATCH(INDEX(Overzicht!$B$1:$F$35,MATCH(demand!AB$1,Overzicht!$B:$B,0),5),Verdeelsleutels_percentage!$1:$1,0)))</f>
        <v>6.6913158000761613E-2</v>
      </c>
      <c r="AC126">
        <f>PRODUCT(INDEX(Overzicht!$B$2:$E$35,MATCH(demand!AC$1,Overzicht!$B$2:$B$35,0),4),INDEX(Verdeelsleutels_percentage!$A:$AB,MATCH(demand!$C126,Verdeelsleutels_percentage!$C:$C,0),MATCH(INDEX(Overzicht!$B$1:$F$35,MATCH(demand!AC$1,Overzicht!$B:$B,0),5),Verdeelsleutels_percentage!$1:$1,0)))</f>
        <v>2.2671037881719382E-3</v>
      </c>
      <c r="AD126">
        <f>PRODUCT(INDEX(Overzicht!$B$2:$E$35,MATCH(demand!AD$1,Overzicht!$B$2:$B$35,0),4),INDEX(Verdeelsleutels_percentage!$A:$AB,MATCH(demand!$C126,Verdeelsleutels_percentage!$C:$C,0),MATCH(INDEX(Overzicht!$B$1:$F$35,MATCH(demand!AD$1,Overzicht!$B:$B,0),5),Verdeelsleutels_percentage!$1:$1,0)))</f>
        <v>0</v>
      </c>
      <c r="AE126">
        <f>PRODUCT(INDEX(Overzicht!$B$2:$E$35,MATCH(demand!AE$1,Overzicht!$B$2:$B$35,0),4),INDEX(Verdeelsleutels_percentage!$A:$AB,MATCH(demand!$C126,Verdeelsleutels_percentage!$C:$C,0),MATCH(INDEX(Overzicht!$B$1:$F$35,MATCH(demand!AE$1,Overzicht!$B:$B,0),5),Verdeelsleutels_percentage!$1:$1,0)))</f>
        <v>0</v>
      </c>
      <c r="AF126">
        <f>PRODUCT(INDEX(Overzicht!$B$2:$E$35,MATCH(demand!AF$1,Overzicht!$B$2:$B$35,0),4),INDEX(Verdeelsleutels_percentage!$A:$AB,MATCH(demand!$C126,Verdeelsleutels_percentage!$C:$C,0),MATCH(INDEX(Overzicht!$B$1:$F$35,MATCH(demand!AF$1,Overzicht!$B:$B,0),5),Verdeelsleutels_percentage!$1:$1,0)))</f>
        <v>0</v>
      </c>
      <c r="AG126">
        <f>PRODUCT(INDEX(Overzicht!$B$2:$E$35,MATCH(demand!AG$1,Overzicht!$B$2:$B$35,0),4),INDEX(Verdeelsleutels_percentage!$A:$AB,MATCH(demand!$C126,Verdeelsleutels_percentage!$C:$C,0),MATCH(INDEX(Overzicht!$B$1:$F$35,MATCH(demand!AG$1,Overzicht!$B:$B,0),5),Verdeelsleutels_percentage!$1:$1,0)))</f>
        <v>0</v>
      </c>
      <c r="AH126">
        <f>PRODUCT(INDEX(Overzicht!$B$2:$E$35,MATCH(demand!AH$1,Overzicht!$B$2:$B$35,0),4),INDEX(Verdeelsleutels_percentage!$A:$AB,MATCH(demand!$C126,Verdeelsleutels_percentage!$C:$C,0),MATCH(INDEX(Overzicht!$B$1:$F$35,MATCH(demand!AH$1,Overzicht!$B:$B,0),5),Verdeelsleutels_percentage!$1:$1,0)))</f>
        <v>2.7891394645750134E-4</v>
      </c>
      <c r="AI126">
        <f>PRODUCT(INDEX(Overzicht!$B$2:$E$35,MATCH(demand!AI$1,Overzicht!$B$2:$B$35,0),4),INDEX(Verdeelsleutels_percentage!$A:$AB,MATCH(demand!$C126,Verdeelsleutels_percentage!$C:$C,0),MATCH(INDEX(Overzicht!$B$1:$F$35,MATCH(demand!AI$1,Overzicht!$B:$B,0),5),Verdeelsleutels_percentage!$1:$1,0)))</f>
        <v>4.2909837916538663E-5</v>
      </c>
      <c r="AJ126">
        <f>PRODUCT(INDEX(Overzicht!$B$2:$E$35,MATCH(demand!AJ$1,Overzicht!$B$2:$B$35,0),4),INDEX(Verdeelsleutels_percentage!$A:$AB,MATCH(demand!$C126,Verdeelsleutels_percentage!$C:$C,0),MATCH(INDEX(Overzicht!$B$1:$F$35,MATCH(demand!AJ$1,Overzicht!$B:$B,0),5),Verdeelsleutels_percentage!$1:$1,0)))</f>
        <v>0</v>
      </c>
      <c r="AK126">
        <f>PRODUCT(INDEX(Overzicht!$B$2:$E$35,MATCH(demand!AK$1,Overzicht!$B$2:$B$35,0),4),INDEX(Verdeelsleutels_percentage!$A:$AB,MATCH(demand!$C126,Verdeelsleutels_percentage!$C:$C,0),MATCH(INDEX(Overzicht!$B$1:$F$35,MATCH(demand!AK$1,Overzicht!$B:$B,0),5),Verdeelsleutels_percentage!$1:$1,0)))</f>
        <v>3.1851971307063822E-3</v>
      </c>
      <c r="AL126">
        <f>PRODUCT(INDEX(Overzicht!$B$2:$E$35,MATCH(demand!AL$1,Overzicht!$B$2:$B$35,0),4),INDEX(Verdeelsleutels_percentage!$A:$AB,MATCH(demand!$C126,Verdeelsleutels_percentage!$C:$C,0),MATCH(INDEX(Overzicht!$B$1:$F$35,MATCH(demand!AL$1,Overzicht!$B:$B,0),5),Verdeelsleutels_percentage!$1:$1,0)))</f>
        <v>4.0835860650081823E-2</v>
      </c>
      <c r="AM126">
        <f>PRODUCT(INDEX(Overzicht!$B$2:$E$35,MATCH(demand!AM$1,Overzicht!$B$2:$B$35,0),4),INDEX(Verdeelsleutels_percentage!$A:$AB,MATCH(demand!$C126,Verdeelsleutels_percentage!$C:$C,0),MATCH(INDEX(Overzicht!$B$1:$F$35,MATCH(demand!AM$1,Overzicht!$B:$B,0),5),Verdeelsleutels_percentage!$1:$1,0)))</f>
        <v>8.1671721300163647E-2</v>
      </c>
      <c r="AN126">
        <f>PRODUCT(INDEX(Overzicht!$B$2:$E$35,MATCH(demand!AN$1,Overzicht!$B$2:$B$35,0),4),INDEX(Verdeelsleutels_percentage!$A:$AB,MATCH(demand!$C126,Verdeelsleutels_percentage!$C:$C,0),MATCH(INDEX(Overzicht!$B$1:$F$35,MATCH(demand!AN$1,Overzicht!$B:$B,0),5),Verdeelsleutels_percentage!$1:$1,0)))</f>
        <v>4.0835860650081823E-2</v>
      </c>
      <c r="AO126">
        <f>PRODUCT(INDEX(Overzicht!$B$2:$E$35,MATCH(demand!AO$1,Overzicht!$B$2:$B$35,0),4),INDEX(Verdeelsleutels_percentage!$A:$AB,MATCH(demand!$C126,Verdeelsleutels_percentage!$C:$C,0),MATCH(INDEX(Overzicht!$B$1:$F$35,MATCH(demand!AO$1,Overzicht!$B:$B,0),5),Verdeelsleutels_percentage!$1:$1,0)))</f>
        <v>0.14292551227528638</v>
      </c>
    </row>
    <row r="127" spans="2:41">
      <c r="B127" t="str">
        <f>INDEX('ETLocal datasets'!B:C,MATCH(C127,'ETLocal datasets'!C:C,0),1)</f>
        <v>GM0345</v>
      </c>
      <c r="C127" t="str">
        <f>'ETLocal datasets'!C110</f>
        <v>Veenendaal</v>
      </c>
      <c r="D127">
        <f t="shared" si="10"/>
        <v>2.5837405521037336E-2</v>
      </c>
      <c r="E127">
        <f t="shared" si="11"/>
        <v>0.13128038751510931</v>
      </c>
      <c r="F127">
        <f t="shared" si="12"/>
        <v>3.9849438985154806E-2</v>
      </c>
      <c r="G127">
        <f t="shared" si="13"/>
        <v>8.1975988769461328E-2</v>
      </c>
      <c r="H127">
        <f>PRODUCT(INDEX(Overzicht!$B$2:$E$35,MATCH(demand!H$1,Overzicht!$B$2:$B$35,0),4),INDEX(Verdeelsleutels_percentage!$A:$AB,MATCH(demand!$C127,Verdeelsleutels_percentage!$C:$C,0),MATCH(INDEX(Overzicht!$B$1:$F$35,MATCH(demand!H$1,Overzicht!$B:$B,0),5),Verdeelsleutels_percentage!$1:$1,0)))</f>
        <v>3.9849438985154806E-2</v>
      </c>
      <c r="I127">
        <f>PRODUCT(INDEX(Overzicht!$B$2:$E$35,MATCH(demand!I$1,Overzicht!$B$2:$B$35,0),4),INDEX(Verdeelsleutels_percentage!$A:$AB,MATCH(demand!$C127,Verdeelsleutels_percentage!$C:$C,0),MATCH(INDEX(Overzicht!$B$1:$F$35,MATCH(demand!I$1,Overzicht!$B:$B,0),5),Verdeelsleutels_percentage!$1:$1,0)))</f>
        <v>1.1238474734226934E-4</v>
      </c>
      <c r="J127">
        <f>PRODUCT(INDEX(Overzicht!$B$2:$E$35,MATCH(demand!J$1,Overzicht!$B$2:$B$35,0),4),INDEX(Verdeelsleutels_percentage!$A:$AB,MATCH(demand!$C127,Verdeelsleutels_percentage!$C:$C,0),MATCH(INDEX(Overzicht!$B$1:$F$35,MATCH(demand!J$1,Overzicht!$B:$B,0),5),Verdeelsleutels_percentage!$1:$1,0)))</f>
        <v>9.1084431966068132E-3</v>
      </c>
      <c r="K127">
        <f>PRODUCT(INDEX(Overzicht!$B$2:$E$35,MATCH(demand!K$1,Overzicht!$B$2:$B$35,0),4),INDEX(Verdeelsleutels_percentage!$A:$AB,MATCH(demand!$C127,Verdeelsleutels_percentage!$C:$C,0),MATCH(INDEX(Overzicht!$B$1:$F$35,MATCH(demand!K$1,Overzicht!$B:$B,0),5),Verdeelsleutels_percentage!$1:$1,0)))</f>
        <v>1.311155385659809E-5</v>
      </c>
      <c r="L127">
        <f>PRODUCT(INDEX(Overzicht!$B$2:$E$35,MATCH(demand!L$1,Overzicht!$B$2:$B$35,0),4),INDEX(Verdeelsleutels_percentage!$A:$AB,MATCH(demand!$C127,Verdeelsleutels_percentage!$C:$C,0),MATCH(INDEX(Overzicht!$B$1:$F$35,MATCH(demand!L$1,Overzicht!$B:$B,0),5),Verdeelsleutels_percentage!$1:$1,0)))</f>
        <v>1.3662664794910221E-2</v>
      </c>
      <c r="M127">
        <f>PRODUCT(INDEX(Overzicht!$B$2:$E$35,MATCH(demand!M$1,Overzicht!$B$2:$B$35,0),4),INDEX(Verdeelsleutels_percentage!$A:$AB,MATCH(demand!$C127,Verdeelsleutels_percentage!$C:$C,0),MATCH(INDEX(Overzicht!$B$1:$F$35,MATCH(demand!M$1,Overzicht!$B:$B,0),5),Verdeelsleutels_percentage!$1:$1,0)))</f>
        <v>2.702977719509666E-4</v>
      </c>
      <c r="N127">
        <f>PRODUCT(INDEX(Overzicht!$B$2:$E$35,MATCH(demand!N$1,Overzicht!$B$2:$B$35,0),4),INDEX(Verdeelsleutels_percentage!$A:$AB,MATCH(demand!$C127,Verdeelsleutels_percentage!$C:$C,0),MATCH(INDEX(Overzicht!$B$1:$F$35,MATCH(demand!N$1,Overzicht!$B:$B,0),5),Verdeelsleutels_percentage!$1:$1,0)))</f>
        <v>7.319496481378951E-4</v>
      </c>
      <c r="O127">
        <f>PRODUCT(INDEX(Overzicht!$B$2:$E$35,MATCH(demand!O$1,Overzicht!$B$2:$B$35,0),4),INDEX(Verdeelsleutels_percentage!$A:$AB,MATCH(demand!$C127,Verdeelsleutels_percentage!$C:$C,0),MATCH(INDEX(Overzicht!$B$1:$F$35,MATCH(demand!O$1,Overzicht!$B:$B,0),5),Verdeelsleutels_percentage!$1:$1,0)))</f>
        <v>0</v>
      </c>
      <c r="P127">
        <f>PRODUCT(INDEX(Overzicht!$B$2:$E$35,MATCH(demand!P$1,Overzicht!$B$2:$B$35,0),4),INDEX(Verdeelsleutels_percentage!$A:$AB,MATCH(demand!$C127,Verdeelsleutels_percentage!$C:$C,0),MATCH(INDEX(Overzicht!$B$1:$F$35,MATCH(demand!P$1,Overzicht!$B:$B,0),5),Verdeelsleutels_percentage!$1:$1,0)))</f>
        <v>0</v>
      </c>
      <c r="Q127">
        <f>PRODUCT(INDEX(Overzicht!$B$2:$E$35,MATCH(demand!Q$1,Overzicht!$B$2:$B$35,0),4),INDEX(Verdeelsleutels_percentage!$A:$AB,MATCH(demand!$C127,Verdeelsleutels_percentage!$C:$C,0),MATCH(INDEX(Overzicht!$B$1:$F$35,MATCH(demand!Q$1,Overzicht!$B:$B,0),5),Verdeelsleutels_percentage!$1:$1,0)))</f>
        <v>1.3520345369963238E-2</v>
      </c>
      <c r="R127">
        <f>PRODUCT(INDEX(Overzicht!$B$2:$E$35,MATCH(demand!R$1,Overzicht!$B$2:$B$35,0),4),INDEX(Verdeelsleutels_percentage!$A:$AB,MATCH(demand!$C127,Verdeelsleutels_percentage!$C:$C,0),MATCH(INDEX(Overzicht!$B$1:$F$35,MATCH(demand!R$1,Overzicht!$B:$B,0),5),Verdeelsleutels_percentage!$1:$1,0)))</f>
        <v>2.4194302240986847E-3</v>
      </c>
      <c r="S127">
        <f>PRODUCT(INDEX(Overzicht!$B$2:$E$35,MATCH(demand!S$1,Overzicht!$B$2:$B$35,0),4),INDEX(Verdeelsleutels_percentage!$A:$AB,MATCH(demand!$C127,Verdeelsleutels_percentage!$C:$C,0),MATCH(INDEX(Overzicht!$B$1:$F$35,MATCH(demand!S$1,Overzicht!$B:$B,0),5),Verdeelsleutels_percentage!$1:$1,0)))</f>
        <v>1.8596404859738912E-2</v>
      </c>
      <c r="T127">
        <f>PRODUCT(INDEX(Overzicht!$B$2:$E$35,MATCH(demand!T$1,Overzicht!$B$2:$B$35,0),4),INDEX(Verdeelsleutels_percentage!$A:$AB,MATCH(demand!$C127,Verdeelsleutels_percentage!$C:$C,0),MATCH(INDEX(Overzicht!$B$1:$F$35,MATCH(demand!T$1,Overzicht!$B:$B,0),5),Verdeelsleutels_percentage!$1:$1,0)))</f>
        <v>1.5180738661011356E-2</v>
      </c>
      <c r="U127">
        <f>PRODUCT(INDEX(Overzicht!$B$2:$E$35,MATCH(demand!U$1,Overzicht!$B$2:$B$35,0),4),INDEX(Verdeelsleutels_percentage!$A:$AB,MATCH(demand!$C127,Verdeelsleutels_percentage!$C:$C,0),MATCH(INDEX(Overzicht!$B$1:$F$35,MATCH(demand!U$1,Overzicht!$B:$B,0),5),Verdeelsleutels_percentage!$1:$1,0)))</f>
        <v>4.7439808315660484E-2</v>
      </c>
      <c r="V127">
        <f>PRODUCT(INDEX(Overzicht!$B$2:$E$35,MATCH(demand!V$1,Overzicht!$B$2:$B$35,0),4),INDEX(Verdeelsleutels_percentage!$A:$AB,MATCH(demand!$C127,Verdeelsleutels_percentage!$C:$C,0),MATCH(INDEX(Overzicht!$B$1:$F$35,MATCH(demand!V$1,Overzicht!$B:$B,0),5),Verdeelsleutels_percentage!$1:$1,0)))</f>
        <v>4.1747031317781232E-3</v>
      </c>
      <c r="W127">
        <f>PRODUCT(INDEX(Overzicht!$B$2:$E$35,MATCH(demand!W$1,Overzicht!$B$2:$B$35,0),4),INDEX(Verdeelsleutels_percentage!$A:$AB,MATCH(demand!$C127,Verdeelsleutels_percentage!$C:$C,0),MATCH(INDEX(Overzicht!$B$1:$F$35,MATCH(demand!W$1,Overzicht!$B:$B,0),5),Verdeelsleutels_percentage!$1:$1,0)))</f>
        <v>4.5542215983034068E-2</v>
      </c>
      <c r="X127">
        <f>PRODUCT(INDEX(Overzicht!$B$2:$E$35,MATCH(demand!X$1,Overzicht!$B$2:$B$35,0),4),INDEX(Verdeelsleutels_percentage!$A:$AB,MATCH(demand!$C127,Verdeelsleutels_percentage!$C:$C,0),MATCH(INDEX(Overzicht!$B$1:$F$35,MATCH(demand!X$1,Overzicht!$B:$B,0),5),Verdeelsleutels_percentage!$1:$1,0)))</f>
        <v>1.503208603158789E-4</v>
      </c>
      <c r="Y127">
        <f>PRODUCT(INDEX(Overzicht!$B$2:$E$35,MATCH(demand!Y$1,Overzicht!$B$2:$B$35,0),4),INDEX(Verdeelsleutels_percentage!$A:$AB,MATCH(demand!$C127,Verdeelsleutels_percentage!$C:$C,0),MATCH(INDEX(Overzicht!$B$1:$F$35,MATCH(demand!Y$1,Overzicht!$B:$B,0),5),Verdeelsleutels_percentage!$1:$1,0)))</f>
        <v>1.5293001841867678E-7</v>
      </c>
      <c r="Z127">
        <f>PRODUCT(INDEX(Overzicht!$B$2:$E$35,MATCH(demand!Z$1,Overzicht!$B$2:$B$35,0),4),INDEX(Verdeelsleutels_percentage!$A:$AB,MATCH(demand!$C127,Verdeelsleutels_percentage!$C:$C,0),MATCH(INDEX(Overzicht!$B$1:$F$35,MATCH(demand!Z$1,Overzicht!$B:$B,0),5),Verdeelsleutels_percentage!$1:$1,0)))</f>
        <v>0</v>
      </c>
      <c r="AA127">
        <f>PRODUCT(INDEX(Overzicht!$B$2:$E$35,MATCH(demand!AA$1,Overzicht!$B$2:$B$35,0),4),INDEX(Verdeelsleutels_percentage!$A:$AB,MATCH(demand!$C127,Verdeelsleutels_percentage!$C:$C,0),MATCH(INDEX(Overzicht!$B$1:$F$35,MATCH(demand!AA$1,Overzicht!$B:$B,0),5),Verdeelsleutels_percentage!$1:$1,0)))</f>
        <v>3.5773103723667085E-6</v>
      </c>
      <c r="AB127">
        <f>PRODUCT(INDEX(Overzicht!$B$2:$E$35,MATCH(demand!AB$1,Overzicht!$B$2:$B$35,0),4),INDEX(Verdeelsleutels_percentage!$A:$AB,MATCH(demand!$C127,Verdeelsleutels_percentage!$C:$C,0),MATCH(INDEX(Overzicht!$B$1:$F$35,MATCH(demand!AB$1,Overzicht!$B:$B,0),5),Verdeelsleutels_percentage!$1:$1,0)))</f>
        <v>1.0246866382276162E-2</v>
      </c>
      <c r="AC127">
        <f>PRODUCT(INDEX(Overzicht!$B$2:$E$35,MATCH(demand!AC$1,Overzicht!$B$2:$B$35,0),4),INDEX(Verdeelsleutels_percentage!$A:$AB,MATCH(demand!$C127,Verdeelsleutels_percentage!$C:$C,0),MATCH(INDEX(Overzicht!$B$1:$F$35,MATCH(demand!AC$1,Overzicht!$B:$B,0),5),Verdeelsleutels_percentage!$1:$1,0)))</f>
        <v>3.468876223780009E-4</v>
      </c>
      <c r="AD127">
        <f>PRODUCT(INDEX(Overzicht!$B$2:$E$35,MATCH(demand!AD$1,Overzicht!$B$2:$B$35,0),4),INDEX(Verdeelsleutels_percentage!$A:$AB,MATCH(demand!$C127,Verdeelsleutels_percentage!$C:$C,0),MATCH(INDEX(Overzicht!$B$1:$F$35,MATCH(demand!AD$1,Overzicht!$B:$B,0),5),Verdeelsleutels_percentage!$1:$1,0)))</f>
        <v>0</v>
      </c>
      <c r="AE127">
        <f>PRODUCT(INDEX(Overzicht!$B$2:$E$35,MATCH(demand!AE$1,Overzicht!$B$2:$B$35,0),4),INDEX(Verdeelsleutels_percentage!$A:$AB,MATCH(demand!$C127,Verdeelsleutels_percentage!$C:$C,0),MATCH(INDEX(Overzicht!$B$1:$F$35,MATCH(demand!AE$1,Overzicht!$B:$B,0),5),Verdeelsleutels_percentage!$1:$1,0)))</f>
        <v>0</v>
      </c>
      <c r="AF127">
        <f>PRODUCT(INDEX(Overzicht!$B$2:$E$35,MATCH(demand!AF$1,Overzicht!$B$2:$B$35,0),4),INDEX(Verdeelsleutels_percentage!$A:$AB,MATCH(demand!$C127,Verdeelsleutels_percentage!$C:$C,0),MATCH(INDEX(Overzicht!$B$1:$F$35,MATCH(demand!AF$1,Overzicht!$B:$B,0),5),Verdeelsleutels_percentage!$1:$1,0)))</f>
        <v>0</v>
      </c>
      <c r="AG127">
        <f>PRODUCT(INDEX(Overzicht!$B$2:$E$35,MATCH(demand!AG$1,Overzicht!$B$2:$B$35,0),4),INDEX(Verdeelsleutels_percentage!$A:$AB,MATCH(demand!$C127,Verdeelsleutels_percentage!$C:$C,0),MATCH(INDEX(Overzicht!$B$1:$F$35,MATCH(demand!AG$1,Overzicht!$B:$B,0),5),Verdeelsleutels_percentage!$1:$1,0)))</f>
        <v>0</v>
      </c>
      <c r="AH127">
        <f>PRODUCT(INDEX(Overzicht!$B$2:$E$35,MATCH(demand!AH$1,Overzicht!$B$2:$B$35,0),4),INDEX(Verdeelsleutels_percentage!$A:$AB,MATCH(demand!$C127,Verdeelsleutels_percentage!$C:$C,0),MATCH(INDEX(Overzicht!$B$1:$F$35,MATCH(demand!AH$1,Overzicht!$B:$B,0),5),Verdeelsleutels_percentage!$1:$1,0)))</f>
        <v>4.650503484076721E-5</v>
      </c>
      <c r="AI127">
        <f>PRODUCT(INDEX(Overzicht!$B$2:$E$35,MATCH(demand!AI$1,Overzicht!$B$2:$B$35,0),4),INDEX(Verdeelsleutels_percentage!$A:$AB,MATCH(demand!$C127,Verdeelsleutels_percentage!$C:$C,0),MATCH(INDEX(Overzicht!$B$1:$F$35,MATCH(demand!AI$1,Overzicht!$B:$B,0),5),Verdeelsleutels_percentage!$1:$1,0)))</f>
        <v>7.154620744733417E-6</v>
      </c>
      <c r="AJ127">
        <f>PRODUCT(INDEX(Overzicht!$B$2:$E$35,MATCH(demand!AJ$1,Overzicht!$B$2:$B$35,0),4),INDEX(Verdeelsleutels_percentage!$A:$AB,MATCH(demand!$C127,Verdeelsleutels_percentage!$C:$C,0),MATCH(INDEX(Overzicht!$B$1:$F$35,MATCH(demand!AJ$1,Overzicht!$B:$B,0),5),Verdeelsleutels_percentage!$1:$1,0)))</f>
        <v>0</v>
      </c>
      <c r="AK127">
        <f>PRODUCT(INDEX(Overzicht!$B$2:$E$35,MATCH(demand!AK$1,Overzicht!$B$2:$B$35,0),4),INDEX(Verdeelsleutels_percentage!$A:$AB,MATCH(demand!$C127,Verdeelsleutels_percentage!$C:$C,0),MATCH(INDEX(Overzicht!$B$1:$F$35,MATCH(demand!AK$1,Overzicht!$B:$B,0),5),Verdeelsleutels_percentage!$1:$1,0)))</f>
        <v>5.9204880777944291E-4</v>
      </c>
      <c r="AL127">
        <f>PRODUCT(INDEX(Overzicht!$B$2:$E$35,MATCH(demand!AL$1,Overzicht!$B$2:$B$35,0),4),INDEX(Verdeelsleutels_percentage!$A:$AB,MATCH(demand!$C127,Verdeelsleutels_percentage!$C:$C,0),MATCH(INDEX(Overzicht!$B$1:$F$35,MATCH(demand!AL$1,Overzicht!$B:$B,0),5),Verdeelsleutels_percentage!$1:$1,0)))</f>
        <v>7.590369330505678E-3</v>
      </c>
      <c r="AM127">
        <f>PRODUCT(INDEX(Overzicht!$B$2:$E$35,MATCH(demand!AM$1,Overzicht!$B$2:$B$35,0),4),INDEX(Verdeelsleutels_percentage!$A:$AB,MATCH(demand!$C127,Verdeelsleutels_percentage!$C:$C,0),MATCH(INDEX(Overzicht!$B$1:$F$35,MATCH(demand!AM$1,Overzicht!$B:$B,0),5),Verdeelsleutels_percentage!$1:$1,0)))</f>
        <v>1.5180738661011356E-2</v>
      </c>
      <c r="AN127">
        <f>PRODUCT(INDEX(Overzicht!$B$2:$E$35,MATCH(demand!AN$1,Overzicht!$B$2:$B$35,0),4),INDEX(Verdeelsleutels_percentage!$A:$AB,MATCH(demand!$C127,Verdeelsleutels_percentage!$C:$C,0),MATCH(INDEX(Overzicht!$B$1:$F$35,MATCH(demand!AN$1,Overzicht!$B:$B,0),5),Verdeelsleutels_percentage!$1:$1,0)))</f>
        <v>7.590369330505678E-3</v>
      </c>
      <c r="AO127">
        <f>PRODUCT(INDEX(Overzicht!$B$2:$E$35,MATCH(demand!AO$1,Overzicht!$B$2:$B$35,0),4),INDEX(Verdeelsleutels_percentage!$A:$AB,MATCH(demand!$C127,Verdeelsleutels_percentage!$C:$C,0),MATCH(INDEX(Overzicht!$B$1:$F$35,MATCH(demand!AO$1,Overzicht!$B:$B,0),5),Verdeelsleutels_percentage!$1:$1,0)))</f>
        <v>2.6566292656769873E-2</v>
      </c>
    </row>
    <row r="128" spans="2:41">
      <c r="B128" t="str">
        <f>INDEX('ETLocal datasets'!B:C,MATCH(C128,'ETLocal datasets'!C:C,0),1)</f>
        <v>GM0351</v>
      </c>
      <c r="C128" t="str">
        <f>'ETLocal datasets'!C111</f>
        <v>Woudenberg</v>
      </c>
      <c r="D128">
        <f t="shared" si="10"/>
        <v>1.4012707194654172E-2</v>
      </c>
      <c r="E128">
        <f t="shared" si="11"/>
        <v>6.6203735294063204E-2</v>
      </c>
      <c r="F128">
        <f t="shared" si="12"/>
        <v>7.9991723258251868E-3</v>
      </c>
      <c r="G128">
        <f t="shared" si="13"/>
        <v>1.6455440213126102E-2</v>
      </c>
      <c r="H128">
        <f>PRODUCT(INDEX(Overzicht!$B$2:$E$35,MATCH(demand!H$1,Overzicht!$B$2:$B$35,0),4),INDEX(Verdeelsleutels_percentage!$A:$AB,MATCH(demand!$C128,Verdeelsleutels_percentage!$C:$C,0),MATCH(INDEX(Overzicht!$B$1:$F$35,MATCH(demand!H$1,Overzicht!$B:$B,0),5),Verdeelsleutels_percentage!$1:$1,0)))</f>
        <v>7.9991723258251868E-3</v>
      </c>
      <c r="I128">
        <f>PRODUCT(INDEX(Overzicht!$B$2:$E$35,MATCH(demand!I$1,Overzicht!$B$2:$B$35,0),4),INDEX(Verdeelsleutels_percentage!$A:$AB,MATCH(demand!$C128,Verdeelsleutels_percentage!$C:$C,0),MATCH(INDEX(Overzicht!$B$1:$F$35,MATCH(demand!I$1,Overzicht!$B:$B,0),5),Verdeelsleutels_percentage!$1:$1,0)))</f>
        <v>2.7484476589401349E-3</v>
      </c>
      <c r="J128">
        <f>PRODUCT(INDEX(Overzicht!$B$2:$E$35,MATCH(demand!J$1,Overzicht!$B$2:$B$35,0),4),INDEX(Verdeelsleutels_percentage!$A:$AB,MATCH(demand!$C128,Verdeelsleutels_percentage!$C:$C,0),MATCH(INDEX(Overzicht!$B$1:$F$35,MATCH(demand!J$1,Overzicht!$B:$B,0),5),Verdeelsleutels_percentage!$1:$1,0)))</f>
        <v>1.8283822459029E-3</v>
      </c>
      <c r="K128">
        <f>PRODUCT(INDEX(Overzicht!$B$2:$E$35,MATCH(demand!K$1,Overzicht!$B$2:$B$35,0),4),INDEX(Verdeelsleutels_percentage!$A:$AB,MATCH(demand!$C128,Verdeelsleutels_percentage!$C:$C,0),MATCH(INDEX(Overzicht!$B$1:$F$35,MATCH(demand!K$1,Overzicht!$B:$B,0),5),Verdeelsleutels_percentage!$1:$1,0)))</f>
        <v>3.2065222687634908E-4</v>
      </c>
      <c r="L128">
        <f>PRODUCT(INDEX(Overzicht!$B$2:$E$35,MATCH(demand!L$1,Overzicht!$B$2:$B$35,0),4),INDEX(Verdeelsleutels_percentage!$A:$AB,MATCH(demand!$C128,Verdeelsleutels_percentage!$C:$C,0),MATCH(INDEX(Overzicht!$B$1:$F$35,MATCH(demand!L$1,Overzicht!$B:$B,0),5),Verdeelsleutels_percentage!$1:$1,0)))</f>
        <v>2.7425733688543502E-3</v>
      </c>
      <c r="M128">
        <f>PRODUCT(INDEX(Overzicht!$B$2:$E$35,MATCH(demand!M$1,Overzicht!$B$2:$B$35,0),4),INDEX(Verdeelsleutels_percentage!$A:$AB,MATCH(demand!$C128,Verdeelsleutels_percentage!$C:$C,0),MATCH(INDEX(Overzicht!$B$1:$F$35,MATCH(demand!M$1,Overzicht!$B:$B,0),5),Verdeelsleutels_percentage!$1:$1,0)))</f>
        <v>4.9240038196148288E-3</v>
      </c>
      <c r="N128">
        <f>PRODUCT(INDEX(Overzicht!$B$2:$E$35,MATCH(demand!N$1,Overzicht!$B$2:$B$35,0),4),INDEX(Verdeelsleutels_percentage!$A:$AB,MATCH(demand!$C128,Verdeelsleutels_percentage!$C:$C,0),MATCH(INDEX(Overzicht!$B$1:$F$35,MATCH(demand!N$1,Overzicht!$B:$B,0),5),Verdeelsleutels_percentage!$1:$1,0)))</f>
        <v>3.3988968128231364E-2</v>
      </c>
      <c r="O128">
        <f>PRODUCT(INDEX(Overzicht!$B$2:$E$35,MATCH(demand!O$1,Overzicht!$B$2:$B$35,0),4),INDEX(Verdeelsleutels_percentage!$A:$AB,MATCH(demand!$C128,Verdeelsleutels_percentage!$C:$C,0),MATCH(INDEX(Overzicht!$B$1:$F$35,MATCH(demand!O$1,Overzicht!$B:$B,0),5),Verdeelsleutels_percentage!$1:$1,0)))</f>
        <v>0</v>
      </c>
      <c r="P128">
        <f>PRODUCT(INDEX(Overzicht!$B$2:$E$35,MATCH(demand!P$1,Overzicht!$B$2:$B$35,0),4),INDEX(Verdeelsleutels_percentage!$A:$AB,MATCH(demand!$C128,Verdeelsleutels_percentage!$C:$C,0),MATCH(INDEX(Overzicht!$B$1:$F$35,MATCH(demand!P$1,Overzicht!$B:$B,0),5),Verdeelsleutels_percentage!$1:$1,0)))</f>
        <v>0</v>
      </c>
      <c r="Q128">
        <f>PRODUCT(INDEX(Overzicht!$B$2:$E$35,MATCH(demand!Q$1,Overzicht!$B$2:$B$35,0),4),INDEX(Verdeelsleutels_percentage!$A:$AB,MATCH(demand!$C128,Verdeelsleutels_percentage!$C:$C,0),MATCH(INDEX(Overzicht!$B$1:$F$35,MATCH(demand!Q$1,Overzicht!$B:$B,0),5),Verdeelsleutels_percentage!$1:$1,0)))</f>
        <v>2.7140048962621169E-3</v>
      </c>
      <c r="R128">
        <f>PRODUCT(INDEX(Overzicht!$B$2:$E$35,MATCH(demand!R$1,Overzicht!$B$2:$B$35,0),4),INDEX(Verdeelsleutels_percentage!$A:$AB,MATCH(demand!$C128,Verdeelsleutels_percentage!$C:$C,0),MATCH(INDEX(Overzicht!$B$1:$F$35,MATCH(demand!R$1,Overzicht!$B:$B,0),5),Verdeelsleutels_percentage!$1:$1,0)))</f>
        <v>4.8566403406795778E-4</v>
      </c>
      <c r="S128">
        <f>PRODUCT(INDEX(Overzicht!$B$2:$E$35,MATCH(demand!S$1,Overzicht!$B$2:$B$35,0),4),INDEX(Verdeelsleutels_percentage!$A:$AB,MATCH(demand!$C128,Verdeelsleutels_percentage!$C:$C,0),MATCH(INDEX(Overzicht!$B$1:$F$35,MATCH(demand!S$1,Overzicht!$B:$B,0),5),Verdeelsleutels_percentage!$1:$1,0)))</f>
        <v>3.7329470853850878E-3</v>
      </c>
      <c r="T128">
        <f>PRODUCT(INDEX(Overzicht!$B$2:$E$35,MATCH(demand!T$1,Overzicht!$B$2:$B$35,0),4),INDEX(Verdeelsleutels_percentage!$A:$AB,MATCH(demand!$C128,Verdeelsleutels_percentage!$C:$C,0),MATCH(INDEX(Overzicht!$B$1:$F$35,MATCH(demand!T$1,Overzicht!$B:$B,0),5),Verdeelsleutels_percentage!$1:$1,0)))</f>
        <v>3.0473037431714999E-3</v>
      </c>
      <c r="U128">
        <f>PRODUCT(INDEX(Overzicht!$B$2:$E$35,MATCH(demand!U$1,Overzicht!$B$2:$B$35,0),4),INDEX(Verdeelsleutels_percentage!$A:$AB,MATCH(demand!$C128,Verdeelsleutels_percentage!$C:$C,0),MATCH(INDEX(Overzicht!$B$1:$F$35,MATCH(demand!U$1,Overzicht!$B:$B,0),5),Verdeelsleutels_percentage!$1:$1,0)))</f>
        <v>9.5228241974109375E-3</v>
      </c>
      <c r="V128">
        <f>PRODUCT(INDEX(Overzicht!$B$2:$E$35,MATCH(demand!V$1,Overzicht!$B$2:$B$35,0),4),INDEX(Verdeelsleutels_percentage!$A:$AB,MATCH(demand!$C128,Verdeelsleutels_percentage!$C:$C,0),MATCH(INDEX(Overzicht!$B$1:$F$35,MATCH(demand!V$1,Overzicht!$B:$B,0),5),Verdeelsleutels_percentage!$1:$1,0)))</f>
        <v>8.3800852937216254E-4</v>
      </c>
      <c r="W128">
        <f>PRODUCT(INDEX(Overzicht!$B$2:$E$35,MATCH(demand!W$1,Overzicht!$B$2:$B$35,0),4),INDEX(Verdeelsleutels_percentage!$A:$AB,MATCH(demand!$C128,Verdeelsleutels_percentage!$C:$C,0),MATCH(INDEX(Overzicht!$B$1:$F$35,MATCH(demand!W$1,Overzicht!$B:$B,0),5),Verdeelsleutels_percentage!$1:$1,0)))</f>
        <v>9.1419112295145002E-3</v>
      </c>
      <c r="X128">
        <f>PRODUCT(INDEX(Overzicht!$B$2:$E$35,MATCH(demand!X$1,Overzicht!$B$2:$B$35,0),4),INDEX(Verdeelsleutels_percentage!$A:$AB,MATCH(demand!$C128,Verdeelsleutels_percentage!$C:$C,0),MATCH(INDEX(Overzicht!$B$1:$F$35,MATCH(demand!X$1,Overzicht!$B:$B,0),5),Verdeelsleutels_percentage!$1:$1,0)))</f>
        <v>4.9661558296949628E-3</v>
      </c>
      <c r="Y128">
        <f>PRODUCT(INDEX(Overzicht!$B$2:$E$35,MATCH(demand!Y$1,Overzicht!$B$2:$B$35,0),4),INDEX(Verdeelsleutels_percentage!$A:$AB,MATCH(demand!$C128,Verdeelsleutels_percentage!$C:$C,0),MATCH(INDEX(Overzicht!$B$1:$F$35,MATCH(demand!Y$1,Overzicht!$B:$B,0),5),Verdeelsleutels_percentage!$1:$1,0)))</f>
        <v>8.7475970535483112E-7</v>
      </c>
      <c r="Z128">
        <f>PRODUCT(INDEX(Overzicht!$B$2:$E$35,MATCH(demand!Z$1,Overzicht!$B$2:$B$35,0),4),INDEX(Verdeelsleutels_percentage!$A:$AB,MATCH(demand!$C128,Verdeelsleutels_percentage!$C:$C,0),MATCH(INDEX(Overzicht!$B$1:$F$35,MATCH(demand!Z$1,Overzicht!$B:$B,0),5),Verdeelsleutels_percentage!$1:$1,0)))</f>
        <v>0</v>
      </c>
      <c r="AA128">
        <f>PRODUCT(INDEX(Overzicht!$B$2:$E$35,MATCH(demand!AA$1,Overzicht!$B$2:$B$35,0),4),INDEX(Verdeelsleutels_percentage!$A:$AB,MATCH(demand!$C128,Verdeelsleutels_percentage!$C:$C,0),MATCH(INDEX(Overzicht!$B$1:$F$35,MATCH(demand!AA$1,Overzicht!$B:$B,0),5),Verdeelsleutels_percentage!$1:$1,0)))</f>
        <v>2.0462215329937571E-5</v>
      </c>
      <c r="AB128">
        <f>PRODUCT(INDEX(Overzicht!$B$2:$E$35,MATCH(demand!AB$1,Overzicht!$B$2:$B$35,0),4),INDEX(Verdeelsleutels_percentage!$A:$AB,MATCH(demand!$C128,Verdeelsleutels_percentage!$C:$C,0),MATCH(INDEX(Overzicht!$B$1:$F$35,MATCH(demand!AB$1,Overzicht!$B:$B,0),5),Verdeelsleutels_percentage!$1:$1,0)))</f>
        <v>3.0699881069824646E-3</v>
      </c>
      <c r="AC128">
        <f>PRODUCT(INDEX(Overzicht!$B$2:$E$35,MATCH(demand!AC$1,Overzicht!$B$2:$B$35,0),4),INDEX(Verdeelsleutels_percentage!$A:$AB,MATCH(demand!$C128,Verdeelsleutels_percentage!$C:$C,0),MATCH(INDEX(Overzicht!$B$1:$F$35,MATCH(demand!AC$1,Overzicht!$B:$B,0),5),Verdeelsleutels_percentage!$1:$1,0)))</f>
        <v>7.2554351370069737E-4</v>
      </c>
      <c r="AD128">
        <f>PRODUCT(INDEX(Overzicht!$B$2:$E$35,MATCH(demand!AD$1,Overzicht!$B$2:$B$35,0),4),INDEX(Verdeelsleutels_percentage!$A:$AB,MATCH(demand!$C128,Verdeelsleutels_percentage!$C:$C,0),MATCH(INDEX(Overzicht!$B$1:$F$35,MATCH(demand!AD$1,Overzicht!$B:$B,0),5),Verdeelsleutels_percentage!$1:$1,0)))</f>
        <v>0</v>
      </c>
      <c r="AE128">
        <f>PRODUCT(INDEX(Overzicht!$B$2:$E$35,MATCH(demand!AE$1,Overzicht!$B$2:$B$35,0),4),INDEX(Verdeelsleutels_percentage!$A:$AB,MATCH(demand!$C128,Verdeelsleutels_percentage!$C:$C,0),MATCH(INDEX(Overzicht!$B$1:$F$35,MATCH(demand!AE$1,Overzicht!$B:$B,0),5),Verdeelsleutels_percentage!$1:$1,0)))</f>
        <v>0</v>
      </c>
      <c r="AF128">
        <f>PRODUCT(INDEX(Overzicht!$B$2:$E$35,MATCH(demand!AF$1,Overzicht!$B$2:$B$35,0),4),INDEX(Verdeelsleutels_percentage!$A:$AB,MATCH(demand!$C128,Verdeelsleutels_percentage!$C:$C,0),MATCH(INDEX(Overzicht!$B$1:$F$35,MATCH(demand!AF$1,Overzicht!$B:$B,0),5),Verdeelsleutels_percentage!$1:$1,0)))</f>
        <v>0</v>
      </c>
      <c r="AG128">
        <f>PRODUCT(INDEX(Overzicht!$B$2:$E$35,MATCH(demand!AG$1,Overzicht!$B$2:$B$35,0),4),INDEX(Verdeelsleutels_percentage!$A:$AB,MATCH(demand!$C128,Verdeelsleutels_percentage!$C:$C,0),MATCH(INDEX(Overzicht!$B$1:$F$35,MATCH(demand!AG$1,Overzicht!$B:$B,0),5),Verdeelsleutels_percentage!$1:$1,0)))</f>
        <v>0</v>
      </c>
      <c r="AH128">
        <f>PRODUCT(INDEX(Overzicht!$B$2:$E$35,MATCH(demand!AH$1,Overzicht!$B$2:$B$35,0),4),INDEX(Verdeelsleutels_percentage!$A:$AB,MATCH(demand!$C128,Verdeelsleutels_percentage!$C:$C,0),MATCH(INDEX(Overzicht!$B$1:$F$35,MATCH(demand!AH$1,Overzicht!$B:$B,0),5),Verdeelsleutels_percentage!$1:$1,0)))</f>
        <v>2.6600879928918842E-4</v>
      </c>
      <c r="AI128">
        <f>PRODUCT(INDEX(Overzicht!$B$2:$E$35,MATCH(demand!AI$1,Overzicht!$B$2:$B$35,0),4),INDEX(Verdeelsleutels_percentage!$A:$AB,MATCH(demand!$C128,Verdeelsleutels_percentage!$C:$C,0),MATCH(INDEX(Overzicht!$B$1:$F$35,MATCH(demand!AI$1,Overzicht!$B:$B,0),5),Verdeelsleutels_percentage!$1:$1,0)))</f>
        <v>4.0924430659875142E-5</v>
      </c>
      <c r="AJ128">
        <f>PRODUCT(INDEX(Overzicht!$B$2:$E$35,MATCH(demand!AJ$1,Overzicht!$B$2:$B$35,0),4),INDEX(Verdeelsleutels_percentage!$A:$AB,MATCH(demand!$C128,Verdeelsleutels_percentage!$C:$C,0),MATCH(INDEX(Overzicht!$B$1:$F$35,MATCH(demand!AJ$1,Overzicht!$B:$B,0),5),Verdeelsleutels_percentage!$1:$1,0)))</f>
        <v>0</v>
      </c>
      <c r="AK128">
        <f>PRODUCT(INDEX(Overzicht!$B$2:$E$35,MATCH(demand!AK$1,Overzicht!$B$2:$B$35,0),4),INDEX(Verdeelsleutels_percentage!$A:$AB,MATCH(demand!$C128,Verdeelsleutels_percentage!$C:$C,0),MATCH(INDEX(Overzicht!$B$1:$F$35,MATCH(demand!AK$1,Overzicht!$B:$B,0),5),Verdeelsleutels_percentage!$1:$1,0)))</f>
        <v>1.188448459836885E-4</v>
      </c>
      <c r="AL128">
        <f>PRODUCT(INDEX(Overzicht!$B$2:$E$35,MATCH(demand!AL$1,Overzicht!$B$2:$B$35,0),4),INDEX(Verdeelsleutels_percentage!$A:$AB,MATCH(demand!$C128,Verdeelsleutels_percentage!$C:$C,0),MATCH(INDEX(Overzicht!$B$1:$F$35,MATCH(demand!AL$1,Overzicht!$B:$B,0),5),Verdeelsleutels_percentage!$1:$1,0)))</f>
        <v>1.52365187158575E-3</v>
      </c>
      <c r="AM128">
        <f>PRODUCT(INDEX(Overzicht!$B$2:$E$35,MATCH(demand!AM$1,Overzicht!$B$2:$B$35,0),4),INDEX(Verdeelsleutels_percentage!$A:$AB,MATCH(demand!$C128,Verdeelsleutels_percentage!$C:$C,0),MATCH(INDEX(Overzicht!$B$1:$F$35,MATCH(demand!AM$1,Overzicht!$B:$B,0),5),Verdeelsleutels_percentage!$1:$1,0)))</f>
        <v>3.0473037431714999E-3</v>
      </c>
      <c r="AN128">
        <f>PRODUCT(INDEX(Overzicht!$B$2:$E$35,MATCH(demand!AN$1,Overzicht!$B$2:$B$35,0),4),INDEX(Verdeelsleutels_percentage!$A:$AB,MATCH(demand!$C128,Verdeelsleutels_percentage!$C:$C,0),MATCH(INDEX(Overzicht!$B$1:$F$35,MATCH(demand!AN$1,Overzicht!$B:$B,0),5),Verdeelsleutels_percentage!$1:$1,0)))</f>
        <v>1.52365187158575E-3</v>
      </c>
      <c r="AO128">
        <f>PRODUCT(INDEX(Overzicht!$B$2:$E$35,MATCH(demand!AO$1,Overzicht!$B$2:$B$35,0),4),INDEX(Verdeelsleutels_percentage!$A:$AB,MATCH(demand!$C128,Verdeelsleutels_percentage!$C:$C,0),MATCH(INDEX(Overzicht!$B$1:$F$35,MATCH(demand!AO$1,Overzicht!$B:$B,0),5),Verdeelsleutels_percentage!$1:$1,0)))</f>
        <v>5.3327815505501246E-3</v>
      </c>
    </row>
    <row r="129" spans="2:41">
      <c r="B129" t="str">
        <f>INDEX('ETLocal datasets'!B:C,MATCH(C129,'ETLocal datasets'!C:C,0),1)</f>
        <v>GM0352</v>
      </c>
      <c r="C129" t="str">
        <f>'ETLocal datasets'!C112</f>
        <v>Wijk bij Duurstede</v>
      </c>
      <c r="D129">
        <f t="shared" si="10"/>
        <v>1.9248624297046716E-2</v>
      </c>
      <c r="E129">
        <f t="shared" si="11"/>
        <v>6.2193104851207139E-2</v>
      </c>
      <c r="F129">
        <f t="shared" si="12"/>
        <v>1.443690815785038E-2</v>
      </c>
      <c r="G129">
        <f t="shared" si="13"/>
        <v>2.9698782496149354E-2</v>
      </c>
      <c r="H129">
        <f>PRODUCT(INDEX(Overzicht!$B$2:$E$35,MATCH(demand!H$1,Overzicht!$B$2:$B$35,0),4),INDEX(Verdeelsleutels_percentage!$A:$AB,MATCH(demand!$C129,Verdeelsleutels_percentage!$C:$C,0),MATCH(INDEX(Overzicht!$B$1:$F$35,MATCH(demand!H$1,Overzicht!$B:$B,0),5),Verdeelsleutels_percentage!$1:$1,0)))</f>
        <v>1.443690815785038E-2</v>
      </c>
      <c r="I129">
        <f>PRODUCT(INDEX(Overzicht!$B$2:$E$35,MATCH(demand!I$1,Overzicht!$B$2:$B$35,0),4),INDEX(Verdeelsleutels_percentage!$A:$AB,MATCH(demand!$C129,Verdeelsleutels_percentage!$C:$C,0),MATCH(INDEX(Overzicht!$B$1:$F$35,MATCH(demand!I$1,Overzicht!$B:$B,0),5),Verdeelsleutels_percentage!$1:$1,0)))</f>
        <v>4.0459172863343022E-3</v>
      </c>
      <c r="J129">
        <f>PRODUCT(INDEX(Overzicht!$B$2:$E$35,MATCH(demand!J$1,Overzicht!$B$2:$B$35,0),4),INDEX(Verdeelsleutels_percentage!$A:$AB,MATCH(demand!$C129,Verdeelsleutels_percentage!$C:$C,0),MATCH(INDEX(Overzicht!$B$1:$F$35,MATCH(demand!J$1,Overzicht!$B:$B,0),5),Verdeelsleutels_percentage!$1:$1,0)))</f>
        <v>3.2998647217943725E-3</v>
      </c>
      <c r="K129">
        <f>PRODUCT(INDEX(Overzicht!$B$2:$E$35,MATCH(demand!K$1,Overzicht!$B$2:$B$35,0),4),INDEX(Verdeelsleutels_percentage!$A:$AB,MATCH(demand!$C129,Verdeelsleutels_percentage!$C:$C,0),MATCH(INDEX(Overzicht!$B$1:$F$35,MATCH(demand!K$1,Overzicht!$B:$B,0),5),Verdeelsleutels_percentage!$1:$1,0)))</f>
        <v>4.7202368340566866E-4</v>
      </c>
      <c r="L129">
        <f>PRODUCT(INDEX(Overzicht!$B$2:$E$35,MATCH(demand!L$1,Overzicht!$B$2:$B$35,0),4),INDEX(Verdeelsleutels_percentage!$A:$AB,MATCH(demand!$C129,Verdeelsleutels_percentage!$C:$C,0),MATCH(INDEX(Overzicht!$B$1:$F$35,MATCH(demand!L$1,Overzicht!$B:$B,0),5),Verdeelsleutels_percentage!$1:$1,0)))</f>
        <v>4.949797082691559E-3</v>
      </c>
      <c r="M129">
        <f>PRODUCT(INDEX(Overzicht!$B$2:$E$35,MATCH(demand!M$1,Overzicht!$B$2:$B$35,0),4),INDEX(Verdeelsleutels_percentage!$A:$AB,MATCH(demand!$C129,Verdeelsleutels_percentage!$C:$C,0),MATCH(INDEX(Overzicht!$B$1:$F$35,MATCH(demand!M$1,Overzicht!$B:$B,0),5),Verdeelsleutels_percentage!$1:$1,0)))</f>
        <v>4.6744580185159208E-3</v>
      </c>
      <c r="N129">
        <f>PRODUCT(INDEX(Overzicht!$B$2:$E$35,MATCH(demand!N$1,Overzicht!$B$2:$B$35,0),4),INDEX(Verdeelsleutels_percentage!$A:$AB,MATCH(demand!$C129,Verdeelsleutels_percentage!$C:$C,0),MATCH(INDEX(Overzicht!$B$1:$F$35,MATCH(demand!N$1,Overzicht!$B:$B,0),5),Verdeelsleutels_percentage!$1:$1,0)))</f>
        <v>8.3266029461728265E-3</v>
      </c>
      <c r="O129">
        <f>PRODUCT(INDEX(Overzicht!$B$2:$E$35,MATCH(demand!O$1,Overzicht!$B$2:$B$35,0),4),INDEX(Verdeelsleutels_percentage!$A:$AB,MATCH(demand!$C129,Verdeelsleutels_percentage!$C:$C,0),MATCH(INDEX(Overzicht!$B$1:$F$35,MATCH(demand!O$1,Overzicht!$B:$B,0),5),Verdeelsleutels_percentage!$1:$1,0)))</f>
        <v>0</v>
      </c>
      <c r="P129">
        <f>PRODUCT(INDEX(Overzicht!$B$2:$E$35,MATCH(demand!P$1,Overzicht!$B$2:$B$35,0),4),INDEX(Verdeelsleutels_percentage!$A:$AB,MATCH(demand!$C129,Verdeelsleutels_percentage!$C:$C,0),MATCH(INDEX(Overzicht!$B$1:$F$35,MATCH(demand!P$1,Overzicht!$B:$B,0),5),Verdeelsleutels_percentage!$1:$1,0)))</f>
        <v>0</v>
      </c>
      <c r="Q129">
        <f>PRODUCT(INDEX(Overzicht!$B$2:$E$35,MATCH(demand!Q$1,Overzicht!$B$2:$B$35,0),4),INDEX(Verdeelsleutels_percentage!$A:$AB,MATCH(demand!$C129,Verdeelsleutels_percentage!$C:$C,0),MATCH(INDEX(Overzicht!$B$1:$F$35,MATCH(demand!Q$1,Overzicht!$B:$B,0),5),Verdeelsleutels_percentage!$1:$1,0)))</f>
        <v>4.8982366964135217E-3</v>
      </c>
      <c r="R129">
        <f>PRODUCT(INDEX(Overzicht!$B$2:$E$35,MATCH(demand!R$1,Overzicht!$B$2:$B$35,0),4),INDEX(Verdeelsleutels_percentage!$A:$AB,MATCH(demand!$C129,Verdeelsleutels_percentage!$C:$C,0),MATCH(INDEX(Overzicht!$B$1:$F$35,MATCH(demand!R$1,Overzicht!$B:$B,0),5),Verdeelsleutels_percentage!$1:$1,0)))</f>
        <v>8.7652656672663023E-4</v>
      </c>
      <c r="S129">
        <f>PRODUCT(INDEX(Overzicht!$B$2:$E$35,MATCH(demand!S$1,Overzicht!$B$2:$B$35,0),4),INDEX(Verdeelsleutels_percentage!$A:$AB,MATCH(demand!$C129,Verdeelsleutels_percentage!$C:$C,0),MATCH(INDEX(Overzicht!$B$1:$F$35,MATCH(demand!S$1,Overzicht!$B:$B,0),5),Verdeelsleutels_percentage!$1:$1,0)))</f>
        <v>6.7372238069968449E-3</v>
      </c>
      <c r="T129">
        <f>PRODUCT(INDEX(Overzicht!$B$2:$E$35,MATCH(demand!T$1,Overzicht!$B$2:$B$35,0),4),INDEX(Verdeelsleutels_percentage!$A:$AB,MATCH(demand!$C129,Verdeelsleutels_percentage!$C:$C,0),MATCH(INDEX(Overzicht!$B$1:$F$35,MATCH(demand!T$1,Overzicht!$B:$B,0),5),Verdeelsleutels_percentage!$1:$1,0)))</f>
        <v>5.4997745363239547E-3</v>
      </c>
      <c r="U129">
        <f>PRODUCT(INDEX(Overzicht!$B$2:$E$35,MATCH(demand!U$1,Overzicht!$B$2:$B$35,0),4),INDEX(Verdeelsleutels_percentage!$A:$AB,MATCH(demand!$C129,Verdeelsleutels_percentage!$C:$C,0),MATCH(INDEX(Overzicht!$B$1:$F$35,MATCH(demand!U$1,Overzicht!$B:$B,0),5),Verdeelsleutels_percentage!$1:$1,0)))</f>
        <v>1.7186795426012359E-2</v>
      </c>
      <c r="V129">
        <f>PRODUCT(INDEX(Overzicht!$B$2:$E$35,MATCH(demand!V$1,Overzicht!$B$2:$B$35,0),4),INDEX(Verdeelsleutels_percentage!$A:$AB,MATCH(demand!$C129,Verdeelsleutels_percentage!$C:$C,0),MATCH(INDEX(Overzicht!$B$1:$F$35,MATCH(demand!V$1,Overzicht!$B:$B,0),5),Verdeelsleutels_percentage!$1:$1,0)))</f>
        <v>1.5124379974890876E-3</v>
      </c>
      <c r="W129">
        <f>PRODUCT(INDEX(Overzicht!$B$2:$E$35,MATCH(demand!W$1,Overzicht!$B$2:$B$35,0),4),INDEX(Verdeelsleutels_percentage!$A:$AB,MATCH(demand!$C129,Verdeelsleutels_percentage!$C:$C,0),MATCH(INDEX(Overzicht!$B$1:$F$35,MATCH(demand!W$1,Overzicht!$B:$B,0),5),Verdeelsleutels_percentage!$1:$1,0)))</f>
        <v>1.6499323608971862E-2</v>
      </c>
      <c r="X129">
        <f>PRODUCT(INDEX(Overzicht!$B$2:$E$35,MATCH(demand!X$1,Overzicht!$B$2:$B$35,0),4),INDEX(Verdeelsleutels_percentage!$A:$AB,MATCH(demand!$C129,Verdeelsleutels_percentage!$C:$C,0),MATCH(INDEX(Overzicht!$B$1:$F$35,MATCH(demand!X$1,Overzicht!$B:$B,0),5),Verdeelsleutels_percentage!$1:$1,0)))</f>
        <v>2.4051337650540625E-3</v>
      </c>
      <c r="Y129">
        <f>PRODUCT(INDEX(Overzicht!$B$2:$E$35,MATCH(demand!Y$1,Overzicht!$B$2:$B$35,0),4),INDEX(Verdeelsleutels_percentage!$A:$AB,MATCH(demand!$C129,Verdeelsleutels_percentage!$C:$C,0),MATCH(INDEX(Overzicht!$B$1:$F$35,MATCH(demand!Y$1,Overzicht!$B:$B,0),5),Verdeelsleutels_percentage!$1:$1,0)))</f>
        <v>1.4042798941294994E-6</v>
      </c>
      <c r="Z129">
        <f>PRODUCT(INDEX(Overzicht!$B$2:$E$35,MATCH(demand!Z$1,Overzicht!$B$2:$B$35,0),4),INDEX(Verdeelsleutels_percentage!$A:$AB,MATCH(demand!$C129,Verdeelsleutels_percentage!$C:$C,0),MATCH(INDEX(Overzicht!$B$1:$F$35,MATCH(demand!Z$1,Overzicht!$B:$B,0),5),Verdeelsleutels_percentage!$1:$1,0)))</f>
        <v>0</v>
      </c>
      <c r="AA129">
        <f>PRODUCT(INDEX(Overzicht!$B$2:$E$35,MATCH(demand!AA$1,Overzicht!$B$2:$B$35,0),4),INDEX(Verdeelsleutels_percentage!$A:$AB,MATCH(demand!$C129,Verdeelsleutels_percentage!$C:$C,0),MATCH(INDEX(Overzicht!$B$1:$F$35,MATCH(demand!AA$1,Overzicht!$B:$B,0),5),Verdeelsleutels_percentage!$1:$1,0)))</f>
        <v>3.2848652494257296E-5</v>
      </c>
      <c r="AB129">
        <f>PRODUCT(INDEX(Overzicht!$B$2:$E$35,MATCH(demand!AB$1,Overzicht!$B$2:$B$35,0),4),INDEX(Verdeelsleutels_percentage!$A:$AB,MATCH(demand!$C129,Verdeelsleutels_percentage!$C:$C,0),MATCH(INDEX(Overzicht!$B$1:$F$35,MATCH(demand!AB$1,Overzicht!$B:$B,0),5),Verdeelsleutels_percentage!$1:$1,0)))</f>
        <v>7.8362022221355604E-3</v>
      </c>
      <c r="AC129">
        <f>PRODUCT(INDEX(Overzicht!$B$2:$E$35,MATCH(demand!AC$1,Overzicht!$B$2:$B$35,0),4),INDEX(Verdeelsleutels_percentage!$A:$AB,MATCH(demand!$C129,Verdeelsleutels_percentage!$C:$C,0),MATCH(INDEX(Overzicht!$B$1:$F$35,MATCH(demand!AC$1,Overzicht!$B:$B,0),5),Verdeelsleutels_percentage!$1:$1,0)))</f>
        <v>5.545648414309565E-4</v>
      </c>
      <c r="AD129">
        <f>PRODUCT(INDEX(Overzicht!$B$2:$E$35,MATCH(demand!AD$1,Overzicht!$B$2:$B$35,0),4),INDEX(Verdeelsleutels_percentage!$A:$AB,MATCH(demand!$C129,Verdeelsleutels_percentage!$C:$C,0),MATCH(INDEX(Overzicht!$B$1:$F$35,MATCH(demand!AD$1,Overzicht!$B:$B,0),5),Verdeelsleutels_percentage!$1:$1,0)))</f>
        <v>0</v>
      </c>
      <c r="AE129">
        <f>PRODUCT(INDEX(Overzicht!$B$2:$E$35,MATCH(demand!AE$1,Overzicht!$B$2:$B$35,0),4),INDEX(Verdeelsleutels_percentage!$A:$AB,MATCH(demand!$C129,Verdeelsleutels_percentage!$C:$C,0),MATCH(INDEX(Overzicht!$B$1:$F$35,MATCH(demand!AE$1,Overzicht!$B:$B,0),5),Verdeelsleutels_percentage!$1:$1,0)))</f>
        <v>0</v>
      </c>
      <c r="AF129">
        <f>PRODUCT(INDEX(Overzicht!$B$2:$E$35,MATCH(demand!AF$1,Overzicht!$B$2:$B$35,0),4),INDEX(Verdeelsleutels_percentage!$A:$AB,MATCH(demand!$C129,Verdeelsleutels_percentage!$C:$C,0),MATCH(INDEX(Overzicht!$B$1:$F$35,MATCH(demand!AF$1,Overzicht!$B:$B,0),5),Verdeelsleutels_percentage!$1:$1,0)))</f>
        <v>0</v>
      </c>
      <c r="AG129">
        <f>PRODUCT(INDEX(Overzicht!$B$2:$E$35,MATCH(demand!AG$1,Overzicht!$B$2:$B$35,0),4),INDEX(Verdeelsleutels_percentage!$A:$AB,MATCH(demand!$C129,Verdeelsleutels_percentage!$C:$C,0),MATCH(INDEX(Overzicht!$B$1:$F$35,MATCH(demand!AG$1,Overzicht!$B:$B,0),5),Verdeelsleutels_percentage!$1:$1,0)))</f>
        <v>0</v>
      </c>
      <c r="AH129">
        <f>PRODUCT(INDEX(Overzicht!$B$2:$E$35,MATCH(demand!AH$1,Overzicht!$B$2:$B$35,0),4),INDEX(Verdeelsleutels_percentage!$A:$AB,MATCH(demand!$C129,Verdeelsleutels_percentage!$C:$C,0),MATCH(INDEX(Overzicht!$B$1:$F$35,MATCH(demand!AH$1,Overzicht!$B:$B,0),5),Verdeelsleutels_percentage!$1:$1,0)))</f>
        <v>4.2703248242534488E-4</v>
      </c>
      <c r="AI129">
        <f>PRODUCT(INDEX(Overzicht!$B$2:$E$35,MATCH(demand!AI$1,Overzicht!$B$2:$B$35,0),4),INDEX(Verdeelsleutels_percentage!$A:$AB,MATCH(demand!$C129,Verdeelsleutels_percentage!$C:$C,0),MATCH(INDEX(Overzicht!$B$1:$F$35,MATCH(demand!AI$1,Overzicht!$B:$B,0),5),Verdeelsleutels_percentage!$1:$1,0)))</f>
        <v>6.5697304988514591E-5</v>
      </c>
      <c r="AJ129">
        <f>PRODUCT(INDEX(Overzicht!$B$2:$E$35,MATCH(demand!AJ$1,Overzicht!$B$2:$B$35,0),4),INDEX(Verdeelsleutels_percentage!$A:$AB,MATCH(demand!$C129,Verdeelsleutels_percentage!$C:$C,0),MATCH(INDEX(Overzicht!$B$1:$F$35,MATCH(demand!AJ$1,Overzicht!$B:$B,0),5),Verdeelsleutels_percentage!$1:$1,0)))</f>
        <v>0</v>
      </c>
      <c r="AK129">
        <f>PRODUCT(INDEX(Overzicht!$B$2:$E$35,MATCH(demand!AK$1,Overzicht!$B$2:$B$35,0),4),INDEX(Verdeelsleutels_percentage!$A:$AB,MATCH(demand!$C129,Verdeelsleutels_percentage!$C:$C,0),MATCH(INDEX(Overzicht!$B$1:$F$35,MATCH(demand!AK$1,Overzicht!$B:$B,0),5),Verdeelsleutels_percentage!$1:$1,0)))</f>
        <v>2.1449120691663422E-4</v>
      </c>
      <c r="AL129">
        <f>PRODUCT(INDEX(Overzicht!$B$2:$E$35,MATCH(demand!AL$1,Overzicht!$B$2:$B$35,0),4),INDEX(Verdeelsleutels_percentage!$A:$AB,MATCH(demand!$C129,Verdeelsleutels_percentage!$C:$C,0),MATCH(INDEX(Overzicht!$B$1:$F$35,MATCH(demand!AL$1,Overzicht!$B:$B,0),5),Verdeelsleutels_percentage!$1:$1,0)))</f>
        <v>2.7498872681619773E-3</v>
      </c>
      <c r="AM129">
        <f>PRODUCT(INDEX(Overzicht!$B$2:$E$35,MATCH(demand!AM$1,Overzicht!$B$2:$B$35,0),4),INDEX(Verdeelsleutels_percentage!$A:$AB,MATCH(demand!$C129,Verdeelsleutels_percentage!$C:$C,0),MATCH(INDEX(Overzicht!$B$1:$F$35,MATCH(demand!AM$1,Overzicht!$B:$B,0),5),Verdeelsleutels_percentage!$1:$1,0)))</f>
        <v>5.4997745363239547E-3</v>
      </c>
      <c r="AN129">
        <f>PRODUCT(INDEX(Overzicht!$B$2:$E$35,MATCH(demand!AN$1,Overzicht!$B$2:$B$35,0),4),INDEX(Verdeelsleutels_percentage!$A:$AB,MATCH(demand!$C129,Verdeelsleutels_percentage!$C:$C,0),MATCH(INDEX(Overzicht!$B$1:$F$35,MATCH(demand!AN$1,Overzicht!$B:$B,0),5),Verdeelsleutels_percentage!$1:$1,0)))</f>
        <v>2.7498872681619773E-3</v>
      </c>
      <c r="AO129">
        <f>PRODUCT(INDEX(Overzicht!$B$2:$E$35,MATCH(demand!AO$1,Overzicht!$B$2:$B$35,0),4),INDEX(Verdeelsleutels_percentage!$A:$AB,MATCH(demand!$C129,Verdeelsleutels_percentage!$C:$C,0),MATCH(INDEX(Overzicht!$B$1:$F$35,MATCH(demand!AO$1,Overzicht!$B:$B,0),5),Verdeelsleutels_percentage!$1:$1,0)))</f>
        <v>9.6246054385669202E-3</v>
      </c>
    </row>
    <row r="130" spans="2:41">
      <c r="B130" t="str">
        <f>INDEX('ETLocal datasets'!B:C,MATCH(C130,'ETLocal datasets'!C:C,0),1)</f>
        <v>GM0353</v>
      </c>
      <c r="C130" t="str">
        <f>'ETLocal datasets'!C113</f>
        <v>IJsselstein</v>
      </c>
      <c r="D130">
        <f t="shared" si="10"/>
        <v>1.6437296059761023E-2</v>
      </c>
      <c r="E130">
        <f t="shared" si="11"/>
        <v>7.0906446201161641E-2</v>
      </c>
      <c r="F130">
        <f t="shared" si="12"/>
        <v>2.0754346547940786E-2</v>
      </c>
      <c r="G130">
        <f t="shared" si="13"/>
        <v>4.2694655755763908E-2</v>
      </c>
      <c r="H130">
        <f>PRODUCT(INDEX(Overzicht!$B$2:$E$35,MATCH(demand!H$1,Overzicht!$B$2:$B$35,0),4),INDEX(Verdeelsleutels_percentage!$A:$AB,MATCH(demand!$C130,Verdeelsleutels_percentage!$C:$C,0),MATCH(INDEX(Overzicht!$B$1:$F$35,MATCH(demand!H$1,Overzicht!$B:$B,0),5),Verdeelsleutels_percentage!$1:$1,0)))</f>
        <v>2.0754346547940786E-2</v>
      </c>
      <c r="I130">
        <f>PRODUCT(INDEX(Overzicht!$B$2:$E$35,MATCH(demand!I$1,Overzicht!$B$2:$B$35,0),4),INDEX(Verdeelsleutels_percentage!$A:$AB,MATCH(demand!$C130,Verdeelsleutels_percentage!$C:$C,0),MATCH(INDEX(Overzicht!$B$1:$F$35,MATCH(demand!I$1,Overzicht!$B:$B,0),5),Verdeelsleutels_percentage!$1:$1,0)))</f>
        <v>7.5931065119583458E-4</v>
      </c>
      <c r="J130">
        <f>PRODUCT(INDEX(Overzicht!$B$2:$E$35,MATCH(demand!J$1,Overzicht!$B$2:$B$35,0),4),INDEX(Verdeelsleutels_percentage!$A:$AB,MATCH(demand!$C130,Verdeelsleutels_percentage!$C:$C,0),MATCH(INDEX(Overzicht!$B$1:$F$35,MATCH(demand!J$1,Overzicht!$B:$B,0),5),Verdeelsleutels_percentage!$1:$1,0)))</f>
        <v>4.7438506395293227E-3</v>
      </c>
      <c r="K130">
        <f>PRODUCT(INDEX(Overzicht!$B$2:$E$35,MATCH(demand!K$1,Overzicht!$B$2:$B$35,0),4),INDEX(Verdeelsleutels_percentage!$A:$AB,MATCH(demand!$C130,Verdeelsleutels_percentage!$C:$C,0),MATCH(INDEX(Overzicht!$B$1:$F$35,MATCH(demand!K$1,Overzicht!$B:$B,0),5),Verdeelsleutels_percentage!$1:$1,0)))</f>
        <v>8.858624263951404E-5</v>
      </c>
      <c r="L130">
        <f>PRODUCT(INDEX(Overzicht!$B$2:$E$35,MATCH(demand!L$1,Overzicht!$B$2:$B$35,0),4),INDEX(Verdeelsleutels_percentage!$A:$AB,MATCH(demand!$C130,Verdeelsleutels_percentage!$C:$C,0),MATCH(INDEX(Overzicht!$B$1:$F$35,MATCH(demand!L$1,Overzicht!$B:$B,0),5),Verdeelsleutels_percentage!$1:$1,0)))</f>
        <v>7.1157759592939841E-3</v>
      </c>
      <c r="M130">
        <f>PRODUCT(INDEX(Overzicht!$B$2:$E$35,MATCH(demand!M$1,Overzicht!$B$2:$B$35,0),4),INDEX(Verdeelsleutels_percentage!$A:$AB,MATCH(demand!$C130,Verdeelsleutels_percentage!$C:$C,0),MATCH(INDEX(Overzicht!$B$1:$F$35,MATCH(demand!M$1,Overzicht!$B:$B,0),5),Verdeelsleutels_percentage!$1:$1,0)))</f>
        <v>2.1731439969059972E-3</v>
      </c>
      <c r="N130">
        <f>PRODUCT(INDEX(Overzicht!$B$2:$E$35,MATCH(demand!N$1,Overzicht!$B$2:$B$35,0),4),INDEX(Verdeelsleutels_percentage!$A:$AB,MATCH(demand!$C130,Verdeelsleutels_percentage!$C:$C,0),MATCH(INDEX(Overzicht!$B$1:$F$35,MATCH(demand!N$1,Overzicht!$B:$B,0),5),Verdeelsleutels_percentage!$1:$1,0)))</f>
        <v>2.2726038495259307E-3</v>
      </c>
      <c r="O130">
        <f>PRODUCT(INDEX(Overzicht!$B$2:$E$35,MATCH(demand!O$1,Overzicht!$B$2:$B$35,0),4),INDEX(Verdeelsleutels_percentage!$A:$AB,MATCH(demand!$C130,Verdeelsleutels_percentage!$C:$C,0),MATCH(INDEX(Overzicht!$B$1:$F$35,MATCH(demand!O$1,Overzicht!$B:$B,0),5),Verdeelsleutels_percentage!$1:$1,0)))</f>
        <v>0</v>
      </c>
      <c r="P130">
        <f>PRODUCT(INDEX(Overzicht!$B$2:$E$35,MATCH(demand!P$1,Overzicht!$B$2:$B$35,0),4),INDEX(Verdeelsleutels_percentage!$A:$AB,MATCH(demand!$C130,Verdeelsleutels_percentage!$C:$C,0),MATCH(INDEX(Overzicht!$B$1:$F$35,MATCH(demand!P$1,Overzicht!$B:$B,0),5),Verdeelsleutels_percentage!$1:$1,0)))</f>
        <v>0</v>
      </c>
      <c r="Q130">
        <f>PRODUCT(INDEX(Overzicht!$B$2:$E$35,MATCH(demand!Q$1,Overzicht!$B$2:$B$35,0),4),INDEX(Verdeelsleutels_percentage!$A:$AB,MATCH(demand!$C130,Verdeelsleutels_percentage!$C:$C,0),MATCH(INDEX(Overzicht!$B$1:$F$35,MATCH(demand!Q$1,Overzicht!$B:$B,0),5),Verdeelsleutels_percentage!$1:$1,0)))</f>
        <v>7.0416532930513386E-3</v>
      </c>
      <c r="R130">
        <f>PRODUCT(INDEX(Overzicht!$B$2:$E$35,MATCH(demand!R$1,Overzicht!$B$2:$B$35,0),4),INDEX(Verdeelsleutels_percentage!$A:$AB,MATCH(demand!$C130,Verdeelsleutels_percentage!$C:$C,0),MATCH(INDEX(Overzicht!$B$1:$F$35,MATCH(demand!R$1,Overzicht!$B:$B,0),5),Verdeelsleutels_percentage!$1:$1,0)))</f>
        <v>1.2600853261249762E-3</v>
      </c>
      <c r="S130">
        <f>PRODUCT(INDEX(Overzicht!$B$2:$E$35,MATCH(demand!S$1,Overzicht!$B$2:$B$35,0),4),INDEX(Verdeelsleutels_percentage!$A:$AB,MATCH(demand!$C130,Verdeelsleutels_percentage!$C:$C,0),MATCH(INDEX(Overzicht!$B$1:$F$35,MATCH(demand!S$1,Overzicht!$B:$B,0),5),Verdeelsleutels_percentage!$1:$1,0)))</f>
        <v>9.6853617223723685E-3</v>
      </c>
      <c r="T130">
        <f>PRODUCT(INDEX(Overzicht!$B$2:$E$35,MATCH(demand!T$1,Overzicht!$B$2:$B$35,0),4),INDEX(Verdeelsleutels_percentage!$A:$AB,MATCH(demand!$C130,Verdeelsleutels_percentage!$C:$C,0),MATCH(INDEX(Overzicht!$B$1:$F$35,MATCH(demand!T$1,Overzicht!$B:$B,0),5),Verdeelsleutels_percentage!$1:$1,0)))</f>
        <v>7.9064177325488712E-3</v>
      </c>
      <c r="U130">
        <f>PRODUCT(INDEX(Overzicht!$B$2:$E$35,MATCH(demand!U$1,Overzicht!$B$2:$B$35,0),4),INDEX(Verdeelsleutels_percentage!$A:$AB,MATCH(demand!$C130,Verdeelsleutels_percentage!$C:$C,0),MATCH(INDEX(Overzicht!$B$1:$F$35,MATCH(demand!U$1,Overzicht!$B:$B,0),5),Verdeelsleutels_percentage!$1:$1,0)))</f>
        <v>2.4707555414215224E-2</v>
      </c>
      <c r="V130">
        <f>PRODUCT(INDEX(Overzicht!$B$2:$E$35,MATCH(demand!V$1,Overzicht!$B$2:$B$35,0),4),INDEX(Verdeelsleutels_percentage!$A:$AB,MATCH(demand!$C130,Verdeelsleutels_percentage!$C:$C,0),MATCH(INDEX(Overzicht!$B$1:$F$35,MATCH(demand!V$1,Overzicht!$B:$B,0),5),Verdeelsleutels_percentage!$1:$1,0)))</f>
        <v>2.1742648764509396E-3</v>
      </c>
      <c r="W130">
        <f>PRODUCT(INDEX(Overzicht!$B$2:$E$35,MATCH(demand!W$1,Overzicht!$B$2:$B$35,0),4),INDEX(Verdeelsleutels_percentage!$A:$AB,MATCH(demand!$C130,Verdeelsleutels_percentage!$C:$C,0),MATCH(INDEX(Overzicht!$B$1:$F$35,MATCH(demand!W$1,Overzicht!$B:$B,0),5),Verdeelsleutels_percentage!$1:$1,0)))</f>
        <v>2.3719253197646614E-2</v>
      </c>
      <c r="X130">
        <f>PRODUCT(INDEX(Overzicht!$B$2:$E$35,MATCH(demand!X$1,Overzicht!$B$2:$B$35,0),4),INDEX(Verdeelsleutels_percentage!$A:$AB,MATCH(demand!$C130,Verdeelsleutels_percentage!$C:$C,0),MATCH(INDEX(Overzicht!$B$1:$F$35,MATCH(demand!X$1,Overzicht!$B:$B,0),5),Verdeelsleutels_percentage!$1:$1,0)))</f>
        <v>2.2269757083833913E-4</v>
      </c>
      <c r="Y130">
        <f>PRODUCT(INDEX(Overzicht!$B$2:$E$35,MATCH(demand!Y$1,Overzicht!$B$2:$B$35,0),4),INDEX(Verdeelsleutels_percentage!$A:$AB,MATCH(demand!$C130,Verdeelsleutels_percentage!$C:$C,0),MATCH(INDEX(Overzicht!$B$1:$F$35,MATCH(demand!Y$1,Overzicht!$B:$B,0),5),Verdeelsleutels_percentage!$1:$1,0)))</f>
        <v>5.1575648711698745E-7</v>
      </c>
      <c r="Z130">
        <f>PRODUCT(INDEX(Overzicht!$B$2:$E$35,MATCH(demand!Z$1,Overzicht!$B$2:$B$35,0),4),INDEX(Verdeelsleutels_percentage!$A:$AB,MATCH(demand!$C130,Verdeelsleutels_percentage!$C:$C,0),MATCH(INDEX(Overzicht!$B$1:$F$35,MATCH(demand!Z$1,Overzicht!$B:$B,0),5),Verdeelsleutels_percentage!$1:$1,0)))</f>
        <v>0</v>
      </c>
      <c r="AA130">
        <f>PRODUCT(INDEX(Overzicht!$B$2:$E$35,MATCH(demand!AA$1,Overzicht!$B$2:$B$35,0),4),INDEX(Verdeelsleutels_percentage!$A:$AB,MATCH(demand!$C130,Verdeelsleutels_percentage!$C:$C,0),MATCH(INDEX(Overzicht!$B$1:$F$35,MATCH(demand!AA$1,Overzicht!$B:$B,0),5),Verdeelsleutels_percentage!$1:$1,0)))</f>
        <v>1.2064479230806726E-5</v>
      </c>
      <c r="AB130">
        <f>PRODUCT(INDEX(Overzicht!$B$2:$E$35,MATCH(demand!AB$1,Overzicht!$B$2:$B$35,0),4),INDEX(Verdeelsleutels_percentage!$A:$AB,MATCH(demand!$C130,Verdeelsleutels_percentage!$C:$C,0),MATCH(INDEX(Overzicht!$B$1:$F$35,MATCH(demand!AB$1,Overzicht!$B:$B,0),5),Verdeelsleutels_percentage!$1:$1,0)))</f>
        <v>5.8030456512260676E-3</v>
      </c>
      <c r="AC130">
        <f>PRODUCT(INDEX(Overzicht!$B$2:$E$35,MATCH(demand!AC$1,Overzicht!$B$2:$B$35,0),4),INDEX(Verdeelsleutels_percentage!$A:$AB,MATCH(demand!$C130,Verdeelsleutels_percentage!$C:$C,0),MATCH(INDEX(Overzicht!$B$1:$F$35,MATCH(demand!AC$1,Overzicht!$B:$B,0),5),Verdeelsleutels_percentage!$1:$1,0)))</f>
        <v>2.138276803135507E-4</v>
      </c>
      <c r="AD130">
        <f>PRODUCT(INDEX(Overzicht!$B$2:$E$35,MATCH(demand!AD$1,Overzicht!$B$2:$B$35,0),4),INDEX(Verdeelsleutels_percentage!$A:$AB,MATCH(demand!$C130,Verdeelsleutels_percentage!$C:$C,0),MATCH(INDEX(Overzicht!$B$1:$F$35,MATCH(demand!AD$1,Overzicht!$B:$B,0),5),Verdeelsleutels_percentage!$1:$1,0)))</f>
        <v>0</v>
      </c>
      <c r="AE130">
        <f>PRODUCT(INDEX(Overzicht!$B$2:$E$35,MATCH(demand!AE$1,Overzicht!$B$2:$B$35,0),4),INDEX(Verdeelsleutels_percentage!$A:$AB,MATCH(demand!$C130,Verdeelsleutels_percentage!$C:$C,0),MATCH(INDEX(Overzicht!$B$1:$F$35,MATCH(demand!AE$1,Overzicht!$B:$B,0),5),Verdeelsleutels_percentage!$1:$1,0)))</f>
        <v>0</v>
      </c>
      <c r="AF130">
        <f>PRODUCT(INDEX(Overzicht!$B$2:$E$35,MATCH(demand!AF$1,Overzicht!$B$2:$B$35,0),4),INDEX(Verdeelsleutels_percentage!$A:$AB,MATCH(demand!$C130,Verdeelsleutels_percentage!$C:$C,0),MATCH(INDEX(Overzicht!$B$1:$F$35,MATCH(demand!AF$1,Overzicht!$B:$B,0),5),Verdeelsleutels_percentage!$1:$1,0)))</f>
        <v>0</v>
      </c>
      <c r="AG130">
        <f>PRODUCT(INDEX(Overzicht!$B$2:$E$35,MATCH(demand!AG$1,Overzicht!$B$2:$B$35,0),4),INDEX(Verdeelsleutels_percentage!$A:$AB,MATCH(demand!$C130,Verdeelsleutels_percentage!$C:$C,0),MATCH(INDEX(Overzicht!$B$1:$F$35,MATCH(demand!AG$1,Overzicht!$B:$B,0),5),Verdeelsleutels_percentage!$1:$1,0)))</f>
        <v>0</v>
      </c>
      <c r="AH130">
        <f>PRODUCT(INDEX(Overzicht!$B$2:$E$35,MATCH(demand!AH$1,Overzicht!$B$2:$B$35,0),4),INDEX(Verdeelsleutels_percentage!$A:$AB,MATCH(demand!$C130,Verdeelsleutels_percentage!$C:$C,0),MATCH(INDEX(Overzicht!$B$1:$F$35,MATCH(demand!AH$1,Overzicht!$B:$B,0),5),Verdeelsleutels_percentage!$1:$1,0)))</f>
        <v>1.5683823000048742E-4</v>
      </c>
      <c r="AI130">
        <f>PRODUCT(INDEX(Overzicht!$B$2:$E$35,MATCH(demand!AI$1,Overzicht!$B$2:$B$35,0),4),INDEX(Verdeelsleutels_percentage!$A:$AB,MATCH(demand!$C130,Verdeelsleutels_percentage!$C:$C,0),MATCH(INDEX(Overzicht!$B$1:$F$35,MATCH(demand!AI$1,Overzicht!$B:$B,0),5),Verdeelsleutels_percentage!$1:$1,0)))</f>
        <v>2.4128958461613451E-5</v>
      </c>
      <c r="AJ130">
        <f>PRODUCT(INDEX(Overzicht!$B$2:$E$35,MATCH(demand!AJ$1,Overzicht!$B$2:$B$35,0),4),INDEX(Verdeelsleutels_percentage!$A:$AB,MATCH(demand!$C130,Verdeelsleutels_percentage!$C:$C,0),MATCH(INDEX(Overzicht!$B$1:$F$35,MATCH(demand!AJ$1,Overzicht!$B:$B,0),5),Verdeelsleutels_percentage!$1:$1,0)))</f>
        <v>0</v>
      </c>
      <c r="AK130">
        <f>PRODUCT(INDEX(Overzicht!$B$2:$E$35,MATCH(demand!AK$1,Overzicht!$B$2:$B$35,0),4),INDEX(Verdeelsleutels_percentage!$A:$AB,MATCH(demand!$C130,Verdeelsleutels_percentage!$C:$C,0),MATCH(INDEX(Overzicht!$B$1:$F$35,MATCH(demand!AK$1,Overzicht!$B:$B,0),5),Verdeelsleutels_percentage!$1:$1,0)))</f>
        <v>3.0835029156940598E-4</v>
      </c>
      <c r="AL130">
        <f>PRODUCT(INDEX(Overzicht!$B$2:$E$35,MATCH(demand!AL$1,Overzicht!$B$2:$B$35,0),4),INDEX(Verdeelsleutels_percentage!$A:$AB,MATCH(demand!$C130,Verdeelsleutels_percentage!$C:$C,0),MATCH(INDEX(Overzicht!$B$1:$F$35,MATCH(demand!AL$1,Overzicht!$B:$B,0),5),Verdeelsleutels_percentage!$1:$1,0)))</f>
        <v>3.9532088662744356E-3</v>
      </c>
      <c r="AM130">
        <f>PRODUCT(INDEX(Overzicht!$B$2:$E$35,MATCH(demand!AM$1,Overzicht!$B$2:$B$35,0),4),INDEX(Verdeelsleutels_percentage!$A:$AB,MATCH(demand!$C130,Verdeelsleutels_percentage!$C:$C,0),MATCH(INDEX(Overzicht!$B$1:$F$35,MATCH(demand!AM$1,Overzicht!$B:$B,0),5),Verdeelsleutels_percentage!$1:$1,0)))</f>
        <v>7.9064177325488712E-3</v>
      </c>
      <c r="AN130">
        <f>PRODUCT(INDEX(Overzicht!$B$2:$E$35,MATCH(demand!AN$1,Overzicht!$B$2:$B$35,0),4),INDEX(Verdeelsleutels_percentage!$A:$AB,MATCH(demand!$C130,Verdeelsleutels_percentage!$C:$C,0),MATCH(INDEX(Overzicht!$B$1:$F$35,MATCH(demand!AN$1,Overzicht!$B:$B,0),5),Verdeelsleutels_percentage!$1:$1,0)))</f>
        <v>3.9532088662744356E-3</v>
      </c>
      <c r="AO130">
        <f>PRODUCT(INDEX(Overzicht!$B$2:$E$35,MATCH(demand!AO$1,Overzicht!$B$2:$B$35,0),4),INDEX(Verdeelsleutels_percentage!$A:$AB,MATCH(demand!$C130,Verdeelsleutels_percentage!$C:$C,0),MATCH(INDEX(Overzicht!$B$1:$F$35,MATCH(demand!AO$1,Overzicht!$B:$B,0),5),Verdeelsleutels_percentage!$1:$1,0)))</f>
        <v>1.3836231031960525E-2</v>
      </c>
    </row>
    <row r="131" spans="2:41">
      <c r="B131" t="str">
        <f>INDEX('ETLocal datasets'!B:C,MATCH(C131,'ETLocal datasets'!C:C,0),1)</f>
        <v>GM0355</v>
      </c>
      <c r="C131" t="str">
        <f>'ETLocal datasets'!C114</f>
        <v>Zeist</v>
      </c>
      <c r="D131">
        <f t="shared" si="10"/>
        <v>2.7252839510870274E-2</v>
      </c>
      <c r="E131">
        <f t="shared" si="11"/>
        <v>0.14353252470761627</v>
      </c>
      <c r="F131">
        <f t="shared" si="12"/>
        <v>3.8843922488174656E-2</v>
      </c>
      <c r="G131">
        <f t="shared" si="13"/>
        <v>7.9907497689959292E-2</v>
      </c>
      <c r="H131">
        <f>PRODUCT(INDEX(Overzicht!$B$2:$E$35,MATCH(demand!H$1,Overzicht!$B$2:$B$35,0),4),INDEX(Verdeelsleutels_percentage!$A:$AB,MATCH(demand!$C131,Verdeelsleutels_percentage!$C:$C,0),MATCH(INDEX(Overzicht!$B$1:$F$35,MATCH(demand!H$1,Overzicht!$B:$B,0),5),Verdeelsleutels_percentage!$1:$1,0)))</f>
        <v>3.8843922488174656E-2</v>
      </c>
      <c r="I131">
        <f>PRODUCT(INDEX(Overzicht!$B$2:$E$35,MATCH(demand!I$1,Overzicht!$B$2:$B$35,0),4),INDEX(Verdeelsleutels_percentage!$A:$AB,MATCH(demand!$C131,Verdeelsleutels_percentage!$C:$C,0),MATCH(INDEX(Overzicht!$B$1:$F$35,MATCH(demand!I$1,Overzicht!$B:$B,0),5),Verdeelsleutels_percentage!$1:$1,0)))</f>
        <v>1.7299152485171523E-4</v>
      </c>
      <c r="J131">
        <f>PRODUCT(INDEX(Overzicht!$B$2:$E$35,MATCH(demand!J$1,Overzicht!$B$2:$B$35,0),4),INDEX(Verdeelsleutels_percentage!$A:$AB,MATCH(demand!$C131,Verdeelsleutels_percentage!$C:$C,0),MATCH(INDEX(Overzicht!$B$1:$F$35,MATCH(demand!J$1,Overzicht!$B:$B,0),5),Verdeelsleutels_percentage!$1:$1,0)))</f>
        <v>8.8786108544399202E-3</v>
      </c>
      <c r="K131">
        <f>PRODUCT(INDEX(Overzicht!$B$2:$E$35,MATCH(demand!K$1,Overzicht!$B$2:$B$35,0),4),INDEX(Verdeelsleutels_percentage!$A:$AB,MATCH(demand!$C131,Verdeelsleutels_percentage!$C:$C,0),MATCH(INDEX(Overzicht!$B$1:$F$35,MATCH(demand!K$1,Overzicht!$B:$B,0),5),Verdeelsleutels_percentage!$1:$1,0)))</f>
        <v>2.0182344566033445E-5</v>
      </c>
      <c r="L131">
        <f>PRODUCT(INDEX(Overzicht!$B$2:$E$35,MATCH(demand!L$1,Overzicht!$B$2:$B$35,0),4),INDEX(Verdeelsleutels_percentage!$A:$AB,MATCH(demand!$C131,Verdeelsleutels_percentage!$C:$C,0),MATCH(INDEX(Overzicht!$B$1:$F$35,MATCH(demand!L$1,Overzicht!$B:$B,0),5),Verdeelsleutels_percentage!$1:$1,0)))</f>
        <v>1.3317916281659882E-2</v>
      </c>
      <c r="M131">
        <f>PRODUCT(INDEX(Overzicht!$B$2:$E$35,MATCH(demand!M$1,Overzicht!$B$2:$B$35,0),4),INDEX(Verdeelsleutels_percentage!$A:$AB,MATCH(demand!$C131,Verdeelsleutels_percentage!$C:$C,0),MATCH(INDEX(Overzicht!$B$1:$F$35,MATCH(demand!M$1,Overzicht!$B:$B,0),5),Verdeelsleutels_percentage!$1:$1,0)))</f>
        <v>6.4207041769570464E-4</v>
      </c>
      <c r="N131">
        <f>PRODUCT(INDEX(Overzicht!$B$2:$E$35,MATCH(demand!N$1,Overzicht!$B$2:$B$35,0),4),INDEX(Verdeelsleutels_percentage!$A:$AB,MATCH(demand!$C131,Verdeelsleutels_percentage!$C:$C,0),MATCH(INDEX(Overzicht!$B$1:$F$35,MATCH(demand!N$1,Overzicht!$B:$B,0),5),Verdeelsleutels_percentage!$1:$1,0)))</f>
        <v>6.6301912431855213E-4</v>
      </c>
      <c r="O131">
        <f>PRODUCT(INDEX(Overzicht!$B$2:$E$35,MATCH(demand!O$1,Overzicht!$B$2:$B$35,0),4),INDEX(Verdeelsleutels_percentage!$A:$AB,MATCH(demand!$C131,Verdeelsleutels_percentage!$C:$C,0),MATCH(INDEX(Overzicht!$B$1:$F$35,MATCH(demand!O$1,Overzicht!$B:$B,0),5),Verdeelsleutels_percentage!$1:$1,0)))</f>
        <v>0</v>
      </c>
      <c r="P131">
        <f>PRODUCT(INDEX(Overzicht!$B$2:$E$35,MATCH(demand!P$1,Overzicht!$B$2:$B$35,0),4),INDEX(Verdeelsleutels_percentage!$A:$AB,MATCH(demand!$C131,Verdeelsleutels_percentage!$C:$C,0),MATCH(INDEX(Overzicht!$B$1:$F$35,MATCH(demand!P$1,Overzicht!$B:$B,0),5),Verdeelsleutels_percentage!$1:$1,0)))</f>
        <v>0</v>
      </c>
      <c r="Q131">
        <f>PRODUCT(INDEX(Overzicht!$B$2:$E$35,MATCH(demand!Q$1,Overzicht!$B$2:$B$35,0),4),INDEX(Verdeelsleutels_percentage!$A:$AB,MATCH(demand!$C131,Verdeelsleutels_percentage!$C:$C,0),MATCH(INDEX(Overzicht!$B$1:$F$35,MATCH(demand!Q$1,Overzicht!$B:$B,0),5),Verdeelsleutels_percentage!$1:$1,0)))</f>
        <v>1.3179187987059257E-2</v>
      </c>
      <c r="R131">
        <f>PRODUCT(INDEX(Overzicht!$B$2:$E$35,MATCH(demand!R$1,Overzicht!$B$2:$B$35,0),4),INDEX(Verdeelsleutels_percentage!$A:$AB,MATCH(demand!$C131,Verdeelsleutels_percentage!$C:$C,0),MATCH(INDEX(Overzicht!$B$1:$F$35,MATCH(demand!R$1,Overzicht!$B:$B,0),5),Verdeelsleutels_percentage!$1:$1,0)))</f>
        <v>2.3583810082106037E-3</v>
      </c>
      <c r="S131">
        <f>PRODUCT(INDEX(Overzicht!$B$2:$E$35,MATCH(demand!S$1,Overzicht!$B$2:$B$35,0),4),INDEX(Verdeelsleutels_percentage!$A:$AB,MATCH(demand!$C131,Verdeelsleutels_percentage!$C:$C,0),MATCH(INDEX(Overzicht!$B$1:$F$35,MATCH(demand!S$1,Overzicht!$B:$B,0),5),Verdeelsleutels_percentage!$1:$1,0)))</f>
        <v>1.8127163827814839E-2</v>
      </c>
      <c r="T131">
        <f>PRODUCT(INDEX(Overzicht!$B$2:$E$35,MATCH(demand!T$1,Overzicht!$B$2:$B$35,0),4),INDEX(Verdeelsleutels_percentage!$A:$AB,MATCH(demand!$C131,Verdeelsleutels_percentage!$C:$C,0),MATCH(INDEX(Overzicht!$B$1:$F$35,MATCH(demand!T$1,Overzicht!$B:$B,0),5),Verdeelsleutels_percentage!$1:$1,0)))</f>
        <v>1.4797684757399869E-2</v>
      </c>
      <c r="U131">
        <f>PRODUCT(INDEX(Overzicht!$B$2:$E$35,MATCH(demand!U$1,Overzicht!$B$2:$B$35,0),4),INDEX(Verdeelsleutels_percentage!$A:$AB,MATCH(demand!$C131,Verdeelsleutels_percentage!$C:$C,0),MATCH(INDEX(Overzicht!$B$1:$F$35,MATCH(demand!U$1,Overzicht!$B:$B,0),5),Verdeelsleutels_percentage!$1:$1,0)))</f>
        <v>4.6242764866874592E-2</v>
      </c>
      <c r="V131">
        <f>PRODUCT(INDEX(Overzicht!$B$2:$E$35,MATCH(demand!V$1,Overzicht!$B$2:$B$35,0),4),INDEX(Verdeelsleutels_percentage!$A:$AB,MATCH(demand!$C131,Verdeelsleutels_percentage!$C:$C,0),MATCH(INDEX(Overzicht!$B$1:$F$35,MATCH(demand!V$1,Overzicht!$B:$B,0),5),Verdeelsleutels_percentage!$1:$1,0)))</f>
        <v>4.0693633082849638E-3</v>
      </c>
      <c r="W131">
        <f>PRODUCT(INDEX(Overzicht!$B$2:$E$35,MATCH(demand!W$1,Overzicht!$B$2:$B$35,0),4),INDEX(Verdeelsleutels_percentage!$A:$AB,MATCH(demand!$C131,Verdeelsleutels_percentage!$C:$C,0),MATCH(INDEX(Overzicht!$B$1:$F$35,MATCH(demand!W$1,Overzicht!$B:$B,0),5),Verdeelsleutels_percentage!$1:$1,0)))</f>
        <v>4.4393054272199604E-2</v>
      </c>
      <c r="X131">
        <f>PRODUCT(INDEX(Overzicht!$B$2:$E$35,MATCH(demand!X$1,Overzicht!$B$2:$B$35,0),4),INDEX(Verdeelsleutels_percentage!$A:$AB,MATCH(demand!$C131,Verdeelsleutels_percentage!$C:$C,0),MATCH(INDEX(Overzicht!$B$1:$F$35,MATCH(demand!X$1,Overzicht!$B:$B,0),5),Verdeelsleutels_percentage!$1:$1,0)))</f>
        <v>1.174729686172239E-2</v>
      </c>
      <c r="Y131">
        <f>PRODUCT(INDEX(Overzicht!$B$2:$E$35,MATCH(demand!Y$1,Overzicht!$B$2:$B$35,0),4),INDEX(Verdeelsleutels_percentage!$A:$AB,MATCH(demand!$C131,Verdeelsleutels_percentage!$C:$C,0),MATCH(INDEX(Overzicht!$B$1:$F$35,MATCH(demand!Y$1,Overzicht!$B:$B,0),5),Verdeelsleutels_percentage!$1:$1,0)))</f>
        <v>2.2901270258196846E-7</v>
      </c>
      <c r="Z131">
        <f>PRODUCT(INDEX(Overzicht!$B$2:$E$35,MATCH(demand!Z$1,Overzicht!$B$2:$B$35,0),4),INDEX(Verdeelsleutels_percentage!$A:$AB,MATCH(demand!$C131,Verdeelsleutels_percentage!$C:$C,0),MATCH(INDEX(Overzicht!$B$1:$F$35,MATCH(demand!Z$1,Overzicht!$B:$B,0),5),Verdeelsleutels_percentage!$1:$1,0)))</f>
        <v>0</v>
      </c>
      <c r="AA131">
        <f>PRODUCT(INDEX(Overzicht!$B$2:$E$35,MATCH(demand!AA$1,Overzicht!$B$2:$B$35,0),4),INDEX(Verdeelsleutels_percentage!$A:$AB,MATCH(demand!$C131,Verdeelsleutels_percentage!$C:$C,0),MATCH(INDEX(Overzicht!$B$1:$F$35,MATCH(demand!AA$1,Overzicht!$B:$B,0),5),Verdeelsleutels_percentage!$1:$1,0)))</f>
        <v>5.3570222826191454E-6</v>
      </c>
      <c r="AB131">
        <f>PRODUCT(INDEX(Overzicht!$B$2:$E$35,MATCH(demand!AB$1,Overzicht!$B$2:$B$35,0),4),INDEX(Verdeelsleutels_percentage!$A:$AB,MATCH(demand!$C131,Verdeelsleutels_percentage!$C:$C,0),MATCH(INDEX(Overzicht!$B$1:$F$35,MATCH(demand!AB$1,Overzicht!$B:$B,0),5),Verdeelsleutels_percentage!$1:$1,0)))</f>
        <v>1.3997031471962334E-2</v>
      </c>
      <c r="AC131">
        <f>PRODUCT(INDEX(Overzicht!$B$2:$E$35,MATCH(demand!AC$1,Overzicht!$B$2:$B$35,0),4),INDEX(Verdeelsleutels_percentage!$A:$AB,MATCH(demand!$C131,Verdeelsleutels_percentage!$C:$C,0),MATCH(INDEX(Overzicht!$B$1:$F$35,MATCH(demand!AC$1,Overzicht!$B:$B,0),5),Verdeelsleutels_percentage!$1:$1,0)))</f>
        <v>1.9317740843729913E-3</v>
      </c>
      <c r="AD131">
        <f>PRODUCT(INDEX(Overzicht!$B$2:$E$35,MATCH(demand!AD$1,Overzicht!$B$2:$B$35,0),4),INDEX(Verdeelsleutels_percentage!$A:$AB,MATCH(demand!$C131,Verdeelsleutels_percentage!$C:$C,0),MATCH(INDEX(Overzicht!$B$1:$F$35,MATCH(demand!AD$1,Overzicht!$B:$B,0),5),Verdeelsleutels_percentage!$1:$1,0)))</f>
        <v>0</v>
      </c>
      <c r="AE131">
        <f>PRODUCT(INDEX(Overzicht!$B$2:$E$35,MATCH(demand!AE$1,Overzicht!$B$2:$B$35,0),4),INDEX(Verdeelsleutels_percentage!$A:$AB,MATCH(demand!$C131,Verdeelsleutels_percentage!$C:$C,0),MATCH(INDEX(Overzicht!$B$1:$F$35,MATCH(demand!AE$1,Overzicht!$B:$B,0),5),Verdeelsleutels_percentage!$1:$1,0)))</f>
        <v>0</v>
      </c>
      <c r="AF131">
        <f>PRODUCT(INDEX(Overzicht!$B$2:$E$35,MATCH(demand!AF$1,Overzicht!$B$2:$B$35,0),4),INDEX(Verdeelsleutels_percentage!$A:$AB,MATCH(demand!$C131,Verdeelsleutels_percentage!$C:$C,0),MATCH(INDEX(Overzicht!$B$1:$F$35,MATCH(demand!AF$1,Overzicht!$B:$B,0),5),Verdeelsleutels_percentage!$1:$1,0)))</f>
        <v>0</v>
      </c>
      <c r="AG131">
        <f>PRODUCT(INDEX(Overzicht!$B$2:$E$35,MATCH(demand!AG$1,Overzicht!$B$2:$B$35,0),4),INDEX(Verdeelsleutels_percentage!$A:$AB,MATCH(demand!$C131,Verdeelsleutels_percentage!$C:$C,0),MATCH(INDEX(Overzicht!$B$1:$F$35,MATCH(demand!AG$1,Overzicht!$B:$B,0),5),Verdeelsleutels_percentage!$1:$1,0)))</f>
        <v>0</v>
      </c>
      <c r="AH131">
        <f>PRODUCT(INDEX(Overzicht!$B$2:$E$35,MATCH(demand!AH$1,Overzicht!$B$2:$B$35,0),4),INDEX(Verdeelsleutels_percentage!$A:$AB,MATCH(demand!$C131,Verdeelsleutels_percentage!$C:$C,0),MATCH(INDEX(Overzicht!$B$1:$F$35,MATCH(demand!AH$1,Overzicht!$B:$B,0),5),Verdeelsleutels_percentage!$1:$1,0)))</f>
        <v>6.9641289674048901E-5</v>
      </c>
      <c r="AI131">
        <f>PRODUCT(INDEX(Overzicht!$B$2:$E$35,MATCH(demand!AI$1,Overzicht!$B$2:$B$35,0),4),INDEX(Verdeelsleutels_percentage!$A:$AB,MATCH(demand!$C131,Verdeelsleutels_percentage!$C:$C,0),MATCH(INDEX(Overzicht!$B$1:$F$35,MATCH(demand!AI$1,Overzicht!$B:$B,0),5),Verdeelsleutels_percentage!$1:$1,0)))</f>
        <v>1.0714044565238291E-5</v>
      </c>
      <c r="AJ131">
        <f>PRODUCT(INDEX(Overzicht!$B$2:$E$35,MATCH(demand!AJ$1,Overzicht!$B$2:$B$35,0),4),INDEX(Verdeelsleutels_percentage!$A:$AB,MATCH(demand!$C131,Verdeelsleutels_percentage!$C:$C,0),MATCH(INDEX(Overzicht!$B$1:$F$35,MATCH(demand!AJ$1,Overzicht!$B:$B,0),5),Verdeelsleutels_percentage!$1:$1,0)))</f>
        <v>0</v>
      </c>
      <c r="AK131">
        <f>PRODUCT(INDEX(Overzicht!$B$2:$E$35,MATCH(demand!AK$1,Overzicht!$B$2:$B$35,0),4),INDEX(Verdeelsleutels_percentage!$A:$AB,MATCH(demand!$C131,Verdeelsleutels_percentage!$C:$C,0),MATCH(INDEX(Overzicht!$B$1:$F$35,MATCH(demand!AK$1,Overzicht!$B:$B,0),5),Verdeelsleutels_percentage!$1:$1,0)))</f>
        <v>5.7710970553859491E-4</v>
      </c>
      <c r="AL131">
        <f>PRODUCT(INDEX(Overzicht!$B$2:$E$35,MATCH(demand!AL$1,Overzicht!$B$2:$B$35,0),4),INDEX(Verdeelsleutels_percentage!$A:$AB,MATCH(demand!$C131,Verdeelsleutels_percentage!$C:$C,0),MATCH(INDEX(Overzicht!$B$1:$F$35,MATCH(demand!AL$1,Overzicht!$B:$B,0),5),Verdeelsleutels_percentage!$1:$1,0)))</f>
        <v>7.3988423786999344E-3</v>
      </c>
      <c r="AM131">
        <f>PRODUCT(INDEX(Overzicht!$B$2:$E$35,MATCH(demand!AM$1,Overzicht!$B$2:$B$35,0),4),INDEX(Verdeelsleutels_percentage!$A:$AB,MATCH(demand!$C131,Verdeelsleutels_percentage!$C:$C,0),MATCH(INDEX(Overzicht!$B$1:$F$35,MATCH(demand!AM$1,Overzicht!$B:$B,0),5),Verdeelsleutels_percentage!$1:$1,0)))</f>
        <v>1.4797684757399869E-2</v>
      </c>
      <c r="AN131">
        <f>PRODUCT(INDEX(Overzicht!$B$2:$E$35,MATCH(demand!AN$1,Overzicht!$B$2:$B$35,0),4),INDEX(Verdeelsleutels_percentage!$A:$AB,MATCH(demand!$C131,Verdeelsleutels_percentage!$C:$C,0),MATCH(INDEX(Overzicht!$B$1:$F$35,MATCH(demand!AN$1,Overzicht!$B:$B,0),5),Verdeelsleutels_percentage!$1:$1,0)))</f>
        <v>7.3988423786999344E-3</v>
      </c>
      <c r="AO131">
        <f>PRODUCT(INDEX(Overzicht!$B$2:$E$35,MATCH(demand!AO$1,Overzicht!$B$2:$B$35,0),4),INDEX(Verdeelsleutels_percentage!$A:$AB,MATCH(demand!$C131,Verdeelsleutels_percentage!$C:$C,0),MATCH(INDEX(Overzicht!$B$1:$F$35,MATCH(demand!AO$1,Overzicht!$B:$B,0),5),Verdeelsleutels_percentage!$1:$1,0)))</f>
        <v>2.589594832544977E-2</v>
      </c>
    </row>
    <row r="132" spans="2:41">
      <c r="B132" t="str">
        <f>INDEX('ETLocal datasets'!B:C,MATCH(C132,'ETLocal datasets'!C:C,0),1)</f>
        <v>GM0356</v>
      </c>
      <c r="C132" t="str">
        <f>'ETLocal datasets'!C115</f>
        <v>Nieuwegein</v>
      </c>
      <c r="D132">
        <f t="shared" si="10"/>
        <v>2.5470516852584668E-2</v>
      </c>
      <c r="E132">
        <f t="shared" si="11"/>
        <v>0.14197567523153104</v>
      </c>
      <c r="F132">
        <f t="shared" si="12"/>
        <v>3.8298331059601745E-2</v>
      </c>
      <c r="G132">
        <f t="shared" si="13"/>
        <v>7.8785138179752162E-2</v>
      </c>
      <c r="H132">
        <f>PRODUCT(INDEX(Overzicht!$B$2:$E$35,MATCH(demand!H$1,Overzicht!$B$2:$B$35,0),4),INDEX(Verdeelsleutels_percentage!$A:$AB,MATCH(demand!$C132,Verdeelsleutels_percentage!$C:$C,0),MATCH(INDEX(Overzicht!$B$1:$F$35,MATCH(demand!H$1,Overzicht!$B:$B,0),5),Verdeelsleutels_percentage!$1:$1,0)))</f>
        <v>3.8298331059601745E-2</v>
      </c>
      <c r="I132">
        <f>PRODUCT(INDEX(Overzicht!$B$2:$E$35,MATCH(demand!I$1,Overzicht!$B$2:$B$35,0),4),INDEX(Verdeelsleutels_percentage!$A:$AB,MATCH(demand!$C132,Verdeelsleutels_percentage!$C:$C,0),MATCH(INDEX(Overzicht!$B$1:$F$35,MATCH(demand!I$1,Overzicht!$B:$B,0),5),Verdeelsleutels_percentage!$1:$1,0)))</f>
        <v>4.1289611841046383E-4</v>
      </c>
      <c r="J132">
        <f>PRODUCT(INDEX(Overzicht!$B$2:$E$35,MATCH(demand!J$1,Overzicht!$B$2:$B$35,0),4),INDEX(Verdeelsleutels_percentage!$A:$AB,MATCH(demand!$C132,Verdeelsleutels_percentage!$C:$C,0),MATCH(INDEX(Overzicht!$B$1:$F$35,MATCH(demand!J$1,Overzicht!$B:$B,0),5),Verdeelsleutels_percentage!$1:$1,0)))</f>
        <v>8.7539042421946843E-3</v>
      </c>
      <c r="K132">
        <f>PRODUCT(INDEX(Overzicht!$B$2:$E$35,MATCH(demand!K$1,Overzicht!$B$2:$B$35,0),4),INDEX(Verdeelsleutels_percentage!$A:$AB,MATCH(demand!$C132,Verdeelsleutels_percentage!$C:$C,0),MATCH(INDEX(Overzicht!$B$1:$F$35,MATCH(demand!K$1,Overzicht!$B:$B,0),5),Verdeelsleutels_percentage!$1:$1,0)))</f>
        <v>4.8171213814554119E-5</v>
      </c>
      <c r="L132">
        <f>PRODUCT(INDEX(Overzicht!$B$2:$E$35,MATCH(demand!L$1,Overzicht!$B$2:$B$35,0),4),INDEX(Verdeelsleutels_percentage!$A:$AB,MATCH(demand!$C132,Verdeelsleutels_percentage!$C:$C,0),MATCH(INDEX(Overzicht!$B$1:$F$35,MATCH(demand!L$1,Overzicht!$B:$B,0),5),Verdeelsleutels_percentage!$1:$1,0)))</f>
        <v>1.3130856363292026E-2</v>
      </c>
      <c r="M132">
        <f>PRODUCT(INDEX(Overzicht!$B$2:$E$35,MATCH(demand!M$1,Overzicht!$B$2:$B$35,0),4),INDEX(Verdeelsleutels_percentage!$A:$AB,MATCH(demand!$C132,Verdeelsleutels_percentage!$C:$C,0),MATCH(INDEX(Overzicht!$B$1:$F$35,MATCH(demand!M$1,Overzicht!$B:$B,0),5),Verdeelsleutels_percentage!$1:$1,0)))</f>
        <v>3.9810212112756504E-6</v>
      </c>
      <c r="N132">
        <f>PRODUCT(INDEX(Overzicht!$B$2:$E$35,MATCH(demand!N$1,Overzicht!$B$2:$B$35,0),4),INDEX(Verdeelsleutels_percentage!$A:$AB,MATCH(demand!$C132,Verdeelsleutels_percentage!$C:$C,0),MATCH(INDEX(Overzicht!$B$1:$F$35,MATCH(demand!N$1,Overzicht!$B:$B,0),5),Verdeelsleutels_percentage!$1:$1,0)))</f>
        <v>4.2320369637354387E-6</v>
      </c>
      <c r="O132">
        <f>PRODUCT(INDEX(Overzicht!$B$2:$E$35,MATCH(demand!O$1,Overzicht!$B$2:$B$35,0),4),INDEX(Verdeelsleutels_percentage!$A:$AB,MATCH(demand!$C132,Verdeelsleutels_percentage!$C:$C,0),MATCH(INDEX(Overzicht!$B$1:$F$35,MATCH(demand!O$1,Overzicht!$B:$B,0),5),Verdeelsleutels_percentage!$1:$1,0)))</f>
        <v>0</v>
      </c>
      <c r="P132">
        <f>PRODUCT(INDEX(Overzicht!$B$2:$E$35,MATCH(demand!P$1,Overzicht!$B$2:$B$35,0),4),INDEX(Verdeelsleutels_percentage!$A:$AB,MATCH(demand!$C132,Verdeelsleutels_percentage!$C:$C,0),MATCH(INDEX(Overzicht!$B$1:$F$35,MATCH(demand!P$1,Overzicht!$B:$B,0),5),Verdeelsleutels_percentage!$1:$1,0)))</f>
        <v>0</v>
      </c>
      <c r="Q132">
        <f>PRODUCT(INDEX(Overzicht!$B$2:$E$35,MATCH(demand!Q$1,Overzicht!$B$2:$B$35,0),4),INDEX(Verdeelsleutels_percentage!$A:$AB,MATCH(demand!$C132,Verdeelsleutels_percentage!$C:$C,0),MATCH(INDEX(Overzicht!$B$1:$F$35,MATCH(demand!Q$1,Overzicht!$B:$B,0),5),Verdeelsleutels_percentage!$1:$1,0)))</f>
        <v>1.2994076609507734E-2</v>
      </c>
      <c r="R132">
        <f>PRODUCT(INDEX(Overzicht!$B$2:$E$35,MATCH(demand!R$1,Overzicht!$B$2:$B$35,0),4),INDEX(Verdeelsleutels_percentage!$A:$AB,MATCH(demand!$C132,Verdeelsleutels_percentage!$C:$C,0),MATCH(INDEX(Overzicht!$B$1:$F$35,MATCH(demand!R$1,Overzicht!$B:$B,0),5),Verdeelsleutels_percentage!$1:$1,0)))</f>
        <v>2.3252558143329626E-3</v>
      </c>
      <c r="S132">
        <f>PRODUCT(INDEX(Overzicht!$B$2:$E$35,MATCH(demand!S$1,Overzicht!$B$2:$B$35,0),4),INDEX(Verdeelsleutels_percentage!$A:$AB,MATCH(demand!$C132,Verdeelsleutels_percentage!$C:$C,0),MATCH(INDEX(Overzicht!$B$1:$F$35,MATCH(demand!S$1,Overzicht!$B:$B,0),5),Verdeelsleutels_percentage!$1:$1,0)))</f>
        <v>1.7872554494480813E-2</v>
      </c>
      <c r="T132">
        <f>PRODUCT(INDEX(Overzicht!$B$2:$E$35,MATCH(demand!T$1,Overzicht!$B$2:$B$35,0),4),INDEX(Verdeelsleutels_percentage!$A:$AB,MATCH(demand!$C132,Verdeelsleutels_percentage!$C:$C,0),MATCH(INDEX(Overzicht!$B$1:$F$35,MATCH(demand!T$1,Overzicht!$B:$B,0),5),Verdeelsleutels_percentage!$1:$1,0)))</f>
        <v>1.4589840403657807E-2</v>
      </c>
      <c r="U132">
        <f>PRODUCT(INDEX(Overzicht!$B$2:$E$35,MATCH(demand!U$1,Overzicht!$B$2:$B$35,0),4),INDEX(Verdeelsleutels_percentage!$A:$AB,MATCH(demand!$C132,Verdeelsleutels_percentage!$C:$C,0),MATCH(INDEX(Overzicht!$B$1:$F$35,MATCH(demand!U$1,Overzicht!$B:$B,0),5),Verdeelsleutels_percentage!$1:$1,0)))</f>
        <v>4.5593251261430642E-2</v>
      </c>
      <c r="V132">
        <f>PRODUCT(INDEX(Overzicht!$B$2:$E$35,MATCH(demand!V$1,Overzicht!$B$2:$B$35,0),4),INDEX(Verdeelsleutels_percentage!$A:$AB,MATCH(demand!$C132,Verdeelsleutels_percentage!$C:$C,0),MATCH(INDEX(Overzicht!$B$1:$F$35,MATCH(demand!V$1,Overzicht!$B:$B,0),5),Verdeelsleutels_percentage!$1:$1,0)))</f>
        <v>4.0122061110058971E-3</v>
      </c>
      <c r="W132">
        <f>PRODUCT(INDEX(Overzicht!$B$2:$E$35,MATCH(demand!W$1,Overzicht!$B$2:$B$35,0),4),INDEX(Verdeelsleutels_percentage!$A:$AB,MATCH(demand!$C132,Verdeelsleutels_percentage!$C:$C,0),MATCH(INDEX(Overzicht!$B$1:$F$35,MATCH(demand!W$1,Overzicht!$B:$B,0),5),Verdeelsleutels_percentage!$1:$1,0)))</f>
        <v>4.3769521210973418E-2</v>
      </c>
      <c r="X132">
        <f>PRODUCT(INDEX(Overzicht!$B$2:$E$35,MATCH(demand!X$1,Overzicht!$B$2:$B$35,0),4),INDEX(Verdeelsleutels_percentage!$A:$AB,MATCH(demand!$C132,Verdeelsleutels_percentage!$C:$C,0),MATCH(INDEX(Overzicht!$B$1:$F$35,MATCH(demand!X$1,Overzicht!$B:$B,0),5),Verdeelsleutels_percentage!$1:$1,0)))</f>
        <v>4.8436721657338762E-4</v>
      </c>
      <c r="Y132">
        <f>PRODUCT(INDEX(Overzicht!$B$2:$E$35,MATCH(demand!Y$1,Overzicht!$B$2:$B$35,0),4),INDEX(Verdeelsleutels_percentage!$A:$AB,MATCH(demand!$C132,Verdeelsleutels_percentage!$C:$C,0),MATCH(INDEX(Overzicht!$B$1:$F$35,MATCH(demand!Y$1,Overzicht!$B:$B,0),5),Verdeelsleutels_percentage!$1:$1,0)))</f>
        <v>1.2693191528750172E-7</v>
      </c>
      <c r="Z132">
        <f>PRODUCT(INDEX(Overzicht!$B$2:$E$35,MATCH(demand!Z$1,Overzicht!$B$2:$B$35,0),4),INDEX(Verdeelsleutels_percentage!$A:$AB,MATCH(demand!$C132,Verdeelsleutels_percentage!$C:$C,0),MATCH(INDEX(Overzicht!$B$1:$F$35,MATCH(demand!Z$1,Overzicht!$B:$B,0),5),Verdeelsleutels_percentage!$1:$1,0)))</f>
        <v>0</v>
      </c>
      <c r="AA132">
        <f>PRODUCT(INDEX(Overzicht!$B$2:$E$35,MATCH(demand!AA$1,Overzicht!$B$2:$B$35,0),4),INDEX(Verdeelsleutels_percentage!$A:$AB,MATCH(demand!$C132,Verdeelsleutels_percentage!$C:$C,0),MATCH(INDEX(Overzicht!$B$1:$F$35,MATCH(demand!AA$1,Overzicht!$B:$B,0),5),Verdeelsleutels_percentage!$1:$1,0)))</f>
        <v>2.9691676090643682E-6</v>
      </c>
      <c r="AB132">
        <f>PRODUCT(INDEX(Overzicht!$B$2:$E$35,MATCH(demand!AB$1,Overzicht!$B$2:$B$35,0),4),INDEX(Verdeelsleutels_percentage!$A:$AB,MATCH(demand!$C132,Verdeelsleutels_percentage!$C:$C,0),MATCH(INDEX(Overzicht!$B$1:$F$35,MATCH(demand!AB$1,Overzicht!$B:$B,0),5),Verdeelsleutels_percentage!$1:$1,0)))</f>
        <v>2.6014044588703593E-2</v>
      </c>
      <c r="AC132">
        <f>PRODUCT(INDEX(Overzicht!$B$2:$E$35,MATCH(demand!AC$1,Overzicht!$B$2:$B$35,0),4),INDEX(Verdeelsleutels_percentage!$A:$AB,MATCH(demand!$C132,Verdeelsleutels_percentage!$C:$C,0),MATCH(INDEX(Overzicht!$B$1:$F$35,MATCH(demand!AC$1,Overzicht!$B:$B,0),5),Verdeelsleutels_percentage!$1:$1,0)))</f>
        <v>8.9363265419515345E-4</v>
      </c>
      <c r="AD132">
        <f>PRODUCT(INDEX(Overzicht!$B$2:$E$35,MATCH(demand!AD$1,Overzicht!$B$2:$B$35,0),4),INDEX(Verdeelsleutels_percentage!$A:$AB,MATCH(demand!$C132,Verdeelsleutels_percentage!$C:$C,0),MATCH(INDEX(Overzicht!$B$1:$F$35,MATCH(demand!AD$1,Overzicht!$B:$B,0),5),Verdeelsleutels_percentage!$1:$1,0)))</f>
        <v>0</v>
      </c>
      <c r="AE132">
        <f>PRODUCT(INDEX(Overzicht!$B$2:$E$35,MATCH(demand!AE$1,Overzicht!$B$2:$B$35,0),4),INDEX(Verdeelsleutels_percentage!$A:$AB,MATCH(demand!$C132,Verdeelsleutels_percentage!$C:$C,0),MATCH(INDEX(Overzicht!$B$1:$F$35,MATCH(demand!AE$1,Overzicht!$B:$B,0),5),Verdeelsleutels_percentage!$1:$1,0)))</f>
        <v>0</v>
      </c>
      <c r="AF132">
        <f>PRODUCT(INDEX(Overzicht!$B$2:$E$35,MATCH(demand!AF$1,Overzicht!$B$2:$B$35,0),4),INDEX(Verdeelsleutels_percentage!$A:$AB,MATCH(demand!$C132,Verdeelsleutels_percentage!$C:$C,0),MATCH(INDEX(Overzicht!$B$1:$F$35,MATCH(demand!AF$1,Overzicht!$B:$B,0),5),Verdeelsleutels_percentage!$1:$1,0)))</f>
        <v>0</v>
      </c>
      <c r="AG132">
        <f>PRODUCT(INDEX(Overzicht!$B$2:$E$35,MATCH(demand!AG$1,Overzicht!$B$2:$B$35,0),4),INDEX(Verdeelsleutels_percentage!$A:$AB,MATCH(demand!$C132,Verdeelsleutels_percentage!$C:$C,0),MATCH(INDEX(Overzicht!$B$1:$F$35,MATCH(demand!AG$1,Overzicht!$B:$B,0),5),Verdeelsleutels_percentage!$1:$1,0)))</f>
        <v>0</v>
      </c>
      <c r="AH132">
        <f>PRODUCT(INDEX(Overzicht!$B$2:$E$35,MATCH(demand!AH$1,Overzicht!$B$2:$B$35,0),4),INDEX(Verdeelsleutels_percentage!$A:$AB,MATCH(demand!$C132,Verdeelsleutels_percentage!$C:$C,0),MATCH(INDEX(Overzicht!$B$1:$F$35,MATCH(demand!AH$1,Overzicht!$B:$B,0),5),Verdeelsleutels_percentage!$1:$1,0)))</f>
        <v>3.8599178917836785E-5</v>
      </c>
      <c r="AI132">
        <f>PRODUCT(INDEX(Overzicht!$B$2:$E$35,MATCH(demand!AI$1,Overzicht!$B$2:$B$35,0),4),INDEX(Verdeelsleutels_percentage!$A:$AB,MATCH(demand!$C132,Verdeelsleutels_percentage!$C:$C,0),MATCH(INDEX(Overzicht!$B$1:$F$35,MATCH(demand!AI$1,Overzicht!$B:$B,0),5),Verdeelsleutels_percentage!$1:$1,0)))</f>
        <v>5.9383352181287363E-6</v>
      </c>
      <c r="AJ132">
        <f>PRODUCT(INDEX(Overzicht!$B$2:$E$35,MATCH(demand!AJ$1,Overzicht!$B$2:$B$35,0),4),INDEX(Verdeelsleutels_percentage!$A:$AB,MATCH(demand!$C132,Verdeelsleutels_percentage!$C:$C,0),MATCH(INDEX(Overzicht!$B$1:$F$35,MATCH(demand!AJ$1,Overzicht!$B:$B,0),5),Verdeelsleutels_percentage!$1:$1,0)))</f>
        <v>0</v>
      </c>
      <c r="AK132">
        <f>PRODUCT(INDEX(Overzicht!$B$2:$E$35,MATCH(demand!AK$1,Overzicht!$B$2:$B$35,0),4),INDEX(Verdeelsleutels_percentage!$A:$AB,MATCH(demand!$C132,Verdeelsleutels_percentage!$C:$C,0),MATCH(INDEX(Overzicht!$B$1:$F$35,MATCH(demand!AK$1,Overzicht!$B:$B,0),5),Verdeelsleutels_percentage!$1:$1,0)))</f>
        <v>5.6900377574265447E-4</v>
      </c>
      <c r="AL132">
        <f>PRODUCT(INDEX(Overzicht!$B$2:$E$35,MATCH(demand!AL$1,Overzicht!$B$2:$B$35,0),4),INDEX(Verdeelsleutels_percentage!$A:$AB,MATCH(demand!$C132,Verdeelsleutels_percentage!$C:$C,0),MATCH(INDEX(Overzicht!$B$1:$F$35,MATCH(demand!AL$1,Overzicht!$B:$B,0),5),Verdeelsleutels_percentage!$1:$1,0)))</f>
        <v>7.2949202018289033E-3</v>
      </c>
      <c r="AM132">
        <f>PRODUCT(INDEX(Overzicht!$B$2:$E$35,MATCH(demand!AM$1,Overzicht!$B$2:$B$35,0),4),INDEX(Verdeelsleutels_percentage!$A:$AB,MATCH(demand!$C132,Verdeelsleutels_percentage!$C:$C,0),MATCH(INDEX(Overzicht!$B$1:$F$35,MATCH(demand!AM$1,Overzicht!$B:$B,0),5),Verdeelsleutels_percentage!$1:$1,0)))</f>
        <v>1.4589840403657807E-2</v>
      </c>
      <c r="AN132">
        <f>PRODUCT(INDEX(Overzicht!$B$2:$E$35,MATCH(demand!AN$1,Overzicht!$B$2:$B$35,0),4),INDEX(Verdeelsleutels_percentage!$A:$AB,MATCH(demand!$C132,Verdeelsleutels_percentage!$C:$C,0),MATCH(INDEX(Overzicht!$B$1:$F$35,MATCH(demand!AN$1,Overzicht!$B:$B,0),5),Verdeelsleutels_percentage!$1:$1,0)))</f>
        <v>7.2949202018289033E-3</v>
      </c>
      <c r="AO132">
        <f>PRODUCT(INDEX(Overzicht!$B$2:$E$35,MATCH(demand!AO$1,Overzicht!$B$2:$B$35,0),4),INDEX(Verdeelsleutels_percentage!$A:$AB,MATCH(demand!$C132,Verdeelsleutels_percentage!$C:$C,0),MATCH(INDEX(Overzicht!$B$1:$F$35,MATCH(demand!AO$1,Overzicht!$B:$B,0),5),Verdeelsleutels_percentage!$1:$1,0)))</f>
        <v>2.5532220706401161E-2</v>
      </c>
    </row>
    <row r="133" spans="2:41">
      <c r="B133" t="str">
        <f>INDEX('ETLocal datasets'!B:C,MATCH(C133,'ETLocal datasets'!C:C,0),1)</f>
        <v>GM0358</v>
      </c>
      <c r="C133" t="str">
        <f>'ETLocal datasets'!C116</f>
        <v>Aalsmeer</v>
      </c>
      <c r="D133">
        <f t="shared" si="10"/>
        <v>1.5766174726388398E-2</v>
      </c>
      <c r="E133">
        <f t="shared" si="11"/>
        <v>6.4963412456356368E-2</v>
      </c>
      <c r="F133">
        <f t="shared" si="12"/>
        <v>1.9276753725792309E-2</v>
      </c>
      <c r="G133">
        <f t="shared" si="13"/>
        <v>3.9655036235915611E-2</v>
      </c>
      <c r="H133">
        <f>PRODUCT(INDEX(Overzicht!$B$2:$E$35,MATCH(demand!H$1,Overzicht!$B$2:$B$35,0),4),INDEX(Verdeelsleutels_percentage!$A:$AB,MATCH(demand!$C133,Verdeelsleutels_percentage!$C:$C,0),MATCH(INDEX(Overzicht!$B$1:$F$35,MATCH(demand!H$1,Overzicht!$B:$B,0),5),Verdeelsleutels_percentage!$1:$1,0)))</f>
        <v>1.9276753725792309E-2</v>
      </c>
      <c r="I133">
        <f>PRODUCT(INDEX(Overzicht!$B$2:$E$35,MATCH(demand!I$1,Overzicht!$B$2:$B$35,0),4),INDEX(Verdeelsleutels_percentage!$A:$AB,MATCH(demand!$C133,Verdeelsleutels_percentage!$C:$C,0),MATCH(INDEX(Overzicht!$B$1:$F$35,MATCH(demand!I$1,Overzicht!$B:$B,0),5),Verdeelsleutels_percentage!$1:$1,0)))</f>
        <v>1.2993947057597468E-3</v>
      </c>
      <c r="J133">
        <f>PRODUCT(INDEX(Overzicht!$B$2:$E$35,MATCH(demand!J$1,Overzicht!$B$2:$B$35,0),4),INDEX(Verdeelsleutels_percentage!$A:$AB,MATCH(demand!$C133,Verdeelsleutels_percentage!$C:$C,0),MATCH(INDEX(Overzicht!$B$1:$F$35,MATCH(demand!J$1,Overzicht!$B:$B,0),5),Verdeelsleutels_percentage!$1:$1,0)))</f>
        <v>4.4061151373239564E-3</v>
      </c>
      <c r="K133">
        <f>PRODUCT(INDEX(Overzicht!$B$2:$E$35,MATCH(demand!K$1,Overzicht!$B$2:$B$35,0),4),INDEX(Verdeelsleutels_percentage!$A:$AB,MATCH(demand!$C133,Verdeelsleutels_percentage!$C:$C,0),MATCH(INDEX(Overzicht!$B$1:$F$35,MATCH(demand!K$1,Overzicht!$B:$B,0),5),Verdeelsleutels_percentage!$1:$1,0)))</f>
        <v>1.5159604900530382E-4</v>
      </c>
      <c r="L133">
        <f>PRODUCT(INDEX(Overzicht!$B$2:$E$35,MATCH(demand!L$1,Overzicht!$B$2:$B$35,0),4),INDEX(Verdeelsleutels_percentage!$A:$AB,MATCH(demand!$C133,Verdeelsleutels_percentage!$C:$C,0),MATCH(INDEX(Overzicht!$B$1:$F$35,MATCH(demand!L$1,Overzicht!$B:$B,0),5),Verdeelsleutels_percentage!$1:$1,0)))</f>
        <v>6.6091727059859346E-3</v>
      </c>
      <c r="M133">
        <f>PRODUCT(INDEX(Overzicht!$B$2:$E$35,MATCH(demand!M$1,Overzicht!$B$2:$B$35,0),4),INDEX(Verdeelsleutels_percentage!$A:$AB,MATCH(demand!$C133,Verdeelsleutels_percentage!$C:$C,0),MATCH(INDEX(Overzicht!$B$1:$F$35,MATCH(demand!M$1,Overzicht!$B:$B,0),5),Verdeelsleutels_percentage!$1:$1,0)))</f>
        <v>2.201103141103659E-5</v>
      </c>
      <c r="N133">
        <f>PRODUCT(INDEX(Overzicht!$B$2:$E$35,MATCH(demand!N$1,Overzicht!$B$2:$B$35,0),4),INDEX(Verdeelsleutels_percentage!$A:$AB,MATCH(demand!$C133,Verdeelsleutels_percentage!$C:$C,0),MATCH(INDEX(Overzicht!$B$1:$F$35,MATCH(demand!N$1,Overzicht!$B:$B,0),5),Verdeelsleutels_percentage!$1:$1,0)))</f>
        <v>2.3981542794500823E-5</v>
      </c>
      <c r="O133">
        <f>PRODUCT(INDEX(Overzicht!$B$2:$E$35,MATCH(demand!O$1,Overzicht!$B$2:$B$35,0),4),INDEX(Verdeelsleutels_percentage!$A:$AB,MATCH(demand!$C133,Verdeelsleutels_percentage!$C:$C,0),MATCH(INDEX(Overzicht!$B$1:$F$35,MATCH(demand!O$1,Overzicht!$B:$B,0),5),Verdeelsleutels_percentage!$1:$1,0)))</f>
        <v>0</v>
      </c>
      <c r="P133">
        <f>PRODUCT(INDEX(Overzicht!$B$2:$E$35,MATCH(demand!P$1,Overzicht!$B$2:$B$35,0),4),INDEX(Verdeelsleutels_percentage!$A:$AB,MATCH(demand!$C133,Verdeelsleutels_percentage!$C:$C,0),MATCH(INDEX(Overzicht!$B$1:$F$35,MATCH(demand!P$1,Overzicht!$B:$B,0),5),Verdeelsleutels_percentage!$1:$1,0)))</f>
        <v>1.8411499745096959E-3</v>
      </c>
      <c r="Q133">
        <f>PRODUCT(INDEX(Overzicht!$B$2:$E$35,MATCH(demand!Q$1,Overzicht!$B$2:$B$35,0),4),INDEX(Verdeelsleutels_percentage!$A:$AB,MATCH(demand!$C133,Verdeelsleutels_percentage!$C:$C,0),MATCH(INDEX(Overzicht!$B$1:$F$35,MATCH(demand!Q$1,Overzicht!$B:$B,0),5),Verdeelsleutels_percentage!$1:$1,0)))</f>
        <v>6.5403271569652475E-3</v>
      </c>
      <c r="R133">
        <f>PRODUCT(INDEX(Overzicht!$B$2:$E$35,MATCH(demand!R$1,Overzicht!$B$2:$B$35,0),4),INDEX(Verdeelsleutels_percentage!$A:$AB,MATCH(demand!$C133,Verdeelsleutels_percentage!$C:$C,0),MATCH(INDEX(Overzicht!$B$1:$F$35,MATCH(demand!R$1,Overzicht!$B:$B,0),5),Verdeelsleutels_percentage!$1:$1,0)))</f>
        <v>1.1703743333516758E-3</v>
      </c>
      <c r="S133">
        <f>PRODUCT(INDEX(Overzicht!$B$2:$E$35,MATCH(demand!S$1,Overzicht!$B$2:$B$35,0),4),INDEX(Verdeelsleutels_percentage!$A:$AB,MATCH(demand!$C133,Verdeelsleutels_percentage!$C:$C,0),MATCH(INDEX(Overzicht!$B$1:$F$35,MATCH(demand!S$1,Overzicht!$B:$B,0),5),Verdeelsleutels_percentage!$1:$1,0)))</f>
        <v>8.9958184053697456E-3</v>
      </c>
      <c r="T133">
        <f>PRODUCT(INDEX(Overzicht!$B$2:$E$35,MATCH(demand!T$1,Overzicht!$B$2:$B$35,0),4),INDEX(Verdeelsleutels_percentage!$A:$AB,MATCH(demand!$C133,Verdeelsleutels_percentage!$C:$C,0),MATCH(INDEX(Overzicht!$B$1:$F$35,MATCH(demand!T$1,Overzicht!$B:$B,0),5),Verdeelsleutels_percentage!$1:$1,0)))</f>
        <v>7.3435252288732607E-3</v>
      </c>
      <c r="U133">
        <f>PRODUCT(INDEX(Overzicht!$B$2:$E$35,MATCH(demand!U$1,Overzicht!$B$2:$B$35,0),4),INDEX(Verdeelsleutels_percentage!$A:$AB,MATCH(demand!$C133,Verdeelsleutels_percentage!$C:$C,0),MATCH(INDEX(Overzicht!$B$1:$F$35,MATCH(demand!U$1,Overzicht!$B:$B,0),5),Verdeelsleutels_percentage!$1:$1,0)))</f>
        <v>2.2948516340228941E-2</v>
      </c>
      <c r="V133">
        <f>PRODUCT(INDEX(Overzicht!$B$2:$E$35,MATCH(demand!V$1,Overzicht!$B$2:$B$35,0),4),INDEX(Verdeelsleutels_percentage!$A:$AB,MATCH(demand!$C133,Verdeelsleutels_percentage!$C:$C,0),MATCH(INDEX(Overzicht!$B$1:$F$35,MATCH(demand!V$1,Overzicht!$B:$B,0),5),Verdeelsleutels_percentage!$1:$1,0)))</f>
        <v>2.0194694379401467E-3</v>
      </c>
      <c r="W133">
        <f>PRODUCT(INDEX(Overzicht!$B$2:$E$35,MATCH(demand!W$1,Overzicht!$B$2:$B$35,0),4),INDEX(Verdeelsleutels_percentage!$A:$AB,MATCH(demand!$C133,Verdeelsleutels_percentage!$C:$C,0),MATCH(INDEX(Overzicht!$B$1:$F$35,MATCH(demand!W$1,Overzicht!$B:$B,0),5),Verdeelsleutels_percentage!$1:$1,0)))</f>
        <v>2.2030575686619782E-2</v>
      </c>
      <c r="X133">
        <f>PRODUCT(INDEX(Overzicht!$B$2:$E$35,MATCH(demand!X$1,Overzicht!$B$2:$B$35,0),4),INDEX(Verdeelsleutels_percentage!$A:$AB,MATCH(demand!$C133,Verdeelsleutels_percentage!$C:$C,0),MATCH(INDEX(Overzicht!$B$1:$F$35,MATCH(demand!X$1,Overzicht!$B:$B,0),5),Verdeelsleutels_percentage!$1:$1,0)))</f>
        <v>2.6166964573504851E-4</v>
      </c>
      <c r="Y133">
        <f>PRODUCT(INDEX(Overzicht!$B$2:$E$35,MATCH(demand!Y$1,Overzicht!$B$2:$B$35,0),4),INDEX(Verdeelsleutels_percentage!$A:$AB,MATCH(demand!$C133,Verdeelsleutels_percentage!$C:$C,0),MATCH(INDEX(Overzicht!$B$1:$F$35,MATCH(demand!Y$1,Overzicht!$B:$B,0),5),Verdeelsleutels_percentage!$1:$1,0)))</f>
        <v>3.0547771179130682E-7</v>
      </c>
      <c r="Z133">
        <f>PRODUCT(INDEX(Overzicht!$B$2:$E$35,MATCH(demand!Z$1,Overzicht!$B$2:$B$35,0),4),INDEX(Verdeelsleutels_percentage!$A:$AB,MATCH(demand!$C133,Verdeelsleutels_percentage!$C:$C,0),MATCH(INDEX(Overzicht!$B$1:$F$35,MATCH(demand!Z$1,Overzicht!$B:$B,0),5),Verdeelsleutels_percentage!$1:$1,0)))</f>
        <v>0</v>
      </c>
      <c r="AA133">
        <f>PRODUCT(INDEX(Overzicht!$B$2:$E$35,MATCH(demand!AA$1,Overzicht!$B$2:$B$35,0),4),INDEX(Verdeelsleutels_percentage!$A:$AB,MATCH(demand!$C133,Verdeelsleutels_percentage!$C:$C,0),MATCH(INDEX(Overzicht!$B$1:$F$35,MATCH(demand!AA$1,Overzicht!$B:$B,0),5),Verdeelsleutels_percentage!$1:$1,0)))</f>
        <v>7.1456774688024994E-6</v>
      </c>
      <c r="AB133">
        <f>PRODUCT(INDEX(Overzicht!$B$2:$E$35,MATCH(demand!AB$1,Overzicht!$B$2:$B$35,0),4),INDEX(Verdeelsleutels_percentage!$A:$AB,MATCH(demand!$C133,Verdeelsleutels_percentage!$C:$C,0),MATCH(INDEX(Overzicht!$B$1:$F$35,MATCH(demand!AB$1,Overzicht!$B:$B,0),5),Verdeelsleutels_percentage!$1:$1,0)))</f>
        <v>6.5393600964056345E-3</v>
      </c>
      <c r="AC133">
        <f>PRODUCT(INDEX(Overzicht!$B$2:$E$35,MATCH(demand!AC$1,Overzicht!$B$2:$B$35,0),4),INDEX(Verdeelsleutels_percentage!$A:$AB,MATCH(demand!$C133,Verdeelsleutels_percentage!$C:$C,0),MATCH(INDEX(Overzicht!$B$1:$F$35,MATCH(demand!AC$1,Overzicht!$B:$B,0),5),Verdeelsleutels_percentage!$1:$1,0)))</f>
        <v>2.4231253096730225E-4</v>
      </c>
      <c r="AD133">
        <f>PRODUCT(INDEX(Overzicht!$B$2:$E$35,MATCH(demand!AD$1,Overzicht!$B$2:$B$35,0),4),INDEX(Verdeelsleutels_percentage!$A:$AB,MATCH(demand!$C133,Verdeelsleutels_percentage!$C:$C,0),MATCH(INDEX(Overzicht!$B$1:$F$35,MATCH(demand!AD$1,Overzicht!$B:$B,0),5),Verdeelsleutels_percentage!$1:$1,0)))</f>
        <v>0</v>
      </c>
      <c r="AE133">
        <f>PRODUCT(INDEX(Overzicht!$B$2:$E$35,MATCH(demand!AE$1,Overzicht!$B$2:$B$35,0),4),INDEX(Verdeelsleutels_percentage!$A:$AB,MATCH(demand!$C133,Verdeelsleutels_percentage!$C:$C,0),MATCH(INDEX(Overzicht!$B$1:$F$35,MATCH(demand!AE$1,Overzicht!$B:$B,0),5),Verdeelsleutels_percentage!$1:$1,0)))</f>
        <v>0</v>
      </c>
      <c r="AF133">
        <f>PRODUCT(INDEX(Overzicht!$B$2:$E$35,MATCH(demand!AF$1,Overzicht!$B$2:$B$35,0),4),INDEX(Verdeelsleutels_percentage!$A:$AB,MATCH(demand!$C133,Verdeelsleutels_percentage!$C:$C,0),MATCH(INDEX(Overzicht!$B$1:$F$35,MATCH(demand!AF$1,Overzicht!$B:$B,0),5),Verdeelsleutels_percentage!$1:$1,0)))</f>
        <v>0</v>
      </c>
      <c r="AG133">
        <f>PRODUCT(INDEX(Overzicht!$B$2:$E$35,MATCH(demand!AG$1,Overzicht!$B$2:$B$35,0),4),INDEX(Verdeelsleutels_percentage!$A:$AB,MATCH(demand!$C133,Verdeelsleutels_percentage!$C:$C,0),MATCH(INDEX(Overzicht!$B$1:$F$35,MATCH(demand!AG$1,Overzicht!$B:$B,0),5),Verdeelsleutels_percentage!$1:$1,0)))</f>
        <v>0</v>
      </c>
      <c r="AH133">
        <f>PRODUCT(INDEX(Overzicht!$B$2:$E$35,MATCH(demand!AH$1,Overzicht!$B$2:$B$35,0),4),INDEX(Verdeelsleutels_percentage!$A:$AB,MATCH(demand!$C133,Verdeelsleutels_percentage!$C:$C,0),MATCH(INDEX(Overzicht!$B$1:$F$35,MATCH(demand!AH$1,Overzicht!$B:$B,0),5),Verdeelsleutels_percentage!$1:$1,0)))</f>
        <v>9.2893807094432499E-5</v>
      </c>
      <c r="AI133">
        <f>PRODUCT(INDEX(Overzicht!$B$2:$E$35,MATCH(demand!AI$1,Overzicht!$B$2:$B$35,0),4),INDEX(Verdeelsleutels_percentage!$A:$AB,MATCH(demand!$C133,Verdeelsleutels_percentage!$C:$C,0),MATCH(INDEX(Overzicht!$B$1:$F$35,MATCH(demand!AI$1,Overzicht!$B:$B,0),5),Verdeelsleutels_percentage!$1:$1,0)))</f>
        <v>1.4291354937604999E-5</v>
      </c>
      <c r="AJ133">
        <f>PRODUCT(INDEX(Overzicht!$B$2:$E$35,MATCH(demand!AJ$1,Overzicht!$B$2:$B$35,0),4),INDEX(Verdeelsleutels_percentage!$A:$AB,MATCH(demand!$C133,Verdeelsleutels_percentage!$C:$C,0),MATCH(INDEX(Overzicht!$B$1:$F$35,MATCH(demand!AJ$1,Overzicht!$B:$B,0),5),Verdeelsleutels_percentage!$1:$1,0)))</f>
        <v>0</v>
      </c>
      <c r="AK133">
        <f>PRODUCT(INDEX(Overzicht!$B$2:$E$35,MATCH(demand!AK$1,Overzicht!$B$2:$B$35,0),4),INDEX(Verdeelsleutels_percentage!$A:$AB,MATCH(demand!$C133,Verdeelsleutels_percentage!$C:$C,0),MATCH(INDEX(Overzicht!$B$1:$F$35,MATCH(demand!AK$1,Overzicht!$B:$B,0),5),Verdeelsleutels_percentage!$1:$1,0)))</f>
        <v>2.8639748392605719E-4</v>
      </c>
      <c r="AL133">
        <f>PRODUCT(INDEX(Overzicht!$B$2:$E$35,MATCH(demand!AL$1,Overzicht!$B$2:$B$35,0),4),INDEX(Verdeelsleutels_percentage!$A:$AB,MATCH(demand!$C133,Verdeelsleutels_percentage!$C:$C,0),MATCH(INDEX(Overzicht!$B$1:$F$35,MATCH(demand!AL$1,Overzicht!$B:$B,0),5),Verdeelsleutels_percentage!$1:$1,0)))</f>
        <v>3.6717626144366303E-3</v>
      </c>
      <c r="AM133">
        <f>PRODUCT(INDEX(Overzicht!$B$2:$E$35,MATCH(demand!AM$1,Overzicht!$B$2:$B$35,0),4),INDEX(Verdeelsleutels_percentage!$A:$AB,MATCH(demand!$C133,Verdeelsleutels_percentage!$C:$C,0),MATCH(INDEX(Overzicht!$B$1:$F$35,MATCH(demand!AM$1,Overzicht!$B:$B,0),5),Verdeelsleutels_percentage!$1:$1,0)))</f>
        <v>7.3435252288732607E-3</v>
      </c>
      <c r="AN133">
        <f>PRODUCT(INDEX(Overzicht!$B$2:$E$35,MATCH(demand!AN$1,Overzicht!$B$2:$B$35,0),4),INDEX(Verdeelsleutels_percentage!$A:$AB,MATCH(demand!$C133,Verdeelsleutels_percentage!$C:$C,0),MATCH(INDEX(Overzicht!$B$1:$F$35,MATCH(demand!AN$1,Overzicht!$B:$B,0),5),Verdeelsleutels_percentage!$1:$1,0)))</f>
        <v>3.6717626144366303E-3</v>
      </c>
      <c r="AO133">
        <f>PRODUCT(INDEX(Overzicht!$B$2:$E$35,MATCH(demand!AO$1,Overzicht!$B$2:$B$35,0),4),INDEX(Verdeelsleutels_percentage!$A:$AB,MATCH(demand!$C133,Verdeelsleutels_percentage!$C:$C,0),MATCH(INDEX(Overzicht!$B$1:$F$35,MATCH(demand!AO$1,Overzicht!$B:$B,0),5),Verdeelsleutels_percentage!$1:$1,0)))</f>
        <v>1.2851169150528207E-2</v>
      </c>
    </row>
    <row r="134" spans="2:41">
      <c r="B134" t="str">
        <f>INDEX('ETLocal datasets'!B:C,MATCH(C134,'ETLocal datasets'!C:C,0),1)</f>
        <v>GM0361</v>
      </c>
      <c r="C134" t="str">
        <f>'ETLocal datasets'!C117</f>
        <v>Alkmaar</v>
      </c>
      <c r="D134">
        <f t="shared" si="10"/>
        <v>6.8748079259507058E-2</v>
      </c>
      <c r="E134">
        <f t="shared" si="11"/>
        <v>0.24849614841523593</v>
      </c>
      <c r="F134">
        <f t="shared" si="12"/>
        <v>6.5955806573517448E-2</v>
      </c>
      <c r="G134">
        <f t="shared" si="13"/>
        <v>0.13568051637980733</v>
      </c>
      <c r="H134">
        <f>PRODUCT(INDEX(Overzicht!$B$2:$E$35,MATCH(demand!H$1,Overzicht!$B$2:$B$35,0),4),INDEX(Verdeelsleutels_percentage!$A:$AB,MATCH(demand!$C134,Verdeelsleutels_percentage!$C:$C,0),MATCH(INDEX(Overzicht!$B$1:$F$35,MATCH(demand!H$1,Overzicht!$B:$B,0),5),Verdeelsleutels_percentage!$1:$1,0)))</f>
        <v>6.5955806573517448E-2</v>
      </c>
      <c r="I134">
        <f>PRODUCT(INDEX(Overzicht!$B$2:$E$35,MATCH(demand!I$1,Overzicht!$B$2:$B$35,0),4),INDEX(Verdeelsleutels_percentage!$A:$AB,MATCH(demand!$C134,Verdeelsleutels_percentage!$C:$C,0),MATCH(INDEX(Overzicht!$B$1:$F$35,MATCH(demand!I$1,Overzicht!$B:$B,0),5),Verdeelsleutels_percentage!$1:$1,0)))</f>
        <v>8.7665413487978596E-3</v>
      </c>
      <c r="J134">
        <f>PRODUCT(INDEX(Overzicht!$B$2:$E$35,MATCH(demand!J$1,Overzicht!$B$2:$B$35,0),4),INDEX(Verdeelsleutels_percentage!$A:$AB,MATCH(demand!$C134,Verdeelsleutels_percentage!$C:$C,0),MATCH(INDEX(Overzicht!$B$1:$F$35,MATCH(demand!J$1,Overzicht!$B:$B,0),5),Verdeelsleutels_percentage!$1:$1,0)))</f>
        <v>1.5075612931089702E-2</v>
      </c>
      <c r="K134">
        <f>PRODUCT(INDEX(Overzicht!$B$2:$E$35,MATCH(demand!K$1,Overzicht!$B$2:$B$35,0),4),INDEX(Verdeelsleutels_percentage!$A:$AB,MATCH(demand!$C134,Verdeelsleutels_percentage!$C:$C,0),MATCH(INDEX(Overzicht!$B$1:$F$35,MATCH(demand!K$1,Overzicht!$B:$B,0),5),Verdeelsleutels_percentage!$1:$1,0)))</f>
        <v>1.0227631573597503E-3</v>
      </c>
      <c r="L134">
        <f>PRODUCT(INDEX(Overzicht!$B$2:$E$35,MATCH(demand!L$1,Overzicht!$B$2:$B$35,0),4),INDEX(Verdeelsleutels_percentage!$A:$AB,MATCH(demand!$C134,Verdeelsleutels_percentage!$C:$C,0),MATCH(INDEX(Overzicht!$B$1:$F$35,MATCH(demand!L$1,Overzicht!$B:$B,0),5),Verdeelsleutels_percentage!$1:$1,0)))</f>
        <v>2.2613419396634554E-2</v>
      </c>
      <c r="M134">
        <f>PRODUCT(INDEX(Overzicht!$B$2:$E$35,MATCH(demand!M$1,Overzicht!$B$2:$B$35,0),4),INDEX(Verdeelsleutels_percentage!$A:$AB,MATCH(demand!$C134,Verdeelsleutels_percentage!$C:$C,0),MATCH(INDEX(Overzicht!$B$1:$F$35,MATCH(demand!M$1,Overzicht!$B:$B,0),5),Verdeelsleutels_percentage!$1:$1,0)))</f>
        <v>8.125987130850108E-3</v>
      </c>
      <c r="N134">
        <f>PRODUCT(INDEX(Overzicht!$B$2:$E$35,MATCH(demand!N$1,Overzicht!$B$2:$B$35,0),4),INDEX(Verdeelsleutels_percentage!$A:$AB,MATCH(demand!$C134,Verdeelsleutels_percentage!$C:$C,0),MATCH(INDEX(Overzicht!$B$1:$F$35,MATCH(demand!N$1,Overzicht!$B:$B,0),5),Verdeelsleutels_percentage!$1:$1,0)))</f>
        <v>2.0457693034461981E-2</v>
      </c>
      <c r="O134">
        <f>PRODUCT(INDEX(Overzicht!$B$2:$E$35,MATCH(demand!O$1,Overzicht!$B$2:$B$35,0),4),INDEX(Verdeelsleutels_percentage!$A:$AB,MATCH(demand!$C134,Verdeelsleutels_percentage!$C:$C,0),MATCH(INDEX(Overzicht!$B$1:$F$35,MATCH(demand!O$1,Overzicht!$B:$B,0),5),Verdeelsleutels_percentage!$1:$1,0)))</f>
        <v>0</v>
      </c>
      <c r="P134">
        <f>PRODUCT(INDEX(Overzicht!$B$2:$E$35,MATCH(demand!P$1,Overzicht!$B$2:$B$35,0),4),INDEX(Verdeelsleutels_percentage!$A:$AB,MATCH(demand!$C134,Verdeelsleutels_percentage!$C:$C,0),MATCH(INDEX(Overzicht!$B$1:$F$35,MATCH(demand!P$1,Overzicht!$B:$B,0),5),Verdeelsleutels_percentage!$1:$1,0)))</f>
        <v>7.5326079307060211E-3</v>
      </c>
      <c r="Q134">
        <f>PRODUCT(INDEX(Overzicht!$B$2:$E$35,MATCH(demand!Q$1,Overzicht!$B$2:$B$35,0),4),INDEX(Verdeelsleutels_percentage!$A:$AB,MATCH(demand!$C134,Verdeelsleutels_percentage!$C:$C,0),MATCH(INDEX(Overzicht!$B$1:$F$35,MATCH(demand!Q$1,Overzicht!$B:$B,0),5),Verdeelsleutels_percentage!$1:$1,0)))</f>
        <v>2.2377862944586276E-2</v>
      </c>
      <c r="R134">
        <f>PRODUCT(INDEX(Overzicht!$B$2:$E$35,MATCH(demand!R$1,Overzicht!$B$2:$B$35,0),4),INDEX(Verdeelsleutels_percentage!$A:$AB,MATCH(demand!$C134,Verdeelsleutels_percentage!$C:$C,0),MATCH(INDEX(Overzicht!$B$1:$F$35,MATCH(demand!R$1,Overzicht!$B:$B,0),5),Verdeelsleutels_percentage!$1:$1,0)))</f>
        <v>4.004459684820702E-3</v>
      </c>
      <c r="S134">
        <f>PRODUCT(INDEX(Overzicht!$B$2:$E$35,MATCH(demand!S$1,Overzicht!$B$2:$B$35,0),4),INDEX(Verdeelsleutels_percentage!$A:$AB,MATCH(demand!$C134,Verdeelsleutels_percentage!$C:$C,0),MATCH(INDEX(Overzicht!$B$1:$F$35,MATCH(demand!S$1,Overzicht!$B:$B,0),5),Verdeelsleutels_percentage!$1:$1,0)))</f>
        <v>3.0779376400974813E-2</v>
      </c>
      <c r="T134">
        <f>PRODUCT(INDEX(Overzicht!$B$2:$E$35,MATCH(demand!T$1,Overzicht!$B$2:$B$35,0),4),INDEX(Verdeelsleutels_percentage!$A:$AB,MATCH(demand!$C134,Verdeelsleutels_percentage!$C:$C,0),MATCH(INDEX(Overzicht!$B$1:$F$35,MATCH(demand!T$1,Overzicht!$B:$B,0),5),Verdeelsleutels_percentage!$1:$1,0)))</f>
        <v>2.5126021551816171E-2</v>
      </c>
      <c r="U134">
        <f>PRODUCT(INDEX(Overzicht!$B$2:$E$35,MATCH(demand!U$1,Overzicht!$B$2:$B$35,0),4),INDEX(Verdeelsleutels_percentage!$A:$AB,MATCH(demand!$C134,Verdeelsleutels_percentage!$C:$C,0),MATCH(INDEX(Overzicht!$B$1:$F$35,MATCH(demand!U$1,Overzicht!$B:$B,0),5),Verdeelsleutels_percentage!$1:$1,0)))</f>
        <v>7.8518817349425535E-2</v>
      </c>
      <c r="V134">
        <f>PRODUCT(INDEX(Overzicht!$B$2:$E$35,MATCH(demand!V$1,Overzicht!$B$2:$B$35,0),4),INDEX(Verdeelsleutels_percentage!$A:$AB,MATCH(demand!$C134,Verdeelsleutels_percentage!$C:$C,0),MATCH(INDEX(Overzicht!$B$1:$F$35,MATCH(demand!V$1,Overzicht!$B:$B,0),5),Verdeelsleutels_percentage!$1:$1,0)))</f>
        <v>6.9096559267494478E-3</v>
      </c>
      <c r="W134">
        <f>PRODUCT(INDEX(Overzicht!$B$2:$E$35,MATCH(demand!W$1,Overzicht!$B$2:$B$35,0),4),INDEX(Verdeelsleutels_percentage!$A:$AB,MATCH(demand!$C134,Verdeelsleutels_percentage!$C:$C,0),MATCH(INDEX(Overzicht!$B$1:$F$35,MATCH(demand!W$1,Overzicht!$B:$B,0),5),Verdeelsleutels_percentage!$1:$1,0)))</f>
        <v>7.537806465544851E-2</v>
      </c>
      <c r="X134">
        <f>PRODUCT(INDEX(Overzicht!$B$2:$E$35,MATCH(demand!X$1,Overzicht!$B$2:$B$35,0),4),INDEX(Verdeelsleutels_percentage!$A:$AB,MATCH(demand!$C134,Verdeelsleutels_percentage!$C:$C,0),MATCH(INDEX(Overzicht!$B$1:$F$35,MATCH(demand!X$1,Overzicht!$B:$B,0),5),Verdeelsleutels_percentage!$1:$1,0)))</f>
        <v>5.0106953438626306E-5</v>
      </c>
      <c r="Y134">
        <f>PRODUCT(INDEX(Overzicht!$B$2:$E$35,MATCH(demand!Y$1,Overzicht!$B$2:$B$35,0),4),INDEX(Verdeelsleutels_percentage!$A:$AB,MATCH(demand!$C134,Verdeelsleutels_percentage!$C:$C,0),MATCH(INDEX(Overzicht!$B$1:$F$35,MATCH(demand!Y$1,Overzicht!$B:$B,0),5),Verdeelsleutels_percentage!$1:$1,0)))</f>
        <v>2.9932227854995512E-6</v>
      </c>
      <c r="Z134">
        <f>PRODUCT(INDEX(Overzicht!$B$2:$E$35,MATCH(demand!Z$1,Overzicht!$B$2:$B$35,0),4),INDEX(Verdeelsleutels_percentage!$A:$AB,MATCH(demand!$C134,Verdeelsleutels_percentage!$C:$C,0),MATCH(INDEX(Overzicht!$B$1:$F$35,MATCH(demand!Z$1,Overzicht!$B:$B,0),5),Verdeelsleutels_percentage!$1:$1,0)))</f>
        <v>0</v>
      </c>
      <c r="AA134">
        <f>PRODUCT(INDEX(Overzicht!$B$2:$E$35,MATCH(demand!AA$1,Overzicht!$B$2:$B$35,0),4),INDEX(Verdeelsleutels_percentage!$A:$AB,MATCH(demand!$C134,Verdeelsleutels_percentage!$C:$C,0),MATCH(INDEX(Overzicht!$B$1:$F$35,MATCH(demand!AA$1,Overzicht!$B:$B,0),5),Verdeelsleutels_percentage!$1:$1,0)))</f>
        <v>7.0016907263147397E-5</v>
      </c>
      <c r="AB134">
        <f>PRODUCT(INDEX(Overzicht!$B$2:$E$35,MATCH(demand!AB$1,Overzicht!$B$2:$B$35,0),4),INDEX(Verdeelsleutels_percentage!$A:$AB,MATCH(demand!$C134,Verdeelsleutels_percentage!$C:$C,0),MATCH(INDEX(Overzicht!$B$1:$F$35,MATCH(demand!AB$1,Overzicht!$B:$B,0),5),Verdeelsleutels_percentage!$1:$1,0)))</f>
        <v>2.8927969921687245E-2</v>
      </c>
      <c r="AC134">
        <f>PRODUCT(INDEX(Overzicht!$B$2:$E$35,MATCH(demand!AC$1,Overzicht!$B$2:$B$35,0),4),INDEX(Verdeelsleutels_percentage!$A:$AB,MATCH(demand!$C134,Verdeelsleutels_percentage!$C:$C,0),MATCH(INDEX(Overzicht!$B$1:$F$35,MATCH(demand!AC$1,Overzicht!$B:$B,0),5),Verdeelsleutels_percentage!$1:$1,0)))</f>
        <v>9.3202433687571303E-4</v>
      </c>
      <c r="AD134">
        <f>PRODUCT(INDEX(Overzicht!$B$2:$E$35,MATCH(demand!AD$1,Overzicht!$B$2:$B$35,0),4),INDEX(Verdeelsleutels_percentage!$A:$AB,MATCH(demand!$C134,Verdeelsleutels_percentage!$C:$C,0),MATCH(INDEX(Overzicht!$B$1:$F$35,MATCH(demand!AD$1,Overzicht!$B:$B,0),5),Verdeelsleutels_percentage!$1:$1,0)))</f>
        <v>0</v>
      </c>
      <c r="AE134">
        <f>PRODUCT(INDEX(Overzicht!$B$2:$E$35,MATCH(demand!AE$1,Overzicht!$B$2:$B$35,0),4),INDEX(Verdeelsleutels_percentage!$A:$AB,MATCH(demand!$C134,Verdeelsleutels_percentage!$C:$C,0),MATCH(INDEX(Overzicht!$B$1:$F$35,MATCH(demand!AE$1,Overzicht!$B:$B,0),5),Verdeelsleutels_percentage!$1:$1,0)))</f>
        <v>0</v>
      </c>
      <c r="AF134">
        <f>PRODUCT(INDEX(Overzicht!$B$2:$E$35,MATCH(demand!AF$1,Overzicht!$B$2:$B$35,0),4),INDEX(Verdeelsleutels_percentage!$A:$AB,MATCH(demand!$C134,Verdeelsleutels_percentage!$C:$C,0),MATCH(INDEX(Overzicht!$B$1:$F$35,MATCH(demand!AF$1,Overzicht!$B:$B,0),5),Verdeelsleutels_percentage!$1:$1,0)))</f>
        <v>0</v>
      </c>
      <c r="AG134">
        <f>PRODUCT(INDEX(Overzicht!$B$2:$E$35,MATCH(demand!AG$1,Overzicht!$B$2:$B$35,0),4),INDEX(Verdeelsleutels_percentage!$A:$AB,MATCH(demand!$C134,Verdeelsleutels_percentage!$C:$C,0),MATCH(INDEX(Overzicht!$B$1:$F$35,MATCH(demand!AG$1,Overzicht!$B:$B,0),5),Verdeelsleutels_percentage!$1:$1,0)))</f>
        <v>0</v>
      </c>
      <c r="AH134">
        <f>PRODUCT(INDEX(Overzicht!$B$2:$E$35,MATCH(demand!AH$1,Overzicht!$B$2:$B$35,0),4),INDEX(Verdeelsleutels_percentage!$A:$AB,MATCH(demand!$C134,Verdeelsleutels_percentage!$C:$C,0),MATCH(INDEX(Overzicht!$B$1:$F$35,MATCH(demand!AH$1,Overzicht!$B:$B,0),5),Verdeelsleutels_percentage!$1:$1,0)))</f>
        <v>9.1021979442091618E-4</v>
      </c>
      <c r="AI134">
        <f>PRODUCT(INDEX(Overzicht!$B$2:$E$35,MATCH(demand!AI$1,Overzicht!$B$2:$B$35,0),4),INDEX(Verdeelsleutels_percentage!$A:$AB,MATCH(demand!$C134,Verdeelsleutels_percentage!$C:$C,0),MATCH(INDEX(Overzicht!$B$1:$F$35,MATCH(demand!AI$1,Overzicht!$B:$B,0),5),Verdeelsleutels_percentage!$1:$1,0)))</f>
        <v>1.4003381452629479E-4</v>
      </c>
      <c r="AJ134">
        <f>PRODUCT(INDEX(Overzicht!$B$2:$E$35,MATCH(demand!AJ$1,Overzicht!$B$2:$B$35,0),4),INDEX(Verdeelsleutels_percentage!$A:$AB,MATCH(demand!$C134,Verdeelsleutels_percentage!$C:$C,0),MATCH(INDEX(Overzicht!$B$1:$F$35,MATCH(demand!AJ$1,Overzicht!$B:$B,0),5),Verdeelsleutels_percentage!$1:$1,0)))</f>
        <v>0</v>
      </c>
      <c r="AK134">
        <f>PRODUCT(INDEX(Overzicht!$B$2:$E$35,MATCH(demand!AK$1,Overzicht!$B$2:$B$35,0),4),INDEX(Verdeelsleutels_percentage!$A:$AB,MATCH(demand!$C134,Verdeelsleutels_percentage!$C:$C,0),MATCH(INDEX(Overzicht!$B$1:$F$35,MATCH(demand!AK$1,Overzicht!$B:$B,0),5),Verdeelsleutels_percentage!$1:$1,0)))</f>
        <v>9.7991484052083059E-4</v>
      </c>
      <c r="AL134">
        <f>PRODUCT(INDEX(Overzicht!$B$2:$E$35,MATCH(demand!AL$1,Overzicht!$B$2:$B$35,0),4),INDEX(Verdeelsleutels_percentage!$A:$AB,MATCH(demand!$C134,Verdeelsleutels_percentage!$C:$C,0),MATCH(INDEX(Overzicht!$B$1:$F$35,MATCH(demand!AL$1,Overzicht!$B:$B,0),5),Verdeelsleutels_percentage!$1:$1,0)))</f>
        <v>1.2563010775908086E-2</v>
      </c>
      <c r="AM134">
        <f>PRODUCT(INDEX(Overzicht!$B$2:$E$35,MATCH(demand!AM$1,Overzicht!$B$2:$B$35,0),4),INDEX(Verdeelsleutels_percentage!$A:$AB,MATCH(demand!$C134,Verdeelsleutels_percentage!$C:$C,0),MATCH(INDEX(Overzicht!$B$1:$F$35,MATCH(demand!AM$1,Overzicht!$B:$B,0),5),Verdeelsleutels_percentage!$1:$1,0)))</f>
        <v>2.5126021551816171E-2</v>
      </c>
      <c r="AN134">
        <f>PRODUCT(INDEX(Overzicht!$B$2:$E$35,MATCH(demand!AN$1,Overzicht!$B$2:$B$35,0),4),INDEX(Verdeelsleutels_percentage!$A:$AB,MATCH(demand!$C134,Verdeelsleutels_percentage!$C:$C,0),MATCH(INDEX(Overzicht!$B$1:$F$35,MATCH(demand!AN$1,Overzicht!$B:$B,0),5),Verdeelsleutels_percentage!$1:$1,0)))</f>
        <v>1.2563010775908086E-2</v>
      </c>
      <c r="AO134">
        <f>PRODUCT(INDEX(Overzicht!$B$2:$E$35,MATCH(demand!AO$1,Overzicht!$B$2:$B$35,0),4),INDEX(Verdeelsleutels_percentage!$A:$AB,MATCH(demand!$C134,Verdeelsleutels_percentage!$C:$C,0),MATCH(INDEX(Overzicht!$B$1:$F$35,MATCH(demand!AO$1,Overzicht!$B:$B,0),5),Verdeelsleutels_percentage!$1:$1,0)))</f>
        <v>4.3970537715678298E-2</v>
      </c>
    </row>
    <row r="135" spans="2:41">
      <c r="B135" t="str">
        <f>INDEX('ETLocal datasets'!B:C,MATCH(C135,'ETLocal datasets'!C:C,0),1)</f>
        <v>GM0362</v>
      </c>
      <c r="C135" t="str">
        <f>'ETLocal datasets'!C118</f>
        <v>Amstelveen</v>
      </c>
      <c r="D135">
        <f t="shared" si="10"/>
        <v>3.8359242381125619E-2</v>
      </c>
      <c r="E135">
        <f t="shared" si="11"/>
        <v>0.1931636039936373</v>
      </c>
      <c r="F135">
        <f t="shared" si="12"/>
        <v>5.518979308319219E-2</v>
      </c>
      <c r="G135">
        <f t="shared" si="13"/>
        <v>0.11353328862828108</v>
      </c>
      <c r="H135">
        <f>PRODUCT(INDEX(Overzicht!$B$2:$E$35,MATCH(demand!H$1,Overzicht!$B$2:$B$35,0),4),INDEX(Verdeelsleutels_percentage!$A:$AB,MATCH(demand!$C135,Verdeelsleutels_percentage!$C:$C,0),MATCH(INDEX(Overzicht!$B$1:$F$35,MATCH(demand!H$1,Overzicht!$B:$B,0),5),Verdeelsleutels_percentage!$1:$1,0)))</f>
        <v>5.518979308319219E-2</v>
      </c>
      <c r="I135">
        <f>PRODUCT(INDEX(Overzicht!$B$2:$E$35,MATCH(demand!I$1,Overzicht!$B$2:$B$35,0),4),INDEX(Verdeelsleutels_percentage!$A:$AB,MATCH(demand!$C135,Verdeelsleutels_percentage!$C:$C,0),MATCH(INDEX(Overzicht!$B$1:$F$35,MATCH(demand!I$1,Overzicht!$B:$B,0),5),Verdeelsleutels_percentage!$1:$1,0)))</f>
        <v>1.1737003648899375E-3</v>
      </c>
      <c r="J135">
        <f>PRODUCT(INDEX(Overzicht!$B$2:$E$35,MATCH(demand!J$1,Overzicht!$B$2:$B$35,0),4),INDEX(Verdeelsleutels_percentage!$A:$AB,MATCH(demand!$C135,Verdeelsleutels_percentage!$C:$C,0),MATCH(INDEX(Overzicht!$B$1:$F$35,MATCH(demand!J$1,Overzicht!$B:$B,0),5),Verdeelsleutels_percentage!$1:$1,0)))</f>
        <v>1.2614809847586785E-2</v>
      </c>
      <c r="K135">
        <f>PRODUCT(INDEX(Overzicht!$B$2:$E$35,MATCH(demand!K$1,Overzicht!$B$2:$B$35,0),4),INDEX(Verdeelsleutels_percentage!$A:$AB,MATCH(demand!$C135,Verdeelsleutels_percentage!$C:$C,0),MATCH(INDEX(Overzicht!$B$1:$F$35,MATCH(demand!K$1,Overzicht!$B:$B,0),5),Verdeelsleutels_percentage!$1:$1,0)))</f>
        <v>1.3693170923715939E-4</v>
      </c>
      <c r="L135">
        <f>PRODUCT(INDEX(Overzicht!$B$2:$E$35,MATCH(demand!L$1,Overzicht!$B$2:$B$35,0),4),INDEX(Verdeelsleutels_percentage!$A:$AB,MATCH(demand!$C135,Verdeelsleutels_percentage!$C:$C,0),MATCH(INDEX(Overzicht!$B$1:$F$35,MATCH(demand!L$1,Overzicht!$B:$B,0),5),Verdeelsleutels_percentage!$1:$1,0)))</f>
        <v>1.8922214771380178E-2</v>
      </c>
      <c r="M135">
        <f>PRODUCT(INDEX(Overzicht!$B$2:$E$35,MATCH(demand!M$1,Overzicht!$B$2:$B$35,0),4),INDEX(Verdeelsleutels_percentage!$A:$AB,MATCH(demand!$C135,Verdeelsleutels_percentage!$C:$C,0),MATCH(INDEX(Overzicht!$B$1:$F$35,MATCH(demand!M$1,Overzicht!$B:$B,0),5),Verdeelsleutels_percentage!$1:$1,0)))</f>
        <v>1.1410117388814798E-3</v>
      </c>
      <c r="N135">
        <f>PRODUCT(INDEX(Overzicht!$B$2:$E$35,MATCH(demand!N$1,Overzicht!$B$2:$B$35,0),4),INDEX(Verdeelsleutels_percentage!$A:$AB,MATCH(demand!$C135,Verdeelsleutels_percentage!$C:$C,0),MATCH(INDEX(Overzicht!$B$1:$F$35,MATCH(demand!N$1,Overzicht!$B:$B,0),5),Verdeelsleutels_percentage!$1:$1,0)))</f>
        <v>1.2428081883503073E-3</v>
      </c>
      <c r="O135">
        <f>PRODUCT(INDEX(Overzicht!$B$2:$E$35,MATCH(demand!O$1,Overzicht!$B$2:$B$35,0),4),INDEX(Verdeelsleutels_percentage!$A:$AB,MATCH(demand!$C135,Verdeelsleutels_percentage!$C:$C,0),MATCH(INDEX(Overzicht!$B$1:$F$35,MATCH(demand!O$1,Overzicht!$B:$B,0),5),Verdeelsleutels_percentage!$1:$1,0)))</f>
        <v>0</v>
      </c>
      <c r="P135">
        <f>PRODUCT(INDEX(Overzicht!$B$2:$E$35,MATCH(demand!P$1,Overzicht!$B$2:$B$35,0),4),INDEX(Verdeelsleutels_percentage!$A:$AB,MATCH(demand!$C135,Verdeelsleutels_percentage!$C:$C,0),MATCH(INDEX(Overzicht!$B$1:$F$35,MATCH(demand!P$1,Overzicht!$B:$B,0),5),Verdeelsleutels_percentage!$1:$1,0)))</f>
        <v>0</v>
      </c>
      <c r="Q135">
        <f>PRODUCT(INDEX(Overzicht!$B$2:$E$35,MATCH(demand!Q$1,Overzicht!$B$2:$B$35,0),4),INDEX(Verdeelsleutels_percentage!$A:$AB,MATCH(demand!$C135,Verdeelsleutels_percentage!$C:$C,0),MATCH(INDEX(Overzicht!$B$1:$F$35,MATCH(demand!Q$1,Overzicht!$B:$B,0),5),Verdeelsleutels_percentage!$1:$1,0)))</f>
        <v>1.8725108367511636E-2</v>
      </c>
      <c r="R135">
        <f>PRODUCT(INDEX(Overzicht!$B$2:$E$35,MATCH(demand!R$1,Overzicht!$B$2:$B$35,0),4),INDEX(Verdeelsleutels_percentage!$A:$AB,MATCH(demand!$C135,Verdeelsleutels_percentage!$C:$C,0),MATCH(INDEX(Overzicht!$B$1:$F$35,MATCH(demand!R$1,Overzicht!$B:$B,0),5),Verdeelsleutels_percentage!$1:$1,0)))</f>
        <v>3.3508088657652397E-3</v>
      </c>
      <c r="S135">
        <f>PRODUCT(INDEX(Overzicht!$B$2:$E$35,MATCH(demand!S$1,Overzicht!$B$2:$B$35,0),4),INDEX(Verdeelsleutels_percentage!$A:$AB,MATCH(demand!$C135,Verdeelsleutels_percentage!$C:$C,0),MATCH(INDEX(Overzicht!$B$1:$F$35,MATCH(demand!S$1,Overzicht!$B:$B,0),5),Verdeelsleutels_percentage!$1:$1,0)))</f>
        <v>2.5755236772156357E-2</v>
      </c>
      <c r="T135">
        <f>PRODUCT(INDEX(Overzicht!$B$2:$E$35,MATCH(demand!T$1,Overzicht!$B$2:$B$35,0),4),INDEX(Verdeelsleutels_percentage!$A:$AB,MATCH(demand!$C135,Verdeelsleutels_percentage!$C:$C,0),MATCH(INDEX(Overzicht!$B$1:$F$35,MATCH(demand!T$1,Overzicht!$B:$B,0),5),Verdeelsleutels_percentage!$1:$1,0)))</f>
        <v>2.102468307931131E-2</v>
      </c>
      <c r="U135">
        <f>PRODUCT(INDEX(Overzicht!$B$2:$E$35,MATCH(demand!U$1,Overzicht!$B$2:$B$35,0),4),INDEX(Verdeelsleutels_percentage!$A:$AB,MATCH(demand!$C135,Verdeelsleutels_percentage!$C:$C,0),MATCH(INDEX(Overzicht!$B$1:$F$35,MATCH(demand!U$1,Overzicht!$B:$B,0),5),Verdeelsleutels_percentage!$1:$1,0)))</f>
        <v>6.5702134622847838E-2</v>
      </c>
      <c r="V135">
        <f>PRODUCT(INDEX(Overzicht!$B$2:$E$35,MATCH(demand!V$1,Overzicht!$B$2:$B$35,0),4),INDEX(Verdeelsleutels_percentage!$A:$AB,MATCH(demand!$C135,Verdeelsleutels_percentage!$C:$C,0),MATCH(INDEX(Overzicht!$B$1:$F$35,MATCH(demand!V$1,Overzicht!$B:$B,0),5),Verdeelsleutels_percentage!$1:$1,0)))</f>
        <v>5.7817878468106104E-3</v>
      </c>
      <c r="W135">
        <f>PRODUCT(INDEX(Overzicht!$B$2:$E$35,MATCH(demand!W$1,Overzicht!$B$2:$B$35,0),4),INDEX(Verdeelsleutels_percentage!$A:$AB,MATCH(demand!$C135,Verdeelsleutels_percentage!$C:$C,0),MATCH(INDEX(Overzicht!$B$1:$F$35,MATCH(demand!W$1,Overzicht!$B:$B,0),5),Verdeelsleutels_percentage!$1:$1,0)))</f>
        <v>6.307404923793393E-2</v>
      </c>
      <c r="X135">
        <f>PRODUCT(INDEX(Overzicht!$B$2:$E$35,MATCH(demand!X$1,Overzicht!$B$2:$B$35,0),4),INDEX(Verdeelsleutels_percentage!$A:$AB,MATCH(demand!$C135,Verdeelsleutels_percentage!$C:$C,0),MATCH(INDEX(Overzicht!$B$1:$F$35,MATCH(demand!X$1,Overzicht!$B:$B,0),5),Verdeelsleutels_percentage!$1:$1,0)))</f>
        <v>2.2882175403639345E-3</v>
      </c>
      <c r="Y135">
        <f>PRODUCT(INDEX(Overzicht!$B$2:$E$35,MATCH(demand!Y$1,Overzicht!$B$2:$B$35,0),4),INDEX(Verdeelsleutels_percentage!$A:$AB,MATCH(demand!$C135,Verdeelsleutels_percentage!$C:$C,0),MATCH(INDEX(Overzicht!$B$1:$F$35,MATCH(demand!Y$1,Overzicht!$B:$B,0),5),Verdeelsleutels_percentage!$1:$1,0)))</f>
        <v>6.0980844844447367E-7</v>
      </c>
      <c r="Z135">
        <f>PRODUCT(INDEX(Overzicht!$B$2:$E$35,MATCH(demand!Z$1,Overzicht!$B$2:$B$35,0),4),INDEX(Verdeelsleutels_percentage!$A:$AB,MATCH(demand!$C135,Verdeelsleutels_percentage!$C:$C,0),MATCH(INDEX(Overzicht!$B$1:$F$35,MATCH(demand!Z$1,Overzicht!$B:$B,0),5),Verdeelsleutels_percentage!$1:$1,0)))</f>
        <v>0</v>
      </c>
      <c r="AA135">
        <f>PRODUCT(INDEX(Overzicht!$B$2:$E$35,MATCH(demand!AA$1,Overzicht!$B$2:$B$35,0),4),INDEX(Verdeelsleutels_percentage!$A:$AB,MATCH(demand!$C135,Verdeelsleutels_percentage!$C:$C,0),MATCH(INDEX(Overzicht!$B$1:$F$35,MATCH(demand!AA$1,Overzicht!$B:$B,0),5),Verdeelsleutels_percentage!$1:$1,0)))</f>
        <v>1.426452510981225E-5</v>
      </c>
      <c r="AB135">
        <f>PRODUCT(INDEX(Overzicht!$B$2:$E$35,MATCH(demand!AB$1,Overzicht!$B$2:$B$35,0),4),INDEX(Verdeelsleutels_percentage!$A:$AB,MATCH(demand!$C135,Verdeelsleutels_percentage!$C:$C,0),MATCH(INDEX(Overzicht!$B$1:$F$35,MATCH(demand!AB$1,Overzicht!$B:$B,0),5),Verdeelsleutels_percentage!$1:$1,0)))</f>
        <v>2.3199832991475489E-2</v>
      </c>
      <c r="AC135">
        <f>PRODUCT(INDEX(Overzicht!$B$2:$E$35,MATCH(demand!AC$1,Overzicht!$B$2:$B$35,0),4),INDEX(Verdeelsleutels_percentage!$A:$AB,MATCH(demand!$C135,Verdeelsleutels_percentage!$C:$C,0),MATCH(INDEX(Overzicht!$B$1:$F$35,MATCH(demand!AC$1,Overzicht!$B:$B,0),5),Verdeelsleutels_percentage!$1:$1,0)))</f>
        <v>1.031432660825818E-3</v>
      </c>
      <c r="AD135">
        <f>PRODUCT(INDEX(Overzicht!$B$2:$E$35,MATCH(demand!AD$1,Overzicht!$B$2:$B$35,0),4),INDEX(Verdeelsleutels_percentage!$A:$AB,MATCH(demand!$C135,Verdeelsleutels_percentage!$C:$C,0),MATCH(INDEX(Overzicht!$B$1:$F$35,MATCH(demand!AD$1,Overzicht!$B:$B,0),5),Verdeelsleutels_percentage!$1:$1,0)))</f>
        <v>0</v>
      </c>
      <c r="AE135">
        <f>PRODUCT(INDEX(Overzicht!$B$2:$E$35,MATCH(demand!AE$1,Overzicht!$B$2:$B$35,0),4),INDEX(Verdeelsleutels_percentage!$A:$AB,MATCH(demand!$C135,Verdeelsleutels_percentage!$C:$C,0),MATCH(INDEX(Overzicht!$B$1:$F$35,MATCH(demand!AE$1,Overzicht!$B:$B,0),5),Verdeelsleutels_percentage!$1:$1,0)))</f>
        <v>0</v>
      </c>
      <c r="AF135">
        <f>PRODUCT(INDEX(Overzicht!$B$2:$E$35,MATCH(demand!AF$1,Overzicht!$B$2:$B$35,0),4),INDEX(Verdeelsleutels_percentage!$A:$AB,MATCH(demand!$C135,Verdeelsleutels_percentage!$C:$C,0),MATCH(INDEX(Overzicht!$B$1:$F$35,MATCH(demand!AF$1,Overzicht!$B:$B,0),5),Verdeelsleutels_percentage!$1:$1,0)))</f>
        <v>0</v>
      </c>
      <c r="AG135">
        <f>PRODUCT(INDEX(Overzicht!$B$2:$E$35,MATCH(demand!AG$1,Overzicht!$B$2:$B$35,0),4),INDEX(Verdeelsleutels_percentage!$A:$AB,MATCH(demand!$C135,Verdeelsleutels_percentage!$C:$C,0),MATCH(INDEX(Overzicht!$B$1:$F$35,MATCH(demand!AG$1,Overzicht!$B:$B,0),5),Verdeelsleutels_percentage!$1:$1,0)))</f>
        <v>0</v>
      </c>
      <c r="AH135">
        <f>PRODUCT(INDEX(Overzicht!$B$2:$E$35,MATCH(demand!AH$1,Overzicht!$B$2:$B$35,0),4),INDEX(Verdeelsleutels_percentage!$A:$AB,MATCH(demand!$C135,Verdeelsleutels_percentage!$C:$C,0),MATCH(INDEX(Overzicht!$B$1:$F$35,MATCH(demand!AH$1,Overzicht!$B:$B,0),5),Verdeelsleutels_percentage!$1:$1,0)))</f>
        <v>1.8543882642755923E-4</v>
      </c>
      <c r="AI135">
        <f>PRODUCT(INDEX(Overzicht!$B$2:$E$35,MATCH(demand!AI$1,Overzicht!$B$2:$B$35,0),4),INDEX(Verdeelsleutels_percentage!$A:$AB,MATCH(demand!$C135,Verdeelsleutels_percentage!$C:$C,0),MATCH(INDEX(Overzicht!$B$1:$F$35,MATCH(demand!AI$1,Overzicht!$B:$B,0),5),Verdeelsleutels_percentage!$1:$1,0)))</f>
        <v>2.8529050219624501E-5</v>
      </c>
      <c r="AJ135">
        <f>PRODUCT(INDEX(Overzicht!$B$2:$E$35,MATCH(demand!AJ$1,Overzicht!$B$2:$B$35,0),4),INDEX(Verdeelsleutels_percentage!$A:$AB,MATCH(demand!$C135,Verdeelsleutels_percentage!$C:$C,0),MATCH(INDEX(Overzicht!$B$1:$F$35,MATCH(demand!AJ$1,Overzicht!$B:$B,0),5),Verdeelsleutels_percentage!$1:$1,0)))</f>
        <v>0</v>
      </c>
      <c r="AK135">
        <f>PRODUCT(INDEX(Overzicht!$B$2:$E$35,MATCH(demand!AK$1,Overzicht!$B$2:$B$35,0),4),INDEX(Verdeelsleutels_percentage!$A:$AB,MATCH(demand!$C135,Verdeelsleutels_percentage!$C:$C,0),MATCH(INDEX(Overzicht!$B$1:$F$35,MATCH(demand!AK$1,Overzicht!$B:$B,0),5),Verdeelsleutels_percentage!$1:$1,0)))</f>
        <v>8.1996264009314107E-4</v>
      </c>
      <c r="AL135">
        <f>PRODUCT(INDEX(Overzicht!$B$2:$E$35,MATCH(demand!AL$1,Overzicht!$B$2:$B$35,0),4),INDEX(Verdeelsleutels_percentage!$A:$AB,MATCH(demand!$C135,Verdeelsleutels_percentage!$C:$C,0),MATCH(INDEX(Overzicht!$B$1:$F$35,MATCH(demand!AL$1,Overzicht!$B:$B,0),5),Verdeelsleutels_percentage!$1:$1,0)))</f>
        <v>1.0512341539655655E-2</v>
      </c>
      <c r="AM135">
        <f>PRODUCT(INDEX(Overzicht!$B$2:$E$35,MATCH(demand!AM$1,Overzicht!$B$2:$B$35,0),4),INDEX(Verdeelsleutels_percentage!$A:$AB,MATCH(demand!$C135,Verdeelsleutels_percentage!$C:$C,0),MATCH(INDEX(Overzicht!$B$1:$F$35,MATCH(demand!AM$1,Overzicht!$B:$B,0),5),Verdeelsleutels_percentage!$1:$1,0)))</f>
        <v>2.102468307931131E-2</v>
      </c>
      <c r="AN135">
        <f>PRODUCT(INDEX(Overzicht!$B$2:$E$35,MATCH(demand!AN$1,Overzicht!$B$2:$B$35,0),4),INDEX(Verdeelsleutels_percentage!$A:$AB,MATCH(demand!$C135,Verdeelsleutels_percentage!$C:$C,0),MATCH(INDEX(Overzicht!$B$1:$F$35,MATCH(demand!AN$1,Overzicht!$B:$B,0),5),Verdeelsleutels_percentage!$1:$1,0)))</f>
        <v>1.0512341539655655E-2</v>
      </c>
      <c r="AO135">
        <f>PRODUCT(INDEX(Overzicht!$B$2:$E$35,MATCH(demand!AO$1,Overzicht!$B$2:$B$35,0),4),INDEX(Verdeelsleutels_percentage!$A:$AB,MATCH(demand!$C135,Verdeelsleutels_percentage!$C:$C,0),MATCH(INDEX(Overzicht!$B$1:$F$35,MATCH(demand!AO$1,Overzicht!$B:$B,0),5),Verdeelsleutels_percentage!$1:$1,0)))</f>
        <v>3.6793195388794789E-2</v>
      </c>
    </row>
    <row r="136" spans="2:41">
      <c r="B136" t="str">
        <f>INDEX('ETLocal datasets'!B:C,MATCH(C136,'ETLocal datasets'!C:C,0),1)</f>
        <v>GM0363</v>
      </c>
      <c r="C136" t="str">
        <f>'ETLocal datasets'!C119</f>
        <v>Amsterdam</v>
      </c>
      <c r="D136">
        <f t="shared" ref="D136:D199" si="14">SUMIF(H$2:AP$2,"NAT",H136:AP136)</f>
        <v>0.33741064721650466</v>
      </c>
      <c r="E136">
        <f t="shared" ref="E136:E199" si="15">SUMIF(H$2:AP$2,"DROOG",H136:AP136)</f>
        <v>1.7417379374392929</v>
      </c>
      <c r="F136">
        <f t="shared" ref="F136:F199" si="16">SUMIF(H$2:AP$2,"VET",H136:AP136)</f>
        <v>0.52430546454167803</v>
      </c>
      <c r="G136">
        <f t="shared" ref="G136:G199" si="17">SUMIF(H$2:AP$2,"AFVAL",H136:AP136)</f>
        <v>1.0785712413428805</v>
      </c>
      <c r="H136">
        <f>PRODUCT(INDEX(Overzicht!$B$2:$E$35,MATCH(demand!H$1,Overzicht!$B$2:$B$35,0),4),INDEX(Verdeelsleutels_percentage!$A:$AB,MATCH(demand!$C136,Verdeelsleutels_percentage!$C:$C,0),MATCH(INDEX(Overzicht!$B$1:$F$35,MATCH(demand!H$1,Overzicht!$B:$B,0),5),Verdeelsleutels_percentage!$1:$1,0)))</f>
        <v>0.52430546454167803</v>
      </c>
      <c r="I136">
        <f>PRODUCT(INDEX(Overzicht!$B$2:$E$35,MATCH(demand!I$1,Overzicht!$B$2:$B$35,0),4),INDEX(Verdeelsleutels_percentage!$A:$AB,MATCH(demand!$C136,Verdeelsleutels_percentage!$C:$C,0),MATCH(INDEX(Overzicht!$B$1:$F$35,MATCH(demand!I$1,Overzicht!$B:$B,0),5),Verdeelsleutels_percentage!$1:$1,0)))</f>
        <v>5.4340315519422143E-4</v>
      </c>
      <c r="J136">
        <f>PRODUCT(INDEX(Overzicht!$B$2:$E$35,MATCH(demand!J$1,Overzicht!$B$2:$B$35,0),4),INDEX(Verdeelsleutels_percentage!$A:$AB,MATCH(demand!$C136,Verdeelsleutels_percentage!$C:$C,0),MATCH(INDEX(Overzicht!$B$1:$F$35,MATCH(demand!J$1,Overzicht!$B:$B,0),5),Verdeelsleutels_percentage!$1:$1,0)))</f>
        <v>0.11984124903809784</v>
      </c>
      <c r="K136">
        <f>PRODUCT(INDEX(Overzicht!$B$2:$E$35,MATCH(demand!K$1,Overzicht!$B$2:$B$35,0),4),INDEX(Verdeelsleutels_percentage!$A:$AB,MATCH(demand!$C136,Verdeelsleutels_percentage!$C:$C,0),MATCH(INDEX(Overzicht!$B$1:$F$35,MATCH(demand!K$1,Overzicht!$B:$B,0),5),Verdeelsleutels_percentage!$1:$1,0)))</f>
        <v>6.3397034772659175E-5</v>
      </c>
      <c r="L136">
        <f>PRODUCT(INDEX(Overzicht!$B$2:$E$35,MATCH(demand!L$1,Overzicht!$B$2:$B$35,0),4),INDEX(Verdeelsleutels_percentage!$A:$AB,MATCH(demand!$C136,Verdeelsleutels_percentage!$C:$C,0),MATCH(INDEX(Overzicht!$B$1:$F$35,MATCH(demand!L$1,Overzicht!$B:$B,0),5),Verdeelsleutels_percentage!$1:$1,0)))</f>
        <v>0.17976187355714676</v>
      </c>
      <c r="M136">
        <f>PRODUCT(INDEX(Overzicht!$B$2:$E$35,MATCH(demand!M$1,Overzicht!$B$2:$B$35,0),4),INDEX(Verdeelsleutels_percentage!$A:$AB,MATCH(demand!$C136,Verdeelsleutels_percentage!$C:$C,0),MATCH(INDEX(Overzicht!$B$1:$F$35,MATCH(demand!M$1,Overzicht!$B:$B,0),5),Verdeelsleutels_percentage!$1:$1,0)))</f>
        <v>1.7310030100801156E-3</v>
      </c>
      <c r="N136">
        <f>PRODUCT(INDEX(Overzicht!$B$2:$E$35,MATCH(demand!N$1,Overzicht!$B$2:$B$35,0),4),INDEX(Verdeelsleutels_percentage!$A:$AB,MATCH(demand!$C136,Verdeelsleutels_percentage!$C:$C,0),MATCH(INDEX(Overzicht!$B$1:$F$35,MATCH(demand!N$1,Overzicht!$B:$B,0),5),Verdeelsleutels_percentage!$1:$1,0)))</f>
        <v>1.8056691045271207E-3</v>
      </c>
      <c r="O136">
        <f>PRODUCT(INDEX(Overzicht!$B$2:$E$35,MATCH(demand!O$1,Overzicht!$B$2:$B$35,0),4),INDEX(Verdeelsleutels_percentage!$A:$AB,MATCH(demand!$C136,Verdeelsleutels_percentage!$C:$C,0),MATCH(INDEX(Overzicht!$B$1:$F$35,MATCH(demand!O$1,Overzicht!$B:$B,0),5),Verdeelsleutels_percentage!$1:$1,0)))</f>
        <v>0</v>
      </c>
      <c r="P136">
        <f>PRODUCT(INDEX(Overzicht!$B$2:$E$35,MATCH(demand!P$1,Overzicht!$B$2:$B$35,0),4),INDEX(Verdeelsleutels_percentage!$A:$AB,MATCH(demand!$C136,Verdeelsleutels_percentage!$C:$C,0),MATCH(INDEX(Overzicht!$B$1:$F$35,MATCH(demand!P$1,Overzicht!$B:$B,0),5),Verdeelsleutels_percentage!$1:$1,0)))</f>
        <v>0</v>
      </c>
      <c r="Q136">
        <f>PRODUCT(INDEX(Overzicht!$B$2:$E$35,MATCH(demand!Q$1,Overzicht!$B$2:$B$35,0),4),INDEX(Verdeelsleutels_percentage!$A:$AB,MATCH(demand!$C136,Verdeelsleutels_percentage!$C:$C,0),MATCH(INDEX(Overzicht!$B$1:$F$35,MATCH(demand!Q$1,Overzicht!$B:$B,0),5),Verdeelsleutels_percentage!$1:$1,0)))</f>
        <v>0.17788935404092648</v>
      </c>
      <c r="R136">
        <f>PRODUCT(INDEX(Overzicht!$B$2:$E$35,MATCH(demand!R$1,Overzicht!$B$2:$B$35,0),4),INDEX(Verdeelsleutels_percentage!$A:$AB,MATCH(demand!$C136,Verdeelsleutels_percentage!$C:$C,0),MATCH(INDEX(Overzicht!$B$1:$F$35,MATCH(demand!R$1,Overzicht!$B:$B,0),5),Verdeelsleutels_percentage!$1:$1,0)))</f>
        <v>3.1832831775744738E-2</v>
      </c>
      <c r="S136">
        <f>PRODUCT(INDEX(Overzicht!$B$2:$E$35,MATCH(demand!S$1,Overzicht!$B$2:$B$35,0),4),INDEX(Verdeelsleutels_percentage!$A:$AB,MATCH(demand!$C136,Verdeelsleutels_percentage!$C:$C,0),MATCH(INDEX(Overzicht!$B$1:$F$35,MATCH(demand!S$1,Overzicht!$B:$B,0),5),Verdeelsleutels_percentage!$1:$1,0)))</f>
        <v>0.2446758834527831</v>
      </c>
      <c r="T136">
        <f>PRODUCT(INDEX(Overzicht!$B$2:$E$35,MATCH(demand!T$1,Overzicht!$B$2:$B$35,0),4),INDEX(Verdeelsleutels_percentage!$A:$AB,MATCH(demand!$C136,Verdeelsleutels_percentage!$C:$C,0),MATCH(INDEX(Overzicht!$B$1:$F$35,MATCH(demand!T$1,Overzicht!$B:$B,0),5),Verdeelsleutels_percentage!$1:$1,0)))</f>
        <v>0.1997354150634964</v>
      </c>
      <c r="U136">
        <f>PRODUCT(INDEX(Overzicht!$B$2:$E$35,MATCH(demand!U$1,Overzicht!$B$2:$B$35,0),4),INDEX(Verdeelsleutels_percentage!$A:$AB,MATCH(demand!$C136,Verdeelsleutels_percentage!$C:$C,0),MATCH(INDEX(Overzicht!$B$1:$F$35,MATCH(demand!U$1,Overzicht!$B:$B,0),5),Verdeelsleutels_percentage!$1:$1,0)))</f>
        <v>0.62417317207342626</v>
      </c>
      <c r="V136">
        <f>PRODUCT(INDEX(Overzicht!$B$2:$E$35,MATCH(demand!V$1,Overzicht!$B$2:$B$35,0),4),INDEX(Verdeelsleutels_percentage!$A:$AB,MATCH(demand!$C136,Verdeelsleutels_percentage!$C:$C,0),MATCH(INDEX(Overzicht!$B$1:$F$35,MATCH(demand!V$1,Overzicht!$B:$B,0),5),Verdeelsleutels_percentage!$1:$1,0)))</f>
        <v>5.4927239142461518E-2</v>
      </c>
      <c r="W136">
        <f>PRODUCT(INDEX(Overzicht!$B$2:$E$35,MATCH(demand!W$1,Overzicht!$B$2:$B$35,0),4),INDEX(Verdeelsleutels_percentage!$A:$AB,MATCH(demand!$C136,Verdeelsleutels_percentage!$C:$C,0),MATCH(INDEX(Overzicht!$B$1:$F$35,MATCH(demand!W$1,Overzicht!$B:$B,0),5),Verdeelsleutels_percentage!$1:$1,0)))</f>
        <v>0.59920624519048915</v>
      </c>
      <c r="X136">
        <f>PRODUCT(INDEX(Overzicht!$B$2:$E$35,MATCH(demand!X$1,Overzicht!$B$2:$B$35,0),4),INDEX(Verdeelsleutels_percentage!$A:$AB,MATCH(demand!$C136,Verdeelsleutels_percentage!$C:$C,0),MATCH(INDEX(Overzicht!$B$1:$F$35,MATCH(demand!X$1,Overzicht!$B:$B,0),5),Verdeelsleutels_percentage!$1:$1,0)))</f>
        <v>1.0745157792949865E-3</v>
      </c>
      <c r="Y136">
        <f>PRODUCT(INDEX(Overzicht!$B$2:$E$35,MATCH(demand!Y$1,Overzicht!$B$2:$B$35,0),4),INDEX(Verdeelsleutels_percentage!$A:$AB,MATCH(demand!$C136,Verdeelsleutels_percentage!$C:$C,0),MATCH(INDEX(Overzicht!$B$1:$F$35,MATCH(demand!Y$1,Overzicht!$B:$B,0),5),Verdeelsleutels_percentage!$1:$1,0)))</f>
        <v>1.0364831998325818E-6</v>
      </c>
      <c r="Z136">
        <f>PRODUCT(INDEX(Overzicht!$B$2:$E$35,MATCH(demand!Z$1,Overzicht!$B$2:$B$35,0),4),INDEX(Verdeelsleutels_percentage!$A:$AB,MATCH(demand!$C136,Verdeelsleutels_percentage!$C:$C,0),MATCH(INDEX(Overzicht!$B$1:$F$35,MATCH(demand!Z$1,Overzicht!$B:$B,0),5),Verdeelsleutels_percentage!$1:$1,0)))</f>
        <v>0</v>
      </c>
      <c r="AA136">
        <f>PRODUCT(INDEX(Overzicht!$B$2:$E$35,MATCH(demand!AA$1,Overzicht!$B$2:$B$35,0),4),INDEX(Verdeelsleutels_percentage!$A:$AB,MATCH(demand!$C136,Verdeelsleutels_percentage!$C:$C,0),MATCH(INDEX(Overzicht!$B$1:$F$35,MATCH(demand!AA$1,Overzicht!$B:$B,0),5),Verdeelsleutels_percentage!$1:$1,0)))</f>
        <v>2.4245221048715366E-5</v>
      </c>
      <c r="AB136">
        <f>PRODUCT(INDEX(Overzicht!$B$2:$E$35,MATCH(demand!AB$1,Overzicht!$B$2:$B$35,0),4),INDEX(Verdeelsleutels_percentage!$A:$AB,MATCH(demand!$C136,Verdeelsleutels_percentage!$C:$C,0),MATCH(INDEX(Overzicht!$B$1:$F$35,MATCH(demand!AB$1,Overzicht!$B:$B,0),5),Verdeelsleutels_percentage!$1:$1,0)))</f>
        <v>0.15807790559661444</v>
      </c>
      <c r="AC136">
        <f>PRODUCT(INDEX(Overzicht!$B$2:$E$35,MATCH(demand!AC$1,Overzicht!$B$2:$B$35,0),4),INDEX(Verdeelsleutels_percentage!$A:$AB,MATCH(demand!$C136,Verdeelsleutels_percentage!$C:$C,0),MATCH(INDEX(Overzicht!$B$1:$F$35,MATCH(demand!AC$1,Overzicht!$B:$B,0),5),Verdeelsleutels_percentage!$1:$1,0)))</f>
        <v>5.19422128805524E-3</v>
      </c>
      <c r="AD136">
        <f>PRODUCT(INDEX(Overzicht!$B$2:$E$35,MATCH(demand!AD$1,Overzicht!$B$2:$B$35,0),4),INDEX(Verdeelsleutels_percentage!$A:$AB,MATCH(demand!$C136,Verdeelsleutels_percentage!$C:$C,0),MATCH(INDEX(Overzicht!$B$1:$F$35,MATCH(demand!AD$1,Overzicht!$B:$B,0),5),Verdeelsleutels_percentage!$1:$1,0)))</f>
        <v>0</v>
      </c>
      <c r="AE136">
        <f>PRODUCT(INDEX(Overzicht!$B$2:$E$35,MATCH(demand!AE$1,Overzicht!$B$2:$B$35,0),4),INDEX(Verdeelsleutels_percentage!$A:$AB,MATCH(demand!$C136,Verdeelsleutels_percentage!$C:$C,0),MATCH(INDEX(Overzicht!$B$1:$F$35,MATCH(demand!AE$1,Overzicht!$B:$B,0),5),Verdeelsleutels_percentage!$1:$1,0)))</f>
        <v>0</v>
      </c>
      <c r="AF136">
        <f>PRODUCT(INDEX(Overzicht!$B$2:$E$35,MATCH(demand!AF$1,Overzicht!$B$2:$B$35,0),4),INDEX(Verdeelsleutels_percentage!$A:$AB,MATCH(demand!$C136,Verdeelsleutels_percentage!$C:$C,0),MATCH(INDEX(Overzicht!$B$1:$F$35,MATCH(demand!AF$1,Overzicht!$B:$B,0),5),Verdeelsleutels_percentage!$1:$1,0)))</f>
        <v>0</v>
      </c>
      <c r="AG136">
        <f>PRODUCT(INDEX(Overzicht!$B$2:$E$35,MATCH(demand!AG$1,Overzicht!$B$2:$B$35,0),4),INDEX(Verdeelsleutels_percentage!$A:$AB,MATCH(demand!$C136,Verdeelsleutels_percentage!$C:$C,0),MATCH(INDEX(Overzicht!$B$1:$F$35,MATCH(demand!AG$1,Overzicht!$B:$B,0),5),Verdeelsleutels_percentage!$1:$1,0)))</f>
        <v>0</v>
      </c>
      <c r="AH136">
        <f>PRODUCT(INDEX(Overzicht!$B$2:$E$35,MATCH(demand!AH$1,Overzicht!$B$2:$B$35,0),4),INDEX(Verdeelsleutels_percentage!$A:$AB,MATCH(demand!$C136,Verdeelsleutels_percentage!$C:$C,0),MATCH(INDEX(Overzicht!$B$1:$F$35,MATCH(demand!AH$1,Overzicht!$B:$B,0),5),Verdeelsleutels_percentage!$1:$1,0)))</f>
        <v>3.1518787363329974E-4</v>
      </c>
      <c r="AI136">
        <f>PRODUCT(INDEX(Overzicht!$B$2:$E$35,MATCH(demand!AI$1,Overzicht!$B$2:$B$35,0),4),INDEX(Verdeelsleutels_percentage!$A:$AB,MATCH(demand!$C136,Verdeelsleutels_percentage!$C:$C,0),MATCH(INDEX(Overzicht!$B$1:$F$35,MATCH(demand!AI$1,Overzicht!$B:$B,0),5),Verdeelsleutels_percentage!$1:$1,0)))</f>
        <v>4.8490442097430731E-5</v>
      </c>
      <c r="AJ136">
        <f>PRODUCT(INDEX(Overzicht!$B$2:$E$35,MATCH(demand!AJ$1,Overzicht!$B$2:$B$35,0),4),INDEX(Verdeelsleutels_percentage!$A:$AB,MATCH(demand!$C136,Verdeelsleutels_percentage!$C:$C,0),MATCH(INDEX(Overzicht!$B$1:$F$35,MATCH(demand!AJ$1,Overzicht!$B:$B,0),5),Verdeelsleutels_percentage!$1:$1,0)))</f>
        <v>0</v>
      </c>
      <c r="AK136">
        <f>PRODUCT(INDEX(Overzicht!$B$2:$E$35,MATCH(demand!AK$1,Overzicht!$B$2:$B$35,0),4),INDEX(Verdeelsleutels_percentage!$A:$AB,MATCH(demand!$C136,Verdeelsleutels_percentage!$C:$C,0),MATCH(INDEX(Overzicht!$B$1:$F$35,MATCH(demand!AK$1,Overzicht!$B:$B,0),5),Verdeelsleutels_percentage!$1:$1,0)))</f>
        <v>7.7896811874763596E-3</v>
      </c>
      <c r="AL136">
        <f>PRODUCT(INDEX(Overzicht!$B$2:$E$35,MATCH(demand!AL$1,Overzicht!$B$2:$B$35,0),4),INDEX(Verdeelsleutels_percentage!$A:$AB,MATCH(demand!$C136,Verdeelsleutels_percentage!$C:$C,0),MATCH(INDEX(Overzicht!$B$1:$F$35,MATCH(demand!AL$1,Overzicht!$B:$B,0),5),Verdeelsleutels_percentage!$1:$1,0)))</f>
        <v>9.9867707531748201E-2</v>
      </c>
      <c r="AM136">
        <f>PRODUCT(INDEX(Overzicht!$B$2:$E$35,MATCH(demand!AM$1,Overzicht!$B$2:$B$35,0),4),INDEX(Verdeelsleutels_percentage!$A:$AB,MATCH(demand!$C136,Verdeelsleutels_percentage!$C:$C,0),MATCH(INDEX(Overzicht!$B$1:$F$35,MATCH(demand!AM$1,Overzicht!$B:$B,0),5),Verdeelsleutels_percentage!$1:$1,0)))</f>
        <v>0.1997354150634964</v>
      </c>
      <c r="AN136">
        <f>PRODUCT(INDEX(Overzicht!$B$2:$E$35,MATCH(demand!AN$1,Overzicht!$B$2:$B$35,0),4),INDEX(Verdeelsleutels_percentage!$A:$AB,MATCH(demand!$C136,Verdeelsleutels_percentage!$C:$C,0),MATCH(INDEX(Overzicht!$B$1:$F$35,MATCH(demand!AN$1,Overzicht!$B:$B,0),5),Verdeelsleutels_percentage!$1:$1,0)))</f>
        <v>9.9867707531748201E-2</v>
      </c>
      <c r="AO136">
        <f>PRODUCT(INDEX(Overzicht!$B$2:$E$35,MATCH(demand!AO$1,Overzicht!$B$2:$B$35,0),4),INDEX(Verdeelsleutels_percentage!$A:$AB,MATCH(demand!$C136,Verdeelsleutels_percentage!$C:$C,0),MATCH(INDEX(Overzicht!$B$1:$F$35,MATCH(demand!AO$1,Overzicht!$B:$B,0),5),Verdeelsleutels_percentage!$1:$1,0)))</f>
        <v>0.34953697636111869</v>
      </c>
    </row>
    <row r="137" spans="2:41">
      <c r="B137" t="str">
        <f>INDEX('ETLocal datasets'!B:C,MATCH(C137,'ETLocal datasets'!C:C,0),1)</f>
        <v>GM0370</v>
      </c>
      <c r="C137" t="str">
        <f>'ETLocal datasets'!C120</f>
        <v>Beemster</v>
      </c>
      <c r="D137">
        <f t="shared" si="14"/>
        <v>2.7812246613501422E-2</v>
      </c>
      <c r="E137">
        <f t="shared" si="15"/>
        <v>2.9802622842093E-2</v>
      </c>
      <c r="F137">
        <f t="shared" si="16"/>
        <v>5.9225225453549994E-3</v>
      </c>
      <c r="G137">
        <f t="shared" si="17"/>
        <v>1.218347495044457E-2</v>
      </c>
      <c r="H137">
        <f>PRODUCT(INDEX(Overzicht!$B$2:$E$35,MATCH(demand!H$1,Overzicht!$B$2:$B$35,0),4),INDEX(Verdeelsleutels_percentage!$A:$AB,MATCH(demand!$C137,Verdeelsleutels_percentage!$C:$C,0),MATCH(INDEX(Overzicht!$B$1:$F$35,MATCH(demand!H$1,Overzicht!$B:$B,0),5),Verdeelsleutels_percentage!$1:$1,0)))</f>
        <v>5.9225225453549994E-3</v>
      </c>
      <c r="I137">
        <f>PRODUCT(INDEX(Overzicht!$B$2:$E$35,MATCH(demand!I$1,Overzicht!$B$2:$B$35,0),4),INDEX(Verdeelsleutels_percentage!$A:$AB,MATCH(demand!$C137,Verdeelsleutels_percentage!$C:$C,0),MATCH(INDEX(Overzicht!$B$1:$F$35,MATCH(demand!I$1,Overzicht!$B:$B,0),5),Verdeelsleutels_percentage!$1:$1,0)))</f>
        <v>1.0992695332552538E-2</v>
      </c>
      <c r="J137">
        <f>PRODUCT(INDEX(Overzicht!$B$2:$E$35,MATCH(demand!J$1,Overzicht!$B$2:$B$35,0),4),INDEX(Verdeelsleutels_percentage!$A:$AB,MATCH(demand!$C137,Verdeelsleutels_percentage!$C:$C,0),MATCH(INDEX(Overzicht!$B$1:$F$35,MATCH(demand!J$1,Overzicht!$B:$B,0),5),Verdeelsleutels_percentage!$1:$1,0)))</f>
        <v>1.3537194389382856E-3</v>
      </c>
      <c r="K137">
        <f>PRODUCT(INDEX(Overzicht!$B$2:$E$35,MATCH(demand!K$1,Overzicht!$B$2:$B$35,0),4),INDEX(Verdeelsleutels_percentage!$A:$AB,MATCH(demand!$C137,Verdeelsleutels_percentage!$C:$C,0),MATCH(INDEX(Overzicht!$B$1:$F$35,MATCH(demand!K$1,Overzicht!$B:$B,0),5),Verdeelsleutels_percentage!$1:$1,0)))</f>
        <v>1.2824811221311295E-3</v>
      </c>
      <c r="L137">
        <f>PRODUCT(INDEX(Overzicht!$B$2:$E$35,MATCH(demand!L$1,Overzicht!$B$2:$B$35,0),4),INDEX(Verdeelsleutels_percentage!$A:$AB,MATCH(demand!$C137,Verdeelsleutels_percentage!$C:$C,0),MATCH(INDEX(Overzicht!$B$1:$F$35,MATCH(demand!L$1,Overzicht!$B:$B,0),5),Verdeelsleutels_percentage!$1:$1,0)))</f>
        <v>2.0305791584074285E-3</v>
      </c>
      <c r="M137">
        <f>PRODUCT(INDEX(Overzicht!$B$2:$E$35,MATCH(demand!M$1,Overzicht!$B$2:$B$35,0),4),INDEX(Verdeelsleutels_percentage!$A:$AB,MATCH(demand!$C137,Verdeelsleutels_percentage!$C:$C,0),MATCH(INDEX(Overzicht!$B$1:$F$35,MATCH(demand!M$1,Overzicht!$B:$B,0),5),Verdeelsleutels_percentage!$1:$1,0)))</f>
        <v>7.9942840945453897E-3</v>
      </c>
      <c r="N137">
        <f>PRODUCT(INDEX(Overzicht!$B$2:$E$35,MATCH(demand!N$1,Overzicht!$B$2:$B$35,0),4),INDEX(Verdeelsleutels_percentage!$A:$AB,MATCH(demand!$C137,Verdeelsleutels_percentage!$C:$C,0),MATCH(INDEX(Overzicht!$B$1:$F$35,MATCH(demand!N$1,Overzicht!$B:$B,0),5),Verdeelsleutels_percentage!$1:$1,0)))</f>
        <v>8.6234806531049132E-3</v>
      </c>
      <c r="O137">
        <f>PRODUCT(INDEX(Overzicht!$B$2:$E$35,MATCH(demand!O$1,Overzicht!$B$2:$B$35,0),4),INDEX(Verdeelsleutels_percentage!$A:$AB,MATCH(demand!$C137,Verdeelsleutels_percentage!$C:$C,0),MATCH(INDEX(Overzicht!$B$1:$F$35,MATCH(demand!O$1,Overzicht!$B:$B,0),5),Verdeelsleutels_percentage!$1:$1,0)))</f>
        <v>0</v>
      </c>
      <c r="P137">
        <f>PRODUCT(INDEX(Overzicht!$B$2:$E$35,MATCH(demand!P$1,Overzicht!$B$2:$B$35,0),4),INDEX(Verdeelsleutels_percentage!$A:$AB,MATCH(demand!$C137,Verdeelsleutels_percentage!$C:$C,0),MATCH(INDEX(Overzicht!$B$1:$F$35,MATCH(demand!P$1,Overzicht!$B:$B,0),5),Verdeelsleutels_percentage!$1:$1,0)))</f>
        <v>2.9567431353768091E-3</v>
      </c>
      <c r="Q137">
        <f>PRODUCT(INDEX(Overzicht!$B$2:$E$35,MATCH(demand!Q$1,Overzicht!$B$2:$B$35,0),4),INDEX(Verdeelsleutels_percentage!$A:$AB,MATCH(demand!$C137,Verdeelsleutels_percentage!$C:$C,0),MATCH(INDEX(Overzicht!$B$1:$F$35,MATCH(demand!Q$1,Overzicht!$B:$B,0),5),Verdeelsleutels_percentage!$1:$1,0)))</f>
        <v>2.0094272921740179E-3</v>
      </c>
      <c r="R137">
        <f>PRODUCT(INDEX(Overzicht!$B$2:$E$35,MATCH(demand!R$1,Overzicht!$B$2:$B$35,0),4),INDEX(Verdeelsleutels_percentage!$A:$AB,MATCH(demand!$C137,Verdeelsleutels_percentage!$C:$C,0),MATCH(INDEX(Overzicht!$B$1:$F$35,MATCH(demand!R$1,Overzicht!$B:$B,0),5),Verdeelsleutels_percentage!$1:$1,0)))</f>
        <v>3.5958172596798211E-4</v>
      </c>
      <c r="S137">
        <f>PRODUCT(INDEX(Overzicht!$B$2:$E$35,MATCH(demand!S$1,Overzicht!$B$2:$B$35,0),4),INDEX(Verdeelsleutels_percentage!$A:$AB,MATCH(demand!$C137,Verdeelsleutels_percentage!$C:$C,0),MATCH(INDEX(Overzicht!$B$1:$F$35,MATCH(demand!S$1,Overzicht!$B:$B,0),5),Verdeelsleutels_percentage!$1:$1,0)))</f>
        <v>2.763843854499E-3</v>
      </c>
      <c r="T137">
        <f>PRODUCT(INDEX(Overzicht!$B$2:$E$35,MATCH(demand!T$1,Overzicht!$B$2:$B$35,0),4),INDEX(Verdeelsleutels_percentage!$A:$AB,MATCH(demand!$C137,Verdeelsleutels_percentage!$C:$C,0),MATCH(INDEX(Overzicht!$B$1:$F$35,MATCH(demand!T$1,Overzicht!$B:$B,0),5),Verdeelsleutels_percentage!$1:$1,0)))</f>
        <v>2.2561990648971427E-3</v>
      </c>
      <c r="U137">
        <f>PRODUCT(INDEX(Overzicht!$B$2:$E$35,MATCH(demand!U$1,Overzicht!$B$2:$B$35,0),4),INDEX(Verdeelsleutels_percentage!$A:$AB,MATCH(demand!$C137,Verdeelsleutels_percentage!$C:$C,0),MATCH(INDEX(Overzicht!$B$1:$F$35,MATCH(demand!U$1,Overzicht!$B:$B,0),5),Verdeelsleutels_percentage!$1:$1,0)))</f>
        <v>7.0506220778035712E-3</v>
      </c>
      <c r="V137">
        <f>PRODUCT(INDEX(Overzicht!$B$2:$E$35,MATCH(demand!V$1,Overzicht!$B$2:$B$35,0),4),INDEX(Verdeelsleutels_percentage!$A:$AB,MATCH(demand!$C137,Verdeelsleutels_percentage!$C:$C,0),MATCH(INDEX(Overzicht!$B$1:$F$35,MATCH(demand!V$1,Overzicht!$B:$B,0),5),Verdeelsleutels_percentage!$1:$1,0)))</f>
        <v>6.2045474284671426E-4</v>
      </c>
      <c r="W137">
        <f>PRODUCT(INDEX(Overzicht!$B$2:$E$35,MATCH(demand!W$1,Overzicht!$B$2:$B$35,0),4),INDEX(Verdeelsleutels_percentage!$A:$AB,MATCH(demand!$C137,Verdeelsleutels_percentage!$C:$C,0),MATCH(INDEX(Overzicht!$B$1:$F$35,MATCH(demand!W$1,Overzicht!$B:$B,0),5),Verdeelsleutels_percentage!$1:$1,0)))</f>
        <v>6.7685971946914282E-3</v>
      </c>
      <c r="X137">
        <f>PRODUCT(INDEX(Overzicht!$B$2:$E$35,MATCH(demand!X$1,Overzicht!$B$2:$B$35,0),4),INDEX(Verdeelsleutels_percentage!$A:$AB,MATCH(demand!$C137,Verdeelsleutels_percentage!$C:$C,0),MATCH(INDEX(Overzicht!$B$1:$F$35,MATCH(demand!X$1,Overzicht!$B:$B,0),5),Verdeelsleutels_percentage!$1:$1,0)))</f>
        <v>1.0021390687725261E-4</v>
      </c>
      <c r="Y137">
        <f>PRODUCT(INDEX(Overzicht!$B$2:$E$35,MATCH(demand!Y$1,Overzicht!$B$2:$B$35,0),4),INDEX(Verdeelsleutels_percentage!$A:$AB,MATCH(demand!$C137,Verdeelsleutels_percentage!$C:$C,0),MATCH(INDEX(Overzicht!$B$1:$F$35,MATCH(demand!Y$1,Overzicht!$B:$B,0),5),Verdeelsleutels_percentage!$1:$1,0)))</f>
        <v>2.47670164829047E-6</v>
      </c>
      <c r="Z137">
        <f>PRODUCT(INDEX(Overzicht!$B$2:$E$35,MATCH(demand!Z$1,Overzicht!$B$2:$B$35,0),4),INDEX(Verdeelsleutels_percentage!$A:$AB,MATCH(demand!$C137,Verdeelsleutels_percentage!$C:$C,0),MATCH(INDEX(Overzicht!$B$1:$F$35,MATCH(demand!Z$1,Overzicht!$B:$B,0),5),Verdeelsleutels_percentage!$1:$1,0)))</f>
        <v>0</v>
      </c>
      <c r="AA137">
        <f>PRODUCT(INDEX(Overzicht!$B$2:$E$35,MATCH(demand!AA$1,Overzicht!$B$2:$B$35,0),4),INDEX(Verdeelsleutels_percentage!$A:$AB,MATCH(demand!$C137,Verdeelsleutels_percentage!$C:$C,0),MATCH(INDEX(Overzicht!$B$1:$F$35,MATCH(demand!AA$1,Overzicht!$B:$B,0),5),Verdeelsleutels_percentage!$1:$1,0)))</f>
        <v>5.7934541480478841E-5</v>
      </c>
      <c r="AB137">
        <f>PRODUCT(INDEX(Overzicht!$B$2:$E$35,MATCH(demand!AB$1,Overzicht!$B$2:$B$35,0),4),INDEX(Verdeelsleutels_percentage!$A:$AB,MATCH(demand!$C137,Verdeelsleutels_percentage!$C:$C,0),MATCH(INDEX(Overzicht!$B$1:$F$35,MATCH(demand!AB$1,Overzicht!$B:$B,0),5),Verdeelsleutels_percentage!$1:$1,0)))</f>
        <v>3.0470885564251224E-3</v>
      </c>
      <c r="AC137">
        <f>PRODUCT(INDEX(Overzicht!$B$2:$E$35,MATCH(demand!AC$1,Overzicht!$B$2:$B$35,0),4),INDEX(Verdeelsleutels_percentage!$A:$AB,MATCH(demand!$C137,Verdeelsleutels_percentage!$C:$C,0),MATCH(INDEX(Overzicht!$B$1:$F$35,MATCH(demand!AC$1,Overzicht!$B:$B,0),5),Verdeelsleutels_percentage!$1:$1,0)))</f>
        <v>1.1016543256904636E-4</v>
      </c>
      <c r="AD137">
        <f>PRODUCT(INDEX(Overzicht!$B$2:$E$35,MATCH(demand!AD$1,Overzicht!$B$2:$B$35,0),4),INDEX(Verdeelsleutels_percentage!$A:$AB,MATCH(demand!$C137,Verdeelsleutels_percentage!$C:$C,0),MATCH(INDEX(Overzicht!$B$1:$F$35,MATCH(demand!AD$1,Overzicht!$B:$B,0),5),Verdeelsleutels_percentage!$1:$1,0)))</f>
        <v>0</v>
      </c>
      <c r="AE137">
        <f>PRODUCT(INDEX(Overzicht!$B$2:$E$35,MATCH(demand!AE$1,Overzicht!$B$2:$B$35,0),4),INDEX(Verdeelsleutels_percentage!$A:$AB,MATCH(demand!$C137,Verdeelsleutels_percentage!$C:$C,0),MATCH(INDEX(Overzicht!$B$1:$F$35,MATCH(demand!AE$1,Overzicht!$B:$B,0),5),Verdeelsleutels_percentage!$1:$1,0)))</f>
        <v>0</v>
      </c>
      <c r="AF137">
        <f>PRODUCT(INDEX(Overzicht!$B$2:$E$35,MATCH(demand!AF$1,Overzicht!$B$2:$B$35,0),4),INDEX(Verdeelsleutels_percentage!$A:$AB,MATCH(demand!$C137,Verdeelsleutels_percentage!$C:$C,0),MATCH(INDEX(Overzicht!$B$1:$F$35,MATCH(demand!AF$1,Overzicht!$B:$B,0),5),Verdeelsleutels_percentage!$1:$1,0)))</f>
        <v>0</v>
      </c>
      <c r="AG137">
        <f>PRODUCT(INDEX(Overzicht!$B$2:$E$35,MATCH(demand!AG$1,Overzicht!$B$2:$B$35,0),4),INDEX(Verdeelsleutels_percentage!$A:$AB,MATCH(demand!$C137,Verdeelsleutels_percentage!$C:$C,0),MATCH(INDEX(Overzicht!$B$1:$F$35,MATCH(demand!AG$1,Overzicht!$B:$B,0),5),Verdeelsleutels_percentage!$1:$1,0)))</f>
        <v>0</v>
      </c>
      <c r="AH137">
        <f>PRODUCT(INDEX(Overzicht!$B$2:$E$35,MATCH(demand!AH$1,Overzicht!$B$2:$B$35,0),4),INDEX(Verdeelsleutels_percentage!$A:$AB,MATCH(demand!$C137,Verdeelsleutels_percentage!$C:$C,0),MATCH(INDEX(Overzicht!$B$1:$F$35,MATCH(demand!AH$1,Overzicht!$B:$B,0),5),Verdeelsleutels_percentage!$1:$1,0)))</f>
        <v>7.5314903924622492E-4</v>
      </c>
      <c r="AI137">
        <f>PRODUCT(INDEX(Overzicht!$B$2:$E$35,MATCH(demand!AI$1,Overzicht!$B$2:$B$35,0),4),INDEX(Verdeelsleutels_percentage!$A:$AB,MATCH(demand!$C137,Verdeelsleutels_percentage!$C:$C,0),MATCH(INDEX(Overzicht!$B$1:$F$35,MATCH(demand!AI$1,Overzicht!$B:$B,0),5),Verdeelsleutels_percentage!$1:$1,0)))</f>
        <v>1.1586908296095768E-4</v>
      </c>
      <c r="AJ137">
        <f>PRODUCT(INDEX(Overzicht!$B$2:$E$35,MATCH(demand!AJ$1,Overzicht!$B$2:$B$35,0),4),INDEX(Verdeelsleutels_percentage!$A:$AB,MATCH(demand!$C137,Verdeelsleutels_percentage!$C:$C,0),MATCH(INDEX(Overzicht!$B$1:$F$35,MATCH(demand!AJ$1,Overzicht!$B:$B,0),5),Verdeelsleutels_percentage!$1:$1,0)))</f>
        <v>0</v>
      </c>
      <c r="AK137">
        <f>PRODUCT(INDEX(Overzicht!$B$2:$E$35,MATCH(demand!AK$1,Overzicht!$B$2:$B$35,0),4),INDEX(Verdeelsleutels_percentage!$A:$AB,MATCH(demand!$C137,Verdeelsleutels_percentage!$C:$C,0),MATCH(INDEX(Overzicht!$B$1:$F$35,MATCH(demand!AK$1,Overzicht!$B:$B,0),5),Verdeelsleutels_percentage!$1:$1,0)))</f>
        <v>8.7991763530988562E-5</v>
      </c>
      <c r="AL137">
        <f>PRODUCT(INDEX(Overzicht!$B$2:$E$35,MATCH(demand!AL$1,Overzicht!$B$2:$B$35,0),4),INDEX(Verdeelsleutels_percentage!$A:$AB,MATCH(demand!$C137,Verdeelsleutels_percentage!$C:$C,0),MATCH(INDEX(Overzicht!$B$1:$F$35,MATCH(demand!AL$1,Overzicht!$B:$B,0),5),Verdeelsleutels_percentage!$1:$1,0)))</f>
        <v>1.1280995324485714E-3</v>
      </c>
      <c r="AM137">
        <f>PRODUCT(INDEX(Overzicht!$B$2:$E$35,MATCH(demand!AM$1,Overzicht!$B$2:$B$35,0),4),INDEX(Verdeelsleutels_percentage!$A:$AB,MATCH(demand!$C137,Verdeelsleutels_percentage!$C:$C,0),MATCH(INDEX(Overzicht!$B$1:$F$35,MATCH(demand!AM$1,Overzicht!$B:$B,0),5),Verdeelsleutels_percentage!$1:$1,0)))</f>
        <v>2.2561990648971427E-3</v>
      </c>
      <c r="AN137">
        <f>PRODUCT(INDEX(Overzicht!$B$2:$E$35,MATCH(demand!AN$1,Overzicht!$B$2:$B$35,0),4),INDEX(Verdeelsleutels_percentage!$A:$AB,MATCH(demand!$C137,Verdeelsleutels_percentage!$C:$C,0),MATCH(INDEX(Overzicht!$B$1:$F$35,MATCH(demand!AN$1,Overzicht!$B:$B,0),5),Verdeelsleutels_percentage!$1:$1,0)))</f>
        <v>1.1280995324485714E-3</v>
      </c>
      <c r="AO137">
        <f>PRODUCT(INDEX(Overzicht!$B$2:$E$35,MATCH(demand!AO$1,Overzicht!$B$2:$B$35,0),4),INDEX(Verdeelsleutels_percentage!$A:$AB,MATCH(demand!$C137,Verdeelsleutels_percentage!$C:$C,0),MATCH(INDEX(Overzicht!$B$1:$F$35,MATCH(demand!AO$1,Overzicht!$B:$B,0),5),Verdeelsleutels_percentage!$1:$1,0)))</f>
        <v>3.9483483635699996E-3</v>
      </c>
    </row>
    <row r="138" spans="2:41">
      <c r="B138" t="str">
        <f>INDEX('ETLocal datasets'!B:C,MATCH(C138,'ETLocal datasets'!C:C,0),1)</f>
        <v>GM0373</v>
      </c>
      <c r="C138" t="str">
        <f>'ETLocal datasets'!C121</f>
        <v>Bergen (NH.)</v>
      </c>
      <c r="D138">
        <f t="shared" si="14"/>
        <v>1.9282721633390801E-2</v>
      </c>
      <c r="E138">
        <f t="shared" si="15"/>
        <v>7.5172317399371066E-2</v>
      </c>
      <c r="F138">
        <f t="shared" si="16"/>
        <v>1.8211088507844767E-2</v>
      </c>
      <c r="G138">
        <f t="shared" si="17"/>
        <v>3.746281064470923E-2</v>
      </c>
      <c r="H138">
        <f>PRODUCT(INDEX(Overzicht!$B$2:$E$35,MATCH(demand!H$1,Overzicht!$B$2:$B$35,0),4),INDEX(Verdeelsleutels_percentage!$A:$AB,MATCH(demand!$C138,Verdeelsleutels_percentage!$C:$C,0),MATCH(INDEX(Overzicht!$B$1:$F$35,MATCH(demand!H$1,Overzicht!$B:$B,0),5),Verdeelsleutels_percentage!$1:$1,0)))</f>
        <v>1.8211088507844767E-2</v>
      </c>
      <c r="I138">
        <f>PRODUCT(INDEX(Overzicht!$B$2:$E$35,MATCH(demand!I$1,Overzicht!$B$2:$B$35,0),4),INDEX(Verdeelsleutels_percentage!$A:$AB,MATCH(demand!$C138,Verdeelsleutels_percentage!$C:$C,0),MATCH(INDEX(Overzicht!$B$1:$F$35,MATCH(demand!I$1,Overzicht!$B:$B,0),5),Verdeelsleutels_percentage!$1:$1,0)))</f>
        <v>3.1185273792196104E-3</v>
      </c>
      <c r="J138">
        <f>PRODUCT(INDEX(Overzicht!$B$2:$E$35,MATCH(demand!J$1,Overzicht!$B$2:$B$35,0),4),INDEX(Verdeelsleutels_percentage!$A:$AB,MATCH(demand!$C138,Verdeelsleutels_percentage!$C:$C,0),MATCH(INDEX(Overzicht!$B$1:$F$35,MATCH(demand!J$1,Overzicht!$B:$B,0),5),Verdeelsleutels_percentage!$1:$1,0)))</f>
        <v>4.1625345160788037E-3</v>
      </c>
      <c r="K138">
        <f>PRODUCT(INDEX(Overzicht!$B$2:$E$35,MATCH(demand!K$1,Overzicht!$B$2:$B$35,0),4),INDEX(Verdeelsleutels_percentage!$A:$AB,MATCH(demand!$C138,Verdeelsleutels_percentage!$C:$C,0),MATCH(INDEX(Overzicht!$B$1:$F$35,MATCH(demand!K$1,Overzicht!$B:$B,0),5),Verdeelsleutels_percentage!$1:$1,0)))</f>
        <v>3.638281942422879E-4</v>
      </c>
      <c r="L138">
        <f>PRODUCT(INDEX(Overzicht!$B$2:$E$35,MATCH(demand!L$1,Overzicht!$B$2:$B$35,0),4),INDEX(Verdeelsleutels_percentage!$A:$AB,MATCH(demand!$C138,Verdeelsleutels_percentage!$C:$C,0),MATCH(INDEX(Overzicht!$B$1:$F$35,MATCH(demand!L$1,Overzicht!$B:$B,0),5),Verdeelsleutels_percentage!$1:$1,0)))</f>
        <v>6.2438017741182055E-3</v>
      </c>
      <c r="M138">
        <f>PRODUCT(INDEX(Overzicht!$B$2:$E$35,MATCH(demand!M$1,Overzicht!$B$2:$B$35,0),4),INDEX(Verdeelsleutels_percentage!$A:$AB,MATCH(demand!$C138,Verdeelsleutels_percentage!$C:$C,0),MATCH(INDEX(Overzicht!$B$1:$F$35,MATCH(demand!M$1,Overzicht!$B:$B,0),5),Verdeelsleutels_percentage!$1:$1,0)))</f>
        <v>2.3918529512002985E-3</v>
      </c>
      <c r="N138">
        <f>PRODUCT(INDEX(Overzicht!$B$2:$E$35,MATCH(demand!N$1,Overzicht!$B$2:$B$35,0),4),INDEX(Verdeelsleutels_percentage!$A:$AB,MATCH(demand!$C138,Verdeelsleutels_percentage!$C:$C,0),MATCH(INDEX(Overzicht!$B$1:$F$35,MATCH(demand!N$1,Overzicht!$B:$B,0),5),Verdeelsleutels_percentage!$1:$1,0)))</f>
        <v>2.6055240906731189E-3</v>
      </c>
      <c r="O138">
        <f>PRODUCT(INDEX(Overzicht!$B$2:$E$35,MATCH(demand!O$1,Overzicht!$B$2:$B$35,0),4),INDEX(Verdeelsleutels_percentage!$A:$AB,MATCH(demand!$C138,Verdeelsleutels_percentage!$C:$C,0),MATCH(INDEX(Overzicht!$B$1:$F$35,MATCH(demand!O$1,Overzicht!$B:$B,0),5),Verdeelsleutels_percentage!$1:$1,0)))</f>
        <v>0</v>
      </c>
      <c r="P138">
        <f>PRODUCT(INDEX(Overzicht!$B$2:$E$35,MATCH(demand!P$1,Overzicht!$B$2:$B$35,0),4),INDEX(Verdeelsleutels_percentage!$A:$AB,MATCH(demand!$C138,Verdeelsleutels_percentage!$C:$C,0),MATCH(INDEX(Overzicht!$B$1:$F$35,MATCH(demand!P$1,Overzicht!$B:$B,0),5),Verdeelsleutels_percentage!$1:$1,0)))</f>
        <v>1.9328357740478637E-5</v>
      </c>
      <c r="Q138">
        <f>PRODUCT(INDEX(Overzicht!$B$2:$E$35,MATCH(demand!Q$1,Overzicht!$B$2:$B$35,0),4),INDEX(Verdeelsleutels_percentage!$A:$AB,MATCH(demand!$C138,Verdeelsleutels_percentage!$C:$C,0),MATCH(INDEX(Overzicht!$B$1:$F$35,MATCH(demand!Q$1,Overzicht!$B:$B,0),5),Verdeelsleutels_percentage!$1:$1,0)))</f>
        <v>6.1787621723044736E-3</v>
      </c>
      <c r="R138">
        <f>PRODUCT(INDEX(Overzicht!$B$2:$E$35,MATCH(demand!R$1,Overzicht!$B$2:$B$35,0),4),INDEX(Verdeelsleutels_percentage!$A:$AB,MATCH(demand!$C138,Verdeelsleutels_percentage!$C:$C,0),MATCH(INDEX(Overzicht!$B$1:$F$35,MATCH(demand!R$1,Overzicht!$B:$B,0),5),Verdeelsleutels_percentage!$1:$1,0)))</f>
        <v>1.1056732308334322E-3</v>
      </c>
      <c r="S138">
        <f>PRODUCT(INDEX(Overzicht!$B$2:$E$35,MATCH(demand!S$1,Overzicht!$B$2:$B$35,0),4),INDEX(Verdeelsleutels_percentage!$A:$AB,MATCH(demand!$C138,Verdeelsleutels_percentage!$C:$C,0),MATCH(INDEX(Overzicht!$B$1:$F$35,MATCH(demand!S$1,Overzicht!$B:$B,0),5),Verdeelsleutels_percentage!$1:$1,0)))</f>
        <v>8.4985079703275585E-3</v>
      </c>
      <c r="T138">
        <f>PRODUCT(INDEX(Overzicht!$B$2:$E$35,MATCH(demand!T$1,Overzicht!$B$2:$B$35,0),4),INDEX(Verdeelsleutels_percentage!$A:$AB,MATCH(demand!$C138,Verdeelsleutels_percentage!$C:$C,0),MATCH(INDEX(Overzicht!$B$1:$F$35,MATCH(demand!T$1,Overzicht!$B:$B,0),5),Verdeelsleutels_percentage!$1:$1,0)))</f>
        <v>6.9375575267980058E-3</v>
      </c>
      <c r="U138">
        <f>PRODUCT(INDEX(Overzicht!$B$2:$E$35,MATCH(demand!U$1,Overzicht!$B$2:$B$35,0),4),INDEX(Verdeelsleutels_percentage!$A:$AB,MATCH(demand!$C138,Verdeelsleutels_percentage!$C:$C,0),MATCH(INDEX(Overzicht!$B$1:$F$35,MATCH(demand!U$1,Overzicht!$B:$B,0),5),Verdeelsleutels_percentage!$1:$1,0)))</f>
        <v>2.1679867271243769E-2</v>
      </c>
      <c r="V138">
        <f>PRODUCT(INDEX(Overzicht!$B$2:$E$35,MATCH(demand!V$1,Overzicht!$B$2:$B$35,0),4),INDEX(Verdeelsleutels_percentage!$A:$AB,MATCH(demand!$C138,Verdeelsleutels_percentage!$C:$C,0),MATCH(INDEX(Overzicht!$B$1:$F$35,MATCH(demand!V$1,Overzicht!$B:$B,0),5),Verdeelsleutels_percentage!$1:$1,0)))</f>
        <v>1.9078283198694518E-3</v>
      </c>
      <c r="W138">
        <f>PRODUCT(INDEX(Overzicht!$B$2:$E$35,MATCH(demand!W$1,Overzicht!$B$2:$B$35,0),4),INDEX(Verdeelsleutels_percentage!$A:$AB,MATCH(demand!$C138,Verdeelsleutels_percentage!$C:$C,0),MATCH(INDEX(Overzicht!$B$1:$F$35,MATCH(demand!W$1,Overzicht!$B:$B,0),5),Verdeelsleutels_percentage!$1:$1,0)))</f>
        <v>2.0812672580394018E-2</v>
      </c>
      <c r="X138">
        <f>PRODUCT(INDEX(Overzicht!$B$2:$E$35,MATCH(demand!X$1,Overzicht!$B$2:$B$35,0),4),INDEX(Verdeelsleutels_percentage!$A:$AB,MATCH(demand!$C138,Verdeelsleutels_percentage!$C:$C,0),MATCH(INDEX(Overzicht!$B$1:$F$35,MATCH(demand!X$1,Overzicht!$B:$B,0),5),Verdeelsleutels_percentage!$1:$1,0)))</f>
        <v>9.4980513962551645E-3</v>
      </c>
      <c r="Y138">
        <f>PRODUCT(INDEX(Overzicht!$B$2:$E$35,MATCH(demand!Y$1,Overzicht!$B$2:$B$35,0),4),INDEX(Verdeelsleutels_percentage!$A:$AB,MATCH(demand!$C138,Verdeelsleutels_percentage!$C:$C,0),MATCH(INDEX(Overzicht!$B$1:$F$35,MATCH(demand!Y$1,Overzicht!$B:$B,0),5),Verdeelsleutels_percentage!$1:$1,0)))</f>
        <v>1.5942954420147055E-6</v>
      </c>
      <c r="Z138">
        <f>PRODUCT(INDEX(Overzicht!$B$2:$E$35,MATCH(demand!Z$1,Overzicht!$B$2:$B$35,0),4),INDEX(Verdeelsleutels_percentage!$A:$AB,MATCH(demand!$C138,Verdeelsleutels_percentage!$C:$C,0),MATCH(INDEX(Overzicht!$B$1:$F$35,MATCH(demand!Z$1,Overzicht!$B:$B,0),5),Verdeelsleutels_percentage!$1:$1,0)))</f>
        <v>0</v>
      </c>
      <c r="AA138">
        <f>PRODUCT(INDEX(Overzicht!$B$2:$E$35,MATCH(demand!AA$1,Overzicht!$B$2:$B$35,0),4),INDEX(Verdeelsleutels_percentage!$A:$AB,MATCH(demand!$C138,Verdeelsleutels_percentage!$C:$C,0),MATCH(INDEX(Overzicht!$B$1:$F$35,MATCH(demand!AA$1,Overzicht!$B:$B,0),5),Verdeelsleutels_percentage!$1:$1,0)))</f>
        <v>3.7293460631922935E-5</v>
      </c>
      <c r="AB138">
        <f>PRODUCT(INDEX(Overzicht!$B$2:$E$35,MATCH(demand!AB$1,Overzicht!$B$2:$B$35,0),4),INDEX(Verdeelsleutels_percentage!$A:$AB,MATCH(demand!$C138,Verdeelsleutels_percentage!$C:$C,0),MATCH(INDEX(Overzicht!$B$1:$F$35,MATCH(demand!AB$1,Overzicht!$B:$B,0),5),Verdeelsleutels_percentage!$1:$1,0)))</f>
        <v>8.051436968025575E-3</v>
      </c>
      <c r="AC138">
        <f>PRODUCT(INDEX(Overzicht!$B$2:$E$35,MATCH(demand!AC$1,Overzicht!$B$2:$B$35,0),4),INDEX(Verdeelsleutels_percentage!$A:$AB,MATCH(demand!$C138,Verdeelsleutels_percentage!$C:$C,0),MATCH(INDEX(Overzicht!$B$1:$F$35,MATCH(demand!AC$1,Overzicht!$B:$B,0),5),Verdeelsleutels_percentage!$1:$1,0)))</f>
        <v>1.4573998435564181E-3</v>
      </c>
      <c r="AD138">
        <f>PRODUCT(INDEX(Overzicht!$B$2:$E$35,MATCH(demand!AD$1,Overzicht!$B$2:$B$35,0),4),INDEX(Verdeelsleutels_percentage!$A:$AB,MATCH(demand!$C138,Verdeelsleutels_percentage!$C:$C,0),MATCH(INDEX(Overzicht!$B$1:$F$35,MATCH(demand!AD$1,Overzicht!$B:$B,0),5),Verdeelsleutels_percentage!$1:$1,0)))</f>
        <v>0</v>
      </c>
      <c r="AE138">
        <f>PRODUCT(INDEX(Overzicht!$B$2:$E$35,MATCH(demand!AE$1,Overzicht!$B$2:$B$35,0),4),INDEX(Verdeelsleutels_percentage!$A:$AB,MATCH(demand!$C138,Verdeelsleutels_percentage!$C:$C,0),MATCH(INDEX(Overzicht!$B$1:$F$35,MATCH(demand!AE$1,Overzicht!$B:$B,0),5),Verdeelsleutels_percentage!$1:$1,0)))</f>
        <v>0</v>
      </c>
      <c r="AF138">
        <f>PRODUCT(INDEX(Overzicht!$B$2:$E$35,MATCH(demand!AF$1,Overzicht!$B$2:$B$35,0),4),INDEX(Verdeelsleutels_percentage!$A:$AB,MATCH(demand!$C138,Verdeelsleutels_percentage!$C:$C,0),MATCH(INDEX(Overzicht!$B$1:$F$35,MATCH(demand!AF$1,Overzicht!$B:$B,0),5),Verdeelsleutels_percentage!$1:$1,0)))</f>
        <v>0</v>
      </c>
      <c r="AG138">
        <f>PRODUCT(INDEX(Overzicht!$B$2:$E$35,MATCH(demand!AG$1,Overzicht!$B$2:$B$35,0),4),INDEX(Verdeelsleutels_percentage!$A:$AB,MATCH(demand!$C138,Verdeelsleutels_percentage!$C:$C,0),MATCH(INDEX(Overzicht!$B$1:$F$35,MATCH(demand!AG$1,Overzicht!$B:$B,0),5),Verdeelsleutels_percentage!$1:$1,0)))</f>
        <v>0</v>
      </c>
      <c r="AH138">
        <f>PRODUCT(INDEX(Overzicht!$B$2:$E$35,MATCH(demand!AH$1,Overzicht!$B$2:$B$35,0),4),INDEX(Verdeelsleutels_percentage!$A:$AB,MATCH(demand!$C138,Verdeelsleutels_percentage!$C:$C,0),MATCH(INDEX(Overzicht!$B$1:$F$35,MATCH(demand!AH$1,Overzicht!$B:$B,0),5),Verdeelsleutels_percentage!$1:$1,0)))</f>
        <v>4.8481498821499819E-4</v>
      </c>
      <c r="AI138">
        <f>PRODUCT(INDEX(Overzicht!$B$2:$E$35,MATCH(demand!AI$1,Overzicht!$B$2:$B$35,0),4),INDEX(Verdeelsleutels_percentage!$A:$AB,MATCH(demand!$C138,Verdeelsleutels_percentage!$C:$C,0),MATCH(INDEX(Overzicht!$B$1:$F$35,MATCH(demand!AI$1,Overzicht!$B:$B,0),5),Verdeelsleutels_percentage!$1:$1,0)))</f>
        <v>7.458692126384587E-5</v>
      </c>
      <c r="AJ138">
        <f>PRODUCT(INDEX(Overzicht!$B$2:$E$35,MATCH(demand!AJ$1,Overzicht!$B$2:$B$35,0),4),INDEX(Verdeelsleutels_percentage!$A:$AB,MATCH(demand!$C138,Verdeelsleutels_percentage!$C:$C,0),MATCH(INDEX(Overzicht!$B$1:$F$35,MATCH(demand!AJ$1,Overzicht!$B:$B,0),5),Verdeelsleutels_percentage!$1:$1,0)))</f>
        <v>0</v>
      </c>
      <c r="AK138">
        <f>PRODUCT(INDEX(Overzicht!$B$2:$E$35,MATCH(demand!AK$1,Overzicht!$B$2:$B$35,0),4),INDEX(Verdeelsleutels_percentage!$A:$AB,MATCH(demand!$C138,Verdeelsleutels_percentage!$C:$C,0),MATCH(INDEX(Overzicht!$B$1:$F$35,MATCH(demand!AK$1,Overzicht!$B:$B,0),5),Verdeelsleutels_percentage!$1:$1,0)))</f>
        <v>2.7056474354512222E-4</v>
      </c>
      <c r="AL138">
        <f>PRODUCT(INDEX(Overzicht!$B$2:$E$35,MATCH(demand!AL$1,Overzicht!$B$2:$B$35,0),4),INDEX(Verdeelsleutels_percentage!$A:$AB,MATCH(demand!$C138,Verdeelsleutels_percentage!$C:$C,0),MATCH(INDEX(Overzicht!$B$1:$F$35,MATCH(demand!AL$1,Overzicht!$B:$B,0),5),Verdeelsleutels_percentage!$1:$1,0)))</f>
        <v>3.4687787633990029E-3</v>
      </c>
      <c r="AM138">
        <f>PRODUCT(INDEX(Overzicht!$B$2:$E$35,MATCH(demand!AM$1,Overzicht!$B$2:$B$35,0),4),INDEX(Verdeelsleutels_percentage!$A:$AB,MATCH(demand!$C138,Verdeelsleutels_percentage!$C:$C,0),MATCH(INDEX(Overzicht!$B$1:$F$35,MATCH(demand!AM$1,Overzicht!$B:$B,0),5),Verdeelsleutels_percentage!$1:$1,0)))</f>
        <v>6.9375575267980058E-3</v>
      </c>
      <c r="AN138">
        <f>PRODUCT(INDEX(Overzicht!$B$2:$E$35,MATCH(demand!AN$1,Overzicht!$B$2:$B$35,0),4),INDEX(Verdeelsleutels_percentage!$A:$AB,MATCH(demand!$C138,Verdeelsleutels_percentage!$C:$C,0),MATCH(INDEX(Overzicht!$B$1:$F$35,MATCH(demand!AN$1,Overzicht!$B:$B,0),5),Verdeelsleutels_percentage!$1:$1,0)))</f>
        <v>3.4687787633990029E-3</v>
      </c>
      <c r="AO138">
        <f>PRODUCT(INDEX(Overzicht!$B$2:$E$35,MATCH(demand!AO$1,Overzicht!$B$2:$B$35,0),4),INDEX(Verdeelsleutels_percentage!$A:$AB,MATCH(demand!$C138,Verdeelsleutels_percentage!$C:$C,0),MATCH(INDEX(Overzicht!$B$1:$F$35,MATCH(demand!AO$1,Overzicht!$B:$B,0),5),Verdeelsleutels_percentage!$1:$1,0)))</f>
        <v>1.214072567189651E-2</v>
      </c>
    </row>
    <row r="139" spans="2:41">
      <c r="B139" t="str">
        <f>INDEX('ETLocal datasets'!B:C,MATCH(C139,'ETLocal datasets'!C:C,0),1)</f>
        <v>GM0375</v>
      </c>
      <c r="C139" t="str">
        <f>'ETLocal datasets'!C122</f>
        <v>Beverwijk</v>
      </c>
      <c r="D139">
        <f t="shared" si="14"/>
        <v>1.6727159582801441E-2</v>
      </c>
      <c r="E139">
        <f t="shared" si="15"/>
        <v>8.5226181525137237E-2</v>
      </c>
      <c r="F139">
        <f t="shared" si="16"/>
        <v>2.5017007419730966E-2</v>
      </c>
      <c r="G139">
        <f t="shared" si="17"/>
        <v>5.146355812058942E-2</v>
      </c>
      <c r="H139">
        <f>PRODUCT(INDEX(Overzicht!$B$2:$E$35,MATCH(demand!H$1,Overzicht!$B$2:$B$35,0),4),INDEX(Verdeelsleutels_percentage!$A:$AB,MATCH(demand!$C139,Verdeelsleutels_percentage!$C:$C,0),MATCH(INDEX(Overzicht!$B$1:$F$35,MATCH(demand!H$1,Overzicht!$B:$B,0),5),Verdeelsleutels_percentage!$1:$1,0)))</f>
        <v>2.5017007419730966E-2</v>
      </c>
      <c r="I139">
        <f>PRODUCT(INDEX(Overzicht!$B$2:$E$35,MATCH(demand!I$1,Overzicht!$B$2:$B$35,0),4),INDEX(Verdeelsleutels_percentage!$A:$AB,MATCH(demand!$C139,Verdeelsleutels_percentage!$C:$C,0),MATCH(INDEX(Overzicht!$B$1:$F$35,MATCH(demand!I$1,Overzicht!$B:$B,0),5),Verdeelsleutels_percentage!$1:$1,0)))</f>
        <v>2.433564582142702E-4</v>
      </c>
      <c r="J139">
        <f>PRODUCT(INDEX(Overzicht!$B$2:$E$35,MATCH(demand!J$1,Overzicht!$B$2:$B$35,0),4),INDEX(Verdeelsleutels_percentage!$A:$AB,MATCH(demand!$C139,Verdeelsleutels_percentage!$C:$C,0),MATCH(INDEX(Overzicht!$B$1:$F$35,MATCH(demand!J$1,Overzicht!$B:$B,0),5),Verdeelsleutels_percentage!$1:$1,0)))</f>
        <v>5.7181731245099354E-3</v>
      </c>
      <c r="K139">
        <f>PRODUCT(INDEX(Overzicht!$B$2:$E$35,MATCH(demand!K$1,Overzicht!$B$2:$B$35,0),4),INDEX(Verdeelsleutels_percentage!$A:$AB,MATCH(demand!$C139,Verdeelsleutels_percentage!$C:$C,0),MATCH(INDEX(Overzicht!$B$1:$F$35,MATCH(demand!K$1,Overzicht!$B:$B,0),5),Verdeelsleutels_percentage!$1:$1,0)))</f>
        <v>2.8391586791664859E-5</v>
      </c>
      <c r="L139">
        <f>PRODUCT(INDEX(Overzicht!$B$2:$E$35,MATCH(demand!L$1,Overzicht!$B$2:$B$35,0),4),INDEX(Verdeelsleutels_percentage!$A:$AB,MATCH(demand!$C139,Verdeelsleutels_percentage!$C:$C,0),MATCH(INDEX(Overzicht!$B$1:$F$35,MATCH(demand!L$1,Overzicht!$B:$B,0),5),Verdeelsleutels_percentage!$1:$1,0)))</f>
        <v>8.5772596867649039E-3</v>
      </c>
      <c r="M139">
        <f>PRODUCT(INDEX(Overzicht!$B$2:$E$35,MATCH(demand!M$1,Overzicht!$B$2:$B$35,0),4),INDEX(Verdeelsleutels_percentage!$A:$AB,MATCH(demand!$C139,Verdeelsleutels_percentage!$C:$C,0),MATCH(INDEX(Overzicht!$B$1:$F$35,MATCH(demand!M$1,Overzicht!$B:$B,0),5),Verdeelsleutels_percentage!$1:$1,0)))</f>
        <v>3.3146023771913919E-4</v>
      </c>
      <c r="N139">
        <f>PRODUCT(INDEX(Overzicht!$B$2:$E$35,MATCH(demand!N$1,Overzicht!$B$2:$B$35,0),4),INDEX(Verdeelsleutels_percentage!$A:$AB,MATCH(demand!$C139,Verdeelsleutels_percentage!$C:$C,0),MATCH(INDEX(Overzicht!$B$1:$F$35,MATCH(demand!N$1,Overzicht!$B:$B,0),5),Verdeelsleutels_percentage!$1:$1,0)))</f>
        <v>3.6113382090542412E-4</v>
      </c>
      <c r="O139">
        <f>PRODUCT(INDEX(Overzicht!$B$2:$E$35,MATCH(demand!O$1,Overzicht!$B$2:$B$35,0),4),INDEX(Verdeelsleutels_percentage!$A:$AB,MATCH(demand!$C139,Verdeelsleutels_percentage!$C:$C,0),MATCH(INDEX(Overzicht!$B$1:$F$35,MATCH(demand!O$1,Overzicht!$B:$B,0),5),Verdeelsleutels_percentage!$1:$1,0)))</f>
        <v>0</v>
      </c>
      <c r="P139">
        <f>PRODUCT(INDEX(Overzicht!$B$2:$E$35,MATCH(demand!P$1,Overzicht!$B$2:$B$35,0),4),INDEX(Verdeelsleutels_percentage!$A:$AB,MATCH(demand!$C139,Verdeelsleutels_percentage!$C:$C,0),MATCH(INDEX(Overzicht!$B$1:$F$35,MATCH(demand!P$1,Overzicht!$B:$B,0),5),Verdeelsleutels_percentage!$1:$1,0)))</f>
        <v>0</v>
      </c>
      <c r="Q139">
        <f>PRODUCT(INDEX(Overzicht!$B$2:$E$35,MATCH(demand!Q$1,Overzicht!$B$2:$B$35,0),4),INDEX(Verdeelsleutels_percentage!$A:$AB,MATCH(demand!$C139,Verdeelsleutels_percentage!$C:$C,0),MATCH(INDEX(Overzicht!$B$1:$F$35,MATCH(demand!Q$1,Overzicht!$B:$B,0),5),Verdeelsleutels_percentage!$1:$1,0)))</f>
        <v>8.4879132316944359E-3</v>
      </c>
      <c r="R139">
        <f>PRODUCT(INDEX(Overzicht!$B$2:$E$35,MATCH(demand!R$1,Overzicht!$B$2:$B$35,0),4),INDEX(Verdeelsleutels_percentage!$A:$AB,MATCH(demand!$C139,Verdeelsleutels_percentage!$C:$C,0),MATCH(INDEX(Overzicht!$B$1:$F$35,MATCH(demand!R$1,Overzicht!$B:$B,0),5),Verdeelsleutels_percentage!$1:$1,0)))</f>
        <v>1.5188897361979514E-3</v>
      </c>
      <c r="S139">
        <f>PRODUCT(INDEX(Overzicht!$B$2:$E$35,MATCH(demand!S$1,Overzicht!$B$2:$B$35,0),4),INDEX(Verdeelsleutels_percentage!$A:$AB,MATCH(demand!$C139,Verdeelsleutels_percentage!$C:$C,0),MATCH(INDEX(Overzicht!$B$1:$F$35,MATCH(demand!S$1,Overzicht!$B:$B,0),5),Verdeelsleutels_percentage!$1:$1,0)))</f>
        <v>1.1674603462541119E-2</v>
      </c>
      <c r="T139">
        <f>PRODUCT(INDEX(Overzicht!$B$2:$E$35,MATCH(demand!T$1,Overzicht!$B$2:$B$35,0),4),INDEX(Verdeelsleutels_percentage!$A:$AB,MATCH(demand!$C139,Verdeelsleutels_percentage!$C:$C,0),MATCH(INDEX(Overzicht!$B$1:$F$35,MATCH(demand!T$1,Overzicht!$B:$B,0),5),Verdeelsleutels_percentage!$1:$1,0)))</f>
        <v>9.5302885408498923E-3</v>
      </c>
      <c r="U139">
        <f>PRODUCT(INDEX(Overzicht!$B$2:$E$35,MATCH(demand!U$1,Overzicht!$B$2:$B$35,0),4),INDEX(Verdeelsleutels_percentage!$A:$AB,MATCH(demand!$C139,Verdeelsleutels_percentage!$C:$C,0),MATCH(INDEX(Overzicht!$B$1:$F$35,MATCH(demand!U$1,Overzicht!$B:$B,0),5),Verdeelsleutels_percentage!$1:$1,0)))</f>
        <v>2.9782151690155915E-2</v>
      </c>
      <c r="V139">
        <f>PRODUCT(INDEX(Overzicht!$B$2:$E$35,MATCH(demand!V$1,Overzicht!$B$2:$B$35,0),4),INDEX(Verdeelsleutels_percentage!$A:$AB,MATCH(demand!$C139,Verdeelsleutels_percentage!$C:$C,0),MATCH(INDEX(Overzicht!$B$1:$F$35,MATCH(demand!V$1,Overzicht!$B:$B,0),5),Verdeelsleutels_percentage!$1:$1,0)))</f>
        <v>2.6208293487337206E-3</v>
      </c>
      <c r="W139">
        <f>PRODUCT(INDEX(Overzicht!$B$2:$E$35,MATCH(demand!W$1,Overzicht!$B$2:$B$35,0),4),INDEX(Verdeelsleutels_percentage!$A:$AB,MATCH(demand!$C139,Verdeelsleutels_percentage!$C:$C,0),MATCH(INDEX(Overzicht!$B$1:$F$35,MATCH(demand!W$1,Overzicht!$B:$B,0),5),Verdeelsleutels_percentage!$1:$1,0)))</f>
        <v>2.8590865622549679E-2</v>
      </c>
      <c r="X139">
        <f>PRODUCT(INDEX(Overzicht!$B$2:$E$35,MATCH(demand!X$1,Overzicht!$B$2:$B$35,0),4),INDEX(Verdeelsleutels_percentage!$A:$AB,MATCH(demand!$C139,Verdeelsleutels_percentage!$C:$C,0),MATCH(INDEX(Overzicht!$B$1:$F$35,MATCH(demand!X$1,Overzicht!$B:$B,0),5),Verdeelsleutels_percentage!$1:$1,0)))</f>
        <v>5.5674392709584785E-4</v>
      </c>
      <c r="Y139">
        <f>PRODUCT(INDEX(Overzicht!$B$2:$E$35,MATCH(demand!Y$1,Overzicht!$B$2:$B$35,0),4),INDEX(Verdeelsleutels_percentage!$A:$AB,MATCH(demand!$C139,Verdeelsleutels_percentage!$C:$C,0),MATCH(INDEX(Overzicht!$B$1:$F$35,MATCH(demand!Y$1,Overzicht!$B:$B,0),5),Verdeelsleutels_percentage!$1:$1,0)))</f>
        <v>1.4681281768192969E-7</v>
      </c>
      <c r="Z139">
        <f>PRODUCT(INDEX(Overzicht!$B$2:$E$35,MATCH(demand!Z$1,Overzicht!$B$2:$B$35,0),4),INDEX(Verdeelsleutels_percentage!$A:$AB,MATCH(demand!$C139,Verdeelsleutels_percentage!$C:$C,0),MATCH(INDEX(Overzicht!$B$1:$F$35,MATCH(demand!Z$1,Overzicht!$B:$B,0),5),Verdeelsleutels_percentage!$1:$1,0)))</f>
        <v>0</v>
      </c>
      <c r="AA139">
        <f>PRODUCT(INDEX(Overzicht!$B$2:$E$35,MATCH(demand!AA$1,Overzicht!$B$2:$B$35,0),4),INDEX(Verdeelsleutels_percentage!$A:$AB,MATCH(demand!$C139,Verdeelsleutels_percentage!$C:$C,0),MATCH(INDEX(Overzicht!$B$1:$F$35,MATCH(demand!AA$1,Overzicht!$B:$B,0),5),Verdeelsleutels_percentage!$1:$1,0)))</f>
        <v>3.4342179574720399E-6</v>
      </c>
      <c r="AB139">
        <f>PRODUCT(INDEX(Overzicht!$B$2:$E$35,MATCH(demand!AB$1,Overzicht!$B$2:$B$35,0),4),INDEX(Verdeelsleutels_percentage!$A:$AB,MATCH(demand!$C139,Verdeelsleutels_percentage!$C:$C,0),MATCH(INDEX(Overzicht!$B$1:$F$35,MATCH(demand!AB$1,Overzicht!$B:$B,0),5),Verdeelsleutels_percentage!$1:$1,0)))</f>
        <v>8.875150798159823E-3</v>
      </c>
      <c r="AC139">
        <f>PRODUCT(INDEX(Overzicht!$B$2:$E$35,MATCH(demand!AC$1,Overzicht!$B$2:$B$35,0),4),INDEX(Verdeelsleutels_percentage!$A:$AB,MATCH(demand!$C139,Verdeelsleutels_percentage!$C:$C,0),MATCH(INDEX(Overzicht!$B$1:$F$35,MATCH(demand!AC$1,Overzicht!$B:$B,0),5),Verdeelsleutels_percentage!$1:$1,0)))</f>
        <v>3.5433037422690568E-4</v>
      </c>
      <c r="AD139">
        <f>PRODUCT(INDEX(Overzicht!$B$2:$E$35,MATCH(demand!AD$1,Overzicht!$B$2:$B$35,0),4),INDEX(Verdeelsleutels_percentage!$A:$AB,MATCH(demand!$C139,Verdeelsleutels_percentage!$C:$C,0),MATCH(INDEX(Overzicht!$B$1:$F$35,MATCH(demand!AD$1,Overzicht!$B:$B,0),5),Verdeelsleutels_percentage!$1:$1,0)))</f>
        <v>0</v>
      </c>
      <c r="AE139">
        <f>PRODUCT(INDEX(Overzicht!$B$2:$E$35,MATCH(demand!AE$1,Overzicht!$B$2:$B$35,0),4),INDEX(Verdeelsleutels_percentage!$A:$AB,MATCH(demand!$C139,Verdeelsleutels_percentage!$C:$C,0),MATCH(INDEX(Overzicht!$B$1:$F$35,MATCH(demand!AE$1,Overzicht!$B:$B,0),5),Verdeelsleutels_percentage!$1:$1,0)))</f>
        <v>0</v>
      </c>
      <c r="AF139">
        <f>PRODUCT(INDEX(Overzicht!$B$2:$E$35,MATCH(demand!AF$1,Overzicht!$B$2:$B$35,0),4),INDEX(Verdeelsleutels_percentage!$A:$AB,MATCH(demand!$C139,Verdeelsleutels_percentage!$C:$C,0),MATCH(INDEX(Overzicht!$B$1:$F$35,MATCH(demand!AF$1,Overzicht!$B:$B,0),5),Verdeelsleutels_percentage!$1:$1,0)))</f>
        <v>0</v>
      </c>
      <c r="AG139">
        <f>PRODUCT(INDEX(Overzicht!$B$2:$E$35,MATCH(demand!AG$1,Overzicht!$B$2:$B$35,0),4),INDEX(Verdeelsleutels_percentage!$A:$AB,MATCH(demand!$C139,Verdeelsleutels_percentage!$C:$C,0),MATCH(INDEX(Overzicht!$B$1:$F$35,MATCH(demand!AG$1,Overzicht!$B:$B,0),5),Verdeelsleutels_percentage!$1:$1,0)))</f>
        <v>0</v>
      </c>
      <c r="AH139">
        <f>PRODUCT(INDEX(Overzicht!$B$2:$E$35,MATCH(demand!AH$1,Overzicht!$B$2:$B$35,0),4),INDEX(Verdeelsleutels_percentage!$A:$AB,MATCH(demand!$C139,Verdeelsleutels_percentage!$C:$C,0),MATCH(INDEX(Overzicht!$B$1:$F$35,MATCH(demand!AH$1,Overzicht!$B:$B,0),5),Verdeelsleutels_percentage!$1:$1,0)))</f>
        <v>4.4644833447136516E-5</v>
      </c>
      <c r="AI139">
        <f>PRODUCT(INDEX(Overzicht!$B$2:$E$35,MATCH(demand!AI$1,Overzicht!$B$2:$B$35,0),4),INDEX(Verdeelsleutels_percentage!$A:$AB,MATCH(demand!$C139,Verdeelsleutels_percentage!$C:$C,0),MATCH(INDEX(Overzicht!$B$1:$F$35,MATCH(demand!AI$1,Overzicht!$B:$B,0),5),Verdeelsleutels_percentage!$1:$1,0)))</f>
        <v>6.8684359149440798E-6</v>
      </c>
      <c r="AJ139">
        <f>PRODUCT(INDEX(Overzicht!$B$2:$E$35,MATCH(demand!AJ$1,Overzicht!$B$2:$B$35,0),4),INDEX(Verdeelsleutels_percentage!$A:$AB,MATCH(demand!$C139,Verdeelsleutels_percentage!$C:$C,0),MATCH(INDEX(Overzicht!$B$1:$F$35,MATCH(demand!AJ$1,Overzicht!$B:$B,0),5),Verdeelsleutels_percentage!$1:$1,0)))</f>
        <v>0</v>
      </c>
      <c r="AK139">
        <f>PRODUCT(INDEX(Overzicht!$B$2:$E$35,MATCH(demand!AK$1,Overzicht!$B$2:$B$35,0),4),INDEX(Verdeelsleutels_percentage!$A:$AB,MATCH(demand!$C139,Verdeelsleutels_percentage!$C:$C,0),MATCH(INDEX(Overzicht!$B$1:$F$35,MATCH(demand!AK$1,Overzicht!$B:$B,0),5),Verdeelsleutels_percentage!$1:$1,0)))</f>
        <v>3.7168125309314579E-4</v>
      </c>
      <c r="AL139">
        <f>PRODUCT(INDEX(Overzicht!$B$2:$E$35,MATCH(demand!AL$1,Overzicht!$B$2:$B$35,0),4),INDEX(Verdeelsleutels_percentage!$A:$AB,MATCH(demand!$C139,Verdeelsleutels_percentage!$C:$C,0),MATCH(INDEX(Overzicht!$B$1:$F$35,MATCH(demand!AL$1,Overzicht!$B:$B,0),5),Verdeelsleutels_percentage!$1:$1,0)))</f>
        <v>4.7651442704249461E-3</v>
      </c>
      <c r="AM139">
        <f>PRODUCT(INDEX(Overzicht!$B$2:$E$35,MATCH(demand!AM$1,Overzicht!$B$2:$B$35,0),4),INDEX(Verdeelsleutels_percentage!$A:$AB,MATCH(demand!$C139,Verdeelsleutels_percentage!$C:$C,0),MATCH(INDEX(Overzicht!$B$1:$F$35,MATCH(demand!AM$1,Overzicht!$B:$B,0),5),Verdeelsleutels_percentage!$1:$1,0)))</f>
        <v>9.5302885408498923E-3</v>
      </c>
      <c r="AN139">
        <f>PRODUCT(INDEX(Overzicht!$B$2:$E$35,MATCH(demand!AN$1,Overzicht!$B$2:$B$35,0),4),INDEX(Verdeelsleutels_percentage!$A:$AB,MATCH(demand!$C139,Verdeelsleutels_percentage!$C:$C,0),MATCH(INDEX(Overzicht!$B$1:$F$35,MATCH(demand!AN$1,Overzicht!$B:$B,0),5),Verdeelsleutels_percentage!$1:$1,0)))</f>
        <v>4.7651442704249461E-3</v>
      </c>
      <c r="AO139">
        <f>PRODUCT(INDEX(Overzicht!$B$2:$E$35,MATCH(demand!AO$1,Overzicht!$B$2:$B$35,0),4),INDEX(Verdeelsleutels_percentage!$A:$AB,MATCH(demand!$C139,Verdeelsleutels_percentage!$C:$C,0),MATCH(INDEX(Overzicht!$B$1:$F$35,MATCH(demand!AO$1,Overzicht!$B:$B,0),5),Verdeelsleutels_percentage!$1:$1,0)))</f>
        <v>1.6678004946487312E-2</v>
      </c>
    </row>
    <row r="140" spans="2:41">
      <c r="B140" t="str">
        <f>INDEX('ETLocal datasets'!B:C,MATCH(C140,'ETLocal datasets'!C:C,0),1)</f>
        <v>GM0376</v>
      </c>
      <c r="C140" t="str">
        <f>'ETLocal datasets'!C123</f>
        <v>Blaricum</v>
      </c>
      <c r="D140">
        <f t="shared" si="14"/>
        <v>4.6315249269466919E-3</v>
      </c>
      <c r="E140">
        <f t="shared" si="15"/>
        <v>2.5357555134555027E-2</v>
      </c>
      <c r="F140">
        <f t="shared" si="16"/>
        <v>6.805918911886203E-3</v>
      </c>
      <c r="G140">
        <f t="shared" si="17"/>
        <v>1.400074747588019E-2</v>
      </c>
      <c r="H140">
        <f>PRODUCT(INDEX(Overzicht!$B$2:$E$35,MATCH(demand!H$1,Overzicht!$B$2:$B$35,0),4),INDEX(Verdeelsleutels_percentage!$A:$AB,MATCH(demand!$C140,Verdeelsleutels_percentage!$C:$C,0),MATCH(INDEX(Overzicht!$B$1:$F$35,MATCH(demand!H$1,Overzicht!$B:$B,0),5),Verdeelsleutels_percentage!$1:$1,0)))</f>
        <v>6.805918911886203E-3</v>
      </c>
      <c r="I140">
        <f>PRODUCT(INDEX(Overzicht!$B$2:$E$35,MATCH(demand!I$1,Overzicht!$B$2:$B$35,0),4),INDEX(Verdeelsleutels_percentage!$A:$AB,MATCH(demand!$C140,Verdeelsleutels_percentage!$C:$C,0),MATCH(INDEX(Overzicht!$B$1:$F$35,MATCH(demand!I$1,Overzicht!$B:$B,0),5),Verdeelsleutels_percentage!$1:$1,0)))</f>
        <v>7.0033023299524011E-5</v>
      </c>
      <c r="J140">
        <f>PRODUCT(INDEX(Overzicht!$B$2:$E$35,MATCH(demand!J$1,Overzicht!$B$2:$B$35,0),4),INDEX(Verdeelsleutels_percentage!$A:$AB,MATCH(demand!$C140,Verdeelsleutels_percentage!$C:$C,0),MATCH(INDEX(Overzicht!$B$1:$F$35,MATCH(demand!J$1,Overzicht!$B:$B,0),5),Verdeelsleutels_percentage!$1:$1,0)))</f>
        <v>1.5556386084311321E-3</v>
      </c>
      <c r="K140">
        <f>PRODUCT(INDEX(Overzicht!$B$2:$E$35,MATCH(demand!K$1,Overzicht!$B$2:$B$35,0),4),INDEX(Verdeelsleutels_percentage!$A:$AB,MATCH(demand!$C140,Verdeelsleutels_percentage!$C:$C,0),MATCH(INDEX(Overzicht!$B$1:$F$35,MATCH(demand!K$1,Overzicht!$B:$B,0),5),Verdeelsleutels_percentage!$1:$1,0)))</f>
        <v>8.170519384944468E-6</v>
      </c>
      <c r="L140">
        <f>PRODUCT(INDEX(Overzicht!$B$2:$E$35,MATCH(demand!L$1,Overzicht!$B$2:$B$35,0),4),INDEX(Verdeelsleutels_percentage!$A:$AB,MATCH(demand!$C140,Verdeelsleutels_percentage!$C:$C,0),MATCH(INDEX(Overzicht!$B$1:$F$35,MATCH(demand!L$1,Overzicht!$B:$B,0),5),Verdeelsleutels_percentage!$1:$1,0)))</f>
        <v>2.3334579126466984E-3</v>
      </c>
      <c r="M140">
        <f>PRODUCT(INDEX(Overzicht!$B$2:$E$35,MATCH(demand!M$1,Overzicht!$B$2:$B$35,0),4),INDEX(Verdeelsleutels_percentage!$A:$AB,MATCH(demand!$C140,Verdeelsleutels_percentage!$C:$C,0),MATCH(INDEX(Overzicht!$B$1:$F$35,MATCH(demand!M$1,Overzicht!$B:$B,0),5),Verdeelsleutels_percentage!$1:$1,0)))</f>
        <v>3.8842996607711628E-6</v>
      </c>
      <c r="N140">
        <f>PRODUCT(INDEX(Overzicht!$B$2:$E$35,MATCH(demand!N$1,Overzicht!$B$2:$B$35,0),4),INDEX(Verdeelsleutels_percentage!$A:$AB,MATCH(demand!$C140,Verdeelsleutels_percentage!$C:$C,0),MATCH(INDEX(Overzicht!$B$1:$F$35,MATCH(demand!N$1,Overzicht!$B:$B,0),5),Verdeelsleutels_percentage!$1:$1,0)))</f>
        <v>4.2320369637354387E-6</v>
      </c>
      <c r="O140">
        <f>PRODUCT(INDEX(Overzicht!$B$2:$E$35,MATCH(demand!O$1,Overzicht!$B$2:$B$35,0),4),INDEX(Verdeelsleutels_percentage!$A:$AB,MATCH(demand!$C140,Verdeelsleutels_percentage!$C:$C,0),MATCH(INDEX(Overzicht!$B$1:$F$35,MATCH(demand!O$1,Overzicht!$B:$B,0),5),Verdeelsleutels_percentage!$1:$1,0)))</f>
        <v>0</v>
      </c>
      <c r="P140">
        <f>PRODUCT(INDEX(Overzicht!$B$2:$E$35,MATCH(demand!P$1,Overzicht!$B$2:$B$35,0),4),INDEX(Verdeelsleutels_percentage!$A:$AB,MATCH(demand!$C140,Verdeelsleutels_percentage!$C:$C,0),MATCH(INDEX(Overzicht!$B$1:$F$35,MATCH(demand!P$1,Overzicht!$B:$B,0),5),Verdeelsleutels_percentage!$1:$1,0)))</f>
        <v>0</v>
      </c>
      <c r="Q140">
        <f>PRODUCT(INDEX(Overzicht!$B$2:$E$35,MATCH(demand!Q$1,Overzicht!$B$2:$B$35,0),4),INDEX(Verdeelsleutels_percentage!$A:$AB,MATCH(demand!$C140,Verdeelsleutels_percentage!$C:$C,0),MATCH(INDEX(Overzicht!$B$1:$F$35,MATCH(demand!Q$1,Overzicht!$B:$B,0),5),Verdeelsleutels_percentage!$1:$1,0)))</f>
        <v>2.3091510593899619E-3</v>
      </c>
      <c r="R140">
        <f>PRODUCT(INDEX(Overzicht!$B$2:$E$35,MATCH(demand!R$1,Overzicht!$B$2:$B$35,0),4),INDEX(Verdeelsleutels_percentage!$A:$AB,MATCH(demand!$C140,Verdeelsleutels_percentage!$C:$C,0),MATCH(INDEX(Overzicht!$B$1:$F$35,MATCH(demand!R$1,Overzicht!$B:$B,0),5),Verdeelsleutels_percentage!$1:$1,0)))</f>
        <v>4.1321650536451943E-4</v>
      </c>
      <c r="S140">
        <f>PRODUCT(INDEX(Overzicht!$B$2:$E$35,MATCH(demand!S$1,Overzicht!$B$2:$B$35,0),4),INDEX(Verdeelsleutels_percentage!$A:$AB,MATCH(demand!$C140,Verdeelsleutels_percentage!$C:$C,0),MATCH(INDEX(Overzicht!$B$1:$F$35,MATCH(demand!S$1,Overzicht!$B:$B,0),5),Verdeelsleutels_percentage!$1:$1,0)))</f>
        <v>3.1760954922135614E-3</v>
      </c>
      <c r="T140">
        <f>PRODUCT(INDEX(Overzicht!$B$2:$E$35,MATCH(demand!T$1,Overzicht!$B$2:$B$35,0),4),INDEX(Verdeelsleutels_percentage!$A:$AB,MATCH(demand!$C140,Verdeelsleutels_percentage!$C:$C,0),MATCH(INDEX(Overzicht!$B$1:$F$35,MATCH(demand!T$1,Overzicht!$B:$B,0),5),Verdeelsleutels_percentage!$1:$1,0)))</f>
        <v>2.5927310140518869E-3</v>
      </c>
      <c r="U140">
        <f>PRODUCT(INDEX(Overzicht!$B$2:$E$35,MATCH(demand!U$1,Overzicht!$B$2:$B$35,0),4),INDEX(Verdeelsleutels_percentage!$A:$AB,MATCH(demand!$C140,Verdeelsleutels_percentage!$C:$C,0),MATCH(INDEX(Overzicht!$B$1:$F$35,MATCH(demand!U$1,Overzicht!$B:$B,0),5),Verdeelsleutels_percentage!$1:$1,0)))</f>
        <v>8.1022844189121458E-3</v>
      </c>
      <c r="V140">
        <f>PRODUCT(INDEX(Overzicht!$B$2:$E$35,MATCH(demand!V$1,Overzicht!$B$2:$B$35,0),4),INDEX(Verdeelsleutels_percentage!$A:$AB,MATCH(demand!$C140,Verdeelsleutels_percentage!$C:$C,0),MATCH(INDEX(Overzicht!$B$1:$F$35,MATCH(demand!V$1,Overzicht!$B:$B,0),5),Verdeelsleutels_percentage!$1:$1,0)))</f>
        <v>7.1300102886426894E-4</v>
      </c>
      <c r="W140">
        <f>PRODUCT(INDEX(Overzicht!$B$2:$E$35,MATCH(demand!W$1,Overzicht!$B$2:$B$35,0),4),INDEX(Verdeelsleutels_percentage!$A:$AB,MATCH(demand!$C140,Verdeelsleutels_percentage!$C:$C,0),MATCH(INDEX(Overzicht!$B$1:$F$35,MATCH(demand!W$1,Overzicht!$B:$B,0),5),Verdeelsleutels_percentage!$1:$1,0)))</f>
        <v>7.7781930421556601E-3</v>
      </c>
      <c r="X140">
        <f>PRODUCT(INDEX(Overzicht!$B$2:$E$35,MATCH(demand!X$1,Overzicht!$B$2:$B$35,0),4),INDEX(Verdeelsleutels_percentage!$A:$AB,MATCH(demand!$C140,Verdeelsleutels_percentage!$C:$C,0),MATCH(INDEX(Overzicht!$B$1:$F$35,MATCH(demand!X$1,Overzicht!$B:$B,0),5),Verdeelsleutels_percentage!$1:$1,0)))</f>
        <v>8.3511589064377183E-4</v>
      </c>
      <c r="Y140">
        <f>PRODUCT(INDEX(Overzicht!$B$2:$E$35,MATCH(demand!Y$1,Overzicht!$B$2:$B$35,0),4),INDEX(Verdeelsleutels_percentage!$A:$AB,MATCH(demand!$C140,Verdeelsleutels_percentage!$C:$C,0),MATCH(INDEX(Overzicht!$B$1:$F$35,MATCH(demand!Y$1,Overzicht!$B:$B,0),5),Verdeelsleutels_percentage!$1:$1,0)))</f>
        <v>1.2578494014936164E-7</v>
      </c>
      <c r="Z140">
        <f>PRODUCT(INDEX(Overzicht!$B$2:$E$35,MATCH(demand!Z$1,Overzicht!$B$2:$B$35,0),4),INDEX(Verdeelsleutels_percentage!$A:$AB,MATCH(demand!$C140,Verdeelsleutels_percentage!$C:$C,0),MATCH(INDEX(Overzicht!$B$1:$F$35,MATCH(demand!Z$1,Overzicht!$B:$B,0),5),Verdeelsleutels_percentage!$1:$1,0)))</f>
        <v>0</v>
      </c>
      <c r="AA140">
        <f>PRODUCT(INDEX(Overzicht!$B$2:$E$35,MATCH(demand!AA$1,Overzicht!$B$2:$B$35,0),4),INDEX(Verdeelsleutels_percentage!$A:$AB,MATCH(demand!$C140,Verdeelsleutels_percentage!$C:$C,0),MATCH(INDEX(Overzicht!$B$1:$F$35,MATCH(demand!AA$1,Overzicht!$B:$B,0),5),Verdeelsleutels_percentage!$1:$1,0)))</f>
        <v>2.9423377812716175E-6</v>
      </c>
      <c r="AB140">
        <f>PRODUCT(INDEX(Overzicht!$B$2:$E$35,MATCH(demand!AB$1,Overzicht!$B$2:$B$35,0),4),INDEX(Verdeelsleutels_percentage!$A:$AB,MATCH(demand!$C140,Verdeelsleutels_percentage!$C:$C,0),MATCH(INDEX(Overzicht!$B$1:$F$35,MATCH(demand!AB$1,Overzicht!$B:$B,0),5),Verdeelsleutels_percentage!$1:$1,0)))</f>
        <v>3.9903811634569245E-3</v>
      </c>
      <c r="AC140">
        <f>PRODUCT(INDEX(Overzicht!$B$2:$E$35,MATCH(demand!AC$1,Overzicht!$B$2:$B$35,0),4),INDEX(Verdeelsleutels_percentage!$A:$AB,MATCH(demand!$C140,Verdeelsleutels_percentage!$C:$C,0),MATCH(INDEX(Overzicht!$B$1:$F$35,MATCH(demand!AC$1,Overzicht!$B:$B,0),5),Verdeelsleutels_percentage!$1:$1,0)))</f>
        <v>2.3318052025930858E-4</v>
      </c>
      <c r="AD140">
        <f>PRODUCT(INDEX(Overzicht!$B$2:$E$35,MATCH(demand!AD$1,Overzicht!$B$2:$B$35,0),4),INDEX(Verdeelsleutels_percentage!$A:$AB,MATCH(demand!$C140,Verdeelsleutels_percentage!$C:$C,0),MATCH(INDEX(Overzicht!$B$1:$F$35,MATCH(demand!AD$1,Overzicht!$B:$B,0),5),Verdeelsleutels_percentage!$1:$1,0)))</f>
        <v>0</v>
      </c>
      <c r="AE140">
        <f>PRODUCT(INDEX(Overzicht!$B$2:$E$35,MATCH(demand!AE$1,Overzicht!$B$2:$B$35,0),4),INDEX(Verdeelsleutels_percentage!$A:$AB,MATCH(demand!$C140,Verdeelsleutels_percentage!$C:$C,0),MATCH(INDEX(Overzicht!$B$1:$F$35,MATCH(demand!AE$1,Overzicht!$B:$B,0),5),Verdeelsleutels_percentage!$1:$1,0)))</f>
        <v>0</v>
      </c>
      <c r="AF140">
        <f>PRODUCT(INDEX(Overzicht!$B$2:$E$35,MATCH(demand!AF$1,Overzicht!$B$2:$B$35,0),4),INDEX(Verdeelsleutels_percentage!$A:$AB,MATCH(demand!$C140,Verdeelsleutels_percentage!$C:$C,0),MATCH(INDEX(Overzicht!$B$1:$F$35,MATCH(demand!AF$1,Overzicht!$B:$B,0),5),Verdeelsleutels_percentage!$1:$1,0)))</f>
        <v>0</v>
      </c>
      <c r="AG140">
        <f>PRODUCT(INDEX(Overzicht!$B$2:$E$35,MATCH(demand!AG$1,Overzicht!$B$2:$B$35,0),4),INDEX(Verdeelsleutels_percentage!$A:$AB,MATCH(demand!$C140,Verdeelsleutels_percentage!$C:$C,0),MATCH(INDEX(Overzicht!$B$1:$F$35,MATCH(demand!AG$1,Overzicht!$B:$B,0),5),Verdeelsleutels_percentage!$1:$1,0)))</f>
        <v>0</v>
      </c>
      <c r="AH140">
        <f>PRODUCT(INDEX(Overzicht!$B$2:$E$35,MATCH(demand!AH$1,Overzicht!$B$2:$B$35,0),4),INDEX(Verdeelsleutels_percentage!$A:$AB,MATCH(demand!$C140,Verdeelsleutels_percentage!$C:$C,0),MATCH(INDEX(Overzicht!$B$1:$F$35,MATCH(demand!AH$1,Overzicht!$B:$B,0),5),Verdeelsleutels_percentage!$1:$1,0)))</f>
        <v>3.8250391156531029E-5</v>
      </c>
      <c r="AI140">
        <f>PRODUCT(INDEX(Overzicht!$B$2:$E$35,MATCH(demand!AI$1,Overzicht!$B$2:$B$35,0),4),INDEX(Verdeelsleutels_percentage!$A:$AB,MATCH(demand!$C140,Verdeelsleutels_percentage!$C:$C,0),MATCH(INDEX(Overzicht!$B$1:$F$35,MATCH(demand!AI$1,Overzicht!$B:$B,0),5),Verdeelsleutels_percentage!$1:$1,0)))</f>
        <v>5.8846755625432351E-6</v>
      </c>
      <c r="AJ140">
        <f>PRODUCT(INDEX(Overzicht!$B$2:$E$35,MATCH(demand!AJ$1,Overzicht!$B$2:$B$35,0),4),INDEX(Verdeelsleutels_percentage!$A:$AB,MATCH(demand!$C140,Verdeelsleutels_percentage!$C:$C,0),MATCH(INDEX(Overzicht!$B$1:$F$35,MATCH(demand!AJ$1,Overzicht!$B:$B,0),5),Verdeelsleutels_percentage!$1:$1,0)))</f>
        <v>0</v>
      </c>
      <c r="AK140">
        <f>PRODUCT(INDEX(Overzicht!$B$2:$E$35,MATCH(demand!AK$1,Overzicht!$B$2:$B$35,0),4),INDEX(Verdeelsleutels_percentage!$A:$AB,MATCH(demand!$C140,Verdeelsleutels_percentage!$C:$C,0),MATCH(INDEX(Overzicht!$B$1:$F$35,MATCH(demand!AK$1,Overzicht!$B:$B,0),5),Verdeelsleutels_percentage!$1:$1,0)))</f>
        <v>1.0111650954802359E-4</v>
      </c>
      <c r="AL140">
        <f>PRODUCT(INDEX(Overzicht!$B$2:$E$35,MATCH(demand!AL$1,Overzicht!$B$2:$B$35,0),4),INDEX(Verdeelsleutels_percentage!$A:$AB,MATCH(demand!$C140,Verdeelsleutels_percentage!$C:$C,0),MATCH(INDEX(Overzicht!$B$1:$F$35,MATCH(demand!AL$1,Overzicht!$B:$B,0),5),Verdeelsleutels_percentage!$1:$1,0)))</f>
        <v>1.2963655070259434E-3</v>
      </c>
      <c r="AM140">
        <f>PRODUCT(INDEX(Overzicht!$B$2:$E$35,MATCH(demand!AM$1,Overzicht!$B$2:$B$35,0),4),INDEX(Verdeelsleutels_percentage!$A:$AB,MATCH(demand!$C140,Verdeelsleutels_percentage!$C:$C,0),MATCH(INDEX(Overzicht!$B$1:$F$35,MATCH(demand!AM$1,Overzicht!$B:$B,0),5),Verdeelsleutels_percentage!$1:$1,0)))</f>
        <v>2.5927310140518869E-3</v>
      </c>
      <c r="AN140">
        <f>PRODUCT(INDEX(Overzicht!$B$2:$E$35,MATCH(demand!AN$1,Overzicht!$B$2:$B$35,0),4),INDEX(Verdeelsleutels_percentage!$A:$AB,MATCH(demand!$C140,Verdeelsleutels_percentage!$C:$C,0),MATCH(INDEX(Overzicht!$B$1:$F$35,MATCH(demand!AN$1,Overzicht!$B:$B,0),5),Verdeelsleutels_percentage!$1:$1,0)))</f>
        <v>1.2963655070259434E-3</v>
      </c>
      <c r="AO140">
        <f>PRODUCT(INDEX(Overzicht!$B$2:$E$35,MATCH(demand!AO$1,Overzicht!$B$2:$B$35,0),4),INDEX(Verdeelsleutels_percentage!$A:$AB,MATCH(demand!$C140,Verdeelsleutels_percentage!$C:$C,0),MATCH(INDEX(Overzicht!$B$1:$F$35,MATCH(demand!AO$1,Overzicht!$B:$B,0),5),Verdeelsleutels_percentage!$1:$1,0)))</f>
        <v>4.5372792745908023E-3</v>
      </c>
    </row>
    <row r="141" spans="2:41">
      <c r="B141" t="str">
        <f>INDEX('ETLocal datasets'!B:C,MATCH(C141,'ETLocal datasets'!C:C,0),1)</f>
        <v>GM0377</v>
      </c>
      <c r="C141" t="str">
        <f>'ETLocal datasets'!C124</f>
        <v>Bloemendaal</v>
      </c>
      <c r="D141">
        <f t="shared" si="14"/>
        <v>1.0197961266587239E-2</v>
      </c>
      <c r="E141">
        <f t="shared" si="15"/>
        <v>5.3554367741144748E-2</v>
      </c>
      <c r="F141">
        <f t="shared" si="16"/>
        <v>1.4223046038855207E-2</v>
      </c>
      <c r="G141">
        <f t="shared" si="17"/>
        <v>2.9258837565644992E-2</v>
      </c>
      <c r="H141">
        <f>PRODUCT(INDEX(Overzicht!$B$2:$E$35,MATCH(demand!H$1,Overzicht!$B$2:$B$35,0),4),INDEX(Verdeelsleutels_percentage!$A:$AB,MATCH(demand!$C141,Verdeelsleutels_percentage!$C:$C,0),MATCH(INDEX(Overzicht!$B$1:$F$35,MATCH(demand!H$1,Overzicht!$B:$B,0),5),Verdeelsleutels_percentage!$1:$1,0)))</f>
        <v>1.4223046038855207E-2</v>
      </c>
      <c r="I141">
        <f>PRODUCT(INDEX(Overzicht!$B$2:$E$35,MATCH(demand!I$1,Overzicht!$B$2:$B$35,0),4),INDEX(Verdeelsleutels_percentage!$A:$AB,MATCH(demand!$C141,Verdeelsleutels_percentage!$C:$C,0),MATCH(INDEX(Overzicht!$B$1:$F$35,MATCH(demand!I$1,Overzicht!$B:$B,0),5),Verdeelsleutels_percentage!$1:$1,0)))</f>
        <v>1.3754353012001305E-4</v>
      </c>
      <c r="J141">
        <f>PRODUCT(INDEX(Overzicht!$B$2:$E$35,MATCH(demand!J$1,Overzicht!$B$2:$B$35,0),4),INDEX(Verdeelsleutels_percentage!$A:$AB,MATCH(demand!$C141,Verdeelsleutels_percentage!$C:$C,0),MATCH(INDEX(Overzicht!$B$1:$F$35,MATCH(demand!J$1,Overzicht!$B:$B,0),5),Verdeelsleutels_percentage!$1:$1,0)))</f>
        <v>3.2509819517383327E-3</v>
      </c>
      <c r="K141">
        <f>PRODUCT(INDEX(Overzicht!$B$2:$E$35,MATCH(demand!K$1,Overzicht!$B$2:$B$35,0),4),INDEX(Verdeelsleutels_percentage!$A:$AB,MATCH(demand!$C141,Verdeelsleutels_percentage!$C:$C,0),MATCH(INDEX(Overzicht!$B$1:$F$35,MATCH(demand!K$1,Overzicht!$B:$B,0),5),Verdeelsleutels_percentage!$1:$1,0)))</f>
        <v>1.604674518066819E-5</v>
      </c>
      <c r="L141">
        <f>PRODUCT(INDEX(Overzicht!$B$2:$E$35,MATCH(demand!L$1,Overzicht!$B$2:$B$35,0),4),INDEX(Verdeelsleutels_percentage!$A:$AB,MATCH(demand!$C141,Verdeelsleutels_percentage!$C:$C,0),MATCH(INDEX(Overzicht!$B$1:$F$35,MATCH(demand!L$1,Overzicht!$B:$B,0),5),Verdeelsleutels_percentage!$1:$1,0)))</f>
        <v>4.8764729276074992E-3</v>
      </c>
      <c r="M141">
        <f>PRODUCT(INDEX(Overzicht!$B$2:$E$35,MATCH(demand!M$1,Overzicht!$B$2:$B$35,0),4),INDEX(Verdeelsleutels_percentage!$A:$AB,MATCH(demand!$C141,Verdeelsleutels_percentage!$C:$C,0),MATCH(INDEX(Overzicht!$B$1:$F$35,MATCH(demand!M$1,Overzicht!$B:$B,0),5),Verdeelsleutels_percentage!$1:$1,0)))</f>
        <v>1.463086205557138E-4</v>
      </c>
      <c r="N141">
        <f>PRODUCT(INDEX(Overzicht!$B$2:$E$35,MATCH(demand!N$1,Overzicht!$B$2:$B$35,0),4),INDEX(Verdeelsleutels_percentage!$A:$AB,MATCH(demand!$C141,Verdeelsleutels_percentage!$C:$C,0),MATCH(INDEX(Overzicht!$B$1:$F$35,MATCH(demand!N$1,Overzicht!$B:$B,0),5),Verdeelsleutels_percentage!$1:$1,0)))</f>
        <v>1.5940672563403486E-4</v>
      </c>
      <c r="O141">
        <f>PRODUCT(INDEX(Overzicht!$B$2:$E$35,MATCH(demand!O$1,Overzicht!$B$2:$B$35,0),4),INDEX(Verdeelsleutels_percentage!$A:$AB,MATCH(demand!$C141,Verdeelsleutels_percentage!$C:$C,0),MATCH(INDEX(Overzicht!$B$1:$F$35,MATCH(demand!O$1,Overzicht!$B:$B,0),5),Verdeelsleutels_percentage!$1:$1,0)))</f>
        <v>0</v>
      </c>
      <c r="P141">
        <f>PRODUCT(INDEX(Overzicht!$B$2:$E$35,MATCH(demand!P$1,Overzicht!$B$2:$B$35,0),4),INDEX(Verdeelsleutels_percentage!$A:$AB,MATCH(demand!$C141,Verdeelsleutels_percentage!$C:$C,0),MATCH(INDEX(Overzicht!$B$1:$F$35,MATCH(demand!P$1,Overzicht!$B:$B,0),5),Verdeelsleutels_percentage!$1:$1,0)))</f>
        <v>0</v>
      </c>
      <c r="Q141">
        <f>PRODUCT(INDEX(Overzicht!$B$2:$E$35,MATCH(demand!Q$1,Overzicht!$B$2:$B$35,0),4),INDEX(Verdeelsleutels_percentage!$A:$AB,MATCH(demand!$C141,Verdeelsleutels_percentage!$C:$C,0),MATCH(INDEX(Overzicht!$B$1:$F$35,MATCH(demand!Q$1,Overzicht!$B:$B,0),5),Verdeelsleutels_percentage!$1:$1,0)))</f>
        <v>4.8256763346115877E-3</v>
      </c>
      <c r="R141">
        <f>PRODUCT(INDEX(Overzicht!$B$2:$E$35,MATCH(demand!R$1,Overzicht!$B$2:$B$35,0),4),INDEX(Verdeelsleutels_percentage!$A:$AB,MATCH(demand!$C141,Verdeelsleutels_percentage!$C:$C,0),MATCH(INDEX(Overzicht!$B$1:$F$35,MATCH(demand!R$1,Overzicht!$B:$B,0),5),Verdeelsleutels_percentage!$1:$1,0)))</f>
        <v>8.6354208093049464E-4</v>
      </c>
      <c r="S141">
        <f>PRODUCT(INDEX(Overzicht!$B$2:$E$35,MATCH(demand!S$1,Overzicht!$B$2:$B$35,0),4),INDEX(Verdeelsleutels_percentage!$A:$AB,MATCH(demand!$C141,Verdeelsleutels_percentage!$C:$C,0),MATCH(INDEX(Overzicht!$B$1:$F$35,MATCH(demand!S$1,Overzicht!$B:$B,0),5),Verdeelsleutels_percentage!$1:$1,0)))</f>
        <v>6.6374214847990968E-3</v>
      </c>
      <c r="T141">
        <f>PRODUCT(INDEX(Overzicht!$B$2:$E$35,MATCH(demand!T$1,Overzicht!$B$2:$B$35,0),4),INDEX(Verdeelsleutels_percentage!$A:$AB,MATCH(demand!$C141,Verdeelsleutels_percentage!$C:$C,0),MATCH(INDEX(Overzicht!$B$1:$F$35,MATCH(demand!T$1,Overzicht!$B:$B,0),5),Verdeelsleutels_percentage!$1:$1,0)))</f>
        <v>5.4183032528972216E-3</v>
      </c>
      <c r="U141">
        <f>PRODUCT(INDEX(Overzicht!$B$2:$E$35,MATCH(demand!U$1,Overzicht!$B$2:$B$35,0),4),INDEX(Verdeelsleutels_percentage!$A:$AB,MATCH(demand!$C141,Verdeelsleutels_percentage!$C:$C,0),MATCH(INDEX(Overzicht!$B$1:$F$35,MATCH(demand!U$1,Overzicht!$B:$B,0),5),Verdeelsleutels_percentage!$1:$1,0)))</f>
        <v>1.6932197665303819E-2</v>
      </c>
      <c r="V141">
        <f>PRODUCT(INDEX(Overzicht!$B$2:$E$35,MATCH(demand!V$1,Overzicht!$B$2:$B$35,0),4),INDEX(Verdeelsleutels_percentage!$A:$AB,MATCH(demand!$C141,Verdeelsleutels_percentage!$C:$C,0),MATCH(INDEX(Overzicht!$B$1:$F$35,MATCH(demand!V$1,Overzicht!$B:$B,0),5),Verdeelsleutels_percentage!$1:$1,0)))</f>
        <v>1.490033394546736E-3</v>
      </c>
      <c r="W141">
        <f>PRODUCT(INDEX(Overzicht!$B$2:$E$35,MATCH(demand!W$1,Overzicht!$B$2:$B$35,0),4),INDEX(Verdeelsleutels_percentage!$A:$AB,MATCH(demand!$C141,Verdeelsleutels_percentage!$C:$C,0),MATCH(INDEX(Overzicht!$B$1:$F$35,MATCH(demand!W$1,Overzicht!$B:$B,0),5),Verdeelsleutels_percentage!$1:$1,0)))</f>
        <v>1.6254909758691663E-2</v>
      </c>
      <c r="X141">
        <f>PRODUCT(INDEX(Overzicht!$B$2:$E$35,MATCH(demand!X$1,Overzicht!$B$2:$B$35,0),4),INDEX(Verdeelsleutels_percentage!$A:$AB,MATCH(demand!$C141,Verdeelsleutels_percentage!$C:$C,0),MATCH(INDEX(Overzicht!$B$1:$F$35,MATCH(demand!X$1,Overzicht!$B:$B,0),5),Verdeelsleutels_percentage!$1:$1,0)))</f>
        <v>6.0685088053447417E-3</v>
      </c>
      <c r="Y141">
        <f>PRODUCT(INDEX(Overzicht!$B$2:$E$35,MATCH(demand!Y$1,Overzicht!$B$2:$B$35,0),4),INDEX(Verdeelsleutels_percentage!$A:$AB,MATCH(demand!$C141,Verdeelsleutels_percentage!$C:$C,0),MATCH(INDEX(Overzicht!$B$1:$F$35,MATCH(demand!Y$1,Overzicht!$B:$B,0),5),Verdeelsleutels_percentage!$1:$1,0)))</f>
        <v>1.6248814456984407E-7</v>
      </c>
      <c r="Z141">
        <f>PRODUCT(INDEX(Overzicht!$B$2:$E$35,MATCH(demand!Z$1,Overzicht!$B$2:$B$35,0),4),INDEX(Verdeelsleutels_percentage!$A:$AB,MATCH(demand!$C141,Verdeelsleutels_percentage!$C:$C,0),MATCH(INDEX(Overzicht!$B$1:$F$35,MATCH(demand!Z$1,Overzicht!$B:$B,0),5),Verdeelsleutels_percentage!$1:$1,0)))</f>
        <v>0</v>
      </c>
      <c r="AA141">
        <f>PRODUCT(INDEX(Overzicht!$B$2:$E$35,MATCH(demand!AA$1,Overzicht!$B$2:$B$35,0),4),INDEX(Verdeelsleutels_percentage!$A:$AB,MATCH(demand!$C141,Verdeelsleutels_percentage!$C:$C,0),MATCH(INDEX(Overzicht!$B$1:$F$35,MATCH(demand!AA$1,Overzicht!$B:$B,0),5),Verdeelsleutels_percentage!$1:$1,0)))</f>
        <v>3.8008922706396276E-6</v>
      </c>
      <c r="AB141">
        <f>PRODUCT(INDEX(Overzicht!$B$2:$E$35,MATCH(demand!AB$1,Overzicht!$B$2:$B$35,0),4),INDEX(Verdeelsleutels_percentage!$A:$AB,MATCH(demand!$C141,Verdeelsleutels_percentage!$C:$C,0),MATCH(INDEX(Overzicht!$B$1:$F$35,MATCH(demand!AB$1,Overzicht!$B:$B,0),5),Verdeelsleutels_percentage!$1:$1,0)))</f>
        <v>4.4344351017808715E-3</v>
      </c>
      <c r="AC141">
        <f>PRODUCT(INDEX(Overzicht!$B$2:$E$35,MATCH(demand!AC$1,Overzicht!$B$2:$B$35,0),4),INDEX(Verdeelsleutels_percentage!$A:$AB,MATCH(demand!$C141,Verdeelsleutels_percentage!$C:$C,0),MATCH(INDEX(Overzicht!$B$1:$F$35,MATCH(demand!AC$1,Overzicht!$B:$B,0),5),Verdeelsleutels_percentage!$1:$1,0)))</f>
        <v>9.0845040393211301E-4</v>
      </c>
      <c r="AD141">
        <f>PRODUCT(INDEX(Overzicht!$B$2:$E$35,MATCH(demand!AD$1,Overzicht!$B$2:$B$35,0),4),INDEX(Verdeelsleutels_percentage!$A:$AB,MATCH(demand!$C141,Verdeelsleutels_percentage!$C:$C,0),MATCH(INDEX(Overzicht!$B$1:$F$35,MATCH(demand!AD$1,Overzicht!$B:$B,0),5),Verdeelsleutels_percentage!$1:$1,0)))</f>
        <v>0</v>
      </c>
      <c r="AE141">
        <f>PRODUCT(INDEX(Overzicht!$B$2:$E$35,MATCH(demand!AE$1,Overzicht!$B$2:$B$35,0),4),INDEX(Verdeelsleutels_percentage!$A:$AB,MATCH(demand!$C141,Verdeelsleutels_percentage!$C:$C,0),MATCH(INDEX(Overzicht!$B$1:$F$35,MATCH(demand!AE$1,Overzicht!$B:$B,0),5),Verdeelsleutels_percentage!$1:$1,0)))</f>
        <v>0</v>
      </c>
      <c r="AF141">
        <f>PRODUCT(INDEX(Overzicht!$B$2:$E$35,MATCH(demand!AF$1,Overzicht!$B$2:$B$35,0),4),INDEX(Verdeelsleutels_percentage!$A:$AB,MATCH(demand!$C141,Verdeelsleutels_percentage!$C:$C,0),MATCH(INDEX(Overzicht!$B$1:$F$35,MATCH(demand!AF$1,Overzicht!$B:$B,0),5),Verdeelsleutels_percentage!$1:$1,0)))</f>
        <v>0</v>
      </c>
      <c r="AG141">
        <f>PRODUCT(INDEX(Overzicht!$B$2:$E$35,MATCH(demand!AG$1,Overzicht!$B$2:$B$35,0),4),INDEX(Verdeelsleutels_percentage!$A:$AB,MATCH(demand!$C141,Verdeelsleutels_percentage!$C:$C,0),MATCH(INDEX(Overzicht!$B$1:$F$35,MATCH(demand!AG$1,Overzicht!$B:$B,0),5),Verdeelsleutels_percentage!$1:$1,0)))</f>
        <v>0</v>
      </c>
      <c r="AH141">
        <f>PRODUCT(INDEX(Overzicht!$B$2:$E$35,MATCH(demand!AH$1,Overzicht!$B$2:$B$35,0),4),INDEX(Verdeelsleutels_percentage!$A:$AB,MATCH(demand!$C141,Verdeelsleutels_percentage!$C:$C,0),MATCH(INDEX(Overzicht!$B$1:$F$35,MATCH(demand!AH$1,Overzicht!$B:$B,0),5),Verdeelsleutels_percentage!$1:$1,0)))</f>
        <v>4.9411599518315158E-5</v>
      </c>
      <c r="AI141">
        <f>PRODUCT(INDEX(Overzicht!$B$2:$E$35,MATCH(demand!AI$1,Overzicht!$B$2:$B$35,0),4),INDEX(Verdeelsleutels_percentage!$A:$AB,MATCH(demand!$C141,Verdeelsleutels_percentage!$C:$C,0),MATCH(INDEX(Overzicht!$B$1:$F$35,MATCH(demand!AI$1,Overzicht!$B:$B,0),5),Verdeelsleutels_percentage!$1:$1,0)))</f>
        <v>7.6017845412792553E-6</v>
      </c>
      <c r="AJ141">
        <f>PRODUCT(INDEX(Overzicht!$B$2:$E$35,MATCH(demand!AJ$1,Overzicht!$B$2:$B$35,0),4),INDEX(Verdeelsleutels_percentage!$A:$AB,MATCH(demand!$C141,Verdeelsleutels_percentage!$C:$C,0),MATCH(INDEX(Overzicht!$B$1:$F$35,MATCH(demand!AJ$1,Overzicht!$B:$B,0),5),Verdeelsleutels_percentage!$1:$1,0)))</f>
        <v>0</v>
      </c>
      <c r="AK141">
        <f>PRODUCT(INDEX(Overzicht!$B$2:$E$35,MATCH(demand!AK$1,Overzicht!$B$2:$B$35,0),4),INDEX(Verdeelsleutels_percentage!$A:$AB,MATCH(demand!$C141,Verdeelsleutels_percentage!$C:$C,0),MATCH(INDEX(Overzicht!$B$1:$F$35,MATCH(demand!AK$1,Overzicht!$B:$B,0),5),Verdeelsleutels_percentage!$1:$1,0)))</f>
        <v>2.1131382686299165E-4</v>
      </c>
      <c r="AL141">
        <f>PRODUCT(INDEX(Overzicht!$B$2:$E$35,MATCH(demand!AL$1,Overzicht!$B$2:$B$35,0),4),INDEX(Verdeelsleutels_percentage!$A:$AB,MATCH(demand!$C141,Verdeelsleutels_percentage!$C:$C,0),MATCH(INDEX(Overzicht!$B$1:$F$35,MATCH(demand!AL$1,Overzicht!$B:$B,0),5),Verdeelsleutels_percentage!$1:$1,0)))</f>
        <v>2.7091516264486108E-3</v>
      </c>
      <c r="AM141">
        <f>PRODUCT(INDEX(Overzicht!$B$2:$E$35,MATCH(demand!AM$1,Overzicht!$B$2:$B$35,0),4),INDEX(Verdeelsleutels_percentage!$A:$AB,MATCH(demand!$C141,Verdeelsleutels_percentage!$C:$C,0),MATCH(INDEX(Overzicht!$B$1:$F$35,MATCH(demand!AM$1,Overzicht!$B:$B,0),5),Verdeelsleutels_percentage!$1:$1,0)))</f>
        <v>5.4183032528972216E-3</v>
      </c>
      <c r="AN141">
        <f>PRODUCT(INDEX(Overzicht!$B$2:$E$35,MATCH(demand!AN$1,Overzicht!$B$2:$B$35,0),4),INDEX(Verdeelsleutels_percentage!$A:$AB,MATCH(demand!$C141,Verdeelsleutels_percentage!$C:$C,0),MATCH(INDEX(Overzicht!$B$1:$F$35,MATCH(demand!AN$1,Overzicht!$B:$B,0),5),Verdeelsleutels_percentage!$1:$1,0)))</f>
        <v>2.7091516264486108E-3</v>
      </c>
      <c r="AO141">
        <f>PRODUCT(INDEX(Overzicht!$B$2:$E$35,MATCH(demand!AO$1,Overzicht!$B$2:$B$35,0),4),INDEX(Verdeelsleutels_percentage!$A:$AB,MATCH(demand!$C141,Verdeelsleutels_percentage!$C:$C,0),MATCH(INDEX(Overzicht!$B$1:$F$35,MATCH(demand!AO$1,Overzicht!$B:$B,0),5),Verdeelsleutels_percentage!$1:$1,0)))</f>
        <v>9.4820306925701373E-3</v>
      </c>
    </row>
    <row r="142" spans="2:41">
      <c r="B142" t="str">
        <f>INDEX('ETLocal datasets'!B:C,MATCH(C142,'ETLocal datasets'!C:C,0),1)</f>
        <v>GM0383</v>
      </c>
      <c r="C142" t="str">
        <f>'ETLocal datasets'!C125</f>
        <v>Castricum</v>
      </c>
      <c r="D142">
        <f t="shared" si="14"/>
        <v>1.8379165730257857E-2</v>
      </c>
      <c r="E142">
        <f t="shared" si="15"/>
        <v>8.0897843590517202E-2</v>
      </c>
      <c r="F142">
        <f t="shared" si="16"/>
        <v>2.1733737842884598E-2</v>
      </c>
      <c r="G142">
        <f t="shared" si="17"/>
        <v>4.4709403562505461E-2</v>
      </c>
      <c r="H142">
        <f>PRODUCT(INDEX(Overzicht!$B$2:$E$35,MATCH(demand!H$1,Overzicht!$B$2:$B$35,0),4),INDEX(Verdeelsleutels_percentage!$A:$AB,MATCH(demand!$C142,Verdeelsleutels_percentage!$C:$C,0),MATCH(INDEX(Overzicht!$B$1:$F$35,MATCH(demand!H$1,Overzicht!$B:$B,0),5),Verdeelsleutels_percentage!$1:$1,0)))</f>
        <v>2.1733737842884598E-2</v>
      </c>
      <c r="I142">
        <f>PRODUCT(INDEX(Overzicht!$B$2:$E$35,MATCH(demand!I$1,Overzicht!$B$2:$B$35,0),4),INDEX(Verdeelsleutels_percentage!$A:$AB,MATCH(demand!$C142,Verdeelsleutels_percentage!$C:$C,0),MATCH(INDEX(Overzicht!$B$1:$F$35,MATCH(demand!I$1,Overzicht!$B:$B,0),5),Verdeelsleutels_percentage!$1:$1,0)))</f>
        <v>1.3708881333366067E-3</v>
      </c>
      <c r="J142">
        <f>PRODUCT(INDEX(Overzicht!$B$2:$E$35,MATCH(demand!J$1,Overzicht!$B$2:$B$35,0),4),INDEX(Verdeelsleutels_percentage!$A:$AB,MATCH(demand!$C142,Verdeelsleutels_percentage!$C:$C,0),MATCH(INDEX(Overzicht!$B$1:$F$35,MATCH(demand!J$1,Overzicht!$B:$B,0),5),Verdeelsleutels_percentage!$1:$1,0)))</f>
        <v>4.9677115069450507E-3</v>
      </c>
      <c r="K142">
        <f>PRODUCT(INDEX(Overzicht!$B$2:$E$35,MATCH(demand!K$1,Overzicht!$B$2:$B$35,0),4),INDEX(Verdeelsleutels_percentage!$A:$AB,MATCH(demand!$C142,Verdeelsleutels_percentage!$C:$C,0),MATCH(INDEX(Overzicht!$B$1:$F$35,MATCH(demand!K$1,Overzicht!$B:$B,0),5),Verdeelsleutels_percentage!$1:$1,0)))</f>
        <v>1.599369488892708E-4</v>
      </c>
      <c r="L142">
        <f>PRODUCT(INDEX(Overzicht!$B$2:$E$35,MATCH(demand!L$1,Overzicht!$B$2:$B$35,0),4),INDEX(Verdeelsleutels_percentage!$A:$AB,MATCH(demand!$C142,Verdeelsleutels_percentage!$C:$C,0),MATCH(INDEX(Overzicht!$B$1:$F$35,MATCH(demand!L$1,Overzicht!$B:$B,0),5),Verdeelsleutels_percentage!$1:$1,0)))</f>
        <v>7.4515672604175773E-3</v>
      </c>
      <c r="M142">
        <f>PRODUCT(INDEX(Overzicht!$B$2:$E$35,MATCH(demand!M$1,Overzicht!$B$2:$B$35,0),4),INDEX(Verdeelsleutels_percentage!$A:$AB,MATCH(demand!$C142,Verdeelsleutels_percentage!$C:$C,0),MATCH(INDEX(Overzicht!$B$1:$F$35,MATCH(demand!M$1,Overzicht!$B:$B,0),5),Verdeelsleutels_percentage!$1:$1,0)))</f>
        <v>2.1208276147810551E-3</v>
      </c>
      <c r="N142">
        <f>PRODUCT(INDEX(Overzicht!$B$2:$E$35,MATCH(demand!N$1,Overzicht!$B$2:$B$35,0),4),INDEX(Verdeelsleutels_percentage!$A:$AB,MATCH(demand!$C142,Verdeelsleutels_percentage!$C:$C,0),MATCH(INDEX(Overzicht!$B$1:$F$35,MATCH(demand!N$1,Overzicht!$B:$B,0),5),Verdeelsleutels_percentage!$1:$1,0)))</f>
        <v>2.3106921821995502E-3</v>
      </c>
      <c r="O142">
        <f>PRODUCT(INDEX(Overzicht!$B$2:$E$35,MATCH(demand!O$1,Overzicht!$B$2:$B$35,0),4),INDEX(Verdeelsleutels_percentage!$A:$AB,MATCH(demand!$C142,Verdeelsleutels_percentage!$C:$C,0),MATCH(INDEX(Overzicht!$B$1:$F$35,MATCH(demand!O$1,Overzicht!$B:$B,0),5),Verdeelsleutels_percentage!$1:$1,0)))</f>
        <v>0</v>
      </c>
      <c r="P142">
        <f>PRODUCT(INDEX(Overzicht!$B$2:$E$35,MATCH(demand!P$1,Overzicht!$B$2:$B$35,0),4),INDEX(Verdeelsleutels_percentage!$A:$AB,MATCH(demand!$C142,Verdeelsleutels_percentage!$C:$C,0),MATCH(INDEX(Overzicht!$B$1:$F$35,MATCH(demand!P$1,Overzicht!$B:$B,0),5),Verdeelsleutels_percentage!$1:$1,0)))</f>
        <v>0</v>
      </c>
      <c r="Q142">
        <f>PRODUCT(INDEX(Overzicht!$B$2:$E$35,MATCH(demand!Q$1,Overzicht!$B$2:$B$35,0),4),INDEX(Verdeelsleutels_percentage!$A:$AB,MATCH(demand!$C142,Verdeelsleutels_percentage!$C:$C,0),MATCH(INDEX(Overzicht!$B$1:$F$35,MATCH(demand!Q$1,Overzicht!$B:$B,0),5),Verdeelsleutels_percentage!$1:$1,0)))</f>
        <v>7.3739467681215604E-3</v>
      </c>
      <c r="R142">
        <f>PRODUCT(INDEX(Overzicht!$B$2:$E$35,MATCH(demand!R$1,Overzicht!$B$2:$B$35,0),4),INDEX(Verdeelsleutels_percentage!$A:$AB,MATCH(demand!$C142,Verdeelsleutels_percentage!$C:$C,0),MATCH(INDEX(Overzicht!$B$1:$F$35,MATCH(demand!R$1,Overzicht!$B:$B,0),5),Verdeelsleutels_percentage!$1:$1,0)))</f>
        <v>1.3195483690322792E-3</v>
      </c>
      <c r="S142">
        <f>PRODUCT(INDEX(Overzicht!$B$2:$E$35,MATCH(demand!S$1,Overzicht!$B$2:$B$35,0),4),INDEX(Verdeelsleutels_percentage!$A:$AB,MATCH(demand!$C142,Verdeelsleutels_percentage!$C:$C,0),MATCH(INDEX(Overzicht!$B$1:$F$35,MATCH(demand!S$1,Overzicht!$B:$B,0),5),Verdeelsleutels_percentage!$1:$1,0)))</f>
        <v>1.0142410993346148E-2</v>
      </c>
      <c r="T142">
        <f>PRODUCT(INDEX(Overzicht!$B$2:$E$35,MATCH(demand!T$1,Overzicht!$B$2:$B$35,0),4),INDEX(Verdeelsleutels_percentage!$A:$AB,MATCH(demand!$C142,Verdeelsleutels_percentage!$C:$C,0),MATCH(INDEX(Overzicht!$B$1:$F$35,MATCH(demand!T$1,Overzicht!$B:$B,0),5),Verdeelsleutels_percentage!$1:$1,0)))</f>
        <v>8.279519178241752E-3</v>
      </c>
      <c r="U142">
        <f>PRODUCT(INDEX(Overzicht!$B$2:$E$35,MATCH(demand!U$1,Overzicht!$B$2:$B$35,0),4),INDEX(Verdeelsleutels_percentage!$A:$AB,MATCH(demand!$C142,Verdeelsleutels_percentage!$C:$C,0),MATCH(INDEX(Overzicht!$B$1:$F$35,MATCH(demand!U$1,Overzicht!$B:$B,0),5),Verdeelsleutels_percentage!$1:$1,0)))</f>
        <v>2.5873497432005475E-2</v>
      </c>
      <c r="V142">
        <f>PRODUCT(INDEX(Overzicht!$B$2:$E$35,MATCH(demand!V$1,Overzicht!$B$2:$B$35,0),4),INDEX(Verdeelsleutels_percentage!$A:$AB,MATCH(demand!$C142,Verdeelsleutels_percentage!$C:$C,0),MATCH(INDEX(Overzicht!$B$1:$F$35,MATCH(demand!V$1,Overzicht!$B:$B,0),5),Verdeelsleutels_percentage!$1:$1,0)))</f>
        <v>2.2768677740164821E-3</v>
      </c>
      <c r="W142">
        <f>PRODUCT(INDEX(Overzicht!$B$2:$E$35,MATCH(demand!W$1,Overzicht!$B$2:$B$35,0),4),INDEX(Verdeelsleutels_percentage!$A:$AB,MATCH(demand!$C142,Verdeelsleutels_percentage!$C:$C,0),MATCH(INDEX(Overzicht!$B$1:$F$35,MATCH(demand!W$1,Overzicht!$B:$B,0),5),Verdeelsleutels_percentage!$1:$1,0)))</f>
        <v>2.4838557534725254E-2</v>
      </c>
      <c r="X142">
        <f>PRODUCT(INDEX(Overzicht!$B$2:$E$35,MATCH(demand!X$1,Overzicht!$B$2:$B$35,0),4),INDEX(Verdeelsleutels_percentage!$A:$AB,MATCH(demand!$C142,Verdeelsleutels_percentage!$C:$C,0),MATCH(INDEX(Overzicht!$B$1:$F$35,MATCH(demand!X$1,Overzicht!$B:$B,0),5),Verdeelsleutels_percentage!$1:$1,0)))</f>
        <v>4.0363934714448962E-3</v>
      </c>
      <c r="Y142">
        <f>PRODUCT(INDEX(Overzicht!$B$2:$E$35,MATCH(demand!Y$1,Overzicht!$B$2:$B$35,0),4),INDEX(Verdeelsleutels_percentage!$A:$AB,MATCH(demand!$C142,Verdeelsleutels_percentage!$C:$C,0),MATCH(INDEX(Overzicht!$B$1:$F$35,MATCH(demand!Y$1,Overzicht!$B:$B,0),5),Verdeelsleutels_percentage!$1:$1,0)))</f>
        <v>8.8661178178227863E-7</v>
      </c>
      <c r="Z142">
        <f>PRODUCT(INDEX(Overzicht!$B$2:$E$35,MATCH(demand!Z$1,Overzicht!$B$2:$B$35,0),4),INDEX(Verdeelsleutels_percentage!$A:$AB,MATCH(demand!$C142,Verdeelsleutels_percentage!$C:$C,0),MATCH(INDEX(Overzicht!$B$1:$F$35,MATCH(demand!Z$1,Overzicht!$B:$B,0),5),Verdeelsleutels_percentage!$1:$1,0)))</f>
        <v>0</v>
      </c>
      <c r="AA142">
        <f>PRODUCT(INDEX(Overzicht!$B$2:$E$35,MATCH(demand!AA$1,Overzicht!$B$2:$B$35,0),4),INDEX(Verdeelsleutels_percentage!$A:$AB,MATCH(demand!$C142,Verdeelsleutels_percentage!$C:$C,0),MATCH(INDEX(Overzicht!$B$1:$F$35,MATCH(demand!AA$1,Overzicht!$B:$B,0),5),Verdeelsleutels_percentage!$1:$1,0)))</f>
        <v>2.0739456883795993E-5</v>
      </c>
      <c r="AB142">
        <f>PRODUCT(INDEX(Overzicht!$B$2:$E$35,MATCH(demand!AB$1,Overzicht!$B$2:$B$35,0),4),INDEX(Verdeelsleutels_percentage!$A:$AB,MATCH(demand!$C142,Verdeelsleutels_percentage!$C:$C,0),MATCH(INDEX(Overzicht!$B$1:$F$35,MATCH(demand!AB$1,Overzicht!$B:$B,0),5),Verdeelsleutels_percentage!$1:$1,0)))</f>
        <v>8.9635381778343549E-3</v>
      </c>
      <c r="AC142">
        <f>PRODUCT(INDEX(Overzicht!$B$2:$E$35,MATCH(demand!AC$1,Overzicht!$B$2:$B$35,0),4),INDEX(Verdeelsleutels_percentage!$A:$AB,MATCH(demand!$C142,Verdeelsleutels_percentage!$C:$C,0),MATCH(INDEX(Overzicht!$B$1:$F$35,MATCH(demand!AC$1,Overzicht!$B:$B,0),5),Verdeelsleutels_percentage!$1:$1,0)))</f>
        <v>7.9669344966268633E-4</v>
      </c>
      <c r="AD142">
        <f>PRODUCT(INDEX(Overzicht!$B$2:$E$35,MATCH(demand!AD$1,Overzicht!$B$2:$B$35,0),4),INDEX(Verdeelsleutels_percentage!$A:$AB,MATCH(demand!$C142,Verdeelsleutels_percentage!$C:$C,0),MATCH(INDEX(Overzicht!$B$1:$F$35,MATCH(demand!AD$1,Overzicht!$B:$B,0),5),Verdeelsleutels_percentage!$1:$1,0)))</f>
        <v>0</v>
      </c>
      <c r="AE142">
        <f>PRODUCT(INDEX(Overzicht!$B$2:$E$35,MATCH(demand!AE$1,Overzicht!$B$2:$B$35,0),4),INDEX(Verdeelsleutels_percentage!$A:$AB,MATCH(demand!$C142,Verdeelsleutels_percentage!$C:$C,0),MATCH(INDEX(Overzicht!$B$1:$F$35,MATCH(demand!AE$1,Overzicht!$B:$B,0),5),Verdeelsleutels_percentage!$1:$1,0)))</f>
        <v>0</v>
      </c>
      <c r="AF142">
        <f>PRODUCT(INDEX(Overzicht!$B$2:$E$35,MATCH(demand!AF$1,Overzicht!$B$2:$B$35,0),4),INDEX(Verdeelsleutels_percentage!$A:$AB,MATCH(demand!$C142,Verdeelsleutels_percentage!$C:$C,0),MATCH(INDEX(Overzicht!$B$1:$F$35,MATCH(demand!AF$1,Overzicht!$B:$B,0),5),Verdeelsleutels_percentage!$1:$1,0)))</f>
        <v>0</v>
      </c>
      <c r="AG142">
        <f>PRODUCT(INDEX(Overzicht!$B$2:$E$35,MATCH(demand!AG$1,Overzicht!$B$2:$B$35,0),4),INDEX(Verdeelsleutels_percentage!$A:$AB,MATCH(demand!$C142,Verdeelsleutels_percentage!$C:$C,0),MATCH(INDEX(Overzicht!$B$1:$F$35,MATCH(demand!AG$1,Overzicht!$B:$B,0),5),Verdeelsleutels_percentage!$1:$1,0)))</f>
        <v>0</v>
      </c>
      <c r="AH142">
        <f>PRODUCT(INDEX(Overzicht!$B$2:$E$35,MATCH(demand!AH$1,Overzicht!$B$2:$B$35,0),4),INDEX(Verdeelsleutels_percentage!$A:$AB,MATCH(demand!$C142,Verdeelsleutels_percentage!$C:$C,0),MATCH(INDEX(Overzicht!$B$1:$F$35,MATCH(demand!AH$1,Overzicht!$B:$B,0),5),Verdeelsleutels_percentage!$1:$1,0)))</f>
        <v>2.6961293948934788E-4</v>
      </c>
      <c r="AI142">
        <f>PRODUCT(INDEX(Overzicht!$B$2:$E$35,MATCH(demand!AI$1,Overzicht!$B$2:$B$35,0),4),INDEX(Verdeelsleutels_percentage!$A:$AB,MATCH(demand!$C142,Verdeelsleutels_percentage!$C:$C,0),MATCH(INDEX(Overzicht!$B$1:$F$35,MATCH(demand!AI$1,Overzicht!$B:$B,0),5),Verdeelsleutels_percentage!$1:$1,0)))</f>
        <v>4.1478913767591986E-5</v>
      </c>
      <c r="AJ142">
        <f>PRODUCT(INDEX(Overzicht!$B$2:$E$35,MATCH(demand!AJ$1,Overzicht!$B$2:$B$35,0),4),INDEX(Verdeelsleutels_percentage!$A:$AB,MATCH(demand!$C142,Verdeelsleutels_percentage!$C:$C,0),MATCH(INDEX(Overzicht!$B$1:$F$35,MATCH(demand!AJ$1,Overzicht!$B:$B,0),5),Verdeelsleutels_percentage!$1:$1,0)))</f>
        <v>0</v>
      </c>
      <c r="AK142">
        <f>PRODUCT(INDEX(Overzicht!$B$2:$E$35,MATCH(demand!AK$1,Overzicht!$B$2:$B$35,0),4),INDEX(Verdeelsleutels_percentage!$A:$AB,MATCH(demand!$C142,Verdeelsleutels_percentage!$C:$C,0),MATCH(INDEX(Overzicht!$B$1:$F$35,MATCH(demand!AK$1,Overzicht!$B:$B,0),5),Verdeelsleutels_percentage!$1:$1,0)))</f>
        <v>3.2290124795142833E-4</v>
      </c>
      <c r="AL142">
        <f>PRODUCT(INDEX(Overzicht!$B$2:$E$35,MATCH(demand!AL$1,Overzicht!$B$2:$B$35,0),4),INDEX(Verdeelsleutels_percentage!$A:$AB,MATCH(demand!$C142,Verdeelsleutels_percentage!$C:$C,0),MATCH(INDEX(Overzicht!$B$1:$F$35,MATCH(demand!AL$1,Overzicht!$B:$B,0),5),Verdeelsleutels_percentage!$1:$1,0)))</f>
        <v>4.139759589120876E-3</v>
      </c>
      <c r="AM142">
        <f>PRODUCT(INDEX(Overzicht!$B$2:$E$35,MATCH(demand!AM$1,Overzicht!$B$2:$B$35,0),4),INDEX(Verdeelsleutels_percentage!$A:$AB,MATCH(demand!$C142,Verdeelsleutels_percentage!$C:$C,0),MATCH(INDEX(Overzicht!$B$1:$F$35,MATCH(demand!AM$1,Overzicht!$B:$B,0),5),Verdeelsleutels_percentage!$1:$1,0)))</f>
        <v>8.279519178241752E-3</v>
      </c>
      <c r="AN142">
        <f>PRODUCT(INDEX(Overzicht!$B$2:$E$35,MATCH(demand!AN$1,Overzicht!$B$2:$B$35,0),4),INDEX(Verdeelsleutels_percentage!$A:$AB,MATCH(demand!$C142,Verdeelsleutels_percentage!$C:$C,0),MATCH(INDEX(Overzicht!$B$1:$F$35,MATCH(demand!AN$1,Overzicht!$B:$B,0),5),Verdeelsleutels_percentage!$1:$1,0)))</f>
        <v>4.139759589120876E-3</v>
      </c>
      <c r="AO142">
        <f>PRODUCT(INDEX(Overzicht!$B$2:$E$35,MATCH(demand!AO$1,Overzicht!$B$2:$B$35,0),4),INDEX(Verdeelsleutels_percentage!$A:$AB,MATCH(demand!$C142,Verdeelsleutels_percentage!$C:$C,0),MATCH(INDEX(Overzicht!$B$1:$F$35,MATCH(demand!AO$1,Overzicht!$B:$B,0),5),Verdeelsleutels_percentage!$1:$1,0)))</f>
        <v>1.4489158561923066E-2</v>
      </c>
    </row>
    <row r="143" spans="2:41">
      <c r="B143" t="str">
        <f>INDEX('ETLocal datasets'!B:C,MATCH(C143,'ETLocal datasets'!C:C,0),1)</f>
        <v>GM0384</v>
      </c>
      <c r="C143" t="str">
        <f>'ETLocal datasets'!C126</f>
        <v>Diemen</v>
      </c>
      <c r="D143">
        <f t="shared" si="14"/>
        <v>1.1604982901070775E-2</v>
      </c>
      <c r="E143">
        <f t="shared" si="15"/>
        <v>6.2558210058569028E-2</v>
      </c>
      <c r="F143">
        <f t="shared" si="16"/>
        <v>1.7738404619838385E-2</v>
      </c>
      <c r="G143">
        <f t="shared" si="17"/>
        <v>3.6490432360810392E-2</v>
      </c>
      <c r="H143">
        <f>PRODUCT(INDEX(Overzicht!$B$2:$E$35,MATCH(demand!H$1,Overzicht!$B$2:$B$35,0),4),INDEX(Verdeelsleutels_percentage!$A:$AB,MATCH(demand!$C143,Verdeelsleutels_percentage!$C:$C,0),MATCH(INDEX(Overzicht!$B$1:$F$35,MATCH(demand!H$1,Overzicht!$B:$B,0),5),Verdeelsleutels_percentage!$1:$1,0)))</f>
        <v>1.7738404619838385E-2</v>
      </c>
      <c r="I143">
        <f>PRODUCT(INDEX(Overzicht!$B$2:$E$35,MATCH(demand!I$1,Overzicht!$B$2:$B$35,0),4),INDEX(Verdeelsleutels_percentage!$A:$AB,MATCH(demand!$C143,Verdeelsleutels_percentage!$C:$C,0),MATCH(INDEX(Overzicht!$B$1:$F$35,MATCH(demand!I$1,Overzicht!$B:$B,0),5),Verdeelsleutels_percentage!$1:$1,0)))</f>
        <v>2.9871905672782755E-7</v>
      </c>
      <c r="J143">
        <f>PRODUCT(INDEX(Overzicht!$B$2:$E$35,MATCH(demand!J$1,Overzicht!$B$2:$B$35,0),4),INDEX(Verdeelsleutels_percentage!$A:$AB,MATCH(demand!$C143,Verdeelsleutels_percentage!$C:$C,0),MATCH(INDEX(Overzicht!$B$1:$F$35,MATCH(demand!J$1,Overzicht!$B:$B,0),5),Verdeelsleutels_percentage!$1:$1,0)))</f>
        <v>4.0544924845344879E-3</v>
      </c>
      <c r="K143">
        <f>PRODUCT(INDEX(Overzicht!$B$2:$E$35,MATCH(demand!K$1,Overzicht!$B$2:$B$35,0),4),INDEX(Verdeelsleutels_percentage!$A:$AB,MATCH(demand!$C143,Verdeelsleutels_percentage!$C:$C,0),MATCH(INDEX(Overzicht!$B$1:$F$35,MATCH(demand!K$1,Overzicht!$B:$B,0),5),Verdeelsleutels_percentage!$1:$1,0)))</f>
        <v>3.4850556618246552E-8</v>
      </c>
      <c r="L143">
        <f>PRODUCT(INDEX(Overzicht!$B$2:$E$35,MATCH(demand!L$1,Overzicht!$B$2:$B$35,0),4),INDEX(Verdeelsleutels_percentage!$A:$AB,MATCH(demand!$C143,Verdeelsleutels_percentage!$C:$C,0),MATCH(INDEX(Overzicht!$B$1:$F$35,MATCH(demand!L$1,Overzicht!$B:$B,0),5),Verdeelsleutels_percentage!$1:$1,0)))</f>
        <v>6.0817387268017322E-3</v>
      </c>
      <c r="M143">
        <f>PRODUCT(INDEX(Overzicht!$B$2:$E$35,MATCH(demand!M$1,Overzicht!$B$2:$B$35,0),4),INDEX(Verdeelsleutels_percentage!$A:$AB,MATCH(demand!$C143,Verdeelsleutels_percentage!$C:$C,0),MATCH(INDEX(Overzicht!$B$1:$F$35,MATCH(demand!M$1,Overzicht!$B:$B,0),5),Verdeelsleutels_percentage!$1:$1,0)))</f>
        <v>2.4600564518217364E-5</v>
      </c>
      <c r="N143">
        <f>PRODUCT(INDEX(Overzicht!$B$2:$E$35,MATCH(demand!N$1,Overzicht!$B$2:$B$35,0),4),INDEX(Verdeelsleutels_percentage!$A:$AB,MATCH(demand!$C143,Verdeelsleutels_percentage!$C:$C,0),MATCH(INDEX(Overzicht!$B$1:$F$35,MATCH(demand!N$1,Overzicht!$B:$B,0),5),Verdeelsleutels_percentage!$1:$1,0)))</f>
        <v>2.6802900770324448E-5</v>
      </c>
      <c r="O143">
        <f>PRODUCT(INDEX(Overzicht!$B$2:$E$35,MATCH(demand!O$1,Overzicht!$B$2:$B$35,0),4),INDEX(Verdeelsleutels_percentage!$A:$AB,MATCH(demand!$C143,Verdeelsleutels_percentage!$C:$C,0),MATCH(INDEX(Overzicht!$B$1:$F$35,MATCH(demand!O$1,Overzicht!$B:$B,0),5),Verdeelsleutels_percentage!$1:$1,0)))</f>
        <v>0</v>
      </c>
      <c r="P143">
        <f>PRODUCT(INDEX(Overzicht!$B$2:$E$35,MATCH(demand!P$1,Overzicht!$B$2:$B$35,0),4),INDEX(Verdeelsleutels_percentage!$A:$AB,MATCH(demand!$C143,Verdeelsleutels_percentage!$C:$C,0),MATCH(INDEX(Overzicht!$B$1:$F$35,MATCH(demand!P$1,Overzicht!$B:$B,0),5),Verdeelsleutels_percentage!$1:$1,0)))</f>
        <v>0</v>
      </c>
      <c r="Q143">
        <f>PRODUCT(INDEX(Overzicht!$B$2:$E$35,MATCH(demand!Q$1,Overzicht!$B$2:$B$35,0),4),INDEX(Verdeelsleutels_percentage!$A:$AB,MATCH(demand!$C143,Verdeelsleutels_percentage!$C:$C,0),MATCH(INDEX(Overzicht!$B$1:$F$35,MATCH(demand!Q$1,Overzicht!$B:$B,0),5),Verdeelsleutels_percentage!$1:$1,0)))</f>
        <v>6.0183872817308809E-3</v>
      </c>
      <c r="R143">
        <f>PRODUCT(INDEX(Overzicht!$B$2:$E$35,MATCH(demand!R$1,Overzicht!$B$2:$B$35,0),4),INDEX(Verdeelsleutels_percentage!$A:$AB,MATCH(demand!$C143,Verdeelsleutels_percentage!$C:$C,0),MATCH(INDEX(Overzicht!$B$1:$F$35,MATCH(demand!R$1,Overzicht!$B:$B,0),5),Verdeelsleutels_percentage!$1:$1,0)))</f>
        <v>1.0769745662044734E-3</v>
      </c>
      <c r="S143">
        <f>PRODUCT(INDEX(Overzicht!$B$2:$E$35,MATCH(demand!S$1,Overzicht!$B$2:$B$35,0),4),INDEX(Verdeelsleutels_percentage!$A:$AB,MATCH(demand!$C143,Verdeelsleutels_percentage!$C:$C,0),MATCH(INDEX(Overzicht!$B$1:$F$35,MATCH(demand!S$1,Overzicht!$B:$B,0),5),Verdeelsleutels_percentage!$1:$1,0)))</f>
        <v>8.2779221559245806E-3</v>
      </c>
      <c r="T143">
        <f>PRODUCT(INDEX(Overzicht!$B$2:$E$35,MATCH(demand!T$1,Overzicht!$B$2:$B$35,0),4),INDEX(Verdeelsleutels_percentage!$A:$AB,MATCH(demand!$C143,Verdeelsleutels_percentage!$C:$C,0),MATCH(INDEX(Overzicht!$B$1:$F$35,MATCH(demand!T$1,Overzicht!$B:$B,0),5),Verdeelsleutels_percentage!$1:$1,0)))</f>
        <v>6.7574874742241465E-3</v>
      </c>
      <c r="U143">
        <f>PRODUCT(INDEX(Overzicht!$B$2:$E$35,MATCH(demand!U$1,Overzicht!$B$2:$B$35,0),4),INDEX(Verdeelsleutels_percentage!$A:$AB,MATCH(demand!$C143,Verdeelsleutels_percentage!$C:$C,0),MATCH(INDEX(Overzicht!$B$1:$F$35,MATCH(demand!U$1,Overzicht!$B:$B,0),5),Verdeelsleutels_percentage!$1:$1,0)))</f>
        <v>2.1117148356950458E-2</v>
      </c>
      <c r="V143">
        <f>PRODUCT(INDEX(Overzicht!$B$2:$E$35,MATCH(demand!V$1,Overzicht!$B$2:$B$35,0),4),INDEX(Verdeelsleutels_percentage!$A:$AB,MATCH(demand!$C143,Verdeelsleutels_percentage!$C:$C,0),MATCH(INDEX(Overzicht!$B$1:$F$35,MATCH(demand!V$1,Overzicht!$B:$B,0),5),Verdeelsleutels_percentage!$1:$1,0)))</f>
        <v>1.8583090554116404E-3</v>
      </c>
      <c r="W143">
        <f>PRODUCT(INDEX(Overzicht!$B$2:$E$35,MATCH(demand!W$1,Overzicht!$B$2:$B$35,0),4),INDEX(Verdeelsleutels_percentage!$A:$AB,MATCH(demand!$C143,Verdeelsleutels_percentage!$C:$C,0),MATCH(INDEX(Overzicht!$B$1:$F$35,MATCH(demand!W$1,Overzicht!$B:$B,0),5),Verdeelsleutels_percentage!$1:$1,0)))</f>
        <v>2.027246242267244E-2</v>
      </c>
      <c r="X143">
        <f>PRODUCT(INDEX(Overzicht!$B$2:$E$35,MATCH(demand!X$1,Overzicht!$B$2:$B$35,0),4),INDEX(Verdeelsleutels_percentage!$A:$AB,MATCH(demand!$C143,Verdeelsleutels_percentage!$C:$C,0),MATCH(INDEX(Overzicht!$B$1:$F$35,MATCH(demand!X$1,Overzicht!$B:$B,0),5),Verdeelsleutels_percentage!$1:$1,0)))</f>
        <v>1.2304040788818236E-3</v>
      </c>
      <c r="Y143">
        <f>PRODUCT(INDEX(Overzicht!$B$2:$E$35,MATCH(demand!Y$1,Overzicht!$B$2:$B$35,0),4),INDEX(Verdeelsleutels_percentage!$A:$AB,MATCH(demand!$C143,Verdeelsleutels_percentage!$C:$C,0),MATCH(INDEX(Overzicht!$B$1:$F$35,MATCH(demand!Y$1,Overzicht!$B:$B,0),5),Verdeelsleutels_percentage!$1:$1,0)))</f>
        <v>8.105290976189869E-8</v>
      </c>
      <c r="Z143">
        <f>PRODUCT(INDEX(Overzicht!$B$2:$E$35,MATCH(demand!Z$1,Overzicht!$B$2:$B$35,0),4),INDEX(Verdeelsleutels_percentage!$A:$AB,MATCH(demand!$C143,Verdeelsleutels_percentage!$C:$C,0),MATCH(INDEX(Overzicht!$B$1:$F$35,MATCH(demand!Z$1,Overzicht!$B:$B,0),5),Verdeelsleutels_percentage!$1:$1,0)))</f>
        <v>0</v>
      </c>
      <c r="AA143">
        <f>PRODUCT(INDEX(Overzicht!$B$2:$E$35,MATCH(demand!AA$1,Overzicht!$B$2:$B$35,0),4),INDEX(Verdeelsleutels_percentage!$A:$AB,MATCH(demand!$C143,Verdeelsleutels_percentage!$C:$C,0),MATCH(INDEX(Overzicht!$B$1:$F$35,MATCH(demand!AA$1,Overzicht!$B:$B,0),5),Verdeelsleutels_percentage!$1:$1,0)))</f>
        <v>1.8959744973543554E-6</v>
      </c>
      <c r="AB143">
        <f>PRODUCT(INDEX(Overzicht!$B$2:$E$35,MATCH(demand!AB$1,Overzicht!$B$2:$B$35,0),4),INDEX(Verdeelsleutels_percentage!$A:$AB,MATCH(demand!$C143,Verdeelsleutels_percentage!$C:$C,0),MATCH(INDEX(Overzicht!$B$1:$F$35,MATCH(demand!AB$1,Overzicht!$B:$B,0),5),Verdeelsleutels_percentage!$1:$1,0)))</f>
        <v>7.816478231505157E-3</v>
      </c>
      <c r="AC143">
        <f>PRODUCT(INDEX(Overzicht!$B$2:$E$35,MATCH(demand!AC$1,Overzicht!$B$2:$B$35,0),4),INDEX(Verdeelsleutels_percentage!$A:$AB,MATCH(demand!$C143,Verdeelsleutels_percentage!$C:$C,0),MATCH(INDEX(Overzicht!$B$1:$F$35,MATCH(demand!AC$1,Overzicht!$B:$B,0),5),Verdeelsleutels_percentage!$1:$1,0)))</f>
        <v>4.0554676600376385E-4</v>
      </c>
      <c r="AD143">
        <f>PRODUCT(INDEX(Overzicht!$B$2:$E$35,MATCH(demand!AD$1,Overzicht!$B$2:$B$35,0),4),INDEX(Verdeelsleutels_percentage!$A:$AB,MATCH(demand!$C143,Verdeelsleutels_percentage!$C:$C,0),MATCH(INDEX(Overzicht!$B$1:$F$35,MATCH(demand!AD$1,Overzicht!$B:$B,0),5),Verdeelsleutels_percentage!$1:$1,0)))</f>
        <v>0</v>
      </c>
      <c r="AE143">
        <f>PRODUCT(INDEX(Overzicht!$B$2:$E$35,MATCH(demand!AE$1,Overzicht!$B$2:$B$35,0),4),INDEX(Verdeelsleutels_percentage!$A:$AB,MATCH(demand!$C143,Verdeelsleutels_percentage!$C:$C,0),MATCH(INDEX(Overzicht!$B$1:$F$35,MATCH(demand!AE$1,Overzicht!$B:$B,0),5),Verdeelsleutels_percentage!$1:$1,0)))</f>
        <v>0</v>
      </c>
      <c r="AF143">
        <f>PRODUCT(INDEX(Overzicht!$B$2:$E$35,MATCH(demand!AF$1,Overzicht!$B$2:$B$35,0),4),INDEX(Verdeelsleutels_percentage!$A:$AB,MATCH(demand!$C143,Verdeelsleutels_percentage!$C:$C,0),MATCH(INDEX(Overzicht!$B$1:$F$35,MATCH(demand!AF$1,Overzicht!$B:$B,0),5),Verdeelsleutels_percentage!$1:$1,0)))</f>
        <v>0</v>
      </c>
      <c r="AG143">
        <f>PRODUCT(INDEX(Overzicht!$B$2:$E$35,MATCH(demand!AG$1,Overzicht!$B$2:$B$35,0),4),INDEX(Verdeelsleutels_percentage!$A:$AB,MATCH(demand!$C143,Verdeelsleutels_percentage!$C:$C,0),MATCH(INDEX(Overzicht!$B$1:$F$35,MATCH(demand!AG$1,Overzicht!$B:$B,0),5),Verdeelsleutels_percentage!$1:$1,0)))</f>
        <v>0</v>
      </c>
      <c r="AH143">
        <f>PRODUCT(INDEX(Overzicht!$B$2:$E$35,MATCH(demand!AH$1,Overzicht!$B$2:$B$35,0),4),INDEX(Verdeelsleutels_percentage!$A:$AB,MATCH(demand!$C143,Verdeelsleutels_percentage!$C:$C,0),MATCH(INDEX(Overzicht!$B$1:$F$35,MATCH(demand!AH$1,Overzicht!$B:$B,0),5),Verdeelsleutels_percentage!$1:$1,0)))</f>
        <v>2.4647668465606619E-5</v>
      </c>
      <c r="AI143">
        <f>PRODUCT(INDEX(Overzicht!$B$2:$E$35,MATCH(demand!AI$1,Overzicht!$B$2:$B$35,0),4),INDEX(Verdeelsleutels_percentage!$A:$AB,MATCH(demand!$C143,Verdeelsleutels_percentage!$C:$C,0),MATCH(INDEX(Overzicht!$B$1:$F$35,MATCH(demand!AI$1,Overzicht!$B:$B,0),5),Verdeelsleutels_percentage!$1:$1,0)))</f>
        <v>3.7919489947087109E-6</v>
      </c>
      <c r="AJ143">
        <f>PRODUCT(INDEX(Overzicht!$B$2:$E$35,MATCH(demand!AJ$1,Overzicht!$B$2:$B$35,0),4),INDEX(Verdeelsleutels_percentage!$A:$AB,MATCH(demand!$C143,Verdeelsleutels_percentage!$C:$C,0),MATCH(INDEX(Overzicht!$B$1:$F$35,MATCH(demand!AJ$1,Overzicht!$B:$B,0),5),Verdeelsleutels_percentage!$1:$1,0)))</f>
        <v>0</v>
      </c>
      <c r="AK143">
        <f>PRODUCT(INDEX(Overzicht!$B$2:$E$35,MATCH(demand!AK$1,Overzicht!$B$2:$B$35,0),4),INDEX(Verdeelsleutels_percentage!$A:$AB,MATCH(demand!$C143,Verdeelsleutels_percentage!$C:$C,0),MATCH(INDEX(Overzicht!$B$1:$F$35,MATCH(demand!AK$1,Overzicht!$B:$B,0),5),Verdeelsleutels_percentage!$1:$1,0)))</f>
        <v>2.635420114947417E-4</v>
      </c>
      <c r="AL143">
        <f>PRODUCT(INDEX(Overzicht!$B$2:$E$35,MATCH(demand!AL$1,Overzicht!$B$2:$B$35,0),4),INDEX(Verdeelsleutels_percentage!$A:$AB,MATCH(demand!$C143,Verdeelsleutels_percentage!$C:$C,0),MATCH(INDEX(Overzicht!$B$1:$F$35,MATCH(demand!AL$1,Overzicht!$B:$B,0),5),Verdeelsleutels_percentage!$1:$1,0)))</f>
        <v>3.3787437371120732E-3</v>
      </c>
      <c r="AM143">
        <f>PRODUCT(INDEX(Overzicht!$B$2:$E$35,MATCH(demand!AM$1,Overzicht!$B$2:$B$35,0),4),INDEX(Verdeelsleutels_percentage!$A:$AB,MATCH(demand!$C143,Verdeelsleutels_percentage!$C:$C,0),MATCH(INDEX(Overzicht!$B$1:$F$35,MATCH(demand!AM$1,Overzicht!$B:$B,0),5),Verdeelsleutels_percentage!$1:$1,0)))</f>
        <v>6.7574874742241465E-3</v>
      </c>
      <c r="AN143">
        <f>PRODUCT(INDEX(Overzicht!$B$2:$E$35,MATCH(demand!AN$1,Overzicht!$B$2:$B$35,0),4),INDEX(Verdeelsleutels_percentage!$A:$AB,MATCH(demand!$C143,Verdeelsleutels_percentage!$C:$C,0),MATCH(INDEX(Overzicht!$B$1:$F$35,MATCH(demand!AN$1,Overzicht!$B:$B,0),5),Verdeelsleutels_percentage!$1:$1,0)))</f>
        <v>3.3787437371120732E-3</v>
      </c>
      <c r="AO143">
        <f>PRODUCT(INDEX(Overzicht!$B$2:$E$35,MATCH(demand!AO$1,Overzicht!$B$2:$B$35,0),4),INDEX(Verdeelsleutels_percentage!$A:$AB,MATCH(demand!$C143,Verdeelsleutels_percentage!$C:$C,0),MATCH(INDEX(Overzicht!$B$1:$F$35,MATCH(demand!AO$1,Overzicht!$B:$B,0),5),Verdeelsleutels_percentage!$1:$1,0)))</f>
        <v>1.1825603079892257E-2</v>
      </c>
    </row>
    <row r="144" spans="2:41">
      <c r="B144" t="str">
        <f>INDEX('ETLocal datasets'!B:C,MATCH(C144,'ETLocal datasets'!C:C,0),1)</f>
        <v>GM0385</v>
      </c>
      <c r="C144" t="str">
        <f>'ETLocal datasets'!C127</f>
        <v>Edam-Volendam</v>
      </c>
      <c r="D144">
        <f t="shared" si="14"/>
        <v>2.1235674435087573E-2</v>
      </c>
      <c r="E144">
        <f t="shared" si="15"/>
        <v>7.9150391999658232E-2</v>
      </c>
      <c r="F144">
        <f t="shared" si="16"/>
        <v>2.193241089092841E-2</v>
      </c>
      <c r="G144">
        <f t="shared" si="17"/>
        <v>4.5118102404195587E-2</v>
      </c>
      <c r="H144">
        <f>PRODUCT(INDEX(Overzicht!$B$2:$E$35,MATCH(demand!H$1,Overzicht!$B$2:$B$35,0),4),INDEX(Verdeelsleutels_percentage!$A:$AB,MATCH(demand!$C144,Verdeelsleutels_percentage!$C:$C,0),MATCH(INDEX(Overzicht!$B$1:$F$35,MATCH(demand!H$1,Overzicht!$B:$B,0),5),Verdeelsleutels_percentage!$1:$1,0)))</f>
        <v>2.193241089092841E-2</v>
      </c>
      <c r="I144">
        <f>PRODUCT(INDEX(Overzicht!$B$2:$E$35,MATCH(demand!I$1,Overzicht!$B$2:$B$35,0),4),INDEX(Verdeelsleutels_percentage!$A:$AB,MATCH(demand!$C144,Verdeelsleutels_percentage!$C:$C,0),MATCH(INDEX(Overzicht!$B$1:$F$35,MATCH(demand!I$1,Overzicht!$B:$B,0),5),Verdeelsleutels_percentage!$1:$1,0)))</f>
        <v>2.0221952500221801E-3</v>
      </c>
      <c r="J144">
        <f>PRODUCT(INDEX(Overzicht!$B$2:$E$35,MATCH(demand!J$1,Overzicht!$B$2:$B$35,0),4),INDEX(Verdeelsleutels_percentage!$A:$AB,MATCH(demand!$C144,Verdeelsleutels_percentage!$C:$C,0),MATCH(INDEX(Overzicht!$B$1:$F$35,MATCH(demand!J$1,Overzicht!$B:$B,0),5),Verdeelsleutels_percentage!$1:$1,0)))</f>
        <v>5.0131224893550643E-3</v>
      </c>
      <c r="K144">
        <f>PRODUCT(INDEX(Overzicht!$B$2:$E$35,MATCH(demand!K$1,Overzicht!$B$2:$B$35,0),4),INDEX(Verdeelsleutels_percentage!$A:$AB,MATCH(demand!$C144,Verdeelsleutels_percentage!$C:$C,0),MATCH(INDEX(Overzicht!$B$1:$F$35,MATCH(demand!K$1,Overzicht!$B:$B,0),5),Verdeelsleutels_percentage!$1:$1,0)))</f>
        <v>2.3592277916925438E-4</v>
      </c>
      <c r="L144">
        <f>PRODUCT(INDEX(Overzicht!$B$2:$E$35,MATCH(demand!L$1,Overzicht!$B$2:$B$35,0),4),INDEX(Verdeelsleutels_percentage!$A:$AB,MATCH(demand!$C144,Verdeelsleutels_percentage!$C:$C,0),MATCH(INDEX(Overzicht!$B$1:$F$35,MATCH(demand!L$1,Overzicht!$B:$B,0),5),Verdeelsleutels_percentage!$1:$1,0)))</f>
        <v>7.5196837340325978E-3</v>
      </c>
      <c r="M144">
        <f>PRODUCT(INDEX(Overzicht!$B$2:$E$35,MATCH(demand!M$1,Overzicht!$B$2:$B$35,0),4),INDEX(Verdeelsleutels_percentage!$A:$AB,MATCH(demand!$C144,Verdeelsleutels_percentage!$C:$C,0),MATCH(INDEX(Overzicht!$B$1:$F$35,MATCH(demand!M$1,Overzicht!$B:$B,0),5),Verdeelsleutels_percentage!$1:$1,0)))</f>
        <v>4.834320468297567E-3</v>
      </c>
      <c r="N144">
        <f>PRODUCT(INDEX(Overzicht!$B$2:$E$35,MATCH(demand!N$1,Overzicht!$B$2:$B$35,0),4),INDEX(Verdeelsleutels_percentage!$A:$AB,MATCH(demand!$C144,Verdeelsleutels_percentage!$C:$C,0),MATCH(INDEX(Overzicht!$B$1:$F$35,MATCH(demand!N$1,Overzicht!$B:$B,0),5),Verdeelsleutels_percentage!$1:$1,0)))</f>
        <v>5.2632433038989745E-3</v>
      </c>
      <c r="O144">
        <f>PRODUCT(INDEX(Overzicht!$B$2:$E$35,MATCH(demand!O$1,Overzicht!$B$2:$B$35,0),4),INDEX(Verdeelsleutels_percentage!$A:$AB,MATCH(demand!$C144,Verdeelsleutels_percentage!$C:$C,0),MATCH(INDEX(Overzicht!$B$1:$F$35,MATCH(demand!O$1,Overzicht!$B:$B,0),5),Verdeelsleutels_percentage!$1:$1,0)))</f>
        <v>0</v>
      </c>
      <c r="P144">
        <f>PRODUCT(INDEX(Overzicht!$B$2:$E$35,MATCH(demand!P$1,Overzicht!$B$2:$B$35,0),4),INDEX(Verdeelsleutels_percentage!$A:$AB,MATCH(demand!$C144,Verdeelsleutels_percentage!$C:$C,0),MATCH(INDEX(Overzicht!$B$1:$F$35,MATCH(demand!P$1,Overzicht!$B:$B,0),5),Verdeelsleutels_percentage!$1:$1,0)))</f>
        <v>0</v>
      </c>
      <c r="Q144">
        <f>PRODUCT(INDEX(Overzicht!$B$2:$E$35,MATCH(demand!Q$1,Overzicht!$B$2:$B$35,0),4),INDEX(Verdeelsleutels_percentage!$A:$AB,MATCH(demand!$C144,Verdeelsleutels_percentage!$C:$C,0),MATCH(INDEX(Overzicht!$B$1:$F$35,MATCH(demand!Q$1,Overzicht!$B:$B,0),5),Verdeelsleutels_percentage!$1:$1,0)))</f>
        <v>7.4413536951364245E-3</v>
      </c>
      <c r="R144">
        <f>PRODUCT(INDEX(Overzicht!$B$2:$E$35,MATCH(demand!R$1,Overzicht!$B$2:$B$35,0),4),INDEX(Verdeelsleutels_percentage!$A:$AB,MATCH(demand!$C144,Verdeelsleutels_percentage!$C:$C,0),MATCH(INDEX(Overzicht!$B$1:$F$35,MATCH(demand!R$1,Overzicht!$B:$B,0),5),Verdeelsleutels_percentage!$1:$1,0)))</f>
        <v>1.331610661234939E-3</v>
      </c>
      <c r="S144">
        <f>PRODUCT(INDEX(Overzicht!$B$2:$E$35,MATCH(demand!S$1,Overzicht!$B$2:$B$35,0),4),INDEX(Verdeelsleutels_percentage!$A:$AB,MATCH(demand!$C144,Verdeelsleutels_percentage!$C:$C,0),MATCH(INDEX(Overzicht!$B$1:$F$35,MATCH(demand!S$1,Overzicht!$B:$B,0),5),Verdeelsleutels_percentage!$1:$1,0)))</f>
        <v>1.0235125082433258E-2</v>
      </c>
      <c r="T144">
        <f>PRODUCT(INDEX(Overzicht!$B$2:$E$35,MATCH(demand!T$1,Overzicht!$B$2:$B$35,0),4),INDEX(Verdeelsleutels_percentage!$A:$AB,MATCH(demand!$C144,Verdeelsleutels_percentage!$C:$C,0),MATCH(INDEX(Overzicht!$B$1:$F$35,MATCH(demand!T$1,Overzicht!$B:$B,0),5),Verdeelsleutels_percentage!$1:$1,0)))</f>
        <v>8.3552041489251081E-3</v>
      </c>
      <c r="U144">
        <f>PRODUCT(INDEX(Overzicht!$B$2:$E$35,MATCH(demand!U$1,Overzicht!$B$2:$B$35,0),4),INDEX(Verdeelsleutels_percentage!$A:$AB,MATCH(demand!$C144,Verdeelsleutels_percentage!$C:$C,0),MATCH(INDEX(Overzicht!$B$1:$F$35,MATCH(demand!U$1,Overzicht!$B:$B,0),5),Verdeelsleutels_percentage!$1:$1,0)))</f>
        <v>2.6110012965390964E-2</v>
      </c>
      <c r="V144">
        <f>PRODUCT(INDEX(Overzicht!$B$2:$E$35,MATCH(demand!V$1,Overzicht!$B$2:$B$35,0),4),INDEX(Verdeelsleutels_percentage!$A:$AB,MATCH(demand!$C144,Verdeelsleutels_percentage!$C:$C,0),MATCH(INDEX(Overzicht!$B$1:$F$35,MATCH(demand!V$1,Overzicht!$B:$B,0),5),Verdeelsleutels_percentage!$1:$1,0)))</f>
        <v>2.297681140954405E-3</v>
      </c>
      <c r="W144">
        <f>PRODUCT(INDEX(Overzicht!$B$2:$E$35,MATCH(demand!W$1,Overzicht!$B$2:$B$35,0),4),INDEX(Verdeelsleutels_percentage!$A:$AB,MATCH(demand!$C144,Verdeelsleutels_percentage!$C:$C,0),MATCH(INDEX(Overzicht!$B$1:$F$35,MATCH(demand!W$1,Overzicht!$B:$B,0),5),Verdeelsleutels_percentage!$1:$1,0)))</f>
        <v>2.5065612446775326E-2</v>
      </c>
      <c r="X144">
        <f>PRODUCT(INDEX(Overzicht!$B$2:$E$35,MATCH(demand!X$1,Overzicht!$B$2:$B$35,0),4),INDEX(Verdeelsleutels_percentage!$A:$AB,MATCH(demand!$C144,Verdeelsleutels_percentage!$C:$C,0),MATCH(INDEX(Overzicht!$B$1:$F$35,MATCH(demand!X$1,Overzicht!$B:$B,0),5),Verdeelsleutels_percentage!$1:$1,0)))</f>
        <v>0</v>
      </c>
      <c r="Y144">
        <f>PRODUCT(INDEX(Overzicht!$B$2:$E$35,MATCH(demand!Y$1,Overzicht!$B$2:$B$35,0),4),INDEX(Verdeelsleutels_percentage!$A:$AB,MATCH(demand!$C144,Verdeelsleutels_percentage!$C:$C,0),MATCH(INDEX(Overzicht!$B$1:$F$35,MATCH(demand!Y$1,Overzicht!$B:$B,0),5),Verdeelsleutels_percentage!$1:$1,0)))</f>
        <v>3.6015019337598381E-7</v>
      </c>
      <c r="Z144">
        <f>PRODUCT(INDEX(Overzicht!$B$2:$E$35,MATCH(demand!Z$1,Overzicht!$B$2:$B$35,0),4),INDEX(Verdeelsleutels_percentage!$A:$AB,MATCH(demand!$C144,Verdeelsleutels_percentage!$C:$C,0),MATCH(INDEX(Overzicht!$B$1:$F$35,MATCH(demand!Z$1,Overzicht!$B:$B,0),5),Verdeelsleutels_percentage!$1:$1,0)))</f>
        <v>0</v>
      </c>
      <c r="AA144">
        <f>PRODUCT(INDEX(Overzicht!$B$2:$E$35,MATCH(demand!AA$1,Overzicht!$B$2:$B$35,0),4),INDEX(Verdeelsleutels_percentage!$A:$AB,MATCH(demand!$C144,Verdeelsleutels_percentage!$C:$C,0),MATCH(INDEX(Overzicht!$B$1:$F$35,MATCH(demand!AA$1,Overzicht!$B:$B,0),5),Verdeelsleutels_percentage!$1:$1,0)))</f>
        <v>8.4245659269235988E-6</v>
      </c>
      <c r="AB144">
        <f>PRODUCT(INDEX(Overzicht!$B$2:$E$35,MATCH(demand!AB$1,Overzicht!$B$2:$B$35,0),4),INDEX(Verdeelsleutels_percentage!$A:$AB,MATCH(demand!$C144,Verdeelsleutels_percentage!$C:$C,0),MATCH(INDEX(Overzicht!$B$1:$F$35,MATCH(demand!AB$1,Overzicht!$B:$B,0),5),Verdeelsleutels_percentage!$1:$1,0)))</f>
        <v>7.7384292131918025E-3</v>
      </c>
      <c r="AC144">
        <f>PRODUCT(INDEX(Overzicht!$B$2:$E$35,MATCH(demand!AC$1,Overzicht!$B$2:$B$35,0),4),INDEX(Verdeelsleutels_percentage!$A:$AB,MATCH(demand!$C144,Verdeelsleutels_percentage!$C:$C,0),MATCH(INDEX(Overzicht!$B$1:$F$35,MATCH(demand!AC$1,Overzicht!$B:$B,0),5),Verdeelsleutels_percentage!$1:$1,0)))</f>
        <v>2.4762973482213773E-4</v>
      </c>
      <c r="AD144">
        <f>PRODUCT(INDEX(Overzicht!$B$2:$E$35,MATCH(demand!AD$1,Overzicht!$B$2:$B$35,0),4),INDEX(Verdeelsleutels_percentage!$A:$AB,MATCH(demand!$C144,Verdeelsleutels_percentage!$C:$C,0),MATCH(INDEX(Overzicht!$B$1:$F$35,MATCH(demand!AD$1,Overzicht!$B:$B,0),5),Verdeelsleutels_percentage!$1:$1,0)))</f>
        <v>0</v>
      </c>
      <c r="AE144">
        <f>PRODUCT(INDEX(Overzicht!$B$2:$E$35,MATCH(demand!AE$1,Overzicht!$B$2:$B$35,0),4),INDEX(Verdeelsleutels_percentage!$A:$AB,MATCH(demand!$C144,Verdeelsleutels_percentage!$C:$C,0),MATCH(INDEX(Overzicht!$B$1:$F$35,MATCH(demand!AE$1,Overzicht!$B:$B,0),5),Verdeelsleutels_percentage!$1:$1,0)))</f>
        <v>0</v>
      </c>
      <c r="AF144">
        <f>PRODUCT(INDEX(Overzicht!$B$2:$E$35,MATCH(demand!AF$1,Overzicht!$B$2:$B$35,0),4),INDEX(Verdeelsleutels_percentage!$A:$AB,MATCH(demand!$C144,Verdeelsleutels_percentage!$C:$C,0),MATCH(INDEX(Overzicht!$B$1:$F$35,MATCH(demand!AF$1,Overzicht!$B:$B,0),5),Verdeelsleutels_percentage!$1:$1,0)))</f>
        <v>0</v>
      </c>
      <c r="AG144">
        <f>PRODUCT(INDEX(Overzicht!$B$2:$E$35,MATCH(demand!AG$1,Overzicht!$B$2:$B$35,0),4),INDEX(Verdeelsleutels_percentage!$A:$AB,MATCH(demand!$C144,Verdeelsleutels_percentage!$C:$C,0),MATCH(INDEX(Overzicht!$B$1:$F$35,MATCH(demand!AG$1,Overzicht!$B:$B,0),5),Verdeelsleutels_percentage!$1:$1,0)))</f>
        <v>0</v>
      </c>
      <c r="AH144">
        <f>PRODUCT(INDEX(Overzicht!$B$2:$E$35,MATCH(demand!AH$1,Overzicht!$B$2:$B$35,0),4),INDEX(Verdeelsleutels_percentage!$A:$AB,MATCH(demand!$C144,Verdeelsleutels_percentage!$C:$C,0),MATCH(INDEX(Overzicht!$B$1:$F$35,MATCH(demand!AH$1,Overzicht!$B:$B,0),5),Verdeelsleutels_percentage!$1:$1,0)))</f>
        <v>1.0951935705000678E-4</v>
      </c>
      <c r="AI144">
        <f>PRODUCT(INDEX(Overzicht!$B$2:$E$35,MATCH(demand!AI$1,Overzicht!$B$2:$B$35,0),4),INDEX(Verdeelsleutels_percentage!$A:$AB,MATCH(demand!$C144,Verdeelsleutels_percentage!$C:$C,0),MATCH(INDEX(Overzicht!$B$1:$F$35,MATCH(demand!AI$1,Overzicht!$B:$B,0),5),Verdeelsleutels_percentage!$1:$1,0)))</f>
        <v>1.6849131853847198E-5</v>
      </c>
      <c r="AJ144">
        <f>PRODUCT(INDEX(Overzicht!$B$2:$E$35,MATCH(demand!AJ$1,Overzicht!$B$2:$B$35,0),4),INDEX(Verdeelsleutels_percentage!$A:$AB,MATCH(demand!$C144,Verdeelsleutels_percentage!$C:$C,0),MATCH(INDEX(Overzicht!$B$1:$F$35,MATCH(demand!AJ$1,Overzicht!$B:$B,0),5),Verdeelsleutels_percentage!$1:$1,0)))</f>
        <v>0</v>
      </c>
      <c r="AK144">
        <f>PRODUCT(INDEX(Overzicht!$B$2:$E$35,MATCH(demand!AK$1,Overzicht!$B$2:$B$35,0),4),INDEX(Verdeelsleutels_percentage!$A:$AB,MATCH(demand!$C144,Verdeelsleutels_percentage!$C:$C,0),MATCH(INDEX(Overzicht!$B$1:$F$35,MATCH(demand!AK$1,Overzicht!$B:$B,0),5),Verdeelsleutels_percentage!$1:$1,0)))</f>
        <v>3.2585296180807921E-4</v>
      </c>
      <c r="AL144">
        <f>PRODUCT(INDEX(Overzicht!$B$2:$E$35,MATCH(demand!AL$1,Overzicht!$B$2:$B$35,0),4),INDEX(Verdeelsleutels_percentage!$A:$AB,MATCH(demand!$C144,Verdeelsleutels_percentage!$C:$C,0),MATCH(INDEX(Overzicht!$B$1:$F$35,MATCH(demand!AL$1,Overzicht!$B:$B,0),5),Verdeelsleutels_percentage!$1:$1,0)))</f>
        <v>4.1776020744625541E-3</v>
      </c>
      <c r="AM144">
        <f>PRODUCT(INDEX(Overzicht!$B$2:$E$35,MATCH(demand!AM$1,Overzicht!$B$2:$B$35,0),4),INDEX(Verdeelsleutels_percentage!$A:$AB,MATCH(demand!$C144,Verdeelsleutels_percentage!$C:$C,0),MATCH(INDEX(Overzicht!$B$1:$F$35,MATCH(demand!AM$1,Overzicht!$B:$B,0),5),Verdeelsleutels_percentage!$1:$1,0)))</f>
        <v>8.3552041489251081E-3</v>
      </c>
      <c r="AN144">
        <f>PRODUCT(INDEX(Overzicht!$B$2:$E$35,MATCH(demand!AN$1,Overzicht!$B$2:$B$35,0),4),INDEX(Verdeelsleutels_percentage!$A:$AB,MATCH(demand!$C144,Verdeelsleutels_percentage!$C:$C,0),MATCH(INDEX(Overzicht!$B$1:$F$35,MATCH(demand!AN$1,Overzicht!$B:$B,0),5),Verdeelsleutels_percentage!$1:$1,0)))</f>
        <v>4.1776020744625541E-3</v>
      </c>
      <c r="AO144">
        <f>PRODUCT(INDEX(Overzicht!$B$2:$E$35,MATCH(demand!AO$1,Overzicht!$B$2:$B$35,0),4),INDEX(Verdeelsleutels_percentage!$A:$AB,MATCH(demand!$C144,Verdeelsleutels_percentage!$C:$C,0),MATCH(INDEX(Overzicht!$B$1:$F$35,MATCH(demand!AO$1,Overzicht!$B:$B,0),5),Verdeelsleutels_percentage!$1:$1,0)))</f>
        <v>1.462160726061894E-2</v>
      </c>
    </row>
    <row r="145" spans="2:41">
      <c r="B145" t="str">
        <f>INDEX('ETLocal datasets'!B:C,MATCH(C145,'ETLocal datasets'!C:C,0),1)</f>
        <v>GM0388</v>
      </c>
      <c r="C145" t="str">
        <f>'ETLocal datasets'!C128</f>
        <v>Enkhuizen</v>
      </c>
      <c r="D145">
        <f t="shared" si="14"/>
        <v>8.89068301563385E-3</v>
      </c>
      <c r="E145">
        <f t="shared" si="15"/>
        <v>4.07880182180239E-2</v>
      </c>
      <c r="F145">
        <f t="shared" si="16"/>
        <v>1.1244165443874125E-2</v>
      </c>
      <c r="G145">
        <f t="shared" si="17"/>
        <v>2.3130854627398202E-2</v>
      </c>
      <c r="H145">
        <f>PRODUCT(INDEX(Overzicht!$B$2:$E$35,MATCH(demand!H$1,Overzicht!$B$2:$B$35,0),4),INDEX(Verdeelsleutels_percentage!$A:$AB,MATCH(demand!$C145,Verdeelsleutels_percentage!$C:$C,0),MATCH(INDEX(Overzicht!$B$1:$F$35,MATCH(demand!H$1,Overzicht!$B:$B,0),5),Verdeelsleutels_percentage!$1:$1,0)))</f>
        <v>1.1244165443874125E-2</v>
      </c>
      <c r="I145">
        <f>PRODUCT(INDEX(Overzicht!$B$2:$E$35,MATCH(demand!I$1,Overzicht!$B$2:$B$35,0),4),INDEX(Verdeelsleutels_percentage!$A:$AB,MATCH(demand!$C145,Verdeelsleutels_percentage!$C:$C,0),MATCH(INDEX(Overzicht!$B$1:$F$35,MATCH(demand!I$1,Overzicht!$B:$B,0),5),Verdeelsleutels_percentage!$1:$1,0)))</f>
        <v>1.1115004190779432E-3</v>
      </c>
      <c r="J145">
        <f>PRODUCT(INDEX(Overzicht!$B$2:$E$35,MATCH(demand!J$1,Overzicht!$B$2:$B$35,0),4),INDEX(Verdeelsleutels_percentage!$A:$AB,MATCH(demand!$C145,Verdeelsleutels_percentage!$C:$C,0),MATCH(INDEX(Overzicht!$B$1:$F$35,MATCH(demand!J$1,Overzicht!$B:$B,0),5),Verdeelsleutels_percentage!$1:$1,0)))</f>
        <v>2.5700949585998E-3</v>
      </c>
      <c r="K145">
        <f>PRODUCT(INDEX(Overzicht!$B$2:$E$35,MATCH(demand!K$1,Overzicht!$B$2:$B$35,0),4),INDEX(Verdeelsleutels_percentage!$A:$AB,MATCH(demand!$C145,Verdeelsleutels_percentage!$C:$C,0),MATCH(INDEX(Overzicht!$B$1:$F$35,MATCH(demand!K$1,Overzicht!$B:$B,0),5),Verdeelsleutels_percentage!$1:$1,0)))</f>
        <v>1.2967504889242672E-4</v>
      </c>
      <c r="L145">
        <f>PRODUCT(INDEX(Overzicht!$B$2:$E$35,MATCH(demand!L$1,Overzicht!$B$2:$B$35,0),4),INDEX(Verdeelsleutels_percentage!$A:$AB,MATCH(demand!$C145,Verdeelsleutels_percentage!$C:$C,0),MATCH(INDEX(Overzicht!$B$1:$F$35,MATCH(demand!L$1,Overzicht!$B:$B,0),5),Verdeelsleutels_percentage!$1:$1,0)))</f>
        <v>3.8551424378997002E-3</v>
      </c>
      <c r="M145">
        <f>PRODUCT(INDEX(Overzicht!$B$2:$E$35,MATCH(demand!M$1,Overzicht!$B$2:$B$35,0),4),INDEX(Verdeelsleutels_percentage!$A:$AB,MATCH(demand!$C145,Verdeelsleutels_percentage!$C:$C,0),MATCH(INDEX(Overzicht!$B$1:$F$35,MATCH(demand!M$1,Overzicht!$B:$B,0),5),Verdeelsleutels_percentage!$1:$1,0)))</f>
        <v>3.4052360359427202E-4</v>
      </c>
      <c r="N145">
        <f>PRODUCT(INDEX(Overzicht!$B$2:$E$35,MATCH(demand!N$1,Overzicht!$B$2:$B$35,0),4),INDEX(Verdeelsleutels_percentage!$A:$AB,MATCH(demand!$C145,Verdeelsleutels_percentage!$C:$C,0),MATCH(INDEX(Overzicht!$B$1:$F$35,MATCH(demand!N$1,Overzicht!$B:$B,0),5),Verdeelsleutels_percentage!$1:$1,0)))</f>
        <v>1.9556036444366696E-3</v>
      </c>
      <c r="O145">
        <f>PRODUCT(INDEX(Overzicht!$B$2:$E$35,MATCH(demand!O$1,Overzicht!$B$2:$B$35,0),4),INDEX(Verdeelsleutels_percentage!$A:$AB,MATCH(demand!$C145,Verdeelsleutels_percentage!$C:$C,0),MATCH(INDEX(Overzicht!$B$1:$F$35,MATCH(demand!O$1,Overzicht!$B:$B,0),5),Verdeelsleutels_percentage!$1:$1,0)))</f>
        <v>0</v>
      </c>
      <c r="P145">
        <f>PRODUCT(INDEX(Overzicht!$B$2:$E$35,MATCH(demand!P$1,Overzicht!$B$2:$B$35,0),4),INDEX(Verdeelsleutels_percentage!$A:$AB,MATCH(demand!$C145,Verdeelsleutels_percentage!$C:$C,0),MATCH(INDEX(Overzicht!$B$1:$F$35,MATCH(demand!P$1,Overzicht!$B:$B,0),5),Verdeelsleutels_percentage!$1:$1,0)))</f>
        <v>0</v>
      </c>
      <c r="Q145">
        <f>PRODUCT(INDEX(Overzicht!$B$2:$E$35,MATCH(demand!Q$1,Overzicht!$B$2:$B$35,0),4),INDEX(Verdeelsleutels_percentage!$A:$AB,MATCH(demand!$C145,Verdeelsleutels_percentage!$C:$C,0),MATCH(INDEX(Overzicht!$B$1:$F$35,MATCH(demand!Q$1,Overzicht!$B:$B,0),5),Verdeelsleutels_percentage!$1:$1,0)))</f>
        <v>3.8149847041715782E-3</v>
      </c>
      <c r="R145">
        <f>PRODUCT(INDEX(Overzicht!$B$2:$E$35,MATCH(demand!R$1,Overzicht!$B$2:$B$35,0),4),INDEX(Verdeelsleutels_percentage!$A:$AB,MATCH(demand!$C145,Verdeelsleutels_percentage!$C:$C,0),MATCH(INDEX(Overzicht!$B$1:$F$35,MATCH(demand!R$1,Overzicht!$B:$B,0),5),Verdeelsleutels_percentage!$1:$1,0)))</f>
        <v>6.8268147337807185E-4</v>
      </c>
      <c r="S145">
        <f>PRODUCT(INDEX(Overzicht!$B$2:$E$35,MATCH(demand!S$1,Overzicht!$B$2:$B$35,0),4),INDEX(Verdeelsleutels_percentage!$A:$AB,MATCH(demand!$C145,Verdeelsleutels_percentage!$C:$C,0),MATCH(INDEX(Overzicht!$B$1:$F$35,MATCH(demand!S$1,Overzicht!$B:$B,0),5),Verdeelsleutels_percentage!$1:$1,0)))</f>
        <v>5.2472772071412589E-3</v>
      </c>
      <c r="T145">
        <f>PRODUCT(INDEX(Overzicht!$B$2:$E$35,MATCH(demand!T$1,Overzicht!$B$2:$B$35,0),4),INDEX(Verdeelsleutels_percentage!$A:$AB,MATCH(demand!$C145,Verdeelsleutels_percentage!$C:$C,0),MATCH(INDEX(Overzicht!$B$1:$F$35,MATCH(demand!T$1,Overzicht!$B:$B,0),5),Verdeelsleutels_percentage!$1:$1,0)))</f>
        <v>4.2834915976663335E-3</v>
      </c>
      <c r="U145">
        <f>PRODUCT(INDEX(Overzicht!$B$2:$E$35,MATCH(demand!U$1,Overzicht!$B$2:$B$35,0),4),INDEX(Verdeelsleutels_percentage!$A:$AB,MATCH(demand!$C145,Verdeelsleutels_percentage!$C:$C,0),MATCH(INDEX(Overzicht!$B$1:$F$35,MATCH(demand!U$1,Overzicht!$B:$B,0),5),Verdeelsleutels_percentage!$1:$1,0)))</f>
        <v>1.3385911242707292E-2</v>
      </c>
      <c r="V145">
        <f>PRODUCT(INDEX(Overzicht!$B$2:$E$35,MATCH(demand!V$1,Overzicht!$B$2:$B$35,0),4),INDEX(Verdeelsleutels_percentage!$A:$AB,MATCH(demand!$C145,Verdeelsleutels_percentage!$C:$C,0),MATCH(INDEX(Overzicht!$B$1:$F$35,MATCH(demand!V$1,Overzicht!$B:$B,0),5),Verdeelsleutels_percentage!$1:$1,0)))</f>
        <v>1.1779601893582418E-3</v>
      </c>
      <c r="W145">
        <f>PRODUCT(INDEX(Overzicht!$B$2:$E$35,MATCH(demand!W$1,Overzicht!$B$2:$B$35,0),4),INDEX(Verdeelsleutels_percentage!$A:$AB,MATCH(demand!$C145,Verdeelsleutels_percentage!$C:$C,0),MATCH(INDEX(Overzicht!$B$1:$F$35,MATCH(demand!W$1,Overzicht!$B:$B,0),5),Verdeelsleutels_percentage!$1:$1,0)))</f>
        <v>1.2850474792999E-2</v>
      </c>
      <c r="X145">
        <f>PRODUCT(INDEX(Overzicht!$B$2:$E$35,MATCH(demand!X$1,Overzicht!$B$2:$B$35,0),4),INDEX(Verdeelsleutels_percentage!$A:$AB,MATCH(demand!$C145,Verdeelsleutels_percentage!$C:$C,0),MATCH(INDEX(Overzicht!$B$1:$F$35,MATCH(demand!X$1,Overzicht!$B:$B,0),5),Verdeelsleutels_percentage!$1:$1,0)))</f>
        <v>5.5674392709584784E-5</v>
      </c>
      <c r="Y145">
        <f>PRODUCT(INDEX(Overzicht!$B$2:$E$35,MATCH(demand!Y$1,Overzicht!$B$2:$B$35,0),4),INDEX(Verdeelsleutels_percentage!$A:$AB,MATCH(demand!$C145,Verdeelsleutels_percentage!$C:$C,0),MATCH(INDEX(Overzicht!$B$1:$F$35,MATCH(demand!Y$1,Overzicht!$B:$B,0),5),Verdeelsleutels_percentage!$1:$1,0)))</f>
        <v>2.5883405617361046E-7</v>
      </c>
      <c r="Z145">
        <f>PRODUCT(INDEX(Overzicht!$B$2:$E$35,MATCH(demand!Z$1,Overzicht!$B$2:$B$35,0),4),INDEX(Verdeelsleutels_percentage!$A:$AB,MATCH(demand!$C145,Verdeelsleutels_percentage!$C:$C,0),MATCH(INDEX(Overzicht!$B$1:$F$35,MATCH(demand!Z$1,Overzicht!$B:$B,0),5),Verdeelsleutels_percentage!$1:$1,0)))</f>
        <v>0</v>
      </c>
      <c r="AA145">
        <f>PRODUCT(INDEX(Overzicht!$B$2:$E$35,MATCH(demand!AA$1,Overzicht!$B$2:$B$35,0),4),INDEX(Verdeelsleutels_percentage!$A:$AB,MATCH(demand!$C145,Verdeelsleutels_percentage!$C:$C,0),MATCH(INDEX(Overzicht!$B$1:$F$35,MATCH(demand!AA$1,Overzicht!$B:$B,0),5),Verdeelsleutels_percentage!$1:$1,0)))</f>
        <v>6.0545978052306538E-6</v>
      </c>
      <c r="AB145">
        <f>PRODUCT(INDEX(Overzicht!$B$2:$E$35,MATCH(demand!AB$1,Overzicht!$B$2:$B$35,0),4),INDEX(Verdeelsleutels_percentage!$A:$AB,MATCH(demand!$C145,Verdeelsleutels_percentage!$C:$C,0),MATCH(INDEX(Overzicht!$B$1:$F$35,MATCH(demand!AB$1,Overzicht!$B:$B,0),5),Verdeelsleutels_percentage!$1:$1,0)))</f>
        <v>4.8587650494744143E-3</v>
      </c>
      <c r="AC145">
        <f>PRODUCT(INDEX(Overzicht!$B$2:$E$35,MATCH(demand!AC$1,Overzicht!$B$2:$B$35,0),4),INDEX(Verdeelsleutels_percentage!$A:$AB,MATCH(demand!$C145,Verdeelsleutels_percentage!$C:$C,0),MATCH(INDEX(Overzicht!$B$1:$F$35,MATCH(demand!AC$1,Overzicht!$B:$B,0),5),Verdeelsleutels_percentage!$1:$1,0)))</f>
        <v>1.625130364517604E-4</v>
      </c>
      <c r="AD145">
        <f>PRODUCT(INDEX(Overzicht!$B$2:$E$35,MATCH(demand!AD$1,Overzicht!$B$2:$B$35,0),4),INDEX(Verdeelsleutels_percentage!$A:$AB,MATCH(demand!$C145,Verdeelsleutels_percentage!$C:$C,0),MATCH(INDEX(Overzicht!$B$1:$F$35,MATCH(demand!AD$1,Overzicht!$B:$B,0),5),Verdeelsleutels_percentage!$1:$1,0)))</f>
        <v>0</v>
      </c>
      <c r="AE145">
        <f>PRODUCT(INDEX(Overzicht!$B$2:$E$35,MATCH(demand!AE$1,Overzicht!$B$2:$B$35,0),4),INDEX(Verdeelsleutels_percentage!$A:$AB,MATCH(demand!$C145,Verdeelsleutels_percentage!$C:$C,0),MATCH(INDEX(Overzicht!$B$1:$F$35,MATCH(demand!AE$1,Overzicht!$B:$B,0),5),Verdeelsleutels_percentage!$1:$1,0)))</f>
        <v>0</v>
      </c>
      <c r="AF145">
        <f>PRODUCT(INDEX(Overzicht!$B$2:$E$35,MATCH(demand!AF$1,Overzicht!$B$2:$B$35,0),4),INDEX(Verdeelsleutels_percentage!$A:$AB,MATCH(demand!$C145,Verdeelsleutels_percentage!$C:$C,0),MATCH(INDEX(Overzicht!$B$1:$F$35,MATCH(demand!AF$1,Overzicht!$B:$B,0),5),Verdeelsleutels_percentage!$1:$1,0)))</f>
        <v>0</v>
      </c>
      <c r="AG145">
        <f>PRODUCT(INDEX(Overzicht!$B$2:$E$35,MATCH(demand!AG$1,Overzicht!$B$2:$B$35,0),4),INDEX(Verdeelsleutels_percentage!$A:$AB,MATCH(demand!$C145,Verdeelsleutels_percentage!$C:$C,0),MATCH(INDEX(Overzicht!$B$1:$F$35,MATCH(demand!AG$1,Overzicht!$B:$B,0),5),Verdeelsleutels_percentage!$1:$1,0)))</f>
        <v>0</v>
      </c>
      <c r="AH145">
        <f>PRODUCT(INDEX(Overzicht!$B$2:$E$35,MATCH(demand!AH$1,Overzicht!$B$2:$B$35,0),4),INDEX(Verdeelsleutels_percentage!$A:$AB,MATCH(demand!$C145,Verdeelsleutels_percentage!$C:$C,0),MATCH(INDEX(Overzicht!$B$1:$F$35,MATCH(demand!AH$1,Overzicht!$B:$B,0),5),Verdeelsleutels_percentage!$1:$1,0)))</f>
        <v>7.8709771467998501E-5</v>
      </c>
      <c r="AI145">
        <f>PRODUCT(INDEX(Overzicht!$B$2:$E$35,MATCH(demand!AI$1,Overzicht!$B$2:$B$35,0),4),INDEX(Verdeelsleutels_percentage!$A:$AB,MATCH(demand!$C145,Verdeelsleutels_percentage!$C:$C,0),MATCH(INDEX(Overzicht!$B$1:$F$35,MATCH(demand!AI$1,Overzicht!$B:$B,0),5),Verdeelsleutels_percentage!$1:$1,0)))</f>
        <v>1.2109195610461308E-5</v>
      </c>
      <c r="AJ145">
        <f>PRODUCT(INDEX(Overzicht!$B$2:$E$35,MATCH(demand!AJ$1,Overzicht!$B$2:$B$35,0),4),INDEX(Verdeelsleutels_percentage!$A:$AB,MATCH(demand!$C145,Verdeelsleutels_percentage!$C:$C,0),MATCH(INDEX(Overzicht!$B$1:$F$35,MATCH(demand!AJ$1,Overzicht!$B:$B,0),5),Verdeelsleutels_percentage!$1:$1,0)))</f>
        <v>0</v>
      </c>
      <c r="AK145">
        <f>PRODUCT(INDEX(Overzicht!$B$2:$E$35,MATCH(demand!AK$1,Overzicht!$B$2:$B$35,0),4),INDEX(Verdeelsleutels_percentage!$A:$AB,MATCH(demand!$C145,Verdeelsleutels_percentage!$C:$C,0),MATCH(INDEX(Overzicht!$B$1:$F$35,MATCH(demand!AK$1,Overzicht!$B:$B,0),5),Verdeelsleutels_percentage!$1:$1,0)))</f>
        <v>1.6705617230898699E-4</v>
      </c>
      <c r="AL145">
        <f>PRODUCT(INDEX(Overzicht!$B$2:$E$35,MATCH(demand!AL$1,Overzicht!$B$2:$B$35,0),4),INDEX(Verdeelsleutels_percentage!$A:$AB,MATCH(demand!$C145,Verdeelsleutels_percentage!$C:$C,0),MATCH(INDEX(Overzicht!$B$1:$F$35,MATCH(demand!AL$1,Overzicht!$B:$B,0),5),Verdeelsleutels_percentage!$1:$1,0)))</f>
        <v>2.1417457988331667E-3</v>
      </c>
      <c r="AM145">
        <f>PRODUCT(INDEX(Overzicht!$B$2:$E$35,MATCH(demand!AM$1,Overzicht!$B$2:$B$35,0),4),INDEX(Verdeelsleutels_percentage!$A:$AB,MATCH(demand!$C145,Verdeelsleutels_percentage!$C:$C,0),MATCH(INDEX(Overzicht!$B$1:$F$35,MATCH(demand!AM$1,Overzicht!$B:$B,0),5),Verdeelsleutels_percentage!$1:$1,0)))</f>
        <v>4.2834915976663335E-3</v>
      </c>
      <c r="AN145">
        <f>PRODUCT(INDEX(Overzicht!$B$2:$E$35,MATCH(demand!AN$1,Overzicht!$B$2:$B$35,0),4),INDEX(Verdeelsleutels_percentage!$A:$AB,MATCH(demand!$C145,Verdeelsleutels_percentage!$C:$C,0),MATCH(INDEX(Overzicht!$B$1:$F$35,MATCH(demand!AN$1,Overzicht!$B:$B,0),5),Verdeelsleutels_percentage!$1:$1,0)))</f>
        <v>2.1417457988331667E-3</v>
      </c>
      <c r="AO145">
        <f>PRODUCT(INDEX(Overzicht!$B$2:$E$35,MATCH(demand!AO$1,Overzicht!$B$2:$B$35,0),4),INDEX(Verdeelsleutels_percentage!$A:$AB,MATCH(demand!$C145,Verdeelsleutels_percentage!$C:$C,0),MATCH(INDEX(Overzicht!$B$1:$F$35,MATCH(demand!AO$1,Overzicht!$B:$B,0),5),Verdeelsleutels_percentage!$1:$1,0)))</f>
        <v>7.4961102959160836E-3</v>
      </c>
    </row>
    <row r="146" spans="2:41">
      <c r="B146" t="str">
        <f>INDEX('ETLocal datasets'!B:C,MATCH(C146,'ETLocal datasets'!C:C,0),1)</f>
        <v>GM0392</v>
      </c>
      <c r="C146" t="str">
        <f>'ETLocal datasets'!C129</f>
        <v>Haarlem</v>
      </c>
      <c r="D146">
        <f t="shared" si="14"/>
        <v>6.2764800238985827E-2</v>
      </c>
      <c r="E146">
        <f t="shared" si="15"/>
        <v>0.32296752654281269</v>
      </c>
      <c r="F146">
        <f t="shared" si="16"/>
        <v>9.797862107885455E-2</v>
      </c>
      <c r="G146">
        <f t="shared" si="17"/>
        <v>0.20155602050507221</v>
      </c>
      <c r="H146">
        <f>PRODUCT(INDEX(Overzicht!$B$2:$E$35,MATCH(demand!H$1,Overzicht!$B$2:$B$35,0),4),INDEX(Verdeelsleutels_percentage!$A:$AB,MATCH(demand!$C146,Verdeelsleutels_percentage!$C:$C,0),MATCH(INDEX(Overzicht!$B$1:$F$35,MATCH(demand!H$1,Overzicht!$B:$B,0),5),Verdeelsleutels_percentage!$1:$1,0)))</f>
        <v>9.797862107885455E-2</v>
      </c>
      <c r="I146">
        <f>PRODUCT(INDEX(Overzicht!$B$2:$E$35,MATCH(demand!I$1,Overzicht!$B$2:$B$35,0),4),INDEX(Verdeelsleutels_percentage!$A:$AB,MATCH(demand!$C146,Verdeelsleutels_percentage!$C:$C,0),MATCH(INDEX(Overzicht!$B$1:$F$35,MATCH(demand!I$1,Overzicht!$B:$B,0),5),Verdeelsleutels_percentage!$1:$1,0)))</f>
        <v>4.7529521026027673E-5</v>
      </c>
      <c r="J146">
        <f>PRODUCT(INDEX(Overzicht!$B$2:$E$35,MATCH(demand!J$1,Overzicht!$B$2:$B$35,0),4),INDEX(Verdeelsleutels_percentage!$A:$AB,MATCH(demand!$C146,Verdeelsleutels_percentage!$C:$C,0),MATCH(INDEX(Overzicht!$B$1:$F$35,MATCH(demand!J$1,Overzicht!$B:$B,0),5),Verdeelsleutels_percentage!$1:$1,0)))</f>
        <v>2.2395113389452468E-2</v>
      </c>
      <c r="K146">
        <f>PRODUCT(INDEX(Overzicht!$B$2:$E$35,MATCH(demand!K$1,Overzicht!$B$2:$B$35,0),4),INDEX(Verdeelsleutels_percentage!$A:$AB,MATCH(demand!$C146,Verdeelsleutels_percentage!$C:$C,0),MATCH(INDEX(Overzicht!$B$1:$F$35,MATCH(demand!K$1,Overzicht!$B:$B,0),5),Verdeelsleutels_percentage!$1:$1,0)))</f>
        <v>5.5451107863698955E-6</v>
      </c>
      <c r="L146">
        <f>PRODUCT(INDEX(Overzicht!$B$2:$E$35,MATCH(demand!L$1,Overzicht!$B$2:$B$35,0),4),INDEX(Verdeelsleutels_percentage!$A:$AB,MATCH(demand!$C146,Verdeelsleutels_percentage!$C:$C,0),MATCH(INDEX(Overzicht!$B$1:$F$35,MATCH(demand!L$1,Overzicht!$B:$B,0),5),Verdeelsleutels_percentage!$1:$1,0)))</f>
        <v>3.3592670084178704E-2</v>
      </c>
      <c r="M146">
        <f>PRODUCT(INDEX(Overzicht!$B$2:$E$35,MATCH(demand!M$1,Overzicht!$B$2:$B$35,0),4),INDEX(Verdeelsleutels_percentage!$A:$AB,MATCH(demand!$C146,Verdeelsleutels_percentage!$C:$C,0),MATCH(INDEX(Overzicht!$B$1:$F$35,MATCH(demand!M$1,Overzicht!$B:$B,0),5),Verdeelsleutels_percentage!$1:$1,0)))</f>
        <v>1.5019292021648496E-4</v>
      </c>
      <c r="N146">
        <f>PRODUCT(INDEX(Overzicht!$B$2:$E$35,MATCH(demand!N$1,Overzicht!$B$2:$B$35,0),4),INDEX(Verdeelsleutels_percentage!$A:$AB,MATCH(demand!$C146,Verdeelsleutels_percentage!$C:$C,0),MATCH(INDEX(Overzicht!$B$1:$F$35,MATCH(demand!N$1,Overzicht!$B:$B,0),5),Verdeelsleutels_percentage!$1:$1,0)))</f>
        <v>1.636387625977703E-4</v>
      </c>
      <c r="O146">
        <f>PRODUCT(INDEX(Overzicht!$B$2:$E$35,MATCH(demand!O$1,Overzicht!$B$2:$B$35,0),4),INDEX(Verdeelsleutels_percentage!$A:$AB,MATCH(demand!$C146,Verdeelsleutels_percentage!$C:$C,0),MATCH(INDEX(Overzicht!$B$1:$F$35,MATCH(demand!O$1,Overzicht!$B:$B,0),5),Verdeelsleutels_percentage!$1:$1,0)))</f>
        <v>0</v>
      </c>
      <c r="P146">
        <f>PRODUCT(INDEX(Overzicht!$B$2:$E$35,MATCH(demand!P$1,Overzicht!$B$2:$B$35,0),4),INDEX(Verdeelsleutels_percentage!$A:$AB,MATCH(demand!$C146,Verdeelsleutels_percentage!$C:$C,0),MATCH(INDEX(Overzicht!$B$1:$F$35,MATCH(demand!P$1,Overzicht!$B:$B,0),5),Verdeelsleutels_percentage!$1:$1,0)))</f>
        <v>3.2213929567464396E-5</v>
      </c>
      <c r="Q146">
        <f>PRODUCT(INDEX(Overzicht!$B$2:$E$35,MATCH(demand!Q$1,Overzicht!$B$2:$B$35,0),4),INDEX(Verdeelsleutels_percentage!$A:$AB,MATCH(demand!$C146,Verdeelsleutels_percentage!$C:$C,0),MATCH(INDEX(Overzicht!$B$1:$F$35,MATCH(demand!Q$1,Overzicht!$B:$B,0),5),Verdeelsleutels_percentage!$1:$1,0)))</f>
        <v>3.3242746437468509E-2</v>
      </c>
      <c r="R146">
        <f>PRODUCT(INDEX(Overzicht!$B$2:$E$35,MATCH(demand!R$1,Overzicht!$B$2:$B$35,0),4),INDEX(Verdeelsleutels_percentage!$A:$AB,MATCH(demand!$C146,Verdeelsleutels_percentage!$C:$C,0),MATCH(INDEX(Overzicht!$B$1:$F$35,MATCH(demand!R$1,Overzicht!$B:$B,0),5),Verdeelsleutels_percentage!$1:$1,0)))</f>
        <v>5.9487019940733113E-3</v>
      </c>
      <c r="S146">
        <f>PRODUCT(INDEX(Overzicht!$B$2:$E$35,MATCH(demand!S$1,Overzicht!$B$2:$B$35,0),4),INDEX(Verdeelsleutels_percentage!$A:$AB,MATCH(demand!$C146,Verdeelsleutels_percentage!$C:$C,0),MATCH(INDEX(Overzicht!$B$1:$F$35,MATCH(demand!S$1,Overzicht!$B:$B,0),5),Verdeelsleutels_percentage!$1:$1,0)))</f>
        <v>4.5723356503465457E-2</v>
      </c>
      <c r="T146">
        <f>PRODUCT(INDEX(Overzicht!$B$2:$E$35,MATCH(demand!T$1,Overzicht!$B$2:$B$35,0),4),INDEX(Verdeelsleutels_percentage!$A:$AB,MATCH(demand!$C146,Verdeelsleutels_percentage!$C:$C,0),MATCH(INDEX(Overzicht!$B$1:$F$35,MATCH(demand!T$1,Overzicht!$B:$B,0),5),Verdeelsleutels_percentage!$1:$1,0)))</f>
        <v>3.7325188982420779E-2</v>
      </c>
      <c r="U146">
        <f>PRODUCT(INDEX(Overzicht!$B$2:$E$35,MATCH(demand!U$1,Overzicht!$B$2:$B$35,0),4),INDEX(Verdeelsleutels_percentage!$A:$AB,MATCH(demand!$C146,Verdeelsleutels_percentage!$C:$C,0),MATCH(INDEX(Overzicht!$B$1:$F$35,MATCH(demand!U$1,Overzicht!$B:$B,0),5),Verdeelsleutels_percentage!$1:$1,0)))</f>
        <v>0.11664121557006493</v>
      </c>
      <c r="V146">
        <f>PRODUCT(INDEX(Overzicht!$B$2:$E$35,MATCH(demand!V$1,Overzicht!$B$2:$B$35,0),4),INDEX(Verdeelsleutels_percentage!$A:$AB,MATCH(demand!$C146,Verdeelsleutels_percentage!$C:$C,0),MATCH(INDEX(Overzicht!$B$1:$F$35,MATCH(demand!V$1,Overzicht!$B:$B,0),5),Verdeelsleutels_percentage!$1:$1,0)))</f>
        <v>1.0264426970165715E-2</v>
      </c>
      <c r="W146">
        <f>PRODUCT(INDEX(Overzicht!$B$2:$E$35,MATCH(demand!W$1,Overzicht!$B$2:$B$35,0),4),INDEX(Verdeelsleutels_percentage!$A:$AB,MATCH(demand!$C146,Verdeelsleutels_percentage!$C:$C,0),MATCH(INDEX(Overzicht!$B$1:$F$35,MATCH(demand!W$1,Overzicht!$B:$B,0),5),Verdeelsleutels_percentage!$1:$1,0)))</f>
        <v>0.11197556694726234</v>
      </c>
      <c r="X146">
        <f>PRODUCT(INDEX(Overzicht!$B$2:$E$35,MATCH(demand!X$1,Overzicht!$B$2:$B$35,0),4),INDEX(Verdeelsleutels_percentage!$A:$AB,MATCH(demand!$C146,Verdeelsleutels_percentage!$C:$C,0),MATCH(INDEX(Overzicht!$B$1:$F$35,MATCH(demand!X$1,Overzicht!$B:$B,0),5),Verdeelsleutels_percentage!$1:$1,0)))</f>
        <v>1.8372549594162978E-4</v>
      </c>
      <c r="Y146">
        <f>PRODUCT(INDEX(Overzicht!$B$2:$E$35,MATCH(demand!Y$1,Overzicht!$B$2:$B$35,0),4),INDEX(Verdeelsleutels_percentage!$A:$AB,MATCH(demand!$C146,Verdeelsleutels_percentage!$C:$C,0),MATCH(INDEX(Overzicht!$B$1:$F$35,MATCH(demand!Y$1,Overzicht!$B:$B,0),5),Verdeelsleutels_percentage!$1:$1,0)))</f>
        <v>1.5981186924751722E-7</v>
      </c>
      <c r="Z146">
        <f>PRODUCT(INDEX(Overzicht!$B$2:$E$35,MATCH(demand!Z$1,Overzicht!$B$2:$B$35,0),4),INDEX(Verdeelsleutels_percentage!$A:$AB,MATCH(demand!$C146,Verdeelsleutels_percentage!$C:$C,0),MATCH(INDEX(Overzicht!$B$1:$F$35,MATCH(demand!Z$1,Overzicht!$B:$B,0),5),Verdeelsleutels_percentage!$1:$1,0)))</f>
        <v>0</v>
      </c>
      <c r="AA146">
        <f>PRODUCT(INDEX(Overzicht!$B$2:$E$35,MATCH(demand!AA$1,Overzicht!$B$2:$B$35,0),4),INDEX(Verdeelsleutels_percentage!$A:$AB,MATCH(demand!$C146,Verdeelsleutels_percentage!$C:$C,0),MATCH(INDEX(Overzicht!$B$1:$F$35,MATCH(demand!AA$1,Overzicht!$B:$B,0),5),Verdeelsleutels_percentage!$1:$1,0)))</f>
        <v>3.7382893391232101E-6</v>
      </c>
      <c r="AB146">
        <f>PRODUCT(INDEX(Overzicht!$B$2:$E$35,MATCH(demand!AB$1,Overzicht!$B$2:$B$35,0),4),INDEX(Verdeelsleutels_percentage!$A:$AB,MATCH(demand!$C146,Verdeelsleutels_percentage!$C:$C,0),MATCH(INDEX(Overzicht!$B$1:$F$35,MATCH(demand!AB$1,Overzicht!$B:$B,0),5),Verdeelsleutels_percentage!$1:$1,0)))</f>
        <v>2.7217241997508648E-2</v>
      </c>
      <c r="AC146">
        <f>PRODUCT(INDEX(Overzicht!$B$2:$E$35,MATCH(demand!AC$1,Overzicht!$B$2:$B$35,0),4),INDEX(Verdeelsleutels_percentage!$A:$AB,MATCH(demand!$C146,Verdeelsleutels_percentage!$C:$C,0),MATCH(INDEX(Overzicht!$B$1:$F$35,MATCH(demand!AC$1,Overzicht!$B:$B,0),5),Verdeelsleutels_percentage!$1:$1,0)))</f>
        <v>8.9415917498658799E-4</v>
      </c>
      <c r="AD146">
        <f>PRODUCT(INDEX(Overzicht!$B$2:$E$35,MATCH(demand!AD$1,Overzicht!$B$2:$B$35,0),4),INDEX(Verdeelsleutels_percentage!$A:$AB,MATCH(demand!$C146,Verdeelsleutels_percentage!$C:$C,0),MATCH(INDEX(Overzicht!$B$1:$F$35,MATCH(demand!AD$1,Overzicht!$B:$B,0),5),Verdeelsleutels_percentage!$1:$1,0)))</f>
        <v>0</v>
      </c>
      <c r="AE146">
        <f>PRODUCT(INDEX(Overzicht!$B$2:$E$35,MATCH(demand!AE$1,Overzicht!$B$2:$B$35,0),4),INDEX(Verdeelsleutels_percentage!$A:$AB,MATCH(demand!$C146,Verdeelsleutels_percentage!$C:$C,0),MATCH(INDEX(Overzicht!$B$1:$F$35,MATCH(demand!AE$1,Overzicht!$B:$B,0),5),Verdeelsleutels_percentage!$1:$1,0)))</f>
        <v>0</v>
      </c>
      <c r="AF146">
        <f>PRODUCT(INDEX(Overzicht!$B$2:$E$35,MATCH(demand!AF$1,Overzicht!$B$2:$B$35,0),4),INDEX(Verdeelsleutels_percentage!$A:$AB,MATCH(demand!$C146,Verdeelsleutels_percentage!$C:$C,0),MATCH(INDEX(Overzicht!$B$1:$F$35,MATCH(demand!AF$1,Overzicht!$B:$B,0),5),Verdeelsleutels_percentage!$1:$1,0)))</f>
        <v>0</v>
      </c>
      <c r="AG146">
        <f>PRODUCT(INDEX(Overzicht!$B$2:$E$35,MATCH(demand!AG$1,Overzicht!$B$2:$B$35,0),4),INDEX(Verdeelsleutels_percentage!$A:$AB,MATCH(demand!$C146,Verdeelsleutels_percentage!$C:$C,0),MATCH(INDEX(Overzicht!$B$1:$F$35,MATCH(demand!AG$1,Overzicht!$B:$B,0),5),Verdeelsleutels_percentage!$1:$1,0)))</f>
        <v>0</v>
      </c>
      <c r="AH146">
        <f>PRODUCT(INDEX(Overzicht!$B$2:$E$35,MATCH(demand!AH$1,Overzicht!$B$2:$B$35,0),4),INDEX(Verdeelsleutels_percentage!$A:$AB,MATCH(demand!$C146,Verdeelsleutels_percentage!$C:$C,0),MATCH(INDEX(Overzicht!$B$1:$F$35,MATCH(demand!AH$1,Overzicht!$B:$B,0),5),Verdeelsleutels_percentage!$1:$1,0)))</f>
        <v>4.8597761408601732E-5</v>
      </c>
      <c r="AI146">
        <f>PRODUCT(INDEX(Overzicht!$B$2:$E$35,MATCH(demand!AI$1,Overzicht!$B$2:$B$35,0),4),INDEX(Verdeelsleutels_percentage!$A:$AB,MATCH(demand!$C146,Verdeelsleutels_percentage!$C:$C,0),MATCH(INDEX(Overzicht!$B$1:$F$35,MATCH(demand!AI$1,Overzicht!$B:$B,0),5),Verdeelsleutels_percentage!$1:$1,0)))</f>
        <v>7.4765786782464202E-6</v>
      </c>
      <c r="AJ146">
        <f>PRODUCT(INDEX(Overzicht!$B$2:$E$35,MATCH(demand!AJ$1,Overzicht!$B$2:$B$35,0),4),INDEX(Verdeelsleutels_percentage!$A:$AB,MATCH(demand!$C146,Verdeelsleutels_percentage!$C:$C,0),MATCH(INDEX(Overzicht!$B$1:$F$35,MATCH(demand!AJ$1,Overzicht!$B:$B,0),5),Verdeelsleutels_percentage!$1:$1,0)))</f>
        <v>0</v>
      </c>
      <c r="AK146">
        <f>PRODUCT(INDEX(Overzicht!$B$2:$E$35,MATCH(demand!AK$1,Overzicht!$B$2:$B$35,0),4),INDEX(Verdeelsleutels_percentage!$A:$AB,MATCH(demand!$C146,Verdeelsleutels_percentage!$C:$C,0),MATCH(INDEX(Overzicht!$B$1:$F$35,MATCH(demand!AK$1,Overzicht!$B:$B,0),5),Verdeelsleutels_percentage!$1:$1,0)))</f>
        <v>1.4556823703144105E-3</v>
      </c>
      <c r="AL146">
        <f>PRODUCT(INDEX(Overzicht!$B$2:$E$35,MATCH(demand!AL$1,Overzicht!$B$2:$B$35,0),4),INDEX(Verdeelsleutels_percentage!$A:$AB,MATCH(demand!$C146,Verdeelsleutels_percentage!$C:$C,0),MATCH(INDEX(Overzicht!$B$1:$F$35,MATCH(demand!AL$1,Overzicht!$B:$B,0),5),Verdeelsleutels_percentage!$1:$1,0)))</f>
        <v>1.8662594491210389E-2</v>
      </c>
      <c r="AM146">
        <f>PRODUCT(INDEX(Overzicht!$B$2:$E$35,MATCH(demand!AM$1,Overzicht!$B$2:$B$35,0),4),INDEX(Verdeelsleutels_percentage!$A:$AB,MATCH(demand!$C146,Verdeelsleutels_percentage!$C:$C,0),MATCH(INDEX(Overzicht!$B$1:$F$35,MATCH(demand!AM$1,Overzicht!$B:$B,0),5),Verdeelsleutels_percentage!$1:$1,0)))</f>
        <v>3.7325188982420779E-2</v>
      </c>
      <c r="AN146">
        <f>PRODUCT(INDEX(Overzicht!$B$2:$E$35,MATCH(demand!AN$1,Overzicht!$B$2:$B$35,0),4),INDEX(Verdeelsleutels_percentage!$A:$AB,MATCH(demand!$C146,Verdeelsleutels_percentage!$C:$C,0),MATCH(INDEX(Overzicht!$B$1:$F$35,MATCH(demand!AN$1,Overzicht!$B:$B,0),5),Verdeelsleutels_percentage!$1:$1,0)))</f>
        <v>1.8662594491210389E-2</v>
      </c>
      <c r="AO146">
        <f>PRODUCT(INDEX(Overzicht!$B$2:$E$35,MATCH(demand!AO$1,Overzicht!$B$2:$B$35,0),4),INDEX(Verdeelsleutels_percentage!$A:$AB,MATCH(demand!$C146,Verdeelsleutels_percentage!$C:$C,0),MATCH(INDEX(Overzicht!$B$1:$F$35,MATCH(demand!AO$1,Overzicht!$B:$B,0),5),Verdeelsleutels_percentage!$1:$1,0)))</f>
        <v>6.5319080719236366E-2</v>
      </c>
    </row>
    <row r="147" spans="2:41">
      <c r="B147" t="str">
        <f>INDEX('ETLocal datasets'!B:C,MATCH(C147,'ETLocal datasets'!C:C,0),1)</f>
        <v>GM0394</v>
      </c>
      <c r="C147" t="str">
        <f>'ETLocal datasets'!C130</f>
        <v>Haarlemmermeer</v>
      </c>
      <c r="D147">
        <f t="shared" si="14"/>
        <v>0.10390214558727888</v>
      </c>
      <c r="E147">
        <f t="shared" si="15"/>
        <v>0.34377399442470535</v>
      </c>
      <c r="F147">
        <f t="shared" si="16"/>
        <v>8.996061430504966E-2</v>
      </c>
      <c r="G147">
        <f t="shared" si="17"/>
        <v>0.18506183514181646</v>
      </c>
      <c r="H147">
        <f>PRODUCT(INDEX(Overzicht!$B$2:$E$35,MATCH(demand!H$1,Overzicht!$B$2:$B$35,0),4),INDEX(Verdeelsleutels_percentage!$A:$AB,MATCH(demand!$C147,Verdeelsleutels_percentage!$C:$C,0),MATCH(INDEX(Overzicht!$B$1:$F$35,MATCH(demand!H$1,Overzicht!$B:$B,0),5),Verdeelsleutels_percentage!$1:$1,0)))</f>
        <v>8.996061430504966E-2</v>
      </c>
      <c r="I147">
        <f>PRODUCT(INDEX(Overzicht!$B$2:$E$35,MATCH(demand!I$1,Overzicht!$B$2:$B$35,0),4),INDEX(Verdeelsleutels_percentage!$A:$AB,MATCH(demand!$C147,Verdeelsleutels_percentage!$C:$C,0),MATCH(INDEX(Overzicht!$B$1:$F$35,MATCH(demand!I$1,Overzicht!$B:$B,0),5),Verdeelsleutels_percentage!$1:$1,0)))</f>
        <v>2.2420989431826858E-2</v>
      </c>
      <c r="J147">
        <f>PRODUCT(INDEX(Overzicht!$B$2:$E$35,MATCH(demand!J$1,Overzicht!$B$2:$B$35,0),4),INDEX(Verdeelsleutels_percentage!$A:$AB,MATCH(demand!$C147,Verdeelsleutels_percentage!$C:$C,0),MATCH(INDEX(Overzicht!$B$1:$F$35,MATCH(demand!J$1,Overzicht!$B:$B,0),5),Verdeelsleutels_percentage!$1:$1,0)))</f>
        <v>2.0562426126868493E-2</v>
      </c>
      <c r="K147">
        <f>PRODUCT(INDEX(Overzicht!$B$2:$E$35,MATCH(demand!K$1,Overzicht!$B$2:$B$35,0),4),INDEX(Verdeelsleutels_percentage!$A:$AB,MATCH(demand!$C147,Verdeelsleutels_percentage!$C:$C,0),MATCH(INDEX(Overzicht!$B$1:$F$35,MATCH(demand!K$1,Overzicht!$B:$B,0),5),Verdeelsleutels_percentage!$1:$1,0)))</f>
        <v>2.6157821003798E-3</v>
      </c>
      <c r="L147">
        <f>PRODUCT(INDEX(Overzicht!$B$2:$E$35,MATCH(demand!L$1,Overzicht!$B$2:$B$35,0),4),INDEX(Verdeelsleutels_percentage!$A:$AB,MATCH(demand!$C147,Verdeelsleutels_percentage!$C:$C,0),MATCH(INDEX(Overzicht!$B$1:$F$35,MATCH(demand!L$1,Overzicht!$B:$B,0),5),Verdeelsleutels_percentage!$1:$1,0)))</f>
        <v>3.0843639190302738E-2</v>
      </c>
      <c r="M147">
        <f>PRODUCT(INDEX(Overzicht!$B$2:$E$35,MATCH(demand!M$1,Overzicht!$B$2:$B$35,0),4),INDEX(Verdeelsleutels_percentage!$A:$AB,MATCH(demand!$C147,Verdeelsleutels_percentage!$C:$C,0),MATCH(INDEX(Overzicht!$B$1:$F$35,MATCH(demand!M$1,Overzicht!$B:$B,0),5),Verdeelsleutels_percentage!$1:$1,0)))</f>
        <v>7.7427039904705178E-4</v>
      </c>
      <c r="N147">
        <f>PRODUCT(INDEX(Overzicht!$B$2:$E$35,MATCH(demand!N$1,Overzicht!$B$2:$B$35,0),4),INDEX(Verdeelsleutels_percentage!$A:$AB,MATCH(demand!$C147,Verdeelsleutels_percentage!$C:$C,0),MATCH(INDEX(Overzicht!$B$1:$F$35,MATCH(demand!N$1,Overzicht!$B:$B,0),5),Verdeelsleutels_percentage!$1:$1,0)))</f>
        <v>2.3761665113719195E-2</v>
      </c>
      <c r="O147">
        <f>PRODUCT(INDEX(Overzicht!$B$2:$E$35,MATCH(demand!O$1,Overzicht!$B$2:$B$35,0),4),INDEX(Verdeelsleutels_percentage!$A:$AB,MATCH(demand!$C147,Verdeelsleutels_percentage!$C:$C,0),MATCH(INDEX(Overzicht!$B$1:$F$35,MATCH(demand!O$1,Overzicht!$B:$B,0),5),Verdeelsleutels_percentage!$1:$1,0)))</f>
        <v>0</v>
      </c>
      <c r="P147">
        <f>PRODUCT(INDEX(Overzicht!$B$2:$E$35,MATCH(demand!P$1,Overzicht!$B$2:$B$35,0),4),INDEX(Verdeelsleutels_percentage!$A:$AB,MATCH(demand!$C147,Verdeelsleutels_percentage!$C:$C,0),MATCH(INDEX(Overzicht!$B$1:$F$35,MATCH(demand!P$1,Overzicht!$B:$B,0),5),Verdeelsleutels_percentage!$1:$1,0)))</f>
        <v>1.8693495528541375E-2</v>
      </c>
      <c r="Q147">
        <f>PRODUCT(INDEX(Overzicht!$B$2:$E$35,MATCH(demand!Q$1,Overzicht!$B$2:$B$35,0),4),INDEX(Verdeelsleutels_percentage!$A:$AB,MATCH(demand!$C147,Verdeelsleutels_percentage!$C:$C,0),MATCH(INDEX(Overzicht!$B$1:$F$35,MATCH(demand!Q$1,Overzicht!$B:$B,0),5),Verdeelsleutels_percentage!$1:$1,0)))</f>
        <v>3.0522351282070419E-2</v>
      </c>
      <c r="R147">
        <f>PRODUCT(INDEX(Overzicht!$B$2:$E$35,MATCH(demand!R$1,Overzicht!$B$2:$B$35,0),4),INDEX(Verdeelsleutels_percentage!$A:$AB,MATCH(demand!$C147,Verdeelsleutels_percentage!$C:$C,0),MATCH(INDEX(Overzicht!$B$1:$F$35,MATCH(demand!R$1,Overzicht!$B:$B,0),5),Verdeelsleutels_percentage!$1:$1,0)))</f>
        <v>5.4618944399494433E-3</v>
      </c>
      <c r="S147">
        <f>PRODUCT(INDEX(Overzicht!$B$2:$E$35,MATCH(demand!S$1,Overzicht!$B$2:$B$35,0),4),INDEX(Verdeelsleutels_percentage!$A:$AB,MATCH(demand!$C147,Verdeelsleutels_percentage!$C:$C,0),MATCH(INDEX(Overzicht!$B$1:$F$35,MATCH(demand!S$1,Overzicht!$B:$B,0),5),Verdeelsleutels_percentage!$1:$1,0)))</f>
        <v>4.1981620009023175E-2</v>
      </c>
      <c r="T147">
        <f>PRODUCT(INDEX(Overzicht!$B$2:$E$35,MATCH(demand!T$1,Overzicht!$B$2:$B$35,0),4),INDEX(Verdeelsleutels_percentage!$A:$AB,MATCH(demand!$C147,Verdeelsleutels_percentage!$C:$C,0),MATCH(INDEX(Overzicht!$B$1:$F$35,MATCH(demand!T$1,Overzicht!$B:$B,0),5),Verdeelsleutels_percentage!$1:$1,0)))</f>
        <v>3.4270710211447487E-2</v>
      </c>
      <c r="U147">
        <f>PRODUCT(INDEX(Overzicht!$B$2:$E$35,MATCH(demand!U$1,Overzicht!$B$2:$B$35,0),4),INDEX(Verdeelsleutels_percentage!$A:$AB,MATCH(demand!$C147,Verdeelsleutels_percentage!$C:$C,0),MATCH(INDEX(Overzicht!$B$1:$F$35,MATCH(demand!U$1,Overzicht!$B:$B,0),5),Verdeelsleutels_percentage!$1:$1,0)))</f>
        <v>0.1070959694107734</v>
      </c>
      <c r="V147">
        <f>PRODUCT(INDEX(Overzicht!$B$2:$E$35,MATCH(demand!V$1,Overzicht!$B$2:$B$35,0),4),INDEX(Verdeelsleutels_percentage!$A:$AB,MATCH(demand!$C147,Verdeelsleutels_percentage!$C:$C,0),MATCH(INDEX(Overzicht!$B$1:$F$35,MATCH(demand!V$1,Overzicht!$B:$B,0),5),Verdeelsleutels_percentage!$1:$1,0)))</f>
        <v>9.4244453081480592E-3</v>
      </c>
      <c r="W147">
        <f>PRODUCT(INDEX(Overzicht!$B$2:$E$35,MATCH(demand!W$1,Overzicht!$B$2:$B$35,0),4),INDEX(Verdeelsleutels_percentage!$A:$AB,MATCH(demand!$C147,Verdeelsleutels_percentage!$C:$C,0),MATCH(INDEX(Overzicht!$B$1:$F$35,MATCH(demand!W$1,Overzicht!$B:$B,0),5),Verdeelsleutels_percentage!$1:$1,0)))</f>
        <v>0.10281213063434247</v>
      </c>
      <c r="X147">
        <f>PRODUCT(INDEX(Overzicht!$B$2:$E$35,MATCH(demand!X$1,Overzicht!$B$2:$B$35,0),4),INDEX(Verdeelsleutels_percentage!$A:$AB,MATCH(demand!$C147,Verdeelsleutels_percentage!$C:$C,0),MATCH(INDEX(Overzicht!$B$1:$F$35,MATCH(demand!X$1,Overzicht!$B:$B,0),5),Verdeelsleutels_percentage!$1:$1,0)))</f>
        <v>8.5181820845664719E-4</v>
      </c>
      <c r="Y147">
        <f>PRODUCT(INDEX(Overzicht!$B$2:$E$35,MATCH(demand!Y$1,Overzicht!$B$2:$B$35,0),4),INDEX(Verdeelsleutels_percentage!$A:$AB,MATCH(demand!$C147,Verdeelsleutels_percentage!$C:$C,0),MATCH(INDEX(Overzicht!$B$1:$F$35,MATCH(demand!Y$1,Overzicht!$B:$B,0),5),Verdeelsleutels_percentage!$1:$1,0)))</f>
        <v>4.0063841575232854E-6</v>
      </c>
      <c r="Z147">
        <f>PRODUCT(INDEX(Overzicht!$B$2:$E$35,MATCH(demand!Z$1,Overzicht!$B$2:$B$35,0),4),INDEX(Verdeelsleutels_percentage!$A:$AB,MATCH(demand!$C147,Verdeelsleutels_percentage!$C:$C,0),MATCH(INDEX(Overzicht!$B$1:$F$35,MATCH(demand!Z$1,Overzicht!$B:$B,0),5),Verdeelsleutels_percentage!$1:$1,0)))</f>
        <v>0</v>
      </c>
      <c r="AA147">
        <f>PRODUCT(INDEX(Overzicht!$B$2:$E$35,MATCH(demand!AA$1,Overzicht!$B$2:$B$35,0),4),INDEX(Verdeelsleutels_percentage!$A:$AB,MATCH(demand!$C147,Verdeelsleutels_percentage!$C:$C,0),MATCH(INDEX(Overzicht!$B$1:$F$35,MATCH(demand!AA$1,Overzicht!$B:$B,0),5),Verdeelsleutels_percentage!$1:$1,0)))</f>
        <v>9.3716588480076852E-5</v>
      </c>
      <c r="AB147">
        <f>PRODUCT(INDEX(Overzicht!$B$2:$E$35,MATCH(demand!AB$1,Overzicht!$B$2:$B$35,0),4),INDEX(Verdeelsleutels_percentage!$A:$AB,MATCH(demand!$C147,Verdeelsleutels_percentage!$C:$C,0),MATCH(INDEX(Overzicht!$B$1:$F$35,MATCH(demand!AB$1,Overzicht!$B:$B,0),5),Verdeelsleutels_percentage!$1:$1,0)))</f>
        <v>4.7656954339536407E-2</v>
      </c>
      <c r="AC147">
        <f>PRODUCT(INDEX(Overzicht!$B$2:$E$35,MATCH(demand!AC$1,Overzicht!$B$2:$B$35,0),4),INDEX(Verdeelsleutels_percentage!$A:$AB,MATCH(demand!$C147,Verdeelsleutels_percentage!$C:$C,0),MATCH(INDEX(Overzicht!$B$1:$F$35,MATCH(demand!AC$1,Overzicht!$B:$B,0),5),Verdeelsleutels_percentage!$1:$1,0)))</f>
        <v>1.6326206283544262E-3</v>
      </c>
      <c r="AD147">
        <f>PRODUCT(INDEX(Overzicht!$B$2:$E$35,MATCH(demand!AD$1,Overzicht!$B$2:$B$35,0),4),INDEX(Verdeelsleutels_percentage!$A:$AB,MATCH(demand!$C147,Verdeelsleutels_percentage!$C:$C,0),MATCH(INDEX(Overzicht!$B$1:$F$35,MATCH(demand!AD$1,Overzicht!$B:$B,0),5),Verdeelsleutels_percentage!$1:$1,0)))</f>
        <v>0</v>
      </c>
      <c r="AE147">
        <f>PRODUCT(INDEX(Overzicht!$B$2:$E$35,MATCH(demand!AE$1,Overzicht!$B$2:$B$35,0),4),INDEX(Verdeelsleutels_percentage!$A:$AB,MATCH(demand!$C147,Verdeelsleutels_percentage!$C:$C,0),MATCH(INDEX(Overzicht!$B$1:$F$35,MATCH(demand!AE$1,Overzicht!$B:$B,0),5),Verdeelsleutels_percentage!$1:$1,0)))</f>
        <v>0</v>
      </c>
      <c r="AF147">
        <f>PRODUCT(INDEX(Overzicht!$B$2:$E$35,MATCH(demand!AF$1,Overzicht!$B$2:$B$35,0),4),INDEX(Verdeelsleutels_percentage!$A:$AB,MATCH(demand!$C147,Verdeelsleutels_percentage!$C:$C,0),MATCH(INDEX(Overzicht!$B$1:$F$35,MATCH(demand!AF$1,Overzicht!$B:$B,0),5),Verdeelsleutels_percentage!$1:$1,0)))</f>
        <v>0</v>
      </c>
      <c r="AG147">
        <f>PRODUCT(INDEX(Overzicht!$B$2:$E$35,MATCH(demand!AG$1,Overzicht!$B$2:$B$35,0),4),INDEX(Verdeelsleutels_percentage!$A:$AB,MATCH(demand!$C147,Verdeelsleutels_percentage!$C:$C,0),MATCH(INDEX(Overzicht!$B$1:$F$35,MATCH(demand!AG$1,Overzicht!$B:$B,0),5),Verdeelsleutels_percentage!$1:$1,0)))</f>
        <v>0</v>
      </c>
      <c r="AH147">
        <f>PRODUCT(INDEX(Overzicht!$B$2:$E$35,MATCH(demand!AH$1,Overzicht!$B$2:$B$35,0),4),INDEX(Verdeelsleutels_percentage!$A:$AB,MATCH(demand!$C147,Verdeelsleutels_percentage!$C:$C,0),MATCH(INDEX(Overzicht!$B$1:$F$35,MATCH(demand!AH$1,Overzicht!$B:$B,0),5),Verdeelsleutels_percentage!$1:$1,0)))</f>
        <v>1.218315650240999E-3</v>
      </c>
      <c r="AI147">
        <f>PRODUCT(INDEX(Overzicht!$B$2:$E$35,MATCH(demand!AI$1,Overzicht!$B$2:$B$35,0),4),INDEX(Verdeelsleutels_percentage!$A:$AB,MATCH(demand!$C147,Verdeelsleutels_percentage!$C:$C,0),MATCH(INDEX(Overzicht!$B$1:$F$35,MATCH(demand!AI$1,Overzicht!$B:$B,0),5),Verdeelsleutels_percentage!$1:$1,0)))</f>
        <v>1.874331769601537E-4</v>
      </c>
      <c r="AJ147">
        <f>PRODUCT(INDEX(Overzicht!$B$2:$E$35,MATCH(demand!AJ$1,Overzicht!$B$2:$B$35,0),4),INDEX(Verdeelsleutels_percentage!$A:$AB,MATCH(demand!$C147,Verdeelsleutels_percentage!$C:$C,0),MATCH(INDEX(Overzicht!$B$1:$F$35,MATCH(demand!AJ$1,Overzicht!$B:$B,0),5),Verdeelsleutels_percentage!$1:$1,0)))</f>
        <v>0</v>
      </c>
      <c r="AK147">
        <f>PRODUCT(INDEX(Overzicht!$B$2:$E$35,MATCH(demand!AK$1,Overzicht!$B$2:$B$35,0),4),INDEX(Verdeelsleutels_percentage!$A:$AB,MATCH(demand!$C147,Verdeelsleutels_percentage!$C:$C,0),MATCH(INDEX(Overzicht!$B$1:$F$35,MATCH(demand!AK$1,Overzicht!$B:$B,0),5),Verdeelsleutels_percentage!$1:$1,0)))</f>
        <v>1.3365576982464519E-3</v>
      </c>
      <c r="AL147">
        <f>PRODUCT(INDEX(Overzicht!$B$2:$E$35,MATCH(demand!AL$1,Overzicht!$B$2:$B$35,0),4),INDEX(Verdeelsleutels_percentage!$A:$AB,MATCH(demand!$C147,Verdeelsleutels_percentage!$C:$C,0),MATCH(INDEX(Overzicht!$B$1:$F$35,MATCH(demand!AL$1,Overzicht!$B:$B,0),5),Verdeelsleutels_percentage!$1:$1,0)))</f>
        <v>1.7135355105723744E-2</v>
      </c>
      <c r="AM147">
        <f>PRODUCT(INDEX(Overzicht!$B$2:$E$35,MATCH(demand!AM$1,Overzicht!$B$2:$B$35,0),4),INDEX(Verdeelsleutels_percentage!$A:$AB,MATCH(demand!$C147,Verdeelsleutels_percentage!$C:$C,0),MATCH(INDEX(Overzicht!$B$1:$F$35,MATCH(demand!AM$1,Overzicht!$B:$B,0),5),Verdeelsleutels_percentage!$1:$1,0)))</f>
        <v>3.4270710211447487E-2</v>
      </c>
      <c r="AN147">
        <f>PRODUCT(INDEX(Overzicht!$B$2:$E$35,MATCH(demand!AN$1,Overzicht!$B$2:$B$35,0),4),INDEX(Verdeelsleutels_percentage!$A:$AB,MATCH(demand!$C147,Verdeelsleutels_percentage!$C:$C,0),MATCH(INDEX(Overzicht!$B$1:$F$35,MATCH(demand!AN$1,Overzicht!$B:$B,0),5),Verdeelsleutels_percentage!$1:$1,0)))</f>
        <v>1.7135355105723744E-2</v>
      </c>
      <c r="AO147">
        <f>PRODUCT(INDEX(Overzicht!$B$2:$E$35,MATCH(demand!AO$1,Overzicht!$B$2:$B$35,0),4),INDEX(Verdeelsleutels_percentage!$A:$AB,MATCH(demand!$C147,Verdeelsleutels_percentage!$C:$C,0),MATCH(INDEX(Overzicht!$B$1:$F$35,MATCH(demand!AO$1,Overzicht!$B:$B,0),5),Verdeelsleutels_percentage!$1:$1,0)))</f>
        <v>5.9973742870033105E-2</v>
      </c>
    </row>
    <row r="148" spans="2:41">
      <c r="B148" t="str">
        <f>INDEX('ETLocal datasets'!B:C,MATCH(C148,'ETLocal datasets'!C:C,0),1)</f>
        <v>GM0396</v>
      </c>
      <c r="C148" t="str">
        <f>'ETLocal datasets'!C131</f>
        <v>Heemskerk</v>
      </c>
      <c r="D148">
        <f t="shared" si="14"/>
        <v>1.6599238678640566E-2</v>
      </c>
      <c r="E148">
        <f t="shared" si="15"/>
        <v>8.7623249877971904E-2</v>
      </c>
      <c r="F148">
        <f t="shared" si="16"/>
        <v>2.3794590989565371E-2</v>
      </c>
      <c r="G148">
        <f t="shared" si="17"/>
        <v>4.894887289282019E-2</v>
      </c>
      <c r="H148">
        <f>PRODUCT(INDEX(Overzicht!$B$2:$E$35,MATCH(demand!H$1,Overzicht!$B$2:$B$35,0),4),INDEX(Verdeelsleutels_percentage!$A:$AB,MATCH(demand!$C148,Verdeelsleutels_percentage!$C:$C,0),MATCH(INDEX(Overzicht!$B$1:$F$35,MATCH(demand!H$1,Overzicht!$B:$B,0),5),Verdeelsleutels_percentage!$1:$1,0)))</f>
        <v>2.3794590989565371E-2</v>
      </c>
      <c r="I148">
        <f>PRODUCT(INDEX(Overzicht!$B$2:$E$35,MATCH(demand!I$1,Overzicht!$B$2:$B$35,0),4),INDEX(Verdeelsleutels_percentage!$A:$AB,MATCH(demand!$C148,Verdeelsleutels_percentage!$C:$C,0),MATCH(INDEX(Overzicht!$B$1:$F$35,MATCH(demand!I$1,Overzicht!$B:$B,0),5),Verdeelsleutels_percentage!$1:$1,0)))</f>
        <v>5.5551787249484997E-4</v>
      </c>
      <c r="J148">
        <f>PRODUCT(INDEX(Overzicht!$B$2:$E$35,MATCH(demand!J$1,Overzicht!$B$2:$B$35,0),4),INDEX(Verdeelsleutels_percentage!$A:$AB,MATCH(demand!$C148,Verdeelsleutels_percentage!$C:$C,0),MATCH(INDEX(Overzicht!$B$1:$F$35,MATCH(demand!J$1,Overzicht!$B:$B,0),5),Verdeelsleutels_percentage!$1:$1,0)))</f>
        <v>5.4387636547577984E-3</v>
      </c>
      <c r="K148">
        <f>PRODUCT(INDEX(Overzicht!$B$2:$E$35,MATCH(demand!K$1,Overzicht!$B$2:$B$35,0),4),INDEX(Verdeelsleutels_percentage!$A:$AB,MATCH(demand!$C148,Verdeelsleutels_percentage!$C:$C,0),MATCH(INDEX(Overzicht!$B$1:$F$35,MATCH(demand!K$1,Overzicht!$B:$B,0),5),Verdeelsleutels_percentage!$1:$1,0)))</f>
        <v>6.4810418457732493E-5</v>
      </c>
      <c r="L148">
        <f>PRODUCT(INDEX(Overzicht!$B$2:$E$35,MATCH(demand!L$1,Overzicht!$B$2:$B$35,0),4),INDEX(Verdeelsleutels_percentage!$A:$AB,MATCH(demand!$C148,Verdeelsleutels_percentage!$C:$C,0),MATCH(INDEX(Overzicht!$B$1:$F$35,MATCH(demand!L$1,Overzicht!$B:$B,0),5),Verdeelsleutels_percentage!$1:$1,0)))</f>
        <v>8.1581454821366989E-3</v>
      </c>
      <c r="M148">
        <f>PRODUCT(INDEX(Overzicht!$B$2:$E$35,MATCH(demand!M$1,Overzicht!$B$2:$B$35,0),4),INDEX(Verdeelsleutels_percentage!$A:$AB,MATCH(demand!$C148,Verdeelsleutels_percentage!$C:$C,0),MATCH(INDEX(Overzicht!$B$1:$F$35,MATCH(demand!M$1,Overzicht!$B:$B,0),5),Verdeelsleutels_percentage!$1:$1,0)))</f>
        <v>1.8521609819709508E-4</v>
      </c>
      <c r="N148">
        <f>PRODUCT(INDEX(Overzicht!$B$2:$E$35,MATCH(demand!N$1,Overzicht!$B$2:$B$35,0),4),INDEX(Verdeelsleutels_percentage!$A:$AB,MATCH(demand!$C148,Verdeelsleutels_percentage!$C:$C,0),MATCH(INDEX(Overzicht!$B$1:$F$35,MATCH(demand!N$1,Overzicht!$B:$B,0),5),Verdeelsleutels_percentage!$1:$1,0)))</f>
        <v>2.0172709527138924E-4</v>
      </c>
      <c r="O148">
        <f>PRODUCT(INDEX(Overzicht!$B$2:$E$35,MATCH(demand!O$1,Overzicht!$B$2:$B$35,0),4),INDEX(Verdeelsleutels_percentage!$A:$AB,MATCH(demand!$C148,Verdeelsleutels_percentage!$C:$C,0),MATCH(INDEX(Overzicht!$B$1:$F$35,MATCH(demand!O$1,Overzicht!$B:$B,0),5),Verdeelsleutels_percentage!$1:$1,0)))</f>
        <v>0</v>
      </c>
      <c r="P148">
        <f>PRODUCT(INDEX(Overzicht!$B$2:$E$35,MATCH(demand!P$1,Overzicht!$B$2:$B$35,0),4),INDEX(Verdeelsleutels_percentage!$A:$AB,MATCH(demand!$C148,Verdeelsleutels_percentage!$C:$C,0),MATCH(INDEX(Overzicht!$B$1:$F$35,MATCH(demand!P$1,Overzicht!$B:$B,0),5),Verdeelsleutels_percentage!$1:$1,0)))</f>
        <v>0</v>
      </c>
      <c r="Q148">
        <f>PRODUCT(INDEX(Overzicht!$B$2:$E$35,MATCH(demand!Q$1,Overzicht!$B$2:$B$35,0),4),INDEX(Verdeelsleutels_percentage!$A:$AB,MATCH(demand!$C148,Verdeelsleutels_percentage!$C:$C,0),MATCH(INDEX(Overzicht!$B$1:$F$35,MATCH(demand!Q$1,Overzicht!$B:$B,0),5),Verdeelsleutels_percentage!$1:$1,0)))</f>
        <v>8.0731648000311081E-3</v>
      </c>
      <c r="R148">
        <f>PRODUCT(INDEX(Overzicht!$B$2:$E$35,MATCH(demand!R$1,Overzicht!$B$2:$B$35,0),4),INDEX(Verdeelsleutels_percentage!$A:$AB,MATCH(demand!$C148,Verdeelsleutels_percentage!$C:$C,0),MATCH(INDEX(Overzicht!$B$1:$F$35,MATCH(demand!R$1,Overzicht!$B:$B,0),5),Verdeelsleutels_percentage!$1:$1,0)))</f>
        <v>1.4446715957950403E-3</v>
      </c>
      <c r="S148">
        <f>PRODUCT(INDEX(Overzicht!$B$2:$E$35,MATCH(demand!S$1,Overzicht!$B$2:$B$35,0),4),INDEX(Verdeelsleutels_percentage!$A:$AB,MATCH(demand!$C148,Verdeelsleutels_percentage!$C:$C,0),MATCH(INDEX(Overzicht!$B$1:$F$35,MATCH(demand!S$1,Overzicht!$B:$B,0),5),Verdeelsleutels_percentage!$1:$1,0)))</f>
        <v>1.1104142461797174E-2</v>
      </c>
      <c r="T148">
        <f>PRODUCT(INDEX(Overzicht!$B$2:$E$35,MATCH(demand!T$1,Overzicht!$B$2:$B$35,0),4),INDEX(Verdeelsleutels_percentage!$A:$AB,MATCH(demand!$C148,Verdeelsleutels_percentage!$C:$C,0),MATCH(INDEX(Overzicht!$B$1:$F$35,MATCH(demand!T$1,Overzicht!$B:$B,0),5),Verdeelsleutels_percentage!$1:$1,0)))</f>
        <v>9.0646060912629983E-3</v>
      </c>
      <c r="U148">
        <f>PRODUCT(INDEX(Overzicht!$B$2:$E$35,MATCH(demand!U$1,Overzicht!$B$2:$B$35,0),4),INDEX(Verdeelsleutels_percentage!$A:$AB,MATCH(demand!$C148,Verdeelsleutels_percentage!$C:$C,0),MATCH(INDEX(Overzicht!$B$1:$F$35,MATCH(demand!U$1,Overzicht!$B:$B,0),5),Verdeelsleutels_percentage!$1:$1,0)))</f>
        <v>2.8326894035196868E-2</v>
      </c>
      <c r="V148">
        <f>PRODUCT(INDEX(Overzicht!$B$2:$E$35,MATCH(demand!V$1,Overzicht!$B$2:$B$35,0),4),INDEX(Verdeelsleutels_percentage!$A:$AB,MATCH(demand!$C148,Verdeelsleutels_percentage!$C:$C,0),MATCH(INDEX(Overzicht!$B$1:$F$35,MATCH(demand!V$1,Overzicht!$B:$B,0),5),Verdeelsleutels_percentage!$1:$1,0)))</f>
        <v>2.4927666750973248E-3</v>
      </c>
      <c r="W148">
        <f>PRODUCT(INDEX(Overzicht!$B$2:$E$35,MATCH(demand!W$1,Overzicht!$B$2:$B$35,0),4),INDEX(Verdeelsleutels_percentage!$A:$AB,MATCH(demand!$C148,Verdeelsleutels_percentage!$C:$C,0),MATCH(INDEX(Overzicht!$B$1:$F$35,MATCH(demand!W$1,Overzicht!$B:$B,0),5),Verdeelsleutels_percentage!$1:$1,0)))</f>
        <v>2.7193818273788993E-2</v>
      </c>
      <c r="X148">
        <f>PRODUCT(INDEX(Overzicht!$B$2:$E$35,MATCH(demand!X$1,Overzicht!$B$2:$B$35,0),4),INDEX(Verdeelsleutels_percentage!$A:$AB,MATCH(demand!$C148,Verdeelsleutels_percentage!$C:$C,0),MATCH(INDEX(Overzicht!$B$1:$F$35,MATCH(demand!X$1,Overzicht!$B:$B,0),5),Verdeelsleutels_percentage!$1:$1,0)))</f>
        <v>2.7391801213115714E-3</v>
      </c>
      <c r="Y148">
        <f>PRODUCT(INDEX(Overzicht!$B$2:$E$35,MATCH(demand!Y$1,Overzicht!$B$2:$B$35,0),4),INDEX(Verdeelsleutels_percentage!$A:$AB,MATCH(demand!$C148,Verdeelsleutels_percentage!$C:$C,0),MATCH(INDEX(Overzicht!$B$1:$F$35,MATCH(demand!Y$1,Overzicht!$B:$B,0),5),Verdeelsleutels_percentage!$1:$1,0)))</f>
        <v>2.5462848066709683E-7</v>
      </c>
      <c r="Z148">
        <f>PRODUCT(INDEX(Overzicht!$B$2:$E$35,MATCH(demand!Z$1,Overzicht!$B$2:$B$35,0),4),INDEX(Verdeelsleutels_percentage!$A:$AB,MATCH(demand!$C148,Verdeelsleutels_percentage!$C:$C,0),MATCH(INDEX(Overzicht!$B$1:$F$35,MATCH(demand!Z$1,Overzicht!$B:$B,0),5),Verdeelsleutels_percentage!$1:$1,0)))</f>
        <v>0</v>
      </c>
      <c r="AA148">
        <f>PRODUCT(INDEX(Overzicht!$B$2:$E$35,MATCH(demand!AA$1,Overzicht!$B$2:$B$35,0),4),INDEX(Verdeelsleutels_percentage!$A:$AB,MATCH(demand!$C148,Verdeelsleutels_percentage!$C:$C,0),MATCH(INDEX(Overzicht!$B$1:$F$35,MATCH(demand!AA$1,Overzicht!$B:$B,0),5),Verdeelsleutels_percentage!$1:$1,0)))</f>
        <v>5.9562217699905698E-6</v>
      </c>
      <c r="AB148">
        <f>PRODUCT(INDEX(Overzicht!$B$2:$E$35,MATCH(demand!AB$1,Overzicht!$B$2:$B$35,0),4),INDEX(Verdeelsleutels_percentage!$A:$AB,MATCH(demand!$C148,Verdeelsleutels_percentage!$C:$C,0),MATCH(INDEX(Overzicht!$B$1:$F$35,MATCH(demand!AB$1,Overzicht!$B:$B,0),5),Verdeelsleutels_percentage!$1:$1,0)))</f>
        <v>1.2926926761342944E-2</v>
      </c>
      <c r="AC148">
        <f>PRODUCT(INDEX(Overzicht!$B$2:$E$35,MATCH(demand!AC$1,Overzicht!$B$2:$B$35,0),4),INDEX(Verdeelsleutels_percentage!$A:$AB,MATCH(demand!$C148,Verdeelsleutels_percentage!$C:$C,0),MATCH(INDEX(Overzicht!$B$1:$F$35,MATCH(demand!AC$1,Overzicht!$B:$B,0),5),Verdeelsleutels_percentage!$1:$1,0)))</f>
        <v>7.596633558970674E-4</v>
      </c>
      <c r="AD148">
        <f>PRODUCT(INDEX(Overzicht!$B$2:$E$35,MATCH(demand!AD$1,Overzicht!$B$2:$B$35,0),4),INDEX(Verdeelsleutels_percentage!$A:$AB,MATCH(demand!$C148,Verdeelsleutels_percentage!$C:$C,0),MATCH(INDEX(Overzicht!$B$1:$F$35,MATCH(demand!AD$1,Overzicht!$B:$B,0),5),Verdeelsleutels_percentage!$1:$1,0)))</f>
        <v>0</v>
      </c>
      <c r="AE148">
        <f>PRODUCT(INDEX(Overzicht!$B$2:$E$35,MATCH(demand!AE$1,Overzicht!$B$2:$B$35,0),4),INDEX(Verdeelsleutels_percentage!$A:$AB,MATCH(demand!$C148,Verdeelsleutels_percentage!$C:$C,0),MATCH(INDEX(Overzicht!$B$1:$F$35,MATCH(demand!AE$1,Overzicht!$B:$B,0),5),Verdeelsleutels_percentage!$1:$1,0)))</f>
        <v>0</v>
      </c>
      <c r="AF148">
        <f>PRODUCT(INDEX(Overzicht!$B$2:$E$35,MATCH(demand!AF$1,Overzicht!$B$2:$B$35,0),4),INDEX(Verdeelsleutels_percentage!$A:$AB,MATCH(demand!$C148,Verdeelsleutels_percentage!$C:$C,0),MATCH(INDEX(Overzicht!$B$1:$F$35,MATCH(demand!AF$1,Overzicht!$B:$B,0),5),Verdeelsleutels_percentage!$1:$1,0)))</f>
        <v>0</v>
      </c>
      <c r="AG148">
        <f>PRODUCT(INDEX(Overzicht!$B$2:$E$35,MATCH(demand!AG$1,Overzicht!$B$2:$B$35,0),4),INDEX(Verdeelsleutels_percentage!$A:$AB,MATCH(demand!$C148,Verdeelsleutels_percentage!$C:$C,0),MATCH(INDEX(Overzicht!$B$1:$F$35,MATCH(demand!AG$1,Overzicht!$B:$B,0),5),Verdeelsleutels_percentage!$1:$1,0)))</f>
        <v>0</v>
      </c>
      <c r="AH148">
        <f>PRODUCT(INDEX(Overzicht!$B$2:$E$35,MATCH(demand!AH$1,Overzicht!$B$2:$B$35,0),4),INDEX(Verdeelsleutels_percentage!$A:$AB,MATCH(demand!$C148,Verdeelsleutels_percentage!$C:$C,0),MATCH(INDEX(Overzicht!$B$1:$F$35,MATCH(demand!AH$1,Overzicht!$B:$B,0),5),Verdeelsleutels_percentage!$1:$1,0)))</f>
        <v>7.7430883009877412E-5</v>
      </c>
      <c r="AI148">
        <f>PRODUCT(INDEX(Overzicht!$B$2:$E$35,MATCH(demand!AI$1,Overzicht!$B$2:$B$35,0),4),INDEX(Verdeelsleutels_percentage!$A:$AB,MATCH(demand!$C148,Verdeelsleutels_percentage!$C:$C,0),MATCH(INDEX(Overzicht!$B$1:$F$35,MATCH(demand!AI$1,Overzicht!$B:$B,0),5),Verdeelsleutels_percentage!$1:$1,0)))</f>
        <v>1.191244353998114E-5</v>
      </c>
      <c r="AJ148">
        <f>PRODUCT(INDEX(Overzicht!$B$2:$E$35,MATCH(demand!AJ$1,Overzicht!$B$2:$B$35,0),4),INDEX(Verdeelsleutels_percentage!$A:$AB,MATCH(demand!$C148,Verdeelsleutels_percentage!$C:$C,0),MATCH(INDEX(Overzicht!$B$1:$F$35,MATCH(demand!AJ$1,Overzicht!$B:$B,0),5),Verdeelsleutels_percentage!$1:$1,0)))</f>
        <v>0</v>
      </c>
      <c r="AK148">
        <f>PRODUCT(INDEX(Overzicht!$B$2:$E$35,MATCH(demand!AK$1,Overzicht!$B$2:$B$35,0),4),INDEX(Verdeelsleutels_percentage!$A:$AB,MATCH(demand!$C148,Verdeelsleutels_percentage!$C:$C,0),MATCH(INDEX(Overzicht!$B$1:$F$35,MATCH(demand!AK$1,Overzicht!$B:$B,0),5),Verdeelsleutels_percentage!$1:$1,0)))</f>
        <v>3.5351963755925691E-4</v>
      </c>
      <c r="AL148">
        <f>PRODUCT(INDEX(Overzicht!$B$2:$E$35,MATCH(demand!AL$1,Overzicht!$B$2:$B$35,0),4),INDEX(Verdeelsleutels_percentage!$A:$AB,MATCH(demand!$C148,Verdeelsleutels_percentage!$C:$C,0),MATCH(INDEX(Overzicht!$B$1:$F$35,MATCH(demand!AL$1,Overzicht!$B:$B,0),5),Verdeelsleutels_percentage!$1:$1,0)))</f>
        <v>4.5323030456314991E-3</v>
      </c>
      <c r="AM148">
        <f>PRODUCT(INDEX(Overzicht!$B$2:$E$35,MATCH(demand!AM$1,Overzicht!$B$2:$B$35,0),4),INDEX(Verdeelsleutels_percentage!$A:$AB,MATCH(demand!$C148,Verdeelsleutels_percentage!$C:$C,0),MATCH(INDEX(Overzicht!$B$1:$F$35,MATCH(demand!AM$1,Overzicht!$B:$B,0),5),Verdeelsleutels_percentage!$1:$1,0)))</f>
        <v>9.0646060912629983E-3</v>
      </c>
      <c r="AN148">
        <f>PRODUCT(INDEX(Overzicht!$B$2:$E$35,MATCH(demand!AN$1,Overzicht!$B$2:$B$35,0),4),INDEX(Verdeelsleutels_percentage!$A:$AB,MATCH(demand!$C148,Verdeelsleutels_percentage!$C:$C,0),MATCH(INDEX(Overzicht!$B$1:$F$35,MATCH(demand!AN$1,Overzicht!$B:$B,0),5),Verdeelsleutels_percentage!$1:$1,0)))</f>
        <v>4.5323030456314991E-3</v>
      </c>
      <c r="AO148">
        <f>PRODUCT(INDEX(Overzicht!$B$2:$E$35,MATCH(demand!AO$1,Overzicht!$B$2:$B$35,0),4),INDEX(Verdeelsleutels_percentage!$A:$AB,MATCH(demand!$C148,Verdeelsleutels_percentage!$C:$C,0),MATCH(INDEX(Overzicht!$B$1:$F$35,MATCH(demand!AO$1,Overzicht!$B:$B,0),5),Verdeelsleutels_percentage!$1:$1,0)))</f>
        <v>1.5863060659710247E-2</v>
      </c>
    </row>
    <row r="149" spans="2:41">
      <c r="B149" t="str">
        <f>INDEX('ETLocal datasets'!B:C,MATCH(C149,'ETLocal datasets'!C:C,0),1)</f>
        <v>GM0397</v>
      </c>
      <c r="C149" t="str">
        <f>'ETLocal datasets'!C132</f>
        <v>Heemstede</v>
      </c>
      <c r="D149">
        <f t="shared" si="14"/>
        <v>1.0775305572398813E-2</v>
      </c>
      <c r="E149">
        <f t="shared" si="15"/>
        <v>5.5670381607688536E-2</v>
      </c>
      <c r="F149">
        <f t="shared" si="16"/>
        <v>1.6577959599154344E-2</v>
      </c>
      <c r="G149">
        <f t="shared" si="17"/>
        <v>3.4103231175403224E-2</v>
      </c>
      <c r="H149">
        <f>PRODUCT(INDEX(Overzicht!$B$2:$E$35,MATCH(demand!H$1,Overzicht!$B$2:$B$35,0),4),INDEX(Verdeelsleutels_percentage!$A:$AB,MATCH(demand!$C149,Verdeelsleutels_percentage!$C:$C,0),MATCH(INDEX(Overzicht!$B$1:$F$35,MATCH(demand!H$1,Overzicht!$B:$B,0),5),Verdeelsleutels_percentage!$1:$1,0)))</f>
        <v>1.6577959599154344E-2</v>
      </c>
      <c r="I149">
        <f>PRODUCT(INDEX(Overzicht!$B$2:$E$35,MATCH(demand!I$1,Overzicht!$B$2:$B$35,0),4),INDEX(Verdeelsleutels_percentage!$A:$AB,MATCH(demand!$C149,Verdeelsleutels_percentage!$C:$C,0),MATCH(INDEX(Overzicht!$B$1:$F$35,MATCH(demand!I$1,Overzicht!$B:$B,0),5),Verdeelsleutels_percentage!$1:$1,0)))</f>
        <v>1.4272132710329539E-6</v>
      </c>
      <c r="J149">
        <f>PRODUCT(INDEX(Overzicht!$B$2:$E$35,MATCH(demand!J$1,Overzicht!$B$2:$B$35,0),4),INDEX(Verdeelsleutels_percentage!$A:$AB,MATCH(demand!$C149,Verdeelsleutels_percentage!$C:$C,0),MATCH(INDEX(Overzicht!$B$1:$F$35,MATCH(demand!J$1,Overzicht!$B:$B,0),5),Verdeelsleutels_percentage!$1:$1,0)))</f>
        <v>3.7892479083781352E-3</v>
      </c>
      <c r="K149">
        <f>PRODUCT(INDEX(Overzicht!$B$2:$E$35,MATCH(demand!K$1,Overzicht!$B$2:$B$35,0),4),INDEX(Verdeelsleutels_percentage!$A:$AB,MATCH(demand!$C149,Verdeelsleutels_percentage!$C:$C,0),MATCH(INDEX(Overzicht!$B$1:$F$35,MATCH(demand!K$1,Overzicht!$B:$B,0),5),Verdeelsleutels_percentage!$1:$1,0)))</f>
        <v>1.6650821495384463E-7</v>
      </c>
      <c r="L149">
        <f>PRODUCT(INDEX(Overzicht!$B$2:$E$35,MATCH(demand!L$1,Overzicht!$B$2:$B$35,0),4),INDEX(Verdeelsleutels_percentage!$A:$AB,MATCH(demand!$C149,Verdeelsleutels_percentage!$C:$C,0),MATCH(INDEX(Overzicht!$B$1:$F$35,MATCH(demand!L$1,Overzicht!$B:$B,0),5),Verdeelsleutels_percentage!$1:$1,0)))</f>
        <v>5.6838718625672035E-3</v>
      </c>
      <c r="M149">
        <f>PRODUCT(INDEX(Overzicht!$B$2:$E$35,MATCH(demand!M$1,Overzicht!$B$2:$B$35,0),4),INDEX(Verdeelsleutels_percentage!$A:$AB,MATCH(demand!$C149,Verdeelsleutels_percentage!$C:$C,0),MATCH(INDEX(Overzicht!$B$1:$F$35,MATCH(demand!M$1,Overzicht!$B:$B,0),5),Verdeelsleutels_percentage!$1:$1,0)))</f>
        <v>9.0633658751327126E-5</v>
      </c>
      <c r="N149">
        <f>PRODUCT(INDEX(Overzicht!$B$2:$E$35,MATCH(demand!N$1,Overzicht!$B$2:$B$35,0),4),INDEX(Verdeelsleutels_percentage!$A:$AB,MATCH(demand!$C149,Verdeelsleutels_percentage!$C:$C,0),MATCH(INDEX(Overzicht!$B$1:$F$35,MATCH(demand!N$1,Overzicht!$B:$B,0),5),Verdeelsleutels_percentage!$1:$1,0)))</f>
        <v>2.2585085409771791E-4</v>
      </c>
      <c r="O149">
        <f>PRODUCT(INDEX(Overzicht!$B$2:$E$35,MATCH(demand!O$1,Overzicht!$B$2:$B$35,0),4),INDEX(Verdeelsleutels_percentage!$A:$AB,MATCH(demand!$C149,Verdeelsleutels_percentage!$C:$C,0),MATCH(INDEX(Overzicht!$B$1:$F$35,MATCH(demand!O$1,Overzicht!$B:$B,0),5),Verdeelsleutels_percentage!$1:$1,0)))</f>
        <v>0</v>
      </c>
      <c r="P149">
        <f>PRODUCT(INDEX(Overzicht!$B$2:$E$35,MATCH(demand!P$1,Overzicht!$B$2:$B$35,0),4),INDEX(Verdeelsleutels_percentage!$A:$AB,MATCH(demand!$C149,Verdeelsleutels_percentage!$C:$C,0),MATCH(INDEX(Overzicht!$B$1:$F$35,MATCH(demand!P$1,Overzicht!$B:$B,0),5),Verdeelsleutels_percentage!$1:$1,0)))</f>
        <v>0</v>
      </c>
      <c r="Q149">
        <f>PRODUCT(INDEX(Overzicht!$B$2:$E$35,MATCH(demand!Q$1,Overzicht!$B$2:$B$35,0),4),INDEX(Verdeelsleutels_percentage!$A:$AB,MATCH(demand!$C149,Verdeelsleutels_percentage!$C:$C,0),MATCH(INDEX(Overzicht!$B$1:$F$35,MATCH(demand!Q$1,Overzicht!$B:$B,0),5),Verdeelsleutels_percentage!$1:$1,0)))</f>
        <v>5.624664863998795E-3</v>
      </c>
      <c r="R149">
        <f>PRODUCT(INDEX(Overzicht!$B$2:$E$35,MATCH(demand!R$1,Overzicht!$B$2:$B$35,0),4),INDEX(Verdeelsleutels_percentage!$A:$AB,MATCH(demand!$C149,Verdeelsleutels_percentage!$C:$C,0),MATCH(INDEX(Overzicht!$B$1:$F$35,MATCH(demand!R$1,Overzicht!$B:$B,0),5),Verdeelsleutels_percentage!$1:$1,0)))</f>
        <v>1.0065189756629422E-3</v>
      </c>
      <c r="S149">
        <f>PRODUCT(INDEX(Overzicht!$B$2:$E$35,MATCH(demand!S$1,Overzicht!$B$2:$B$35,0),4),INDEX(Verdeelsleutels_percentage!$A:$AB,MATCH(demand!$C149,Verdeelsleutels_percentage!$C:$C,0),MATCH(INDEX(Overzicht!$B$1:$F$35,MATCH(demand!S$1,Overzicht!$B:$B,0),5),Verdeelsleutels_percentage!$1:$1,0)))</f>
        <v>7.7363811462720271E-3</v>
      </c>
      <c r="T149">
        <f>PRODUCT(INDEX(Overzicht!$B$2:$E$35,MATCH(demand!T$1,Overzicht!$B$2:$B$35,0),4),INDEX(Verdeelsleutels_percentage!$A:$AB,MATCH(demand!$C149,Verdeelsleutels_percentage!$C:$C,0),MATCH(INDEX(Overzicht!$B$1:$F$35,MATCH(demand!T$1,Overzicht!$B:$B,0),5),Verdeelsleutels_percentage!$1:$1,0)))</f>
        <v>6.3154131806302258E-3</v>
      </c>
      <c r="U149">
        <f>PRODUCT(INDEX(Overzicht!$B$2:$E$35,MATCH(demand!U$1,Overzicht!$B$2:$B$35,0),4),INDEX(Verdeelsleutels_percentage!$A:$AB,MATCH(demand!$C149,Verdeelsleutels_percentage!$C:$C,0),MATCH(INDEX(Overzicht!$B$1:$F$35,MATCH(demand!U$1,Overzicht!$B:$B,0),5),Verdeelsleutels_percentage!$1:$1,0)))</f>
        <v>1.9735666189469456E-2</v>
      </c>
      <c r="V149">
        <f>PRODUCT(INDEX(Overzicht!$B$2:$E$35,MATCH(demand!V$1,Overzicht!$B$2:$B$35,0),4),INDEX(Verdeelsleutels_percentage!$A:$AB,MATCH(demand!$C149,Verdeelsleutels_percentage!$C:$C,0),MATCH(INDEX(Overzicht!$B$1:$F$35,MATCH(demand!V$1,Overzicht!$B:$B,0),5),Verdeelsleutels_percentage!$1:$1,0)))</f>
        <v>1.7367386246733122E-3</v>
      </c>
      <c r="W149">
        <f>PRODUCT(INDEX(Overzicht!$B$2:$E$35,MATCH(demand!W$1,Overzicht!$B$2:$B$35,0),4),INDEX(Verdeelsleutels_percentage!$A:$AB,MATCH(demand!$C149,Verdeelsleutels_percentage!$C:$C,0),MATCH(INDEX(Overzicht!$B$1:$F$35,MATCH(demand!W$1,Overzicht!$B:$B,0),5),Verdeelsleutels_percentage!$1:$1,0)))</f>
        <v>1.8946239541890678E-2</v>
      </c>
      <c r="X149">
        <f>PRODUCT(INDEX(Overzicht!$B$2:$E$35,MATCH(demand!X$1,Overzicht!$B$2:$B$35,0),4),INDEX(Verdeelsleutels_percentage!$A:$AB,MATCH(demand!$C149,Verdeelsleutels_percentage!$C:$C,0),MATCH(INDEX(Overzicht!$B$1:$F$35,MATCH(demand!X$1,Overzicht!$B:$B,0),5),Verdeelsleutels_percentage!$1:$1,0)))</f>
        <v>7.4603686230843608E-4</v>
      </c>
      <c r="Y149">
        <f>PRODUCT(INDEX(Overzicht!$B$2:$E$35,MATCH(demand!Y$1,Overzicht!$B$2:$B$35,0),4),INDEX(Verdeelsleutels_percentage!$A:$AB,MATCH(demand!$C149,Verdeelsleutels_percentage!$C:$C,0),MATCH(INDEX(Overzicht!$B$1:$F$35,MATCH(demand!Y$1,Overzicht!$B:$B,0),5),Verdeelsleutels_percentage!$1:$1,0)))</f>
        <v>5.7731081953050481E-8</v>
      </c>
      <c r="Z149">
        <f>PRODUCT(INDEX(Overzicht!$B$2:$E$35,MATCH(demand!Z$1,Overzicht!$B$2:$B$35,0),4),INDEX(Verdeelsleutels_percentage!$A:$AB,MATCH(demand!$C149,Verdeelsleutels_percentage!$C:$C,0),MATCH(INDEX(Overzicht!$B$1:$F$35,MATCH(demand!Z$1,Overzicht!$B:$B,0),5),Verdeelsleutels_percentage!$1:$1,0)))</f>
        <v>0</v>
      </c>
      <c r="AA149">
        <f>PRODUCT(INDEX(Overzicht!$B$2:$E$35,MATCH(demand!AA$1,Overzicht!$B$2:$B$35,0),4),INDEX(Verdeelsleutels_percentage!$A:$AB,MATCH(demand!$C149,Verdeelsleutels_percentage!$C:$C,0),MATCH(INDEX(Overzicht!$B$1:$F$35,MATCH(demand!AA$1,Overzicht!$B:$B,0),5),Verdeelsleutels_percentage!$1:$1,0)))</f>
        <v>1.3504346655684325E-6</v>
      </c>
      <c r="AB149">
        <f>PRODUCT(INDEX(Overzicht!$B$2:$E$35,MATCH(demand!AB$1,Overzicht!$B$2:$B$35,0),4),INDEX(Verdeelsleutels_percentage!$A:$AB,MATCH(demand!$C149,Verdeelsleutels_percentage!$C:$C,0),MATCH(INDEX(Overzicht!$B$1:$F$35,MATCH(demand!AB$1,Overzicht!$B:$B,0),5),Verdeelsleutels_percentage!$1:$1,0)))</f>
        <v>4.7142049446961239E-3</v>
      </c>
      <c r="AC149">
        <f>PRODUCT(INDEX(Overzicht!$B$2:$E$35,MATCH(demand!AC$1,Overzicht!$B$2:$B$35,0),4),INDEX(Verdeelsleutels_percentage!$A:$AB,MATCH(demand!$C149,Verdeelsleutels_percentage!$C:$C,0),MATCH(INDEX(Overzicht!$B$1:$F$35,MATCH(demand!AC$1,Overzicht!$B:$B,0),5),Verdeelsleutels_percentage!$1:$1,0)))</f>
        <v>2.4509079346923633E-4</v>
      </c>
      <c r="AD149">
        <f>PRODUCT(INDEX(Overzicht!$B$2:$E$35,MATCH(demand!AD$1,Overzicht!$B$2:$B$35,0),4),INDEX(Verdeelsleutels_percentage!$A:$AB,MATCH(demand!$C149,Verdeelsleutels_percentage!$C:$C,0),MATCH(INDEX(Overzicht!$B$1:$F$35,MATCH(demand!AD$1,Overzicht!$B:$B,0),5),Verdeelsleutels_percentage!$1:$1,0)))</f>
        <v>0</v>
      </c>
      <c r="AE149">
        <f>PRODUCT(INDEX(Overzicht!$B$2:$E$35,MATCH(demand!AE$1,Overzicht!$B$2:$B$35,0),4),INDEX(Verdeelsleutels_percentage!$A:$AB,MATCH(demand!$C149,Verdeelsleutels_percentage!$C:$C,0),MATCH(INDEX(Overzicht!$B$1:$F$35,MATCH(demand!AE$1,Overzicht!$B:$B,0),5),Verdeelsleutels_percentage!$1:$1,0)))</f>
        <v>0</v>
      </c>
      <c r="AF149">
        <f>PRODUCT(INDEX(Overzicht!$B$2:$E$35,MATCH(demand!AF$1,Overzicht!$B$2:$B$35,0),4),INDEX(Verdeelsleutels_percentage!$A:$AB,MATCH(demand!$C149,Verdeelsleutels_percentage!$C:$C,0),MATCH(INDEX(Overzicht!$B$1:$F$35,MATCH(demand!AF$1,Overzicht!$B:$B,0),5),Verdeelsleutels_percentage!$1:$1,0)))</f>
        <v>0</v>
      </c>
      <c r="AG149">
        <f>PRODUCT(INDEX(Overzicht!$B$2:$E$35,MATCH(demand!AG$1,Overzicht!$B$2:$B$35,0),4),INDEX(Verdeelsleutels_percentage!$A:$AB,MATCH(demand!$C149,Verdeelsleutels_percentage!$C:$C,0),MATCH(INDEX(Overzicht!$B$1:$F$35,MATCH(demand!AG$1,Overzicht!$B:$B,0),5),Verdeelsleutels_percentage!$1:$1,0)))</f>
        <v>0</v>
      </c>
      <c r="AH149">
        <f>PRODUCT(INDEX(Overzicht!$B$2:$E$35,MATCH(demand!AH$1,Overzicht!$B$2:$B$35,0),4),INDEX(Verdeelsleutels_percentage!$A:$AB,MATCH(demand!$C149,Verdeelsleutels_percentage!$C:$C,0),MATCH(INDEX(Overzicht!$B$1:$F$35,MATCH(demand!AH$1,Overzicht!$B:$B,0),5),Verdeelsleutels_percentage!$1:$1,0)))</f>
        <v>1.7555650652389623E-5</v>
      </c>
      <c r="AI149">
        <f>PRODUCT(INDEX(Overzicht!$B$2:$E$35,MATCH(demand!AI$1,Overzicht!$B$2:$B$35,0),4),INDEX(Verdeelsleutels_percentage!$A:$AB,MATCH(demand!$C149,Verdeelsleutels_percentage!$C:$C,0),MATCH(INDEX(Overzicht!$B$1:$F$35,MATCH(demand!AI$1,Overzicht!$B:$B,0),5),Verdeelsleutels_percentage!$1:$1,0)))</f>
        <v>2.7008693311368649E-6</v>
      </c>
      <c r="AJ149">
        <f>PRODUCT(INDEX(Overzicht!$B$2:$E$35,MATCH(demand!AJ$1,Overzicht!$B$2:$B$35,0),4),INDEX(Verdeelsleutels_percentage!$A:$AB,MATCH(demand!$C149,Verdeelsleutels_percentage!$C:$C,0),MATCH(INDEX(Overzicht!$B$1:$F$35,MATCH(demand!AJ$1,Overzicht!$B:$B,0),5),Verdeelsleutels_percentage!$1:$1,0)))</f>
        <v>0</v>
      </c>
      <c r="AK149">
        <f>PRODUCT(INDEX(Overzicht!$B$2:$E$35,MATCH(demand!AK$1,Overzicht!$B$2:$B$35,0),4),INDEX(Verdeelsleutels_percentage!$A:$AB,MATCH(demand!$C149,Verdeelsleutels_percentage!$C:$C,0),MATCH(INDEX(Overzicht!$B$1:$F$35,MATCH(demand!AK$1,Overzicht!$B:$B,0),5),Verdeelsleutels_percentage!$1:$1,0)))</f>
        <v>2.4630111404457883E-4</v>
      </c>
      <c r="AL149">
        <f>PRODUCT(INDEX(Overzicht!$B$2:$E$35,MATCH(demand!AL$1,Overzicht!$B$2:$B$35,0),4),INDEX(Verdeelsleutels_percentage!$A:$AB,MATCH(demand!$C149,Verdeelsleutels_percentage!$C:$C,0),MATCH(INDEX(Overzicht!$B$1:$F$35,MATCH(demand!AL$1,Overzicht!$B:$B,0),5),Verdeelsleutels_percentage!$1:$1,0)))</f>
        <v>3.1577065903151129E-3</v>
      </c>
      <c r="AM149">
        <f>PRODUCT(INDEX(Overzicht!$B$2:$E$35,MATCH(demand!AM$1,Overzicht!$B$2:$B$35,0),4),INDEX(Verdeelsleutels_percentage!$A:$AB,MATCH(demand!$C149,Verdeelsleutels_percentage!$C:$C,0),MATCH(INDEX(Overzicht!$B$1:$F$35,MATCH(demand!AM$1,Overzicht!$B:$B,0),5),Verdeelsleutels_percentage!$1:$1,0)))</f>
        <v>6.3154131806302258E-3</v>
      </c>
      <c r="AN149">
        <f>PRODUCT(INDEX(Overzicht!$B$2:$E$35,MATCH(demand!AN$1,Overzicht!$B$2:$B$35,0),4),INDEX(Verdeelsleutels_percentage!$A:$AB,MATCH(demand!$C149,Verdeelsleutels_percentage!$C:$C,0),MATCH(INDEX(Overzicht!$B$1:$F$35,MATCH(demand!AN$1,Overzicht!$B:$B,0),5),Verdeelsleutels_percentage!$1:$1,0)))</f>
        <v>3.1577065903151129E-3</v>
      </c>
      <c r="AO149">
        <f>PRODUCT(INDEX(Overzicht!$B$2:$E$35,MATCH(demand!AO$1,Overzicht!$B$2:$B$35,0),4),INDEX(Verdeelsleutels_percentage!$A:$AB,MATCH(demand!$C149,Verdeelsleutels_percentage!$C:$C,0),MATCH(INDEX(Overzicht!$B$1:$F$35,MATCH(demand!AO$1,Overzicht!$B:$B,0),5),Verdeelsleutels_percentage!$1:$1,0)))</f>
        <v>1.1051973066102895E-2</v>
      </c>
    </row>
    <row r="150" spans="2:41">
      <c r="B150" t="str">
        <f>INDEX('ETLocal datasets'!B:C,MATCH(C150,'ETLocal datasets'!C:C,0),1)</f>
        <v>GM0398</v>
      </c>
      <c r="C150" t="str">
        <f>'ETLocal datasets'!C133</f>
        <v>Heerhugowaard</v>
      </c>
      <c r="D150">
        <f t="shared" si="14"/>
        <v>3.097578205158398E-2</v>
      </c>
      <c r="E150">
        <f t="shared" si="15"/>
        <v>0.13314740143320514</v>
      </c>
      <c r="F150">
        <f t="shared" si="16"/>
        <v>3.4474330556886888E-2</v>
      </c>
      <c r="G150">
        <f t="shared" si="17"/>
        <v>7.0918622859881597E-2</v>
      </c>
      <c r="H150">
        <f>PRODUCT(INDEX(Overzicht!$B$2:$E$35,MATCH(demand!H$1,Overzicht!$B$2:$B$35,0),4),INDEX(Verdeelsleutels_percentage!$A:$AB,MATCH(demand!$C150,Verdeelsleutels_percentage!$C:$C,0),MATCH(INDEX(Overzicht!$B$1:$F$35,MATCH(demand!H$1,Overzicht!$B:$B,0),5),Verdeelsleutels_percentage!$1:$1,0)))</f>
        <v>3.4474330556886888E-2</v>
      </c>
      <c r="I150">
        <f>PRODUCT(INDEX(Overzicht!$B$2:$E$35,MATCH(demand!I$1,Overzicht!$B$2:$B$35,0),4),INDEX(Verdeelsleutels_percentage!$A:$AB,MATCH(demand!$C150,Verdeelsleutels_percentage!$C:$C,0),MATCH(INDEX(Overzicht!$B$1:$F$35,MATCH(demand!I$1,Overzicht!$B:$B,0),5),Verdeelsleutels_percentage!$1:$1,0)))</f>
        <v>4.7440569129135381E-3</v>
      </c>
      <c r="J150">
        <f>PRODUCT(INDEX(Overzicht!$B$2:$E$35,MATCH(demand!J$1,Overzicht!$B$2:$B$35,0),4),INDEX(Verdeelsleutels_percentage!$A:$AB,MATCH(demand!$C150,Verdeelsleutels_percentage!$C:$C,0),MATCH(INDEX(Overzicht!$B$1:$F$35,MATCH(demand!J$1,Overzicht!$B:$B,0),5),Verdeelsleutels_percentage!$1:$1,0)))</f>
        <v>7.8798469844312876E-3</v>
      </c>
      <c r="K150">
        <f>PRODUCT(INDEX(Overzicht!$B$2:$E$35,MATCH(demand!K$1,Overzicht!$B$2:$B$35,0),4),INDEX(Verdeelsleutels_percentage!$A:$AB,MATCH(demand!$C150,Verdeelsleutels_percentage!$C:$C,0),MATCH(INDEX(Overzicht!$B$1:$F$35,MATCH(demand!K$1,Overzicht!$B:$B,0),5),Verdeelsleutels_percentage!$1:$1,0)))</f>
        <v>5.5347330650657952E-4</v>
      </c>
      <c r="L150">
        <f>PRODUCT(INDEX(Overzicht!$B$2:$E$35,MATCH(demand!L$1,Overzicht!$B$2:$B$35,0),4),INDEX(Verdeelsleutels_percentage!$A:$AB,MATCH(demand!$C150,Verdeelsleutels_percentage!$C:$C,0),MATCH(INDEX(Overzicht!$B$1:$F$35,MATCH(demand!L$1,Overzicht!$B:$B,0),5),Verdeelsleutels_percentage!$1:$1,0)))</f>
        <v>1.1819770476646934E-2</v>
      </c>
      <c r="M150">
        <f>PRODUCT(INDEX(Overzicht!$B$2:$E$35,MATCH(demand!M$1,Overzicht!$B$2:$B$35,0),4),INDEX(Verdeelsleutels_percentage!$A:$AB,MATCH(demand!$C150,Verdeelsleutels_percentage!$C:$C,0),MATCH(INDEX(Overzicht!$B$1:$F$35,MATCH(demand!M$1,Overzicht!$B:$B,0),5),Verdeelsleutels_percentage!$1:$1,0)))</f>
        <v>1.9640609897263852E-3</v>
      </c>
      <c r="N150">
        <f>PRODUCT(INDEX(Overzicht!$B$2:$E$35,MATCH(demand!N$1,Overzicht!$B$2:$B$35,0),4),INDEX(Verdeelsleutels_percentage!$A:$AB,MATCH(demand!$C150,Verdeelsleutels_percentage!$C:$C,0),MATCH(INDEX(Overzicht!$B$1:$F$35,MATCH(demand!N$1,Overzicht!$B:$B,0),5),Verdeelsleutels_percentage!$1:$1,0)))</f>
        <v>1.4077603487370851E-2</v>
      </c>
      <c r="O150">
        <f>PRODUCT(INDEX(Overzicht!$B$2:$E$35,MATCH(demand!O$1,Overzicht!$B$2:$B$35,0),4),INDEX(Verdeelsleutels_percentage!$A:$AB,MATCH(demand!$C150,Verdeelsleutels_percentage!$C:$C,0),MATCH(INDEX(Overzicht!$B$1:$F$35,MATCH(demand!O$1,Overzicht!$B:$B,0),5),Verdeelsleutels_percentage!$1:$1,0)))</f>
        <v>0</v>
      </c>
      <c r="P150">
        <f>PRODUCT(INDEX(Overzicht!$B$2:$E$35,MATCH(demand!P$1,Overzicht!$B$2:$B$35,0),4),INDEX(Verdeelsleutels_percentage!$A:$AB,MATCH(demand!$C150,Verdeelsleutels_percentage!$C:$C,0),MATCH(INDEX(Overzicht!$B$1:$F$35,MATCH(demand!P$1,Overzicht!$B:$B,0),5),Verdeelsleutels_percentage!$1:$1,0)))</f>
        <v>1.2831055946179279E-3</v>
      </c>
      <c r="Q150">
        <f>PRODUCT(INDEX(Overzicht!$B$2:$E$35,MATCH(demand!Q$1,Overzicht!$B$2:$B$35,0),4),INDEX(Verdeelsleutels_percentage!$A:$AB,MATCH(demand!$C150,Verdeelsleutels_percentage!$C:$C,0),MATCH(INDEX(Overzicht!$B$1:$F$35,MATCH(demand!Q$1,Overzicht!$B:$B,0),5),Verdeelsleutels_percentage!$1:$1,0)))</f>
        <v>1.1696647867515194E-2</v>
      </c>
      <c r="R150">
        <f>PRODUCT(INDEX(Overzicht!$B$2:$E$35,MATCH(demand!R$1,Overzicht!$B$2:$B$35,0),4),INDEX(Verdeelsleutels_percentage!$A:$AB,MATCH(demand!$C150,Verdeelsleutels_percentage!$C:$C,0),MATCH(INDEX(Overzicht!$B$1:$F$35,MATCH(demand!R$1,Overzicht!$B:$B,0),5),Verdeelsleutels_percentage!$1:$1,0)))</f>
        <v>2.0930843552395607E-3</v>
      </c>
      <c r="S150">
        <f>PRODUCT(INDEX(Overzicht!$B$2:$E$35,MATCH(demand!S$1,Overzicht!$B$2:$B$35,0),4),INDEX(Verdeelsleutels_percentage!$A:$AB,MATCH(demand!$C150,Verdeelsleutels_percentage!$C:$C,0),MATCH(INDEX(Overzicht!$B$1:$F$35,MATCH(demand!S$1,Overzicht!$B:$B,0),5),Verdeelsleutels_percentage!$1:$1,0)))</f>
        <v>1.6088020926547215E-2</v>
      </c>
      <c r="T150">
        <f>PRODUCT(INDEX(Overzicht!$B$2:$E$35,MATCH(demand!T$1,Overzicht!$B$2:$B$35,0),4),INDEX(Verdeelsleutels_percentage!$A:$AB,MATCH(demand!$C150,Verdeelsleutels_percentage!$C:$C,0),MATCH(INDEX(Overzicht!$B$1:$F$35,MATCH(demand!T$1,Overzicht!$B:$B,0),5),Verdeelsleutels_percentage!$1:$1,0)))</f>
        <v>1.3133078307385481E-2</v>
      </c>
      <c r="U150">
        <f>PRODUCT(INDEX(Overzicht!$B$2:$E$35,MATCH(demand!U$1,Overzicht!$B$2:$B$35,0),4),INDEX(Verdeelsleutels_percentage!$A:$AB,MATCH(demand!$C150,Verdeelsleutels_percentage!$C:$C,0),MATCH(INDEX(Overzicht!$B$1:$F$35,MATCH(demand!U$1,Overzicht!$B:$B,0),5),Verdeelsleutels_percentage!$1:$1,0)))</f>
        <v>4.1040869710579631E-2</v>
      </c>
      <c r="V150">
        <f>PRODUCT(INDEX(Overzicht!$B$2:$E$35,MATCH(demand!V$1,Overzicht!$B$2:$B$35,0),4),INDEX(Verdeelsleutels_percentage!$A:$AB,MATCH(demand!$C150,Verdeelsleutels_percentage!$C:$C,0),MATCH(INDEX(Overzicht!$B$1:$F$35,MATCH(demand!V$1,Overzicht!$B:$B,0),5),Verdeelsleutels_percentage!$1:$1,0)))</f>
        <v>3.6115965345310075E-3</v>
      </c>
      <c r="W150">
        <f>PRODUCT(INDEX(Overzicht!$B$2:$E$35,MATCH(demand!W$1,Overzicht!$B$2:$B$35,0),4),INDEX(Verdeelsleutels_percentage!$A:$AB,MATCH(demand!$C150,Verdeelsleutels_percentage!$C:$C,0),MATCH(INDEX(Overzicht!$B$1:$F$35,MATCH(demand!W$1,Overzicht!$B:$B,0),5),Verdeelsleutels_percentage!$1:$1,0)))</f>
        <v>3.939923492215644E-2</v>
      </c>
      <c r="X150">
        <f>PRODUCT(INDEX(Overzicht!$B$2:$E$35,MATCH(demand!X$1,Overzicht!$B$2:$B$35,0),4),INDEX(Verdeelsleutels_percentage!$A:$AB,MATCH(demand!$C150,Verdeelsleutels_percentage!$C:$C,0),MATCH(INDEX(Overzicht!$B$1:$F$35,MATCH(demand!X$1,Overzicht!$B:$B,0),5),Verdeelsleutels_percentage!$1:$1,0)))</f>
        <v>3.5631611334134263E-4</v>
      </c>
      <c r="Y150">
        <f>PRODUCT(INDEX(Overzicht!$B$2:$E$35,MATCH(demand!Y$1,Overzicht!$B$2:$B$35,0),4),INDEX(Verdeelsleutels_percentage!$A:$AB,MATCH(demand!$C150,Verdeelsleutels_percentage!$C:$C,0),MATCH(INDEX(Overzicht!$B$1:$F$35,MATCH(demand!Y$1,Overzicht!$B:$B,0),5),Verdeelsleutels_percentage!$1:$1,0)))</f>
        <v>8.0708817220456666E-7</v>
      </c>
      <c r="Z150">
        <f>PRODUCT(INDEX(Overzicht!$B$2:$E$35,MATCH(demand!Z$1,Overzicht!$B$2:$B$35,0),4),INDEX(Verdeelsleutels_percentage!$A:$AB,MATCH(demand!$C150,Verdeelsleutels_percentage!$C:$C,0),MATCH(INDEX(Overzicht!$B$1:$F$35,MATCH(demand!Z$1,Overzicht!$B:$B,0),5),Verdeelsleutels_percentage!$1:$1,0)))</f>
        <v>0</v>
      </c>
      <c r="AA150">
        <f>PRODUCT(INDEX(Overzicht!$B$2:$E$35,MATCH(demand!AA$1,Overzicht!$B$2:$B$35,0),4),INDEX(Verdeelsleutels_percentage!$A:$AB,MATCH(demand!$C150,Verdeelsleutels_percentage!$C:$C,0),MATCH(INDEX(Overzicht!$B$1:$F$35,MATCH(demand!AA$1,Overzicht!$B:$B,0),5),Verdeelsleutels_percentage!$1:$1,0)))</f>
        <v>1.8879255490165303E-5</v>
      </c>
      <c r="AB150">
        <f>PRODUCT(INDEX(Overzicht!$B$2:$E$35,MATCH(demand!AB$1,Overzicht!$B$2:$B$35,0),4),INDEX(Verdeelsleutels_percentage!$A:$AB,MATCH(demand!$C150,Verdeelsleutels_percentage!$C:$C,0),MATCH(INDEX(Overzicht!$B$1:$F$35,MATCH(demand!AB$1,Overzicht!$B:$B,0),5),Verdeelsleutels_percentage!$1:$1,0)))</f>
        <v>1.4720855253201534E-2</v>
      </c>
      <c r="AC150">
        <f>PRODUCT(INDEX(Overzicht!$B$2:$E$35,MATCH(demand!AC$1,Overzicht!$B$2:$B$35,0),4),INDEX(Verdeelsleutels_percentage!$A:$AB,MATCH(demand!$C150,Verdeelsleutels_percentage!$C:$C,0),MATCH(INDEX(Overzicht!$B$1:$F$35,MATCH(demand!AC$1,Overzicht!$B:$B,0),5),Verdeelsleutels_percentage!$1:$1,0)))</f>
        <v>5.1607571926135562E-4</v>
      </c>
      <c r="AD150">
        <f>PRODUCT(INDEX(Overzicht!$B$2:$E$35,MATCH(demand!AD$1,Overzicht!$B$2:$B$35,0),4),INDEX(Verdeelsleutels_percentage!$A:$AB,MATCH(demand!$C150,Verdeelsleutels_percentage!$C:$C,0),MATCH(INDEX(Overzicht!$B$1:$F$35,MATCH(demand!AD$1,Overzicht!$B:$B,0),5),Verdeelsleutels_percentage!$1:$1,0)))</f>
        <v>0</v>
      </c>
      <c r="AE150">
        <f>PRODUCT(INDEX(Overzicht!$B$2:$E$35,MATCH(demand!AE$1,Overzicht!$B$2:$B$35,0),4),INDEX(Verdeelsleutels_percentage!$A:$AB,MATCH(demand!$C150,Verdeelsleutels_percentage!$C:$C,0),MATCH(INDEX(Overzicht!$B$1:$F$35,MATCH(demand!AE$1,Overzicht!$B:$B,0),5),Verdeelsleutels_percentage!$1:$1,0)))</f>
        <v>0</v>
      </c>
      <c r="AF150">
        <f>PRODUCT(INDEX(Overzicht!$B$2:$E$35,MATCH(demand!AF$1,Overzicht!$B$2:$B$35,0),4),INDEX(Verdeelsleutels_percentage!$A:$AB,MATCH(demand!$C150,Verdeelsleutels_percentage!$C:$C,0),MATCH(INDEX(Overzicht!$B$1:$F$35,MATCH(demand!AF$1,Overzicht!$B:$B,0),5),Verdeelsleutels_percentage!$1:$1,0)))</f>
        <v>0</v>
      </c>
      <c r="AG150">
        <f>PRODUCT(INDEX(Overzicht!$B$2:$E$35,MATCH(demand!AG$1,Overzicht!$B$2:$B$35,0),4),INDEX(Verdeelsleutels_percentage!$A:$AB,MATCH(demand!$C150,Verdeelsleutels_percentage!$C:$C,0),MATCH(INDEX(Overzicht!$B$1:$F$35,MATCH(demand!AG$1,Overzicht!$B:$B,0),5),Verdeelsleutels_percentage!$1:$1,0)))</f>
        <v>0</v>
      </c>
      <c r="AH150">
        <f>PRODUCT(INDEX(Overzicht!$B$2:$E$35,MATCH(demand!AH$1,Overzicht!$B$2:$B$35,0),4),INDEX(Verdeelsleutels_percentage!$A:$AB,MATCH(demand!$C150,Verdeelsleutels_percentage!$C:$C,0),MATCH(INDEX(Overzicht!$B$1:$F$35,MATCH(demand!AH$1,Overzicht!$B:$B,0),5),Verdeelsleutels_percentage!$1:$1,0)))</f>
        <v>2.4543032137214893E-4</v>
      </c>
      <c r="AI150">
        <f>PRODUCT(INDEX(Overzicht!$B$2:$E$35,MATCH(demand!AI$1,Overzicht!$B$2:$B$35,0),4),INDEX(Verdeelsleutels_percentage!$A:$AB,MATCH(demand!$C150,Verdeelsleutels_percentage!$C:$C,0),MATCH(INDEX(Overzicht!$B$1:$F$35,MATCH(demand!AI$1,Overzicht!$B:$B,0),5),Verdeelsleutels_percentage!$1:$1,0)))</f>
        <v>3.7758510980330605E-5</v>
      </c>
      <c r="AJ150">
        <f>PRODUCT(INDEX(Overzicht!$B$2:$E$35,MATCH(demand!AJ$1,Overzicht!$B$2:$B$35,0),4),INDEX(Verdeelsleutels_percentage!$A:$AB,MATCH(demand!$C150,Verdeelsleutels_percentage!$C:$C,0),MATCH(INDEX(Overzicht!$B$1:$F$35,MATCH(demand!AJ$1,Overzicht!$B:$B,0),5),Verdeelsleutels_percentage!$1:$1,0)))</f>
        <v>0</v>
      </c>
      <c r="AK150">
        <f>PRODUCT(INDEX(Overzicht!$B$2:$E$35,MATCH(demand!AK$1,Overzicht!$B$2:$B$35,0),4),INDEX(Verdeelsleutels_percentage!$A:$AB,MATCH(demand!$C150,Verdeelsleutels_percentage!$C:$C,0),MATCH(INDEX(Overzicht!$B$1:$F$35,MATCH(demand!AK$1,Overzicht!$B:$B,0),5),Verdeelsleutels_percentage!$1:$1,0)))</f>
        <v>5.1219005398803381E-4</v>
      </c>
      <c r="AL150">
        <f>PRODUCT(INDEX(Overzicht!$B$2:$E$35,MATCH(demand!AL$1,Overzicht!$B$2:$B$35,0),4),INDEX(Verdeelsleutels_percentage!$A:$AB,MATCH(demand!$C150,Verdeelsleutels_percentage!$C:$C,0),MATCH(INDEX(Overzicht!$B$1:$F$35,MATCH(demand!AL$1,Overzicht!$B:$B,0),5),Verdeelsleutels_percentage!$1:$1,0)))</f>
        <v>6.5665391536927405E-3</v>
      </c>
      <c r="AM150">
        <f>PRODUCT(INDEX(Overzicht!$B$2:$E$35,MATCH(demand!AM$1,Overzicht!$B$2:$B$35,0),4),INDEX(Verdeelsleutels_percentage!$A:$AB,MATCH(demand!$C150,Verdeelsleutels_percentage!$C:$C,0),MATCH(INDEX(Overzicht!$B$1:$F$35,MATCH(demand!AM$1,Overzicht!$B:$B,0),5),Verdeelsleutels_percentage!$1:$1,0)))</f>
        <v>1.3133078307385481E-2</v>
      </c>
      <c r="AN150">
        <f>PRODUCT(INDEX(Overzicht!$B$2:$E$35,MATCH(demand!AN$1,Overzicht!$B$2:$B$35,0),4),INDEX(Verdeelsleutels_percentage!$A:$AB,MATCH(demand!$C150,Verdeelsleutels_percentage!$C:$C,0),MATCH(INDEX(Overzicht!$B$1:$F$35,MATCH(demand!AN$1,Overzicht!$B:$B,0),5),Verdeelsleutels_percentage!$1:$1,0)))</f>
        <v>6.5665391536927405E-3</v>
      </c>
      <c r="AO150">
        <f>PRODUCT(INDEX(Overzicht!$B$2:$E$35,MATCH(demand!AO$1,Overzicht!$B$2:$B$35,0),4),INDEX(Verdeelsleutels_percentage!$A:$AB,MATCH(demand!$C150,Verdeelsleutels_percentage!$C:$C,0),MATCH(INDEX(Overzicht!$B$1:$F$35,MATCH(demand!AO$1,Overzicht!$B:$B,0),5),Verdeelsleutels_percentage!$1:$1,0)))</f>
        <v>2.2982887037924591E-2</v>
      </c>
    </row>
    <row r="151" spans="2:41">
      <c r="B151" t="str">
        <f>INDEX('ETLocal datasets'!B:C,MATCH(C151,'ETLocal datasets'!C:C,0),1)</f>
        <v>GM0399</v>
      </c>
      <c r="C151" t="str">
        <f>'ETLocal datasets'!C134</f>
        <v>Heiloo</v>
      </c>
      <c r="D151">
        <f t="shared" si="14"/>
        <v>1.0768546838121276E-2</v>
      </c>
      <c r="E151">
        <f t="shared" si="15"/>
        <v>4.9789374047913004E-2</v>
      </c>
      <c r="F151">
        <f t="shared" si="16"/>
        <v>1.4255854432110146E-2</v>
      </c>
      <c r="G151">
        <f t="shared" si="17"/>
        <v>2.9326329117483729E-2</v>
      </c>
      <c r="H151">
        <f>PRODUCT(INDEX(Overzicht!$B$2:$E$35,MATCH(demand!H$1,Overzicht!$B$2:$B$35,0),4),INDEX(Verdeelsleutels_percentage!$A:$AB,MATCH(demand!$C151,Verdeelsleutels_percentage!$C:$C,0),MATCH(INDEX(Overzicht!$B$1:$F$35,MATCH(demand!H$1,Overzicht!$B:$B,0),5),Verdeelsleutels_percentage!$1:$1,0)))</f>
        <v>1.4255854432110146E-2</v>
      </c>
      <c r="I151">
        <f>PRODUCT(INDEX(Overzicht!$B$2:$E$35,MATCH(demand!I$1,Overzicht!$B$2:$B$35,0),4),INDEX(Verdeelsleutels_percentage!$A:$AB,MATCH(demand!$C151,Verdeelsleutels_percentage!$C:$C,0),MATCH(INDEX(Overzicht!$B$1:$F$35,MATCH(demand!I$1,Overzicht!$B:$B,0),5),Verdeelsleutels_percentage!$1:$1,0)))</f>
        <v>4.0144522123589712E-4</v>
      </c>
      <c r="J151">
        <f>PRODUCT(INDEX(Overzicht!$B$2:$E$35,MATCH(demand!J$1,Overzicht!$B$2:$B$35,0),4),INDEX(Verdeelsleutels_percentage!$A:$AB,MATCH(demand!$C151,Verdeelsleutels_percentage!$C:$C,0),MATCH(INDEX(Overzicht!$B$1:$F$35,MATCH(demand!J$1,Overzicht!$B:$B,0),5),Verdeelsleutels_percentage!$1:$1,0)))</f>
        <v>3.2584810130537479E-3</v>
      </c>
      <c r="K151">
        <f>PRODUCT(INDEX(Overzicht!$B$2:$E$35,MATCH(demand!K$1,Overzicht!$B$2:$B$35,0),4),INDEX(Verdeelsleutels_percentage!$A:$AB,MATCH(demand!$C151,Verdeelsleutels_percentage!$C:$C,0),MATCH(INDEX(Overzicht!$B$1:$F$35,MATCH(demand!K$1,Overzicht!$B:$B,0),5),Verdeelsleutels_percentage!$1:$1,0)))</f>
        <v>4.6835275810854666E-5</v>
      </c>
      <c r="L151">
        <f>PRODUCT(INDEX(Overzicht!$B$2:$E$35,MATCH(demand!L$1,Overzicht!$B$2:$B$35,0),4),INDEX(Verdeelsleutels_percentage!$A:$AB,MATCH(demand!$C151,Verdeelsleutels_percentage!$C:$C,0),MATCH(INDEX(Overzicht!$B$1:$F$35,MATCH(demand!L$1,Overzicht!$B:$B,0),5),Verdeelsleutels_percentage!$1:$1,0)))</f>
        <v>4.8877215195806218E-3</v>
      </c>
      <c r="M151">
        <f>PRODUCT(INDEX(Overzicht!$B$2:$E$35,MATCH(demand!M$1,Overzicht!$B$2:$B$35,0),4),INDEX(Verdeelsleutels_percentage!$A:$AB,MATCH(demand!$C151,Verdeelsleutels_percentage!$C:$C,0),MATCH(INDEX(Overzicht!$B$1:$F$35,MATCH(demand!M$1,Overzicht!$B:$B,0),5),Verdeelsleutels_percentage!$1:$1,0)))</f>
        <v>9.8402258072869449E-4</v>
      </c>
      <c r="N151">
        <f>PRODUCT(INDEX(Overzicht!$B$2:$E$35,MATCH(demand!N$1,Overzicht!$B$2:$B$35,0),4),INDEX(Verdeelsleutels_percentage!$A:$AB,MATCH(demand!$C151,Verdeelsleutels_percentage!$C:$C,0),MATCH(INDEX(Overzicht!$B$1:$F$35,MATCH(demand!N$1,Overzicht!$B:$B,0),5),Verdeelsleutels_percentage!$1:$1,0)))</f>
        <v>1.0721160308129777E-3</v>
      </c>
      <c r="O151">
        <f>PRODUCT(INDEX(Overzicht!$B$2:$E$35,MATCH(demand!O$1,Overzicht!$B$2:$B$35,0),4),INDEX(Verdeelsleutels_percentage!$A:$AB,MATCH(demand!$C151,Verdeelsleutels_percentage!$C:$C,0),MATCH(INDEX(Overzicht!$B$1:$F$35,MATCH(demand!O$1,Overzicht!$B:$B,0),5),Verdeelsleutels_percentage!$1:$1,0)))</f>
        <v>0</v>
      </c>
      <c r="P151">
        <f>PRODUCT(INDEX(Overzicht!$B$2:$E$35,MATCH(demand!P$1,Overzicht!$B$2:$B$35,0),4),INDEX(Verdeelsleutels_percentage!$A:$AB,MATCH(demand!$C151,Verdeelsleutels_percentage!$C:$C,0),MATCH(INDEX(Overzicht!$B$1:$F$35,MATCH(demand!P$1,Overzicht!$B:$B,0),5),Verdeelsleutels_percentage!$1:$1,0)))</f>
        <v>0</v>
      </c>
      <c r="Q151">
        <f>PRODUCT(INDEX(Overzicht!$B$2:$E$35,MATCH(demand!Q$1,Overzicht!$B$2:$B$35,0),4),INDEX(Verdeelsleutels_percentage!$A:$AB,MATCH(demand!$C151,Verdeelsleutels_percentage!$C:$C,0),MATCH(INDEX(Overzicht!$B$1:$F$35,MATCH(demand!Q$1,Overzicht!$B:$B,0),5),Verdeelsleutels_percentage!$1:$1,0)))</f>
        <v>4.8368077537516568E-3</v>
      </c>
      <c r="R151">
        <f>PRODUCT(INDEX(Overzicht!$B$2:$E$35,MATCH(demand!R$1,Overzicht!$B$2:$B$35,0),4),INDEX(Verdeelsleutels_percentage!$A:$AB,MATCH(demand!$C151,Verdeelsleutels_percentage!$C:$C,0),MATCH(INDEX(Overzicht!$B$1:$F$35,MATCH(demand!R$1,Overzicht!$B:$B,0),5),Verdeelsleutels_percentage!$1:$1,0)))</f>
        <v>8.6553401909240176E-4</v>
      </c>
      <c r="S151">
        <f>PRODUCT(INDEX(Overzicht!$B$2:$E$35,MATCH(demand!S$1,Overzicht!$B$2:$B$35,0),4),INDEX(Verdeelsleutels_percentage!$A:$AB,MATCH(demand!$C151,Verdeelsleutels_percentage!$C:$C,0),MATCH(INDEX(Overzicht!$B$1:$F$35,MATCH(demand!S$1,Overzicht!$B:$B,0),5),Verdeelsleutels_percentage!$1:$1,0)))</f>
        <v>6.6527320683180688E-3</v>
      </c>
      <c r="T151">
        <f>PRODUCT(INDEX(Overzicht!$B$2:$E$35,MATCH(demand!T$1,Overzicht!$B$2:$B$35,0),4),INDEX(Verdeelsleutels_percentage!$A:$AB,MATCH(demand!$C151,Verdeelsleutels_percentage!$C:$C,0),MATCH(INDEX(Overzicht!$B$1:$F$35,MATCH(demand!T$1,Overzicht!$B:$B,0),5),Verdeelsleutels_percentage!$1:$1,0)))</f>
        <v>5.4308016884229132E-3</v>
      </c>
      <c r="U151">
        <f>PRODUCT(INDEX(Overzicht!$B$2:$E$35,MATCH(demand!U$1,Overzicht!$B$2:$B$35,0),4),INDEX(Verdeelsleutels_percentage!$A:$AB,MATCH(demand!$C151,Verdeelsleutels_percentage!$C:$C,0),MATCH(INDEX(Overzicht!$B$1:$F$35,MATCH(demand!U$1,Overzicht!$B:$B,0),5),Verdeelsleutels_percentage!$1:$1,0)))</f>
        <v>1.6971255276321602E-2</v>
      </c>
      <c r="V151">
        <f>PRODUCT(INDEX(Overzicht!$B$2:$E$35,MATCH(demand!V$1,Overzicht!$B$2:$B$35,0),4),INDEX(Verdeelsleutels_percentage!$A:$AB,MATCH(demand!$C151,Verdeelsleutels_percentage!$C:$C,0),MATCH(INDEX(Overzicht!$B$1:$F$35,MATCH(demand!V$1,Overzicht!$B:$B,0),5),Verdeelsleutels_percentage!$1:$1,0)))</f>
        <v>1.4934704643163013E-3</v>
      </c>
      <c r="W151">
        <f>PRODUCT(INDEX(Overzicht!$B$2:$E$35,MATCH(demand!W$1,Overzicht!$B$2:$B$35,0),4),INDEX(Verdeelsleutels_percentage!$A:$AB,MATCH(demand!$C151,Verdeelsleutels_percentage!$C:$C,0),MATCH(INDEX(Overzicht!$B$1:$F$35,MATCH(demand!W$1,Overzicht!$B:$B,0),5),Verdeelsleutels_percentage!$1:$1,0)))</f>
        <v>1.6292405065268738E-2</v>
      </c>
      <c r="X151">
        <f>PRODUCT(INDEX(Overzicht!$B$2:$E$35,MATCH(demand!X$1,Overzicht!$B$2:$B$35,0),4),INDEX(Verdeelsleutels_percentage!$A:$AB,MATCH(demand!$C151,Verdeelsleutels_percentage!$C:$C,0),MATCH(INDEX(Overzicht!$B$1:$F$35,MATCH(demand!X$1,Overzicht!$B:$B,0),5),Verdeelsleutels_percentage!$1:$1,0)))</f>
        <v>8.5181820845664719E-4</v>
      </c>
      <c r="Y151">
        <f>PRODUCT(INDEX(Overzicht!$B$2:$E$35,MATCH(demand!Y$1,Overzicht!$B$2:$B$35,0),4),INDEX(Verdeelsleutels_percentage!$A:$AB,MATCH(demand!$C151,Verdeelsleutels_percentage!$C:$C,0),MATCH(INDEX(Overzicht!$B$1:$F$35,MATCH(demand!Y$1,Overzicht!$B:$B,0),5),Verdeelsleutels_percentage!$1:$1,0)))</f>
        <v>3.693259944811044E-7</v>
      </c>
      <c r="Z151">
        <f>PRODUCT(INDEX(Overzicht!$B$2:$E$35,MATCH(demand!Z$1,Overzicht!$B$2:$B$35,0),4),INDEX(Verdeelsleutels_percentage!$A:$AB,MATCH(demand!$C151,Verdeelsleutels_percentage!$C:$C,0),MATCH(INDEX(Overzicht!$B$1:$F$35,MATCH(demand!Z$1,Overzicht!$B:$B,0),5),Verdeelsleutels_percentage!$1:$1,0)))</f>
        <v>0</v>
      </c>
      <c r="AA151">
        <f>PRODUCT(INDEX(Overzicht!$B$2:$E$35,MATCH(demand!AA$1,Overzicht!$B$2:$B$35,0),4),INDEX(Verdeelsleutels_percentage!$A:$AB,MATCH(demand!$C151,Verdeelsleutels_percentage!$C:$C,0),MATCH(INDEX(Overzicht!$B$1:$F$35,MATCH(demand!AA$1,Overzicht!$B:$B,0),5),Verdeelsleutels_percentage!$1:$1,0)))</f>
        <v>8.6392045492656004E-6</v>
      </c>
      <c r="AB151">
        <f>PRODUCT(INDEX(Overzicht!$B$2:$E$35,MATCH(demand!AB$1,Overzicht!$B$2:$B$35,0),4),INDEX(Verdeelsleutels_percentage!$A:$AB,MATCH(demand!$C151,Verdeelsleutels_percentage!$C:$C,0),MATCH(INDEX(Overzicht!$B$1:$F$35,MATCH(demand!AB$1,Overzicht!$B:$B,0),5),Verdeelsleutels_percentage!$1:$1,0)))</f>
        <v>4.8597883068221626E-3</v>
      </c>
      <c r="AC151">
        <f>PRODUCT(INDEX(Overzicht!$B$2:$E$35,MATCH(demand!AC$1,Overzicht!$B$2:$B$35,0),4),INDEX(Verdeelsleutels_percentage!$A:$AB,MATCH(demand!$C151,Verdeelsleutels_percentage!$C:$C,0),MATCH(INDEX(Overzicht!$B$1:$F$35,MATCH(demand!AC$1,Overzicht!$B:$B,0),5),Verdeelsleutels_percentage!$1:$1,0)))</f>
        <v>2.6311131530756988E-4</v>
      </c>
      <c r="AD151">
        <f>PRODUCT(INDEX(Overzicht!$B$2:$E$35,MATCH(demand!AD$1,Overzicht!$B$2:$B$35,0),4),INDEX(Verdeelsleutels_percentage!$A:$AB,MATCH(demand!$C151,Verdeelsleutels_percentage!$C:$C,0),MATCH(INDEX(Overzicht!$B$1:$F$35,MATCH(demand!AD$1,Overzicht!$B:$B,0),5),Verdeelsleutels_percentage!$1:$1,0)))</f>
        <v>0</v>
      </c>
      <c r="AE151">
        <f>PRODUCT(INDEX(Overzicht!$B$2:$E$35,MATCH(demand!AE$1,Overzicht!$B$2:$B$35,0),4),INDEX(Verdeelsleutels_percentage!$A:$AB,MATCH(demand!$C151,Verdeelsleutels_percentage!$C:$C,0),MATCH(INDEX(Overzicht!$B$1:$F$35,MATCH(demand!AE$1,Overzicht!$B:$B,0),5),Verdeelsleutels_percentage!$1:$1,0)))</f>
        <v>0</v>
      </c>
      <c r="AF151">
        <f>PRODUCT(INDEX(Overzicht!$B$2:$E$35,MATCH(demand!AF$1,Overzicht!$B$2:$B$35,0),4),INDEX(Verdeelsleutels_percentage!$A:$AB,MATCH(demand!$C151,Verdeelsleutels_percentage!$C:$C,0),MATCH(INDEX(Overzicht!$B$1:$F$35,MATCH(demand!AF$1,Overzicht!$B:$B,0),5),Verdeelsleutels_percentage!$1:$1,0)))</f>
        <v>0</v>
      </c>
      <c r="AG151">
        <f>PRODUCT(INDEX(Overzicht!$B$2:$E$35,MATCH(demand!AG$1,Overzicht!$B$2:$B$35,0),4),INDEX(Verdeelsleutels_percentage!$A:$AB,MATCH(demand!$C151,Verdeelsleutels_percentage!$C:$C,0),MATCH(INDEX(Overzicht!$B$1:$F$35,MATCH(demand!AG$1,Overzicht!$B:$B,0),5),Verdeelsleutels_percentage!$1:$1,0)))</f>
        <v>0</v>
      </c>
      <c r="AH151">
        <f>PRODUCT(INDEX(Overzicht!$B$2:$E$35,MATCH(demand!AH$1,Overzicht!$B$2:$B$35,0),4),INDEX(Verdeelsleutels_percentage!$A:$AB,MATCH(demand!$C151,Verdeelsleutels_percentage!$C:$C,0),MATCH(INDEX(Overzicht!$B$1:$F$35,MATCH(demand!AH$1,Overzicht!$B:$B,0),5),Verdeelsleutels_percentage!$1:$1,0)))</f>
        <v>1.1230965914045282E-4</v>
      </c>
      <c r="AI151">
        <f>PRODUCT(INDEX(Overzicht!$B$2:$E$35,MATCH(demand!AI$1,Overzicht!$B$2:$B$35,0),4),INDEX(Verdeelsleutels_percentage!$A:$AB,MATCH(demand!$C151,Verdeelsleutels_percentage!$C:$C,0),MATCH(INDEX(Overzicht!$B$1:$F$35,MATCH(demand!AI$1,Overzicht!$B:$B,0),5),Verdeelsleutels_percentage!$1:$1,0)))</f>
        <v>1.7278409098531201E-5</v>
      </c>
      <c r="AJ151">
        <f>PRODUCT(INDEX(Overzicht!$B$2:$E$35,MATCH(demand!AJ$1,Overzicht!$B$2:$B$35,0),4),INDEX(Verdeelsleutels_percentage!$A:$AB,MATCH(demand!$C151,Verdeelsleutels_percentage!$C:$C,0),MATCH(INDEX(Overzicht!$B$1:$F$35,MATCH(demand!AJ$1,Overzicht!$B:$B,0),5),Verdeelsleutels_percentage!$1:$1,0)))</f>
        <v>0</v>
      </c>
      <c r="AK151">
        <f>PRODUCT(INDEX(Overzicht!$B$2:$E$35,MATCH(demand!AK$1,Overzicht!$B$2:$B$35,0),4),INDEX(Verdeelsleutels_percentage!$A:$AB,MATCH(demand!$C151,Verdeelsleutels_percentage!$C:$C,0),MATCH(INDEX(Overzicht!$B$1:$F$35,MATCH(demand!AK$1,Overzicht!$B:$B,0),5),Verdeelsleutels_percentage!$1:$1,0)))</f>
        <v>2.1180126584849362E-4</v>
      </c>
      <c r="AL151">
        <f>PRODUCT(INDEX(Overzicht!$B$2:$E$35,MATCH(demand!AL$1,Overzicht!$B$2:$B$35,0),4),INDEX(Verdeelsleutels_percentage!$A:$AB,MATCH(demand!$C151,Verdeelsleutels_percentage!$C:$C,0),MATCH(INDEX(Overzicht!$B$1:$F$35,MATCH(demand!AL$1,Overzicht!$B:$B,0),5),Verdeelsleutels_percentage!$1:$1,0)))</f>
        <v>2.7154008442114566E-3</v>
      </c>
      <c r="AM151">
        <f>PRODUCT(INDEX(Overzicht!$B$2:$E$35,MATCH(demand!AM$1,Overzicht!$B$2:$B$35,0),4),INDEX(Verdeelsleutels_percentage!$A:$AB,MATCH(demand!$C151,Verdeelsleutels_percentage!$C:$C,0),MATCH(INDEX(Overzicht!$B$1:$F$35,MATCH(demand!AM$1,Overzicht!$B:$B,0),5),Verdeelsleutels_percentage!$1:$1,0)))</f>
        <v>5.4308016884229132E-3</v>
      </c>
      <c r="AN151">
        <f>PRODUCT(INDEX(Overzicht!$B$2:$E$35,MATCH(demand!AN$1,Overzicht!$B$2:$B$35,0),4),INDEX(Verdeelsleutels_percentage!$A:$AB,MATCH(demand!$C151,Verdeelsleutels_percentage!$C:$C,0),MATCH(INDEX(Overzicht!$B$1:$F$35,MATCH(demand!AN$1,Overzicht!$B:$B,0),5),Verdeelsleutels_percentage!$1:$1,0)))</f>
        <v>2.7154008442114566E-3</v>
      </c>
      <c r="AO151">
        <f>PRODUCT(INDEX(Overzicht!$B$2:$E$35,MATCH(demand!AO$1,Overzicht!$B$2:$B$35,0),4),INDEX(Verdeelsleutels_percentage!$A:$AB,MATCH(demand!$C151,Verdeelsleutels_percentage!$C:$C,0),MATCH(INDEX(Overzicht!$B$1:$F$35,MATCH(demand!AO$1,Overzicht!$B:$B,0),5),Verdeelsleutels_percentage!$1:$1,0)))</f>
        <v>9.5039029547400976E-3</v>
      </c>
    </row>
    <row r="152" spans="2:41">
      <c r="B152" t="str">
        <f>INDEX('ETLocal datasets'!B:C,MATCH(C152,'ETLocal datasets'!C:C,0),1)</f>
        <v>GM0400</v>
      </c>
      <c r="C152" t="str">
        <f>'ETLocal datasets'!C135</f>
        <v>Den Helder</v>
      </c>
      <c r="D152">
        <f t="shared" si="14"/>
        <v>2.9098846704298745E-2</v>
      </c>
      <c r="E152">
        <f t="shared" si="15"/>
        <v>0.12416981896597903</v>
      </c>
      <c r="F152">
        <f t="shared" si="16"/>
        <v>3.3782924047180904E-2</v>
      </c>
      <c r="G152">
        <f t="shared" si="17"/>
        <v>6.9496300897057856E-2</v>
      </c>
      <c r="H152">
        <f>PRODUCT(INDEX(Overzicht!$B$2:$E$35,MATCH(demand!H$1,Overzicht!$B$2:$B$35,0),4),INDEX(Verdeelsleutels_percentage!$A:$AB,MATCH(demand!$C152,Verdeelsleutels_percentage!$C:$C,0),MATCH(INDEX(Overzicht!$B$1:$F$35,MATCH(demand!H$1,Overzicht!$B:$B,0),5),Verdeelsleutels_percentage!$1:$1,0)))</f>
        <v>3.3782924047180904E-2</v>
      </c>
      <c r="I152">
        <f>PRODUCT(INDEX(Overzicht!$B$2:$E$35,MATCH(demand!I$1,Overzicht!$B$2:$B$35,0),4),INDEX(Verdeelsleutels_percentage!$A:$AB,MATCH(demand!$C152,Verdeelsleutels_percentage!$C:$C,0),MATCH(INDEX(Overzicht!$B$1:$F$35,MATCH(demand!I$1,Overzicht!$B:$B,0),5),Verdeelsleutels_percentage!$1:$1,0)))</f>
        <v>4.9790160465331265E-3</v>
      </c>
      <c r="J152">
        <f>PRODUCT(INDEX(Overzicht!$B$2:$E$35,MATCH(demand!J$1,Overzicht!$B$2:$B$35,0),4),INDEX(Verdeelsleutels_percentage!$A:$AB,MATCH(demand!$C152,Verdeelsleutels_percentage!$C:$C,0),MATCH(INDEX(Overzicht!$B$1:$F$35,MATCH(demand!J$1,Overzicht!$B:$B,0),5),Verdeelsleutels_percentage!$1:$1,0)))</f>
        <v>7.7218112107842055E-3</v>
      </c>
      <c r="K152">
        <f>PRODUCT(INDEX(Overzicht!$B$2:$E$35,MATCH(demand!K$1,Overzicht!$B$2:$B$35,0),4),INDEX(Verdeelsleutels_percentage!$A:$AB,MATCH(demand!$C152,Verdeelsleutels_percentage!$C:$C,0),MATCH(INDEX(Overzicht!$B$1:$F$35,MATCH(demand!K$1,Overzicht!$B:$B,0),5),Verdeelsleutels_percentage!$1:$1,0)))</f>
        <v>5.8088520542886484E-4</v>
      </c>
      <c r="L152">
        <f>PRODUCT(INDEX(Overzicht!$B$2:$E$35,MATCH(demand!L$1,Overzicht!$B$2:$B$35,0),4),INDEX(Verdeelsleutels_percentage!$A:$AB,MATCH(demand!$C152,Verdeelsleutels_percentage!$C:$C,0),MATCH(INDEX(Overzicht!$B$1:$F$35,MATCH(demand!L$1,Overzicht!$B:$B,0),5),Verdeelsleutels_percentage!$1:$1,0)))</f>
        <v>1.1582716816176309E-2</v>
      </c>
      <c r="M152">
        <f>PRODUCT(INDEX(Overzicht!$B$2:$E$35,MATCH(demand!M$1,Overzicht!$B$2:$B$35,0),4),INDEX(Verdeelsleutels_percentage!$A:$AB,MATCH(demand!$C152,Verdeelsleutels_percentage!$C:$C,0),MATCH(INDEX(Overzicht!$B$1:$F$35,MATCH(demand!M$1,Overzicht!$B:$B,0),5),Verdeelsleutels_percentage!$1:$1,0)))</f>
        <v>5.0495895590025125E-5</v>
      </c>
      <c r="N152">
        <f>PRODUCT(INDEX(Overzicht!$B$2:$E$35,MATCH(demand!N$1,Overzicht!$B$2:$B$35,0),4),INDEX(Verdeelsleutels_percentage!$A:$AB,MATCH(demand!$C152,Verdeelsleutels_percentage!$C:$C,0),MATCH(INDEX(Overzicht!$B$1:$F$35,MATCH(demand!N$1,Overzicht!$B:$B,0),5),Verdeelsleutels_percentage!$1:$1,0)))</f>
        <v>5.5016480528560712E-5</v>
      </c>
      <c r="O152">
        <f>PRODUCT(INDEX(Overzicht!$B$2:$E$35,MATCH(demand!O$1,Overzicht!$B$2:$B$35,0),4),INDEX(Verdeelsleutels_percentage!$A:$AB,MATCH(demand!$C152,Verdeelsleutels_percentage!$C:$C,0),MATCH(INDEX(Overzicht!$B$1:$F$35,MATCH(demand!O$1,Overzicht!$B:$B,0),5),Verdeelsleutels_percentage!$1:$1,0)))</f>
        <v>0</v>
      </c>
      <c r="P152">
        <f>PRODUCT(INDEX(Overzicht!$B$2:$E$35,MATCH(demand!P$1,Overzicht!$B$2:$B$35,0),4),INDEX(Verdeelsleutels_percentage!$A:$AB,MATCH(demand!$C152,Verdeelsleutels_percentage!$C:$C,0),MATCH(INDEX(Overzicht!$B$1:$F$35,MATCH(demand!P$1,Overzicht!$B:$B,0),5),Verdeelsleutels_percentage!$1:$1,0)))</f>
        <v>1.3158151231018149E-3</v>
      </c>
      <c r="Q152">
        <f>PRODUCT(INDEX(Overzicht!$B$2:$E$35,MATCH(demand!Q$1,Overzicht!$B$2:$B$35,0),4),INDEX(Verdeelsleutels_percentage!$A:$AB,MATCH(demand!$C152,Verdeelsleutels_percentage!$C:$C,0),MATCH(INDEX(Overzicht!$B$1:$F$35,MATCH(demand!Q$1,Overzicht!$B:$B,0),5),Verdeelsleutels_percentage!$1:$1,0)))</f>
        <v>1.1462063516007806E-2</v>
      </c>
      <c r="R152">
        <f>PRODUCT(INDEX(Overzicht!$B$2:$E$35,MATCH(demand!R$1,Overzicht!$B$2:$B$35,0),4),INDEX(Verdeelsleutels_percentage!$A:$AB,MATCH(demand!$C152,Verdeelsleutels_percentage!$C:$C,0),MATCH(INDEX(Overzicht!$B$1:$F$35,MATCH(demand!R$1,Overzicht!$B:$B,0),5),Verdeelsleutels_percentage!$1:$1,0)))</f>
        <v>2.0511061028645546E-3</v>
      </c>
      <c r="S152">
        <f>PRODUCT(INDEX(Overzicht!$B$2:$E$35,MATCH(demand!S$1,Overzicht!$B$2:$B$35,0),4),INDEX(Verdeelsleutels_percentage!$A:$AB,MATCH(demand!$C152,Verdeelsleutels_percentage!$C:$C,0),MATCH(INDEX(Overzicht!$B$1:$F$35,MATCH(demand!S$1,Overzicht!$B:$B,0),5),Verdeelsleutels_percentage!$1:$1,0)))</f>
        <v>1.5765364555351088E-2</v>
      </c>
      <c r="T152">
        <f>PRODUCT(INDEX(Overzicht!$B$2:$E$35,MATCH(demand!T$1,Overzicht!$B$2:$B$35,0),4),INDEX(Verdeelsleutels_percentage!$A:$AB,MATCH(demand!$C152,Verdeelsleutels_percentage!$C:$C,0),MATCH(INDEX(Overzicht!$B$1:$F$35,MATCH(demand!T$1,Overzicht!$B:$B,0),5),Verdeelsleutels_percentage!$1:$1,0)))</f>
        <v>1.286968535130701E-2</v>
      </c>
      <c r="U152">
        <f>PRODUCT(INDEX(Overzicht!$B$2:$E$35,MATCH(demand!U$1,Overzicht!$B$2:$B$35,0),4),INDEX(Verdeelsleutels_percentage!$A:$AB,MATCH(demand!$C152,Verdeelsleutels_percentage!$C:$C,0),MATCH(INDEX(Overzicht!$B$1:$F$35,MATCH(demand!U$1,Overzicht!$B:$B,0),5),Verdeelsleutels_percentage!$1:$1,0)))</f>
        <v>4.0217766722834405E-2</v>
      </c>
      <c r="V152">
        <f>PRODUCT(INDEX(Overzicht!$B$2:$E$35,MATCH(demand!V$1,Overzicht!$B$2:$B$35,0),4),INDEX(Verdeelsleutels_percentage!$A:$AB,MATCH(demand!$C152,Verdeelsleutels_percentage!$C:$C,0),MATCH(INDEX(Overzicht!$B$1:$F$35,MATCH(demand!V$1,Overzicht!$B:$B,0),5),Verdeelsleutels_percentage!$1:$1,0)))</f>
        <v>3.5391634716094278E-3</v>
      </c>
      <c r="W152">
        <f>PRODUCT(INDEX(Overzicht!$B$2:$E$35,MATCH(demand!W$1,Overzicht!$B$2:$B$35,0),4),INDEX(Verdeelsleutels_percentage!$A:$AB,MATCH(demand!$C152,Verdeelsleutels_percentage!$C:$C,0),MATCH(INDEX(Overzicht!$B$1:$F$35,MATCH(demand!W$1,Overzicht!$B:$B,0),5),Verdeelsleutels_percentage!$1:$1,0)))</f>
        <v>3.860905605392103E-2</v>
      </c>
      <c r="X152">
        <f>PRODUCT(INDEX(Overzicht!$B$2:$E$35,MATCH(demand!X$1,Overzicht!$B$2:$B$35,0),4),INDEX(Verdeelsleutels_percentage!$A:$AB,MATCH(demand!$C152,Verdeelsleutels_percentage!$C:$C,0),MATCH(INDEX(Overzicht!$B$1:$F$35,MATCH(demand!X$1,Overzicht!$B:$B,0),5),Verdeelsleutels_percentage!$1:$1,0)))</f>
        <v>2.8950684208984092E-4</v>
      </c>
      <c r="Y152">
        <f>PRODUCT(INDEX(Overzicht!$B$2:$E$35,MATCH(demand!Y$1,Overzicht!$B$2:$B$35,0),4),INDEX(Verdeelsleutels_percentage!$A:$AB,MATCH(demand!$C152,Verdeelsleutels_percentage!$C:$C,0),MATCH(INDEX(Overzicht!$B$1:$F$35,MATCH(demand!Y$1,Overzicht!$B:$B,0),5),Verdeelsleutels_percentage!$1:$1,0)))</f>
        <v>6.556874539700767E-7</v>
      </c>
      <c r="Z152">
        <f>PRODUCT(INDEX(Overzicht!$B$2:$E$35,MATCH(demand!Z$1,Overzicht!$B$2:$B$35,0),4),INDEX(Verdeelsleutels_percentage!$A:$AB,MATCH(demand!$C152,Verdeelsleutels_percentage!$C:$C,0),MATCH(INDEX(Overzicht!$B$1:$F$35,MATCH(demand!Z$1,Overzicht!$B:$B,0),5),Verdeelsleutels_percentage!$1:$1,0)))</f>
        <v>0</v>
      </c>
      <c r="AA152">
        <f>PRODUCT(INDEX(Overzicht!$B$2:$E$35,MATCH(demand!AA$1,Overzicht!$B$2:$B$35,0),4),INDEX(Verdeelsleutels_percentage!$A:$AB,MATCH(demand!$C152,Verdeelsleutels_percentage!$C:$C,0),MATCH(INDEX(Overzicht!$B$1:$F$35,MATCH(demand!AA$1,Overzicht!$B:$B,0),5),Verdeelsleutels_percentage!$1:$1,0)))</f>
        <v>1.5337718221522263E-5</v>
      </c>
      <c r="AB152">
        <f>PRODUCT(INDEX(Overzicht!$B$2:$E$35,MATCH(demand!AB$1,Overzicht!$B$2:$B$35,0),4),INDEX(Verdeelsleutels_percentage!$A:$AB,MATCH(demand!$C152,Verdeelsleutels_percentage!$C:$C,0),MATCH(INDEX(Overzicht!$B$1:$F$35,MATCH(demand!AB$1,Overzicht!$B:$B,0),5),Verdeelsleutels_percentage!$1:$1,0)))</f>
        <v>2.1927936930998405E-2</v>
      </c>
      <c r="AC152">
        <f>PRODUCT(INDEX(Overzicht!$B$2:$E$35,MATCH(demand!AC$1,Overzicht!$B$2:$B$35,0),4),INDEX(Verdeelsleutels_percentage!$A:$AB,MATCH(demand!$C152,Verdeelsleutels_percentage!$C:$C,0),MATCH(INDEX(Overzicht!$B$1:$F$35,MATCH(demand!AC$1,Overzicht!$B:$B,0),5),Verdeelsleutels_percentage!$1:$1,0)))</f>
        <v>7.382632671085606E-4</v>
      </c>
      <c r="AD152">
        <f>PRODUCT(INDEX(Overzicht!$B$2:$E$35,MATCH(demand!AD$1,Overzicht!$B$2:$B$35,0),4),INDEX(Verdeelsleutels_percentage!$A:$AB,MATCH(demand!$C152,Verdeelsleutels_percentage!$C:$C,0),MATCH(INDEX(Overzicht!$B$1:$F$35,MATCH(demand!AD$1,Overzicht!$B:$B,0),5),Verdeelsleutels_percentage!$1:$1,0)))</f>
        <v>0</v>
      </c>
      <c r="AE152">
        <f>PRODUCT(INDEX(Overzicht!$B$2:$E$35,MATCH(demand!AE$1,Overzicht!$B$2:$B$35,0),4),INDEX(Verdeelsleutels_percentage!$A:$AB,MATCH(demand!$C152,Verdeelsleutels_percentage!$C:$C,0),MATCH(INDEX(Overzicht!$B$1:$F$35,MATCH(demand!AE$1,Overzicht!$B:$B,0),5),Verdeelsleutels_percentage!$1:$1,0)))</f>
        <v>0</v>
      </c>
      <c r="AF152">
        <f>PRODUCT(INDEX(Overzicht!$B$2:$E$35,MATCH(demand!AF$1,Overzicht!$B$2:$B$35,0),4),INDEX(Verdeelsleutels_percentage!$A:$AB,MATCH(demand!$C152,Verdeelsleutels_percentage!$C:$C,0),MATCH(INDEX(Overzicht!$B$1:$F$35,MATCH(demand!AF$1,Overzicht!$B:$B,0),5),Verdeelsleutels_percentage!$1:$1,0)))</f>
        <v>0</v>
      </c>
      <c r="AG152">
        <f>PRODUCT(INDEX(Overzicht!$B$2:$E$35,MATCH(demand!AG$1,Overzicht!$B$2:$B$35,0),4),INDEX(Verdeelsleutels_percentage!$A:$AB,MATCH(demand!$C152,Verdeelsleutels_percentage!$C:$C,0),MATCH(INDEX(Overzicht!$B$1:$F$35,MATCH(demand!AG$1,Overzicht!$B:$B,0),5),Verdeelsleutels_percentage!$1:$1,0)))</f>
        <v>0</v>
      </c>
      <c r="AH152">
        <f>PRODUCT(INDEX(Overzicht!$B$2:$E$35,MATCH(demand!AH$1,Overzicht!$B$2:$B$35,0),4),INDEX(Verdeelsleutels_percentage!$A:$AB,MATCH(demand!$C152,Verdeelsleutels_percentage!$C:$C,0),MATCH(INDEX(Overzicht!$B$1:$F$35,MATCH(demand!AH$1,Overzicht!$B:$B,0),5),Verdeelsleutels_percentage!$1:$1,0)))</f>
        <v>1.9939033687978942E-4</v>
      </c>
      <c r="AI152">
        <f>PRODUCT(INDEX(Overzicht!$B$2:$E$35,MATCH(demand!AI$1,Overzicht!$B$2:$B$35,0),4),INDEX(Verdeelsleutels_percentage!$A:$AB,MATCH(demand!$C152,Verdeelsleutels_percentage!$C:$C,0),MATCH(INDEX(Overzicht!$B$1:$F$35,MATCH(demand!AI$1,Overzicht!$B:$B,0),5),Verdeelsleutels_percentage!$1:$1,0)))</f>
        <v>3.0675436443044526E-5</v>
      </c>
      <c r="AJ152">
        <f>PRODUCT(INDEX(Overzicht!$B$2:$E$35,MATCH(demand!AJ$1,Overzicht!$B$2:$B$35,0),4),INDEX(Verdeelsleutels_percentage!$A:$AB,MATCH(demand!$C152,Verdeelsleutels_percentage!$C:$C,0),MATCH(INDEX(Overzicht!$B$1:$F$35,MATCH(demand!AJ$1,Overzicht!$B:$B,0),5),Verdeelsleutels_percentage!$1:$1,0)))</f>
        <v>0</v>
      </c>
      <c r="AK152">
        <f>PRODUCT(INDEX(Overzicht!$B$2:$E$35,MATCH(demand!AK$1,Overzicht!$B$2:$B$35,0),4),INDEX(Verdeelsleutels_percentage!$A:$AB,MATCH(demand!$C152,Verdeelsleutels_percentage!$C:$C,0),MATCH(INDEX(Overzicht!$B$1:$F$35,MATCH(demand!AK$1,Overzicht!$B:$B,0),5),Verdeelsleutels_percentage!$1:$1,0)))</f>
        <v>5.0191772870097342E-4</v>
      </c>
      <c r="AL152">
        <f>PRODUCT(INDEX(Overzicht!$B$2:$E$35,MATCH(demand!AL$1,Overzicht!$B$2:$B$35,0),4),INDEX(Verdeelsleutels_percentage!$A:$AB,MATCH(demand!$C152,Verdeelsleutels_percentage!$C:$C,0),MATCH(INDEX(Overzicht!$B$1:$F$35,MATCH(demand!AL$1,Overzicht!$B:$B,0),5),Verdeelsleutels_percentage!$1:$1,0)))</f>
        <v>6.434842675653505E-3</v>
      </c>
      <c r="AM152">
        <f>PRODUCT(INDEX(Overzicht!$B$2:$E$35,MATCH(demand!AM$1,Overzicht!$B$2:$B$35,0),4),INDEX(Verdeelsleutels_percentage!$A:$AB,MATCH(demand!$C152,Verdeelsleutels_percentage!$C:$C,0),MATCH(INDEX(Overzicht!$B$1:$F$35,MATCH(demand!AM$1,Overzicht!$B:$B,0),5),Verdeelsleutels_percentage!$1:$1,0)))</f>
        <v>1.286968535130701E-2</v>
      </c>
      <c r="AN152">
        <f>PRODUCT(INDEX(Overzicht!$B$2:$E$35,MATCH(demand!AN$1,Overzicht!$B$2:$B$35,0),4),INDEX(Verdeelsleutels_percentage!$A:$AB,MATCH(demand!$C152,Verdeelsleutels_percentage!$C:$C,0),MATCH(INDEX(Overzicht!$B$1:$F$35,MATCH(demand!AN$1,Overzicht!$B:$B,0),5),Verdeelsleutels_percentage!$1:$1,0)))</f>
        <v>6.434842675653505E-3</v>
      </c>
      <c r="AO152">
        <f>PRODUCT(INDEX(Overzicht!$B$2:$E$35,MATCH(demand!AO$1,Overzicht!$B$2:$B$35,0),4),INDEX(Verdeelsleutels_percentage!$A:$AB,MATCH(demand!$C152,Verdeelsleutels_percentage!$C:$C,0),MATCH(INDEX(Overzicht!$B$1:$F$35,MATCH(demand!AO$1,Overzicht!$B:$B,0),5),Verdeelsleutels_percentage!$1:$1,0)))</f>
        <v>2.2521949364787269E-2</v>
      </c>
    </row>
    <row r="153" spans="2:41">
      <c r="B153" t="str">
        <f>INDEX('ETLocal datasets'!B:C,MATCH(C153,'ETLocal datasets'!C:C,0),1)</f>
        <v>GM0402</v>
      </c>
      <c r="C153" t="str">
        <f>'ETLocal datasets'!C136</f>
        <v>Hilversum</v>
      </c>
      <c r="D153">
        <f t="shared" si="14"/>
        <v>3.655218423983661E-2</v>
      </c>
      <c r="E153">
        <f t="shared" si="15"/>
        <v>0.1852535322840631</v>
      </c>
      <c r="F153">
        <f t="shared" si="16"/>
        <v>5.4825255380359511E-2</v>
      </c>
      <c r="G153">
        <f t="shared" si="17"/>
        <v>0.11278338249673957</v>
      </c>
      <c r="H153">
        <f>PRODUCT(INDEX(Overzicht!$B$2:$E$35,MATCH(demand!H$1,Overzicht!$B$2:$B$35,0),4),INDEX(Verdeelsleutels_percentage!$A:$AB,MATCH(demand!$C153,Verdeelsleutels_percentage!$C:$C,0),MATCH(INDEX(Overzicht!$B$1:$F$35,MATCH(demand!H$1,Overzicht!$B:$B,0),5),Verdeelsleutels_percentage!$1:$1,0)))</f>
        <v>5.4825255380359511E-2</v>
      </c>
      <c r="I153">
        <f>PRODUCT(INDEX(Overzicht!$B$2:$E$35,MATCH(demand!I$1,Overzicht!$B$2:$B$35,0),4),INDEX(Verdeelsleutels_percentage!$A:$AB,MATCH(demand!$C153,Verdeelsleutels_percentage!$C:$C,0),MATCH(INDEX(Overzicht!$B$1:$F$35,MATCH(demand!I$1,Overzicht!$B:$B,0),5),Verdeelsleutels_percentage!$1:$1,0)))</f>
        <v>1.9599289221975796E-4</v>
      </c>
      <c r="J153">
        <f>PRODUCT(INDEX(Overzicht!$B$2:$E$35,MATCH(demand!J$1,Overzicht!$B$2:$B$35,0),4),INDEX(Verdeelsleutels_percentage!$A:$AB,MATCH(demand!$C153,Verdeelsleutels_percentage!$C:$C,0),MATCH(INDEX(Overzicht!$B$1:$F$35,MATCH(demand!J$1,Overzicht!$B:$B,0),5),Verdeelsleutels_percentage!$1:$1,0)))</f>
        <v>1.2531486944082173E-2</v>
      </c>
      <c r="K153">
        <f>PRODUCT(INDEX(Overzicht!$B$2:$E$35,MATCH(demand!K$1,Overzicht!$B$2:$B$35,0),4),INDEX(Verdeelsleutels_percentage!$A:$AB,MATCH(demand!$C153,Verdeelsleutels_percentage!$C:$C,0),MATCH(INDEX(Overzicht!$B$1:$F$35,MATCH(demand!K$1,Overzicht!$B:$B,0),5),Verdeelsleutels_percentage!$1:$1,0)))</f>
        <v>2.2865837425638432E-5</v>
      </c>
      <c r="L153">
        <f>PRODUCT(INDEX(Overzicht!$B$2:$E$35,MATCH(demand!L$1,Overzicht!$B$2:$B$35,0),4),INDEX(Verdeelsleutels_percentage!$A:$AB,MATCH(demand!$C153,Verdeelsleutels_percentage!$C:$C,0),MATCH(INDEX(Overzicht!$B$1:$F$35,MATCH(demand!L$1,Overzicht!$B:$B,0),5),Verdeelsleutels_percentage!$1:$1,0)))</f>
        <v>1.8797230416123262E-2</v>
      </c>
      <c r="M153">
        <f>PRODUCT(INDEX(Overzicht!$B$2:$E$35,MATCH(demand!M$1,Overzicht!$B$2:$B$35,0),4),INDEX(Verdeelsleutels_percentage!$A:$AB,MATCH(demand!$C153,Verdeelsleutels_percentage!$C:$C,0),MATCH(INDEX(Overzicht!$B$1:$F$35,MATCH(demand!M$1,Overzicht!$B:$B,0),5),Verdeelsleutels_percentage!$1:$1,0)))</f>
        <v>3.9619856539865861E-4</v>
      </c>
      <c r="N153">
        <f>PRODUCT(INDEX(Overzicht!$B$2:$E$35,MATCH(demand!N$1,Overzicht!$B$2:$B$35,0),4),INDEX(Verdeelsleutels_percentage!$A:$AB,MATCH(demand!$C153,Verdeelsleutels_percentage!$C:$C,0),MATCH(INDEX(Overzicht!$B$1:$F$35,MATCH(demand!N$1,Overzicht!$B:$B,0),5),Verdeelsleutels_percentage!$1:$1,0)))</f>
        <v>4.3166777030101481E-4</v>
      </c>
      <c r="O153">
        <f>PRODUCT(INDEX(Overzicht!$B$2:$E$35,MATCH(demand!O$1,Overzicht!$B$2:$B$35,0),4),INDEX(Verdeelsleutels_percentage!$A:$AB,MATCH(demand!$C153,Verdeelsleutels_percentage!$C:$C,0),MATCH(INDEX(Overzicht!$B$1:$F$35,MATCH(demand!O$1,Overzicht!$B:$B,0),5),Verdeelsleutels_percentage!$1:$1,0)))</f>
        <v>0</v>
      </c>
      <c r="P153">
        <f>PRODUCT(INDEX(Overzicht!$B$2:$E$35,MATCH(demand!P$1,Overzicht!$B$2:$B$35,0),4),INDEX(Verdeelsleutels_percentage!$A:$AB,MATCH(demand!$C153,Verdeelsleutels_percentage!$C:$C,0),MATCH(INDEX(Overzicht!$B$1:$F$35,MATCH(demand!P$1,Overzicht!$B:$B,0),5),Verdeelsleutels_percentage!$1:$1,0)))</f>
        <v>0</v>
      </c>
      <c r="Q153">
        <f>PRODUCT(INDEX(Overzicht!$B$2:$E$35,MATCH(demand!Q$1,Overzicht!$B$2:$B$35,0),4),INDEX(Verdeelsleutels_percentage!$A:$AB,MATCH(demand!$C153,Verdeelsleutels_percentage!$C:$C,0),MATCH(INDEX(Overzicht!$B$1:$F$35,MATCH(demand!Q$1,Overzicht!$B:$B,0),5),Verdeelsleutels_percentage!$1:$1,0)))</f>
        <v>1.8601425932621977E-2</v>
      </c>
      <c r="R153">
        <f>PRODUCT(INDEX(Overzicht!$B$2:$E$35,MATCH(demand!R$1,Overzicht!$B$2:$B$35,0),4),INDEX(Verdeelsleutels_percentage!$A:$AB,MATCH(demand!$C153,Verdeelsleutels_percentage!$C:$C,0),MATCH(INDEX(Overzicht!$B$1:$F$35,MATCH(demand!R$1,Overzicht!$B:$B,0),5),Verdeelsleutels_percentage!$1:$1,0)))</f>
        <v>3.328676219521827E-3</v>
      </c>
      <c r="S153">
        <f>PRODUCT(INDEX(Overzicht!$B$2:$E$35,MATCH(demand!S$1,Overzicht!$B$2:$B$35,0),4),INDEX(Verdeelsleutels_percentage!$A:$AB,MATCH(demand!$C153,Verdeelsleutels_percentage!$C:$C,0),MATCH(INDEX(Overzicht!$B$1:$F$35,MATCH(demand!S$1,Overzicht!$B:$B,0),5),Verdeelsleutels_percentage!$1:$1,0)))</f>
        <v>2.5585119177501107E-2</v>
      </c>
      <c r="T153">
        <f>PRODUCT(INDEX(Overzicht!$B$2:$E$35,MATCH(demand!T$1,Overzicht!$B$2:$B$35,0),4),INDEX(Verdeelsleutels_percentage!$A:$AB,MATCH(demand!$C153,Verdeelsleutels_percentage!$C:$C,0),MATCH(INDEX(Overzicht!$B$1:$F$35,MATCH(demand!T$1,Overzicht!$B:$B,0),5),Verdeelsleutels_percentage!$1:$1,0)))</f>
        <v>2.0885811573470289E-2</v>
      </c>
      <c r="U153">
        <f>PRODUCT(INDEX(Overzicht!$B$2:$E$35,MATCH(demand!U$1,Overzicht!$B$2:$B$35,0),4),INDEX(Verdeelsleutels_percentage!$A:$AB,MATCH(demand!$C153,Verdeelsleutels_percentage!$C:$C,0),MATCH(INDEX(Overzicht!$B$1:$F$35,MATCH(demand!U$1,Overzicht!$B:$B,0),5),Verdeelsleutels_percentage!$1:$1,0)))</f>
        <v>6.5268161167094649E-2</v>
      </c>
      <c r="V153">
        <f>PRODUCT(INDEX(Overzicht!$B$2:$E$35,MATCH(demand!V$1,Overzicht!$B$2:$B$35,0),4),INDEX(Verdeelsleutels_percentage!$A:$AB,MATCH(demand!$C153,Verdeelsleutels_percentage!$C:$C,0),MATCH(INDEX(Overzicht!$B$1:$F$35,MATCH(demand!V$1,Overzicht!$B:$B,0),5),Verdeelsleutels_percentage!$1:$1,0)))</f>
        <v>5.7435981827043299E-3</v>
      </c>
      <c r="W153">
        <f>PRODUCT(INDEX(Overzicht!$B$2:$E$35,MATCH(demand!W$1,Overzicht!$B$2:$B$35,0),4),INDEX(Verdeelsleutels_percentage!$A:$AB,MATCH(demand!$C153,Verdeelsleutels_percentage!$C:$C,0),MATCH(INDEX(Overzicht!$B$1:$F$35,MATCH(demand!W$1,Overzicht!$B:$B,0),5),Verdeelsleutels_percentage!$1:$1,0)))</f>
        <v>6.2657434720410868E-2</v>
      </c>
      <c r="X153">
        <f>PRODUCT(INDEX(Overzicht!$B$2:$E$35,MATCH(demand!X$1,Overzicht!$B$2:$B$35,0),4),INDEX(Verdeelsleutels_percentage!$A:$AB,MATCH(demand!$C153,Verdeelsleutels_percentage!$C:$C,0),MATCH(INDEX(Overzicht!$B$1:$F$35,MATCH(demand!X$1,Overzicht!$B:$B,0),5),Verdeelsleutels_percentage!$1:$1,0)))</f>
        <v>8.2899170744571739E-3</v>
      </c>
      <c r="Y153">
        <f>PRODUCT(INDEX(Overzicht!$B$2:$E$35,MATCH(demand!Y$1,Overzicht!$B$2:$B$35,0),4),INDEX(Verdeelsleutels_percentage!$A:$AB,MATCH(demand!$C153,Verdeelsleutels_percentage!$C:$C,0),MATCH(INDEX(Overzicht!$B$1:$F$35,MATCH(demand!Y$1,Overzicht!$B:$B,0),5),Verdeelsleutels_percentage!$1:$1,0)))</f>
        <v>2.2748340239778168E-7</v>
      </c>
      <c r="Z153">
        <f>PRODUCT(INDEX(Overzicht!$B$2:$E$35,MATCH(demand!Z$1,Overzicht!$B$2:$B$35,0),4),INDEX(Verdeelsleutels_percentage!$A:$AB,MATCH(demand!$C153,Verdeelsleutels_percentage!$C:$C,0),MATCH(INDEX(Overzicht!$B$1:$F$35,MATCH(demand!Z$1,Overzicht!$B:$B,0),5),Verdeelsleutels_percentage!$1:$1,0)))</f>
        <v>0</v>
      </c>
      <c r="AA153">
        <f>PRODUCT(INDEX(Overzicht!$B$2:$E$35,MATCH(demand!AA$1,Overzicht!$B$2:$B$35,0),4),INDEX(Verdeelsleutels_percentage!$A:$AB,MATCH(demand!$C153,Verdeelsleutels_percentage!$C:$C,0),MATCH(INDEX(Overzicht!$B$1:$F$35,MATCH(demand!AA$1,Overzicht!$B:$B,0),5),Verdeelsleutels_percentage!$1:$1,0)))</f>
        <v>5.3212491788954784E-6</v>
      </c>
      <c r="AB153">
        <f>PRODUCT(INDEX(Overzicht!$B$2:$E$35,MATCH(demand!AB$1,Overzicht!$B$2:$B$35,0),4),INDEX(Verdeelsleutels_percentage!$A:$AB,MATCH(demand!$C153,Verdeelsleutels_percentage!$C:$C,0),MATCH(INDEX(Overzicht!$B$1:$F$35,MATCH(demand!AB$1,Overzicht!$B:$B,0),5),Verdeelsleutels_percentage!$1:$1,0)))</f>
        <v>1.1225443415921979E-2</v>
      </c>
      <c r="AC153">
        <f>PRODUCT(INDEX(Overzicht!$B$2:$E$35,MATCH(demand!AC$1,Overzicht!$B$2:$B$35,0),4),INDEX(Verdeelsleutels_percentage!$A:$AB,MATCH(demand!$C153,Verdeelsleutels_percentage!$C:$C,0),MATCH(INDEX(Overzicht!$B$1:$F$35,MATCH(demand!AC$1,Overzicht!$B:$B,0),5),Verdeelsleutels_percentage!$1:$1,0)))</f>
        <v>1.406361609240936E-3</v>
      </c>
      <c r="AD153">
        <f>PRODUCT(INDEX(Overzicht!$B$2:$E$35,MATCH(demand!AD$1,Overzicht!$B$2:$B$35,0),4),INDEX(Verdeelsleutels_percentage!$A:$AB,MATCH(demand!$C153,Verdeelsleutels_percentage!$C:$C,0),MATCH(INDEX(Overzicht!$B$1:$F$35,MATCH(demand!AD$1,Overzicht!$B:$B,0),5),Verdeelsleutels_percentage!$1:$1,0)))</f>
        <v>0</v>
      </c>
      <c r="AE153">
        <f>PRODUCT(INDEX(Overzicht!$B$2:$E$35,MATCH(demand!AE$1,Overzicht!$B$2:$B$35,0),4),INDEX(Verdeelsleutels_percentage!$A:$AB,MATCH(demand!$C153,Verdeelsleutels_percentage!$C:$C,0),MATCH(INDEX(Overzicht!$B$1:$F$35,MATCH(demand!AE$1,Overzicht!$B:$B,0),5),Verdeelsleutels_percentage!$1:$1,0)))</f>
        <v>0</v>
      </c>
      <c r="AF153">
        <f>PRODUCT(INDEX(Overzicht!$B$2:$E$35,MATCH(demand!AF$1,Overzicht!$B$2:$B$35,0),4),INDEX(Verdeelsleutels_percentage!$A:$AB,MATCH(demand!$C153,Verdeelsleutels_percentage!$C:$C,0),MATCH(INDEX(Overzicht!$B$1:$F$35,MATCH(demand!AF$1,Overzicht!$B:$B,0),5),Verdeelsleutels_percentage!$1:$1,0)))</f>
        <v>0</v>
      </c>
      <c r="AG153">
        <f>PRODUCT(INDEX(Overzicht!$B$2:$E$35,MATCH(demand!AG$1,Overzicht!$B$2:$B$35,0),4),INDEX(Verdeelsleutels_percentage!$A:$AB,MATCH(demand!$C153,Verdeelsleutels_percentage!$C:$C,0),MATCH(INDEX(Overzicht!$B$1:$F$35,MATCH(demand!AG$1,Overzicht!$B:$B,0),5),Verdeelsleutels_percentage!$1:$1,0)))</f>
        <v>0</v>
      </c>
      <c r="AH153">
        <f>PRODUCT(INDEX(Overzicht!$B$2:$E$35,MATCH(demand!AH$1,Overzicht!$B$2:$B$35,0),4),INDEX(Verdeelsleutels_percentage!$A:$AB,MATCH(demand!$C153,Verdeelsleutels_percentage!$C:$C,0),MATCH(INDEX(Overzicht!$B$1:$F$35,MATCH(demand!AH$1,Overzicht!$B:$B,0),5),Verdeelsleutels_percentage!$1:$1,0)))</f>
        <v>6.9176239325641217E-5</v>
      </c>
      <c r="AI153">
        <f>PRODUCT(INDEX(Overzicht!$B$2:$E$35,MATCH(demand!AI$1,Overzicht!$B$2:$B$35,0),4),INDEX(Verdeelsleutels_percentage!$A:$AB,MATCH(demand!$C153,Verdeelsleutels_percentage!$C:$C,0),MATCH(INDEX(Overzicht!$B$1:$F$35,MATCH(demand!AI$1,Overzicht!$B:$B,0),5),Verdeelsleutels_percentage!$1:$1,0)))</f>
        <v>1.0642498357790957E-5</v>
      </c>
      <c r="AJ153">
        <f>PRODUCT(INDEX(Overzicht!$B$2:$E$35,MATCH(demand!AJ$1,Overzicht!$B$2:$B$35,0),4),INDEX(Verdeelsleutels_percentage!$A:$AB,MATCH(demand!$C153,Verdeelsleutels_percentage!$C:$C,0),MATCH(INDEX(Overzicht!$B$1:$F$35,MATCH(demand!AJ$1,Overzicht!$B:$B,0),5),Verdeelsleutels_percentage!$1:$1,0)))</f>
        <v>0</v>
      </c>
      <c r="AK153">
        <f>PRODUCT(INDEX(Overzicht!$B$2:$E$35,MATCH(demand!AK$1,Overzicht!$B$2:$B$35,0),4),INDEX(Verdeelsleutels_percentage!$A:$AB,MATCH(demand!$C153,Verdeelsleutels_percentage!$C:$C,0),MATCH(INDEX(Overzicht!$B$1:$F$35,MATCH(demand!AK$1,Overzicht!$B:$B,0),5),Verdeelsleutels_percentage!$1:$1,0)))</f>
        <v>8.1454665136534131E-4</v>
      </c>
      <c r="AL153">
        <f>PRODUCT(INDEX(Overzicht!$B$2:$E$35,MATCH(demand!AL$1,Overzicht!$B$2:$B$35,0),4),INDEX(Verdeelsleutels_percentage!$A:$AB,MATCH(demand!$C153,Verdeelsleutels_percentage!$C:$C,0),MATCH(INDEX(Overzicht!$B$1:$F$35,MATCH(demand!AL$1,Overzicht!$B:$B,0),5),Verdeelsleutels_percentage!$1:$1,0)))</f>
        <v>1.0442905786735145E-2</v>
      </c>
      <c r="AM153">
        <f>PRODUCT(INDEX(Overzicht!$B$2:$E$35,MATCH(demand!AM$1,Overzicht!$B$2:$B$35,0),4),INDEX(Verdeelsleutels_percentage!$A:$AB,MATCH(demand!$C153,Verdeelsleutels_percentage!$C:$C,0),MATCH(INDEX(Overzicht!$B$1:$F$35,MATCH(demand!AM$1,Overzicht!$B:$B,0),5),Verdeelsleutels_percentage!$1:$1,0)))</f>
        <v>2.0885811573470289E-2</v>
      </c>
      <c r="AN153">
        <f>PRODUCT(INDEX(Overzicht!$B$2:$E$35,MATCH(demand!AN$1,Overzicht!$B$2:$B$35,0),4),INDEX(Verdeelsleutels_percentage!$A:$AB,MATCH(demand!$C153,Verdeelsleutels_percentage!$C:$C,0),MATCH(INDEX(Overzicht!$B$1:$F$35,MATCH(demand!AN$1,Overzicht!$B:$B,0),5),Verdeelsleutels_percentage!$1:$1,0)))</f>
        <v>1.0442905786735145E-2</v>
      </c>
      <c r="AO153">
        <f>PRODUCT(INDEX(Overzicht!$B$2:$E$35,MATCH(demand!AO$1,Overzicht!$B$2:$B$35,0),4),INDEX(Verdeelsleutels_percentage!$A:$AB,MATCH(demand!$C153,Verdeelsleutels_percentage!$C:$C,0),MATCH(INDEX(Overzicht!$B$1:$F$35,MATCH(demand!AO$1,Overzicht!$B:$B,0),5),Verdeelsleutels_percentage!$1:$1,0)))</f>
        <v>3.6550170253573003E-2</v>
      </c>
    </row>
    <row r="154" spans="2:41">
      <c r="B154" t="str">
        <f>INDEX('ETLocal datasets'!B:C,MATCH(C154,'ETLocal datasets'!C:C,0),1)</f>
        <v>GM0405</v>
      </c>
      <c r="C154" t="str">
        <f>'ETLocal datasets'!C137</f>
        <v>Hoorn</v>
      </c>
      <c r="D154">
        <f t="shared" si="14"/>
        <v>2.8544060586190644E-2</v>
      </c>
      <c r="E154">
        <f t="shared" si="15"/>
        <v>0.14959425505574733</v>
      </c>
      <c r="F154">
        <f t="shared" si="16"/>
        <v>4.4354517429328721E-2</v>
      </c>
      <c r="G154">
        <f t="shared" si="17"/>
        <v>9.1243578711761947E-2</v>
      </c>
      <c r="H154">
        <f>PRODUCT(INDEX(Overzicht!$B$2:$E$35,MATCH(demand!H$1,Overzicht!$B$2:$B$35,0),4),INDEX(Verdeelsleutels_percentage!$A:$AB,MATCH(demand!$C154,Verdeelsleutels_percentage!$C:$C,0),MATCH(INDEX(Overzicht!$B$1:$F$35,MATCH(demand!H$1,Overzicht!$B:$B,0),5),Verdeelsleutels_percentage!$1:$1,0)))</f>
        <v>4.4354517429328721E-2</v>
      </c>
      <c r="I154">
        <f>PRODUCT(INDEX(Overzicht!$B$2:$E$35,MATCH(demand!I$1,Overzicht!$B$2:$B$35,0),4),INDEX(Verdeelsleutels_percentage!$A:$AB,MATCH(demand!$C154,Verdeelsleutels_percentage!$C:$C,0),MATCH(INDEX(Overzicht!$B$1:$F$35,MATCH(demand!I$1,Overzicht!$B:$B,0),5),Verdeelsleutels_percentage!$1:$1,0)))</f>
        <v>1.1557108394736617E-4</v>
      </c>
      <c r="J154">
        <f>PRODUCT(INDEX(Overzicht!$B$2:$E$35,MATCH(demand!J$1,Overzicht!$B$2:$B$35,0),4),INDEX(Verdeelsleutels_percentage!$A:$AB,MATCH(demand!$C154,Verdeelsleutels_percentage!$C:$C,0),MATCH(INDEX(Overzicht!$B$1:$F$35,MATCH(demand!J$1,Overzicht!$B:$B,0),5),Verdeelsleutels_percentage!$1:$1,0)))</f>
        <v>1.0138175412417993E-2</v>
      </c>
      <c r="K154">
        <f>PRODUCT(INDEX(Overzicht!$B$2:$E$35,MATCH(demand!K$1,Overzicht!$B$2:$B$35,0),4),INDEX(Verdeelsleutels_percentage!$A:$AB,MATCH(demand!$C154,Verdeelsleutels_percentage!$C:$C,0),MATCH(INDEX(Overzicht!$B$1:$F$35,MATCH(demand!K$1,Overzicht!$B:$B,0),5),Verdeelsleutels_percentage!$1:$1,0)))</f>
        <v>1.3483293127192721E-5</v>
      </c>
      <c r="L154">
        <f>PRODUCT(INDEX(Overzicht!$B$2:$E$35,MATCH(demand!L$1,Overzicht!$B$2:$B$35,0),4),INDEX(Verdeelsleutels_percentage!$A:$AB,MATCH(demand!$C154,Verdeelsleutels_percentage!$C:$C,0),MATCH(INDEX(Overzicht!$B$1:$F$35,MATCH(demand!L$1,Overzicht!$B:$B,0),5),Verdeelsleutels_percentage!$1:$1,0)))</f>
        <v>1.5207263118626991E-2</v>
      </c>
      <c r="M154">
        <f>PRODUCT(INDEX(Overzicht!$B$2:$E$35,MATCH(demand!M$1,Overzicht!$B$2:$B$35,0),4),INDEX(Verdeelsleutels_percentage!$A:$AB,MATCH(demand!$C154,Verdeelsleutels_percentage!$C:$C,0),MATCH(INDEX(Overzicht!$B$1:$F$35,MATCH(demand!M$1,Overzicht!$B:$B,0),5),Verdeelsleutels_percentage!$1:$1,0)))</f>
        <v>0</v>
      </c>
      <c r="N154">
        <f>PRODUCT(INDEX(Overzicht!$B$2:$E$35,MATCH(demand!N$1,Overzicht!$B$2:$B$35,0),4),INDEX(Verdeelsleutels_percentage!$A:$AB,MATCH(demand!$C154,Verdeelsleutels_percentage!$C:$C,0),MATCH(INDEX(Overzicht!$B$1:$F$35,MATCH(demand!N$1,Overzicht!$B:$B,0),5),Verdeelsleutels_percentage!$1:$1,0)))</f>
        <v>0</v>
      </c>
      <c r="O154">
        <f>PRODUCT(INDEX(Overzicht!$B$2:$E$35,MATCH(demand!O$1,Overzicht!$B$2:$B$35,0),4),INDEX(Verdeelsleutels_percentage!$A:$AB,MATCH(demand!$C154,Verdeelsleutels_percentage!$C:$C,0),MATCH(INDEX(Overzicht!$B$1:$F$35,MATCH(demand!O$1,Overzicht!$B:$B,0),5),Verdeelsleutels_percentage!$1:$1,0)))</f>
        <v>0</v>
      </c>
      <c r="P154">
        <f>PRODUCT(INDEX(Overzicht!$B$2:$E$35,MATCH(demand!P$1,Overzicht!$B$2:$B$35,0),4),INDEX(Verdeelsleutels_percentage!$A:$AB,MATCH(demand!$C154,Verdeelsleutels_percentage!$C:$C,0),MATCH(INDEX(Overzicht!$B$1:$F$35,MATCH(demand!P$1,Overzicht!$B:$B,0),5),Verdeelsleutels_percentage!$1:$1,0)))</f>
        <v>0</v>
      </c>
      <c r="Q154">
        <f>PRODUCT(INDEX(Overzicht!$B$2:$E$35,MATCH(demand!Q$1,Overzicht!$B$2:$B$35,0),4),INDEX(Verdeelsleutels_percentage!$A:$AB,MATCH(demand!$C154,Verdeelsleutels_percentage!$C:$C,0),MATCH(INDEX(Overzicht!$B$1:$F$35,MATCH(demand!Q$1,Overzicht!$B:$B,0),5),Verdeelsleutels_percentage!$1:$1,0)))</f>
        <v>1.5048854127807959E-2</v>
      </c>
      <c r="R154">
        <f>PRODUCT(INDEX(Overzicht!$B$2:$E$35,MATCH(demand!R$1,Overzicht!$B$2:$B$35,0),4),INDEX(Verdeelsleutels_percentage!$A:$AB,MATCH(demand!$C154,Verdeelsleutels_percentage!$C:$C,0),MATCH(INDEX(Overzicht!$B$1:$F$35,MATCH(demand!R$1,Overzicht!$B:$B,0),5),Verdeelsleutels_percentage!$1:$1,0)))</f>
        <v>2.6929528439235293E-3</v>
      </c>
      <c r="S154">
        <f>PRODUCT(INDEX(Overzicht!$B$2:$E$35,MATCH(demand!S$1,Overzicht!$B$2:$B$35,0),4),INDEX(Verdeelsleutels_percentage!$A:$AB,MATCH(demand!$C154,Verdeelsleutels_percentage!$C:$C,0),MATCH(INDEX(Overzicht!$B$1:$F$35,MATCH(demand!S$1,Overzicht!$B:$B,0),5),Verdeelsleutels_percentage!$1:$1,0)))</f>
        <v>2.0698774800353405E-2</v>
      </c>
      <c r="T154">
        <f>PRODUCT(INDEX(Overzicht!$B$2:$E$35,MATCH(demand!T$1,Overzicht!$B$2:$B$35,0),4),INDEX(Verdeelsleutels_percentage!$A:$AB,MATCH(demand!$C154,Verdeelsleutels_percentage!$C:$C,0),MATCH(INDEX(Overzicht!$B$1:$F$35,MATCH(demand!T$1,Overzicht!$B:$B,0),5),Verdeelsleutels_percentage!$1:$1,0)))</f>
        <v>1.6896959020696656E-2</v>
      </c>
      <c r="U154">
        <f>PRODUCT(INDEX(Overzicht!$B$2:$E$35,MATCH(demand!U$1,Overzicht!$B$2:$B$35,0),4),INDEX(Verdeelsleutels_percentage!$A:$AB,MATCH(demand!$C154,Verdeelsleutels_percentage!$C:$C,0),MATCH(INDEX(Overzicht!$B$1:$F$35,MATCH(demand!U$1,Overzicht!$B:$B,0),5),Verdeelsleutels_percentage!$1:$1,0)))</f>
        <v>5.2802996939677049E-2</v>
      </c>
      <c r="V154">
        <f>PRODUCT(INDEX(Overzicht!$B$2:$E$35,MATCH(demand!V$1,Overzicht!$B$2:$B$35,0),4),INDEX(Verdeelsleutels_percentage!$A:$AB,MATCH(demand!$C154,Verdeelsleutels_percentage!$C:$C,0),MATCH(INDEX(Overzicht!$B$1:$F$35,MATCH(demand!V$1,Overzicht!$B:$B,0),5),Verdeelsleutels_percentage!$1:$1,0)))</f>
        <v>4.6466637306915807E-3</v>
      </c>
      <c r="W154">
        <f>PRODUCT(INDEX(Overzicht!$B$2:$E$35,MATCH(demand!W$1,Overzicht!$B$2:$B$35,0),4),INDEX(Verdeelsleutels_percentage!$A:$AB,MATCH(demand!$C154,Verdeelsleutels_percentage!$C:$C,0),MATCH(INDEX(Overzicht!$B$1:$F$35,MATCH(demand!W$1,Overzicht!$B:$B,0),5),Verdeelsleutels_percentage!$1:$1,0)))</f>
        <v>5.0690877062089967E-2</v>
      </c>
      <c r="X154">
        <f>PRODUCT(INDEX(Overzicht!$B$2:$E$35,MATCH(demand!X$1,Overzicht!$B$2:$B$35,0),4),INDEX(Verdeelsleutels_percentage!$A:$AB,MATCH(demand!$C154,Verdeelsleutels_percentage!$C:$C,0),MATCH(INDEX(Overzicht!$B$1:$F$35,MATCH(demand!X$1,Overzicht!$B:$B,0),5),Verdeelsleutels_percentage!$1:$1,0)))</f>
        <v>1.1134878541916957E-5</v>
      </c>
      <c r="Y154">
        <f>PRODUCT(INDEX(Overzicht!$B$2:$E$35,MATCH(demand!Y$1,Overzicht!$B$2:$B$35,0),4),INDEX(Verdeelsleutels_percentage!$A:$AB,MATCH(demand!$C154,Verdeelsleutels_percentage!$C:$C,0),MATCH(INDEX(Overzicht!$B$1:$F$35,MATCH(demand!Y$1,Overzicht!$B:$B,0),5),Verdeelsleutels_percentage!$1:$1,0)))</f>
        <v>8.6405460406552375E-8</v>
      </c>
      <c r="Z154">
        <f>PRODUCT(INDEX(Overzicht!$B$2:$E$35,MATCH(demand!Z$1,Overzicht!$B$2:$B$35,0),4),INDEX(Verdeelsleutels_percentage!$A:$AB,MATCH(demand!$C154,Verdeelsleutels_percentage!$C:$C,0),MATCH(INDEX(Overzicht!$B$1:$F$35,MATCH(demand!Z$1,Overzicht!$B:$B,0),5),Verdeelsleutels_percentage!$1:$1,0)))</f>
        <v>0</v>
      </c>
      <c r="AA154">
        <f>PRODUCT(INDEX(Overzicht!$B$2:$E$35,MATCH(demand!AA$1,Overzicht!$B$2:$B$35,0),4),INDEX(Verdeelsleutels_percentage!$A:$AB,MATCH(demand!$C154,Verdeelsleutels_percentage!$C:$C,0),MATCH(INDEX(Overzicht!$B$1:$F$35,MATCH(demand!AA$1,Overzicht!$B:$B,0),5),Verdeelsleutels_percentage!$1:$1,0)))</f>
        <v>2.0211803603871903E-6</v>
      </c>
      <c r="AB154">
        <f>PRODUCT(INDEX(Overzicht!$B$2:$E$35,MATCH(demand!AB$1,Overzicht!$B$2:$B$35,0),4),INDEX(Verdeelsleutels_percentage!$A:$AB,MATCH(demand!$C154,Verdeelsleutels_percentage!$C:$C,0),MATCH(INDEX(Overzicht!$B$1:$F$35,MATCH(demand!AB$1,Overzicht!$B:$B,0),5),Verdeelsleutels_percentage!$1:$1,0)))</f>
        <v>1.5854436540870515E-2</v>
      </c>
      <c r="AC154">
        <f>PRODUCT(INDEX(Overzicht!$B$2:$E$35,MATCH(demand!AC$1,Overzicht!$B$2:$B$35,0),4),INDEX(Verdeelsleutels_percentage!$A:$AB,MATCH(demand!$C154,Verdeelsleutels_percentage!$C:$C,0),MATCH(INDEX(Overzicht!$B$1:$F$35,MATCH(demand!AC$1,Overzicht!$B:$B,0),5),Verdeelsleutels_percentage!$1:$1,0)))</f>
        <v>5.0874848028157238E-4</v>
      </c>
      <c r="AD154">
        <f>PRODUCT(INDEX(Overzicht!$B$2:$E$35,MATCH(demand!AD$1,Overzicht!$B$2:$B$35,0),4),INDEX(Verdeelsleutels_percentage!$A:$AB,MATCH(demand!$C154,Verdeelsleutels_percentage!$C:$C,0),MATCH(INDEX(Overzicht!$B$1:$F$35,MATCH(demand!AD$1,Overzicht!$B:$B,0),5),Verdeelsleutels_percentage!$1:$1,0)))</f>
        <v>0</v>
      </c>
      <c r="AE154">
        <f>PRODUCT(INDEX(Overzicht!$B$2:$E$35,MATCH(demand!AE$1,Overzicht!$B$2:$B$35,0),4),INDEX(Verdeelsleutels_percentage!$A:$AB,MATCH(demand!$C154,Verdeelsleutels_percentage!$C:$C,0),MATCH(INDEX(Overzicht!$B$1:$F$35,MATCH(demand!AE$1,Overzicht!$B:$B,0),5),Verdeelsleutels_percentage!$1:$1,0)))</f>
        <v>0</v>
      </c>
      <c r="AF154">
        <f>PRODUCT(INDEX(Overzicht!$B$2:$E$35,MATCH(demand!AF$1,Overzicht!$B$2:$B$35,0),4),INDEX(Verdeelsleutels_percentage!$A:$AB,MATCH(demand!$C154,Verdeelsleutels_percentage!$C:$C,0),MATCH(INDEX(Overzicht!$B$1:$F$35,MATCH(demand!AF$1,Overzicht!$B:$B,0),5),Verdeelsleutels_percentage!$1:$1,0)))</f>
        <v>0</v>
      </c>
      <c r="AG154">
        <f>PRODUCT(INDEX(Overzicht!$B$2:$E$35,MATCH(demand!AG$1,Overzicht!$B$2:$B$35,0),4),INDEX(Verdeelsleutels_percentage!$A:$AB,MATCH(demand!$C154,Verdeelsleutels_percentage!$C:$C,0),MATCH(INDEX(Overzicht!$B$1:$F$35,MATCH(demand!AG$1,Overzicht!$B:$B,0),5),Verdeelsleutels_percentage!$1:$1,0)))</f>
        <v>0</v>
      </c>
      <c r="AH154">
        <f>PRODUCT(INDEX(Overzicht!$B$2:$E$35,MATCH(demand!AH$1,Overzicht!$B$2:$B$35,0),4),INDEX(Verdeelsleutels_percentage!$A:$AB,MATCH(demand!$C154,Verdeelsleutels_percentage!$C:$C,0),MATCH(INDEX(Overzicht!$B$1:$F$35,MATCH(demand!AH$1,Overzicht!$B:$B,0),5),Verdeelsleutels_percentage!$1:$1,0)))</f>
        <v>2.6275344685033474E-5</v>
      </c>
      <c r="AI154">
        <f>PRODUCT(INDEX(Overzicht!$B$2:$E$35,MATCH(demand!AI$1,Overzicht!$B$2:$B$35,0),4),INDEX(Verdeelsleutels_percentage!$A:$AB,MATCH(demand!$C154,Verdeelsleutels_percentage!$C:$C,0),MATCH(INDEX(Overzicht!$B$1:$F$35,MATCH(demand!AI$1,Overzicht!$B:$B,0),5),Verdeelsleutels_percentage!$1:$1,0)))</f>
        <v>4.0423607207743807E-6</v>
      </c>
      <c r="AJ154">
        <f>PRODUCT(INDEX(Overzicht!$B$2:$E$35,MATCH(demand!AJ$1,Overzicht!$B$2:$B$35,0),4),INDEX(Verdeelsleutels_percentage!$A:$AB,MATCH(demand!$C154,Verdeelsleutels_percentage!$C:$C,0),MATCH(INDEX(Overzicht!$B$1:$F$35,MATCH(demand!AJ$1,Overzicht!$B:$B,0),5),Verdeelsleutels_percentage!$1:$1,0)))</f>
        <v>0</v>
      </c>
      <c r="AK154">
        <f>PRODUCT(INDEX(Overzicht!$B$2:$E$35,MATCH(demand!AK$1,Overzicht!$B$2:$B$35,0),4),INDEX(Verdeelsleutels_percentage!$A:$AB,MATCH(demand!$C154,Verdeelsleutels_percentage!$C:$C,0),MATCH(INDEX(Overzicht!$B$1:$F$35,MATCH(demand!AK$1,Overzicht!$B:$B,0),5),Verdeelsleutels_percentage!$1:$1,0)))</f>
        <v>6.5898140180716957E-4</v>
      </c>
      <c r="AL154">
        <f>PRODUCT(INDEX(Overzicht!$B$2:$E$35,MATCH(demand!AL$1,Overzicht!$B$2:$B$35,0),4),INDEX(Verdeelsleutels_percentage!$A:$AB,MATCH(demand!$C154,Verdeelsleutels_percentage!$C:$C,0),MATCH(INDEX(Overzicht!$B$1:$F$35,MATCH(demand!AL$1,Overzicht!$B:$B,0),5),Verdeelsleutels_percentage!$1:$1,0)))</f>
        <v>8.4484795103483279E-3</v>
      </c>
      <c r="AM154">
        <f>PRODUCT(INDEX(Overzicht!$B$2:$E$35,MATCH(demand!AM$1,Overzicht!$B$2:$B$35,0),4),INDEX(Verdeelsleutels_percentage!$A:$AB,MATCH(demand!$C154,Verdeelsleutels_percentage!$C:$C,0),MATCH(INDEX(Overzicht!$B$1:$F$35,MATCH(demand!AM$1,Overzicht!$B:$B,0),5),Verdeelsleutels_percentage!$1:$1,0)))</f>
        <v>1.6896959020696656E-2</v>
      </c>
      <c r="AN154">
        <f>PRODUCT(INDEX(Overzicht!$B$2:$E$35,MATCH(demand!AN$1,Overzicht!$B$2:$B$35,0),4),INDEX(Verdeelsleutels_percentage!$A:$AB,MATCH(demand!$C154,Verdeelsleutels_percentage!$C:$C,0),MATCH(INDEX(Overzicht!$B$1:$F$35,MATCH(demand!AN$1,Overzicht!$B:$B,0),5),Verdeelsleutels_percentage!$1:$1,0)))</f>
        <v>8.4484795103483279E-3</v>
      </c>
      <c r="AO154">
        <f>PRODUCT(INDEX(Overzicht!$B$2:$E$35,MATCH(demand!AO$1,Overzicht!$B$2:$B$35,0),4),INDEX(Verdeelsleutels_percentage!$A:$AB,MATCH(demand!$C154,Verdeelsleutels_percentage!$C:$C,0),MATCH(INDEX(Overzicht!$B$1:$F$35,MATCH(demand!AO$1,Overzicht!$B:$B,0),5),Verdeelsleutels_percentage!$1:$1,0)))</f>
        <v>2.9569678286219148E-2</v>
      </c>
    </row>
    <row r="155" spans="2:41">
      <c r="B155" t="str">
        <f>INDEX('ETLocal datasets'!B:C,MATCH(C155,'ETLocal datasets'!C:C,0),1)</f>
        <v>GM0406</v>
      </c>
      <c r="C155" t="str">
        <f>'ETLocal datasets'!C138</f>
        <v>Huizen</v>
      </c>
      <c r="D155">
        <f t="shared" si="14"/>
        <v>1.6338852343504691E-2</v>
      </c>
      <c r="E155">
        <f t="shared" si="15"/>
        <v>8.663974235023357E-2</v>
      </c>
      <c r="F155">
        <f t="shared" si="16"/>
        <v>2.5075941015022248E-2</v>
      </c>
      <c r="G155">
        <f t="shared" si="17"/>
        <v>5.1584792945188633E-2</v>
      </c>
      <c r="H155">
        <f>PRODUCT(INDEX(Overzicht!$B$2:$E$35,MATCH(demand!H$1,Overzicht!$B$2:$B$35,0),4),INDEX(Verdeelsleutels_percentage!$A:$AB,MATCH(demand!$C155,Verdeelsleutels_percentage!$C:$C,0),MATCH(INDEX(Overzicht!$B$1:$F$35,MATCH(demand!H$1,Overzicht!$B:$B,0),5),Verdeelsleutels_percentage!$1:$1,0)))</f>
        <v>2.5075941015022248E-2</v>
      </c>
      <c r="I155">
        <f>PRODUCT(INDEX(Overzicht!$B$2:$E$35,MATCH(demand!I$1,Overzicht!$B$2:$B$35,0),4),INDEX(Verdeelsleutels_percentage!$A:$AB,MATCH(demand!$C155,Verdeelsleutels_percentage!$C:$C,0),MATCH(INDEX(Overzicht!$B$1:$F$35,MATCH(demand!I$1,Overzicht!$B:$B,0),5),Verdeelsleutels_percentage!$1:$1,0)))</f>
        <v>2.1076289002463389E-5</v>
      </c>
      <c r="J155">
        <f>PRODUCT(INDEX(Overzicht!$B$2:$E$35,MATCH(demand!J$1,Overzicht!$B$2:$B$35,0),4),INDEX(Verdeelsleutels_percentage!$A:$AB,MATCH(demand!$C155,Verdeelsleutels_percentage!$C:$C,0),MATCH(INDEX(Overzicht!$B$1:$F$35,MATCH(demand!J$1,Overzicht!$B:$B,0),5),Verdeelsleutels_percentage!$1:$1,0)))</f>
        <v>5.7316436605765143E-3</v>
      </c>
      <c r="K155">
        <f>PRODUCT(INDEX(Overzicht!$B$2:$E$35,MATCH(demand!K$1,Overzicht!$B$2:$B$35,0),4),INDEX(Verdeelsleutels_percentage!$A:$AB,MATCH(demand!$C155,Verdeelsleutels_percentage!$C:$C,0),MATCH(INDEX(Overzicht!$B$1:$F$35,MATCH(demand!K$1,Overzicht!$B:$B,0),5),Verdeelsleutels_percentage!$1:$1,0)))</f>
        <v>2.4589003836207287E-6</v>
      </c>
      <c r="L155">
        <f>PRODUCT(INDEX(Overzicht!$B$2:$E$35,MATCH(demand!L$1,Overzicht!$B$2:$B$35,0),4),INDEX(Verdeelsleutels_percentage!$A:$AB,MATCH(demand!$C155,Verdeelsleutels_percentage!$C:$C,0),MATCH(INDEX(Overzicht!$B$1:$F$35,MATCH(demand!L$1,Overzicht!$B:$B,0),5),Verdeelsleutels_percentage!$1:$1,0)))</f>
        <v>8.597465490864771E-3</v>
      </c>
      <c r="M155">
        <f>PRODUCT(INDEX(Overzicht!$B$2:$E$35,MATCH(demand!M$1,Overzicht!$B$2:$B$35,0),4),INDEX(Verdeelsleutels_percentage!$A:$AB,MATCH(demand!$C155,Verdeelsleutels_percentage!$C:$C,0),MATCH(INDEX(Overzicht!$B$1:$F$35,MATCH(demand!M$1,Overzicht!$B:$B,0),5),Verdeelsleutels_percentage!$1:$1,0)))</f>
        <v>0</v>
      </c>
      <c r="N155">
        <f>PRODUCT(INDEX(Overzicht!$B$2:$E$35,MATCH(demand!N$1,Overzicht!$B$2:$B$35,0),4),INDEX(Verdeelsleutels_percentage!$A:$AB,MATCH(demand!$C155,Verdeelsleutels_percentage!$C:$C,0),MATCH(INDEX(Overzicht!$B$1:$F$35,MATCH(demand!N$1,Overzicht!$B:$B,0),5),Verdeelsleutels_percentage!$1:$1,0)))</f>
        <v>0</v>
      </c>
      <c r="O155">
        <f>PRODUCT(INDEX(Overzicht!$B$2:$E$35,MATCH(demand!O$1,Overzicht!$B$2:$B$35,0),4),INDEX(Verdeelsleutels_percentage!$A:$AB,MATCH(demand!$C155,Verdeelsleutels_percentage!$C:$C,0),MATCH(INDEX(Overzicht!$B$1:$F$35,MATCH(demand!O$1,Overzicht!$B:$B,0),5),Verdeelsleutels_percentage!$1:$1,0)))</f>
        <v>0</v>
      </c>
      <c r="P155">
        <f>PRODUCT(INDEX(Overzicht!$B$2:$E$35,MATCH(demand!P$1,Overzicht!$B$2:$B$35,0),4),INDEX(Verdeelsleutels_percentage!$A:$AB,MATCH(demand!$C155,Verdeelsleutels_percentage!$C:$C,0),MATCH(INDEX(Overzicht!$B$1:$F$35,MATCH(demand!P$1,Overzicht!$B:$B,0),5),Verdeelsleutels_percentage!$1:$1,0)))</f>
        <v>0</v>
      </c>
      <c r="Q155">
        <f>PRODUCT(INDEX(Overzicht!$B$2:$E$35,MATCH(demand!Q$1,Overzicht!$B$2:$B$35,0),4),INDEX(Verdeelsleutels_percentage!$A:$AB,MATCH(demand!$C155,Verdeelsleutels_percentage!$C:$C,0),MATCH(INDEX(Overzicht!$B$1:$F$35,MATCH(demand!Q$1,Overzicht!$B:$B,0),5),Verdeelsleutels_percentage!$1:$1,0)))</f>
        <v>8.5079085586682625E-3</v>
      </c>
      <c r="R155">
        <f>PRODUCT(INDEX(Overzicht!$B$2:$E$35,MATCH(demand!R$1,Overzicht!$B$2:$B$35,0),4),INDEX(Verdeelsleutels_percentage!$A:$AB,MATCH(demand!$C155,Verdeelsleutels_percentage!$C:$C,0),MATCH(INDEX(Overzicht!$B$1:$F$35,MATCH(demand!R$1,Overzicht!$B:$B,0),5),Verdeelsleutels_percentage!$1:$1,0)))</f>
        <v>1.5224678473406365E-3</v>
      </c>
      <c r="S155">
        <f>PRODUCT(INDEX(Overzicht!$B$2:$E$35,MATCH(demand!S$1,Overzicht!$B$2:$B$35,0),4),INDEX(Verdeelsleutels_percentage!$A:$AB,MATCH(demand!$C155,Verdeelsleutels_percentage!$C:$C,0),MATCH(INDEX(Overzicht!$B$1:$F$35,MATCH(demand!S$1,Overzicht!$B:$B,0),5),Verdeelsleutels_percentage!$1:$1,0)))</f>
        <v>1.1702105807010385E-2</v>
      </c>
      <c r="T155">
        <f>PRODUCT(INDEX(Overzicht!$B$2:$E$35,MATCH(demand!T$1,Overzicht!$B$2:$B$35,0),4),INDEX(Verdeelsleutels_percentage!$A:$AB,MATCH(demand!$C155,Verdeelsleutels_percentage!$C:$C,0),MATCH(INDEX(Overzicht!$B$1:$F$35,MATCH(demand!T$1,Overzicht!$B:$B,0),5),Verdeelsleutels_percentage!$1:$1,0)))</f>
        <v>9.5527394342941902E-3</v>
      </c>
      <c r="U155">
        <f>PRODUCT(INDEX(Overzicht!$B$2:$E$35,MATCH(demand!U$1,Overzicht!$B$2:$B$35,0),4),INDEX(Verdeelsleutels_percentage!$A:$AB,MATCH(demand!$C155,Verdeelsleutels_percentage!$C:$C,0),MATCH(INDEX(Overzicht!$B$1:$F$35,MATCH(demand!U$1,Overzicht!$B:$B,0),5),Verdeelsleutels_percentage!$1:$1,0)))</f>
        <v>2.9852310732169346E-2</v>
      </c>
      <c r="V155">
        <f>PRODUCT(INDEX(Overzicht!$B$2:$E$35,MATCH(demand!V$1,Overzicht!$B$2:$B$35,0),4),INDEX(Verdeelsleutels_percentage!$A:$AB,MATCH(demand!$C155,Verdeelsleutels_percentage!$C:$C,0),MATCH(INDEX(Overzicht!$B$1:$F$35,MATCH(demand!V$1,Overzicht!$B:$B,0),5),Verdeelsleutels_percentage!$1:$1,0)))</f>
        <v>2.6270033444309024E-3</v>
      </c>
      <c r="W155">
        <f>PRODUCT(INDEX(Overzicht!$B$2:$E$35,MATCH(demand!W$1,Overzicht!$B$2:$B$35,0),4),INDEX(Verdeelsleutels_percentage!$A:$AB,MATCH(demand!$C155,Verdeelsleutels_percentage!$C:$C,0),MATCH(INDEX(Overzicht!$B$1:$F$35,MATCH(demand!W$1,Overzicht!$B:$B,0),5),Verdeelsleutels_percentage!$1:$1,0)))</f>
        <v>2.8658218302882572E-2</v>
      </c>
      <c r="X155">
        <f>PRODUCT(INDEX(Overzicht!$B$2:$E$35,MATCH(demand!X$1,Overzicht!$B$2:$B$35,0),4),INDEX(Verdeelsleutels_percentage!$A:$AB,MATCH(demand!$C155,Verdeelsleutels_percentage!$C:$C,0),MATCH(INDEX(Overzicht!$B$1:$F$35,MATCH(demand!X$1,Overzicht!$B:$B,0),5),Verdeelsleutels_percentage!$1:$1,0)))</f>
        <v>1.9875758197321768E-3</v>
      </c>
      <c r="Y155">
        <f>PRODUCT(INDEX(Overzicht!$B$2:$E$35,MATCH(demand!Y$1,Overzicht!$B$2:$B$35,0),4),INDEX(Verdeelsleutels_percentage!$A:$AB,MATCH(demand!$C155,Verdeelsleutels_percentage!$C:$C,0),MATCH(INDEX(Overzicht!$B$1:$F$35,MATCH(demand!Y$1,Overzicht!$B:$B,0),5),Verdeelsleutels_percentage!$1:$1,0)))</f>
        <v>4.1673430019089419E-8</v>
      </c>
      <c r="Z155">
        <f>PRODUCT(INDEX(Overzicht!$B$2:$E$35,MATCH(demand!Z$1,Overzicht!$B$2:$B$35,0),4),INDEX(Verdeelsleutels_percentage!$A:$AB,MATCH(demand!$C155,Verdeelsleutels_percentage!$C:$C,0),MATCH(INDEX(Overzicht!$B$1:$F$35,MATCH(demand!Z$1,Overzicht!$B:$B,0),5),Verdeelsleutels_percentage!$1:$1,0)))</f>
        <v>0</v>
      </c>
      <c r="AA155">
        <f>PRODUCT(INDEX(Overzicht!$B$2:$E$35,MATCH(demand!AA$1,Overzicht!$B$2:$B$35,0),4),INDEX(Verdeelsleutels_percentage!$A:$AB,MATCH(demand!$C155,Verdeelsleutels_percentage!$C:$C,0),MATCH(INDEX(Overzicht!$B$1:$F$35,MATCH(demand!AA$1,Overzicht!$B:$B,0),5),Verdeelsleutels_percentage!$1:$1,0)))</f>
        <v>9.7481707646992803E-7</v>
      </c>
      <c r="AB155">
        <f>PRODUCT(INDEX(Overzicht!$B$2:$E$35,MATCH(demand!AB$1,Overzicht!$B$2:$B$35,0),4),INDEX(Verdeelsleutels_percentage!$A:$AB,MATCH(demand!$C155,Verdeelsleutels_percentage!$C:$C,0),MATCH(INDEX(Overzicht!$B$1:$F$35,MATCH(demand!AB$1,Overzicht!$B:$B,0),5),Verdeelsleutels_percentage!$1:$1,0)))</f>
        <v>9.0488205228377427E-3</v>
      </c>
      <c r="AC155">
        <f>PRODUCT(INDEX(Overzicht!$B$2:$E$35,MATCH(demand!AC$1,Overzicht!$B$2:$B$35,0),4),INDEX(Verdeelsleutels_percentage!$A:$AB,MATCH(demand!$C155,Verdeelsleutels_percentage!$C:$C,0),MATCH(INDEX(Overzicht!$B$1:$F$35,MATCH(demand!AC$1,Overzicht!$B:$B,0),5),Verdeelsleutels_percentage!$1:$1,0)))</f>
        <v>5.4062446553908284E-4</v>
      </c>
      <c r="AD155">
        <f>PRODUCT(INDEX(Overzicht!$B$2:$E$35,MATCH(demand!AD$1,Overzicht!$B$2:$B$35,0),4),INDEX(Verdeelsleutels_percentage!$A:$AB,MATCH(demand!$C155,Verdeelsleutels_percentage!$C:$C,0),MATCH(INDEX(Overzicht!$B$1:$F$35,MATCH(demand!AD$1,Overzicht!$B:$B,0),5),Verdeelsleutels_percentage!$1:$1,0)))</f>
        <v>0</v>
      </c>
      <c r="AE155">
        <f>PRODUCT(INDEX(Overzicht!$B$2:$E$35,MATCH(demand!AE$1,Overzicht!$B$2:$B$35,0),4),INDEX(Verdeelsleutels_percentage!$A:$AB,MATCH(demand!$C155,Verdeelsleutels_percentage!$C:$C,0),MATCH(INDEX(Overzicht!$B$1:$F$35,MATCH(demand!AE$1,Overzicht!$B:$B,0),5),Verdeelsleutels_percentage!$1:$1,0)))</f>
        <v>0</v>
      </c>
      <c r="AF155">
        <f>PRODUCT(INDEX(Overzicht!$B$2:$E$35,MATCH(demand!AF$1,Overzicht!$B$2:$B$35,0),4),INDEX(Verdeelsleutels_percentage!$A:$AB,MATCH(demand!$C155,Verdeelsleutels_percentage!$C:$C,0),MATCH(INDEX(Overzicht!$B$1:$F$35,MATCH(demand!AF$1,Overzicht!$B:$B,0),5),Verdeelsleutels_percentage!$1:$1,0)))</f>
        <v>0</v>
      </c>
      <c r="AG155">
        <f>PRODUCT(INDEX(Overzicht!$B$2:$E$35,MATCH(demand!AG$1,Overzicht!$B$2:$B$35,0),4),INDEX(Verdeelsleutels_percentage!$A:$AB,MATCH(demand!$C155,Verdeelsleutels_percentage!$C:$C,0),MATCH(INDEX(Overzicht!$B$1:$F$35,MATCH(demand!AG$1,Overzicht!$B:$B,0),5),Verdeelsleutels_percentage!$1:$1,0)))</f>
        <v>0</v>
      </c>
      <c r="AH155">
        <f>PRODUCT(INDEX(Overzicht!$B$2:$E$35,MATCH(demand!AH$1,Overzicht!$B$2:$B$35,0),4),INDEX(Verdeelsleutels_percentage!$A:$AB,MATCH(demand!$C155,Verdeelsleutels_percentage!$C:$C,0),MATCH(INDEX(Overzicht!$B$1:$F$35,MATCH(demand!AH$1,Overzicht!$B:$B,0),5),Verdeelsleutels_percentage!$1:$1,0)))</f>
        <v>1.2672621994109064E-5</v>
      </c>
      <c r="AI155">
        <f>PRODUCT(INDEX(Overzicht!$B$2:$E$35,MATCH(demand!AI$1,Overzicht!$B$2:$B$35,0),4),INDEX(Verdeelsleutels_percentage!$A:$AB,MATCH(demand!$C155,Verdeelsleutels_percentage!$C:$C,0),MATCH(INDEX(Overzicht!$B$1:$F$35,MATCH(demand!AI$1,Overzicht!$B:$B,0),5),Verdeelsleutels_percentage!$1:$1,0)))</f>
        <v>1.9496341529398561E-6</v>
      </c>
      <c r="AJ155">
        <f>PRODUCT(INDEX(Overzicht!$B$2:$E$35,MATCH(demand!AJ$1,Overzicht!$B$2:$B$35,0),4),INDEX(Verdeelsleutels_percentage!$A:$AB,MATCH(demand!$C155,Verdeelsleutels_percentage!$C:$C,0),MATCH(INDEX(Overzicht!$B$1:$F$35,MATCH(demand!AJ$1,Overzicht!$B:$B,0),5),Verdeelsleutels_percentage!$1:$1,0)))</f>
        <v>0</v>
      </c>
      <c r="AK155">
        <f>PRODUCT(INDEX(Overzicht!$B$2:$E$35,MATCH(demand!AK$1,Overzicht!$B$2:$B$35,0),4),INDEX(Verdeelsleutels_percentage!$A:$AB,MATCH(demand!$C155,Verdeelsleutels_percentage!$C:$C,0),MATCH(INDEX(Overzicht!$B$1:$F$35,MATCH(demand!AK$1,Overzicht!$B:$B,0),5),Verdeelsleutels_percentage!$1:$1,0)))</f>
        <v>3.7255683793747344E-4</v>
      </c>
      <c r="AL155">
        <f>PRODUCT(INDEX(Overzicht!$B$2:$E$35,MATCH(demand!AL$1,Overzicht!$B$2:$B$35,0),4),INDEX(Verdeelsleutels_percentage!$A:$AB,MATCH(demand!$C155,Verdeelsleutels_percentage!$C:$C,0),MATCH(INDEX(Overzicht!$B$1:$F$35,MATCH(demand!AL$1,Overzicht!$B:$B,0),5),Verdeelsleutels_percentage!$1:$1,0)))</f>
        <v>4.7763697171470951E-3</v>
      </c>
      <c r="AM155">
        <f>PRODUCT(INDEX(Overzicht!$B$2:$E$35,MATCH(demand!AM$1,Overzicht!$B$2:$B$35,0),4),INDEX(Verdeelsleutels_percentage!$A:$AB,MATCH(demand!$C155,Verdeelsleutels_percentage!$C:$C,0),MATCH(INDEX(Overzicht!$B$1:$F$35,MATCH(demand!AM$1,Overzicht!$B:$B,0),5),Verdeelsleutels_percentage!$1:$1,0)))</f>
        <v>9.5527394342941902E-3</v>
      </c>
      <c r="AN155">
        <f>PRODUCT(INDEX(Overzicht!$B$2:$E$35,MATCH(demand!AN$1,Overzicht!$B$2:$B$35,0),4),INDEX(Verdeelsleutels_percentage!$A:$AB,MATCH(demand!$C155,Verdeelsleutels_percentage!$C:$C,0),MATCH(INDEX(Overzicht!$B$1:$F$35,MATCH(demand!AN$1,Overzicht!$B:$B,0),5),Verdeelsleutels_percentage!$1:$1,0)))</f>
        <v>4.7763697171470951E-3</v>
      </c>
      <c r="AO155">
        <f>PRODUCT(INDEX(Overzicht!$B$2:$E$35,MATCH(demand!AO$1,Overzicht!$B$2:$B$35,0),4),INDEX(Verdeelsleutels_percentage!$A:$AB,MATCH(demand!$C155,Verdeelsleutels_percentage!$C:$C,0),MATCH(INDEX(Overzicht!$B$1:$F$35,MATCH(demand!AO$1,Overzicht!$B:$B,0),5),Verdeelsleutels_percentage!$1:$1,0)))</f>
        <v>1.6717294010014833E-2</v>
      </c>
    </row>
    <row r="156" spans="2:41">
      <c r="B156" t="str">
        <f>INDEX('ETLocal datasets'!B:C,MATCH(C156,'ETLocal datasets'!C:C,0),1)</f>
        <v>GM0415</v>
      </c>
      <c r="C156" t="str">
        <f>'ETLocal datasets'!C139</f>
        <v>Landsmeer</v>
      </c>
      <c r="D156">
        <f t="shared" si="14"/>
        <v>6.1857020490533208E-3</v>
      </c>
      <c r="E156">
        <f t="shared" si="15"/>
        <v>2.4442170694787685E-2</v>
      </c>
      <c r="F156">
        <f t="shared" si="16"/>
        <v>6.9796818835697822E-3</v>
      </c>
      <c r="G156">
        <f t="shared" si="17"/>
        <v>1.435820273191498E-2</v>
      </c>
      <c r="H156">
        <f>PRODUCT(INDEX(Overzicht!$B$2:$E$35,MATCH(demand!H$1,Overzicht!$B$2:$B$35,0),4),INDEX(Verdeelsleutels_percentage!$A:$AB,MATCH(demand!$C156,Verdeelsleutels_percentage!$C:$C,0),MATCH(INDEX(Overzicht!$B$1:$F$35,MATCH(demand!H$1,Overzicht!$B:$B,0),5),Verdeelsleutels_percentage!$1:$1,0)))</f>
        <v>6.9796818835697822E-3</v>
      </c>
      <c r="I156">
        <f>PRODUCT(INDEX(Overzicht!$B$2:$E$35,MATCH(demand!I$1,Overzicht!$B$2:$B$35,0),4),INDEX(Verdeelsleutels_percentage!$A:$AB,MATCH(demand!$C156,Verdeelsleutels_percentage!$C:$C,0),MATCH(INDEX(Overzicht!$B$1:$F$35,MATCH(demand!I$1,Overzicht!$B:$B,0),5),Verdeelsleutels_percentage!$1:$1,0)))</f>
        <v>4.4187186691306313E-4</v>
      </c>
      <c r="J156">
        <f>PRODUCT(INDEX(Overzicht!$B$2:$E$35,MATCH(demand!J$1,Overzicht!$B$2:$B$35,0),4),INDEX(Verdeelsleutels_percentage!$A:$AB,MATCH(demand!$C156,Verdeelsleutels_percentage!$C:$C,0),MATCH(INDEX(Overzicht!$B$1:$F$35,MATCH(demand!J$1,Overzicht!$B:$B,0),5),Verdeelsleutels_percentage!$1:$1,0)))</f>
        <v>1.5953558591016645E-3</v>
      </c>
      <c r="K156">
        <f>PRODUCT(INDEX(Overzicht!$B$2:$E$35,MATCH(demand!K$1,Overzicht!$B$2:$B$35,0),4),INDEX(Verdeelsleutels_percentage!$A:$AB,MATCH(demand!$C156,Verdeelsleutels_percentage!$C:$C,0),MATCH(INDEX(Overzicht!$B$1:$F$35,MATCH(demand!K$1,Overzicht!$B:$B,0),5),Verdeelsleutels_percentage!$1:$1,0)))</f>
        <v>5.155171780652404E-5</v>
      </c>
      <c r="L156">
        <f>PRODUCT(INDEX(Overzicht!$B$2:$E$35,MATCH(demand!L$1,Overzicht!$B$2:$B$35,0),4),INDEX(Verdeelsleutels_percentage!$A:$AB,MATCH(demand!$C156,Verdeelsleutels_percentage!$C:$C,0),MATCH(INDEX(Overzicht!$B$1:$F$35,MATCH(demand!L$1,Overzicht!$B:$B,0),5),Verdeelsleutels_percentage!$1:$1,0)))</f>
        <v>2.3930337886524967E-3</v>
      </c>
      <c r="M156">
        <f>PRODUCT(INDEX(Overzicht!$B$2:$E$35,MATCH(demand!M$1,Overzicht!$B$2:$B$35,0),4),INDEX(Verdeelsleutels_percentage!$A:$AB,MATCH(demand!$C156,Verdeelsleutels_percentage!$C:$C,0),MATCH(INDEX(Overzicht!$B$1:$F$35,MATCH(demand!M$1,Overzicht!$B:$B,0),5),Verdeelsleutels_percentage!$1:$1,0)))</f>
        <v>1.0409923090866715E-3</v>
      </c>
      <c r="N156">
        <f>PRODUCT(INDEX(Overzicht!$B$2:$E$35,MATCH(demand!N$1,Overzicht!$B$2:$B$35,0),4),INDEX(Verdeelsleutels_percentage!$A:$AB,MATCH(demand!$C156,Verdeelsleutels_percentage!$C:$C,0),MATCH(INDEX(Overzicht!$B$1:$F$35,MATCH(demand!N$1,Overzicht!$B:$B,0),5),Verdeelsleutels_percentage!$1:$1,0)))</f>
        <v>1.1341859062810977E-3</v>
      </c>
      <c r="O156">
        <f>PRODUCT(INDEX(Overzicht!$B$2:$E$35,MATCH(demand!O$1,Overzicht!$B$2:$B$35,0),4),INDEX(Verdeelsleutels_percentage!$A:$AB,MATCH(demand!$C156,Verdeelsleutels_percentage!$C:$C,0),MATCH(INDEX(Overzicht!$B$1:$F$35,MATCH(demand!O$1,Overzicht!$B:$B,0),5),Verdeelsleutels_percentage!$1:$1,0)))</f>
        <v>0</v>
      </c>
      <c r="P156">
        <f>PRODUCT(INDEX(Overzicht!$B$2:$E$35,MATCH(demand!P$1,Overzicht!$B$2:$B$35,0),4),INDEX(Verdeelsleutels_percentage!$A:$AB,MATCH(demand!$C156,Verdeelsleutels_percentage!$C:$C,0),MATCH(INDEX(Overzicht!$B$1:$F$35,MATCH(demand!P$1,Overzicht!$B:$B,0),5),Verdeelsleutels_percentage!$1:$1,0)))</f>
        <v>0</v>
      </c>
      <c r="Q156">
        <f>PRODUCT(INDEX(Overzicht!$B$2:$E$35,MATCH(demand!Q$1,Overzicht!$B$2:$B$35,0),4),INDEX(Verdeelsleutels_percentage!$A:$AB,MATCH(demand!$C156,Verdeelsleutels_percentage!$C:$C,0),MATCH(INDEX(Overzicht!$B$1:$F$35,MATCH(demand!Q$1,Overzicht!$B:$B,0),5),Verdeelsleutels_percentage!$1:$1,0)))</f>
        <v>2.3681063533540331E-3</v>
      </c>
      <c r="R156">
        <f>PRODUCT(INDEX(Overzicht!$B$2:$E$35,MATCH(demand!R$1,Overzicht!$B$2:$B$35,0),4),INDEX(Verdeelsleutels_percentage!$A:$AB,MATCH(demand!$C156,Verdeelsleutels_percentage!$C:$C,0),MATCH(INDEX(Overzicht!$B$1:$F$35,MATCH(demand!R$1,Overzicht!$B:$B,0),5),Verdeelsleutels_percentage!$1:$1,0)))</f>
        <v>4.2376640007387958E-4</v>
      </c>
      <c r="S156">
        <f>PRODUCT(INDEX(Overzicht!$B$2:$E$35,MATCH(demand!S$1,Overzicht!$B$2:$B$35,0),4),INDEX(Verdeelsleutels_percentage!$A:$AB,MATCH(demand!$C156,Verdeelsleutels_percentage!$C:$C,0),MATCH(INDEX(Overzicht!$B$1:$F$35,MATCH(demand!S$1,Overzicht!$B:$B,0),5),Verdeelsleutels_percentage!$1:$1,0)))</f>
        <v>3.2571848789992321E-3</v>
      </c>
      <c r="T156">
        <f>PRODUCT(INDEX(Overzicht!$B$2:$E$35,MATCH(demand!T$1,Overzicht!$B$2:$B$35,0),4),INDEX(Verdeelsleutels_percentage!$A:$AB,MATCH(demand!$C156,Verdeelsleutels_percentage!$C:$C,0),MATCH(INDEX(Overzicht!$B$1:$F$35,MATCH(demand!T$1,Overzicht!$B:$B,0),5),Verdeelsleutels_percentage!$1:$1,0)))</f>
        <v>2.6589264318361075E-3</v>
      </c>
      <c r="U156">
        <f>PRODUCT(INDEX(Overzicht!$B$2:$E$35,MATCH(demand!U$1,Overzicht!$B$2:$B$35,0),4),INDEX(Verdeelsleutels_percentage!$A:$AB,MATCH(demand!$C156,Verdeelsleutels_percentage!$C:$C,0),MATCH(INDEX(Overzicht!$B$1:$F$35,MATCH(demand!U$1,Overzicht!$B:$B,0),5),Verdeelsleutels_percentage!$1:$1,0)))</f>
        <v>8.3091450994878351E-3</v>
      </c>
      <c r="V156">
        <f>PRODUCT(INDEX(Overzicht!$B$2:$E$35,MATCH(demand!V$1,Overzicht!$B$2:$B$35,0),4),INDEX(Verdeelsleutels_percentage!$A:$AB,MATCH(demand!$C156,Verdeelsleutels_percentage!$C:$C,0),MATCH(INDEX(Overzicht!$B$1:$F$35,MATCH(demand!V$1,Overzicht!$B:$B,0),5),Verdeelsleutels_percentage!$1:$1,0)))</f>
        <v>7.3120476875492967E-4</v>
      </c>
      <c r="W156">
        <f>PRODUCT(INDEX(Overzicht!$B$2:$E$35,MATCH(demand!W$1,Overzicht!$B$2:$B$35,0),4),INDEX(Verdeelsleutels_percentage!$A:$AB,MATCH(demand!$C156,Verdeelsleutels_percentage!$C:$C,0),MATCH(INDEX(Overzicht!$B$1:$F$35,MATCH(demand!W$1,Overzicht!$B:$B,0),5),Verdeelsleutels_percentage!$1:$1,0)))</f>
        <v>7.9767792955083225E-3</v>
      </c>
      <c r="X156">
        <f>PRODUCT(INDEX(Overzicht!$B$2:$E$35,MATCH(demand!X$1,Overzicht!$B$2:$B$35,0),4),INDEX(Verdeelsleutels_percentage!$A:$AB,MATCH(demand!$C156,Verdeelsleutels_percentage!$C:$C,0),MATCH(INDEX(Overzicht!$B$1:$F$35,MATCH(demand!X$1,Overzicht!$B:$B,0),5),Verdeelsleutels_percentage!$1:$1,0)))</f>
        <v>1.8372549594162978E-4</v>
      </c>
      <c r="Y156">
        <f>PRODUCT(INDEX(Overzicht!$B$2:$E$35,MATCH(demand!Y$1,Overzicht!$B$2:$B$35,0),4),INDEX(Verdeelsleutels_percentage!$A:$AB,MATCH(demand!$C156,Verdeelsleutels_percentage!$C:$C,0),MATCH(INDEX(Overzicht!$B$1:$F$35,MATCH(demand!Y$1,Overzicht!$B:$B,0),5),Verdeelsleutels_percentage!$1:$1,0)))</f>
        <v>5.7731081953050481E-7</v>
      </c>
      <c r="Z156">
        <f>PRODUCT(INDEX(Overzicht!$B$2:$E$35,MATCH(demand!Z$1,Overzicht!$B$2:$B$35,0),4),INDEX(Verdeelsleutels_percentage!$A:$AB,MATCH(demand!$C156,Verdeelsleutels_percentage!$C:$C,0),MATCH(INDEX(Overzicht!$B$1:$F$35,MATCH(demand!Z$1,Overzicht!$B:$B,0),5),Verdeelsleutels_percentage!$1:$1,0)))</f>
        <v>0</v>
      </c>
      <c r="AA156">
        <f>PRODUCT(INDEX(Overzicht!$B$2:$E$35,MATCH(demand!AA$1,Overzicht!$B$2:$B$35,0),4),INDEX(Verdeelsleutels_percentage!$A:$AB,MATCH(demand!$C156,Verdeelsleutels_percentage!$C:$C,0),MATCH(INDEX(Overzicht!$B$1:$F$35,MATCH(demand!AA$1,Overzicht!$B:$B,0),5),Verdeelsleutels_percentage!$1:$1,0)))</f>
        <v>1.3504346655684325E-5</v>
      </c>
      <c r="AB156">
        <f>PRODUCT(INDEX(Overzicht!$B$2:$E$35,MATCH(demand!AB$1,Overzicht!$B$2:$B$35,0),4),INDEX(Verdeelsleutels_percentage!$A:$AB,MATCH(demand!$C156,Verdeelsleutels_percentage!$C:$C,0),MATCH(INDEX(Overzicht!$B$1:$F$35,MATCH(demand!AB$1,Overzicht!$B:$B,0),5),Verdeelsleutels_percentage!$1:$1,0)))</f>
        <v>2.0404251602274249E-3</v>
      </c>
      <c r="AC156">
        <f>PRODUCT(INDEX(Overzicht!$B$2:$E$35,MATCH(demand!AC$1,Overzicht!$B$2:$B$35,0),4),INDEX(Verdeelsleutels_percentage!$A:$AB,MATCH(demand!$C156,Verdeelsleutels_percentage!$C:$C,0),MATCH(INDEX(Overzicht!$B$1:$F$35,MATCH(demand!AC$1,Overzicht!$B:$B,0),5),Verdeelsleutels_percentage!$1:$1,0)))</f>
        <v>8.8501036193588747E-5</v>
      </c>
      <c r="AD156">
        <f>PRODUCT(INDEX(Overzicht!$B$2:$E$35,MATCH(demand!AD$1,Overzicht!$B$2:$B$35,0),4),INDEX(Verdeelsleutels_percentage!$A:$AB,MATCH(demand!$C156,Verdeelsleutels_percentage!$C:$C,0),MATCH(INDEX(Overzicht!$B$1:$F$35,MATCH(demand!AD$1,Overzicht!$B:$B,0),5),Verdeelsleutels_percentage!$1:$1,0)))</f>
        <v>0</v>
      </c>
      <c r="AE156">
        <f>PRODUCT(INDEX(Overzicht!$B$2:$E$35,MATCH(demand!AE$1,Overzicht!$B$2:$B$35,0),4),INDEX(Verdeelsleutels_percentage!$A:$AB,MATCH(demand!$C156,Verdeelsleutels_percentage!$C:$C,0),MATCH(INDEX(Overzicht!$B$1:$F$35,MATCH(demand!AE$1,Overzicht!$B:$B,0),5),Verdeelsleutels_percentage!$1:$1,0)))</f>
        <v>0</v>
      </c>
      <c r="AF156">
        <f>PRODUCT(INDEX(Overzicht!$B$2:$E$35,MATCH(demand!AF$1,Overzicht!$B$2:$B$35,0),4),INDEX(Verdeelsleutels_percentage!$A:$AB,MATCH(demand!$C156,Verdeelsleutels_percentage!$C:$C,0),MATCH(INDEX(Overzicht!$B$1:$F$35,MATCH(demand!AF$1,Overzicht!$B:$B,0),5),Verdeelsleutels_percentage!$1:$1,0)))</f>
        <v>0</v>
      </c>
      <c r="AG156">
        <f>PRODUCT(INDEX(Overzicht!$B$2:$E$35,MATCH(demand!AG$1,Overzicht!$B$2:$B$35,0),4),INDEX(Verdeelsleutels_percentage!$A:$AB,MATCH(demand!$C156,Verdeelsleutels_percentage!$C:$C,0),MATCH(INDEX(Overzicht!$B$1:$F$35,MATCH(demand!AG$1,Overzicht!$B:$B,0),5),Verdeelsleutels_percentage!$1:$1,0)))</f>
        <v>0</v>
      </c>
      <c r="AH156">
        <f>PRODUCT(INDEX(Overzicht!$B$2:$E$35,MATCH(demand!AH$1,Overzicht!$B$2:$B$35,0),4),INDEX(Verdeelsleutels_percentage!$A:$AB,MATCH(demand!$C156,Verdeelsleutels_percentage!$C:$C,0),MATCH(INDEX(Overzicht!$B$1:$F$35,MATCH(demand!AH$1,Overzicht!$B:$B,0),5),Verdeelsleutels_percentage!$1:$1,0)))</f>
        <v>1.755565065238962E-4</v>
      </c>
      <c r="AI156">
        <f>PRODUCT(INDEX(Overzicht!$B$2:$E$35,MATCH(demand!AI$1,Overzicht!$B$2:$B$35,0),4),INDEX(Verdeelsleutels_percentage!$A:$AB,MATCH(demand!$C156,Verdeelsleutels_percentage!$C:$C,0),MATCH(INDEX(Overzicht!$B$1:$F$35,MATCH(demand!AI$1,Overzicht!$B:$B,0),5),Verdeelsleutels_percentage!$1:$1,0)))</f>
        <v>2.7008693311368649E-5</v>
      </c>
      <c r="AJ156">
        <f>PRODUCT(INDEX(Overzicht!$B$2:$E$35,MATCH(demand!AJ$1,Overzicht!$B$2:$B$35,0),4),INDEX(Verdeelsleutels_percentage!$A:$AB,MATCH(demand!$C156,Verdeelsleutels_percentage!$C:$C,0),MATCH(INDEX(Overzicht!$B$1:$F$35,MATCH(demand!AJ$1,Overzicht!$B:$B,0),5),Verdeelsleutels_percentage!$1:$1,0)))</f>
        <v>0</v>
      </c>
      <c r="AK156">
        <f>PRODUCT(INDEX(Overzicht!$B$2:$E$35,MATCH(demand!AK$1,Overzicht!$B$2:$B$35,0),4),INDEX(Verdeelsleutels_percentage!$A:$AB,MATCH(demand!$C156,Verdeelsleutels_percentage!$C:$C,0),MATCH(INDEX(Overzicht!$B$1:$F$35,MATCH(demand!AK$1,Overzicht!$B:$B,0),5),Verdeelsleutels_percentage!$1:$1,0)))</f>
        <v>1.0369813084160819E-4</v>
      </c>
      <c r="AL156">
        <f>PRODUCT(INDEX(Overzicht!$B$2:$E$35,MATCH(demand!AL$1,Overzicht!$B$2:$B$35,0),4),INDEX(Verdeelsleutels_percentage!$A:$AB,MATCH(demand!$C156,Verdeelsleutels_percentage!$C:$C,0),MATCH(INDEX(Overzicht!$B$1:$F$35,MATCH(demand!AL$1,Overzicht!$B:$B,0),5),Verdeelsleutels_percentage!$1:$1,0)))</f>
        <v>1.3294632159180537E-3</v>
      </c>
      <c r="AM156">
        <f>PRODUCT(INDEX(Overzicht!$B$2:$E$35,MATCH(demand!AM$1,Overzicht!$B$2:$B$35,0),4),INDEX(Verdeelsleutels_percentage!$A:$AB,MATCH(demand!$C156,Verdeelsleutels_percentage!$C:$C,0),MATCH(INDEX(Overzicht!$B$1:$F$35,MATCH(demand!AM$1,Overzicht!$B:$B,0),5),Verdeelsleutels_percentage!$1:$1,0)))</f>
        <v>2.6589264318361075E-3</v>
      </c>
      <c r="AN156">
        <f>PRODUCT(INDEX(Overzicht!$B$2:$E$35,MATCH(demand!AN$1,Overzicht!$B$2:$B$35,0),4),INDEX(Verdeelsleutels_percentage!$A:$AB,MATCH(demand!$C156,Verdeelsleutels_percentage!$C:$C,0),MATCH(INDEX(Overzicht!$B$1:$F$35,MATCH(demand!AN$1,Overzicht!$B:$B,0),5),Verdeelsleutels_percentage!$1:$1,0)))</f>
        <v>1.3294632159180537E-3</v>
      </c>
      <c r="AO156">
        <f>PRODUCT(INDEX(Overzicht!$B$2:$E$35,MATCH(demand!AO$1,Overzicht!$B$2:$B$35,0),4),INDEX(Verdeelsleutels_percentage!$A:$AB,MATCH(demand!$C156,Verdeelsleutels_percentage!$C:$C,0),MATCH(INDEX(Overzicht!$B$1:$F$35,MATCH(demand!AO$1,Overzicht!$B:$B,0),5),Verdeelsleutels_percentage!$1:$1,0)))</f>
        <v>4.6531212557131881E-3</v>
      </c>
    </row>
    <row r="157" spans="2:41">
      <c r="B157" t="str">
        <f>INDEX('ETLocal datasets'!B:C,MATCH(C157,'ETLocal datasets'!C:C,0),1)</f>
        <v>GM0416</v>
      </c>
      <c r="C157" t="str">
        <f>'ETLocal datasets'!C140</f>
        <v>Langedijk</v>
      </c>
      <c r="D157">
        <f t="shared" si="14"/>
        <v>1.6543156315977699E-2</v>
      </c>
      <c r="E157">
        <f t="shared" si="15"/>
        <v>5.860028325326655E-2</v>
      </c>
      <c r="F157">
        <f t="shared" si="16"/>
        <v>1.7006898962820798E-2</v>
      </c>
      <c r="G157">
        <f t="shared" si="17"/>
        <v>3.4985620723517075E-2</v>
      </c>
      <c r="H157">
        <f>PRODUCT(INDEX(Overzicht!$B$2:$E$35,MATCH(demand!H$1,Overzicht!$B$2:$B$35,0),4),INDEX(Verdeelsleutels_percentage!$A:$AB,MATCH(demand!$C157,Verdeelsleutels_percentage!$C:$C,0),MATCH(INDEX(Overzicht!$B$1:$F$35,MATCH(demand!H$1,Overzicht!$B:$B,0),5),Verdeelsleutels_percentage!$1:$1,0)))</f>
        <v>1.7006898962820798E-2</v>
      </c>
      <c r="I157">
        <f>PRODUCT(INDEX(Overzicht!$B$2:$E$35,MATCH(demand!I$1,Overzicht!$B$2:$B$35,0),4),INDEX(Verdeelsleutels_percentage!$A:$AB,MATCH(demand!$C157,Verdeelsleutels_percentage!$C:$C,0),MATCH(INDEX(Overzicht!$B$1:$F$35,MATCH(demand!I$1,Overzicht!$B:$B,0),5),Verdeelsleutels_percentage!$1:$1,0)))</f>
        <v>3.1726619104999534E-3</v>
      </c>
      <c r="J157">
        <f>PRODUCT(INDEX(Overzicht!$B$2:$E$35,MATCH(demand!J$1,Overzicht!$B$2:$B$35,0),4),INDEX(Verdeelsleutels_percentage!$A:$AB,MATCH(demand!$C157,Verdeelsleutels_percentage!$C:$C,0),MATCH(INDEX(Overzicht!$B$1:$F$35,MATCH(demand!J$1,Overzicht!$B:$B,0),5),Verdeelsleutels_percentage!$1:$1,0)))</f>
        <v>3.887291191501897E-3</v>
      </c>
      <c r="K157">
        <f>PRODUCT(INDEX(Overzicht!$B$2:$E$35,MATCH(demand!K$1,Overzicht!$B$2:$B$35,0),4),INDEX(Verdeelsleutels_percentage!$A:$AB,MATCH(demand!$C157,Verdeelsleutels_percentage!$C:$C,0),MATCH(INDEX(Overzicht!$B$1:$F$35,MATCH(demand!K$1,Overzicht!$B:$B,0),5),Verdeelsleutels_percentage!$1:$1,0)))</f>
        <v>3.701438895583279E-4</v>
      </c>
      <c r="L157">
        <f>PRODUCT(INDEX(Overzicht!$B$2:$E$35,MATCH(demand!L$1,Overzicht!$B$2:$B$35,0),4),INDEX(Verdeelsleutels_percentage!$A:$AB,MATCH(demand!$C157,Verdeelsleutels_percentage!$C:$C,0),MATCH(INDEX(Overzicht!$B$1:$F$35,MATCH(demand!L$1,Overzicht!$B:$B,0),5),Verdeelsleutels_percentage!$1:$1,0)))</f>
        <v>5.8309367872528455E-3</v>
      </c>
      <c r="M157">
        <f>PRODUCT(INDEX(Overzicht!$B$2:$E$35,MATCH(demand!M$1,Overzicht!$B$2:$B$35,0),4),INDEX(Verdeelsleutels_percentage!$A:$AB,MATCH(demand!$C157,Verdeelsleutels_percentage!$C:$C,0),MATCH(INDEX(Overzicht!$B$1:$F$35,MATCH(demand!M$1,Overzicht!$B:$B,0),5),Verdeelsleutels_percentage!$1:$1,0)))</f>
        <v>7.0823730481394201E-4</v>
      </c>
      <c r="N157">
        <f>PRODUCT(INDEX(Overzicht!$B$2:$E$35,MATCH(demand!N$1,Overzicht!$B$2:$B$35,0),4),INDEX(Verdeelsleutels_percentage!$A:$AB,MATCH(demand!$C157,Verdeelsleutels_percentage!$C:$C,0),MATCH(INDEX(Overzicht!$B$1:$F$35,MATCH(demand!N$1,Overzicht!$B:$B,0),5),Verdeelsleutels_percentage!$1:$1,0)))</f>
        <v>7.7164140638776176E-4</v>
      </c>
      <c r="O157">
        <f>PRODUCT(INDEX(Overzicht!$B$2:$E$35,MATCH(demand!O$1,Overzicht!$B$2:$B$35,0),4),INDEX(Verdeelsleutels_percentage!$A:$AB,MATCH(demand!$C157,Verdeelsleutels_percentage!$C:$C,0),MATCH(INDEX(Overzicht!$B$1:$F$35,MATCH(demand!O$1,Overzicht!$B:$B,0),5),Verdeelsleutels_percentage!$1:$1,0)))</f>
        <v>0</v>
      </c>
      <c r="P157">
        <f>PRODUCT(INDEX(Overzicht!$B$2:$E$35,MATCH(demand!P$1,Overzicht!$B$2:$B$35,0),4),INDEX(Verdeelsleutels_percentage!$A:$AB,MATCH(demand!$C157,Verdeelsleutels_percentage!$C:$C,0),MATCH(INDEX(Overzicht!$B$1:$F$35,MATCH(demand!P$1,Overzicht!$B:$B,0),5),Verdeelsleutels_percentage!$1:$1,0)))</f>
        <v>1.219668933315844E-3</v>
      </c>
      <c r="Q157">
        <f>PRODUCT(INDEX(Overzicht!$B$2:$E$35,MATCH(demand!Q$1,Overzicht!$B$2:$B$35,0),4),INDEX(Verdeelsleutels_percentage!$A:$AB,MATCH(demand!$C157,Verdeelsleutels_percentage!$C:$C,0),MATCH(INDEX(Overzicht!$B$1:$F$35,MATCH(demand!Q$1,Overzicht!$B:$B,0),5),Verdeelsleutels_percentage!$1:$1,0)))</f>
        <v>5.7701978623856285E-3</v>
      </c>
      <c r="R157">
        <f>PRODUCT(INDEX(Overzicht!$B$2:$E$35,MATCH(demand!R$1,Overzicht!$B$2:$B$35,0),4),INDEX(Verdeelsleutels_percentage!$A:$AB,MATCH(demand!$C157,Verdeelsleutels_percentage!$C:$C,0),MATCH(INDEX(Overzicht!$B$1:$F$35,MATCH(demand!R$1,Overzicht!$B:$B,0),5),Verdeelsleutels_percentage!$1:$1,0)))</f>
        <v>1.0325617227426914E-3</v>
      </c>
      <c r="S157">
        <f>PRODUCT(INDEX(Overzicht!$B$2:$E$35,MATCH(demand!S$1,Overzicht!$B$2:$B$35,0),4),INDEX(Verdeelsleutels_percentage!$A:$AB,MATCH(demand!$C157,Verdeelsleutels_percentage!$C:$C,0),MATCH(INDEX(Overzicht!$B$1:$F$35,MATCH(demand!S$1,Overzicht!$B:$B,0),5),Verdeelsleutels_percentage!$1:$1,0)))</f>
        <v>7.9365528493163737E-3</v>
      </c>
      <c r="T157">
        <f>PRODUCT(INDEX(Overzicht!$B$2:$E$35,MATCH(demand!T$1,Overzicht!$B$2:$B$35,0),4),INDEX(Verdeelsleutels_percentage!$A:$AB,MATCH(demand!$C157,Verdeelsleutels_percentage!$C:$C,0),MATCH(INDEX(Overzicht!$B$1:$F$35,MATCH(demand!T$1,Overzicht!$B:$B,0),5),Verdeelsleutels_percentage!$1:$1,0)))</f>
        <v>6.4788186525031616E-3</v>
      </c>
      <c r="U157">
        <f>PRODUCT(INDEX(Overzicht!$B$2:$E$35,MATCH(demand!U$1,Overzicht!$B$2:$B$35,0),4),INDEX(Verdeelsleutels_percentage!$A:$AB,MATCH(demand!$C157,Verdeelsleutels_percentage!$C:$C,0),MATCH(INDEX(Overzicht!$B$1:$F$35,MATCH(demand!U$1,Overzicht!$B:$B,0),5),Verdeelsleutels_percentage!$1:$1,0)))</f>
        <v>2.0246308289072382E-2</v>
      </c>
      <c r="V157">
        <f>PRODUCT(INDEX(Overzicht!$B$2:$E$35,MATCH(demand!V$1,Overzicht!$B$2:$B$35,0),4),INDEX(Verdeelsleutels_percentage!$A:$AB,MATCH(demand!$C157,Verdeelsleutels_percentage!$C:$C,0),MATCH(INDEX(Overzicht!$B$1:$F$35,MATCH(demand!V$1,Overzicht!$B:$B,0),5),Verdeelsleutels_percentage!$1:$1,0)))</f>
        <v>1.7816751294383697E-3</v>
      </c>
      <c r="W157">
        <f>PRODUCT(INDEX(Overzicht!$B$2:$E$35,MATCH(demand!W$1,Overzicht!$B$2:$B$35,0),4),INDEX(Verdeelsleutels_percentage!$A:$AB,MATCH(demand!$C157,Verdeelsleutels_percentage!$C:$C,0),MATCH(INDEX(Overzicht!$B$1:$F$35,MATCH(demand!W$1,Overzicht!$B:$B,0),5),Verdeelsleutels_percentage!$1:$1,0)))</f>
        <v>1.9436455957509487E-2</v>
      </c>
      <c r="X157">
        <f>PRODUCT(INDEX(Overzicht!$B$2:$E$35,MATCH(demand!X$1,Overzicht!$B$2:$B$35,0),4),INDEX(Verdeelsleutels_percentage!$A:$AB,MATCH(demand!$C157,Verdeelsleutels_percentage!$C:$C,0),MATCH(INDEX(Overzicht!$B$1:$F$35,MATCH(demand!X$1,Overzicht!$B:$B,0),5),Verdeelsleutels_percentage!$1:$1,0)))</f>
        <v>3.8415330969613504E-4</v>
      </c>
      <c r="Y157">
        <f>PRODUCT(INDEX(Overzicht!$B$2:$E$35,MATCH(demand!Y$1,Overzicht!$B$2:$B$35,0),4),INDEX(Verdeelsleutels_percentage!$A:$AB,MATCH(demand!$C157,Verdeelsleutels_percentage!$C:$C,0),MATCH(INDEX(Overzicht!$B$1:$F$35,MATCH(demand!Y$1,Overzicht!$B:$B,0),5),Verdeelsleutels_percentage!$1:$1,0)))</f>
        <v>4.5190820442718987E-7</v>
      </c>
      <c r="Z157">
        <f>PRODUCT(INDEX(Overzicht!$B$2:$E$35,MATCH(demand!Z$1,Overzicht!$B$2:$B$35,0),4),INDEX(Verdeelsleutels_percentage!$A:$AB,MATCH(demand!$C157,Verdeelsleutels_percentage!$C:$C,0),MATCH(INDEX(Overzicht!$B$1:$F$35,MATCH(demand!Z$1,Overzicht!$B:$B,0),5),Verdeelsleutels_percentage!$1:$1,0)))</f>
        <v>0</v>
      </c>
      <c r="AA157">
        <f>PRODUCT(INDEX(Overzicht!$B$2:$E$35,MATCH(demand!AA$1,Overzicht!$B$2:$B$35,0),4),INDEX(Verdeelsleutels_percentage!$A:$AB,MATCH(demand!$C157,Verdeelsleutels_percentage!$C:$C,0),MATCH(INDEX(Overzicht!$B$1:$F$35,MATCH(demand!AA$1,Overzicht!$B:$B,0),5),Verdeelsleutels_percentage!$1:$1,0)))</f>
        <v>1.0570952150343623E-5</v>
      </c>
      <c r="AB157">
        <f>PRODUCT(INDEX(Overzicht!$B$2:$E$35,MATCH(demand!AB$1,Overzicht!$B$2:$B$35,0),4),INDEX(Verdeelsleutels_percentage!$A:$AB,MATCH(demand!$C157,Verdeelsleutels_percentage!$C:$C,0),MATCH(INDEX(Overzicht!$B$1:$F$35,MATCH(demand!AB$1,Overzicht!$B:$B,0),5),Verdeelsleutels_percentage!$1:$1,0)))</f>
        <v>6.1389529566171809E-3</v>
      </c>
      <c r="AC157">
        <f>PRODUCT(INDEX(Overzicht!$B$2:$E$35,MATCH(demand!AC$1,Overzicht!$B$2:$B$35,0),4),INDEX(Verdeelsleutels_percentage!$A:$AB,MATCH(demand!$C157,Verdeelsleutels_percentage!$C:$C,0),MATCH(INDEX(Overzicht!$B$1:$F$35,MATCH(demand!AC$1,Overzicht!$B:$B,0),5),Verdeelsleutels_percentage!$1:$1,0)))</f>
        <v>2.4497112320494583E-4</v>
      </c>
      <c r="AD157">
        <f>PRODUCT(INDEX(Overzicht!$B$2:$E$35,MATCH(demand!AD$1,Overzicht!$B$2:$B$35,0),4),INDEX(Verdeelsleutels_percentage!$A:$AB,MATCH(demand!$C157,Verdeelsleutels_percentage!$C:$C,0),MATCH(INDEX(Overzicht!$B$1:$F$35,MATCH(demand!AD$1,Overzicht!$B:$B,0),5),Verdeelsleutels_percentage!$1:$1,0)))</f>
        <v>0</v>
      </c>
      <c r="AE157">
        <f>PRODUCT(INDEX(Overzicht!$B$2:$E$35,MATCH(demand!AE$1,Overzicht!$B$2:$B$35,0),4),INDEX(Verdeelsleutels_percentage!$A:$AB,MATCH(demand!$C157,Verdeelsleutels_percentage!$C:$C,0),MATCH(INDEX(Overzicht!$B$1:$F$35,MATCH(demand!AE$1,Overzicht!$B:$B,0),5),Verdeelsleutels_percentage!$1:$1,0)))</f>
        <v>0</v>
      </c>
      <c r="AF157">
        <f>PRODUCT(INDEX(Overzicht!$B$2:$E$35,MATCH(demand!AF$1,Overzicht!$B$2:$B$35,0),4),INDEX(Verdeelsleutels_percentage!$A:$AB,MATCH(demand!$C157,Verdeelsleutels_percentage!$C:$C,0),MATCH(INDEX(Overzicht!$B$1:$F$35,MATCH(demand!AF$1,Overzicht!$B:$B,0),5),Verdeelsleutels_percentage!$1:$1,0)))</f>
        <v>0</v>
      </c>
      <c r="AG157">
        <f>PRODUCT(INDEX(Overzicht!$B$2:$E$35,MATCH(demand!AG$1,Overzicht!$B$2:$B$35,0),4),INDEX(Verdeelsleutels_percentage!$A:$AB,MATCH(demand!$C157,Verdeelsleutels_percentage!$C:$C,0),MATCH(INDEX(Overzicht!$B$1:$F$35,MATCH(demand!AG$1,Overzicht!$B:$B,0),5),Verdeelsleutels_percentage!$1:$1,0)))</f>
        <v>0</v>
      </c>
      <c r="AH157">
        <f>PRODUCT(INDEX(Overzicht!$B$2:$E$35,MATCH(demand!AH$1,Overzicht!$B$2:$B$35,0),4),INDEX(Verdeelsleutels_percentage!$A:$AB,MATCH(demand!$C157,Verdeelsleutels_percentage!$C:$C,0),MATCH(INDEX(Overzicht!$B$1:$F$35,MATCH(demand!AH$1,Overzicht!$B:$B,0),5),Verdeelsleutels_percentage!$1:$1,0)))</f>
        <v>1.3742237795446712E-4</v>
      </c>
      <c r="AI157">
        <f>PRODUCT(INDEX(Overzicht!$B$2:$E$35,MATCH(demand!AI$1,Overzicht!$B$2:$B$35,0),4),INDEX(Verdeelsleutels_percentage!$A:$AB,MATCH(demand!$C157,Verdeelsleutels_percentage!$C:$C,0),MATCH(INDEX(Overzicht!$B$1:$F$35,MATCH(demand!AI$1,Overzicht!$B:$B,0),5),Verdeelsleutels_percentage!$1:$1,0)))</f>
        <v>2.1141904300687246E-5</v>
      </c>
      <c r="AJ157">
        <f>PRODUCT(INDEX(Overzicht!$B$2:$E$35,MATCH(demand!AJ$1,Overzicht!$B$2:$B$35,0),4),INDEX(Verdeelsleutels_percentage!$A:$AB,MATCH(demand!$C157,Verdeelsleutels_percentage!$C:$C,0),MATCH(INDEX(Overzicht!$B$1:$F$35,MATCH(demand!AJ$1,Overzicht!$B:$B,0),5),Verdeelsleutels_percentage!$1:$1,0)))</f>
        <v>0</v>
      </c>
      <c r="AK157">
        <f>PRODUCT(INDEX(Overzicht!$B$2:$E$35,MATCH(demand!AK$1,Overzicht!$B$2:$B$35,0),4),INDEX(Verdeelsleutels_percentage!$A:$AB,MATCH(demand!$C157,Verdeelsleutels_percentage!$C:$C,0),MATCH(INDEX(Overzicht!$B$1:$F$35,MATCH(demand!AK$1,Overzicht!$B:$B,0),5),Verdeelsleutels_percentage!$1:$1,0)))</f>
        <v>2.5267392744762328E-4</v>
      </c>
      <c r="AL157">
        <f>PRODUCT(INDEX(Overzicht!$B$2:$E$35,MATCH(demand!AL$1,Overzicht!$B$2:$B$35,0),4),INDEX(Verdeelsleutels_percentage!$A:$AB,MATCH(demand!$C157,Verdeelsleutels_percentage!$C:$C,0),MATCH(INDEX(Overzicht!$B$1:$F$35,MATCH(demand!AL$1,Overzicht!$B:$B,0),5),Verdeelsleutels_percentage!$1:$1,0)))</f>
        <v>3.2394093262515808E-3</v>
      </c>
      <c r="AM157">
        <f>PRODUCT(INDEX(Overzicht!$B$2:$E$35,MATCH(demand!AM$1,Overzicht!$B$2:$B$35,0),4),INDEX(Verdeelsleutels_percentage!$A:$AB,MATCH(demand!$C157,Verdeelsleutels_percentage!$C:$C,0),MATCH(INDEX(Overzicht!$B$1:$F$35,MATCH(demand!AM$1,Overzicht!$B:$B,0),5),Verdeelsleutels_percentage!$1:$1,0)))</f>
        <v>6.4788186525031616E-3</v>
      </c>
      <c r="AN157">
        <f>PRODUCT(INDEX(Overzicht!$B$2:$E$35,MATCH(demand!AN$1,Overzicht!$B$2:$B$35,0),4),INDEX(Verdeelsleutels_percentage!$A:$AB,MATCH(demand!$C157,Verdeelsleutels_percentage!$C:$C,0),MATCH(INDEX(Overzicht!$B$1:$F$35,MATCH(demand!AN$1,Overzicht!$B:$B,0),5),Verdeelsleutels_percentage!$1:$1,0)))</f>
        <v>3.2394093262515808E-3</v>
      </c>
      <c r="AO157">
        <f>PRODUCT(INDEX(Overzicht!$B$2:$E$35,MATCH(demand!AO$1,Overzicht!$B$2:$B$35,0),4),INDEX(Verdeelsleutels_percentage!$A:$AB,MATCH(demand!$C157,Verdeelsleutels_percentage!$C:$C,0),MATCH(INDEX(Overzicht!$B$1:$F$35,MATCH(demand!AO$1,Overzicht!$B:$B,0),5),Verdeelsleutels_percentage!$1:$1,0)))</f>
        <v>1.1337932641880533E-2</v>
      </c>
    </row>
    <row r="158" spans="2:41">
      <c r="B158" t="str">
        <f>INDEX('ETLocal datasets'!B:C,MATCH(C158,'ETLocal datasets'!C:C,0),1)</f>
        <v>GM0417</v>
      </c>
      <c r="C158" t="str">
        <f>'ETLocal datasets'!C141</f>
        <v>Laren</v>
      </c>
      <c r="D158">
        <f t="shared" si="14"/>
        <v>4.5971943637703834E-3</v>
      </c>
      <c r="E158">
        <f t="shared" si="15"/>
        <v>2.4811974192022832E-2</v>
      </c>
      <c r="F158">
        <f t="shared" si="16"/>
        <v>6.8016659720198224E-3</v>
      </c>
      <c r="G158">
        <f t="shared" si="17"/>
        <v>1.3991998571012207E-2</v>
      </c>
      <c r="H158">
        <f>PRODUCT(INDEX(Overzicht!$B$2:$E$35,MATCH(demand!H$1,Overzicht!$B$2:$B$35,0),4),INDEX(Verdeelsleutels_percentage!$A:$AB,MATCH(demand!$C158,Verdeelsleutels_percentage!$C:$C,0),MATCH(INDEX(Overzicht!$B$1:$F$35,MATCH(demand!H$1,Overzicht!$B:$B,0),5),Verdeelsleutels_percentage!$1:$1,0)))</f>
        <v>6.8016659720198224E-3</v>
      </c>
      <c r="I158">
        <f>PRODUCT(INDEX(Overzicht!$B$2:$E$35,MATCH(demand!I$1,Overzicht!$B$2:$B$35,0),4),INDEX(Verdeelsleutels_percentage!$A:$AB,MATCH(demand!$C158,Verdeelsleutels_percentage!$C:$C,0),MATCH(INDEX(Overzicht!$B$1:$F$35,MATCH(demand!I$1,Overzicht!$B:$B,0),5),Verdeelsleutels_percentage!$1:$1,0)))</f>
        <v>0</v>
      </c>
      <c r="J158">
        <f>PRODUCT(INDEX(Overzicht!$B$2:$E$35,MATCH(demand!J$1,Overzicht!$B$2:$B$35,0),4),INDEX(Verdeelsleutels_percentage!$A:$AB,MATCH(demand!$C158,Verdeelsleutels_percentage!$C:$C,0),MATCH(INDEX(Overzicht!$B$1:$F$35,MATCH(demand!J$1,Overzicht!$B:$B,0),5),Verdeelsleutels_percentage!$1:$1,0)))</f>
        <v>1.554666507890245E-3</v>
      </c>
      <c r="K158">
        <f>PRODUCT(INDEX(Overzicht!$B$2:$E$35,MATCH(demand!K$1,Overzicht!$B$2:$B$35,0),4),INDEX(Verdeelsleutels_percentage!$A:$AB,MATCH(demand!$C158,Verdeelsleutels_percentage!$C:$C,0),MATCH(INDEX(Overzicht!$B$1:$F$35,MATCH(demand!K$1,Overzicht!$B:$B,0),5),Verdeelsleutels_percentage!$1:$1,0)))</f>
        <v>0</v>
      </c>
      <c r="L158">
        <f>PRODUCT(INDEX(Overzicht!$B$2:$E$35,MATCH(demand!L$1,Overzicht!$B$2:$B$35,0),4),INDEX(Verdeelsleutels_percentage!$A:$AB,MATCH(demand!$C158,Verdeelsleutels_percentage!$C:$C,0),MATCH(INDEX(Overzicht!$B$1:$F$35,MATCH(demand!L$1,Overzicht!$B:$B,0),5),Verdeelsleutels_percentage!$1:$1,0)))</f>
        <v>2.3319997618353678E-3</v>
      </c>
      <c r="M158">
        <f>PRODUCT(INDEX(Overzicht!$B$2:$E$35,MATCH(demand!M$1,Overzicht!$B$2:$B$35,0),4),INDEX(Verdeelsleutels_percentage!$A:$AB,MATCH(demand!$C158,Verdeelsleutels_percentage!$C:$C,0),MATCH(INDEX(Overzicht!$B$1:$F$35,MATCH(demand!M$1,Overzicht!$B:$B,0),5),Verdeelsleutels_percentage!$1:$1,0)))</f>
        <v>0</v>
      </c>
      <c r="N158">
        <f>PRODUCT(INDEX(Overzicht!$B$2:$E$35,MATCH(demand!N$1,Overzicht!$B$2:$B$35,0),4),INDEX(Verdeelsleutels_percentage!$A:$AB,MATCH(demand!$C158,Verdeelsleutels_percentage!$C:$C,0),MATCH(INDEX(Overzicht!$B$1:$F$35,MATCH(demand!N$1,Overzicht!$B:$B,0),5),Verdeelsleutels_percentage!$1:$1,0)))</f>
        <v>0</v>
      </c>
      <c r="O158">
        <f>PRODUCT(INDEX(Overzicht!$B$2:$E$35,MATCH(demand!O$1,Overzicht!$B$2:$B$35,0),4),INDEX(Verdeelsleutels_percentage!$A:$AB,MATCH(demand!$C158,Verdeelsleutels_percentage!$C:$C,0),MATCH(INDEX(Overzicht!$B$1:$F$35,MATCH(demand!O$1,Overzicht!$B:$B,0),5),Verdeelsleutels_percentage!$1:$1,0)))</f>
        <v>0</v>
      </c>
      <c r="P158">
        <f>PRODUCT(INDEX(Overzicht!$B$2:$E$35,MATCH(demand!P$1,Overzicht!$B$2:$B$35,0),4),INDEX(Verdeelsleutels_percentage!$A:$AB,MATCH(demand!$C158,Verdeelsleutels_percentage!$C:$C,0),MATCH(INDEX(Overzicht!$B$1:$F$35,MATCH(demand!P$1,Overzicht!$B:$B,0),5),Verdeelsleutels_percentage!$1:$1,0)))</f>
        <v>0</v>
      </c>
      <c r="Q158">
        <f>PRODUCT(INDEX(Overzicht!$B$2:$E$35,MATCH(demand!Q$1,Overzicht!$B$2:$B$35,0),4),INDEX(Verdeelsleutels_percentage!$A:$AB,MATCH(demand!$C158,Verdeelsleutels_percentage!$C:$C,0),MATCH(INDEX(Overzicht!$B$1:$F$35,MATCH(demand!Q$1,Overzicht!$B:$B,0),5),Verdeelsleutels_percentage!$1:$1,0)))</f>
        <v>2.3077080976495828E-3</v>
      </c>
      <c r="R158">
        <f>PRODUCT(INDEX(Overzicht!$B$2:$E$35,MATCH(demand!R$1,Overzicht!$B$2:$B$35,0),4),INDEX(Verdeelsleutels_percentage!$A:$AB,MATCH(demand!$C158,Verdeelsleutels_percentage!$C:$C,0),MATCH(INDEX(Overzicht!$B$1:$F$35,MATCH(demand!R$1,Overzicht!$B:$B,0),5),Verdeelsleutels_percentage!$1:$1,0)))</f>
        <v>4.1295829115834635E-4</v>
      </c>
      <c r="S158">
        <f>PRODUCT(INDEX(Overzicht!$B$2:$E$35,MATCH(demand!S$1,Overzicht!$B$2:$B$35,0),4),INDEX(Verdeelsleutels_percentage!$A:$AB,MATCH(demand!$C158,Verdeelsleutels_percentage!$C:$C,0),MATCH(INDEX(Overzicht!$B$1:$F$35,MATCH(demand!S$1,Overzicht!$B:$B,0),5),Verdeelsleutels_percentage!$1:$1,0)))</f>
        <v>3.174110786942584E-3</v>
      </c>
      <c r="T158">
        <f>PRODUCT(INDEX(Overzicht!$B$2:$E$35,MATCH(demand!T$1,Overzicht!$B$2:$B$35,0),4),INDEX(Verdeelsleutels_percentage!$A:$AB,MATCH(demand!$C158,Verdeelsleutels_percentage!$C:$C,0),MATCH(INDEX(Overzicht!$B$1:$F$35,MATCH(demand!T$1,Overzicht!$B:$B,0),5),Verdeelsleutels_percentage!$1:$1,0)))</f>
        <v>2.5911108464837418E-3</v>
      </c>
      <c r="U158">
        <f>PRODUCT(INDEX(Overzicht!$B$2:$E$35,MATCH(demand!U$1,Overzicht!$B$2:$B$35,0),4),INDEX(Verdeelsleutels_percentage!$A:$AB,MATCH(demand!$C158,Verdeelsleutels_percentage!$C:$C,0),MATCH(INDEX(Overzicht!$B$1:$F$35,MATCH(demand!U$1,Overzicht!$B:$B,0),5),Verdeelsleutels_percentage!$1:$1,0)))</f>
        <v>8.0972213952616931E-3</v>
      </c>
      <c r="V158">
        <f>PRODUCT(INDEX(Overzicht!$B$2:$E$35,MATCH(demand!V$1,Overzicht!$B$2:$B$35,0),4),INDEX(Verdeelsleutels_percentage!$A:$AB,MATCH(demand!$C158,Verdeelsleutels_percentage!$C:$C,0),MATCH(INDEX(Overzicht!$B$1:$F$35,MATCH(demand!V$1,Overzicht!$B:$B,0),5),Verdeelsleutels_percentage!$1:$1,0)))</f>
        <v>7.1255548278302907E-4</v>
      </c>
      <c r="W158">
        <f>PRODUCT(INDEX(Overzicht!$B$2:$E$35,MATCH(demand!W$1,Overzicht!$B$2:$B$35,0),4),INDEX(Verdeelsleutels_percentage!$A:$AB,MATCH(demand!$C158,Verdeelsleutels_percentage!$C:$C,0),MATCH(INDEX(Overzicht!$B$1:$F$35,MATCH(demand!W$1,Overzicht!$B:$B,0),5),Verdeelsleutels_percentage!$1:$1,0)))</f>
        <v>7.7733325394512259E-3</v>
      </c>
      <c r="X158">
        <f>PRODUCT(INDEX(Overzicht!$B$2:$E$35,MATCH(demand!X$1,Overzicht!$B$2:$B$35,0),4),INDEX(Verdeelsleutels_percentage!$A:$AB,MATCH(demand!$C158,Verdeelsleutels_percentage!$C:$C,0),MATCH(INDEX(Overzicht!$B$1:$F$35,MATCH(demand!X$1,Overzicht!$B:$B,0),5),Verdeelsleutels_percentage!$1:$1,0)))</f>
        <v>1.8929293521258825E-3</v>
      </c>
      <c r="Y158">
        <f>PRODUCT(INDEX(Overzicht!$B$2:$E$35,MATCH(demand!Y$1,Overzicht!$B$2:$B$35,0),4),INDEX(Verdeelsleutels_percentage!$A:$AB,MATCH(demand!$C158,Verdeelsleutels_percentage!$C:$C,0),MATCH(INDEX(Overzicht!$B$1:$F$35,MATCH(demand!Y$1,Overzicht!$B:$B,0),5),Verdeelsleutels_percentage!$1:$1,0)))</f>
        <v>1.8351602210241211E-8</v>
      </c>
      <c r="Z158">
        <f>PRODUCT(INDEX(Overzicht!$B$2:$E$35,MATCH(demand!Z$1,Overzicht!$B$2:$B$35,0),4),INDEX(Verdeelsleutels_percentage!$A:$AB,MATCH(demand!$C158,Verdeelsleutels_percentage!$C:$C,0),MATCH(INDEX(Overzicht!$B$1:$F$35,MATCH(demand!Z$1,Overzicht!$B:$B,0),5),Verdeelsleutels_percentage!$1:$1,0)))</f>
        <v>0</v>
      </c>
      <c r="AA158">
        <f>PRODUCT(INDEX(Overzicht!$B$2:$E$35,MATCH(demand!AA$1,Overzicht!$B$2:$B$35,0),4),INDEX(Verdeelsleutels_percentage!$A:$AB,MATCH(demand!$C158,Verdeelsleutels_percentage!$C:$C,0),MATCH(INDEX(Overzicht!$B$1:$F$35,MATCH(demand!AA$1,Overzicht!$B:$B,0),5),Verdeelsleutels_percentage!$1:$1,0)))</f>
        <v>4.2927724468400499E-7</v>
      </c>
      <c r="AB158">
        <f>PRODUCT(INDEX(Overzicht!$B$2:$E$35,MATCH(demand!AB$1,Overzicht!$B$2:$B$35,0),4),INDEX(Verdeelsleutels_percentage!$A:$AB,MATCH(demand!$C158,Verdeelsleutels_percentage!$C:$C,0),MATCH(INDEX(Overzicht!$B$1:$F$35,MATCH(demand!AB$1,Overzicht!$B:$B,0),5),Verdeelsleutels_percentage!$1:$1,0)))</f>
        <v>2.4116874174883521E-3</v>
      </c>
      <c r="AC158">
        <f>PRODUCT(INDEX(Overzicht!$B$2:$E$35,MATCH(demand!AC$1,Overzicht!$B$2:$B$35,0),4),INDEX(Verdeelsleutels_percentage!$A:$AB,MATCH(demand!$C158,Verdeelsleutels_percentage!$C:$C,0),MATCH(INDEX(Overzicht!$B$1:$F$35,MATCH(demand!AC$1,Overzicht!$B:$B,0),5),Verdeelsleutels_percentage!$1:$1,0)))</f>
        <v>3.162808628913177E-4</v>
      </c>
      <c r="AD158">
        <f>PRODUCT(INDEX(Overzicht!$B$2:$E$35,MATCH(demand!AD$1,Overzicht!$B$2:$B$35,0),4),INDEX(Verdeelsleutels_percentage!$A:$AB,MATCH(demand!$C158,Verdeelsleutels_percentage!$C:$C,0),MATCH(INDEX(Overzicht!$B$1:$F$35,MATCH(demand!AD$1,Overzicht!$B:$B,0),5),Verdeelsleutels_percentage!$1:$1,0)))</f>
        <v>0</v>
      </c>
      <c r="AE158">
        <f>PRODUCT(INDEX(Overzicht!$B$2:$E$35,MATCH(demand!AE$1,Overzicht!$B$2:$B$35,0),4),INDEX(Verdeelsleutels_percentage!$A:$AB,MATCH(demand!$C158,Verdeelsleutels_percentage!$C:$C,0),MATCH(INDEX(Overzicht!$B$1:$F$35,MATCH(demand!AE$1,Overzicht!$B:$B,0),5),Verdeelsleutels_percentage!$1:$1,0)))</f>
        <v>0</v>
      </c>
      <c r="AF158">
        <f>PRODUCT(INDEX(Overzicht!$B$2:$E$35,MATCH(demand!AF$1,Overzicht!$B$2:$B$35,0),4),INDEX(Verdeelsleutels_percentage!$A:$AB,MATCH(demand!$C158,Verdeelsleutels_percentage!$C:$C,0),MATCH(INDEX(Overzicht!$B$1:$F$35,MATCH(demand!AF$1,Overzicht!$B:$B,0),5),Verdeelsleutels_percentage!$1:$1,0)))</f>
        <v>0</v>
      </c>
      <c r="AG158">
        <f>PRODUCT(INDEX(Overzicht!$B$2:$E$35,MATCH(demand!AG$1,Overzicht!$B$2:$B$35,0),4),INDEX(Verdeelsleutels_percentage!$A:$AB,MATCH(demand!$C158,Verdeelsleutels_percentage!$C:$C,0),MATCH(INDEX(Overzicht!$B$1:$F$35,MATCH(demand!AG$1,Overzicht!$B:$B,0),5),Verdeelsleutels_percentage!$1:$1,0)))</f>
        <v>0</v>
      </c>
      <c r="AH158">
        <f>PRODUCT(INDEX(Overzicht!$B$2:$E$35,MATCH(demand!AH$1,Overzicht!$B$2:$B$35,0),4),INDEX(Verdeelsleutels_percentage!$A:$AB,MATCH(demand!$C158,Verdeelsleutels_percentage!$C:$C,0),MATCH(INDEX(Overzicht!$B$1:$F$35,MATCH(demand!AH$1,Overzicht!$B:$B,0),5),Verdeelsleutels_percentage!$1:$1,0)))</f>
        <v>5.5806041808920645E-6</v>
      </c>
      <c r="AI158">
        <f>PRODUCT(INDEX(Overzicht!$B$2:$E$35,MATCH(demand!AI$1,Overzicht!$B$2:$B$35,0),4),INDEX(Verdeelsleutels_percentage!$A:$AB,MATCH(demand!$C158,Verdeelsleutels_percentage!$C:$C,0),MATCH(INDEX(Overzicht!$B$1:$F$35,MATCH(demand!AI$1,Overzicht!$B:$B,0),5),Verdeelsleutels_percentage!$1:$1,0)))</f>
        <v>8.5855448936800998E-7</v>
      </c>
      <c r="AJ158">
        <f>PRODUCT(INDEX(Overzicht!$B$2:$E$35,MATCH(demand!AJ$1,Overzicht!$B$2:$B$35,0),4),INDEX(Verdeelsleutels_percentage!$A:$AB,MATCH(demand!$C158,Verdeelsleutels_percentage!$C:$C,0),MATCH(INDEX(Overzicht!$B$1:$F$35,MATCH(demand!AJ$1,Overzicht!$B:$B,0),5),Verdeelsleutels_percentage!$1:$1,0)))</f>
        <v>0</v>
      </c>
      <c r="AK158">
        <f>PRODUCT(INDEX(Overzicht!$B$2:$E$35,MATCH(demand!AK$1,Overzicht!$B$2:$B$35,0),4),INDEX(Verdeelsleutels_percentage!$A:$AB,MATCH(demand!$C158,Verdeelsleutels_percentage!$C:$C,0),MATCH(INDEX(Overzicht!$B$1:$F$35,MATCH(demand!AK$1,Overzicht!$B:$B,0),5),Verdeelsleutels_percentage!$1:$1,0)))</f>
        <v>1.0105332301286594E-4</v>
      </c>
      <c r="AL158">
        <f>PRODUCT(INDEX(Overzicht!$B$2:$E$35,MATCH(demand!AL$1,Overzicht!$B$2:$B$35,0),4),INDEX(Verdeelsleutels_percentage!$A:$AB,MATCH(demand!$C158,Verdeelsleutels_percentage!$C:$C,0),MATCH(INDEX(Overzicht!$B$1:$F$35,MATCH(demand!AL$1,Overzicht!$B:$B,0),5),Verdeelsleutels_percentage!$1:$1,0)))</f>
        <v>1.2955554232418709E-3</v>
      </c>
      <c r="AM158">
        <f>PRODUCT(INDEX(Overzicht!$B$2:$E$35,MATCH(demand!AM$1,Overzicht!$B$2:$B$35,0),4),INDEX(Verdeelsleutels_percentage!$A:$AB,MATCH(demand!$C158,Verdeelsleutels_percentage!$C:$C,0),MATCH(INDEX(Overzicht!$B$1:$F$35,MATCH(demand!AM$1,Overzicht!$B:$B,0),5),Verdeelsleutels_percentage!$1:$1,0)))</f>
        <v>2.5911108464837418E-3</v>
      </c>
      <c r="AN158">
        <f>PRODUCT(INDEX(Overzicht!$B$2:$E$35,MATCH(demand!AN$1,Overzicht!$B$2:$B$35,0),4),INDEX(Verdeelsleutels_percentage!$A:$AB,MATCH(demand!$C158,Verdeelsleutels_percentage!$C:$C,0),MATCH(INDEX(Overzicht!$B$1:$F$35,MATCH(demand!AN$1,Overzicht!$B:$B,0),5),Verdeelsleutels_percentage!$1:$1,0)))</f>
        <v>1.2955554232418709E-3</v>
      </c>
      <c r="AO158">
        <f>PRODUCT(INDEX(Overzicht!$B$2:$E$35,MATCH(demand!AO$1,Overzicht!$B$2:$B$35,0),4),INDEX(Verdeelsleutels_percentage!$A:$AB,MATCH(demand!$C158,Verdeelsleutels_percentage!$C:$C,0),MATCH(INDEX(Overzicht!$B$1:$F$35,MATCH(demand!AO$1,Overzicht!$B:$B,0),5),Verdeelsleutels_percentage!$1:$1,0)))</f>
        <v>4.5344439813465483E-3</v>
      </c>
    </row>
    <row r="159" spans="2:41">
      <c r="B159" t="str">
        <f>INDEX('ETLocal datasets'!B:C,MATCH(C159,'ETLocal datasets'!C:C,0),1)</f>
        <v>GM0420</v>
      </c>
      <c r="C159" t="str">
        <f>'ETLocal datasets'!C142</f>
        <v>Medemblik</v>
      </c>
      <c r="D159">
        <f t="shared" si="14"/>
        <v>5.5353799787334956E-2</v>
      </c>
      <c r="E159">
        <f t="shared" si="15"/>
        <v>0.10476291955058983</v>
      </c>
      <c r="F159">
        <f t="shared" si="16"/>
        <v>2.7224283210382869E-2</v>
      </c>
      <c r="G159">
        <f t="shared" si="17"/>
        <v>5.6004239747073331E-2</v>
      </c>
      <c r="H159">
        <f>PRODUCT(INDEX(Overzicht!$B$2:$E$35,MATCH(demand!H$1,Overzicht!$B$2:$B$35,0),4),INDEX(Verdeelsleutels_percentage!$A:$AB,MATCH(demand!$C159,Verdeelsleutels_percentage!$C:$C,0),MATCH(INDEX(Overzicht!$B$1:$F$35,MATCH(demand!H$1,Overzicht!$B:$B,0),5),Verdeelsleutels_percentage!$1:$1,0)))</f>
        <v>2.7224283210382869E-2</v>
      </c>
      <c r="I159">
        <f>PRODUCT(INDEX(Overzicht!$B$2:$E$35,MATCH(demand!I$1,Overzicht!$B$2:$B$35,0),4),INDEX(Verdeelsleutels_percentage!$A:$AB,MATCH(demand!$C159,Verdeelsleutels_percentage!$C:$C,0),MATCH(INDEX(Overzicht!$B$1:$F$35,MATCH(demand!I$1,Overzicht!$B:$B,0),5),Verdeelsleutels_percentage!$1:$1,0)))</f>
        <v>2.194184406483542E-2</v>
      </c>
      <c r="J159">
        <f>PRODUCT(INDEX(Overzicht!$B$2:$E$35,MATCH(demand!J$1,Overzicht!$B$2:$B$35,0),4),INDEX(Verdeelsleutels_percentage!$A:$AB,MATCH(demand!$C159,Verdeelsleutels_percentage!$C:$C,0),MATCH(INDEX(Overzicht!$B$1:$F$35,MATCH(demand!J$1,Overzicht!$B:$B,0),5),Verdeelsleutels_percentage!$1:$1,0)))</f>
        <v>6.2226933052303701E-3</v>
      </c>
      <c r="K159">
        <f>PRODUCT(INDEX(Overzicht!$B$2:$E$35,MATCH(demand!K$1,Overzicht!$B$2:$B$35,0),4),INDEX(Verdeelsleutels_percentage!$A:$AB,MATCH(demand!$C159,Verdeelsleutels_percentage!$C:$C,0),MATCH(INDEX(Overzicht!$B$1:$F$35,MATCH(demand!K$1,Overzicht!$B:$B,0),5),Verdeelsleutels_percentage!$1:$1,0)))</f>
        <v>2.5598818075641323E-3</v>
      </c>
      <c r="L159">
        <f>PRODUCT(INDEX(Overzicht!$B$2:$E$35,MATCH(demand!L$1,Overzicht!$B$2:$B$35,0),4),INDEX(Verdeelsleutels_percentage!$A:$AB,MATCH(demand!$C159,Verdeelsleutels_percentage!$C:$C,0),MATCH(INDEX(Overzicht!$B$1:$F$35,MATCH(demand!L$1,Overzicht!$B:$B,0),5),Verdeelsleutels_percentage!$1:$1,0)))</f>
        <v>9.3340399578455552E-3</v>
      </c>
      <c r="M159">
        <f>PRODUCT(INDEX(Overzicht!$B$2:$E$35,MATCH(demand!M$1,Overzicht!$B$2:$B$35,0),4),INDEX(Verdeelsleutels_percentage!$A:$AB,MATCH(demand!$C159,Verdeelsleutels_percentage!$C:$C,0),MATCH(INDEX(Overzicht!$B$1:$F$35,MATCH(demand!M$1,Overzicht!$B:$B,0),5),Verdeelsleutels_percentage!$1:$1,0)))</f>
        <v>8.1265705056868462E-3</v>
      </c>
      <c r="N159">
        <f>PRODUCT(INDEX(Overzicht!$B$2:$E$35,MATCH(demand!N$1,Overzicht!$B$2:$B$35,0),4),INDEX(Verdeelsleutels_percentage!$A:$AB,MATCH(demand!$C159,Verdeelsleutels_percentage!$C:$C,0),MATCH(INDEX(Overzicht!$B$1:$F$35,MATCH(demand!N$1,Overzicht!$B:$B,0),5),Verdeelsleutels_percentage!$1:$1,0)))</f>
        <v>8.8012262055818004E-3</v>
      </c>
      <c r="O159">
        <f>PRODUCT(INDEX(Overzicht!$B$2:$E$35,MATCH(demand!O$1,Overzicht!$B$2:$B$35,0),4),INDEX(Verdeelsleutels_percentage!$A:$AB,MATCH(demand!$C159,Verdeelsleutels_percentage!$C:$C,0),MATCH(INDEX(Overzicht!$B$1:$F$35,MATCH(demand!O$1,Overzicht!$B:$B,0),5),Verdeelsleutels_percentage!$1:$1,0)))</f>
        <v>0</v>
      </c>
      <c r="P159">
        <f>PRODUCT(INDEX(Overzicht!$B$2:$E$35,MATCH(demand!P$1,Overzicht!$B$2:$B$35,0),4),INDEX(Verdeelsleutels_percentage!$A:$AB,MATCH(demand!$C159,Verdeelsleutels_percentage!$C:$C,0),MATCH(INDEX(Overzicht!$B$1:$F$35,MATCH(demand!P$1,Overzicht!$B:$B,0),5),Verdeelsleutels_percentage!$1:$1,0)))</f>
        <v>3.986597683702825E-3</v>
      </c>
      <c r="Q159">
        <f>PRODUCT(INDEX(Overzicht!$B$2:$E$35,MATCH(demand!Q$1,Overzicht!$B$2:$B$35,0),4),INDEX(Verdeelsleutels_percentage!$A:$AB,MATCH(demand!$C159,Verdeelsleutels_percentage!$C:$C,0),MATCH(INDEX(Overzicht!$B$1:$F$35,MATCH(demand!Q$1,Overzicht!$B:$B,0),5),Verdeelsleutels_percentage!$1:$1,0)))</f>
        <v>9.2368103749513302E-3</v>
      </c>
      <c r="R159">
        <f>PRODUCT(INDEX(Overzicht!$B$2:$E$35,MATCH(demand!R$1,Overzicht!$B$2:$B$35,0),4),INDEX(Verdeelsleutels_percentage!$A:$AB,MATCH(demand!$C159,Verdeelsleutels_percentage!$C:$C,0),MATCH(INDEX(Overzicht!$B$1:$F$35,MATCH(demand!R$1,Overzicht!$B:$B,0),5),Verdeelsleutels_percentage!$1:$1,0)))</f>
        <v>1.6529029092018168E-3</v>
      </c>
      <c r="S159">
        <f>PRODUCT(INDEX(Overzicht!$B$2:$E$35,MATCH(demand!S$1,Overzicht!$B$2:$B$35,0),4),INDEX(Verdeelsleutels_percentage!$A:$AB,MATCH(demand!$C159,Verdeelsleutels_percentage!$C:$C,0),MATCH(INDEX(Overzicht!$B$1:$F$35,MATCH(demand!S$1,Overzicht!$B:$B,0),5),Verdeelsleutels_percentage!$1:$1,0)))</f>
        <v>1.2704665498178674E-2</v>
      </c>
      <c r="T159">
        <f>PRODUCT(INDEX(Overzicht!$B$2:$E$35,MATCH(demand!T$1,Overzicht!$B$2:$B$35,0),4),INDEX(Verdeelsleutels_percentage!$A:$AB,MATCH(demand!$C159,Verdeelsleutels_percentage!$C:$C,0),MATCH(INDEX(Overzicht!$B$1:$F$35,MATCH(demand!T$1,Overzicht!$B:$B,0),5),Verdeelsleutels_percentage!$1:$1,0)))</f>
        <v>1.0371155508717284E-2</v>
      </c>
      <c r="U159">
        <f>PRODUCT(INDEX(Overzicht!$B$2:$E$35,MATCH(demand!U$1,Overzicht!$B$2:$B$35,0),4),INDEX(Verdeelsleutels_percentage!$A:$AB,MATCH(demand!$C159,Verdeelsleutels_percentage!$C:$C,0),MATCH(INDEX(Overzicht!$B$1:$F$35,MATCH(demand!U$1,Overzicht!$B:$B,0),5),Verdeelsleutels_percentage!$1:$1,0)))</f>
        <v>3.2409860964741508E-2</v>
      </c>
      <c r="V159">
        <f>PRODUCT(INDEX(Overzicht!$B$2:$E$35,MATCH(demand!V$1,Overzicht!$B$2:$B$35,0),4),INDEX(Verdeelsleutels_percentage!$A:$AB,MATCH(demand!$C159,Verdeelsleutels_percentage!$C:$C,0),MATCH(INDEX(Overzicht!$B$1:$F$35,MATCH(demand!V$1,Overzicht!$B:$B,0),5),Verdeelsleutels_percentage!$1:$1,0)))</f>
        <v>2.8520677648972534E-3</v>
      </c>
      <c r="W159">
        <f>PRODUCT(INDEX(Overzicht!$B$2:$E$35,MATCH(demand!W$1,Overzicht!$B$2:$B$35,0),4),INDEX(Verdeelsleutels_percentage!$A:$AB,MATCH(demand!$C159,Verdeelsleutels_percentage!$C:$C,0),MATCH(INDEX(Overzicht!$B$1:$F$35,MATCH(demand!W$1,Overzicht!$B:$B,0),5),Verdeelsleutels_percentage!$1:$1,0)))</f>
        <v>3.1113466526151851E-2</v>
      </c>
      <c r="X159">
        <f>PRODUCT(INDEX(Overzicht!$B$2:$E$35,MATCH(demand!X$1,Overzicht!$B$2:$B$35,0),4),INDEX(Verdeelsleutels_percentage!$A:$AB,MATCH(demand!$C159,Verdeelsleutels_percentage!$C:$C,0),MATCH(INDEX(Overzicht!$B$1:$F$35,MATCH(demand!X$1,Overzicht!$B:$B,0),5),Verdeelsleutels_percentage!$1:$1,0)))</f>
        <v>3.9528818823805192E-4</v>
      </c>
      <c r="Y159">
        <f>PRODUCT(INDEX(Overzicht!$B$2:$E$35,MATCH(demand!Y$1,Overzicht!$B$2:$B$35,0),4),INDEX(Verdeelsleutels_percentage!$A:$AB,MATCH(demand!$C159,Verdeelsleutels_percentage!$C:$C,0),MATCH(INDEX(Overzicht!$B$1:$F$35,MATCH(demand!Y$1,Overzicht!$B:$B,0),5),Verdeelsleutels_percentage!$1:$1,0)))</f>
        <v>3.7934291068752771E-6</v>
      </c>
      <c r="Z159">
        <f>PRODUCT(INDEX(Overzicht!$B$2:$E$35,MATCH(demand!Z$1,Overzicht!$B$2:$B$35,0),4),INDEX(Verdeelsleutels_percentage!$A:$AB,MATCH(demand!$C159,Verdeelsleutels_percentage!$C:$C,0),MATCH(INDEX(Overzicht!$B$1:$F$35,MATCH(demand!Z$1,Overzicht!$B:$B,0),5),Verdeelsleutels_percentage!$1:$1,0)))</f>
        <v>0</v>
      </c>
      <c r="AA159">
        <f>PRODUCT(INDEX(Overzicht!$B$2:$E$35,MATCH(demand!AA$1,Overzicht!$B$2:$B$35,0),4),INDEX(Verdeelsleutels_percentage!$A:$AB,MATCH(demand!$C159,Verdeelsleutels_percentage!$C:$C,0),MATCH(INDEX(Overzicht!$B$1:$F$35,MATCH(demand!AA$1,Overzicht!$B:$B,0),5),Verdeelsleutels_percentage!$1:$1,0)))</f>
        <v>8.8735183786556201E-5</v>
      </c>
      <c r="AB159">
        <f>PRODUCT(INDEX(Overzicht!$B$2:$E$35,MATCH(demand!AB$1,Overzicht!$B$2:$B$35,0),4),INDEX(Verdeelsleutels_percentage!$A:$AB,MATCH(demand!$C159,Verdeelsleutels_percentage!$C:$C,0),MATCH(INDEX(Overzicht!$B$1:$F$35,MATCH(demand!AB$1,Overzicht!$B:$B,0),5),Verdeelsleutels_percentage!$1:$1,0)))</f>
        <v>1.3219081480314872E-2</v>
      </c>
      <c r="AC159">
        <f>PRODUCT(INDEX(Overzicht!$B$2:$E$35,MATCH(demand!AC$1,Overzicht!$B$2:$B$35,0),4),INDEX(Verdeelsleutels_percentage!$A:$AB,MATCH(demand!$C159,Verdeelsleutels_percentage!$C:$C,0),MATCH(INDEX(Overzicht!$B$1:$F$35,MATCH(demand!AC$1,Overzicht!$B:$B,0),5),Verdeelsleutels_percentage!$1:$1,0)))</f>
        <v>4.7294174693698779E-4</v>
      </c>
      <c r="AD159">
        <f>PRODUCT(INDEX(Overzicht!$B$2:$E$35,MATCH(demand!AD$1,Overzicht!$B$2:$B$35,0),4),INDEX(Verdeelsleutels_percentage!$A:$AB,MATCH(demand!$C159,Verdeelsleutels_percentage!$C:$C,0),MATCH(INDEX(Overzicht!$B$1:$F$35,MATCH(demand!AD$1,Overzicht!$B:$B,0),5),Verdeelsleutels_percentage!$1:$1,0)))</f>
        <v>0</v>
      </c>
      <c r="AE159">
        <f>PRODUCT(INDEX(Overzicht!$B$2:$E$35,MATCH(demand!AE$1,Overzicht!$B$2:$B$35,0),4),INDEX(Verdeelsleutels_percentage!$A:$AB,MATCH(demand!$C159,Verdeelsleutels_percentage!$C:$C,0),MATCH(INDEX(Overzicht!$B$1:$F$35,MATCH(demand!AE$1,Overzicht!$B:$B,0),5),Verdeelsleutels_percentage!$1:$1,0)))</f>
        <v>0</v>
      </c>
      <c r="AF159">
        <f>PRODUCT(INDEX(Overzicht!$B$2:$E$35,MATCH(demand!AF$1,Overzicht!$B$2:$B$35,0),4),INDEX(Verdeelsleutels_percentage!$A:$AB,MATCH(demand!$C159,Verdeelsleutels_percentage!$C:$C,0),MATCH(INDEX(Overzicht!$B$1:$F$35,MATCH(demand!AF$1,Overzicht!$B:$B,0),5),Verdeelsleutels_percentage!$1:$1,0)))</f>
        <v>0</v>
      </c>
      <c r="AG159">
        <f>PRODUCT(INDEX(Overzicht!$B$2:$E$35,MATCH(demand!AG$1,Overzicht!$B$2:$B$35,0),4),INDEX(Verdeelsleutels_percentage!$A:$AB,MATCH(demand!$C159,Verdeelsleutels_percentage!$C:$C,0),MATCH(INDEX(Overzicht!$B$1:$F$35,MATCH(demand!AG$1,Overzicht!$B:$B,0),5),Verdeelsleutels_percentage!$1:$1,0)))</f>
        <v>0</v>
      </c>
      <c r="AH159">
        <f>PRODUCT(INDEX(Overzicht!$B$2:$E$35,MATCH(demand!AH$1,Overzicht!$B$2:$B$35,0),4),INDEX(Verdeelsleutels_percentage!$A:$AB,MATCH(demand!$C159,Verdeelsleutels_percentage!$C:$C,0),MATCH(INDEX(Overzicht!$B$1:$F$35,MATCH(demand!AH$1,Overzicht!$B:$B,0),5),Verdeelsleutels_percentage!$1:$1,0)))</f>
        <v>1.1535573892252305E-3</v>
      </c>
      <c r="AI159">
        <f>PRODUCT(INDEX(Overzicht!$B$2:$E$35,MATCH(demand!AI$1,Overzicht!$B$2:$B$35,0),4),INDEX(Verdeelsleutels_percentage!$A:$AB,MATCH(demand!$C159,Verdeelsleutels_percentage!$C:$C,0),MATCH(INDEX(Overzicht!$B$1:$F$35,MATCH(demand!AI$1,Overzicht!$B:$B,0),5),Verdeelsleutels_percentage!$1:$1,0)))</f>
        <v>1.774703675731124E-4</v>
      </c>
      <c r="AJ159">
        <f>PRODUCT(INDEX(Overzicht!$B$2:$E$35,MATCH(demand!AJ$1,Overzicht!$B$2:$B$35,0),4),INDEX(Verdeelsleutels_percentage!$A:$AB,MATCH(demand!$C159,Verdeelsleutels_percentage!$C:$C,0),MATCH(INDEX(Overzicht!$B$1:$F$35,MATCH(demand!AJ$1,Overzicht!$B:$B,0),5),Verdeelsleutels_percentage!$1:$1,0)))</f>
        <v>0</v>
      </c>
      <c r="AK159">
        <f>PRODUCT(INDEX(Overzicht!$B$2:$E$35,MATCH(demand!AK$1,Overzicht!$B$2:$B$35,0),4),INDEX(Verdeelsleutels_percentage!$A:$AB,MATCH(demand!$C159,Verdeelsleutels_percentage!$C:$C,0),MATCH(INDEX(Overzicht!$B$1:$F$35,MATCH(demand!AK$1,Overzicht!$B:$B,0),5),Verdeelsleutels_percentage!$1:$1,0)))</f>
        <v>4.0447506483997405E-4</v>
      </c>
      <c r="AL159">
        <f>PRODUCT(INDEX(Overzicht!$B$2:$E$35,MATCH(demand!AL$1,Overzicht!$B$2:$B$35,0),4),INDEX(Verdeelsleutels_percentage!$A:$AB,MATCH(demand!$C159,Verdeelsleutels_percentage!$C:$C,0),MATCH(INDEX(Overzicht!$B$1:$F$35,MATCH(demand!AL$1,Overzicht!$B:$B,0),5),Verdeelsleutels_percentage!$1:$1,0)))</f>
        <v>5.1855777543586418E-3</v>
      </c>
      <c r="AM159">
        <f>PRODUCT(INDEX(Overzicht!$B$2:$E$35,MATCH(demand!AM$1,Overzicht!$B$2:$B$35,0),4),INDEX(Verdeelsleutels_percentage!$A:$AB,MATCH(demand!$C159,Verdeelsleutels_percentage!$C:$C,0),MATCH(INDEX(Overzicht!$B$1:$F$35,MATCH(demand!AM$1,Overzicht!$B:$B,0),5),Verdeelsleutels_percentage!$1:$1,0)))</f>
        <v>1.0371155508717284E-2</v>
      </c>
      <c r="AN159">
        <f>PRODUCT(INDEX(Overzicht!$B$2:$E$35,MATCH(demand!AN$1,Overzicht!$B$2:$B$35,0),4),INDEX(Verdeelsleutels_percentage!$A:$AB,MATCH(demand!$C159,Verdeelsleutels_percentage!$C:$C,0),MATCH(INDEX(Overzicht!$B$1:$F$35,MATCH(demand!AN$1,Overzicht!$B:$B,0),5),Verdeelsleutels_percentage!$1:$1,0)))</f>
        <v>5.1855777543586418E-3</v>
      </c>
      <c r="AO159">
        <f>PRODUCT(INDEX(Overzicht!$B$2:$E$35,MATCH(demand!AO$1,Overzicht!$B$2:$B$35,0),4),INDEX(Verdeelsleutels_percentage!$A:$AB,MATCH(demand!$C159,Verdeelsleutels_percentage!$C:$C,0),MATCH(INDEX(Overzicht!$B$1:$F$35,MATCH(demand!AO$1,Overzicht!$B:$B,0),5),Verdeelsleutels_percentage!$1:$1,0)))</f>
        <v>1.8149522140255246E-2</v>
      </c>
    </row>
    <row r="160" spans="2:41">
      <c r="B160" t="str">
        <f>INDEX('ETLocal datasets'!B:C,MATCH(C160,'ETLocal datasets'!C:C,0),1)</f>
        <v>GM0431</v>
      </c>
      <c r="C160" t="str">
        <f>'ETLocal datasets'!C143</f>
        <v>Oostzaan</v>
      </c>
      <c r="D160">
        <f t="shared" si="14"/>
        <v>4.062184495630468E-3</v>
      </c>
      <c r="E160">
        <f t="shared" si="15"/>
        <v>1.9359407168344049E-2</v>
      </c>
      <c r="F160">
        <f t="shared" si="16"/>
        <v>5.9279906108974907E-3</v>
      </c>
      <c r="G160">
        <f t="shared" si="17"/>
        <v>1.2194723542417695E-2</v>
      </c>
      <c r="H160">
        <f>PRODUCT(INDEX(Overzicht!$B$2:$E$35,MATCH(demand!H$1,Overzicht!$B$2:$B$35,0),4),INDEX(Verdeelsleutels_percentage!$A:$AB,MATCH(demand!$C160,Verdeelsleutels_percentage!$C:$C,0),MATCH(INDEX(Overzicht!$B$1:$F$35,MATCH(demand!H$1,Overzicht!$B:$B,0),5),Verdeelsleutels_percentage!$1:$1,0)))</f>
        <v>5.9279906108974907E-3</v>
      </c>
      <c r="I160">
        <f>PRODUCT(INDEX(Overzicht!$B$2:$E$35,MATCH(demand!I$1,Overzicht!$B$2:$B$35,0),4),INDEX(Verdeelsleutels_percentage!$A:$AB,MATCH(demand!$C160,Verdeelsleutels_percentage!$C:$C,0),MATCH(INDEX(Overzicht!$B$1:$F$35,MATCH(demand!I$1,Overzicht!$B:$B,0),5),Verdeelsleutels_percentage!$1:$1,0)))</f>
        <v>1.3276402521236779E-4</v>
      </c>
      <c r="J160">
        <f>PRODUCT(INDEX(Overzicht!$B$2:$E$35,MATCH(demand!J$1,Overzicht!$B$2:$B$35,0),4),INDEX(Verdeelsleutels_percentage!$A:$AB,MATCH(demand!$C160,Verdeelsleutels_percentage!$C:$C,0),MATCH(INDEX(Overzicht!$B$1:$F$35,MATCH(demand!J$1,Overzicht!$B:$B,0),5),Verdeelsleutels_percentage!$1:$1,0)))</f>
        <v>1.3549692824908548E-3</v>
      </c>
      <c r="K160">
        <f>PRODUCT(INDEX(Overzicht!$B$2:$E$35,MATCH(demand!K$1,Overzicht!$B$2:$B$35,0),4),INDEX(Verdeelsleutels_percentage!$A:$AB,MATCH(demand!$C160,Verdeelsleutels_percentage!$C:$C,0),MATCH(INDEX(Overzicht!$B$1:$F$35,MATCH(demand!K$1,Overzicht!$B:$B,0),5),Verdeelsleutels_percentage!$1:$1,0)))</f>
        <v>1.5489136274776244E-5</v>
      </c>
      <c r="L160">
        <f>PRODUCT(INDEX(Overzicht!$B$2:$E$35,MATCH(demand!L$1,Overzicht!$B$2:$B$35,0),4),INDEX(Verdeelsleutels_percentage!$A:$AB,MATCH(demand!$C160,Verdeelsleutels_percentage!$C:$C,0),MATCH(INDEX(Overzicht!$B$1:$F$35,MATCH(demand!L$1,Overzicht!$B:$B,0),5),Verdeelsleutels_percentage!$1:$1,0)))</f>
        <v>2.0324539237362824E-3</v>
      </c>
      <c r="M160">
        <f>PRODUCT(INDEX(Overzicht!$B$2:$E$35,MATCH(demand!M$1,Overzicht!$B$2:$B$35,0),4),INDEX(Verdeelsleutels_percentage!$A:$AB,MATCH(demand!$C160,Verdeelsleutels_percentage!$C:$C,0),MATCH(INDEX(Overzicht!$B$1:$F$35,MATCH(demand!M$1,Overzicht!$B:$B,0),5),Verdeelsleutels_percentage!$1:$1,0)))</f>
        <v>6.2148794572338605E-5</v>
      </c>
      <c r="N160">
        <f>PRODUCT(INDEX(Overzicht!$B$2:$E$35,MATCH(demand!N$1,Overzicht!$B$2:$B$35,0),4),INDEX(Verdeelsleutels_percentage!$A:$AB,MATCH(demand!$C160,Verdeelsleutels_percentage!$C:$C,0),MATCH(INDEX(Overzicht!$B$1:$F$35,MATCH(demand!N$1,Overzicht!$B:$B,0),5),Verdeelsleutels_percentage!$1:$1,0)))</f>
        <v>6.7712591419767019E-5</v>
      </c>
      <c r="O160">
        <f>PRODUCT(INDEX(Overzicht!$B$2:$E$35,MATCH(demand!O$1,Overzicht!$B$2:$B$35,0),4),INDEX(Verdeelsleutels_percentage!$A:$AB,MATCH(demand!$C160,Verdeelsleutels_percentage!$C:$C,0),MATCH(INDEX(Overzicht!$B$1:$F$35,MATCH(demand!O$1,Overzicht!$B:$B,0),5),Verdeelsleutels_percentage!$1:$1,0)))</f>
        <v>0</v>
      </c>
      <c r="P160">
        <f>PRODUCT(INDEX(Overzicht!$B$2:$E$35,MATCH(demand!P$1,Overzicht!$B$2:$B$35,0),4),INDEX(Verdeelsleutels_percentage!$A:$AB,MATCH(demand!$C160,Verdeelsleutels_percentage!$C:$C,0),MATCH(INDEX(Overzicht!$B$1:$F$35,MATCH(demand!P$1,Overzicht!$B:$B,0),5),Verdeelsleutels_percentage!$1:$1,0)))</f>
        <v>0</v>
      </c>
      <c r="Q160">
        <f>PRODUCT(INDEX(Overzicht!$B$2:$E$35,MATCH(demand!Q$1,Overzicht!$B$2:$B$35,0),4),INDEX(Verdeelsleutels_percentage!$A:$AB,MATCH(demand!$C160,Verdeelsleutels_percentage!$C:$C,0),MATCH(INDEX(Overzicht!$B$1:$F$35,MATCH(demand!Q$1,Overzicht!$B:$B,0),5),Verdeelsleutels_percentage!$1:$1,0)))</f>
        <v>2.0112825286973629E-3</v>
      </c>
      <c r="R160">
        <f>PRODUCT(INDEX(Overzicht!$B$2:$E$35,MATCH(demand!R$1,Overzicht!$B$2:$B$35,0),4),INDEX(Verdeelsleutels_percentage!$A:$AB,MATCH(demand!$C160,Verdeelsleutels_percentage!$C:$C,0),MATCH(INDEX(Overzicht!$B$1:$F$35,MATCH(demand!R$1,Overzicht!$B:$B,0),5),Verdeelsleutels_percentage!$1:$1,0)))</f>
        <v>3.5991371566163332E-4</v>
      </c>
      <c r="S160">
        <f>PRODUCT(INDEX(Overzicht!$B$2:$E$35,MATCH(demand!S$1,Overzicht!$B$2:$B$35,0),4),INDEX(Verdeelsleutels_percentage!$A:$AB,MATCH(demand!$C160,Verdeelsleutels_percentage!$C:$C,0),MATCH(INDEX(Overzicht!$B$1:$F$35,MATCH(demand!S$1,Overzicht!$B:$B,0),5),Verdeelsleutels_percentage!$1:$1,0)))</f>
        <v>2.7663956184188292E-3</v>
      </c>
      <c r="T160">
        <f>PRODUCT(INDEX(Overzicht!$B$2:$E$35,MATCH(demand!T$1,Overzicht!$B$2:$B$35,0),4),INDEX(Verdeelsleutels_percentage!$A:$AB,MATCH(demand!$C160,Verdeelsleutels_percentage!$C:$C,0),MATCH(INDEX(Overzicht!$B$1:$F$35,MATCH(demand!T$1,Overzicht!$B:$B,0),5),Verdeelsleutels_percentage!$1:$1,0)))</f>
        <v>2.2582821374847583E-3</v>
      </c>
      <c r="U160">
        <f>PRODUCT(INDEX(Overzicht!$B$2:$E$35,MATCH(demand!U$1,Overzicht!$B$2:$B$35,0),4),INDEX(Verdeelsleutels_percentage!$A:$AB,MATCH(demand!$C160,Verdeelsleutels_percentage!$C:$C,0),MATCH(INDEX(Overzicht!$B$1:$F$35,MATCH(demand!U$1,Overzicht!$B:$B,0),5),Verdeelsleutels_percentage!$1:$1,0)))</f>
        <v>7.0571316796398699E-3</v>
      </c>
      <c r="V160">
        <f>PRODUCT(INDEX(Overzicht!$B$2:$E$35,MATCH(demand!V$1,Overzicht!$B$2:$B$35,0),4),INDEX(Verdeelsleutels_percentage!$A:$AB,MATCH(demand!$C160,Verdeelsleutels_percentage!$C:$C,0),MATCH(INDEX(Overzicht!$B$1:$F$35,MATCH(demand!V$1,Overzicht!$B:$B,0),5),Verdeelsleutels_percentage!$1:$1,0)))</f>
        <v>6.2102758780830855E-4</v>
      </c>
      <c r="W160">
        <f>PRODUCT(INDEX(Overzicht!$B$2:$E$35,MATCH(demand!W$1,Overzicht!$B$2:$B$35,0),4),INDEX(Verdeelsleutels_percentage!$A:$AB,MATCH(demand!$C160,Verdeelsleutels_percentage!$C:$C,0),MATCH(INDEX(Overzicht!$B$1:$F$35,MATCH(demand!W$1,Overzicht!$B:$B,0),5),Verdeelsleutels_percentage!$1:$1,0)))</f>
        <v>6.7748464124542749E-3</v>
      </c>
      <c r="X160">
        <f>PRODUCT(INDEX(Overzicht!$B$2:$E$35,MATCH(demand!X$1,Overzicht!$B$2:$B$35,0),4),INDEX(Verdeelsleutels_percentage!$A:$AB,MATCH(demand!$C160,Verdeelsleutels_percentage!$C:$C,0),MATCH(INDEX(Overzicht!$B$1:$F$35,MATCH(demand!X$1,Overzicht!$B:$B,0),5),Verdeelsleutels_percentage!$1:$1,0)))</f>
        <v>2.1156269229642217E-4</v>
      </c>
      <c r="Y160">
        <f>PRODUCT(INDEX(Overzicht!$B$2:$E$35,MATCH(demand!Y$1,Overzicht!$B$2:$B$35,0),4),INDEX(Verdeelsleutels_percentage!$A:$AB,MATCH(demand!$C160,Verdeelsleutels_percentage!$C:$C,0),MATCH(INDEX(Overzicht!$B$1:$F$35,MATCH(demand!Y$1,Overzicht!$B:$B,0),5),Verdeelsleutels_percentage!$1:$1,0)))</f>
        <v>1.995736740363732E-7</v>
      </c>
      <c r="Z160">
        <f>PRODUCT(INDEX(Overzicht!$B$2:$E$35,MATCH(demand!Z$1,Overzicht!$B$2:$B$35,0),4),INDEX(Verdeelsleutels_percentage!$A:$AB,MATCH(demand!$C160,Verdeelsleutels_percentage!$C:$C,0),MATCH(INDEX(Overzicht!$B$1:$F$35,MATCH(demand!Z$1,Overzicht!$B:$B,0),5),Verdeelsleutels_percentage!$1:$1,0)))</f>
        <v>0</v>
      </c>
      <c r="AA160">
        <f>PRODUCT(INDEX(Overzicht!$B$2:$E$35,MATCH(demand!AA$1,Overzicht!$B$2:$B$35,0),4),INDEX(Verdeelsleutels_percentage!$A:$AB,MATCH(demand!$C160,Verdeelsleutels_percentage!$C:$C,0),MATCH(INDEX(Overzicht!$B$1:$F$35,MATCH(demand!AA$1,Overzicht!$B:$B,0),5),Verdeelsleutels_percentage!$1:$1,0)))</f>
        <v>4.6683900359385545E-6</v>
      </c>
      <c r="AB160">
        <f>PRODUCT(INDEX(Overzicht!$B$2:$E$35,MATCH(demand!AB$1,Overzicht!$B$2:$B$35,0),4),INDEX(Verdeelsleutels_percentage!$A:$AB,MATCH(demand!$C160,Verdeelsleutels_percentage!$C:$C,0),MATCH(INDEX(Overzicht!$B$1:$F$35,MATCH(demand!AB$1,Overzicht!$B:$B,0),5),Verdeelsleutels_percentage!$1:$1,0)))</f>
        <v>1.1938823047916308E-3</v>
      </c>
      <c r="AC160">
        <f>PRODUCT(INDEX(Overzicht!$B$2:$E$35,MATCH(demand!AC$1,Overzicht!$B$2:$B$35,0),4),INDEX(Verdeelsleutels_percentage!$A:$AB,MATCH(demand!$C160,Verdeelsleutels_percentage!$C:$C,0),MATCH(INDEX(Overzicht!$B$1:$F$35,MATCH(demand!AC$1,Overzicht!$B:$B,0),5),Verdeelsleutels_percentage!$1:$1,0)))</f>
        <v>6.4927942253932889E-5</v>
      </c>
      <c r="AD160">
        <f>PRODUCT(INDEX(Overzicht!$B$2:$E$35,MATCH(demand!AD$1,Overzicht!$B$2:$B$35,0),4),INDEX(Verdeelsleutels_percentage!$A:$AB,MATCH(demand!$C160,Verdeelsleutels_percentage!$C:$C,0),MATCH(INDEX(Overzicht!$B$1:$F$35,MATCH(demand!AD$1,Overzicht!$B:$B,0),5),Verdeelsleutels_percentage!$1:$1,0)))</f>
        <v>0</v>
      </c>
      <c r="AE160">
        <f>PRODUCT(INDEX(Overzicht!$B$2:$E$35,MATCH(demand!AE$1,Overzicht!$B$2:$B$35,0),4),INDEX(Verdeelsleutels_percentage!$A:$AB,MATCH(demand!$C160,Verdeelsleutels_percentage!$C:$C,0),MATCH(INDEX(Overzicht!$B$1:$F$35,MATCH(demand!AE$1,Overzicht!$B:$B,0),5),Verdeelsleutels_percentage!$1:$1,0)))</f>
        <v>0</v>
      </c>
      <c r="AF160">
        <f>PRODUCT(INDEX(Overzicht!$B$2:$E$35,MATCH(demand!AF$1,Overzicht!$B$2:$B$35,0),4),INDEX(Verdeelsleutels_percentage!$A:$AB,MATCH(demand!$C160,Verdeelsleutels_percentage!$C:$C,0),MATCH(INDEX(Overzicht!$B$1:$F$35,MATCH(demand!AF$1,Overzicht!$B:$B,0),5),Verdeelsleutels_percentage!$1:$1,0)))</f>
        <v>0</v>
      </c>
      <c r="AG160">
        <f>PRODUCT(INDEX(Overzicht!$B$2:$E$35,MATCH(demand!AG$1,Overzicht!$B$2:$B$35,0),4),INDEX(Verdeelsleutels_percentage!$A:$AB,MATCH(demand!$C160,Verdeelsleutels_percentage!$C:$C,0),MATCH(INDEX(Overzicht!$B$1:$F$35,MATCH(demand!AG$1,Overzicht!$B:$B,0),5),Verdeelsleutels_percentage!$1:$1,0)))</f>
        <v>0</v>
      </c>
      <c r="AH160">
        <f>PRODUCT(INDEX(Overzicht!$B$2:$E$35,MATCH(demand!AH$1,Overzicht!$B$2:$B$35,0),4),INDEX(Verdeelsleutels_percentage!$A:$AB,MATCH(demand!$C160,Verdeelsleutels_percentage!$C:$C,0),MATCH(INDEX(Overzicht!$B$1:$F$35,MATCH(demand!AH$1,Overzicht!$B:$B,0),5),Verdeelsleutels_percentage!$1:$1,0)))</f>
        <v>6.0689070467201208E-5</v>
      </c>
      <c r="AI160">
        <f>PRODUCT(INDEX(Overzicht!$B$2:$E$35,MATCH(demand!AI$1,Overzicht!$B$2:$B$35,0),4),INDEX(Verdeelsleutels_percentage!$A:$AB,MATCH(demand!$C160,Verdeelsleutels_percentage!$C:$C,0),MATCH(INDEX(Overzicht!$B$1:$F$35,MATCH(demand!AI$1,Overzicht!$B:$B,0),5),Verdeelsleutels_percentage!$1:$1,0)))</f>
        <v>9.3367800718771089E-6</v>
      </c>
      <c r="AJ160">
        <f>PRODUCT(INDEX(Overzicht!$B$2:$E$35,MATCH(demand!AJ$1,Overzicht!$B$2:$B$35,0),4),INDEX(Verdeelsleutels_percentage!$A:$AB,MATCH(demand!$C160,Verdeelsleutels_percentage!$C:$C,0),MATCH(INDEX(Overzicht!$B$1:$F$35,MATCH(demand!AJ$1,Overzicht!$B:$B,0),5),Verdeelsleutels_percentage!$1:$1,0)))</f>
        <v>0</v>
      </c>
      <c r="AK160">
        <f>PRODUCT(INDEX(Overzicht!$B$2:$E$35,MATCH(demand!AK$1,Overzicht!$B$2:$B$35,0),4),INDEX(Verdeelsleutels_percentage!$A:$AB,MATCH(demand!$C160,Verdeelsleutels_percentage!$C:$C,0),MATCH(INDEX(Overzicht!$B$1:$F$35,MATCH(demand!AK$1,Overzicht!$B:$B,0),5),Verdeelsleutels_percentage!$1:$1,0)))</f>
        <v>8.8073003361905571E-5</v>
      </c>
      <c r="AL160">
        <f>PRODUCT(INDEX(Overzicht!$B$2:$E$35,MATCH(demand!AL$1,Overzicht!$B$2:$B$35,0),4),INDEX(Verdeelsleutels_percentage!$A:$AB,MATCH(demand!$C160,Verdeelsleutels_percentage!$C:$C,0),MATCH(INDEX(Overzicht!$B$1:$F$35,MATCH(demand!AL$1,Overzicht!$B:$B,0),5),Verdeelsleutels_percentage!$1:$1,0)))</f>
        <v>1.1291410687423791E-3</v>
      </c>
      <c r="AM160">
        <f>PRODUCT(INDEX(Overzicht!$B$2:$E$35,MATCH(demand!AM$1,Overzicht!$B$2:$B$35,0),4),INDEX(Verdeelsleutels_percentage!$A:$AB,MATCH(demand!$C160,Verdeelsleutels_percentage!$C:$C,0),MATCH(INDEX(Overzicht!$B$1:$F$35,MATCH(demand!AM$1,Overzicht!$B:$B,0),5),Verdeelsleutels_percentage!$1:$1,0)))</f>
        <v>2.2582821374847583E-3</v>
      </c>
      <c r="AN160">
        <f>PRODUCT(INDEX(Overzicht!$B$2:$E$35,MATCH(demand!AN$1,Overzicht!$B$2:$B$35,0),4),INDEX(Verdeelsleutels_percentage!$A:$AB,MATCH(demand!$C160,Verdeelsleutels_percentage!$C:$C,0),MATCH(INDEX(Overzicht!$B$1:$F$35,MATCH(demand!AN$1,Overzicht!$B:$B,0),5),Verdeelsleutels_percentage!$1:$1,0)))</f>
        <v>1.1291410687423791E-3</v>
      </c>
      <c r="AO160">
        <f>PRODUCT(INDEX(Overzicht!$B$2:$E$35,MATCH(demand!AO$1,Overzicht!$B$2:$B$35,0),4),INDEX(Verdeelsleutels_percentage!$A:$AB,MATCH(demand!$C160,Verdeelsleutels_percentage!$C:$C,0),MATCH(INDEX(Overzicht!$B$1:$F$35,MATCH(demand!AO$1,Overzicht!$B:$B,0),5),Verdeelsleutels_percentage!$1:$1,0)))</f>
        <v>3.9519937405983266E-3</v>
      </c>
    </row>
    <row r="161" spans="2:41">
      <c r="B161" t="str">
        <f>INDEX('ETLocal datasets'!B:C,MATCH(C161,'ETLocal datasets'!C:C,0),1)</f>
        <v>GM0432</v>
      </c>
      <c r="C161" t="str">
        <f>'ETLocal datasets'!C144</f>
        <v>Opmeer</v>
      </c>
      <c r="D161">
        <f t="shared" si="14"/>
        <v>1.6960676689345158E-2</v>
      </c>
      <c r="E161">
        <f t="shared" si="15"/>
        <v>3.3122765954171629E-2</v>
      </c>
      <c r="F161">
        <f t="shared" si="16"/>
        <v>7.1564826694436347E-3</v>
      </c>
      <c r="G161">
        <f t="shared" si="17"/>
        <v>1.472190720571262E-2</v>
      </c>
      <c r="H161">
        <f>PRODUCT(INDEX(Overzicht!$B$2:$E$35,MATCH(demand!H$1,Overzicht!$B$2:$B$35,0),4),INDEX(Verdeelsleutels_percentage!$A:$AB,MATCH(demand!$C161,Verdeelsleutels_percentage!$C:$C,0),MATCH(INDEX(Overzicht!$B$1:$F$35,MATCH(demand!H$1,Overzicht!$B:$B,0),5),Verdeelsleutels_percentage!$1:$1,0)))</f>
        <v>7.1564826694436347E-3</v>
      </c>
      <c r="I161">
        <f>PRODUCT(INDEX(Overzicht!$B$2:$E$35,MATCH(demand!I$1,Overzicht!$B$2:$B$35,0),4),INDEX(Verdeelsleutels_percentage!$A:$AB,MATCH(demand!$C161,Verdeelsleutels_percentage!$C:$C,0),MATCH(INDEX(Overzicht!$B$1:$F$35,MATCH(demand!I$1,Overzicht!$B:$B,0),5),Verdeelsleutels_percentage!$1:$1,0)))</f>
        <v>5.6215939285609862E-3</v>
      </c>
      <c r="J161">
        <f>PRODUCT(INDEX(Overzicht!$B$2:$E$35,MATCH(demand!J$1,Overzicht!$B$2:$B$35,0),4),INDEX(Verdeelsleutels_percentage!$A:$AB,MATCH(demand!$C161,Verdeelsleutels_percentage!$C:$C,0),MATCH(INDEX(Overzicht!$B$1:$F$35,MATCH(demand!J$1,Overzicht!$B:$B,0),5),Verdeelsleutels_percentage!$1:$1,0)))</f>
        <v>1.635767467301402E-3</v>
      </c>
      <c r="K161">
        <f>PRODUCT(INDEX(Overzicht!$B$2:$E$35,MATCH(demand!K$1,Overzicht!$B$2:$B$35,0),4),INDEX(Verdeelsleutels_percentage!$A:$AB,MATCH(demand!$C161,Verdeelsleutels_percentage!$C:$C,0),MATCH(INDEX(Overzicht!$B$1:$F$35,MATCH(demand!K$1,Overzicht!$B:$B,0),5),Verdeelsleutels_percentage!$1:$1,0)))</f>
        <v>6.5585262499878174E-4</v>
      </c>
      <c r="L161">
        <f>PRODUCT(INDEX(Overzicht!$B$2:$E$35,MATCH(demand!L$1,Overzicht!$B$2:$B$35,0),4),INDEX(Verdeelsleutels_percentage!$A:$AB,MATCH(demand!$C161,Verdeelsleutels_percentage!$C:$C,0),MATCH(INDEX(Overzicht!$B$1:$F$35,MATCH(demand!L$1,Overzicht!$B:$B,0),5),Verdeelsleutels_percentage!$1:$1,0)))</f>
        <v>2.4536512009521033E-3</v>
      </c>
      <c r="M161">
        <f>PRODUCT(INDEX(Overzicht!$B$2:$E$35,MATCH(demand!M$1,Overzicht!$B$2:$B$35,0),4),INDEX(Verdeelsleutels_percentage!$A:$AB,MATCH(demand!$C161,Verdeelsleutels_percentage!$C:$C,0),MATCH(INDEX(Overzicht!$B$1:$F$35,MATCH(demand!M$1,Overzicht!$B:$B,0),5),Verdeelsleutels_percentage!$1:$1,0)))</f>
        <v>5.6564999602987664E-3</v>
      </c>
      <c r="N161">
        <f>PRODUCT(INDEX(Overzicht!$B$2:$E$35,MATCH(demand!N$1,Overzicht!$B$2:$B$35,0),4),INDEX(Verdeelsleutels_percentage!$A:$AB,MATCH(demand!$C161,Verdeelsleutels_percentage!$C:$C,0),MATCH(INDEX(Overzicht!$B$1:$F$35,MATCH(demand!N$1,Overzicht!$B:$B,0),5),Verdeelsleutels_percentage!$1:$1,0)))</f>
        <v>8.2369847118093434E-3</v>
      </c>
      <c r="O161">
        <f>PRODUCT(INDEX(Overzicht!$B$2:$E$35,MATCH(demand!O$1,Overzicht!$B$2:$B$35,0),4),INDEX(Verdeelsleutels_percentage!$A:$AB,MATCH(demand!$C161,Verdeelsleutels_percentage!$C:$C,0),MATCH(INDEX(Overzicht!$B$1:$F$35,MATCH(demand!O$1,Overzicht!$B:$B,0),5),Verdeelsleutels_percentage!$1:$1,0)))</f>
        <v>0</v>
      </c>
      <c r="P161">
        <f>PRODUCT(INDEX(Overzicht!$B$2:$E$35,MATCH(demand!P$1,Overzicht!$B$2:$B$35,0),4),INDEX(Verdeelsleutels_percentage!$A:$AB,MATCH(demand!$C161,Verdeelsleutels_percentage!$C:$C,0),MATCH(INDEX(Overzicht!$B$1:$F$35,MATCH(demand!P$1,Overzicht!$B:$B,0),5),Verdeelsleutels_percentage!$1:$1,0)))</f>
        <v>0</v>
      </c>
      <c r="Q161">
        <f>PRODUCT(INDEX(Overzicht!$B$2:$E$35,MATCH(demand!Q$1,Overzicht!$B$2:$B$35,0),4),INDEX(Verdeelsleutels_percentage!$A:$AB,MATCH(demand!$C161,Verdeelsleutels_percentage!$C:$C,0),MATCH(INDEX(Overzicht!$B$1:$F$35,MATCH(demand!Q$1,Overzicht!$B:$B,0),5),Verdeelsleutels_percentage!$1:$1,0)))</f>
        <v>2.4280923342755189E-3</v>
      </c>
      <c r="R161">
        <f>PRODUCT(INDEX(Overzicht!$B$2:$E$35,MATCH(demand!R$1,Overzicht!$B$2:$B$35,0),4),INDEX(Verdeelsleutels_percentage!$A:$AB,MATCH(demand!$C161,Verdeelsleutels_percentage!$C:$C,0),MATCH(INDEX(Overzicht!$B$1:$F$35,MATCH(demand!R$1,Overzicht!$B:$B,0),5),Verdeelsleutels_percentage!$1:$1,0)))</f>
        <v>4.3450073350193491E-4</v>
      </c>
      <c r="S161">
        <f>PRODUCT(INDEX(Overzicht!$B$2:$E$35,MATCH(demand!S$1,Overzicht!$B$2:$B$35,0),4),INDEX(Verdeelsleutels_percentage!$A:$AB,MATCH(demand!$C161,Verdeelsleutels_percentage!$C:$C,0),MATCH(INDEX(Overzicht!$B$1:$F$35,MATCH(demand!S$1,Overzicht!$B:$B,0),5),Verdeelsleutels_percentage!$1:$1,0)))</f>
        <v>3.3396919124070294E-3</v>
      </c>
      <c r="T161">
        <f>PRODUCT(INDEX(Overzicht!$B$2:$E$35,MATCH(demand!T$1,Overzicht!$B$2:$B$35,0),4),INDEX(Verdeelsleutels_percentage!$A:$AB,MATCH(demand!$C161,Verdeelsleutels_percentage!$C:$C,0),MATCH(INDEX(Overzicht!$B$1:$F$35,MATCH(demand!T$1,Overzicht!$B:$B,0),5),Verdeelsleutels_percentage!$1:$1,0)))</f>
        <v>2.7262791121690035E-3</v>
      </c>
      <c r="U161">
        <f>PRODUCT(INDEX(Overzicht!$B$2:$E$35,MATCH(demand!U$1,Overzicht!$B$2:$B$35,0),4),INDEX(Verdeelsleutels_percentage!$A:$AB,MATCH(demand!$C161,Verdeelsleutels_percentage!$C:$C,0),MATCH(INDEX(Overzicht!$B$1:$F$35,MATCH(demand!U$1,Overzicht!$B:$B,0),5),Verdeelsleutels_percentage!$1:$1,0)))</f>
        <v>8.5196222255281354E-3</v>
      </c>
      <c r="V161">
        <f>PRODUCT(INDEX(Overzicht!$B$2:$E$35,MATCH(demand!V$1,Overzicht!$B$2:$B$35,0),4),INDEX(Verdeelsleutels_percentage!$A:$AB,MATCH(demand!$C161,Verdeelsleutels_percentage!$C:$C,0),MATCH(INDEX(Overzicht!$B$1:$F$35,MATCH(demand!V$1,Overzicht!$B:$B,0),5),Verdeelsleutels_percentage!$1:$1,0)))</f>
        <v>7.4972675584647605E-4</v>
      </c>
      <c r="W161">
        <f>PRODUCT(INDEX(Overzicht!$B$2:$E$35,MATCH(demand!W$1,Overzicht!$B$2:$B$35,0),4),INDEX(Verdeelsleutels_percentage!$A:$AB,MATCH(demand!$C161,Verdeelsleutels_percentage!$C:$C,0),MATCH(INDEX(Overzicht!$B$1:$F$35,MATCH(demand!W$1,Overzicht!$B:$B,0),5),Verdeelsleutels_percentage!$1:$1,0)))</f>
        <v>8.1788373365070111E-3</v>
      </c>
      <c r="X161">
        <f>PRODUCT(INDEX(Overzicht!$B$2:$E$35,MATCH(demand!X$1,Overzicht!$B$2:$B$35,0),4),INDEX(Verdeelsleutels_percentage!$A:$AB,MATCH(demand!$C161,Verdeelsleutels_percentage!$C:$C,0),MATCH(INDEX(Overzicht!$B$1:$F$35,MATCH(demand!X$1,Overzicht!$B:$B,0),5),Verdeelsleutels_percentage!$1:$1,0)))</f>
        <v>0</v>
      </c>
      <c r="Y161">
        <f>PRODUCT(INDEX(Overzicht!$B$2:$E$35,MATCH(demand!Y$1,Overzicht!$B$2:$B$35,0),4),INDEX(Verdeelsleutels_percentage!$A:$AB,MATCH(demand!$C161,Verdeelsleutels_percentage!$C:$C,0),MATCH(INDEX(Overzicht!$B$1:$F$35,MATCH(demand!Y$1,Overzicht!$B:$B,0),5),Verdeelsleutels_percentage!$1:$1,0)))</f>
        <v>1.3996919935769391E-6</v>
      </c>
      <c r="Z161">
        <f>PRODUCT(INDEX(Overzicht!$B$2:$E$35,MATCH(demand!Z$1,Overzicht!$B$2:$B$35,0),4),INDEX(Verdeelsleutels_percentage!$A:$AB,MATCH(demand!$C161,Verdeelsleutels_percentage!$C:$C,0),MATCH(INDEX(Overzicht!$B$1:$F$35,MATCH(demand!Z$1,Overzicht!$B:$B,0),5),Verdeelsleutels_percentage!$1:$1,0)))</f>
        <v>0</v>
      </c>
      <c r="AA161">
        <f>PRODUCT(INDEX(Overzicht!$B$2:$E$35,MATCH(demand!AA$1,Overzicht!$B$2:$B$35,0),4),INDEX(Verdeelsleutels_percentage!$A:$AB,MATCH(demand!$C161,Verdeelsleutels_percentage!$C:$C,0),MATCH(INDEX(Overzicht!$B$1:$F$35,MATCH(demand!AA$1,Overzicht!$B:$B,0),5),Verdeelsleutels_percentage!$1:$1,0)))</f>
        <v>3.2741333183086295E-5</v>
      </c>
      <c r="AB161">
        <f>PRODUCT(INDEX(Overzicht!$B$2:$E$35,MATCH(demand!AB$1,Overzicht!$B$2:$B$35,0),4),INDEX(Verdeelsleutels_percentage!$A:$AB,MATCH(demand!$C161,Verdeelsleutels_percentage!$C:$C,0),MATCH(INDEX(Overzicht!$B$1:$F$35,MATCH(demand!AB$1,Overzicht!$B:$B,0),5),Verdeelsleutels_percentage!$1:$1,0)))</f>
        <v>3.2103846571139654E-3</v>
      </c>
      <c r="AC161">
        <f>PRODUCT(INDEX(Overzicht!$B$2:$E$35,MATCH(demand!AC$1,Overzicht!$B$2:$B$35,0),4),INDEX(Verdeelsleutels_percentage!$A:$AB,MATCH(demand!$C161,Verdeelsleutels_percentage!$C:$C,0),MATCH(INDEX(Overzicht!$B$1:$F$35,MATCH(demand!AC$1,Overzicht!$B:$B,0),5),Verdeelsleutels_percentage!$1:$1,0)))</f>
        <v>1.027323090276469E-4</v>
      </c>
      <c r="AD161">
        <f>PRODUCT(INDEX(Overzicht!$B$2:$E$35,MATCH(demand!AD$1,Overzicht!$B$2:$B$35,0),4),INDEX(Verdeelsleutels_percentage!$A:$AB,MATCH(demand!$C161,Verdeelsleutels_percentage!$C:$C,0),MATCH(INDEX(Overzicht!$B$1:$F$35,MATCH(demand!AD$1,Overzicht!$B:$B,0),5),Verdeelsleutels_percentage!$1:$1,0)))</f>
        <v>0</v>
      </c>
      <c r="AE161">
        <f>PRODUCT(INDEX(Overzicht!$B$2:$E$35,MATCH(demand!AE$1,Overzicht!$B$2:$B$35,0),4),INDEX(Verdeelsleutels_percentage!$A:$AB,MATCH(demand!$C161,Verdeelsleutels_percentage!$C:$C,0),MATCH(INDEX(Overzicht!$B$1:$F$35,MATCH(demand!AE$1,Overzicht!$B:$B,0),5),Verdeelsleutels_percentage!$1:$1,0)))</f>
        <v>0</v>
      </c>
      <c r="AF161">
        <f>PRODUCT(INDEX(Overzicht!$B$2:$E$35,MATCH(demand!AF$1,Overzicht!$B$2:$B$35,0),4),INDEX(Verdeelsleutels_percentage!$A:$AB,MATCH(demand!$C161,Verdeelsleutels_percentage!$C:$C,0),MATCH(INDEX(Overzicht!$B$1:$F$35,MATCH(demand!AF$1,Overzicht!$B:$B,0),5),Verdeelsleutels_percentage!$1:$1,0)))</f>
        <v>0</v>
      </c>
      <c r="AG161">
        <f>PRODUCT(INDEX(Overzicht!$B$2:$E$35,MATCH(demand!AG$1,Overzicht!$B$2:$B$35,0),4),INDEX(Verdeelsleutels_percentage!$A:$AB,MATCH(demand!$C161,Verdeelsleutels_percentage!$C:$C,0),MATCH(INDEX(Overzicht!$B$1:$F$35,MATCH(demand!AG$1,Overzicht!$B:$B,0),5),Verdeelsleutels_percentage!$1:$1,0)))</f>
        <v>0</v>
      </c>
      <c r="AH161">
        <f>PRODUCT(INDEX(Overzicht!$B$2:$E$35,MATCH(demand!AH$1,Overzicht!$B$2:$B$35,0),4),INDEX(Verdeelsleutels_percentage!$A:$AB,MATCH(demand!$C161,Verdeelsleutels_percentage!$C:$C,0),MATCH(INDEX(Overzicht!$B$1:$F$35,MATCH(demand!AH$1,Overzicht!$B:$B,0),5),Verdeelsleutels_percentage!$1:$1,0)))</f>
        <v>4.2563733138012189E-4</v>
      </c>
      <c r="AI161">
        <f>PRODUCT(INDEX(Overzicht!$B$2:$E$35,MATCH(demand!AI$1,Overzicht!$B$2:$B$35,0),4),INDEX(Verdeelsleutels_percentage!$A:$AB,MATCH(demand!$C161,Verdeelsleutels_percentage!$C:$C,0),MATCH(INDEX(Overzicht!$B$1:$F$35,MATCH(demand!AI$1,Overzicht!$B:$B,0),5),Verdeelsleutels_percentage!$1:$1,0)))</f>
        <v>6.548266636617259E-5</v>
      </c>
      <c r="AJ161">
        <f>PRODUCT(INDEX(Overzicht!$B$2:$E$35,MATCH(demand!AJ$1,Overzicht!$B$2:$B$35,0),4),INDEX(Verdeelsleutels_percentage!$A:$AB,MATCH(demand!$C161,Verdeelsleutels_percentage!$C:$C,0),MATCH(INDEX(Overzicht!$B$1:$F$35,MATCH(demand!AJ$1,Overzicht!$B:$B,0),5),Verdeelsleutels_percentage!$1:$1,0)))</f>
        <v>0</v>
      </c>
      <c r="AK161">
        <f>PRODUCT(INDEX(Overzicht!$B$2:$E$35,MATCH(demand!AK$1,Overzicht!$B$2:$B$35,0),4),INDEX(Verdeelsleutels_percentage!$A:$AB,MATCH(demand!$C161,Verdeelsleutels_percentage!$C:$C,0),MATCH(INDEX(Overzicht!$B$1:$F$35,MATCH(demand!AK$1,Overzicht!$B:$B,0),5),Verdeelsleutels_percentage!$1:$1,0)))</f>
        <v>1.0632488537459114E-4</v>
      </c>
      <c r="AL161">
        <f>PRODUCT(INDEX(Overzicht!$B$2:$E$35,MATCH(demand!AL$1,Overzicht!$B$2:$B$35,0),4),INDEX(Verdeelsleutels_percentage!$A:$AB,MATCH(demand!$C161,Verdeelsleutels_percentage!$C:$C,0),MATCH(INDEX(Overzicht!$B$1:$F$35,MATCH(demand!AL$1,Overzicht!$B:$B,0),5),Verdeelsleutels_percentage!$1:$1,0)))</f>
        <v>1.3631395560845018E-3</v>
      </c>
      <c r="AM161">
        <f>PRODUCT(INDEX(Overzicht!$B$2:$E$35,MATCH(demand!AM$1,Overzicht!$B$2:$B$35,0),4),INDEX(Verdeelsleutels_percentage!$A:$AB,MATCH(demand!$C161,Verdeelsleutels_percentage!$C:$C,0),MATCH(INDEX(Overzicht!$B$1:$F$35,MATCH(demand!AM$1,Overzicht!$B:$B,0),5),Verdeelsleutels_percentage!$1:$1,0)))</f>
        <v>2.7262791121690035E-3</v>
      </c>
      <c r="AN161">
        <f>PRODUCT(INDEX(Overzicht!$B$2:$E$35,MATCH(demand!AN$1,Overzicht!$B$2:$B$35,0),4),INDEX(Verdeelsleutels_percentage!$A:$AB,MATCH(demand!$C161,Verdeelsleutels_percentage!$C:$C,0),MATCH(INDEX(Overzicht!$B$1:$F$35,MATCH(demand!AN$1,Overzicht!$B:$B,0),5),Verdeelsleutels_percentage!$1:$1,0)))</f>
        <v>1.3631395560845018E-3</v>
      </c>
      <c r="AO161">
        <f>PRODUCT(INDEX(Overzicht!$B$2:$E$35,MATCH(demand!AO$1,Overzicht!$B$2:$B$35,0),4),INDEX(Verdeelsleutels_percentage!$A:$AB,MATCH(demand!$C161,Verdeelsleutels_percentage!$C:$C,0),MATCH(INDEX(Overzicht!$B$1:$F$35,MATCH(demand!AO$1,Overzicht!$B:$B,0),5),Verdeelsleutels_percentage!$1:$1,0)))</f>
        <v>4.7709884462957559E-3</v>
      </c>
    </row>
    <row r="162" spans="2:41">
      <c r="B162" t="str">
        <f>INDEX('ETLocal datasets'!B:C,MATCH(C162,'ETLocal datasets'!C:C,0),1)</f>
        <v>GM0437</v>
      </c>
      <c r="C162" t="str">
        <f>'ETLocal datasets'!C145</f>
        <v>Ouder-Amstel</v>
      </c>
      <c r="D162">
        <f t="shared" si="14"/>
        <v>7.7099941302298308E-3</v>
      </c>
      <c r="E162">
        <f t="shared" si="15"/>
        <v>3.2091603226605155E-2</v>
      </c>
      <c r="F162">
        <f t="shared" si="16"/>
        <v>8.4548444543660426E-3</v>
      </c>
      <c r="G162">
        <f t="shared" si="17"/>
        <v>1.7392822877553001E-2</v>
      </c>
      <c r="H162">
        <f>PRODUCT(INDEX(Overzicht!$B$2:$E$35,MATCH(demand!H$1,Overzicht!$B$2:$B$35,0),4),INDEX(Verdeelsleutels_percentage!$A:$AB,MATCH(demand!$C162,Verdeelsleutels_percentage!$C:$C,0),MATCH(INDEX(Overzicht!$B$1:$F$35,MATCH(demand!H$1,Overzicht!$B:$B,0),5),Verdeelsleutels_percentage!$1:$1,0)))</f>
        <v>8.4548444543660426E-3</v>
      </c>
      <c r="I162">
        <f>PRODUCT(INDEX(Overzicht!$B$2:$E$35,MATCH(demand!I$1,Overzicht!$B$2:$B$35,0),4),INDEX(Verdeelsleutels_percentage!$A:$AB,MATCH(demand!$C162,Verdeelsleutels_percentage!$C:$C,0),MATCH(INDEX(Overzicht!$B$1:$F$35,MATCH(demand!I$1,Overzicht!$B:$B,0),5),Verdeelsleutels_percentage!$1:$1,0)))</f>
        <v>8.8221694753618399E-5</v>
      </c>
      <c r="J162">
        <f>PRODUCT(INDEX(Overzicht!$B$2:$E$35,MATCH(demand!J$1,Overzicht!$B$2:$B$35,0),4),INDEX(Verdeelsleutels_percentage!$A:$AB,MATCH(demand!$C162,Verdeelsleutels_percentage!$C:$C,0),MATCH(INDEX(Overzicht!$B$1:$F$35,MATCH(demand!J$1,Overzicht!$B:$B,0),5),Verdeelsleutels_percentage!$1:$1,0)))</f>
        <v>1.9325358752836667E-3</v>
      </c>
      <c r="K162">
        <f>PRODUCT(INDEX(Overzicht!$B$2:$E$35,MATCH(demand!K$1,Overzicht!$B$2:$B$35,0),4),INDEX(Verdeelsleutels_percentage!$A:$AB,MATCH(demand!$C162,Verdeelsleutels_percentage!$C:$C,0),MATCH(INDEX(Overzicht!$B$1:$F$35,MATCH(demand!K$1,Overzicht!$B:$B,0),5),Verdeelsleutels_percentage!$1:$1,0)))</f>
        <v>1.0292531054588814E-5</v>
      </c>
      <c r="L162">
        <f>PRODUCT(INDEX(Overzicht!$B$2:$E$35,MATCH(demand!L$1,Overzicht!$B$2:$B$35,0),4),INDEX(Verdeelsleutels_percentage!$A:$AB,MATCH(demand!$C162,Verdeelsleutels_percentage!$C:$C,0),MATCH(INDEX(Overzicht!$B$1:$F$35,MATCH(demand!L$1,Overzicht!$B:$B,0),5),Verdeelsleutels_percentage!$1:$1,0)))</f>
        <v>2.8988038129255001E-3</v>
      </c>
      <c r="M162">
        <f>PRODUCT(INDEX(Overzicht!$B$2:$E$35,MATCH(demand!M$1,Overzicht!$B$2:$B$35,0),4),INDEX(Verdeelsleutels_percentage!$A:$AB,MATCH(demand!$C162,Verdeelsleutels_percentage!$C:$C,0),MATCH(INDEX(Overzicht!$B$1:$F$35,MATCH(demand!M$1,Overzicht!$B:$B,0),5),Verdeelsleutels_percentage!$1:$1,0)))</f>
        <v>1.9499184297071238E-3</v>
      </c>
      <c r="N162">
        <f>PRODUCT(INDEX(Overzicht!$B$2:$E$35,MATCH(demand!N$1,Overzicht!$B$2:$B$35,0),4),INDEX(Verdeelsleutels_percentage!$A:$AB,MATCH(demand!$C162,Verdeelsleutels_percentage!$C:$C,0),MATCH(INDEX(Overzicht!$B$1:$F$35,MATCH(demand!N$1,Overzicht!$B:$B,0),5),Verdeelsleutels_percentage!$1:$1,0)))</f>
        <v>2.1244825557951903E-3</v>
      </c>
      <c r="O162">
        <f>PRODUCT(INDEX(Overzicht!$B$2:$E$35,MATCH(demand!O$1,Overzicht!$B$2:$B$35,0),4),INDEX(Verdeelsleutels_percentage!$A:$AB,MATCH(demand!$C162,Verdeelsleutels_percentage!$C:$C,0),MATCH(INDEX(Overzicht!$B$1:$F$35,MATCH(demand!O$1,Overzicht!$B:$B,0),5),Verdeelsleutels_percentage!$1:$1,0)))</f>
        <v>0</v>
      </c>
      <c r="P162">
        <f>PRODUCT(INDEX(Overzicht!$B$2:$E$35,MATCH(demand!P$1,Overzicht!$B$2:$B$35,0),4),INDEX(Verdeelsleutels_percentage!$A:$AB,MATCH(demand!$C162,Verdeelsleutels_percentage!$C:$C,0),MATCH(INDEX(Overzicht!$B$1:$F$35,MATCH(demand!P$1,Overzicht!$B:$B,0),5),Verdeelsleutels_percentage!$1:$1,0)))</f>
        <v>0</v>
      </c>
      <c r="Q162">
        <f>PRODUCT(INDEX(Overzicht!$B$2:$E$35,MATCH(demand!Q$1,Overzicht!$B$2:$B$35,0),4),INDEX(Verdeelsleutels_percentage!$A:$AB,MATCH(demand!$C162,Verdeelsleutels_percentage!$C:$C,0),MATCH(INDEX(Overzicht!$B$1:$F$35,MATCH(demand!Q$1,Overzicht!$B:$B,0),5),Verdeelsleutels_percentage!$1:$1,0)))</f>
        <v>2.8686079398741928E-3</v>
      </c>
      <c r="R162">
        <f>PRODUCT(INDEX(Overzicht!$B$2:$E$35,MATCH(demand!R$1,Overzicht!$B$2:$B$35,0),4),INDEX(Verdeelsleutels_percentage!$A:$AB,MATCH(demand!$C162,Verdeelsleutels_percentage!$C:$C,0),MATCH(INDEX(Overzicht!$B$1:$F$35,MATCH(demand!R$1,Overzicht!$B:$B,0),5),Verdeelsleutels_percentage!$1:$1,0)))</f>
        <v>5.1332984187222393E-4</v>
      </c>
      <c r="S162">
        <f>PRODUCT(INDEX(Overzicht!$B$2:$E$35,MATCH(demand!S$1,Overzicht!$B$2:$B$35,0),4),INDEX(Verdeelsleutels_percentage!$A:$AB,MATCH(demand!$C162,Verdeelsleutels_percentage!$C:$C,0),MATCH(INDEX(Overzicht!$B$1:$F$35,MATCH(demand!S$1,Overzicht!$B:$B,0),5),Verdeelsleutels_percentage!$1:$1,0)))</f>
        <v>3.9455940787041528E-3</v>
      </c>
      <c r="T162">
        <f>PRODUCT(INDEX(Overzicht!$B$2:$E$35,MATCH(demand!T$1,Overzicht!$B$2:$B$35,0),4),INDEX(Verdeelsleutels_percentage!$A:$AB,MATCH(demand!$C162,Verdeelsleutels_percentage!$C:$C,0),MATCH(INDEX(Overzicht!$B$1:$F$35,MATCH(demand!T$1,Overzicht!$B:$B,0),5),Verdeelsleutels_percentage!$1:$1,0)))</f>
        <v>3.2208931254727778E-3</v>
      </c>
      <c r="U162">
        <f>PRODUCT(INDEX(Overzicht!$B$2:$E$35,MATCH(demand!U$1,Overzicht!$B$2:$B$35,0),4),INDEX(Verdeelsleutels_percentage!$A:$AB,MATCH(demand!$C162,Verdeelsleutels_percentage!$C:$C,0),MATCH(INDEX(Overzicht!$B$1:$F$35,MATCH(demand!U$1,Overzicht!$B:$B,0),5),Verdeelsleutels_percentage!$1:$1,0)))</f>
        <v>1.0065291017102431E-2</v>
      </c>
      <c r="V162">
        <f>PRODUCT(INDEX(Overzicht!$B$2:$E$35,MATCH(demand!V$1,Overzicht!$B$2:$B$35,0),4),INDEX(Verdeelsleutels_percentage!$A:$AB,MATCH(demand!$C162,Verdeelsleutels_percentage!$C:$C,0),MATCH(INDEX(Overzicht!$B$1:$F$35,MATCH(demand!V$1,Overzicht!$B:$B,0),5),Verdeelsleutels_percentage!$1:$1,0)))</f>
        <v>8.8574560950501402E-4</v>
      </c>
      <c r="W162">
        <f>PRODUCT(INDEX(Overzicht!$B$2:$E$35,MATCH(demand!W$1,Overzicht!$B$2:$B$35,0),4),INDEX(Verdeelsleutels_percentage!$A:$AB,MATCH(demand!$C162,Verdeelsleutels_percentage!$C:$C,0),MATCH(INDEX(Overzicht!$B$1:$F$35,MATCH(demand!W$1,Overzicht!$B:$B,0),5),Verdeelsleutels_percentage!$1:$1,0)))</f>
        <v>9.6626793764183344E-3</v>
      </c>
      <c r="X162">
        <f>PRODUCT(INDEX(Overzicht!$B$2:$E$35,MATCH(demand!X$1,Overzicht!$B$2:$B$35,0),4),INDEX(Verdeelsleutels_percentage!$A:$AB,MATCH(demand!$C162,Verdeelsleutels_percentage!$C:$C,0),MATCH(INDEX(Overzicht!$B$1:$F$35,MATCH(demand!X$1,Overzicht!$B:$B,0),5),Verdeelsleutels_percentage!$1:$1,0)))</f>
        <v>2.059952530254637E-4</v>
      </c>
      <c r="Y162">
        <f>PRODUCT(INDEX(Overzicht!$B$2:$E$35,MATCH(demand!Y$1,Overzicht!$B$2:$B$35,0),4),INDEX(Verdeelsleutels_percentage!$A:$AB,MATCH(demand!$C162,Verdeelsleutels_percentage!$C:$C,0),MATCH(INDEX(Overzicht!$B$1:$F$35,MATCH(demand!Y$1,Overzicht!$B:$B,0),5),Verdeelsleutels_percentage!$1:$1,0)))</f>
        <v>6.1095542358261365E-7</v>
      </c>
      <c r="Z162">
        <f>PRODUCT(INDEX(Overzicht!$B$2:$E$35,MATCH(demand!Z$1,Overzicht!$B$2:$B$35,0),4),INDEX(Verdeelsleutels_percentage!$A:$AB,MATCH(demand!$C162,Verdeelsleutels_percentage!$C:$C,0),MATCH(INDEX(Overzicht!$B$1:$F$35,MATCH(demand!Z$1,Overzicht!$B:$B,0),5),Verdeelsleutels_percentage!$1:$1,0)))</f>
        <v>0</v>
      </c>
      <c r="AA162">
        <f>PRODUCT(INDEX(Overzicht!$B$2:$E$35,MATCH(demand!AA$1,Overzicht!$B$2:$B$35,0),4),INDEX(Verdeelsleutels_percentage!$A:$AB,MATCH(demand!$C162,Verdeelsleutels_percentage!$C:$C,0),MATCH(INDEX(Overzicht!$B$1:$F$35,MATCH(demand!AA$1,Overzicht!$B:$B,0),5),Verdeelsleutels_percentage!$1:$1,0)))</f>
        <v>1.4291354937604999E-5</v>
      </c>
      <c r="AB162">
        <f>PRODUCT(INDEX(Overzicht!$B$2:$E$35,MATCH(demand!AB$1,Overzicht!$B$2:$B$35,0),4),INDEX(Verdeelsleutels_percentage!$A:$AB,MATCH(demand!$C162,Verdeelsleutels_percentage!$C:$C,0),MATCH(INDEX(Overzicht!$B$1:$F$35,MATCH(demand!AB$1,Overzicht!$B:$B,0),5),Verdeelsleutels_percentage!$1:$1,0)))</f>
        <v>4.2274922025565351E-3</v>
      </c>
      <c r="AC162">
        <f>PRODUCT(INDEX(Overzicht!$B$2:$E$35,MATCH(demand!AC$1,Overzicht!$B$2:$B$35,0),4),INDEX(Verdeelsleutels_percentage!$A:$AB,MATCH(demand!$C162,Verdeelsleutels_percentage!$C:$C,0),MATCH(INDEX(Overzicht!$B$1:$F$35,MATCH(demand!AC$1,Overzicht!$B:$B,0),5),Verdeelsleutels_percentage!$1:$1,0)))</f>
        <v>1.6130020349555192E-4</v>
      </c>
      <c r="AD162">
        <f>PRODUCT(INDEX(Overzicht!$B$2:$E$35,MATCH(demand!AD$1,Overzicht!$B$2:$B$35,0),4),INDEX(Verdeelsleutels_percentage!$A:$AB,MATCH(demand!$C162,Verdeelsleutels_percentage!$C:$C,0),MATCH(INDEX(Overzicht!$B$1:$F$35,MATCH(demand!AD$1,Overzicht!$B:$B,0),5),Verdeelsleutels_percentage!$1:$1,0)))</f>
        <v>0</v>
      </c>
      <c r="AE162">
        <f>PRODUCT(INDEX(Overzicht!$B$2:$E$35,MATCH(demand!AE$1,Overzicht!$B$2:$B$35,0),4),INDEX(Verdeelsleutels_percentage!$A:$AB,MATCH(demand!$C162,Verdeelsleutels_percentage!$C:$C,0),MATCH(INDEX(Overzicht!$B$1:$F$35,MATCH(demand!AE$1,Overzicht!$B:$B,0),5),Verdeelsleutels_percentage!$1:$1,0)))</f>
        <v>0</v>
      </c>
      <c r="AF162">
        <f>PRODUCT(INDEX(Overzicht!$B$2:$E$35,MATCH(demand!AF$1,Overzicht!$B$2:$B$35,0),4),INDEX(Verdeelsleutels_percentage!$A:$AB,MATCH(demand!$C162,Verdeelsleutels_percentage!$C:$C,0),MATCH(INDEX(Overzicht!$B$1:$F$35,MATCH(demand!AF$1,Overzicht!$B:$B,0),5),Verdeelsleutels_percentage!$1:$1,0)))</f>
        <v>0</v>
      </c>
      <c r="AG162">
        <f>PRODUCT(INDEX(Overzicht!$B$2:$E$35,MATCH(demand!AG$1,Overzicht!$B$2:$B$35,0),4),INDEX(Verdeelsleutels_percentage!$A:$AB,MATCH(demand!$C162,Verdeelsleutels_percentage!$C:$C,0),MATCH(INDEX(Overzicht!$B$1:$F$35,MATCH(demand!AG$1,Overzicht!$B:$B,0),5),Verdeelsleutels_percentage!$1:$1,0)))</f>
        <v>0</v>
      </c>
      <c r="AH162">
        <f>PRODUCT(INDEX(Overzicht!$B$2:$E$35,MATCH(demand!AH$1,Overzicht!$B$2:$B$35,0),4),INDEX(Verdeelsleutels_percentage!$A:$AB,MATCH(demand!$C162,Verdeelsleutels_percentage!$C:$C,0),MATCH(INDEX(Overzicht!$B$1:$F$35,MATCH(demand!AH$1,Overzicht!$B:$B,0),5),Verdeelsleutels_percentage!$1:$1,0)))</f>
        <v>1.85787614188865E-4</v>
      </c>
      <c r="AI162">
        <f>PRODUCT(INDEX(Overzicht!$B$2:$E$35,MATCH(demand!AI$1,Overzicht!$B$2:$B$35,0),4),INDEX(Verdeelsleutels_percentage!$A:$AB,MATCH(demand!$C162,Verdeelsleutels_percentage!$C:$C,0),MATCH(INDEX(Overzicht!$B$1:$F$35,MATCH(demand!AI$1,Overzicht!$B:$B,0),5),Verdeelsleutels_percentage!$1:$1,0)))</f>
        <v>2.8582709875209998E-5</v>
      </c>
      <c r="AJ162">
        <f>PRODUCT(INDEX(Overzicht!$B$2:$E$35,MATCH(demand!AJ$1,Overzicht!$B$2:$B$35,0),4),INDEX(Verdeelsleutels_percentage!$A:$AB,MATCH(demand!$C162,Verdeelsleutels_percentage!$C:$C,0),MATCH(INDEX(Overzicht!$B$1:$F$35,MATCH(demand!AJ$1,Overzicht!$B:$B,0),5),Verdeelsleutels_percentage!$1:$1,0)))</f>
        <v>0</v>
      </c>
      <c r="AK162">
        <f>PRODUCT(INDEX(Overzicht!$B$2:$E$35,MATCH(demand!AK$1,Overzicht!$B$2:$B$35,0),4),INDEX(Verdeelsleutels_percentage!$A:$AB,MATCH(demand!$C162,Verdeelsleutels_percentage!$C:$C,0),MATCH(INDEX(Overzicht!$B$1:$F$35,MATCH(demand!AK$1,Overzicht!$B:$B,0),5),Verdeelsleutels_percentage!$1:$1,0)))</f>
        <v>1.2561483189343833E-4</v>
      </c>
      <c r="AL162">
        <f>PRODUCT(INDEX(Overzicht!$B$2:$E$35,MATCH(demand!AL$1,Overzicht!$B$2:$B$35,0),4),INDEX(Verdeelsleutels_percentage!$A:$AB,MATCH(demand!$C162,Verdeelsleutels_percentage!$C:$C,0),MATCH(INDEX(Overzicht!$B$1:$F$35,MATCH(demand!AL$1,Overzicht!$B:$B,0),5),Verdeelsleutels_percentage!$1:$1,0)))</f>
        <v>1.6104465627363889E-3</v>
      </c>
      <c r="AM162">
        <f>PRODUCT(INDEX(Overzicht!$B$2:$E$35,MATCH(demand!AM$1,Overzicht!$B$2:$B$35,0),4),INDEX(Verdeelsleutels_percentage!$A:$AB,MATCH(demand!$C162,Verdeelsleutels_percentage!$C:$C,0),MATCH(INDEX(Overzicht!$B$1:$F$35,MATCH(demand!AM$1,Overzicht!$B:$B,0),5),Verdeelsleutels_percentage!$1:$1,0)))</f>
        <v>3.2208931254727778E-3</v>
      </c>
      <c r="AN162">
        <f>PRODUCT(INDEX(Overzicht!$B$2:$E$35,MATCH(demand!AN$1,Overzicht!$B$2:$B$35,0),4),INDEX(Verdeelsleutels_percentage!$A:$AB,MATCH(demand!$C162,Verdeelsleutels_percentage!$C:$C,0),MATCH(INDEX(Overzicht!$B$1:$F$35,MATCH(demand!AN$1,Overzicht!$B:$B,0),5),Verdeelsleutels_percentage!$1:$1,0)))</f>
        <v>1.6104465627363889E-3</v>
      </c>
      <c r="AO162">
        <f>PRODUCT(INDEX(Overzicht!$B$2:$E$35,MATCH(demand!AO$1,Overzicht!$B$2:$B$35,0),4),INDEX(Verdeelsleutels_percentage!$A:$AB,MATCH(demand!$C162,Verdeelsleutels_percentage!$C:$C,0),MATCH(INDEX(Overzicht!$B$1:$F$35,MATCH(demand!AO$1,Overzicht!$B:$B,0),5),Verdeelsleutels_percentage!$1:$1,0)))</f>
        <v>5.6365629695773614E-3</v>
      </c>
    </row>
    <row r="163" spans="2:41">
      <c r="B163" t="str">
        <f>INDEX('ETLocal datasets'!B:C,MATCH(C163,'ETLocal datasets'!C:C,0),1)</f>
        <v>GM0439</v>
      </c>
      <c r="C163" t="str">
        <f>'ETLocal datasets'!C146</f>
        <v>Purmerend</v>
      </c>
      <c r="D163">
        <f t="shared" si="14"/>
        <v>3.1547508530277969E-2</v>
      </c>
      <c r="E163">
        <f t="shared" si="15"/>
        <v>0.16549391818872367</v>
      </c>
      <c r="F163">
        <f t="shared" si="16"/>
        <v>4.867611189641019E-2</v>
      </c>
      <c r="G163">
        <f t="shared" si="17"/>
        <v>0.10013371590118668</v>
      </c>
      <c r="H163">
        <f>PRODUCT(INDEX(Overzicht!$B$2:$E$35,MATCH(demand!H$1,Overzicht!$B$2:$B$35,0),4),INDEX(Verdeelsleutels_percentage!$A:$AB,MATCH(demand!$C163,Verdeelsleutels_percentage!$C:$C,0),MATCH(INDEX(Overzicht!$B$1:$F$35,MATCH(demand!H$1,Overzicht!$B:$B,0),5),Verdeelsleutels_percentage!$1:$1,0)))</f>
        <v>4.867611189641019E-2</v>
      </c>
      <c r="I163">
        <f>PRODUCT(INDEX(Overzicht!$B$2:$E$35,MATCH(demand!I$1,Overzicht!$B$2:$B$35,0),4),INDEX(Verdeelsleutels_percentage!$A:$AB,MATCH(demand!$C163,Verdeelsleutels_percentage!$C:$C,0),MATCH(INDEX(Overzicht!$B$1:$F$35,MATCH(demand!I$1,Overzicht!$B:$B,0),5),Verdeelsleutels_percentage!$1:$1,0)))</f>
        <v>8.0986055379544358E-6</v>
      </c>
      <c r="J163">
        <f>PRODUCT(INDEX(Overzicht!$B$2:$E$35,MATCH(demand!J$1,Overzicht!$B$2:$B$35,0),4),INDEX(Verdeelsleutels_percentage!$A:$AB,MATCH(demand!$C163,Verdeelsleutels_percentage!$C:$C,0),MATCH(INDEX(Overzicht!$B$1:$F$35,MATCH(demand!J$1,Overzicht!$B:$B,0),5),Verdeelsleutels_percentage!$1:$1,0)))</f>
        <v>1.1125968433465186E-2</v>
      </c>
      <c r="K163">
        <f>PRODUCT(INDEX(Overzicht!$B$2:$E$35,MATCH(demand!K$1,Overzicht!$B$2:$B$35,0),4),INDEX(Verdeelsleutels_percentage!$A:$AB,MATCH(demand!$C163,Verdeelsleutels_percentage!$C:$C,0),MATCH(INDEX(Overzicht!$B$1:$F$35,MATCH(demand!K$1,Overzicht!$B:$B,0),5),Verdeelsleutels_percentage!$1:$1,0)))</f>
        <v>9.4483731276135088E-7</v>
      </c>
      <c r="L163">
        <f>PRODUCT(INDEX(Overzicht!$B$2:$E$35,MATCH(demand!L$1,Overzicht!$B$2:$B$35,0),4),INDEX(Verdeelsleutels_percentage!$A:$AB,MATCH(demand!$C163,Verdeelsleutels_percentage!$C:$C,0),MATCH(INDEX(Overzicht!$B$1:$F$35,MATCH(demand!L$1,Overzicht!$B:$B,0),5),Verdeelsleutels_percentage!$1:$1,0)))</f>
        <v>1.6688952650197781E-2</v>
      </c>
      <c r="M163">
        <f>PRODUCT(INDEX(Overzicht!$B$2:$E$35,MATCH(demand!M$1,Overzicht!$B$2:$B$35,0),4),INDEX(Verdeelsleutels_percentage!$A:$AB,MATCH(demand!$C163,Verdeelsleutels_percentage!$C:$C,0),MATCH(INDEX(Overzicht!$B$1:$F$35,MATCH(demand!M$1,Overzicht!$B:$B,0),5),Verdeelsleutels_percentage!$1:$1,0)))</f>
        <v>1.7479348473470232E-4</v>
      </c>
      <c r="N163">
        <f>PRODUCT(INDEX(Overzicht!$B$2:$E$35,MATCH(demand!N$1,Overzicht!$B$2:$B$35,0),4),INDEX(Verdeelsleutels_percentage!$A:$AB,MATCH(demand!$C163,Verdeelsleutels_percentage!$C:$C,0),MATCH(INDEX(Overzicht!$B$1:$F$35,MATCH(demand!N$1,Overzicht!$B:$B,0),5),Verdeelsleutels_percentage!$1:$1,0)))</f>
        <v>1.9044166336809474E-4</v>
      </c>
      <c r="O163">
        <f>PRODUCT(INDEX(Overzicht!$B$2:$E$35,MATCH(demand!O$1,Overzicht!$B$2:$B$35,0),4),INDEX(Verdeelsleutels_percentage!$A:$AB,MATCH(demand!$C163,Verdeelsleutels_percentage!$C:$C,0),MATCH(INDEX(Overzicht!$B$1:$F$35,MATCH(demand!O$1,Overzicht!$B:$B,0),5),Verdeelsleutels_percentage!$1:$1,0)))</f>
        <v>0</v>
      </c>
      <c r="P163">
        <f>PRODUCT(INDEX(Overzicht!$B$2:$E$35,MATCH(demand!P$1,Overzicht!$B$2:$B$35,0),4),INDEX(Verdeelsleutels_percentage!$A:$AB,MATCH(demand!$C163,Verdeelsleutels_percentage!$C:$C,0),MATCH(INDEX(Overzicht!$B$1:$F$35,MATCH(demand!P$1,Overzicht!$B:$B,0),5),Verdeelsleutels_percentage!$1:$1,0)))</f>
        <v>0</v>
      </c>
      <c r="Q163">
        <f>PRODUCT(INDEX(Overzicht!$B$2:$E$35,MATCH(demand!Q$1,Overzicht!$B$2:$B$35,0),4),INDEX(Verdeelsleutels_percentage!$A:$AB,MATCH(demand!$C163,Verdeelsleutels_percentage!$C:$C,0),MATCH(INDEX(Overzicht!$B$1:$F$35,MATCH(demand!Q$1,Overzicht!$B:$B,0),5),Verdeelsleutels_percentage!$1:$1,0)))</f>
        <v>1.6515109393424886E-2</v>
      </c>
      <c r="R163">
        <f>PRODUCT(INDEX(Overzicht!$B$2:$E$35,MATCH(demand!R$1,Overzicht!$B$2:$B$35,0),4),INDEX(Verdeelsleutels_percentage!$A:$AB,MATCH(demand!$C163,Verdeelsleutels_percentage!$C:$C,0),MATCH(INDEX(Overzicht!$B$1:$F$35,MATCH(demand!R$1,Overzicht!$B:$B,0),5),Verdeelsleutels_percentage!$1:$1,0)))</f>
        <v>2.9553353651391896E-3</v>
      </c>
      <c r="S163">
        <f>PRODUCT(INDEX(Overzicht!$B$2:$E$35,MATCH(demand!S$1,Overzicht!$B$2:$B$35,0),4),INDEX(Verdeelsleutels_percentage!$A:$AB,MATCH(demand!$C163,Verdeelsleutels_percentage!$C:$C,0),MATCH(INDEX(Overzicht!$B$1:$F$35,MATCH(demand!S$1,Overzicht!$B:$B,0),5),Verdeelsleutels_percentage!$1:$1,0)))</f>
        <v>2.2715518884991424E-2</v>
      </c>
      <c r="T163">
        <f>PRODUCT(INDEX(Overzicht!$B$2:$E$35,MATCH(demand!T$1,Overzicht!$B$2:$B$35,0),4),INDEX(Verdeelsleutels_percentage!$A:$AB,MATCH(demand!$C163,Verdeelsleutels_percentage!$C:$C,0),MATCH(INDEX(Overzicht!$B$1:$F$35,MATCH(demand!T$1,Overzicht!$B:$B,0),5),Verdeelsleutels_percentage!$1:$1,0)))</f>
        <v>1.8543280722441977E-2</v>
      </c>
      <c r="U163">
        <f>PRODUCT(INDEX(Overzicht!$B$2:$E$35,MATCH(demand!U$1,Overzicht!$B$2:$B$35,0),4),INDEX(Verdeelsleutels_percentage!$A:$AB,MATCH(demand!$C163,Verdeelsleutels_percentage!$C:$C,0),MATCH(INDEX(Overzicht!$B$1:$F$35,MATCH(demand!U$1,Overzicht!$B:$B,0),5),Verdeelsleutels_percentage!$1:$1,0)))</f>
        <v>5.7947752257631178E-2</v>
      </c>
      <c r="V163">
        <f>PRODUCT(INDEX(Overzicht!$B$2:$E$35,MATCH(demand!V$1,Overzicht!$B$2:$B$35,0),4),INDEX(Verdeelsleutels_percentage!$A:$AB,MATCH(demand!$C163,Verdeelsleutels_percentage!$C:$C,0),MATCH(INDEX(Overzicht!$B$1:$F$35,MATCH(demand!V$1,Overzicht!$B:$B,0),5),Verdeelsleutels_percentage!$1:$1,0)))</f>
        <v>5.0994021986715439E-3</v>
      </c>
      <c r="W163">
        <f>PRODUCT(INDEX(Overzicht!$B$2:$E$35,MATCH(demand!W$1,Overzicht!$B$2:$B$35,0),4),INDEX(Verdeelsleutels_percentage!$A:$AB,MATCH(demand!$C163,Verdeelsleutels_percentage!$C:$C,0),MATCH(INDEX(Overzicht!$B$1:$F$35,MATCH(demand!W$1,Overzicht!$B:$B,0),5),Verdeelsleutels_percentage!$1:$1,0)))</f>
        <v>5.562984216732593E-2</v>
      </c>
      <c r="X163">
        <f>PRODUCT(INDEX(Overzicht!$B$2:$E$35,MATCH(demand!X$1,Overzicht!$B$2:$B$35,0),4),INDEX(Verdeelsleutels_percentage!$A:$AB,MATCH(demand!$C163,Verdeelsleutels_percentage!$C:$C,0),MATCH(INDEX(Overzicht!$B$1:$F$35,MATCH(demand!X$1,Overzicht!$B:$B,0),5),Verdeelsleutels_percentage!$1:$1,0)))</f>
        <v>1.5310457995135816E-3</v>
      </c>
      <c r="Y163">
        <f>PRODUCT(INDEX(Overzicht!$B$2:$E$35,MATCH(demand!Y$1,Overzicht!$B$2:$B$35,0),4),INDEX(Verdeelsleutels_percentage!$A:$AB,MATCH(demand!$C163,Verdeelsleutels_percentage!$C:$C,0),MATCH(INDEX(Overzicht!$B$1:$F$35,MATCH(demand!Y$1,Overzicht!$B:$B,0),5),Verdeelsleutels_percentage!$1:$1,0)))</f>
        <v>9.6728236649813065E-8</v>
      </c>
      <c r="Z163">
        <f>PRODUCT(INDEX(Overzicht!$B$2:$E$35,MATCH(demand!Z$1,Overzicht!$B$2:$B$35,0),4),INDEX(Verdeelsleutels_percentage!$A:$AB,MATCH(demand!$C163,Verdeelsleutels_percentage!$C:$C,0),MATCH(INDEX(Overzicht!$B$1:$F$35,MATCH(demand!Z$1,Overzicht!$B:$B,0),5),Verdeelsleutels_percentage!$1:$1,0)))</f>
        <v>0</v>
      </c>
      <c r="AA163">
        <f>PRODUCT(INDEX(Overzicht!$B$2:$E$35,MATCH(demand!AA$1,Overzicht!$B$2:$B$35,0),4),INDEX(Verdeelsleutels_percentage!$A:$AB,MATCH(demand!$C163,Verdeelsleutels_percentage!$C:$C,0),MATCH(INDEX(Overzicht!$B$1:$F$35,MATCH(demand!AA$1,Overzicht!$B:$B,0),5),Verdeelsleutels_percentage!$1:$1,0)))</f>
        <v>2.2626488105219429E-6</v>
      </c>
      <c r="AB163">
        <f>PRODUCT(INDEX(Overzicht!$B$2:$E$35,MATCH(demand!AB$1,Overzicht!$B$2:$B$35,0),4),INDEX(Verdeelsleutels_percentage!$A:$AB,MATCH(demand!$C163,Verdeelsleutels_percentage!$C:$C,0),MATCH(INDEX(Overzicht!$B$1:$F$35,MATCH(demand!AB$1,Overzicht!$B:$B,0),5),Verdeelsleutels_percentage!$1:$1,0)))</f>
        <v>1.7014022413767978E-2</v>
      </c>
      <c r="AC163">
        <f>PRODUCT(INDEX(Overzicht!$B$2:$E$35,MATCH(demand!AC$1,Overzicht!$B$2:$B$35,0),4),INDEX(Verdeelsleutels_percentage!$A:$AB,MATCH(demand!$C163,Verdeelsleutels_percentage!$C:$C,0),MATCH(INDEX(Overzicht!$B$1:$F$35,MATCH(demand!AC$1,Overzicht!$B:$B,0),5),Verdeelsleutels_percentage!$1:$1,0)))</f>
        <v>7.3784397612650153E-4</v>
      </c>
      <c r="AD163">
        <f>PRODUCT(INDEX(Overzicht!$B$2:$E$35,MATCH(demand!AD$1,Overzicht!$B$2:$B$35,0),4),INDEX(Verdeelsleutels_percentage!$A:$AB,MATCH(demand!$C163,Verdeelsleutels_percentage!$C:$C,0),MATCH(INDEX(Overzicht!$B$1:$F$35,MATCH(demand!AD$1,Overzicht!$B:$B,0),5),Verdeelsleutels_percentage!$1:$1,0)))</f>
        <v>0</v>
      </c>
      <c r="AE163">
        <f>PRODUCT(INDEX(Overzicht!$B$2:$E$35,MATCH(demand!AE$1,Overzicht!$B$2:$B$35,0),4),INDEX(Verdeelsleutels_percentage!$A:$AB,MATCH(demand!$C163,Verdeelsleutels_percentage!$C:$C,0),MATCH(INDEX(Overzicht!$B$1:$F$35,MATCH(demand!AE$1,Overzicht!$B:$B,0),5),Verdeelsleutels_percentage!$1:$1,0)))</f>
        <v>0</v>
      </c>
      <c r="AF163">
        <f>PRODUCT(INDEX(Overzicht!$B$2:$E$35,MATCH(demand!AF$1,Overzicht!$B$2:$B$35,0),4),INDEX(Verdeelsleutels_percentage!$A:$AB,MATCH(demand!$C163,Verdeelsleutels_percentage!$C:$C,0),MATCH(INDEX(Overzicht!$B$1:$F$35,MATCH(demand!AF$1,Overzicht!$B:$B,0),5),Verdeelsleutels_percentage!$1:$1,0)))</f>
        <v>0</v>
      </c>
      <c r="AG163">
        <f>PRODUCT(INDEX(Overzicht!$B$2:$E$35,MATCH(demand!AG$1,Overzicht!$B$2:$B$35,0),4),INDEX(Verdeelsleutels_percentage!$A:$AB,MATCH(demand!$C163,Verdeelsleutels_percentage!$C:$C,0),MATCH(INDEX(Overzicht!$B$1:$F$35,MATCH(demand!AG$1,Overzicht!$B:$B,0),5),Verdeelsleutels_percentage!$1:$1,0)))</f>
        <v>0</v>
      </c>
      <c r="AH163">
        <f>PRODUCT(INDEX(Overzicht!$B$2:$E$35,MATCH(demand!AH$1,Overzicht!$B$2:$B$35,0),4),INDEX(Verdeelsleutels_percentage!$A:$AB,MATCH(demand!$C163,Verdeelsleutels_percentage!$C:$C,0),MATCH(INDEX(Overzicht!$B$1:$F$35,MATCH(demand!AH$1,Overzicht!$B:$B,0),5),Verdeelsleutels_percentage!$1:$1,0)))</f>
        <v>2.941443453678526E-5</v>
      </c>
      <c r="AI163">
        <f>PRODUCT(INDEX(Overzicht!$B$2:$E$35,MATCH(demand!AI$1,Overzicht!$B$2:$B$35,0),4),INDEX(Verdeelsleutels_percentage!$A:$AB,MATCH(demand!$C163,Verdeelsleutels_percentage!$C:$C,0),MATCH(INDEX(Overzicht!$B$1:$F$35,MATCH(demand!AI$1,Overzicht!$B:$B,0),5),Verdeelsleutels_percentage!$1:$1,0)))</f>
        <v>4.5252976210438859E-6</v>
      </c>
      <c r="AJ163">
        <f>PRODUCT(INDEX(Overzicht!$B$2:$E$35,MATCH(demand!AJ$1,Overzicht!$B$2:$B$35,0),4),INDEX(Verdeelsleutels_percentage!$A:$AB,MATCH(demand!$C163,Verdeelsleutels_percentage!$C:$C,0),MATCH(INDEX(Overzicht!$B$1:$F$35,MATCH(demand!AJ$1,Overzicht!$B:$B,0),5),Verdeelsleutels_percentage!$1:$1,0)))</f>
        <v>0</v>
      </c>
      <c r="AK163">
        <f>PRODUCT(INDEX(Overzicht!$B$2:$E$35,MATCH(demand!AK$1,Overzicht!$B$2:$B$35,0),4),INDEX(Verdeelsleutels_percentage!$A:$AB,MATCH(demand!$C163,Verdeelsleutels_percentage!$C:$C,0),MATCH(INDEX(Overzicht!$B$1:$F$35,MATCH(demand!AK$1,Overzicht!$B:$B,0),5),Verdeelsleutels_percentage!$1:$1,0)))</f>
        <v>7.2318794817523714E-4</v>
      </c>
      <c r="AL163">
        <f>PRODUCT(INDEX(Overzicht!$B$2:$E$35,MATCH(demand!AL$1,Overzicht!$B$2:$B$35,0),4),INDEX(Verdeelsleutels_percentage!$A:$AB,MATCH(demand!$C163,Verdeelsleutels_percentage!$C:$C,0),MATCH(INDEX(Overzicht!$B$1:$F$35,MATCH(demand!AL$1,Overzicht!$B:$B,0),5),Verdeelsleutels_percentage!$1:$1,0)))</f>
        <v>9.2716403612209883E-3</v>
      </c>
      <c r="AM163">
        <f>PRODUCT(INDEX(Overzicht!$B$2:$E$35,MATCH(demand!AM$1,Overzicht!$B$2:$B$35,0),4),INDEX(Verdeelsleutels_percentage!$A:$AB,MATCH(demand!$C163,Verdeelsleutels_percentage!$C:$C,0),MATCH(INDEX(Overzicht!$B$1:$F$35,MATCH(demand!AM$1,Overzicht!$B:$B,0),5),Verdeelsleutels_percentage!$1:$1,0)))</f>
        <v>1.8543280722441977E-2</v>
      </c>
      <c r="AN163">
        <f>PRODUCT(INDEX(Overzicht!$B$2:$E$35,MATCH(demand!AN$1,Overzicht!$B$2:$B$35,0),4),INDEX(Verdeelsleutels_percentage!$A:$AB,MATCH(demand!$C163,Verdeelsleutels_percentage!$C:$C,0),MATCH(INDEX(Overzicht!$B$1:$F$35,MATCH(demand!AN$1,Overzicht!$B:$B,0),5),Verdeelsleutels_percentage!$1:$1,0)))</f>
        <v>9.2716403612209883E-3</v>
      </c>
      <c r="AO163">
        <f>PRODUCT(INDEX(Overzicht!$B$2:$E$35,MATCH(demand!AO$1,Overzicht!$B$2:$B$35,0),4),INDEX(Verdeelsleutels_percentage!$A:$AB,MATCH(demand!$C163,Verdeelsleutels_percentage!$C:$C,0),MATCH(INDEX(Overzicht!$B$1:$F$35,MATCH(demand!AO$1,Overzicht!$B:$B,0),5),Verdeelsleutels_percentage!$1:$1,0)))</f>
        <v>3.2450741264273456E-2</v>
      </c>
    </row>
    <row r="164" spans="2:41">
      <c r="B164" t="str">
        <f>INDEX('ETLocal datasets'!B:C,MATCH(C164,'ETLocal datasets'!C:C,0),1)</f>
        <v>GM0441</v>
      </c>
      <c r="C164" t="str">
        <f>'ETLocal datasets'!C147</f>
        <v>Schagen</v>
      </c>
      <c r="D164">
        <f t="shared" si="14"/>
        <v>8.5636955668718262E-2</v>
      </c>
      <c r="E164">
        <f t="shared" si="15"/>
        <v>0.11185916452959474</v>
      </c>
      <c r="F164">
        <f t="shared" si="16"/>
        <v>2.8283872799949868E-2</v>
      </c>
      <c r="G164">
        <f t="shared" si="17"/>
        <v>5.8183966902754014E-2</v>
      </c>
      <c r="H164">
        <f>PRODUCT(INDEX(Overzicht!$B$2:$E$35,MATCH(demand!H$1,Overzicht!$B$2:$B$35,0),4),INDEX(Verdeelsleutels_percentage!$A:$AB,MATCH(demand!$C164,Verdeelsleutels_percentage!$C:$C,0),MATCH(INDEX(Overzicht!$B$1:$F$35,MATCH(demand!H$1,Overzicht!$B:$B,0),5),Verdeelsleutels_percentage!$1:$1,0)))</f>
        <v>2.8283872799949868E-2</v>
      </c>
      <c r="I164">
        <f>PRODUCT(INDEX(Overzicht!$B$2:$E$35,MATCH(demand!I$1,Overzicht!$B$2:$B$35,0),4),INDEX(Verdeelsleutels_percentage!$A:$AB,MATCH(demand!$C164,Verdeelsleutels_percentage!$C:$C,0),MATCH(INDEX(Overzicht!$B$1:$F$35,MATCH(demand!I$1,Overzicht!$B:$B,0),5),Verdeelsleutels_percentage!$1:$1,0)))</f>
        <v>2.7555704488927784E-2</v>
      </c>
      <c r="J164">
        <f>PRODUCT(INDEX(Overzicht!$B$2:$E$35,MATCH(demand!J$1,Overzicht!$B$2:$B$35,0),4),INDEX(Verdeelsleutels_percentage!$A:$AB,MATCH(demand!$C164,Verdeelsleutels_percentage!$C:$C,0),MATCH(INDEX(Overzicht!$B$1:$F$35,MATCH(demand!J$1,Overzicht!$B:$B,0),5),Verdeelsleutels_percentage!$1:$1,0)))</f>
        <v>6.4648852114171131E-3</v>
      </c>
      <c r="K164">
        <f>PRODUCT(INDEX(Overzicht!$B$2:$E$35,MATCH(demand!K$1,Overzicht!$B$2:$B$35,0),4),INDEX(Verdeelsleutels_percentage!$A:$AB,MATCH(demand!$C164,Verdeelsleutels_percentage!$C:$C,0),MATCH(INDEX(Overzicht!$B$1:$F$35,MATCH(demand!K$1,Overzicht!$B:$B,0),5),Verdeelsleutels_percentage!$1:$1,0)))</f>
        <v>3.2148321903749085E-3</v>
      </c>
      <c r="L164">
        <f>PRODUCT(INDEX(Overzicht!$B$2:$E$35,MATCH(demand!L$1,Overzicht!$B$2:$B$35,0),4),INDEX(Verdeelsleutels_percentage!$A:$AB,MATCH(demand!$C164,Verdeelsleutels_percentage!$C:$C,0),MATCH(INDEX(Overzicht!$B$1:$F$35,MATCH(demand!L$1,Overzicht!$B:$B,0),5),Verdeelsleutels_percentage!$1:$1,0)))</f>
        <v>9.6973278171256696E-3</v>
      </c>
      <c r="M164">
        <f>PRODUCT(INDEX(Overzicht!$B$2:$E$35,MATCH(demand!M$1,Overzicht!$B$2:$B$35,0),4),INDEX(Verdeelsleutels_percentage!$A:$AB,MATCH(demand!$C164,Verdeelsleutels_percentage!$C:$C,0),MATCH(INDEX(Overzicht!$B$1:$F$35,MATCH(demand!M$1,Overzicht!$B:$B,0),5),Verdeelsleutels_percentage!$1:$1,0)))</f>
        <v>8.8453737734978683E-3</v>
      </c>
      <c r="N164">
        <f>PRODUCT(INDEX(Overzicht!$B$2:$E$35,MATCH(demand!N$1,Overzicht!$B$2:$B$35,0),4),INDEX(Verdeelsleutels_percentage!$A:$AB,MATCH(demand!$C164,Verdeelsleutels_percentage!$C:$C,0),MATCH(INDEX(Overzicht!$B$1:$F$35,MATCH(demand!N$1,Overzicht!$B:$B,0),5),Verdeelsleutels_percentage!$1:$1,0)))</f>
        <v>1.0203208895947844E-2</v>
      </c>
      <c r="O164">
        <f>PRODUCT(INDEX(Overzicht!$B$2:$E$35,MATCH(demand!O$1,Overzicht!$B$2:$B$35,0),4),INDEX(Verdeelsleutels_percentage!$A:$AB,MATCH(demand!$C164,Verdeelsleutels_percentage!$C:$C,0),MATCH(INDEX(Overzicht!$B$1:$F$35,MATCH(demand!O$1,Overzicht!$B:$B,0),5),Verdeelsleutels_percentage!$1:$1,0)))</f>
        <v>0</v>
      </c>
      <c r="P164">
        <f>PRODUCT(INDEX(Overzicht!$B$2:$E$35,MATCH(demand!P$1,Overzicht!$B$2:$B$35,0),4),INDEX(Verdeelsleutels_percentage!$A:$AB,MATCH(demand!$C164,Verdeelsleutels_percentage!$C:$C,0),MATCH(INDEX(Overzicht!$B$1:$F$35,MATCH(demand!P$1,Overzicht!$B:$B,0),5),Verdeelsleutels_percentage!$1:$1,0)))</f>
        <v>2.609229175181331E-2</v>
      </c>
      <c r="Q164">
        <f>PRODUCT(INDEX(Overzicht!$B$2:$E$35,MATCH(demand!Q$1,Overzicht!$B$2:$B$35,0),4),INDEX(Verdeelsleutels_percentage!$A:$AB,MATCH(demand!$C164,Verdeelsleutels_percentage!$C:$C,0),MATCH(INDEX(Overzicht!$B$1:$F$35,MATCH(demand!Q$1,Overzicht!$B:$B,0),5),Verdeelsleutels_percentage!$1:$1,0)))</f>
        <v>9.5963139856972777E-3</v>
      </c>
      <c r="R164">
        <f>PRODUCT(INDEX(Overzicht!$B$2:$E$35,MATCH(demand!R$1,Overzicht!$B$2:$B$35,0),4),INDEX(Verdeelsleutels_percentage!$A:$AB,MATCH(demand!$C164,Verdeelsleutels_percentage!$C:$C,0),MATCH(INDEX(Overzicht!$B$1:$F$35,MATCH(demand!R$1,Overzicht!$B:$B,0),5),Verdeelsleutels_percentage!$1:$1,0)))</f>
        <v>1.7172351342826706E-3</v>
      </c>
      <c r="S164">
        <f>PRODUCT(INDEX(Overzicht!$B$2:$E$35,MATCH(demand!S$1,Overzicht!$B$2:$B$35,0),4),INDEX(Verdeelsleutels_percentage!$A:$AB,MATCH(demand!$C164,Verdeelsleutels_percentage!$C:$C,0),MATCH(INDEX(Overzicht!$B$1:$F$35,MATCH(demand!S$1,Overzicht!$B:$B,0),5),Verdeelsleutels_percentage!$1:$1,0)))</f>
        <v>1.3199140639976606E-2</v>
      </c>
      <c r="T164">
        <f>PRODUCT(INDEX(Overzicht!$B$2:$E$35,MATCH(demand!T$1,Overzicht!$B$2:$B$35,0),4),INDEX(Verdeelsleutels_percentage!$A:$AB,MATCH(demand!$C164,Verdeelsleutels_percentage!$C:$C,0),MATCH(INDEX(Overzicht!$B$1:$F$35,MATCH(demand!T$1,Overzicht!$B:$B,0),5),Verdeelsleutels_percentage!$1:$1,0)))</f>
        <v>1.0774808685695188E-2</v>
      </c>
      <c r="U164">
        <f>PRODUCT(INDEX(Overzicht!$B$2:$E$35,MATCH(demand!U$1,Overzicht!$B$2:$B$35,0),4),INDEX(Verdeelsleutels_percentage!$A:$AB,MATCH(demand!$C164,Verdeelsleutels_percentage!$C:$C,0),MATCH(INDEX(Overzicht!$B$1:$F$35,MATCH(demand!U$1,Overzicht!$B:$B,0),5),Verdeelsleutels_percentage!$1:$1,0)))</f>
        <v>3.3671277142797461E-2</v>
      </c>
      <c r="V164">
        <f>PRODUCT(INDEX(Overzicht!$B$2:$E$35,MATCH(demand!V$1,Overzicht!$B$2:$B$35,0),4),INDEX(Verdeelsleutels_percentage!$A:$AB,MATCH(demand!$C164,Verdeelsleutels_percentage!$C:$C,0),MATCH(INDEX(Overzicht!$B$1:$F$35,MATCH(demand!V$1,Overzicht!$B:$B,0),5),Verdeelsleutels_percentage!$1:$1,0)))</f>
        <v>2.9630723885661773E-3</v>
      </c>
      <c r="W164">
        <f>PRODUCT(INDEX(Overzicht!$B$2:$E$35,MATCH(demand!W$1,Overzicht!$B$2:$B$35,0),4),INDEX(Verdeelsleutels_percentage!$A:$AB,MATCH(demand!$C164,Verdeelsleutels_percentage!$C:$C,0),MATCH(INDEX(Overzicht!$B$1:$F$35,MATCH(demand!W$1,Overzicht!$B:$B,0),5),Verdeelsleutels_percentage!$1:$1,0)))</f>
        <v>3.2324426057085562E-2</v>
      </c>
      <c r="X164">
        <f>PRODUCT(INDEX(Overzicht!$B$2:$E$35,MATCH(demand!X$1,Overzicht!$B$2:$B$35,0),4),INDEX(Verdeelsleutels_percentage!$A:$AB,MATCH(demand!$C164,Verdeelsleutels_percentage!$C:$C,0),MATCH(INDEX(Overzicht!$B$1:$F$35,MATCH(demand!X$1,Overzicht!$B:$B,0),5),Verdeelsleutels_percentage!$1:$1,0)))</f>
        <v>1.0856506578369033E-3</v>
      </c>
      <c r="Y164">
        <f>PRODUCT(INDEX(Overzicht!$B$2:$E$35,MATCH(demand!Y$1,Overzicht!$B$2:$B$35,0),4),INDEX(Verdeelsleutels_percentage!$A:$AB,MATCH(demand!$C164,Verdeelsleutels_percentage!$C:$C,0),MATCH(INDEX(Overzicht!$B$1:$F$35,MATCH(demand!Y$1,Overzicht!$B:$B,0),5),Verdeelsleutels_percentage!$1:$1,0)))</f>
        <v>5.0482199080005201E-6</v>
      </c>
      <c r="Z164">
        <f>PRODUCT(INDEX(Overzicht!$B$2:$E$35,MATCH(demand!Z$1,Overzicht!$B$2:$B$35,0),4),INDEX(Verdeelsleutels_percentage!$A:$AB,MATCH(demand!$C164,Verdeelsleutels_percentage!$C:$C,0),MATCH(INDEX(Overzicht!$B$1:$F$35,MATCH(demand!Z$1,Overzicht!$B:$B,0),5),Verdeelsleutels_percentage!$1:$1,0)))</f>
        <v>0</v>
      </c>
      <c r="AA164">
        <f>PRODUCT(INDEX(Overzicht!$B$2:$E$35,MATCH(demand!AA$1,Overzicht!$B$2:$B$35,0),4),INDEX(Verdeelsleutels_percentage!$A:$AB,MATCH(demand!$C164,Verdeelsleutels_percentage!$C:$C,0),MATCH(INDEX(Overzicht!$B$1:$F$35,MATCH(demand!AA$1,Overzicht!$B:$B,0),5),Verdeelsleutels_percentage!$1:$1,0)))</f>
        <v>1.1808701539182504E-4</v>
      </c>
      <c r="AB164">
        <f>PRODUCT(INDEX(Overzicht!$B$2:$E$35,MATCH(demand!AB$1,Overzicht!$B$2:$B$35,0),4),INDEX(Verdeelsleutels_percentage!$A:$AB,MATCH(demand!$C164,Verdeelsleutels_percentage!$C:$C,0),MATCH(INDEX(Overzicht!$B$1:$F$35,MATCH(demand!AB$1,Overzicht!$B:$B,0),5),Verdeelsleutels_percentage!$1:$1,0)))</f>
        <v>1.4939159771134792E-2</v>
      </c>
      <c r="AC164">
        <f>PRODUCT(INDEX(Overzicht!$B$2:$E$35,MATCH(demand!AC$1,Overzicht!$B$2:$B$35,0),4),INDEX(Verdeelsleutels_percentage!$A:$AB,MATCH(demand!$C164,Verdeelsleutels_percentage!$C:$C,0),MATCH(INDEX(Overzicht!$B$1:$F$35,MATCH(demand!AC$1,Overzicht!$B:$B,0),5),Verdeelsleutels_percentage!$1:$1,0)))</f>
        <v>6.1518793261360646E-4</v>
      </c>
      <c r="AD164">
        <f>PRODUCT(INDEX(Overzicht!$B$2:$E$35,MATCH(demand!AD$1,Overzicht!$B$2:$B$35,0),4),INDEX(Verdeelsleutels_percentage!$A:$AB,MATCH(demand!$C164,Verdeelsleutels_percentage!$C:$C,0),MATCH(INDEX(Overzicht!$B$1:$F$35,MATCH(demand!AD$1,Overzicht!$B:$B,0),5),Verdeelsleutels_percentage!$1:$1,0)))</f>
        <v>0</v>
      </c>
      <c r="AE164">
        <f>PRODUCT(INDEX(Overzicht!$B$2:$E$35,MATCH(demand!AE$1,Overzicht!$B$2:$B$35,0),4),INDEX(Verdeelsleutels_percentage!$A:$AB,MATCH(demand!$C164,Verdeelsleutels_percentage!$C:$C,0),MATCH(INDEX(Overzicht!$B$1:$F$35,MATCH(demand!AE$1,Overzicht!$B:$B,0),5),Verdeelsleutels_percentage!$1:$1,0)))</f>
        <v>0</v>
      </c>
      <c r="AF164">
        <f>PRODUCT(INDEX(Overzicht!$B$2:$E$35,MATCH(demand!AF$1,Overzicht!$B$2:$B$35,0),4),INDEX(Verdeelsleutels_percentage!$A:$AB,MATCH(demand!$C164,Verdeelsleutels_percentage!$C:$C,0),MATCH(INDEX(Overzicht!$B$1:$F$35,MATCH(demand!AF$1,Overzicht!$B:$B,0),5),Verdeelsleutels_percentage!$1:$1,0)))</f>
        <v>0</v>
      </c>
      <c r="AG164">
        <f>PRODUCT(INDEX(Overzicht!$B$2:$E$35,MATCH(demand!AG$1,Overzicht!$B$2:$B$35,0),4),INDEX(Verdeelsleutels_percentage!$A:$AB,MATCH(demand!$C164,Verdeelsleutels_percentage!$C:$C,0),MATCH(INDEX(Overzicht!$B$1:$F$35,MATCH(demand!AG$1,Overzicht!$B:$B,0),5),Verdeelsleutels_percentage!$1:$1,0)))</f>
        <v>0</v>
      </c>
      <c r="AH164">
        <f>PRODUCT(INDEX(Overzicht!$B$2:$E$35,MATCH(demand!AH$1,Overzicht!$B$2:$B$35,0),4),INDEX(Verdeelsleutels_percentage!$A:$AB,MATCH(demand!$C164,Verdeelsleutels_percentage!$C:$C,0),MATCH(INDEX(Overzicht!$B$1:$F$35,MATCH(demand!AH$1,Overzicht!$B:$B,0),5),Verdeelsleutels_percentage!$1:$1,0)))</f>
        <v>1.5351312000937256E-3</v>
      </c>
      <c r="AI164">
        <f>PRODUCT(INDEX(Overzicht!$B$2:$E$35,MATCH(demand!AI$1,Overzicht!$B$2:$B$35,0),4),INDEX(Verdeelsleutels_percentage!$A:$AB,MATCH(demand!$C164,Verdeelsleutels_percentage!$C:$C,0),MATCH(INDEX(Overzicht!$B$1:$F$35,MATCH(demand!AI$1,Overzicht!$B:$B,0),5),Verdeelsleutels_percentage!$1:$1,0)))</f>
        <v>2.3617403078365009E-4</v>
      </c>
      <c r="AJ164">
        <f>PRODUCT(INDEX(Overzicht!$B$2:$E$35,MATCH(demand!AJ$1,Overzicht!$B$2:$B$35,0),4),INDEX(Verdeelsleutels_percentage!$A:$AB,MATCH(demand!$C164,Verdeelsleutels_percentage!$C:$C,0),MATCH(INDEX(Overzicht!$B$1:$F$35,MATCH(demand!AJ$1,Overzicht!$B:$B,0),5),Verdeelsleutels_percentage!$1:$1,0)))</f>
        <v>0</v>
      </c>
      <c r="AK164">
        <f>PRODUCT(INDEX(Overzicht!$B$2:$E$35,MATCH(demand!AK$1,Overzicht!$B$2:$B$35,0),4),INDEX(Verdeelsleutels_percentage!$A:$AB,MATCH(demand!$C164,Verdeelsleutels_percentage!$C:$C,0),MATCH(INDEX(Overzicht!$B$1:$F$35,MATCH(demand!AK$1,Overzicht!$B:$B,0),5),Verdeelsleutels_percentage!$1:$1,0)))</f>
        <v>4.2021753874211236E-4</v>
      </c>
      <c r="AL164">
        <f>PRODUCT(INDEX(Overzicht!$B$2:$E$35,MATCH(demand!AL$1,Overzicht!$B$2:$B$35,0),4),INDEX(Verdeelsleutels_percentage!$A:$AB,MATCH(demand!$C164,Verdeelsleutels_percentage!$C:$C,0),MATCH(INDEX(Overzicht!$B$1:$F$35,MATCH(demand!AL$1,Overzicht!$B:$B,0),5),Verdeelsleutels_percentage!$1:$1,0)))</f>
        <v>5.3874043428475942E-3</v>
      </c>
      <c r="AM164">
        <f>PRODUCT(INDEX(Overzicht!$B$2:$E$35,MATCH(demand!AM$1,Overzicht!$B$2:$B$35,0),4),INDEX(Verdeelsleutels_percentage!$A:$AB,MATCH(demand!$C164,Verdeelsleutels_percentage!$C:$C,0),MATCH(INDEX(Overzicht!$B$1:$F$35,MATCH(demand!AM$1,Overzicht!$B:$B,0),5),Verdeelsleutels_percentage!$1:$1,0)))</f>
        <v>1.0774808685695188E-2</v>
      </c>
      <c r="AN164">
        <f>PRODUCT(INDEX(Overzicht!$B$2:$E$35,MATCH(demand!AN$1,Overzicht!$B$2:$B$35,0),4),INDEX(Verdeelsleutels_percentage!$A:$AB,MATCH(demand!$C164,Verdeelsleutels_percentage!$C:$C,0),MATCH(INDEX(Overzicht!$B$1:$F$35,MATCH(demand!AN$1,Overzicht!$B:$B,0),5),Verdeelsleutels_percentage!$1:$1,0)))</f>
        <v>5.3874043428475942E-3</v>
      </c>
      <c r="AO164">
        <f>PRODUCT(INDEX(Overzicht!$B$2:$E$35,MATCH(demand!AO$1,Overzicht!$B$2:$B$35,0),4),INDEX(Verdeelsleutels_percentage!$A:$AB,MATCH(demand!$C164,Verdeelsleutels_percentage!$C:$C,0),MATCH(INDEX(Overzicht!$B$1:$F$35,MATCH(demand!AO$1,Overzicht!$B:$B,0),5),Verdeelsleutels_percentage!$1:$1,0)))</f>
        <v>1.8855915199966579E-2</v>
      </c>
    </row>
    <row r="165" spans="2:41">
      <c r="B165" t="str">
        <f>INDEX('ETLocal datasets'!B:C,MATCH(C165,'ETLocal datasets'!C:C,0),1)</f>
        <v>GM0448</v>
      </c>
      <c r="C165" t="str">
        <f>'ETLocal datasets'!C148</f>
        <v>Texel</v>
      </c>
      <c r="D165">
        <f t="shared" si="14"/>
        <v>3.9047253002925858E-2</v>
      </c>
      <c r="E165">
        <f t="shared" si="15"/>
        <v>4.0332124253632272E-2</v>
      </c>
      <c r="F165">
        <f t="shared" si="16"/>
        <v>8.2306537671239417E-3</v>
      </c>
      <c r="G165">
        <f t="shared" si="17"/>
        <v>1.6931630606654965E-2</v>
      </c>
      <c r="H165">
        <f>PRODUCT(INDEX(Overzicht!$B$2:$E$35,MATCH(demand!H$1,Overzicht!$B$2:$B$35,0),4),INDEX(Verdeelsleutels_percentage!$A:$AB,MATCH(demand!$C165,Verdeelsleutels_percentage!$C:$C,0),MATCH(INDEX(Overzicht!$B$1:$F$35,MATCH(demand!H$1,Overzicht!$B:$B,0),5),Verdeelsleutels_percentage!$1:$1,0)))</f>
        <v>8.2306537671239417E-3</v>
      </c>
      <c r="I165">
        <f>PRODUCT(INDEX(Overzicht!$B$2:$E$35,MATCH(demand!I$1,Overzicht!$B$2:$B$35,0),4),INDEX(Verdeelsleutels_percentage!$A:$AB,MATCH(demand!$C165,Verdeelsleutels_percentage!$C:$C,0),MATCH(INDEX(Overzicht!$B$1:$F$35,MATCH(demand!I$1,Overzicht!$B:$B,0),5),Verdeelsleutels_percentage!$1:$1,0)))</f>
        <v>1.987766219183983E-2</v>
      </c>
      <c r="J165">
        <f>PRODUCT(INDEX(Overzicht!$B$2:$E$35,MATCH(demand!J$1,Overzicht!$B$2:$B$35,0),4),INDEX(Verdeelsleutels_percentage!$A:$AB,MATCH(demand!$C165,Verdeelsleutels_percentage!$C:$C,0),MATCH(INDEX(Overzicht!$B$1:$F$35,MATCH(demand!J$1,Overzicht!$B:$B,0),5),Verdeelsleutels_percentage!$1:$1,0)))</f>
        <v>1.8812922896283295E-3</v>
      </c>
      <c r="K165">
        <f>PRODUCT(INDEX(Overzicht!$B$2:$E$35,MATCH(demand!K$1,Overzicht!$B$2:$B$35,0),4),INDEX(Verdeelsleutels_percentage!$A:$AB,MATCH(demand!$C165,Verdeelsleutels_percentage!$C:$C,0),MATCH(INDEX(Overzicht!$B$1:$F$35,MATCH(demand!K$1,Overzicht!$B:$B,0),5),Verdeelsleutels_percentage!$1:$1,0)))</f>
        <v>2.3190605890479801E-3</v>
      </c>
      <c r="L165">
        <f>PRODUCT(INDEX(Overzicht!$B$2:$E$35,MATCH(demand!L$1,Overzicht!$B$2:$B$35,0),4),INDEX(Verdeelsleutels_percentage!$A:$AB,MATCH(demand!$C165,Verdeelsleutels_percentage!$C:$C,0),MATCH(INDEX(Overzicht!$B$1:$F$35,MATCH(demand!L$1,Overzicht!$B:$B,0),5),Verdeelsleutels_percentage!$1:$1,0)))</f>
        <v>2.8219384344424945E-3</v>
      </c>
      <c r="M165">
        <f>PRODUCT(INDEX(Overzicht!$B$2:$E$35,MATCH(demand!M$1,Overzicht!$B$2:$B$35,0),4),INDEX(Verdeelsleutels_percentage!$A:$AB,MATCH(demand!$C165,Verdeelsleutels_percentage!$C:$C,0),MATCH(INDEX(Overzicht!$B$1:$F$35,MATCH(demand!M$1,Overzicht!$B:$B,0),5),Verdeelsleutels_percentage!$1:$1,0)))</f>
        <v>4.7134612725205794E-3</v>
      </c>
      <c r="N165">
        <f>PRODUCT(INDEX(Overzicht!$B$2:$E$35,MATCH(demand!N$1,Overzicht!$B$2:$B$35,0),4),INDEX(Verdeelsleutels_percentage!$A:$AB,MATCH(demand!$C165,Verdeelsleutels_percentage!$C:$C,0),MATCH(INDEX(Overzicht!$B$1:$F$35,MATCH(demand!N$1,Overzicht!$B:$B,0),5),Verdeelsleutels_percentage!$1:$1,0)))</f>
        <v>5.0981938623132919E-3</v>
      </c>
      <c r="O165">
        <f>PRODUCT(INDEX(Overzicht!$B$2:$E$35,MATCH(demand!O$1,Overzicht!$B$2:$B$35,0),4),INDEX(Verdeelsleutels_percentage!$A:$AB,MATCH(demand!$C165,Verdeelsleutels_percentage!$C:$C,0),MATCH(INDEX(Overzicht!$B$1:$F$35,MATCH(demand!O$1,Overzicht!$B:$B,0),5),Verdeelsleutels_percentage!$1:$1,0)))</f>
        <v>0</v>
      </c>
      <c r="P165">
        <f>PRODUCT(INDEX(Overzicht!$B$2:$E$35,MATCH(demand!P$1,Overzicht!$B$2:$B$35,0),4),INDEX(Verdeelsleutels_percentage!$A:$AB,MATCH(demand!$C165,Verdeelsleutels_percentage!$C:$C,0),MATCH(INDEX(Overzicht!$B$1:$F$35,MATCH(demand!P$1,Overzicht!$B:$B,0),5),Verdeelsleutels_percentage!$1:$1,0)))</f>
        <v>5.1572023242928379E-3</v>
      </c>
      <c r="Q165">
        <f>PRODUCT(INDEX(Overzicht!$B$2:$E$35,MATCH(demand!Q$1,Overzicht!$B$2:$B$35,0),4),INDEX(Verdeelsleutels_percentage!$A:$AB,MATCH(demand!$C165,Verdeelsleutels_percentage!$C:$C,0),MATCH(INDEX(Overzicht!$B$1:$F$35,MATCH(demand!Q$1,Overzicht!$B:$B,0),5),Verdeelsleutels_percentage!$1:$1,0)))</f>
        <v>2.7925432424170519E-3</v>
      </c>
      <c r="R165">
        <f>PRODUCT(INDEX(Overzicht!$B$2:$E$35,MATCH(demand!R$1,Overzicht!$B$2:$B$35,0),4),INDEX(Verdeelsleutels_percentage!$A:$AB,MATCH(demand!$C165,Verdeelsleutels_percentage!$C:$C,0),MATCH(INDEX(Overzicht!$B$1:$F$35,MATCH(demand!R$1,Overzicht!$B:$B,0),5),Verdeelsleutels_percentage!$1:$1,0)))</f>
        <v>4.9971826443252505E-4</v>
      </c>
      <c r="S165">
        <f>PRODUCT(INDEX(Overzicht!$B$2:$E$35,MATCH(demand!S$1,Overzicht!$B$2:$B$35,0),4),INDEX(Verdeelsleutels_percentage!$A:$AB,MATCH(demand!$C165,Verdeelsleutels_percentage!$C:$C,0),MATCH(INDEX(Overzicht!$B$1:$F$35,MATCH(demand!S$1,Overzicht!$B:$B,0),5),Verdeelsleutels_percentage!$1:$1,0)))</f>
        <v>3.8409717579911732E-3</v>
      </c>
      <c r="T165">
        <f>PRODUCT(INDEX(Overzicht!$B$2:$E$35,MATCH(demand!T$1,Overzicht!$B$2:$B$35,0),4),INDEX(Verdeelsleutels_percentage!$A:$AB,MATCH(demand!$C165,Verdeelsleutels_percentage!$C:$C,0),MATCH(INDEX(Overzicht!$B$1:$F$35,MATCH(demand!T$1,Overzicht!$B:$B,0),5),Verdeelsleutels_percentage!$1:$1,0)))</f>
        <v>3.1354871493805493E-3</v>
      </c>
      <c r="U165">
        <f>PRODUCT(INDEX(Overzicht!$B$2:$E$35,MATCH(demand!U$1,Overzicht!$B$2:$B$35,0),4),INDEX(Verdeelsleutels_percentage!$A:$AB,MATCH(demand!$C165,Verdeelsleutels_percentage!$C:$C,0),MATCH(INDEX(Overzicht!$B$1:$F$35,MATCH(demand!U$1,Overzicht!$B:$B,0),5),Verdeelsleutels_percentage!$1:$1,0)))</f>
        <v>9.7983973418142162E-3</v>
      </c>
      <c r="V165">
        <f>PRODUCT(INDEX(Overzicht!$B$2:$E$35,MATCH(demand!V$1,Overzicht!$B$2:$B$35,0),4),INDEX(Verdeelsleutels_percentage!$A:$AB,MATCH(demand!$C165,Verdeelsleutels_percentage!$C:$C,0),MATCH(INDEX(Overzicht!$B$1:$F$35,MATCH(demand!V$1,Overzicht!$B:$B,0),5),Verdeelsleutels_percentage!$1:$1,0)))</f>
        <v>8.6225896607965114E-4</v>
      </c>
      <c r="W165">
        <f>PRODUCT(INDEX(Overzicht!$B$2:$E$35,MATCH(demand!W$1,Overzicht!$B$2:$B$35,0),4),INDEX(Verdeelsleutels_percentage!$A:$AB,MATCH(demand!$C165,Verdeelsleutels_percentage!$C:$C,0),MATCH(INDEX(Overzicht!$B$1:$F$35,MATCH(demand!W$1,Overzicht!$B:$B,0),5),Verdeelsleutels_percentage!$1:$1,0)))</f>
        <v>9.4064614481416484E-3</v>
      </c>
      <c r="X165">
        <f>PRODUCT(INDEX(Overzicht!$B$2:$E$35,MATCH(demand!X$1,Overzicht!$B$2:$B$35,0),4),INDEX(Verdeelsleutels_percentage!$A:$AB,MATCH(demand!$C165,Verdeelsleutels_percentage!$C:$C,0),MATCH(INDEX(Overzicht!$B$1:$F$35,MATCH(demand!X$1,Overzicht!$B:$B,0),5),Verdeelsleutels_percentage!$1:$1,0)))</f>
        <v>3.3794356374717963E-3</v>
      </c>
      <c r="Y165">
        <f>PRODUCT(INDEX(Overzicht!$B$2:$E$35,MATCH(demand!Y$1,Overzicht!$B$2:$B$35,0),4),INDEX(Verdeelsleutels_percentage!$A:$AB,MATCH(demand!$C165,Verdeelsleutels_percentage!$C:$C,0),MATCH(INDEX(Overzicht!$B$1:$F$35,MATCH(demand!Y$1,Overzicht!$B:$B,0),5),Verdeelsleutels_percentage!$1:$1,0)))</f>
        <v>3.8240151105590122E-6</v>
      </c>
      <c r="Z165">
        <f>PRODUCT(INDEX(Overzicht!$B$2:$E$35,MATCH(demand!Z$1,Overzicht!$B$2:$B$35,0),4),INDEX(Verdeelsleutels_percentage!$A:$AB,MATCH(demand!$C165,Verdeelsleutels_percentage!$C:$C,0),MATCH(INDEX(Overzicht!$B$1:$F$35,MATCH(demand!Z$1,Overzicht!$B:$B,0),5),Verdeelsleutels_percentage!$1:$1,0)))</f>
        <v>0</v>
      </c>
      <c r="AA165">
        <f>PRODUCT(INDEX(Overzicht!$B$2:$E$35,MATCH(demand!AA$1,Overzicht!$B$2:$B$35,0),4),INDEX(Verdeelsleutels_percentage!$A:$AB,MATCH(demand!$C165,Verdeelsleutels_percentage!$C:$C,0),MATCH(INDEX(Overzicht!$B$1:$F$35,MATCH(demand!AA$1,Overzicht!$B:$B,0),5),Verdeelsleutels_percentage!$1:$1,0)))</f>
        <v>8.945064586102954E-5</v>
      </c>
      <c r="AB165">
        <f>PRODUCT(INDEX(Overzicht!$B$2:$E$35,MATCH(demand!AB$1,Overzicht!$B$2:$B$35,0),4),INDEX(Verdeelsleutels_percentage!$A:$AB,MATCH(demand!$C165,Verdeelsleutels_percentage!$C:$C,0),MATCH(INDEX(Overzicht!$B$1:$F$35,MATCH(demand!AB$1,Overzicht!$B:$B,0),5),Verdeelsleutels_percentage!$1:$1,0)))</f>
        <v>6.7680735009558683E-3</v>
      </c>
      <c r="AC165">
        <f>PRODUCT(INDEX(Overzicht!$B$2:$E$35,MATCH(demand!AC$1,Overzicht!$B$2:$B$35,0),4),INDEX(Verdeelsleutels_percentage!$A:$AB,MATCH(demand!$C165,Verdeelsleutels_percentage!$C:$C,0),MATCH(INDEX(Overzicht!$B$1:$F$35,MATCH(demand!AC$1,Overzicht!$B:$B,0),5),Verdeelsleutels_percentage!$1:$1,0)))</f>
        <v>6.4345443255334103E-4</v>
      </c>
      <c r="AD165">
        <f>PRODUCT(INDEX(Overzicht!$B$2:$E$35,MATCH(demand!AD$1,Overzicht!$B$2:$B$35,0),4),INDEX(Verdeelsleutels_percentage!$A:$AB,MATCH(demand!$C165,Verdeelsleutels_percentage!$C:$C,0),MATCH(INDEX(Overzicht!$B$1:$F$35,MATCH(demand!AD$1,Overzicht!$B:$B,0),5),Verdeelsleutels_percentage!$1:$1,0)))</f>
        <v>0</v>
      </c>
      <c r="AE165">
        <f>PRODUCT(INDEX(Overzicht!$B$2:$E$35,MATCH(demand!AE$1,Overzicht!$B$2:$B$35,0),4),INDEX(Verdeelsleutels_percentage!$A:$AB,MATCH(demand!$C165,Verdeelsleutels_percentage!$C:$C,0),MATCH(INDEX(Overzicht!$B$1:$F$35,MATCH(demand!AE$1,Overzicht!$B:$B,0),5),Verdeelsleutels_percentage!$1:$1,0)))</f>
        <v>0</v>
      </c>
      <c r="AF165">
        <f>PRODUCT(INDEX(Overzicht!$B$2:$E$35,MATCH(demand!AF$1,Overzicht!$B$2:$B$35,0),4),INDEX(Verdeelsleutels_percentage!$A:$AB,MATCH(demand!$C165,Verdeelsleutels_percentage!$C:$C,0),MATCH(INDEX(Overzicht!$B$1:$F$35,MATCH(demand!AF$1,Overzicht!$B:$B,0),5),Verdeelsleutels_percentage!$1:$1,0)))</f>
        <v>0</v>
      </c>
      <c r="AG165">
        <f>PRODUCT(INDEX(Overzicht!$B$2:$E$35,MATCH(demand!AG$1,Overzicht!$B$2:$B$35,0),4),INDEX(Verdeelsleutels_percentage!$A:$AB,MATCH(demand!$C165,Verdeelsleutels_percentage!$C:$C,0),MATCH(INDEX(Overzicht!$B$1:$F$35,MATCH(demand!AG$1,Overzicht!$B:$B,0),5),Verdeelsleutels_percentage!$1:$1,0)))</f>
        <v>0</v>
      </c>
      <c r="AH165">
        <f>PRODUCT(INDEX(Overzicht!$B$2:$E$35,MATCH(demand!AH$1,Overzicht!$B$2:$B$35,0),4),INDEX(Verdeelsleutels_percentage!$A:$AB,MATCH(demand!$C165,Verdeelsleutels_percentage!$C:$C,0),MATCH(INDEX(Overzicht!$B$1:$F$35,MATCH(demand!AH$1,Overzicht!$B:$B,0),5),Verdeelsleutels_percentage!$1:$1,0)))</f>
        <v>1.162858396193384E-3</v>
      </c>
      <c r="AI165">
        <f>PRODUCT(INDEX(Overzicht!$B$2:$E$35,MATCH(demand!AI$1,Overzicht!$B$2:$B$35,0),4),INDEX(Verdeelsleutels_percentage!$A:$AB,MATCH(demand!$C165,Verdeelsleutels_percentage!$C:$C,0),MATCH(INDEX(Overzicht!$B$1:$F$35,MATCH(demand!AI$1,Overzicht!$B:$B,0),5),Verdeelsleutels_percentage!$1:$1,0)))</f>
        <v>1.7890129172205908E-4</v>
      </c>
      <c r="AJ165">
        <f>PRODUCT(INDEX(Overzicht!$B$2:$E$35,MATCH(demand!AJ$1,Overzicht!$B$2:$B$35,0),4),INDEX(Verdeelsleutels_percentage!$A:$AB,MATCH(demand!$C165,Verdeelsleutels_percentage!$C:$C,0),MATCH(INDEX(Overzicht!$B$1:$F$35,MATCH(demand!AJ$1,Overzicht!$B:$B,0),5),Verdeelsleutels_percentage!$1:$1,0)))</f>
        <v>0</v>
      </c>
      <c r="AK165">
        <f>PRODUCT(INDEX(Overzicht!$B$2:$E$35,MATCH(demand!AK$1,Overzicht!$B$2:$B$35,0),4),INDEX(Verdeelsleutels_percentage!$A:$AB,MATCH(demand!$C165,Verdeelsleutels_percentage!$C:$C,0),MATCH(INDEX(Overzicht!$B$1:$F$35,MATCH(demand!AK$1,Overzicht!$B:$B,0),5),Verdeelsleutels_percentage!$1:$1,0)))</f>
        <v>1.2228399882584142E-4</v>
      </c>
      <c r="AL165">
        <f>PRODUCT(INDEX(Overzicht!$B$2:$E$35,MATCH(demand!AL$1,Overzicht!$B$2:$B$35,0),4),INDEX(Verdeelsleutels_percentage!$A:$AB,MATCH(demand!$C165,Verdeelsleutels_percentage!$C:$C,0),MATCH(INDEX(Overzicht!$B$1:$F$35,MATCH(demand!AL$1,Overzicht!$B:$B,0),5),Verdeelsleutels_percentage!$1:$1,0)))</f>
        <v>1.5677435746902747E-3</v>
      </c>
      <c r="AM165">
        <f>PRODUCT(INDEX(Overzicht!$B$2:$E$35,MATCH(demand!AM$1,Overzicht!$B$2:$B$35,0),4),INDEX(Verdeelsleutels_percentage!$A:$AB,MATCH(demand!$C165,Verdeelsleutels_percentage!$C:$C,0),MATCH(INDEX(Overzicht!$B$1:$F$35,MATCH(demand!AM$1,Overzicht!$B:$B,0),5),Verdeelsleutels_percentage!$1:$1,0)))</f>
        <v>3.1354871493805493E-3</v>
      </c>
      <c r="AN165">
        <f>PRODUCT(INDEX(Overzicht!$B$2:$E$35,MATCH(demand!AN$1,Overzicht!$B$2:$B$35,0),4),INDEX(Verdeelsleutels_percentage!$A:$AB,MATCH(demand!$C165,Verdeelsleutels_percentage!$C:$C,0),MATCH(INDEX(Overzicht!$B$1:$F$35,MATCH(demand!AN$1,Overzicht!$B:$B,0),5),Verdeelsleutels_percentage!$1:$1,0)))</f>
        <v>1.5677435746902747E-3</v>
      </c>
      <c r="AO165">
        <f>PRODUCT(INDEX(Overzicht!$B$2:$E$35,MATCH(demand!AO$1,Overzicht!$B$2:$B$35,0),4),INDEX(Verdeelsleutels_percentage!$A:$AB,MATCH(demand!$C165,Verdeelsleutels_percentage!$C:$C,0),MATCH(INDEX(Overzicht!$B$1:$F$35,MATCH(demand!AO$1,Overzicht!$B:$B,0),5),Verdeelsleutels_percentage!$1:$1,0)))</f>
        <v>5.4871025114159614E-3</v>
      </c>
    </row>
    <row r="166" spans="2:41">
      <c r="B166" t="str">
        <f>INDEX('ETLocal datasets'!B:C,MATCH(C166,'ETLocal datasets'!C:C,0),1)</f>
        <v>GM0450</v>
      </c>
      <c r="C166" t="str">
        <f>'ETLocal datasets'!C149</f>
        <v>Uitgeest</v>
      </c>
      <c r="D166">
        <f t="shared" si="14"/>
        <v>8.2879852520378276E-3</v>
      </c>
      <c r="E166">
        <f t="shared" si="15"/>
        <v>2.9566871306335448E-2</v>
      </c>
      <c r="F166">
        <f t="shared" si="16"/>
        <v>8.2191100732009071E-3</v>
      </c>
      <c r="G166">
        <f t="shared" si="17"/>
        <v>1.6907883579156152E-2</v>
      </c>
      <c r="H166">
        <f>PRODUCT(INDEX(Overzicht!$B$2:$E$35,MATCH(demand!H$1,Overzicht!$B$2:$B$35,0),4),INDEX(Verdeelsleutels_percentage!$A:$AB,MATCH(demand!$C166,Verdeelsleutels_percentage!$C:$C,0),MATCH(INDEX(Overzicht!$B$1:$F$35,MATCH(demand!H$1,Overzicht!$B:$B,0),5),Verdeelsleutels_percentage!$1:$1,0)))</f>
        <v>8.2191100732009071E-3</v>
      </c>
      <c r="I166">
        <f>PRODUCT(INDEX(Overzicht!$B$2:$E$35,MATCH(demand!I$1,Overzicht!$B$2:$B$35,0),4),INDEX(Verdeelsleutels_percentage!$A:$AB,MATCH(demand!$C166,Verdeelsleutels_percentage!$C:$C,0),MATCH(INDEX(Overzicht!$B$1:$F$35,MATCH(demand!I$1,Overzicht!$B:$B,0),5),Verdeelsleutels_percentage!$1:$1,0)))</f>
        <v>7.4281472106319782E-4</v>
      </c>
      <c r="J166">
        <f>PRODUCT(INDEX(Overzicht!$B$2:$E$35,MATCH(demand!J$1,Overzicht!$B$2:$B$35,0),4),INDEX(Verdeelsleutels_percentage!$A:$AB,MATCH(demand!$C166,Verdeelsleutels_percentage!$C:$C,0),MATCH(INDEX(Overzicht!$B$1:$F$35,MATCH(demand!J$1,Overzicht!$B:$B,0),5),Verdeelsleutels_percentage!$1:$1,0)))</f>
        <v>1.87865373101735E-3</v>
      </c>
      <c r="K166">
        <f>PRODUCT(INDEX(Overzicht!$B$2:$E$35,MATCH(demand!K$1,Overzicht!$B$2:$B$35,0),4),INDEX(Verdeelsleutels_percentage!$A:$AB,MATCH(demand!$C166,Verdeelsleutels_percentage!$C:$C,0),MATCH(INDEX(Overzicht!$B$1:$F$35,MATCH(demand!K$1,Overzicht!$B:$B,0),5),Verdeelsleutels_percentage!$1:$1,0)))</f>
        <v>8.6661717457373082E-5</v>
      </c>
      <c r="L166">
        <f>PRODUCT(INDEX(Overzicht!$B$2:$E$35,MATCH(demand!L$1,Overzicht!$B$2:$B$35,0),4),INDEX(Verdeelsleutels_percentage!$A:$AB,MATCH(demand!$C166,Verdeelsleutels_percentage!$C:$C,0),MATCH(INDEX(Overzicht!$B$1:$F$35,MATCH(demand!L$1,Overzicht!$B:$B,0),5),Verdeelsleutels_percentage!$1:$1,0)))</f>
        <v>2.8179805965260251E-3</v>
      </c>
      <c r="M166">
        <f>PRODUCT(INDEX(Overzicht!$B$2:$E$35,MATCH(demand!M$1,Overzicht!$B$2:$B$35,0),4),INDEX(Verdeelsleutels_percentage!$A:$AB,MATCH(demand!$C166,Verdeelsleutels_percentage!$C:$C,0),MATCH(INDEX(Overzicht!$B$1:$F$35,MATCH(demand!M$1,Overzicht!$B:$B,0),5),Verdeelsleutels_percentage!$1:$1,0)))</f>
        <v>2.0366677887976798E-3</v>
      </c>
      <c r="N166">
        <f>PRODUCT(INDEX(Overzicht!$B$2:$E$35,MATCH(demand!N$1,Overzicht!$B$2:$B$35,0),4),INDEX(Verdeelsleutels_percentage!$A:$AB,MATCH(demand!$C166,Verdeelsleutels_percentage!$C:$C,0),MATCH(INDEX(Overzicht!$B$1:$F$35,MATCH(demand!N$1,Overzicht!$B:$B,0),5),Verdeelsleutels_percentage!$1:$1,0)))</f>
        <v>2.2189980479852818E-3</v>
      </c>
      <c r="O166">
        <f>PRODUCT(INDEX(Overzicht!$B$2:$E$35,MATCH(demand!O$1,Overzicht!$B$2:$B$35,0),4),INDEX(Verdeelsleutels_percentage!$A:$AB,MATCH(demand!$C166,Verdeelsleutels_percentage!$C:$C,0),MATCH(INDEX(Overzicht!$B$1:$F$35,MATCH(demand!O$1,Overzicht!$B:$B,0),5),Verdeelsleutels_percentage!$1:$1,0)))</f>
        <v>0</v>
      </c>
      <c r="P166">
        <f>PRODUCT(INDEX(Overzicht!$B$2:$E$35,MATCH(demand!P$1,Overzicht!$B$2:$B$35,0),4),INDEX(Verdeelsleutels_percentage!$A:$AB,MATCH(demand!$C166,Verdeelsleutels_percentage!$C:$C,0),MATCH(INDEX(Overzicht!$B$1:$F$35,MATCH(demand!P$1,Overzicht!$B:$B,0),5),Verdeelsleutels_percentage!$1:$1,0)))</f>
        <v>0</v>
      </c>
      <c r="Q166">
        <f>PRODUCT(INDEX(Overzicht!$B$2:$E$35,MATCH(demand!Q$1,Overzicht!$B$2:$B$35,0),4),INDEX(Verdeelsleutels_percentage!$A:$AB,MATCH(demand!$C166,Verdeelsleutels_percentage!$C:$C,0),MATCH(INDEX(Overzicht!$B$1:$F$35,MATCH(demand!Q$1,Overzicht!$B:$B,0),5),Verdeelsleutels_percentage!$1:$1,0)))</f>
        <v>2.7886266319788792E-3</v>
      </c>
      <c r="R166">
        <f>PRODUCT(INDEX(Overzicht!$B$2:$E$35,MATCH(demand!R$1,Overzicht!$B$2:$B$35,0),4),INDEX(Verdeelsleutels_percentage!$A:$AB,MATCH(demand!$C166,Verdeelsleutels_percentage!$C:$C,0),MATCH(INDEX(Overzicht!$B$1:$F$35,MATCH(demand!R$1,Overzicht!$B:$B,0),5),Verdeelsleutels_percentage!$1:$1,0)))</f>
        <v>4.9901739730148352E-4</v>
      </c>
      <c r="S166">
        <f>PRODUCT(INDEX(Overzicht!$B$2:$E$35,MATCH(demand!S$1,Overzicht!$B$2:$B$35,0),4),INDEX(Verdeelsleutels_percentage!$A:$AB,MATCH(demand!$C166,Verdeelsleutels_percentage!$C:$C,0),MATCH(INDEX(Overzicht!$B$1:$F$35,MATCH(demand!S$1,Overzicht!$B:$B,0),5),Verdeelsleutels_percentage!$1:$1,0)))</f>
        <v>3.8355847008270899E-3</v>
      </c>
      <c r="T166">
        <f>PRODUCT(INDEX(Overzicht!$B$2:$E$35,MATCH(demand!T$1,Overzicht!$B$2:$B$35,0),4),INDEX(Verdeelsleutels_percentage!$A:$AB,MATCH(demand!$C166,Verdeelsleutels_percentage!$C:$C,0),MATCH(INDEX(Overzicht!$B$1:$F$35,MATCH(demand!T$1,Overzicht!$B:$B,0),5),Verdeelsleutels_percentage!$1:$1,0)))</f>
        <v>3.1310895516955834E-3</v>
      </c>
      <c r="U166">
        <f>PRODUCT(INDEX(Overzicht!$B$2:$E$35,MATCH(demand!U$1,Overzicht!$B$2:$B$35,0),4),INDEX(Verdeelsleutels_percentage!$A:$AB,MATCH(demand!$C166,Verdeelsleutels_percentage!$C:$C,0),MATCH(INDEX(Overzicht!$B$1:$F$35,MATCH(demand!U$1,Overzicht!$B:$B,0),5),Verdeelsleutels_percentage!$1:$1,0)))</f>
        <v>9.7846548490486979E-3</v>
      </c>
      <c r="V166">
        <f>PRODUCT(INDEX(Overzicht!$B$2:$E$35,MATCH(demand!V$1,Overzicht!$B$2:$B$35,0),4),INDEX(Verdeelsleutels_percentage!$A:$AB,MATCH(demand!$C166,Verdeelsleutels_percentage!$C:$C,0),MATCH(INDEX(Overzicht!$B$1:$F$35,MATCH(demand!V$1,Overzicht!$B:$B,0),5),Verdeelsleutels_percentage!$1:$1,0)))</f>
        <v>8.6104962671628555E-4</v>
      </c>
      <c r="W166">
        <f>PRODUCT(INDEX(Overzicht!$B$2:$E$35,MATCH(demand!W$1,Overzicht!$B$2:$B$35,0),4),INDEX(Verdeelsleutels_percentage!$A:$AB,MATCH(demand!$C166,Verdeelsleutels_percentage!$C:$C,0),MATCH(INDEX(Overzicht!$B$1:$F$35,MATCH(demand!W$1,Overzicht!$B:$B,0),5),Verdeelsleutels_percentage!$1:$1,0)))</f>
        <v>9.3932686550867502E-3</v>
      </c>
      <c r="X166">
        <f>PRODUCT(INDEX(Overzicht!$B$2:$E$35,MATCH(demand!X$1,Overzicht!$B$2:$B$35,0),4),INDEX(Verdeelsleutels_percentage!$A:$AB,MATCH(demand!$C166,Verdeelsleutels_percentage!$C:$C,0),MATCH(INDEX(Overzicht!$B$1:$F$35,MATCH(demand!X$1,Overzicht!$B:$B,0),5),Verdeelsleutels_percentage!$1:$1,0)))</f>
        <v>3.3404635625750866E-5</v>
      </c>
      <c r="Y166">
        <f>PRODUCT(INDEX(Overzicht!$B$2:$E$35,MATCH(demand!Y$1,Overzicht!$B$2:$B$35,0),4),INDEX(Verdeelsleutels_percentage!$A:$AB,MATCH(demand!$C166,Verdeelsleutels_percentage!$C:$C,0),MATCH(INDEX(Overzicht!$B$1:$F$35,MATCH(demand!Y$1,Overzicht!$B:$B,0),5),Verdeelsleutels_percentage!$1:$1,0)))</f>
        <v>5.6392944291887053E-7</v>
      </c>
      <c r="Z166">
        <f>PRODUCT(INDEX(Overzicht!$B$2:$E$35,MATCH(demand!Z$1,Overzicht!$B$2:$B$35,0),4),INDEX(Verdeelsleutels_percentage!$A:$AB,MATCH(demand!$C166,Verdeelsleutels_percentage!$C:$C,0),MATCH(INDEX(Overzicht!$B$1:$F$35,MATCH(demand!Z$1,Overzicht!$B:$B,0),5),Verdeelsleutels_percentage!$1:$1,0)))</f>
        <v>0</v>
      </c>
      <c r="AA166">
        <f>PRODUCT(INDEX(Overzicht!$B$2:$E$35,MATCH(demand!AA$1,Overzicht!$B$2:$B$35,0),4),INDEX(Verdeelsleutels_percentage!$A:$AB,MATCH(demand!$C166,Verdeelsleutels_percentage!$C:$C,0),MATCH(INDEX(Overzicht!$B$1:$F$35,MATCH(demand!AA$1,Overzicht!$B:$B,0),5),Verdeelsleutels_percentage!$1:$1,0)))</f>
        <v>1.3191331998102236E-5</v>
      </c>
      <c r="AB166">
        <f>PRODUCT(INDEX(Overzicht!$B$2:$E$35,MATCH(demand!AB$1,Overzicht!$B$2:$B$35,0),4),INDEX(Verdeelsleutels_percentage!$A:$AB,MATCH(demand!$C166,Verdeelsleutels_percentage!$C:$C,0),MATCH(INDEX(Overzicht!$B$1:$F$35,MATCH(demand!AB$1,Overzicht!$B:$B,0),5),Verdeelsleutels_percentage!$1:$1,0)))</f>
        <v>2.4948879851683448E-3</v>
      </c>
      <c r="AC166">
        <f>PRODUCT(INDEX(Overzicht!$B$2:$E$35,MATCH(demand!AC$1,Overzicht!$B$2:$B$35,0),4),INDEX(Verdeelsleutels_percentage!$A:$AB,MATCH(demand!$C166,Verdeelsleutels_percentage!$C:$C,0),MATCH(INDEX(Overzicht!$B$1:$F$35,MATCH(demand!AC$1,Overzicht!$B:$B,0),5),Verdeelsleutels_percentage!$1:$1,0)))</f>
        <v>8.405594844653452E-5</v>
      </c>
      <c r="AD166">
        <f>PRODUCT(INDEX(Overzicht!$B$2:$E$35,MATCH(demand!AD$1,Overzicht!$B$2:$B$35,0),4),INDEX(Verdeelsleutels_percentage!$A:$AB,MATCH(demand!$C166,Verdeelsleutels_percentage!$C:$C,0),MATCH(INDEX(Overzicht!$B$1:$F$35,MATCH(demand!AD$1,Overzicht!$B:$B,0),5),Verdeelsleutels_percentage!$1:$1,0)))</f>
        <v>0</v>
      </c>
      <c r="AE166">
        <f>PRODUCT(INDEX(Overzicht!$B$2:$E$35,MATCH(demand!AE$1,Overzicht!$B$2:$B$35,0),4),INDEX(Verdeelsleutels_percentage!$A:$AB,MATCH(demand!$C166,Verdeelsleutels_percentage!$C:$C,0),MATCH(INDEX(Overzicht!$B$1:$F$35,MATCH(demand!AE$1,Overzicht!$B:$B,0),5),Verdeelsleutels_percentage!$1:$1,0)))</f>
        <v>0</v>
      </c>
      <c r="AF166">
        <f>PRODUCT(INDEX(Overzicht!$B$2:$E$35,MATCH(demand!AF$1,Overzicht!$B$2:$B$35,0),4),INDEX(Verdeelsleutels_percentage!$A:$AB,MATCH(demand!$C166,Verdeelsleutels_percentage!$C:$C,0),MATCH(INDEX(Overzicht!$B$1:$F$35,MATCH(demand!AF$1,Overzicht!$B:$B,0),5),Verdeelsleutels_percentage!$1:$1,0)))</f>
        <v>0</v>
      </c>
      <c r="AG166">
        <f>PRODUCT(INDEX(Overzicht!$B$2:$E$35,MATCH(demand!AG$1,Overzicht!$B$2:$B$35,0),4),INDEX(Verdeelsleutels_percentage!$A:$AB,MATCH(demand!$C166,Verdeelsleutels_percentage!$C:$C,0),MATCH(INDEX(Overzicht!$B$1:$F$35,MATCH(demand!AG$1,Overzicht!$B:$B,0),5),Verdeelsleutels_percentage!$1:$1,0)))</f>
        <v>0</v>
      </c>
      <c r="AH166">
        <f>PRODUCT(INDEX(Overzicht!$B$2:$E$35,MATCH(demand!AH$1,Overzicht!$B$2:$B$35,0),4),INDEX(Verdeelsleutels_percentage!$A:$AB,MATCH(demand!$C166,Verdeelsleutels_percentage!$C:$C,0),MATCH(INDEX(Overzicht!$B$1:$F$35,MATCH(demand!AH$1,Overzicht!$B:$B,0),5),Verdeelsleutels_percentage!$1:$1,0)))</f>
        <v>1.7148731597532908E-4</v>
      </c>
      <c r="AI166">
        <f>PRODUCT(INDEX(Overzicht!$B$2:$E$35,MATCH(demand!AI$1,Overzicht!$B$2:$B$35,0),4),INDEX(Verdeelsleutels_percentage!$A:$AB,MATCH(demand!$C166,Verdeelsleutels_percentage!$C:$C,0),MATCH(INDEX(Overzicht!$B$1:$F$35,MATCH(demand!AI$1,Overzicht!$B:$B,0),5),Verdeelsleutels_percentage!$1:$1,0)))</f>
        <v>2.6382663996204471E-5</v>
      </c>
      <c r="AJ166">
        <f>PRODUCT(INDEX(Overzicht!$B$2:$E$35,MATCH(demand!AJ$1,Overzicht!$B$2:$B$35,0),4),INDEX(Verdeelsleutels_percentage!$A:$AB,MATCH(demand!$C166,Verdeelsleutels_percentage!$C:$C,0),MATCH(INDEX(Overzicht!$B$1:$F$35,MATCH(demand!AJ$1,Overzicht!$B:$B,0),5),Verdeelsleutels_percentage!$1:$1,0)))</f>
        <v>0</v>
      </c>
      <c r="AK166">
        <f>PRODUCT(INDEX(Overzicht!$B$2:$E$35,MATCH(demand!AK$1,Overzicht!$B$2:$B$35,0),4),INDEX(Verdeelsleutels_percentage!$A:$AB,MATCH(demand!$C166,Verdeelsleutels_percentage!$C:$C,0),MATCH(INDEX(Overzicht!$B$1:$F$35,MATCH(demand!AK$1,Overzicht!$B:$B,0),5),Verdeelsleutels_percentage!$1:$1,0)))</f>
        <v>1.2211249251612775E-4</v>
      </c>
      <c r="AL166">
        <f>PRODUCT(INDEX(Overzicht!$B$2:$E$35,MATCH(demand!AL$1,Overzicht!$B$2:$B$35,0),4),INDEX(Verdeelsleutels_percentage!$A:$AB,MATCH(demand!$C166,Verdeelsleutels_percentage!$C:$C,0),MATCH(INDEX(Overzicht!$B$1:$F$35,MATCH(demand!AL$1,Overzicht!$B:$B,0),5),Verdeelsleutels_percentage!$1:$1,0)))</f>
        <v>1.5655447758477917E-3</v>
      </c>
      <c r="AM166">
        <f>PRODUCT(INDEX(Overzicht!$B$2:$E$35,MATCH(demand!AM$1,Overzicht!$B$2:$B$35,0),4),INDEX(Verdeelsleutels_percentage!$A:$AB,MATCH(demand!$C166,Verdeelsleutels_percentage!$C:$C,0),MATCH(INDEX(Overzicht!$B$1:$F$35,MATCH(demand!AM$1,Overzicht!$B:$B,0),5),Verdeelsleutels_percentage!$1:$1,0)))</f>
        <v>3.1310895516955834E-3</v>
      </c>
      <c r="AN166">
        <f>PRODUCT(INDEX(Overzicht!$B$2:$E$35,MATCH(demand!AN$1,Overzicht!$B$2:$B$35,0),4),INDEX(Verdeelsleutels_percentage!$A:$AB,MATCH(demand!$C166,Verdeelsleutels_percentage!$C:$C,0),MATCH(INDEX(Overzicht!$B$1:$F$35,MATCH(demand!AN$1,Overzicht!$B:$B,0),5),Verdeelsleutels_percentage!$1:$1,0)))</f>
        <v>1.5655447758477917E-3</v>
      </c>
      <c r="AO166">
        <f>PRODUCT(INDEX(Overzicht!$B$2:$E$35,MATCH(demand!AO$1,Overzicht!$B$2:$B$35,0),4),INDEX(Verdeelsleutels_percentage!$A:$AB,MATCH(demand!$C166,Verdeelsleutels_percentage!$C:$C,0),MATCH(INDEX(Overzicht!$B$1:$F$35,MATCH(demand!AO$1,Overzicht!$B:$B,0),5),Verdeelsleutels_percentage!$1:$1,0)))</f>
        <v>5.4794067154672714E-3</v>
      </c>
    </row>
    <row r="167" spans="2:41">
      <c r="B167" t="str">
        <f>INDEX('ETLocal datasets'!B:C,MATCH(C167,'ETLocal datasets'!C:C,0),1)</f>
        <v>GM0451</v>
      </c>
      <c r="C167" t="str">
        <f>'ETLocal datasets'!C150</f>
        <v>Uithoorn</v>
      </c>
      <c r="D167">
        <f t="shared" si="14"/>
        <v>1.2742001104710615E-2</v>
      </c>
      <c r="E167">
        <f t="shared" si="15"/>
        <v>6.2958532863439803E-2</v>
      </c>
      <c r="F167">
        <f t="shared" si="16"/>
        <v>1.7876928946914804E-2</v>
      </c>
      <c r="G167">
        <f t="shared" si="17"/>
        <v>3.6775396690796172E-2</v>
      </c>
      <c r="H167">
        <f>PRODUCT(INDEX(Overzicht!$B$2:$E$35,MATCH(demand!H$1,Overzicht!$B$2:$B$35,0),4),INDEX(Verdeelsleutels_percentage!$A:$AB,MATCH(demand!$C167,Verdeelsleutels_percentage!$C:$C,0),MATCH(INDEX(Overzicht!$B$1:$F$35,MATCH(demand!H$1,Overzicht!$B:$B,0),5),Verdeelsleutels_percentage!$1:$1,0)))</f>
        <v>1.7876928946914804E-2</v>
      </c>
      <c r="I167">
        <f>PRODUCT(INDEX(Overzicht!$B$2:$E$35,MATCH(demand!I$1,Overzicht!$B$2:$B$35,0),4),INDEX(Verdeelsleutels_percentage!$A:$AB,MATCH(demand!$C167,Verdeelsleutels_percentage!$C:$C,0),MATCH(INDEX(Overzicht!$B$1:$F$35,MATCH(demand!I$1,Overzicht!$B:$B,0),5),Verdeelsleutels_percentage!$1:$1,0)))</f>
        <v>7.3518078961348667E-4</v>
      </c>
      <c r="J167">
        <f>PRODUCT(INDEX(Overzicht!$B$2:$E$35,MATCH(demand!J$1,Overzicht!$B$2:$B$35,0),4),INDEX(Verdeelsleutels_percentage!$A:$AB,MATCH(demand!$C167,Verdeelsleutels_percentage!$C:$C,0),MATCH(INDEX(Overzicht!$B$1:$F$35,MATCH(demand!J$1,Overzicht!$B:$B,0),5),Verdeelsleutels_percentage!$1:$1,0)))</f>
        <v>4.086155187866241E-3</v>
      </c>
      <c r="K167">
        <f>PRODUCT(INDEX(Overzicht!$B$2:$E$35,MATCH(demand!K$1,Overzicht!$B$2:$B$35,0),4),INDEX(Verdeelsleutels_percentage!$A:$AB,MATCH(demand!$C167,Verdeelsleutels_percentage!$C:$C,0),MATCH(INDEX(Overzicht!$B$1:$F$35,MATCH(demand!K$1,Overzicht!$B:$B,0),5),Verdeelsleutels_percentage!$1:$1,0)))</f>
        <v>8.5771092121573447E-5</v>
      </c>
      <c r="L167">
        <f>PRODUCT(INDEX(Overzicht!$B$2:$E$35,MATCH(demand!L$1,Overzicht!$B$2:$B$35,0),4),INDEX(Verdeelsleutels_percentage!$A:$AB,MATCH(demand!$C167,Verdeelsleutels_percentage!$C:$C,0),MATCH(INDEX(Overzicht!$B$1:$F$35,MATCH(demand!L$1,Overzicht!$B:$B,0),5),Verdeelsleutels_percentage!$1:$1,0)))</f>
        <v>6.1292327817993614E-3</v>
      </c>
      <c r="M167">
        <f>PRODUCT(INDEX(Overzicht!$B$2:$E$35,MATCH(demand!M$1,Overzicht!$B$2:$B$35,0),4),INDEX(Verdeelsleutels_percentage!$A:$AB,MATCH(demand!$C167,Verdeelsleutels_percentage!$C:$C,0),MATCH(INDEX(Overzicht!$B$1:$F$35,MATCH(demand!M$1,Overzicht!$B:$B,0),5),Verdeelsleutels_percentage!$1:$1,0)))</f>
        <v>2.4988994484294482E-4</v>
      </c>
      <c r="N167">
        <f>PRODUCT(INDEX(Overzicht!$B$2:$E$35,MATCH(demand!N$1,Overzicht!$B$2:$B$35,0),4),INDEX(Verdeelsleutels_percentage!$A:$AB,MATCH(demand!$C167,Verdeelsleutels_percentage!$C:$C,0),MATCH(INDEX(Overzicht!$B$1:$F$35,MATCH(demand!N$1,Overzicht!$B:$B,0),5),Verdeelsleutels_percentage!$1:$1,0)))</f>
        <v>2.7226104466697995E-4</v>
      </c>
      <c r="O167">
        <f>PRODUCT(INDEX(Overzicht!$B$2:$E$35,MATCH(demand!O$1,Overzicht!$B$2:$B$35,0),4),INDEX(Verdeelsleutels_percentage!$A:$AB,MATCH(demand!$C167,Verdeelsleutels_percentage!$C:$C,0),MATCH(INDEX(Overzicht!$B$1:$F$35,MATCH(demand!O$1,Overzicht!$B:$B,0),5),Verdeelsleutels_percentage!$1:$1,0)))</f>
        <v>0</v>
      </c>
      <c r="P167">
        <f>PRODUCT(INDEX(Overzicht!$B$2:$E$35,MATCH(demand!P$1,Overzicht!$B$2:$B$35,0),4),INDEX(Verdeelsleutels_percentage!$A:$AB,MATCH(demand!$C167,Verdeelsleutels_percentage!$C:$C,0),MATCH(INDEX(Overzicht!$B$1:$F$35,MATCH(demand!P$1,Overzicht!$B:$B,0),5),Verdeelsleutels_percentage!$1:$1,0)))</f>
        <v>3.5683121982422092E-5</v>
      </c>
      <c r="Q167">
        <f>PRODUCT(INDEX(Overzicht!$B$2:$E$35,MATCH(demand!Q$1,Overzicht!$B$2:$B$35,0),4),INDEX(Verdeelsleutels_percentage!$A:$AB,MATCH(demand!$C167,Verdeelsleutels_percentage!$C:$C,0),MATCH(INDEX(Overzicht!$B$1:$F$35,MATCH(demand!Q$1,Overzicht!$B:$B,0),5),Verdeelsleutels_percentage!$1:$1,0)))</f>
        <v>6.0653866069889512E-3</v>
      </c>
      <c r="R167">
        <f>PRODUCT(INDEX(Overzicht!$B$2:$E$35,MATCH(demand!R$1,Overzicht!$B$2:$B$35,0),4),INDEX(Verdeelsleutels_percentage!$A:$AB,MATCH(demand!$C167,Verdeelsleutels_percentage!$C:$C,0),MATCH(INDEX(Overzicht!$B$1:$F$35,MATCH(demand!R$1,Overzicht!$B:$B,0),5),Verdeelsleutels_percentage!$1:$1,0)))</f>
        <v>1.0853849717769701E-3</v>
      </c>
      <c r="S167">
        <f>PRODUCT(INDEX(Overzicht!$B$2:$E$35,MATCH(demand!S$1,Overzicht!$B$2:$B$35,0),4),INDEX(Verdeelsleutels_percentage!$A:$AB,MATCH(demand!$C167,Verdeelsleutels_percentage!$C:$C,0),MATCH(INDEX(Overzicht!$B$1:$F$35,MATCH(demand!S$1,Overzicht!$B:$B,0),5),Verdeelsleutels_percentage!$1:$1,0)))</f>
        <v>8.3425668418935766E-3</v>
      </c>
      <c r="T167">
        <f>PRODUCT(INDEX(Overzicht!$B$2:$E$35,MATCH(demand!T$1,Overzicht!$B$2:$B$35,0),4),INDEX(Verdeelsleutels_percentage!$A:$AB,MATCH(demand!$C167,Verdeelsleutels_percentage!$C:$C,0),MATCH(INDEX(Overzicht!$B$1:$F$35,MATCH(demand!T$1,Overzicht!$B:$B,0),5),Verdeelsleutels_percentage!$1:$1,0)))</f>
        <v>6.8102586464437349E-3</v>
      </c>
      <c r="U167">
        <f>PRODUCT(INDEX(Overzicht!$B$2:$E$35,MATCH(demand!U$1,Overzicht!$B$2:$B$35,0),4),INDEX(Verdeelsleutels_percentage!$A:$AB,MATCH(demand!$C167,Verdeelsleutels_percentage!$C:$C,0),MATCH(INDEX(Overzicht!$B$1:$F$35,MATCH(demand!U$1,Overzicht!$B:$B,0),5),Verdeelsleutels_percentage!$1:$1,0)))</f>
        <v>2.1282058270136673E-2</v>
      </c>
      <c r="V167">
        <f>PRODUCT(INDEX(Overzicht!$B$2:$E$35,MATCH(demand!V$1,Overzicht!$B$2:$B$35,0),4),INDEX(Verdeelsleutels_percentage!$A:$AB,MATCH(demand!$C167,Verdeelsleutels_percentage!$C:$C,0),MATCH(INDEX(Overzicht!$B$1:$F$35,MATCH(demand!V$1,Overzicht!$B:$B,0),5),Verdeelsleutels_percentage!$1:$1,0)))</f>
        <v>1.8728211277720273E-3</v>
      </c>
      <c r="W167">
        <f>PRODUCT(INDEX(Overzicht!$B$2:$E$35,MATCH(demand!W$1,Overzicht!$B$2:$B$35,0),4),INDEX(Verdeelsleutels_percentage!$A:$AB,MATCH(demand!$C167,Verdeelsleutels_percentage!$C:$C,0),MATCH(INDEX(Overzicht!$B$1:$F$35,MATCH(demand!W$1,Overzicht!$B:$B,0),5),Verdeelsleutels_percentage!$1:$1,0)))</f>
        <v>2.0430775939331205E-2</v>
      </c>
      <c r="X167">
        <f>PRODUCT(INDEX(Overzicht!$B$2:$E$35,MATCH(demand!X$1,Overzicht!$B$2:$B$35,0),4),INDEX(Verdeelsleutels_percentage!$A:$AB,MATCH(demand!$C167,Verdeelsleutels_percentage!$C:$C,0),MATCH(INDEX(Overzicht!$B$1:$F$35,MATCH(demand!X$1,Overzicht!$B:$B,0),5),Verdeelsleutels_percentage!$1:$1,0)))</f>
        <v>3.3404635625750866E-5</v>
      </c>
      <c r="Y167">
        <f>PRODUCT(INDEX(Overzicht!$B$2:$E$35,MATCH(demand!Y$1,Overzicht!$B$2:$B$35,0),4),INDEX(Verdeelsleutels_percentage!$A:$AB,MATCH(demand!$C167,Verdeelsleutels_percentage!$C:$C,0),MATCH(INDEX(Overzicht!$B$1:$F$35,MATCH(demand!Y$1,Overzicht!$B:$B,0),5),Verdeelsleutels_percentage!$1:$1,0)))</f>
        <v>3.7811947054017831E-7</v>
      </c>
      <c r="Z167">
        <f>PRODUCT(INDEX(Overzicht!$B$2:$E$35,MATCH(demand!Z$1,Overzicht!$B$2:$B$35,0),4),INDEX(Verdeelsleutels_percentage!$A:$AB,MATCH(demand!$C167,Verdeelsleutels_percentage!$C:$C,0),MATCH(INDEX(Overzicht!$B$1:$F$35,MATCH(demand!Z$1,Overzicht!$B:$B,0),5),Verdeelsleutels_percentage!$1:$1,0)))</f>
        <v>0</v>
      </c>
      <c r="AA167">
        <f>PRODUCT(INDEX(Overzicht!$B$2:$E$35,MATCH(demand!AA$1,Overzicht!$B$2:$B$35,0),4),INDEX(Verdeelsleutels_percentage!$A:$AB,MATCH(demand!$C167,Verdeelsleutels_percentage!$C:$C,0),MATCH(INDEX(Overzicht!$B$1:$F$35,MATCH(demand!AA$1,Overzicht!$B:$B,0),5),Verdeelsleutels_percentage!$1:$1,0)))</f>
        <v>8.8448998956766869E-6</v>
      </c>
      <c r="AB167">
        <f>PRODUCT(INDEX(Overzicht!$B$2:$E$35,MATCH(demand!AB$1,Overzicht!$B$2:$B$35,0),4),INDEX(Verdeelsleutels_percentage!$A:$AB,MATCH(demand!$C167,Verdeelsleutels_percentage!$C:$C,0),MATCH(INDEX(Overzicht!$B$1:$F$35,MATCH(demand!AB$1,Overzicht!$B:$B,0),5),Verdeelsleutels_percentage!$1:$1,0)))</f>
        <v>8.729567436033786E-3</v>
      </c>
      <c r="AC167">
        <f>PRODUCT(INDEX(Overzicht!$B$2:$E$35,MATCH(demand!AC$1,Overzicht!$B$2:$B$35,0),4),INDEX(Verdeelsleutels_percentage!$A:$AB,MATCH(demand!$C167,Verdeelsleutels_percentage!$C:$C,0),MATCH(INDEX(Overzicht!$B$1:$F$35,MATCH(demand!AC$1,Overzicht!$B:$B,0),5),Verdeelsleutels_percentage!$1:$1,0)))</f>
        <v>2.8356569087422859E-4</v>
      </c>
      <c r="AD167">
        <f>PRODUCT(INDEX(Overzicht!$B$2:$E$35,MATCH(demand!AD$1,Overzicht!$B$2:$B$35,0),4),INDEX(Verdeelsleutels_percentage!$A:$AB,MATCH(demand!$C167,Verdeelsleutels_percentage!$C:$C,0),MATCH(INDEX(Overzicht!$B$1:$F$35,MATCH(demand!AD$1,Overzicht!$B:$B,0),5),Verdeelsleutels_percentage!$1:$1,0)))</f>
        <v>0</v>
      </c>
      <c r="AE167">
        <f>PRODUCT(INDEX(Overzicht!$B$2:$E$35,MATCH(demand!AE$1,Overzicht!$B$2:$B$35,0),4),INDEX(Verdeelsleutels_percentage!$A:$AB,MATCH(demand!$C167,Verdeelsleutels_percentage!$C:$C,0),MATCH(INDEX(Overzicht!$B$1:$F$35,MATCH(demand!AE$1,Overzicht!$B:$B,0),5),Verdeelsleutels_percentage!$1:$1,0)))</f>
        <v>0</v>
      </c>
      <c r="AF167">
        <f>PRODUCT(INDEX(Overzicht!$B$2:$E$35,MATCH(demand!AF$1,Overzicht!$B$2:$B$35,0),4),INDEX(Verdeelsleutels_percentage!$A:$AB,MATCH(demand!$C167,Verdeelsleutels_percentage!$C:$C,0),MATCH(INDEX(Overzicht!$B$1:$F$35,MATCH(demand!AF$1,Overzicht!$B:$B,0),5),Verdeelsleutels_percentage!$1:$1,0)))</f>
        <v>0</v>
      </c>
      <c r="AG167">
        <f>PRODUCT(INDEX(Overzicht!$B$2:$E$35,MATCH(demand!AG$1,Overzicht!$B$2:$B$35,0),4),INDEX(Verdeelsleutels_percentage!$A:$AB,MATCH(demand!$C167,Verdeelsleutels_percentage!$C:$C,0),MATCH(INDEX(Overzicht!$B$1:$F$35,MATCH(demand!AG$1,Overzicht!$B:$B,0),5),Verdeelsleutels_percentage!$1:$1,0)))</f>
        <v>0</v>
      </c>
      <c r="AH167">
        <f>PRODUCT(INDEX(Overzicht!$B$2:$E$35,MATCH(demand!AH$1,Overzicht!$B$2:$B$35,0),4),INDEX(Verdeelsleutels_percentage!$A:$AB,MATCH(demand!$C167,Verdeelsleutels_percentage!$C:$C,0),MATCH(INDEX(Overzicht!$B$1:$F$35,MATCH(demand!AH$1,Overzicht!$B:$B,0),5),Verdeelsleutels_percentage!$1:$1,0)))</f>
        <v>1.1498369864379693E-4</v>
      </c>
      <c r="AI167">
        <f>PRODUCT(INDEX(Overzicht!$B$2:$E$35,MATCH(demand!AI$1,Overzicht!$B$2:$B$35,0),4),INDEX(Verdeelsleutels_percentage!$A:$AB,MATCH(demand!$C167,Verdeelsleutels_percentage!$C:$C,0),MATCH(INDEX(Overzicht!$B$1:$F$35,MATCH(demand!AI$1,Overzicht!$B:$B,0),5),Verdeelsleutels_percentage!$1:$1,0)))</f>
        <v>1.7689799791353374E-5</v>
      </c>
      <c r="AJ167">
        <f>PRODUCT(INDEX(Overzicht!$B$2:$E$35,MATCH(demand!AJ$1,Overzicht!$B$2:$B$35,0),4),INDEX(Verdeelsleutels_percentage!$A:$AB,MATCH(demand!$C167,Verdeelsleutels_percentage!$C:$C,0),MATCH(INDEX(Overzicht!$B$1:$F$35,MATCH(demand!AJ$1,Overzicht!$B:$B,0),5),Verdeelsleutels_percentage!$1:$1,0)))</f>
        <v>0</v>
      </c>
      <c r="AK167">
        <f>PRODUCT(INDEX(Overzicht!$B$2:$E$35,MATCH(demand!AK$1,Overzicht!$B$2:$B$35,0),4),INDEX(Verdeelsleutels_percentage!$A:$AB,MATCH(demand!$C167,Verdeelsleutels_percentage!$C:$C,0),MATCH(INDEX(Overzicht!$B$1:$F$35,MATCH(demand!AK$1,Overzicht!$B:$B,0),5),Verdeelsleutels_percentage!$1:$1,0)))</f>
        <v>2.6560008721130567E-4</v>
      </c>
      <c r="AL167">
        <f>PRODUCT(INDEX(Overzicht!$B$2:$E$35,MATCH(demand!AL$1,Overzicht!$B$2:$B$35,0),4),INDEX(Verdeelsleutels_percentage!$A:$AB,MATCH(demand!$C167,Verdeelsleutels_percentage!$C:$C,0),MATCH(INDEX(Overzicht!$B$1:$F$35,MATCH(demand!AL$1,Overzicht!$B:$B,0),5),Verdeelsleutels_percentage!$1:$1,0)))</f>
        <v>3.4051293232218675E-3</v>
      </c>
      <c r="AM167">
        <f>PRODUCT(INDEX(Overzicht!$B$2:$E$35,MATCH(demand!AM$1,Overzicht!$B$2:$B$35,0),4),INDEX(Verdeelsleutels_percentage!$A:$AB,MATCH(demand!$C167,Verdeelsleutels_percentage!$C:$C,0),MATCH(INDEX(Overzicht!$B$1:$F$35,MATCH(demand!AM$1,Overzicht!$B:$B,0),5),Verdeelsleutels_percentage!$1:$1,0)))</f>
        <v>6.8102586464437349E-3</v>
      </c>
      <c r="AN167">
        <f>PRODUCT(INDEX(Overzicht!$B$2:$E$35,MATCH(demand!AN$1,Overzicht!$B$2:$B$35,0),4),INDEX(Verdeelsleutels_percentage!$A:$AB,MATCH(demand!$C167,Verdeelsleutels_percentage!$C:$C,0),MATCH(INDEX(Overzicht!$B$1:$F$35,MATCH(demand!AN$1,Overzicht!$B:$B,0),5),Verdeelsleutels_percentage!$1:$1,0)))</f>
        <v>3.4051293232218675E-3</v>
      </c>
      <c r="AO167">
        <f>PRODUCT(INDEX(Overzicht!$B$2:$E$35,MATCH(demand!AO$1,Overzicht!$B$2:$B$35,0),4),INDEX(Verdeelsleutels_percentage!$A:$AB,MATCH(demand!$C167,Verdeelsleutels_percentage!$C:$C,0),MATCH(INDEX(Overzicht!$B$1:$F$35,MATCH(demand!AO$1,Overzicht!$B:$B,0),5),Verdeelsleutels_percentage!$1:$1,0)))</f>
        <v>1.1917952631276537E-2</v>
      </c>
    </row>
    <row r="168" spans="2:41">
      <c r="B168" t="str">
        <f>INDEX('ETLocal datasets'!B:C,MATCH(C168,'ETLocal datasets'!C:C,0),1)</f>
        <v>GM0453</v>
      </c>
      <c r="C168" t="str">
        <f>'ETLocal datasets'!C151</f>
        <v>Velsen</v>
      </c>
      <c r="D168">
        <f t="shared" si="14"/>
        <v>2.7524054758037351E-2</v>
      </c>
      <c r="E168">
        <f t="shared" si="15"/>
        <v>0.15081890819846028</v>
      </c>
      <c r="F168">
        <f t="shared" si="16"/>
        <v>4.1525704855347095E-2</v>
      </c>
      <c r="G168">
        <f t="shared" si="17"/>
        <v>8.5424307130999744E-2</v>
      </c>
      <c r="H168">
        <f>PRODUCT(INDEX(Overzicht!$B$2:$E$35,MATCH(demand!H$1,Overzicht!$B$2:$B$35,0),4),INDEX(Verdeelsleutels_percentage!$A:$AB,MATCH(demand!$C168,Verdeelsleutels_percentage!$C:$C,0),MATCH(INDEX(Overzicht!$B$1:$F$35,MATCH(demand!H$1,Overzicht!$B:$B,0),5),Verdeelsleutels_percentage!$1:$1,0)))</f>
        <v>4.1525704855347095E-2</v>
      </c>
      <c r="I168">
        <f>PRODUCT(INDEX(Overzicht!$B$2:$E$35,MATCH(demand!I$1,Overzicht!$B$2:$B$35,0),4),INDEX(Verdeelsleutels_percentage!$A:$AB,MATCH(demand!$C168,Verdeelsleutels_percentage!$C:$C,0),MATCH(INDEX(Overzicht!$B$1:$F$35,MATCH(demand!I$1,Overzicht!$B:$B,0),5),Verdeelsleutels_percentage!$1:$1,0)))</f>
        <v>8.7060009533010188E-5</v>
      </c>
      <c r="J168">
        <f>PRODUCT(INDEX(Overzicht!$B$2:$E$35,MATCH(demand!J$1,Overzicht!$B$2:$B$35,0),4),INDEX(Verdeelsleutels_percentage!$A:$AB,MATCH(demand!$C168,Verdeelsleutels_percentage!$C:$C,0),MATCH(INDEX(Overzicht!$B$1:$F$35,MATCH(demand!J$1,Overzicht!$B:$B,0),5),Verdeelsleutels_percentage!$1:$1,0)))</f>
        <v>9.4915896812221932E-3</v>
      </c>
      <c r="K168">
        <f>PRODUCT(INDEX(Overzicht!$B$2:$E$35,MATCH(demand!K$1,Overzicht!$B$2:$B$35,0),4),INDEX(Verdeelsleutels_percentage!$A:$AB,MATCH(demand!$C168,Verdeelsleutels_percentage!$C:$C,0),MATCH(INDEX(Overzicht!$B$1:$F$35,MATCH(demand!K$1,Overzicht!$B:$B,0),5),Verdeelsleutels_percentage!$1:$1,0)))</f>
        <v>1.0157001112184522E-5</v>
      </c>
      <c r="L168">
        <f>PRODUCT(INDEX(Overzicht!$B$2:$E$35,MATCH(demand!L$1,Overzicht!$B$2:$B$35,0),4),INDEX(Verdeelsleutels_percentage!$A:$AB,MATCH(demand!$C168,Verdeelsleutels_percentage!$C:$C,0),MATCH(INDEX(Overzicht!$B$1:$F$35,MATCH(demand!L$1,Overzicht!$B:$B,0),5),Verdeelsleutels_percentage!$1:$1,0)))</f>
        <v>1.4237384521833291E-2</v>
      </c>
      <c r="M168">
        <f>PRODUCT(INDEX(Overzicht!$B$2:$E$35,MATCH(demand!M$1,Overzicht!$B$2:$B$35,0),4),INDEX(Verdeelsleutels_percentage!$A:$AB,MATCH(demand!$C168,Verdeelsleutels_percentage!$C:$C,0),MATCH(INDEX(Overzicht!$B$1:$F$35,MATCH(demand!M$1,Overzicht!$B:$B,0),5),Verdeelsleutels_percentage!$1:$1,0)))</f>
        <v>1.2067121361858468E-4</v>
      </c>
      <c r="N168">
        <f>PRODUCT(INDEX(Overzicht!$B$2:$E$35,MATCH(demand!N$1,Overzicht!$B$2:$B$35,0),4),INDEX(Verdeelsleutels_percentage!$A:$AB,MATCH(demand!$C168,Verdeelsleutels_percentage!$C:$C,0),MATCH(INDEX(Overzicht!$B$1:$F$35,MATCH(demand!N$1,Overzicht!$B:$B,0),5),Verdeelsleutels_percentage!$1:$1,0)))</f>
        <v>1.311931458757986E-4</v>
      </c>
      <c r="O168">
        <f>PRODUCT(INDEX(Overzicht!$B$2:$E$35,MATCH(demand!O$1,Overzicht!$B$2:$B$35,0),4),INDEX(Verdeelsleutels_percentage!$A:$AB,MATCH(demand!$C168,Verdeelsleutels_percentage!$C:$C,0),MATCH(INDEX(Overzicht!$B$1:$F$35,MATCH(demand!O$1,Overzicht!$B:$B,0),5),Verdeelsleutels_percentage!$1:$1,0)))</f>
        <v>0</v>
      </c>
      <c r="P168">
        <f>PRODUCT(INDEX(Overzicht!$B$2:$E$35,MATCH(demand!P$1,Overzicht!$B$2:$B$35,0),4),INDEX(Verdeelsleutels_percentage!$A:$AB,MATCH(demand!$C168,Verdeelsleutels_percentage!$C:$C,0),MATCH(INDEX(Overzicht!$B$1:$F$35,MATCH(demand!P$1,Overzicht!$B:$B,0),5),Verdeelsleutels_percentage!$1:$1,0)))</f>
        <v>0</v>
      </c>
      <c r="Q168">
        <f>PRODUCT(INDEX(Overzicht!$B$2:$E$35,MATCH(demand!Q$1,Overzicht!$B$2:$B$35,0),4),INDEX(Verdeelsleutels_percentage!$A:$AB,MATCH(demand!$C168,Verdeelsleutels_percentage!$C:$C,0),MATCH(INDEX(Overzicht!$B$1:$F$35,MATCH(demand!Q$1,Overzicht!$B:$B,0),5),Verdeelsleutels_percentage!$1:$1,0)))</f>
        <v>1.4089078433064194E-2</v>
      </c>
      <c r="R168">
        <f>PRODUCT(INDEX(Overzicht!$B$2:$E$35,MATCH(demand!R$1,Overzicht!$B$2:$B$35,0),4),INDEX(Verdeelsleutels_percentage!$A:$AB,MATCH(demand!$C168,Verdeelsleutels_percentage!$C:$C,0),MATCH(INDEX(Overzicht!$B$1:$F$35,MATCH(demand!R$1,Overzicht!$B:$B,0),5),Verdeelsleutels_percentage!$1:$1,0)))</f>
        <v>2.5212035090746449E-3</v>
      </c>
      <c r="S168">
        <f>PRODUCT(INDEX(Overzicht!$B$2:$E$35,MATCH(demand!S$1,Overzicht!$B$2:$B$35,0),4),INDEX(Verdeelsleutels_percentage!$A:$AB,MATCH(demand!$C168,Verdeelsleutels_percentage!$C:$C,0),MATCH(INDEX(Overzicht!$B$1:$F$35,MATCH(demand!S$1,Overzicht!$B:$B,0),5),Verdeelsleutels_percentage!$1:$1,0)))</f>
        <v>1.9378662265828645E-2</v>
      </c>
      <c r="T168">
        <f>PRODUCT(INDEX(Overzicht!$B$2:$E$35,MATCH(demand!T$1,Overzicht!$B$2:$B$35,0),4),INDEX(Verdeelsleutels_percentage!$A:$AB,MATCH(demand!$C168,Verdeelsleutels_percentage!$C:$C,0),MATCH(INDEX(Overzicht!$B$1:$F$35,MATCH(demand!T$1,Overzicht!$B:$B,0),5),Verdeelsleutels_percentage!$1:$1,0)))</f>
        <v>1.5819316135370323E-2</v>
      </c>
      <c r="U168">
        <f>PRODUCT(INDEX(Overzicht!$B$2:$E$35,MATCH(demand!U$1,Overzicht!$B$2:$B$35,0),4),INDEX(Verdeelsleutels_percentage!$A:$AB,MATCH(demand!$C168,Verdeelsleutels_percentage!$C:$C,0),MATCH(INDEX(Overzicht!$B$1:$F$35,MATCH(demand!U$1,Overzicht!$B:$B,0),5),Verdeelsleutels_percentage!$1:$1,0)))</f>
        <v>4.9435362923032258E-2</v>
      </c>
      <c r="V168">
        <f>PRODUCT(INDEX(Overzicht!$B$2:$E$35,MATCH(demand!V$1,Overzicht!$B$2:$B$35,0),4),INDEX(Verdeelsleutels_percentage!$A:$AB,MATCH(demand!$C168,Verdeelsleutels_percentage!$C:$C,0),MATCH(INDEX(Overzicht!$B$1:$F$35,MATCH(demand!V$1,Overzicht!$B:$B,0),5),Verdeelsleutels_percentage!$1:$1,0)))</f>
        <v>4.3503119372268395E-3</v>
      </c>
      <c r="W168">
        <f>PRODUCT(INDEX(Overzicht!$B$2:$E$35,MATCH(demand!W$1,Overzicht!$B$2:$B$35,0),4),INDEX(Verdeelsleutels_percentage!$A:$AB,MATCH(demand!$C168,Verdeelsleutels_percentage!$C:$C,0),MATCH(INDEX(Overzicht!$B$1:$F$35,MATCH(demand!W$1,Overzicht!$B:$B,0),5),Verdeelsleutels_percentage!$1:$1,0)))</f>
        <v>4.7457948406110964E-2</v>
      </c>
      <c r="X168">
        <f>PRODUCT(INDEX(Overzicht!$B$2:$E$35,MATCH(demand!X$1,Overzicht!$B$2:$B$35,0),4),INDEX(Verdeelsleutels_percentage!$A:$AB,MATCH(demand!$C168,Verdeelsleutels_percentage!$C:$C,0),MATCH(INDEX(Overzicht!$B$1:$F$35,MATCH(demand!X$1,Overzicht!$B:$B,0),5),Verdeelsleutels_percentage!$1:$1,0)))</f>
        <v>3.719049433000264E-3</v>
      </c>
      <c r="Y168">
        <f>PRODUCT(INDEX(Overzicht!$B$2:$E$35,MATCH(demand!Y$1,Overzicht!$B$2:$B$35,0),4),INDEX(Verdeelsleutels_percentage!$A:$AB,MATCH(demand!$C168,Verdeelsleutels_percentage!$C:$C,0),MATCH(INDEX(Overzicht!$B$1:$F$35,MATCH(demand!Y$1,Overzicht!$B:$B,0),5),Verdeelsleutels_percentage!$1:$1,0)))</f>
        <v>1.2502029005726828E-7</v>
      </c>
      <c r="Z168">
        <f>PRODUCT(INDEX(Overzicht!$B$2:$E$35,MATCH(demand!Z$1,Overzicht!$B$2:$B$35,0),4),INDEX(Verdeelsleutels_percentage!$A:$AB,MATCH(demand!$C168,Verdeelsleutels_percentage!$C:$C,0),MATCH(INDEX(Overzicht!$B$1:$F$35,MATCH(demand!Z$1,Overzicht!$B:$B,0),5),Verdeelsleutels_percentage!$1:$1,0)))</f>
        <v>0</v>
      </c>
      <c r="AA168">
        <f>PRODUCT(INDEX(Overzicht!$B$2:$E$35,MATCH(demand!AA$1,Overzicht!$B$2:$B$35,0),4),INDEX(Verdeelsleutels_percentage!$A:$AB,MATCH(demand!$C168,Verdeelsleutels_percentage!$C:$C,0),MATCH(INDEX(Overzicht!$B$1:$F$35,MATCH(demand!AA$1,Overzicht!$B:$B,0),5),Verdeelsleutels_percentage!$1:$1,0)))</f>
        <v>2.9244512294097845E-6</v>
      </c>
      <c r="AB168">
        <f>PRODUCT(INDEX(Overzicht!$B$2:$E$35,MATCH(demand!AB$1,Overzicht!$B$2:$B$35,0),4),INDEX(Verdeelsleutels_percentage!$A:$AB,MATCH(demand!$C168,Verdeelsleutels_percentage!$C:$C,0),MATCH(INDEX(Overzicht!$B$1:$F$35,MATCH(demand!AB$1,Overzicht!$B:$B,0),5),Verdeelsleutels_percentage!$1:$1,0)))</f>
        <v>2.176569935028521E-2</v>
      </c>
      <c r="AC168">
        <f>PRODUCT(INDEX(Overzicht!$B$2:$E$35,MATCH(demand!AC$1,Overzicht!$B$2:$B$35,0),4),INDEX(Verdeelsleutels_percentage!$A:$AB,MATCH(demand!$C168,Verdeelsleutels_percentage!$C:$C,0),MATCH(INDEX(Overzicht!$B$1:$F$35,MATCH(demand!AC$1,Overzicht!$B:$B,0),5),Verdeelsleutels_percentage!$1:$1,0)))</f>
        <v>1.1662770444302128E-3</v>
      </c>
      <c r="AD168">
        <f>PRODUCT(INDEX(Overzicht!$B$2:$E$35,MATCH(demand!AD$1,Overzicht!$B$2:$B$35,0),4),INDEX(Verdeelsleutels_percentage!$A:$AB,MATCH(demand!$C168,Verdeelsleutels_percentage!$C:$C,0),MATCH(INDEX(Overzicht!$B$1:$F$35,MATCH(demand!AD$1,Overzicht!$B:$B,0),5),Verdeelsleutels_percentage!$1:$1,0)))</f>
        <v>0</v>
      </c>
      <c r="AE168">
        <f>PRODUCT(INDEX(Overzicht!$B$2:$E$35,MATCH(demand!AE$1,Overzicht!$B$2:$B$35,0),4),INDEX(Verdeelsleutels_percentage!$A:$AB,MATCH(demand!$C168,Verdeelsleutels_percentage!$C:$C,0),MATCH(INDEX(Overzicht!$B$1:$F$35,MATCH(demand!AE$1,Overzicht!$B:$B,0),5),Verdeelsleutels_percentage!$1:$1,0)))</f>
        <v>0</v>
      </c>
      <c r="AF168">
        <f>PRODUCT(INDEX(Overzicht!$B$2:$E$35,MATCH(demand!AF$1,Overzicht!$B$2:$B$35,0),4),INDEX(Verdeelsleutels_percentage!$A:$AB,MATCH(demand!$C168,Verdeelsleutels_percentage!$C:$C,0),MATCH(INDEX(Overzicht!$B$1:$F$35,MATCH(demand!AF$1,Overzicht!$B:$B,0),5),Verdeelsleutels_percentage!$1:$1,0)))</f>
        <v>0</v>
      </c>
      <c r="AG168">
        <f>PRODUCT(INDEX(Overzicht!$B$2:$E$35,MATCH(demand!AG$1,Overzicht!$B$2:$B$35,0),4),INDEX(Verdeelsleutels_percentage!$A:$AB,MATCH(demand!$C168,Verdeelsleutels_percentage!$C:$C,0),MATCH(INDEX(Overzicht!$B$1:$F$35,MATCH(demand!AG$1,Overzicht!$B:$B,0),5),Verdeelsleutels_percentage!$1:$1,0)))</f>
        <v>0</v>
      </c>
      <c r="AH168">
        <f>PRODUCT(INDEX(Overzicht!$B$2:$E$35,MATCH(demand!AH$1,Overzicht!$B$2:$B$35,0),4),INDEX(Verdeelsleutels_percentage!$A:$AB,MATCH(demand!$C168,Verdeelsleutels_percentage!$C:$C,0),MATCH(INDEX(Overzicht!$B$1:$F$35,MATCH(demand!AH$1,Overzicht!$B:$B,0),5),Verdeelsleutels_percentage!$1:$1,0)))</f>
        <v>3.8017865982327194E-5</v>
      </c>
      <c r="AI168">
        <f>PRODUCT(INDEX(Overzicht!$B$2:$E$35,MATCH(demand!AI$1,Overzicht!$B$2:$B$35,0),4),INDEX(Verdeelsleutels_percentage!$A:$AB,MATCH(demand!$C168,Verdeelsleutels_percentage!$C:$C,0),MATCH(INDEX(Overzicht!$B$1:$F$35,MATCH(demand!AI$1,Overzicht!$B:$B,0),5),Verdeelsleutels_percentage!$1:$1,0)))</f>
        <v>5.848902458819569E-6</v>
      </c>
      <c r="AJ168">
        <f>PRODUCT(INDEX(Overzicht!$B$2:$E$35,MATCH(demand!AJ$1,Overzicht!$B$2:$B$35,0),4),INDEX(Verdeelsleutels_percentage!$A:$AB,MATCH(demand!$C168,Verdeelsleutels_percentage!$C:$C,0),MATCH(INDEX(Overzicht!$B$1:$F$35,MATCH(demand!AJ$1,Overzicht!$B:$B,0),5),Verdeelsleutels_percentage!$1:$1,0)))</f>
        <v>0</v>
      </c>
      <c r="AK168">
        <f>PRODUCT(INDEX(Overzicht!$B$2:$E$35,MATCH(demand!AK$1,Overzicht!$B$2:$B$35,0),4),INDEX(Verdeelsleutels_percentage!$A:$AB,MATCH(demand!$C168,Verdeelsleutels_percentage!$C:$C,0),MATCH(INDEX(Overzicht!$B$1:$F$35,MATCH(demand!AK$1,Overzicht!$B:$B,0),5),Verdeelsleutels_percentage!$1:$1,0)))</f>
        <v>6.1695332927944253E-4</v>
      </c>
      <c r="AL168">
        <f>PRODUCT(INDEX(Overzicht!$B$2:$E$35,MATCH(demand!AL$1,Overzicht!$B$2:$B$35,0),4),INDEX(Verdeelsleutels_percentage!$A:$AB,MATCH(demand!$C168,Verdeelsleutels_percentage!$C:$C,0),MATCH(INDEX(Overzicht!$B$1:$F$35,MATCH(demand!AL$1,Overzicht!$B:$B,0),5),Verdeelsleutels_percentage!$1:$1,0)))</f>
        <v>7.9096580676851613E-3</v>
      </c>
      <c r="AM168">
        <f>PRODUCT(INDEX(Overzicht!$B$2:$E$35,MATCH(demand!AM$1,Overzicht!$B$2:$B$35,0),4),INDEX(Verdeelsleutels_percentage!$A:$AB,MATCH(demand!$C168,Verdeelsleutels_percentage!$C:$C,0),MATCH(INDEX(Overzicht!$B$1:$F$35,MATCH(demand!AM$1,Overzicht!$B:$B,0),5),Verdeelsleutels_percentage!$1:$1,0)))</f>
        <v>1.5819316135370323E-2</v>
      </c>
      <c r="AN168">
        <f>PRODUCT(INDEX(Overzicht!$B$2:$E$35,MATCH(demand!AN$1,Overzicht!$B$2:$B$35,0),4),INDEX(Verdeelsleutels_percentage!$A:$AB,MATCH(demand!$C168,Verdeelsleutels_percentage!$C:$C,0),MATCH(INDEX(Overzicht!$B$1:$F$35,MATCH(demand!AN$1,Overzicht!$B:$B,0),5),Verdeelsleutels_percentage!$1:$1,0)))</f>
        <v>7.9096580676851613E-3</v>
      </c>
      <c r="AO168">
        <f>PRODUCT(INDEX(Overzicht!$B$2:$E$35,MATCH(demand!AO$1,Overzicht!$B$2:$B$35,0),4),INDEX(Verdeelsleutels_percentage!$A:$AB,MATCH(demand!$C168,Verdeelsleutels_percentage!$C:$C,0),MATCH(INDEX(Overzicht!$B$1:$F$35,MATCH(demand!AO$1,Overzicht!$B:$B,0),5),Verdeelsleutels_percentage!$1:$1,0)))</f>
        <v>2.7683803236898064E-2</v>
      </c>
    </row>
    <row r="169" spans="2:41">
      <c r="B169" t="str">
        <f>INDEX('ETLocal datasets'!B:C,MATCH(C169,'ETLocal datasets'!C:C,0),1)</f>
        <v>GM0457</v>
      </c>
      <c r="C169" t="str">
        <f>'ETLocal datasets'!C152</f>
        <v>Weesp</v>
      </c>
      <c r="D169">
        <f t="shared" si="14"/>
        <v>9.8665097255648312E-3</v>
      </c>
      <c r="E169">
        <f t="shared" si="15"/>
        <v>4.0613685430223145E-2</v>
      </c>
      <c r="F169">
        <f t="shared" si="16"/>
        <v>1.1746619910945177E-2</v>
      </c>
      <c r="G169">
        <f t="shared" si="17"/>
        <v>2.4164475245372935E-2</v>
      </c>
      <c r="H169">
        <f>PRODUCT(INDEX(Overzicht!$B$2:$E$35,MATCH(demand!H$1,Overzicht!$B$2:$B$35,0),4),INDEX(Verdeelsleutels_percentage!$A:$AB,MATCH(demand!$C169,Verdeelsleutels_percentage!$C:$C,0),MATCH(INDEX(Overzicht!$B$1:$F$35,MATCH(demand!H$1,Overzicht!$B:$B,0),5),Verdeelsleutels_percentage!$1:$1,0)))</f>
        <v>1.1746619910945177E-2</v>
      </c>
      <c r="I169">
        <f>PRODUCT(INDEX(Overzicht!$B$2:$E$35,MATCH(demand!I$1,Overzicht!$B$2:$B$35,0),4),INDEX(Verdeelsleutels_percentage!$A:$AB,MATCH(demand!$C169,Verdeelsleutels_percentage!$C:$C,0),MATCH(INDEX(Overzicht!$B$1:$F$35,MATCH(demand!I$1,Overzicht!$B:$B,0),5),Verdeelsleutels_percentage!$1:$1,0)))</f>
        <v>3.5457952033593129E-4</v>
      </c>
      <c r="J169">
        <f>PRODUCT(INDEX(Overzicht!$B$2:$E$35,MATCH(demand!J$1,Overzicht!$B$2:$B$35,0),4),INDEX(Verdeelsleutels_percentage!$A:$AB,MATCH(demand!$C169,Verdeelsleutels_percentage!$C:$C,0),MATCH(INDEX(Overzicht!$B$1:$F$35,MATCH(demand!J$1,Overzicht!$B:$B,0),5),Verdeelsleutels_percentage!$1:$1,0)))</f>
        <v>2.6849416939303257E-3</v>
      </c>
      <c r="K169">
        <f>PRODUCT(INDEX(Overzicht!$B$2:$E$35,MATCH(demand!K$1,Overzicht!$B$2:$B$35,0),4),INDEX(Verdeelsleutels_percentage!$A:$AB,MATCH(demand!$C169,Verdeelsleutels_percentage!$C:$C,0),MATCH(INDEX(Overzicht!$B$1:$F$35,MATCH(demand!K$1,Overzicht!$B:$B,0),5),Verdeelsleutels_percentage!$1:$1,0)))</f>
        <v>4.1367610705858651E-5</v>
      </c>
      <c r="L169">
        <f>PRODUCT(INDEX(Overzicht!$B$2:$E$35,MATCH(demand!L$1,Overzicht!$B$2:$B$35,0),4),INDEX(Verdeelsleutels_percentage!$A:$AB,MATCH(demand!$C169,Verdeelsleutels_percentage!$C:$C,0),MATCH(INDEX(Overzicht!$B$1:$F$35,MATCH(demand!L$1,Overzicht!$B:$B,0),5),Verdeelsleutels_percentage!$1:$1,0)))</f>
        <v>4.0274125408954892E-3</v>
      </c>
      <c r="M169">
        <f>PRODUCT(INDEX(Overzicht!$B$2:$E$35,MATCH(demand!M$1,Overzicht!$B$2:$B$35,0),4),INDEX(Verdeelsleutels_percentage!$A:$AB,MATCH(demand!$C169,Verdeelsleutels_percentage!$C:$C,0),MATCH(INDEX(Overzicht!$B$1:$F$35,MATCH(demand!M$1,Overzicht!$B:$B,0),5),Verdeelsleutels_percentage!$1:$1,0)))</f>
        <v>1.5006344356112593E-3</v>
      </c>
      <c r="N169">
        <f>PRODUCT(INDEX(Overzicht!$B$2:$E$35,MATCH(demand!N$1,Overzicht!$B$2:$B$35,0),4),INDEX(Verdeelsleutels_percentage!$A:$AB,MATCH(demand!$C169,Verdeelsleutels_percentage!$C:$C,0),MATCH(INDEX(Overzicht!$B$1:$F$35,MATCH(demand!N$1,Overzicht!$B:$B,0),5),Verdeelsleutels_percentage!$1:$1,0)))</f>
        <v>1.6349769469897913E-3</v>
      </c>
      <c r="O169">
        <f>PRODUCT(INDEX(Overzicht!$B$2:$E$35,MATCH(demand!O$1,Overzicht!$B$2:$B$35,0),4),INDEX(Verdeelsleutels_percentage!$A:$AB,MATCH(demand!$C169,Verdeelsleutels_percentage!$C:$C,0),MATCH(INDEX(Overzicht!$B$1:$F$35,MATCH(demand!O$1,Overzicht!$B:$B,0),5),Verdeelsleutels_percentage!$1:$1,0)))</f>
        <v>0</v>
      </c>
      <c r="P169">
        <f>PRODUCT(INDEX(Overzicht!$B$2:$E$35,MATCH(demand!P$1,Overzicht!$B$2:$B$35,0),4),INDEX(Verdeelsleutels_percentage!$A:$AB,MATCH(demand!$C169,Verdeelsleutels_percentage!$C:$C,0),MATCH(INDEX(Overzicht!$B$1:$F$35,MATCH(demand!P$1,Overzicht!$B:$B,0),5),Verdeelsleutels_percentage!$1:$1,0)))</f>
        <v>2.9884614660278505E-4</v>
      </c>
      <c r="Q169">
        <f>PRODUCT(INDEX(Overzicht!$B$2:$E$35,MATCH(demand!Q$1,Overzicht!$B$2:$B$35,0),4),INDEX(Verdeelsleutels_percentage!$A:$AB,MATCH(demand!$C169,Verdeelsleutels_percentage!$C:$C,0),MATCH(INDEX(Overzicht!$B$1:$F$35,MATCH(demand!Q$1,Overzicht!$B:$B,0),5),Verdeelsleutels_percentage!$1:$1,0)))</f>
        <v>3.9854603269278274E-3</v>
      </c>
      <c r="R169">
        <f>PRODUCT(INDEX(Overzicht!$B$2:$E$35,MATCH(demand!R$1,Overzicht!$B$2:$B$35,0),4),INDEX(Verdeelsleutels_percentage!$A:$AB,MATCH(demand!$C169,Verdeelsleutels_percentage!$C:$C,0),MATCH(INDEX(Overzicht!$B$1:$F$35,MATCH(demand!R$1,Overzicht!$B:$B,0),5),Verdeelsleutels_percentage!$1:$1,0)))</f>
        <v>7.1318763745024277E-4</v>
      </c>
      <c r="S169">
        <f>PRODUCT(INDEX(Overzicht!$B$2:$E$35,MATCH(demand!S$1,Overzicht!$B$2:$B$35,0),4),INDEX(Verdeelsleutels_percentage!$A:$AB,MATCH(demand!$C169,Verdeelsleutels_percentage!$C:$C,0),MATCH(INDEX(Overzicht!$B$1:$F$35,MATCH(demand!S$1,Overzicht!$B:$B,0),5),Verdeelsleutels_percentage!$1:$1,0)))</f>
        <v>5.4817559584410822E-3</v>
      </c>
      <c r="T169">
        <f>PRODUCT(INDEX(Overzicht!$B$2:$E$35,MATCH(demand!T$1,Overzicht!$B$2:$B$35,0),4),INDEX(Verdeelsleutels_percentage!$A:$AB,MATCH(demand!$C169,Verdeelsleutels_percentage!$C:$C,0),MATCH(INDEX(Overzicht!$B$1:$F$35,MATCH(demand!T$1,Overzicht!$B:$B,0),5),Verdeelsleutels_percentage!$1:$1,0)))</f>
        <v>4.4749028232172099E-3</v>
      </c>
      <c r="U169">
        <f>PRODUCT(INDEX(Overzicht!$B$2:$E$35,MATCH(demand!U$1,Overzicht!$B$2:$B$35,0),4),INDEX(Verdeelsleutels_percentage!$A:$AB,MATCH(demand!$C169,Verdeelsleutels_percentage!$C:$C,0),MATCH(INDEX(Overzicht!$B$1:$F$35,MATCH(demand!U$1,Overzicht!$B:$B,0),5),Verdeelsleutels_percentage!$1:$1,0)))</f>
        <v>1.3984071322553781E-2</v>
      </c>
      <c r="V169">
        <f>PRODUCT(INDEX(Overzicht!$B$2:$E$35,MATCH(demand!V$1,Overzicht!$B$2:$B$35,0),4),INDEX(Verdeelsleutels_percentage!$A:$AB,MATCH(demand!$C169,Verdeelsleutels_percentage!$C:$C,0),MATCH(INDEX(Overzicht!$B$1:$F$35,MATCH(demand!V$1,Overzicht!$B:$B,0),5),Verdeelsleutels_percentage!$1:$1,0)))</f>
        <v>1.2305982763847329E-3</v>
      </c>
      <c r="W169">
        <f>PRODUCT(INDEX(Overzicht!$B$2:$E$35,MATCH(demand!W$1,Overzicht!$B$2:$B$35,0),4),INDEX(Verdeelsleutels_percentage!$A:$AB,MATCH(demand!$C169,Verdeelsleutels_percentage!$C:$C,0),MATCH(INDEX(Overzicht!$B$1:$F$35,MATCH(demand!W$1,Overzicht!$B:$B,0),5),Verdeelsleutels_percentage!$1:$1,0)))</f>
        <v>1.3424708469651631E-2</v>
      </c>
      <c r="X169">
        <f>PRODUCT(INDEX(Overzicht!$B$2:$E$35,MATCH(demand!X$1,Overzicht!$B$2:$B$35,0),4),INDEX(Verdeelsleutels_percentage!$A:$AB,MATCH(demand!$C169,Verdeelsleutels_percentage!$C:$C,0),MATCH(INDEX(Overzicht!$B$1:$F$35,MATCH(demand!X$1,Overzicht!$B:$B,0),5),Verdeelsleutels_percentage!$1:$1,0)))</f>
        <v>0</v>
      </c>
      <c r="Y169">
        <f>PRODUCT(INDEX(Overzicht!$B$2:$E$35,MATCH(demand!Y$1,Overzicht!$B$2:$B$35,0),4),INDEX(Verdeelsleutels_percentage!$A:$AB,MATCH(demand!$C169,Verdeelsleutels_percentage!$C:$C,0),MATCH(INDEX(Overzicht!$B$1:$F$35,MATCH(demand!Y$1,Overzicht!$B:$B,0),5),Verdeelsleutels_percentage!$1:$1,0)))</f>
        <v>5.7463454420817796E-7</v>
      </c>
      <c r="Z169">
        <f>PRODUCT(INDEX(Overzicht!$B$2:$E$35,MATCH(demand!Z$1,Overzicht!$B$2:$B$35,0),4),INDEX(Verdeelsleutels_percentage!$A:$AB,MATCH(demand!$C169,Verdeelsleutels_percentage!$C:$C,0),MATCH(INDEX(Overzicht!$B$1:$F$35,MATCH(demand!Z$1,Overzicht!$B:$B,0),5),Verdeelsleutels_percentage!$1:$1,0)))</f>
        <v>0</v>
      </c>
      <c r="AA169">
        <f>PRODUCT(INDEX(Overzicht!$B$2:$E$35,MATCH(demand!AA$1,Overzicht!$B$2:$B$35,0),4),INDEX(Verdeelsleutels_percentage!$A:$AB,MATCH(demand!$C169,Verdeelsleutels_percentage!$C:$C,0),MATCH(INDEX(Overzicht!$B$1:$F$35,MATCH(demand!AA$1,Overzicht!$B:$B,0),5),Verdeelsleutels_percentage!$1:$1,0)))</f>
        <v>1.3441743724167906E-5</v>
      </c>
      <c r="AB169">
        <f>PRODUCT(INDEX(Overzicht!$B$2:$E$35,MATCH(demand!AB$1,Overzicht!$B$2:$B$35,0),4),INDEX(Verdeelsleutels_percentage!$A:$AB,MATCH(demand!$C169,Verdeelsleutels_percentage!$C:$C,0),MATCH(INDEX(Overzicht!$B$1:$F$35,MATCH(demand!AB$1,Overzicht!$B:$B,0),5),Verdeelsleutels_percentage!$1:$1,0)))</f>
        <v>3.5234276745756358E-3</v>
      </c>
      <c r="AC169">
        <f>PRODUCT(INDEX(Overzicht!$B$2:$E$35,MATCH(demand!AC$1,Overzicht!$B$2:$B$35,0),4),INDEX(Verdeelsleutels_percentage!$A:$AB,MATCH(demand!$C169,Verdeelsleutels_percentage!$C:$C,0),MATCH(INDEX(Overzicht!$B$1:$F$35,MATCH(demand!AC$1,Overzicht!$B:$B,0),5),Verdeelsleutels_percentage!$1:$1,0)))</f>
        <v>1.1274968558642036E-4</v>
      </c>
      <c r="AD169">
        <f>PRODUCT(INDEX(Overzicht!$B$2:$E$35,MATCH(demand!AD$1,Overzicht!$B$2:$B$35,0),4),INDEX(Verdeelsleutels_percentage!$A:$AB,MATCH(demand!$C169,Verdeelsleutels_percentage!$C:$C,0),MATCH(INDEX(Overzicht!$B$1:$F$35,MATCH(demand!AD$1,Overzicht!$B:$B,0),5),Verdeelsleutels_percentage!$1:$1,0)))</f>
        <v>0</v>
      </c>
      <c r="AE169">
        <f>PRODUCT(INDEX(Overzicht!$B$2:$E$35,MATCH(demand!AE$1,Overzicht!$B$2:$B$35,0),4),INDEX(Verdeelsleutels_percentage!$A:$AB,MATCH(demand!$C169,Verdeelsleutels_percentage!$C:$C,0),MATCH(INDEX(Overzicht!$B$1:$F$35,MATCH(demand!AE$1,Overzicht!$B:$B,0),5),Verdeelsleutels_percentage!$1:$1,0)))</f>
        <v>0</v>
      </c>
      <c r="AF169">
        <f>PRODUCT(INDEX(Overzicht!$B$2:$E$35,MATCH(demand!AF$1,Overzicht!$B$2:$B$35,0),4),INDEX(Verdeelsleutels_percentage!$A:$AB,MATCH(demand!$C169,Verdeelsleutels_percentage!$C:$C,0),MATCH(INDEX(Overzicht!$B$1:$F$35,MATCH(demand!AF$1,Overzicht!$B:$B,0),5),Verdeelsleutels_percentage!$1:$1,0)))</f>
        <v>0</v>
      </c>
      <c r="AG169">
        <f>PRODUCT(INDEX(Overzicht!$B$2:$E$35,MATCH(demand!AG$1,Overzicht!$B$2:$B$35,0),4),INDEX(Verdeelsleutels_percentage!$A:$AB,MATCH(demand!$C169,Verdeelsleutels_percentage!$C:$C,0),MATCH(INDEX(Overzicht!$B$1:$F$35,MATCH(demand!AG$1,Overzicht!$B:$B,0),5),Verdeelsleutels_percentage!$1:$1,0)))</f>
        <v>0</v>
      </c>
      <c r="AH169">
        <f>PRODUCT(INDEX(Overzicht!$B$2:$E$35,MATCH(demand!AH$1,Overzicht!$B$2:$B$35,0),4),INDEX(Verdeelsleutels_percentage!$A:$AB,MATCH(demand!$C169,Verdeelsleutels_percentage!$C:$C,0),MATCH(INDEX(Overzicht!$B$1:$F$35,MATCH(demand!AH$1,Overzicht!$B:$B,0),5),Verdeelsleutels_percentage!$1:$1,0)))</f>
        <v>1.7474266841418278E-4</v>
      </c>
      <c r="AI169">
        <f>PRODUCT(INDEX(Overzicht!$B$2:$E$35,MATCH(demand!AI$1,Overzicht!$B$2:$B$35,0),4),INDEX(Verdeelsleutels_percentage!$A:$AB,MATCH(demand!$C169,Verdeelsleutels_percentage!$C:$C,0),MATCH(INDEX(Overzicht!$B$1:$F$35,MATCH(demand!AI$1,Overzicht!$B:$B,0),5),Verdeelsleutels_percentage!$1:$1,0)))</f>
        <v>2.6883487448335812E-5</v>
      </c>
      <c r="AJ169">
        <f>PRODUCT(INDEX(Overzicht!$B$2:$E$35,MATCH(demand!AJ$1,Overzicht!$B$2:$B$35,0),4),INDEX(Verdeelsleutels_percentage!$A:$AB,MATCH(demand!$C169,Verdeelsleutels_percentage!$C:$C,0),MATCH(INDEX(Overzicht!$B$1:$F$35,MATCH(demand!AJ$1,Overzicht!$B:$B,0),5),Verdeelsleutels_percentage!$1:$1,0)))</f>
        <v>0</v>
      </c>
      <c r="AK169">
        <f>PRODUCT(INDEX(Overzicht!$B$2:$E$35,MATCH(demand!AK$1,Overzicht!$B$2:$B$35,0),4),INDEX(Verdeelsleutels_percentage!$A:$AB,MATCH(demand!$C169,Verdeelsleutels_percentage!$C:$C,0),MATCH(INDEX(Overzicht!$B$1:$F$35,MATCH(demand!AK$1,Overzicht!$B:$B,0),5),Verdeelsleutels_percentage!$1:$1,0)))</f>
        <v>1.7452121010547118E-4</v>
      </c>
      <c r="AL169">
        <f>PRODUCT(INDEX(Overzicht!$B$2:$E$35,MATCH(demand!AL$1,Overzicht!$B$2:$B$35,0),4),INDEX(Verdeelsleutels_percentage!$A:$AB,MATCH(demand!$C169,Verdeelsleutels_percentage!$C:$C,0),MATCH(INDEX(Overzicht!$B$1:$F$35,MATCH(demand!AL$1,Overzicht!$B:$B,0),5),Verdeelsleutels_percentage!$1:$1,0)))</f>
        <v>2.2374514116086049E-3</v>
      </c>
      <c r="AM169">
        <f>PRODUCT(INDEX(Overzicht!$B$2:$E$35,MATCH(demand!AM$1,Overzicht!$B$2:$B$35,0),4),INDEX(Verdeelsleutels_percentage!$A:$AB,MATCH(demand!$C169,Verdeelsleutels_percentage!$C:$C,0),MATCH(INDEX(Overzicht!$B$1:$F$35,MATCH(demand!AM$1,Overzicht!$B:$B,0),5),Verdeelsleutels_percentage!$1:$1,0)))</f>
        <v>4.4749028232172099E-3</v>
      </c>
      <c r="AN169">
        <f>PRODUCT(INDEX(Overzicht!$B$2:$E$35,MATCH(demand!AN$1,Overzicht!$B$2:$B$35,0),4),INDEX(Verdeelsleutels_percentage!$A:$AB,MATCH(demand!$C169,Verdeelsleutels_percentage!$C:$C,0),MATCH(INDEX(Overzicht!$B$1:$F$35,MATCH(demand!AN$1,Overzicht!$B:$B,0),5),Verdeelsleutels_percentage!$1:$1,0)))</f>
        <v>2.2374514116086049E-3</v>
      </c>
      <c r="AO169">
        <f>PRODUCT(INDEX(Overzicht!$B$2:$E$35,MATCH(demand!AO$1,Overzicht!$B$2:$B$35,0),4),INDEX(Verdeelsleutels_percentage!$A:$AB,MATCH(demand!$C169,Verdeelsleutels_percentage!$C:$C,0),MATCH(INDEX(Overzicht!$B$1:$F$35,MATCH(demand!AO$1,Overzicht!$B:$B,0),5),Verdeelsleutels_percentage!$1:$1,0)))</f>
        <v>7.8310799406301167E-3</v>
      </c>
    </row>
    <row r="170" spans="2:41">
      <c r="B170" t="str">
        <f>INDEX('ETLocal datasets'!B:C,MATCH(C170,'ETLocal datasets'!C:C,0),1)</f>
        <v>GM0473</v>
      </c>
      <c r="C170" t="str">
        <f>'ETLocal datasets'!C153</f>
        <v>Zandvoort</v>
      </c>
      <c r="D170">
        <f t="shared" si="14"/>
        <v>6.7874710872836289E-3</v>
      </c>
      <c r="E170">
        <f t="shared" si="15"/>
        <v>3.498328562002441E-2</v>
      </c>
      <c r="F170">
        <f t="shared" si="16"/>
        <v>1.0335251438144634E-2</v>
      </c>
      <c r="G170">
        <f t="shared" si="17"/>
        <v>2.1261088672754676E-2</v>
      </c>
      <c r="H170">
        <f>PRODUCT(INDEX(Overzicht!$B$2:$E$35,MATCH(demand!H$1,Overzicht!$B$2:$B$35,0),4),INDEX(Verdeelsleutels_percentage!$A:$AB,MATCH(demand!$C170,Verdeelsleutels_percentage!$C:$C,0),MATCH(INDEX(Overzicht!$B$1:$F$35,MATCH(demand!H$1,Overzicht!$B:$B,0),5),Verdeelsleutels_percentage!$1:$1,0)))</f>
        <v>1.0335251438144634E-2</v>
      </c>
      <c r="I170">
        <f>PRODUCT(INDEX(Overzicht!$B$2:$E$35,MATCH(demand!I$1,Overzicht!$B$2:$B$35,0),4),INDEX(Verdeelsleutels_percentage!$A:$AB,MATCH(demand!$C170,Verdeelsleutels_percentage!$C:$C,0),MATCH(INDEX(Overzicht!$B$1:$F$35,MATCH(demand!I$1,Overzicht!$B:$B,0),5),Verdeelsleutels_percentage!$1:$1,0)))</f>
        <v>0</v>
      </c>
      <c r="J170">
        <f>PRODUCT(INDEX(Overzicht!$B$2:$E$35,MATCH(demand!J$1,Overzicht!$B$2:$B$35,0),4),INDEX(Verdeelsleutels_percentage!$A:$AB,MATCH(demand!$C170,Verdeelsleutels_percentage!$C:$C,0),MATCH(INDEX(Overzicht!$B$1:$F$35,MATCH(demand!J$1,Overzicht!$B:$B,0),5),Verdeelsleutels_percentage!$1:$1,0)))</f>
        <v>2.3623431858616306E-3</v>
      </c>
      <c r="K170">
        <f>PRODUCT(INDEX(Overzicht!$B$2:$E$35,MATCH(demand!K$1,Overzicht!$B$2:$B$35,0),4),INDEX(Verdeelsleutels_percentage!$A:$AB,MATCH(demand!$C170,Verdeelsleutels_percentage!$C:$C,0),MATCH(INDEX(Overzicht!$B$1:$F$35,MATCH(demand!K$1,Overzicht!$B:$B,0),5),Verdeelsleutels_percentage!$1:$1,0)))</f>
        <v>0</v>
      </c>
      <c r="L170">
        <f>PRODUCT(INDEX(Overzicht!$B$2:$E$35,MATCH(demand!L$1,Overzicht!$B$2:$B$35,0),4),INDEX(Verdeelsleutels_percentage!$A:$AB,MATCH(demand!$C170,Verdeelsleutels_percentage!$C:$C,0),MATCH(INDEX(Overzicht!$B$1:$F$35,MATCH(demand!L$1,Overzicht!$B:$B,0),5),Verdeelsleutels_percentage!$1:$1,0)))</f>
        <v>3.5435147787924461E-3</v>
      </c>
      <c r="M170">
        <f>PRODUCT(INDEX(Overzicht!$B$2:$E$35,MATCH(demand!M$1,Overzicht!$B$2:$B$35,0),4),INDEX(Verdeelsleutels_percentage!$A:$AB,MATCH(demand!$C170,Verdeelsleutels_percentage!$C:$C,0),MATCH(INDEX(Overzicht!$B$1:$F$35,MATCH(demand!M$1,Overzicht!$B:$B,0),5),Verdeelsleutels_percentage!$1:$1,0)))</f>
        <v>0</v>
      </c>
      <c r="N170">
        <f>PRODUCT(INDEX(Overzicht!$B$2:$E$35,MATCH(demand!N$1,Overzicht!$B$2:$B$35,0),4),INDEX(Verdeelsleutels_percentage!$A:$AB,MATCH(demand!$C170,Verdeelsleutels_percentage!$C:$C,0),MATCH(INDEX(Overzicht!$B$1:$F$35,MATCH(demand!N$1,Overzicht!$B:$B,0),5),Verdeelsleutels_percentage!$1:$1,0)))</f>
        <v>0</v>
      </c>
      <c r="O170">
        <f>PRODUCT(INDEX(Overzicht!$B$2:$E$35,MATCH(demand!O$1,Overzicht!$B$2:$B$35,0),4),INDEX(Verdeelsleutels_percentage!$A:$AB,MATCH(demand!$C170,Verdeelsleutels_percentage!$C:$C,0),MATCH(INDEX(Overzicht!$B$1:$F$35,MATCH(demand!O$1,Overzicht!$B:$B,0),5),Verdeelsleutels_percentage!$1:$1,0)))</f>
        <v>0</v>
      </c>
      <c r="P170">
        <f>PRODUCT(INDEX(Overzicht!$B$2:$E$35,MATCH(demand!P$1,Overzicht!$B$2:$B$35,0),4),INDEX(Verdeelsleutels_percentage!$A:$AB,MATCH(demand!$C170,Verdeelsleutels_percentage!$C:$C,0),MATCH(INDEX(Overzicht!$B$1:$F$35,MATCH(demand!P$1,Overzicht!$B:$B,0),5),Verdeelsleutels_percentage!$1:$1,0)))</f>
        <v>0</v>
      </c>
      <c r="Q170">
        <f>PRODUCT(INDEX(Overzicht!$B$2:$E$35,MATCH(demand!Q$1,Overzicht!$B$2:$B$35,0),4),INDEX(Verdeelsleutels_percentage!$A:$AB,MATCH(demand!$C170,Verdeelsleutels_percentage!$C:$C,0),MATCH(INDEX(Overzicht!$B$1:$F$35,MATCH(demand!Q$1,Overzicht!$B:$B,0),5),Verdeelsleutels_percentage!$1:$1,0)))</f>
        <v>3.5066031665133579E-3</v>
      </c>
      <c r="R170">
        <f>PRODUCT(INDEX(Overzicht!$B$2:$E$35,MATCH(demand!R$1,Overzicht!$B$2:$B$35,0),4),INDEX(Verdeelsleutels_percentage!$A:$AB,MATCH(demand!$C170,Verdeelsleutels_percentage!$C:$C,0),MATCH(INDEX(Overzicht!$B$1:$F$35,MATCH(demand!R$1,Overzicht!$B:$B,0),5),Verdeelsleutels_percentage!$1:$1,0)))</f>
        <v>6.2749740874449558E-4</v>
      </c>
      <c r="S170">
        <f>PRODUCT(INDEX(Overzicht!$B$2:$E$35,MATCH(demand!S$1,Overzicht!$B$2:$B$35,0),4),INDEX(Verdeelsleutels_percentage!$A:$AB,MATCH(demand!$C170,Verdeelsleutels_percentage!$C:$C,0),MATCH(INDEX(Overzicht!$B$1:$F$35,MATCH(demand!S$1,Overzicht!$B:$B,0),5),Verdeelsleutels_percentage!$1:$1,0)))</f>
        <v>4.8231173378008299E-3</v>
      </c>
      <c r="T170">
        <f>PRODUCT(INDEX(Overzicht!$B$2:$E$35,MATCH(demand!T$1,Overzicht!$B$2:$B$35,0),4),INDEX(Verdeelsleutels_percentage!$A:$AB,MATCH(demand!$C170,Verdeelsleutels_percentage!$C:$C,0),MATCH(INDEX(Overzicht!$B$1:$F$35,MATCH(demand!T$1,Overzicht!$B:$B,0),5),Verdeelsleutels_percentage!$1:$1,0)))</f>
        <v>3.9372386431027178E-3</v>
      </c>
      <c r="U170">
        <f>PRODUCT(INDEX(Overzicht!$B$2:$E$35,MATCH(demand!U$1,Overzicht!$B$2:$B$35,0),4),INDEX(Verdeelsleutels_percentage!$A:$AB,MATCH(demand!$C170,Verdeelsleutels_percentage!$C:$C,0),MATCH(INDEX(Overzicht!$B$1:$F$35,MATCH(demand!U$1,Overzicht!$B:$B,0),5),Verdeelsleutels_percentage!$1:$1,0)))</f>
        <v>1.2303870759695993E-2</v>
      </c>
      <c r="V170">
        <f>PRODUCT(INDEX(Overzicht!$B$2:$E$35,MATCH(demand!V$1,Overzicht!$B$2:$B$35,0),4),INDEX(Verdeelsleutels_percentage!$A:$AB,MATCH(demand!$C170,Verdeelsleutels_percentage!$C:$C,0),MATCH(INDEX(Overzicht!$B$1:$F$35,MATCH(demand!V$1,Overzicht!$B:$B,0),5),Verdeelsleutels_percentage!$1:$1,0)))</f>
        <v>1.0827406268532475E-3</v>
      </c>
      <c r="W170">
        <f>PRODUCT(INDEX(Overzicht!$B$2:$E$35,MATCH(demand!W$1,Overzicht!$B$2:$B$35,0),4),INDEX(Verdeelsleutels_percentage!$A:$AB,MATCH(demand!$C170,Verdeelsleutels_percentage!$C:$C,0),MATCH(INDEX(Overzicht!$B$1:$F$35,MATCH(demand!W$1,Overzicht!$B:$B,0),5),Verdeelsleutels_percentage!$1:$1,0)))</f>
        <v>1.1811715929308153E-2</v>
      </c>
      <c r="X170">
        <f>PRODUCT(INDEX(Overzicht!$B$2:$E$35,MATCH(demand!X$1,Overzicht!$B$2:$B$35,0),4),INDEX(Verdeelsleutels_percentage!$A:$AB,MATCH(demand!$C170,Verdeelsleutels_percentage!$C:$C,0),MATCH(INDEX(Overzicht!$B$1:$F$35,MATCH(demand!X$1,Overzicht!$B:$B,0),5),Verdeelsleutels_percentage!$1:$1,0)))</f>
        <v>1.7760131274357546E-3</v>
      </c>
      <c r="Y170">
        <f>PRODUCT(INDEX(Overzicht!$B$2:$E$35,MATCH(demand!Y$1,Overzicht!$B$2:$B$35,0),4),INDEX(Verdeelsleutels_percentage!$A:$AB,MATCH(demand!$C170,Verdeelsleutels_percentage!$C:$C,0),MATCH(INDEX(Overzicht!$B$1:$F$35,MATCH(demand!Y$1,Overzicht!$B:$B,0),5),Verdeelsleutels_percentage!$1:$1,0)))</f>
        <v>3.8232504604669195E-9</v>
      </c>
      <c r="Z170">
        <f>PRODUCT(INDEX(Overzicht!$B$2:$E$35,MATCH(demand!Z$1,Overzicht!$B$2:$B$35,0),4),INDEX(Verdeelsleutels_percentage!$A:$AB,MATCH(demand!$C170,Verdeelsleutels_percentage!$C:$C,0),MATCH(INDEX(Overzicht!$B$1:$F$35,MATCH(demand!Z$1,Overzicht!$B:$B,0),5),Verdeelsleutels_percentage!$1:$1,0)))</f>
        <v>0</v>
      </c>
      <c r="AA170">
        <f>PRODUCT(INDEX(Overzicht!$B$2:$E$35,MATCH(demand!AA$1,Overzicht!$B$2:$B$35,0),4),INDEX(Verdeelsleutels_percentage!$A:$AB,MATCH(demand!$C170,Verdeelsleutels_percentage!$C:$C,0),MATCH(INDEX(Overzicht!$B$1:$F$35,MATCH(demand!AA$1,Overzicht!$B:$B,0),5),Verdeelsleutels_percentage!$1:$1,0)))</f>
        <v>8.9432759309167717E-8</v>
      </c>
      <c r="AB170">
        <f>PRODUCT(INDEX(Overzicht!$B$2:$E$35,MATCH(demand!AB$1,Overzicht!$B$2:$B$35,0),4),INDEX(Verdeelsleutels_percentage!$A:$AB,MATCH(demand!$C170,Verdeelsleutels_percentage!$C:$C,0),MATCH(INDEX(Overzicht!$B$1:$F$35,MATCH(demand!AB$1,Overzicht!$B:$B,0),5),Verdeelsleutels_percentage!$1:$1,0)))</f>
        <v>2.0476937495453574E-3</v>
      </c>
      <c r="AC170">
        <f>PRODUCT(INDEX(Overzicht!$B$2:$E$35,MATCH(demand!AC$1,Overzicht!$B$2:$B$35,0),4),INDEX(Verdeelsleutels_percentage!$A:$AB,MATCH(demand!$C170,Verdeelsleutels_percentage!$C:$C,0),MATCH(INDEX(Overzicht!$B$1:$F$35,MATCH(demand!AC$1,Overzicht!$B:$B,0),5),Verdeelsleutels_percentage!$1:$1,0)))</f>
        <v>2.8986470029312565E-4</v>
      </c>
      <c r="AD170">
        <f>PRODUCT(INDEX(Overzicht!$B$2:$E$35,MATCH(demand!AD$1,Overzicht!$B$2:$B$35,0),4),INDEX(Verdeelsleutels_percentage!$A:$AB,MATCH(demand!$C170,Verdeelsleutels_percentage!$C:$C,0),MATCH(INDEX(Overzicht!$B$1:$F$35,MATCH(demand!AD$1,Overzicht!$B:$B,0),5),Verdeelsleutels_percentage!$1:$1,0)))</f>
        <v>0</v>
      </c>
      <c r="AE170">
        <f>PRODUCT(INDEX(Overzicht!$B$2:$E$35,MATCH(demand!AE$1,Overzicht!$B$2:$B$35,0),4),INDEX(Verdeelsleutels_percentage!$A:$AB,MATCH(demand!$C170,Verdeelsleutels_percentage!$C:$C,0),MATCH(INDEX(Overzicht!$B$1:$F$35,MATCH(demand!AE$1,Overzicht!$B:$B,0),5),Verdeelsleutels_percentage!$1:$1,0)))</f>
        <v>0</v>
      </c>
      <c r="AF170">
        <f>PRODUCT(INDEX(Overzicht!$B$2:$E$35,MATCH(demand!AF$1,Overzicht!$B$2:$B$35,0),4),INDEX(Verdeelsleutels_percentage!$A:$AB,MATCH(demand!$C170,Verdeelsleutels_percentage!$C:$C,0),MATCH(INDEX(Overzicht!$B$1:$F$35,MATCH(demand!AF$1,Overzicht!$B:$B,0),5),Verdeelsleutels_percentage!$1:$1,0)))</f>
        <v>0</v>
      </c>
      <c r="AG170">
        <f>PRODUCT(INDEX(Overzicht!$B$2:$E$35,MATCH(demand!AG$1,Overzicht!$B$2:$B$35,0),4),INDEX(Verdeelsleutels_percentage!$A:$AB,MATCH(demand!$C170,Verdeelsleutels_percentage!$C:$C,0),MATCH(INDEX(Overzicht!$B$1:$F$35,MATCH(demand!AG$1,Overzicht!$B:$B,0),5),Verdeelsleutels_percentage!$1:$1,0)))</f>
        <v>0</v>
      </c>
      <c r="AH170">
        <f>PRODUCT(INDEX(Overzicht!$B$2:$E$35,MATCH(demand!AH$1,Overzicht!$B$2:$B$35,0),4),INDEX(Verdeelsleutels_percentage!$A:$AB,MATCH(demand!$C170,Verdeelsleutels_percentage!$C:$C,0),MATCH(INDEX(Overzicht!$B$1:$F$35,MATCH(demand!AH$1,Overzicht!$B:$B,0),5),Verdeelsleutels_percentage!$1:$1,0)))</f>
        <v>1.1626258710191802E-6</v>
      </c>
      <c r="AI170">
        <f>PRODUCT(INDEX(Overzicht!$B$2:$E$35,MATCH(demand!AI$1,Overzicht!$B$2:$B$35,0),4),INDEX(Verdeelsleutels_percentage!$A:$AB,MATCH(demand!$C170,Verdeelsleutels_percentage!$C:$C,0),MATCH(INDEX(Overzicht!$B$1:$F$35,MATCH(demand!AI$1,Overzicht!$B:$B,0),5),Verdeelsleutels_percentage!$1:$1,0)))</f>
        <v>1.7886551861833543E-7</v>
      </c>
      <c r="AJ170">
        <f>PRODUCT(INDEX(Overzicht!$B$2:$E$35,MATCH(demand!AJ$1,Overzicht!$B$2:$B$35,0),4),INDEX(Verdeelsleutels_percentage!$A:$AB,MATCH(demand!$C170,Verdeelsleutels_percentage!$C:$C,0),MATCH(INDEX(Overzicht!$B$1:$F$35,MATCH(demand!AJ$1,Overzicht!$B:$B,0),5),Verdeelsleutels_percentage!$1:$1,0)))</f>
        <v>0</v>
      </c>
      <c r="AK170">
        <f>PRODUCT(INDEX(Overzicht!$B$2:$E$35,MATCH(demand!AK$1,Overzicht!$B$2:$B$35,0),4),INDEX(Verdeelsleutels_percentage!$A:$AB,MATCH(demand!$C170,Verdeelsleutels_percentage!$C:$C,0),MATCH(INDEX(Overzicht!$B$1:$F$35,MATCH(demand!AK$1,Overzicht!$B:$B,0),5),Verdeelsleutels_percentage!$1:$1,0)))</f>
        <v>1.5355230708100599E-4</v>
      </c>
      <c r="AL170">
        <f>PRODUCT(INDEX(Overzicht!$B$2:$E$35,MATCH(demand!AL$1,Overzicht!$B$2:$B$35,0),4),INDEX(Verdeelsleutels_percentage!$A:$AB,MATCH(demand!$C170,Verdeelsleutels_percentage!$C:$C,0),MATCH(INDEX(Overzicht!$B$1:$F$35,MATCH(demand!AL$1,Overzicht!$B:$B,0),5),Verdeelsleutels_percentage!$1:$1,0)))</f>
        <v>1.9686193215513589E-3</v>
      </c>
      <c r="AM170">
        <f>PRODUCT(INDEX(Overzicht!$B$2:$E$35,MATCH(demand!AM$1,Overzicht!$B$2:$B$35,0),4),INDEX(Verdeelsleutels_percentage!$A:$AB,MATCH(demand!$C170,Verdeelsleutels_percentage!$C:$C,0),MATCH(INDEX(Overzicht!$B$1:$F$35,MATCH(demand!AM$1,Overzicht!$B:$B,0),5),Verdeelsleutels_percentage!$1:$1,0)))</f>
        <v>3.9372386431027178E-3</v>
      </c>
      <c r="AN170">
        <f>PRODUCT(INDEX(Overzicht!$B$2:$E$35,MATCH(demand!AN$1,Overzicht!$B$2:$B$35,0),4),INDEX(Verdeelsleutels_percentage!$A:$AB,MATCH(demand!$C170,Verdeelsleutels_percentage!$C:$C,0),MATCH(INDEX(Overzicht!$B$1:$F$35,MATCH(demand!AN$1,Overzicht!$B:$B,0),5),Verdeelsleutels_percentage!$1:$1,0)))</f>
        <v>1.9686193215513589E-3</v>
      </c>
      <c r="AO170">
        <f>PRODUCT(INDEX(Overzicht!$B$2:$E$35,MATCH(demand!AO$1,Overzicht!$B$2:$B$35,0),4),INDEX(Verdeelsleutels_percentage!$A:$AB,MATCH(demand!$C170,Verdeelsleutels_percentage!$C:$C,0),MATCH(INDEX(Overzicht!$B$1:$F$35,MATCH(demand!AO$1,Overzicht!$B:$B,0),5),Verdeelsleutels_percentage!$1:$1,0)))</f>
        <v>6.8901676254297557E-3</v>
      </c>
    </row>
    <row r="171" spans="2:41">
      <c r="B171" t="str">
        <f>INDEX('ETLocal datasets'!B:C,MATCH(C171,'ETLocal datasets'!C:C,0),1)</f>
        <v>GM0479</v>
      </c>
      <c r="C171" t="str">
        <f>'ETLocal datasets'!C154</f>
        <v>Zaanstad</v>
      </c>
      <c r="D171">
        <f t="shared" si="14"/>
        <v>6.6184057359112411E-2</v>
      </c>
      <c r="E171">
        <f t="shared" si="15"/>
        <v>0.31698010684266065</v>
      </c>
      <c r="F171">
        <f t="shared" si="16"/>
        <v>9.4709933010121469E-2</v>
      </c>
      <c r="G171">
        <f t="shared" si="17"/>
        <v>0.1948318621922499</v>
      </c>
      <c r="H171">
        <f>PRODUCT(INDEX(Overzicht!$B$2:$E$35,MATCH(demand!H$1,Overzicht!$B$2:$B$35,0),4),INDEX(Verdeelsleutels_percentage!$A:$AB,MATCH(demand!$C171,Verdeelsleutels_percentage!$C:$C,0),MATCH(INDEX(Overzicht!$B$1:$F$35,MATCH(demand!H$1,Overzicht!$B:$B,0),5),Verdeelsleutels_percentage!$1:$1,0)))</f>
        <v>9.4709933010121469E-2</v>
      </c>
      <c r="I171">
        <f>PRODUCT(INDEX(Overzicht!$B$2:$E$35,MATCH(demand!I$1,Overzicht!$B$2:$B$35,0),4),INDEX(Verdeelsleutels_percentage!$A:$AB,MATCH(demand!$C171,Verdeelsleutels_percentage!$C:$C,0),MATCH(INDEX(Overzicht!$B$1:$F$35,MATCH(demand!I$1,Overzicht!$B:$B,0),5),Verdeelsleutels_percentage!$1:$1,0)))</f>
        <v>1.3952835229693794E-3</v>
      </c>
      <c r="J171">
        <f>PRODUCT(INDEX(Overzicht!$B$2:$E$35,MATCH(demand!J$1,Overzicht!$B$2:$B$35,0),4),INDEX(Verdeelsleutels_percentage!$A:$AB,MATCH(demand!$C171,Verdeelsleutels_percentage!$C:$C,0),MATCH(INDEX(Overzicht!$B$1:$F$35,MATCH(demand!J$1,Overzicht!$B:$B,0),5),Verdeelsleutels_percentage!$1:$1,0)))</f>
        <v>2.1647984688027765E-2</v>
      </c>
      <c r="K171">
        <f>PRODUCT(INDEX(Overzicht!$B$2:$E$35,MATCH(demand!K$1,Overzicht!$B$2:$B$35,0),4),INDEX(Verdeelsleutels_percentage!$A:$AB,MATCH(demand!$C171,Verdeelsleutels_percentage!$C:$C,0),MATCH(INDEX(Overzicht!$B$1:$F$35,MATCH(demand!K$1,Overzicht!$B:$B,0),5),Verdeelsleutels_percentage!$1:$1,0)))</f>
        <v>1.6278307767976093E-4</v>
      </c>
      <c r="L171">
        <f>PRODUCT(INDEX(Overzicht!$B$2:$E$35,MATCH(demand!L$1,Overzicht!$B$2:$B$35,0),4),INDEX(Verdeelsleutels_percentage!$A:$AB,MATCH(demand!$C171,Verdeelsleutels_percentage!$C:$C,0),MATCH(INDEX(Overzicht!$B$1:$F$35,MATCH(demand!L$1,Overzicht!$B:$B,0),5),Verdeelsleutels_percentage!$1:$1,0)))</f>
        <v>3.2471977032041646E-2</v>
      </c>
      <c r="M171">
        <f>PRODUCT(INDEX(Overzicht!$B$2:$E$35,MATCH(demand!M$1,Overzicht!$B$2:$B$35,0),4),INDEX(Verdeelsleutels_percentage!$A:$AB,MATCH(demand!$C171,Verdeelsleutels_percentage!$C:$C,0),MATCH(INDEX(Overzicht!$B$1:$F$35,MATCH(demand!M$1,Overzicht!$B:$B,0),5),Verdeelsleutels_percentage!$1:$1,0)))</f>
        <v>3.4039412693891288E-3</v>
      </c>
      <c r="N171">
        <f>PRODUCT(INDEX(Overzicht!$B$2:$E$35,MATCH(demand!N$1,Overzicht!$B$2:$B$35,0),4),INDEX(Verdeelsleutels_percentage!$A:$AB,MATCH(demand!$C171,Verdeelsleutels_percentage!$C:$C,0),MATCH(INDEX(Overzicht!$B$1:$F$35,MATCH(demand!N$1,Overzicht!$B:$B,0),5),Verdeelsleutels_percentage!$1:$1,0)))</f>
        <v>3.7086750592201564E-3</v>
      </c>
      <c r="O171">
        <f>PRODUCT(INDEX(Overzicht!$B$2:$E$35,MATCH(demand!O$1,Overzicht!$B$2:$B$35,0),4),INDEX(Verdeelsleutels_percentage!$A:$AB,MATCH(demand!$C171,Verdeelsleutels_percentage!$C:$C,0),MATCH(INDEX(Overzicht!$B$1:$F$35,MATCH(demand!O$1,Overzicht!$B:$B,0),5),Verdeelsleutels_percentage!$1:$1,0)))</f>
        <v>0</v>
      </c>
      <c r="P171">
        <f>PRODUCT(INDEX(Overzicht!$B$2:$E$35,MATCH(demand!P$1,Overzicht!$B$2:$B$35,0),4),INDEX(Verdeelsleutels_percentage!$A:$AB,MATCH(demand!$C171,Verdeelsleutels_percentage!$C:$C,0),MATCH(INDEX(Overzicht!$B$1:$F$35,MATCH(demand!P$1,Overzicht!$B:$B,0),5),Verdeelsleutels_percentage!$1:$1,0)))</f>
        <v>3.5286642849284078E-4</v>
      </c>
      <c r="Q171">
        <f>PRODUCT(INDEX(Overzicht!$B$2:$E$35,MATCH(demand!Q$1,Overzicht!$B$2:$B$35,0),4),INDEX(Verdeelsleutels_percentage!$A:$AB,MATCH(demand!$C171,Verdeelsleutels_percentage!$C:$C,0),MATCH(INDEX(Overzicht!$B$1:$F$35,MATCH(demand!Q$1,Overzicht!$B:$B,0),5),Verdeelsleutels_percentage!$1:$1,0)))</f>
        <v>3.2133727271291213E-2</v>
      </c>
      <c r="R171">
        <f>PRODUCT(INDEX(Overzicht!$B$2:$E$35,MATCH(demand!R$1,Overzicht!$B$2:$B$35,0),4),INDEX(Verdeelsleutels_percentage!$A:$AB,MATCH(demand!$C171,Verdeelsleutels_percentage!$C:$C,0),MATCH(INDEX(Overzicht!$B$1:$F$35,MATCH(demand!R$1,Overzicht!$B:$B,0),5),Verdeelsleutels_percentage!$1:$1,0)))</f>
        <v>5.750245932757375E-3</v>
      </c>
      <c r="S171">
        <f>PRODUCT(INDEX(Overzicht!$B$2:$E$35,MATCH(demand!S$1,Overzicht!$B$2:$B$35,0),4),INDEX(Verdeelsleutels_percentage!$A:$AB,MATCH(demand!$C171,Verdeelsleutels_percentage!$C:$C,0),MATCH(INDEX(Overzicht!$B$1:$F$35,MATCH(demand!S$1,Overzicht!$B:$B,0),5),Verdeelsleutels_percentage!$1:$1,0)))</f>
        <v>4.4197968738056689E-2</v>
      </c>
      <c r="T171">
        <f>PRODUCT(INDEX(Overzicht!$B$2:$E$35,MATCH(demand!T$1,Overzicht!$B$2:$B$35,0),4),INDEX(Verdeelsleutels_percentage!$A:$AB,MATCH(demand!$C171,Verdeelsleutels_percentage!$C:$C,0),MATCH(INDEX(Overzicht!$B$1:$F$35,MATCH(demand!T$1,Overzicht!$B:$B,0),5),Verdeelsleutels_percentage!$1:$1,0)))</f>
        <v>3.6079974480046274E-2</v>
      </c>
      <c r="U171">
        <f>PRODUCT(INDEX(Overzicht!$B$2:$E$35,MATCH(demand!U$1,Overzicht!$B$2:$B$35,0),4),INDEX(Verdeelsleutels_percentage!$A:$AB,MATCH(demand!$C171,Verdeelsleutels_percentage!$C:$C,0),MATCH(INDEX(Overzicht!$B$1:$F$35,MATCH(demand!U$1,Overzicht!$B:$B,0),5),Verdeelsleutels_percentage!$1:$1,0)))</f>
        <v>0.1127499202501446</v>
      </c>
      <c r="V171">
        <f>PRODUCT(INDEX(Overzicht!$B$2:$E$35,MATCH(demand!V$1,Overzicht!$B$2:$B$35,0),4),INDEX(Verdeelsleutels_percentage!$A:$AB,MATCH(demand!$C171,Verdeelsleutels_percentage!$C:$C,0),MATCH(INDEX(Overzicht!$B$1:$F$35,MATCH(demand!V$1,Overzicht!$B:$B,0),5),Verdeelsleutels_percentage!$1:$1,0)))</f>
        <v>9.9219929820127256E-3</v>
      </c>
      <c r="W171">
        <f>PRODUCT(INDEX(Overzicht!$B$2:$E$35,MATCH(demand!W$1,Overzicht!$B$2:$B$35,0),4),INDEX(Verdeelsleutels_percentage!$A:$AB,MATCH(demand!$C171,Verdeelsleutels_percentage!$C:$C,0),MATCH(INDEX(Overzicht!$B$1:$F$35,MATCH(demand!W$1,Overzicht!$B:$B,0),5),Verdeelsleutels_percentage!$1:$1,0)))</f>
        <v>0.10823992344013883</v>
      </c>
      <c r="X171">
        <f>PRODUCT(INDEX(Overzicht!$B$2:$E$35,MATCH(demand!X$1,Overzicht!$B$2:$B$35,0),4),INDEX(Verdeelsleutels_percentage!$A:$AB,MATCH(demand!$C171,Verdeelsleutels_percentage!$C:$C,0),MATCH(INDEX(Overzicht!$B$1:$F$35,MATCH(demand!X$1,Overzicht!$B:$B,0),5),Verdeelsleutels_percentage!$1:$1,0)))</f>
        <v>3.6745099188325957E-4</v>
      </c>
      <c r="Y171">
        <f>PRODUCT(INDEX(Overzicht!$B$2:$E$35,MATCH(demand!Y$1,Overzicht!$B$2:$B$35,0),4),INDEX(Verdeelsleutels_percentage!$A:$AB,MATCH(demand!$C171,Verdeelsleutels_percentage!$C:$C,0),MATCH(INDEX(Overzicht!$B$1:$F$35,MATCH(demand!Y$1,Overzicht!$B:$B,0),5),Verdeelsleutels_percentage!$1:$1,0)))</f>
        <v>1.3752231906299509E-6</v>
      </c>
      <c r="Z171">
        <f>PRODUCT(INDEX(Overzicht!$B$2:$E$35,MATCH(demand!Z$1,Overzicht!$B$2:$B$35,0),4),INDEX(Verdeelsleutels_percentage!$A:$AB,MATCH(demand!$C171,Verdeelsleutels_percentage!$C:$C,0),MATCH(INDEX(Overzicht!$B$1:$F$35,MATCH(demand!Z$1,Overzicht!$B:$B,0),5),Verdeelsleutels_percentage!$1:$1,0)))</f>
        <v>0</v>
      </c>
      <c r="AA171">
        <f>PRODUCT(INDEX(Overzicht!$B$2:$E$35,MATCH(demand!AA$1,Overzicht!$B$2:$B$35,0),4),INDEX(Verdeelsleutels_percentage!$A:$AB,MATCH(demand!$C171,Verdeelsleutels_percentage!$C:$C,0),MATCH(INDEX(Overzicht!$B$1:$F$35,MATCH(demand!AA$1,Overzicht!$B:$B,0),5),Verdeelsleutels_percentage!$1:$1,0)))</f>
        <v>3.2168963523507624E-5</v>
      </c>
      <c r="AB171">
        <f>PRODUCT(INDEX(Overzicht!$B$2:$E$35,MATCH(demand!AB$1,Overzicht!$B$2:$B$35,0),4),INDEX(Verdeelsleutels_percentage!$A:$AB,MATCH(demand!$C171,Verdeelsleutels_percentage!$C:$C,0),MATCH(INDEX(Overzicht!$B$1:$F$35,MATCH(demand!AB$1,Overzicht!$B:$B,0),5),Verdeelsleutels_percentage!$1:$1,0)))</f>
        <v>2.7269180642709823E-2</v>
      </c>
      <c r="AC171">
        <f>PRODUCT(INDEX(Overzicht!$B$2:$E$35,MATCH(demand!AC$1,Overzicht!$B$2:$B$35,0),4),INDEX(Verdeelsleutels_percentage!$A:$AB,MATCH(demand!$C171,Verdeelsleutels_percentage!$C:$C,0),MATCH(INDEX(Overzicht!$B$1:$F$35,MATCH(demand!AC$1,Overzicht!$B:$B,0),5),Verdeelsleutels_percentage!$1:$1,0)))</f>
        <v>9.1902864269933669E-4</v>
      </c>
      <c r="AD171">
        <f>PRODUCT(INDEX(Overzicht!$B$2:$E$35,MATCH(demand!AD$1,Overzicht!$B$2:$B$35,0),4),INDEX(Verdeelsleutels_percentage!$A:$AB,MATCH(demand!$C171,Verdeelsleutels_percentage!$C:$C,0),MATCH(INDEX(Overzicht!$B$1:$F$35,MATCH(demand!AD$1,Overzicht!$B:$B,0),5),Verdeelsleutels_percentage!$1:$1,0)))</f>
        <v>0</v>
      </c>
      <c r="AE171">
        <f>PRODUCT(INDEX(Overzicht!$B$2:$E$35,MATCH(demand!AE$1,Overzicht!$B$2:$B$35,0),4),INDEX(Verdeelsleutels_percentage!$A:$AB,MATCH(demand!$C171,Verdeelsleutels_percentage!$C:$C,0),MATCH(INDEX(Overzicht!$B$1:$F$35,MATCH(demand!AE$1,Overzicht!$B:$B,0),5),Verdeelsleutels_percentage!$1:$1,0)))</f>
        <v>0</v>
      </c>
      <c r="AF171">
        <f>PRODUCT(INDEX(Overzicht!$B$2:$E$35,MATCH(demand!AF$1,Overzicht!$B$2:$B$35,0),4),INDEX(Verdeelsleutels_percentage!$A:$AB,MATCH(demand!$C171,Verdeelsleutels_percentage!$C:$C,0),MATCH(INDEX(Overzicht!$B$1:$F$35,MATCH(demand!AF$1,Overzicht!$B:$B,0),5),Verdeelsleutels_percentage!$1:$1,0)))</f>
        <v>0</v>
      </c>
      <c r="AG171">
        <f>PRODUCT(INDEX(Overzicht!$B$2:$E$35,MATCH(demand!AG$1,Overzicht!$B$2:$B$35,0),4),INDEX(Verdeelsleutels_percentage!$A:$AB,MATCH(demand!$C171,Verdeelsleutels_percentage!$C:$C,0),MATCH(INDEX(Overzicht!$B$1:$F$35,MATCH(demand!AG$1,Overzicht!$B:$B,0),5),Verdeelsleutels_percentage!$1:$1,0)))</f>
        <v>0</v>
      </c>
      <c r="AH171">
        <f>PRODUCT(INDEX(Overzicht!$B$2:$E$35,MATCH(demand!AH$1,Overzicht!$B$2:$B$35,0),4),INDEX(Verdeelsleutels_percentage!$A:$AB,MATCH(demand!$C171,Verdeelsleutels_percentage!$C:$C,0),MATCH(INDEX(Overzicht!$B$1:$F$35,MATCH(demand!AH$1,Overzicht!$B:$B,0),5),Verdeelsleutels_percentage!$1:$1,0)))</f>
        <v>4.1819652580559917E-4</v>
      </c>
      <c r="AI171">
        <f>PRODUCT(INDEX(Overzicht!$B$2:$E$35,MATCH(demand!AI$1,Overzicht!$B$2:$B$35,0),4),INDEX(Verdeelsleutels_percentage!$A:$AB,MATCH(demand!$C171,Verdeelsleutels_percentage!$C:$C,0),MATCH(INDEX(Overzicht!$B$1:$F$35,MATCH(demand!AI$1,Overzicht!$B:$B,0),5),Verdeelsleutels_percentage!$1:$1,0)))</f>
        <v>6.4337927047015248E-5</v>
      </c>
      <c r="AJ171">
        <f>PRODUCT(INDEX(Overzicht!$B$2:$E$35,MATCH(demand!AJ$1,Overzicht!$B$2:$B$35,0),4),INDEX(Verdeelsleutels_percentage!$A:$AB,MATCH(demand!$C171,Verdeelsleutels_percentage!$C:$C,0),MATCH(INDEX(Overzicht!$B$1:$F$35,MATCH(demand!AJ$1,Overzicht!$B:$B,0),5),Verdeelsleutels_percentage!$1:$1,0)))</f>
        <v>0</v>
      </c>
      <c r="AK171">
        <f>PRODUCT(INDEX(Overzicht!$B$2:$E$35,MATCH(demand!AK$1,Overzicht!$B$2:$B$35,0),4),INDEX(Verdeelsleutels_percentage!$A:$AB,MATCH(demand!$C171,Verdeelsleutels_percentage!$C:$C,0),MATCH(INDEX(Overzicht!$B$1:$F$35,MATCH(demand!AK$1,Overzicht!$B:$B,0),5),Verdeelsleutels_percentage!$1:$1,0)))</f>
        <v>1.4071190047218046E-3</v>
      </c>
      <c r="AL171">
        <f>PRODUCT(INDEX(Overzicht!$B$2:$E$35,MATCH(demand!AL$1,Overzicht!$B$2:$B$35,0),4),INDEX(Verdeelsleutels_percentage!$A:$AB,MATCH(demand!$C171,Verdeelsleutels_percentage!$C:$C,0),MATCH(INDEX(Overzicht!$B$1:$F$35,MATCH(demand!AL$1,Overzicht!$B:$B,0),5),Verdeelsleutels_percentage!$1:$1,0)))</f>
        <v>1.8039987240023137E-2</v>
      </c>
      <c r="AM171">
        <f>PRODUCT(INDEX(Overzicht!$B$2:$E$35,MATCH(demand!AM$1,Overzicht!$B$2:$B$35,0),4),INDEX(Verdeelsleutels_percentage!$A:$AB,MATCH(demand!$C171,Verdeelsleutels_percentage!$C:$C,0),MATCH(INDEX(Overzicht!$B$1:$F$35,MATCH(demand!AM$1,Overzicht!$B:$B,0),5),Verdeelsleutels_percentage!$1:$1,0)))</f>
        <v>3.6079974480046274E-2</v>
      </c>
      <c r="AN171">
        <f>PRODUCT(INDEX(Overzicht!$B$2:$E$35,MATCH(demand!AN$1,Overzicht!$B$2:$B$35,0),4),INDEX(Verdeelsleutels_percentage!$A:$AB,MATCH(demand!$C171,Verdeelsleutels_percentage!$C:$C,0),MATCH(INDEX(Overzicht!$B$1:$F$35,MATCH(demand!AN$1,Overzicht!$B:$B,0),5),Verdeelsleutels_percentage!$1:$1,0)))</f>
        <v>1.8039987240023137E-2</v>
      </c>
      <c r="AO171">
        <f>PRODUCT(INDEX(Overzicht!$B$2:$E$35,MATCH(demand!AO$1,Overzicht!$B$2:$B$35,0),4),INDEX(Verdeelsleutels_percentage!$A:$AB,MATCH(demand!$C171,Verdeelsleutels_percentage!$C:$C,0),MATCH(INDEX(Overzicht!$B$1:$F$35,MATCH(demand!AO$1,Overzicht!$B:$B,0),5),Verdeelsleutels_percentage!$1:$1,0)))</f>
        <v>6.3139955340080975E-2</v>
      </c>
    </row>
    <row r="172" spans="2:41">
      <c r="B172" t="str">
        <f>INDEX('ETLocal datasets'!B:C,MATCH(C172,'ETLocal datasets'!C:C,0),1)</f>
        <v>GM0482</v>
      </c>
      <c r="C172" t="str">
        <f>'ETLocal datasets'!C155</f>
        <v>Alblasserdam</v>
      </c>
      <c r="D172">
        <f t="shared" si="14"/>
        <v>8.6613860845454957E-3</v>
      </c>
      <c r="E172">
        <f t="shared" si="15"/>
        <v>4.0440010755644962E-2</v>
      </c>
      <c r="F172">
        <f t="shared" si="16"/>
        <v>1.2193178596915212E-2</v>
      </c>
      <c r="G172">
        <f t="shared" si="17"/>
        <v>2.5083110256511297E-2</v>
      </c>
      <c r="H172">
        <f>PRODUCT(INDEX(Overzicht!$B$2:$E$35,MATCH(demand!H$1,Overzicht!$B$2:$B$35,0),4),INDEX(Verdeelsleutels_percentage!$A:$AB,MATCH(demand!$C172,Verdeelsleutels_percentage!$C:$C,0),MATCH(INDEX(Overzicht!$B$1:$F$35,MATCH(demand!H$1,Overzicht!$B:$B,0),5),Verdeelsleutels_percentage!$1:$1,0)))</f>
        <v>1.2193178596915212E-2</v>
      </c>
      <c r="I172">
        <f>PRODUCT(INDEX(Overzicht!$B$2:$E$35,MATCH(demand!I$1,Overzicht!$B$2:$B$35,0),4),INDEX(Verdeelsleutels_percentage!$A:$AB,MATCH(demand!$C172,Verdeelsleutels_percentage!$C:$C,0),MATCH(INDEX(Overzicht!$B$1:$F$35,MATCH(demand!I$1,Overzicht!$B:$B,0),5),Verdeelsleutels_percentage!$1:$1,0)))</f>
        <v>3.8395356091416768E-4</v>
      </c>
      <c r="J172">
        <f>PRODUCT(INDEX(Overzicht!$B$2:$E$35,MATCH(demand!J$1,Overzicht!$B$2:$B$35,0),4),INDEX(Verdeelsleutels_percentage!$A:$AB,MATCH(demand!$C172,Verdeelsleutels_percentage!$C:$C,0),MATCH(INDEX(Overzicht!$B$1:$F$35,MATCH(demand!J$1,Overzicht!$B:$B,0),5),Verdeelsleutels_percentage!$1:$1,0)))</f>
        <v>2.7870122507234773E-3</v>
      </c>
      <c r="K172">
        <f>PRODUCT(INDEX(Overzicht!$B$2:$E$35,MATCH(demand!K$1,Overzicht!$B$2:$B$35,0),4),INDEX(Verdeelsleutels_percentage!$A:$AB,MATCH(demand!$C172,Verdeelsleutels_percentage!$C:$C,0),MATCH(INDEX(Overzicht!$B$1:$F$35,MATCH(demand!K$1,Overzicht!$B:$B,0),5),Verdeelsleutels_percentage!$1:$1,0)))</f>
        <v>4.4794582106652904E-5</v>
      </c>
      <c r="L172">
        <f>PRODUCT(INDEX(Overzicht!$B$2:$E$35,MATCH(demand!L$1,Overzicht!$B$2:$B$35,0),4),INDEX(Verdeelsleutels_percentage!$A:$AB,MATCH(demand!$C172,Verdeelsleutels_percentage!$C:$C,0),MATCH(INDEX(Overzicht!$B$1:$F$35,MATCH(demand!L$1,Overzicht!$B:$B,0),5),Verdeelsleutels_percentage!$1:$1,0)))</f>
        <v>4.1805183760852162E-3</v>
      </c>
      <c r="M172">
        <f>PRODUCT(INDEX(Overzicht!$B$2:$E$35,MATCH(demand!M$1,Overzicht!$B$2:$B$35,0),4),INDEX(Verdeelsleutels_percentage!$A:$AB,MATCH(demand!$C172,Verdeelsleutels_percentage!$C:$C,0),MATCH(INDEX(Overzicht!$B$1:$F$35,MATCH(demand!M$1,Overzicht!$B:$B,0),5),Verdeelsleutels_percentage!$1:$1,0)))</f>
        <v>8.6745893508419038E-5</v>
      </c>
      <c r="N172">
        <f>PRODUCT(INDEX(Overzicht!$B$2:$E$35,MATCH(demand!N$1,Overzicht!$B$2:$B$35,0),4),INDEX(Verdeelsleutels_percentage!$A:$AB,MATCH(demand!$C172,Verdeelsleutels_percentage!$C:$C,0),MATCH(INDEX(Overzicht!$B$1:$F$35,MATCH(demand!N$1,Overzicht!$B:$B,0),5),Verdeelsleutels_percentage!$1:$1,0)))</f>
        <v>4.9373764576913456E-5</v>
      </c>
      <c r="O172">
        <f>PRODUCT(INDEX(Overzicht!$B$2:$E$35,MATCH(demand!O$1,Overzicht!$B$2:$B$35,0),4),INDEX(Verdeelsleutels_percentage!$A:$AB,MATCH(demand!$C172,Verdeelsleutels_percentage!$C:$C,0),MATCH(INDEX(Overzicht!$B$1:$F$35,MATCH(demand!O$1,Overzicht!$B:$B,0),5),Verdeelsleutels_percentage!$1:$1,0)))</f>
        <v>0</v>
      </c>
      <c r="P172">
        <f>PRODUCT(INDEX(Overzicht!$B$2:$E$35,MATCH(demand!P$1,Overzicht!$B$2:$B$35,0),4),INDEX(Verdeelsleutels_percentage!$A:$AB,MATCH(demand!$C172,Verdeelsleutels_percentage!$C:$C,0),MATCH(INDEX(Overzicht!$B$1:$F$35,MATCH(demand!P$1,Overzicht!$B:$B,0),5),Verdeelsleutels_percentage!$1:$1,0)))</f>
        <v>3.2412169134033407E-4</v>
      </c>
      <c r="Q172">
        <f>PRODUCT(INDEX(Overzicht!$B$2:$E$35,MATCH(demand!Q$1,Overzicht!$B$2:$B$35,0),4),INDEX(Verdeelsleutels_percentage!$A:$AB,MATCH(demand!$C172,Verdeelsleutels_percentage!$C:$C,0),MATCH(INDEX(Overzicht!$B$1:$F$35,MATCH(demand!Q$1,Overzicht!$B:$B,0),5),Verdeelsleutels_percentage!$1:$1,0)))</f>
        <v>4.1369713096676619E-3</v>
      </c>
      <c r="R172">
        <f>PRODUCT(INDEX(Overzicht!$B$2:$E$35,MATCH(demand!R$1,Overzicht!$B$2:$B$35,0),4),INDEX(Verdeelsleutels_percentage!$A:$AB,MATCH(demand!$C172,Verdeelsleutels_percentage!$C:$C,0),MATCH(INDEX(Overzicht!$B$1:$F$35,MATCH(demand!R$1,Overzicht!$B:$B,0),5),Verdeelsleutels_percentage!$1:$1,0)))</f>
        <v>7.4030012909842363E-4</v>
      </c>
      <c r="S172">
        <f>PRODUCT(INDEX(Overzicht!$B$2:$E$35,MATCH(demand!S$1,Overzicht!$B$2:$B$35,0),4),INDEX(Verdeelsleutels_percentage!$A:$AB,MATCH(demand!$C172,Verdeelsleutels_percentage!$C:$C,0),MATCH(INDEX(Overzicht!$B$1:$F$35,MATCH(demand!S$1,Overzicht!$B:$B,0),5),Verdeelsleutels_percentage!$1:$1,0)))</f>
        <v>5.6901500118937661E-3</v>
      </c>
      <c r="T172">
        <f>PRODUCT(INDEX(Overzicht!$B$2:$E$35,MATCH(demand!T$1,Overzicht!$B$2:$B$35,0),4),INDEX(Verdeelsleutels_percentage!$A:$AB,MATCH(demand!$C172,Verdeelsleutels_percentage!$C:$C,0),MATCH(INDEX(Overzicht!$B$1:$F$35,MATCH(demand!T$1,Overzicht!$B:$B,0),5),Verdeelsleutels_percentage!$1:$1,0)))</f>
        <v>4.645020417872462E-3</v>
      </c>
      <c r="U172">
        <f>PRODUCT(INDEX(Overzicht!$B$2:$E$35,MATCH(demand!U$1,Overzicht!$B$2:$B$35,0),4),INDEX(Verdeelsleutels_percentage!$A:$AB,MATCH(demand!$C172,Verdeelsleutels_percentage!$C:$C,0),MATCH(INDEX(Overzicht!$B$1:$F$35,MATCH(demand!U$1,Overzicht!$B:$B,0),5),Verdeelsleutels_percentage!$1:$1,0)))</f>
        <v>1.4515688805851443E-2</v>
      </c>
      <c r="V172">
        <f>PRODUCT(INDEX(Overzicht!$B$2:$E$35,MATCH(demand!V$1,Overzicht!$B$2:$B$35,0),4),INDEX(Verdeelsleutels_percentage!$A:$AB,MATCH(demand!$C172,Verdeelsleutels_percentage!$C:$C,0),MATCH(INDEX(Overzicht!$B$1:$F$35,MATCH(demand!V$1,Overzicht!$B:$B,0),5),Verdeelsleutels_percentage!$1:$1,0)))</f>
        <v>1.2773806149149272E-3</v>
      </c>
      <c r="W172">
        <f>PRODUCT(INDEX(Overzicht!$B$2:$E$35,MATCH(demand!W$1,Overzicht!$B$2:$B$35,0),4),INDEX(Verdeelsleutels_percentage!$A:$AB,MATCH(demand!$C172,Verdeelsleutels_percentage!$C:$C,0),MATCH(INDEX(Overzicht!$B$1:$F$35,MATCH(demand!W$1,Overzicht!$B:$B,0),5),Verdeelsleutels_percentage!$1:$1,0)))</f>
        <v>1.3935061253617386E-2</v>
      </c>
      <c r="X172">
        <f>PRODUCT(INDEX(Overzicht!$B$2:$E$35,MATCH(demand!X$1,Overzicht!$B$2:$B$35,0),4),INDEX(Verdeelsleutels_percentage!$A:$AB,MATCH(demand!$C172,Verdeelsleutels_percentage!$C:$C,0),MATCH(INDEX(Overzicht!$B$1:$F$35,MATCH(demand!X$1,Overzicht!$B:$B,0),5),Verdeelsleutels_percentage!$1:$1,0)))</f>
        <v>7.237671052246023E-5</v>
      </c>
      <c r="Y172">
        <f>PRODUCT(INDEX(Overzicht!$B$2:$E$35,MATCH(demand!Y$1,Overzicht!$B$2:$B$35,0),4),INDEX(Verdeelsleutels_percentage!$A:$AB,MATCH(demand!$C172,Verdeelsleutels_percentage!$C:$C,0),MATCH(INDEX(Overzicht!$B$1:$F$35,MATCH(demand!Y$1,Overzicht!$B:$B,0),5),Verdeelsleutels_percentage!$1:$1,0)))</f>
        <v>1.1431518876796089E-7</v>
      </c>
      <c r="Z172">
        <f>PRODUCT(INDEX(Overzicht!$B$2:$E$35,MATCH(demand!Z$1,Overzicht!$B$2:$B$35,0),4),INDEX(Verdeelsleutels_percentage!$A:$AB,MATCH(demand!$C172,Verdeelsleutels_percentage!$C:$C,0),MATCH(INDEX(Overzicht!$B$1:$F$35,MATCH(demand!Z$1,Overzicht!$B:$B,0),5),Verdeelsleutels_percentage!$1:$1,0)))</f>
        <v>0</v>
      </c>
      <c r="AA172">
        <f>PRODUCT(INDEX(Overzicht!$B$2:$E$35,MATCH(demand!AA$1,Overzicht!$B$2:$B$35,0),4),INDEX(Verdeelsleutels_percentage!$A:$AB,MATCH(demand!$C172,Verdeelsleutels_percentage!$C:$C,0),MATCH(INDEX(Overzicht!$B$1:$F$35,MATCH(demand!AA$1,Overzicht!$B:$B,0),5),Verdeelsleutels_percentage!$1:$1,0)))</f>
        <v>2.6740395033441147E-6</v>
      </c>
      <c r="AB172">
        <f>PRODUCT(INDEX(Overzicht!$B$2:$E$35,MATCH(demand!AB$1,Overzicht!$B$2:$B$35,0),4),INDEX(Verdeelsleutels_percentage!$A:$AB,MATCH(demand!$C172,Verdeelsleutels_percentage!$C:$C,0),MATCH(INDEX(Overzicht!$B$1:$F$35,MATCH(demand!AB$1,Overzicht!$B:$B,0),5),Verdeelsleutels_percentage!$1:$1,0)))</f>
        <v>3.5494322598041217E-3</v>
      </c>
      <c r="AC172">
        <f>PRODUCT(INDEX(Overzicht!$B$2:$E$35,MATCH(demand!AC$1,Overzicht!$B$2:$B$35,0),4),INDEX(Verdeelsleutels_percentage!$A:$AB,MATCH(demand!$C172,Verdeelsleutels_percentage!$C:$C,0),MATCH(INDEX(Overzicht!$B$1:$F$35,MATCH(demand!AC$1,Overzicht!$B:$B,0),5),Verdeelsleutels_percentage!$1:$1,0)))</f>
        <v>1.2272415364288479E-4</v>
      </c>
      <c r="AD172">
        <f>PRODUCT(INDEX(Overzicht!$B$2:$E$35,MATCH(demand!AD$1,Overzicht!$B$2:$B$35,0),4),INDEX(Verdeelsleutels_percentage!$A:$AB,MATCH(demand!$C172,Verdeelsleutels_percentage!$C:$C,0),MATCH(INDEX(Overzicht!$B$1:$F$35,MATCH(demand!AD$1,Overzicht!$B:$B,0),5),Verdeelsleutels_percentage!$1:$1,0)))</f>
        <v>0</v>
      </c>
      <c r="AE172">
        <f>PRODUCT(INDEX(Overzicht!$B$2:$E$35,MATCH(demand!AE$1,Overzicht!$B$2:$B$35,0),4),INDEX(Verdeelsleutels_percentage!$A:$AB,MATCH(demand!$C172,Verdeelsleutels_percentage!$C:$C,0),MATCH(INDEX(Overzicht!$B$1:$F$35,MATCH(demand!AE$1,Overzicht!$B:$B,0),5),Verdeelsleutels_percentage!$1:$1,0)))</f>
        <v>0</v>
      </c>
      <c r="AF172">
        <f>PRODUCT(INDEX(Overzicht!$B$2:$E$35,MATCH(demand!AF$1,Overzicht!$B$2:$B$35,0),4),INDEX(Verdeelsleutels_percentage!$A:$AB,MATCH(demand!$C172,Verdeelsleutels_percentage!$C:$C,0),MATCH(INDEX(Overzicht!$B$1:$F$35,MATCH(demand!AF$1,Overzicht!$B:$B,0),5),Verdeelsleutels_percentage!$1:$1,0)))</f>
        <v>0</v>
      </c>
      <c r="AG172">
        <f>PRODUCT(INDEX(Overzicht!$B$2:$E$35,MATCH(demand!AG$1,Overzicht!$B$2:$B$35,0),4),INDEX(Verdeelsleutels_percentage!$A:$AB,MATCH(demand!$C172,Verdeelsleutels_percentage!$C:$C,0),MATCH(INDEX(Overzicht!$B$1:$F$35,MATCH(demand!AG$1,Overzicht!$B:$B,0),5),Verdeelsleutels_percentage!$1:$1,0)))</f>
        <v>0</v>
      </c>
      <c r="AH172">
        <f>PRODUCT(INDEX(Overzicht!$B$2:$E$35,MATCH(demand!AH$1,Overzicht!$B$2:$B$35,0),4),INDEX(Verdeelsleutels_percentage!$A:$AB,MATCH(demand!$C172,Verdeelsleutels_percentage!$C:$C,0),MATCH(INDEX(Overzicht!$B$1:$F$35,MATCH(demand!AH$1,Overzicht!$B:$B,0),5),Verdeelsleutels_percentage!$1:$1,0)))</f>
        <v>3.476251354347349E-5</v>
      </c>
      <c r="AI172">
        <f>PRODUCT(INDEX(Overzicht!$B$2:$E$35,MATCH(demand!AI$1,Overzicht!$B$2:$B$35,0),4),INDEX(Verdeelsleutels_percentage!$A:$AB,MATCH(demand!$C172,Verdeelsleutels_percentage!$C:$C,0),MATCH(INDEX(Overzicht!$B$1:$F$35,MATCH(demand!AI$1,Overzicht!$B:$B,0),5),Verdeelsleutels_percentage!$1:$1,0)))</f>
        <v>5.3480790066882295E-6</v>
      </c>
      <c r="AJ172">
        <f>PRODUCT(INDEX(Overzicht!$B$2:$E$35,MATCH(demand!AJ$1,Overzicht!$B$2:$B$35,0),4),INDEX(Verdeelsleutels_percentage!$A:$AB,MATCH(demand!$C172,Verdeelsleutels_percentage!$C:$C,0),MATCH(INDEX(Overzicht!$B$1:$F$35,MATCH(demand!AJ$1,Overzicht!$B:$B,0),5),Verdeelsleutels_percentage!$1:$1,0)))</f>
        <v>0</v>
      </c>
      <c r="AK172">
        <f>PRODUCT(INDEX(Overzicht!$B$2:$E$35,MATCH(demand!AK$1,Overzicht!$B$2:$B$35,0),4),INDEX(Verdeelsleutels_percentage!$A:$AB,MATCH(demand!$C172,Verdeelsleutels_percentage!$C:$C,0),MATCH(INDEX(Overzicht!$B$1:$F$35,MATCH(demand!AK$1,Overzicht!$B:$B,0),5),Verdeelsleutels_percentage!$1:$1,0)))</f>
        <v>1.8115579629702602E-4</v>
      </c>
      <c r="AL172">
        <f>PRODUCT(INDEX(Overzicht!$B$2:$E$35,MATCH(demand!AL$1,Overzicht!$B$2:$B$35,0),4),INDEX(Verdeelsleutels_percentage!$A:$AB,MATCH(demand!$C172,Verdeelsleutels_percentage!$C:$C,0),MATCH(INDEX(Overzicht!$B$1:$F$35,MATCH(demand!AL$1,Overzicht!$B:$B,0),5),Verdeelsleutels_percentage!$1:$1,0)))</f>
        <v>2.322510208936231E-3</v>
      </c>
      <c r="AM172">
        <f>PRODUCT(INDEX(Overzicht!$B$2:$E$35,MATCH(demand!AM$1,Overzicht!$B$2:$B$35,0),4),INDEX(Verdeelsleutels_percentage!$A:$AB,MATCH(demand!$C172,Verdeelsleutels_percentage!$C:$C,0),MATCH(INDEX(Overzicht!$B$1:$F$35,MATCH(demand!AM$1,Overzicht!$B:$B,0),5),Verdeelsleutels_percentage!$1:$1,0)))</f>
        <v>4.645020417872462E-3</v>
      </c>
      <c r="AN172">
        <f>PRODUCT(INDEX(Overzicht!$B$2:$E$35,MATCH(demand!AN$1,Overzicht!$B$2:$B$35,0),4),INDEX(Verdeelsleutels_percentage!$A:$AB,MATCH(demand!$C172,Verdeelsleutels_percentage!$C:$C,0),MATCH(INDEX(Overzicht!$B$1:$F$35,MATCH(demand!AN$1,Overzicht!$B:$B,0),5),Verdeelsleutels_percentage!$1:$1,0)))</f>
        <v>2.322510208936231E-3</v>
      </c>
      <c r="AO172">
        <f>PRODUCT(INDEX(Overzicht!$B$2:$E$35,MATCH(demand!AO$1,Overzicht!$B$2:$B$35,0),4),INDEX(Verdeelsleutels_percentage!$A:$AB,MATCH(demand!$C172,Verdeelsleutels_percentage!$C:$C,0),MATCH(INDEX(Overzicht!$B$1:$F$35,MATCH(demand!AO$1,Overzicht!$B:$B,0),5),Verdeelsleutels_percentage!$1:$1,0)))</f>
        <v>8.1287857312768094E-3</v>
      </c>
    </row>
    <row r="173" spans="2:41">
      <c r="B173" t="str">
        <f>INDEX('ETLocal datasets'!B:C,MATCH(C173,'ETLocal datasets'!C:C,0),1)</f>
        <v>GM0484</v>
      </c>
      <c r="C173" t="str">
        <f>'ETLocal datasets'!C156</f>
        <v>Alphen aan den Rijn</v>
      </c>
      <c r="D173">
        <f t="shared" si="14"/>
        <v>6.6696264101338651E-2</v>
      </c>
      <c r="E173">
        <f t="shared" si="15"/>
        <v>0.25016443097182983</v>
      </c>
      <c r="F173">
        <f t="shared" si="16"/>
        <v>6.7430969144313707E-2</v>
      </c>
      <c r="G173">
        <f t="shared" si="17"/>
        <v>0.13871513652544534</v>
      </c>
      <c r="H173">
        <f>PRODUCT(INDEX(Overzicht!$B$2:$E$35,MATCH(demand!H$1,Overzicht!$B$2:$B$35,0),4),INDEX(Verdeelsleutels_percentage!$A:$AB,MATCH(demand!$C173,Verdeelsleutels_percentage!$C:$C,0),MATCH(INDEX(Overzicht!$B$1:$F$35,MATCH(demand!H$1,Overzicht!$B:$B,0),5),Verdeelsleutels_percentage!$1:$1,0)))</f>
        <v>6.7430969144313707E-2</v>
      </c>
      <c r="I173">
        <f>PRODUCT(INDEX(Overzicht!$B$2:$E$35,MATCH(demand!I$1,Overzicht!$B$2:$B$35,0),4),INDEX(Verdeelsleutels_percentage!$A:$AB,MATCH(demand!$C173,Verdeelsleutels_percentage!$C:$C,0),MATCH(INDEX(Overzicht!$B$1:$F$35,MATCH(demand!I$1,Overzicht!$B:$B,0),5),Verdeelsleutels_percentage!$1:$1,0)))</f>
        <v>6.1778751942008076E-3</v>
      </c>
      <c r="J173">
        <f>PRODUCT(INDEX(Overzicht!$B$2:$E$35,MATCH(demand!J$1,Overzicht!$B$2:$B$35,0),4),INDEX(Verdeelsleutels_percentage!$A:$AB,MATCH(demand!$C173,Verdeelsleutels_percentage!$C:$C,0),MATCH(INDEX(Overzicht!$B$1:$F$35,MATCH(demand!J$1,Overzicht!$B:$B,0),5),Verdeelsleutels_percentage!$1:$1,0)))</f>
        <v>1.5412792947271704E-2</v>
      </c>
      <c r="K173">
        <f>PRODUCT(INDEX(Overzicht!$B$2:$E$35,MATCH(demand!K$1,Overzicht!$B$2:$B$35,0),4),INDEX(Verdeelsleutels_percentage!$A:$AB,MATCH(demand!$C173,Verdeelsleutels_percentage!$C:$C,0),MATCH(INDEX(Overzicht!$B$1:$F$35,MATCH(demand!K$1,Overzicht!$B:$B,0),5),Verdeelsleutels_percentage!$1:$1,0)))</f>
        <v>7.2075210599009426E-4</v>
      </c>
      <c r="L173">
        <f>PRODUCT(INDEX(Overzicht!$B$2:$E$35,MATCH(demand!L$1,Overzicht!$B$2:$B$35,0),4),INDEX(Verdeelsleutels_percentage!$A:$AB,MATCH(demand!$C173,Verdeelsleutels_percentage!$C:$C,0),MATCH(INDEX(Overzicht!$B$1:$F$35,MATCH(demand!L$1,Overzicht!$B:$B,0),5),Verdeelsleutels_percentage!$1:$1,0)))</f>
        <v>2.3119189420907557E-2</v>
      </c>
      <c r="M173">
        <f>PRODUCT(INDEX(Overzicht!$B$2:$E$35,MATCH(demand!M$1,Overzicht!$B$2:$B$35,0),4),INDEX(Verdeelsleutels_percentage!$A:$AB,MATCH(demand!$C173,Verdeelsleutels_percentage!$C:$C,0),MATCH(INDEX(Overzicht!$B$1:$F$35,MATCH(demand!M$1,Overzicht!$B:$B,0),5),Verdeelsleutels_percentage!$1:$1,0)))</f>
        <v>1.1413416423368737E-2</v>
      </c>
      <c r="N173">
        <f>PRODUCT(INDEX(Overzicht!$B$2:$E$35,MATCH(demand!N$1,Overzicht!$B$2:$B$35,0),4),INDEX(Verdeelsleutels_percentage!$A:$AB,MATCH(demand!$C173,Verdeelsleutels_percentage!$C:$C,0),MATCH(INDEX(Overzicht!$B$1:$F$35,MATCH(demand!N$1,Overzicht!$B:$B,0),5),Verdeelsleutels_percentage!$1:$1,0)))</f>
        <v>1.403341457017707E-2</v>
      </c>
      <c r="O173">
        <f>PRODUCT(INDEX(Overzicht!$B$2:$E$35,MATCH(demand!O$1,Overzicht!$B$2:$B$35,0),4),INDEX(Verdeelsleutels_percentage!$A:$AB,MATCH(demand!$C173,Verdeelsleutels_percentage!$C:$C,0),MATCH(INDEX(Overzicht!$B$1:$F$35,MATCH(demand!O$1,Overzicht!$B:$B,0),5),Verdeelsleutels_percentage!$1:$1,0)))</f>
        <v>0</v>
      </c>
      <c r="P173">
        <f>PRODUCT(INDEX(Overzicht!$B$2:$E$35,MATCH(demand!P$1,Overzicht!$B$2:$B$35,0),4),INDEX(Verdeelsleutels_percentage!$A:$AB,MATCH(demand!$C173,Verdeelsleutels_percentage!$C:$C,0),MATCH(INDEX(Overzicht!$B$1:$F$35,MATCH(demand!P$1,Overzicht!$B:$B,0),5),Verdeelsleutels_percentage!$1:$1,0)))</f>
        <v>3.8220588434505444E-3</v>
      </c>
      <c r="Q173">
        <f>PRODUCT(INDEX(Overzicht!$B$2:$E$35,MATCH(demand!Q$1,Overzicht!$B$2:$B$35,0),4),INDEX(Verdeelsleutels_percentage!$A:$AB,MATCH(demand!$C173,Verdeelsleutels_percentage!$C:$C,0),MATCH(INDEX(Overzicht!$B$1:$F$35,MATCH(demand!Q$1,Overzicht!$B:$B,0),5),Verdeelsleutels_percentage!$1:$1,0)))</f>
        <v>2.2878364531106435E-2</v>
      </c>
      <c r="R173">
        <f>PRODUCT(INDEX(Overzicht!$B$2:$E$35,MATCH(demand!R$1,Overzicht!$B$2:$B$35,0),4),INDEX(Verdeelsleutels_percentage!$A:$AB,MATCH(demand!$C173,Verdeelsleutels_percentage!$C:$C,0),MATCH(INDEX(Overzicht!$B$1:$F$35,MATCH(demand!R$1,Overzicht!$B:$B,0),5),Verdeelsleutels_percentage!$1:$1,0)))</f>
        <v>4.0940231266190464E-3</v>
      </c>
      <c r="S173">
        <f>PRODUCT(INDEX(Overzicht!$B$2:$E$35,MATCH(demand!S$1,Overzicht!$B$2:$B$35,0),4),INDEX(Verdeelsleutels_percentage!$A:$AB,MATCH(demand!$C173,Verdeelsleutels_percentage!$C:$C,0),MATCH(INDEX(Overzicht!$B$1:$F$35,MATCH(demand!S$1,Overzicht!$B:$B,0),5),Verdeelsleutels_percentage!$1:$1,0)))</f>
        <v>3.1467785600679733E-2</v>
      </c>
      <c r="T173">
        <f>PRODUCT(INDEX(Overzicht!$B$2:$E$35,MATCH(demand!T$1,Overzicht!$B$2:$B$35,0),4),INDEX(Verdeelsleutels_percentage!$A:$AB,MATCH(demand!$C173,Verdeelsleutels_percentage!$C:$C,0),MATCH(INDEX(Overzicht!$B$1:$F$35,MATCH(demand!T$1,Overzicht!$B:$B,0),5),Verdeelsleutels_percentage!$1:$1,0)))</f>
        <v>2.568798824545284E-2</v>
      </c>
      <c r="U173">
        <f>PRODUCT(INDEX(Overzicht!$B$2:$E$35,MATCH(demand!U$1,Overzicht!$B$2:$B$35,0),4),INDEX(Verdeelsleutels_percentage!$A:$AB,MATCH(demand!$C173,Verdeelsleutels_percentage!$C:$C,0),MATCH(INDEX(Overzicht!$B$1:$F$35,MATCH(demand!U$1,Overzicht!$B:$B,0),5),Verdeelsleutels_percentage!$1:$1,0)))</f>
        <v>8.0274963267040131E-2</v>
      </c>
      <c r="V173">
        <f>PRODUCT(INDEX(Overzicht!$B$2:$E$35,MATCH(demand!V$1,Overzicht!$B$2:$B$35,0),4),INDEX(Verdeelsleutels_percentage!$A:$AB,MATCH(demand!$C173,Verdeelsleutels_percentage!$C:$C,0),MATCH(INDEX(Overzicht!$B$1:$F$35,MATCH(demand!V$1,Overzicht!$B:$B,0),5),Verdeelsleutels_percentage!$1:$1,0)))</f>
        <v>7.0641967674995318E-3</v>
      </c>
      <c r="W173">
        <f>PRODUCT(INDEX(Overzicht!$B$2:$E$35,MATCH(demand!W$1,Overzicht!$B$2:$B$35,0),4),INDEX(Verdeelsleutels_percentage!$A:$AB,MATCH(demand!$C173,Verdeelsleutels_percentage!$C:$C,0),MATCH(INDEX(Overzicht!$B$1:$F$35,MATCH(demand!W$1,Overzicht!$B:$B,0),5),Verdeelsleutels_percentage!$1:$1,0)))</f>
        <v>7.7063964736358515E-2</v>
      </c>
      <c r="X173">
        <f>PRODUCT(INDEX(Overzicht!$B$2:$E$35,MATCH(demand!X$1,Overzicht!$B$2:$B$35,0),4),INDEX(Verdeelsleutels_percentage!$A:$AB,MATCH(demand!$C173,Verdeelsleutels_percentage!$C:$C,0),MATCH(INDEX(Overzicht!$B$1:$F$35,MATCH(demand!X$1,Overzicht!$B:$B,0),5),Verdeelsleutels_percentage!$1:$1,0)))</f>
        <v>6.5695783397310044E-4</v>
      </c>
      <c r="Y173">
        <f>PRODUCT(INDEX(Overzicht!$B$2:$E$35,MATCH(demand!Y$1,Overzicht!$B$2:$B$35,0),4),INDEX(Verdeelsleutels_percentage!$A:$AB,MATCH(demand!$C173,Verdeelsleutels_percentage!$C:$C,0),MATCH(INDEX(Overzicht!$B$1:$F$35,MATCH(demand!Y$1,Overzicht!$B:$B,0),5),Verdeelsleutels_percentage!$1:$1,0)))</f>
        <v>3.5261838996886398E-6</v>
      </c>
      <c r="Z173">
        <f>PRODUCT(INDEX(Overzicht!$B$2:$E$35,MATCH(demand!Z$1,Overzicht!$B$2:$B$35,0),4),INDEX(Verdeelsleutels_percentage!$A:$AB,MATCH(demand!$C173,Verdeelsleutels_percentage!$C:$C,0),MATCH(INDEX(Overzicht!$B$1:$F$35,MATCH(demand!Z$1,Overzicht!$B:$B,0),5),Verdeelsleutels_percentage!$1:$1,0)))</f>
        <v>0</v>
      </c>
      <c r="AA173">
        <f>PRODUCT(INDEX(Overzicht!$B$2:$E$35,MATCH(demand!AA$1,Overzicht!$B$2:$B$35,0),4),INDEX(Verdeelsleutels_percentage!$A:$AB,MATCH(demand!$C173,Verdeelsleutels_percentage!$C:$C,0),MATCH(INDEX(Overzicht!$B$1:$F$35,MATCH(demand!AA$1,Overzicht!$B:$B,0),5),Verdeelsleutels_percentage!$1:$1,0)))</f>
        <v>8.2483833910845382E-5</v>
      </c>
      <c r="AB173">
        <f>PRODUCT(INDEX(Overzicht!$B$2:$E$35,MATCH(demand!AB$1,Overzicht!$B$2:$B$35,0),4),INDEX(Verdeelsleutels_percentage!$A:$AB,MATCH(demand!$C173,Verdeelsleutels_percentage!$C:$C,0),MATCH(INDEX(Overzicht!$B$1:$F$35,MATCH(demand!AB$1,Overzicht!$B:$B,0),5),Verdeelsleutels_percentage!$1:$1,0)))</f>
        <v>3.1928341907533631E-2</v>
      </c>
      <c r="AC173">
        <f>PRODUCT(INDEX(Overzicht!$B$2:$E$35,MATCH(demand!AC$1,Overzicht!$B$2:$B$35,0),4),INDEX(Verdeelsleutels_percentage!$A:$AB,MATCH(demand!$C173,Verdeelsleutels_percentage!$C:$C,0),MATCH(INDEX(Overzicht!$B$1:$F$35,MATCH(demand!AC$1,Overzicht!$B:$B,0),5),Verdeelsleutels_percentage!$1:$1,0)))</f>
        <v>1.10469108849031E-3</v>
      </c>
      <c r="AD173">
        <f>PRODUCT(INDEX(Overzicht!$B$2:$E$35,MATCH(demand!AD$1,Overzicht!$B$2:$B$35,0),4),INDEX(Verdeelsleutels_percentage!$A:$AB,MATCH(demand!$C173,Verdeelsleutels_percentage!$C:$C,0),MATCH(INDEX(Overzicht!$B$1:$F$35,MATCH(demand!AD$1,Overzicht!$B:$B,0),5),Verdeelsleutels_percentage!$1:$1,0)))</f>
        <v>0</v>
      </c>
      <c r="AE173">
        <f>PRODUCT(INDEX(Overzicht!$B$2:$E$35,MATCH(demand!AE$1,Overzicht!$B$2:$B$35,0),4),INDEX(Verdeelsleutels_percentage!$A:$AB,MATCH(demand!$C173,Verdeelsleutels_percentage!$C:$C,0),MATCH(INDEX(Overzicht!$B$1:$F$35,MATCH(demand!AE$1,Overzicht!$B:$B,0),5),Verdeelsleutels_percentage!$1:$1,0)))</f>
        <v>0</v>
      </c>
      <c r="AF173">
        <f>PRODUCT(INDEX(Overzicht!$B$2:$E$35,MATCH(demand!AF$1,Overzicht!$B$2:$B$35,0),4),INDEX(Verdeelsleutels_percentage!$A:$AB,MATCH(demand!$C173,Verdeelsleutels_percentage!$C:$C,0),MATCH(INDEX(Overzicht!$B$1:$F$35,MATCH(demand!AF$1,Overzicht!$B:$B,0),5),Verdeelsleutels_percentage!$1:$1,0)))</f>
        <v>0</v>
      </c>
      <c r="AG173">
        <f>PRODUCT(INDEX(Overzicht!$B$2:$E$35,MATCH(demand!AG$1,Overzicht!$B$2:$B$35,0),4),INDEX(Verdeelsleutels_percentage!$A:$AB,MATCH(demand!$C173,Verdeelsleutels_percentage!$C:$C,0),MATCH(INDEX(Overzicht!$B$1:$F$35,MATCH(demand!AG$1,Overzicht!$B:$B,0),5),Verdeelsleutels_percentage!$1:$1,0)))</f>
        <v>0</v>
      </c>
      <c r="AH173">
        <f>PRODUCT(INDEX(Overzicht!$B$2:$E$35,MATCH(demand!AH$1,Overzicht!$B$2:$B$35,0),4),INDEX(Verdeelsleutels_percentage!$A:$AB,MATCH(demand!$C173,Verdeelsleutels_percentage!$C:$C,0),MATCH(INDEX(Overzicht!$B$1:$F$35,MATCH(demand!AH$1,Overzicht!$B:$B,0),5),Verdeelsleutels_percentage!$1:$1,0)))</f>
        <v>1.0722898408409899E-3</v>
      </c>
      <c r="AI173">
        <f>PRODUCT(INDEX(Overzicht!$B$2:$E$35,MATCH(demand!AI$1,Overzicht!$B$2:$B$35,0),4),INDEX(Verdeelsleutels_percentage!$A:$AB,MATCH(demand!$C173,Verdeelsleutels_percentage!$C:$C,0),MATCH(INDEX(Overzicht!$B$1:$F$35,MATCH(demand!AI$1,Overzicht!$B:$B,0),5),Verdeelsleutels_percentage!$1:$1,0)))</f>
        <v>1.6496766782169076E-4</v>
      </c>
      <c r="AJ173">
        <f>PRODUCT(INDEX(Overzicht!$B$2:$E$35,MATCH(demand!AJ$1,Overzicht!$B$2:$B$35,0),4),INDEX(Verdeelsleutels_percentage!$A:$AB,MATCH(demand!$C173,Verdeelsleutels_percentage!$C:$C,0),MATCH(INDEX(Overzicht!$B$1:$F$35,MATCH(demand!AJ$1,Overzicht!$B:$B,0),5),Verdeelsleutels_percentage!$1:$1,0)))</f>
        <v>0</v>
      </c>
      <c r="AK173">
        <f>PRODUCT(INDEX(Overzicht!$B$2:$E$35,MATCH(demand!AK$1,Overzicht!$B$2:$B$35,0),4),INDEX(Verdeelsleutels_percentage!$A:$AB,MATCH(demand!$C173,Verdeelsleutels_percentage!$C:$C,0),MATCH(INDEX(Overzicht!$B$1:$F$35,MATCH(demand!AK$1,Overzicht!$B:$B,0),5),Verdeelsleutels_percentage!$1:$1,0)))</f>
        <v>1.0018315415726608E-3</v>
      </c>
      <c r="AL173">
        <f>PRODUCT(INDEX(Overzicht!$B$2:$E$35,MATCH(demand!AL$1,Overzicht!$B$2:$B$35,0),4),INDEX(Verdeelsleutels_percentage!$A:$AB,MATCH(demand!$C173,Verdeelsleutels_percentage!$C:$C,0),MATCH(INDEX(Overzicht!$B$1:$F$35,MATCH(demand!AL$1,Overzicht!$B:$B,0),5),Verdeelsleutels_percentage!$1:$1,0)))</f>
        <v>1.284399412272642E-2</v>
      </c>
      <c r="AM173">
        <f>PRODUCT(INDEX(Overzicht!$B$2:$E$35,MATCH(demand!AM$1,Overzicht!$B$2:$B$35,0),4),INDEX(Verdeelsleutels_percentage!$A:$AB,MATCH(demand!$C173,Verdeelsleutels_percentage!$C:$C,0),MATCH(INDEX(Overzicht!$B$1:$F$35,MATCH(demand!AM$1,Overzicht!$B:$B,0),5),Verdeelsleutels_percentage!$1:$1,0)))</f>
        <v>2.568798824545284E-2</v>
      </c>
      <c r="AN173">
        <f>PRODUCT(INDEX(Overzicht!$B$2:$E$35,MATCH(demand!AN$1,Overzicht!$B$2:$B$35,0),4),INDEX(Verdeelsleutels_percentage!$A:$AB,MATCH(demand!$C173,Verdeelsleutels_percentage!$C:$C,0),MATCH(INDEX(Overzicht!$B$1:$F$35,MATCH(demand!AN$1,Overzicht!$B:$B,0),5),Verdeelsleutels_percentage!$1:$1,0)))</f>
        <v>1.284399412272642E-2</v>
      </c>
      <c r="AO173">
        <f>PRODUCT(INDEX(Overzicht!$B$2:$E$35,MATCH(demand!AO$1,Overzicht!$B$2:$B$35,0),4),INDEX(Verdeelsleutels_percentage!$A:$AB,MATCH(demand!$C173,Verdeelsleutels_percentage!$C:$C,0),MATCH(INDEX(Overzicht!$B$1:$F$35,MATCH(demand!AO$1,Overzicht!$B:$B,0),5),Verdeelsleutels_percentage!$1:$1,0)))</f>
        <v>4.4953979429542469E-2</v>
      </c>
    </row>
    <row r="174" spans="2:41">
      <c r="B174" t="str">
        <f>INDEX('ETLocal datasets'!B:C,MATCH(C174,'ETLocal datasets'!C:C,0),1)</f>
        <v>GM0489</v>
      </c>
      <c r="C174" t="str">
        <f>'ETLocal datasets'!C157</f>
        <v>Barendrecht</v>
      </c>
      <c r="D174">
        <f t="shared" si="14"/>
        <v>1.9519012873067152E-2</v>
      </c>
      <c r="E174">
        <f t="shared" si="15"/>
        <v>0.10501381071567872</v>
      </c>
      <c r="F174">
        <f t="shared" si="16"/>
        <v>2.9571906016625352E-2</v>
      </c>
      <c r="G174">
        <f t="shared" si="17"/>
        <v>6.0833635234200725E-2</v>
      </c>
      <c r="H174">
        <f>PRODUCT(INDEX(Overzicht!$B$2:$E$35,MATCH(demand!H$1,Overzicht!$B$2:$B$35,0),4),INDEX(Verdeelsleutels_percentage!$A:$AB,MATCH(demand!$C174,Verdeelsleutels_percentage!$C:$C,0),MATCH(INDEX(Overzicht!$B$1:$F$35,MATCH(demand!H$1,Overzicht!$B:$B,0),5),Verdeelsleutels_percentage!$1:$1,0)))</f>
        <v>2.9571906016625352E-2</v>
      </c>
      <c r="I174">
        <f>PRODUCT(INDEX(Overzicht!$B$2:$E$35,MATCH(demand!I$1,Overzicht!$B$2:$B$35,0),4),INDEX(Verdeelsleutels_percentage!$A:$AB,MATCH(demand!$C174,Verdeelsleutels_percentage!$C:$C,0),MATCH(INDEX(Overzicht!$B$1:$F$35,MATCH(demand!I$1,Overzicht!$B:$B,0),5),Verdeelsleutels_percentage!$1:$1,0)))</f>
        <v>2.6931182514328806E-4</v>
      </c>
      <c r="J174">
        <f>PRODUCT(INDEX(Overzicht!$B$2:$E$35,MATCH(demand!J$1,Overzicht!$B$2:$B$35,0),4),INDEX(Verdeelsleutels_percentage!$A:$AB,MATCH(demand!$C174,Verdeelsleutels_percentage!$C:$C,0),MATCH(INDEX(Overzicht!$B$1:$F$35,MATCH(demand!J$1,Overzicht!$B:$B,0),5),Verdeelsleutels_percentage!$1:$1,0)))</f>
        <v>6.7592928038000804E-3</v>
      </c>
      <c r="K174">
        <f>PRODUCT(INDEX(Overzicht!$B$2:$E$35,MATCH(demand!K$1,Overzicht!$B$2:$B$35,0),4),INDEX(Verdeelsleutels_percentage!$A:$AB,MATCH(demand!$C174,Verdeelsleutels_percentage!$C:$C,0),MATCH(INDEX(Overzicht!$B$1:$F$35,MATCH(demand!K$1,Overzicht!$B:$B,0),5),Verdeelsleutels_percentage!$1:$1,0)))</f>
        <v>3.1419712933383612E-5</v>
      </c>
      <c r="L174">
        <f>PRODUCT(INDEX(Overzicht!$B$2:$E$35,MATCH(demand!L$1,Overzicht!$B$2:$B$35,0),4),INDEX(Verdeelsleutels_percentage!$A:$AB,MATCH(demand!$C174,Verdeelsleutels_percentage!$C:$C,0),MATCH(INDEX(Overzicht!$B$1:$F$35,MATCH(demand!L$1,Overzicht!$B:$B,0),5),Verdeelsleutels_percentage!$1:$1,0)))</f>
        <v>1.0138939205700121E-2</v>
      </c>
      <c r="M174">
        <f>PRODUCT(INDEX(Overzicht!$B$2:$E$35,MATCH(demand!M$1,Overzicht!$B$2:$B$35,0),4),INDEX(Verdeelsleutels_percentage!$A:$AB,MATCH(demand!$C174,Verdeelsleutels_percentage!$C:$C,0),MATCH(INDEX(Overzicht!$B$1:$F$35,MATCH(demand!M$1,Overzicht!$B:$B,0),5),Verdeelsleutels_percentage!$1:$1,0)))</f>
        <v>0</v>
      </c>
      <c r="N174">
        <f>PRODUCT(INDEX(Overzicht!$B$2:$E$35,MATCH(demand!N$1,Overzicht!$B$2:$B$35,0),4),INDEX(Verdeelsleutels_percentage!$A:$AB,MATCH(demand!$C174,Verdeelsleutels_percentage!$C:$C,0),MATCH(INDEX(Overzicht!$B$1:$F$35,MATCH(demand!N$1,Overzicht!$B:$B,0),5),Verdeelsleutels_percentage!$1:$1,0)))</f>
        <v>0</v>
      </c>
      <c r="O174">
        <f>PRODUCT(INDEX(Overzicht!$B$2:$E$35,MATCH(demand!O$1,Overzicht!$B$2:$B$35,0),4),INDEX(Verdeelsleutels_percentage!$A:$AB,MATCH(demand!$C174,Verdeelsleutels_percentage!$C:$C,0),MATCH(INDEX(Overzicht!$B$1:$F$35,MATCH(demand!O$1,Overzicht!$B:$B,0),5),Verdeelsleutels_percentage!$1:$1,0)))</f>
        <v>0</v>
      </c>
      <c r="P174">
        <f>PRODUCT(INDEX(Overzicht!$B$2:$E$35,MATCH(demand!P$1,Overzicht!$B$2:$B$35,0),4),INDEX(Verdeelsleutels_percentage!$A:$AB,MATCH(demand!$C174,Verdeelsleutels_percentage!$C:$C,0),MATCH(INDEX(Overzicht!$B$1:$F$35,MATCH(demand!P$1,Overzicht!$B:$B,0),5),Verdeelsleutels_percentage!$1:$1,0)))</f>
        <v>4.9064292725830381E-5</v>
      </c>
      <c r="Q174">
        <f>PRODUCT(INDEX(Overzicht!$B$2:$E$35,MATCH(demand!Q$1,Overzicht!$B$2:$B$35,0),4),INDEX(Verdeelsleutels_percentage!$A:$AB,MATCH(demand!$C174,Verdeelsleutels_percentage!$C:$C,0),MATCH(INDEX(Overzicht!$B$1:$F$35,MATCH(demand!Q$1,Overzicht!$B:$B,0),5),Verdeelsleutels_percentage!$1:$1,0)))</f>
        <v>1.0033325255640744E-2</v>
      </c>
      <c r="R174">
        <f>PRODUCT(INDEX(Overzicht!$B$2:$E$35,MATCH(demand!R$1,Overzicht!$B$2:$B$35,0),4),INDEX(Verdeelsleutels_percentage!$A:$AB,MATCH(demand!$C174,Verdeelsleutels_percentage!$C:$C,0),MATCH(INDEX(Overzicht!$B$1:$F$35,MATCH(demand!R$1,Overzicht!$B:$B,0),5),Verdeelsleutels_percentage!$1:$1,0)))</f>
        <v>1.7954371510093962E-3</v>
      </c>
      <c r="S174">
        <f>PRODUCT(INDEX(Overzicht!$B$2:$E$35,MATCH(demand!S$1,Overzicht!$B$2:$B$35,0),4),INDEX(Verdeelsleutels_percentage!$A:$AB,MATCH(demand!$C174,Verdeelsleutels_percentage!$C:$C,0),MATCH(INDEX(Overzicht!$B$1:$F$35,MATCH(demand!S$1,Overzicht!$B:$B,0),5),Verdeelsleutels_percentage!$1:$1,0)))</f>
        <v>1.3800222807758498E-2</v>
      </c>
      <c r="T174">
        <f>PRODUCT(INDEX(Overzicht!$B$2:$E$35,MATCH(demand!T$1,Overzicht!$B$2:$B$35,0),4),INDEX(Verdeelsleutels_percentage!$A:$AB,MATCH(demand!$C174,Verdeelsleutels_percentage!$C:$C,0),MATCH(INDEX(Overzicht!$B$1:$F$35,MATCH(demand!T$1,Overzicht!$B:$B,0),5),Verdeelsleutels_percentage!$1:$1,0)))</f>
        <v>1.1265488006333467E-2</v>
      </c>
      <c r="U174">
        <f>PRODUCT(INDEX(Overzicht!$B$2:$E$35,MATCH(demand!U$1,Overzicht!$B$2:$B$35,0),4),INDEX(Verdeelsleutels_percentage!$A:$AB,MATCH(demand!$C174,Verdeelsleutels_percentage!$C:$C,0),MATCH(INDEX(Overzicht!$B$1:$F$35,MATCH(demand!U$1,Overzicht!$B:$B,0),5),Verdeelsleutels_percentage!$1:$1,0)))</f>
        <v>3.5204650019792089E-2</v>
      </c>
      <c r="V174">
        <f>PRODUCT(INDEX(Overzicht!$B$2:$E$35,MATCH(demand!V$1,Overzicht!$B$2:$B$35,0),4),INDEX(Verdeelsleutels_percentage!$A:$AB,MATCH(demand!$C174,Verdeelsleutels_percentage!$C:$C,0),MATCH(INDEX(Overzicht!$B$1:$F$35,MATCH(demand!V$1,Overzicht!$B:$B,0),5),Verdeelsleutels_percentage!$1:$1,0)))</f>
        <v>3.0980092017417037E-3</v>
      </c>
      <c r="W174">
        <f>PRODUCT(INDEX(Overzicht!$B$2:$E$35,MATCH(demand!W$1,Overzicht!$B$2:$B$35,0),4),INDEX(Verdeelsleutels_percentage!$A:$AB,MATCH(demand!$C174,Verdeelsleutels_percentage!$C:$C,0),MATCH(INDEX(Overzicht!$B$1:$F$35,MATCH(demand!W$1,Overzicht!$B:$B,0),5),Verdeelsleutels_percentage!$1:$1,0)))</f>
        <v>3.3796464019000404E-2</v>
      </c>
      <c r="X174">
        <f>PRODUCT(INDEX(Overzicht!$B$2:$E$35,MATCH(demand!X$1,Overzicht!$B$2:$B$35,0),4),INDEX(Verdeelsleutels_percentage!$A:$AB,MATCH(demand!$C174,Verdeelsleutels_percentage!$C:$C,0),MATCH(INDEX(Overzicht!$B$1:$F$35,MATCH(demand!X$1,Overzicht!$B:$B,0),5),Verdeelsleutels_percentage!$1:$1,0)))</f>
        <v>3.8972074896709351E-4</v>
      </c>
      <c r="Y174">
        <f>PRODUCT(INDEX(Overzicht!$B$2:$E$35,MATCH(demand!Y$1,Overzicht!$B$2:$B$35,0),4),INDEX(Verdeelsleutels_percentage!$A:$AB,MATCH(demand!$C174,Verdeelsleutels_percentage!$C:$C,0),MATCH(INDEX(Overzicht!$B$1:$F$35,MATCH(demand!Y$1,Overzicht!$B:$B,0),5),Verdeelsleutels_percentage!$1:$1,0)))</f>
        <v>1.2234401473494142E-7</v>
      </c>
      <c r="Z174">
        <f>PRODUCT(INDEX(Overzicht!$B$2:$E$35,MATCH(demand!Z$1,Overzicht!$B$2:$B$35,0),4),INDEX(Verdeelsleutels_percentage!$A:$AB,MATCH(demand!$C174,Verdeelsleutels_percentage!$C:$C,0),MATCH(INDEX(Overzicht!$B$1:$F$35,MATCH(demand!Z$1,Overzicht!$B:$B,0),5),Verdeelsleutels_percentage!$1:$1,0)))</f>
        <v>0</v>
      </c>
      <c r="AA174">
        <f>PRODUCT(INDEX(Overzicht!$B$2:$E$35,MATCH(demand!AA$1,Overzicht!$B$2:$B$35,0),4),INDEX(Verdeelsleutels_percentage!$A:$AB,MATCH(demand!$C174,Verdeelsleutels_percentage!$C:$C,0),MATCH(INDEX(Overzicht!$B$1:$F$35,MATCH(demand!AA$1,Overzicht!$B:$B,0),5),Verdeelsleutels_percentage!$1:$1,0)))</f>
        <v>2.861848297893367E-6</v>
      </c>
      <c r="AB174">
        <f>PRODUCT(INDEX(Overzicht!$B$2:$E$35,MATCH(demand!AB$1,Overzicht!$B$2:$B$35,0),4),INDEX(Verdeelsleutels_percentage!$A:$AB,MATCH(demand!$C174,Verdeelsleutels_percentage!$C:$C,0),MATCH(INDEX(Overzicht!$B$1:$F$35,MATCH(demand!AB$1,Overzicht!$B:$B,0),5),Verdeelsleutels_percentage!$1:$1,0)))</f>
        <v>1.5460309995680144E-2</v>
      </c>
      <c r="AC174">
        <f>PRODUCT(INDEX(Overzicht!$B$2:$E$35,MATCH(demand!AC$1,Overzicht!$B$2:$B$35,0),4),INDEX(Verdeelsleutels_percentage!$A:$AB,MATCH(demand!$C174,Verdeelsleutels_percentage!$C:$C,0),MATCH(INDEX(Overzicht!$B$1:$F$35,MATCH(demand!AC$1,Overzicht!$B:$B,0),5),Verdeelsleutels_percentage!$1:$1,0)))</f>
        <v>5.4395780394181858E-4</v>
      </c>
      <c r="AD174">
        <f>PRODUCT(INDEX(Overzicht!$B$2:$E$35,MATCH(demand!AD$1,Overzicht!$B$2:$B$35,0),4),INDEX(Verdeelsleutels_percentage!$A:$AB,MATCH(demand!$C174,Verdeelsleutels_percentage!$C:$C,0),MATCH(INDEX(Overzicht!$B$1:$F$35,MATCH(demand!AD$1,Overzicht!$B:$B,0),5),Verdeelsleutels_percentage!$1:$1,0)))</f>
        <v>0</v>
      </c>
      <c r="AE174">
        <f>PRODUCT(INDEX(Overzicht!$B$2:$E$35,MATCH(demand!AE$1,Overzicht!$B$2:$B$35,0),4),INDEX(Verdeelsleutels_percentage!$A:$AB,MATCH(demand!$C174,Verdeelsleutels_percentage!$C:$C,0),MATCH(INDEX(Overzicht!$B$1:$F$35,MATCH(demand!AE$1,Overzicht!$B:$B,0),5),Verdeelsleutels_percentage!$1:$1,0)))</f>
        <v>0</v>
      </c>
      <c r="AF174">
        <f>PRODUCT(INDEX(Overzicht!$B$2:$E$35,MATCH(demand!AF$1,Overzicht!$B$2:$B$35,0),4),INDEX(Verdeelsleutels_percentage!$A:$AB,MATCH(demand!$C174,Verdeelsleutels_percentage!$C:$C,0),MATCH(INDEX(Overzicht!$B$1:$F$35,MATCH(demand!AF$1,Overzicht!$B:$B,0),5),Verdeelsleutels_percentage!$1:$1,0)))</f>
        <v>0</v>
      </c>
      <c r="AG174">
        <f>PRODUCT(INDEX(Overzicht!$B$2:$E$35,MATCH(demand!AG$1,Overzicht!$B$2:$B$35,0),4),INDEX(Verdeelsleutels_percentage!$A:$AB,MATCH(demand!$C174,Verdeelsleutels_percentage!$C:$C,0),MATCH(INDEX(Overzicht!$B$1:$F$35,MATCH(demand!AG$1,Overzicht!$B:$B,0),5),Verdeelsleutels_percentage!$1:$1,0)))</f>
        <v>0</v>
      </c>
      <c r="AH174">
        <f>PRODUCT(INDEX(Overzicht!$B$2:$E$35,MATCH(demand!AH$1,Overzicht!$B$2:$B$35,0),4),INDEX(Verdeelsleutels_percentage!$A:$AB,MATCH(demand!$C174,Verdeelsleutels_percentage!$C:$C,0),MATCH(INDEX(Overzicht!$B$1:$F$35,MATCH(demand!AH$1,Overzicht!$B:$B,0),5),Verdeelsleutels_percentage!$1:$1,0)))</f>
        <v>3.7204027872613768E-5</v>
      </c>
      <c r="AI174">
        <f>PRODUCT(INDEX(Overzicht!$B$2:$E$35,MATCH(demand!AI$1,Overzicht!$B$2:$B$35,0),4),INDEX(Verdeelsleutels_percentage!$A:$AB,MATCH(demand!$C174,Verdeelsleutels_percentage!$C:$C,0),MATCH(INDEX(Overzicht!$B$1:$F$35,MATCH(demand!AI$1,Overzicht!$B:$B,0),5),Verdeelsleutels_percentage!$1:$1,0)))</f>
        <v>5.7236965957867339E-6</v>
      </c>
      <c r="AJ174">
        <f>PRODUCT(INDEX(Overzicht!$B$2:$E$35,MATCH(demand!AJ$1,Overzicht!$B$2:$B$35,0),4),INDEX(Verdeelsleutels_percentage!$A:$AB,MATCH(demand!$C174,Verdeelsleutels_percentage!$C:$C,0),MATCH(INDEX(Overzicht!$B$1:$F$35,MATCH(demand!AJ$1,Overzicht!$B:$B,0),5),Verdeelsleutels_percentage!$1:$1,0)))</f>
        <v>0</v>
      </c>
      <c r="AK174">
        <f>PRODUCT(INDEX(Overzicht!$B$2:$E$35,MATCH(demand!AK$1,Overzicht!$B$2:$B$35,0),4),INDEX(Verdeelsleutels_percentage!$A:$AB,MATCH(demand!$C174,Verdeelsleutels_percentage!$C:$C,0),MATCH(INDEX(Overzicht!$B$1:$F$35,MATCH(demand!AK$1,Overzicht!$B:$B,0),5),Verdeelsleutels_percentage!$1:$1,0)))</f>
        <v>4.3935403224700523E-4</v>
      </c>
      <c r="AL174">
        <f>PRODUCT(INDEX(Overzicht!$B$2:$E$35,MATCH(demand!AL$1,Overzicht!$B$2:$B$35,0),4),INDEX(Verdeelsleutels_percentage!$A:$AB,MATCH(demand!$C174,Verdeelsleutels_percentage!$C:$C,0),MATCH(INDEX(Overzicht!$B$1:$F$35,MATCH(demand!AL$1,Overzicht!$B:$B,0),5),Verdeelsleutels_percentage!$1:$1,0)))</f>
        <v>5.6327440031667337E-3</v>
      </c>
      <c r="AM174">
        <f>PRODUCT(INDEX(Overzicht!$B$2:$E$35,MATCH(demand!AM$1,Overzicht!$B$2:$B$35,0),4),INDEX(Verdeelsleutels_percentage!$A:$AB,MATCH(demand!$C174,Verdeelsleutels_percentage!$C:$C,0),MATCH(INDEX(Overzicht!$B$1:$F$35,MATCH(demand!AM$1,Overzicht!$B:$B,0),5),Verdeelsleutels_percentage!$1:$1,0)))</f>
        <v>1.1265488006333467E-2</v>
      </c>
      <c r="AN174">
        <f>PRODUCT(INDEX(Overzicht!$B$2:$E$35,MATCH(demand!AN$1,Overzicht!$B$2:$B$35,0),4),INDEX(Verdeelsleutels_percentage!$A:$AB,MATCH(demand!$C174,Verdeelsleutels_percentage!$C:$C,0),MATCH(INDEX(Overzicht!$B$1:$F$35,MATCH(demand!AN$1,Overzicht!$B:$B,0),5),Verdeelsleutels_percentage!$1:$1,0)))</f>
        <v>5.6327440031667337E-3</v>
      </c>
      <c r="AO174">
        <f>PRODUCT(INDEX(Overzicht!$B$2:$E$35,MATCH(demand!AO$1,Overzicht!$B$2:$B$35,0),4),INDEX(Verdeelsleutels_percentage!$A:$AB,MATCH(demand!$C174,Verdeelsleutels_percentage!$C:$C,0),MATCH(INDEX(Overzicht!$B$1:$F$35,MATCH(demand!AO$1,Overzicht!$B:$B,0),5),Verdeelsleutels_percentage!$1:$1,0)))</f>
        <v>1.9714604011083568E-2</v>
      </c>
    </row>
    <row r="175" spans="2:41">
      <c r="B175" t="str">
        <f>INDEX('ETLocal datasets'!B:C,MATCH(C175,'ETLocal datasets'!C:C,0),1)</f>
        <v>GM0498</v>
      </c>
      <c r="C175" t="str">
        <f>'ETLocal datasets'!C158</f>
        <v>Drechterland</v>
      </c>
      <c r="D175">
        <f t="shared" si="14"/>
        <v>2.5234793272858706E-2</v>
      </c>
      <c r="E175">
        <f t="shared" si="15"/>
        <v>4.5875676169721907E-2</v>
      </c>
      <c r="F175">
        <f t="shared" si="16"/>
        <v>1.1906408937353502E-2</v>
      </c>
      <c r="G175">
        <f t="shared" si="17"/>
        <v>2.4493184099698632E-2</v>
      </c>
      <c r="H175">
        <f>PRODUCT(INDEX(Overzicht!$B$2:$E$35,MATCH(demand!H$1,Overzicht!$B$2:$B$35,0),4),INDEX(Verdeelsleutels_percentage!$A:$AB,MATCH(demand!$C175,Verdeelsleutels_percentage!$C:$C,0),MATCH(INDEX(Overzicht!$B$1:$F$35,MATCH(demand!H$1,Overzicht!$B:$B,0),5),Verdeelsleutels_percentage!$1:$1,0)))</f>
        <v>1.1906408937353502E-2</v>
      </c>
      <c r="I175">
        <f>PRODUCT(INDEX(Overzicht!$B$2:$E$35,MATCH(demand!I$1,Overzicht!$B$2:$B$35,0),4),INDEX(Verdeelsleutels_percentage!$A:$AB,MATCH(demand!$C175,Verdeelsleutels_percentage!$C:$C,0),MATCH(INDEX(Overzicht!$B$1:$F$35,MATCH(demand!I$1,Overzicht!$B:$B,0),5),Verdeelsleutels_percentage!$1:$1,0)))</f>
        <v>1.0518429043487659E-2</v>
      </c>
      <c r="J175">
        <f>PRODUCT(INDEX(Overzicht!$B$2:$E$35,MATCH(demand!J$1,Overzicht!$B$2:$B$35,0),4),INDEX(Verdeelsleutels_percentage!$A:$AB,MATCH(demand!$C175,Verdeelsleutels_percentage!$C:$C,0),MATCH(INDEX(Overzicht!$B$1:$F$35,MATCH(demand!J$1,Overzicht!$B:$B,0),5),Verdeelsleutels_percentage!$1:$1,0)))</f>
        <v>2.7214648999665148E-3</v>
      </c>
      <c r="K175">
        <f>PRODUCT(INDEX(Overzicht!$B$2:$E$35,MATCH(demand!K$1,Overzicht!$B$2:$B$35,0),4),INDEX(Verdeelsleutels_percentage!$A:$AB,MATCH(demand!$C175,Verdeelsleutels_percentage!$C:$C,0),MATCH(INDEX(Overzicht!$B$1:$F$35,MATCH(demand!K$1,Overzicht!$B:$B,0),5),Verdeelsleutels_percentage!$1:$1,0)))</f>
        <v>1.2271500550735603E-3</v>
      </c>
      <c r="L175">
        <f>PRODUCT(INDEX(Overzicht!$B$2:$E$35,MATCH(demand!L$1,Overzicht!$B$2:$B$35,0),4),INDEX(Verdeelsleutels_percentage!$A:$AB,MATCH(demand!$C175,Verdeelsleutels_percentage!$C:$C,0),MATCH(INDEX(Overzicht!$B$1:$F$35,MATCH(demand!L$1,Overzicht!$B:$B,0),5),Verdeelsleutels_percentage!$1:$1,0)))</f>
        <v>4.0821973499497724E-3</v>
      </c>
      <c r="M175">
        <f>PRODUCT(INDEX(Overzicht!$B$2:$E$35,MATCH(demand!M$1,Overzicht!$B$2:$B$35,0),4),INDEX(Verdeelsleutels_percentage!$A:$AB,MATCH(demand!$C175,Verdeelsleutels_percentage!$C:$C,0),MATCH(INDEX(Overzicht!$B$1:$F$35,MATCH(demand!M$1,Overzicht!$B:$B,0),5),Verdeelsleutels_percentage!$1:$1,0)))</f>
        <v>4.7787171287675166E-3</v>
      </c>
      <c r="N175">
        <f>PRODUCT(INDEX(Overzicht!$B$2:$E$35,MATCH(demand!N$1,Overzicht!$B$2:$B$35,0),4),INDEX(Verdeelsleutels_percentage!$A:$AB,MATCH(demand!$C175,Verdeelsleutels_percentage!$C:$C,0),MATCH(INDEX(Overzicht!$B$1:$F$35,MATCH(demand!N$1,Overzicht!$B:$B,0),5),Verdeelsleutels_percentage!$1:$1,0)))</f>
        <v>5.124996763083616E-3</v>
      </c>
      <c r="O175">
        <f>PRODUCT(INDEX(Overzicht!$B$2:$E$35,MATCH(demand!O$1,Overzicht!$B$2:$B$35,0),4),INDEX(Verdeelsleutels_percentage!$A:$AB,MATCH(demand!$C175,Verdeelsleutels_percentage!$C:$C,0),MATCH(INDEX(Overzicht!$B$1:$F$35,MATCH(demand!O$1,Overzicht!$B:$B,0),5),Verdeelsleutels_percentage!$1:$1,0)))</f>
        <v>0</v>
      </c>
      <c r="P175">
        <f>PRODUCT(INDEX(Overzicht!$B$2:$E$35,MATCH(demand!P$1,Overzicht!$B$2:$B$35,0),4),INDEX(Verdeelsleutels_percentage!$A:$AB,MATCH(demand!$C175,Verdeelsleutels_percentage!$C:$C,0),MATCH(INDEX(Overzicht!$B$1:$F$35,MATCH(demand!P$1,Overzicht!$B:$B,0),5),Verdeelsleutels_percentage!$1:$1,0)))</f>
        <v>4.7577495976562796E-4</v>
      </c>
      <c r="Q175">
        <f>PRODUCT(INDEX(Overzicht!$B$2:$E$35,MATCH(demand!Q$1,Overzicht!$B$2:$B$35,0),4),INDEX(Verdeelsleutels_percentage!$A:$AB,MATCH(demand!$C175,Verdeelsleutels_percentage!$C:$C,0),MATCH(INDEX(Overzicht!$B$1:$F$35,MATCH(demand!Q$1,Overzicht!$B:$B,0),5),Verdeelsleutels_percentage!$1:$1,0)))</f>
        <v>4.039674460887795E-3</v>
      </c>
      <c r="R175">
        <f>PRODUCT(INDEX(Overzicht!$B$2:$E$35,MATCH(demand!R$1,Overzicht!$B$2:$B$35,0),4),INDEX(Verdeelsleutels_percentage!$A:$AB,MATCH(demand!$C175,Verdeelsleutels_percentage!$C:$C,0),MATCH(INDEX(Overzicht!$B$1:$F$35,MATCH(demand!R$1,Overzicht!$B:$B,0),5),Verdeelsleutels_percentage!$1:$1,0)))</f>
        <v>7.2288911405360542E-4</v>
      </c>
      <c r="S175">
        <f>PRODUCT(INDEX(Overzicht!$B$2:$E$35,MATCH(demand!S$1,Overzicht!$B$2:$B$35,0),4),INDEX(Verdeelsleutels_percentage!$A:$AB,MATCH(demand!$C175,Verdeelsleutels_percentage!$C:$C,0),MATCH(INDEX(Overzicht!$B$1:$F$35,MATCH(demand!S$1,Overzicht!$B:$B,0),5),Verdeelsleutels_percentage!$1:$1,0)))</f>
        <v>5.5563241707649678E-3</v>
      </c>
      <c r="T175">
        <f>PRODUCT(INDEX(Overzicht!$B$2:$E$35,MATCH(demand!T$1,Overzicht!$B$2:$B$35,0),4),INDEX(Verdeelsleutels_percentage!$A:$AB,MATCH(demand!$C175,Verdeelsleutels_percentage!$C:$C,0),MATCH(INDEX(Overzicht!$B$1:$F$35,MATCH(demand!T$1,Overzicht!$B:$B,0),5),Verdeelsleutels_percentage!$1:$1,0)))</f>
        <v>4.5357748332775245E-3</v>
      </c>
      <c r="U175">
        <f>PRODUCT(INDEX(Overzicht!$B$2:$E$35,MATCH(demand!U$1,Overzicht!$B$2:$B$35,0),4),INDEX(Verdeelsleutels_percentage!$A:$AB,MATCH(demand!$C175,Verdeelsleutels_percentage!$C:$C,0),MATCH(INDEX(Overzicht!$B$1:$F$35,MATCH(demand!U$1,Overzicht!$B:$B,0),5),Verdeelsleutels_percentage!$1:$1,0)))</f>
        <v>1.4174296353992264E-2</v>
      </c>
      <c r="V175">
        <f>PRODUCT(INDEX(Overzicht!$B$2:$E$35,MATCH(demand!V$1,Overzicht!$B$2:$B$35,0),4),INDEX(Verdeelsleutels_percentage!$A:$AB,MATCH(demand!$C175,Verdeelsleutels_percentage!$C:$C,0),MATCH(INDEX(Overzicht!$B$1:$F$35,MATCH(demand!V$1,Overzicht!$B:$B,0),5),Verdeelsleutels_percentage!$1:$1,0)))</f>
        <v>1.2473380791513194E-3</v>
      </c>
      <c r="W175">
        <f>PRODUCT(INDEX(Overzicht!$B$2:$E$35,MATCH(demand!W$1,Overzicht!$B$2:$B$35,0),4),INDEX(Verdeelsleutels_percentage!$A:$AB,MATCH(demand!$C175,Verdeelsleutels_percentage!$C:$C,0),MATCH(INDEX(Overzicht!$B$1:$F$35,MATCH(demand!W$1,Overzicht!$B:$B,0),5),Verdeelsleutels_percentage!$1:$1,0)))</f>
        <v>1.3607324499832573E-2</v>
      </c>
      <c r="X175">
        <f>PRODUCT(INDEX(Overzicht!$B$2:$E$35,MATCH(demand!X$1,Overzicht!$B$2:$B$35,0),4),INDEX(Verdeelsleutels_percentage!$A:$AB,MATCH(demand!$C175,Verdeelsleutels_percentage!$C:$C,0),MATCH(INDEX(Overzicht!$B$1:$F$35,MATCH(demand!X$1,Overzicht!$B:$B,0),5),Verdeelsleutels_percentage!$1:$1,0)))</f>
        <v>9.4646467606294128E-5</v>
      </c>
      <c r="Y175">
        <f>PRODUCT(INDEX(Overzicht!$B$2:$E$35,MATCH(demand!Y$1,Overzicht!$B$2:$B$35,0),4),INDEX(Verdeelsleutels_percentage!$A:$AB,MATCH(demand!$C175,Verdeelsleutels_percentage!$C:$C,0),MATCH(INDEX(Overzicht!$B$1:$F$35,MATCH(demand!Y$1,Overzicht!$B:$B,0),5),Verdeelsleutels_percentage!$1:$1,0)))</f>
        <v>1.9429758840092882E-6</v>
      </c>
      <c r="Z175">
        <f>PRODUCT(INDEX(Overzicht!$B$2:$E$35,MATCH(demand!Z$1,Overzicht!$B$2:$B$35,0),4),INDEX(Verdeelsleutels_percentage!$A:$AB,MATCH(demand!$C175,Verdeelsleutels_percentage!$C:$C,0),MATCH(INDEX(Overzicht!$B$1:$F$35,MATCH(demand!Z$1,Overzicht!$B:$B,0),5),Verdeelsleutels_percentage!$1:$1,0)))</f>
        <v>0</v>
      </c>
      <c r="AA175">
        <f>PRODUCT(INDEX(Overzicht!$B$2:$E$35,MATCH(demand!AA$1,Overzicht!$B$2:$B$35,0),4),INDEX(Verdeelsleutels_percentage!$A:$AB,MATCH(demand!$C175,Verdeelsleutels_percentage!$C:$C,0),MATCH(INDEX(Overzicht!$B$1:$F$35,MATCH(demand!AA$1,Overzicht!$B:$B,0),5),Verdeelsleutels_percentage!$1:$1,0)))</f>
        <v>4.5449728280919029E-5</v>
      </c>
      <c r="AB175">
        <f>PRODUCT(INDEX(Overzicht!$B$2:$E$35,MATCH(demand!AB$1,Overzicht!$B$2:$B$35,0),4),INDEX(Verdeelsleutels_percentage!$A:$AB,MATCH(demand!$C175,Verdeelsleutels_percentage!$C:$C,0),MATCH(INDEX(Overzicht!$B$1:$F$35,MATCH(demand!AB$1,Overzicht!$B:$B,0),5),Verdeelsleutels_percentage!$1:$1,0)))</f>
        <v>4.6216187477469053E-3</v>
      </c>
      <c r="AC175">
        <f>PRODUCT(INDEX(Overzicht!$B$2:$E$35,MATCH(demand!AC$1,Overzicht!$B$2:$B$35,0),4),INDEX(Verdeelsleutels_percentage!$A:$AB,MATCH(demand!$C175,Verdeelsleutels_percentage!$C:$C,0),MATCH(INDEX(Overzicht!$B$1:$F$35,MATCH(demand!AC$1,Overzicht!$B:$B,0),5),Verdeelsleutels_percentage!$1:$1,0)))</f>
        <v>1.598471432044855E-4</v>
      </c>
      <c r="AD175">
        <f>PRODUCT(INDEX(Overzicht!$B$2:$E$35,MATCH(demand!AD$1,Overzicht!$B$2:$B$35,0),4),INDEX(Verdeelsleutels_percentage!$A:$AB,MATCH(demand!$C175,Verdeelsleutels_percentage!$C:$C,0),MATCH(INDEX(Overzicht!$B$1:$F$35,MATCH(demand!AD$1,Overzicht!$B:$B,0),5),Verdeelsleutels_percentage!$1:$1,0)))</f>
        <v>0</v>
      </c>
      <c r="AE175">
        <f>PRODUCT(INDEX(Overzicht!$B$2:$E$35,MATCH(demand!AE$1,Overzicht!$B$2:$B$35,0),4),INDEX(Verdeelsleutels_percentage!$A:$AB,MATCH(demand!$C175,Verdeelsleutels_percentage!$C:$C,0),MATCH(INDEX(Overzicht!$B$1:$F$35,MATCH(demand!AE$1,Overzicht!$B:$B,0),5),Verdeelsleutels_percentage!$1:$1,0)))</f>
        <v>0</v>
      </c>
      <c r="AF175">
        <f>PRODUCT(INDEX(Overzicht!$B$2:$E$35,MATCH(demand!AF$1,Overzicht!$B$2:$B$35,0),4),INDEX(Verdeelsleutels_percentage!$A:$AB,MATCH(demand!$C175,Verdeelsleutels_percentage!$C:$C,0),MATCH(INDEX(Overzicht!$B$1:$F$35,MATCH(demand!AF$1,Overzicht!$B:$B,0),5),Verdeelsleutels_percentage!$1:$1,0)))</f>
        <v>0</v>
      </c>
      <c r="AG175">
        <f>PRODUCT(INDEX(Overzicht!$B$2:$E$35,MATCH(demand!AG$1,Overzicht!$B$2:$B$35,0),4),INDEX(Verdeelsleutels_percentage!$A:$AB,MATCH(demand!$C175,Verdeelsleutels_percentage!$C:$C,0),MATCH(INDEX(Overzicht!$B$1:$F$35,MATCH(demand!AG$1,Overzicht!$B:$B,0),5),Verdeelsleutels_percentage!$1:$1,0)))</f>
        <v>0</v>
      </c>
      <c r="AH175">
        <f>PRODUCT(INDEX(Overzicht!$B$2:$E$35,MATCH(demand!AH$1,Overzicht!$B$2:$B$35,0),4),INDEX(Verdeelsleutels_percentage!$A:$AB,MATCH(demand!$C175,Verdeelsleutels_percentage!$C:$C,0),MATCH(INDEX(Overzicht!$B$1:$F$35,MATCH(demand!AH$1,Overzicht!$B:$B,0),5),Verdeelsleutels_percentage!$1:$1,0)))</f>
        <v>5.9084646765194735E-4</v>
      </c>
      <c r="AI175">
        <f>PRODUCT(INDEX(Overzicht!$B$2:$E$35,MATCH(demand!AI$1,Overzicht!$B$2:$B$35,0),4),INDEX(Verdeelsleutels_percentage!$A:$AB,MATCH(demand!$C175,Verdeelsleutels_percentage!$C:$C,0),MATCH(INDEX(Overzicht!$B$1:$F$35,MATCH(demand!AI$1,Overzicht!$B:$B,0),5),Verdeelsleutels_percentage!$1:$1,0)))</f>
        <v>9.0899456561838057E-5</v>
      </c>
      <c r="AJ175">
        <f>PRODUCT(INDEX(Overzicht!$B$2:$E$35,MATCH(demand!AJ$1,Overzicht!$B$2:$B$35,0),4),INDEX(Verdeelsleutels_percentage!$A:$AB,MATCH(demand!$C175,Verdeelsleutels_percentage!$C:$C,0),MATCH(INDEX(Overzicht!$B$1:$F$35,MATCH(demand!AJ$1,Overzicht!$B:$B,0),5),Verdeelsleutels_percentage!$1:$1,0)))</f>
        <v>0</v>
      </c>
      <c r="AK175">
        <f>PRODUCT(INDEX(Overzicht!$B$2:$E$35,MATCH(demand!AK$1,Overzicht!$B$2:$B$35,0),4),INDEX(Verdeelsleutels_percentage!$A:$AB,MATCH(demand!$C175,Verdeelsleutels_percentage!$C:$C,0),MATCH(INDEX(Overzicht!$B$1:$F$35,MATCH(demand!AK$1,Overzicht!$B:$B,0),5),Verdeelsleutels_percentage!$1:$1,0)))</f>
        <v>1.7689521849782345E-4</v>
      </c>
      <c r="AL175">
        <f>PRODUCT(INDEX(Overzicht!$B$2:$E$35,MATCH(demand!AL$1,Overzicht!$B$2:$B$35,0),4),INDEX(Verdeelsleutels_percentage!$A:$AB,MATCH(demand!$C175,Verdeelsleutels_percentage!$C:$C,0),MATCH(INDEX(Overzicht!$B$1:$F$35,MATCH(demand!AL$1,Overzicht!$B:$B,0),5),Verdeelsleutels_percentage!$1:$1,0)))</f>
        <v>2.2678874166387622E-3</v>
      </c>
      <c r="AM175">
        <f>PRODUCT(INDEX(Overzicht!$B$2:$E$35,MATCH(demand!AM$1,Overzicht!$B$2:$B$35,0),4),INDEX(Verdeelsleutels_percentage!$A:$AB,MATCH(demand!$C175,Verdeelsleutels_percentage!$C:$C,0),MATCH(INDEX(Overzicht!$B$1:$F$35,MATCH(demand!AM$1,Overzicht!$B:$B,0),5),Verdeelsleutels_percentage!$1:$1,0)))</f>
        <v>4.5357748332775245E-3</v>
      </c>
      <c r="AN175">
        <f>PRODUCT(INDEX(Overzicht!$B$2:$E$35,MATCH(demand!AN$1,Overzicht!$B$2:$B$35,0),4),INDEX(Verdeelsleutels_percentage!$A:$AB,MATCH(demand!$C175,Verdeelsleutels_percentage!$C:$C,0),MATCH(INDEX(Overzicht!$B$1:$F$35,MATCH(demand!AN$1,Overzicht!$B:$B,0),5),Verdeelsleutels_percentage!$1:$1,0)))</f>
        <v>2.2678874166387622E-3</v>
      </c>
      <c r="AO175">
        <f>PRODUCT(INDEX(Overzicht!$B$2:$E$35,MATCH(demand!AO$1,Overzicht!$B$2:$B$35,0),4),INDEX(Verdeelsleutels_percentage!$A:$AB,MATCH(demand!$C175,Verdeelsleutels_percentage!$C:$C,0),MATCH(INDEX(Overzicht!$B$1:$F$35,MATCH(demand!AO$1,Overzicht!$B:$B,0),5),Verdeelsleutels_percentage!$1:$1,0)))</f>
        <v>7.9376059582356683E-3</v>
      </c>
    </row>
    <row r="176" spans="2:41">
      <c r="B176" t="str">
        <f>INDEX('ETLocal datasets'!B:C,MATCH(C176,'ETLocal datasets'!C:C,0),1)</f>
        <v>GM0501</v>
      </c>
      <c r="C176" t="str">
        <f>'ETLocal datasets'!C159</f>
        <v>Brielle</v>
      </c>
      <c r="D176">
        <f t="shared" si="14"/>
        <v>1.5924554800459068E-2</v>
      </c>
      <c r="E176">
        <f t="shared" si="15"/>
        <v>3.910193320849005E-2</v>
      </c>
      <c r="F176">
        <f t="shared" si="16"/>
        <v>1.043914468345195E-2</v>
      </c>
      <c r="G176">
        <f t="shared" si="17"/>
        <v>2.1474811920244013E-2</v>
      </c>
      <c r="H176">
        <f>PRODUCT(INDEX(Overzicht!$B$2:$E$35,MATCH(demand!H$1,Overzicht!$B$2:$B$35,0),4),INDEX(Verdeelsleutels_percentage!$A:$AB,MATCH(demand!$C176,Verdeelsleutels_percentage!$C:$C,0),MATCH(INDEX(Overzicht!$B$1:$F$35,MATCH(demand!H$1,Overzicht!$B:$B,0),5),Verdeelsleutels_percentage!$1:$1,0)))</f>
        <v>1.043914468345195E-2</v>
      </c>
      <c r="I176">
        <f>PRODUCT(INDEX(Overzicht!$B$2:$E$35,MATCH(demand!I$1,Overzicht!$B$2:$B$35,0),4),INDEX(Verdeelsleutels_percentage!$A:$AB,MATCH(demand!$C176,Verdeelsleutels_percentage!$C:$C,0),MATCH(INDEX(Overzicht!$B$1:$F$35,MATCH(demand!I$1,Overzicht!$B:$B,0),5),Verdeelsleutels_percentage!$1:$1,0)))</f>
        <v>3.5741403227421537E-3</v>
      </c>
      <c r="J176">
        <f>PRODUCT(INDEX(Overzicht!$B$2:$E$35,MATCH(demand!J$1,Overzicht!$B$2:$B$35,0),4),INDEX(Verdeelsleutels_percentage!$A:$AB,MATCH(demand!$C176,Verdeelsleutels_percentage!$C:$C,0),MATCH(INDEX(Overzicht!$B$1:$F$35,MATCH(demand!J$1,Overzicht!$B:$B,0),5),Verdeelsleutels_percentage!$1:$1,0)))</f>
        <v>2.3860902133604456E-3</v>
      </c>
      <c r="K176">
        <f>PRODUCT(INDEX(Overzicht!$B$2:$E$35,MATCH(demand!K$1,Overzicht!$B$2:$B$35,0),4),INDEX(Verdeelsleutels_percentage!$A:$AB,MATCH(demand!$C176,Verdeelsleutels_percentage!$C:$C,0),MATCH(INDEX(Overzicht!$B$1:$F$35,MATCH(demand!K$1,Overzicht!$B:$B,0),5),Verdeelsleutels_percentage!$1:$1,0)))</f>
        <v>4.1698303765325129E-4</v>
      </c>
      <c r="L176">
        <f>PRODUCT(INDEX(Overzicht!$B$2:$E$35,MATCH(demand!L$1,Overzicht!$B$2:$B$35,0),4),INDEX(Verdeelsleutels_percentage!$A:$AB,MATCH(demand!$C176,Verdeelsleutels_percentage!$C:$C,0),MATCH(INDEX(Overzicht!$B$1:$F$35,MATCH(demand!L$1,Overzicht!$B:$B,0),5),Verdeelsleutels_percentage!$1:$1,0)))</f>
        <v>3.5791353200406691E-3</v>
      </c>
      <c r="M176">
        <f>PRODUCT(INDEX(Overzicht!$B$2:$E$35,MATCH(demand!M$1,Overzicht!$B$2:$B$35,0),4),INDEX(Verdeelsleutels_percentage!$A:$AB,MATCH(demand!$C176,Verdeelsleutels_percentage!$C:$C,0),MATCH(INDEX(Overzicht!$B$1:$F$35,MATCH(demand!M$1,Overzicht!$B:$B,0),5),Verdeelsleutels_percentage!$1:$1,0)))</f>
        <v>4.4151539477432219E-4</v>
      </c>
      <c r="N176">
        <f>PRODUCT(INDEX(Overzicht!$B$2:$E$35,MATCH(demand!N$1,Overzicht!$B$2:$B$35,0),4),INDEX(Verdeelsleutels_percentage!$A:$AB,MATCH(demand!$C176,Verdeelsleutels_percentage!$C:$C,0),MATCH(INDEX(Overzicht!$B$1:$F$35,MATCH(demand!N$1,Overzicht!$B:$B,0),5),Verdeelsleutels_percentage!$1:$1,0)))</f>
        <v>4.8104153487792822E-4</v>
      </c>
      <c r="O176">
        <f>PRODUCT(INDEX(Overzicht!$B$2:$E$35,MATCH(demand!O$1,Overzicht!$B$2:$B$35,0),4),INDEX(Verdeelsleutels_percentage!$A:$AB,MATCH(demand!$C176,Verdeelsleutels_percentage!$C:$C,0),MATCH(INDEX(Overzicht!$B$1:$F$35,MATCH(demand!O$1,Overzicht!$B:$B,0),5),Verdeelsleutels_percentage!$1:$1,0)))</f>
        <v>0</v>
      </c>
      <c r="P176">
        <f>PRODUCT(INDEX(Overzicht!$B$2:$E$35,MATCH(demand!P$1,Overzicht!$B$2:$B$35,0),4),INDEX(Verdeelsleutels_percentage!$A:$AB,MATCH(demand!$C176,Verdeelsleutels_percentage!$C:$C,0),MATCH(INDEX(Overzicht!$B$1:$F$35,MATCH(demand!P$1,Overzicht!$B:$B,0),5),Verdeelsleutels_percentage!$1:$1,0)))</f>
        <v>4.458407852137072E-3</v>
      </c>
      <c r="Q176">
        <f>PRODUCT(INDEX(Overzicht!$B$2:$E$35,MATCH(demand!Q$1,Overzicht!$B$2:$B$35,0),4),INDEX(Verdeelsleutels_percentage!$A:$AB,MATCH(demand!$C176,Verdeelsleutels_percentage!$C:$C,0),MATCH(INDEX(Overzicht!$B$1:$F$35,MATCH(demand!Q$1,Overzicht!$B:$B,0),5),Verdeelsleutels_percentage!$1:$1,0)))</f>
        <v>3.5418526604569117E-3</v>
      </c>
      <c r="R176">
        <f>PRODUCT(INDEX(Overzicht!$B$2:$E$35,MATCH(demand!R$1,Overzicht!$B$2:$B$35,0),4),INDEX(Verdeelsleutels_percentage!$A:$AB,MATCH(demand!$C176,Verdeelsleutels_percentage!$C:$C,0),MATCH(INDEX(Overzicht!$B$1:$F$35,MATCH(demand!R$1,Overzicht!$B:$B,0),5),Verdeelsleutels_percentage!$1:$1,0)))</f>
        <v>6.338052129238684E-4</v>
      </c>
      <c r="S176">
        <f>PRODUCT(INDEX(Overzicht!$B$2:$E$35,MATCH(demand!S$1,Overzicht!$B$2:$B$35,0),4),INDEX(Verdeelsleutels_percentage!$A:$AB,MATCH(demand!$C176,Verdeelsleutels_percentage!$C:$C,0),MATCH(INDEX(Overzicht!$B$1:$F$35,MATCH(demand!S$1,Overzicht!$B:$B,0),5),Verdeelsleutels_percentage!$1:$1,0)))</f>
        <v>4.8716008522775777E-3</v>
      </c>
      <c r="T176">
        <f>PRODUCT(INDEX(Overzicht!$B$2:$E$35,MATCH(demand!T$1,Overzicht!$B$2:$B$35,0),4),INDEX(Verdeelsleutels_percentage!$A:$AB,MATCH(demand!$C176,Verdeelsleutels_percentage!$C:$C,0),MATCH(INDEX(Overzicht!$B$1:$F$35,MATCH(demand!T$1,Overzicht!$B:$B,0),5),Verdeelsleutels_percentage!$1:$1,0)))</f>
        <v>3.9768170222674098E-3</v>
      </c>
      <c r="U176">
        <f>PRODUCT(INDEX(Overzicht!$B$2:$E$35,MATCH(demand!U$1,Overzicht!$B$2:$B$35,0),4),INDEX(Verdeelsleutels_percentage!$A:$AB,MATCH(demand!$C176,Verdeelsleutels_percentage!$C:$C,0),MATCH(INDEX(Overzicht!$B$1:$F$35,MATCH(demand!U$1,Overzicht!$B:$B,0),5),Verdeelsleutels_percentage!$1:$1,0)))</f>
        <v>1.2427553194585656E-2</v>
      </c>
      <c r="V176">
        <f>PRODUCT(INDEX(Overzicht!$B$2:$E$35,MATCH(demand!V$1,Overzicht!$B$2:$B$35,0),4),INDEX(Verdeelsleutels_percentage!$A:$AB,MATCH(demand!$C176,Verdeelsleutels_percentage!$C:$C,0),MATCH(INDEX(Overzicht!$B$1:$F$35,MATCH(demand!V$1,Overzicht!$B:$B,0),5),Verdeelsleutels_percentage!$1:$1,0)))</f>
        <v>1.0936246811235379E-3</v>
      </c>
      <c r="W176">
        <f>PRODUCT(INDEX(Overzicht!$B$2:$E$35,MATCH(demand!W$1,Overzicht!$B$2:$B$35,0),4),INDEX(Verdeelsleutels_percentage!$A:$AB,MATCH(demand!$C176,Verdeelsleutels_percentage!$C:$C,0),MATCH(INDEX(Overzicht!$B$1:$F$35,MATCH(demand!W$1,Overzicht!$B:$B,0),5),Verdeelsleutels_percentage!$1:$1,0)))</f>
        <v>1.1930451066802229E-2</v>
      </c>
      <c r="X176">
        <f>PRODUCT(INDEX(Overzicht!$B$2:$E$35,MATCH(demand!X$1,Overzicht!$B$2:$B$35,0),4),INDEX(Verdeelsleutels_percentage!$A:$AB,MATCH(demand!$C176,Verdeelsleutels_percentage!$C:$C,0),MATCH(INDEX(Overzicht!$B$1:$F$35,MATCH(demand!X$1,Overzicht!$B:$B,0),5),Verdeelsleutels_percentage!$1:$1,0)))</f>
        <v>2.728045242769654E-4</v>
      </c>
      <c r="Y176">
        <f>PRODUCT(INDEX(Overzicht!$B$2:$E$35,MATCH(demand!Y$1,Overzicht!$B$2:$B$35,0),4),INDEX(Verdeelsleutels_percentage!$A:$AB,MATCH(demand!$C176,Verdeelsleutels_percentage!$C:$C,0),MATCH(INDEX(Overzicht!$B$1:$F$35,MATCH(demand!Y$1,Overzicht!$B:$B,0),5),Verdeelsleutels_percentage!$1:$1,0)))</f>
        <v>7.1991806170592092E-7</v>
      </c>
      <c r="Z176">
        <f>PRODUCT(INDEX(Overzicht!$B$2:$E$35,MATCH(demand!Z$1,Overzicht!$B$2:$B$35,0),4),INDEX(Verdeelsleutels_percentage!$A:$AB,MATCH(demand!$C176,Verdeelsleutels_percentage!$C:$C,0),MATCH(INDEX(Overzicht!$B$1:$F$35,MATCH(demand!Z$1,Overzicht!$B:$B,0),5),Verdeelsleutels_percentage!$1:$1,0)))</f>
        <v>0</v>
      </c>
      <c r="AA176">
        <f>PRODUCT(INDEX(Overzicht!$B$2:$E$35,MATCH(demand!AA$1,Overzicht!$B$2:$B$35,0),4),INDEX(Verdeelsleutels_percentage!$A:$AB,MATCH(demand!$C176,Verdeelsleutels_percentage!$C:$C,0),MATCH(INDEX(Overzicht!$B$1:$F$35,MATCH(demand!AA$1,Overzicht!$B:$B,0),5),Verdeelsleutels_percentage!$1:$1,0)))</f>
        <v>1.6840188577916281E-5</v>
      </c>
      <c r="AB176">
        <f>PRODUCT(INDEX(Overzicht!$B$2:$E$35,MATCH(demand!AB$1,Overzicht!$B$2:$B$35,0),4),INDEX(Verdeelsleutels_percentage!$A:$AB,MATCH(demand!$C176,Verdeelsleutels_percentage!$C:$C,0),MATCH(INDEX(Overzicht!$B$1:$F$35,MATCH(demand!AB$1,Overzicht!$B:$B,0),5),Verdeelsleutels_percentage!$1:$1,0)))</f>
        <v>6.8243167513154252E-3</v>
      </c>
      <c r="AC176">
        <f>PRODUCT(INDEX(Overzicht!$B$2:$E$35,MATCH(demand!AC$1,Overzicht!$B$2:$B$35,0),4),INDEX(Verdeelsleutels_percentage!$A:$AB,MATCH(demand!$C176,Verdeelsleutels_percentage!$C:$C,0),MATCH(INDEX(Overzicht!$B$1:$F$35,MATCH(demand!AC$1,Overzicht!$B:$B,0),5),Verdeelsleutels_percentage!$1:$1,0)))</f>
        <v>2.5283765489813139E-4</v>
      </c>
      <c r="AD176">
        <f>PRODUCT(INDEX(Overzicht!$B$2:$E$35,MATCH(demand!AD$1,Overzicht!$B$2:$B$35,0),4),INDEX(Verdeelsleutels_percentage!$A:$AB,MATCH(demand!$C176,Verdeelsleutels_percentage!$C:$C,0),MATCH(INDEX(Overzicht!$B$1:$F$35,MATCH(demand!AD$1,Overzicht!$B:$B,0),5),Verdeelsleutels_percentage!$1:$1,0)))</f>
        <v>0</v>
      </c>
      <c r="AE176">
        <f>PRODUCT(INDEX(Overzicht!$B$2:$E$35,MATCH(demand!AE$1,Overzicht!$B$2:$B$35,0),4),INDEX(Verdeelsleutels_percentage!$A:$AB,MATCH(demand!$C176,Verdeelsleutels_percentage!$C:$C,0),MATCH(INDEX(Overzicht!$B$1:$F$35,MATCH(demand!AE$1,Overzicht!$B:$B,0),5),Verdeelsleutels_percentage!$1:$1,0)))</f>
        <v>0</v>
      </c>
      <c r="AF176">
        <f>PRODUCT(INDEX(Overzicht!$B$2:$E$35,MATCH(demand!AF$1,Overzicht!$B$2:$B$35,0),4),INDEX(Verdeelsleutels_percentage!$A:$AB,MATCH(demand!$C176,Verdeelsleutels_percentage!$C:$C,0),MATCH(INDEX(Overzicht!$B$1:$F$35,MATCH(demand!AF$1,Overzicht!$B:$B,0),5),Verdeelsleutels_percentage!$1:$1,0)))</f>
        <v>0</v>
      </c>
      <c r="AG176">
        <f>PRODUCT(INDEX(Overzicht!$B$2:$E$35,MATCH(demand!AG$1,Overzicht!$B$2:$B$35,0),4),INDEX(Verdeelsleutels_percentage!$A:$AB,MATCH(demand!$C176,Verdeelsleutels_percentage!$C:$C,0),MATCH(INDEX(Overzicht!$B$1:$F$35,MATCH(demand!AG$1,Overzicht!$B:$B,0),5),Verdeelsleutels_percentage!$1:$1,0)))</f>
        <v>0</v>
      </c>
      <c r="AH176">
        <f>PRODUCT(INDEX(Overzicht!$B$2:$E$35,MATCH(demand!AH$1,Overzicht!$B$2:$B$35,0),4),INDEX(Verdeelsleutels_percentage!$A:$AB,MATCH(demand!$C176,Verdeelsleutels_percentage!$C:$C,0),MATCH(INDEX(Overzicht!$B$1:$F$35,MATCH(demand!AH$1,Overzicht!$B:$B,0),5),Verdeelsleutels_percentage!$1:$1,0)))</f>
        <v>2.1892245151291164E-4</v>
      </c>
      <c r="AI176">
        <f>PRODUCT(INDEX(Overzicht!$B$2:$E$35,MATCH(demand!AI$1,Overzicht!$B$2:$B$35,0),4),INDEX(Verdeelsleutels_percentage!$A:$AB,MATCH(demand!$C176,Verdeelsleutels_percentage!$C:$C,0),MATCH(INDEX(Overzicht!$B$1:$F$35,MATCH(demand!AI$1,Overzicht!$B:$B,0),5),Verdeelsleutels_percentage!$1:$1,0)))</f>
        <v>3.3680377155832562E-5</v>
      </c>
      <c r="AJ176">
        <f>PRODUCT(INDEX(Overzicht!$B$2:$E$35,MATCH(demand!AJ$1,Overzicht!$B$2:$B$35,0),4),INDEX(Verdeelsleutels_percentage!$A:$AB,MATCH(demand!$C176,Verdeelsleutels_percentage!$C:$C,0),MATCH(INDEX(Overzicht!$B$1:$F$35,MATCH(demand!AJ$1,Overzicht!$B:$B,0),5),Verdeelsleutels_percentage!$1:$1,0)))</f>
        <v>0</v>
      </c>
      <c r="AK176">
        <f>PRODUCT(INDEX(Overzicht!$B$2:$E$35,MATCH(demand!AK$1,Overzicht!$B$2:$B$35,0),4),INDEX(Verdeelsleutels_percentage!$A:$AB,MATCH(demand!$C176,Verdeelsleutels_percentage!$C:$C,0),MATCH(INDEX(Overzicht!$B$1:$F$35,MATCH(demand!AK$1,Overzicht!$B:$B,0),5),Verdeelsleutels_percentage!$1:$1,0)))</f>
        <v>1.5509586386842897E-4</v>
      </c>
      <c r="AL176">
        <f>PRODUCT(INDEX(Overzicht!$B$2:$E$35,MATCH(demand!AL$1,Overzicht!$B$2:$B$35,0),4),INDEX(Verdeelsleutels_percentage!$A:$AB,MATCH(demand!$C176,Verdeelsleutels_percentage!$C:$C,0),MATCH(INDEX(Overzicht!$B$1:$F$35,MATCH(demand!AL$1,Overzicht!$B:$B,0),5),Verdeelsleutels_percentage!$1:$1,0)))</f>
        <v>1.9884085111337049E-3</v>
      </c>
      <c r="AM176">
        <f>PRODUCT(INDEX(Overzicht!$B$2:$E$35,MATCH(demand!AM$1,Overzicht!$B$2:$B$35,0),4),INDEX(Verdeelsleutels_percentage!$A:$AB,MATCH(demand!$C176,Verdeelsleutels_percentage!$C:$C,0),MATCH(INDEX(Overzicht!$B$1:$F$35,MATCH(demand!AM$1,Overzicht!$B:$B,0),5),Verdeelsleutels_percentage!$1:$1,0)))</f>
        <v>3.9768170222674098E-3</v>
      </c>
      <c r="AN176">
        <f>PRODUCT(INDEX(Overzicht!$B$2:$E$35,MATCH(demand!AN$1,Overzicht!$B$2:$B$35,0),4),INDEX(Verdeelsleutels_percentage!$A:$AB,MATCH(demand!$C176,Verdeelsleutels_percentage!$C:$C,0),MATCH(INDEX(Overzicht!$B$1:$F$35,MATCH(demand!AN$1,Overzicht!$B:$B,0),5),Verdeelsleutels_percentage!$1:$1,0)))</f>
        <v>1.9884085111337049E-3</v>
      </c>
      <c r="AO176">
        <f>PRODUCT(INDEX(Overzicht!$B$2:$E$35,MATCH(demand!AO$1,Overzicht!$B$2:$B$35,0),4),INDEX(Verdeelsleutels_percentage!$A:$AB,MATCH(demand!$C176,Verdeelsleutels_percentage!$C:$C,0),MATCH(INDEX(Overzicht!$B$1:$F$35,MATCH(demand!AO$1,Overzicht!$B:$B,0),5),Verdeelsleutels_percentage!$1:$1,0)))</f>
        <v>6.959429788967967E-3</v>
      </c>
    </row>
    <row r="177" spans="2:41">
      <c r="B177" t="str">
        <f>INDEX('ETLocal datasets'!B:C,MATCH(C177,'ETLocal datasets'!C:C,0),1)</f>
        <v>GM0502</v>
      </c>
      <c r="C177" t="str">
        <f>'ETLocal datasets'!C160</f>
        <v>Capelle aan den IJssel</v>
      </c>
      <c r="D177">
        <f t="shared" si="14"/>
        <v>2.607125406700455E-2</v>
      </c>
      <c r="E177">
        <f t="shared" si="15"/>
        <v>0.13941777272526226</v>
      </c>
      <c r="F177">
        <f t="shared" si="16"/>
        <v>4.0596133713123754E-2</v>
      </c>
      <c r="G177">
        <f t="shared" si="17"/>
        <v>8.351204649556887E-2</v>
      </c>
      <c r="H177">
        <f>PRODUCT(INDEX(Overzicht!$B$2:$E$35,MATCH(demand!H$1,Overzicht!$B$2:$B$35,0),4),INDEX(Verdeelsleutels_percentage!$A:$AB,MATCH(demand!$C177,Verdeelsleutels_percentage!$C:$C,0),MATCH(INDEX(Overzicht!$B$1:$F$35,MATCH(demand!H$1,Overzicht!$B:$B,0),5),Verdeelsleutels_percentage!$1:$1,0)))</f>
        <v>4.0596133713123754E-2</v>
      </c>
      <c r="I177">
        <f>PRODUCT(INDEX(Overzicht!$B$2:$E$35,MATCH(demand!I$1,Overzicht!$B$2:$B$35,0),4),INDEX(Verdeelsleutels_percentage!$A:$AB,MATCH(demand!$C177,Verdeelsleutels_percentage!$C:$C,0),MATCH(INDEX(Overzicht!$B$1:$F$35,MATCH(demand!I$1,Overzicht!$B:$B,0),5),Verdeelsleutels_percentage!$1:$1,0)))</f>
        <v>0</v>
      </c>
      <c r="J177">
        <f>PRODUCT(INDEX(Overzicht!$B$2:$E$35,MATCH(demand!J$1,Overzicht!$B$2:$B$35,0),4),INDEX(Verdeelsleutels_percentage!$A:$AB,MATCH(demand!$C177,Verdeelsleutels_percentage!$C:$C,0),MATCH(INDEX(Overzicht!$B$1:$F$35,MATCH(demand!J$1,Overzicht!$B:$B,0),5),Verdeelsleutels_percentage!$1:$1,0)))</f>
        <v>9.2791162772854294E-3</v>
      </c>
      <c r="K177">
        <f>PRODUCT(INDEX(Overzicht!$B$2:$E$35,MATCH(demand!K$1,Overzicht!$B$2:$B$35,0),4),INDEX(Verdeelsleutels_percentage!$A:$AB,MATCH(demand!$C177,Verdeelsleutels_percentage!$C:$C,0),MATCH(INDEX(Overzicht!$B$1:$F$35,MATCH(demand!K$1,Overzicht!$B:$B,0),5),Verdeelsleutels_percentage!$1:$1,0)))</f>
        <v>0</v>
      </c>
      <c r="L177">
        <f>PRODUCT(INDEX(Overzicht!$B$2:$E$35,MATCH(demand!L$1,Overzicht!$B$2:$B$35,0),4),INDEX(Verdeelsleutels_percentage!$A:$AB,MATCH(demand!$C177,Verdeelsleutels_percentage!$C:$C,0),MATCH(INDEX(Overzicht!$B$1:$F$35,MATCH(demand!L$1,Overzicht!$B:$B,0),5),Verdeelsleutels_percentage!$1:$1,0)))</f>
        <v>1.3918674415928145E-2</v>
      </c>
      <c r="M177">
        <f>PRODUCT(INDEX(Overzicht!$B$2:$E$35,MATCH(demand!M$1,Overzicht!$B$2:$B$35,0),4),INDEX(Verdeelsleutels_percentage!$A:$AB,MATCH(demand!$C177,Verdeelsleutels_percentage!$C:$C,0),MATCH(INDEX(Overzicht!$B$1:$F$35,MATCH(demand!M$1,Overzicht!$B:$B,0),5),Verdeelsleutels_percentage!$1:$1,0)))</f>
        <v>0</v>
      </c>
      <c r="N177">
        <f>PRODUCT(INDEX(Overzicht!$B$2:$E$35,MATCH(demand!N$1,Overzicht!$B$2:$B$35,0),4),INDEX(Verdeelsleutels_percentage!$A:$AB,MATCH(demand!$C177,Verdeelsleutels_percentage!$C:$C,0),MATCH(INDEX(Overzicht!$B$1:$F$35,MATCH(demand!N$1,Overzicht!$B:$B,0),5),Verdeelsleutels_percentage!$1:$1,0)))</f>
        <v>0</v>
      </c>
      <c r="O177">
        <f>PRODUCT(INDEX(Overzicht!$B$2:$E$35,MATCH(demand!O$1,Overzicht!$B$2:$B$35,0),4),INDEX(Verdeelsleutels_percentage!$A:$AB,MATCH(demand!$C177,Verdeelsleutels_percentage!$C:$C,0),MATCH(INDEX(Overzicht!$B$1:$F$35,MATCH(demand!O$1,Overzicht!$B:$B,0),5),Verdeelsleutels_percentage!$1:$1,0)))</f>
        <v>0</v>
      </c>
      <c r="P177">
        <f>PRODUCT(INDEX(Overzicht!$B$2:$E$35,MATCH(demand!P$1,Overzicht!$B$2:$B$35,0),4),INDEX(Verdeelsleutels_percentage!$A:$AB,MATCH(demand!$C177,Verdeelsleutels_percentage!$C:$C,0),MATCH(INDEX(Overzicht!$B$1:$F$35,MATCH(demand!P$1,Overzicht!$B:$B,0),5),Verdeelsleutels_percentage!$1:$1,0)))</f>
        <v>0</v>
      </c>
      <c r="Q177">
        <f>PRODUCT(INDEX(Overzicht!$B$2:$E$35,MATCH(demand!Q$1,Overzicht!$B$2:$B$35,0),4),INDEX(Verdeelsleutels_percentage!$A:$AB,MATCH(demand!$C177,Verdeelsleutels_percentage!$C:$C,0),MATCH(INDEX(Overzicht!$B$1:$F$35,MATCH(demand!Q$1,Overzicht!$B:$B,0),5),Verdeelsleutels_percentage!$1:$1,0)))</f>
        <v>1.3773688224095561E-2</v>
      </c>
      <c r="R177">
        <f>PRODUCT(INDEX(Overzicht!$B$2:$E$35,MATCH(demand!R$1,Overzicht!$B$2:$B$35,0),4),INDEX(Verdeelsleutels_percentage!$A:$AB,MATCH(demand!$C177,Verdeelsleutels_percentage!$C:$C,0),MATCH(INDEX(Overzicht!$B$1:$F$35,MATCH(demand!R$1,Overzicht!$B:$B,0),5),Verdeelsleutels_percentage!$1:$1,0)))</f>
        <v>2.4647652611539421E-3</v>
      </c>
      <c r="S177">
        <f>PRODUCT(INDEX(Overzicht!$B$2:$E$35,MATCH(demand!S$1,Overzicht!$B$2:$B$35,0),4),INDEX(Verdeelsleutels_percentage!$A:$AB,MATCH(demand!$C177,Verdeelsleutels_percentage!$C:$C,0),MATCH(INDEX(Overzicht!$B$1:$F$35,MATCH(demand!S$1,Overzicht!$B:$B,0),5),Verdeelsleutels_percentage!$1:$1,0)))</f>
        <v>1.8944862399457755E-2</v>
      </c>
      <c r="T177">
        <f>PRODUCT(INDEX(Overzicht!$B$2:$E$35,MATCH(demand!T$1,Overzicht!$B$2:$B$35,0),4),INDEX(Verdeelsleutels_percentage!$A:$AB,MATCH(demand!$C177,Verdeelsleutels_percentage!$C:$C,0),MATCH(INDEX(Overzicht!$B$1:$F$35,MATCH(demand!T$1,Overzicht!$B:$B,0),5),Verdeelsleutels_percentage!$1:$1,0)))</f>
        <v>1.5465193795475717E-2</v>
      </c>
      <c r="U177">
        <f>PRODUCT(INDEX(Overzicht!$B$2:$E$35,MATCH(demand!U$1,Overzicht!$B$2:$B$35,0),4),INDEX(Verdeelsleutels_percentage!$A:$AB,MATCH(demand!$C177,Verdeelsleutels_percentage!$C:$C,0),MATCH(INDEX(Overzicht!$B$1:$F$35,MATCH(demand!U$1,Overzicht!$B:$B,0),5),Verdeelsleutels_percentage!$1:$1,0)))</f>
        <v>4.8328730610861619E-2</v>
      </c>
      <c r="V177">
        <f>PRODUCT(INDEX(Overzicht!$B$2:$E$35,MATCH(demand!V$1,Overzicht!$B$2:$B$35,0),4),INDEX(Verdeelsleutels_percentage!$A:$AB,MATCH(demand!$C177,Verdeelsleutels_percentage!$C:$C,0),MATCH(INDEX(Overzicht!$B$1:$F$35,MATCH(demand!V$1,Overzicht!$B:$B,0),5),Verdeelsleutels_percentage!$1:$1,0)))</f>
        <v>4.2529282937558222E-3</v>
      </c>
      <c r="W177">
        <f>PRODUCT(INDEX(Overzicht!$B$2:$E$35,MATCH(demand!W$1,Overzicht!$B$2:$B$35,0),4),INDEX(Verdeelsleutels_percentage!$A:$AB,MATCH(demand!$C177,Verdeelsleutels_percentage!$C:$C,0),MATCH(INDEX(Overzicht!$B$1:$F$35,MATCH(demand!W$1,Overzicht!$B:$B,0),5),Verdeelsleutels_percentage!$1:$1,0)))</f>
        <v>4.6395581386427152E-2</v>
      </c>
      <c r="X177">
        <f>PRODUCT(INDEX(Overzicht!$B$2:$E$35,MATCH(demand!X$1,Overzicht!$B$2:$B$35,0),4),INDEX(Verdeelsleutels_percentage!$A:$AB,MATCH(demand!$C177,Verdeelsleutels_percentage!$C:$C,0),MATCH(INDEX(Overzicht!$B$1:$F$35,MATCH(demand!X$1,Overzicht!$B:$B,0),5),Verdeelsleutels_percentage!$1:$1,0)))</f>
        <v>1.6702317812875433E-5</v>
      </c>
      <c r="Y177">
        <f>PRODUCT(INDEX(Overzicht!$B$2:$E$35,MATCH(demand!Y$1,Overzicht!$B$2:$B$35,0),4),INDEX(Verdeelsleutels_percentage!$A:$AB,MATCH(demand!$C177,Verdeelsleutels_percentage!$C:$C,0),MATCH(INDEX(Overzicht!$B$1:$F$35,MATCH(demand!Y$1,Overzicht!$B:$B,0),5),Verdeelsleutels_percentage!$1:$1,0)))</f>
        <v>2.4086477900941593E-8</v>
      </c>
      <c r="Z177">
        <f>PRODUCT(INDEX(Overzicht!$B$2:$E$35,MATCH(demand!Z$1,Overzicht!$B$2:$B$35,0),4),INDEX(Verdeelsleutels_percentage!$A:$AB,MATCH(demand!$C177,Verdeelsleutels_percentage!$C:$C,0),MATCH(INDEX(Overzicht!$B$1:$F$35,MATCH(demand!Z$1,Overzicht!$B:$B,0),5),Verdeelsleutels_percentage!$1:$1,0)))</f>
        <v>0</v>
      </c>
      <c r="AA177">
        <f>PRODUCT(INDEX(Overzicht!$B$2:$E$35,MATCH(demand!AA$1,Overzicht!$B$2:$B$35,0),4),INDEX(Verdeelsleutels_percentage!$A:$AB,MATCH(demand!$C177,Verdeelsleutels_percentage!$C:$C,0),MATCH(INDEX(Overzicht!$B$1:$F$35,MATCH(demand!AA$1,Overzicht!$B:$B,0),5),Verdeelsleutels_percentage!$1:$1,0)))</f>
        <v>5.6342638364775655E-7</v>
      </c>
      <c r="AB177">
        <f>PRODUCT(INDEX(Overzicht!$B$2:$E$35,MATCH(demand!AB$1,Overzicht!$B$2:$B$35,0),4),INDEX(Verdeelsleutels_percentage!$A:$AB,MATCH(demand!$C177,Verdeelsleutels_percentage!$C:$C,0),MATCH(INDEX(Overzicht!$B$1:$F$35,MATCH(demand!AB$1,Overzicht!$B:$B,0),5),Verdeelsleutels_percentage!$1:$1,0)))</f>
        <v>1.7007812344425693E-2</v>
      </c>
      <c r="AC177">
        <f>PRODUCT(INDEX(Overzicht!$B$2:$E$35,MATCH(demand!AC$1,Overzicht!$B$2:$B$35,0),4),INDEX(Verdeelsleutels_percentage!$A:$AB,MATCH(demand!$C177,Verdeelsleutels_percentage!$C:$C,0),MATCH(INDEX(Overzicht!$B$1:$F$35,MATCH(demand!AC$1,Overzicht!$B:$B,0),5),Verdeelsleutels_percentage!$1:$1,0)))</f>
        <v>5.4635976148219593E-4</v>
      </c>
      <c r="AD177">
        <f>PRODUCT(INDEX(Overzicht!$B$2:$E$35,MATCH(demand!AD$1,Overzicht!$B$2:$B$35,0),4),INDEX(Verdeelsleutels_percentage!$A:$AB,MATCH(demand!$C177,Verdeelsleutels_percentage!$C:$C,0),MATCH(INDEX(Overzicht!$B$1:$F$35,MATCH(demand!AD$1,Overzicht!$B:$B,0),5),Verdeelsleutels_percentage!$1:$1,0)))</f>
        <v>0</v>
      </c>
      <c r="AE177">
        <f>PRODUCT(INDEX(Overzicht!$B$2:$E$35,MATCH(demand!AE$1,Overzicht!$B$2:$B$35,0),4),INDEX(Verdeelsleutels_percentage!$A:$AB,MATCH(demand!$C177,Verdeelsleutels_percentage!$C:$C,0),MATCH(INDEX(Overzicht!$B$1:$F$35,MATCH(demand!AE$1,Overzicht!$B:$B,0),5),Verdeelsleutels_percentage!$1:$1,0)))</f>
        <v>0</v>
      </c>
      <c r="AF177">
        <f>PRODUCT(INDEX(Overzicht!$B$2:$E$35,MATCH(demand!AF$1,Overzicht!$B$2:$B$35,0),4),INDEX(Verdeelsleutels_percentage!$A:$AB,MATCH(demand!$C177,Verdeelsleutels_percentage!$C:$C,0),MATCH(INDEX(Overzicht!$B$1:$F$35,MATCH(demand!AF$1,Overzicht!$B:$B,0),5),Verdeelsleutels_percentage!$1:$1,0)))</f>
        <v>0</v>
      </c>
      <c r="AG177">
        <f>PRODUCT(INDEX(Overzicht!$B$2:$E$35,MATCH(demand!AG$1,Overzicht!$B$2:$B$35,0),4),INDEX(Verdeelsleutels_percentage!$A:$AB,MATCH(demand!$C177,Verdeelsleutels_percentage!$C:$C,0),MATCH(INDEX(Overzicht!$B$1:$F$35,MATCH(demand!AG$1,Overzicht!$B:$B,0),5),Verdeelsleutels_percentage!$1:$1,0)))</f>
        <v>0</v>
      </c>
      <c r="AH177">
        <f>PRODUCT(INDEX(Overzicht!$B$2:$E$35,MATCH(demand!AH$1,Overzicht!$B$2:$B$35,0),4),INDEX(Verdeelsleutels_percentage!$A:$AB,MATCH(demand!$C177,Verdeelsleutels_percentage!$C:$C,0),MATCH(INDEX(Overzicht!$B$1:$F$35,MATCH(demand!AH$1,Overzicht!$B:$B,0),5),Verdeelsleutels_percentage!$1:$1,0)))</f>
        <v>7.3245429874208357E-6</v>
      </c>
      <c r="AI177">
        <f>PRODUCT(INDEX(Overzicht!$B$2:$E$35,MATCH(demand!AI$1,Overzicht!$B$2:$B$35,0),4),INDEX(Verdeelsleutels_percentage!$A:$AB,MATCH(demand!$C177,Verdeelsleutels_percentage!$C:$C,0),MATCH(INDEX(Overzicht!$B$1:$F$35,MATCH(demand!AI$1,Overzicht!$B:$B,0),5),Verdeelsleutels_percentage!$1:$1,0)))</f>
        <v>1.1268527672955131E-6</v>
      </c>
      <c r="AJ177">
        <f>PRODUCT(INDEX(Overzicht!$B$2:$E$35,MATCH(demand!AJ$1,Overzicht!$B$2:$B$35,0),4),INDEX(Verdeelsleutels_percentage!$A:$AB,MATCH(demand!$C177,Verdeelsleutels_percentage!$C:$C,0),MATCH(INDEX(Overzicht!$B$1:$F$35,MATCH(demand!AJ$1,Overzicht!$B:$B,0),5),Verdeelsleutels_percentage!$1:$1,0)))</f>
        <v>0</v>
      </c>
      <c r="AK177">
        <f>PRODUCT(INDEX(Overzicht!$B$2:$E$35,MATCH(demand!AK$1,Overzicht!$B$2:$B$35,0),4),INDEX(Verdeelsleutels_percentage!$A:$AB,MATCH(demand!$C177,Verdeelsleutels_percentage!$C:$C,0),MATCH(INDEX(Overzicht!$B$1:$F$35,MATCH(demand!AK$1,Overzicht!$B:$B,0),5),Verdeelsleutels_percentage!$1:$1,0)))</f>
        <v>6.0314255802355291E-4</v>
      </c>
      <c r="AL177">
        <f>PRODUCT(INDEX(Overzicht!$B$2:$E$35,MATCH(demand!AL$1,Overzicht!$B$2:$B$35,0),4),INDEX(Verdeelsleutels_percentage!$A:$AB,MATCH(demand!$C177,Verdeelsleutels_percentage!$C:$C,0),MATCH(INDEX(Overzicht!$B$1:$F$35,MATCH(demand!AL$1,Overzicht!$B:$B,0),5),Verdeelsleutels_percentage!$1:$1,0)))</f>
        <v>7.7325968977378584E-3</v>
      </c>
      <c r="AM177">
        <f>PRODUCT(INDEX(Overzicht!$B$2:$E$35,MATCH(demand!AM$1,Overzicht!$B$2:$B$35,0),4),INDEX(Verdeelsleutels_percentage!$A:$AB,MATCH(demand!$C177,Verdeelsleutels_percentage!$C:$C,0),MATCH(INDEX(Overzicht!$B$1:$F$35,MATCH(demand!AM$1,Overzicht!$B:$B,0),5),Verdeelsleutels_percentage!$1:$1,0)))</f>
        <v>1.5465193795475717E-2</v>
      </c>
      <c r="AN177">
        <f>PRODUCT(INDEX(Overzicht!$B$2:$E$35,MATCH(demand!AN$1,Overzicht!$B$2:$B$35,0),4),INDEX(Verdeelsleutels_percentage!$A:$AB,MATCH(demand!$C177,Verdeelsleutels_percentage!$C:$C,0),MATCH(INDEX(Overzicht!$B$1:$F$35,MATCH(demand!AN$1,Overzicht!$B:$B,0),5),Verdeelsleutels_percentage!$1:$1,0)))</f>
        <v>7.7325968977378584E-3</v>
      </c>
      <c r="AO177">
        <f>PRODUCT(INDEX(Overzicht!$B$2:$E$35,MATCH(demand!AO$1,Overzicht!$B$2:$B$35,0),4),INDEX(Verdeelsleutels_percentage!$A:$AB,MATCH(demand!$C177,Verdeelsleutels_percentage!$C:$C,0),MATCH(INDEX(Overzicht!$B$1:$F$35,MATCH(demand!AO$1,Overzicht!$B:$B,0),5),Verdeelsleutels_percentage!$1:$1,0)))</f>
        <v>2.7064089142082505E-2</v>
      </c>
    </row>
    <row r="178" spans="2:41">
      <c r="B178" t="str">
        <f>INDEX('ETLocal datasets'!B:C,MATCH(C178,'ETLocal datasets'!C:C,0),1)</f>
        <v>GM0503</v>
      </c>
      <c r="C178" t="str">
        <f>'ETLocal datasets'!C161</f>
        <v>Delft</v>
      </c>
      <c r="D178">
        <f t="shared" si="14"/>
        <v>4.0648520612034528E-2</v>
      </c>
      <c r="E178">
        <f t="shared" si="15"/>
        <v>0.21412180903757064</v>
      </c>
      <c r="F178">
        <f t="shared" si="16"/>
        <v>6.2678005062213563E-2</v>
      </c>
      <c r="G178">
        <f t="shared" si="17"/>
        <v>0.12893761041369647</v>
      </c>
      <c r="H178">
        <f>PRODUCT(INDEX(Overzicht!$B$2:$E$35,MATCH(demand!H$1,Overzicht!$B$2:$B$35,0),4),INDEX(Verdeelsleutels_percentage!$A:$AB,MATCH(demand!$C178,Verdeelsleutels_percentage!$C:$C,0),MATCH(INDEX(Overzicht!$B$1:$F$35,MATCH(demand!H$1,Overzicht!$B:$B,0),5),Verdeelsleutels_percentage!$1:$1,0)))</f>
        <v>6.2678005062213563E-2</v>
      </c>
      <c r="I178">
        <f>PRODUCT(INDEX(Overzicht!$B$2:$E$35,MATCH(demand!I$1,Overzicht!$B$2:$B$35,0),4),INDEX(Verdeelsleutels_percentage!$A:$AB,MATCH(demand!$C178,Verdeelsleutels_percentage!$C:$C,0),MATCH(INDEX(Overzicht!$B$1:$F$35,MATCH(demand!I$1,Overzicht!$B:$B,0),5),Verdeelsleutels_percentage!$1:$1,0)))</f>
        <v>1.7106644648613592E-4</v>
      </c>
      <c r="J178">
        <f>PRODUCT(INDEX(Overzicht!$B$2:$E$35,MATCH(demand!J$1,Overzicht!$B$2:$B$35,0),4),INDEX(Verdeelsleutels_percentage!$A:$AB,MATCH(demand!$C178,Verdeelsleutels_percentage!$C:$C,0),MATCH(INDEX(Overzicht!$B$1:$F$35,MATCH(demand!J$1,Overzicht!$B:$B,0),5),Verdeelsleutels_percentage!$1:$1,0)))</f>
        <v>1.4326401157077385E-2</v>
      </c>
      <c r="K178">
        <f>PRODUCT(INDEX(Overzicht!$B$2:$E$35,MATCH(demand!K$1,Overzicht!$B$2:$B$35,0),4),INDEX(Verdeelsleutels_percentage!$A:$AB,MATCH(demand!$C178,Verdeelsleutels_percentage!$C:$C,0),MATCH(INDEX(Overzicht!$B$1:$F$35,MATCH(demand!K$1,Overzicht!$B:$B,0),5),Verdeelsleutels_percentage!$1:$1,0)))</f>
        <v>1.9957752090049193E-5</v>
      </c>
      <c r="L178">
        <f>PRODUCT(INDEX(Overzicht!$B$2:$E$35,MATCH(demand!L$1,Overzicht!$B$2:$B$35,0),4),INDEX(Verdeelsleutels_percentage!$A:$AB,MATCH(demand!$C178,Verdeelsleutels_percentage!$C:$C,0),MATCH(INDEX(Overzicht!$B$1:$F$35,MATCH(demand!L$1,Overzicht!$B:$B,0),5),Verdeelsleutels_percentage!$1:$1,0)))</f>
        <v>2.1489601735616079E-2</v>
      </c>
      <c r="M178">
        <f>PRODUCT(INDEX(Overzicht!$B$2:$E$35,MATCH(demand!M$1,Overzicht!$B$2:$B$35,0),4),INDEX(Verdeelsleutels_percentage!$A:$AB,MATCH(demand!$C178,Verdeelsleutels_percentage!$C:$C,0),MATCH(INDEX(Overzicht!$B$1:$F$35,MATCH(demand!M$1,Overzicht!$B:$B,0),5),Verdeelsleutels_percentage!$1:$1,0)))</f>
        <v>1.8903591682419658E-4</v>
      </c>
      <c r="N178">
        <f>PRODUCT(INDEX(Overzicht!$B$2:$E$35,MATCH(demand!N$1,Overzicht!$B$2:$B$35,0),4),INDEX(Verdeelsleutels_percentage!$A:$AB,MATCH(demand!$C178,Verdeelsleutels_percentage!$C:$C,0),MATCH(INDEX(Overzicht!$B$1:$F$35,MATCH(demand!N$1,Overzicht!$B:$B,0),5),Verdeelsleutels_percentage!$1:$1,0)))</f>
        <v>2.0595913223512468E-4</v>
      </c>
      <c r="O178">
        <f>PRODUCT(INDEX(Overzicht!$B$2:$E$35,MATCH(demand!O$1,Overzicht!$B$2:$B$35,0),4),INDEX(Verdeelsleutels_percentage!$A:$AB,MATCH(demand!$C178,Verdeelsleutels_percentage!$C:$C,0),MATCH(INDEX(Overzicht!$B$1:$F$35,MATCH(demand!O$1,Overzicht!$B:$B,0),5),Verdeelsleutels_percentage!$1:$1,0)))</f>
        <v>0</v>
      </c>
      <c r="P178">
        <f>PRODUCT(INDEX(Overzicht!$B$2:$E$35,MATCH(demand!P$1,Overzicht!$B$2:$B$35,0),4),INDEX(Verdeelsleutels_percentage!$A:$AB,MATCH(demand!$C178,Verdeelsleutels_percentage!$C:$C,0),MATCH(INDEX(Overzicht!$B$1:$F$35,MATCH(demand!P$1,Overzicht!$B:$B,0),5),Verdeelsleutels_percentage!$1:$1,0)))</f>
        <v>0</v>
      </c>
      <c r="Q178">
        <f>PRODUCT(INDEX(Overzicht!$B$2:$E$35,MATCH(demand!Q$1,Overzicht!$B$2:$B$35,0),4),INDEX(Verdeelsleutels_percentage!$A:$AB,MATCH(demand!$C178,Verdeelsleutels_percentage!$C:$C,0),MATCH(INDEX(Overzicht!$B$1:$F$35,MATCH(demand!Q$1,Overzicht!$B:$B,0),5),Verdeelsleutels_percentage!$1:$1,0)))</f>
        <v>2.1265751717536745E-2</v>
      </c>
      <c r="R178">
        <f>PRODUCT(INDEX(Overzicht!$B$2:$E$35,MATCH(demand!R$1,Overzicht!$B$2:$B$35,0),4),INDEX(Verdeelsleutels_percentage!$A:$AB,MATCH(demand!$C178,Verdeelsleutels_percentage!$C:$C,0),MATCH(INDEX(Overzicht!$B$1:$F$35,MATCH(demand!R$1,Overzicht!$B:$B,0),5),Verdeelsleutels_percentage!$1:$1,0)))</f>
        <v>3.8054503073486805E-3</v>
      </c>
      <c r="S178">
        <f>PRODUCT(INDEX(Overzicht!$B$2:$E$35,MATCH(demand!S$1,Overzicht!$B$2:$B$35,0),4),INDEX(Verdeelsleutels_percentage!$A:$AB,MATCH(demand!$C178,Verdeelsleutels_percentage!$C:$C,0),MATCH(INDEX(Overzicht!$B$1:$F$35,MATCH(demand!S$1,Overzicht!$B:$B,0),5),Verdeelsleutels_percentage!$1:$1,0)))</f>
        <v>2.9249735695699667E-2</v>
      </c>
      <c r="T178">
        <f>PRODUCT(INDEX(Overzicht!$B$2:$E$35,MATCH(demand!T$1,Overzicht!$B$2:$B$35,0),4),INDEX(Verdeelsleutels_percentage!$A:$AB,MATCH(demand!$C178,Verdeelsleutels_percentage!$C:$C,0),MATCH(INDEX(Overzicht!$B$1:$F$35,MATCH(demand!T$1,Overzicht!$B:$B,0),5),Verdeelsleutels_percentage!$1:$1,0)))</f>
        <v>2.3877335261795644E-2</v>
      </c>
      <c r="U178">
        <f>PRODUCT(INDEX(Overzicht!$B$2:$E$35,MATCH(demand!U$1,Overzicht!$B$2:$B$35,0),4),INDEX(Verdeelsleutels_percentage!$A:$AB,MATCH(demand!$C178,Verdeelsleutels_percentage!$C:$C,0),MATCH(INDEX(Overzicht!$B$1:$F$35,MATCH(demand!U$1,Overzicht!$B:$B,0),5),Verdeelsleutels_percentage!$1:$1,0)))</f>
        <v>7.4616672693111383E-2</v>
      </c>
      <c r="V178">
        <f>PRODUCT(INDEX(Overzicht!$B$2:$E$35,MATCH(demand!V$1,Overzicht!$B$2:$B$35,0),4),INDEX(Verdeelsleutels_percentage!$A:$AB,MATCH(demand!$C178,Verdeelsleutels_percentage!$C:$C,0),MATCH(INDEX(Overzicht!$B$1:$F$35,MATCH(demand!V$1,Overzicht!$B:$B,0),5),Verdeelsleutels_percentage!$1:$1,0)))</f>
        <v>6.566267196993803E-3</v>
      </c>
      <c r="W178">
        <f>PRODUCT(INDEX(Overzicht!$B$2:$E$35,MATCH(demand!W$1,Overzicht!$B$2:$B$35,0),4),INDEX(Verdeelsleutels_percentage!$A:$AB,MATCH(demand!$C178,Verdeelsleutels_percentage!$C:$C,0),MATCH(INDEX(Overzicht!$B$1:$F$35,MATCH(demand!W$1,Overzicht!$B:$B,0),5),Verdeelsleutels_percentage!$1:$1,0)))</f>
        <v>7.1632005785386935E-2</v>
      </c>
      <c r="X178">
        <f>PRODUCT(INDEX(Overzicht!$B$2:$E$35,MATCH(demand!X$1,Overzicht!$B$2:$B$35,0),4),INDEX(Verdeelsleutels_percentage!$A:$AB,MATCH(demand!$C178,Verdeelsleutels_percentage!$C:$C,0),MATCH(INDEX(Overzicht!$B$1:$F$35,MATCH(demand!X$1,Overzicht!$B:$B,0),5),Verdeelsleutels_percentage!$1:$1,0)))</f>
        <v>5.2333929147009703E-4</v>
      </c>
      <c r="Y178">
        <f>PRODUCT(INDEX(Overzicht!$B$2:$E$35,MATCH(demand!Y$1,Overzicht!$B$2:$B$35,0),4),INDEX(Verdeelsleutels_percentage!$A:$AB,MATCH(demand!$C178,Verdeelsleutels_percentage!$C:$C,0),MATCH(INDEX(Overzicht!$B$1:$F$35,MATCH(demand!Y$1,Overzicht!$B:$B,0),5),Verdeelsleutels_percentage!$1:$1,0)))</f>
        <v>7.6465009209338392E-8</v>
      </c>
      <c r="Z178">
        <f>PRODUCT(INDEX(Overzicht!$B$2:$E$35,MATCH(demand!Z$1,Overzicht!$B$2:$B$35,0),4),INDEX(Verdeelsleutels_percentage!$A:$AB,MATCH(demand!$C178,Verdeelsleutels_percentage!$C:$C,0),MATCH(INDEX(Overzicht!$B$1:$F$35,MATCH(demand!Z$1,Overzicht!$B:$B,0),5),Verdeelsleutels_percentage!$1:$1,0)))</f>
        <v>0</v>
      </c>
      <c r="AA178">
        <f>PRODUCT(INDEX(Overzicht!$B$2:$E$35,MATCH(demand!AA$1,Overzicht!$B$2:$B$35,0),4),INDEX(Verdeelsleutels_percentage!$A:$AB,MATCH(demand!$C178,Verdeelsleutels_percentage!$C:$C,0),MATCH(INDEX(Overzicht!$B$1:$F$35,MATCH(demand!AA$1,Overzicht!$B:$B,0),5),Verdeelsleutels_percentage!$1:$1,0)))</f>
        <v>1.7886551861833542E-6</v>
      </c>
      <c r="AB178">
        <f>PRODUCT(INDEX(Overzicht!$B$2:$E$35,MATCH(demand!AB$1,Overzicht!$B$2:$B$35,0),4),INDEX(Verdeelsleutels_percentage!$A:$AB,MATCH(demand!$C178,Verdeelsleutels_percentage!$C:$C,0),MATCH(INDEX(Overzicht!$B$1:$F$35,MATCH(demand!AB$1,Overzicht!$B:$B,0),5),Verdeelsleutels_percentage!$1:$1,0)))</f>
        <v>2.44218369214469E-2</v>
      </c>
      <c r="AC178">
        <f>PRODUCT(INDEX(Overzicht!$B$2:$E$35,MATCH(demand!AC$1,Overzicht!$B$2:$B$35,0),4),INDEX(Verdeelsleutels_percentage!$A:$AB,MATCH(demand!$C178,Verdeelsleutels_percentage!$C:$C,0),MATCH(INDEX(Overzicht!$B$1:$F$35,MATCH(demand!AC$1,Overzicht!$B:$B,0),5),Verdeelsleutels_percentage!$1:$1,0)))</f>
        <v>8.4760479725094491E-4</v>
      </c>
      <c r="AD178">
        <f>PRODUCT(INDEX(Overzicht!$B$2:$E$35,MATCH(demand!AD$1,Overzicht!$B$2:$B$35,0),4),INDEX(Verdeelsleutels_percentage!$A:$AB,MATCH(demand!$C178,Verdeelsleutels_percentage!$C:$C,0),MATCH(INDEX(Overzicht!$B$1:$F$35,MATCH(demand!AD$1,Overzicht!$B:$B,0),5),Verdeelsleutels_percentage!$1:$1,0)))</f>
        <v>0</v>
      </c>
      <c r="AE178">
        <f>PRODUCT(INDEX(Overzicht!$B$2:$E$35,MATCH(demand!AE$1,Overzicht!$B$2:$B$35,0),4),INDEX(Verdeelsleutels_percentage!$A:$AB,MATCH(demand!$C178,Verdeelsleutels_percentage!$C:$C,0),MATCH(INDEX(Overzicht!$B$1:$F$35,MATCH(demand!AE$1,Overzicht!$B:$B,0),5),Verdeelsleutels_percentage!$1:$1,0)))</f>
        <v>0</v>
      </c>
      <c r="AF178">
        <f>PRODUCT(INDEX(Overzicht!$B$2:$E$35,MATCH(demand!AF$1,Overzicht!$B$2:$B$35,0),4),INDEX(Verdeelsleutels_percentage!$A:$AB,MATCH(demand!$C178,Verdeelsleutels_percentage!$C:$C,0),MATCH(INDEX(Overzicht!$B$1:$F$35,MATCH(demand!AF$1,Overzicht!$B:$B,0),5),Verdeelsleutels_percentage!$1:$1,0)))</f>
        <v>0</v>
      </c>
      <c r="AG178">
        <f>PRODUCT(INDEX(Overzicht!$B$2:$E$35,MATCH(demand!AG$1,Overzicht!$B$2:$B$35,0),4),INDEX(Verdeelsleutels_percentage!$A:$AB,MATCH(demand!$C178,Verdeelsleutels_percentage!$C:$C,0),MATCH(INDEX(Overzicht!$B$1:$F$35,MATCH(demand!AG$1,Overzicht!$B:$B,0),5),Verdeelsleutels_percentage!$1:$1,0)))</f>
        <v>0</v>
      </c>
      <c r="AH178">
        <f>PRODUCT(INDEX(Overzicht!$B$2:$E$35,MATCH(demand!AH$1,Overzicht!$B$2:$B$35,0),4),INDEX(Verdeelsleutels_percentage!$A:$AB,MATCH(demand!$C178,Verdeelsleutels_percentage!$C:$C,0),MATCH(INDEX(Overzicht!$B$1:$F$35,MATCH(demand!AH$1,Overzicht!$B:$B,0),5),Verdeelsleutels_percentage!$1:$1,0)))</f>
        <v>2.3252517420383605E-5</v>
      </c>
      <c r="AI178">
        <f>PRODUCT(INDEX(Overzicht!$B$2:$E$35,MATCH(demand!AI$1,Overzicht!$B$2:$B$35,0),4),INDEX(Verdeelsleutels_percentage!$A:$AB,MATCH(demand!$C178,Verdeelsleutels_percentage!$C:$C,0),MATCH(INDEX(Overzicht!$B$1:$F$35,MATCH(demand!AI$1,Overzicht!$B:$B,0),5),Verdeelsleutels_percentage!$1:$1,0)))</f>
        <v>3.5773103723667085E-6</v>
      </c>
      <c r="AJ178">
        <f>PRODUCT(INDEX(Overzicht!$B$2:$E$35,MATCH(demand!AJ$1,Overzicht!$B$2:$B$35,0),4),INDEX(Verdeelsleutels_percentage!$A:$AB,MATCH(demand!$C178,Verdeelsleutels_percentage!$C:$C,0),MATCH(INDEX(Overzicht!$B$1:$F$35,MATCH(demand!AJ$1,Overzicht!$B:$B,0),5),Verdeelsleutels_percentage!$1:$1,0)))</f>
        <v>0</v>
      </c>
      <c r="AK178">
        <f>PRODUCT(INDEX(Overzicht!$B$2:$E$35,MATCH(demand!AK$1,Overzicht!$B$2:$B$35,0),4),INDEX(Verdeelsleutels_percentage!$A:$AB,MATCH(demand!$C178,Verdeelsleutels_percentage!$C:$C,0),MATCH(INDEX(Overzicht!$B$1:$F$35,MATCH(demand!AK$1,Overzicht!$B:$B,0),5),Verdeelsleutels_percentage!$1:$1,0)))</f>
        <v>9.3121607521003005E-4</v>
      </c>
      <c r="AL178">
        <f>PRODUCT(INDEX(Overzicht!$B$2:$E$35,MATCH(demand!AL$1,Overzicht!$B$2:$B$35,0),4),INDEX(Verdeelsleutels_percentage!$A:$AB,MATCH(demand!$C178,Verdeelsleutels_percentage!$C:$C,0),MATCH(INDEX(Overzicht!$B$1:$F$35,MATCH(demand!AL$1,Overzicht!$B:$B,0),5),Verdeelsleutels_percentage!$1:$1,0)))</f>
        <v>1.1938667630897822E-2</v>
      </c>
      <c r="AM178">
        <f>PRODUCT(INDEX(Overzicht!$B$2:$E$35,MATCH(demand!AM$1,Overzicht!$B$2:$B$35,0),4),INDEX(Verdeelsleutels_percentage!$A:$AB,MATCH(demand!$C178,Verdeelsleutels_percentage!$C:$C,0),MATCH(INDEX(Overzicht!$B$1:$F$35,MATCH(demand!AM$1,Overzicht!$B:$B,0),5),Verdeelsleutels_percentage!$1:$1,0)))</f>
        <v>2.3877335261795644E-2</v>
      </c>
      <c r="AN178">
        <f>PRODUCT(INDEX(Overzicht!$B$2:$E$35,MATCH(demand!AN$1,Overzicht!$B$2:$B$35,0),4),INDEX(Verdeelsleutels_percentage!$A:$AB,MATCH(demand!$C178,Verdeelsleutels_percentage!$C:$C,0),MATCH(INDEX(Overzicht!$B$1:$F$35,MATCH(demand!AN$1,Overzicht!$B:$B,0),5),Verdeelsleutels_percentage!$1:$1,0)))</f>
        <v>1.1938667630897822E-2</v>
      </c>
      <c r="AO178">
        <f>PRODUCT(INDEX(Overzicht!$B$2:$E$35,MATCH(demand!AO$1,Overzicht!$B$2:$B$35,0),4),INDEX(Verdeelsleutels_percentage!$A:$AB,MATCH(demand!$C178,Verdeelsleutels_percentage!$C:$C,0),MATCH(INDEX(Overzicht!$B$1:$F$35,MATCH(demand!AO$1,Overzicht!$B:$B,0),5),Verdeelsleutels_percentage!$1:$1,0)))</f>
        <v>4.1785336708142377E-2</v>
      </c>
    </row>
    <row r="179" spans="2:41">
      <c r="B179" t="str">
        <f>INDEX('ETLocal datasets'!B:C,MATCH(C179,'ETLocal datasets'!C:C,0),1)</f>
        <v>GM0505</v>
      </c>
      <c r="C179" t="str">
        <f>'ETLocal datasets'!C162</f>
        <v>Dordrecht</v>
      </c>
      <c r="D179">
        <f t="shared" si="14"/>
        <v>6.011946627566931E-2</v>
      </c>
      <c r="E179">
        <f t="shared" si="15"/>
        <v>0.25469783799234946</v>
      </c>
      <c r="F179">
        <f t="shared" si="16"/>
        <v>7.20897609865154E-2</v>
      </c>
      <c r="G179">
        <f t="shared" si="17"/>
        <v>0.148298936886546</v>
      </c>
      <c r="H179">
        <f>PRODUCT(INDEX(Overzicht!$B$2:$E$35,MATCH(demand!H$1,Overzicht!$B$2:$B$35,0),4),INDEX(Verdeelsleutels_percentage!$A:$AB,MATCH(demand!$C179,Verdeelsleutels_percentage!$C:$C,0),MATCH(INDEX(Overzicht!$B$1:$F$35,MATCH(demand!H$1,Overzicht!$B:$B,0),5),Verdeelsleutels_percentage!$1:$1,0)))</f>
        <v>7.20897609865154E-2</v>
      </c>
      <c r="I179">
        <f>PRODUCT(INDEX(Overzicht!$B$2:$E$35,MATCH(demand!I$1,Overzicht!$B$2:$B$35,0),4),INDEX(Verdeelsleutels_percentage!$A:$AB,MATCH(demand!$C179,Verdeelsleutels_percentage!$C:$C,0),MATCH(INDEX(Overzicht!$B$1:$F$35,MATCH(demand!I$1,Overzicht!$B:$B,0),5),Verdeelsleutels_percentage!$1:$1,0)))</f>
        <v>4.5199512383550617E-3</v>
      </c>
      <c r="J179">
        <f>PRODUCT(INDEX(Overzicht!$B$2:$E$35,MATCH(demand!J$1,Overzicht!$B$2:$B$35,0),4),INDEX(Verdeelsleutels_percentage!$A:$AB,MATCH(demand!$C179,Verdeelsleutels_percentage!$C:$C,0),MATCH(INDEX(Overzicht!$B$1:$F$35,MATCH(demand!J$1,Overzicht!$B:$B,0),5),Verdeelsleutels_percentage!$1:$1,0)))</f>
        <v>1.6477659654060662E-2</v>
      </c>
      <c r="K179">
        <f>PRODUCT(INDEX(Overzicht!$B$2:$E$35,MATCH(demand!K$1,Overzicht!$B$2:$B$35,0),4),INDEX(Verdeelsleutels_percentage!$A:$AB,MATCH(demand!$C179,Verdeelsleutels_percentage!$C:$C,0),MATCH(INDEX(Overzicht!$B$1:$F$35,MATCH(demand!K$1,Overzicht!$B:$B,0),5),Verdeelsleutels_percentage!$1:$1,0)))</f>
        <v>5.2732764447475727E-4</v>
      </c>
      <c r="L179">
        <f>PRODUCT(INDEX(Overzicht!$B$2:$E$35,MATCH(demand!L$1,Overzicht!$B$2:$B$35,0),4),INDEX(Verdeelsleutels_percentage!$A:$AB,MATCH(demand!$C179,Verdeelsleutels_percentage!$C:$C,0),MATCH(INDEX(Overzicht!$B$1:$F$35,MATCH(demand!L$1,Overzicht!$B:$B,0),5),Verdeelsleutels_percentage!$1:$1,0)))</f>
        <v>2.4716489481090998E-2</v>
      </c>
      <c r="M179">
        <f>PRODUCT(INDEX(Overzicht!$B$2:$E$35,MATCH(demand!M$1,Overzicht!$B$2:$B$35,0),4),INDEX(Verdeelsleutels_percentage!$A:$AB,MATCH(demand!$C179,Verdeelsleutels_percentage!$C:$C,0),MATCH(INDEX(Overzicht!$B$1:$F$35,MATCH(demand!M$1,Overzicht!$B:$B,0),5),Verdeelsleutels_percentage!$1:$1,0)))</f>
        <v>1.540772198772561E-4</v>
      </c>
      <c r="N179">
        <f>PRODUCT(INDEX(Overzicht!$B$2:$E$35,MATCH(demand!N$1,Overzicht!$B$2:$B$35,0),4),INDEX(Verdeelsleutels_percentage!$A:$AB,MATCH(demand!$C179,Verdeelsleutels_percentage!$C:$C,0),MATCH(INDEX(Overzicht!$B$1:$F$35,MATCH(demand!N$1,Overzicht!$B:$B,0),5),Verdeelsleutels_percentage!$1:$1,0)))</f>
        <v>1.6787079956150571E-4</v>
      </c>
      <c r="O179">
        <f>PRODUCT(INDEX(Overzicht!$B$2:$E$35,MATCH(demand!O$1,Overzicht!$B$2:$B$35,0),4),INDEX(Verdeelsleutels_percentage!$A:$AB,MATCH(demand!$C179,Verdeelsleutels_percentage!$C:$C,0),MATCH(INDEX(Overzicht!$B$1:$F$35,MATCH(demand!O$1,Overzicht!$B:$B,0),5),Verdeelsleutels_percentage!$1:$1,0)))</f>
        <v>0</v>
      </c>
      <c r="P179">
        <f>PRODUCT(INDEX(Overzicht!$B$2:$E$35,MATCH(demand!P$1,Overzicht!$B$2:$B$35,0),4),INDEX(Verdeelsleutels_percentage!$A:$AB,MATCH(demand!$C179,Verdeelsleutels_percentage!$C:$C,0),MATCH(INDEX(Overzicht!$B$1:$F$35,MATCH(demand!P$1,Overzicht!$B:$B,0),5),Verdeelsleutels_percentage!$1:$1,0)))</f>
        <v>7.7229179146122706E-3</v>
      </c>
      <c r="Q179">
        <f>PRODUCT(INDEX(Overzicht!$B$2:$E$35,MATCH(demand!Q$1,Overzicht!$B$2:$B$35,0),4),INDEX(Verdeelsleutels_percentage!$A:$AB,MATCH(demand!$C179,Verdeelsleutels_percentage!$C:$C,0),MATCH(INDEX(Overzicht!$B$1:$F$35,MATCH(demand!Q$1,Overzicht!$B:$B,0),5),Verdeelsleutels_percentage!$1:$1,0)))</f>
        <v>2.4459026048996298E-2</v>
      </c>
      <c r="R179">
        <f>PRODUCT(INDEX(Overzicht!$B$2:$E$35,MATCH(demand!R$1,Overzicht!$B$2:$B$35,0),4),INDEX(Verdeelsleutels_percentage!$A:$AB,MATCH(demand!$C179,Verdeelsleutels_percentage!$C:$C,0),MATCH(INDEX(Overzicht!$B$1:$F$35,MATCH(demand!R$1,Overzicht!$B:$B,0),5),Verdeelsleutels_percentage!$1:$1,0)))</f>
        <v>4.3768783456098635E-3</v>
      </c>
      <c r="S179">
        <f>PRODUCT(INDEX(Overzicht!$B$2:$E$35,MATCH(demand!S$1,Overzicht!$B$2:$B$35,0),4),INDEX(Verdeelsleutels_percentage!$A:$AB,MATCH(demand!$C179,Verdeelsleutels_percentage!$C:$C,0),MATCH(INDEX(Overzicht!$B$1:$F$35,MATCH(demand!S$1,Overzicht!$B:$B,0),5),Verdeelsleutels_percentage!$1:$1,0)))</f>
        <v>3.3641888460373859E-2</v>
      </c>
      <c r="T179">
        <f>PRODUCT(INDEX(Overzicht!$B$2:$E$35,MATCH(demand!T$1,Overzicht!$B$2:$B$35,0),4),INDEX(Verdeelsleutels_percentage!$A:$AB,MATCH(demand!$C179,Verdeelsleutels_percentage!$C:$C,0),MATCH(INDEX(Overzicht!$B$1:$F$35,MATCH(demand!T$1,Overzicht!$B:$B,0),5),Verdeelsleutels_percentage!$1:$1,0)))</f>
        <v>2.7462766090101107E-2</v>
      </c>
      <c r="U179">
        <f>PRODUCT(INDEX(Overzicht!$B$2:$E$35,MATCH(demand!U$1,Overzicht!$B$2:$B$35,0),4),INDEX(Verdeelsleutels_percentage!$A:$AB,MATCH(demand!$C179,Verdeelsleutels_percentage!$C:$C,0),MATCH(INDEX(Overzicht!$B$1:$F$35,MATCH(demand!U$1,Overzicht!$B:$B,0),5),Verdeelsleutels_percentage!$1:$1,0)))</f>
        <v>8.582114403156596E-2</v>
      </c>
      <c r="V179">
        <f>PRODUCT(INDEX(Overzicht!$B$2:$E$35,MATCH(demand!V$1,Overzicht!$B$2:$B$35,0),4),INDEX(Verdeelsleutels_percentage!$A:$AB,MATCH(demand!$C179,Verdeelsleutels_percentage!$C:$C,0),MATCH(INDEX(Overzicht!$B$1:$F$35,MATCH(demand!V$1,Overzicht!$B:$B,0),5),Verdeelsleutels_percentage!$1:$1,0)))</f>
        <v>7.5522606747778047E-3</v>
      </c>
      <c r="W179">
        <f>PRODUCT(INDEX(Overzicht!$B$2:$E$35,MATCH(demand!W$1,Overzicht!$B$2:$B$35,0),4),INDEX(Verdeelsleutels_percentage!$A:$AB,MATCH(demand!$C179,Verdeelsleutels_percentage!$C:$C,0),MATCH(INDEX(Overzicht!$B$1:$F$35,MATCH(demand!W$1,Overzicht!$B:$B,0),5),Verdeelsleutels_percentage!$1:$1,0)))</f>
        <v>8.238829827030332E-2</v>
      </c>
      <c r="X179">
        <f>PRODUCT(INDEX(Overzicht!$B$2:$E$35,MATCH(demand!X$1,Overzicht!$B$2:$B$35,0),4),INDEX(Verdeelsleutels_percentage!$A:$AB,MATCH(demand!$C179,Verdeelsleutels_percentage!$C:$C,0),MATCH(INDEX(Overzicht!$B$1:$F$35,MATCH(demand!X$1,Overzicht!$B:$B,0),5),Verdeelsleutels_percentage!$1:$1,0)))</f>
        <v>3.9250446860257266E-3</v>
      </c>
      <c r="Y179">
        <f>PRODUCT(INDEX(Overzicht!$B$2:$E$35,MATCH(demand!Y$1,Overzicht!$B$2:$B$35,0),4),INDEX(Verdeelsleutels_percentage!$A:$AB,MATCH(demand!$C179,Verdeelsleutels_percentage!$C:$C,0),MATCH(INDEX(Overzicht!$B$1:$F$35,MATCH(demand!Y$1,Overzicht!$B:$B,0),5),Verdeelsleutels_percentage!$1:$1,0)))</f>
        <v>1.0647752532400369E-6</v>
      </c>
      <c r="Z179">
        <f>PRODUCT(INDEX(Overzicht!$B$2:$E$35,MATCH(demand!Z$1,Overzicht!$B$2:$B$35,0),4),INDEX(Verdeelsleutels_percentage!$A:$AB,MATCH(demand!$C179,Verdeelsleutels_percentage!$C:$C,0),MATCH(INDEX(Overzicht!$B$1:$F$35,MATCH(demand!Z$1,Overzicht!$B:$B,0),5),Verdeelsleutels_percentage!$1:$1,0)))</f>
        <v>0</v>
      </c>
      <c r="AA179">
        <f>PRODUCT(INDEX(Overzicht!$B$2:$E$35,MATCH(demand!AA$1,Overzicht!$B$2:$B$35,0),4),INDEX(Verdeelsleutels_percentage!$A:$AB,MATCH(demand!$C179,Verdeelsleutels_percentage!$C:$C,0),MATCH(INDEX(Overzicht!$B$1:$F$35,MATCH(demand!AA$1,Overzicht!$B:$B,0),5),Verdeelsleutels_percentage!$1:$1,0)))</f>
        <v>2.4907023467603207E-5</v>
      </c>
      <c r="AB179">
        <f>PRODUCT(INDEX(Overzicht!$B$2:$E$35,MATCH(demand!AB$1,Overzicht!$B$2:$B$35,0),4),INDEX(Verdeelsleutels_percentage!$A:$AB,MATCH(demand!$C179,Verdeelsleutels_percentage!$C:$C,0),MATCH(INDEX(Overzicht!$B$1:$F$35,MATCH(demand!AB$1,Overzicht!$B:$B,0),5),Verdeelsleutels_percentage!$1:$1,0)))</f>
        <v>3.3188805824045993E-2</v>
      </c>
      <c r="AC179">
        <f>PRODUCT(INDEX(Overzicht!$B$2:$E$35,MATCH(demand!AC$1,Overzicht!$B$2:$B$35,0),4),INDEX(Verdeelsleutels_percentage!$A:$AB,MATCH(demand!$C179,Verdeelsleutels_percentage!$C:$C,0),MATCH(INDEX(Overzicht!$B$1:$F$35,MATCH(demand!AC$1,Overzicht!$B:$B,0),5),Verdeelsleutels_percentage!$1:$1,0)))</f>
        <v>1.5578369046043005E-3</v>
      </c>
      <c r="AD179">
        <f>PRODUCT(INDEX(Overzicht!$B$2:$E$35,MATCH(demand!AD$1,Overzicht!$B$2:$B$35,0),4),INDEX(Verdeelsleutels_percentage!$A:$AB,MATCH(demand!$C179,Verdeelsleutels_percentage!$C:$C,0),MATCH(INDEX(Overzicht!$B$1:$F$35,MATCH(demand!AD$1,Overzicht!$B:$B,0),5),Verdeelsleutels_percentage!$1:$1,0)))</f>
        <v>0</v>
      </c>
      <c r="AE179">
        <f>PRODUCT(INDEX(Overzicht!$B$2:$E$35,MATCH(demand!AE$1,Overzicht!$B$2:$B$35,0),4),INDEX(Verdeelsleutels_percentage!$A:$AB,MATCH(demand!$C179,Verdeelsleutels_percentage!$C:$C,0),MATCH(INDEX(Overzicht!$B$1:$F$35,MATCH(demand!AE$1,Overzicht!$B:$B,0),5),Verdeelsleutels_percentage!$1:$1,0)))</f>
        <v>0</v>
      </c>
      <c r="AF179">
        <f>PRODUCT(INDEX(Overzicht!$B$2:$E$35,MATCH(demand!AF$1,Overzicht!$B$2:$B$35,0),4),INDEX(Verdeelsleutels_percentage!$A:$AB,MATCH(demand!$C179,Verdeelsleutels_percentage!$C:$C,0),MATCH(INDEX(Overzicht!$B$1:$F$35,MATCH(demand!AF$1,Overzicht!$B:$B,0),5),Verdeelsleutels_percentage!$1:$1,0)))</f>
        <v>0</v>
      </c>
      <c r="AG179">
        <f>PRODUCT(INDEX(Overzicht!$B$2:$E$35,MATCH(demand!AG$1,Overzicht!$B$2:$B$35,0),4),INDEX(Verdeelsleutels_percentage!$A:$AB,MATCH(demand!$C179,Verdeelsleutels_percentage!$C:$C,0),MATCH(INDEX(Overzicht!$B$1:$F$35,MATCH(demand!AG$1,Overzicht!$B:$B,0),5),Verdeelsleutels_percentage!$1:$1,0)))</f>
        <v>0</v>
      </c>
      <c r="AH179">
        <f>PRODUCT(INDEX(Overzicht!$B$2:$E$35,MATCH(demand!AH$1,Overzicht!$B$2:$B$35,0),4),INDEX(Verdeelsleutels_percentage!$A:$AB,MATCH(demand!$C179,Verdeelsleutels_percentage!$C:$C,0),MATCH(INDEX(Overzicht!$B$1:$F$35,MATCH(demand!AH$1,Overzicht!$B:$B,0),5),Verdeelsleutels_percentage!$1:$1,0)))</f>
        <v>3.2379130507884167E-4</v>
      </c>
      <c r="AI179">
        <f>PRODUCT(INDEX(Overzicht!$B$2:$E$35,MATCH(demand!AI$1,Overzicht!$B$2:$B$35,0),4),INDEX(Verdeelsleutels_percentage!$A:$AB,MATCH(demand!$C179,Verdeelsleutels_percentage!$C:$C,0),MATCH(INDEX(Overzicht!$B$1:$F$35,MATCH(demand!AI$1,Overzicht!$B:$B,0),5),Verdeelsleutels_percentage!$1:$1,0)))</f>
        <v>4.9814046935206414E-5</v>
      </c>
      <c r="AJ179">
        <f>PRODUCT(INDEX(Overzicht!$B$2:$E$35,MATCH(demand!AJ$1,Overzicht!$B$2:$B$35,0),4),INDEX(Verdeelsleutels_percentage!$A:$AB,MATCH(demand!$C179,Verdeelsleutels_percentage!$C:$C,0),MATCH(INDEX(Overzicht!$B$1:$F$35,MATCH(demand!AJ$1,Overzicht!$B:$B,0),5),Verdeelsleutels_percentage!$1:$1,0)))</f>
        <v>0</v>
      </c>
      <c r="AK179">
        <f>PRODUCT(INDEX(Overzicht!$B$2:$E$35,MATCH(demand!AK$1,Overzicht!$B$2:$B$35,0),4),INDEX(Verdeelsleutels_percentage!$A:$AB,MATCH(demand!$C179,Verdeelsleutels_percentage!$C:$C,0),MATCH(INDEX(Overzicht!$B$1:$F$35,MATCH(demand!AK$1,Overzicht!$B:$B,0),5),Verdeelsleutels_percentage!$1:$1,0)))</f>
        <v>1.0710478775139431E-3</v>
      </c>
      <c r="AL179">
        <f>PRODUCT(INDEX(Overzicht!$B$2:$E$35,MATCH(demand!AL$1,Overzicht!$B$2:$B$35,0),4),INDEX(Verdeelsleutels_percentage!$A:$AB,MATCH(demand!$C179,Verdeelsleutels_percentage!$C:$C,0),MATCH(INDEX(Overzicht!$B$1:$F$35,MATCH(demand!AL$1,Overzicht!$B:$B,0),5),Verdeelsleutels_percentage!$1:$1,0)))</f>
        <v>1.3731383045050553E-2</v>
      </c>
      <c r="AM179">
        <f>PRODUCT(INDEX(Overzicht!$B$2:$E$35,MATCH(demand!AM$1,Overzicht!$B$2:$B$35,0),4),INDEX(Verdeelsleutels_percentage!$A:$AB,MATCH(demand!$C179,Verdeelsleutels_percentage!$C:$C,0),MATCH(INDEX(Overzicht!$B$1:$F$35,MATCH(demand!AM$1,Overzicht!$B:$B,0),5),Verdeelsleutels_percentage!$1:$1,0)))</f>
        <v>2.7462766090101107E-2</v>
      </c>
      <c r="AN179">
        <f>PRODUCT(INDEX(Overzicht!$B$2:$E$35,MATCH(demand!AN$1,Overzicht!$B$2:$B$35,0),4),INDEX(Verdeelsleutels_percentage!$A:$AB,MATCH(demand!$C179,Verdeelsleutels_percentage!$C:$C,0),MATCH(INDEX(Overzicht!$B$1:$F$35,MATCH(demand!AN$1,Overzicht!$B:$B,0),5),Verdeelsleutels_percentage!$1:$1,0)))</f>
        <v>1.3731383045050553E-2</v>
      </c>
      <c r="AO179">
        <f>PRODUCT(INDEX(Overzicht!$B$2:$E$35,MATCH(demand!AO$1,Overzicht!$B$2:$B$35,0),4),INDEX(Verdeelsleutels_percentage!$A:$AB,MATCH(demand!$C179,Verdeelsleutels_percentage!$C:$C,0),MATCH(INDEX(Overzicht!$B$1:$F$35,MATCH(demand!AO$1,Overzicht!$B:$B,0),5),Verdeelsleutels_percentage!$1:$1,0)))</f>
        <v>4.8059840657676933E-2</v>
      </c>
    </row>
    <row r="180" spans="2:41">
      <c r="B180" t="str">
        <f>INDEX('ETLocal datasets'!B:C,MATCH(C180,'ETLocal datasets'!C:C,0),1)</f>
        <v>GM0512</v>
      </c>
      <c r="C180" t="str">
        <f>'ETLocal datasets'!C163</f>
        <v>Gorinchem</v>
      </c>
      <c r="D180">
        <f t="shared" si="14"/>
        <v>1.5778123846414749E-2</v>
      </c>
      <c r="E180">
        <f t="shared" si="15"/>
        <v>7.914767612375348E-2</v>
      </c>
      <c r="F180">
        <f t="shared" si="16"/>
        <v>2.2286620025514167E-2</v>
      </c>
      <c r="G180">
        <f t="shared" si="17"/>
        <v>4.5846761195343436E-2</v>
      </c>
      <c r="H180">
        <f>PRODUCT(INDEX(Overzicht!$B$2:$E$35,MATCH(demand!H$1,Overzicht!$B$2:$B$35,0),4),INDEX(Verdeelsleutels_percentage!$A:$AB,MATCH(demand!$C180,Verdeelsleutels_percentage!$C:$C,0),MATCH(INDEX(Overzicht!$B$1:$F$35,MATCH(demand!H$1,Overzicht!$B:$B,0),5),Verdeelsleutels_percentage!$1:$1,0)))</f>
        <v>2.2286620025514167E-2</v>
      </c>
      <c r="I180">
        <f>PRODUCT(INDEX(Overzicht!$B$2:$E$35,MATCH(demand!I$1,Overzicht!$B$2:$B$35,0),4),INDEX(Verdeelsleutels_percentage!$A:$AB,MATCH(demand!$C180,Verdeelsleutels_percentage!$C:$C,0),MATCH(INDEX(Overzicht!$B$1:$F$35,MATCH(demand!I$1,Overzicht!$B:$B,0),5),Verdeelsleutels_percentage!$1:$1,0)))</f>
        <v>4.9099455624163925E-4</v>
      </c>
      <c r="J180">
        <f>PRODUCT(INDEX(Overzicht!$B$2:$E$35,MATCH(demand!J$1,Overzicht!$B$2:$B$35,0),4),INDEX(Verdeelsleutels_percentage!$A:$AB,MATCH(demand!$C180,Verdeelsleutels_percentage!$C:$C,0),MATCH(INDEX(Overzicht!$B$1:$F$35,MATCH(demand!J$1,Overzicht!$B:$B,0),5),Verdeelsleutels_percentage!$1:$1,0)))</f>
        <v>5.0940845772603814E-3</v>
      </c>
      <c r="K180">
        <f>PRODUCT(INDEX(Overzicht!$B$2:$E$35,MATCH(demand!K$1,Overzicht!$B$2:$B$35,0),4),INDEX(Verdeelsleutels_percentage!$A:$AB,MATCH(demand!$C180,Verdeelsleutels_percentage!$C:$C,0),MATCH(INDEX(Overzicht!$B$1:$F$35,MATCH(demand!K$1,Overzicht!$B:$B,0),5),Verdeelsleutels_percentage!$1:$1,0)))</f>
        <v>5.7282698228191246E-5</v>
      </c>
      <c r="L180">
        <f>PRODUCT(INDEX(Overzicht!$B$2:$E$35,MATCH(demand!L$1,Overzicht!$B$2:$B$35,0),4),INDEX(Verdeelsleutels_percentage!$A:$AB,MATCH(demand!$C180,Verdeelsleutels_percentage!$C:$C,0),MATCH(INDEX(Overzicht!$B$1:$F$35,MATCH(demand!L$1,Overzicht!$B:$B,0),5),Verdeelsleutels_percentage!$1:$1,0)))</f>
        <v>7.6411268658905717E-3</v>
      </c>
      <c r="M180">
        <f>PRODUCT(INDEX(Overzicht!$B$2:$E$35,MATCH(demand!M$1,Overzicht!$B$2:$B$35,0),4),INDEX(Verdeelsleutels_percentage!$A:$AB,MATCH(demand!$C180,Verdeelsleutels_percentage!$C:$C,0),MATCH(INDEX(Overzicht!$B$1:$F$35,MATCH(demand!M$1,Overzicht!$B:$B,0),5),Verdeelsleutels_percentage!$1:$1,0)))</f>
        <v>5.878240153300361E-4</v>
      </c>
      <c r="N180">
        <f>PRODUCT(INDEX(Overzicht!$B$2:$E$35,MATCH(demand!N$1,Overzicht!$B$2:$B$35,0),4),INDEX(Verdeelsleutels_percentage!$A:$AB,MATCH(demand!$C180,Verdeelsleutels_percentage!$C:$C,0),MATCH(INDEX(Overzicht!$B$1:$F$35,MATCH(demand!N$1,Overzicht!$B:$B,0),5),Verdeelsleutels_percentage!$1:$1,0)))</f>
        <v>6.4044826051196319E-4</v>
      </c>
      <c r="O180">
        <f>PRODUCT(INDEX(Overzicht!$B$2:$E$35,MATCH(demand!O$1,Overzicht!$B$2:$B$35,0),4),INDEX(Verdeelsleutels_percentage!$A:$AB,MATCH(demand!$C180,Verdeelsleutels_percentage!$C:$C,0),MATCH(INDEX(Overzicht!$B$1:$F$35,MATCH(demand!O$1,Overzicht!$B:$B,0),5),Verdeelsleutels_percentage!$1:$1,0)))</f>
        <v>0</v>
      </c>
      <c r="P180">
        <f>PRODUCT(INDEX(Overzicht!$B$2:$E$35,MATCH(demand!P$1,Overzicht!$B$2:$B$35,0),4),INDEX(Verdeelsleutels_percentage!$A:$AB,MATCH(demand!$C180,Verdeelsleutels_percentage!$C:$C,0),MATCH(INDEX(Overzicht!$B$1:$F$35,MATCH(demand!P$1,Overzicht!$B:$B,0),5),Verdeelsleutels_percentage!$1:$1,0)))</f>
        <v>1.6850363158365991E-4</v>
      </c>
      <c r="Q180">
        <f>PRODUCT(INDEX(Overzicht!$B$2:$E$35,MATCH(demand!Q$1,Overzicht!$B$2:$B$35,0),4),INDEX(Verdeelsleutels_percentage!$A:$AB,MATCH(demand!$C180,Verdeelsleutels_percentage!$C:$C,0),MATCH(INDEX(Overzicht!$B$1:$F$35,MATCH(demand!Q$1,Overzicht!$B:$B,0),5),Verdeelsleutels_percentage!$1:$1,0)))</f>
        <v>7.5615317943708788E-3</v>
      </c>
      <c r="R180">
        <f>PRODUCT(INDEX(Overzicht!$B$2:$E$35,MATCH(demand!R$1,Overzicht!$B$2:$B$35,0),4),INDEX(Verdeelsleutels_percentage!$A:$AB,MATCH(demand!$C180,Verdeelsleutels_percentage!$C:$C,0),MATCH(INDEX(Overzicht!$B$1:$F$35,MATCH(demand!R$1,Overzicht!$B:$B,0),5),Verdeelsleutels_percentage!$1:$1,0)))</f>
        <v>1.3531162158347888E-3</v>
      </c>
      <c r="S180">
        <f>PRODUCT(INDEX(Overzicht!$B$2:$E$35,MATCH(demand!S$1,Overzicht!$B$2:$B$35,0),4),INDEX(Verdeelsleutels_percentage!$A:$AB,MATCH(demand!$C180,Verdeelsleutels_percentage!$C:$C,0),MATCH(INDEX(Overzicht!$B$1:$F$35,MATCH(demand!S$1,Overzicht!$B:$B,0),5),Verdeelsleutels_percentage!$1:$1,0)))</f>
        <v>1.0400422678573279E-2</v>
      </c>
      <c r="T180">
        <f>PRODUCT(INDEX(Overzicht!$B$2:$E$35,MATCH(demand!T$1,Overzicht!$B$2:$B$35,0),4),INDEX(Verdeelsleutels_percentage!$A:$AB,MATCH(demand!$C180,Verdeelsleutels_percentage!$C:$C,0),MATCH(INDEX(Overzicht!$B$1:$F$35,MATCH(demand!T$1,Overzicht!$B:$B,0),5),Verdeelsleutels_percentage!$1:$1,0)))</f>
        <v>8.4901409621006355E-3</v>
      </c>
      <c r="U180">
        <f>PRODUCT(INDEX(Overzicht!$B$2:$E$35,MATCH(demand!U$1,Overzicht!$B$2:$B$35,0),4),INDEX(Verdeelsleutels_percentage!$A:$AB,MATCH(demand!$C180,Verdeelsleutels_percentage!$C:$C,0),MATCH(INDEX(Overzicht!$B$1:$F$35,MATCH(demand!U$1,Overzicht!$B:$B,0),5),Verdeelsleutels_percentage!$1:$1,0)))</f>
        <v>2.6531690506564485E-2</v>
      </c>
      <c r="V180">
        <f>PRODUCT(INDEX(Overzicht!$B$2:$E$35,MATCH(demand!V$1,Overzicht!$B$2:$B$35,0),4),INDEX(Verdeelsleutels_percentage!$A:$AB,MATCH(demand!$C180,Verdeelsleutels_percentage!$C:$C,0),MATCH(INDEX(Overzicht!$B$1:$F$35,MATCH(demand!V$1,Overzicht!$B:$B,0),5),Verdeelsleutels_percentage!$1:$1,0)))</f>
        <v>2.334788764577675E-3</v>
      </c>
      <c r="W180">
        <f>PRODUCT(INDEX(Overzicht!$B$2:$E$35,MATCH(demand!W$1,Overzicht!$B$2:$B$35,0),4),INDEX(Verdeelsleutels_percentage!$A:$AB,MATCH(demand!$C180,Verdeelsleutels_percentage!$C:$C,0),MATCH(INDEX(Overzicht!$B$1:$F$35,MATCH(demand!W$1,Overzicht!$B:$B,0),5),Verdeelsleutels_percentage!$1:$1,0)))</f>
        <v>2.5470422886301906E-2</v>
      </c>
      <c r="X180">
        <f>PRODUCT(INDEX(Overzicht!$B$2:$E$35,MATCH(demand!X$1,Overzicht!$B$2:$B$35,0),4),INDEX(Verdeelsleutels_percentage!$A:$AB,MATCH(demand!$C180,Verdeelsleutels_percentage!$C:$C,0),MATCH(INDEX(Overzicht!$B$1:$F$35,MATCH(demand!X$1,Overzicht!$B:$B,0),5),Verdeelsleutels_percentage!$1:$1,0)))</f>
        <v>1.8929293521258826E-4</v>
      </c>
      <c r="Y180">
        <f>PRODUCT(INDEX(Overzicht!$B$2:$E$35,MATCH(demand!Y$1,Overzicht!$B$2:$B$35,0),4),INDEX(Verdeelsleutels_percentage!$A:$AB,MATCH(demand!$C180,Verdeelsleutels_percentage!$C:$C,0),MATCH(INDEX(Overzicht!$B$1:$F$35,MATCH(demand!Y$1,Overzicht!$B:$B,0),5),Verdeelsleutels_percentage!$1:$1,0)))</f>
        <v>2.8100890884431859E-7</v>
      </c>
      <c r="Z180">
        <f>PRODUCT(INDEX(Overzicht!$B$2:$E$35,MATCH(demand!Z$1,Overzicht!$B$2:$B$35,0),4),INDEX(Verdeelsleutels_percentage!$A:$AB,MATCH(demand!$C180,Verdeelsleutels_percentage!$C:$C,0),MATCH(INDEX(Overzicht!$B$1:$F$35,MATCH(demand!Z$1,Overzicht!$B:$B,0),5),Verdeelsleutels_percentage!$1:$1,0)))</f>
        <v>0</v>
      </c>
      <c r="AA180">
        <f>PRODUCT(INDEX(Overzicht!$B$2:$E$35,MATCH(demand!AA$1,Overzicht!$B$2:$B$35,0),4),INDEX(Verdeelsleutels_percentage!$A:$AB,MATCH(demand!$C180,Verdeelsleutels_percentage!$C:$C,0),MATCH(INDEX(Overzicht!$B$1:$F$35,MATCH(demand!AA$1,Overzicht!$B:$B,0),5),Verdeelsleutels_percentage!$1:$1,0)))</f>
        <v>6.5733078092238268E-6</v>
      </c>
      <c r="AB180">
        <f>PRODUCT(INDEX(Overzicht!$B$2:$E$35,MATCH(demand!AB$1,Overzicht!$B$2:$B$35,0),4),INDEX(Verdeelsleutels_percentage!$A:$AB,MATCH(demand!$C180,Verdeelsleutels_percentage!$C:$C,0),MATCH(INDEX(Overzicht!$B$1:$F$35,MATCH(demand!AB$1,Overzicht!$B:$B,0),5),Verdeelsleutels_percentage!$1:$1,0)))</f>
        <v>1.1106958421627972E-2</v>
      </c>
      <c r="AC180">
        <f>PRODUCT(INDEX(Overzicht!$B$2:$E$35,MATCH(demand!AC$1,Overzicht!$B$2:$B$35,0),4),INDEX(Verdeelsleutels_percentage!$A:$AB,MATCH(demand!$C180,Verdeelsleutels_percentage!$C:$C,0),MATCH(INDEX(Overzicht!$B$1:$F$35,MATCH(demand!AC$1,Overzicht!$B:$B,0),5),Verdeelsleutels_percentage!$1:$1,0)))</f>
        <v>3.7933335604526416E-4</v>
      </c>
      <c r="AD180">
        <f>PRODUCT(INDEX(Overzicht!$B$2:$E$35,MATCH(demand!AD$1,Overzicht!$B$2:$B$35,0),4),INDEX(Verdeelsleutels_percentage!$A:$AB,MATCH(demand!$C180,Verdeelsleutels_percentage!$C:$C,0),MATCH(INDEX(Overzicht!$B$1:$F$35,MATCH(demand!AD$1,Overzicht!$B:$B,0),5),Verdeelsleutels_percentage!$1:$1,0)))</f>
        <v>0</v>
      </c>
      <c r="AE180">
        <f>PRODUCT(INDEX(Overzicht!$B$2:$E$35,MATCH(demand!AE$1,Overzicht!$B$2:$B$35,0),4),INDEX(Verdeelsleutels_percentage!$A:$AB,MATCH(demand!$C180,Verdeelsleutels_percentage!$C:$C,0),MATCH(INDEX(Overzicht!$B$1:$F$35,MATCH(demand!AE$1,Overzicht!$B:$B,0),5),Verdeelsleutels_percentage!$1:$1,0)))</f>
        <v>0</v>
      </c>
      <c r="AF180">
        <f>PRODUCT(INDEX(Overzicht!$B$2:$E$35,MATCH(demand!AF$1,Overzicht!$B$2:$B$35,0),4),INDEX(Verdeelsleutels_percentage!$A:$AB,MATCH(demand!$C180,Verdeelsleutels_percentage!$C:$C,0),MATCH(INDEX(Overzicht!$B$1:$F$35,MATCH(demand!AF$1,Overzicht!$B:$B,0),5),Verdeelsleutels_percentage!$1:$1,0)))</f>
        <v>0</v>
      </c>
      <c r="AG180">
        <f>PRODUCT(INDEX(Overzicht!$B$2:$E$35,MATCH(demand!AG$1,Overzicht!$B$2:$B$35,0),4),INDEX(Verdeelsleutels_percentage!$A:$AB,MATCH(demand!$C180,Verdeelsleutels_percentage!$C:$C,0),MATCH(INDEX(Overzicht!$B$1:$F$35,MATCH(demand!AG$1,Overzicht!$B:$B,0),5),Verdeelsleutels_percentage!$1:$1,0)))</f>
        <v>0</v>
      </c>
      <c r="AH180">
        <f>PRODUCT(INDEX(Overzicht!$B$2:$E$35,MATCH(demand!AH$1,Overzicht!$B$2:$B$35,0),4),INDEX(Verdeelsleutels_percentage!$A:$AB,MATCH(demand!$C180,Verdeelsleutels_percentage!$C:$C,0),MATCH(INDEX(Overzicht!$B$1:$F$35,MATCH(demand!AH$1,Overzicht!$B:$B,0),5),Verdeelsleutels_percentage!$1:$1,0)))</f>
        <v>8.5453001519909751E-5</v>
      </c>
      <c r="AI180">
        <f>PRODUCT(INDEX(Overzicht!$B$2:$E$35,MATCH(demand!AI$1,Overzicht!$B$2:$B$35,0),4),INDEX(Verdeelsleutels_percentage!$A:$AB,MATCH(demand!$C180,Verdeelsleutels_percentage!$C:$C,0),MATCH(INDEX(Overzicht!$B$1:$F$35,MATCH(demand!AI$1,Overzicht!$B:$B,0),5),Verdeelsleutels_percentage!$1:$1,0)))</f>
        <v>1.3146615618447654E-5</v>
      </c>
      <c r="AJ180">
        <f>PRODUCT(INDEX(Overzicht!$B$2:$E$35,MATCH(demand!AJ$1,Overzicht!$B$2:$B$35,0),4),INDEX(Verdeelsleutels_percentage!$A:$AB,MATCH(demand!$C180,Verdeelsleutels_percentage!$C:$C,0),MATCH(INDEX(Overzicht!$B$1:$F$35,MATCH(demand!AJ$1,Overzicht!$B:$B,0),5),Verdeelsleutels_percentage!$1:$1,0)))</f>
        <v>0</v>
      </c>
      <c r="AK180">
        <f>PRODUCT(INDEX(Overzicht!$B$2:$E$35,MATCH(demand!AK$1,Overzicht!$B$2:$B$35,0),4),INDEX(Verdeelsleutels_percentage!$A:$AB,MATCH(demand!$C180,Verdeelsleutels_percentage!$C:$C,0),MATCH(INDEX(Overzicht!$B$1:$F$35,MATCH(demand!AK$1,Overzicht!$B:$B,0),5),Verdeelsleutels_percentage!$1:$1,0)))</f>
        <v>3.311154975219248E-4</v>
      </c>
      <c r="AL180">
        <f>PRODUCT(INDEX(Overzicht!$B$2:$E$35,MATCH(demand!AL$1,Overzicht!$B$2:$B$35,0),4),INDEX(Verdeelsleutels_percentage!$A:$AB,MATCH(demand!$C180,Verdeelsleutels_percentage!$C:$C,0),MATCH(INDEX(Overzicht!$B$1:$F$35,MATCH(demand!AL$1,Overzicht!$B:$B,0),5),Verdeelsleutels_percentage!$1:$1,0)))</f>
        <v>4.2450704810503177E-3</v>
      </c>
      <c r="AM180">
        <f>PRODUCT(INDEX(Overzicht!$B$2:$E$35,MATCH(demand!AM$1,Overzicht!$B$2:$B$35,0),4),INDEX(Verdeelsleutels_percentage!$A:$AB,MATCH(demand!$C180,Verdeelsleutels_percentage!$C:$C,0),MATCH(INDEX(Overzicht!$B$1:$F$35,MATCH(demand!AM$1,Overzicht!$B:$B,0),5),Verdeelsleutels_percentage!$1:$1,0)))</f>
        <v>8.4901409621006355E-3</v>
      </c>
      <c r="AN180">
        <f>PRODUCT(INDEX(Overzicht!$B$2:$E$35,MATCH(demand!AN$1,Overzicht!$B$2:$B$35,0),4),INDEX(Verdeelsleutels_percentage!$A:$AB,MATCH(demand!$C180,Verdeelsleutels_percentage!$C:$C,0),MATCH(INDEX(Overzicht!$B$1:$F$35,MATCH(demand!AN$1,Overzicht!$B:$B,0),5),Verdeelsleutels_percentage!$1:$1,0)))</f>
        <v>4.2450704810503177E-3</v>
      </c>
      <c r="AO180">
        <f>PRODUCT(INDEX(Overzicht!$B$2:$E$35,MATCH(demand!AO$1,Overzicht!$B$2:$B$35,0),4),INDEX(Verdeelsleutels_percentage!$A:$AB,MATCH(demand!$C180,Verdeelsleutels_percentage!$C:$C,0),MATCH(INDEX(Overzicht!$B$1:$F$35,MATCH(demand!AO$1,Overzicht!$B:$B,0),5),Verdeelsleutels_percentage!$1:$1,0)))</f>
        <v>1.4857746683676112E-2</v>
      </c>
    </row>
    <row r="181" spans="2:41">
      <c r="B181" t="str">
        <f>INDEX('ETLocal datasets'!B:C,MATCH(C181,'ETLocal datasets'!C:C,0),1)</f>
        <v>GM0513</v>
      </c>
      <c r="C181" t="str">
        <f>'ETLocal datasets'!C164</f>
        <v>Gouda</v>
      </c>
      <c r="D181">
        <f t="shared" si="14"/>
        <v>2.8369974786697585E-2</v>
      </c>
      <c r="E181">
        <f t="shared" si="15"/>
        <v>0.1456453678883837</v>
      </c>
      <c r="F181">
        <f t="shared" si="16"/>
        <v>4.4462056051664367E-2</v>
      </c>
      <c r="G181">
        <f t="shared" si="17"/>
        <v>9.1464801020566699E-2</v>
      </c>
      <c r="H181">
        <f>PRODUCT(INDEX(Overzicht!$B$2:$E$35,MATCH(demand!H$1,Overzicht!$B$2:$B$35,0),4),INDEX(Verdeelsleutels_percentage!$A:$AB,MATCH(demand!$C181,Verdeelsleutels_percentage!$C:$C,0),MATCH(INDEX(Overzicht!$B$1:$F$35,MATCH(demand!H$1,Overzicht!$B:$B,0),5),Verdeelsleutels_percentage!$1:$1,0)))</f>
        <v>4.4462056051664367E-2</v>
      </c>
      <c r="I181">
        <f>PRODUCT(INDEX(Overzicht!$B$2:$E$35,MATCH(demand!I$1,Overzicht!$B$2:$B$35,0),4),INDEX(Verdeelsleutels_percentage!$A:$AB,MATCH(demand!$C181,Verdeelsleutels_percentage!$C:$C,0),MATCH(INDEX(Overzicht!$B$1:$F$35,MATCH(demand!I$1,Overzicht!$B:$B,0),5),Verdeelsleutels_percentage!$1:$1,0)))</f>
        <v>1.6927413214576894E-6</v>
      </c>
      <c r="J181">
        <f>PRODUCT(INDEX(Overzicht!$B$2:$E$35,MATCH(demand!J$1,Overzicht!$B$2:$B$35,0),4),INDEX(Verdeelsleutels_percentage!$A:$AB,MATCH(demand!$C181,Verdeelsleutels_percentage!$C:$C,0),MATCH(INDEX(Overzicht!$B$1:$F$35,MATCH(demand!J$1,Overzicht!$B:$B,0),5),Verdeelsleutels_percentage!$1:$1,0)))</f>
        <v>1.0162755668951856E-2</v>
      </c>
      <c r="K181">
        <f>PRODUCT(INDEX(Overzicht!$B$2:$E$35,MATCH(demand!K$1,Overzicht!$B$2:$B$35,0),4),INDEX(Verdeelsleutels_percentage!$A:$AB,MATCH(demand!$C181,Verdeelsleutels_percentage!$C:$C,0),MATCH(INDEX(Overzicht!$B$1:$F$35,MATCH(demand!K$1,Overzicht!$B:$B,0),5),Verdeelsleutels_percentage!$1:$1,0)))</f>
        <v>1.974864875033971E-7</v>
      </c>
      <c r="L181">
        <f>PRODUCT(INDEX(Overzicht!$B$2:$E$35,MATCH(demand!L$1,Overzicht!$B$2:$B$35,0),4),INDEX(Verdeelsleutels_percentage!$A:$AB,MATCH(demand!$C181,Verdeelsleutels_percentage!$C:$C,0),MATCH(INDEX(Overzicht!$B$1:$F$35,MATCH(demand!L$1,Overzicht!$B:$B,0),5),Verdeelsleutels_percentage!$1:$1,0)))</f>
        <v>1.5244133503427784E-2</v>
      </c>
      <c r="M181">
        <f>PRODUCT(INDEX(Overzicht!$B$2:$E$35,MATCH(demand!M$1,Overzicht!$B$2:$B$35,0),4),INDEX(Verdeelsleutels_percentage!$A:$AB,MATCH(demand!$C181,Verdeelsleutels_percentage!$C:$C,0),MATCH(INDEX(Overzicht!$B$1:$F$35,MATCH(demand!M$1,Overzicht!$B:$B,0),5),Verdeelsleutels_percentage!$1:$1,0)))</f>
        <v>6.114041202571596E-6</v>
      </c>
      <c r="N181">
        <f>PRODUCT(INDEX(Overzicht!$B$2:$E$35,MATCH(demand!N$1,Overzicht!$B$2:$B$35,0),4),INDEX(Verdeelsleutels_percentage!$A:$AB,MATCH(demand!$C181,Verdeelsleutels_percentage!$C:$C,0),MATCH(INDEX(Overzicht!$B$1:$F$35,MATCH(demand!N$1,Overzicht!$B:$B,0),5),Verdeelsleutels_percentage!$1:$1,0)))</f>
        <v>5.6427159516472519E-6</v>
      </c>
      <c r="O181">
        <f>PRODUCT(INDEX(Overzicht!$B$2:$E$35,MATCH(demand!O$1,Overzicht!$B$2:$B$35,0),4),INDEX(Verdeelsleutels_percentage!$A:$AB,MATCH(demand!$C181,Verdeelsleutels_percentage!$C:$C,0),MATCH(INDEX(Overzicht!$B$1:$F$35,MATCH(demand!O$1,Overzicht!$B:$B,0),5),Verdeelsleutels_percentage!$1:$1,0)))</f>
        <v>0</v>
      </c>
      <c r="P181">
        <f>PRODUCT(INDEX(Overzicht!$B$2:$E$35,MATCH(demand!P$1,Overzicht!$B$2:$B$35,0),4),INDEX(Verdeelsleutels_percentage!$A:$AB,MATCH(demand!$C181,Verdeelsleutels_percentage!$C:$C,0),MATCH(INDEX(Overzicht!$B$1:$F$35,MATCH(demand!P$1,Overzicht!$B:$B,0),5),Verdeelsleutels_percentage!$1:$1,0)))</f>
        <v>0</v>
      </c>
      <c r="Q181">
        <f>PRODUCT(INDEX(Overzicht!$B$2:$E$35,MATCH(demand!Q$1,Overzicht!$B$2:$B$35,0),4),INDEX(Verdeelsleutels_percentage!$A:$AB,MATCH(demand!$C181,Verdeelsleutels_percentage!$C:$C,0),MATCH(INDEX(Overzicht!$B$1:$F$35,MATCH(demand!Q$1,Overzicht!$B:$B,0),5),Verdeelsleutels_percentage!$1:$1,0)))</f>
        <v>1.5085340446100411E-2</v>
      </c>
      <c r="R181">
        <f>PRODUCT(INDEX(Overzicht!$B$2:$E$35,MATCH(demand!R$1,Overzicht!$B$2:$B$35,0),4),INDEX(Verdeelsleutels_percentage!$A:$AB,MATCH(demand!$C181,Verdeelsleutels_percentage!$C:$C,0),MATCH(INDEX(Overzicht!$B$1:$F$35,MATCH(demand!R$1,Overzicht!$B:$B,0),5),Verdeelsleutels_percentage!$1:$1,0)))</f>
        <v>2.6994819745653365E-3</v>
      </c>
      <c r="S181">
        <f>PRODUCT(INDEX(Overzicht!$B$2:$E$35,MATCH(demand!S$1,Overzicht!$B$2:$B$35,0),4),INDEX(Verdeelsleutels_percentage!$A:$AB,MATCH(demand!$C181,Verdeelsleutels_percentage!$C:$C,0),MATCH(INDEX(Overzicht!$B$1:$F$35,MATCH(demand!S$1,Overzicht!$B:$B,0),5),Verdeelsleutels_percentage!$1:$1,0)))</f>
        <v>2.0748959490776708E-2</v>
      </c>
      <c r="T181">
        <f>PRODUCT(INDEX(Overzicht!$B$2:$E$35,MATCH(demand!T$1,Overzicht!$B$2:$B$35,0),4),INDEX(Verdeelsleutels_percentage!$A:$AB,MATCH(demand!$C181,Verdeelsleutels_percentage!$C:$C,0),MATCH(INDEX(Overzicht!$B$1:$F$35,MATCH(demand!T$1,Overzicht!$B:$B,0),5),Verdeelsleutels_percentage!$1:$1,0)))</f>
        <v>1.693792611491976E-2</v>
      </c>
      <c r="U181">
        <f>PRODUCT(INDEX(Overzicht!$B$2:$E$35,MATCH(demand!U$1,Overzicht!$B$2:$B$35,0),4),INDEX(Verdeelsleutels_percentage!$A:$AB,MATCH(demand!$C181,Verdeelsleutels_percentage!$C:$C,0),MATCH(INDEX(Overzicht!$B$1:$F$35,MATCH(demand!U$1,Overzicht!$B:$B,0),5),Verdeelsleutels_percentage!$1:$1,0)))</f>
        <v>5.2931019109124247E-2</v>
      </c>
      <c r="V181">
        <f>PRODUCT(INDEX(Overzicht!$B$2:$E$35,MATCH(demand!V$1,Overzicht!$B$2:$B$35,0),4),INDEX(Verdeelsleutels_percentage!$A:$AB,MATCH(demand!$C181,Verdeelsleutels_percentage!$C:$C,0),MATCH(INDEX(Overzicht!$B$1:$F$35,MATCH(demand!V$1,Overzicht!$B:$B,0),5),Verdeelsleutels_percentage!$1:$1,0)))</f>
        <v>4.6579296816029346E-3</v>
      </c>
      <c r="W181">
        <f>PRODUCT(INDEX(Overzicht!$B$2:$E$35,MATCH(demand!W$1,Overzicht!$B$2:$B$35,0),4),INDEX(Verdeelsleutels_percentage!$A:$AB,MATCH(demand!$C181,Verdeelsleutels_percentage!$C:$C,0),MATCH(INDEX(Overzicht!$B$1:$F$35,MATCH(demand!W$1,Overzicht!$B:$B,0),5),Verdeelsleutels_percentage!$1:$1,0)))</f>
        <v>5.0813778344759281E-2</v>
      </c>
      <c r="X181">
        <f>PRODUCT(INDEX(Overzicht!$B$2:$E$35,MATCH(demand!X$1,Overzicht!$B$2:$B$35,0),4),INDEX(Verdeelsleutels_percentage!$A:$AB,MATCH(demand!$C181,Verdeelsleutels_percentage!$C:$C,0),MATCH(INDEX(Overzicht!$B$1:$F$35,MATCH(demand!X$1,Overzicht!$B:$B,0),5),Verdeelsleutels_percentage!$1:$1,0)))</f>
        <v>8.3511589064377172E-5</v>
      </c>
      <c r="Y181">
        <f>PRODUCT(INDEX(Overzicht!$B$2:$E$35,MATCH(demand!Y$1,Overzicht!$B$2:$B$35,0),4),INDEX(Verdeelsleutels_percentage!$A:$AB,MATCH(demand!$C181,Verdeelsleutels_percentage!$C:$C,0),MATCH(INDEX(Overzicht!$B$1:$F$35,MATCH(demand!Y$1,Overzicht!$B:$B,0),5),Verdeelsleutels_percentage!$1:$1,0)))</f>
        <v>1.1775611418238111E-7</v>
      </c>
      <c r="Z181">
        <f>PRODUCT(INDEX(Overzicht!$B$2:$E$35,MATCH(demand!Z$1,Overzicht!$B$2:$B$35,0),4),INDEX(Verdeelsleutels_percentage!$A:$AB,MATCH(demand!$C181,Verdeelsleutels_percentage!$C:$C,0),MATCH(INDEX(Overzicht!$B$1:$F$35,MATCH(demand!Z$1,Overzicht!$B:$B,0),5),Verdeelsleutels_percentage!$1:$1,0)))</f>
        <v>0</v>
      </c>
      <c r="AA181">
        <f>PRODUCT(INDEX(Overzicht!$B$2:$E$35,MATCH(demand!AA$1,Overzicht!$B$2:$B$35,0),4),INDEX(Verdeelsleutels_percentage!$A:$AB,MATCH(demand!$C181,Verdeelsleutels_percentage!$C:$C,0),MATCH(INDEX(Overzicht!$B$1:$F$35,MATCH(demand!AA$1,Overzicht!$B:$B,0),5),Verdeelsleutels_percentage!$1:$1,0)))</f>
        <v>2.7545289867223653E-6</v>
      </c>
      <c r="AB181">
        <f>PRODUCT(INDEX(Overzicht!$B$2:$E$35,MATCH(demand!AB$1,Overzicht!$B$2:$B$35,0),4),INDEX(Verdeelsleutels_percentage!$A:$AB,MATCH(demand!$C181,Verdeelsleutels_percentage!$C:$C,0),MATCH(INDEX(Overzicht!$B$1:$F$35,MATCH(demand!AB$1,Overzicht!$B:$B,0),5),Verdeelsleutels_percentage!$1:$1,0)))</f>
        <v>1.1501084966818342E-2</v>
      </c>
      <c r="AC181">
        <f>PRODUCT(INDEX(Overzicht!$B$2:$E$35,MATCH(demand!AC$1,Overzicht!$B$2:$B$35,0),4),INDEX(Verdeelsleutels_percentage!$A:$AB,MATCH(demand!$C181,Verdeelsleutels_percentage!$C:$C,0),MATCH(INDEX(Overzicht!$B$1:$F$35,MATCH(demand!AC$1,Overzicht!$B:$B,0),5),Verdeelsleutels_percentage!$1:$1,0)))</f>
        <v>3.7858355124105572E-4</v>
      </c>
      <c r="AD181">
        <f>PRODUCT(INDEX(Overzicht!$B$2:$E$35,MATCH(demand!AD$1,Overzicht!$B$2:$B$35,0),4),INDEX(Verdeelsleutels_percentage!$A:$AB,MATCH(demand!$C181,Verdeelsleutels_percentage!$C:$C,0),MATCH(INDEX(Overzicht!$B$1:$F$35,MATCH(demand!AD$1,Overzicht!$B:$B,0),5),Verdeelsleutels_percentage!$1:$1,0)))</f>
        <v>0</v>
      </c>
      <c r="AE181">
        <f>PRODUCT(INDEX(Overzicht!$B$2:$E$35,MATCH(demand!AE$1,Overzicht!$B$2:$B$35,0),4),INDEX(Verdeelsleutels_percentage!$A:$AB,MATCH(demand!$C181,Verdeelsleutels_percentage!$C:$C,0),MATCH(INDEX(Overzicht!$B$1:$F$35,MATCH(demand!AE$1,Overzicht!$B:$B,0),5),Verdeelsleutels_percentage!$1:$1,0)))</f>
        <v>0</v>
      </c>
      <c r="AF181">
        <f>PRODUCT(INDEX(Overzicht!$B$2:$E$35,MATCH(demand!AF$1,Overzicht!$B$2:$B$35,0),4),INDEX(Verdeelsleutels_percentage!$A:$AB,MATCH(demand!$C181,Verdeelsleutels_percentage!$C:$C,0),MATCH(INDEX(Overzicht!$B$1:$F$35,MATCH(demand!AF$1,Overzicht!$B:$B,0),5),Verdeelsleutels_percentage!$1:$1,0)))</f>
        <v>0</v>
      </c>
      <c r="AG181">
        <f>PRODUCT(INDEX(Overzicht!$B$2:$E$35,MATCH(demand!AG$1,Overzicht!$B$2:$B$35,0),4),INDEX(Verdeelsleutels_percentage!$A:$AB,MATCH(demand!$C181,Verdeelsleutels_percentage!$C:$C,0),MATCH(INDEX(Overzicht!$B$1:$F$35,MATCH(demand!AG$1,Overzicht!$B:$B,0),5),Verdeelsleutels_percentage!$1:$1,0)))</f>
        <v>0</v>
      </c>
      <c r="AH181">
        <f>PRODUCT(INDEX(Overzicht!$B$2:$E$35,MATCH(demand!AH$1,Overzicht!$B$2:$B$35,0),4),INDEX(Verdeelsleutels_percentage!$A:$AB,MATCH(demand!$C181,Verdeelsleutels_percentage!$C:$C,0),MATCH(INDEX(Overzicht!$B$1:$F$35,MATCH(demand!AH$1,Overzicht!$B:$B,0),5),Verdeelsleutels_percentage!$1:$1,0)))</f>
        <v>3.5808876827390751E-5</v>
      </c>
      <c r="AI181">
        <f>PRODUCT(INDEX(Overzicht!$B$2:$E$35,MATCH(demand!AI$1,Overzicht!$B$2:$B$35,0),4),INDEX(Verdeelsleutels_percentage!$A:$AB,MATCH(demand!$C181,Verdeelsleutels_percentage!$C:$C,0),MATCH(INDEX(Overzicht!$B$1:$F$35,MATCH(demand!AI$1,Overzicht!$B:$B,0),5),Verdeelsleutels_percentage!$1:$1,0)))</f>
        <v>5.5090579734447307E-6</v>
      </c>
      <c r="AJ181">
        <f>PRODUCT(INDEX(Overzicht!$B$2:$E$35,MATCH(demand!AJ$1,Overzicht!$B$2:$B$35,0),4),INDEX(Verdeelsleutels_percentage!$A:$AB,MATCH(demand!$C181,Verdeelsleutels_percentage!$C:$C,0),MATCH(INDEX(Overzicht!$B$1:$F$35,MATCH(demand!AJ$1,Overzicht!$B:$B,0),5),Verdeelsleutels_percentage!$1:$1,0)))</f>
        <v>0</v>
      </c>
      <c r="AK181">
        <f>PRODUCT(INDEX(Overzicht!$B$2:$E$35,MATCH(demand!AK$1,Overzicht!$B$2:$B$35,0),4),INDEX(Verdeelsleutels_percentage!$A:$AB,MATCH(demand!$C181,Verdeelsleutels_percentage!$C:$C,0),MATCH(INDEX(Overzicht!$B$1:$F$35,MATCH(demand!AK$1,Overzicht!$B:$B,0),5),Verdeelsleutels_percentage!$1:$1,0)))</f>
        <v>6.605791184818707E-4</v>
      </c>
      <c r="AL181">
        <f>PRODUCT(INDEX(Overzicht!$B$2:$E$35,MATCH(demand!AL$1,Overzicht!$B$2:$B$35,0),4),INDEX(Verdeelsleutels_percentage!$A:$AB,MATCH(demand!$C181,Verdeelsleutels_percentage!$C:$C,0),MATCH(INDEX(Overzicht!$B$1:$F$35,MATCH(demand!AL$1,Overzicht!$B:$B,0),5),Verdeelsleutels_percentage!$1:$1,0)))</f>
        <v>8.4689630574598801E-3</v>
      </c>
      <c r="AM181">
        <f>PRODUCT(INDEX(Overzicht!$B$2:$E$35,MATCH(demand!AM$1,Overzicht!$B$2:$B$35,0),4),INDEX(Verdeelsleutels_percentage!$A:$AB,MATCH(demand!$C181,Verdeelsleutels_percentage!$C:$C,0),MATCH(INDEX(Overzicht!$B$1:$F$35,MATCH(demand!AM$1,Overzicht!$B:$B,0),5),Verdeelsleutels_percentage!$1:$1,0)))</f>
        <v>1.693792611491976E-2</v>
      </c>
      <c r="AN181">
        <f>PRODUCT(INDEX(Overzicht!$B$2:$E$35,MATCH(demand!AN$1,Overzicht!$B$2:$B$35,0),4),INDEX(Verdeelsleutels_percentage!$A:$AB,MATCH(demand!$C181,Verdeelsleutels_percentage!$C:$C,0),MATCH(INDEX(Overzicht!$B$1:$F$35,MATCH(demand!AN$1,Overzicht!$B:$B,0),5),Verdeelsleutels_percentage!$1:$1,0)))</f>
        <v>8.4689630574598801E-3</v>
      </c>
      <c r="AO181">
        <f>PRODUCT(INDEX(Overzicht!$B$2:$E$35,MATCH(demand!AO$1,Overzicht!$B$2:$B$35,0),4),INDEX(Verdeelsleutels_percentage!$A:$AB,MATCH(demand!$C181,Verdeelsleutels_percentage!$C:$C,0),MATCH(INDEX(Overzicht!$B$1:$F$35,MATCH(demand!AO$1,Overzicht!$B:$B,0),5),Verdeelsleutels_percentage!$1:$1,0)))</f>
        <v>2.964137070110958E-2</v>
      </c>
    </row>
    <row r="182" spans="2:41">
      <c r="B182" t="str">
        <f>INDEX('ETLocal datasets'!B:C,MATCH(C182,'ETLocal datasets'!C:C,0),1)</f>
        <v>GM0518</v>
      </c>
      <c r="C182" t="str">
        <f>'ETLocal datasets'!C165</f>
        <v>'s-Gravenhage</v>
      </c>
      <c r="D182">
        <f t="shared" si="14"/>
        <v>0.2086085329030315</v>
      </c>
      <c r="E182">
        <f t="shared" si="15"/>
        <v>1.0647467479439967</v>
      </c>
      <c r="F182">
        <f t="shared" si="16"/>
        <v>0.32676734387935125</v>
      </c>
      <c r="G182">
        <f t="shared" si="17"/>
        <v>0.67220710740895107</v>
      </c>
      <c r="H182">
        <f>PRODUCT(INDEX(Overzicht!$B$2:$E$35,MATCH(demand!H$1,Overzicht!$B$2:$B$35,0),4),INDEX(Verdeelsleutels_percentage!$A:$AB,MATCH(demand!$C182,Verdeelsleutels_percentage!$C:$C,0),MATCH(INDEX(Overzicht!$B$1:$F$35,MATCH(demand!H$1,Overzicht!$B:$B,0),5),Verdeelsleutels_percentage!$1:$1,0)))</f>
        <v>0.32676734387935125</v>
      </c>
      <c r="I182">
        <f>PRODUCT(INDEX(Overzicht!$B$2:$E$35,MATCH(demand!I$1,Overzicht!$B$2:$B$35,0),4),INDEX(Verdeelsleutels_percentage!$A:$AB,MATCH(demand!$C182,Verdeelsleutels_percentage!$C:$C,0),MATCH(INDEX(Overzicht!$B$1:$F$35,MATCH(demand!I$1,Overzicht!$B:$B,0),5),Verdeelsleutels_percentage!$1:$1,0)))</f>
        <v>3.7714940462203381E-4</v>
      </c>
      <c r="J182">
        <f>PRODUCT(INDEX(Overzicht!$B$2:$E$35,MATCH(demand!J$1,Overzicht!$B$2:$B$35,0),4),INDEX(Verdeelsleutels_percentage!$A:$AB,MATCH(demand!$C182,Verdeelsleutels_percentage!$C:$C,0),MATCH(INDEX(Overzicht!$B$1:$F$35,MATCH(demand!J$1,Overzicht!$B:$B,0),5),Verdeelsleutels_percentage!$1:$1,0)))</f>
        <v>7.4689678600994569E-2</v>
      </c>
      <c r="K182">
        <f>PRODUCT(INDEX(Overzicht!$B$2:$E$35,MATCH(demand!K$1,Overzicht!$B$2:$B$35,0),4),INDEX(Verdeelsleutels_percentage!$A:$AB,MATCH(demand!$C182,Verdeelsleutels_percentage!$C:$C,0),MATCH(INDEX(Overzicht!$B$1:$F$35,MATCH(demand!K$1,Overzicht!$B:$B,0),5),Verdeelsleutels_percentage!$1:$1,0)))</f>
        <v>4.4000763872570617E-5</v>
      </c>
      <c r="L182">
        <f>PRODUCT(INDEX(Overzicht!$B$2:$E$35,MATCH(demand!L$1,Overzicht!$B$2:$B$35,0),4),INDEX(Verdeelsleutels_percentage!$A:$AB,MATCH(demand!$C182,Verdeelsleutels_percentage!$C:$C,0),MATCH(INDEX(Overzicht!$B$1:$F$35,MATCH(demand!L$1,Overzicht!$B:$B,0),5),Verdeelsleutels_percentage!$1:$1,0)))</f>
        <v>0.11203451790149185</v>
      </c>
      <c r="M182">
        <f>PRODUCT(INDEX(Overzicht!$B$2:$E$35,MATCH(demand!M$1,Overzicht!$B$2:$B$35,0),4),INDEX(Verdeelsleutels_percentage!$A:$AB,MATCH(demand!$C182,Verdeelsleutels_percentage!$C:$C,0),MATCH(INDEX(Overzicht!$B$1:$F$35,MATCH(demand!M$1,Overzicht!$B:$B,0),5),Verdeelsleutels_percentage!$1:$1,0)))</f>
        <v>0</v>
      </c>
      <c r="N182">
        <f>PRODUCT(INDEX(Overzicht!$B$2:$E$35,MATCH(demand!N$1,Overzicht!$B$2:$B$35,0),4),INDEX(Verdeelsleutels_percentage!$A:$AB,MATCH(demand!$C182,Verdeelsleutels_percentage!$C:$C,0),MATCH(INDEX(Overzicht!$B$1:$F$35,MATCH(demand!N$1,Overzicht!$B:$B,0),5),Verdeelsleutels_percentage!$1:$1,0)))</f>
        <v>0</v>
      </c>
      <c r="O182">
        <f>PRODUCT(INDEX(Overzicht!$B$2:$E$35,MATCH(demand!O$1,Overzicht!$B$2:$B$35,0),4),INDEX(Verdeelsleutels_percentage!$A:$AB,MATCH(demand!$C182,Verdeelsleutels_percentage!$C:$C,0),MATCH(INDEX(Overzicht!$B$1:$F$35,MATCH(demand!O$1,Overzicht!$B:$B,0),5),Verdeelsleutels_percentage!$1:$1,0)))</f>
        <v>0</v>
      </c>
      <c r="P182">
        <f>PRODUCT(INDEX(Overzicht!$B$2:$E$35,MATCH(demand!P$1,Overzicht!$B$2:$B$35,0),4),INDEX(Verdeelsleutels_percentage!$A:$AB,MATCH(demand!$C182,Verdeelsleutels_percentage!$C:$C,0),MATCH(INDEX(Overzicht!$B$1:$F$35,MATCH(demand!P$1,Overzicht!$B:$B,0),5),Verdeelsleutels_percentage!$1:$1,0)))</f>
        <v>1.3876769659830817E-5</v>
      </c>
      <c r="Q182">
        <f>PRODUCT(INDEX(Overzicht!$B$2:$E$35,MATCH(demand!Q$1,Overzicht!$B$2:$B$35,0),4),INDEX(Verdeelsleutels_percentage!$A:$AB,MATCH(demand!$C182,Verdeelsleutels_percentage!$C:$C,0),MATCH(INDEX(Overzicht!$B$1:$F$35,MATCH(demand!Q$1,Overzicht!$B:$B,0),5),Verdeelsleutels_percentage!$1:$1,0)))</f>
        <v>0.1108674916733513</v>
      </c>
      <c r="R182">
        <f>PRODUCT(INDEX(Overzicht!$B$2:$E$35,MATCH(demand!R$1,Overzicht!$B$2:$B$35,0),4),INDEX(Verdeelsleutels_percentage!$A:$AB,MATCH(demand!$C182,Verdeelsleutels_percentage!$C:$C,0),MATCH(INDEX(Overzicht!$B$1:$F$35,MATCH(demand!R$1,Overzicht!$B:$B,0),5),Verdeelsleutels_percentage!$1:$1,0)))</f>
        <v>1.9839445878389182E-2</v>
      </c>
      <c r="S182">
        <f>PRODUCT(INDEX(Overzicht!$B$2:$E$35,MATCH(demand!S$1,Overzicht!$B$2:$B$35,0),4),INDEX(Verdeelsleutels_percentage!$A:$AB,MATCH(demand!$C182,Verdeelsleutels_percentage!$C:$C,0),MATCH(INDEX(Overzicht!$B$1:$F$35,MATCH(demand!S$1,Overzicht!$B:$B,0),5),Verdeelsleutels_percentage!$1:$1,0)))</f>
        <v>0.15249142714369726</v>
      </c>
      <c r="T182">
        <f>PRODUCT(INDEX(Overzicht!$B$2:$E$35,MATCH(demand!T$1,Overzicht!$B$2:$B$35,0),4),INDEX(Verdeelsleutels_percentage!$A:$AB,MATCH(demand!$C182,Verdeelsleutels_percentage!$C:$C,0),MATCH(INDEX(Overzicht!$B$1:$F$35,MATCH(demand!T$1,Overzicht!$B:$B,0),5),Verdeelsleutels_percentage!$1:$1,0)))</f>
        <v>0.12448279766832428</v>
      </c>
      <c r="U182">
        <f>PRODUCT(INDEX(Overzicht!$B$2:$E$35,MATCH(demand!U$1,Overzicht!$B$2:$B$35,0),4),INDEX(Verdeelsleutels_percentage!$A:$AB,MATCH(demand!$C182,Verdeelsleutels_percentage!$C:$C,0),MATCH(INDEX(Overzicht!$B$1:$F$35,MATCH(demand!U$1,Overzicht!$B:$B,0),5),Verdeelsleutels_percentage!$1:$1,0)))</f>
        <v>0.38900874271351338</v>
      </c>
      <c r="V182">
        <f>PRODUCT(INDEX(Overzicht!$B$2:$E$35,MATCH(demand!V$1,Overzicht!$B$2:$B$35,0),4),INDEX(Verdeelsleutels_percentage!$A:$AB,MATCH(demand!$C182,Verdeelsleutels_percentage!$C:$C,0),MATCH(INDEX(Overzicht!$B$1:$F$35,MATCH(demand!V$1,Overzicht!$B:$B,0),5),Verdeelsleutels_percentage!$1:$1,0)))</f>
        <v>3.4232769358789182E-2</v>
      </c>
      <c r="W182">
        <f>PRODUCT(INDEX(Overzicht!$B$2:$E$35,MATCH(demand!W$1,Overzicht!$B$2:$B$35,0),4),INDEX(Verdeelsleutels_percentage!$A:$AB,MATCH(demand!$C182,Verdeelsleutels_percentage!$C:$C,0),MATCH(INDEX(Overzicht!$B$1:$F$35,MATCH(demand!W$1,Overzicht!$B:$B,0),5),Verdeelsleutels_percentage!$1:$1,0)))</f>
        <v>0.37344839300497285</v>
      </c>
      <c r="X182">
        <f>PRODUCT(INDEX(Overzicht!$B$2:$E$35,MATCH(demand!X$1,Overzicht!$B$2:$B$35,0),4),INDEX(Verdeelsleutels_percentage!$A:$AB,MATCH(demand!$C182,Verdeelsleutels_percentage!$C:$C,0),MATCH(INDEX(Overzicht!$B$1:$F$35,MATCH(demand!X$1,Overzicht!$B:$B,0),5),Verdeelsleutels_percentage!$1:$1,0)))</f>
        <v>2.238110586925308E-3</v>
      </c>
      <c r="Y182">
        <f>PRODUCT(INDEX(Overzicht!$B$2:$E$35,MATCH(demand!Y$1,Overzicht!$B$2:$B$35,0),4),INDEX(Verdeelsleutels_percentage!$A:$AB,MATCH(demand!$C182,Verdeelsleutels_percentage!$C:$C,0),MATCH(INDEX(Overzicht!$B$1:$F$35,MATCH(demand!Y$1,Overzicht!$B:$B,0),5),Verdeelsleutels_percentage!$1:$1,0)))</f>
        <v>6.2701307551657473E-8</v>
      </c>
      <c r="Z182">
        <f>PRODUCT(INDEX(Overzicht!$B$2:$E$35,MATCH(demand!Z$1,Overzicht!$B$2:$B$35,0),4),INDEX(Verdeelsleutels_percentage!$A:$AB,MATCH(demand!$C182,Verdeelsleutels_percentage!$C:$C,0),MATCH(INDEX(Overzicht!$B$1:$F$35,MATCH(demand!Z$1,Overzicht!$B:$B,0),5),Verdeelsleutels_percentage!$1:$1,0)))</f>
        <v>0</v>
      </c>
      <c r="AA182">
        <f>PRODUCT(INDEX(Overzicht!$B$2:$E$35,MATCH(demand!AA$1,Overzicht!$B$2:$B$35,0),4),INDEX(Verdeelsleutels_percentage!$A:$AB,MATCH(demand!$C182,Verdeelsleutels_percentage!$C:$C,0),MATCH(INDEX(Overzicht!$B$1:$F$35,MATCH(demand!AA$1,Overzicht!$B:$B,0),5),Verdeelsleutels_percentage!$1:$1,0)))</f>
        <v>1.4666972526703504E-6</v>
      </c>
      <c r="AB182">
        <f>PRODUCT(INDEX(Overzicht!$B$2:$E$35,MATCH(demand!AB$1,Overzicht!$B$2:$B$35,0),4),INDEX(Verdeelsleutels_percentage!$A:$AB,MATCH(demand!$C182,Verdeelsleutels_percentage!$C:$C,0),MATCH(INDEX(Overzicht!$B$1:$F$35,MATCH(demand!AB$1,Overzicht!$B:$B,0),5),Verdeelsleutels_percentage!$1:$1,0)))</f>
        <v>7.7347313816887503E-2</v>
      </c>
      <c r="AC182">
        <f>PRODUCT(INDEX(Overzicht!$B$2:$E$35,MATCH(demand!AC$1,Overzicht!$B$2:$B$35,0),4),INDEX(Verdeelsleutels_percentage!$A:$AB,MATCH(demand!$C182,Verdeelsleutels_percentage!$C:$C,0),MATCH(INDEX(Overzicht!$B$1:$F$35,MATCH(demand!AC$1,Overzicht!$B:$B,0),5),Verdeelsleutels_percentage!$1:$1,0)))</f>
        <v>2.7578227478572814E-3</v>
      </c>
      <c r="AD182">
        <f>PRODUCT(INDEX(Overzicht!$B$2:$E$35,MATCH(demand!AD$1,Overzicht!$B$2:$B$35,0),4),INDEX(Verdeelsleutels_percentage!$A:$AB,MATCH(demand!$C182,Verdeelsleutels_percentage!$C:$C,0),MATCH(INDEX(Overzicht!$B$1:$F$35,MATCH(demand!AD$1,Overzicht!$B:$B,0),5),Verdeelsleutels_percentage!$1:$1,0)))</f>
        <v>0</v>
      </c>
      <c r="AE182">
        <f>PRODUCT(INDEX(Overzicht!$B$2:$E$35,MATCH(demand!AE$1,Overzicht!$B$2:$B$35,0),4),INDEX(Verdeelsleutels_percentage!$A:$AB,MATCH(demand!$C182,Verdeelsleutels_percentage!$C:$C,0),MATCH(INDEX(Overzicht!$B$1:$F$35,MATCH(demand!AE$1,Overzicht!$B:$B,0),5),Verdeelsleutels_percentage!$1:$1,0)))</f>
        <v>0</v>
      </c>
      <c r="AF182">
        <f>PRODUCT(INDEX(Overzicht!$B$2:$E$35,MATCH(demand!AF$1,Overzicht!$B$2:$B$35,0),4),INDEX(Verdeelsleutels_percentage!$A:$AB,MATCH(demand!$C182,Verdeelsleutels_percentage!$C:$C,0),MATCH(INDEX(Overzicht!$B$1:$F$35,MATCH(demand!AF$1,Overzicht!$B:$B,0),5),Verdeelsleutels_percentage!$1:$1,0)))</f>
        <v>0</v>
      </c>
      <c r="AG182">
        <f>PRODUCT(INDEX(Overzicht!$B$2:$E$35,MATCH(demand!AG$1,Overzicht!$B$2:$B$35,0),4),INDEX(Verdeelsleutels_percentage!$A:$AB,MATCH(demand!$C182,Verdeelsleutels_percentage!$C:$C,0),MATCH(INDEX(Overzicht!$B$1:$F$35,MATCH(demand!AG$1,Overzicht!$B:$B,0),5),Verdeelsleutels_percentage!$1:$1,0)))</f>
        <v>0</v>
      </c>
      <c r="AH182">
        <f>PRODUCT(INDEX(Overzicht!$B$2:$E$35,MATCH(demand!AH$1,Overzicht!$B$2:$B$35,0),4),INDEX(Verdeelsleutels_percentage!$A:$AB,MATCH(demand!$C182,Verdeelsleutels_percentage!$C:$C,0),MATCH(INDEX(Overzicht!$B$1:$F$35,MATCH(demand!AH$1,Overzicht!$B:$B,0),5),Verdeelsleutels_percentage!$1:$1,0)))</f>
        <v>1.9067064284714554E-5</v>
      </c>
      <c r="AI182">
        <f>PRODUCT(INDEX(Overzicht!$B$2:$E$35,MATCH(demand!AI$1,Overzicht!$B$2:$B$35,0),4),INDEX(Verdeelsleutels_percentage!$A:$AB,MATCH(demand!$C182,Verdeelsleutels_percentage!$C:$C,0),MATCH(INDEX(Overzicht!$B$1:$F$35,MATCH(demand!AI$1,Overzicht!$B:$B,0),5),Verdeelsleutels_percentage!$1:$1,0)))</f>
        <v>2.9333945053407008E-6</v>
      </c>
      <c r="AJ182">
        <f>PRODUCT(INDEX(Overzicht!$B$2:$E$35,MATCH(demand!AJ$1,Overzicht!$B$2:$B$35,0),4),INDEX(Verdeelsleutels_percentage!$A:$AB,MATCH(demand!$C182,Verdeelsleutels_percentage!$C:$C,0),MATCH(INDEX(Overzicht!$B$1:$F$35,MATCH(demand!AJ$1,Overzicht!$B:$B,0),5),Verdeelsleutels_percentage!$1:$1,0)))</f>
        <v>0</v>
      </c>
      <c r="AK182">
        <f>PRODUCT(INDEX(Overzicht!$B$2:$E$35,MATCH(demand!AK$1,Overzicht!$B$2:$B$35,0),4),INDEX(Verdeelsleutels_percentage!$A:$AB,MATCH(demand!$C182,Verdeelsleutels_percentage!$C:$C,0),MATCH(INDEX(Overzicht!$B$1:$F$35,MATCH(demand!AK$1,Overzicht!$B:$B,0),5),Verdeelsleutels_percentage!$1:$1,0)))</f>
        <v>4.8548291090646468E-3</v>
      </c>
      <c r="AL182">
        <f>PRODUCT(INDEX(Overzicht!$B$2:$E$35,MATCH(demand!AL$1,Overzicht!$B$2:$B$35,0),4),INDEX(Verdeelsleutels_percentage!$A:$AB,MATCH(demand!$C182,Verdeelsleutels_percentage!$C:$C,0),MATCH(INDEX(Overzicht!$B$1:$F$35,MATCH(demand!AL$1,Overzicht!$B:$B,0),5),Verdeelsleutels_percentage!$1:$1,0)))</f>
        <v>6.2241398834162139E-2</v>
      </c>
      <c r="AM182">
        <f>PRODUCT(INDEX(Overzicht!$B$2:$E$35,MATCH(demand!AM$1,Overzicht!$B$2:$B$35,0),4),INDEX(Verdeelsleutels_percentage!$A:$AB,MATCH(demand!$C182,Verdeelsleutels_percentage!$C:$C,0),MATCH(INDEX(Overzicht!$B$1:$F$35,MATCH(demand!AM$1,Overzicht!$B:$B,0),5),Verdeelsleutels_percentage!$1:$1,0)))</f>
        <v>0.12448279766832428</v>
      </c>
      <c r="AN182">
        <f>PRODUCT(INDEX(Overzicht!$B$2:$E$35,MATCH(demand!AN$1,Overzicht!$B$2:$B$35,0),4),INDEX(Verdeelsleutels_percentage!$A:$AB,MATCH(demand!$C182,Verdeelsleutels_percentage!$C:$C,0),MATCH(INDEX(Overzicht!$B$1:$F$35,MATCH(demand!AN$1,Overzicht!$B:$B,0),5),Verdeelsleutels_percentage!$1:$1,0)))</f>
        <v>6.2241398834162139E-2</v>
      </c>
      <c r="AO182">
        <f>PRODUCT(INDEX(Overzicht!$B$2:$E$35,MATCH(demand!AO$1,Overzicht!$B$2:$B$35,0),4),INDEX(Verdeelsleutels_percentage!$A:$AB,MATCH(demand!$C182,Verdeelsleutels_percentage!$C:$C,0),MATCH(INDEX(Overzicht!$B$1:$F$35,MATCH(demand!AO$1,Overzicht!$B:$B,0),5),Verdeelsleutels_percentage!$1:$1,0)))</f>
        <v>0.21784489591956749</v>
      </c>
    </row>
    <row r="183" spans="2:41">
      <c r="B183" t="str">
        <f>INDEX('ETLocal datasets'!B:C,MATCH(C183,'ETLocal datasets'!C:C,0),1)</f>
        <v>GM0523</v>
      </c>
      <c r="C183" t="str">
        <f>'ETLocal datasets'!C166</f>
        <v>Hardinxveld-Giessendam</v>
      </c>
      <c r="D183">
        <f t="shared" si="14"/>
        <v>1.0298823386752034E-2</v>
      </c>
      <c r="E183">
        <f t="shared" si="15"/>
        <v>3.8255429801324708E-2</v>
      </c>
      <c r="F183">
        <f t="shared" si="16"/>
        <v>1.0967116789721286E-2</v>
      </c>
      <c r="G183">
        <f t="shared" si="17"/>
        <v>2.2560925967426648E-2</v>
      </c>
      <c r="H183">
        <f>PRODUCT(INDEX(Overzicht!$B$2:$E$35,MATCH(demand!H$1,Overzicht!$B$2:$B$35,0),4),INDEX(Verdeelsleutels_percentage!$A:$AB,MATCH(demand!$C183,Verdeelsleutels_percentage!$C:$C,0),MATCH(INDEX(Overzicht!$B$1:$F$35,MATCH(demand!H$1,Overzicht!$B:$B,0),5),Verdeelsleutels_percentage!$1:$1,0)))</f>
        <v>1.0967116789721286E-2</v>
      </c>
      <c r="I183">
        <f>PRODUCT(INDEX(Overzicht!$B$2:$E$35,MATCH(demand!I$1,Overzicht!$B$2:$B$35,0),4),INDEX(Verdeelsleutels_percentage!$A:$AB,MATCH(demand!$C183,Verdeelsleutels_percentage!$C:$C,0),MATCH(INDEX(Overzicht!$B$1:$F$35,MATCH(demand!I$1,Overzicht!$B:$B,0),5),Verdeelsleutels_percentage!$1:$1,0)))</f>
        <v>6.4028770259294684E-4</v>
      </c>
      <c r="J183">
        <f>PRODUCT(INDEX(Overzicht!$B$2:$E$35,MATCH(demand!J$1,Overzicht!$B$2:$B$35,0),4),INDEX(Verdeelsleutels_percentage!$A:$AB,MATCH(demand!$C183,Verdeelsleutels_percentage!$C:$C,0),MATCH(INDEX(Overzicht!$B$1:$F$35,MATCH(demand!J$1,Overzicht!$B:$B,0),5),Verdeelsleutels_percentage!$1:$1,0)))</f>
        <v>2.5067695519362938E-3</v>
      </c>
      <c r="K183">
        <f>PRODUCT(INDEX(Overzicht!$B$2:$E$35,MATCH(demand!K$1,Overzicht!$B$2:$B$35,0),4),INDEX(Verdeelsleutels_percentage!$A:$AB,MATCH(demand!$C183,Verdeelsleutels_percentage!$C:$C,0),MATCH(INDEX(Overzicht!$B$1:$F$35,MATCH(demand!K$1,Overzicht!$B:$B,0),5),Verdeelsleutels_percentage!$1:$1,0)))</f>
        <v>7.4700231969177129E-5</v>
      </c>
      <c r="L183">
        <f>PRODUCT(INDEX(Overzicht!$B$2:$E$35,MATCH(demand!L$1,Overzicht!$B$2:$B$35,0),4),INDEX(Verdeelsleutels_percentage!$A:$AB,MATCH(demand!$C183,Verdeelsleutels_percentage!$C:$C,0),MATCH(INDEX(Overzicht!$B$1:$F$35,MATCH(demand!L$1,Overzicht!$B:$B,0),5),Verdeelsleutels_percentage!$1:$1,0)))</f>
        <v>3.7601543279044409E-3</v>
      </c>
      <c r="M183">
        <f>PRODUCT(INDEX(Overzicht!$B$2:$E$35,MATCH(demand!M$1,Overzicht!$B$2:$B$35,0),4),INDEX(Verdeelsleutels_percentage!$A:$AB,MATCH(demand!$C183,Verdeelsleutels_percentage!$C:$C,0),MATCH(INDEX(Overzicht!$B$1:$F$35,MATCH(demand!M$1,Overzicht!$B:$B,0),5),Verdeelsleutels_percentage!$1:$1,0)))</f>
        <v>2.114353782013103E-3</v>
      </c>
      <c r="N183">
        <f>PRODUCT(INDEX(Overzicht!$B$2:$E$35,MATCH(demand!N$1,Overzicht!$B$2:$B$35,0),4),INDEX(Verdeelsleutels_percentage!$A:$AB,MATCH(demand!$C183,Verdeelsleutels_percentage!$C:$C,0),MATCH(INDEX(Overzicht!$B$1:$F$35,MATCH(demand!N$1,Overzicht!$B:$B,0),5),Verdeelsleutels_percentage!$1:$1,0)))</f>
        <v>2.3036387872599909E-3</v>
      </c>
      <c r="O183">
        <f>PRODUCT(INDEX(Overzicht!$B$2:$E$35,MATCH(demand!O$1,Overzicht!$B$2:$B$35,0),4),INDEX(Verdeelsleutels_percentage!$A:$AB,MATCH(demand!$C183,Verdeelsleutels_percentage!$C:$C,0),MATCH(INDEX(Overzicht!$B$1:$F$35,MATCH(demand!O$1,Overzicht!$B:$B,0),5),Verdeelsleutels_percentage!$1:$1,0)))</f>
        <v>0</v>
      </c>
      <c r="P183">
        <f>PRODUCT(INDEX(Overzicht!$B$2:$E$35,MATCH(demand!P$1,Overzicht!$B$2:$B$35,0),4),INDEX(Verdeelsleutels_percentage!$A:$AB,MATCH(demand!$C183,Verdeelsleutels_percentage!$C:$C,0),MATCH(INDEX(Overzicht!$B$1:$F$35,MATCH(demand!P$1,Overzicht!$B:$B,0),5),Verdeelsleutels_percentage!$1:$1,0)))</f>
        <v>3.3700726316731981E-4</v>
      </c>
      <c r="Q183">
        <f>PRODUCT(INDEX(Overzicht!$B$2:$E$35,MATCH(demand!Q$1,Overzicht!$B$2:$B$35,0),4),INDEX(Verdeelsleutels_percentage!$A:$AB,MATCH(demand!$C183,Verdeelsleutels_percentage!$C:$C,0),MATCH(INDEX(Overzicht!$B$1:$F$35,MATCH(demand!Q$1,Overzicht!$B:$B,0),5),Verdeelsleutels_percentage!$1:$1,0)))</f>
        <v>3.7209860536554363E-3</v>
      </c>
      <c r="R183">
        <f>PRODUCT(INDEX(Overzicht!$B$2:$E$35,MATCH(demand!R$1,Overzicht!$B$2:$B$35,0),4),INDEX(Verdeelsleutels_percentage!$A:$AB,MATCH(demand!$C183,Verdeelsleutels_percentage!$C:$C,0),MATCH(INDEX(Overzicht!$B$1:$F$35,MATCH(demand!R$1,Overzicht!$B:$B,0),5),Verdeelsleutels_percentage!$1:$1,0)))</f>
        <v>6.6586066223307805E-4</v>
      </c>
      <c r="S183">
        <f>PRODUCT(INDEX(Overzicht!$B$2:$E$35,MATCH(demand!S$1,Overzicht!$B$2:$B$35,0),4),INDEX(Verdeelsleutels_percentage!$A:$AB,MATCH(demand!$C183,Verdeelsleutels_percentage!$C:$C,0),MATCH(INDEX(Overzicht!$B$1:$F$35,MATCH(demand!S$1,Overzicht!$B:$B,0),5),Verdeelsleutels_percentage!$1:$1,0)))</f>
        <v>5.1179878352032668E-3</v>
      </c>
      <c r="T183">
        <f>PRODUCT(INDEX(Overzicht!$B$2:$E$35,MATCH(demand!T$1,Overzicht!$B$2:$B$35,0),4),INDEX(Verdeelsleutels_percentage!$A:$AB,MATCH(demand!$C183,Verdeelsleutels_percentage!$C:$C,0),MATCH(INDEX(Overzicht!$B$1:$F$35,MATCH(demand!T$1,Overzicht!$B:$B,0),5),Verdeelsleutels_percentage!$1:$1,0)))</f>
        <v>4.1779492532271565E-3</v>
      </c>
      <c r="U183">
        <f>PRODUCT(INDEX(Overzicht!$B$2:$E$35,MATCH(demand!U$1,Overzicht!$B$2:$B$35,0),4),INDEX(Verdeelsleutels_percentage!$A:$AB,MATCH(demand!$C183,Verdeelsleutels_percentage!$C:$C,0),MATCH(INDEX(Overzicht!$B$1:$F$35,MATCH(demand!U$1,Overzicht!$B:$B,0),5),Verdeelsleutels_percentage!$1:$1,0)))</f>
        <v>1.3056091416334865E-2</v>
      </c>
      <c r="V183">
        <f>PRODUCT(INDEX(Overzicht!$B$2:$E$35,MATCH(demand!V$1,Overzicht!$B$2:$B$35,0),4),INDEX(Verdeelsleutels_percentage!$A:$AB,MATCH(demand!$C183,Verdeelsleutels_percentage!$C:$C,0),MATCH(INDEX(Overzicht!$B$1:$F$35,MATCH(demand!V$1,Overzicht!$B:$B,0),5),Verdeelsleutels_percentage!$1:$1,0)))</f>
        <v>1.1489360446374681E-3</v>
      </c>
      <c r="W183">
        <f>PRODUCT(INDEX(Overzicht!$B$2:$E$35,MATCH(demand!W$1,Overzicht!$B$2:$B$35,0),4),INDEX(Verdeelsleutels_percentage!$A:$AB,MATCH(demand!$C183,Verdeelsleutels_percentage!$C:$C,0),MATCH(INDEX(Overzicht!$B$1:$F$35,MATCH(demand!W$1,Overzicht!$B:$B,0),5),Verdeelsleutels_percentage!$1:$1,0)))</f>
        <v>1.253384775968147E-2</v>
      </c>
      <c r="X183">
        <f>PRODUCT(INDEX(Overzicht!$B$2:$E$35,MATCH(demand!X$1,Overzicht!$B$2:$B$35,0),4),INDEX(Verdeelsleutels_percentage!$A:$AB,MATCH(demand!$C183,Verdeelsleutels_percentage!$C:$C,0),MATCH(INDEX(Overzicht!$B$1:$F$35,MATCH(demand!X$1,Overzicht!$B:$B,0),5),Verdeelsleutels_percentage!$1:$1,0)))</f>
        <v>2.4496732792217305E-4</v>
      </c>
      <c r="Y183">
        <f>PRODUCT(INDEX(Overzicht!$B$2:$E$35,MATCH(demand!Y$1,Overzicht!$B$2:$B$35,0),4),INDEX(Verdeelsleutels_percentage!$A:$AB,MATCH(demand!$C183,Verdeelsleutels_percentage!$C:$C,0),MATCH(INDEX(Overzicht!$B$1:$F$35,MATCH(demand!Y$1,Overzicht!$B:$B,0),5),Verdeelsleutels_percentage!$1:$1,0)))</f>
        <v>4.0870547422391369E-7</v>
      </c>
      <c r="Z183">
        <f>PRODUCT(INDEX(Overzicht!$B$2:$E$35,MATCH(demand!Z$1,Overzicht!$B$2:$B$35,0),4),INDEX(Verdeelsleutels_percentage!$A:$AB,MATCH(demand!$C183,Verdeelsleutels_percentage!$C:$C,0),MATCH(INDEX(Overzicht!$B$1:$F$35,MATCH(demand!Z$1,Overzicht!$B:$B,0),5),Verdeelsleutels_percentage!$1:$1,0)))</f>
        <v>0</v>
      </c>
      <c r="AA183">
        <f>PRODUCT(INDEX(Overzicht!$B$2:$E$35,MATCH(demand!AA$1,Overzicht!$B$2:$B$35,0),4),INDEX(Verdeelsleutels_percentage!$A:$AB,MATCH(demand!$C183,Verdeelsleutels_percentage!$C:$C,0),MATCH(INDEX(Overzicht!$B$1:$F$35,MATCH(demand!AA$1,Overzicht!$B:$B,0),5),Verdeelsleutels_percentage!$1:$1,0)))</f>
        <v>9.5603619701500289E-6</v>
      </c>
      <c r="AB183">
        <f>PRODUCT(INDEX(Overzicht!$B$2:$E$35,MATCH(demand!AB$1,Overzicht!$B$2:$B$35,0),4),INDEX(Verdeelsleutels_percentage!$A:$AB,MATCH(demand!$C183,Verdeelsleutels_percentage!$C:$C,0),MATCH(INDEX(Overzicht!$B$1:$F$35,MATCH(demand!AB$1,Overzicht!$B:$B,0),5),Verdeelsleutels_percentage!$1:$1,0)))</f>
        <v>2.6134435047181501E-3</v>
      </c>
      <c r="AC183">
        <f>PRODUCT(INDEX(Overzicht!$B$2:$E$35,MATCH(demand!AC$1,Overzicht!$B$2:$B$35,0),4),INDEX(Verdeelsleutels_percentage!$A:$AB,MATCH(demand!$C183,Verdeelsleutels_percentage!$C:$C,0),MATCH(INDEX(Overzicht!$B$1:$F$35,MATCH(demand!AC$1,Overzicht!$B:$B,0),5),Verdeelsleutels_percentage!$1:$1,0)))</f>
        <v>1.14573433572729E-4</v>
      </c>
      <c r="AD183">
        <f>PRODUCT(INDEX(Overzicht!$B$2:$E$35,MATCH(demand!AD$1,Overzicht!$B$2:$B$35,0),4),INDEX(Verdeelsleutels_percentage!$A:$AB,MATCH(demand!$C183,Verdeelsleutels_percentage!$C:$C,0),MATCH(INDEX(Overzicht!$B$1:$F$35,MATCH(demand!AD$1,Overzicht!$B:$B,0),5),Verdeelsleutels_percentage!$1:$1,0)))</f>
        <v>0</v>
      </c>
      <c r="AE183">
        <f>PRODUCT(INDEX(Overzicht!$B$2:$E$35,MATCH(demand!AE$1,Overzicht!$B$2:$B$35,0),4),INDEX(Verdeelsleutels_percentage!$A:$AB,MATCH(demand!$C183,Verdeelsleutels_percentage!$C:$C,0),MATCH(INDEX(Overzicht!$B$1:$F$35,MATCH(demand!AE$1,Overzicht!$B:$B,0),5),Verdeelsleutels_percentage!$1:$1,0)))</f>
        <v>0</v>
      </c>
      <c r="AF183">
        <f>PRODUCT(INDEX(Overzicht!$B$2:$E$35,MATCH(demand!AF$1,Overzicht!$B$2:$B$35,0),4),INDEX(Verdeelsleutels_percentage!$A:$AB,MATCH(demand!$C183,Verdeelsleutels_percentage!$C:$C,0),MATCH(INDEX(Overzicht!$B$1:$F$35,MATCH(demand!AF$1,Overzicht!$B:$B,0),5),Verdeelsleutels_percentage!$1:$1,0)))</f>
        <v>0</v>
      </c>
      <c r="AG183">
        <f>PRODUCT(INDEX(Overzicht!$B$2:$E$35,MATCH(demand!AG$1,Overzicht!$B$2:$B$35,0),4),INDEX(Verdeelsleutels_percentage!$A:$AB,MATCH(demand!$C183,Verdeelsleutels_percentage!$C:$C,0),MATCH(INDEX(Overzicht!$B$1:$F$35,MATCH(demand!AG$1,Overzicht!$B:$B,0),5),Verdeelsleutels_percentage!$1:$1,0)))</f>
        <v>0</v>
      </c>
      <c r="AH183">
        <f>PRODUCT(INDEX(Overzicht!$B$2:$E$35,MATCH(demand!AH$1,Overzicht!$B$2:$B$35,0),4),INDEX(Verdeelsleutels_percentage!$A:$AB,MATCH(demand!$C183,Verdeelsleutels_percentage!$C:$C,0),MATCH(INDEX(Overzicht!$B$1:$F$35,MATCH(demand!AH$1,Overzicht!$B:$B,0),5),Verdeelsleutels_percentage!$1:$1,0)))</f>
        <v>1.2428470561195036E-4</v>
      </c>
      <c r="AI183">
        <f>PRODUCT(INDEX(Overzicht!$B$2:$E$35,MATCH(demand!AI$1,Overzicht!$B$2:$B$35,0),4),INDEX(Verdeelsleutels_percentage!$A:$AB,MATCH(demand!$C183,Verdeelsleutels_percentage!$C:$C,0),MATCH(INDEX(Overzicht!$B$1:$F$35,MATCH(demand!AI$1,Overzicht!$B:$B,0),5),Verdeelsleutels_percentage!$1:$1,0)))</f>
        <v>1.9120723940300058E-5</v>
      </c>
      <c r="AJ183">
        <f>PRODUCT(INDEX(Overzicht!$B$2:$E$35,MATCH(demand!AJ$1,Overzicht!$B$2:$B$35,0),4),INDEX(Verdeelsleutels_percentage!$A:$AB,MATCH(demand!$C183,Verdeelsleutels_percentage!$C:$C,0),MATCH(INDEX(Overzicht!$B$1:$F$35,MATCH(demand!AJ$1,Overzicht!$B:$B,0),5),Verdeelsleutels_percentage!$1:$1,0)))</f>
        <v>0</v>
      </c>
      <c r="AK183">
        <f>PRODUCT(INDEX(Overzicht!$B$2:$E$35,MATCH(demand!AK$1,Overzicht!$B$2:$B$35,0),4),INDEX(Verdeelsleutels_percentage!$A:$AB,MATCH(demand!$C183,Verdeelsleutels_percentage!$C:$C,0),MATCH(INDEX(Overzicht!$B$1:$F$35,MATCH(demand!AK$1,Overzicht!$B:$B,0),5),Verdeelsleutels_percentage!$1:$1,0)))</f>
        <v>1.629400208758591E-4</v>
      </c>
      <c r="AL183">
        <f>PRODUCT(INDEX(Overzicht!$B$2:$E$35,MATCH(demand!AL$1,Overzicht!$B$2:$B$35,0),4),INDEX(Verdeelsleutels_percentage!$A:$AB,MATCH(demand!$C183,Verdeelsleutels_percentage!$C:$C,0),MATCH(INDEX(Overzicht!$B$1:$F$35,MATCH(demand!AL$1,Overzicht!$B:$B,0),5),Verdeelsleutels_percentage!$1:$1,0)))</f>
        <v>2.0889746266135783E-3</v>
      </c>
      <c r="AM183">
        <f>PRODUCT(INDEX(Overzicht!$B$2:$E$35,MATCH(demand!AM$1,Overzicht!$B$2:$B$35,0),4),INDEX(Verdeelsleutels_percentage!$A:$AB,MATCH(demand!$C183,Verdeelsleutels_percentage!$C:$C,0),MATCH(INDEX(Overzicht!$B$1:$F$35,MATCH(demand!AM$1,Overzicht!$B:$B,0),5),Verdeelsleutels_percentage!$1:$1,0)))</f>
        <v>4.1779492532271565E-3</v>
      </c>
      <c r="AN183">
        <f>PRODUCT(INDEX(Overzicht!$B$2:$E$35,MATCH(demand!AN$1,Overzicht!$B$2:$B$35,0),4),INDEX(Verdeelsleutels_percentage!$A:$AB,MATCH(demand!$C183,Verdeelsleutels_percentage!$C:$C,0),MATCH(INDEX(Overzicht!$B$1:$F$35,MATCH(demand!AN$1,Overzicht!$B:$B,0),5),Verdeelsleutels_percentage!$1:$1,0)))</f>
        <v>2.0889746266135783E-3</v>
      </c>
      <c r="AO183">
        <f>PRODUCT(INDEX(Overzicht!$B$2:$E$35,MATCH(demand!AO$1,Overzicht!$B$2:$B$35,0),4),INDEX(Verdeelsleutels_percentage!$A:$AB,MATCH(demand!$C183,Verdeelsleutels_percentage!$C:$C,0),MATCH(INDEX(Overzicht!$B$1:$F$35,MATCH(demand!AO$1,Overzicht!$B:$B,0),5),Verdeelsleutels_percentage!$1:$1,0)))</f>
        <v>7.3114111931475243E-3</v>
      </c>
    </row>
    <row r="184" spans="2:41">
      <c r="B184" t="str">
        <f>INDEX('ETLocal datasets'!B:C,MATCH(C184,'ETLocal datasets'!C:C,0),1)</f>
        <v>GM0530</v>
      </c>
      <c r="C184" t="str">
        <f>'ETLocal datasets'!C167</f>
        <v>Hellevoetsluis</v>
      </c>
      <c r="D184">
        <f t="shared" si="14"/>
        <v>3.839597049644082E-2</v>
      </c>
      <c r="E184">
        <f t="shared" si="15"/>
        <v>8.60211739831752E-2</v>
      </c>
      <c r="F184">
        <f t="shared" si="16"/>
        <v>2.4332284101243575E-2</v>
      </c>
      <c r="G184">
        <f t="shared" si="17"/>
        <v>5.0054984436843933E-2</v>
      </c>
      <c r="H184">
        <f>PRODUCT(INDEX(Overzicht!$B$2:$E$35,MATCH(demand!H$1,Overzicht!$B$2:$B$35,0),4),INDEX(Verdeelsleutels_percentage!$A:$AB,MATCH(demand!$C184,Verdeelsleutels_percentage!$C:$C,0),MATCH(INDEX(Overzicht!$B$1:$F$35,MATCH(demand!H$1,Overzicht!$B:$B,0),5),Verdeelsleutels_percentage!$1:$1,0)))</f>
        <v>2.4332284101243575E-2</v>
      </c>
      <c r="I184">
        <f>PRODUCT(INDEX(Overzicht!$B$2:$E$35,MATCH(demand!I$1,Overzicht!$B$2:$B$35,0),4),INDEX(Verdeelsleutels_percentage!$A:$AB,MATCH(demand!$C184,Verdeelsleutels_percentage!$C:$C,0),MATCH(INDEX(Overzicht!$B$1:$F$35,MATCH(demand!I$1,Overzicht!$B:$B,0),5),Verdeelsleutels_percentage!$1:$1,0)))</f>
        <v>6.3922559039124791E-3</v>
      </c>
      <c r="J184">
        <f>PRODUCT(INDEX(Overzicht!$B$2:$E$35,MATCH(demand!J$1,Overzicht!$B$2:$B$35,0),4),INDEX(Verdeelsleutels_percentage!$A:$AB,MATCH(demand!$C184,Verdeelsleutels_percentage!$C:$C,0),MATCH(INDEX(Overzicht!$B$1:$F$35,MATCH(demand!J$1,Overzicht!$B:$B,0),5),Verdeelsleutels_percentage!$1:$1,0)))</f>
        <v>5.561664937427103E-3</v>
      </c>
      <c r="K184">
        <f>PRODUCT(INDEX(Overzicht!$B$2:$E$35,MATCH(demand!K$1,Overzicht!$B$2:$B$35,0),4),INDEX(Verdeelsleutels_percentage!$A:$AB,MATCH(demand!$C184,Verdeelsleutels_percentage!$C:$C,0),MATCH(INDEX(Overzicht!$B$1:$F$35,MATCH(demand!K$1,Overzicht!$B:$B,0),5),Verdeelsleutels_percentage!$1:$1,0)))</f>
        <v>7.4576318878978923E-4</v>
      </c>
      <c r="L184">
        <f>PRODUCT(INDEX(Overzicht!$B$2:$E$35,MATCH(demand!L$1,Overzicht!$B$2:$B$35,0),4),INDEX(Verdeelsleutels_percentage!$A:$AB,MATCH(demand!$C184,Verdeelsleutels_percentage!$C:$C,0),MATCH(INDEX(Overzicht!$B$1:$F$35,MATCH(demand!L$1,Overzicht!$B:$B,0),5),Verdeelsleutels_percentage!$1:$1,0)))</f>
        <v>8.3424974061406549E-3</v>
      </c>
      <c r="M184">
        <f>PRODUCT(INDEX(Overzicht!$B$2:$E$35,MATCH(demand!M$1,Overzicht!$B$2:$B$35,0),4),INDEX(Verdeelsleutels_percentage!$A:$AB,MATCH(demand!$C184,Verdeelsleutels_percentage!$C:$C,0),MATCH(INDEX(Overzicht!$B$1:$F$35,MATCH(demand!M$1,Overzicht!$B:$B,0),5),Verdeelsleutels_percentage!$1:$1,0)))</f>
        <v>5.8141466359575369E-4</v>
      </c>
      <c r="N184">
        <f>PRODUCT(INDEX(Overzicht!$B$2:$E$35,MATCH(demand!N$1,Overzicht!$B$2:$B$35,0),4),INDEX(Verdeelsleutels_percentage!$A:$AB,MATCH(demand!$C184,Verdeelsleutels_percentage!$C:$C,0),MATCH(INDEX(Overzicht!$B$1:$F$35,MATCH(demand!N$1,Overzicht!$B:$B,0),5),Verdeelsleutels_percentage!$1:$1,0)))</f>
        <v>6.3339486557240413E-4</v>
      </c>
      <c r="O184">
        <f>PRODUCT(INDEX(Overzicht!$B$2:$E$35,MATCH(demand!O$1,Overzicht!$B$2:$B$35,0),4),INDEX(Verdeelsleutels_percentage!$A:$AB,MATCH(demand!$C184,Verdeelsleutels_percentage!$C:$C,0),MATCH(INDEX(Overzicht!$B$1:$F$35,MATCH(demand!O$1,Overzicht!$B:$B,0),5),Verdeelsleutels_percentage!$1:$1,0)))</f>
        <v>0</v>
      </c>
      <c r="P184">
        <f>PRODUCT(INDEX(Overzicht!$B$2:$E$35,MATCH(demand!P$1,Overzicht!$B$2:$B$35,0),4),INDEX(Verdeelsleutels_percentage!$A:$AB,MATCH(demand!$C184,Verdeelsleutels_percentage!$C:$C,0),MATCH(INDEX(Overzicht!$B$1:$F$35,MATCH(demand!P$1,Overzicht!$B:$B,0),5),Verdeelsleutels_percentage!$1:$1,0)))</f>
        <v>1.4713836229668466E-2</v>
      </c>
      <c r="Q184">
        <f>PRODUCT(INDEX(Overzicht!$B$2:$E$35,MATCH(demand!Q$1,Overzicht!$B$2:$B$35,0),4),INDEX(Verdeelsleutels_percentage!$A:$AB,MATCH(demand!$C184,Verdeelsleutels_percentage!$C:$C,0),MATCH(INDEX(Overzicht!$B$1:$F$35,MATCH(demand!Q$1,Overzicht!$B:$B,0),5),Verdeelsleutels_percentage!$1:$1,0)))</f>
        <v>8.2555963914933556E-3</v>
      </c>
      <c r="R184">
        <f>PRODUCT(INDEX(Overzicht!$B$2:$E$35,MATCH(demand!R$1,Overzicht!$B$2:$B$35,0),4),INDEX(Verdeelsleutels_percentage!$A:$AB,MATCH(demand!$C184,Verdeelsleutels_percentage!$C:$C,0),MATCH(INDEX(Overzicht!$B$1:$F$35,MATCH(demand!R$1,Overzicht!$B:$B,0),5),Verdeelsleutels_percentage!$1:$1,0)))</f>
        <v>1.477317249004074E-3</v>
      </c>
      <c r="S184">
        <f>PRODUCT(INDEX(Overzicht!$B$2:$E$35,MATCH(demand!S$1,Overzicht!$B$2:$B$35,0),4),INDEX(Verdeelsleutels_percentage!$A:$AB,MATCH(demand!$C184,Verdeelsleutels_percentage!$C:$C,0),MATCH(INDEX(Overzicht!$B$1:$F$35,MATCH(demand!S$1,Overzicht!$B:$B,0),5),Verdeelsleutels_percentage!$1:$1,0)))</f>
        <v>1.135506591391367E-2</v>
      </c>
      <c r="T184">
        <f>PRODUCT(INDEX(Overzicht!$B$2:$E$35,MATCH(demand!T$1,Overzicht!$B$2:$B$35,0),4),INDEX(Verdeelsleutels_percentage!$A:$AB,MATCH(demand!$C184,Verdeelsleutels_percentage!$C:$C,0),MATCH(INDEX(Overzicht!$B$1:$F$35,MATCH(demand!T$1,Overzicht!$B:$B,0),5),Verdeelsleutels_percentage!$1:$1,0)))</f>
        <v>9.2694415623785047E-3</v>
      </c>
      <c r="U184">
        <f>PRODUCT(INDEX(Overzicht!$B$2:$E$35,MATCH(demand!U$1,Overzicht!$B$2:$B$35,0),4),INDEX(Verdeelsleutels_percentage!$A:$AB,MATCH(demand!$C184,Verdeelsleutels_percentage!$C:$C,0),MATCH(INDEX(Overzicht!$B$1:$F$35,MATCH(demand!U$1,Overzicht!$B:$B,0),5),Verdeelsleutels_percentage!$1:$1,0)))</f>
        <v>2.8967004882432826E-2</v>
      </c>
      <c r="V184">
        <f>PRODUCT(INDEX(Overzicht!$B$2:$E$35,MATCH(demand!V$1,Overzicht!$B$2:$B$35,0),4),INDEX(Verdeelsleutels_percentage!$A:$AB,MATCH(demand!$C184,Verdeelsleutels_percentage!$C:$C,0),MATCH(INDEX(Overzicht!$B$1:$F$35,MATCH(demand!V$1,Overzicht!$B:$B,0),5),Verdeelsleutels_percentage!$1:$1,0)))</f>
        <v>2.549096429654089E-3</v>
      </c>
      <c r="W184">
        <f>PRODUCT(INDEX(Overzicht!$B$2:$E$35,MATCH(demand!W$1,Overzicht!$B$2:$B$35,0),4),INDEX(Verdeelsleutels_percentage!$A:$AB,MATCH(demand!$C184,Verdeelsleutels_percentage!$C:$C,0),MATCH(INDEX(Overzicht!$B$1:$F$35,MATCH(demand!W$1,Overzicht!$B:$B,0),5),Verdeelsleutels_percentage!$1:$1,0)))</f>
        <v>2.7808324687135514E-2</v>
      </c>
      <c r="X184">
        <f>PRODUCT(INDEX(Overzicht!$B$2:$E$35,MATCH(demand!X$1,Overzicht!$B$2:$B$35,0),4),INDEX(Verdeelsleutels_percentage!$A:$AB,MATCH(demand!$C184,Verdeelsleutels_percentage!$C:$C,0),MATCH(INDEX(Overzicht!$B$1:$F$35,MATCH(demand!X$1,Overzicht!$B:$B,0),5),Verdeelsleutels_percentage!$1:$1,0)))</f>
        <v>7.7944149793418701E-4</v>
      </c>
      <c r="Y184">
        <f>PRODUCT(INDEX(Overzicht!$B$2:$E$35,MATCH(demand!Y$1,Overzicht!$B$2:$B$35,0),4),INDEX(Verdeelsleutels_percentage!$A:$AB,MATCH(demand!$C184,Verdeelsleutels_percentage!$C:$C,0),MATCH(INDEX(Overzicht!$B$1:$F$35,MATCH(demand!Y$1,Overzicht!$B:$B,0),5),Verdeelsleutels_percentage!$1:$1,0)))</f>
        <v>6.9468460866683924E-7</v>
      </c>
      <c r="Z184">
        <f>PRODUCT(INDEX(Overzicht!$B$2:$E$35,MATCH(demand!Z$1,Overzicht!$B$2:$B$35,0),4),INDEX(Verdeelsleutels_percentage!$A:$AB,MATCH(demand!$C184,Verdeelsleutels_percentage!$C:$C,0),MATCH(INDEX(Overzicht!$B$1:$F$35,MATCH(demand!Z$1,Overzicht!$B:$B,0),5),Verdeelsleutels_percentage!$1:$1,0)))</f>
        <v>0</v>
      </c>
      <c r="AA184">
        <f>PRODUCT(INDEX(Overzicht!$B$2:$E$35,MATCH(demand!AA$1,Overzicht!$B$2:$B$35,0),4),INDEX(Verdeelsleutels_percentage!$A:$AB,MATCH(demand!$C184,Verdeelsleutels_percentage!$C:$C,0),MATCH(INDEX(Overzicht!$B$1:$F$35,MATCH(demand!AA$1,Overzicht!$B:$B,0),5),Verdeelsleutels_percentage!$1:$1,0)))</f>
        <v>1.6249932366475773E-5</v>
      </c>
      <c r="AB184">
        <f>PRODUCT(INDEX(Overzicht!$B$2:$E$35,MATCH(demand!AB$1,Overzicht!$B$2:$B$35,0),4),INDEX(Verdeelsleutels_percentage!$A:$AB,MATCH(demand!$C184,Verdeelsleutels_percentage!$C:$C,0),MATCH(INDEX(Overzicht!$B$1:$F$35,MATCH(demand!AB$1,Overzicht!$B:$B,0),5),Verdeelsleutels_percentage!$1:$1,0)))</f>
        <v>1.1200532613297041E-2</v>
      </c>
      <c r="AC184">
        <f>PRODUCT(INDEX(Overzicht!$B$2:$E$35,MATCH(demand!AC$1,Overzicht!$B$2:$B$35,0),4),INDEX(Verdeelsleutels_percentage!$A:$AB,MATCH(demand!$C184,Verdeelsleutels_percentage!$C:$C,0),MATCH(INDEX(Overzicht!$B$1:$F$35,MATCH(demand!AC$1,Overzicht!$B:$B,0),5),Verdeelsleutels_percentage!$1:$1,0)))</f>
        <v>4.5687281178561322E-4</v>
      </c>
      <c r="AD184">
        <f>PRODUCT(INDEX(Overzicht!$B$2:$E$35,MATCH(demand!AD$1,Overzicht!$B$2:$B$35,0),4),INDEX(Verdeelsleutels_percentage!$A:$AB,MATCH(demand!$C184,Verdeelsleutels_percentage!$C:$C,0),MATCH(INDEX(Overzicht!$B$1:$F$35,MATCH(demand!AD$1,Overzicht!$B:$B,0),5),Verdeelsleutels_percentage!$1:$1,0)))</f>
        <v>0</v>
      </c>
      <c r="AE184">
        <f>PRODUCT(INDEX(Overzicht!$B$2:$E$35,MATCH(demand!AE$1,Overzicht!$B$2:$B$35,0),4),INDEX(Verdeelsleutels_percentage!$A:$AB,MATCH(demand!$C184,Verdeelsleutels_percentage!$C:$C,0),MATCH(INDEX(Overzicht!$B$1:$F$35,MATCH(demand!AE$1,Overzicht!$B:$B,0),5),Verdeelsleutels_percentage!$1:$1,0)))</f>
        <v>0</v>
      </c>
      <c r="AF184">
        <f>PRODUCT(INDEX(Overzicht!$B$2:$E$35,MATCH(demand!AF$1,Overzicht!$B$2:$B$35,0),4),INDEX(Verdeelsleutels_percentage!$A:$AB,MATCH(demand!$C184,Verdeelsleutels_percentage!$C:$C,0),MATCH(INDEX(Overzicht!$B$1:$F$35,MATCH(demand!AF$1,Overzicht!$B:$B,0),5),Verdeelsleutels_percentage!$1:$1,0)))</f>
        <v>0</v>
      </c>
      <c r="AG184">
        <f>PRODUCT(INDEX(Overzicht!$B$2:$E$35,MATCH(demand!AG$1,Overzicht!$B$2:$B$35,0),4),INDEX(Verdeelsleutels_percentage!$A:$AB,MATCH(demand!$C184,Verdeelsleutels_percentage!$C:$C,0),MATCH(INDEX(Overzicht!$B$1:$F$35,MATCH(demand!AG$1,Overzicht!$B:$B,0),5),Verdeelsleutels_percentage!$1:$1,0)))</f>
        <v>0</v>
      </c>
      <c r="AH184">
        <f>PRODUCT(INDEX(Overzicht!$B$2:$E$35,MATCH(demand!AH$1,Overzicht!$B$2:$B$35,0),4),INDEX(Verdeelsleutels_percentage!$A:$AB,MATCH(demand!$C184,Verdeelsleutels_percentage!$C:$C,0),MATCH(INDEX(Overzicht!$B$1:$F$35,MATCH(demand!AH$1,Overzicht!$B:$B,0),5),Verdeelsleutels_percentage!$1:$1,0)))</f>
        <v>2.1124912076418505E-4</v>
      </c>
      <c r="AI184">
        <f>PRODUCT(INDEX(Overzicht!$B$2:$E$35,MATCH(demand!AI$1,Overzicht!$B$2:$B$35,0),4),INDEX(Verdeelsleutels_percentage!$A:$AB,MATCH(demand!$C184,Verdeelsleutels_percentage!$C:$C,0),MATCH(INDEX(Overzicht!$B$1:$F$35,MATCH(demand!AI$1,Overzicht!$B:$B,0),5),Verdeelsleutels_percentage!$1:$1,0)))</f>
        <v>3.2499864732951547E-5</v>
      </c>
      <c r="AJ184">
        <f>PRODUCT(INDEX(Overzicht!$B$2:$E$35,MATCH(demand!AJ$1,Overzicht!$B$2:$B$35,0),4),INDEX(Verdeelsleutels_percentage!$A:$AB,MATCH(demand!$C184,Verdeelsleutels_percentage!$C:$C,0),MATCH(INDEX(Overzicht!$B$1:$F$35,MATCH(demand!AJ$1,Overzicht!$B:$B,0),5),Verdeelsleutels_percentage!$1:$1,0)))</f>
        <v>0</v>
      </c>
      <c r="AK184">
        <f>PRODUCT(INDEX(Overzicht!$B$2:$E$35,MATCH(demand!AK$1,Overzicht!$B$2:$B$35,0),4),INDEX(Verdeelsleutels_percentage!$A:$AB,MATCH(demand!$C184,Verdeelsleutels_percentage!$C:$C,0),MATCH(INDEX(Overzicht!$B$1:$F$35,MATCH(demand!AK$1,Overzicht!$B:$B,0),5),Verdeelsleutels_percentage!$1:$1,0)))</f>
        <v>3.6150822093276169E-4</v>
      </c>
      <c r="AL184">
        <f>PRODUCT(INDEX(Overzicht!$B$2:$E$35,MATCH(demand!AL$1,Overzicht!$B$2:$B$35,0),4),INDEX(Verdeelsleutels_percentage!$A:$AB,MATCH(demand!$C184,Verdeelsleutels_percentage!$C:$C,0),MATCH(INDEX(Overzicht!$B$1:$F$35,MATCH(demand!AL$1,Overzicht!$B:$B,0),5),Verdeelsleutels_percentage!$1:$1,0)))</f>
        <v>4.6347207811892523E-3</v>
      </c>
      <c r="AM184">
        <f>PRODUCT(INDEX(Overzicht!$B$2:$E$35,MATCH(demand!AM$1,Overzicht!$B$2:$B$35,0),4),INDEX(Verdeelsleutels_percentage!$A:$AB,MATCH(demand!$C184,Verdeelsleutels_percentage!$C:$C,0),MATCH(INDEX(Overzicht!$B$1:$F$35,MATCH(demand!AM$1,Overzicht!$B:$B,0),5),Verdeelsleutels_percentage!$1:$1,0)))</f>
        <v>9.2694415623785047E-3</v>
      </c>
      <c r="AN184">
        <f>PRODUCT(INDEX(Overzicht!$B$2:$E$35,MATCH(demand!AN$1,Overzicht!$B$2:$B$35,0),4),INDEX(Verdeelsleutels_percentage!$A:$AB,MATCH(demand!$C184,Verdeelsleutels_percentage!$C:$C,0),MATCH(INDEX(Overzicht!$B$1:$F$35,MATCH(demand!AN$1,Overzicht!$B:$B,0),5),Verdeelsleutels_percentage!$1:$1,0)))</f>
        <v>4.6347207811892523E-3</v>
      </c>
      <c r="AO184">
        <f>PRODUCT(INDEX(Overzicht!$B$2:$E$35,MATCH(demand!AO$1,Overzicht!$B$2:$B$35,0),4),INDEX(Verdeelsleutels_percentage!$A:$AB,MATCH(demand!$C184,Verdeelsleutels_percentage!$C:$C,0),MATCH(INDEX(Overzicht!$B$1:$F$35,MATCH(demand!AO$1,Overzicht!$B:$B,0),5),Verdeelsleutels_percentage!$1:$1,0)))</f>
        <v>1.6221522734162382E-2</v>
      </c>
    </row>
    <row r="185" spans="2:41">
      <c r="B185" t="str">
        <f>INDEX('ETLocal datasets'!B:C,MATCH(C185,'ETLocal datasets'!C:C,0),1)</f>
        <v>GM0531</v>
      </c>
      <c r="C185" t="str">
        <f>'ETLocal datasets'!C168</f>
        <v>Hendrik-Ido-Ambacht</v>
      </c>
      <c r="D185">
        <f t="shared" si="14"/>
        <v>1.2055679265497768E-2</v>
      </c>
      <c r="E185">
        <f t="shared" si="15"/>
        <v>6.1737127548353386E-2</v>
      </c>
      <c r="F185">
        <f t="shared" si="16"/>
        <v>1.8813790843194803E-2</v>
      </c>
      <c r="G185">
        <f t="shared" si="17"/>
        <v>3.8702655448857884E-2</v>
      </c>
      <c r="H185">
        <f>PRODUCT(INDEX(Overzicht!$B$2:$E$35,MATCH(demand!H$1,Overzicht!$B$2:$B$35,0),4),INDEX(Verdeelsleutels_percentage!$A:$AB,MATCH(demand!$C185,Verdeelsleutels_percentage!$C:$C,0),MATCH(INDEX(Overzicht!$B$1:$F$35,MATCH(demand!H$1,Overzicht!$B:$B,0),5),Verdeelsleutels_percentage!$1:$1,0)))</f>
        <v>1.8813790843194803E-2</v>
      </c>
      <c r="I185">
        <f>PRODUCT(INDEX(Overzicht!$B$2:$E$35,MATCH(demand!I$1,Overzicht!$B$2:$B$35,0),4),INDEX(Verdeelsleutels_percentage!$A:$AB,MATCH(demand!$C185,Verdeelsleutels_percentage!$C:$C,0),MATCH(INDEX(Overzicht!$B$1:$F$35,MATCH(demand!I$1,Overzicht!$B:$B,0),5),Verdeelsleutels_percentage!$1:$1,0)))</f>
        <v>2.2038828185253058E-5</v>
      </c>
      <c r="J185">
        <f>PRODUCT(INDEX(Overzicht!$B$2:$E$35,MATCH(demand!J$1,Overzicht!$B$2:$B$35,0),4),INDEX(Verdeelsleutels_percentage!$A:$AB,MATCH(demand!$C185,Verdeelsleutels_percentage!$C:$C,0),MATCH(INDEX(Overzicht!$B$1:$F$35,MATCH(demand!J$1,Overzicht!$B:$B,0),5),Verdeelsleutels_percentage!$1:$1,0)))</f>
        <v>4.3002950498730978E-3</v>
      </c>
      <c r="K185">
        <f>PRODUCT(INDEX(Overzicht!$B$2:$E$35,MATCH(demand!K$1,Overzicht!$B$2:$B$35,0),4),INDEX(Verdeelsleutels_percentage!$A:$AB,MATCH(demand!$C185,Verdeelsleutels_percentage!$C:$C,0),MATCH(INDEX(Overzicht!$B$1:$F$35,MATCH(demand!K$1,Overzicht!$B:$B,0),5),Verdeelsleutels_percentage!$1:$1,0)))</f>
        <v>2.5711966216128567E-6</v>
      </c>
      <c r="L185">
        <f>PRODUCT(INDEX(Overzicht!$B$2:$E$35,MATCH(demand!L$1,Overzicht!$B$2:$B$35,0),4),INDEX(Verdeelsleutels_percentage!$A:$AB,MATCH(demand!$C185,Verdeelsleutels_percentage!$C:$C,0),MATCH(INDEX(Overzicht!$B$1:$F$35,MATCH(demand!L$1,Overzicht!$B:$B,0),5),Verdeelsleutels_percentage!$1:$1,0)))</f>
        <v>6.4504425748096467E-3</v>
      </c>
      <c r="M185">
        <f>PRODUCT(INDEX(Overzicht!$B$2:$E$35,MATCH(demand!M$1,Overzicht!$B$2:$B$35,0),4),INDEX(Verdeelsleutels_percentage!$A:$AB,MATCH(demand!$C185,Verdeelsleutels_percentage!$C:$C,0),MATCH(INDEX(Overzicht!$B$1:$F$35,MATCH(demand!M$1,Overzicht!$B:$B,0),5),Verdeelsleutels_percentage!$1:$1,0)))</f>
        <v>0</v>
      </c>
      <c r="N185">
        <f>PRODUCT(INDEX(Overzicht!$B$2:$E$35,MATCH(demand!N$1,Overzicht!$B$2:$B$35,0),4),INDEX(Verdeelsleutels_percentage!$A:$AB,MATCH(demand!$C185,Verdeelsleutels_percentage!$C:$C,0),MATCH(INDEX(Overzicht!$B$1:$F$35,MATCH(demand!N$1,Overzicht!$B:$B,0),5),Verdeelsleutels_percentage!$1:$1,0)))</f>
        <v>0</v>
      </c>
      <c r="O185">
        <f>PRODUCT(INDEX(Overzicht!$B$2:$E$35,MATCH(demand!O$1,Overzicht!$B$2:$B$35,0),4),INDEX(Verdeelsleutels_percentage!$A:$AB,MATCH(demand!$C185,Verdeelsleutels_percentage!$C:$C,0),MATCH(INDEX(Overzicht!$B$1:$F$35,MATCH(demand!O$1,Overzicht!$B:$B,0),5),Verdeelsleutels_percentage!$1:$1,0)))</f>
        <v>0</v>
      </c>
      <c r="P185">
        <f>PRODUCT(INDEX(Overzicht!$B$2:$E$35,MATCH(demand!P$1,Overzicht!$B$2:$B$35,0),4),INDEX(Verdeelsleutels_percentage!$A:$AB,MATCH(demand!$C185,Verdeelsleutels_percentage!$C:$C,0),MATCH(INDEX(Overzicht!$B$1:$F$35,MATCH(demand!P$1,Overzicht!$B:$B,0),5),Verdeelsleutels_percentage!$1:$1,0)))</f>
        <v>0</v>
      </c>
      <c r="Q185">
        <f>PRODUCT(INDEX(Overzicht!$B$2:$E$35,MATCH(demand!Q$1,Overzicht!$B$2:$B$35,0),4),INDEX(Verdeelsleutels_percentage!$A:$AB,MATCH(demand!$C185,Verdeelsleutels_percentage!$C:$C,0),MATCH(INDEX(Overzicht!$B$1:$F$35,MATCH(demand!Q$1,Overzicht!$B:$B,0),5),Verdeelsleutels_percentage!$1:$1,0)))</f>
        <v>6.3832504646553793E-3</v>
      </c>
      <c r="R185">
        <f>PRODUCT(INDEX(Overzicht!$B$2:$E$35,MATCH(demand!R$1,Overzicht!$B$2:$B$35,0),4),INDEX(Verdeelsleutels_percentage!$A:$AB,MATCH(demand!$C185,Verdeelsleutels_percentage!$C:$C,0),MATCH(INDEX(Overzicht!$B$1:$F$35,MATCH(demand!R$1,Overzicht!$B:$B,0),5),Verdeelsleutels_percentage!$1:$1,0)))</f>
        <v>1.1422658726225414E-3</v>
      </c>
      <c r="S185">
        <f>PRODUCT(INDEX(Overzicht!$B$2:$E$35,MATCH(demand!S$1,Overzicht!$B$2:$B$35,0),4),INDEX(Verdeelsleutels_percentage!$A:$AB,MATCH(demand!$C185,Verdeelsleutels_percentage!$C:$C,0),MATCH(INDEX(Overzicht!$B$1:$F$35,MATCH(demand!S$1,Overzicht!$B:$B,0),5),Verdeelsleutels_percentage!$1:$1,0)))</f>
        <v>8.7797690601575749E-3</v>
      </c>
      <c r="T185">
        <f>PRODUCT(INDEX(Overzicht!$B$2:$E$35,MATCH(demand!T$1,Overzicht!$B$2:$B$35,0),4),INDEX(Verdeelsleutels_percentage!$A:$AB,MATCH(demand!$C185,Verdeelsleutels_percentage!$C:$C,0),MATCH(INDEX(Overzicht!$B$1:$F$35,MATCH(demand!T$1,Overzicht!$B:$B,0),5),Verdeelsleutels_percentage!$1:$1,0)))</f>
        <v>7.1671584164551628E-3</v>
      </c>
      <c r="U185">
        <f>PRODUCT(INDEX(Overzicht!$B$2:$E$35,MATCH(demand!U$1,Overzicht!$B$2:$B$35,0),4),INDEX(Verdeelsleutels_percentage!$A:$AB,MATCH(demand!$C185,Verdeelsleutels_percentage!$C:$C,0),MATCH(INDEX(Overzicht!$B$1:$F$35,MATCH(demand!U$1,Overzicht!$B:$B,0),5),Verdeelsleutels_percentage!$1:$1,0)))</f>
        <v>2.2397370051422383E-2</v>
      </c>
      <c r="V185">
        <f>PRODUCT(INDEX(Overzicht!$B$2:$E$35,MATCH(demand!V$1,Overzicht!$B$2:$B$35,0),4),INDEX(Verdeelsleutels_percentage!$A:$AB,MATCH(demand!$C185,Verdeelsleutels_percentage!$C:$C,0),MATCH(INDEX(Overzicht!$B$1:$F$35,MATCH(demand!V$1,Overzicht!$B:$B,0),5),Verdeelsleutels_percentage!$1:$1,0)))</f>
        <v>1.9709685645251701E-3</v>
      </c>
      <c r="W185">
        <f>PRODUCT(INDEX(Overzicht!$B$2:$E$35,MATCH(demand!W$1,Overzicht!$B$2:$B$35,0),4),INDEX(Verdeelsleutels_percentage!$A:$AB,MATCH(demand!$C185,Verdeelsleutels_percentage!$C:$C,0),MATCH(INDEX(Overzicht!$B$1:$F$35,MATCH(demand!W$1,Overzicht!$B:$B,0),5),Verdeelsleutels_percentage!$1:$1,0)))</f>
        <v>2.1501475249365489E-2</v>
      </c>
      <c r="X185">
        <f>PRODUCT(INDEX(Overzicht!$B$2:$E$35,MATCH(demand!X$1,Overzicht!$B$2:$B$35,0),4),INDEX(Verdeelsleutels_percentage!$A:$AB,MATCH(demand!$C185,Verdeelsleutels_percentage!$C:$C,0),MATCH(INDEX(Overzicht!$B$1:$F$35,MATCH(demand!X$1,Overzicht!$B:$B,0),5),Verdeelsleutels_percentage!$1:$1,0)))</f>
        <v>7.7944149793418701E-5</v>
      </c>
      <c r="Y185">
        <f>PRODUCT(INDEX(Overzicht!$B$2:$E$35,MATCH(demand!Y$1,Overzicht!$B$2:$B$35,0),4),INDEX(Verdeelsleutels_percentage!$A:$AB,MATCH(demand!$C185,Verdeelsleutels_percentage!$C:$C,0),MATCH(INDEX(Overzicht!$B$1:$F$35,MATCH(demand!Y$1,Overzicht!$B:$B,0),5),Verdeelsleutels_percentage!$1:$1,0)))</f>
        <v>1.2387331491912817E-7</v>
      </c>
      <c r="Z185">
        <f>PRODUCT(INDEX(Overzicht!$B$2:$E$35,MATCH(demand!Z$1,Overzicht!$B$2:$B$35,0),4),INDEX(Verdeelsleutels_percentage!$A:$AB,MATCH(demand!$C185,Verdeelsleutels_percentage!$C:$C,0),MATCH(INDEX(Overzicht!$B$1:$F$35,MATCH(demand!Z$1,Overzicht!$B:$B,0),5),Verdeelsleutels_percentage!$1:$1,0)))</f>
        <v>0</v>
      </c>
      <c r="AA185">
        <f>PRODUCT(INDEX(Overzicht!$B$2:$E$35,MATCH(demand!AA$1,Overzicht!$B$2:$B$35,0),4),INDEX(Verdeelsleutels_percentage!$A:$AB,MATCH(demand!$C185,Verdeelsleutels_percentage!$C:$C,0),MATCH(INDEX(Overzicht!$B$1:$F$35,MATCH(demand!AA$1,Overzicht!$B:$B,0),5),Verdeelsleutels_percentage!$1:$1,0)))</f>
        <v>2.8976214016170339E-6</v>
      </c>
      <c r="AB185">
        <f>PRODUCT(INDEX(Overzicht!$B$2:$E$35,MATCH(demand!AB$1,Overzicht!$B$2:$B$35,0),4),INDEX(Verdeelsleutels_percentage!$A:$AB,MATCH(demand!$C185,Verdeelsleutels_percentage!$C:$C,0),MATCH(INDEX(Overzicht!$B$1:$F$35,MATCH(demand!AB$1,Overzicht!$B:$B,0),5),Verdeelsleutels_percentage!$1:$1,0)))</f>
        <v>4.9294749532140386E-3</v>
      </c>
      <c r="AC185">
        <f>PRODUCT(INDEX(Overzicht!$B$2:$E$35,MATCH(demand!AC$1,Overzicht!$B$2:$B$35,0),4),INDEX(Verdeelsleutels_percentage!$A:$AB,MATCH(demand!$C185,Verdeelsleutels_percentage!$C:$C,0),MATCH(INDEX(Overzicht!$B$1:$F$35,MATCH(demand!AC$1,Overzicht!$B:$B,0),5),Verdeelsleutels_percentage!$1:$1,0)))</f>
        <v>1.6758877531886007E-4</v>
      </c>
      <c r="AD185">
        <f>PRODUCT(INDEX(Overzicht!$B$2:$E$35,MATCH(demand!AD$1,Overzicht!$B$2:$B$35,0),4),INDEX(Verdeelsleutels_percentage!$A:$AB,MATCH(demand!$C185,Verdeelsleutels_percentage!$C:$C,0),MATCH(INDEX(Overzicht!$B$1:$F$35,MATCH(demand!AD$1,Overzicht!$B:$B,0),5),Verdeelsleutels_percentage!$1:$1,0)))</f>
        <v>0</v>
      </c>
      <c r="AE185">
        <f>PRODUCT(INDEX(Overzicht!$B$2:$E$35,MATCH(demand!AE$1,Overzicht!$B$2:$B$35,0),4),INDEX(Verdeelsleutels_percentage!$A:$AB,MATCH(demand!$C185,Verdeelsleutels_percentage!$C:$C,0),MATCH(INDEX(Overzicht!$B$1:$F$35,MATCH(demand!AE$1,Overzicht!$B:$B,0),5),Verdeelsleutels_percentage!$1:$1,0)))</f>
        <v>0</v>
      </c>
      <c r="AF185">
        <f>PRODUCT(INDEX(Overzicht!$B$2:$E$35,MATCH(demand!AF$1,Overzicht!$B$2:$B$35,0),4),INDEX(Verdeelsleutels_percentage!$A:$AB,MATCH(demand!$C185,Verdeelsleutels_percentage!$C:$C,0),MATCH(INDEX(Overzicht!$B$1:$F$35,MATCH(demand!AF$1,Overzicht!$B:$B,0),5),Verdeelsleutels_percentage!$1:$1,0)))</f>
        <v>0</v>
      </c>
      <c r="AG185">
        <f>PRODUCT(INDEX(Overzicht!$B$2:$E$35,MATCH(demand!AG$1,Overzicht!$B$2:$B$35,0),4),INDEX(Verdeelsleutels_percentage!$A:$AB,MATCH(demand!$C185,Verdeelsleutels_percentage!$C:$C,0),MATCH(INDEX(Overzicht!$B$1:$F$35,MATCH(demand!AG$1,Overzicht!$B:$B,0),5),Verdeelsleutels_percentage!$1:$1,0)))</f>
        <v>0</v>
      </c>
      <c r="AH185">
        <f>PRODUCT(INDEX(Overzicht!$B$2:$E$35,MATCH(demand!AH$1,Overzicht!$B$2:$B$35,0),4),INDEX(Verdeelsleutels_percentage!$A:$AB,MATCH(demand!$C185,Verdeelsleutels_percentage!$C:$C,0),MATCH(INDEX(Overzicht!$B$1:$F$35,MATCH(demand!AH$1,Overzicht!$B:$B,0),5),Verdeelsleutels_percentage!$1:$1,0)))</f>
        <v>3.7669078221021438E-5</v>
      </c>
      <c r="AI185">
        <f>PRODUCT(INDEX(Overzicht!$B$2:$E$35,MATCH(demand!AI$1,Overzicht!$B$2:$B$35,0),4),INDEX(Verdeelsleutels_percentage!$A:$AB,MATCH(demand!$C185,Verdeelsleutels_percentage!$C:$C,0),MATCH(INDEX(Overzicht!$B$1:$F$35,MATCH(demand!AI$1,Overzicht!$B:$B,0),5),Verdeelsleutels_percentage!$1:$1,0)))</f>
        <v>5.7952428032340678E-6</v>
      </c>
      <c r="AJ185">
        <f>PRODUCT(INDEX(Overzicht!$B$2:$E$35,MATCH(demand!AJ$1,Overzicht!$B$2:$B$35,0),4),INDEX(Verdeelsleutels_percentage!$A:$AB,MATCH(demand!$C185,Verdeelsleutels_percentage!$C:$C,0),MATCH(INDEX(Overzicht!$B$1:$F$35,MATCH(demand!AJ$1,Overzicht!$B:$B,0),5),Verdeelsleutels_percentage!$1:$1,0)))</f>
        <v>0</v>
      </c>
      <c r="AK185">
        <f>PRODUCT(INDEX(Overzicht!$B$2:$E$35,MATCH(demand!AK$1,Overzicht!$B$2:$B$35,0),4),INDEX(Verdeelsleutels_percentage!$A:$AB,MATCH(demand!$C185,Verdeelsleutels_percentage!$C:$C,0),MATCH(INDEX(Overzicht!$B$1:$F$35,MATCH(demand!AK$1,Overzicht!$B:$B,0),5),Verdeelsleutels_percentage!$1:$1,0)))</f>
        <v>2.7951917824175137E-4</v>
      </c>
      <c r="AL185">
        <f>PRODUCT(INDEX(Overzicht!$B$2:$E$35,MATCH(demand!AL$1,Overzicht!$B$2:$B$35,0),4),INDEX(Verdeelsleutels_percentage!$A:$AB,MATCH(demand!$C185,Verdeelsleutels_percentage!$C:$C,0),MATCH(INDEX(Overzicht!$B$1:$F$35,MATCH(demand!AL$1,Overzicht!$B:$B,0),5),Verdeelsleutels_percentage!$1:$1,0)))</f>
        <v>3.5835792082275814E-3</v>
      </c>
      <c r="AM185">
        <f>PRODUCT(INDEX(Overzicht!$B$2:$E$35,MATCH(demand!AM$1,Overzicht!$B$2:$B$35,0),4),INDEX(Verdeelsleutels_percentage!$A:$AB,MATCH(demand!$C185,Verdeelsleutels_percentage!$C:$C,0),MATCH(INDEX(Overzicht!$B$1:$F$35,MATCH(demand!AM$1,Overzicht!$B:$B,0),5),Verdeelsleutels_percentage!$1:$1,0)))</f>
        <v>7.1671584164551628E-3</v>
      </c>
      <c r="AN185">
        <f>PRODUCT(INDEX(Overzicht!$B$2:$E$35,MATCH(demand!AN$1,Overzicht!$B$2:$B$35,0),4),INDEX(Verdeelsleutels_percentage!$A:$AB,MATCH(demand!$C185,Verdeelsleutels_percentage!$C:$C,0),MATCH(INDEX(Overzicht!$B$1:$F$35,MATCH(demand!AN$1,Overzicht!$B:$B,0),5),Verdeelsleutels_percentage!$1:$1,0)))</f>
        <v>3.5835792082275814E-3</v>
      </c>
      <c r="AO185">
        <f>PRODUCT(INDEX(Overzicht!$B$2:$E$35,MATCH(demand!AO$1,Overzicht!$B$2:$B$35,0),4),INDEX(Verdeelsleutels_percentage!$A:$AB,MATCH(demand!$C185,Verdeelsleutels_percentage!$C:$C,0),MATCH(INDEX(Overzicht!$B$1:$F$35,MATCH(demand!AO$1,Overzicht!$B:$B,0),5),Verdeelsleutels_percentage!$1:$1,0)))</f>
        <v>1.2542527228796535E-2</v>
      </c>
    </row>
    <row r="186" spans="2:41">
      <c r="B186" t="str">
        <f>INDEX('ETLocal datasets'!B:C,MATCH(C186,'ETLocal datasets'!C:C,0),1)</f>
        <v>GM0532</v>
      </c>
      <c r="C186" t="str">
        <f>'ETLocal datasets'!C169</f>
        <v>Stede Broec</v>
      </c>
      <c r="D186">
        <f t="shared" si="14"/>
        <v>1.5659957818153439E-2</v>
      </c>
      <c r="E186">
        <f t="shared" si="15"/>
        <v>4.794735226615697E-2</v>
      </c>
      <c r="F186">
        <f t="shared" si="16"/>
        <v>1.3187758962810384E-2</v>
      </c>
      <c r="G186">
        <f t="shared" si="17"/>
        <v>2.7129104152067075E-2</v>
      </c>
      <c r="H186">
        <f>PRODUCT(INDEX(Overzicht!$B$2:$E$35,MATCH(demand!H$1,Overzicht!$B$2:$B$35,0),4),INDEX(Verdeelsleutels_percentage!$A:$AB,MATCH(demand!$C186,Verdeelsleutels_percentage!$C:$C,0),MATCH(INDEX(Overzicht!$B$1:$F$35,MATCH(demand!H$1,Overzicht!$B:$B,0),5),Verdeelsleutels_percentage!$1:$1,0)))</f>
        <v>1.3187758962810384E-2</v>
      </c>
      <c r="I186">
        <f>PRODUCT(INDEX(Overzicht!$B$2:$E$35,MATCH(demand!I$1,Overzicht!$B$2:$B$35,0),4),INDEX(Verdeelsleutels_percentage!$A:$AB,MATCH(demand!$C186,Verdeelsleutels_percentage!$C:$C,0),MATCH(INDEX(Overzicht!$B$1:$F$35,MATCH(demand!I$1,Overzicht!$B:$B,0),5),Verdeelsleutels_percentage!$1:$1,0)))</f>
        <v>5.4799679046656936E-3</v>
      </c>
      <c r="J186">
        <f>PRODUCT(INDEX(Overzicht!$B$2:$E$35,MATCH(demand!J$1,Overzicht!$B$2:$B$35,0),4),INDEX(Verdeelsleutels_percentage!$A:$AB,MATCH(demand!$C186,Verdeelsleutels_percentage!$C:$C,0),MATCH(INDEX(Overzicht!$B$1:$F$35,MATCH(demand!J$1,Overzicht!$B:$B,0),5),Verdeelsleutels_percentage!$1:$1,0)))</f>
        <v>3.0143449057852306E-3</v>
      </c>
      <c r="K186">
        <f>PRODUCT(INDEX(Overzicht!$B$2:$E$35,MATCH(demand!K$1,Overzicht!$B$2:$B$35,0),4),INDEX(Verdeelsleutels_percentage!$A:$AB,MATCH(demand!$C186,Verdeelsleutels_percentage!$C:$C,0),MATCH(INDEX(Overzicht!$B$1:$F$35,MATCH(demand!K$1,Overzicht!$B:$B,0),5),Verdeelsleutels_percentage!$1:$1,0)))</f>
        <v>6.393295888776643E-4</v>
      </c>
      <c r="L186">
        <f>PRODUCT(INDEX(Overzicht!$B$2:$E$35,MATCH(demand!L$1,Overzicht!$B$2:$B$35,0),4),INDEX(Verdeelsleutels_percentage!$A:$AB,MATCH(demand!$C186,Verdeelsleutels_percentage!$C:$C,0),MATCH(INDEX(Overzicht!$B$1:$F$35,MATCH(demand!L$1,Overzicht!$B:$B,0),5),Verdeelsleutels_percentage!$1:$1,0)))</f>
        <v>4.5215173586778462E-3</v>
      </c>
      <c r="M186">
        <f>PRODUCT(INDEX(Overzicht!$B$2:$E$35,MATCH(demand!M$1,Overzicht!$B$2:$B$35,0),4),INDEX(Verdeelsleutels_percentage!$A:$AB,MATCH(demand!$C186,Verdeelsleutels_percentage!$C:$C,0),MATCH(INDEX(Overzicht!$B$1:$F$35,MATCH(demand!M$1,Overzicht!$B:$B,0),5),Verdeelsleutels_percentage!$1:$1,0)))</f>
        <v>9.9761505660129514E-5</v>
      </c>
      <c r="N186">
        <f>PRODUCT(INDEX(Overzicht!$B$2:$E$35,MATCH(demand!N$1,Overzicht!$B$2:$B$35,0),4),INDEX(Verdeelsleutels_percentage!$A:$AB,MATCH(demand!$C186,Verdeelsleutels_percentage!$C:$C,0),MATCH(INDEX(Overzicht!$B$1:$F$35,MATCH(demand!N$1,Overzicht!$B:$B,0),5),Verdeelsleutels_percentage!$1:$1,0)))</f>
        <v>1.086222820692096E-4</v>
      </c>
      <c r="O186">
        <f>PRODUCT(INDEX(Overzicht!$B$2:$E$35,MATCH(demand!O$1,Overzicht!$B$2:$B$35,0),4),INDEX(Verdeelsleutels_percentage!$A:$AB,MATCH(demand!$C186,Verdeelsleutels_percentage!$C:$C,0),MATCH(INDEX(Overzicht!$B$1:$F$35,MATCH(demand!O$1,Overzicht!$B:$B,0),5),Verdeelsleutels_percentage!$1:$1,0)))</f>
        <v>0</v>
      </c>
      <c r="P186">
        <f>PRODUCT(INDEX(Overzicht!$B$2:$E$35,MATCH(demand!P$1,Overzicht!$B$2:$B$35,0),4),INDEX(Verdeelsleutels_percentage!$A:$AB,MATCH(demand!$C186,Verdeelsleutels_percentage!$C:$C,0),MATCH(INDEX(Overzicht!$B$1:$F$35,MATCH(demand!P$1,Overzicht!$B:$B,0),5),Verdeelsleutels_percentage!$1:$1,0)))</f>
        <v>8.0287024460449726E-4</v>
      </c>
      <c r="Q186">
        <f>PRODUCT(INDEX(Overzicht!$B$2:$E$35,MATCH(demand!Q$1,Overzicht!$B$2:$B$35,0),4),INDEX(Verdeelsleutels_percentage!$A:$AB,MATCH(demand!$C186,Verdeelsleutels_percentage!$C:$C,0),MATCH(INDEX(Overzicht!$B$1:$F$35,MATCH(demand!Q$1,Overzicht!$B:$B,0),5),Verdeelsleutels_percentage!$1:$1,0)))</f>
        <v>4.474418219524952E-3</v>
      </c>
      <c r="R186">
        <f>PRODUCT(INDEX(Overzicht!$B$2:$E$35,MATCH(demand!R$1,Overzicht!$B$2:$B$35,0),4),INDEX(Verdeelsleutels_percentage!$A:$AB,MATCH(demand!$C186,Verdeelsleutels_percentage!$C:$C,0),MATCH(INDEX(Overzicht!$B$1:$F$35,MATCH(demand!R$1,Overzicht!$B:$B,0),5),Verdeelsleutels_percentage!$1:$1,0)))</f>
        <v>8.0068536559920194E-4</v>
      </c>
      <c r="S186">
        <f>PRODUCT(INDEX(Overzicht!$B$2:$E$35,MATCH(demand!S$1,Overzicht!$B$2:$B$35,0),4),INDEX(Verdeelsleutels_percentage!$A:$AB,MATCH(demand!$C186,Verdeelsleutels_percentage!$C:$C,0),MATCH(INDEX(Overzicht!$B$1:$F$35,MATCH(demand!S$1,Overzicht!$B:$B,0),5),Verdeelsleutels_percentage!$1:$1,0)))</f>
        <v>6.1542875159781799E-3</v>
      </c>
      <c r="T186">
        <f>PRODUCT(INDEX(Overzicht!$B$2:$E$35,MATCH(demand!T$1,Overzicht!$B$2:$B$35,0),4),INDEX(Verdeelsleutels_percentage!$A:$AB,MATCH(demand!$C186,Verdeelsleutels_percentage!$C:$C,0),MATCH(INDEX(Overzicht!$B$1:$F$35,MATCH(demand!T$1,Overzicht!$B:$B,0),5),Verdeelsleutels_percentage!$1:$1,0)))</f>
        <v>5.0239081763087182E-3</v>
      </c>
      <c r="U186">
        <f>PRODUCT(INDEX(Overzicht!$B$2:$E$35,MATCH(demand!U$1,Overzicht!$B$2:$B$35,0),4),INDEX(Verdeelsleutels_percentage!$A:$AB,MATCH(demand!$C186,Verdeelsleutels_percentage!$C:$C,0),MATCH(INDEX(Overzicht!$B$1:$F$35,MATCH(demand!U$1,Overzicht!$B:$B,0),5),Verdeelsleutels_percentage!$1:$1,0)))</f>
        <v>1.5699713050964743E-2</v>
      </c>
      <c r="V186">
        <f>PRODUCT(INDEX(Overzicht!$B$2:$E$35,MATCH(demand!V$1,Overzicht!$B$2:$B$35,0),4),INDEX(Verdeelsleutels_percentage!$A:$AB,MATCH(demand!$C186,Verdeelsleutels_percentage!$C:$C,0),MATCH(INDEX(Overzicht!$B$1:$F$35,MATCH(demand!V$1,Overzicht!$B:$B,0),5),Verdeelsleutels_percentage!$1:$1,0)))</f>
        <v>1.3815747484848975E-3</v>
      </c>
      <c r="W186">
        <f>PRODUCT(INDEX(Overzicht!$B$2:$E$35,MATCH(demand!W$1,Overzicht!$B$2:$B$35,0),4),INDEX(Verdeelsleutels_percentage!$A:$AB,MATCH(demand!$C186,Verdeelsleutels_percentage!$C:$C,0),MATCH(INDEX(Overzicht!$B$1:$F$35,MATCH(demand!W$1,Overzicht!$B:$B,0),5),Verdeelsleutels_percentage!$1:$1,0)))</f>
        <v>1.5071724528926154E-2</v>
      </c>
      <c r="X186">
        <f>PRODUCT(INDEX(Overzicht!$B$2:$E$35,MATCH(demand!X$1,Overzicht!$B$2:$B$35,0),4),INDEX(Verdeelsleutels_percentage!$A:$AB,MATCH(demand!$C186,Verdeelsleutels_percentage!$C:$C,0),MATCH(INDEX(Overzicht!$B$1:$F$35,MATCH(demand!X$1,Overzicht!$B:$B,0),5),Verdeelsleutels_percentage!$1:$1,0)))</f>
        <v>8.3511589064377172E-5</v>
      </c>
      <c r="Y186">
        <f>PRODUCT(INDEX(Overzicht!$B$2:$E$35,MATCH(demand!Y$1,Overzicht!$B$2:$B$35,0),4),INDEX(Verdeelsleutels_percentage!$A:$AB,MATCH(demand!$C186,Verdeelsleutels_percentage!$C:$C,0),MATCH(INDEX(Overzicht!$B$1:$F$35,MATCH(demand!Y$1,Overzicht!$B:$B,0),5),Verdeelsleutels_percentage!$1:$1,0)))</f>
        <v>2.7221543278524463E-7</v>
      </c>
      <c r="Z186">
        <f>PRODUCT(INDEX(Overzicht!$B$2:$E$35,MATCH(demand!Z$1,Overzicht!$B$2:$B$35,0),4),INDEX(Verdeelsleutels_percentage!$A:$AB,MATCH(demand!$C186,Verdeelsleutels_percentage!$C:$C,0),MATCH(INDEX(Overzicht!$B$1:$F$35,MATCH(demand!Z$1,Overzicht!$B:$B,0),5),Verdeelsleutels_percentage!$1:$1,0)))</f>
        <v>0</v>
      </c>
      <c r="AA186">
        <f>PRODUCT(INDEX(Overzicht!$B$2:$E$35,MATCH(demand!AA$1,Overzicht!$B$2:$B$35,0),4),INDEX(Verdeelsleutels_percentage!$A:$AB,MATCH(demand!$C186,Verdeelsleutels_percentage!$C:$C,0),MATCH(INDEX(Overzicht!$B$1:$F$35,MATCH(demand!AA$1,Overzicht!$B:$B,0),5),Verdeelsleutels_percentage!$1:$1,0)))</f>
        <v>6.3676124628127403E-6</v>
      </c>
      <c r="AB186">
        <f>PRODUCT(INDEX(Overzicht!$B$2:$E$35,MATCH(demand!AB$1,Overzicht!$B$2:$B$35,0),4),INDEX(Verdeelsleutels_percentage!$A:$AB,MATCH(demand!$C186,Verdeelsleutels_percentage!$C:$C,0),MATCH(INDEX(Overzicht!$B$1:$F$35,MATCH(demand!AB$1,Overzicht!$B:$B,0),5),Verdeelsleutels_percentage!$1:$1,0)))</f>
        <v>7.9766340348949583E-3</v>
      </c>
      <c r="AC186">
        <f>PRODUCT(INDEX(Overzicht!$B$2:$E$35,MATCH(demand!AC$1,Overzicht!$B$2:$B$35,0),4),INDEX(Verdeelsleutels_percentage!$A:$AB,MATCH(demand!$C186,Verdeelsleutels_percentage!$C:$C,0),MATCH(INDEX(Overzicht!$B$1:$F$35,MATCH(demand!AC$1,Overzicht!$B:$B,0),5),Verdeelsleutels_percentage!$1:$1,0)))</f>
        <v>2.6580112141950739E-4</v>
      </c>
      <c r="AD186">
        <f>PRODUCT(INDEX(Overzicht!$B$2:$E$35,MATCH(demand!AD$1,Overzicht!$B$2:$B$35,0),4),INDEX(Verdeelsleutels_percentage!$A:$AB,MATCH(demand!$C186,Verdeelsleutels_percentage!$C:$C,0),MATCH(INDEX(Overzicht!$B$1:$F$35,MATCH(demand!AD$1,Overzicht!$B:$B,0),5),Verdeelsleutels_percentage!$1:$1,0)))</f>
        <v>0</v>
      </c>
      <c r="AE186">
        <f>PRODUCT(INDEX(Overzicht!$B$2:$E$35,MATCH(demand!AE$1,Overzicht!$B$2:$B$35,0),4),INDEX(Verdeelsleutels_percentage!$A:$AB,MATCH(demand!$C186,Verdeelsleutels_percentage!$C:$C,0),MATCH(INDEX(Overzicht!$B$1:$F$35,MATCH(demand!AE$1,Overzicht!$B:$B,0),5),Verdeelsleutels_percentage!$1:$1,0)))</f>
        <v>0</v>
      </c>
      <c r="AF186">
        <f>PRODUCT(INDEX(Overzicht!$B$2:$E$35,MATCH(demand!AF$1,Overzicht!$B$2:$B$35,0),4),INDEX(Verdeelsleutels_percentage!$A:$AB,MATCH(demand!$C186,Verdeelsleutels_percentage!$C:$C,0),MATCH(INDEX(Overzicht!$B$1:$F$35,MATCH(demand!AF$1,Overzicht!$B:$B,0),5),Verdeelsleutels_percentage!$1:$1,0)))</f>
        <v>0</v>
      </c>
      <c r="AG186">
        <f>PRODUCT(INDEX(Overzicht!$B$2:$E$35,MATCH(demand!AG$1,Overzicht!$B$2:$B$35,0),4),INDEX(Verdeelsleutels_percentage!$A:$AB,MATCH(demand!$C186,Verdeelsleutels_percentage!$C:$C,0),MATCH(INDEX(Overzicht!$B$1:$F$35,MATCH(demand!AG$1,Overzicht!$B:$B,0),5),Verdeelsleutels_percentage!$1:$1,0)))</f>
        <v>0</v>
      </c>
      <c r="AH186">
        <f>PRODUCT(INDEX(Overzicht!$B$2:$E$35,MATCH(demand!AH$1,Overzicht!$B$2:$B$35,0),4),INDEX(Verdeelsleutels_percentage!$A:$AB,MATCH(demand!$C186,Verdeelsleutels_percentage!$C:$C,0),MATCH(INDEX(Overzicht!$B$1:$F$35,MATCH(demand!AH$1,Overzicht!$B:$B,0),5),Verdeelsleutels_percentage!$1:$1,0)))</f>
        <v>8.2778962016565624E-5</v>
      </c>
      <c r="AI186">
        <f>PRODUCT(INDEX(Overzicht!$B$2:$E$35,MATCH(demand!AI$1,Overzicht!$B$2:$B$35,0),4),INDEX(Verdeelsleutels_percentage!$A:$AB,MATCH(demand!$C186,Verdeelsleutels_percentage!$C:$C,0),MATCH(INDEX(Overzicht!$B$1:$F$35,MATCH(demand!AI$1,Overzicht!$B:$B,0),5),Verdeelsleutels_percentage!$1:$1,0)))</f>
        <v>1.2735224925625481E-5</v>
      </c>
      <c r="AJ186">
        <f>PRODUCT(INDEX(Overzicht!$B$2:$E$35,MATCH(demand!AJ$1,Overzicht!$B$2:$B$35,0),4),INDEX(Verdeelsleutels_percentage!$A:$AB,MATCH(demand!$C186,Verdeelsleutels_percentage!$C:$C,0),MATCH(INDEX(Overzicht!$B$1:$F$35,MATCH(demand!AJ$1,Overzicht!$B:$B,0),5),Verdeelsleutels_percentage!$1:$1,0)))</f>
        <v>0</v>
      </c>
      <c r="AK186">
        <f>PRODUCT(INDEX(Overzicht!$B$2:$E$35,MATCH(demand!AK$1,Overzicht!$B$2:$B$35,0),4),INDEX(Verdeelsleutels_percentage!$A:$AB,MATCH(demand!$C186,Verdeelsleutels_percentage!$C:$C,0),MATCH(INDEX(Overzicht!$B$1:$F$35,MATCH(demand!AK$1,Overzicht!$B:$B,0),5),Verdeelsleutels_percentage!$1:$1,0)))</f>
        <v>1.9593241887604001E-4</v>
      </c>
      <c r="AL186">
        <f>PRODUCT(INDEX(Overzicht!$B$2:$E$35,MATCH(demand!AL$1,Overzicht!$B$2:$B$35,0),4),INDEX(Verdeelsleutels_percentage!$A:$AB,MATCH(demand!$C186,Verdeelsleutels_percentage!$C:$C,0),MATCH(INDEX(Overzicht!$B$1:$F$35,MATCH(demand!AL$1,Overzicht!$B:$B,0),5),Verdeelsleutels_percentage!$1:$1,0)))</f>
        <v>2.5119540881543591E-3</v>
      </c>
      <c r="AM186">
        <f>PRODUCT(INDEX(Overzicht!$B$2:$E$35,MATCH(demand!AM$1,Overzicht!$B$2:$B$35,0),4),INDEX(Verdeelsleutels_percentage!$A:$AB,MATCH(demand!$C186,Verdeelsleutels_percentage!$C:$C,0),MATCH(INDEX(Overzicht!$B$1:$F$35,MATCH(demand!AM$1,Overzicht!$B:$B,0),5),Verdeelsleutels_percentage!$1:$1,0)))</f>
        <v>5.0239081763087182E-3</v>
      </c>
      <c r="AN186">
        <f>PRODUCT(INDEX(Overzicht!$B$2:$E$35,MATCH(demand!AN$1,Overzicht!$B$2:$B$35,0),4),INDEX(Verdeelsleutels_percentage!$A:$AB,MATCH(demand!$C186,Verdeelsleutels_percentage!$C:$C,0),MATCH(INDEX(Overzicht!$B$1:$F$35,MATCH(demand!AN$1,Overzicht!$B:$B,0),5),Verdeelsleutels_percentage!$1:$1,0)))</f>
        <v>2.5119540881543591E-3</v>
      </c>
      <c r="AO186">
        <f>PRODUCT(INDEX(Overzicht!$B$2:$E$35,MATCH(demand!AO$1,Overzicht!$B$2:$B$35,0),4),INDEX(Verdeelsleutels_percentage!$A:$AB,MATCH(demand!$C186,Verdeelsleutels_percentage!$C:$C,0),MATCH(INDEX(Overzicht!$B$1:$F$35,MATCH(demand!AO$1,Overzicht!$B:$B,0),5),Verdeelsleutels_percentage!$1:$1,0)))</f>
        <v>8.7918393085402568E-3</v>
      </c>
    </row>
    <row r="187" spans="2:41">
      <c r="B187" t="str">
        <f>INDEX('ETLocal datasets'!B:C,MATCH(C187,'ETLocal datasets'!C:C,0),1)</f>
        <v>GM0534</v>
      </c>
      <c r="C187" t="str">
        <f>'ETLocal datasets'!C170</f>
        <v>Hillegom</v>
      </c>
      <c r="D187">
        <f t="shared" si="14"/>
        <v>1.0848934277539078E-2</v>
      </c>
      <c r="E187">
        <f t="shared" si="15"/>
        <v>4.3197325998739253E-2</v>
      </c>
      <c r="F187">
        <f t="shared" si="16"/>
        <v>1.3345725300704547E-2</v>
      </c>
      <c r="G187">
        <f t="shared" si="17"/>
        <v>2.745406347573507E-2</v>
      </c>
      <c r="H187">
        <f>PRODUCT(INDEX(Overzicht!$B$2:$E$35,MATCH(demand!H$1,Overzicht!$B$2:$B$35,0),4),INDEX(Verdeelsleutels_percentage!$A:$AB,MATCH(demand!$C187,Verdeelsleutels_percentage!$C:$C,0),MATCH(INDEX(Overzicht!$B$1:$F$35,MATCH(demand!H$1,Overzicht!$B:$B,0),5),Verdeelsleutels_percentage!$1:$1,0)))</f>
        <v>1.3345725300704547E-2</v>
      </c>
      <c r="I187">
        <f>PRODUCT(INDEX(Overzicht!$B$2:$E$35,MATCH(demand!I$1,Overzicht!$B$2:$B$35,0),4),INDEX(Verdeelsleutels_percentage!$A:$AB,MATCH(demand!$C187,Verdeelsleutels_percentage!$C:$C,0),MATCH(INDEX(Overzicht!$B$1:$F$35,MATCH(demand!I$1,Overzicht!$B:$B,0),5),Verdeelsleutels_percentage!$1:$1,0)))</f>
        <v>1.6542397541461028E-3</v>
      </c>
      <c r="J187">
        <f>PRODUCT(INDEX(Overzicht!$B$2:$E$35,MATCH(demand!J$1,Overzicht!$B$2:$B$35,0),4),INDEX(Verdeelsleutels_percentage!$A:$AB,MATCH(demand!$C187,Verdeelsleutels_percentage!$C:$C,0),MATCH(INDEX(Overzicht!$B$1:$F$35,MATCH(demand!J$1,Overzicht!$B:$B,0),5),Verdeelsleutels_percentage!$1:$1,0)))</f>
        <v>3.0504514973038964E-3</v>
      </c>
      <c r="K187">
        <f>PRODUCT(INDEX(Overzicht!$B$2:$E$35,MATCH(demand!K$1,Overzicht!$B$2:$B$35,0),4),INDEX(Verdeelsleutels_percentage!$A:$AB,MATCH(demand!$C187,Verdeelsleutels_percentage!$C:$C,0),MATCH(INDEX(Overzicht!$B$1:$F$35,MATCH(demand!K$1,Overzicht!$B:$B,0),5),Verdeelsleutels_percentage!$1:$1,0)))</f>
        <v>1.9299463798371199E-4</v>
      </c>
      <c r="L187">
        <f>PRODUCT(INDEX(Overzicht!$B$2:$E$35,MATCH(demand!L$1,Overzicht!$B$2:$B$35,0),4),INDEX(Verdeelsleutels_percentage!$A:$AB,MATCH(demand!$C187,Verdeelsleutels_percentage!$C:$C,0),MATCH(INDEX(Overzicht!$B$1:$F$35,MATCH(demand!L$1,Overzicht!$B:$B,0),5),Verdeelsleutels_percentage!$1:$1,0)))</f>
        <v>4.5756772459558453E-3</v>
      </c>
      <c r="M187">
        <f>PRODUCT(INDEX(Overzicht!$B$2:$E$35,MATCH(demand!M$1,Overzicht!$B$2:$B$35,0),4),INDEX(Verdeelsleutels_percentage!$A:$AB,MATCH(demand!$C187,Verdeelsleutels_percentage!$C:$C,0),MATCH(INDEX(Overzicht!$B$1:$F$35,MATCH(demand!M$1,Overzicht!$B:$B,0),5),Verdeelsleutels_percentage!$1:$1,0)))</f>
        <v>8.027552632260403E-5</v>
      </c>
      <c r="N187">
        <f>PRODUCT(INDEX(Overzicht!$B$2:$E$35,MATCH(demand!N$1,Overzicht!$B$2:$B$35,0),4),INDEX(Verdeelsleutels_percentage!$A:$AB,MATCH(demand!$C187,Verdeelsleutels_percentage!$C:$C,0),MATCH(INDEX(Overzicht!$B$1:$F$35,MATCH(demand!N$1,Overzicht!$B:$B,0),5),Verdeelsleutels_percentage!$1:$1,0)))</f>
        <v>8.7462097250532413E-5</v>
      </c>
      <c r="O187">
        <f>PRODUCT(INDEX(Overzicht!$B$2:$E$35,MATCH(demand!O$1,Overzicht!$B$2:$B$35,0),4),INDEX(Verdeelsleutels_percentage!$A:$AB,MATCH(demand!$C187,Verdeelsleutels_percentage!$C:$C,0),MATCH(INDEX(Overzicht!$B$1:$F$35,MATCH(demand!O$1,Overzicht!$B:$B,0),5),Verdeelsleutels_percentage!$1:$1,0)))</f>
        <v>0</v>
      </c>
      <c r="P187">
        <f>PRODUCT(INDEX(Overzicht!$B$2:$E$35,MATCH(demand!P$1,Overzicht!$B$2:$B$35,0),4),INDEX(Verdeelsleutels_percentage!$A:$AB,MATCH(demand!$C187,Verdeelsleutels_percentage!$C:$C,0),MATCH(INDEX(Overzicht!$B$1:$F$35,MATCH(demand!P$1,Overzicht!$B:$B,0),5),Verdeelsleutels_percentage!$1:$1,0)))</f>
        <v>3.449368458300803E-4</v>
      </c>
      <c r="Q187">
        <f>PRODUCT(INDEX(Overzicht!$B$2:$E$35,MATCH(demand!Q$1,Overzicht!$B$2:$B$35,0),4),INDEX(Verdeelsleutels_percentage!$A:$AB,MATCH(demand!$C187,Verdeelsleutels_percentage!$C:$C,0),MATCH(INDEX(Overzicht!$B$1:$F$35,MATCH(demand!Q$1,Overzicht!$B:$B,0),5),Verdeelsleutels_percentage!$1:$1,0)))</f>
        <v>4.5280139413104714E-3</v>
      </c>
      <c r="R187">
        <f>PRODUCT(INDEX(Overzicht!$B$2:$E$35,MATCH(demand!R$1,Overzicht!$B$2:$B$35,0),4),INDEX(Verdeelsleutels_percentage!$A:$AB,MATCH(demand!$C187,Verdeelsleutels_percentage!$C:$C,0),MATCH(INDEX(Overzicht!$B$1:$F$35,MATCH(demand!R$1,Overzicht!$B:$B,0),5),Verdeelsleutels_percentage!$1:$1,0)))</f>
        <v>8.1027617897134747E-4</v>
      </c>
      <c r="S187">
        <f>PRODUCT(INDEX(Overzicht!$B$2:$E$35,MATCH(demand!S$1,Overzicht!$B$2:$B$35,0),4),INDEX(Verdeelsleutels_percentage!$A:$AB,MATCH(demand!$C187,Verdeelsleutels_percentage!$C:$C,0),MATCH(INDEX(Overzicht!$B$1:$F$35,MATCH(demand!S$1,Overzicht!$B:$B,0),5),Verdeelsleutels_percentage!$1:$1,0)))</f>
        <v>6.2280051403287894E-3</v>
      </c>
      <c r="T187">
        <f>PRODUCT(INDEX(Overzicht!$B$2:$E$35,MATCH(demand!T$1,Overzicht!$B$2:$B$35,0),4),INDEX(Verdeelsleutels_percentage!$A:$AB,MATCH(demand!$C187,Verdeelsleutels_percentage!$C:$C,0),MATCH(INDEX(Overzicht!$B$1:$F$35,MATCH(demand!T$1,Overzicht!$B:$B,0),5),Verdeelsleutels_percentage!$1:$1,0)))</f>
        <v>5.0840858288398278E-3</v>
      </c>
      <c r="U187">
        <f>PRODUCT(INDEX(Overzicht!$B$2:$E$35,MATCH(demand!U$1,Overzicht!$B$2:$B$35,0),4),INDEX(Verdeelsleutels_percentage!$A:$AB,MATCH(demand!$C187,Verdeelsleutels_percentage!$C:$C,0),MATCH(INDEX(Overzicht!$B$1:$F$35,MATCH(demand!U$1,Overzicht!$B:$B,0),5),Verdeelsleutels_percentage!$1:$1,0)))</f>
        <v>1.5887768215124463E-2</v>
      </c>
      <c r="V187">
        <f>PRODUCT(INDEX(Overzicht!$B$2:$E$35,MATCH(demand!V$1,Overzicht!$B$2:$B$35,0),4),INDEX(Verdeelsleutels_percentage!$A:$AB,MATCH(demand!$C187,Verdeelsleutels_percentage!$C:$C,0),MATCH(INDEX(Overzicht!$B$1:$F$35,MATCH(demand!V$1,Overzicht!$B:$B,0),5),Verdeelsleutels_percentage!$1:$1,0)))</f>
        <v>1.3981236029309528E-3</v>
      </c>
      <c r="W187">
        <f>PRODUCT(INDEX(Overzicht!$B$2:$E$35,MATCH(demand!W$1,Overzicht!$B$2:$B$35,0),4),INDEX(Verdeelsleutels_percentage!$A:$AB,MATCH(demand!$C187,Verdeelsleutels_percentage!$C:$C,0),MATCH(INDEX(Overzicht!$B$1:$F$35,MATCH(demand!W$1,Overzicht!$B:$B,0),5),Verdeelsleutels_percentage!$1:$1,0)))</f>
        <v>1.5252257486519483E-2</v>
      </c>
      <c r="X187">
        <f>PRODUCT(INDEX(Overzicht!$B$2:$E$35,MATCH(demand!X$1,Overzicht!$B$2:$B$35,0),4),INDEX(Verdeelsleutels_percentage!$A:$AB,MATCH(demand!$C187,Verdeelsleutels_percentage!$C:$C,0),MATCH(INDEX(Overzicht!$B$1:$F$35,MATCH(demand!X$1,Overzicht!$B:$B,0),5),Verdeelsleutels_percentage!$1:$1,0)))</f>
        <v>1.0021390687725261E-4</v>
      </c>
      <c r="Y187">
        <f>PRODUCT(INDEX(Overzicht!$B$2:$E$35,MATCH(demand!Y$1,Overzicht!$B$2:$B$35,0),4),INDEX(Verdeelsleutels_percentage!$A:$AB,MATCH(demand!$C187,Verdeelsleutels_percentage!$C:$C,0),MATCH(INDEX(Overzicht!$B$1:$F$35,MATCH(demand!Y$1,Overzicht!$B:$B,0),5),Verdeelsleutels_percentage!$1:$1,0)))</f>
        <v>2.8597913444292555E-7</v>
      </c>
      <c r="Z187">
        <f>PRODUCT(INDEX(Overzicht!$B$2:$E$35,MATCH(demand!Z$1,Overzicht!$B$2:$B$35,0),4),INDEX(Verdeelsleutels_percentage!$A:$AB,MATCH(demand!$C187,Verdeelsleutels_percentage!$C:$C,0),MATCH(INDEX(Overzicht!$B$1:$F$35,MATCH(demand!Z$1,Overzicht!$B:$B,0),5),Verdeelsleutels_percentage!$1:$1,0)))</f>
        <v>0</v>
      </c>
      <c r="AA187">
        <f>PRODUCT(INDEX(Overzicht!$B$2:$E$35,MATCH(demand!AA$1,Overzicht!$B$2:$B$35,0),4),INDEX(Verdeelsleutels_percentage!$A:$AB,MATCH(demand!$C187,Verdeelsleutels_percentage!$C:$C,0),MATCH(INDEX(Overzicht!$B$1:$F$35,MATCH(demand!AA$1,Overzicht!$B:$B,0),5),Verdeelsleutels_percentage!$1:$1,0)))</f>
        <v>6.6895703963257444E-6</v>
      </c>
      <c r="AB187">
        <f>PRODUCT(INDEX(Overzicht!$B$2:$E$35,MATCH(demand!AB$1,Overzicht!$B$2:$B$35,0),4),INDEX(Verdeelsleutels_percentage!$A:$AB,MATCH(demand!$C187,Verdeelsleutels_percentage!$C:$C,0),MATCH(INDEX(Overzicht!$B$1:$F$35,MATCH(demand!AB$1,Overzicht!$B:$B,0),5),Verdeelsleutels_percentage!$1:$1,0)))</f>
        <v>2.7538400548496504E-3</v>
      </c>
      <c r="AC187">
        <f>PRODUCT(INDEX(Overzicht!$B$2:$E$35,MATCH(demand!AC$1,Overzicht!$B$2:$B$35,0),4),INDEX(Verdeelsleutels_percentage!$A:$AB,MATCH(demand!$C187,Verdeelsleutels_percentage!$C:$C,0),MATCH(INDEX(Overzicht!$B$1:$F$35,MATCH(demand!AC$1,Overzicht!$B:$B,0),5),Verdeelsleutels_percentage!$1:$1,0)))</f>
        <v>1.0078148051863127E-4</v>
      </c>
      <c r="AD187">
        <f>PRODUCT(INDEX(Overzicht!$B$2:$E$35,MATCH(demand!AD$1,Overzicht!$B$2:$B$35,0),4),INDEX(Verdeelsleutels_percentage!$A:$AB,MATCH(demand!$C187,Verdeelsleutels_percentage!$C:$C,0),MATCH(INDEX(Overzicht!$B$1:$F$35,MATCH(demand!AD$1,Overzicht!$B:$B,0),5),Verdeelsleutels_percentage!$1:$1,0)))</f>
        <v>0</v>
      </c>
      <c r="AE187">
        <f>PRODUCT(INDEX(Overzicht!$B$2:$E$35,MATCH(demand!AE$1,Overzicht!$B$2:$B$35,0),4),INDEX(Verdeelsleutels_percentage!$A:$AB,MATCH(demand!$C187,Verdeelsleutels_percentage!$C:$C,0),MATCH(INDEX(Overzicht!$B$1:$F$35,MATCH(demand!AE$1,Overzicht!$B:$B,0),5),Verdeelsleutels_percentage!$1:$1,0)))</f>
        <v>0</v>
      </c>
      <c r="AF187">
        <f>PRODUCT(INDEX(Overzicht!$B$2:$E$35,MATCH(demand!AF$1,Overzicht!$B$2:$B$35,0),4),INDEX(Verdeelsleutels_percentage!$A:$AB,MATCH(demand!$C187,Verdeelsleutels_percentage!$C:$C,0),MATCH(INDEX(Overzicht!$B$1:$F$35,MATCH(demand!AF$1,Overzicht!$B:$B,0),5),Verdeelsleutels_percentage!$1:$1,0)))</f>
        <v>0</v>
      </c>
      <c r="AG187">
        <f>PRODUCT(INDEX(Overzicht!$B$2:$E$35,MATCH(demand!AG$1,Overzicht!$B$2:$B$35,0),4),INDEX(Verdeelsleutels_percentage!$A:$AB,MATCH(demand!$C187,Verdeelsleutels_percentage!$C:$C,0),MATCH(INDEX(Overzicht!$B$1:$F$35,MATCH(demand!AG$1,Overzicht!$B:$B,0),5),Verdeelsleutels_percentage!$1:$1,0)))</f>
        <v>0</v>
      </c>
      <c r="AH187">
        <f>PRODUCT(INDEX(Overzicht!$B$2:$E$35,MATCH(demand!AH$1,Overzicht!$B$2:$B$35,0),4),INDEX(Verdeelsleutels_percentage!$A:$AB,MATCH(demand!$C187,Verdeelsleutels_percentage!$C:$C,0),MATCH(INDEX(Overzicht!$B$1:$F$35,MATCH(demand!AH$1,Overzicht!$B:$B,0),5),Verdeelsleutels_percentage!$1:$1,0)))</f>
        <v>8.6964415152234682E-5</v>
      </c>
      <c r="AI187">
        <f>PRODUCT(INDEX(Overzicht!$B$2:$E$35,MATCH(demand!AI$1,Overzicht!$B$2:$B$35,0),4),INDEX(Verdeelsleutels_percentage!$A:$AB,MATCH(demand!$C187,Verdeelsleutels_percentage!$C:$C,0),MATCH(INDEX(Overzicht!$B$1:$F$35,MATCH(demand!AI$1,Overzicht!$B:$B,0),5),Verdeelsleutels_percentage!$1:$1,0)))</f>
        <v>1.3379140792651489E-5</v>
      </c>
      <c r="AJ187">
        <f>PRODUCT(INDEX(Overzicht!$B$2:$E$35,MATCH(demand!AJ$1,Overzicht!$B$2:$B$35,0),4),INDEX(Verdeelsleutels_percentage!$A:$AB,MATCH(demand!$C187,Verdeelsleutels_percentage!$C:$C,0),MATCH(INDEX(Overzicht!$B$1:$F$35,MATCH(demand!AJ$1,Overzicht!$B:$B,0),5),Verdeelsleutels_percentage!$1:$1,0)))</f>
        <v>0</v>
      </c>
      <c r="AK187">
        <f>PRODUCT(INDEX(Overzicht!$B$2:$E$35,MATCH(demand!AK$1,Overzicht!$B$2:$B$35,0),4),INDEX(Verdeelsleutels_percentage!$A:$AB,MATCH(demand!$C187,Verdeelsleutels_percentage!$C:$C,0),MATCH(INDEX(Overzicht!$B$1:$F$35,MATCH(demand!AK$1,Overzicht!$B:$B,0),5),Verdeelsleutels_percentage!$1:$1,0)))</f>
        <v>1.9827934732475329E-4</v>
      </c>
      <c r="AL187">
        <f>PRODUCT(INDEX(Overzicht!$B$2:$E$35,MATCH(demand!AL$1,Overzicht!$B$2:$B$35,0),4),INDEX(Verdeelsleutels_percentage!$A:$AB,MATCH(demand!$C187,Verdeelsleutels_percentage!$C:$C,0),MATCH(INDEX(Overzicht!$B$1:$F$35,MATCH(demand!AL$1,Overzicht!$B:$B,0),5),Verdeelsleutels_percentage!$1:$1,0)))</f>
        <v>2.5420429144199139E-3</v>
      </c>
      <c r="AM187">
        <f>PRODUCT(INDEX(Overzicht!$B$2:$E$35,MATCH(demand!AM$1,Overzicht!$B$2:$B$35,0),4),INDEX(Verdeelsleutels_percentage!$A:$AB,MATCH(demand!$C187,Verdeelsleutels_percentage!$C:$C,0),MATCH(INDEX(Overzicht!$B$1:$F$35,MATCH(demand!AM$1,Overzicht!$B:$B,0),5),Verdeelsleutels_percentage!$1:$1,0)))</f>
        <v>5.0840858288398278E-3</v>
      </c>
      <c r="AN187">
        <f>PRODUCT(INDEX(Overzicht!$B$2:$E$35,MATCH(demand!AN$1,Overzicht!$B$2:$B$35,0),4),INDEX(Verdeelsleutels_percentage!$A:$AB,MATCH(demand!$C187,Verdeelsleutels_percentage!$C:$C,0),MATCH(INDEX(Overzicht!$B$1:$F$35,MATCH(demand!AN$1,Overzicht!$B:$B,0),5),Verdeelsleutels_percentage!$1:$1,0)))</f>
        <v>2.5420429144199139E-3</v>
      </c>
      <c r="AO187">
        <f>PRODUCT(INDEX(Overzicht!$B$2:$E$35,MATCH(demand!AO$1,Overzicht!$B$2:$B$35,0),4),INDEX(Verdeelsleutels_percentage!$A:$AB,MATCH(demand!$C187,Verdeelsleutels_percentage!$C:$C,0),MATCH(INDEX(Overzicht!$B$1:$F$35,MATCH(demand!AO$1,Overzicht!$B:$B,0),5),Verdeelsleutels_percentage!$1:$1,0)))</f>
        <v>8.8971502004696994E-3</v>
      </c>
    </row>
    <row r="188" spans="2:41">
      <c r="B188" t="str">
        <f>INDEX('ETLocal datasets'!B:C,MATCH(C188,'ETLocal datasets'!C:C,0),1)</f>
        <v>GM0537</v>
      </c>
      <c r="C188" t="str">
        <f>'ETLocal datasets'!C171</f>
        <v>Katwijk</v>
      </c>
      <c r="D188">
        <f t="shared" si="14"/>
        <v>2.5848339220919326E-2</v>
      </c>
      <c r="E188">
        <f t="shared" si="15"/>
        <v>0.12982794179816678</v>
      </c>
      <c r="F188">
        <f t="shared" si="16"/>
        <v>3.9675068450633177E-2</v>
      </c>
      <c r="G188">
        <f t="shared" si="17"/>
        <v>8.1617283669873961E-2</v>
      </c>
      <c r="H188">
        <f>PRODUCT(INDEX(Overzicht!$B$2:$E$35,MATCH(demand!H$1,Overzicht!$B$2:$B$35,0),4),INDEX(Verdeelsleutels_percentage!$A:$AB,MATCH(demand!$C188,Verdeelsleutels_percentage!$C:$C,0),MATCH(INDEX(Overzicht!$B$1:$F$35,MATCH(demand!H$1,Overzicht!$B:$B,0),5),Verdeelsleutels_percentage!$1:$1,0)))</f>
        <v>3.9675068450633177E-2</v>
      </c>
      <c r="I188">
        <f>PRODUCT(INDEX(Overzicht!$B$2:$E$35,MATCH(demand!I$1,Overzicht!$B$2:$B$35,0),4),INDEX(Verdeelsleutels_percentage!$A:$AB,MATCH(demand!$C188,Verdeelsleutels_percentage!$C:$C,0),MATCH(INDEX(Overzicht!$B$1:$F$35,MATCH(demand!I$1,Overzicht!$B:$B,0),5),Verdeelsleutels_percentage!$1:$1,0)))</f>
        <v>3.2271615428496302E-4</v>
      </c>
      <c r="J188">
        <f>PRODUCT(INDEX(Overzicht!$B$2:$E$35,MATCH(demand!J$1,Overzicht!$B$2:$B$35,0),4),INDEX(Verdeelsleutels_percentage!$A:$AB,MATCH(demand!$C188,Verdeelsleutels_percentage!$C:$C,0),MATCH(INDEX(Overzicht!$B$1:$F$35,MATCH(demand!J$1,Overzicht!$B:$B,0),5),Verdeelsleutels_percentage!$1:$1,0)))</f>
        <v>9.0685870744304387E-3</v>
      </c>
      <c r="K188">
        <f>PRODUCT(INDEX(Overzicht!$B$2:$E$35,MATCH(demand!K$1,Overzicht!$B$2:$B$35,0),4),INDEX(Verdeelsleutels_percentage!$A:$AB,MATCH(demand!$C188,Verdeelsleutels_percentage!$C:$C,0),MATCH(INDEX(Overzicht!$B$1:$F$35,MATCH(demand!K$1,Overzicht!$B:$B,0),5),Verdeelsleutels_percentage!$1:$1,0)))</f>
        <v>3.7650217999912359E-5</v>
      </c>
      <c r="L188">
        <f>PRODUCT(INDEX(Overzicht!$B$2:$E$35,MATCH(demand!L$1,Overzicht!$B$2:$B$35,0),4),INDEX(Verdeelsleutels_percentage!$A:$AB,MATCH(demand!$C188,Verdeelsleutels_percentage!$C:$C,0),MATCH(INDEX(Overzicht!$B$1:$F$35,MATCH(demand!L$1,Overzicht!$B:$B,0),5),Verdeelsleutels_percentage!$1:$1,0)))</f>
        <v>1.3602880611645661E-2</v>
      </c>
      <c r="M188">
        <f>PRODUCT(INDEX(Overzicht!$B$2:$E$35,MATCH(demand!M$1,Overzicht!$B$2:$B$35,0),4),INDEX(Verdeelsleutels_percentage!$A:$AB,MATCH(demand!$C188,Verdeelsleutels_percentage!$C:$C,0),MATCH(INDEX(Overzicht!$B$1:$F$35,MATCH(demand!M$1,Overzicht!$B:$B,0),5),Verdeelsleutels_percentage!$1:$1,0)))</f>
        <v>1.359504881269907E-4</v>
      </c>
      <c r="N188">
        <f>PRODUCT(INDEX(Overzicht!$B$2:$E$35,MATCH(demand!N$1,Overzicht!$B$2:$B$35,0),4),INDEX(Verdeelsleutels_percentage!$A:$AB,MATCH(demand!$C188,Verdeelsleutels_percentage!$C:$C,0),MATCH(INDEX(Overzicht!$B$1:$F$35,MATCH(demand!N$1,Overzicht!$B:$B,0),5),Verdeelsleutels_percentage!$1:$1,0)))</f>
        <v>1.4812129373074039E-4</v>
      </c>
      <c r="O188">
        <f>PRODUCT(INDEX(Overzicht!$B$2:$E$35,MATCH(demand!O$1,Overzicht!$B$2:$B$35,0),4),INDEX(Verdeelsleutels_percentage!$A:$AB,MATCH(demand!$C188,Verdeelsleutels_percentage!$C:$C,0),MATCH(INDEX(Overzicht!$B$1:$F$35,MATCH(demand!O$1,Overzicht!$B:$B,0),5),Verdeelsleutels_percentage!$1:$1,0)))</f>
        <v>0</v>
      </c>
      <c r="P188">
        <f>PRODUCT(INDEX(Overzicht!$B$2:$E$35,MATCH(demand!P$1,Overzicht!$B$2:$B$35,0),4),INDEX(Verdeelsleutels_percentage!$A:$AB,MATCH(demand!$C188,Verdeelsleutels_percentage!$C:$C,0),MATCH(INDEX(Overzicht!$B$1:$F$35,MATCH(demand!P$1,Overzicht!$B:$B,0),5),Verdeelsleutels_percentage!$1:$1,0)))</f>
        <v>0</v>
      </c>
      <c r="Q188">
        <f>PRODUCT(INDEX(Overzicht!$B$2:$E$35,MATCH(demand!Q$1,Overzicht!$B$2:$B$35,0),4),INDEX(Verdeelsleutels_percentage!$A:$AB,MATCH(demand!$C188,Verdeelsleutels_percentage!$C:$C,0),MATCH(INDEX(Overzicht!$B$1:$F$35,MATCH(demand!Q$1,Overzicht!$B:$B,0),5),Verdeelsleutels_percentage!$1:$1,0)))</f>
        <v>1.3461183938607684E-2</v>
      </c>
      <c r="R188">
        <f>PRODUCT(INDEX(Overzicht!$B$2:$E$35,MATCH(demand!R$1,Overzicht!$B$2:$B$35,0),4),INDEX(Verdeelsleutels_percentage!$A:$AB,MATCH(demand!$C188,Verdeelsleutels_percentage!$C:$C,0),MATCH(INDEX(Overzicht!$B$1:$F$35,MATCH(demand!R$1,Overzicht!$B:$B,0),5),Verdeelsleutels_percentage!$1:$1,0)))</f>
        <v>2.4088434416455855E-3</v>
      </c>
      <c r="S188">
        <f>PRODUCT(INDEX(Overzicht!$B$2:$E$35,MATCH(demand!S$1,Overzicht!$B$2:$B$35,0),4),INDEX(Verdeelsleutels_percentage!$A:$AB,MATCH(demand!$C188,Verdeelsleutels_percentage!$C:$C,0),MATCH(INDEX(Overzicht!$B$1:$F$35,MATCH(demand!S$1,Overzicht!$B:$B,0),5),Verdeelsleutels_percentage!$1:$1,0)))</f>
        <v>1.8515031943628815E-2</v>
      </c>
      <c r="T188">
        <f>PRODUCT(INDEX(Overzicht!$B$2:$E$35,MATCH(demand!T$1,Overzicht!$B$2:$B$35,0),4),INDEX(Verdeelsleutels_percentage!$A:$AB,MATCH(demand!$C188,Verdeelsleutels_percentage!$C:$C,0),MATCH(INDEX(Overzicht!$B$1:$F$35,MATCH(demand!T$1,Overzicht!$B:$B,0),5),Verdeelsleutels_percentage!$1:$1,0)))</f>
        <v>1.51143117907174E-2</v>
      </c>
      <c r="U188">
        <f>PRODUCT(INDEX(Overzicht!$B$2:$E$35,MATCH(demand!U$1,Overzicht!$B$2:$B$35,0),4),INDEX(Verdeelsleutels_percentage!$A:$AB,MATCH(demand!$C188,Verdeelsleutels_percentage!$C:$C,0),MATCH(INDEX(Overzicht!$B$1:$F$35,MATCH(demand!U$1,Overzicht!$B:$B,0),5),Verdeelsleutels_percentage!$1:$1,0)))</f>
        <v>4.7232224345991877E-2</v>
      </c>
      <c r="V188">
        <f>PRODUCT(INDEX(Overzicht!$B$2:$E$35,MATCH(demand!V$1,Overzicht!$B$2:$B$35,0),4),INDEX(Verdeelsleutels_percentage!$A:$AB,MATCH(demand!$C188,Verdeelsleutels_percentage!$C:$C,0),MATCH(INDEX(Overzicht!$B$1:$F$35,MATCH(demand!V$1,Overzicht!$B:$B,0),5),Verdeelsleutels_percentage!$1:$1,0)))</f>
        <v>4.1564357424472851E-3</v>
      </c>
      <c r="W188">
        <f>PRODUCT(INDEX(Overzicht!$B$2:$E$35,MATCH(demand!W$1,Overzicht!$B$2:$B$35,0),4),INDEX(Verdeelsleutels_percentage!$A:$AB,MATCH(demand!$C188,Verdeelsleutels_percentage!$C:$C,0),MATCH(INDEX(Overzicht!$B$1:$F$35,MATCH(demand!W$1,Overzicht!$B:$B,0),5),Verdeelsleutels_percentage!$1:$1,0)))</f>
        <v>4.5342935372152199E-2</v>
      </c>
      <c r="X188">
        <f>PRODUCT(INDEX(Overzicht!$B$2:$E$35,MATCH(demand!X$1,Overzicht!$B$2:$B$35,0),4),INDEX(Verdeelsleutels_percentage!$A:$AB,MATCH(demand!$C188,Verdeelsleutels_percentage!$C:$C,0),MATCH(INDEX(Overzicht!$B$1:$F$35,MATCH(demand!X$1,Overzicht!$B:$B,0),5),Verdeelsleutels_percentage!$1:$1,0)))</f>
        <v>1.558882995868374E-4</v>
      </c>
      <c r="Y188">
        <f>PRODUCT(INDEX(Overzicht!$B$2:$E$35,MATCH(demand!Y$1,Overzicht!$B$2:$B$35,0),4),INDEX(Verdeelsleutels_percentage!$A:$AB,MATCH(demand!$C188,Verdeelsleutels_percentage!$C:$C,0),MATCH(INDEX(Overzicht!$B$1:$F$35,MATCH(demand!Y$1,Overzicht!$B:$B,0),5),Verdeelsleutels_percentage!$1:$1,0)))</f>
        <v>2.5386383057500344E-7</v>
      </c>
      <c r="Z188">
        <f>PRODUCT(INDEX(Overzicht!$B$2:$E$35,MATCH(demand!Z$1,Overzicht!$B$2:$B$35,0),4),INDEX(Verdeelsleutels_percentage!$A:$AB,MATCH(demand!$C188,Verdeelsleutels_percentage!$C:$C,0),MATCH(INDEX(Overzicht!$B$1:$F$35,MATCH(demand!Z$1,Overzicht!$B:$B,0),5),Verdeelsleutels_percentage!$1:$1,0)))</f>
        <v>0</v>
      </c>
      <c r="AA188">
        <f>PRODUCT(INDEX(Overzicht!$B$2:$E$35,MATCH(demand!AA$1,Overzicht!$B$2:$B$35,0),4),INDEX(Verdeelsleutels_percentage!$A:$AB,MATCH(demand!$C188,Verdeelsleutels_percentage!$C:$C,0),MATCH(INDEX(Overzicht!$B$1:$F$35,MATCH(demand!AA$1,Overzicht!$B:$B,0),5),Verdeelsleutels_percentage!$1:$1,0)))</f>
        <v>5.9383352181287363E-6</v>
      </c>
      <c r="AB188">
        <f>PRODUCT(INDEX(Overzicht!$B$2:$E$35,MATCH(demand!AB$1,Overzicht!$B$2:$B$35,0),4),INDEX(Verdeelsleutels_percentage!$A:$AB,MATCH(demand!$C188,Verdeelsleutels_percentage!$C:$C,0),MATCH(INDEX(Overzicht!$B$1:$F$35,MATCH(demand!AB$1,Overzicht!$B:$B,0),5),Verdeelsleutels_percentage!$1:$1,0)))</f>
        <v>9.8911998236267465E-3</v>
      </c>
      <c r="AC188">
        <f>PRODUCT(INDEX(Overzicht!$B$2:$E$35,MATCH(demand!AC$1,Overzicht!$B$2:$B$35,0),4),INDEX(Verdeelsleutels_percentage!$A:$AB,MATCH(demand!$C188,Verdeelsleutels_percentage!$C:$C,0),MATCH(INDEX(Overzicht!$B$1:$F$35,MATCH(demand!AC$1,Overzicht!$B:$B,0),5),Verdeelsleutels_percentage!$1:$1,0)))</f>
        <v>3.3620954798807751E-4</v>
      </c>
      <c r="AD188">
        <f>PRODUCT(INDEX(Overzicht!$B$2:$E$35,MATCH(demand!AD$1,Overzicht!$B$2:$B$35,0),4),INDEX(Verdeelsleutels_percentage!$A:$AB,MATCH(demand!$C188,Verdeelsleutels_percentage!$C:$C,0),MATCH(INDEX(Overzicht!$B$1:$F$35,MATCH(demand!AD$1,Overzicht!$B:$B,0),5),Verdeelsleutels_percentage!$1:$1,0)))</f>
        <v>0</v>
      </c>
      <c r="AE188">
        <f>PRODUCT(INDEX(Overzicht!$B$2:$E$35,MATCH(demand!AE$1,Overzicht!$B$2:$B$35,0),4),INDEX(Verdeelsleutels_percentage!$A:$AB,MATCH(demand!$C188,Verdeelsleutels_percentage!$C:$C,0),MATCH(INDEX(Overzicht!$B$1:$F$35,MATCH(demand!AE$1,Overzicht!$B:$B,0),5),Verdeelsleutels_percentage!$1:$1,0)))</f>
        <v>0</v>
      </c>
      <c r="AF188">
        <f>PRODUCT(INDEX(Overzicht!$B$2:$E$35,MATCH(demand!AF$1,Overzicht!$B$2:$B$35,0),4),INDEX(Verdeelsleutels_percentage!$A:$AB,MATCH(demand!$C188,Verdeelsleutels_percentage!$C:$C,0),MATCH(INDEX(Overzicht!$B$1:$F$35,MATCH(demand!AF$1,Overzicht!$B:$B,0),5),Verdeelsleutels_percentage!$1:$1,0)))</f>
        <v>0</v>
      </c>
      <c r="AG188">
        <f>PRODUCT(INDEX(Overzicht!$B$2:$E$35,MATCH(demand!AG$1,Overzicht!$B$2:$B$35,0),4),INDEX(Verdeelsleutels_percentage!$A:$AB,MATCH(demand!$C188,Verdeelsleutels_percentage!$C:$C,0),MATCH(INDEX(Overzicht!$B$1:$F$35,MATCH(demand!AG$1,Overzicht!$B:$B,0),5),Verdeelsleutels_percentage!$1:$1,0)))</f>
        <v>0</v>
      </c>
      <c r="AH188">
        <f>PRODUCT(INDEX(Overzicht!$B$2:$E$35,MATCH(demand!AH$1,Overzicht!$B$2:$B$35,0),4),INDEX(Verdeelsleutels_percentage!$A:$AB,MATCH(demand!$C188,Verdeelsleutels_percentage!$C:$C,0),MATCH(INDEX(Overzicht!$B$1:$F$35,MATCH(demand!AH$1,Overzicht!$B:$B,0),5),Verdeelsleutels_percentage!$1:$1,0)))</f>
        <v>7.719835783567357E-5</v>
      </c>
      <c r="AI188">
        <f>PRODUCT(INDEX(Overzicht!$B$2:$E$35,MATCH(demand!AI$1,Overzicht!$B$2:$B$35,0),4),INDEX(Verdeelsleutels_percentage!$A:$AB,MATCH(demand!$C188,Verdeelsleutels_percentage!$C:$C,0),MATCH(INDEX(Overzicht!$B$1:$F$35,MATCH(demand!AI$1,Overzicht!$B:$B,0),5),Verdeelsleutels_percentage!$1:$1,0)))</f>
        <v>1.1876670436257473E-5</v>
      </c>
      <c r="AJ188">
        <f>PRODUCT(INDEX(Overzicht!$B$2:$E$35,MATCH(demand!AJ$1,Overzicht!$B$2:$B$35,0),4),INDEX(Verdeelsleutels_percentage!$A:$AB,MATCH(demand!$C188,Verdeelsleutels_percentage!$C:$C,0),MATCH(INDEX(Overzicht!$B$1:$F$35,MATCH(demand!AJ$1,Overzicht!$B:$B,0),5),Verdeelsleutels_percentage!$1:$1,0)))</f>
        <v>0</v>
      </c>
      <c r="AK188">
        <f>PRODUCT(INDEX(Overzicht!$B$2:$E$35,MATCH(demand!AK$1,Overzicht!$B$2:$B$35,0),4),INDEX(Verdeelsleutels_percentage!$A:$AB,MATCH(demand!$C188,Verdeelsleutels_percentage!$C:$C,0),MATCH(INDEX(Overzicht!$B$1:$F$35,MATCH(demand!AK$1,Overzicht!$B:$B,0),5),Verdeelsleutels_percentage!$1:$1,0)))</f>
        <v>5.8945815983797863E-4</v>
      </c>
      <c r="AL188">
        <f>PRODUCT(INDEX(Overzicht!$B$2:$E$35,MATCH(demand!AL$1,Overzicht!$B$2:$B$35,0),4),INDEX(Verdeelsleutels_percentage!$A:$AB,MATCH(demand!$C188,Verdeelsleutels_percentage!$C:$C,0),MATCH(INDEX(Overzicht!$B$1:$F$35,MATCH(demand!AL$1,Overzicht!$B:$B,0),5),Verdeelsleutels_percentage!$1:$1,0)))</f>
        <v>7.5571558953586998E-3</v>
      </c>
      <c r="AM188">
        <f>PRODUCT(INDEX(Overzicht!$B$2:$E$35,MATCH(demand!AM$1,Overzicht!$B$2:$B$35,0),4),INDEX(Verdeelsleutels_percentage!$A:$AB,MATCH(demand!$C188,Verdeelsleutels_percentage!$C:$C,0),MATCH(INDEX(Overzicht!$B$1:$F$35,MATCH(demand!AM$1,Overzicht!$B:$B,0),5),Verdeelsleutels_percentage!$1:$1,0)))</f>
        <v>1.51143117907174E-2</v>
      </c>
      <c r="AN188">
        <f>PRODUCT(INDEX(Overzicht!$B$2:$E$35,MATCH(demand!AN$1,Overzicht!$B$2:$B$35,0),4),INDEX(Verdeelsleutels_percentage!$A:$AB,MATCH(demand!$C188,Verdeelsleutels_percentage!$C:$C,0),MATCH(INDEX(Overzicht!$B$1:$F$35,MATCH(demand!AN$1,Overzicht!$B:$B,0),5),Verdeelsleutels_percentage!$1:$1,0)))</f>
        <v>7.5571558953586998E-3</v>
      </c>
      <c r="AO188">
        <f>PRODUCT(INDEX(Overzicht!$B$2:$E$35,MATCH(demand!AO$1,Overzicht!$B$2:$B$35,0),4),INDEX(Verdeelsleutels_percentage!$A:$AB,MATCH(demand!$C188,Verdeelsleutels_percentage!$C:$C,0),MATCH(INDEX(Overzicht!$B$1:$F$35,MATCH(demand!AO$1,Overzicht!$B:$B,0),5),Verdeelsleutels_percentage!$1:$1,0)))</f>
        <v>2.6450045633755449E-2</v>
      </c>
    </row>
    <row r="189" spans="2:41">
      <c r="B189" t="str">
        <f>INDEX('ETLocal datasets'!B:C,MATCH(C189,'ETLocal datasets'!C:C,0),1)</f>
        <v>GM0542</v>
      </c>
      <c r="C189" t="str">
        <f>'ETLocal datasets'!C172</f>
        <v>Krimpen aan den IJssel</v>
      </c>
      <c r="D189">
        <f t="shared" si="14"/>
        <v>1.1443919057164943E-2</v>
      </c>
      <c r="E189">
        <f t="shared" si="15"/>
        <v>6.0206088064968633E-2</v>
      </c>
      <c r="F189">
        <f t="shared" si="16"/>
        <v>1.7847765930688188E-2</v>
      </c>
      <c r="G189">
        <f t="shared" si="17"/>
        <v>3.6715404200272847E-2</v>
      </c>
      <c r="H189">
        <f>PRODUCT(INDEX(Overzicht!$B$2:$E$35,MATCH(demand!H$1,Overzicht!$B$2:$B$35,0),4),INDEX(Verdeelsleutels_percentage!$A:$AB,MATCH(demand!$C189,Verdeelsleutels_percentage!$C:$C,0),MATCH(INDEX(Overzicht!$B$1:$F$35,MATCH(demand!H$1,Overzicht!$B:$B,0),5),Verdeelsleutels_percentage!$1:$1,0)))</f>
        <v>1.7847765930688188E-2</v>
      </c>
      <c r="I189">
        <f>PRODUCT(INDEX(Overzicht!$B$2:$E$35,MATCH(demand!I$1,Overzicht!$B$2:$B$35,0),4),INDEX(Verdeelsleutels_percentage!$A:$AB,MATCH(demand!$C189,Verdeelsleutels_percentage!$C:$C,0),MATCH(INDEX(Overzicht!$B$1:$F$35,MATCH(demand!I$1,Overzicht!$B:$B,0),5),Verdeelsleutels_percentage!$1:$1,0)))</f>
        <v>0</v>
      </c>
      <c r="J189">
        <f>PRODUCT(INDEX(Overzicht!$B$2:$E$35,MATCH(demand!J$1,Overzicht!$B$2:$B$35,0),4),INDEX(Verdeelsleutels_percentage!$A:$AB,MATCH(demand!$C189,Verdeelsleutels_percentage!$C:$C,0),MATCH(INDEX(Overzicht!$B$1:$F$35,MATCH(demand!J$1,Overzicht!$B:$B,0),5),Verdeelsleutels_percentage!$1:$1,0)))</f>
        <v>4.0794893555858719E-3</v>
      </c>
      <c r="K189">
        <f>PRODUCT(INDEX(Overzicht!$B$2:$E$35,MATCH(demand!K$1,Overzicht!$B$2:$B$35,0),4),INDEX(Verdeelsleutels_percentage!$A:$AB,MATCH(demand!$C189,Verdeelsleutels_percentage!$C:$C,0),MATCH(INDEX(Overzicht!$B$1:$F$35,MATCH(demand!K$1,Overzicht!$B:$B,0),5),Verdeelsleutels_percentage!$1:$1,0)))</f>
        <v>0</v>
      </c>
      <c r="L189">
        <f>PRODUCT(INDEX(Overzicht!$B$2:$E$35,MATCH(demand!L$1,Overzicht!$B$2:$B$35,0),4),INDEX(Verdeelsleutels_percentage!$A:$AB,MATCH(demand!$C189,Verdeelsleutels_percentage!$C:$C,0),MATCH(INDEX(Overzicht!$B$1:$F$35,MATCH(demand!L$1,Overzicht!$B:$B,0),5),Verdeelsleutels_percentage!$1:$1,0)))</f>
        <v>6.1192340333788078E-3</v>
      </c>
      <c r="M189">
        <f>PRODUCT(INDEX(Overzicht!$B$2:$E$35,MATCH(demand!M$1,Overzicht!$B$2:$B$35,0),4),INDEX(Verdeelsleutels_percentage!$A:$AB,MATCH(demand!$C189,Verdeelsleutels_percentage!$C:$C,0),MATCH(INDEX(Overzicht!$B$1:$F$35,MATCH(demand!M$1,Overzicht!$B:$B,0),5),Verdeelsleutels_percentage!$1:$1,0)))</f>
        <v>0</v>
      </c>
      <c r="N189">
        <f>PRODUCT(INDEX(Overzicht!$B$2:$E$35,MATCH(demand!N$1,Overzicht!$B$2:$B$35,0),4),INDEX(Verdeelsleutels_percentage!$A:$AB,MATCH(demand!$C189,Verdeelsleutels_percentage!$C:$C,0),MATCH(INDEX(Overzicht!$B$1:$F$35,MATCH(demand!N$1,Overzicht!$B:$B,0),5),Verdeelsleutels_percentage!$1:$1,0)))</f>
        <v>0</v>
      </c>
      <c r="O189">
        <f>PRODUCT(INDEX(Overzicht!$B$2:$E$35,MATCH(demand!O$1,Overzicht!$B$2:$B$35,0),4),INDEX(Verdeelsleutels_percentage!$A:$AB,MATCH(demand!$C189,Verdeelsleutels_percentage!$C:$C,0),MATCH(INDEX(Overzicht!$B$1:$F$35,MATCH(demand!O$1,Overzicht!$B:$B,0),5),Verdeelsleutels_percentage!$1:$1,0)))</f>
        <v>0</v>
      </c>
      <c r="P189">
        <f>PRODUCT(INDEX(Overzicht!$B$2:$E$35,MATCH(demand!P$1,Overzicht!$B$2:$B$35,0),4),INDEX(Verdeelsleutels_percentage!$A:$AB,MATCH(demand!$C189,Verdeelsleutels_percentage!$C:$C,0),MATCH(INDEX(Overzicht!$B$1:$F$35,MATCH(demand!P$1,Overzicht!$B:$B,0),5),Verdeelsleutels_percentage!$1:$1,0)))</f>
        <v>0</v>
      </c>
      <c r="Q189">
        <f>PRODUCT(INDEX(Overzicht!$B$2:$E$35,MATCH(demand!Q$1,Overzicht!$B$2:$B$35,0),4),INDEX(Verdeelsleutels_percentage!$A:$AB,MATCH(demand!$C189,Verdeelsleutels_percentage!$C:$C,0),MATCH(INDEX(Overzicht!$B$1:$F$35,MATCH(demand!Q$1,Overzicht!$B:$B,0),5),Verdeelsleutels_percentage!$1:$1,0)))</f>
        <v>6.0554920121977784E-3</v>
      </c>
      <c r="R189">
        <f>PRODUCT(INDEX(Overzicht!$B$2:$E$35,MATCH(demand!R$1,Overzicht!$B$2:$B$35,0),4),INDEX(Verdeelsleutels_percentage!$A:$AB,MATCH(demand!$C189,Verdeelsleutels_percentage!$C:$C,0),MATCH(INDEX(Overzicht!$B$1:$F$35,MATCH(demand!R$1,Overzicht!$B:$B,0),5),Verdeelsleutels_percentage!$1:$1,0)))</f>
        <v>1.0836143600774972E-3</v>
      </c>
      <c r="S189">
        <f>PRODUCT(INDEX(Overzicht!$B$2:$E$35,MATCH(demand!S$1,Overzicht!$B$2:$B$35,0),4),INDEX(Verdeelsleutels_percentage!$A:$AB,MATCH(demand!$C189,Verdeelsleutels_percentage!$C:$C,0),MATCH(INDEX(Overzicht!$B$1:$F$35,MATCH(demand!S$1,Overzicht!$B:$B,0),5),Verdeelsleutels_percentage!$1:$1,0)))</f>
        <v>8.3289574343211551E-3</v>
      </c>
      <c r="T189">
        <f>PRODUCT(INDEX(Overzicht!$B$2:$E$35,MATCH(demand!T$1,Overzicht!$B$2:$B$35,0),4),INDEX(Verdeelsleutels_percentage!$A:$AB,MATCH(demand!$C189,Verdeelsleutels_percentage!$C:$C,0),MATCH(INDEX(Overzicht!$B$1:$F$35,MATCH(demand!T$1,Overzicht!$B:$B,0),5),Verdeelsleutels_percentage!$1:$1,0)))</f>
        <v>6.7991489259764532E-3</v>
      </c>
      <c r="U189">
        <f>PRODUCT(INDEX(Overzicht!$B$2:$E$35,MATCH(demand!U$1,Overzicht!$B$2:$B$35,0),4),INDEX(Verdeelsleutels_percentage!$A:$AB,MATCH(demand!$C189,Verdeelsleutels_percentage!$C:$C,0),MATCH(INDEX(Overzicht!$B$1:$F$35,MATCH(demand!U$1,Overzicht!$B:$B,0),5),Verdeelsleutels_percentage!$1:$1,0)))</f>
        <v>2.1247340393676414E-2</v>
      </c>
      <c r="V189">
        <f>PRODUCT(INDEX(Overzicht!$B$2:$E$35,MATCH(demand!V$1,Overzicht!$B$2:$B$35,0),4),INDEX(Verdeelsleutels_percentage!$A:$AB,MATCH(demand!$C189,Verdeelsleutels_percentage!$C:$C,0),MATCH(INDEX(Overzicht!$B$1:$F$35,MATCH(demand!V$1,Overzicht!$B:$B,0),5),Verdeelsleutels_percentage!$1:$1,0)))</f>
        <v>1.8697659546435248E-3</v>
      </c>
      <c r="W189">
        <f>PRODUCT(INDEX(Overzicht!$B$2:$E$35,MATCH(demand!W$1,Overzicht!$B$2:$B$35,0),4),INDEX(Verdeelsleutels_percentage!$A:$AB,MATCH(demand!$C189,Verdeelsleutels_percentage!$C:$C,0),MATCH(INDEX(Overzicht!$B$1:$F$35,MATCH(demand!W$1,Overzicht!$B:$B,0),5),Verdeelsleutels_percentage!$1:$1,0)))</f>
        <v>2.0397446777929359E-2</v>
      </c>
      <c r="X189">
        <f>PRODUCT(INDEX(Overzicht!$B$2:$E$35,MATCH(demand!X$1,Overzicht!$B$2:$B$35,0),4),INDEX(Verdeelsleutels_percentage!$A:$AB,MATCH(demand!$C189,Verdeelsleutels_percentage!$C:$C,0),MATCH(INDEX(Overzicht!$B$1:$F$35,MATCH(demand!X$1,Overzicht!$B:$B,0),5),Verdeelsleutels_percentage!$1:$1,0)))</f>
        <v>1.6702317812875434E-4</v>
      </c>
      <c r="Y189">
        <f>PRODUCT(INDEX(Overzicht!$B$2:$E$35,MATCH(demand!Y$1,Overzicht!$B$2:$B$35,0),4),INDEX(Verdeelsleutels_percentage!$A:$AB,MATCH(demand!$C189,Verdeelsleutels_percentage!$C:$C,0),MATCH(INDEX(Overzicht!$B$1:$F$35,MATCH(demand!Y$1,Overzicht!$B:$B,0),5),Verdeelsleutels_percentage!$1:$1,0)))</f>
        <v>1.6057651933961062E-8</v>
      </c>
      <c r="Z189">
        <f>PRODUCT(INDEX(Overzicht!$B$2:$E$35,MATCH(demand!Z$1,Overzicht!$B$2:$B$35,0),4),INDEX(Verdeelsleutels_percentage!$A:$AB,MATCH(demand!$C189,Verdeelsleutels_percentage!$C:$C,0),MATCH(INDEX(Overzicht!$B$1:$F$35,MATCH(demand!Z$1,Overzicht!$B:$B,0),5),Verdeelsleutels_percentage!$1:$1,0)))</f>
        <v>0</v>
      </c>
      <c r="AA189">
        <f>PRODUCT(INDEX(Overzicht!$B$2:$E$35,MATCH(demand!AA$1,Overzicht!$B$2:$B$35,0),4),INDEX(Verdeelsleutels_percentage!$A:$AB,MATCH(demand!$C189,Verdeelsleutels_percentage!$C:$C,0),MATCH(INDEX(Overzicht!$B$1:$F$35,MATCH(demand!AA$1,Overzicht!$B:$B,0),5),Verdeelsleutels_percentage!$1:$1,0)))</f>
        <v>3.7561758909850439E-7</v>
      </c>
      <c r="AB189">
        <f>PRODUCT(INDEX(Overzicht!$B$2:$E$35,MATCH(demand!AB$1,Overzicht!$B$2:$B$35,0),4),INDEX(Verdeelsleutels_percentage!$A:$AB,MATCH(demand!$C189,Verdeelsleutels_percentage!$C:$C,0),MATCH(INDEX(Overzicht!$B$1:$F$35,MATCH(demand!AB$1,Overzicht!$B:$B,0),5),Verdeelsleutels_percentage!$1:$1,0)))</f>
        <v>6.2294573762430045E-3</v>
      </c>
      <c r="AC189">
        <f>PRODUCT(INDEX(Overzicht!$B$2:$E$35,MATCH(demand!AC$1,Overzicht!$B$2:$B$35,0),4),INDEX(Verdeelsleutels_percentage!$A:$AB,MATCH(demand!$C189,Verdeelsleutels_percentage!$C:$C,0),MATCH(INDEX(Overzicht!$B$1:$F$35,MATCH(demand!AC$1,Overzicht!$B:$B,0),5),Verdeelsleutels_percentage!$1:$1,0)))</f>
        <v>2.2044030064551358E-4</v>
      </c>
      <c r="AD189">
        <f>PRODUCT(INDEX(Overzicht!$B$2:$E$35,MATCH(demand!AD$1,Overzicht!$B$2:$B$35,0),4),INDEX(Verdeelsleutels_percentage!$A:$AB,MATCH(demand!$C189,Verdeelsleutels_percentage!$C:$C,0),MATCH(INDEX(Overzicht!$B$1:$F$35,MATCH(demand!AD$1,Overzicht!$B:$B,0),5),Verdeelsleutels_percentage!$1:$1,0)))</f>
        <v>0</v>
      </c>
      <c r="AE189">
        <f>PRODUCT(INDEX(Overzicht!$B$2:$E$35,MATCH(demand!AE$1,Overzicht!$B$2:$B$35,0),4),INDEX(Verdeelsleutels_percentage!$A:$AB,MATCH(demand!$C189,Verdeelsleutels_percentage!$C:$C,0),MATCH(INDEX(Overzicht!$B$1:$F$35,MATCH(demand!AE$1,Overzicht!$B:$B,0),5),Verdeelsleutels_percentage!$1:$1,0)))</f>
        <v>0</v>
      </c>
      <c r="AF189">
        <f>PRODUCT(INDEX(Overzicht!$B$2:$E$35,MATCH(demand!AF$1,Overzicht!$B$2:$B$35,0),4),INDEX(Verdeelsleutels_percentage!$A:$AB,MATCH(demand!$C189,Verdeelsleutels_percentage!$C:$C,0),MATCH(INDEX(Overzicht!$B$1:$F$35,MATCH(demand!AF$1,Overzicht!$B:$B,0),5),Verdeelsleutels_percentage!$1:$1,0)))</f>
        <v>0</v>
      </c>
      <c r="AG189">
        <f>PRODUCT(INDEX(Overzicht!$B$2:$E$35,MATCH(demand!AG$1,Overzicht!$B$2:$B$35,0),4),INDEX(Verdeelsleutels_percentage!$A:$AB,MATCH(demand!$C189,Verdeelsleutels_percentage!$C:$C,0),MATCH(INDEX(Overzicht!$B$1:$F$35,MATCH(demand!AG$1,Overzicht!$B:$B,0),5),Verdeelsleutels_percentage!$1:$1,0)))</f>
        <v>0</v>
      </c>
      <c r="AH189">
        <f>PRODUCT(INDEX(Overzicht!$B$2:$E$35,MATCH(demand!AH$1,Overzicht!$B$2:$B$35,0),4),INDEX(Verdeelsleutels_percentage!$A:$AB,MATCH(demand!$C189,Verdeelsleutels_percentage!$C:$C,0),MATCH(INDEX(Overzicht!$B$1:$F$35,MATCH(demand!AH$1,Overzicht!$B:$B,0),5),Verdeelsleutels_percentage!$1:$1,0)))</f>
        <v>4.8830286582805569E-6</v>
      </c>
      <c r="AI189">
        <f>PRODUCT(INDEX(Overzicht!$B$2:$E$35,MATCH(demand!AI$1,Overzicht!$B$2:$B$35,0),4),INDEX(Verdeelsleutels_percentage!$A:$AB,MATCH(demand!$C189,Verdeelsleutels_percentage!$C:$C,0),MATCH(INDEX(Overzicht!$B$1:$F$35,MATCH(demand!AI$1,Overzicht!$B:$B,0),5),Verdeelsleutels_percentage!$1:$1,0)))</f>
        <v>7.5123517819700877E-7</v>
      </c>
      <c r="AJ189">
        <f>PRODUCT(INDEX(Overzicht!$B$2:$E$35,MATCH(demand!AJ$1,Overzicht!$B$2:$B$35,0),4),INDEX(Verdeelsleutels_percentage!$A:$AB,MATCH(demand!$C189,Verdeelsleutels_percentage!$C:$C,0),MATCH(INDEX(Overzicht!$B$1:$F$35,MATCH(demand!AJ$1,Overzicht!$B:$B,0),5),Verdeelsleutels_percentage!$1:$1,0)))</f>
        <v>0</v>
      </c>
      <c r="AK189">
        <f>PRODUCT(INDEX(Overzicht!$B$2:$E$35,MATCH(demand!AK$1,Overzicht!$B$2:$B$35,0),4),INDEX(Verdeelsleutels_percentage!$A:$AB,MATCH(demand!$C189,Verdeelsleutels_percentage!$C:$C,0),MATCH(INDEX(Overzicht!$B$1:$F$35,MATCH(demand!AK$1,Overzicht!$B:$B,0),5),Verdeelsleutels_percentage!$1:$1,0)))</f>
        <v>2.6516680811308166E-4</v>
      </c>
      <c r="AL189">
        <f>PRODUCT(INDEX(Overzicht!$B$2:$E$35,MATCH(demand!AL$1,Overzicht!$B$2:$B$35,0),4),INDEX(Verdeelsleutels_percentage!$A:$AB,MATCH(demand!$C189,Verdeelsleutels_percentage!$C:$C,0),MATCH(INDEX(Overzicht!$B$1:$F$35,MATCH(demand!AL$1,Overzicht!$B:$B,0),5),Verdeelsleutels_percentage!$1:$1,0)))</f>
        <v>3.3995744629882266E-3</v>
      </c>
      <c r="AM189">
        <f>PRODUCT(INDEX(Overzicht!$B$2:$E$35,MATCH(demand!AM$1,Overzicht!$B$2:$B$35,0),4),INDEX(Verdeelsleutels_percentage!$A:$AB,MATCH(demand!$C189,Verdeelsleutels_percentage!$C:$C,0),MATCH(INDEX(Overzicht!$B$1:$F$35,MATCH(demand!AM$1,Overzicht!$B:$B,0),5),Verdeelsleutels_percentage!$1:$1,0)))</f>
        <v>6.7991489259764532E-3</v>
      </c>
      <c r="AN189">
        <f>PRODUCT(INDEX(Overzicht!$B$2:$E$35,MATCH(demand!AN$1,Overzicht!$B$2:$B$35,0),4),INDEX(Verdeelsleutels_percentage!$A:$AB,MATCH(demand!$C189,Verdeelsleutels_percentage!$C:$C,0),MATCH(INDEX(Overzicht!$B$1:$F$35,MATCH(demand!AN$1,Overzicht!$B:$B,0),5),Verdeelsleutels_percentage!$1:$1,0)))</f>
        <v>3.3995744629882266E-3</v>
      </c>
      <c r="AO189">
        <f>PRODUCT(INDEX(Overzicht!$B$2:$E$35,MATCH(demand!AO$1,Overzicht!$B$2:$B$35,0),4),INDEX(Verdeelsleutels_percentage!$A:$AB,MATCH(demand!$C189,Verdeelsleutels_percentage!$C:$C,0),MATCH(INDEX(Overzicht!$B$1:$F$35,MATCH(demand!AO$1,Overzicht!$B:$B,0),5),Verdeelsleutels_percentage!$1:$1,0)))</f>
        <v>1.1898510620458793E-2</v>
      </c>
    </row>
    <row r="190" spans="2:41">
      <c r="B190" t="str">
        <f>INDEX('ETLocal datasets'!B:C,MATCH(C190,'ETLocal datasets'!C:C,0),1)</f>
        <v>GM0546</v>
      </c>
      <c r="C190" t="str">
        <f>'ETLocal datasets'!C173</f>
        <v>Leiden</v>
      </c>
      <c r="D190">
        <f t="shared" si="14"/>
        <v>4.8481893270389272E-2</v>
      </c>
      <c r="E190">
        <f t="shared" si="15"/>
        <v>0.24689317789337537</v>
      </c>
      <c r="F190">
        <f t="shared" si="16"/>
        <v>7.5883990910165594E-2</v>
      </c>
      <c r="G190">
        <f t="shared" si="17"/>
        <v>0.15610420987234064</v>
      </c>
      <c r="H190">
        <f>PRODUCT(INDEX(Overzicht!$B$2:$E$35,MATCH(demand!H$1,Overzicht!$B$2:$B$35,0),4),INDEX(Verdeelsleutels_percentage!$A:$AB,MATCH(demand!$C190,Verdeelsleutels_percentage!$C:$C,0),MATCH(INDEX(Overzicht!$B$1:$F$35,MATCH(demand!H$1,Overzicht!$B:$B,0),5),Verdeelsleutels_percentage!$1:$1,0)))</f>
        <v>7.5883990910165594E-2</v>
      </c>
      <c r="I190">
        <f>PRODUCT(INDEX(Overzicht!$B$2:$E$35,MATCH(demand!I$1,Overzicht!$B$2:$B$35,0),4),INDEX(Verdeelsleutels_percentage!$A:$AB,MATCH(demand!$C190,Verdeelsleutels_percentage!$C:$C,0),MATCH(INDEX(Overzicht!$B$1:$F$35,MATCH(demand!I$1,Overzicht!$B:$B,0),5),Verdeelsleutels_percentage!$1:$1,0)))</f>
        <v>7.3020213866802281E-5</v>
      </c>
      <c r="J190">
        <f>PRODUCT(INDEX(Overzicht!$B$2:$E$35,MATCH(demand!J$1,Overzicht!$B$2:$B$35,0),4),INDEX(Verdeelsleutels_percentage!$A:$AB,MATCH(demand!$C190,Verdeelsleutels_percentage!$C:$C,0),MATCH(INDEX(Overzicht!$B$1:$F$35,MATCH(demand!J$1,Overzicht!$B:$B,0),5),Verdeelsleutels_percentage!$1:$1,0)))</f>
        <v>1.7344912208037848E-2</v>
      </c>
      <c r="K190">
        <f>PRODUCT(INDEX(Overzicht!$B$2:$E$35,MATCH(demand!K$1,Overzicht!$B$2:$B$35,0),4),INDEX(Verdeelsleutels_percentage!$A:$AB,MATCH(demand!$C190,Verdeelsleutels_percentage!$C:$C,0),MATCH(INDEX(Overzicht!$B$1:$F$35,MATCH(demand!K$1,Overzicht!$B:$B,0),5),Verdeelsleutels_percentage!$1:$1,0)))</f>
        <v>8.5190249511269335E-6</v>
      </c>
      <c r="L190">
        <f>PRODUCT(INDEX(Overzicht!$B$2:$E$35,MATCH(demand!L$1,Overzicht!$B$2:$B$35,0),4),INDEX(Verdeelsleutels_percentage!$A:$AB,MATCH(demand!$C190,Verdeelsleutels_percentage!$C:$C,0),MATCH(INDEX(Overzicht!$B$1:$F$35,MATCH(demand!L$1,Overzicht!$B:$B,0),5),Verdeelsleutels_percentage!$1:$1,0)))</f>
        <v>2.6017368312056772E-2</v>
      </c>
      <c r="M190">
        <f>PRODUCT(INDEX(Overzicht!$B$2:$E$35,MATCH(demand!M$1,Overzicht!$B$2:$B$35,0),4),INDEX(Verdeelsleutels_percentage!$A:$AB,MATCH(demand!$C190,Verdeelsleutels_percentage!$C:$C,0),MATCH(INDEX(Overzicht!$B$1:$F$35,MATCH(demand!M$1,Overzicht!$B:$B,0),5),Verdeelsleutels_percentage!$1:$1,0)))</f>
        <v>8.9338892197736756E-5</v>
      </c>
      <c r="N190">
        <f>PRODUCT(INDEX(Overzicht!$B$2:$E$35,MATCH(demand!N$1,Overzicht!$B$2:$B$35,0),4),INDEX(Verdeelsleutels_percentage!$A:$AB,MATCH(demand!$C190,Verdeelsleutels_percentage!$C:$C,0),MATCH(INDEX(Overzicht!$B$1:$F$35,MATCH(demand!N$1,Overzicht!$B:$B,0),5),Verdeelsleutels_percentage!$1:$1,0)))</f>
        <v>9.7336850165915102E-5</v>
      </c>
      <c r="O190">
        <f>PRODUCT(INDEX(Overzicht!$B$2:$E$35,MATCH(demand!O$1,Overzicht!$B$2:$B$35,0),4),INDEX(Verdeelsleutels_percentage!$A:$AB,MATCH(demand!$C190,Verdeelsleutels_percentage!$C:$C,0),MATCH(INDEX(Overzicht!$B$1:$F$35,MATCH(demand!O$1,Overzicht!$B:$B,0),5),Verdeelsleutels_percentage!$1:$1,0)))</f>
        <v>0</v>
      </c>
      <c r="P190">
        <f>PRODUCT(INDEX(Overzicht!$B$2:$E$35,MATCH(demand!P$1,Overzicht!$B$2:$B$35,0),4),INDEX(Verdeelsleutels_percentage!$A:$AB,MATCH(demand!$C190,Verdeelsleutels_percentage!$C:$C,0),MATCH(INDEX(Overzicht!$B$1:$F$35,MATCH(demand!P$1,Overzicht!$B:$B,0),5),Verdeelsleutels_percentage!$1:$1,0)))</f>
        <v>0</v>
      </c>
      <c r="Q190">
        <f>PRODUCT(INDEX(Overzicht!$B$2:$E$35,MATCH(demand!Q$1,Overzicht!$B$2:$B$35,0),4),INDEX(Verdeelsleutels_percentage!$A:$AB,MATCH(demand!$C190,Verdeelsleutels_percentage!$C:$C,0),MATCH(INDEX(Overzicht!$B$1:$F$35,MATCH(demand!Q$1,Overzicht!$B:$B,0),5),Verdeelsleutels_percentage!$1:$1,0)))</f>
        <v>2.5746354058806181E-2</v>
      </c>
      <c r="R190">
        <f>PRODUCT(INDEX(Overzicht!$B$2:$E$35,MATCH(demand!R$1,Overzicht!$B$2:$B$35,0),4),INDEX(Verdeelsleutels_percentage!$A:$AB,MATCH(demand!$C190,Verdeelsleutels_percentage!$C:$C,0),MATCH(INDEX(Overzicht!$B$1:$F$35,MATCH(demand!R$1,Overzicht!$B:$B,0),5),Verdeelsleutels_percentage!$1:$1,0)))</f>
        <v>4.6072423052600535E-3</v>
      </c>
      <c r="S190">
        <f>PRODUCT(INDEX(Overzicht!$B$2:$E$35,MATCH(demand!S$1,Overzicht!$B$2:$B$35,0),4),INDEX(Verdeelsleutels_percentage!$A:$AB,MATCH(demand!$C190,Verdeelsleutels_percentage!$C:$C,0),MATCH(INDEX(Overzicht!$B$1:$F$35,MATCH(demand!S$1,Overzicht!$B:$B,0),5),Verdeelsleutels_percentage!$1:$1,0)))</f>
        <v>3.5412529091410613E-2</v>
      </c>
      <c r="T190">
        <f>PRODUCT(INDEX(Overzicht!$B$2:$E$35,MATCH(demand!T$1,Overzicht!$B$2:$B$35,0),4),INDEX(Verdeelsleutels_percentage!$A:$AB,MATCH(demand!$C190,Verdeelsleutels_percentage!$C:$C,0),MATCH(INDEX(Overzicht!$B$1:$F$35,MATCH(demand!T$1,Overzicht!$B:$B,0),5),Verdeelsleutels_percentage!$1:$1,0)))</f>
        <v>2.8908187013396414E-2</v>
      </c>
      <c r="U190">
        <f>PRODUCT(INDEX(Overzicht!$B$2:$E$35,MATCH(demand!U$1,Overzicht!$B$2:$B$35,0),4),INDEX(Verdeelsleutels_percentage!$A:$AB,MATCH(demand!$C190,Verdeelsleutels_percentage!$C:$C,0),MATCH(INDEX(Overzicht!$B$1:$F$35,MATCH(demand!U$1,Overzicht!$B:$B,0),5),Verdeelsleutels_percentage!$1:$1,0)))</f>
        <v>9.0338084416863793E-2</v>
      </c>
      <c r="V190">
        <f>PRODUCT(INDEX(Overzicht!$B$2:$E$35,MATCH(demand!V$1,Overzicht!$B$2:$B$35,0),4),INDEX(Verdeelsleutels_percentage!$A:$AB,MATCH(demand!$C190,Verdeelsleutels_percentage!$C:$C,0),MATCH(INDEX(Overzicht!$B$1:$F$35,MATCH(demand!V$1,Overzicht!$B:$B,0),5),Verdeelsleutels_percentage!$1:$1,0)))</f>
        <v>7.9497514286840151E-3</v>
      </c>
      <c r="W190">
        <f>PRODUCT(INDEX(Overzicht!$B$2:$E$35,MATCH(demand!W$1,Overzicht!$B$2:$B$35,0),4),INDEX(Verdeelsleutels_percentage!$A:$AB,MATCH(demand!$C190,Verdeelsleutels_percentage!$C:$C,0),MATCH(INDEX(Overzicht!$B$1:$F$35,MATCH(demand!W$1,Overzicht!$B:$B,0),5),Verdeelsleutels_percentage!$1:$1,0)))</f>
        <v>8.6724561040189246E-2</v>
      </c>
      <c r="X190">
        <f>PRODUCT(INDEX(Overzicht!$B$2:$E$35,MATCH(demand!X$1,Overzicht!$B$2:$B$35,0),4),INDEX(Verdeelsleutels_percentage!$A:$AB,MATCH(demand!$C190,Verdeelsleutels_percentage!$C:$C,0),MATCH(INDEX(Overzicht!$B$1:$F$35,MATCH(demand!X$1,Overzicht!$B:$B,0),5),Verdeelsleutels_percentage!$1:$1,0)))</f>
        <v>8.9079028335335657E-5</v>
      </c>
      <c r="Y190">
        <f>PRODUCT(INDEX(Overzicht!$B$2:$E$35,MATCH(demand!Y$1,Overzicht!$B$2:$B$35,0),4),INDEX(Verdeelsleutels_percentage!$A:$AB,MATCH(demand!$C190,Verdeelsleutels_percentage!$C:$C,0),MATCH(INDEX(Overzicht!$B$1:$F$35,MATCH(demand!Y$1,Overzicht!$B:$B,0),5),Verdeelsleutels_percentage!$1:$1,0)))</f>
        <v>9.137568600515938E-8</v>
      </c>
      <c r="Z190">
        <f>PRODUCT(INDEX(Overzicht!$B$2:$E$35,MATCH(demand!Z$1,Overzicht!$B$2:$B$35,0),4),INDEX(Verdeelsleutels_percentage!$A:$AB,MATCH(demand!$C190,Verdeelsleutels_percentage!$C:$C,0),MATCH(INDEX(Overzicht!$B$1:$F$35,MATCH(demand!Z$1,Overzicht!$B:$B,0),5),Verdeelsleutels_percentage!$1:$1,0)))</f>
        <v>0</v>
      </c>
      <c r="AA190">
        <f>PRODUCT(INDEX(Overzicht!$B$2:$E$35,MATCH(demand!AA$1,Overzicht!$B$2:$B$35,0),4),INDEX(Verdeelsleutels_percentage!$A:$AB,MATCH(demand!$C190,Verdeelsleutels_percentage!$C:$C,0),MATCH(INDEX(Overzicht!$B$1:$F$35,MATCH(demand!AA$1,Overzicht!$B:$B,0),5),Verdeelsleutels_percentage!$1:$1,0)))</f>
        <v>2.1374429474891083E-6</v>
      </c>
      <c r="AB190">
        <f>PRODUCT(INDEX(Overzicht!$B$2:$E$35,MATCH(demand!AB$1,Overzicht!$B$2:$B$35,0),4),INDEX(Verdeelsleutels_percentage!$A:$AB,MATCH(demand!$C190,Verdeelsleutels_percentage!$C:$C,0),MATCH(INDEX(Overzicht!$B$1:$F$35,MATCH(demand!AB$1,Overzicht!$B:$B,0),5),Verdeelsleutels_percentage!$1:$1,0)))</f>
        <v>1.7920866286326425E-2</v>
      </c>
      <c r="AC190">
        <f>PRODUCT(INDEX(Overzicht!$B$2:$E$35,MATCH(demand!AC$1,Overzicht!$B$2:$B$35,0),4),INDEX(Verdeelsleutels_percentage!$A:$AB,MATCH(demand!$C190,Verdeelsleutels_percentage!$C:$C,0),MATCH(INDEX(Overzicht!$B$1:$F$35,MATCH(demand!AC$1,Overzicht!$B:$B,0),5),Verdeelsleutels_percentage!$1:$1,0)))</f>
        <v>5.8471980895217221E-4</v>
      </c>
      <c r="AD190">
        <f>PRODUCT(INDEX(Overzicht!$B$2:$E$35,MATCH(demand!AD$1,Overzicht!$B$2:$B$35,0),4),INDEX(Verdeelsleutels_percentage!$A:$AB,MATCH(demand!$C190,Verdeelsleutels_percentage!$C:$C,0),MATCH(INDEX(Overzicht!$B$1:$F$35,MATCH(demand!AD$1,Overzicht!$B:$B,0),5),Verdeelsleutels_percentage!$1:$1,0)))</f>
        <v>0</v>
      </c>
      <c r="AE190">
        <f>PRODUCT(INDEX(Overzicht!$B$2:$E$35,MATCH(demand!AE$1,Overzicht!$B$2:$B$35,0),4),INDEX(Verdeelsleutels_percentage!$A:$AB,MATCH(demand!$C190,Verdeelsleutels_percentage!$C:$C,0),MATCH(INDEX(Overzicht!$B$1:$F$35,MATCH(demand!AE$1,Overzicht!$B:$B,0),5),Verdeelsleutels_percentage!$1:$1,0)))</f>
        <v>0</v>
      </c>
      <c r="AF190">
        <f>PRODUCT(INDEX(Overzicht!$B$2:$E$35,MATCH(demand!AF$1,Overzicht!$B$2:$B$35,0),4),INDEX(Verdeelsleutels_percentage!$A:$AB,MATCH(demand!$C190,Verdeelsleutels_percentage!$C:$C,0),MATCH(INDEX(Overzicht!$B$1:$F$35,MATCH(demand!AF$1,Overzicht!$B:$B,0),5),Verdeelsleutels_percentage!$1:$1,0)))</f>
        <v>0</v>
      </c>
      <c r="AG190">
        <f>PRODUCT(INDEX(Overzicht!$B$2:$E$35,MATCH(demand!AG$1,Overzicht!$B$2:$B$35,0),4),INDEX(Verdeelsleutels_percentage!$A:$AB,MATCH(demand!$C190,Verdeelsleutels_percentage!$C:$C,0),MATCH(INDEX(Overzicht!$B$1:$F$35,MATCH(demand!AG$1,Overzicht!$B:$B,0),5),Verdeelsleutels_percentage!$1:$1,0)))</f>
        <v>0</v>
      </c>
      <c r="AH190">
        <f>PRODUCT(INDEX(Overzicht!$B$2:$E$35,MATCH(demand!AH$1,Overzicht!$B$2:$B$35,0),4),INDEX(Verdeelsleutels_percentage!$A:$AB,MATCH(demand!$C190,Verdeelsleutels_percentage!$C:$C,0),MATCH(INDEX(Overzicht!$B$1:$F$35,MATCH(demand!AH$1,Overzicht!$B:$B,0),5),Verdeelsleutels_percentage!$1:$1,0)))</f>
        <v>2.7786758317358408E-5</v>
      </c>
      <c r="AI190">
        <f>PRODUCT(INDEX(Overzicht!$B$2:$E$35,MATCH(demand!AI$1,Overzicht!$B$2:$B$35,0),4),INDEX(Verdeelsleutels_percentage!$A:$AB,MATCH(demand!$C190,Verdeelsleutels_percentage!$C:$C,0),MATCH(INDEX(Overzicht!$B$1:$F$35,MATCH(demand!AI$1,Overzicht!$B:$B,0),5),Verdeelsleutels_percentage!$1:$1,0)))</f>
        <v>4.2748858949782165E-6</v>
      </c>
      <c r="AJ190">
        <f>PRODUCT(INDEX(Overzicht!$B$2:$E$35,MATCH(demand!AJ$1,Overzicht!$B$2:$B$35,0),4),INDEX(Verdeelsleutels_percentage!$A:$AB,MATCH(demand!$C190,Verdeelsleutels_percentage!$C:$C,0),MATCH(INDEX(Overzicht!$B$1:$F$35,MATCH(demand!AJ$1,Overzicht!$B:$B,0),5),Verdeelsleutels_percentage!$1:$1,0)))</f>
        <v>0</v>
      </c>
      <c r="AK190">
        <f>PRODUCT(INDEX(Overzicht!$B$2:$E$35,MATCH(demand!AK$1,Overzicht!$B$2:$B$35,0),4),INDEX(Verdeelsleutels_percentage!$A:$AB,MATCH(demand!$C190,Verdeelsleutels_percentage!$C:$C,0),MATCH(INDEX(Overzicht!$B$1:$F$35,MATCH(demand!AK$1,Overzicht!$B:$B,0),5),Verdeelsleutels_percentage!$1:$1,0)))</f>
        <v>1.1274192935224602E-3</v>
      </c>
      <c r="AL190">
        <f>PRODUCT(INDEX(Overzicht!$B$2:$E$35,MATCH(demand!AL$1,Overzicht!$B$2:$B$35,0),4),INDEX(Verdeelsleutels_percentage!$A:$AB,MATCH(demand!$C190,Verdeelsleutels_percentage!$C:$C,0),MATCH(INDEX(Overzicht!$B$1:$F$35,MATCH(demand!AL$1,Overzicht!$B:$B,0),5),Verdeelsleutels_percentage!$1:$1,0)))</f>
        <v>1.4454093506698207E-2</v>
      </c>
      <c r="AM190">
        <f>PRODUCT(INDEX(Overzicht!$B$2:$E$35,MATCH(demand!AM$1,Overzicht!$B$2:$B$35,0),4),INDEX(Verdeelsleutels_percentage!$A:$AB,MATCH(demand!$C190,Verdeelsleutels_percentage!$C:$C,0),MATCH(INDEX(Overzicht!$B$1:$F$35,MATCH(demand!AM$1,Overzicht!$B:$B,0),5),Verdeelsleutels_percentage!$1:$1,0)))</f>
        <v>2.8908187013396414E-2</v>
      </c>
      <c r="AN190">
        <f>PRODUCT(INDEX(Overzicht!$B$2:$E$35,MATCH(demand!AN$1,Overzicht!$B$2:$B$35,0),4),INDEX(Verdeelsleutels_percentage!$A:$AB,MATCH(demand!$C190,Verdeelsleutels_percentage!$C:$C,0),MATCH(INDEX(Overzicht!$B$1:$F$35,MATCH(demand!AN$1,Overzicht!$B:$B,0),5),Verdeelsleutels_percentage!$1:$1,0)))</f>
        <v>1.4454093506698207E-2</v>
      </c>
      <c r="AO190">
        <f>PRODUCT(INDEX(Overzicht!$B$2:$E$35,MATCH(demand!AO$1,Overzicht!$B$2:$B$35,0),4),INDEX(Verdeelsleutels_percentage!$A:$AB,MATCH(demand!$C190,Verdeelsleutels_percentage!$C:$C,0),MATCH(INDEX(Overzicht!$B$1:$F$35,MATCH(demand!AO$1,Overzicht!$B:$B,0),5),Verdeelsleutels_percentage!$1:$1,0)))</f>
        <v>5.0589327273443722E-2</v>
      </c>
    </row>
    <row r="191" spans="2:41">
      <c r="B191" t="str">
        <f>INDEX('ETLocal datasets'!B:C,MATCH(C191,'ETLocal datasets'!C:C,0),1)</f>
        <v>GM0547</v>
      </c>
      <c r="C191" t="str">
        <f>'ETLocal datasets'!C174</f>
        <v>Leiderdorp</v>
      </c>
      <c r="D191">
        <f t="shared" si="14"/>
        <v>1.1295930171592226E-2</v>
      </c>
      <c r="E191">
        <f t="shared" si="15"/>
        <v>5.5886120964703315E-2</v>
      </c>
      <c r="F191">
        <f t="shared" si="16"/>
        <v>1.6470420976818702E-2</v>
      </c>
      <c r="G191">
        <f t="shared" si="17"/>
        <v>3.3882008866598472E-2</v>
      </c>
      <c r="H191">
        <f>PRODUCT(INDEX(Overzicht!$B$2:$E$35,MATCH(demand!H$1,Overzicht!$B$2:$B$35,0),4),INDEX(Verdeelsleutels_percentage!$A:$AB,MATCH(demand!$C191,Verdeelsleutels_percentage!$C:$C,0),MATCH(INDEX(Overzicht!$B$1:$F$35,MATCH(demand!H$1,Overzicht!$B:$B,0),5),Verdeelsleutels_percentage!$1:$1,0)))</f>
        <v>1.6470420976818702E-2</v>
      </c>
      <c r="I191">
        <f>PRODUCT(INDEX(Overzicht!$B$2:$E$35,MATCH(demand!I$1,Overzicht!$B$2:$B$35,0),4),INDEX(Verdeelsleutels_percentage!$A:$AB,MATCH(demand!$C191,Verdeelsleutels_percentage!$C:$C,0),MATCH(INDEX(Overzicht!$B$1:$F$35,MATCH(demand!I$1,Overzicht!$B:$B,0),5),Verdeelsleutels_percentage!$1:$1,0)))</f>
        <v>1.9446610592981575E-4</v>
      </c>
      <c r="J191">
        <f>PRODUCT(INDEX(Overzicht!$B$2:$E$35,MATCH(demand!J$1,Overzicht!$B$2:$B$35,0),4),INDEX(Verdeelsleutels_percentage!$A:$AB,MATCH(demand!$C191,Verdeelsleutels_percentage!$C:$C,0),MATCH(INDEX(Overzicht!$B$1:$F$35,MATCH(demand!J$1,Overzicht!$B:$B,0),5),Verdeelsleutels_percentage!$1:$1,0)))</f>
        <v>3.7646676518442741E-3</v>
      </c>
      <c r="K191">
        <f>PRODUCT(INDEX(Overzicht!$B$2:$E$35,MATCH(demand!K$1,Overzicht!$B$2:$B$35,0),4),INDEX(Verdeelsleutels_percentage!$A:$AB,MATCH(demand!$C191,Verdeelsleutels_percentage!$C:$C,0),MATCH(INDEX(Overzicht!$B$1:$F$35,MATCH(demand!K$1,Overzicht!$B:$B,0),5),Verdeelsleutels_percentage!$1:$1,0)))</f>
        <v>2.2687712358478505E-5</v>
      </c>
      <c r="L191">
        <f>PRODUCT(INDEX(Overzicht!$B$2:$E$35,MATCH(demand!L$1,Overzicht!$B$2:$B$35,0),4),INDEX(Verdeelsleutels_percentage!$A:$AB,MATCH(demand!$C191,Verdeelsleutels_percentage!$C:$C,0),MATCH(INDEX(Overzicht!$B$1:$F$35,MATCH(demand!L$1,Overzicht!$B:$B,0),5),Verdeelsleutels_percentage!$1:$1,0)))</f>
        <v>5.647001477766412E-3</v>
      </c>
      <c r="M191">
        <f>PRODUCT(INDEX(Overzicht!$B$2:$E$35,MATCH(demand!M$1,Overzicht!$B$2:$B$35,0),4),INDEX(Verdeelsleutels_percentage!$A:$AB,MATCH(demand!$C191,Verdeelsleutels_percentage!$C:$C,0),MATCH(INDEX(Overzicht!$B$1:$F$35,MATCH(demand!M$1,Overzicht!$B:$B,0),5),Verdeelsleutels_percentage!$1:$1,0)))</f>
        <v>4.8294792448921463E-4</v>
      </c>
      <c r="N191">
        <f>PRODUCT(INDEX(Overzicht!$B$2:$E$35,MATCH(demand!N$1,Overzicht!$B$2:$B$35,0),4),INDEX(Verdeelsleutels_percentage!$A:$AB,MATCH(demand!$C191,Verdeelsleutels_percentage!$C:$C,0),MATCH(INDEX(Overzicht!$B$1:$F$35,MATCH(demand!N$1,Overzicht!$B:$B,0),5),Verdeelsleutels_percentage!$1:$1,0)))</f>
        <v>5.2618326249110627E-4</v>
      </c>
      <c r="O191">
        <f>PRODUCT(INDEX(Overzicht!$B$2:$E$35,MATCH(demand!O$1,Overzicht!$B$2:$B$35,0),4),INDEX(Verdeelsleutels_percentage!$A:$AB,MATCH(demand!$C191,Verdeelsleutels_percentage!$C:$C,0),MATCH(INDEX(Overzicht!$B$1:$F$35,MATCH(demand!O$1,Overzicht!$B:$B,0),5),Verdeelsleutels_percentage!$1:$1,0)))</f>
        <v>0</v>
      </c>
      <c r="P191">
        <f>PRODUCT(INDEX(Overzicht!$B$2:$E$35,MATCH(demand!P$1,Overzicht!$B$2:$B$35,0),4),INDEX(Verdeelsleutels_percentage!$A:$AB,MATCH(demand!$C191,Verdeelsleutels_percentage!$C:$C,0),MATCH(INDEX(Overzicht!$B$1:$F$35,MATCH(demand!P$1,Overzicht!$B:$B,0),5),Verdeelsleutels_percentage!$1:$1,0)))</f>
        <v>0</v>
      </c>
      <c r="Q191">
        <f>PRODUCT(INDEX(Overzicht!$B$2:$E$35,MATCH(demand!Q$1,Overzicht!$B$2:$B$35,0),4),INDEX(Verdeelsleutels_percentage!$A:$AB,MATCH(demand!$C191,Verdeelsleutels_percentage!$C:$C,0),MATCH(INDEX(Overzicht!$B$1:$F$35,MATCH(demand!Q$1,Overzicht!$B:$B,0),5),Verdeelsleutels_percentage!$1:$1,0)))</f>
        <v>5.5881785457063448E-3</v>
      </c>
      <c r="R191">
        <f>PRODUCT(INDEX(Overzicht!$B$2:$E$35,MATCH(demand!R$1,Overzicht!$B$2:$B$35,0),4),INDEX(Verdeelsleutels_percentage!$A:$AB,MATCH(demand!$C191,Verdeelsleutels_percentage!$C:$C,0),MATCH(INDEX(Overzicht!$B$1:$F$35,MATCH(demand!R$1,Overzicht!$B:$B,0),5),Verdeelsleutels_percentage!$1:$1,0)))</f>
        <v>9.9998984502113527E-4</v>
      </c>
      <c r="S191">
        <f>PRODUCT(INDEX(Overzicht!$B$2:$E$35,MATCH(demand!S$1,Overzicht!$B$2:$B$35,0),4),INDEX(Verdeelsleutels_percentage!$A:$AB,MATCH(demand!$C191,Verdeelsleutels_percentage!$C:$C,0),MATCH(INDEX(Overzicht!$B$1:$F$35,MATCH(demand!S$1,Overzicht!$B:$B,0),5),Verdeelsleutels_percentage!$1:$1,0)))</f>
        <v>7.6861964558487279E-3</v>
      </c>
      <c r="T191">
        <f>PRODUCT(INDEX(Overzicht!$B$2:$E$35,MATCH(demand!T$1,Overzicht!$B$2:$B$35,0),4),INDEX(Verdeelsleutels_percentage!$A:$AB,MATCH(demand!$C191,Verdeelsleutels_percentage!$C:$C,0),MATCH(INDEX(Overzicht!$B$1:$F$35,MATCH(demand!T$1,Overzicht!$B:$B,0),5),Verdeelsleutels_percentage!$1:$1,0)))</f>
        <v>6.274446086407124E-3</v>
      </c>
      <c r="U191">
        <f>PRODUCT(INDEX(Overzicht!$B$2:$E$35,MATCH(demand!U$1,Overzicht!$B$2:$B$35,0),4),INDEX(Verdeelsleutels_percentage!$A:$AB,MATCH(demand!$C191,Verdeelsleutels_percentage!$C:$C,0),MATCH(INDEX(Overzicht!$B$1:$F$35,MATCH(demand!U$1,Overzicht!$B:$B,0),5),Verdeelsleutels_percentage!$1:$1,0)))</f>
        <v>1.9607644020022262E-2</v>
      </c>
      <c r="V191">
        <f>PRODUCT(INDEX(Overzicht!$B$2:$E$35,MATCH(demand!V$1,Overzicht!$B$2:$B$35,0),4),INDEX(Verdeelsleutels_percentage!$A:$AB,MATCH(demand!$C191,Verdeelsleutels_percentage!$C:$C,0),MATCH(INDEX(Overzicht!$B$1:$F$35,MATCH(demand!V$1,Overzicht!$B:$B,0),5),Verdeelsleutels_percentage!$1:$1,0)))</f>
        <v>1.7254726737619592E-3</v>
      </c>
      <c r="W191">
        <f>PRODUCT(INDEX(Overzicht!$B$2:$E$35,MATCH(demand!W$1,Overzicht!$B$2:$B$35,0),4),INDEX(Verdeelsleutels_percentage!$A:$AB,MATCH(demand!$C191,Verdeelsleutels_percentage!$C:$C,0),MATCH(INDEX(Overzicht!$B$1:$F$35,MATCH(demand!W$1,Overzicht!$B:$B,0),5),Verdeelsleutels_percentage!$1:$1,0)))</f>
        <v>1.8823338259221372E-2</v>
      </c>
      <c r="X191">
        <f>PRODUCT(INDEX(Overzicht!$B$2:$E$35,MATCH(demand!X$1,Overzicht!$B$2:$B$35,0),4),INDEX(Verdeelsleutels_percentage!$A:$AB,MATCH(demand!$C191,Verdeelsleutels_percentage!$C:$C,0),MATCH(INDEX(Overzicht!$B$1:$F$35,MATCH(demand!X$1,Overzicht!$B:$B,0),5),Verdeelsleutels_percentage!$1:$1,0)))</f>
        <v>0</v>
      </c>
      <c r="Y191">
        <f>PRODUCT(INDEX(Overzicht!$B$2:$E$35,MATCH(demand!Y$1,Overzicht!$B$2:$B$35,0),4),INDEX(Verdeelsleutels_percentage!$A:$AB,MATCH(demand!$C191,Verdeelsleutels_percentage!$C:$C,0),MATCH(INDEX(Overzicht!$B$1:$F$35,MATCH(demand!Y$1,Overzicht!$B:$B,0),5),Verdeelsleutels_percentage!$1:$1,0)))</f>
        <v>2.0033832412846656E-7</v>
      </c>
      <c r="Z191">
        <f>PRODUCT(INDEX(Overzicht!$B$2:$E$35,MATCH(demand!Z$1,Overzicht!$B$2:$B$35,0),4),INDEX(Verdeelsleutels_percentage!$A:$AB,MATCH(demand!$C191,Verdeelsleutels_percentage!$C:$C,0),MATCH(INDEX(Overzicht!$B$1:$F$35,MATCH(demand!Z$1,Overzicht!$B:$B,0),5),Verdeelsleutels_percentage!$1:$1,0)))</f>
        <v>0</v>
      </c>
      <c r="AA191">
        <f>PRODUCT(INDEX(Overzicht!$B$2:$E$35,MATCH(demand!AA$1,Overzicht!$B$2:$B$35,0),4),INDEX(Verdeelsleutels_percentage!$A:$AB,MATCH(demand!$C191,Verdeelsleutels_percentage!$C:$C,0),MATCH(INDEX(Overzicht!$B$1:$F$35,MATCH(demand!AA$1,Overzicht!$B:$B,0),5),Verdeelsleutels_percentage!$1:$1,0)))</f>
        <v>4.6862765878003879E-6</v>
      </c>
      <c r="AB191">
        <f>PRODUCT(INDEX(Overzicht!$B$2:$E$35,MATCH(demand!AB$1,Overzicht!$B$2:$B$35,0),4),INDEX(Verdeelsleutels_percentage!$A:$AB,MATCH(demand!$C191,Verdeelsleutels_percentage!$C:$C,0),MATCH(INDEX(Overzicht!$B$1:$F$35,MATCH(demand!AB$1,Overzicht!$B:$B,0),5),Verdeelsleutels_percentage!$1:$1,0)))</f>
        <v>5.6897122062986982E-3</v>
      </c>
      <c r="AC191">
        <f>PRODUCT(INDEX(Overzicht!$B$2:$E$35,MATCH(demand!AC$1,Overzicht!$B$2:$B$35,0),4),INDEX(Verdeelsleutels_percentage!$A:$AB,MATCH(demand!$C191,Verdeelsleutels_percentage!$C:$C,0),MATCH(INDEX(Overzicht!$B$1:$F$35,MATCH(demand!AC$1,Overzicht!$B:$B,0),5),Verdeelsleutels_percentage!$1:$1,0)))</f>
        <v>1.8207079060155834E-4</v>
      </c>
      <c r="AD191">
        <f>PRODUCT(INDEX(Overzicht!$B$2:$E$35,MATCH(demand!AD$1,Overzicht!$B$2:$B$35,0),4),INDEX(Verdeelsleutels_percentage!$A:$AB,MATCH(demand!$C191,Verdeelsleutels_percentage!$C:$C,0),MATCH(INDEX(Overzicht!$B$1:$F$35,MATCH(demand!AD$1,Overzicht!$B:$B,0),5),Verdeelsleutels_percentage!$1:$1,0)))</f>
        <v>0</v>
      </c>
      <c r="AE191">
        <f>PRODUCT(INDEX(Overzicht!$B$2:$E$35,MATCH(demand!AE$1,Overzicht!$B$2:$B$35,0),4),INDEX(Verdeelsleutels_percentage!$A:$AB,MATCH(demand!$C191,Verdeelsleutels_percentage!$C:$C,0),MATCH(INDEX(Overzicht!$B$1:$F$35,MATCH(demand!AE$1,Overzicht!$B:$B,0),5),Verdeelsleutels_percentage!$1:$1,0)))</f>
        <v>0</v>
      </c>
      <c r="AF191">
        <f>PRODUCT(INDEX(Overzicht!$B$2:$E$35,MATCH(demand!AF$1,Overzicht!$B$2:$B$35,0),4),INDEX(Verdeelsleutels_percentage!$A:$AB,MATCH(demand!$C191,Verdeelsleutels_percentage!$C:$C,0),MATCH(INDEX(Overzicht!$B$1:$F$35,MATCH(demand!AF$1,Overzicht!$B:$B,0),5),Verdeelsleutels_percentage!$1:$1,0)))</f>
        <v>0</v>
      </c>
      <c r="AG191">
        <f>PRODUCT(INDEX(Overzicht!$B$2:$E$35,MATCH(demand!AG$1,Overzicht!$B$2:$B$35,0),4),INDEX(Verdeelsleutels_percentage!$A:$AB,MATCH(demand!$C191,Verdeelsleutels_percentage!$C:$C,0),MATCH(INDEX(Overzicht!$B$1:$F$35,MATCH(demand!AG$1,Overzicht!$B:$B,0),5),Verdeelsleutels_percentage!$1:$1,0)))</f>
        <v>0</v>
      </c>
      <c r="AH191">
        <f>PRODUCT(INDEX(Overzicht!$B$2:$E$35,MATCH(demand!AH$1,Overzicht!$B$2:$B$35,0),4),INDEX(Verdeelsleutels_percentage!$A:$AB,MATCH(demand!$C191,Verdeelsleutels_percentage!$C:$C,0),MATCH(INDEX(Overzicht!$B$1:$F$35,MATCH(demand!AH$1,Overzicht!$B:$B,0),5),Verdeelsleutels_percentage!$1:$1,0)))</f>
        <v>6.0921595641405043E-5</v>
      </c>
      <c r="AI191">
        <f>PRODUCT(INDEX(Overzicht!$B$2:$E$35,MATCH(demand!AI$1,Overzicht!$B$2:$B$35,0),4),INDEX(Verdeelsleutels_percentage!$A:$AB,MATCH(demand!$C191,Verdeelsleutels_percentage!$C:$C,0),MATCH(INDEX(Overzicht!$B$1:$F$35,MATCH(demand!AI$1,Overzicht!$B:$B,0),5),Verdeelsleutels_percentage!$1:$1,0)))</f>
        <v>9.3725531756007758E-6</v>
      </c>
      <c r="AJ191">
        <f>PRODUCT(INDEX(Overzicht!$B$2:$E$35,MATCH(demand!AJ$1,Overzicht!$B$2:$B$35,0),4),INDEX(Verdeelsleutels_percentage!$A:$AB,MATCH(demand!$C191,Verdeelsleutels_percentage!$C:$C,0),MATCH(INDEX(Overzicht!$B$1:$F$35,MATCH(demand!AJ$1,Overzicht!$B:$B,0),5),Verdeelsleutels_percentage!$1:$1,0)))</f>
        <v>0</v>
      </c>
      <c r="AK191">
        <f>PRODUCT(INDEX(Overzicht!$B$2:$E$35,MATCH(demand!AK$1,Overzicht!$B$2:$B$35,0),4),INDEX(Verdeelsleutels_percentage!$A:$AB,MATCH(demand!$C191,Verdeelsleutels_percentage!$C:$C,0),MATCH(INDEX(Overzicht!$B$1:$F$35,MATCH(demand!AK$1,Overzicht!$B:$B,0),5),Verdeelsleutels_percentage!$1:$1,0)))</f>
        <v>2.4470339736987781E-4</v>
      </c>
      <c r="AL191">
        <f>PRODUCT(INDEX(Overzicht!$B$2:$E$35,MATCH(demand!AL$1,Overzicht!$B$2:$B$35,0),4),INDEX(Verdeelsleutels_percentage!$A:$AB,MATCH(demand!$C191,Verdeelsleutels_percentage!$C:$C,0),MATCH(INDEX(Overzicht!$B$1:$F$35,MATCH(demand!AL$1,Overzicht!$B:$B,0),5),Verdeelsleutels_percentage!$1:$1,0)))</f>
        <v>3.137223043203562E-3</v>
      </c>
      <c r="AM191">
        <f>PRODUCT(INDEX(Overzicht!$B$2:$E$35,MATCH(demand!AM$1,Overzicht!$B$2:$B$35,0),4),INDEX(Verdeelsleutels_percentage!$A:$AB,MATCH(demand!$C191,Verdeelsleutels_percentage!$C:$C,0),MATCH(INDEX(Overzicht!$B$1:$F$35,MATCH(demand!AM$1,Overzicht!$B:$B,0),5),Verdeelsleutels_percentage!$1:$1,0)))</f>
        <v>6.274446086407124E-3</v>
      </c>
      <c r="AN191">
        <f>PRODUCT(INDEX(Overzicht!$B$2:$E$35,MATCH(demand!AN$1,Overzicht!$B$2:$B$35,0),4),INDEX(Verdeelsleutels_percentage!$A:$AB,MATCH(demand!$C191,Verdeelsleutels_percentage!$C:$C,0),MATCH(INDEX(Overzicht!$B$1:$F$35,MATCH(demand!AN$1,Overzicht!$B:$B,0),5),Verdeelsleutels_percentage!$1:$1,0)))</f>
        <v>3.137223043203562E-3</v>
      </c>
      <c r="AO191">
        <f>PRODUCT(INDEX(Overzicht!$B$2:$E$35,MATCH(demand!AO$1,Overzicht!$B$2:$B$35,0),4),INDEX(Verdeelsleutels_percentage!$A:$AB,MATCH(demand!$C191,Verdeelsleutels_percentage!$C:$C,0),MATCH(INDEX(Overzicht!$B$1:$F$35,MATCH(demand!AO$1,Overzicht!$B:$B,0),5),Verdeelsleutels_percentage!$1:$1,0)))</f>
        <v>1.0980280651212468E-2</v>
      </c>
    </row>
    <row r="192" spans="2:41">
      <c r="B192" t="str">
        <f>INDEX('ETLocal datasets'!B:C,MATCH(C192,'ETLocal datasets'!C:C,0),1)</f>
        <v>GM0553</v>
      </c>
      <c r="C192" t="str">
        <f>'ETLocal datasets'!C175</f>
        <v>Lisse</v>
      </c>
      <c r="D192">
        <f t="shared" si="14"/>
        <v>1.1289224537409869E-2</v>
      </c>
      <c r="E192">
        <f t="shared" si="15"/>
        <v>4.7108472670251186E-2</v>
      </c>
      <c r="F192">
        <f t="shared" si="16"/>
        <v>1.3852432707641978E-2</v>
      </c>
      <c r="G192">
        <f t="shared" si="17"/>
        <v>2.8496432998577782E-2</v>
      </c>
      <c r="H192">
        <f>PRODUCT(INDEX(Overzicht!$B$2:$E$35,MATCH(demand!H$1,Overzicht!$B$2:$B$35,0),4),INDEX(Verdeelsleutels_percentage!$A:$AB,MATCH(demand!$C192,Verdeelsleutels_percentage!$C:$C,0),MATCH(INDEX(Overzicht!$B$1:$F$35,MATCH(demand!H$1,Overzicht!$B:$B,0),5),Verdeelsleutels_percentage!$1:$1,0)))</f>
        <v>1.3852432707641978E-2</v>
      </c>
      <c r="I192">
        <f>PRODUCT(INDEX(Overzicht!$B$2:$E$35,MATCH(demand!I$1,Overzicht!$B$2:$B$35,0),4),INDEX(Verdeelsleutels_percentage!$A:$AB,MATCH(demand!$C192,Verdeelsleutels_percentage!$C:$C,0),MATCH(INDEX(Overzicht!$B$1:$F$35,MATCH(demand!I$1,Overzicht!$B:$B,0),5),Verdeelsleutels_percentage!$1:$1,0)))</f>
        <v>1.3608312584267701E-3</v>
      </c>
      <c r="J192">
        <f>PRODUCT(INDEX(Overzicht!$B$2:$E$35,MATCH(demand!J$1,Overzicht!$B$2:$B$35,0),4),INDEX(Verdeelsleutels_percentage!$A:$AB,MATCH(demand!$C192,Verdeelsleutels_percentage!$C:$C,0),MATCH(INDEX(Overzicht!$B$1:$F$35,MATCH(demand!J$1,Overzicht!$B:$B,0),5),Verdeelsleutels_percentage!$1:$1,0)))</f>
        <v>3.1662703331753091E-3</v>
      </c>
      <c r="K192">
        <f>PRODUCT(INDEX(Overzicht!$B$2:$E$35,MATCH(demand!K$1,Overzicht!$B$2:$B$35,0),4),INDEX(Verdeelsleutels_percentage!$A:$AB,MATCH(demand!$C192,Verdeelsleutels_percentage!$C:$C,0),MATCH(INDEX(Overzicht!$B$1:$F$35,MATCH(demand!K$1,Overzicht!$B:$B,0),5),Verdeelsleutels_percentage!$1:$1,0)))</f>
        <v>1.5876364681645651E-4</v>
      </c>
      <c r="L192">
        <f>PRODUCT(INDEX(Overzicht!$B$2:$E$35,MATCH(demand!L$1,Overzicht!$B$2:$B$35,0),4),INDEX(Verdeelsleutels_percentage!$A:$AB,MATCH(demand!$C192,Verdeelsleutels_percentage!$C:$C,0),MATCH(INDEX(Overzicht!$B$1:$F$35,MATCH(demand!L$1,Overzicht!$B:$B,0),5),Verdeelsleutels_percentage!$1:$1,0)))</f>
        <v>4.7494054997629636E-3</v>
      </c>
      <c r="M192">
        <f>PRODUCT(INDEX(Overzicht!$B$2:$E$35,MATCH(demand!M$1,Overzicht!$B$2:$B$35,0),4),INDEX(Verdeelsleutels_percentage!$A:$AB,MATCH(demand!$C192,Verdeelsleutels_percentage!$C:$C,0),MATCH(INDEX(Overzicht!$B$1:$F$35,MATCH(demand!M$1,Overzicht!$B:$B,0),5),Verdeelsleutels_percentage!$1:$1,0)))</f>
        <v>6.1622854078633793E-4</v>
      </c>
      <c r="N192">
        <f>PRODUCT(INDEX(Overzicht!$B$2:$E$35,MATCH(demand!N$1,Overzicht!$B$2:$B$35,0),4),INDEX(Verdeelsleutels_percentage!$A:$AB,MATCH(demand!$C192,Verdeelsleutels_percentage!$C:$C,0),MATCH(INDEX(Overzicht!$B$1:$F$35,MATCH(demand!N$1,Overzicht!$B:$B,0),5),Verdeelsleutels_percentage!$1:$1,0)))</f>
        <v>5.6991431111637239E-4</v>
      </c>
      <c r="O192">
        <f>PRODUCT(INDEX(Overzicht!$B$2:$E$35,MATCH(demand!O$1,Overzicht!$B$2:$B$35,0),4),INDEX(Verdeelsleutels_percentage!$A:$AB,MATCH(demand!$C192,Verdeelsleutels_percentage!$C:$C,0),MATCH(INDEX(Overzicht!$B$1:$F$35,MATCH(demand!O$1,Overzicht!$B:$B,0),5),Verdeelsleutels_percentage!$1:$1,0)))</f>
        <v>0</v>
      </c>
      <c r="P192">
        <f>PRODUCT(INDEX(Overzicht!$B$2:$E$35,MATCH(demand!P$1,Overzicht!$B$2:$B$35,0),4),INDEX(Verdeelsleutels_percentage!$A:$AB,MATCH(demand!$C192,Verdeelsleutels_percentage!$C:$C,0),MATCH(INDEX(Overzicht!$B$1:$F$35,MATCH(demand!P$1,Overzicht!$B:$B,0),5),Verdeelsleutels_percentage!$1:$1,0)))</f>
        <v>1.2043053669067458E-4</v>
      </c>
      <c r="Q192">
        <f>PRODUCT(INDEX(Overzicht!$B$2:$E$35,MATCH(demand!Q$1,Overzicht!$B$2:$B$35,0),4),INDEX(Verdeelsleutels_percentage!$A:$AB,MATCH(demand!$C192,Verdeelsleutels_percentage!$C:$C,0),MATCH(INDEX(Overzicht!$B$1:$F$35,MATCH(demand!Q$1,Overzicht!$B:$B,0),5),Verdeelsleutels_percentage!$1:$1,0)))</f>
        <v>4.6999325258070997E-3</v>
      </c>
      <c r="R192">
        <f>PRODUCT(INDEX(Overzicht!$B$2:$E$35,MATCH(demand!R$1,Overzicht!$B$2:$B$35,0),4),INDEX(Verdeelsleutels_percentage!$A:$AB,MATCH(demand!$C192,Verdeelsleutels_percentage!$C:$C,0),MATCH(INDEX(Overzicht!$B$1:$F$35,MATCH(demand!R$1,Overzicht!$B:$B,0),5),Verdeelsleutels_percentage!$1:$1,0)))</f>
        <v>8.4104055724969142E-4</v>
      </c>
      <c r="S192">
        <f>PRODUCT(INDEX(Overzicht!$B$2:$E$35,MATCH(demand!S$1,Overzicht!$B$2:$B$35,0),4),INDEX(Verdeelsleutels_percentage!$A:$AB,MATCH(demand!$C192,Verdeelsleutels_percentage!$C:$C,0),MATCH(INDEX(Overzicht!$B$1:$F$35,MATCH(demand!S$1,Overzicht!$B:$B,0),5),Verdeelsleutels_percentage!$1:$1,0)))</f>
        <v>6.4644685968995898E-3</v>
      </c>
      <c r="T192">
        <f>PRODUCT(INDEX(Overzicht!$B$2:$E$35,MATCH(demand!T$1,Overzicht!$B$2:$B$35,0),4),INDEX(Verdeelsleutels_percentage!$A:$AB,MATCH(demand!$C192,Verdeelsleutels_percentage!$C:$C,0),MATCH(INDEX(Overzicht!$B$1:$F$35,MATCH(demand!T$1,Overzicht!$B:$B,0),5),Verdeelsleutels_percentage!$1:$1,0)))</f>
        <v>5.2771172219588484E-3</v>
      </c>
      <c r="U192">
        <f>PRODUCT(INDEX(Overzicht!$B$2:$E$35,MATCH(demand!U$1,Overzicht!$B$2:$B$35,0),4),INDEX(Verdeelsleutels_percentage!$A:$AB,MATCH(demand!$C192,Verdeelsleutels_percentage!$C:$C,0),MATCH(INDEX(Overzicht!$B$1:$F$35,MATCH(demand!U$1,Overzicht!$B:$B,0),5),Verdeelsleutels_percentage!$1:$1,0)))</f>
        <v>1.64909913186214E-2</v>
      </c>
      <c r="V192">
        <f>PRODUCT(INDEX(Overzicht!$B$2:$E$35,MATCH(demand!V$1,Overzicht!$B$2:$B$35,0),4),INDEX(Verdeelsleutels_percentage!$A:$AB,MATCH(demand!$C192,Verdeelsleutels_percentage!$C:$C,0),MATCH(INDEX(Overzicht!$B$1:$F$35,MATCH(demand!V$1,Overzicht!$B:$B,0),5),Verdeelsleutels_percentage!$1:$1,0)))</f>
        <v>1.4512072360386835E-3</v>
      </c>
      <c r="W192">
        <f>PRODUCT(INDEX(Overzicht!$B$2:$E$35,MATCH(demand!W$1,Overzicht!$B$2:$B$35,0),4),INDEX(Verdeelsleutels_percentage!$A:$AB,MATCH(demand!$C192,Verdeelsleutels_percentage!$C:$C,0),MATCH(INDEX(Overzicht!$B$1:$F$35,MATCH(demand!W$1,Overzicht!$B:$B,0),5),Verdeelsleutels_percentage!$1:$1,0)))</f>
        <v>1.5831351665876545E-2</v>
      </c>
      <c r="X192">
        <f>PRODUCT(INDEX(Overzicht!$B$2:$E$35,MATCH(demand!X$1,Overzicht!$B$2:$B$35,0),4),INDEX(Verdeelsleutels_percentage!$A:$AB,MATCH(demand!$C192,Verdeelsleutels_percentage!$C:$C,0),MATCH(INDEX(Overzicht!$B$1:$F$35,MATCH(demand!X$1,Overzicht!$B:$B,0),5),Verdeelsleutels_percentage!$1:$1,0)))</f>
        <v>8.2398101210185478E-4</v>
      </c>
      <c r="Y192">
        <f>PRODUCT(INDEX(Overzicht!$B$2:$E$35,MATCH(demand!Y$1,Overzicht!$B$2:$B$35,0),4),INDEX(Verdeelsleutels_percentage!$A:$AB,MATCH(demand!$C192,Verdeelsleutels_percentage!$C:$C,0),MATCH(INDEX(Overzicht!$B$1:$F$35,MATCH(demand!Y$1,Overzicht!$B:$B,0),5),Verdeelsleutels_percentage!$1:$1,0)))</f>
        <v>3.1541816298852086E-7</v>
      </c>
      <c r="Z192">
        <f>PRODUCT(INDEX(Overzicht!$B$2:$E$35,MATCH(demand!Z$1,Overzicht!$B$2:$B$35,0),4),INDEX(Verdeelsleutels_percentage!$A:$AB,MATCH(demand!$C192,Verdeelsleutels_percentage!$C:$C,0),MATCH(INDEX(Overzicht!$B$1:$F$35,MATCH(demand!Z$1,Overzicht!$B:$B,0),5),Verdeelsleutels_percentage!$1:$1,0)))</f>
        <v>0</v>
      </c>
      <c r="AA192">
        <f>PRODUCT(INDEX(Overzicht!$B$2:$E$35,MATCH(demand!AA$1,Overzicht!$B$2:$B$35,0),4),INDEX(Verdeelsleutels_percentage!$A:$AB,MATCH(demand!$C192,Verdeelsleutels_percentage!$C:$C,0),MATCH(INDEX(Overzicht!$B$1:$F$35,MATCH(demand!AA$1,Overzicht!$B:$B,0),5),Verdeelsleutels_percentage!$1:$1,0)))</f>
        <v>7.3782026430063361E-6</v>
      </c>
      <c r="AB192">
        <f>PRODUCT(INDEX(Overzicht!$B$2:$E$35,MATCH(demand!AB$1,Overzicht!$B$2:$B$35,0),4),INDEX(Verdeelsleutels_percentage!$A:$AB,MATCH(demand!$C192,Verdeelsleutels_percentage!$C:$C,0),MATCH(INDEX(Overzicht!$B$1:$F$35,MATCH(demand!AB$1,Overzicht!$B:$B,0),5),Verdeelsleutels_percentage!$1:$1,0)))</f>
        <v>3.9290216263586268E-3</v>
      </c>
      <c r="AC192">
        <f>PRODUCT(INDEX(Overzicht!$B$2:$E$35,MATCH(demand!AC$1,Overzicht!$B$2:$B$35,0),4),INDEX(Verdeelsleutels_percentage!$A:$AB,MATCH(demand!$C192,Verdeelsleutels_percentage!$C:$C,0),MATCH(INDEX(Overzicht!$B$1:$F$35,MATCH(demand!AC$1,Overzicht!$B:$B,0),5),Verdeelsleutels_percentage!$1:$1,0)))</f>
        <v>2.298105040984472E-4</v>
      </c>
      <c r="AD192">
        <f>PRODUCT(INDEX(Overzicht!$B$2:$E$35,MATCH(demand!AD$1,Overzicht!$B$2:$B$35,0),4),INDEX(Verdeelsleutels_percentage!$A:$AB,MATCH(demand!$C192,Verdeelsleutels_percentage!$C:$C,0),MATCH(INDEX(Overzicht!$B$1:$F$35,MATCH(demand!AD$1,Overzicht!$B:$B,0),5),Verdeelsleutels_percentage!$1:$1,0)))</f>
        <v>0</v>
      </c>
      <c r="AE192">
        <f>PRODUCT(INDEX(Overzicht!$B$2:$E$35,MATCH(demand!AE$1,Overzicht!$B$2:$B$35,0),4),INDEX(Verdeelsleutels_percentage!$A:$AB,MATCH(demand!$C192,Verdeelsleutels_percentage!$C:$C,0),MATCH(INDEX(Overzicht!$B$1:$F$35,MATCH(demand!AE$1,Overzicht!$B:$B,0),5),Verdeelsleutels_percentage!$1:$1,0)))</f>
        <v>0</v>
      </c>
      <c r="AF192">
        <f>PRODUCT(INDEX(Overzicht!$B$2:$E$35,MATCH(demand!AF$1,Overzicht!$B$2:$B$35,0),4),INDEX(Verdeelsleutels_percentage!$A:$AB,MATCH(demand!$C192,Verdeelsleutels_percentage!$C:$C,0),MATCH(INDEX(Overzicht!$B$1:$F$35,MATCH(demand!AF$1,Overzicht!$B:$B,0),5),Verdeelsleutels_percentage!$1:$1,0)))</f>
        <v>0</v>
      </c>
      <c r="AG192">
        <f>PRODUCT(INDEX(Overzicht!$B$2:$E$35,MATCH(demand!AG$1,Overzicht!$B$2:$B$35,0),4),INDEX(Verdeelsleutels_percentage!$A:$AB,MATCH(demand!$C192,Verdeelsleutels_percentage!$C:$C,0),MATCH(INDEX(Overzicht!$B$1:$F$35,MATCH(demand!AG$1,Overzicht!$B:$B,0),5),Verdeelsleutels_percentage!$1:$1,0)))</f>
        <v>0</v>
      </c>
      <c r="AH192">
        <f>PRODUCT(INDEX(Overzicht!$B$2:$E$35,MATCH(demand!AH$1,Overzicht!$B$2:$B$35,0),4),INDEX(Verdeelsleutels_percentage!$A:$AB,MATCH(demand!$C192,Verdeelsleutels_percentage!$C:$C,0),MATCH(INDEX(Overzicht!$B$1:$F$35,MATCH(demand!AH$1,Overzicht!$B:$B,0),5),Verdeelsleutels_percentage!$1:$1,0)))</f>
        <v>9.5916634359082375E-5</v>
      </c>
      <c r="AI192">
        <f>PRODUCT(INDEX(Overzicht!$B$2:$E$35,MATCH(demand!AI$1,Overzicht!$B$2:$B$35,0),4),INDEX(Verdeelsleutels_percentage!$A:$AB,MATCH(demand!$C192,Verdeelsleutels_percentage!$C:$C,0),MATCH(INDEX(Overzicht!$B$1:$F$35,MATCH(demand!AI$1,Overzicht!$B:$B,0),5),Verdeelsleutels_percentage!$1:$1,0)))</f>
        <v>1.4756405286012672E-5</v>
      </c>
      <c r="AJ192">
        <f>PRODUCT(INDEX(Overzicht!$B$2:$E$35,MATCH(demand!AJ$1,Overzicht!$B$2:$B$35,0),4),INDEX(Verdeelsleutels_percentage!$A:$AB,MATCH(demand!$C192,Verdeelsleutels_percentage!$C:$C,0),MATCH(INDEX(Overzicht!$B$1:$F$35,MATCH(demand!AJ$1,Overzicht!$B:$B,0),5),Verdeelsleutels_percentage!$1:$1,0)))</f>
        <v>0</v>
      </c>
      <c r="AK192">
        <f>PRODUCT(INDEX(Overzicht!$B$2:$E$35,MATCH(demand!AK$1,Overzicht!$B$2:$B$35,0),4),INDEX(Verdeelsleutels_percentage!$A:$AB,MATCH(demand!$C192,Verdeelsleutels_percentage!$C:$C,0),MATCH(INDEX(Overzicht!$B$1:$F$35,MATCH(demand!AK$1,Overzicht!$B:$B,0),5),Verdeelsleutels_percentage!$1:$1,0)))</f>
        <v>2.0580757165639509E-4</v>
      </c>
      <c r="AL192">
        <f>PRODUCT(INDEX(Overzicht!$B$2:$E$35,MATCH(demand!AL$1,Overzicht!$B$2:$B$35,0),4),INDEX(Verdeelsleutels_percentage!$A:$AB,MATCH(demand!$C192,Verdeelsleutels_percentage!$C:$C,0),MATCH(INDEX(Overzicht!$B$1:$F$35,MATCH(demand!AL$1,Overzicht!$B:$B,0),5),Verdeelsleutels_percentage!$1:$1,0)))</f>
        <v>2.6385586109794242E-3</v>
      </c>
      <c r="AM192">
        <f>PRODUCT(INDEX(Overzicht!$B$2:$E$35,MATCH(demand!AM$1,Overzicht!$B$2:$B$35,0),4),INDEX(Verdeelsleutels_percentage!$A:$AB,MATCH(demand!$C192,Verdeelsleutels_percentage!$C:$C,0),MATCH(INDEX(Overzicht!$B$1:$F$35,MATCH(demand!AM$1,Overzicht!$B:$B,0),5),Verdeelsleutels_percentage!$1:$1,0)))</f>
        <v>5.2771172219588484E-3</v>
      </c>
      <c r="AN192">
        <f>PRODUCT(INDEX(Overzicht!$B$2:$E$35,MATCH(demand!AN$1,Overzicht!$B$2:$B$35,0),4),INDEX(Verdeelsleutels_percentage!$A:$AB,MATCH(demand!$C192,Verdeelsleutels_percentage!$C:$C,0),MATCH(INDEX(Overzicht!$B$1:$F$35,MATCH(demand!AN$1,Overzicht!$B:$B,0),5),Verdeelsleutels_percentage!$1:$1,0)))</f>
        <v>2.6385586109794242E-3</v>
      </c>
      <c r="AO192">
        <f>PRODUCT(INDEX(Overzicht!$B$2:$E$35,MATCH(demand!AO$1,Overzicht!$B$2:$B$35,0),4),INDEX(Verdeelsleutels_percentage!$A:$AB,MATCH(demand!$C192,Verdeelsleutels_percentage!$C:$C,0),MATCH(INDEX(Overzicht!$B$1:$F$35,MATCH(demand!AO$1,Overzicht!$B:$B,0),5),Verdeelsleutels_percentage!$1:$1,0)))</f>
        <v>9.2349551384279839E-3</v>
      </c>
    </row>
    <row r="193" spans="2:41">
      <c r="B193" t="str">
        <f>INDEX('ETLocal datasets'!B:C,MATCH(C193,'ETLocal datasets'!C:C,0),1)</f>
        <v>GM0556</v>
      </c>
      <c r="C193" t="str">
        <f>'ETLocal datasets'!C176</f>
        <v>Maassluis</v>
      </c>
      <c r="D193">
        <f t="shared" si="14"/>
        <v>1.2821365380084859E-2</v>
      </c>
      <c r="E193">
        <f t="shared" si="15"/>
        <v>6.6081473304401284E-2</v>
      </c>
      <c r="F193">
        <f t="shared" si="16"/>
        <v>1.9908619077368961E-2</v>
      </c>
      <c r="G193">
        <f t="shared" si="17"/>
        <v>4.0954873530587577E-2</v>
      </c>
      <c r="H193">
        <f>PRODUCT(INDEX(Overzicht!$B$2:$E$35,MATCH(demand!H$1,Overzicht!$B$2:$B$35,0),4),INDEX(Verdeelsleutels_percentage!$A:$AB,MATCH(demand!$C193,Verdeelsleutels_percentage!$C:$C,0),MATCH(INDEX(Overzicht!$B$1:$F$35,MATCH(demand!H$1,Overzicht!$B:$B,0),5),Verdeelsleutels_percentage!$1:$1,0)))</f>
        <v>1.9908619077368961E-2</v>
      </c>
      <c r="I193">
        <f>PRODUCT(INDEX(Overzicht!$B$2:$E$35,MATCH(demand!I$1,Overzicht!$B$2:$B$35,0),4),INDEX(Verdeelsleutels_percentage!$A:$AB,MATCH(demand!$C193,Verdeelsleutels_percentage!$C:$C,0),MATCH(INDEX(Overzicht!$B$1:$F$35,MATCH(demand!I$1,Overzicht!$B:$B,0),5),Verdeelsleutels_percentage!$1:$1,0)))</f>
        <v>8.3309425820760795E-6</v>
      </c>
      <c r="J193">
        <f>PRODUCT(INDEX(Overzicht!$B$2:$E$35,MATCH(demand!J$1,Overzicht!$B$2:$B$35,0),4),INDEX(Verdeelsleutels_percentage!$A:$AB,MATCH(demand!$C193,Verdeelsleutels_percentage!$C:$C,0),MATCH(INDEX(Overzicht!$B$1:$F$35,MATCH(demand!J$1,Overzicht!$B:$B,0),5),Verdeelsleutels_percentage!$1:$1,0)))</f>
        <v>4.5505415033986196E-3</v>
      </c>
      <c r="K193">
        <f>PRODUCT(INDEX(Overzicht!$B$2:$E$35,MATCH(demand!K$1,Overzicht!$B$2:$B$35,0),4),INDEX(Verdeelsleutels_percentage!$A:$AB,MATCH(demand!$C193,Verdeelsleutels_percentage!$C:$C,0),MATCH(INDEX(Overzicht!$B$1:$F$35,MATCH(demand!K$1,Overzicht!$B:$B,0),5),Verdeelsleutels_percentage!$1:$1,0)))</f>
        <v>9.719433012422093E-7</v>
      </c>
      <c r="L193">
        <f>PRODUCT(INDEX(Overzicht!$B$2:$E$35,MATCH(demand!L$1,Overzicht!$B$2:$B$35,0),4),INDEX(Verdeelsleutels_percentage!$A:$AB,MATCH(demand!$C193,Verdeelsleutels_percentage!$C:$C,0),MATCH(INDEX(Overzicht!$B$1:$F$35,MATCH(demand!L$1,Overzicht!$B:$B,0),5),Verdeelsleutels_percentage!$1:$1,0)))</f>
        <v>6.8258122550979294E-3</v>
      </c>
      <c r="M193">
        <f>PRODUCT(INDEX(Overzicht!$B$2:$E$35,MATCH(demand!M$1,Overzicht!$B$2:$B$35,0),4),INDEX(Verdeelsleutels_percentage!$A:$AB,MATCH(demand!$C193,Verdeelsleutels_percentage!$C:$C,0),MATCH(INDEX(Overzicht!$B$1:$F$35,MATCH(demand!M$1,Overzicht!$B:$B,0),5),Verdeelsleutels_percentage!$1:$1,0)))</f>
        <v>6.9917393893880933E-5</v>
      </c>
      <c r="N193">
        <f>PRODUCT(INDEX(Overzicht!$B$2:$E$35,MATCH(demand!N$1,Overzicht!$B$2:$B$35,0),4),INDEX(Verdeelsleutels_percentage!$A:$AB,MATCH(demand!$C193,Verdeelsleutels_percentage!$C:$C,0),MATCH(INDEX(Overzicht!$B$1:$F$35,MATCH(demand!N$1,Overzicht!$B:$B,0),5),Verdeelsleutels_percentage!$1:$1,0)))</f>
        <v>7.6176665347237914E-5</v>
      </c>
      <c r="O193">
        <f>PRODUCT(INDEX(Overzicht!$B$2:$E$35,MATCH(demand!O$1,Overzicht!$B$2:$B$35,0),4),INDEX(Verdeelsleutels_percentage!$A:$AB,MATCH(demand!$C193,Verdeelsleutels_percentage!$C:$C,0),MATCH(INDEX(Overzicht!$B$1:$F$35,MATCH(demand!O$1,Overzicht!$B:$B,0),5),Verdeelsleutels_percentage!$1:$1,0)))</f>
        <v>0</v>
      </c>
      <c r="P193">
        <f>PRODUCT(INDEX(Overzicht!$B$2:$E$35,MATCH(demand!P$1,Overzicht!$B$2:$B$35,0),4),INDEX(Verdeelsleutels_percentage!$A:$AB,MATCH(demand!$C193,Verdeelsleutels_percentage!$C:$C,0),MATCH(INDEX(Overzicht!$B$1:$F$35,MATCH(demand!P$1,Overzicht!$B:$B,0),5),Verdeelsleutels_percentage!$1:$1,0)))</f>
        <v>0</v>
      </c>
      <c r="Q193">
        <f>PRODUCT(INDEX(Overzicht!$B$2:$E$35,MATCH(demand!Q$1,Overzicht!$B$2:$B$35,0),4),INDEX(Verdeelsleutels_percentage!$A:$AB,MATCH(demand!$C193,Verdeelsleutels_percentage!$C:$C,0),MATCH(INDEX(Overzicht!$B$1:$F$35,MATCH(demand!Q$1,Overzicht!$B:$B,0),5),Verdeelsleutels_percentage!$1:$1,0)))</f>
        <v>6.754710044107326E-3</v>
      </c>
      <c r="R193">
        <f>PRODUCT(INDEX(Overzicht!$B$2:$E$35,MATCH(demand!R$1,Overzicht!$B$2:$B$35,0),4),INDEX(Verdeelsleutels_percentage!$A:$AB,MATCH(demand!$C193,Verdeelsleutels_percentage!$C:$C,0),MATCH(INDEX(Overzicht!$B$1:$F$35,MATCH(demand!R$1,Overzicht!$B:$B,0),5),Verdeelsleutels_percentage!$1:$1,0)))</f>
        <v>1.2087375868402583E-3</v>
      </c>
      <c r="S193">
        <f>PRODUCT(INDEX(Overzicht!$B$2:$E$35,MATCH(demand!S$1,Overzicht!$B$2:$B$35,0),4),INDEX(Verdeelsleutels_percentage!$A:$AB,MATCH(demand!$C193,Verdeelsleutels_percentage!$C:$C,0),MATCH(INDEX(Overzicht!$B$1:$F$35,MATCH(demand!S$1,Overzicht!$B:$B,0),5),Verdeelsleutels_percentage!$1:$1,0)))</f>
        <v>9.2906889027721817E-3</v>
      </c>
      <c r="T193">
        <f>PRODUCT(INDEX(Overzicht!$B$2:$E$35,MATCH(demand!T$1,Overzicht!$B$2:$B$35,0),4),INDEX(Verdeelsleutels_percentage!$A:$AB,MATCH(demand!$C193,Verdeelsleutels_percentage!$C:$C,0),MATCH(INDEX(Overzicht!$B$1:$F$35,MATCH(demand!T$1,Overzicht!$B:$B,0),5),Verdeelsleutels_percentage!$1:$1,0)))</f>
        <v>7.5842358389976994E-3</v>
      </c>
      <c r="U193">
        <f>PRODUCT(INDEX(Overzicht!$B$2:$E$35,MATCH(demand!U$1,Overzicht!$B$2:$B$35,0),4),INDEX(Verdeelsleutels_percentage!$A:$AB,MATCH(demand!$C193,Verdeelsleutels_percentage!$C:$C,0),MATCH(INDEX(Overzicht!$B$1:$F$35,MATCH(demand!U$1,Overzicht!$B:$B,0),5),Verdeelsleutels_percentage!$1:$1,0)))</f>
        <v>2.3700736996867811E-2</v>
      </c>
      <c r="V193">
        <f>PRODUCT(INDEX(Overzicht!$B$2:$E$35,MATCH(demand!V$1,Overzicht!$B$2:$B$35,0),4),INDEX(Verdeelsleutels_percentage!$A:$AB,MATCH(demand!$C193,Verdeelsleutels_percentage!$C:$C,0),MATCH(INDEX(Overzicht!$B$1:$F$35,MATCH(demand!V$1,Overzicht!$B:$B,0),5),Verdeelsleutels_percentage!$1:$1,0)))</f>
        <v>2.0856648557243673E-3</v>
      </c>
      <c r="W193">
        <f>PRODUCT(INDEX(Overzicht!$B$2:$E$35,MATCH(demand!W$1,Overzicht!$B$2:$B$35,0),4),INDEX(Verdeelsleutels_percentage!$A:$AB,MATCH(demand!$C193,Verdeelsleutels_percentage!$C:$C,0),MATCH(INDEX(Overzicht!$B$1:$F$35,MATCH(demand!W$1,Overzicht!$B:$B,0),5),Verdeelsleutels_percentage!$1:$1,0)))</f>
        <v>2.2752707516993098E-2</v>
      </c>
      <c r="X193">
        <f>PRODUCT(INDEX(Overzicht!$B$2:$E$35,MATCH(demand!X$1,Overzicht!$B$2:$B$35,0),4),INDEX(Verdeelsleutels_percentage!$A:$AB,MATCH(demand!$C193,Verdeelsleutels_percentage!$C:$C,0),MATCH(INDEX(Overzicht!$B$1:$F$35,MATCH(demand!X$1,Overzicht!$B:$B,0),5),Verdeelsleutels_percentage!$1:$1,0)))</f>
        <v>1.503208603158789E-4</v>
      </c>
      <c r="Y193">
        <f>PRODUCT(INDEX(Overzicht!$B$2:$E$35,MATCH(demand!Y$1,Overzicht!$B$2:$B$35,0),4),INDEX(Verdeelsleutels_percentage!$A:$AB,MATCH(demand!$C193,Verdeelsleutels_percentage!$C:$C,0),MATCH(INDEX(Overzicht!$B$1:$F$35,MATCH(demand!Y$1,Overzicht!$B:$B,0),5),Verdeelsleutels_percentage!$1:$1,0)))</f>
        <v>7.4553383979104924E-8</v>
      </c>
      <c r="Z193">
        <f>PRODUCT(INDEX(Overzicht!$B$2:$E$35,MATCH(demand!Z$1,Overzicht!$B$2:$B$35,0),4),INDEX(Verdeelsleutels_percentage!$A:$AB,MATCH(demand!$C193,Verdeelsleutels_percentage!$C:$C,0),MATCH(INDEX(Overzicht!$B$1:$F$35,MATCH(demand!Z$1,Overzicht!$B:$B,0),5),Verdeelsleutels_percentage!$1:$1,0)))</f>
        <v>0</v>
      </c>
      <c r="AA193">
        <f>PRODUCT(INDEX(Overzicht!$B$2:$E$35,MATCH(demand!AA$1,Overzicht!$B$2:$B$35,0),4),INDEX(Verdeelsleutels_percentage!$A:$AB,MATCH(demand!$C193,Verdeelsleutels_percentage!$C:$C,0),MATCH(INDEX(Overzicht!$B$1:$F$35,MATCH(demand!AA$1,Overzicht!$B:$B,0),5),Verdeelsleutels_percentage!$1:$1,0)))</f>
        <v>1.7439388065287702E-6</v>
      </c>
      <c r="AB193">
        <f>PRODUCT(INDEX(Overzicht!$B$2:$E$35,MATCH(demand!AB$1,Overzicht!$B$2:$B$35,0),4),INDEX(Verdeelsleutels_percentage!$A:$AB,MATCH(demand!$C193,Verdeelsleutels_percentage!$C:$C,0),MATCH(INDEX(Overzicht!$B$1:$F$35,MATCH(demand!AB$1,Overzicht!$B:$B,0),5),Verdeelsleutels_percentage!$1:$1,0)))</f>
        <v>5.8280269791068026E-3</v>
      </c>
      <c r="AC193">
        <f>PRODUCT(INDEX(Overzicht!$B$2:$E$35,MATCH(demand!AC$1,Overzicht!$B$2:$B$35,0),4),INDEX(Verdeelsleutels_percentage!$A:$AB,MATCH(demand!$C193,Verdeelsleutels_percentage!$C:$C,0),MATCH(INDEX(Overzicht!$B$1:$F$35,MATCH(demand!AC$1,Overzicht!$B:$B,0),5),Verdeelsleutels_percentage!$1:$1,0)))</f>
        <v>2.0548476147658136E-4</v>
      </c>
      <c r="AD193">
        <f>PRODUCT(INDEX(Overzicht!$B$2:$E$35,MATCH(demand!AD$1,Overzicht!$B$2:$B$35,0),4),INDEX(Verdeelsleutels_percentage!$A:$AB,MATCH(demand!$C193,Verdeelsleutels_percentage!$C:$C,0),MATCH(INDEX(Overzicht!$B$1:$F$35,MATCH(demand!AD$1,Overzicht!$B:$B,0),5),Verdeelsleutels_percentage!$1:$1,0)))</f>
        <v>0</v>
      </c>
      <c r="AE193">
        <f>PRODUCT(INDEX(Overzicht!$B$2:$E$35,MATCH(demand!AE$1,Overzicht!$B$2:$B$35,0),4),INDEX(Verdeelsleutels_percentage!$A:$AB,MATCH(demand!$C193,Verdeelsleutels_percentage!$C:$C,0),MATCH(INDEX(Overzicht!$B$1:$F$35,MATCH(demand!AE$1,Overzicht!$B:$B,0),5),Verdeelsleutels_percentage!$1:$1,0)))</f>
        <v>0</v>
      </c>
      <c r="AF193">
        <f>PRODUCT(INDEX(Overzicht!$B$2:$E$35,MATCH(demand!AF$1,Overzicht!$B$2:$B$35,0),4),INDEX(Verdeelsleutels_percentage!$A:$AB,MATCH(demand!$C193,Verdeelsleutels_percentage!$C:$C,0),MATCH(INDEX(Overzicht!$B$1:$F$35,MATCH(demand!AF$1,Overzicht!$B:$B,0),5),Verdeelsleutels_percentage!$1:$1,0)))</f>
        <v>0</v>
      </c>
      <c r="AG193">
        <f>PRODUCT(INDEX(Overzicht!$B$2:$E$35,MATCH(demand!AG$1,Overzicht!$B$2:$B$35,0),4),INDEX(Verdeelsleutels_percentage!$A:$AB,MATCH(demand!$C193,Verdeelsleutels_percentage!$C:$C,0),MATCH(INDEX(Overzicht!$B$1:$F$35,MATCH(demand!AG$1,Overzicht!$B:$B,0),5),Verdeelsleutels_percentage!$1:$1,0)))</f>
        <v>0</v>
      </c>
      <c r="AH193">
        <f>PRODUCT(INDEX(Overzicht!$B$2:$E$35,MATCH(demand!AH$1,Overzicht!$B$2:$B$35,0),4),INDEX(Verdeelsleutels_percentage!$A:$AB,MATCH(demand!$C193,Verdeelsleutels_percentage!$C:$C,0),MATCH(INDEX(Overzicht!$B$1:$F$35,MATCH(demand!AH$1,Overzicht!$B:$B,0),5),Verdeelsleutels_percentage!$1:$1,0)))</f>
        <v>2.2671204484874014E-5</v>
      </c>
      <c r="AI193">
        <f>PRODUCT(INDEX(Overzicht!$B$2:$E$35,MATCH(demand!AI$1,Overzicht!$B$2:$B$35,0),4),INDEX(Verdeelsleutels_percentage!$A:$AB,MATCH(demand!$C193,Verdeelsleutels_percentage!$C:$C,0),MATCH(INDEX(Overzicht!$B$1:$F$35,MATCH(demand!AI$1,Overzicht!$B:$B,0),5),Verdeelsleutels_percentage!$1:$1,0)))</f>
        <v>3.4878776130575403E-6</v>
      </c>
      <c r="AJ193">
        <f>PRODUCT(INDEX(Overzicht!$B$2:$E$35,MATCH(demand!AJ$1,Overzicht!$B$2:$B$35,0),4),INDEX(Verdeelsleutels_percentage!$A:$AB,MATCH(demand!$C193,Verdeelsleutels_percentage!$C:$C,0),MATCH(INDEX(Overzicht!$B$1:$F$35,MATCH(demand!AJ$1,Overzicht!$B:$B,0),5),Verdeelsleutels_percentage!$1:$1,0)))</f>
        <v>0</v>
      </c>
      <c r="AK193">
        <f>PRODUCT(INDEX(Overzicht!$B$2:$E$35,MATCH(demand!AK$1,Overzicht!$B$2:$B$35,0),4),INDEX(Verdeelsleutels_percentage!$A:$AB,MATCH(demand!$C193,Verdeelsleutels_percentage!$C:$C,0),MATCH(INDEX(Overzicht!$B$1:$F$35,MATCH(demand!AK$1,Overzicht!$B:$B,0),5),Verdeelsleutels_percentage!$1:$1,0)))</f>
        <v>2.957851977209103E-4</v>
      </c>
      <c r="AL193">
        <f>PRODUCT(INDEX(Overzicht!$B$2:$E$35,MATCH(demand!AL$1,Overzicht!$B$2:$B$35,0),4),INDEX(Verdeelsleutels_percentage!$A:$AB,MATCH(demand!$C193,Verdeelsleutels_percentage!$C:$C,0),MATCH(INDEX(Overzicht!$B$1:$F$35,MATCH(demand!AL$1,Overzicht!$B:$B,0),5),Verdeelsleutels_percentage!$1:$1,0)))</f>
        <v>3.7921179194988497E-3</v>
      </c>
      <c r="AM193">
        <f>PRODUCT(INDEX(Overzicht!$B$2:$E$35,MATCH(demand!AM$1,Overzicht!$B$2:$B$35,0),4),INDEX(Verdeelsleutels_percentage!$A:$AB,MATCH(demand!$C193,Verdeelsleutels_percentage!$C:$C,0),MATCH(INDEX(Overzicht!$B$1:$F$35,MATCH(demand!AM$1,Overzicht!$B:$B,0),5),Verdeelsleutels_percentage!$1:$1,0)))</f>
        <v>7.5842358389976994E-3</v>
      </c>
      <c r="AN193">
        <f>PRODUCT(INDEX(Overzicht!$B$2:$E$35,MATCH(demand!AN$1,Overzicht!$B$2:$B$35,0),4),INDEX(Verdeelsleutels_percentage!$A:$AB,MATCH(demand!$C193,Verdeelsleutels_percentage!$C:$C,0),MATCH(INDEX(Overzicht!$B$1:$F$35,MATCH(demand!AN$1,Overzicht!$B:$B,0),5),Verdeelsleutels_percentage!$1:$1,0)))</f>
        <v>3.7921179194988497E-3</v>
      </c>
      <c r="AO193">
        <f>PRODUCT(INDEX(Overzicht!$B$2:$E$35,MATCH(demand!AO$1,Overzicht!$B$2:$B$35,0),4),INDEX(Verdeelsleutels_percentage!$A:$AB,MATCH(demand!$C193,Verdeelsleutels_percentage!$C:$C,0),MATCH(INDEX(Overzicht!$B$1:$F$35,MATCH(demand!AO$1,Overzicht!$B:$B,0),5),Verdeelsleutels_percentage!$1:$1,0)))</f>
        <v>1.3272412718245974E-2</v>
      </c>
    </row>
    <row r="194" spans="2:41">
      <c r="B194" t="str">
        <f>INDEX('ETLocal datasets'!B:C,MATCH(C194,'ETLocal datasets'!C:C,0),1)</f>
        <v>GM0569</v>
      </c>
      <c r="C194" t="str">
        <f>'ETLocal datasets'!C177</f>
        <v>Nieuwkoop</v>
      </c>
      <c r="D194">
        <f t="shared" si="14"/>
        <v>2.5965274453759485E-2</v>
      </c>
      <c r="E194">
        <f t="shared" si="15"/>
        <v>6.851674813717179E-2</v>
      </c>
      <c r="F194">
        <f t="shared" si="16"/>
        <v>1.7393308927823443E-2</v>
      </c>
      <c r="G194">
        <f t="shared" si="17"/>
        <v>3.5780521222951084E-2</v>
      </c>
      <c r="H194">
        <f>PRODUCT(INDEX(Overzicht!$B$2:$E$35,MATCH(demand!H$1,Overzicht!$B$2:$B$35,0),4),INDEX(Verdeelsleutels_percentage!$A:$AB,MATCH(demand!$C194,Verdeelsleutels_percentage!$C:$C,0),MATCH(INDEX(Overzicht!$B$1:$F$35,MATCH(demand!H$1,Overzicht!$B:$B,0),5),Verdeelsleutels_percentage!$1:$1,0)))</f>
        <v>1.7393308927823443E-2</v>
      </c>
      <c r="I194">
        <f>PRODUCT(INDEX(Overzicht!$B$2:$E$35,MATCH(demand!I$1,Overzicht!$B$2:$B$35,0),4),INDEX(Verdeelsleutels_percentage!$A:$AB,MATCH(demand!$C194,Verdeelsleutels_percentage!$C:$C,0),MATCH(INDEX(Overzicht!$B$1:$F$35,MATCH(demand!I$1,Overzicht!$B:$B,0),5),Verdeelsleutels_percentage!$1:$1,0)))</f>
        <v>5.3563977881992816E-3</v>
      </c>
      <c r="J194">
        <f>PRODUCT(INDEX(Overzicht!$B$2:$E$35,MATCH(demand!J$1,Overzicht!$B$2:$B$35,0),4),INDEX(Verdeelsleutels_percentage!$A:$AB,MATCH(demand!$C194,Verdeelsleutels_percentage!$C:$C,0),MATCH(INDEX(Overzicht!$B$1:$F$35,MATCH(demand!J$1,Overzicht!$B:$B,0),5),Verdeelsleutels_percentage!$1:$1,0)))</f>
        <v>3.9756134692167872E-3</v>
      </c>
      <c r="K194">
        <f>PRODUCT(INDEX(Overzicht!$B$2:$E$35,MATCH(demand!K$1,Overzicht!$B$2:$B$35,0),4),INDEX(Verdeelsleutels_percentage!$A:$AB,MATCH(demand!$C194,Verdeelsleutels_percentage!$C:$C,0),MATCH(INDEX(Overzicht!$B$1:$F$35,MATCH(demand!K$1,Overzicht!$B:$B,0),5),Verdeelsleutels_percentage!$1:$1,0)))</f>
        <v>6.2491307528991628E-4</v>
      </c>
      <c r="L194">
        <f>PRODUCT(INDEX(Overzicht!$B$2:$E$35,MATCH(demand!L$1,Overzicht!$B$2:$B$35,0),4),INDEX(Verdeelsleutels_percentage!$A:$AB,MATCH(demand!$C194,Verdeelsleutels_percentage!$C:$C,0),MATCH(INDEX(Overzicht!$B$1:$F$35,MATCH(demand!L$1,Overzicht!$B:$B,0),5),Verdeelsleutels_percentage!$1:$1,0)))</f>
        <v>5.9634202038251812E-3</v>
      </c>
      <c r="M194">
        <f>PRODUCT(INDEX(Overzicht!$B$2:$E$35,MATCH(demand!M$1,Overzicht!$B$2:$B$35,0),4),INDEX(Verdeelsleutels_percentage!$A:$AB,MATCH(demand!$C194,Verdeelsleutels_percentage!$C:$C,0),MATCH(INDEX(Overzicht!$B$1:$F$35,MATCH(demand!M$1,Overzicht!$B:$B,0),5),Verdeelsleutels_percentage!$1:$1,0)))</f>
        <v>7.6797624153897587E-3</v>
      </c>
      <c r="N194">
        <f>PRODUCT(INDEX(Overzicht!$B$2:$E$35,MATCH(demand!N$1,Overzicht!$B$2:$B$35,0),4),INDEX(Verdeelsleutels_percentage!$A:$AB,MATCH(demand!$C194,Verdeelsleutels_percentage!$C:$C,0),MATCH(INDEX(Overzicht!$B$1:$F$35,MATCH(demand!N$1,Overzicht!$B:$B,0),5),Verdeelsleutels_percentage!$1:$1,0)))</f>
        <v>1.0503102747530014E-2</v>
      </c>
      <c r="O194">
        <f>PRODUCT(INDEX(Overzicht!$B$2:$E$35,MATCH(demand!O$1,Overzicht!$B$2:$B$35,0),4),INDEX(Verdeelsleutels_percentage!$A:$AB,MATCH(demand!$C194,Verdeelsleutels_percentage!$C:$C,0),MATCH(INDEX(Overzicht!$B$1:$F$35,MATCH(demand!O$1,Overzicht!$B:$B,0),5),Verdeelsleutels_percentage!$1:$1,0)))</f>
        <v>0</v>
      </c>
      <c r="P194">
        <f>PRODUCT(INDEX(Overzicht!$B$2:$E$35,MATCH(demand!P$1,Overzicht!$B$2:$B$35,0),4),INDEX(Verdeelsleutels_percentage!$A:$AB,MATCH(demand!$C194,Verdeelsleutels_percentage!$C:$C,0),MATCH(INDEX(Overzicht!$B$1:$F$35,MATCH(demand!P$1,Overzicht!$B:$B,0),5),Verdeelsleutels_percentage!$1:$1,0)))</f>
        <v>4.4554342586385369E-4</v>
      </c>
      <c r="Q194">
        <f>PRODUCT(INDEX(Overzicht!$B$2:$E$35,MATCH(demand!Q$1,Overzicht!$B$2:$B$35,0),4),INDEX(Verdeelsleutels_percentage!$A:$AB,MATCH(demand!$C194,Verdeelsleutels_percentage!$C:$C,0),MATCH(INDEX(Overzicht!$B$1:$F$35,MATCH(demand!Q$1,Overzicht!$B:$B,0),5),Verdeelsleutels_percentage!$1:$1,0)))</f>
        <v>5.9013012433686684E-3</v>
      </c>
      <c r="R194">
        <f>PRODUCT(INDEX(Overzicht!$B$2:$E$35,MATCH(demand!R$1,Overzicht!$B$2:$B$35,0),4),INDEX(Verdeelsleutels_percentage!$A:$AB,MATCH(demand!$C194,Verdeelsleutels_percentage!$C:$C,0),MATCH(INDEX(Overzicht!$B$1:$F$35,MATCH(demand!R$1,Overzicht!$B:$B,0),5),Verdeelsleutels_percentage!$1:$1,0)))</f>
        <v>1.056022327760709E-3</v>
      </c>
      <c r="S194">
        <f>PRODUCT(INDEX(Overzicht!$B$2:$E$35,MATCH(demand!S$1,Overzicht!$B$2:$B$35,0),4),INDEX(Verdeelsleutels_percentage!$A:$AB,MATCH(demand!$C194,Verdeelsleutels_percentage!$C:$C,0),MATCH(INDEX(Overzicht!$B$1:$F$35,MATCH(demand!S$1,Overzicht!$B:$B,0),5),Verdeelsleutels_percentage!$1:$1,0)))</f>
        <v>8.1168774996509419E-3</v>
      </c>
      <c r="T194">
        <f>PRODUCT(INDEX(Overzicht!$B$2:$E$35,MATCH(demand!T$1,Overzicht!$B$2:$B$35,0),4),INDEX(Verdeelsleutels_percentage!$A:$AB,MATCH(demand!$C194,Verdeelsleutels_percentage!$C:$C,0),MATCH(INDEX(Overzicht!$B$1:$F$35,MATCH(demand!T$1,Overzicht!$B:$B,0),5),Verdeelsleutels_percentage!$1:$1,0)))</f>
        <v>6.6260224486946453E-3</v>
      </c>
      <c r="U194">
        <f>PRODUCT(INDEX(Overzicht!$B$2:$E$35,MATCH(demand!U$1,Overzicht!$B$2:$B$35,0),4),INDEX(Verdeelsleutels_percentage!$A:$AB,MATCH(demand!$C194,Verdeelsleutels_percentage!$C:$C,0),MATCH(INDEX(Overzicht!$B$1:$F$35,MATCH(demand!U$1,Overzicht!$B:$B,0),5),Verdeelsleutels_percentage!$1:$1,0)))</f>
        <v>2.0706320152170766E-2</v>
      </c>
      <c r="V194">
        <f>PRODUCT(INDEX(Overzicht!$B$2:$E$35,MATCH(demand!V$1,Overzicht!$B$2:$B$35,0),4),INDEX(Verdeelsleutels_percentage!$A:$AB,MATCH(demand!$C194,Verdeelsleutels_percentage!$C:$C,0),MATCH(INDEX(Overzicht!$B$1:$F$35,MATCH(demand!V$1,Overzicht!$B:$B,0),5),Verdeelsleutels_percentage!$1:$1,0)))</f>
        <v>1.8221561733910276E-3</v>
      </c>
      <c r="W194">
        <f>PRODUCT(INDEX(Overzicht!$B$2:$E$35,MATCH(demand!W$1,Overzicht!$B$2:$B$35,0),4),INDEX(Verdeelsleutels_percentage!$A:$AB,MATCH(demand!$C194,Verdeelsleutels_percentage!$C:$C,0),MATCH(INDEX(Overzicht!$B$1:$F$35,MATCH(demand!W$1,Overzicht!$B:$B,0),5),Verdeelsleutels_percentage!$1:$1,0)))</f>
        <v>1.9878067346083935E-2</v>
      </c>
      <c r="X194">
        <f>PRODUCT(INDEX(Overzicht!$B$2:$E$35,MATCH(demand!X$1,Overzicht!$B$2:$B$35,0),4),INDEX(Verdeelsleutels_percentage!$A:$AB,MATCH(demand!$C194,Verdeelsleutels_percentage!$C:$C,0),MATCH(INDEX(Overzicht!$B$1:$F$35,MATCH(demand!X$1,Overzicht!$B:$B,0),5),Verdeelsleutels_percentage!$1:$1,0)))</f>
        <v>4.1755794532188592E-4</v>
      </c>
      <c r="Y194">
        <f>PRODUCT(INDEX(Overzicht!$B$2:$E$35,MATCH(demand!Y$1,Overzicht!$B$2:$B$35,0),4),INDEX(Verdeelsleutels_percentage!$A:$AB,MATCH(demand!$C194,Verdeelsleutels_percentage!$C:$C,0),MATCH(INDEX(Overzicht!$B$1:$F$35,MATCH(demand!Y$1,Overzicht!$B:$B,0),5),Verdeelsleutels_percentage!$1:$1,0)))</f>
        <v>2.3455641574964548E-6</v>
      </c>
      <c r="Z194">
        <f>PRODUCT(INDEX(Overzicht!$B$2:$E$35,MATCH(demand!Z$1,Overzicht!$B$2:$B$35,0),4),INDEX(Verdeelsleutels_percentage!$A:$AB,MATCH(demand!$C194,Verdeelsleutels_percentage!$C:$C,0),MATCH(INDEX(Overzicht!$B$1:$F$35,MATCH(demand!Z$1,Overzicht!$B:$B,0),5),Verdeelsleutels_percentage!$1:$1,0)))</f>
        <v>0</v>
      </c>
      <c r="AA194">
        <f>PRODUCT(INDEX(Overzicht!$B$2:$E$35,MATCH(demand!AA$1,Overzicht!$B$2:$B$35,0),4),INDEX(Verdeelsleutels_percentage!$A:$AB,MATCH(demand!$C194,Verdeelsleutels_percentage!$C:$C,0),MATCH(INDEX(Overzicht!$B$1:$F$35,MATCH(demand!AA$1,Overzicht!$B:$B,0),5),Verdeelsleutels_percentage!$1:$1,0)))</f>
        <v>5.4866997836174385E-5</v>
      </c>
      <c r="AB194">
        <f>PRODUCT(INDEX(Overzicht!$B$2:$E$35,MATCH(demand!AB$1,Overzicht!$B$2:$B$35,0),4),INDEX(Verdeelsleutels_percentage!$A:$AB,MATCH(demand!$C194,Verdeelsleutels_percentage!$C:$C,0),MATCH(INDEX(Overzicht!$B$1:$F$35,MATCH(demand!AB$1,Overzicht!$B:$B,0),5),Verdeelsleutels_percentage!$1:$1,0)))</f>
        <v>4.9907992276844379E-3</v>
      </c>
      <c r="AC194">
        <f>PRODUCT(INDEX(Overzicht!$B$2:$E$35,MATCH(demand!AC$1,Overzicht!$B$2:$B$35,0),4),INDEX(Verdeelsleutels_percentage!$A:$AB,MATCH(demand!$C194,Verdeelsleutels_percentage!$C:$C,0),MATCH(INDEX(Overzicht!$B$1:$F$35,MATCH(demand!AC$1,Overzicht!$B:$B,0),5),Verdeelsleutels_percentage!$1:$1,0)))</f>
        <v>2.1244973680024554E-4</v>
      </c>
      <c r="AD194">
        <f>PRODUCT(INDEX(Overzicht!$B$2:$E$35,MATCH(demand!AD$1,Overzicht!$B$2:$B$35,0),4),INDEX(Verdeelsleutels_percentage!$A:$AB,MATCH(demand!$C194,Verdeelsleutels_percentage!$C:$C,0),MATCH(INDEX(Overzicht!$B$1:$F$35,MATCH(demand!AD$1,Overzicht!$B:$B,0),5),Verdeelsleutels_percentage!$1:$1,0)))</f>
        <v>0</v>
      </c>
      <c r="AE194">
        <f>PRODUCT(INDEX(Overzicht!$B$2:$E$35,MATCH(demand!AE$1,Overzicht!$B$2:$B$35,0),4),INDEX(Verdeelsleutels_percentage!$A:$AB,MATCH(demand!$C194,Verdeelsleutels_percentage!$C:$C,0),MATCH(INDEX(Overzicht!$B$1:$F$35,MATCH(demand!AE$1,Overzicht!$B:$B,0),5),Verdeelsleutels_percentage!$1:$1,0)))</f>
        <v>0</v>
      </c>
      <c r="AF194">
        <f>PRODUCT(INDEX(Overzicht!$B$2:$E$35,MATCH(demand!AF$1,Overzicht!$B$2:$B$35,0),4),INDEX(Verdeelsleutels_percentage!$A:$AB,MATCH(demand!$C194,Verdeelsleutels_percentage!$C:$C,0),MATCH(INDEX(Overzicht!$B$1:$F$35,MATCH(demand!AF$1,Overzicht!$B:$B,0),5),Verdeelsleutels_percentage!$1:$1,0)))</f>
        <v>0</v>
      </c>
      <c r="AG194">
        <f>PRODUCT(INDEX(Overzicht!$B$2:$E$35,MATCH(demand!AG$1,Overzicht!$B$2:$B$35,0),4),INDEX(Verdeelsleutels_percentage!$A:$AB,MATCH(demand!$C194,Verdeelsleutels_percentage!$C:$C,0),MATCH(INDEX(Overzicht!$B$1:$F$35,MATCH(demand!AG$1,Overzicht!$B:$B,0),5),Verdeelsleutels_percentage!$1:$1,0)))</f>
        <v>0</v>
      </c>
      <c r="AH194">
        <f>PRODUCT(INDEX(Overzicht!$B$2:$E$35,MATCH(demand!AH$1,Overzicht!$B$2:$B$35,0),4),INDEX(Verdeelsleutels_percentage!$A:$AB,MATCH(demand!$C194,Verdeelsleutels_percentage!$C:$C,0),MATCH(INDEX(Overzicht!$B$1:$F$35,MATCH(demand!AH$1,Overzicht!$B:$B,0),5),Verdeelsleutels_percentage!$1:$1,0)))</f>
        <v>7.13270971870267E-4</v>
      </c>
      <c r="AI194">
        <f>PRODUCT(INDEX(Overzicht!$B$2:$E$35,MATCH(demand!AI$1,Overzicht!$B$2:$B$35,0),4),INDEX(Verdeelsleutels_percentage!$A:$AB,MATCH(demand!$C194,Verdeelsleutels_percentage!$C:$C,0),MATCH(INDEX(Overzicht!$B$1:$F$35,MATCH(demand!AI$1,Overzicht!$B:$B,0),5),Verdeelsleutels_percentage!$1:$1,0)))</f>
        <v>1.0973399567234877E-4</v>
      </c>
      <c r="AJ194">
        <f>PRODUCT(INDEX(Overzicht!$B$2:$E$35,MATCH(demand!AJ$1,Overzicht!$B$2:$B$35,0),4),INDEX(Verdeelsleutels_percentage!$A:$AB,MATCH(demand!$C194,Verdeelsleutels_percentage!$C:$C,0),MATCH(INDEX(Overzicht!$B$1:$F$35,MATCH(demand!AJ$1,Overzicht!$B:$B,0),5),Verdeelsleutels_percentage!$1:$1,0)))</f>
        <v>0</v>
      </c>
      <c r="AK194">
        <f>PRODUCT(INDEX(Overzicht!$B$2:$E$35,MATCH(demand!AK$1,Overzicht!$B$2:$B$35,0),4),INDEX(Verdeelsleutels_percentage!$A:$AB,MATCH(demand!$C194,Verdeelsleutels_percentage!$C:$C,0),MATCH(INDEX(Overzicht!$B$1:$F$35,MATCH(demand!AK$1,Overzicht!$B:$B,0),5),Verdeelsleutels_percentage!$1:$1,0)))</f>
        <v>2.5841487549909119E-4</v>
      </c>
      <c r="AL194">
        <f>PRODUCT(INDEX(Overzicht!$B$2:$E$35,MATCH(demand!AL$1,Overzicht!$B$2:$B$35,0),4),INDEX(Verdeelsleutels_percentage!$A:$AB,MATCH(demand!$C194,Verdeelsleutels_percentage!$C:$C,0),MATCH(INDEX(Overzicht!$B$1:$F$35,MATCH(demand!AL$1,Overzicht!$B:$B,0),5),Verdeelsleutels_percentage!$1:$1,0)))</f>
        <v>3.3130112243473227E-3</v>
      </c>
      <c r="AM194">
        <f>PRODUCT(INDEX(Overzicht!$B$2:$E$35,MATCH(demand!AM$1,Overzicht!$B$2:$B$35,0),4),INDEX(Verdeelsleutels_percentage!$A:$AB,MATCH(demand!$C194,Verdeelsleutels_percentage!$C:$C,0),MATCH(INDEX(Overzicht!$B$1:$F$35,MATCH(demand!AM$1,Overzicht!$B:$B,0),5),Verdeelsleutels_percentage!$1:$1,0)))</f>
        <v>6.6260224486946453E-3</v>
      </c>
      <c r="AN194">
        <f>PRODUCT(INDEX(Overzicht!$B$2:$E$35,MATCH(demand!AN$1,Overzicht!$B$2:$B$35,0),4),INDEX(Verdeelsleutels_percentage!$A:$AB,MATCH(demand!$C194,Verdeelsleutels_percentage!$C:$C,0),MATCH(INDEX(Overzicht!$B$1:$F$35,MATCH(demand!AN$1,Overzicht!$B:$B,0),5),Verdeelsleutels_percentage!$1:$1,0)))</f>
        <v>3.3130112243473227E-3</v>
      </c>
      <c r="AO194">
        <f>PRODUCT(INDEX(Overzicht!$B$2:$E$35,MATCH(demand!AO$1,Overzicht!$B$2:$B$35,0),4),INDEX(Verdeelsleutels_percentage!$A:$AB,MATCH(demand!$C194,Verdeelsleutels_percentage!$C:$C,0),MATCH(INDEX(Overzicht!$B$1:$F$35,MATCH(demand!AO$1,Overzicht!$B:$B,0),5),Verdeelsleutels_percentage!$1:$1,0)))</f>
        <v>1.1595539285215629E-2</v>
      </c>
    </row>
    <row r="195" spans="2:41">
      <c r="B195" t="str">
        <f>INDEX('ETLocal datasets'!B:C,MATCH(C195,'ETLocal datasets'!C:C,0),1)</f>
        <v>GM0575</v>
      </c>
      <c r="C195" t="str">
        <f>'ETLocal datasets'!C178</f>
        <v>Noordwijk</v>
      </c>
      <c r="D195">
        <f t="shared" si="14"/>
        <v>1.1455579208362975E-2</v>
      </c>
      <c r="E195">
        <f t="shared" si="15"/>
        <v>5.4857086011718244E-2</v>
      </c>
      <c r="F195">
        <f t="shared" si="16"/>
        <v>1.5902349723237768E-2</v>
      </c>
      <c r="G195">
        <f t="shared" si="17"/>
        <v>3.2713405144946271E-2</v>
      </c>
      <c r="H195">
        <f>PRODUCT(INDEX(Overzicht!$B$2:$E$35,MATCH(demand!H$1,Overzicht!$B$2:$B$35,0),4),INDEX(Verdeelsleutels_percentage!$A:$AB,MATCH(demand!$C195,Verdeelsleutels_percentage!$C:$C,0),MATCH(INDEX(Overzicht!$B$1:$F$35,MATCH(demand!H$1,Overzicht!$B:$B,0),5),Verdeelsleutels_percentage!$1:$1,0)))</f>
        <v>1.5902349723237768E-2</v>
      </c>
      <c r="I195">
        <f>PRODUCT(INDEX(Overzicht!$B$2:$E$35,MATCH(demand!I$1,Overzicht!$B$2:$B$35,0),4),INDEX(Verdeelsleutels_percentage!$A:$AB,MATCH(demand!$C195,Verdeelsleutels_percentage!$C:$C,0),MATCH(INDEX(Overzicht!$B$1:$F$35,MATCH(demand!I$1,Overzicht!$B:$B,0),5),Verdeelsleutels_percentage!$1:$1,0)))</f>
        <v>7.9528970202838618E-4</v>
      </c>
      <c r="J195">
        <f>PRODUCT(INDEX(Overzicht!$B$2:$E$35,MATCH(demand!J$1,Overzicht!$B$2:$B$35,0),4),INDEX(Verdeelsleutels_percentage!$A:$AB,MATCH(demand!$C195,Verdeelsleutels_percentage!$C:$C,0),MATCH(INDEX(Overzicht!$B$1:$F$35,MATCH(demand!J$1,Overzicht!$B:$B,0),5),Verdeelsleutels_percentage!$1:$1,0)))</f>
        <v>3.6348227938829184E-3</v>
      </c>
      <c r="K195">
        <f>PRODUCT(INDEX(Overzicht!$B$2:$E$35,MATCH(demand!K$1,Overzicht!$B$2:$B$35,0),4),INDEX(Verdeelsleutels_percentage!$A:$AB,MATCH(demand!$C195,Verdeelsleutels_percentage!$C:$C,0),MATCH(INDEX(Overzicht!$B$1:$F$35,MATCH(demand!K$1,Overzicht!$B:$B,0),5),Verdeelsleutels_percentage!$1:$1,0)))</f>
        <v>9.2783798569978396E-5</v>
      </c>
      <c r="L195">
        <f>PRODUCT(INDEX(Overzicht!$B$2:$E$35,MATCH(demand!L$1,Overzicht!$B$2:$B$35,0),4),INDEX(Verdeelsleutels_percentage!$A:$AB,MATCH(demand!$C195,Verdeelsleutels_percentage!$C:$C,0),MATCH(INDEX(Overzicht!$B$1:$F$35,MATCH(demand!L$1,Overzicht!$B:$B,0),5),Verdeelsleutels_percentage!$1:$1,0)))</f>
        <v>5.4522341908243782E-3</v>
      </c>
      <c r="M195">
        <f>PRODUCT(INDEX(Overzicht!$B$2:$E$35,MATCH(demand!M$1,Overzicht!$B$2:$B$35,0),4),INDEX(Verdeelsleutels_percentage!$A:$AB,MATCH(demand!$C195,Verdeelsleutels_percentage!$C:$C,0),MATCH(INDEX(Overzicht!$B$1:$F$35,MATCH(demand!M$1,Overzicht!$B:$B,0),5),Verdeelsleutels_percentage!$1:$1,0)))</f>
        <v>1.2559235569826758E-4</v>
      </c>
      <c r="N195">
        <f>PRODUCT(INDEX(Overzicht!$B$2:$E$35,MATCH(demand!N$1,Overzicht!$B$2:$B$35,0),4),INDEX(Verdeelsleutels_percentage!$A:$AB,MATCH(demand!$C195,Verdeelsleutels_percentage!$C:$C,0),MATCH(INDEX(Overzicht!$B$1:$F$35,MATCH(demand!N$1,Overzicht!$B:$B,0),5),Verdeelsleutels_percentage!$1:$1,0)))</f>
        <v>1.3683586182744586E-4</v>
      </c>
      <c r="O195">
        <f>PRODUCT(INDEX(Overzicht!$B$2:$E$35,MATCH(demand!O$1,Overzicht!$B$2:$B$35,0),4),INDEX(Verdeelsleutels_percentage!$A:$AB,MATCH(demand!$C195,Verdeelsleutels_percentage!$C:$C,0),MATCH(INDEX(Overzicht!$B$1:$F$35,MATCH(demand!O$1,Overzicht!$B:$B,0),5),Verdeelsleutels_percentage!$1:$1,0)))</f>
        <v>0</v>
      </c>
      <c r="P195">
        <f>PRODUCT(INDEX(Overzicht!$B$2:$E$35,MATCH(demand!P$1,Overzicht!$B$2:$B$35,0),4),INDEX(Verdeelsleutels_percentage!$A:$AB,MATCH(demand!$C195,Verdeelsleutels_percentage!$C:$C,0),MATCH(INDEX(Overzicht!$B$1:$F$35,MATCH(demand!P$1,Overzicht!$B:$B,0),5),Verdeelsleutels_percentage!$1:$1,0)))</f>
        <v>0</v>
      </c>
      <c r="Q195">
        <f>PRODUCT(INDEX(Overzicht!$B$2:$E$35,MATCH(demand!Q$1,Overzicht!$B$2:$B$35,0),4),INDEX(Verdeelsleutels_percentage!$A:$AB,MATCH(demand!$C195,Verdeelsleutels_percentage!$C:$C,0),MATCH(INDEX(Overzicht!$B$1:$F$35,MATCH(demand!Q$1,Overzicht!$B:$B,0),5),Verdeelsleutels_percentage!$1:$1,0)))</f>
        <v>5.3954400846699573E-3</v>
      </c>
      <c r="R195">
        <f>PRODUCT(INDEX(Overzicht!$B$2:$E$35,MATCH(demand!R$1,Overzicht!$B$2:$B$35,0),4),INDEX(Verdeelsleutels_percentage!$A:$AB,MATCH(demand!$C195,Verdeelsleutels_percentage!$C:$C,0),MATCH(INDEX(Overzicht!$B$1:$F$35,MATCH(demand!R$1,Overzicht!$B:$B,0),5),Verdeelsleutels_percentage!$1:$1,0)))</f>
        <v>9.6549980462515023E-4</v>
      </c>
      <c r="S195">
        <f>PRODUCT(INDEX(Overzicht!$B$2:$E$35,MATCH(demand!S$1,Overzicht!$B$2:$B$35,0),4),INDEX(Verdeelsleutels_percentage!$A:$AB,MATCH(demand!$C195,Verdeelsleutels_percentage!$C:$C,0),MATCH(INDEX(Overzicht!$B$1:$F$35,MATCH(demand!S$1,Overzicht!$B:$B,0),5),Verdeelsleutels_percentage!$1:$1,0)))</f>
        <v>7.4210965375109596E-3</v>
      </c>
      <c r="T195">
        <f>PRODUCT(INDEX(Overzicht!$B$2:$E$35,MATCH(demand!T$1,Overzicht!$B$2:$B$35,0),4),INDEX(Verdeelsleutels_percentage!$A:$AB,MATCH(demand!$C195,Verdeelsleutels_percentage!$C:$C,0),MATCH(INDEX(Overzicht!$B$1:$F$35,MATCH(demand!T$1,Overzicht!$B:$B,0),5),Verdeelsleutels_percentage!$1:$1,0)))</f>
        <v>6.0580379898048644E-3</v>
      </c>
      <c r="U195">
        <f>PRODUCT(INDEX(Overzicht!$B$2:$E$35,MATCH(demand!U$1,Overzicht!$B$2:$B$35,0),4),INDEX(Verdeelsleutels_percentage!$A:$AB,MATCH(demand!$C195,Verdeelsleutels_percentage!$C:$C,0),MATCH(INDEX(Overzicht!$B$1:$F$35,MATCH(demand!U$1,Overzicht!$B:$B,0),5),Verdeelsleutels_percentage!$1:$1,0)))</f>
        <v>1.8931368718140201E-2</v>
      </c>
      <c r="V195">
        <f>PRODUCT(INDEX(Overzicht!$B$2:$E$35,MATCH(demand!V$1,Overzicht!$B$2:$B$35,0),4),INDEX(Verdeelsleutels_percentage!$A:$AB,MATCH(demand!$C195,Verdeelsleutels_percentage!$C:$C,0),MATCH(INDEX(Overzicht!$B$1:$F$35,MATCH(demand!V$1,Overzicht!$B:$B,0),5),Verdeelsleutels_percentage!$1:$1,0)))</f>
        <v>1.6659604471963379E-3</v>
      </c>
      <c r="W195">
        <f>PRODUCT(INDEX(Overzicht!$B$2:$E$35,MATCH(demand!W$1,Overzicht!$B$2:$B$35,0),4),INDEX(Verdeelsleutels_percentage!$A:$AB,MATCH(demand!$C195,Verdeelsleutels_percentage!$C:$C,0),MATCH(INDEX(Overzicht!$B$1:$F$35,MATCH(demand!W$1,Overzicht!$B:$B,0),5),Verdeelsleutels_percentage!$1:$1,0)))</f>
        <v>1.8174113969414592E-2</v>
      </c>
      <c r="X195">
        <f>PRODUCT(INDEX(Overzicht!$B$2:$E$35,MATCH(demand!X$1,Overzicht!$B$2:$B$35,0),4),INDEX(Verdeelsleutels_percentage!$A:$AB,MATCH(demand!$C195,Verdeelsleutels_percentage!$C:$C,0),MATCH(INDEX(Overzicht!$B$1:$F$35,MATCH(demand!X$1,Overzicht!$B:$B,0),5),Verdeelsleutels_percentage!$1:$1,0)))</f>
        <v>1.4363993319072873E-3</v>
      </c>
      <c r="Y195">
        <f>PRODUCT(INDEX(Overzicht!$B$2:$E$35,MATCH(demand!Y$1,Overzicht!$B$2:$B$35,0),4),INDEX(Verdeelsleutels_percentage!$A:$AB,MATCH(demand!$C195,Verdeelsleutels_percentage!$C:$C,0),MATCH(INDEX(Overzicht!$B$1:$F$35,MATCH(demand!Y$1,Overzicht!$B:$B,0),5),Verdeelsleutels_percentage!$1:$1,0)))</f>
        <v>3.1083026243596053E-7</v>
      </c>
      <c r="Z195">
        <f>PRODUCT(INDEX(Overzicht!$B$2:$E$35,MATCH(demand!Z$1,Overzicht!$B$2:$B$35,0),4),INDEX(Verdeelsleutels_percentage!$A:$AB,MATCH(demand!$C195,Verdeelsleutels_percentage!$C:$C,0),MATCH(INDEX(Overzicht!$B$1:$F$35,MATCH(demand!Z$1,Overzicht!$B:$B,0),5),Verdeelsleutels_percentage!$1:$1,0)))</f>
        <v>0</v>
      </c>
      <c r="AA195">
        <f>PRODUCT(INDEX(Overzicht!$B$2:$E$35,MATCH(demand!AA$1,Overzicht!$B$2:$B$35,0),4),INDEX(Verdeelsleutels_percentage!$A:$AB,MATCH(demand!$C195,Verdeelsleutels_percentage!$C:$C,0),MATCH(INDEX(Overzicht!$B$1:$F$35,MATCH(demand!AA$1,Overzicht!$B:$B,0),5),Verdeelsleutels_percentage!$1:$1,0)))</f>
        <v>7.2708833318353345E-6</v>
      </c>
      <c r="AB195">
        <f>PRODUCT(INDEX(Overzicht!$B$2:$E$35,MATCH(demand!AB$1,Overzicht!$B$2:$B$35,0),4),INDEX(Verdeelsleutels_percentage!$A:$AB,MATCH(demand!$C195,Verdeelsleutels_percentage!$C:$C,0),MATCH(INDEX(Overzicht!$B$1:$F$35,MATCH(demand!AB$1,Overzicht!$B:$B,0),5),Verdeelsleutels_percentage!$1:$1,0)))</f>
        <v>5.3184146864098721E-3</v>
      </c>
      <c r="AC195">
        <f>PRODUCT(INDEX(Overzicht!$B$2:$E$35,MATCH(demand!AC$1,Overzicht!$B$2:$B$35,0),4),INDEX(Verdeelsleutels_percentage!$A:$AB,MATCH(demand!$C195,Verdeelsleutels_percentage!$C:$C,0),MATCH(INDEX(Overzicht!$B$1:$F$35,MATCH(demand!AC$1,Overzicht!$B:$B,0),5),Verdeelsleutels_percentage!$1:$1,0)))</f>
        <v>3.516291855744575E-4</v>
      </c>
      <c r="AD195">
        <f>PRODUCT(INDEX(Overzicht!$B$2:$E$35,MATCH(demand!AD$1,Overzicht!$B$2:$B$35,0),4),INDEX(Verdeelsleutels_percentage!$A:$AB,MATCH(demand!$C195,Verdeelsleutels_percentage!$C:$C,0),MATCH(INDEX(Overzicht!$B$1:$F$35,MATCH(demand!AD$1,Overzicht!$B:$B,0),5),Verdeelsleutels_percentage!$1:$1,0)))</f>
        <v>0</v>
      </c>
      <c r="AE195">
        <f>PRODUCT(INDEX(Overzicht!$B$2:$E$35,MATCH(demand!AE$1,Overzicht!$B$2:$B$35,0),4),INDEX(Verdeelsleutels_percentage!$A:$AB,MATCH(demand!$C195,Verdeelsleutels_percentage!$C:$C,0),MATCH(INDEX(Overzicht!$B$1:$F$35,MATCH(demand!AE$1,Overzicht!$B:$B,0),5),Verdeelsleutels_percentage!$1:$1,0)))</f>
        <v>0</v>
      </c>
      <c r="AF195">
        <f>PRODUCT(INDEX(Overzicht!$B$2:$E$35,MATCH(demand!AF$1,Overzicht!$B$2:$B$35,0),4),INDEX(Verdeelsleutels_percentage!$A:$AB,MATCH(demand!$C195,Verdeelsleutels_percentage!$C:$C,0),MATCH(INDEX(Overzicht!$B$1:$F$35,MATCH(demand!AF$1,Overzicht!$B:$B,0),5),Verdeelsleutels_percentage!$1:$1,0)))</f>
        <v>0</v>
      </c>
      <c r="AG195">
        <f>PRODUCT(INDEX(Overzicht!$B$2:$E$35,MATCH(demand!AG$1,Overzicht!$B$2:$B$35,0),4),INDEX(Verdeelsleutels_percentage!$A:$AB,MATCH(demand!$C195,Verdeelsleutels_percentage!$C:$C,0),MATCH(INDEX(Overzicht!$B$1:$F$35,MATCH(demand!AG$1,Overzicht!$B:$B,0),5),Verdeelsleutels_percentage!$1:$1,0)))</f>
        <v>0</v>
      </c>
      <c r="AH195">
        <f>PRODUCT(INDEX(Overzicht!$B$2:$E$35,MATCH(demand!AH$1,Overzicht!$B$2:$B$35,0),4),INDEX(Verdeelsleutels_percentage!$A:$AB,MATCH(demand!$C195,Verdeelsleutels_percentage!$C:$C,0),MATCH(INDEX(Overzicht!$B$1:$F$35,MATCH(demand!AH$1,Overzicht!$B:$B,0),5),Verdeelsleutels_percentage!$1:$1,0)))</f>
        <v>9.4521483313859351E-5</v>
      </c>
      <c r="AI195">
        <f>PRODUCT(INDEX(Overzicht!$B$2:$E$35,MATCH(demand!AI$1,Overzicht!$B$2:$B$35,0),4),INDEX(Verdeelsleutels_percentage!$A:$AB,MATCH(demand!$C195,Verdeelsleutels_percentage!$C:$C,0),MATCH(INDEX(Overzicht!$B$1:$F$35,MATCH(demand!AI$1,Overzicht!$B:$B,0),5),Verdeelsleutels_percentage!$1:$1,0)))</f>
        <v>1.4541766663670669E-5</v>
      </c>
      <c r="AJ195">
        <f>PRODUCT(INDEX(Overzicht!$B$2:$E$35,MATCH(demand!AJ$1,Overzicht!$B$2:$B$35,0),4),INDEX(Verdeelsleutels_percentage!$A:$AB,MATCH(demand!$C195,Verdeelsleutels_percentage!$C:$C,0),MATCH(INDEX(Overzicht!$B$1:$F$35,MATCH(demand!AJ$1,Overzicht!$B:$B,0),5),Verdeelsleutels_percentage!$1:$1,0)))</f>
        <v>0</v>
      </c>
      <c r="AK195">
        <f>PRODUCT(INDEX(Overzicht!$B$2:$E$35,MATCH(demand!AK$1,Overzicht!$B$2:$B$35,0),4),INDEX(Verdeelsleutels_percentage!$A:$AB,MATCH(demand!$C195,Verdeelsleutels_percentage!$C:$C,0),MATCH(INDEX(Overzicht!$B$1:$F$35,MATCH(demand!AK$1,Overzicht!$B:$B,0),5),Verdeelsleutels_percentage!$1:$1,0)))</f>
        <v>2.3626348160238971E-4</v>
      </c>
      <c r="AL195">
        <f>PRODUCT(INDEX(Overzicht!$B$2:$E$35,MATCH(demand!AL$1,Overzicht!$B$2:$B$35,0),4),INDEX(Verdeelsleutels_percentage!$A:$AB,MATCH(demand!$C195,Verdeelsleutels_percentage!$C:$C,0),MATCH(INDEX(Overzicht!$B$1:$F$35,MATCH(demand!AL$1,Overzicht!$B:$B,0),5),Verdeelsleutels_percentage!$1:$1,0)))</f>
        <v>3.0290189949024322E-3</v>
      </c>
      <c r="AM195">
        <f>PRODUCT(INDEX(Overzicht!$B$2:$E$35,MATCH(demand!AM$1,Overzicht!$B$2:$B$35,0),4),INDEX(Verdeelsleutels_percentage!$A:$AB,MATCH(demand!$C195,Verdeelsleutels_percentage!$C:$C,0),MATCH(INDEX(Overzicht!$B$1:$F$35,MATCH(demand!AM$1,Overzicht!$B:$B,0),5),Verdeelsleutels_percentage!$1:$1,0)))</f>
        <v>6.0580379898048644E-3</v>
      </c>
      <c r="AN195">
        <f>PRODUCT(INDEX(Overzicht!$B$2:$E$35,MATCH(demand!AN$1,Overzicht!$B$2:$B$35,0),4),INDEX(Verdeelsleutels_percentage!$A:$AB,MATCH(demand!$C195,Verdeelsleutels_percentage!$C:$C,0),MATCH(INDEX(Overzicht!$B$1:$F$35,MATCH(demand!AN$1,Overzicht!$B:$B,0),5),Verdeelsleutels_percentage!$1:$1,0)))</f>
        <v>3.0290189949024322E-3</v>
      </c>
      <c r="AO195">
        <f>PRODUCT(INDEX(Overzicht!$B$2:$E$35,MATCH(demand!AO$1,Overzicht!$B$2:$B$35,0),4),INDEX(Verdeelsleutels_percentage!$A:$AB,MATCH(demand!$C195,Verdeelsleutels_percentage!$C:$C,0),MATCH(INDEX(Overzicht!$B$1:$F$35,MATCH(demand!AO$1,Overzicht!$B:$B,0),5),Verdeelsleutels_percentage!$1:$1,0)))</f>
        <v>1.0601566482158513E-2</v>
      </c>
    </row>
    <row r="196" spans="2:41">
      <c r="B196" t="str">
        <f>INDEX('ETLocal datasets'!B:C,MATCH(C196,'ETLocal datasets'!C:C,0),1)</f>
        <v>GM0576</v>
      </c>
      <c r="C196" t="str">
        <f>'ETLocal datasets'!C179</f>
        <v>Noordwijkerhout</v>
      </c>
      <c r="D196">
        <f t="shared" si="14"/>
        <v>1.4157514886405102E-2</v>
      </c>
      <c r="E196">
        <f t="shared" si="15"/>
        <v>3.3406639222445307E-2</v>
      </c>
      <c r="F196">
        <f t="shared" si="16"/>
        <v>1.0137185952938877E-2</v>
      </c>
      <c r="G196">
        <f t="shared" si="17"/>
        <v>2.0853639674617119E-2</v>
      </c>
      <c r="H196">
        <f>PRODUCT(INDEX(Overzicht!$B$2:$E$35,MATCH(demand!H$1,Overzicht!$B$2:$B$35,0),4),INDEX(Verdeelsleutels_percentage!$A:$AB,MATCH(demand!$C196,Verdeelsleutels_percentage!$C:$C,0),MATCH(INDEX(Overzicht!$B$1:$F$35,MATCH(demand!H$1,Overzicht!$B:$B,0),5),Verdeelsleutels_percentage!$1:$1,0)))</f>
        <v>1.0137185952938877E-2</v>
      </c>
      <c r="I196">
        <f>PRODUCT(INDEX(Overzicht!$B$2:$E$35,MATCH(demand!I$1,Overzicht!$B$2:$B$35,0),4),INDEX(Verdeelsleutels_percentage!$A:$AB,MATCH(demand!$C196,Verdeelsleutels_percentage!$C:$C,0),MATCH(INDEX(Overzicht!$B$1:$F$35,MATCH(demand!I$1,Overzicht!$B:$B,0),5),Verdeelsleutels_percentage!$1:$1,0)))</f>
        <v>4.6162715386466342E-3</v>
      </c>
      <c r="J196">
        <f>PRODUCT(INDEX(Overzicht!$B$2:$E$35,MATCH(demand!J$1,Overzicht!$B$2:$B$35,0),4),INDEX(Verdeelsleutels_percentage!$A:$AB,MATCH(demand!$C196,Verdeelsleutels_percentage!$C:$C,0),MATCH(INDEX(Overzicht!$B$1:$F$35,MATCH(demand!J$1,Overzicht!$B:$B,0),5),Verdeelsleutels_percentage!$1:$1,0)))</f>
        <v>2.3170710749574577E-3</v>
      </c>
      <c r="K196">
        <f>PRODUCT(INDEX(Overzicht!$B$2:$E$35,MATCH(demand!K$1,Overzicht!$B$2:$B$35,0),4),INDEX(Verdeelsleutels_percentage!$A:$AB,MATCH(demand!$C196,Verdeelsleutels_percentage!$C:$C,0),MATCH(INDEX(Overzicht!$B$1:$F$35,MATCH(demand!K$1,Overzicht!$B:$B,0),5),Verdeelsleutels_percentage!$1:$1,0)))</f>
        <v>5.3856501284210733E-4</v>
      </c>
      <c r="L196">
        <f>PRODUCT(INDEX(Overzicht!$B$2:$E$35,MATCH(demand!L$1,Overzicht!$B$2:$B$35,0),4),INDEX(Verdeelsleutels_percentage!$A:$AB,MATCH(demand!$C196,Verdeelsleutels_percentage!$C:$C,0),MATCH(INDEX(Overzicht!$B$1:$F$35,MATCH(demand!L$1,Overzicht!$B:$B,0),5),Verdeelsleutels_percentage!$1:$1,0)))</f>
        <v>3.4756066124361864E-3</v>
      </c>
      <c r="M196">
        <f>PRODUCT(INDEX(Overzicht!$B$2:$E$35,MATCH(demand!M$1,Overzicht!$B$2:$B$35,0),4),INDEX(Verdeelsleutels_percentage!$A:$AB,MATCH(demand!$C196,Verdeelsleutels_percentage!$C:$C,0),MATCH(INDEX(Overzicht!$B$1:$F$35,MATCH(demand!M$1,Overzicht!$B:$B,0),5),Verdeelsleutels_percentage!$1:$1,0)))</f>
        <v>8.1570292876194427E-5</v>
      </c>
      <c r="N196">
        <f>PRODUCT(INDEX(Overzicht!$B$2:$E$35,MATCH(demand!N$1,Overzicht!$B$2:$B$35,0),4),INDEX(Verdeelsleutels_percentage!$A:$AB,MATCH(demand!$C196,Verdeelsleutels_percentage!$C:$C,0),MATCH(INDEX(Overzicht!$B$1:$F$35,MATCH(demand!N$1,Overzicht!$B:$B,0),5),Verdeelsleutels_percentage!$1:$1,0)))</f>
        <v>8.8872776238444222E-5</v>
      </c>
      <c r="O196">
        <f>PRODUCT(INDEX(Overzicht!$B$2:$E$35,MATCH(demand!O$1,Overzicht!$B$2:$B$35,0),4),INDEX(Verdeelsleutels_percentage!$A:$AB,MATCH(demand!$C196,Verdeelsleutels_percentage!$C:$C,0),MATCH(INDEX(Overzicht!$B$1:$F$35,MATCH(demand!O$1,Overzicht!$B:$B,0),5),Verdeelsleutels_percentage!$1:$1,0)))</f>
        <v>0</v>
      </c>
      <c r="P196">
        <f>PRODUCT(INDEX(Overzicht!$B$2:$E$35,MATCH(demand!P$1,Overzicht!$B$2:$B$35,0),4),INDEX(Verdeelsleutels_percentage!$A:$AB,MATCH(demand!$C196,Verdeelsleutels_percentage!$C:$C,0),MATCH(INDEX(Overzicht!$B$1:$F$35,MATCH(demand!P$1,Overzicht!$B:$B,0),5),Verdeelsleutels_percentage!$1:$1,0)))</f>
        <v>2.2634002513016904E-3</v>
      </c>
      <c r="Q196">
        <f>PRODUCT(INDEX(Overzicht!$B$2:$E$35,MATCH(demand!Q$1,Overzicht!$B$2:$B$35,0),4),INDEX(Verdeelsleutels_percentage!$A:$AB,MATCH(demand!$C196,Verdeelsleutels_percentage!$C:$C,0),MATCH(INDEX(Overzicht!$B$1:$F$35,MATCH(demand!Q$1,Overzicht!$B:$B,0),5),Verdeelsleutels_percentage!$1:$1,0)))</f>
        <v>3.4394023768899761E-3</v>
      </c>
      <c r="R196">
        <f>PRODUCT(INDEX(Overzicht!$B$2:$E$35,MATCH(demand!R$1,Overzicht!$B$2:$B$35,0),4),INDEX(Verdeelsleutels_percentage!$A:$AB,MATCH(demand!$C196,Verdeelsleutels_percentage!$C:$C,0),MATCH(INDEX(Overzicht!$B$1:$F$35,MATCH(demand!R$1,Overzicht!$B:$B,0),5),Verdeelsleutels_percentage!$1:$1,0)))</f>
        <v>6.1547200428557465E-4</v>
      </c>
      <c r="S196">
        <f>PRODUCT(INDEX(Overzicht!$B$2:$E$35,MATCH(demand!S$1,Overzicht!$B$2:$B$35,0),4),INDEX(Verdeelsleutels_percentage!$A:$AB,MATCH(demand!$C196,Verdeelsleutels_percentage!$C:$C,0),MATCH(INDEX(Overzicht!$B$1:$F$35,MATCH(demand!S$1,Overzicht!$B:$B,0),5),Verdeelsleutels_percentage!$1:$1,0)))</f>
        <v>4.730686778038143E-3</v>
      </c>
      <c r="T196">
        <f>PRODUCT(INDEX(Overzicht!$B$2:$E$35,MATCH(demand!T$1,Overzicht!$B$2:$B$35,0),4),INDEX(Verdeelsleutels_percentage!$A:$AB,MATCH(demand!$C196,Verdeelsleutels_percentage!$C:$C,0),MATCH(INDEX(Overzicht!$B$1:$F$35,MATCH(demand!T$1,Overzicht!$B:$B,0),5),Verdeelsleutels_percentage!$1:$1,0)))</f>
        <v>3.8617851249290961E-3</v>
      </c>
      <c r="U196">
        <f>PRODUCT(INDEX(Overzicht!$B$2:$E$35,MATCH(demand!U$1,Overzicht!$B$2:$B$35,0),4),INDEX(Verdeelsleutels_percentage!$A:$AB,MATCH(demand!$C196,Verdeelsleutels_percentage!$C:$C,0),MATCH(INDEX(Overzicht!$B$1:$F$35,MATCH(demand!U$1,Overzicht!$B:$B,0),5),Verdeelsleutels_percentage!$1:$1,0)))</f>
        <v>1.2068078515403426E-2</v>
      </c>
      <c r="V196">
        <f>PRODUCT(INDEX(Overzicht!$B$2:$E$35,MATCH(demand!V$1,Overzicht!$B$2:$B$35,0),4),INDEX(Verdeelsleutels_percentage!$A:$AB,MATCH(demand!$C196,Verdeelsleutels_percentage!$C:$C,0),MATCH(INDEX(Overzicht!$B$1:$F$35,MATCH(demand!V$1,Overzicht!$B:$B,0),5),Verdeelsleutels_percentage!$1:$1,0)))</f>
        <v>1.0619909093555016E-3</v>
      </c>
      <c r="W196">
        <f>PRODUCT(INDEX(Overzicht!$B$2:$E$35,MATCH(demand!W$1,Overzicht!$B$2:$B$35,0),4),INDEX(Verdeelsleutels_percentage!$A:$AB,MATCH(demand!$C196,Verdeelsleutels_percentage!$C:$C,0),MATCH(INDEX(Overzicht!$B$1:$F$35,MATCH(demand!W$1,Overzicht!$B:$B,0),5),Verdeelsleutels_percentage!$1:$1,0)))</f>
        <v>1.1585355374787288E-2</v>
      </c>
      <c r="X196">
        <f>PRODUCT(INDEX(Overzicht!$B$2:$E$35,MATCH(demand!X$1,Overzicht!$B$2:$B$35,0),4),INDEX(Verdeelsleutels_percentage!$A:$AB,MATCH(demand!$C196,Verdeelsleutels_percentage!$C:$C,0),MATCH(INDEX(Overzicht!$B$1:$F$35,MATCH(demand!X$1,Overzicht!$B:$B,0),5),Verdeelsleutels_percentage!$1:$1,0)))</f>
        <v>3.0620915990271633E-4</v>
      </c>
      <c r="Y196">
        <f>PRODUCT(INDEX(Overzicht!$B$2:$E$35,MATCH(demand!Y$1,Overzicht!$B$2:$B$35,0),4),INDEX(Verdeelsleutels_percentage!$A:$AB,MATCH(demand!$C196,Verdeelsleutels_percentage!$C:$C,0),MATCH(INDEX(Overzicht!$B$1:$F$35,MATCH(demand!Y$1,Overzicht!$B:$B,0),5),Verdeelsleutels_percentage!$1:$1,0)))</f>
        <v>5.5895921732026362E-7</v>
      </c>
      <c r="Z196">
        <f>PRODUCT(INDEX(Overzicht!$B$2:$E$35,MATCH(demand!Z$1,Overzicht!$B$2:$B$35,0),4),INDEX(Verdeelsleutels_percentage!$A:$AB,MATCH(demand!$C196,Verdeelsleutels_percentage!$C:$C,0),MATCH(INDEX(Overzicht!$B$1:$F$35,MATCH(demand!Z$1,Overzicht!$B:$B,0),5),Verdeelsleutels_percentage!$1:$1,0)))</f>
        <v>0</v>
      </c>
      <c r="AA196">
        <f>PRODUCT(INDEX(Overzicht!$B$2:$E$35,MATCH(demand!AA$1,Overzicht!$B$2:$B$35,0),4),INDEX(Verdeelsleutels_percentage!$A:$AB,MATCH(demand!$C196,Verdeelsleutels_percentage!$C:$C,0),MATCH(INDEX(Overzicht!$B$1:$F$35,MATCH(demand!AA$1,Overzicht!$B:$B,0),5),Verdeelsleutels_percentage!$1:$1,0)))</f>
        <v>1.3075069411000318E-5</v>
      </c>
      <c r="AB196">
        <f>PRODUCT(INDEX(Overzicht!$B$2:$E$35,MATCH(demand!AB$1,Overzicht!$B$2:$B$35,0),4),INDEX(Verdeelsleutels_percentage!$A:$AB,MATCH(demand!$C196,Verdeelsleutels_percentage!$C:$C,0),MATCH(INDEX(Overzicht!$B$1:$F$35,MATCH(demand!AB$1,Overzicht!$B:$B,0),5),Verdeelsleutels_percentage!$1:$1,0)))</f>
        <v>2.4096056401649571E-3</v>
      </c>
      <c r="AC196">
        <f>PRODUCT(INDEX(Overzicht!$B$2:$E$35,MATCH(demand!AC$1,Overzicht!$B$2:$B$35,0),4),INDEX(Verdeelsleutels_percentage!$A:$AB,MATCH(demand!$C196,Verdeelsleutels_percentage!$C:$C,0),MATCH(INDEX(Overzicht!$B$1:$F$35,MATCH(demand!AC$1,Overzicht!$B:$B,0),5),Verdeelsleutels_percentage!$1:$1,0)))</f>
        <v>1.1578643226246384E-4</v>
      </c>
      <c r="AD196">
        <f>PRODUCT(INDEX(Overzicht!$B$2:$E$35,MATCH(demand!AD$1,Overzicht!$B$2:$B$35,0),4),INDEX(Verdeelsleutels_percentage!$A:$AB,MATCH(demand!$C196,Verdeelsleutels_percentage!$C:$C,0),MATCH(INDEX(Overzicht!$B$1:$F$35,MATCH(demand!AD$1,Overzicht!$B:$B,0),5),Verdeelsleutels_percentage!$1:$1,0)))</f>
        <v>0</v>
      </c>
      <c r="AE196">
        <f>PRODUCT(INDEX(Overzicht!$B$2:$E$35,MATCH(demand!AE$1,Overzicht!$B$2:$B$35,0),4),INDEX(Verdeelsleutels_percentage!$A:$AB,MATCH(demand!$C196,Verdeelsleutels_percentage!$C:$C,0),MATCH(INDEX(Overzicht!$B$1:$F$35,MATCH(demand!AE$1,Overzicht!$B:$B,0),5),Verdeelsleutels_percentage!$1:$1,0)))</f>
        <v>0</v>
      </c>
      <c r="AF196">
        <f>PRODUCT(INDEX(Overzicht!$B$2:$E$35,MATCH(demand!AF$1,Overzicht!$B$2:$B$35,0),4),INDEX(Verdeelsleutels_percentage!$A:$AB,MATCH(demand!$C196,Verdeelsleutels_percentage!$C:$C,0),MATCH(INDEX(Overzicht!$B$1:$F$35,MATCH(demand!AF$1,Overzicht!$B:$B,0),5),Verdeelsleutels_percentage!$1:$1,0)))</f>
        <v>0</v>
      </c>
      <c r="AG196">
        <f>PRODUCT(INDEX(Overzicht!$B$2:$E$35,MATCH(demand!AG$1,Overzicht!$B$2:$B$35,0),4),INDEX(Verdeelsleutels_percentage!$A:$AB,MATCH(demand!$C196,Verdeelsleutels_percentage!$C:$C,0),MATCH(INDEX(Overzicht!$B$1:$F$35,MATCH(demand!AG$1,Overzicht!$B:$B,0),5),Verdeelsleutels_percentage!$1:$1,0)))</f>
        <v>0</v>
      </c>
      <c r="AH196">
        <f>PRODUCT(INDEX(Overzicht!$B$2:$E$35,MATCH(demand!AH$1,Overzicht!$B$2:$B$35,0),4),INDEX(Verdeelsleutels_percentage!$A:$AB,MATCH(demand!$C196,Verdeelsleutels_percentage!$C:$C,0),MATCH(INDEX(Overzicht!$B$1:$F$35,MATCH(demand!AH$1,Overzicht!$B:$B,0),5),Verdeelsleutels_percentage!$1:$1,0)))</f>
        <v>1.6997590234300413E-4</v>
      </c>
      <c r="AI196">
        <f>PRODUCT(INDEX(Overzicht!$B$2:$E$35,MATCH(demand!AI$1,Overzicht!$B$2:$B$35,0),4),INDEX(Verdeelsleutels_percentage!$A:$AB,MATCH(demand!$C196,Verdeelsleutels_percentage!$C:$C,0),MATCH(INDEX(Overzicht!$B$1:$F$35,MATCH(demand!AI$1,Overzicht!$B:$B,0),5),Verdeelsleutels_percentage!$1:$1,0)))</f>
        <v>2.6150138822000636E-5</v>
      </c>
      <c r="AJ196">
        <f>PRODUCT(INDEX(Overzicht!$B$2:$E$35,MATCH(demand!AJ$1,Overzicht!$B$2:$B$35,0),4),INDEX(Verdeelsleutels_percentage!$A:$AB,MATCH(demand!$C196,Verdeelsleutels_percentage!$C:$C,0),MATCH(INDEX(Overzicht!$B$1:$F$35,MATCH(demand!AJ$1,Overzicht!$B:$B,0),5),Verdeelsleutels_percentage!$1:$1,0)))</f>
        <v>0</v>
      </c>
      <c r="AK196">
        <f>PRODUCT(INDEX(Overzicht!$B$2:$E$35,MATCH(demand!AK$1,Overzicht!$B$2:$B$35,0),4),INDEX(Verdeelsleutels_percentage!$A:$AB,MATCH(demand!$C196,Verdeelsleutels_percentage!$C:$C,0),MATCH(INDEX(Overzicht!$B$1:$F$35,MATCH(demand!AK$1,Overzicht!$B:$B,0),5),Verdeelsleutels_percentage!$1:$1,0)))</f>
        <v>1.5060961987223474E-4</v>
      </c>
      <c r="AL196">
        <f>PRODUCT(INDEX(Overzicht!$B$2:$E$35,MATCH(demand!AL$1,Overzicht!$B$2:$B$35,0),4),INDEX(Verdeelsleutels_percentage!$A:$AB,MATCH(demand!$C196,Verdeelsleutels_percentage!$C:$C,0),MATCH(INDEX(Overzicht!$B$1:$F$35,MATCH(demand!AL$1,Overzicht!$B:$B,0),5),Verdeelsleutels_percentage!$1:$1,0)))</f>
        <v>1.9308925624645481E-3</v>
      </c>
      <c r="AM196">
        <f>PRODUCT(INDEX(Overzicht!$B$2:$E$35,MATCH(demand!AM$1,Overzicht!$B$2:$B$35,0),4),INDEX(Verdeelsleutels_percentage!$A:$AB,MATCH(demand!$C196,Verdeelsleutels_percentage!$C:$C,0),MATCH(INDEX(Overzicht!$B$1:$F$35,MATCH(demand!AM$1,Overzicht!$B:$B,0),5),Verdeelsleutels_percentage!$1:$1,0)))</f>
        <v>3.8617851249290961E-3</v>
      </c>
      <c r="AN196">
        <f>PRODUCT(INDEX(Overzicht!$B$2:$E$35,MATCH(demand!AN$1,Overzicht!$B$2:$B$35,0),4),INDEX(Verdeelsleutels_percentage!$A:$AB,MATCH(demand!$C196,Verdeelsleutels_percentage!$C:$C,0),MATCH(INDEX(Overzicht!$B$1:$F$35,MATCH(demand!AN$1,Overzicht!$B:$B,0),5),Verdeelsleutels_percentage!$1:$1,0)))</f>
        <v>1.9308925624645481E-3</v>
      </c>
      <c r="AO196">
        <f>PRODUCT(INDEX(Overzicht!$B$2:$E$35,MATCH(demand!AO$1,Overzicht!$B$2:$B$35,0),4),INDEX(Verdeelsleutels_percentage!$A:$AB,MATCH(demand!$C196,Verdeelsleutels_percentage!$C:$C,0),MATCH(INDEX(Overzicht!$B$1:$F$35,MATCH(demand!AO$1,Overzicht!$B:$B,0),5),Verdeelsleutels_percentage!$1:$1,0)))</f>
        <v>6.7581239686259186E-3</v>
      </c>
    </row>
    <row r="197" spans="2:41">
      <c r="B197" t="str">
        <f>INDEX('ETLocal datasets'!B:C,MATCH(C197,'ETLocal datasets'!C:C,0),1)</f>
        <v>GM0579</v>
      </c>
      <c r="C197" t="str">
        <f>'ETLocal datasets'!C180</f>
        <v>Oegstgeest</v>
      </c>
      <c r="D197">
        <f t="shared" si="14"/>
        <v>9.6827292498256438E-3</v>
      </c>
      <c r="E197">
        <f t="shared" si="15"/>
        <v>5.017905677310365E-2</v>
      </c>
      <c r="F197">
        <f t="shared" si="16"/>
        <v>1.4840329882318551E-2</v>
      </c>
      <c r="G197">
        <f t="shared" si="17"/>
        <v>3.0528678615055305E-2</v>
      </c>
      <c r="H197">
        <f>PRODUCT(INDEX(Overzicht!$B$2:$E$35,MATCH(demand!H$1,Overzicht!$B$2:$B$35,0),4),INDEX(Verdeelsleutels_percentage!$A:$AB,MATCH(demand!$C197,Verdeelsleutels_percentage!$C:$C,0),MATCH(INDEX(Overzicht!$B$1:$F$35,MATCH(demand!H$1,Overzicht!$B:$B,0),5),Verdeelsleutels_percentage!$1:$1,0)))</f>
        <v>1.4840329882318551E-2</v>
      </c>
      <c r="I197">
        <f>PRODUCT(INDEX(Overzicht!$B$2:$E$35,MATCH(demand!I$1,Overzicht!$B$2:$B$35,0),4),INDEX(Verdeelsleutels_percentage!$A:$AB,MATCH(demand!$C197,Verdeelsleutels_percentage!$C:$C,0),MATCH(INDEX(Overzicht!$B$1:$F$35,MATCH(demand!I$1,Overzicht!$B:$B,0),5),Verdeelsleutels_percentage!$1:$1,0)))</f>
        <v>2.3631996487801469E-5</v>
      </c>
      <c r="J197">
        <f>PRODUCT(INDEX(Overzicht!$B$2:$E$35,MATCH(demand!J$1,Overzicht!$B$2:$B$35,0),4),INDEX(Verdeelsleutels_percentage!$A:$AB,MATCH(demand!$C197,Verdeelsleutels_percentage!$C:$C,0),MATCH(INDEX(Overzicht!$B$1:$F$35,MATCH(demand!J$1,Overzicht!$B:$B,0),5),Verdeelsleutels_percentage!$1:$1,0)))</f>
        <v>3.3920754016728114E-3</v>
      </c>
      <c r="K197">
        <f>PRODUCT(INDEX(Overzicht!$B$2:$E$35,MATCH(demand!K$1,Overzicht!$B$2:$B$35,0),4),INDEX(Verdeelsleutels_percentage!$A:$AB,MATCH(demand!$C197,Verdeelsleutels_percentage!$C:$C,0),MATCH(INDEX(Overzicht!$B$1:$F$35,MATCH(demand!K$1,Overzicht!$B:$B,0),5),Verdeelsleutels_percentage!$1:$1,0)))</f>
        <v>2.7570662569101714E-6</v>
      </c>
      <c r="L197">
        <f>PRODUCT(INDEX(Overzicht!$B$2:$E$35,MATCH(demand!L$1,Overzicht!$B$2:$B$35,0),4),INDEX(Verdeelsleutels_percentage!$A:$AB,MATCH(demand!$C197,Verdeelsleutels_percentage!$C:$C,0),MATCH(INDEX(Overzicht!$B$1:$F$35,MATCH(demand!L$1,Overzicht!$B:$B,0),5),Verdeelsleutels_percentage!$1:$1,0)))</f>
        <v>5.0881131025092173E-3</v>
      </c>
      <c r="M197">
        <f>PRODUCT(INDEX(Overzicht!$B$2:$E$35,MATCH(demand!M$1,Overzicht!$B$2:$B$35,0),4),INDEX(Verdeelsleutels_percentage!$A:$AB,MATCH(demand!$C197,Verdeelsleutels_percentage!$C:$C,0),MATCH(INDEX(Overzicht!$B$1:$F$35,MATCH(demand!M$1,Overzicht!$B:$B,0),5),Verdeelsleutels_percentage!$1:$1,0)))</f>
        <v>1.3206618846621954E-4</v>
      </c>
      <c r="N197">
        <f>PRODUCT(INDEX(Overzicht!$B$2:$E$35,MATCH(demand!N$1,Overzicht!$B$2:$B$35,0),4),INDEX(Verdeelsleutels_percentage!$A:$AB,MATCH(demand!$C197,Verdeelsleutels_percentage!$C:$C,0),MATCH(INDEX(Overzicht!$B$1:$F$35,MATCH(demand!N$1,Overzicht!$B:$B,0),5),Verdeelsleutels_percentage!$1:$1,0)))</f>
        <v>1.4388925676700492E-4</v>
      </c>
      <c r="O197">
        <f>PRODUCT(INDEX(Overzicht!$B$2:$E$35,MATCH(demand!O$1,Overzicht!$B$2:$B$35,0),4),INDEX(Verdeelsleutels_percentage!$A:$AB,MATCH(demand!$C197,Verdeelsleutels_percentage!$C:$C,0),MATCH(INDEX(Overzicht!$B$1:$F$35,MATCH(demand!O$1,Overzicht!$B:$B,0),5),Verdeelsleutels_percentage!$1:$1,0)))</f>
        <v>0</v>
      </c>
      <c r="P197">
        <f>PRODUCT(INDEX(Overzicht!$B$2:$E$35,MATCH(demand!P$1,Overzicht!$B$2:$B$35,0),4),INDEX(Verdeelsleutels_percentage!$A:$AB,MATCH(demand!$C197,Verdeelsleutels_percentage!$C:$C,0),MATCH(INDEX(Overzicht!$B$1:$F$35,MATCH(demand!P$1,Overzicht!$B:$B,0),5),Verdeelsleutels_percentage!$1:$1,0)))</f>
        <v>0</v>
      </c>
      <c r="Q197">
        <f>PRODUCT(INDEX(Overzicht!$B$2:$E$35,MATCH(demand!Q$1,Overzicht!$B$2:$B$35,0),4),INDEX(Verdeelsleutels_percentage!$A:$AB,MATCH(demand!$C197,Verdeelsleutels_percentage!$C:$C,0),MATCH(INDEX(Overzicht!$B$1:$F$35,MATCH(demand!Q$1,Overzicht!$B:$B,0),5),Verdeelsleutels_percentage!$1:$1,0)))</f>
        <v>5.0351119243580798E-3</v>
      </c>
      <c r="R197">
        <f>PRODUCT(INDEX(Overzicht!$B$2:$E$35,MATCH(demand!R$1,Overzicht!$B$2:$B$35,0),4),INDEX(Verdeelsleutels_percentage!$A:$AB,MATCH(demand!$C197,Verdeelsleutels_percentage!$C:$C,0),MATCH(INDEX(Overzicht!$B$1:$F$35,MATCH(demand!R$1,Overzicht!$B:$B,0),5),Verdeelsleutels_percentage!$1:$1,0)))</f>
        <v>9.0102002856934057E-4</v>
      </c>
      <c r="S197">
        <f>PRODUCT(INDEX(Overzicht!$B$2:$E$35,MATCH(demand!S$1,Overzicht!$B$2:$B$35,0),4),INDEX(Verdeelsleutels_percentage!$A:$AB,MATCH(demand!$C197,Verdeelsleutels_percentage!$C:$C,0),MATCH(INDEX(Overzicht!$B$1:$F$35,MATCH(demand!S$1,Overzicht!$B:$B,0),5),Verdeelsleutels_percentage!$1:$1,0)))</f>
        <v>6.9254872784153239E-3</v>
      </c>
      <c r="T197">
        <f>PRODUCT(INDEX(Overzicht!$B$2:$E$35,MATCH(demand!T$1,Overzicht!$B$2:$B$35,0),4),INDEX(Verdeelsleutels_percentage!$A:$AB,MATCH(demand!$C197,Verdeelsleutels_percentage!$C:$C,0),MATCH(INDEX(Overzicht!$B$1:$F$35,MATCH(demand!T$1,Overzicht!$B:$B,0),5),Verdeelsleutels_percentage!$1:$1,0)))</f>
        <v>5.6534590027880194E-3</v>
      </c>
      <c r="U197">
        <f>PRODUCT(INDEX(Overzicht!$B$2:$E$35,MATCH(demand!U$1,Overzicht!$B$2:$B$35,0),4),INDEX(Verdeelsleutels_percentage!$A:$AB,MATCH(demand!$C197,Verdeelsleutels_percentage!$C:$C,0),MATCH(INDEX(Overzicht!$B$1:$F$35,MATCH(demand!U$1,Overzicht!$B:$B,0),5),Verdeelsleutels_percentage!$1:$1,0)))</f>
        <v>1.7667059383712561E-2</v>
      </c>
      <c r="V197">
        <f>PRODUCT(INDEX(Overzicht!$B$2:$E$35,MATCH(demand!V$1,Overzicht!$B$2:$B$35,0),4),INDEX(Verdeelsleutels_percentage!$A:$AB,MATCH(demand!$C197,Verdeelsleutels_percentage!$C:$C,0),MATCH(INDEX(Overzicht!$B$1:$F$35,MATCH(demand!V$1,Overzicht!$B:$B,0),5),Verdeelsleutels_percentage!$1:$1,0)))</f>
        <v>1.5547012257667054E-3</v>
      </c>
      <c r="W197">
        <f>PRODUCT(INDEX(Overzicht!$B$2:$E$35,MATCH(demand!W$1,Overzicht!$B$2:$B$35,0),4),INDEX(Verdeelsleutels_percentage!$A:$AB,MATCH(demand!$C197,Verdeelsleutels_percentage!$C:$C,0),MATCH(INDEX(Overzicht!$B$1:$F$35,MATCH(demand!W$1,Overzicht!$B:$B,0),5),Verdeelsleutels_percentage!$1:$1,0)))</f>
        <v>1.6960377008364058E-2</v>
      </c>
      <c r="X197">
        <f>PRODUCT(INDEX(Overzicht!$B$2:$E$35,MATCH(demand!X$1,Overzicht!$B$2:$B$35,0),4),INDEX(Verdeelsleutels_percentage!$A:$AB,MATCH(demand!$C197,Verdeelsleutels_percentage!$C:$C,0),MATCH(INDEX(Overzicht!$B$1:$F$35,MATCH(demand!X$1,Overzicht!$B:$B,0),5),Verdeelsleutels_percentage!$1:$1,0)))</f>
        <v>1.2248366396108652E-4</v>
      </c>
      <c r="Y197">
        <f>PRODUCT(INDEX(Overzicht!$B$2:$E$35,MATCH(demand!Y$1,Overzicht!$B$2:$B$35,0),4),INDEX(Verdeelsleutels_percentage!$A:$AB,MATCH(demand!$C197,Verdeelsleutels_percentage!$C:$C,0),MATCH(INDEX(Overzicht!$B$1:$F$35,MATCH(demand!Y$1,Overzicht!$B:$B,0),5),Verdeelsleutels_percentage!$1:$1,0)))</f>
        <v>5.0084581032116641E-8</v>
      </c>
      <c r="Z197">
        <f>PRODUCT(INDEX(Overzicht!$B$2:$E$35,MATCH(demand!Z$1,Overzicht!$B$2:$B$35,0),4),INDEX(Verdeelsleutels_percentage!$A:$AB,MATCH(demand!$C197,Verdeelsleutels_percentage!$C:$C,0),MATCH(INDEX(Overzicht!$B$1:$F$35,MATCH(demand!Z$1,Overzicht!$B:$B,0),5),Verdeelsleutels_percentage!$1:$1,0)))</f>
        <v>0</v>
      </c>
      <c r="AA197">
        <f>PRODUCT(INDEX(Overzicht!$B$2:$E$35,MATCH(demand!AA$1,Overzicht!$B$2:$B$35,0),4),INDEX(Verdeelsleutels_percentage!$A:$AB,MATCH(demand!$C197,Verdeelsleutels_percentage!$C:$C,0),MATCH(INDEX(Overzicht!$B$1:$F$35,MATCH(demand!AA$1,Overzicht!$B:$B,0),5),Verdeelsleutels_percentage!$1:$1,0)))</f>
        <v>1.171569146950097E-6</v>
      </c>
      <c r="AB197">
        <f>PRODUCT(INDEX(Overzicht!$B$2:$E$35,MATCH(demand!AB$1,Overzicht!$B$2:$B$35,0),4),INDEX(Verdeelsleutels_percentage!$A:$AB,MATCH(demand!$C197,Verdeelsleutels_percentage!$C:$C,0),MATCH(INDEX(Overzicht!$B$1:$F$35,MATCH(demand!AB$1,Overzicht!$B:$B,0),5),Verdeelsleutels_percentage!$1:$1,0)))</f>
        <v>5.1676445122892959E-3</v>
      </c>
      <c r="AC197">
        <f>PRODUCT(INDEX(Overzicht!$B$2:$E$35,MATCH(demand!AC$1,Overzicht!$B$2:$B$35,0),4),INDEX(Verdeelsleutels_percentage!$A:$AB,MATCH(demand!$C197,Verdeelsleutels_percentage!$C:$C,0),MATCH(INDEX(Overzicht!$B$1:$F$35,MATCH(demand!AC$1,Overzicht!$B:$B,0),5),Verdeelsleutels_percentage!$1:$1,0)))</f>
        <v>1.8083624510413157E-4</v>
      </c>
      <c r="AD197">
        <f>PRODUCT(INDEX(Overzicht!$B$2:$E$35,MATCH(demand!AD$1,Overzicht!$B$2:$B$35,0),4),INDEX(Verdeelsleutels_percentage!$A:$AB,MATCH(demand!$C197,Verdeelsleutels_percentage!$C:$C,0),MATCH(INDEX(Overzicht!$B$1:$F$35,MATCH(demand!AD$1,Overzicht!$B:$B,0),5),Verdeelsleutels_percentage!$1:$1,0)))</f>
        <v>0</v>
      </c>
      <c r="AE197">
        <f>PRODUCT(INDEX(Overzicht!$B$2:$E$35,MATCH(demand!AE$1,Overzicht!$B$2:$B$35,0),4),INDEX(Verdeelsleutels_percentage!$A:$AB,MATCH(demand!$C197,Verdeelsleutels_percentage!$C:$C,0),MATCH(INDEX(Overzicht!$B$1:$F$35,MATCH(demand!AE$1,Overzicht!$B:$B,0),5),Verdeelsleutels_percentage!$1:$1,0)))</f>
        <v>0</v>
      </c>
      <c r="AF197">
        <f>PRODUCT(INDEX(Overzicht!$B$2:$E$35,MATCH(demand!AF$1,Overzicht!$B$2:$B$35,0),4),INDEX(Verdeelsleutels_percentage!$A:$AB,MATCH(demand!$C197,Verdeelsleutels_percentage!$C:$C,0),MATCH(INDEX(Overzicht!$B$1:$F$35,MATCH(demand!AF$1,Overzicht!$B:$B,0),5),Verdeelsleutels_percentage!$1:$1,0)))</f>
        <v>0</v>
      </c>
      <c r="AG197">
        <f>PRODUCT(INDEX(Overzicht!$B$2:$E$35,MATCH(demand!AG$1,Overzicht!$B$2:$B$35,0),4),INDEX(Verdeelsleutels_percentage!$A:$AB,MATCH(demand!$C197,Verdeelsleutels_percentage!$C:$C,0),MATCH(INDEX(Overzicht!$B$1:$F$35,MATCH(demand!AG$1,Overzicht!$B:$B,0),5),Verdeelsleutels_percentage!$1:$1,0)))</f>
        <v>0</v>
      </c>
      <c r="AH197">
        <f>PRODUCT(INDEX(Overzicht!$B$2:$E$35,MATCH(demand!AH$1,Overzicht!$B$2:$B$35,0),4),INDEX(Verdeelsleutels_percentage!$A:$AB,MATCH(demand!$C197,Verdeelsleutels_percentage!$C:$C,0),MATCH(INDEX(Overzicht!$B$1:$F$35,MATCH(demand!AH$1,Overzicht!$B:$B,0),5),Verdeelsleutels_percentage!$1:$1,0)))</f>
        <v>1.5230398910351261E-5</v>
      </c>
      <c r="AI197">
        <f>PRODUCT(INDEX(Overzicht!$B$2:$E$35,MATCH(demand!AI$1,Overzicht!$B$2:$B$35,0),4),INDEX(Verdeelsleutels_percentage!$A:$AB,MATCH(demand!$C197,Verdeelsleutels_percentage!$C:$C,0),MATCH(INDEX(Overzicht!$B$1:$F$35,MATCH(demand!AI$1,Overzicht!$B:$B,0),5),Verdeelsleutels_percentage!$1:$1,0)))</f>
        <v>2.343138293900194E-6</v>
      </c>
      <c r="AJ197">
        <f>PRODUCT(INDEX(Overzicht!$B$2:$E$35,MATCH(demand!AJ$1,Overzicht!$B$2:$B$35,0),4),INDEX(Verdeelsleutels_percentage!$A:$AB,MATCH(demand!$C197,Verdeelsleutels_percentage!$C:$C,0),MATCH(INDEX(Overzicht!$B$1:$F$35,MATCH(demand!AJ$1,Overzicht!$B:$B,0),5),Verdeelsleutels_percentage!$1:$1,0)))</f>
        <v>0</v>
      </c>
      <c r="AK197">
        <f>PRODUCT(INDEX(Overzicht!$B$2:$E$35,MATCH(demand!AK$1,Overzicht!$B$2:$B$35,0),4),INDEX(Verdeelsleutels_percentage!$A:$AB,MATCH(demand!$C197,Verdeelsleutels_percentage!$C:$C,0),MATCH(INDEX(Overzicht!$B$1:$F$35,MATCH(demand!AK$1,Overzicht!$B:$B,0),5),Verdeelsleutels_percentage!$1:$1,0)))</f>
        <v>2.2048490110873276E-4</v>
      </c>
      <c r="AL197">
        <f>PRODUCT(INDEX(Overzicht!$B$2:$E$35,MATCH(demand!AL$1,Overzicht!$B$2:$B$35,0),4),INDEX(Verdeelsleutels_percentage!$A:$AB,MATCH(demand!$C197,Verdeelsleutels_percentage!$C:$C,0),MATCH(INDEX(Overzicht!$B$1:$F$35,MATCH(demand!AL$1,Overzicht!$B:$B,0),5),Verdeelsleutels_percentage!$1:$1,0)))</f>
        <v>2.8267295013940097E-3</v>
      </c>
      <c r="AM197">
        <f>PRODUCT(INDEX(Overzicht!$B$2:$E$35,MATCH(demand!AM$1,Overzicht!$B$2:$B$35,0),4),INDEX(Verdeelsleutels_percentage!$A:$AB,MATCH(demand!$C197,Verdeelsleutels_percentage!$C:$C,0),MATCH(INDEX(Overzicht!$B$1:$F$35,MATCH(demand!AM$1,Overzicht!$B:$B,0),5),Verdeelsleutels_percentage!$1:$1,0)))</f>
        <v>5.6534590027880194E-3</v>
      </c>
      <c r="AN197">
        <f>PRODUCT(INDEX(Overzicht!$B$2:$E$35,MATCH(demand!AN$1,Overzicht!$B$2:$B$35,0),4),INDEX(Verdeelsleutels_percentage!$A:$AB,MATCH(demand!$C197,Verdeelsleutels_percentage!$C:$C,0),MATCH(INDEX(Overzicht!$B$1:$F$35,MATCH(demand!AN$1,Overzicht!$B:$B,0),5),Verdeelsleutels_percentage!$1:$1,0)))</f>
        <v>2.8267295013940097E-3</v>
      </c>
      <c r="AO197">
        <f>PRODUCT(INDEX(Overzicht!$B$2:$E$35,MATCH(demand!AO$1,Overzicht!$B$2:$B$35,0),4),INDEX(Verdeelsleutels_percentage!$A:$AB,MATCH(demand!$C197,Verdeelsleutels_percentage!$C:$C,0),MATCH(INDEX(Overzicht!$B$1:$F$35,MATCH(demand!AO$1,Overzicht!$B:$B,0),5),Verdeelsleutels_percentage!$1:$1,0)))</f>
        <v>9.8935532548790339E-3</v>
      </c>
    </row>
    <row r="198" spans="2:41">
      <c r="B198" t="str">
        <f>INDEX('ETLocal datasets'!B:C,MATCH(C198,'ETLocal datasets'!C:C,0),1)</f>
        <v>GM0584</v>
      </c>
      <c r="C198" t="str">
        <f>'ETLocal datasets'!C181</f>
        <v>Oud-Beijerland</v>
      </c>
      <c r="D198">
        <f t="shared" si="14"/>
        <v>1.7548853407029073E-2</v>
      </c>
      <c r="E198">
        <f t="shared" si="15"/>
        <v>5.0131146809719855E-2</v>
      </c>
      <c r="F198">
        <f t="shared" si="16"/>
        <v>1.4826355937043297E-2</v>
      </c>
      <c r="G198">
        <f t="shared" si="17"/>
        <v>3.0499932213346209E-2</v>
      </c>
      <c r="H198">
        <f>PRODUCT(INDEX(Overzicht!$B$2:$E$35,MATCH(demand!H$1,Overzicht!$B$2:$B$35,0),4),INDEX(Verdeelsleutels_percentage!$A:$AB,MATCH(demand!$C198,Verdeelsleutels_percentage!$C:$C,0),MATCH(INDEX(Overzicht!$B$1:$F$35,MATCH(demand!H$1,Overzicht!$B:$B,0),5),Verdeelsleutels_percentage!$1:$1,0)))</f>
        <v>1.4826355937043297E-2</v>
      </c>
      <c r="I198">
        <f>PRODUCT(INDEX(Overzicht!$B$2:$E$35,MATCH(demand!I$1,Overzicht!$B$2:$B$35,0),4),INDEX(Verdeelsleutels_percentage!$A:$AB,MATCH(demand!$C198,Verdeelsleutels_percentage!$C:$C,0),MATCH(INDEX(Overzicht!$B$1:$F$35,MATCH(demand!I$1,Overzicht!$B:$B,0),5),Verdeelsleutels_percentage!$1:$1,0)))</f>
        <v>2.925322531529312E-3</v>
      </c>
      <c r="J198">
        <f>PRODUCT(INDEX(Overzicht!$B$2:$E$35,MATCH(demand!J$1,Overzicht!$B$2:$B$35,0),4),INDEX(Verdeelsleutels_percentage!$A:$AB,MATCH(demand!$C198,Verdeelsleutels_percentage!$C:$C,0),MATCH(INDEX(Overzicht!$B$1:$F$35,MATCH(demand!J$1,Overzicht!$B:$B,0),5),Verdeelsleutels_percentage!$1:$1,0)))</f>
        <v>3.3888813570384676E-3</v>
      </c>
      <c r="K198">
        <f>PRODUCT(INDEX(Overzicht!$B$2:$E$35,MATCH(demand!K$1,Overzicht!$B$2:$B$35,0),4),INDEX(Verdeelsleutels_percentage!$A:$AB,MATCH(demand!$C198,Verdeelsleutels_percentage!$C:$C,0),MATCH(INDEX(Overzicht!$B$1:$F$35,MATCH(demand!K$1,Overzicht!$B:$B,0),5),Verdeelsleutels_percentage!$1:$1,0)))</f>
        <v>3.4128762867841978E-4</v>
      </c>
      <c r="L198">
        <f>PRODUCT(INDEX(Overzicht!$B$2:$E$35,MATCH(demand!L$1,Overzicht!$B$2:$B$35,0),4),INDEX(Verdeelsleutels_percentage!$A:$AB,MATCH(demand!$C198,Verdeelsleutels_percentage!$C:$C,0),MATCH(INDEX(Overzicht!$B$1:$F$35,MATCH(demand!L$1,Overzicht!$B:$B,0),5),Verdeelsleutels_percentage!$1:$1,0)))</f>
        <v>5.0833220355577021E-3</v>
      </c>
      <c r="M198">
        <f>PRODUCT(INDEX(Overzicht!$B$2:$E$35,MATCH(demand!M$1,Overzicht!$B$2:$B$35,0),4),INDEX(Verdeelsleutels_percentage!$A:$AB,MATCH(demand!$C198,Verdeelsleutels_percentage!$C:$C,0),MATCH(INDEX(Overzicht!$B$1:$F$35,MATCH(demand!M$1,Overzicht!$B:$B,0),5),Verdeelsleutels_percentage!$1:$1,0)))</f>
        <v>1.2170805603749643E-4</v>
      </c>
      <c r="N198">
        <f>PRODUCT(INDEX(Overzicht!$B$2:$E$35,MATCH(demand!N$1,Overzicht!$B$2:$B$35,0),4),INDEX(Verdeelsleutels_percentage!$A:$AB,MATCH(demand!$C198,Verdeelsleutels_percentage!$C:$C,0),MATCH(INDEX(Overzicht!$B$1:$F$35,MATCH(demand!N$1,Overzicht!$B:$B,0),5),Verdeelsleutels_percentage!$1:$1,0)))</f>
        <v>1.3260382486371042E-4</v>
      </c>
      <c r="O198">
        <f>PRODUCT(INDEX(Overzicht!$B$2:$E$35,MATCH(demand!O$1,Overzicht!$B$2:$B$35,0),4),INDEX(Verdeelsleutels_percentage!$A:$AB,MATCH(demand!$C198,Verdeelsleutels_percentage!$C:$C,0),MATCH(INDEX(Overzicht!$B$1:$F$35,MATCH(demand!O$1,Overzicht!$B:$B,0),5),Verdeelsleutels_percentage!$1:$1,0)))</f>
        <v>0</v>
      </c>
      <c r="P198">
        <f>PRODUCT(INDEX(Overzicht!$B$2:$E$35,MATCH(demand!P$1,Overzicht!$B$2:$B$35,0),4),INDEX(Verdeelsleutels_percentage!$A:$AB,MATCH(demand!$C198,Verdeelsleutels_percentage!$C:$C,0),MATCH(INDEX(Overzicht!$B$1:$F$35,MATCH(demand!P$1,Overzicht!$B:$B,0),5),Verdeelsleutels_percentage!$1:$1,0)))</f>
        <v>4.5312608928511841E-3</v>
      </c>
      <c r="Q198">
        <f>PRODUCT(INDEX(Overzicht!$B$2:$E$35,MATCH(demand!Q$1,Overzicht!$B$2:$B$35,0),4),INDEX(Verdeelsleutels_percentage!$A:$AB,MATCH(demand!$C198,Verdeelsleutels_percentage!$C:$C,0),MATCH(INDEX(Overzicht!$B$1:$F$35,MATCH(demand!Q$1,Overzicht!$B:$B,0),5),Verdeelsleutels_percentage!$1:$1,0)))</f>
        <v>5.0303707643539752E-3</v>
      </c>
      <c r="R198">
        <f>PRODUCT(INDEX(Overzicht!$B$2:$E$35,MATCH(demand!R$1,Overzicht!$B$2:$B$35,0),4),INDEX(Verdeelsleutels_percentage!$A:$AB,MATCH(demand!$C198,Verdeelsleutels_percentage!$C:$C,0),MATCH(INDEX(Overzicht!$B$1:$F$35,MATCH(demand!R$1,Overzicht!$B:$B,0),5),Verdeelsleutels_percentage!$1:$1,0)))</f>
        <v>9.0017161046334292E-4</v>
      </c>
      <c r="S198">
        <f>PRODUCT(INDEX(Overzicht!$B$2:$E$35,MATCH(demand!S$1,Overzicht!$B$2:$B$35,0),4),INDEX(Verdeelsleutels_percentage!$A:$AB,MATCH(demand!$C198,Verdeelsleutels_percentage!$C:$C,0),MATCH(INDEX(Overzicht!$B$1:$F$35,MATCH(demand!S$1,Overzicht!$B:$B,0),5),Verdeelsleutels_percentage!$1:$1,0)))</f>
        <v>6.9189661039535388E-3</v>
      </c>
      <c r="T198">
        <f>PRODUCT(INDEX(Overzicht!$B$2:$E$35,MATCH(demand!T$1,Overzicht!$B$2:$B$35,0),4),INDEX(Verdeelsleutels_percentage!$A:$AB,MATCH(demand!$C198,Verdeelsleutels_percentage!$C:$C,0),MATCH(INDEX(Overzicht!$B$1:$F$35,MATCH(demand!T$1,Overzicht!$B:$B,0),5),Verdeelsleutels_percentage!$1:$1,0)))</f>
        <v>5.6481355950641129E-3</v>
      </c>
      <c r="U198">
        <f>PRODUCT(INDEX(Overzicht!$B$2:$E$35,MATCH(demand!U$1,Overzicht!$B$2:$B$35,0),4),INDEX(Verdeelsleutels_percentage!$A:$AB,MATCH(demand!$C198,Verdeelsleutels_percentage!$C:$C,0),MATCH(INDEX(Overzicht!$B$1:$F$35,MATCH(demand!U$1,Overzicht!$B:$B,0),5),Verdeelsleutels_percentage!$1:$1,0)))</f>
        <v>1.7650423734575354E-2</v>
      </c>
      <c r="V198">
        <f>PRODUCT(INDEX(Overzicht!$B$2:$E$35,MATCH(demand!V$1,Overzicht!$B$2:$B$35,0),4),INDEX(Verdeelsleutels_percentage!$A:$AB,MATCH(demand!$C198,Verdeelsleutels_percentage!$C:$C,0),MATCH(INDEX(Overzicht!$B$1:$F$35,MATCH(demand!V$1,Overzicht!$B:$B,0),5),Verdeelsleutels_percentage!$1:$1,0)))</f>
        <v>1.5532372886426311E-3</v>
      </c>
      <c r="W198">
        <f>PRODUCT(INDEX(Overzicht!$B$2:$E$35,MATCH(demand!W$1,Overzicht!$B$2:$B$35,0),4),INDEX(Verdeelsleutels_percentage!$A:$AB,MATCH(demand!$C198,Verdeelsleutels_percentage!$C:$C,0),MATCH(INDEX(Overzicht!$B$1:$F$35,MATCH(demand!W$1,Overzicht!$B:$B,0),5),Verdeelsleutels_percentage!$1:$1,0)))</f>
        <v>1.6944406785192337E-2</v>
      </c>
      <c r="X198">
        <f>PRODUCT(INDEX(Overzicht!$B$2:$E$35,MATCH(demand!X$1,Overzicht!$B$2:$B$35,0),4),INDEX(Verdeelsleutels_percentage!$A:$AB,MATCH(demand!$C198,Verdeelsleutels_percentage!$C:$C,0),MATCH(INDEX(Overzicht!$B$1:$F$35,MATCH(demand!X$1,Overzicht!$B:$B,0),5),Verdeelsleutels_percentage!$1:$1,0)))</f>
        <v>1.6702317812875433E-5</v>
      </c>
      <c r="Y198">
        <f>PRODUCT(INDEX(Overzicht!$B$2:$E$35,MATCH(demand!Y$1,Overzicht!$B$2:$B$35,0),4),INDEX(Verdeelsleutels_percentage!$A:$AB,MATCH(demand!$C198,Verdeelsleutels_percentage!$C:$C,0),MATCH(INDEX(Overzicht!$B$1:$F$35,MATCH(demand!Y$1,Overzicht!$B:$B,0),5),Verdeelsleutels_percentage!$1:$1,0)))</f>
        <v>4.5955470534812374E-7</v>
      </c>
      <c r="Z198">
        <f>PRODUCT(INDEX(Overzicht!$B$2:$E$35,MATCH(demand!Z$1,Overzicht!$B$2:$B$35,0),4),INDEX(Verdeelsleutels_percentage!$A:$AB,MATCH(demand!$C198,Verdeelsleutels_percentage!$C:$C,0),MATCH(INDEX(Overzicht!$B$1:$F$35,MATCH(demand!Z$1,Overzicht!$B:$B,0),5),Verdeelsleutels_percentage!$1:$1,0)))</f>
        <v>0</v>
      </c>
      <c r="AA198">
        <f>PRODUCT(INDEX(Overzicht!$B$2:$E$35,MATCH(demand!AA$1,Overzicht!$B$2:$B$35,0),4),INDEX(Verdeelsleutels_percentage!$A:$AB,MATCH(demand!$C198,Verdeelsleutels_percentage!$C:$C,0),MATCH(INDEX(Overzicht!$B$1:$F$35,MATCH(demand!AA$1,Overzicht!$B:$B,0),5),Verdeelsleutels_percentage!$1:$1,0)))</f>
        <v>1.0749817668961959E-5</v>
      </c>
      <c r="AB198">
        <f>PRODUCT(INDEX(Overzicht!$B$2:$E$35,MATCH(demand!AB$1,Overzicht!$B$2:$B$35,0),4),INDEX(Verdeelsleutels_percentage!$A:$AB,MATCH(demand!$C198,Verdeelsleutels_percentage!$C:$C,0),MATCH(INDEX(Overzicht!$B$1:$F$35,MATCH(demand!AB$1,Overzicht!$B:$B,0),5),Verdeelsleutels_percentage!$1:$1,0)))</f>
        <v>5.2497865599936428E-3</v>
      </c>
      <c r="AC198">
        <f>PRODUCT(INDEX(Overzicht!$B$2:$E$35,MATCH(demand!AC$1,Overzicht!$B$2:$B$35,0),4),INDEX(Verdeelsleutels_percentage!$A:$AB,MATCH(demand!$C198,Verdeelsleutels_percentage!$C:$C,0),MATCH(INDEX(Overzicht!$B$1:$F$35,MATCH(demand!AC$1,Overzicht!$B:$B,0),5),Verdeelsleutels_percentage!$1:$1,0)))</f>
        <v>1.7010293638037032E-4</v>
      </c>
      <c r="AD198">
        <f>PRODUCT(INDEX(Overzicht!$B$2:$E$35,MATCH(demand!AD$1,Overzicht!$B$2:$B$35,0),4),INDEX(Verdeelsleutels_percentage!$A:$AB,MATCH(demand!$C198,Verdeelsleutels_percentage!$C:$C,0),MATCH(INDEX(Overzicht!$B$1:$F$35,MATCH(demand!AD$1,Overzicht!$B:$B,0),5),Verdeelsleutels_percentage!$1:$1,0)))</f>
        <v>0</v>
      </c>
      <c r="AE198">
        <f>PRODUCT(INDEX(Overzicht!$B$2:$E$35,MATCH(demand!AE$1,Overzicht!$B$2:$B$35,0),4),INDEX(Verdeelsleutels_percentage!$A:$AB,MATCH(demand!$C198,Verdeelsleutels_percentage!$C:$C,0),MATCH(INDEX(Overzicht!$B$1:$F$35,MATCH(demand!AE$1,Overzicht!$B:$B,0),5),Verdeelsleutels_percentage!$1:$1,0)))</f>
        <v>0</v>
      </c>
      <c r="AF198">
        <f>PRODUCT(INDEX(Overzicht!$B$2:$E$35,MATCH(demand!AF$1,Overzicht!$B$2:$B$35,0),4),INDEX(Verdeelsleutels_percentage!$A:$AB,MATCH(demand!$C198,Verdeelsleutels_percentage!$C:$C,0),MATCH(INDEX(Overzicht!$B$1:$F$35,MATCH(demand!AF$1,Overzicht!$B:$B,0),5),Verdeelsleutels_percentage!$1:$1,0)))</f>
        <v>0</v>
      </c>
      <c r="AG198">
        <f>PRODUCT(INDEX(Overzicht!$B$2:$E$35,MATCH(demand!AG$1,Overzicht!$B$2:$B$35,0),4),INDEX(Verdeelsleutels_percentage!$A:$AB,MATCH(demand!$C198,Verdeelsleutels_percentage!$C:$C,0),MATCH(INDEX(Overzicht!$B$1:$F$35,MATCH(demand!AG$1,Overzicht!$B:$B,0),5),Verdeelsleutels_percentage!$1:$1,0)))</f>
        <v>0</v>
      </c>
      <c r="AH198">
        <f>PRODUCT(INDEX(Overzicht!$B$2:$E$35,MATCH(demand!AH$1,Overzicht!$B$2:$B$35,0),4),INDEX(Verdeelsleutels_percentage!$A:$AB,MATCH(demand!$C198,Verdeelsleutels_percentage!$C:$C,0),MATCH(INDEX(Overzicht!$B$1:$F$35,MATCH(demand!AH$1,Overzicht!$B:$B,0),5),Verdeelsleutels_percentage!$1:$1,0)))</f>
        <v>1.3974762969650546E-4</v>
      </c>
      <c r="AI198">
        <f>PRODUCT(INDEX(Overzicht!$B$2:$E$35,MATCH(demand!AI$1,Overzicht!$B$2:$B$35,0),4),INDEX(Verdeelsleutels_percentage!$A:$AB,MATCH(demand!$C198,Verdeelsleutels_percentage!$C:$C,0),MATCH(INDEX(Overzicht!$B$1:$F$35,MATCH(demand!AI$1,Overzicht!$B:$B,0),5),Verdeelsleutels_percentage!$1:$1,0)))</f>
        <v>2.1499635337923919E-5</v>
      </c>
      <c r="AJ198">
        <f>PRODUCT(INDEX(Overzicht!$B$2:$E$35,MATCH(demand!AJ$1,Overzicht!$B$2:$B$35,0),4),INDEX(Verdeelsleutels_percentage!$A:$AB,MATCH(demand!$C198,Verdeelsleutels_percentage!$C:$C,0),MATCH(INDEX(Overzicht!$B$1:$F$35,MATCH(demand!AJ$1,Overzicht!$B:$B,0),5),Verdeelsleutels_percentage!$1:$1,0)))</f>
        <v>0</v>
      </c>
      <c r="AK198">
        <f>PRODUCT(INDEX(Overzicht!$B$2:$E$35,MATCH(demand!AK$1,Overzicht!$B$2:$B$35,0),4),INDEX(Verdeelsleutels_percentage!$A:$AB,MATCH(demand!$C198,Verdeelsleutels_percentage!$C:$C,0),MATCH(INDEX(Overzicht!$B$1:$F$35,MATCH(demand!AK$1,Overzicht!$B:$B,0),5),Verdeelsleutels_percentage!$1:$1,0)))</f>
        <v>2.2027728820750041E-4</v>
      </c>
      <c r="AL198">
        <f>PRODUCT(INDEX(Overzicht!$B$2:$E$35,MATCH(demand!AL$1,Overzicht!$B$2:$B$35,0),4),INDEX(Verdeelsleutels_percentage!$A:$AB,MATCH(demand!$C198,Verdeelsleutels_percentage!$C:$C,0),MATCH(INDEX(Overzicht!$B$1:$F$35,MATCH(demand!AL$1,Overzicht!$B:$B,0),5),Verdeelsleutels_percentage!$1:$1,0)))</f>
        <v>2.8240677975320564E-3</v>
      </c>
      <c r="AM198">
        <f>PRODUCT(INDEX(Overzicht!$B$2:$E$35,MATCH(demand!AM$1,Overzicht!$B$2:$B$35,0),4),INDEX(Verdeelsleutels_percentage!$A:$AB,MATCH(demand!$C198,Verdeelsleutels_percentage!$C:$C,0),MATCH(INDEX(Overzicht!$B$1:$F$35,MATCH(demand!AM$1,Overzicht!$B:$B,0),5),Verdeelsleutels_percentage!$1:$1,0)))</f>
        <v>5.6481355950641129E-3</v>
      </c>
      <c r="AN198">
        <f>PRODUCT(INDEX(Overzicht!$B$2:$E$35,MATCH(demand!AN$1,Overzicht!$B$2:$B$35,0),4),INDEX(Verdeelsleutels_percentage!$A:$AB,MATCH(demand!$C198,Verdeelsleutels_percentage!$C:$C,0),MATCH(INDEX(Overzicht!$B$1:$F$35,MATCH(demand!AN$1,Overzicht!$B:$B,0),5),Verdeelsleutels_percentage!$1:$1,0)))</f>
        <v>2.8240677975320564E-3</v>
      </c>
      <c r="AO198">
        <f>PRODUCT(INDEX(Overzicht!$B$2:$E$35,MATCH(demand!AO$1,Overzicht!$B$2:$B$35,0),4),INDEX(Verdeelsleutels_percentage!$A:$AB,MATCH(demand!$C198,Verdeelsleutels_percentage!$C:$C,0),MATCH(INDEX(Overzicht!$B$1:$F$35,MATCH(demand!AO$1,Overzicht!$B:$B,0),5),Verdeelsleutels_percentage!$1:$1,0)))</f>
        <v>9.8842372913621971E-3</v>
      </c>
    </row>
    <row r="199" spans="2:41">
      <c r="B199" t="str">
        <f>INDEX('ETLocal datasets'!B:C,MATCH(C199,'ETLocal datasets'!C:C,0),1)</f>
        <v>GM0585</v>
      </c>
      <c r="C199" t="str">
        <f>'ETLocal datasets'!C182</f>
        <v>Binnenmaas</v>
      </c>
      <c r="D199">
        <f t="shared" si="14"/>
        <v>4.7212103415961909E-2</v>
      </c>
      <c r="E199">
        <f t="shared" si="15"/>
        <v>7.1098423505319711E-2</v>
      </c>
      <c r="F199">
        <f t="shared" si="16"/>
        <v>1.7796730652291613E-2</v>
      </c>
      <c r="G199">
        <f t="shared" si="17"/>
        <v>3.6610417341857035E-2</v>
      </c>
      <c r="H199">
        <f>PRODUCT(INDEX(Overzicht!$B$2:$E$35,MATCH(demand!H$1,Overzicht!$B$2:$B$35,0),4),INDEX(Verdeelsleutels_percentage!$A:$AB,MATCH(demand!$C199,Verdeelsleutels_percentage!$C:$C,0),MATCH(INDEX(Overzicht!$B$1:$F$35,MATCH(demand!H$1,Overzicht!$B:$B,0),5),Verdeelsleutels_percentage!$1:$1,0)))</f>
        <v>1.7796730652291613E-2</v>
      </c>
      <c r="I199">
        <f>PRODUCT(INDEX(Overzicht!$B$2:$E$35,MATCH(demand!I$1,Overzicht!$B$2:$B$35,0),4),INDEX(Verdeelsleutels_percentage!$A:$AB,MATCH(demand!$C199,Verdeelsleutels_percentage!$C:$C,0),MATCH(INDEX(Overzicht!$B$1:$F$35,MATCH(demand!I$1,Overzicht!$B:$B,0),5),Verdeelsleutels_percentage!$1:$1,0)))</f>
        <v>1.2668575622808258E-2</v>
      </c>
      <c r="J199">
        <f>PRODUCT(INDEX(Overzicht!$B$2:$E$35,MATCH(demand!J$1,Overzicht!$B$2:$B$35,0),4),INDEX(Verdeelsleutels_percentage!$A:$AB,MATCH(demand!$C199,Verdeelsleutels_percentage!$C:$C,0),MATCH(INDEX(Overzicht!$B$1:$F$35,MATCH(demand!J$1,Overzicht!$B:$B,0),5),Verdeelsleutels_percentage!$1:$1,0)))</f>
        <v>4.067824149095226E-3</v>
      </c>
      <c r="K199">
        <f>PRODUCT(INDEX(Overzicht!$B$2:$E$35,MATCH(demand!K$1,Overzicht!$B$2:$B$35,0),4),INDEX(Verdeelsleutels_percentage!$A:$AB,MATCH(demand!$C199,Verdeelsleutels_percentage!$C:$C,0),MATCH(INDEX(Overzicht!$B$1:$F$35,MATCH(demand!K$1,Overzicht!$B:$B,0),5),Verdeelsleutels_percentage!$1:$1,0)))</f>
        <v>1.4780004893276302E-3</v>
      </c>
      <c r="L199">
        <f>PRODUCT(INDEX(Overzicht!$B$2:$E$35,MATCH(demand!L$1,Overzicht!$B$2:$B$35,0),4),INDEX(Verdeelsleutels_percentage!$A:$AB,MATCH(demand!$C199,Verdeelsleutels_percentage!$C:$C,0),MATCH(INDEX(Overzicht!$B$1:$F$35,MATCH(demand!L$1,Overzicht!$B:$B,0),5),Verdeelsleutels_percentage!$1:$1,0)))</f>
        <v>6.1017362236428395E-3</v>
      </c>
      <c r="M199">
        <f>PRODUCT(INDEX(Overzicht!$B$2:$E$35,MATCH(demand!M$1,Overzicht!$B$2:$B$35,0),4),INDEX(Verdeelsleutels_percentage!$A:$AB,MATCH(demand!$C199,Verdeelsleutels_percentage!$C:$C,0),MATCH(INDEX(Overzicht!$B$1:$F$35,MATCH(demand!M$1,Overzicht!$B:$B,0),5),Verdeelsleutels_percentage!$1:$1,0)))</f>
        <v>5.4121241940078202E-4</v>
      </c>
      <c r="N199">
        <f>PRODUCT(INDEX(Overzicht!$B$2:$E$35,MATCH(demand!N$1,Overzicht!$B$2:$B$35,0),4),INDEX(Verdeelsleutels_percentage!$A:$AB,MATCH(demand!$C199,Verdeelsleutels_percentage!$C:$C,0),MATCH(INDEX(Overzicht!$B$1:$F$35,MATCH(demand!N$1,Overzicht!$B:$B,0),5),Verdeelsleutels_percentage!$1:$1,0)))</f>
        <v>7.2456345521230052E-3</v>
      </c>
      <c r="O199">
        <f>PRODUCT(INDEX(Overzicht!$B$2:$E$35,MATCH(demand!O$1,Overzicht!$B$2:$B$35,0),4),INDEX(Verdeelsleutels_percentage!$A:$AB,MATCH(demand!$C199,Verdeelsleutels_percentage!$C:$C,0),MATCH(INDEX(Overzicht!$B$1:$F$35,MATCH(demand!O$1,Overzicht!$B:$B,0),5),Verdeelsleutels_percentage!$1:$1,0)))</f>
        <v>0</v>
      </c>
      <c r="P199">
        <f>PRODUCT(INDEX(Overzicht!$B$2:$E$35,MATCH(demand!P$1,Overzicht!$B$2:$B$35,0),4),INDEX(Verdeelsleutels_percentage!$A:$AB,MATCH(demand!$C199,Verdeelsleutels_percentage!$C:$C,0),MATCH(INDEX(Overzicht!$B$1:$F$35,MATCH(demand!P$1,Overzicht!$B:$B,0),5),Verdeelsleutels_percentage!$1:$1,0)))</f>
        <v>2.0321537968989382E-2</v>
      </c>
      <c r="Q199">
        <f>PRODUCT(INDEX(Overzicht!$B$2:$E$35,MATCH(demand!Q$1,Overzicht!$B$2:$B$35,0),4),INDEX(Verdeelsleutels_percentage!$A:$AB,MATCH(demand!$C199,Verdeelsleutels_percentage!$C:$C,0),MATCH(INDEX(Overzicht!$B$1:$F$35,MATCH(demand!Q$1,Overzicht!$B:$B,0),5),Verdeelsleutels_percentage!$1:$1,0)))</f>
        <v>6.0381764713132264E-3</v>
      </c>
      <c r="R199">
        <f>PRODUCT(INDEX(Overzicht!$B$2:$E$35,MATCH(demand!R$1,Overzicht!$B$2:$B$35,0),4),INDEX(Verdeelsleutels_percentage!$A:$AB,MATCH(demand!$C199,Verdeelsleutels_percentage!$C:$C,0),MATCH(INDEX(Overzicht!$B$1:$F$35,MATCH(demand!R$1,Overzicht!$B:$B,0),5),Verdeelsleutels_percentage!$1:$1,0)))</f>
        <v>1.0805157896034193E-3</v>
      </c>
      <c r="S199">
        <f>PRODUCT(INDEX(Overzicht!$B$2:$E$35,MATCH(demand!S$1,Overzicht!$B$2:$B$35,0),4),INDEX(Verdeelsleutels_percentage!$A:$AB,MATCH(demand!$C199,Verdeelsleutels_percentage!$C:$C,0),MATCH(INDEX(Overzicht!$B$1:$F$35,MATCH(demand!S$1,Overzicht!$B:$B,0),5),Verdeelsleutels_percentage!$1:$1,0)))</f>
        <v>8.3051409710694201E-3</v>
      </c>
      <c r="T199">
        <f>PRODUCT(INDEX(Overzicht!$B$2:$E$35,MATCH(demand!T$1,Overzicht!$B$2:$B$35,0),4),INDEX(Verdeelsleutels_percentage!$A:$AB,MATCH(demand!$C199,Verdeelsleutels_percentage!$C:$C,0),MATCH(INDEX(Overzicht!$B$1:$F$35,MATCH(demand!T$1,Overzicht!$B:$B,0),5),Verdeelsleutels_percentage!$1:$1,0)))</f>
        <v>6.77970691515871E-3</v>
      </c>
      <c r="U199">
        <f>PRODUCT(INDEX(Overzicht!$B$2:$E$35,MATCH(demand!U$1,Overzicht!$B$2:$B$35,0),4),INDEX(Verdeelsleutels_percentage!$A:$AB,MATCH(demand!$C199,Verdeelsleutels_percentage!$C:$C,0),MATCH(INDEX(Overzicht!$B$1:$F$35,MATCH(demand!U$1,Overzicht!$B:$B,0),5),Verdeelsleutels_percentage!$1:$1,0)))</f>
        <v>2.1186584109870968E-2</v>
      </c>
      <c r="V199">
        <f>PRODUCT(INDEX(Overzicht!$B$2:$E$35,MATCH(demand!V$1,Overzicht!$B$2:$B$35,0),4),INDEX(Verdeelsleutels_percentage!$A:$AB,MATCH(demand!$C199,Verdeelsleutels_percentage!$C:$C,0),MATCH(INDEX(Overzicht!$B$1:$F$35,MATCH(demand!V$1,Overzicht!$B:$B,0),5),Verdeelsleutels_percentage!$1:$1,0)))</f>
        <v>1.8644194016686454E-3</v>
      </c>
      <c r="W199">
        <f>PRODUCT(INDEX(Overzicht!$B$2:$E$35,MATCH(demand!W$1,Overzicht!$B$2:$B$35,0),4),INDEX(Verdeelsleutels_percentage!$A:$AB,MATCH(demand!$C199,Verdeelsleutels_percentage!$C:$C,0),MATCH(INDEX(Overzicht!$B$1:$F$35,MATCH(demand!W$1,Overzicht!$B:$B,0),5),Verdeelsleutels_percentage!$1:$1,0)))</f>
        <v>2.0339120745476131E-2</v>
      </c>
      <c r="X199">
        <f>PRODUCT(INDEX(Overzicht!$B$2:$E$35,MATCH(demand!X$1,Overzicht!$B$2:$B$35,0),4),INDEX(Verdeelsleutels_percentage!$A:$AB,MATCH(demand!$C199,Verdeelsleutels_percentage!$C:$C,0),MATCH(INDEX(Overzicht!$B$1:$F$35,MATCH(demand!X$1,Overzicht!$B:$B,0),5),Verdeelsleutels_percentage!$1:$1,0)))</f>
        <v>7.0706478741172684E-4</v>
      </c>
      <c r="Y199">
        <f>PRODUCT(INDEX(Overzicht!$B$2:$E$35,MATCH(demand!Y$1,Overzicht!$B$2:$B$35,0),4),INDEX(Verdeelsleutels_percentage!$A:$AB,MATCH(demand!$C199,Verdeelsleutels_percentage!$C:$C,0),MATCH(INDEX(Overzicht!$B$1:$F$35,MATCH(demand!Y$1,Overzicht!$B:$B,0),5),Verdeelsleutels_percentage!$1:$1,0)))</f>
        <v>2.0649375736981832E-6</v>
      </c>
      <c r="Z199">
        <f>PRODUCT(INDEX(Overzicht!$B$2:$E$35,MATCH(demand!Z$1,Overzicht!$B$2:$B$35,0),4),INDEX(Verdeelsleutels_percentage!$A:$AB,MATCH(demand!$C199,Verdeelsleutels_percentage!$C:$C,0),MATCH(INDEX(Overzicht!$B$1:$F$35,MATCH(demand!Z$1,Overzicht!$B:$B,0),5),Verdeelsleutels_percentage!$1:$1,0)))</f>
        <v>0</v>
      </c>
      <c r="AA199">
        <f>PRODUCT(INDEX(Overzicht!$B$2:$E$35,MATCH(demand!AA$1,Overzicht!$B$2:$B$35,0),4),INDEX(Verdeelsleutels_percentage!$A:$AB,MATCH(demand!$C199,Verdeelsleutels_percentage!$C:$C,0),MATCH(INDEX(Overzicht!$B$1:$F$35,MATCH(demand!AA$1,Overzicht!$B:$B,0),5),Verdeelsleutels_percentage!$1:$1,0)))</f>
        <v>4.8302633302881483E-5</v>
      </c>
      <c r="AB199">
        <f>PRODUCT(INDEX(Overzicht!$B$2:$E$35,MATCH(demand!AB$1,Overzicht!$B$2:$B$35,0),4),INDEX(Verdeelsleutels_percentage!$A:$AB,MATCH(demand!$C199,Verdeelsleutels_percentage!$C:$C,0),MATCH(INDEX(Overzicht!$B$1:$F$35,MATCH(demand!AB$1,Overzicht!$B:$B,0),5),Verdeelsleutels_percentage!$1:$1,0)))</f>
        <v>9.3441508017366084E-3</v>
      </c>
      <c r="AC199">
        <f>PRODUCT(INDEX(Overzicht!$B$2:$E$35,MATCH(demand!AC$1,Overzicht!$B$2:$B$35,0),4),INDEX(Verdeelsleutels_percentage!$A:$AB,MATCH(demand!$C199,Verdeelsleutels_percentage!$C:$C,0),MATCH(INDEX(Overzicht!$B$1:$F$35,MATCH(demand!AC$1,Overzicht!$B:$B,0),5),Verdeelsleutels_percentage!$1:$1,0)))</f>
        <v>3.8832627248652643E-4</v>
      </c>
      <c r="AD199">
        <f>PRODUCT(INDEX(Overzicht!$B$2:$E$35,MATCH(demand!AD$1,Overzicht!$B$2:$B$35,0),4),INDEX(Verdeelsleutels_percentage!$A:$AB,MATCH(demand!$C199,Verdeelsleutels_percentage!$C:$C,0),MATCH(INDEX(Overzicht!$B$1:$F$35,MATCH(demand!AD$1,Overzicht!$B:$B,0),5),Verdeelsleutels_percentage!$1:$1,0)))</f>
        <v>0</v>
      </c>
      <c r="AE199">
        <f>PRODUCT(INDEX(Overzicht!$B$2:$E$35,MATCH(demand!AE$1,Overzicht!$B$2:$B$35,0),4),INDEX(Verdeelsleutels_percentage!$A:$AB,MATCH(demand!$C199,Verdeelsleutels_percentage!$C:$C,0),MATCH(INDEX(Overzicht!$B$1:$F$35,MATCH(demand!AE$1,Overzicht!$B:$B,0),5),Verdeelsleutels_percentage!$1:$1,0)))</f>
        <v>0</v>
      </c>
      <c r="AF199">
        <f>PRODUCT(INDEX(Overzicht!$B$2:$E$35,MATCH(demand!AF$1,Overzicht!$B$2:$B$35,0),4),INDEX(Verdeelsleutels_percentage!$A:$AB,MATCH(demand!$C199,Verdeelsleutels_percentage!$C:$C,0),MATCH(INDEX(Overzicht!$B$1:$F$35,MATCH(demand!AF$1,Overzicht!$B:$B,0),5),Verdeelsleutels_percentage!$1:$1,0)))</f>
        <v>0</v>
      </c>
      <c r="AG199">
        <f>PRODUCT(INDEX(Overzicht!$B$2:$E$35,MATCH(demand!AG$1,Overzicht!$B$2:$B$35,0),4),INDEX(Verdeelsleutels_percentage!$A:$AB,MATCH(demand!$C199,Verdeelsleutels_percentage!$C:$C,0),MATCH(INDEX(Overzicht!$B$1:$F$35,MATCH(demand!AG$1,Overzicht!$B:$B,0),5),Verdeelsleutels_percentage!$1:$1,0)))</f>
        <v>0</v>
      </c>
      <c r="AH199">
        <f>PRODUCT(INDEX(Overzicht!$B$2:$E$35,MATCH(demand!AH$1,Overzicht!$B$2:$B$35,0),4),INDEX(Verdeelsleutels_percentage!$A:$AB,MATCH(demand!$C199,Verdeelsleutels_percentage!$C:$C,0),MATCH(INDEX(Overzicht!$B$1:$F$35,MATCH(demand!AH$1,Overzicht!$B:$B,0),5),Verdeelsleutels_percentage!$1:$1,0)))</f>
        <v>6.2793423293745927E-4</v>
      </c>
      <c r="AI199">
        <f>PRODUCT(INDEX(Overzicht!$B$2:$E$35,MATCH(demand!AI$1,Overzicht!$B$2:$B$35,0),4),INDEX(Verdeelsleutels_percentage!$A:$AB,MATCH(demand!$C199,Verdeelsleutels_percentage!$C:$C,0),MATCH(INDEX(Overzicht!$B$1:$F$35,MATCH(demand!AI$1,Overzicht!$B:$B,0),5),Verdeelsleutels_percentage!$1:$1,0)))</f>
        <v>9.6605266605762966E-5</v>
      </c>
      <c r="AJ199">
        <f>PRODUCT(INDEX(Overzicht!$B$2:$E$35,MATCH(demand!AJ$1,Overzicht!$B$2:$B$35,0),4),INDEX(Verdeelsleutels_percentage!$A:$AB,MATCH(demand!$C199,Verdeelsleutels_percentage!$C:$C,0),MATCH(INDEX(Overzicht!$B$1:$F$35,MATCH(demand!AJ$1,Overzicht!$B:$B,0),5),Verdeelsleutels_percentage!$1:$1,0)))</f>
        <v>0</v>
      </c>
      <c r="AK199">
        <f>PRODUCT(INDEX(Overzicht!$B$2:$E$35,MATCH(demand!AK$1,Overzicht!$B$2:$B$35,0),4),INDEX(Verdeelsleutels_percentage!$A:$AB,MATCH(demand!$C199,Verdeelsleutels_percentage!$C:$C,0),MATCH(INDEX(Overzicht!$B$1:$F$35,MATCH(demand!AK$1,Overzicht!$B:$B,0),5),Verdeelsleutels_percentage!$1:$1,0)))</f>
        <v>2.6440856969118967E-4</v>
      </c>
      <c r="AL199">
        <f>PRODUCT(INDEX(Overzicht!$B$2:$E$35,MATCH(demand!AL$1,Overzicht!$B$2:$B$35,0),4),INDEX(Verdeelsleutels_percentage!$A:$AB,MATCH(demand!$C199,Verdeelsleutels_percentage!$C:$C,0),MATCH(INDEX(Overzicht!$B$1:$F$35,MATCH(demand!AL$1,Overzicht!$B:$B,0),5),Verdeelsleutels_percentage!$1:$1,0)))</f>
        <v>3.389853457579355E-3</v>
      </c>
      <c r="AM199">
        <f>PRODUCT(INDEX(Overzicht!$B$2:$E$35,MATCH(demand!AM$1,Overzicht!$B$2:$B$35,0),4),INDEX(Verdeelsleutels_percentage!$A:$AB,MATCH(demand!$C199,Verdeelsleutels_percentage!$C:$C,0),MATCH(INDEX(Overzicht!$B$1:$F$35,MATCH(demand!AM$1,Overzicht!$B:$B,0),5),Verdeelsleutels_percentage!$1:$1,0)))</f>
        <v>6.77970691515871E-3</v>
      </c>
      <c r="AN199">
        <f>PRODUCT(INDEX(Overzicht!$B$2:$E$35,MATCH(demand!AN$1,Overzicht!$B$2:$B$35,0),4),INDEX(Verdeelsleutels_percentage!$A:$AB,MATCH(demand!$C199,Verdeelsleutels_percentage!$C:$C,0),MATCH(INDEX(Overzicht!$B$1:$F$35,MATCH(demand!AN$1,Overzicht!$B:$B,0),5),Verdeelsleutels_percentage!$1:$1,0)))</f>
        <v>3.389853457579355E-3</v>
      </c>
      <c r="AO199">
        <f>PRODUCT(INDEX(Overzicht!$B$2:$E$35,MATCH(demand!AO$1,Overzicht!$B$2:$B$35,0),4),INDEX(Verdeelsleutels_percentage!$A:$AB,MATCH(demand!$C199,Verdeelsleutels_percentage!$C:$C,0),MATCH(INDEX(Overzicht!$B$1:$F$35,MATCH(demand!AO$1,Overzicht!$B:$B,0),5),Verdeelsleutels_percentage!$1:$1,0)))</f>
        <v>1.1864487101527743E-2</v>
      </c>
    </row>
    <row r="200" spans="2:41">
      <c r="B200" t="str">
        <f>INDEX('ETLocal datasets'!B:C,MATCH(C200,'ETLocal datasets'!C:C,0),1)</f>
        <v>GM0588</v>
      </c>
      <c r="C200" t="str">
        <f>'ETLocal datasets'!C183</f>
        <v>Korendijk</v>
      </c>
      <c r="D200">
        <f t="shared" ref="D200:D263" si="18">SUMIF(H$2:AP$2,"NAT",H200:AP200)</f>
        <v>5.3046595835795692E-2</v>
      </c>
      <c r="E200">
        <f t="shared" ref="E200:E263" si="19">SUMIF(H$2:AP$2,"DROOG",H200:AP200)</f>
        <v>2.6597210876567232E-2</v>
      </c>
      <c r="F200">
        <f t="shared" ref="F200:F263" si="20">SUMIF(H$2:AP$2,"VET",H200:AP200)</f>
        <v>6.8466256220358537E-3</v>
      </c>
      <c r="G200">
        <f t="shared" ref="G200:G263" si="21">SUMIF(H$2:AP$2,"AFVAL",H200:AP200)</f>
        <v>1.4084486993902327E-2</v>
      </c>
      <c r="H200">
        <f>PRODUCT(INDEX(Overzicht!$B$2:$E$35,MATCH(demand!H$1,Overzicht!$B$2:$B$35,0),4),INDEX(Verdeelsleutels_percentage!$A:$AB,MATCH(demand!$C200,Verdeelsleutels_percentage!$C:$C,0),MATCH(INDEX(Overzicht!$B$1:$F$35,MATCH(demand!H$1,Overzicht!$B:$B,0),5),Verdeelsleutels_percentage!$1:$1,0)))</f>
        <v>6.8466256220358537E-3</v>
      </c>
      <c r="I200">
        <f>PRODUCT(INDEX(Overzicht!$B$2:$E$35,MATCH(demand!I$1,Overzicht!$B$2:$B$35,0),4),INDEX(Verdeelsleutels_percentage!$A:$AB,MATCH(demand!$C200,Verdeelsleutels_percentage!$C:$C,0),MATCH(INDEX(Overzicht!$B$1:$F$35,MATCH(demand!I$1,Overzicht!$B:$B,0),5),Verdeelsleutels_percentage!$1:$1,0)))</f>
        <v>1.4735943832408945E-2</v>
      </c>
      <c r="J200">
        <f>PRODUCT(INDEX(Overzicht!$B$2:$E$35,MATCH(demand!J$1,Overzicht!$B$2:$B$35,0),4),INDEX(Verdeelsleutels_percentage!$A:$AB,MATCH(demand!$C200,Verdeelsleutels_percentage!$C:$C,0),MATCH(INDEX(Overzicht!$B$1:$F$35,MATCH(demand!J$1,Overzicht!$B:$B,0),5),Verdeelsleutels_percentage!$1:$1,0)))</f>
        <v>1.5649429993224806E-3</v>
      </c>
      <c r="K200">
        <f>PRODUCT(INDEX(Overzicht!$B$2:$E$35,MATCH(demand!K$1,Overzicht!$B$2:$B$35,0),4),INDEX(Verdeelsleutels_percentage!$A:$AB,MATCH(demand!$C200,Verdeelsleutels_percentage!$C:$C,0),MATCH(INDEX(Overzicht!$B$1:$F$35,MATCH(demand!K$1,Overzicht!$B:$B,0),5),Verdeelsleutels_percentage!$1:$1,0)))</f>
        <v>1.7191934471143771E-3</v>
      </c>
      <c r="L200">
        <f>PRODUCT(INDEX(Overzicht!$B$2:$E$35,MATCH(demand!L$1,Overzicht!$B$2:$B$35,0),4),INDEX(Verdeelsleutels_percentage!$A:$AB,MATCH(demand!$C200,Verdeelsleutels_percentage!$C:$C,0),MATCH(INDEX(Overzicht!$B$1:$F$35,MATCH(demand!L$1,Overzicht!$B:$B,0),5),Verdeelsleutels_percentage!$1:$1,0)))</f>
        <v>2.347414498983721E-3</v>
      </c>
      <c r="M200">
        <f>PRODUCT(INDEX(Overzicht!$B$2:$E$35,MATCH(demand!M$1,Overzicht!$B$2:$B$35,0),4),INDEX(Verdeelsleutels_percentage!$A:$AB,MATCH(demand!$C200,Verdeelsleutels_percentage!$C:$C,0),MATCH(INDEX(Overzicht!$B$1:$F$35,MATCH(demand!M$1,Overzicht!$B:$B,0),5),Verdeelsleutels_percentage!$1:$1,0)))</f>
        <v>7.2260869897077559E-4</v>
      </c>
      <c r="N200">
        <f>PRODUCT(INDEX(Overzicht!$B$2:$E$35,MATCH(demand!N$1,Overzicht!$B$2:$B$35,0),4),INDEX(Verdeelsleutels_percentage!$A:$AB,MATCH(demand!$C200,Verdeelsleutels_percentage!$C:$C,0),MATCH(INDEX(Overzicht!$B$1:$F$35,MATCH(demand!N$1,Overzicht!$B:$B,0),5),Verdeelsleutels_percentage!$1:$1,0)))</f>
        <v>7.8715887525479165E-4</v>
      </c>
      <c r="O200">
        <f>PRODUCT(INDEX(Overzicht!$B$2:$E$35,MATCH(demand!O$1,Overzicht!$B$2:$B$35,0),4),INDEX(Verdeelsleutels_percentage!$A:$AB,MATCH(demand!$C200,Verdeelsleutels_percentage!$C:$C,0),MATCH(INDEX(Overzicht!$B$1:$F$35,MATCH(demand!O$1,Overzicht!$B:$B,0),5),Verdeelsleutels_percentage!$1:$1,0)))</f>
        <v>0</v>
      </c>
      <c r="P200">
        <f>PRODUCT(INDEX(Overzicht!$B$2:$E$35,MATCH(demand!P$1,Overzicht!$B$2:$B$35,0),4),INDEX(Verdeelsleutels_percentage!$A:$AB,MATCH(demand!$C200,Verdeelsleutels_percentage!$C:$C,0),MATCH(INDEX(Overzicht!$B$1:$F$35,MATCH(demand!P$1,Overzicht!$B:$B,0),5),Verdeelsleutels_percentage!$1:$1,0)))</f>
        <v>3.0645854595903514E-2</v>
      </c>
      <c r="Q200">
        <f>PRODUCT(INDEX(Overzicht!$B$2:$E$35,MATCH(demand!Q$1,Overzicht!$B$2:$B$35,0),4),INDEX(Verdeelsleutels_percentage!$A:$AB,MATCH(demand!$C200,Verdeelsleutels_percentage!$C:$C,0),MATCH(INDEX(Overzicht!$B$1:$F$35,MATCH(demand!Q$1,Overzicht!$B:$B,0),5),Verdeelsleutels_percentage!$1:$1,0)))</f>
        <v>2.3229622646193074E-3</v>
      </c>
      <c r="R200">
        <f>PRODUCT(INDEX(Overzicht!$B$2:$E$35,MATCH(demand!R$1,Overzicht!$B$2:$B$35,0),4),INDEX(Verdeelsleutels_percentage!$A:$AB,MATCH(demand!$C200,Verdeelsleutels_percentage!$C:$C,0),MATCH(INDEX(Overzicht!$B$1:$F$35,MATCH(demand!R$1,Overzicht!$B:$B,0),5),Verdeelsleutels_percentage!$1:$1,0)))</f>
        <v>4.1568798419503394E-4</v>
      </c>
      <c r="S200">
        <f>PRODUCT(INDEX(Overzicht!$B$2:$E$35,MATCH(demand!S$1,Overzicht!$B$2:$B$35,0),4),INDEX(Verdeelsleutels_percentage!$A:$AB,MATCH(demand!$C200,Verdeelsleutels_percentage!$C:$C,0),MATCH(INDEX(Overzicht!$B$1:$F$35,MATCH(demand!S$1,Overzicht!$B:$B,0),5),Verdeelsleutels_percentage!$1:$1,0)))</f>
        <v>3.1950919569500649E-3</v>
      </c>
      <c r="T200">
        <f>PRODUCT(INDEX(Overzicht!$B$2:$E$35,MATCH(demand!T$1,Overzicht!$B$2:$B$35,0),4),INDEX(Verdeelsleutels_percentage!$A:$AB,MATCH(demand!$C200,Verdeelsleutels_percentage!$C:$C,0),MATCH(INDEX(Overzicht!$B$1:$F$35,MATCH(demand!T$1,Overzicht!$B:$B,0),5),Verdeelsleutels_percentage!$1:$1,0)))</f>
        <v>2.6082383322041346E-3</v>
      </c>
      <c r="U200">
        <f>PRODUCT(INDEX(Overzicht!$B$2:$E$35,MATCH(demand!U$1,Overzicht!$B$2:$B$35,0),4),INDEX(Verdeelsleutels_percentage!$A:$AB,MATCH(demand!$C200,Verdeelsleutels_percentage!$C:$C,0),MATCH(INDEX(Overzicht!$B$1:$F$35,MATCH(demand!U$1,Overzicht!$B:$B,0),5),Verdeelsleutels_percentage!$1:$1,0)))</f>
        <v>8.1507447881379209E-3</v>
      </c>
      <c r="V200">
        <f>PRODUCT(INDEX(Overzicht!$B$2:$E$35,MATCH(demand!V$1,Overzicht!$B$2:$B$35,0),4),INDEX(Verdeelsleutels_percentage!$A:$AB,MATCH(demand!$C200,Verdeelsleutels_percentage!$C:$C,0),MATCH(INDEX(Overzicht!$B$1:$F$35,MATCH(demand!V$1,Overzicht!$B:$B,0),5),Verdeelsleutels_percentage!$1:$1,0)))</f>
        <v>7.1726554135613703E-4</v>
      </c>
      <c r="W200">
        <f>PRODUCT(INDEX(Overzicht!$B$2:$E$35,MATCH(demand!W$1,Overzicht!$B$2:$B$35,0),4),INDEX(Verdeelsleutels_percentage!$A:$AB,MATCH(demand!$C200,Verdeelsleutels_percentage!$C:$C,0),MATCH(INDEX(Overzicht!$B$1:$F$35,MATCH(demand!W$1,Overzicht!$B:$B,0),5),Verdeelsleutels_percentage!$1:$1,0)))</f>
        <v>7.8247149966124037E-3</v>
      </c>
      <c r="X200">
        <f>PRODUCT(INDEX(Overzicht!$B$2:$E$35,MATCH(demand!X$1,Overzicht!$B$2:$B$35,0),4),INDEX(Verdeelsleutels_percentage!$A:$AB,MATCH(demand!$C200,Verdeelsleutels_percentage!$C:$C,0),MATCH(INDEX(Overzicht!$B$1:$F$35,MATCH(demand!X$1,Overzicht!$B:$B,0),5),Verdeelsleutels_percentage!$1:$1,0)))</f>
        <v>5.9014856272159868E-4</v>
      </c>
      <c r="Y200">
        <f>PRODUCT(INDEX(Overzicht!$B$2:$E$35,MATCH(demand!Y$1,Overzicht!$B$2:$B$35,0),4),INDEX(Verdeelsleutels_percentage!$A:$AB,MATCH(demand!$C200,Verdeelsleutels_percentage!$C:$C,0),MATCH(INDEX(Overzicht!$B$1:$F$35,MATCH(demand!Y$1,Overzicht!$B:$B,0),5),Verdeelsleutels_percentage!$1:$1,0)))</f>
        <v>2.3138311786745796E-6</v>
      </c>
      <c r="Z200">
        <f>PRODUCT(INDEX(Overzicht!$B$2:$E$35,MATCH(demand!Z$1,Overzicht!$B$2:$B$35,0),4),INDEX(Verdeelsleutels_percentage!$A:$AB,MATCH(demand!$C200,Verdeelsleutels_percentage!$C:$C,0),MATCH(INDEX(Overzicht!$B$1:$F$35,MATCH(demand!Z$1,Overzicht!$B:$B,0),5),Verdeelsleutels_percentage!$1:$1,0)))</f>
        <v>0</v>
      </c>
      <c r="AA200">
        <f>PRODUCT(INDEX(Overzicht!$B$2:$E$35,MATCH(demand!AA$1,Overzicht!$B$2:$B$35,0),4),INDEX(Verdeelsleutels_percentage!$A:$AB,MATCH(demand!$C200,Verdeelsleutels_percentage!$C:$C,0),MATCH(INDEX(Overzicht!$B$1:$F$35,MATCH(demand!AA$1,Overzicht!$B:$B,0),5),Verdeelsleutels_percentage!$1:$1,0)))</f>
        <v>5.4124705933908293E-5</v>
      </c>
      <c r="AB200">
        <f>PRODUCT(INDEX(Overzicht!$B$2:$E$35,MATCH(demand!AB$1,Overzicht!$B$2:$B$35,0),4),INDEX(Verdeelsleutels_percentage!$A:$AB,MATCH(demand!$C200,Verdeelsleutels_percentage!$C:$C,0),MATCH(INDEX(Overzicht!$B$1:$F$35,MATCH(demand!AB$1,Overzicht!$B:$B,0),5),Verdeelsleutels_percentage!$1:$1,0)))</f>
        <v>4.4136173285469231E-3</v>
      </c>
      <c r="AC200">
        <f>PRODUCT(INDEX(Overzicht!$B$2:$E$35,MATCH(demand!AC$1,Overzicht!$B$2:$B$35,0),4),INDEX(Verdeelsleutels_percentage!$A:$AB,MATCH(demand!$C200,Verdeelsleutels_percentage!$C:$C,0),MATCH(INDEX(Overzicht!$B$1:$F$35,MATCH(demand!AC$1,Overzicht!$B:$B,0),5),Verdeelsleutels_percentage!$1:$1,0)))</f>
        <v>2.1578083612044035E-4</v>
      </c>
      <c r="AD200">
        <f>PRODUCT(INDEX(Overzicht!$B$2:$E$35,MATCH(demand!AD$1,Overzicht!$B$2:$B$35,0),4),INDEX(Verdeelsleutels_percentage!$A:$AB,MATCH(demand!$C200,Verdeelsleutels_percentage!$C:$C,0),MATCH(INDEX(Overzicht!$B$1:$F$35,MATCH(demand!AD$1,Overzicht!$B:$B,0),5),Verdeelsleutels_percentage!$1:$1,0)))</f>
        <v>0</v>
      </c>
      <c r="AE200">
        <f>PRODUCT(INDEX(Overzicht!$B$2:$E$35,MATCH(demand!AE$1,Overzicht!$B$2:$B$35,0),4),INDEX(Verdeelsleutels_percentage!$A:$AB,MATCH(demand!$C200,Verdeelsleutels_percentage!$C:$C,0),MATCH(INDEX(Overzicht!$B$1:$F$35,MATCH(demand!AE$1,Overzicht!$B:$B,0),5),Verdeelsleutels_percentage!$1:$1,0)))</f>
        <v>0</v>
      </c>
      <c r="AF200">
        <f>PRODUCT(INDEX(Overzicht!$B$2:$E$35,MATCH(demand!AF$1,Overzicht!$B$2:$B$35,0),4),INDEX(Verdeelsleutels_percentage!$A:$AB,MATCH(demand!$C200,Verdeelsleutels_percentage!$C:$C,0),MATCH(INDEX(Overzicht!$B$1:$F$35,MATCH(demand!AF$1,Overzicht!$B:$B,0),5),Verdeelsleutels_percentage!$1:$1,0)))</f>
        <v>0</v>
      </c>
      <c r="AG200">
        <f>PRODUCT(INDEX(Overzicht!$B$2:$E$35,MATCH(demand!AG$1,Overzicht!$B$2:$B$35,0),4),INDEX(Verdeelsleutels_percentage!$A:$AB,MATCH(demand!$C200,Verdeelsleutels_percentage!$C:$C,0),MATCH(INDEX(Overzicht!$B$1:$F$35,MATCH(demand!AG$1,Overzicht!$B:$B,0),5),Verdeelsleutels_percentage!$1:$1,0)))</f>
        <v>0</v>
      </c>
      <c r="AH200">
        <f>PRODUCT(INDEX(Overzicht!$B$2:$E$35,MATCH(demand!AH$1,Overzicht!$B$2:$B$35,0),4),INDEX(Verdeelsleutels_percentage!$A:$AB,MATCH(demand!$C200,Verdeelsleutels_percentage!$C:$C,0),MATCH(INDEX(Overzicht!$B$1:$F$35,MATCH(demand!AH$1,Overzicht!$B:$B,0),5),Verdeelsleutels_percentage!$1:$1,0)))</f>
        <v>7.0362117714080786E-4</v>
      </c>
      <c r="AI200">
        <f>PRODUCT(INDEX(Overzicht!$B$2:$E$35,MATCH(demand!AI$1,Overzicht!$B$2:$B$35,0),4),INDEX(Verdeelsleutels_percentage!$A:$AB,MATCH(demand!$C200,Verdeelsleutels_percentage!$C:$C,0),MATCH(INDEX(Overzicht!$B$1:$F$35,MATCH(demand!AI$1,Overzicht!$B:$B,0),5),Verdeelsleutels_percentage!$1:$1,0)))</f>
        <v>1.0824941186781659E-4</v>
      </c>
      <c r="AJ200">
        <f>PRODUCT(INDEX(Overzicht!$B$2:$E$35,MATCH(demand!AJ$1,Overzicht!$B$2:$B$35,0),4),INDEX(Verdeelsleutels_percentage!$A:$AB,MATCH(demand!$C200,Verdeelsleutels_percentage!$C:$C,0),MATCH(INDEX(Overzicht!$B$1:$F$35,MATCH(demand!AJ$1,Overzicht!$B:$B,0),5),Verdeelsleutels_percentage!$1:$1,0)))</f>
        <v>0</v>
      </c>
      <c r="AK200">
        <f>PRODUCT(INDEX(Overzicht!$B$2:$E$35,MATCH(demand!AK$1,Overzicht!$B$2:$B$35,0),4),INDEX(Verdeelsleutels_percentage!$A:$AB,MATCH(demand!$C200,Verdeelsleutels_percentage!$C:$C,0),MATCH(INDEX(Overzicht!$B$1:$F$35,MATCH(demand!AK$1,Overzicht!$B:$B,0),5),Verdeelsleutels_percentage!$1:$1,0)))</f>
        <v>1.0172129495596125E-4</v>
      </c>
      <c r="AL200">
        <f>PRODUCT(INDEX(Overzicht!$B$2:$E$35,MATCH(demand!AL$1,Overzicht!$B$2:$B$35,0),4),INDEX(Verdeelsleutels_percentage!$A:$AB,MATCH(demand!$C200,Verdeelsleutels_percentage!$C:$C,0),MATCH(INDEX(Overzicht!$B$1:$F$35,MATCH(demand!AL$1,Overzicht!$B:$B,0),5),Verdeelsleutels_percentage!$1:$1,0)))</f>
        <v>1.3041191661020673E-3</v>
      </c>
      <c r="AM200">
        <f>PRODUCT(INDEX(Overzicht!$B$2:$E$35,MATCH(demand!AM$1,Overzicht!$B$2:$B$35,0),4),INDEX(Verdeelsleutels_percentage!$A:$AB,MATCH(demand!$C200,Verdeelsleutels_percentage!$C:$C,0),MATCH(INDEX(Overzicht!$B$1:$F$35,MATCH(demand!AM$1,Overzicht!$B:$B,0),5),Verdeelsleutels_percentage!$1:$1,0)))</f>
        <v>2.6082383322041346E-3</v>
      </c>
      <c r="AN200">
        <f>PRODUCT(INDEX(Overzicht!$B$2:$E$35,MATCH(demand!AN$1,Overzicht!$B$2:$B$35,0),4),INDEX(Verdeelsleutels_percentage!$A:$AB,MATCH(demand!$C200,Verdeelsleutels_percentage!$C:$C,0),MATCH(INDEX(Overzicht!$B$1:$F$35,MATCH(demand!AN$1,Overzicht!$B:$B,0),5),Verdeelsleutels_percentage!$1:$1,0)))</f>
        <v>1.3041191661020673E-3</v>
      </c>
      <c r="AO200">
        <f>PRODUCT(INDEX(Overzicht!$B$2:$E$35,MATCH(demand!AO$1,Overzicht!$B$2:$B$35,0),4),INDEX(Verdeelsleutels_percentage!$A:$AB,MATCH(demand!$C200,Verdeelsleutels_percentage!$C:$C,0),MATCH(INDEX(Overzicht!$B$1:$F$35,MATCH(demand!AO$1,Overzicht!$B:$B,0),5),Verdeelsleutels_percentage!$1:$1,0)))</f>
        <v>4.5644170813572355E-3</v>
      </c>
    </row>
    <row r="201" spans="2:41">
      <c r="B201" t="str">
        <f>INDEX('ETLocal datasets'!B:C,MATCH(C201,'ETLocal datasets'!C:C,0),1)</f>
        <v>GM0589</v>
      </c>
      <c r="C201" t="str">
        <f>'ETLocal datasets'!C184</f>
        <v>Oudewater</v>
      </c>
      <c r="D201">
        <f t="shared" si="18"/>
        <v>1.3484012211674008E-2</v>
      </c>
      <c r="E201">
        <f t="shared" si="19"/>
        <v>3.5556457760596155E-2</v>
      </c>
      <c r="F201">
        <f t="shared" si="20"/>
        <v>6.1977485109936765E-3</v>
      </c>
      <c r="G201">
        <f t="shared" si="21"/>
        <v>1.2749654079758421E-2</v>
      </c>
      <c r="H201">
        <f>PRODUCT(INDEX(Overzicht!$B$2:$E$35,MATCH(demand!H$1,Overzicht!$B$2:$B$35,0),4),INDEX(Verdeelsleutels_percentage!$A:$AB,MATCH(demand!$C201,Verdeelsleutels_percentage!$C:$C,0),MATCH(INDEX(Overzicht!$B$1:$F$35,MATCH(demand!H$1,Overzicht!$B:$B,0),5),Verdeelsleutels_percentage!$1:$1,0)))</f>
        <v>6.1977485109936765E-3</v>
      </c>
      <c r="I201">
        <f>PRODUCT(INDEX(Overzicht!$B$2:$E$35,MATCH(demand!I$1,Overzicht!$B$2:$B$35,0),4),INDEX(Verdeelsleutels_percentage!$A:$AB,MATCH(demand!$C201,Verdeelsleutels_percentage!$C:$C,0),MATCH(INDEX(Overzicht!$B$1:$F$35,MATCH(demand!I$1,Overzicht!$B:$B,0),5),Verdeelsleutels_percentage!$1:$1,0)))</f>
        <v>1.8010103840183755E-3</v>
      </c>
      <c r="J201">
        <f>PRODUCT(INDEX(Overzicht!$B$2:$E$35,MATCH(demand!J$1,Overzicht!$B$2:$B$35,0),4),INDEX(Verdeelsleutels_percentage!$A:$AB,MATCH(demand!$C201,Verdeelsleutels_percentage!$C:$C,0),MATCH(INDEX(Overzicht!$B$1:$F$35,MATCH(demand!J$1,Overzicht!$B:$B,0),5),Verdeelsleutels_percentage!$1:$1,0)))</f>
        <v>1.4166282310842688E-3</v>
      </c>
      <c r="K201">
        <f>PRODUCT(INDEX(Overzicht!$B$2:$E$35,MATCH(demand!K$1,Overzicht!$B$2:$B$35,0),4),INDEX(Verdeelsleutels_percentage!$A:$AB,MATCH(demand!$C201,Verdeelsleutels_percentage!$C:$C,0),MATCH(INDEX(Overzicht!$B$1:$F$35,MATCH(demand!K$1,Overzicht!$B:$B,0),5),Verdeelsleutels_percentage!$1:$1,0)))</f>
        <v>2.1011787813547716E-4</v>
      </c>
      <c r="L201">
        <f>PRODUCT(INDEX(Overzicht!$B$2:$E$35,MATCH(demand!L$1,Overzicht!$B$2:$B$35,0),4),INDEX(Verdeelsleutels_percentage!$A:$AB,MATCH(demand!$C201,Verdeelsleutels_percentage!$C:$C,0),MATCH(INDEX(Overzicht!$B$1:$F$35,MATCH(demand!L$1,Overzicht!$B:$B,0),5),Verdeelsleutels_percentage!$1:$1,0)))</f>
        <v>2.1249423466264033E-3</v>
      </c>
      <c r="M201">
        <f>PRODUCT(INDEX(Overzicht!$B$2:$E$35,MATCH(demand!M$1,Overzicht!$B$2:$B$35,0),4),INDEX(Verdeelsleutels_percentage!$A:$AB,MATCH(demand!$C201,Verdeelsleutels_percentage!$C:$C,0),MATCH(INDEX(Overzicht!$B$1:$F$35,MATCH(demand!M$1,Overzicht!$B:$B,0),5),Verdeelsleutels_percentage!$1:$1,0)))</f>
        <v>7.0918118534012767E-3</v>
      </c>
      <c r="N201">
        <f>PRODUCT(INDEX(Overzicht!$B$2:$E$35,MATCH(demand!N$1,Overzicht!$B$2:$B$35,0),4),INDEX(Verdeelsleutels_percentage!$A:$AB,MATCH(demand!$C201,Verdeelsleutels_percentage!$C:$C,0),MATCH(INDEX(Overzicht!$B$1:$F$35,MATCH(demand!N$1,Overzicht!$B:$B,0),5),Verdeelsleutels_percentage!$1:$1,0)))</f>
        <v>1.4637195704629772E-2</v>
      </c>
      <c r="O201">
        <f>PRODUCT(INDEX(Overzicht!$B$2:$E$35,MATCH(demand!O$1,Overzicht!$B$2:$B$35,0),4),INDEX(Verdeelsleutels_percentage!$A:$AB,MATCH(demand!$C201,Verdeelsleutels_percentage!$C:$C,0),MATCH(INDEX(Overzicht!$B$1:$F$35,MATCH(demand!O$1,Overzicht!$B:$B,0),5),Verdeelsleutels_percentage!$1:$1,0)))</f>
        <v>0</v>
      </c>
      <c r="P201">
        <f>PRODUCT(INDEX(Overzicht!$B$2:$E$35,MATCH(demand!P$1,Overzicht!$B$2:$B$35,0),4),INDEX(Verdeelsleutels_percentage!$A:$AB,MATCH(demand!$C201,Verdeelsleutels_percentage!$C:$C,0),MATCH(INDEX(Overzicht!$B$1:$F$35,MATCH(demand!P$1,Overzicht!$B:$B,0),5),Verdeelsleutels_percentage!$1:$1,0)))</f>
        <v>0</v>
      </c>
      <c r="Q201">
        <f>PRODUCT(INDEX(Overzicht!$B$2:$E$35,MATCH(demand!Q$1,Overzicht!$B$2:$B$35,0),4),INDEX(Verdeelsleutels_percentage!$A:$AB,MATCH(demand!$C201,Verdeelsleutels_percentage!$C:$C,0),MATCH(INDEX(Overzicht!$B$1:$F$35,MATCH(demand!Q$1,Overzicht!$B:$B,0),5),Verdeelsleutels_percentage!$1:$1,0)))</f>
        <v>2.1028075305157116E-3</v>
      </c>
      <c r="R201">
        <f>PRODUCT(INDEX(Overzicht!$B$2:$E$35,MATCH(demand!R$1,Overzicht!$B$2:$B$35,0),4),INDEX(Verdeelsleutels_percentage!$A:$AB,MATCH(demand!$C201,Verdeelsleutels_percentage!$C:$C,0),MATCH(INDEX(Overzicht!$B$1:$F$35,MATCH(demand!R$1,Overzicht!$B:$B,0),5),Verdeelsleutels_percentage!$1:$1,0)))</f>
        <v>3.762918738817589E-4</v>
      </c>
      <c r="S201">
        <f>PRODUCT(INDEX(Overzicht!$B$2:$E$35,MATCH(demand!S$1,Overzicht!$B$2:$B$35,0),4),INDEX(Verdeelsleutels_percentage!$A:$AB,MATCH(demand!$C201,Verdeelsleutels_percentage!$C:$C,0),MATCH(INDEX(Overzicht!$B$1:$F$35,MATCH(demand!S$1,Overzicht!$B:$B,0),5),Verdeelsleutels_percentage!$1:$1,0)))</f>
        <v>2.8922826384637158E-3</v>
      </c>
      <c r="T201">
        <f>PRODUCT(INDEX(Overzicht!$B$2:$E$35,MATCH(demand!T$1,Overzicht!$B$2:$B$35,0),4),INDEX(Verdeelsleutels_percentage!$A:$AB,MATCH(demand!$C201,Verdeelsleutels_percentage!$C:$C,0),MATCH(INDEX(Overzicht!$B$1:$F$35,MATCH(demand!T$1,Overzicht!$B:$B,0),5),Verdeelsleutels_percentage!$1:$1,0)))</f>
        <v>2.3610470518071148E-3</v>
      </c>
      <c r="U201">
        <f>PRODUCT(INDEX(Overzicht!$B$2:$E$35,MATCH(demand!U$1,Overzicht!$B$2:$B$35,0),4),INDEX(Verdeelsleutels_percentage!$A:$AB,MATCH(demand!$C201,Verdeelsleutels_percentage!$C:$C,0),MATCH(INDEX(Overzicht!$B$1:$F$35,MATCH(demand!U$1,Overzicht!$B:$B,0),5),Verdeelsleutels_percentage!$1:$1,0)))</f>
        <v>7.3782720368972335E-3</v>
      </c>
      <c r="V201">
        <f>PRODUCT(INDEX(Overzicht!$B$2:$E$35,MATCH(demand!V$1,Overzicht!$B$2:$B$35,0),4),INDEX(Verdeelsleutels_percentage!$A:$AB,MATCH(demand!$C201,Verdeelsleutels_percentage!$C:$C,0),MATCH(INDEX(Overzicht!$B$1:$F$35,MATCH(demand!V$1,Overzicht!$B:$B,0),5),Verdeelsleutels_percentage!$1:$1,0)))</f>
        <v>6.492879392469566E-4</v>
      </c>
      <c r="W201">
        <f>PRODUCT(INDEX(Overzicht!$B$2:$E$35,MATCH(demand!W$1,Overzicht!$B$2:$B$35,0),4),INDEX(Verdeelsleutels_percentage!$A:$AB,MATCH(demand!$C201,Verdeelsleutels_percentage!$C:$C,0),MATCH(INDEX(Overzicht!$B$1:$F$35,MATCH(demand!W$1,Overzicht!$B:$B,0),5),Verdeelsleutels_percentage!$1:$1,0)))</f>
        <v>7.0831411554213445E-3</v>
      </c>
      <c r="X201">
        <f>PRODUCT(INDEX(Overzicht!$B$2:$E$35,MATCH(demand!X$1,Overzicht!$B$2:$B$35,0),4),INDEX(Verdeelsleutels_percentage!$A:$AB,MATCH(demand!$C201,Verdeelsleutels_percentage!$C:$C,0),MATCH(INDEX(Overzicht!$B$1:$F$35,MATCH(demand!X$1,Overzicht!$B:$B,0),5),Verdeelsleutels_percentage!$1:$1,0)))</f>
        <v>5.5674392709584785E-6</v>
      </c>
      <c r="Y201">
        <f>PRODUCT(INDEX(Overzicht!$B$2:$E$35,MATCH(demand!Y$1,Overzicht!$B$2:$B$35,0),4),INDEX(Verdeelsleutels_percentage!$A:$AB,MATCH(demand!$C201,Verdeelsleutels_percentage!$C:$C,0),MATCH(INDEX(Overzicht!$B$1:$F$35,MATCH(demand!Y$1,Overzicht!$B:$B,0),5),Verdeelsleutels_percentage!$1:$1,0)))</f>
        <v>1.3694883149392504E-6</v>
      </c>
      <c r="Z201">
        <f>PRODUCT(INDEX(Overzicht!$B$2:$E$35,MATCH(demand!Z$1,Overzicht!$B$2:$B$35,0),4),INDEX(Verdeelsleutels_percentage!$A:$AB,MATCH(demand!$C201,Verdeelsleutels_percentage!$C:$C,0),MATCH(INDEX(Overzicht!$B$1:$F$35,MATCH(demand!Z$1,Overzicht!$B:$B,0),5),Verdeelsleutels_percentage!$1:$1,0)))</f>
        <v>0</v>
      </c>
      <c r="AA201">
        <f>PRODUCT(INDEX(Overzicht!$B$2:$E$35,MATCH(demand!AA$1,Overzicht!$B$2:$B$35,0),4),INDEX(Verdeelsleutels_percentage!$A:$AB,MATCH(demand!$C201,Verdeelsleutels_percentage!$C:$C,0),MATCH(INDEX(Overzicht!$B$1:$F$35,MATCH(demand!AA$1,Overzicht!$B:$B,0),5),Verdeelsleutels_percentage!$1:$1,0)))</f>
        <v>3.203481438454387E-5</v>
      </c>
      <c r="AB201">
        <f>PRODUCT(INDEX(Overzicht!$B$2:$E$35,MATCH(demand!AB$1,Overzicht!$B$2:$B$35,0),4),INDEX(Verdeelsleutels_percentage!$A:$AB,MATCH(demand!$C201,Verdeelsleutels_percentage!$C:$C,0),MATCH(INDEX(Overzicht!$B$1:$F$35,MATCH(demand!AB$1,Overzicht!$B:$B,0),5),Verdeelsleutels_percentage!$1:$1,0)))</f>
        <v>2.1308943172253501E-3</v>
      </c>
      <c r="AC201">
        <f>PRODUCT(INDEX(Overzicht!$B$2:$E$35,MATCH(demand!AC$1,Overzicht!$B$2:$B$35,0),4),INDEX(Verdeelsleutels_percentage!$A:$AB,MATCH(demand!$C201,Verdeelsleutels_percentage!$C:$C,0),MATCH(INDEX(Overzicht!$B$1:$F$35,MATCH(demand!AC$1,Overzicht!$B:$B,0),5),Verdeelsleutels_percentage!$1:$1,0)))</f>
        <v>6.8891873638069129E-5</v>
      </c>
      <c r="AD201">
        <f>PRODUCT(INDEX(Overzicht!$B$2:$E$35,MATCH(demand!AD$1,Overzicht!$B$2:$B$35,0),4),INDEX(Verdeelsleutels_percentage!$A:$AB,MATCH(demand!$C201,Verdeelsleutels_percentage!$C:$C,0),MATCH(INDEX(Overzicht!$B$1:$F$35,MATCH(demand!AD$1,Overzicht!$B:$B,0),5),Verdeelsleutels_percentage!$1:$1,0)))</f>
        <v>0</v>
      </c>
      <c r="AE201">
        <f>PRODUCT(INDEX(Overzicht!$B$2:$E$35,MATCH(demand!AE$1,Overzicht!$B$2:$B$35,0),4),INDEX(Verdeelsleutels_percentage!$A:$AB,MATCH(demand!$C201,Verdeelsleutels_percentage!$C:$C,0),MATCH(INDEX(Overzicht!$B$1:$F$35,MATCH(demand!AE$1,Overzicht!$B:$B,0),5),Verdeelsleutels_percentage!$1:$1,0)))</f>
        <v>0</v>
      </c>
      <c r="AF201">
        <f>PRODUCT(INDEX(Overzicht!$B$2:$E$35,MATCH(demand!AF$1,Overzicht!$B$2:$B$35,0),4),INDEX(Verdeelsleutels_percentage!$A:$AB,MATCH(demand!$C201,Verdeelsleutels_percentage!$C:$C,0),MATCH(INDEX(Overzicht!$B$1:$F$35,MATCH(demand!AF$1,Overzicht!$B:$B,0),5),Verdeelsleutels_percentage!$1:$1,0)))</f>
        <v>0</v>
      </c>
      <c r="AG201">
        <f>PRODUCT(INDEX(Overzicht!$B$2:$E$35,MATCH(demand!AG$1,Overzicht!$B$2:$B$35,0),4),INDEX(Verdeelsleutels_percentage!$A:$AB,MATCH(demand!$C201,Verdeelsleutels_percentage!$C:$C,0),MATCH(INDEX(Overzicht!$B$1:$F$35,MATCH(demand!AG$1,Overzicht!$B:$B,0),5),Verdeelsleutels_percentage!$1:$1,0)))</f>
        <v>0</v>
      </c>
      <c r="AH201">
        <f>PRODUCT(INDEX(Overzicht!$B$2:$E$35,MATCH(demand!AH$1,Overzicht!$B$2:$B$35,0),4),INDEX(Verdeelsleutels_percentage!$A:$AB,MATCH(demand!$C201,Verdeelsleutels_percentage!$C:$C,0),MATCH(INDEX(Overzicht!$B$1:$F$35,MATCH(demand!AH$1,Overzicht!$B:$B,0),5),Verdeelsleutels_percentage!$1:$1,0)))</f>
        <v>4.1645258699907033E-4</v>
      </c>
      <c r="AI201">
        <f>PRODUCT(INDEX(Overzicht!$B$2:$E$35,MATCH(demand!AI$1,Overzicht!$B$2:$B$35,0),4),INDEX(Verdeelsleutels_percentage!$A:$AB,MATCH(demand!$C201,Verdeelsleutels_percentage!$C:$C,0),MATCH(INDEX(Overzicht!$B$1:$F$35,MATCH(demand!AI$1,Overzicht!$B:$B,0),5),Verdeelsleutels_percentage!$1:$1,0)))</f>
        <v>6.4069628769087739E-5</v>
      </c>
      <c r="AJ201">
        <f>PRODUCT(INDEX(Overzicht!$B$2:$E$35,MATCH(demand!AJ$1,Overzicht!$B$2:$B$35,0),4),INDEX(Verdeelsleutels_percentage!$A:$AB,MATCH(demand!$C201,Verdeelsleutels_percentage!$C:$C,0),MATCH(INDEX(Overzicht!$B$1:$F$35,MATCH(demand!AJ$1,Overzicht!$B:$B,0),5),Verdeelsleutels_percentage!$1:$1,0)))</f>
        <v>0</v>
      </c>
      <c r="AK201">
        <f>PRODUCT(INDEX(Overzicht!$B$2:$E$35,MATCH(demand!AK$1,Overzicht!$B$2:$B$35,0),4),INDEX(Verdeelsleutels_percentage!$A:$AB,MATCH(demand!$C201,Verdeelsleutels_percentage!$C:$C,0),MATCH(INDEX(Overzicht!$B$1:$F$35,MATCH(demand!AK$1,Overzicht!$B:$B,0),5),Verdeelsleutels_percentage!$1:$1,0)))</f>
        <v>9.2080835020477472E-5</v>
      </c>
      <c r="AL201">
        <f>PRODUCT(INDEX(Overzicht!$B$2:$E$35,MATCH(demand!AL$1,Overzicht!$B$2:$B$35,0),4),INDEX(Verdeelsleutels_percentage!$A:$AB,MATCH(demand!$C201,Verdeelsleutels_percentage!$C:$C,0),MATCH(INDEX(Overzicht!$B$1:$F$35,MATCH(demand!AL$1,Overzicht!$B:$B,0),5),Verdeelsleutels_percentage!$1:$1,0)))</f>
        <v>1.1805235259035574E-3</v>
      </c>
      <c r="AM201">
        <f>PRODUCT(INDEX(Overzicht!$B$2:$E$35,MATCH(demand!AM$1,Overzicht!$B$2:$B$35,0),4),INDEX(Verdeelsleutels_percentage!$A:$AB,MATCH(demand!$C201,Verdeelsleutels_percentage!$C:$C,0),MATCH(INDEX(Overzicht!$B$1:$F$35,MATCH(demand!AM$1,Overzicht!$B:$B,0),5),Verdeelsleutels_percentage!$1:$1,0)))</f>
        <v>2.3610470518071148E-3</v>
      </c>
      <c r="AN201">
        <f>PRODUCT(INDEX(Overzicht!$B$2:$E$35,MATCH(demand!AN$1,Overzicht!$B$2:$B$35,0),4),INDEX(Verdeelsleutels_percentage!$A:$AB,MATCH(demand!$C201,Verdeelsleutels_percentage!$C:$C,0),MATCH(INDEX(Overzicht!$B$1:$F$35,MATCH(demand!AN$1,Overzicht!$B:$B,0),5),Verdeelsleutels_percentage!$1:$1,0)))</f>
        <v>1.1805235259035574E-3</v>
      </c>
      <c r="AO201">
        <f>PRODUCT(INDEX(Overzicht!$B$2:$E$35,MATCH(demand!AO$1,Overzicht!$B$2:$B$35,0),4),INDEX(Verdeelsleutels_percentage!$A:$AB,MATCH(demand!$C201,Verdeelsleutels_percentage!$C:$C,0),MATCH(INDEX(Overzicht!$B$1:$F$35,MATCH(demand!AO$1,Overzicht!$B:$B,0),5),Verdeelsleutels_percentage!$1:$1,0)))</f>
        <v>4.1318323406624507E-3</v>
      </c>
    </row>
    <row r="202" spans="2:41">
      <c r="B202" t="str">
        <f>INDEX('ETLocal datasets'!B:C,MATCH(C202,'ETLocal datasets'!C:C,0),1)</f>
        <v>GM0590</v>
      </c>
      <c r="C202" t="str">
        <f>'ETLocal datasets'!C185</f>
        <v>Papendrecht</v>
      </c>
      <c r="D202">
        <f t="shared" si="18"/>
        <v>1.2671598790507492E-2</v>
      </c>
      <c r="E202">
        <f t="shared" si="19"/>
        <v>6.8435279439251512E-2</v>
      </c>
      <c r="F202">
        <f t="shared" si="20"/>
        <v>1.9618204040778926E-2</v>
      </c>
      <c r="G202">
        <f t="shared" si="21"/>
        <v>4.0357448312459507E-2</v>
      </c>
      <c r="H202">
        <f>PRODUCT(INDEX(Overzicht!$B$2:$E$35,MATCH(demand!H$1,Overzicht!$B$2:$B$35,0),4),INDEX(Verdeelsleutels_percentage!$A:$AB,MATCH(demand!$C202,Verdeelsleutels_percentage!$C:$C,0),MATCH(INDEX(Overzicht!$B$1:$F$35,MATCH(demand!H$1,Overzicht!$B:$B,0),5),Verdeelsleutels_percentage!$1:$1,0)))</f>
        <v>1.9618204040778926E-2</v>
      </c>
      <c r="I202">
        <f>PRODUCT(INDEX(Overzicht!$B$2:$E$35,MATCH(demand!I$1,Overzicht!$B$2:$B$35,0),4),INDEX(Verdeelsleutels_percentage!$A:$AB,MATCH(demand!$C202,Verdeelsleutels_percentage!$C:$C,0),MATCH(INDEX(Overzicht!$B$1:$F$35,MATCH(demand!I$1,Overzicht!$B:$B,0),5),Verdeelsleutels_percentage!$1:$1,0)))</f>
        <v>3.6178196870370224E-6</v>
      </c>
      <c r="J202">
        <f>PRODUCT(INDEX(Overzicht!$B$2:$E$35,MATCH(demand!J$1,Overzicht!$B$2:$B$35,0),4),INDEX(Verdeelsleutels_percentage!$A:$AB,MATCH(demand!$C202,Verdeelsleutels_percentage!$C:$C,0),MATCH(INDEX(Overzicht!$B$1:$F$35,MATCH(demand!J$1,Overzicht!$B:$B,0),5),Verdeelsleutels_percentage!$1:$1,0)))</f>
        <v>4.4841609236066114E-3</v>
      </c>
      <c r="K202">
        <f>PRODUCT(INDEX(Overzicht!$B$2:$E$35,MATCH(demand!K$1,Overzicht!$B$2:$B$35,0),4),INDEX(Verdeelsleutels_percentage!$A:$AB,MATCH(demand!$C202,Verdeelsleutels_percentage!$C:$C,0),MATCH(INDEX(Overzicht!$B$1:$F$35,MATCH(demand!K$1,Overzicht!$B:$B,0),5),Verdeelsleutels_percentage!$1:$1,0)))</f>
        <v>4.2207896348765267E-7</v>
      </c>
      <c r="L202">
        <f>PRODUCT(INDEX(Overzicht!$B$2:$E$35,MATCH(demand!L$1,Overzicht!$B$2:$B$35,0),4),INDEX(Verdeelsleutels_percentage!$A:$AB,MATCH(demand!$C202,Verdeelsleutels_percentage!$C:$C,0),MATCH(INDEX(Overzicht!$B$1:$F$35,MATCH(demand!L$1,Overzicht!$B:$B,0),5),Verdeelsleutels_percentage!$1:$1,0)))</f>
        <v>6.7262413854099166E-3</v>
      </c>
      <c r="M202">
        <f>PRODUCT(INDEX(Overzicht!$B$2:$E$35,MATCH(demand!M$1,Overzicht!$B$2:$B$35,0),4),INDEX(Verdeelsleutels_percentage!$A:$AB,MATCH(demand!$C202,Verdeelsleutels_percentage!$C:$C,0),MATCH(INDEX(Overzicht!$B$1:$F$35,MATCH(demand!M$1,Overzicht!$B:$B,0),5),Verdeelsleutels_percentage!$1:$1,0)))</f>
        <v>6.4481033669658353E-8</v>
      </c>
      <c r="N202">
        <f>PRODUCT(INDEX(Overzicht!$B$2:$E$35,MATCH(demand!N$1,Overzicht!$B$2:$B$35,0),4),INDEX(Verdeelsleutels_percentage!$A:$AB,MATCH(demand!$C202,Verdeelsleutels_percentage!$C:$C,0),MATCH(INDEX(Overzicht!$B$1:$F$35,MATCH(demand!N$1,Overzicht!$B:$B,0),5),Verdeelsleutels_percentage!$1:$1,0)))</f>
        <v>0</v>
      </c>
      <c r="O202">
        <f>PRODUCT(INDEX(Overzicht!$B$2:$E$35,MATCH(demand!O$1,Overzicht!$B$2:$B$35,0),4),INDEX(Verdeelsleutels_percentage!$A:$AB,MATCH(demand!$C202,Verdeelsleutels_percentage!$C:$C,0),MATCH(INDEX(Overzicht!$B$1:$F$35,MATCH(demand!O$1,Overzicht!$B:$B,0),5),Verdeelsleutels_percentage!$1:$1,0)))</f>
        <v>0</v>
      </c>
      <c r="P202">
        <f>PRODUCT(INDEX(Overzicht!$B$2:$E$35,MATCH(demand!P$1,Overzicht!$B$2:$B$35,0),4),INDEX(Verdeelsleutels_percentage!$A:$AB,MATCH(demand!$C202,Verdeelsleutels_percentage!$C:$C,0),MATCH(INDEX(Overzicht!$B$1:$F$35,MATCH(demand!P$1,Overzicht!$B:$B,0),5),Verdeelsleutels_percentage!$1:$1,0)))</f>
        <v>0</v>
      </c>
      <c r="Q202">
        <f>PRODUCT(INDEX(Overzicht!$B$2:$E$35,MATCH(demand!Q$1,Overzicht!$B$2:$B$35,0),4),INDEX(Verdeelsleutels_percentage!$A:$AB,MATCH(demand!$C202,Verdeelsleutels_percentage!$C:$C,0),MATCH(INDEX(Overzicht!$B$1:$F$35,MATCH(demand!Q$1,Overzicht!$B:$B,0),5),Verdeelsleutels_percentage!$1:$1,0)))</f>
        <v>6.6561763709785636E-3</v>
      </c>
      <c r="R202">
        <f>PRODUCT(INDEX(Overzicht!$B$2:$E$35,MATCH(demand!R$1,Overzicht!$B$2:$B$35,0),4),INDEX(Verdeelsleutels_percentage!$A:$AB,MATCH(demand!$C202,Verdeelsleutels_percentage!$C:$C,0),MATCH(INDEX(Overzicht!$B$1:$F$35,MATCH(demand!R$1,Overzicht!$B:$B,0),5),Verdeelsleutels_percentage!$1:$1,0)))</f>
        <v>1.1911052453330061E-3</v>
      </c>
      <c r="S202">
        <f>PRODUCT(INDEX(Overzicht!$B$2:$E$35,MATCH(demand!S$1,Overzicht!$B$2:$B$35,0),4),INDEX(Verdeelsleutels_percentage!$A:$AB,MATCH(demand!$C202,Verdeelsleutels_percentage!$C:$C,0),MATCH(INDEX(Overzicht!$B$1:$F$35,MATCH(demand!S$1,Overzicht!$B:$B,0),5),Verdeelsleutels_percentage!$1:$1,0)))</f>
        <v>9.155161885696832E-3</v>
      </c>
      <c r="T202">
        <f>PRODUCT(INDEX(Overzicht!$B$2:$E$35,MATCH(demand!T$1,Overzicht!$B$2:$B$35,0),4),INDEX(Verdeelsleutels_percentage!$A:$AB,MATCH(demand!$C202,Verdeelsleutels_percentage!$C:$C,0),MATCH(INDEX(Overzicht!$B$1:$F$35,MATCH(demand!T$1,Overzicht!$B:$B,0),5),Verdeelsleutels_percentage!$1:$1,0)))</f>
        <v>7.473601539344352E-3</v>
      </c>
      <c r="U202">
        <f>PRODUCT(INDEX(Overzicht!$B$2:$E$35,MATCH(demand!U$1,Overzicht!$B$2:$B$35,0),4),INDEX(Verdeelsleutels_percentage!$A:$AB,MATCH(demand!$C202,Verdeelsleutels_percentage!$C:$C,0),MATCH(INDEX(Overzicht!$B$1:$F$35,MATCH(demand!U$1,Overzicht!$B:$B,0),5),Verdeelsleutels_percentage!$1:$1,0)))</f>
        <v>2.3355004810451101E-2</v>
      </c>
      <c r="V202">
        <f>PRODUCT(INDEX(Overzicht!$B$2:$E$35,MATCH(demand!V$1,Overzicht!$B$2:$B$35,0),4),INDEX(Verdeelsleutels_percentage!$A:$AB,MATCH(demand!$C202,Verdeelsleutels_percentage!$C:$C,0),MATCH(INDEX(Overzicht!$B$1:$F$35,MATCH(demand!V$1,Overzicht!$B:$B,0),5),Verdeelsleutels_percentage!$1:$1,0)))</f>
        <v>2.0552404233196968E-3</v>
      </c>
      <c r="W202">
        <f>PRODUCT(INDEX(Overzicht!$B$2:$E$35,MATCH(demand!W$1,Overzicht!$B$2:$B$35,0),4),INDEX(Verdeelsleutels_percentage!$A:$AB,MATCH(demand!$C202,Verdeelsleutels_percentage!$C:$C,0),MATCH(INDEX(Overzicht!$B$1:$F$35,MATCH(demand!W$1,Overzicht!$B:$B,0),5),Verdeelsleutels_percentage!$1:$1,0)))</f>
        <v>2.2420804618033058E-2</v>
      </c>
      <c r="X202">
        <f>PRODUCT(INDEX(Overzicht!$B$2:$E$35,MATCH(demand!X$1,Overzicht!$B$2:$B$35,0),4),INDEX(Verdeelsleutels_percentage!$A:$AB,MATCH(demand!$C202,Verdeelsleutels_percentage!$C:$C,0),MATCH(INDEX(Overzicht!$B$1:$F$35,MATCH(demand!X$1,Overzicht!$B:$B,0),5),Verdeelsleutels_percentage!$1:$1,0)))</f>
        <v>2.4496732792217305E-4</v>
      </c>
      <c r="Y202">
        <f>PRODUCT(INDEX(Overzicht!$B$2:$E$35,MATCH(demand!Y$1,Overzicht!$B$2:$B$35,0),4),INDEX(Verdeelsleutels_percentage!$A:$AB,MATCH(demand!$C202,Verdeelsleutels_percentage!$C:$C,0),MATCH(INDEX(Overzicht!$B$1:$F$35,MATCH(demand!Y$1,Overzicht!$B:$B,0),5),Verdeelsleutels_percentage!$1:$1,0)))</f>
        <v>5.1996206262350103E-8</v>
      </c>
      <c r="Z202">
        <f>PRODUCT(INDEX(Overzicht!$B$2:$E$35,MATCH(demand!Z$1,Overzicht!$B$2:$B$35,0),4),INDEX(Verdeelsleutels_percentage!$A:$AB,MATCH(demand!$C202,Verdeelsleutels_percentage!$C:$C,0),MATCH(INDEX(Overzicht!$B$1:$F$35,MATCH(demand!Z$1,Overzicht!$B:$B,0),5),Verdeelsleutels_percentage!$1:$1,0)))</f>
        <v>0</v>
      </c>
      <c r="AA202">
        <f>PRODUCT(INDEX(Overzicht!$B$2:$E$35,MATCH(demand!AA$1,Overzicht!$B$2:$B$35,0),4),INDEX(Verdeelsleutels_percentage!$A:$AB,MATCH(demand!$C202,Verdeelsleutels_percentage!$C:$C,0),MATCH(INDEX(Overzicht!$B$1:$F$35,MATCH(demand!AA$1,Overzicht!$B:$B,0),5),Verdeelsleutels_percentage!$1:$1,0)))</f>
        <v>1.2162855266046809E-6</v>
      </c>
      <c r="AB202">
        <f>PRODUCT(INDEX(Overzicht!$B$2:$E$35,MATCH(demand!AB$1,Overzicht!$B$2:$B$35,0),4),INDEX(Verdeelsleutels_percentage!$A:$AB,MATCH(demand!$C202,Verdeelsleutels_percentage!$C:$C,0),MATCH(INDEX(Overzicht!$B$1:$F$35,MATCH(demand!AB$1,Overzicht!$B:$B,0),5),Verdeelsleutels_percentage!$1:$1,0)))</f>
        <v>9.0405286761720619E-3</v>
      </c>
      <c r="AC202">
        <f>PRODUCT(INDEX(Overzicht!$B$2:$E$35,MATCH(demand!AC$1,Overzicht!$B$2:$B$35,0),4),INDEX(Verdeelsleutels_percentage!$A:$AB,MATCH(demand!$C202,Verdeelsleutels_percentage!$C:$C,0),MATCH(INDEX(Overzicht!$B$1:$F$35,MATCH(demand!AC$1,Overzicht!$B:$B,0),5),Verdeelsleutels_percentage!$1:$1,0)))</f>
        <v>3.2024015905925417E-4</v>
      </c>
      <c r="AD202">
        <f>PRODUCT(INDEX(Overzicht!$B$2:$E$35,MATCH(demand!AD$1,Overzicht!$B$2:$B$35,0),4),INDEX(Verdeelsleutels_percentage!$A:$AB,MATCH(demand!$C202,Verdeelsleutels_percentage!$C:$C,0),MATCH(INDEX(Overzicht!$B$1:$F$35,MATCH(demand!AD$1,Overzicht!$B:$B,0),5),Verdeelsleutels_percentage!$1:$1,0)))</f>
        <v>0</v>
      </c>
      <c r="AE202">
        <f>PRODUCT(INDEX(Overzicht!$B$2:$E$35,MATCH(demand!AE$1,Overzicht!$B$2:$B$35,0),4),INDEX(Verdeelsleutels_percentage!$A:$AB,MATCH(demand!$C202,Verdeelsleutels_percentage!$C:$C,0),MATCH(INDEX(Overzicht!$B$1:$F$35,MATCH(demand!AE$1,Overzicht!$B:$B,0),5),Verdeelsleutels_percentage!$1:$1,0)))</f>
        <v>0</v>
      </c>
      <c r="AF202">
        <f>PRODUCT(INDEX(Overzicht!$B$2:$E$35,MATCH(demand!AF$1,Overzicht!$B$2:$B$35,0),4),INDEX(Verdeelsleutels_percentage!$A:$AB,MATCH(demand!$C202,Verdeelsleutels_percentage!$C:$C,0),MATCH(INDEX(Overzicht!$B$1:$F$35,MATCH(demand!AF$1,Overzicht!$B:$B,0),5),Verdeelsleutels_percentage!$1:$1,0)))</f>
        <v>0</v>
      </c>
      <c r="AG202">
        <f>PRODUCT(INDEX(Overzicht!$B$2:$E$35,MATCH(demand!AG$1,Overzicht!$B$2:$B$35,0),4),INDEX(Verdeelsleutels_percentage!$A:$AB,MATCH(demand!$C202,Verdeelsleutels_percentage!$C:$C,0),MATCH(INDEX(Overzicht!$B$1:$F$35,MATCH(demand!AG$1,Overzicht!$B:$B,0),5),Verdeelsleutels_percentage!$1:$1,0)))</f>
        <v>0</v>
      </c>
      <c r="AH202">
        <f>PRODUCT(INDEX(Overzicht!$B$2:$E$35,MATCH(demand!AH$1,Overzicht!$B$2:$B$35,0),4),INDEX(Verdeelsleutels_percentage!$A:$AB,MATCH(demand!$C202,Verdeelsleutels_percentage!$C:$C,0),MATCH(INDEX(Overzicht!$B$1:$F$35,MATCH(demand!AH$1,Overzicht!$B:$B,0),5),Verdeelsleutels_percentage!$1:$1,0)))</f>
        <v>1.581171184586085E-5</v>
      </c>
      <c r="AI202">
        <f>PRODUCT(INDEX(Overzicht!$B$2:$E$35,MATCH(demand!AI$1,Overzicht!$B$2:$B$35,0),4),INDEX(Verdeelsleutels_percentage!$A:$AB,MATCH(demand!$C202,Verdeelsleutels_percentage!$C:$C,0),MATCH(INDEX(Overzicht!$B$1:$F$35,MATCH(demand!AI$1,Overzicht!$B:$B,0),5),Verdeelsleutels_percentage!$1:$1,0)))</f>
        <v>2.4325710532093617E-6</v>
      </c>
      <c r="AJ202">
        <f>PRODUCT(INDEX(Overzicht!$B$2:$E$35,MATCH(demand!AJ$1,Overzicht!$B$2:$B$35,0),4),INDEX(Verdeelsleutels_percentage!$A:$AB,MATCH(demand!$C202,Verdeelsleutels_percentage!$C:$C,0),MATCH(INDEX(Overzicht!$B$1:$F$35,MATCH(demand!AJ$1,Overzicht!$B:$B,0),5),Verdeelsleutels_percentage!$1:$1,0)))</f>
        <v>0</v>
      </c>
      <c r="AK202">
        <f>PRODUCT(INDEX(Overzicht!$B$2:$E$35,MATCH(demand!AK$1,Overzicht!$B$2:$B$35,0),4),INDEX(Verdeelsleutels_percentage!$A:$AB,MATCH(demand!$C202,Verdeelsleutels_percentage!$C:$C,0),MATCH(INDEX(Overzicht!$B$1:$F$35,MATCH(demand!AK$1,Overzicht!$B:$B,0),5),Verdeelsleutels_percentage!$1:$1,0)))</f>
        <v>2.9147046003442971E-4</v>
      </c>
      <c r="AL202">
        <f>PRODUCT(INDEX(Overzicht!$B$2:$E$35,MATCH(demand!AL$1,Overzicht!$B$2:$B$35,0),4),INDEX(Verdeelsleutels_percentage!$A:$AB,MATCH(demand!$C202,Verdeelsleutels_percentage!$C:$C,0),MATCH(INDEX(Overzicht!$B$1:$F$35,MATCH(demand!AL$1,Overzicht!$B:$B,0),5),Verdeelsleutels_percentage!$1:$1,0)))</f>
        <v>3.736800769672176E-3</v>
      </c>
      <c r="AM202">
        <f>PRODUCT(INDEX(Overzicht!$B$2:$E$35,MATCH(demand!AM$1,Overzicht!$B$2:$B$35,0),4),INDEX(Verdeelsleutels_percentage!$A:$AB,MATCH(demand!$C202,Verdeelsleutels_percentage!$C:$C,0),MATCH(INDEX(Overzicht!$B$1:$F$35,MATCH(demand!AM$1,Overzicht!$B:$B,0),5),Verdeelsleutels_percentage!$1:$1,0)))</f>
        <v>7.473601539344352E-3</v>
      </c>
      <c r="AN202">
        <f>PRODUCT(INDEX(Overzicht!$B$2:$E$35,MATCH(demand!AN$1,Overzicht!$B$2:$B$35,0),4),INDEX(Verdeelsleutels_percentage!$A:$AB,MATCH(demand!$C202,Verdeelsleutels_percentage!$C:$C,0),MATCH(INDEX(Overzicht!$B$1:$F$35,MATCH(demand!AN$1,Overzicht!$B:$B,0),5),Verdeelsleutels_percentage!$1:$1,0)))</f>
        <v>3.736800769672176E-3</v>
      </c>
      <c r="AO202">
        <f>PRODUCT(INDEX(Overzicht!$B$2:$E$35,MATCH(demand!AO$1,Overzicht!$B$2:$B$35,0),4),INDEX(Verdeelsleutels_percentage!$A:$AB,MATCH(demand!$C202,Verdeelsleutels_percentage!$C:$C,0),MATCH(INDEX(Overzicht!$B$1:$F$35,MATCH(demand!AO$1,Overzicht!$B:$B,0),5),Verdeelsleutels_percentage!$1:$1,0)))</f>
        <v>1.3078802693852616E-2</v>
      </c>
    </row>
    <row r="203" spans="2:41">
      <c r="B203" t="str">
        <f>INDEX('ETLocal datasets'!B:C,MATCH(C203,'ETLocal datasets'!C:C,0),1)</f>
        <v>GM0597</v>
      </c>
      <c r="C203" t="str">
        <f>'ETLocal datasets'!C186</f>
        <v>Ridderkerk</v>
      </c>
      <c r="D203">
        <f t="shared" si="18"/>
        <v>1.9198489462152839E-2</v>
      </c>
      <c r="E203">
        <f t="shared" si="19"/>
        <v>0.102026271330074</v>
      </c>
      <c r="F203">
        <f t="shared" si="20"/>
        <v>2.8094313194476875E-2</v>
      </c>
      <c r="G203">
        <f t="shared" si="21"/>
        <v>5.7794015714352429E-2</v>
      </c>
      <c r="H203">
        <f>PRODUCT(INDEX(Overzicht!$B$2:$E$35,MATCH(demand!H$1,Overzicht!$B$2:$B$35,0),4),INDEX(Verdeelsleutels_percentage!$A:$AB,MATCH(demand!$C203,Verdeelsleutels_percentage!$C:$C,0),MATCH(INDEX(Overzicht!$B$1:$F$35,MATCH(demand!H$1,Overzicht!$B:$B,0),5),Verdeelsleutels_percentage!$1:$1,0)))</f>
        <v>2.8094313194476875E-2</v>
      </c>
      <c r="I203">
        <f>PRODUCT(INDEX(Overzicht!$B$2:$E$35,MATCH(demand!I$1,Overzicht!$B$2:$B$35,0),4),INDEX(Verdeelsleutels_percentage!$A:$AB,MATCH(demand!$C203,Verdeelsleutels_percentage!$C:$C,0),MATCH(INDEX(Overzicht!$B$1:$F$35,MATCH(demand!I$1,Overzicht!$B:$B,0),5),Verdeelsleutels_percentage!$1:$1,0)))</f>
        <v>7.5652260666637483E-4</v>
      </c>
      <c r="J203">
        <f>PRODUCT(INDEX(Overzicht!$B$2:$E$35,MATCH(demand!J$1,Overzicht!$B$2:$B$35,0),4),INDEX(Verdeelsleutels_percentage!$A:$AB,MATCH(demand!$C203,Verdeelsleutels_percentage!$C:$C,0),MATCH(INDEX(Overzicht!$B$1:$F$35,MATCH(demand!J$1,Overzicht!$B:$B,0),5),Verdeelsleutels_percentage!$1:$1,0)))</f>
        <v>6.4215573015947141E-3</v>
      </c>
      <c r="K203">
        <f>PRODUCT(INDEX(Overzicht!$B$2:$E$35,MATCH(demand!K$1,Overzicht!$B$2:$B$35,0),4),INDEX(Verdeelsleutels_percentage!$A:$AB,MATCH(demand!$C203,Verdeelsleutels_percentage!$C:$C,0),MATCH(INDEX(Overzicht!$B$1:$F$35,MATCH(demand!K$1,Overzicht!$B:$B,0),5),Verdeelsleutels_percentage!$1:$1,0)))</f>
        <v>8.826097077774374E-5</v>
      </c>
      <c r="L203">
        <f>PRODUCT(INDEX(Overzicht!$B$2:$E$35,MATCH(demand!L$1,Overzicht!$B$2:$B$35,0),4),INDEX(Verdeelsleutels_percentage!$A:$AB,MATCH(demand!$C203,Verdeelsleutels_percentage!$C:$C,0),MATCH(INDEX(Overzicht!$B$1:$F$35,MATCH(demand!L$1,Overzicht!$B:$B,0),5),Verdeelsleutels_percentage!$1:$1,0)))</f>
        <v>9.632335952392072E-3</v>
      </c>
      <c r="M203">
        <f>PRODUCT(INDEX(Overzicht!$B$2:$E$35,MATCH(demand!M$1,Overzicht!$B$2:$B$35,0),4),INDEX(Verdeelsleutels_percentage!$A:$AB,MATCH(demand!$C203,Verdeelsleutels_percentage!$C:$C,0),MATCH(INDEX(Overzicht!$B$1:$F$35,MATCH(demand!M$1,Overzicht!$B:$B,0),5),Verdeelsleutels_percentage!$1:$1,0)))</f>
        <v>0</v>
      </c>
      <c r="N203">
        <f>PRODUCT(INDEX(Overzicht!$B$2:$E$35,MATCH(demand!N$1,Overzicht!$B$2:$B$35,0),4),INDEX(Verdeelsleutels_percentage!$A:$AB,MATCH(demand!$C203,Verdeelsleutels_percentage!$C:$C,0),MATCH(INDEX(Overzicht!$B$1:$F$35,MATCH(demand!N$1,Overzicht!$B:$B,0),5),Verdeelsleutels_percentage!$1:$1,0)))</f>
        <v>0</v>
      </c>
      <c r="O203">
        <f>PRODUCT(INDEX(Overzicht!$B$2:$E$35,MATCH(demand!O$1,Overzicht!$B$2:$B$35,0),4),INDEX(Verdeelsleutels_percentage!$A:$AB,MATCH(demand!$C203,Verdeelsleutels_percentage!$C:$C,0),MATCH(INDEX(Overzicht!$B$1:$F$35,MATCH(demand!O$1,Overzicht!$B:$B,0),5),Verdeelsleutels_percentage!$1:$1,0)))</f>
        <v>0</v>
      </c>
      <c r="P203">
        <f>PRODUCT(INDEX(Overzicht!$B$2:$E$35,MATCH(demand!P$1,Overzicht!$B$2:$B$35,0),4),INDEX(Verdeelsleutels_percentage!$A:$AB,MATCH(demand!$C203,Verdeelsleutels_percentage!$C:$C,0),MATCH(INDEX(Overzicht!$B$1:$F$35,MATCH(demand!P$1,Overzicht!$B:$B,0),5),Verdeelsleutels_percentage!$1:$1,0)))</f>
        <v>1.1894373994140698E-5</v>
      </c>
      <c r="Q203">
        <f>PRODUCT(INDEX(Overzicht!$B$2:$E$35,MATCH(demand!Q$1,Overzicht!$B$2:$B$35,0),4),INDEX(Verdeelsleutels_percentage!$A:$AB,MATCH(demand!$C203,Verdeelsleutels_percentage!$C:$C,0),MATCH(INDEX(Overzicht!$B$1:$F$35,MATCH(demand!Q$1,Overzicht!$B:$B,0),5),Verdeelsleutels_percentage!$1:$1,0)))</f>
        <v>9.5319991195546537E-3</v>
      </c>
      <c r="R203">
        <f>PRODUCT(INDEX(Overzicht!$B$2:$E$35,MATCH(demand!R$1,Overzicht!$B$2:$B$35,0),4),INDEX(Verdeelsleutels_percentage!$A:$AB,MATCH(demand!$C203,Verdeelsleutels_percentage!$C:$C,0),MATCH(INDEX(Overzicht!$B$1:$F$35,MATCH(demand!R$1,Overzicht!$B:$B,0),5),Verdeelsleutels_percentage!$1:$1,0)))</f>
        <v>1.7057261582360957E-3</v>
      </c>
      <c r="S203">
        <f>PRODUCT(INDEX(Overzicht!$B$2:$E$35,MATCH(demand!S$1,Overzicht!$B$2:$B$35,0),4),INDEX(Verdeelsleutels_percentage!$A:$AB,MATCH(demand!$C203,Verdeelsleutels_percentage!$C:$C,0),MATCH(INDEX(Overzicht!$B$1:$F$35,MATCH(demand!S$1,Overzicht!$B:$B,0),5),Verdeelsleutels_percentage!$1:$1,0)))</f>
        <v>1.3110679490755875E-2</v>
      </c>
      <c r="T203">
        <f>PRODUCT(INDEX(Overzicht!$B$2:$E$35,MATCH(demand!T$1,Overzicht!$B$2:$B$35,0),4),INDEX(Verdeelsleutels_percentage!$A:$AB,MATCH(demand!$C203,Verdeelsleutels_percentage!$C:$C,0),MATCH(INDEX(Overzicht!$B$1:$F$35,MATCH(demand!T$1,Overzicht!$B:$B,0),5),Verdeelsleutels_percentage!$1:$1,0)))</f>
        <v>1.0702595502657857E-2</v>
      </c>
      <c r="U203">
        <f>PRODUCT(INDEX(Overzicht!$B$2:$E$35,MATCH(demand!U$1,Overzicht!$B$2:$B$35,0),4),INDEX(Verdeelsleutels_percentage!$A:$AB,MATCH(demand!$C203,Verdeelsleutels_percentage!$C:$C,0),MATCH(INDEX(Overzicht!$B$1:$F$35,MATCH(demand!U$1,Overzicht!$B:$B,0),5),Verdeelsleutels_percentage!$1:$1,0)))</f>
        <v>3.3445610945805802E-2</v>
      </c>
      <c r="V203">
        <f>PRODUCT(INDEX(Overzicht!$B$2:$E$35,MATCH(demand!V$1,Overzicht!$B$2:$B$35,0),4),INDEX(Verdeelsleutels_percentage!$A:$AB,MATCH(demand!$C203,Verdeelsleutels_percentage!$C:$C,0),MATCH(INDEX(Overzicht!$B$1:$F$35,MATCH(demand!V$1,Overzicht!$B:$B,0),5),Verdeelsleutels_percentage!$1:$1,0)))</f>
        <v>2.9432137632309108E-3</v>
      </c>
      <c r="W203">
        <f>PRODUCT(INDEX(Overzicht!$B$2:$E$35,MATCH(demand!W$1,Overzicht!$B$2:$B$35,0),4),INDEX(Verdeelsleutels_percentage!$A:$AB,MATCH(demand!$C203,Verdeelsleutels_percentage!$C:$C,0),MATCH(INDEX(Overzicht!$B$1:$F$35,MATCH(demand!W$1,Overzicht!$B:$B,0),5),Verdeelsleutels_percentage!$1:$1,0)))</f>
        <v>3.2107786507973572E-2</v>
      </c>
      <c r="X203">
        <f>PRODUCT(INDEX(Overzicht!$B$2:$E$35,MATCH(demand!X$1,Overzicht!$B$2:$B$35,0),4),INDEX(Verdeelsleutels_percentage!$A:$AB,MATCH(demand!$C203,Verdeelsleutels_percentage!$C:$C,0),MATCH(INDEX(Overzicht!$B$1:$F$35,MATCH(demand!X$1,Overzicht!$B:$B,0),5),Verdeelsleutels_percentage!$1:$1,0)))</f>
        <v>2.338324493802561E-4</v>
      </c>
      <c r="Y203">
        <f>PRODUCT(INDEX(Overzicht!$B$2:$E$35,MATCH(demand!Y$1,Overzicht!$B$2:$B$35,0),4),INDEX(Verdeelsleutels_percentage!$A:$AB,MATCH(demand!$C203,Verdeelsleutels_percentage!$C:$C,0),MATCH(INDEX(Overzicht!$B$1:$F$35,MATCH(demand!Y$1,Overzicht!$B:$B,0),5),Verdeelsleutels_percentage!$1:$1,0)))</f>
        <v>3.5135671731690985E-7</v>
      </c>
      <c r="Z203">
        <f>PRODUCT(INDEX(Overzicht!$B$2:$E$35,MATCH(demand!Z$1,Overzicht!$B$2:$B$35,0),4),INDEX(Verdeelsleutels_percentage!$A:$AB,MATCH(demand!$C203,Verdeelsleutels_percentage!$C:$C,0),MATCH(INDEX(Overzicht!$B$1:$F$35,MATCH(demand!Z$1,Overzicht!$B:$B,0),5),Verdeelsleutels_percentage!$1:$1,0)))</f>
        <v>0</v>
      </c>
      <c r="AA203">
        <f>PRODUCT(INDEX(Overzicht!$B$2:$E$35,MATCH(demand!AA$1,Overzicht!$B$2:$B$35,0),4),INDEX(Verdeelsleutels_percentage!$A:$AB,MATCH(demand!$C203,Verdeelsleutels_percentage!$C:$C,0),MATCH(INDEX(Overzicht!$B$1:$F$35,MATCH(demand!AA$1,Overzicht!$B:$B,0),5),Verdeelsleutels_percentage!$1:$1,0)))</f>
        <v>8.2188705805125123E-6</v>
      </c>
      <c r="AB203">
        <f>PRODUCT(INDEX(Overzicht!$B$2:$E$35,MATCH(demand!AB$1,Overzicht!$B$2:$B$35,0),4),INDEX(Verdeelsleutels_percentage!$A:$AB,MATCH(demand!$C203,Verdeelsleutels_percentage!$C:$C,0),MATCH(INDEX(Overzicht!$B$1:$F$35,MATCH(demand!AB$1,Overzicht!$B:$B,0),5),Verdeelsleutels_percentage!$1:$1,0)))</f>
        <v>1.7067090104200596E-2</v>
      </c>
      <c r="AC203">
        <f>PRODUCT(INDEX(Overzicht!$B$2:$E$35,MATCH(demand!AC$1,Overzicht!$B$2:$B$35,0),4),INDEX(Verdeelsleutels_percentage!$A:$AB,MATCH(demand!$C203,Verdeelsleutels_percentage!$C:$C,0),MATCH(INDEX(Overzicht!$B$1:$F$35,MATCH(demand!AC$1,Overzicht!$B:$B,0),5),Verdeelsleutels_percentage!$1:$1,0)))</f>
        <v>5.7568361378245142E-4</v>
      </c>
      <c r="AD203">
        <f>PRODUCT(INDEX(Overzicht!$B$2:$E$35,MATCH(demand!AD$1,Overzicht!$B$2:$B$35,0),4),INDEX(Verdeelsleutels_percentage!$A:$AB,MATCH(demand!$C203,Verdeelsleutels_percentage!$C:$C,0),MATCH(INDEX(Overzicht!$B$1:$F$35,MATCH(demand!AD$1,Overzicht!$B:$B,0),5),Verdeelsleutels_percentage!$1:$1,0)))</f>
        <v>0</v>
      </c>
      <c r="AE203">
        <f>PRODUCT(INDEX(Overzicht!$B$2:$E$35,MATCH(demand!AE$1,Overzicht!$B$2:$B$35,0),4),INDEX(Verdeelsleutels_percentage!$A:$AB,MATCH(demand!$C203,Verdeelsleutels_percentage!$C:$C,0),MATCH(INDEX(Overzicht!$B$1:$F$35,MATCH(demand!AE$1,Overzicht!$B:$B,0),5),Verdeelsleutels_percentage!$1:$1,0)))</f>
        <v>0</v>
      </c>
      <c r="AF203">
        <f>PRODUCT(INDEX(Overzicht!$B$2:$E$35,MATCH(demand!AF$1,Overzicht!$B$2:$B$35,0),4),INDEX(Verdeelsleutels_percentage!$A:$AB,MATCH(demand!$C203,Verdeelsleutels_percentage!$C:$C,0),MATCH(INDEX(Overzicht!$B$1:$F$35,MATCH(demand!AF$1,Overzicht!$B:$B,0),5),Verdeelsleutels_percentage!$1:$1,0)))</f>
        <v>0</v>
      </c>
      <c r="AG203">
        <f>PRODUCT(INDEX(Overzicht!$B$2:$E$35,MATCH(demand!AG$1,Overzicht!$B$2:$B$35,0),4),INDEX(Verdeelsleutels_percentage!$A:$AB,MATCH(demand!$C203,Verdeelsleutels_percentage!$C:$C,0),MATCH(INDEX(Overzicht!$B$1:$F$35,MATCH(demand!AG$1,Overzicht!$B:$B,0),5),Verdeelsleutels_percentage!$1:$1,0)))</f>
        <v>0</v>
      </c>
      <c r="AH203">
        <f>PRODUCT(INDEX(Overzicht!$B$2:$E$35,MATCH(demand!AH$1,Overzicht!$B$2:$B$35,0),4),INDEX(Verdeelsleutels_percentage!$A:$AB,MATCH(demand!$C203,Verdeelsleutels_percentage!$C:$C,0),MATCH(INDEX(Overzicht!$B$1:$F$35,MATCH(demand!AH$1,Overzicht!$B:$B,0),5),Verdeelsleutels_percentage!$1:$1,0)))</f>
        <v>1.0684531754666266E-4</v>
      </c>
      <c r="AI203">
        <f>PRODUCT(INDEX(Overzicht!$B$2:$E$35,MATCH(demand!AI$1,Overzicht!$B$2:$B$35,0),4),INDEX(Verdeelsleutels_percentage!$A:$AB,MATCH(demand!$C203,Verdeelsleutels_percentage!$C:$C,0),MATCH(INDEX(Overzicht!$B$1:$F$35,MATCH(demand!AI$1,Overzicht!$B:$B,0),5),Verdeelsleutels_percentage!$1:$1,0)))</f>
        <v>1.6437741161025025E-5</v>
      </c>
      <c r="AJ203">
        <f>PRODUCT(INDEX(Overzicht!$B$2:$E$35,MATCH(demand!AJ$1,Overzicht!$B$2:$B$35,0),4),INDEX(Verdeelsleutels_percentage!$A:$AB,MATCH(demand!$C203,Verdeelsleutels_percentage!$C:$C,0),MATCH(INDEX(Overzicht!$B$1:$F$35,MATCH(demand!AJ$1,Overzicht!$B:$B,0),5),Verdeelsleutels_percentage!$1:$1,0)))</f>
        <v>0</v>
      </c>
      <c r="AK203">
        <f>PRODUCT(INDEX(Overzicht!$B$2:$E$35,MATCH(demand!AK$1,Overzicht!$B$2:$B$35,0),4),INDEX(Verdeelsleutels_percentage!$A:$AB,MATCH(demand!$C203,Verdeelsleutels_percentage!$C:$C,0),MATCH(INDEX(Overzicht!$B$1:$F$35,MATCH(demand!AK$1,Overzicht!$B:$B,0),5),Verdeelsleutels_percentage!$1:$1,0)))</f>
        <v>4.1740122460365639E-4</v>
      </c>
      <c r="AL203">
        <f>PRODUCT(INDEX(Overzicht!$B$2:$E$35,MATCH(demand!AL$1,Overzicht!$B$2:$B$35,0),4),INDEX(Verdeelsleutels_percentage!$A:$AB,MATCH(demand!$C203,Verdeelsleutels_percentage!$C:$C,0),MATCH(INDEX(Overzicht!$B$1:$F$35,MATCH(demand!AL$1,Overzicht!$B:$B,0),5),Verdeelsleutels_percentage!$1:$1,0)))</f>
        <v>5.3512977513289284E-3</v>
      </c>
      <c r="AM203">
        <f>PRODUCT(INDEX(Overzicht!$B$2:$E$35,MATCH(demand!AM$1,Overzicht!$B$2:$B$35,0),4),INDEX(Verdeelsleutels_percentage!$A:$AB,MATCH(demand!$C203,Verdeelsleutels_percentage!$C:$C,0),MATCH(INDEX(Overzicht!$B$1:$F$35,MATCH(demand!AM$1,Overzicht!$B:$B,0),5),Verdeelsleutels_percentage!$1:$1,0)))</f>
        <v>1.0702595502657857E-2</v>
      </c>
      <c r="AN203">
        <f>PRODUCT(INDEX(Overzicht!$B$2:$E$35,MATCH(demand!AN$1,Overzicht!$B$2:$B$35,0),4),INDEX(Verdeelsleutels_percentage!$A:$AB,MATCH(demand!$C203,Verdeelsleutels_percentage!$C:$C,0),MATCH(INDEX(Overzicht!$B$1:$F$35,MATCH(demand!AN$1,Overzicht!$B:$B,0),5),Verdeelsleutels_percentage!$1:$1,0)))</f>
        <v>5.3512977513289284E-3</v>
      </c>
      <c r="AO203">
        <f>PRODUCT(INDEX(Overzicht!$B$2:$E$35,MATCH(demand!AO$1,Overzicht!$B$2:$B$35,0),4),INDEX(Verdeelsleutels_percentage!$A:$AB,MATCH(demand!$C203,Verdeelsleutels_percentage!$C:$C,0),MATCH(INDEX(Overzicht!$B$1:$F$35,MATCH(demand!AO$1,Overzicht!$B:$B,0),5),Verdeelsleutels_percentage!$1:$1,0)))</f>
        <v>1.872954212965125E-2</v>
      </c>
    </row>
    <row r="204" spans="2:41">
      <c r="B204" t="str">
        <f>INDEX('ETLocal datasets'!B:C,MATCH(C204,'ETLocal datasets'!C:C,0),1)</f>
        <v>GM0599</v>
      </c>
      <c r="C204" t="str">
        <f>'ETLocal datasets'!C187</f>
        <v>Rotterdam</v>
      </c>
      <c r="D204">
        <f t="shared" si="18"/>
        <v>0.25295949000876505</v>
      </c>
      <c r="E204">
        <f t="shared" si="19"/>
        <v>1.3477569536489962</v>
      </c>
      <c r="F204">
        <f t="shared" si="20"/>
        <v>0.39164594154099808</v>
      </c>
      <c r="G204">
        <f t="shared" si="21"/>
        <v>0.80567165117005324</v>
      </c>
      <c r="H204">
        <f>PRODUCT(INDEX(Overzicht!$B$2:$E$35,MATCH(demand!H$1,Overzicht!$B$2:$B$35,0),4),INDEX(Verdeelsleutels_percentage!$A:$AB,MATCH(demand!$C204,Verdeelsleutels_percentage!$C:$C,0),MATCH(INDEX(Overzicht!$B$1:$F$35,MATCH(demand!H$1,Overzicht!$B:$B,0),5),Verdeelsleutels_percentage!$1:$1,0)))</f>
        <v>0.39164594154099808</v>
      </c>
      <c r="I204">
        <f>PRODUCT(INDEX(Overzicht!$B$2:$E$35,MATCH(demand!I$1,Overzicht!$B$2:$B$35,0),4),INDEX(Verdeelsleutels_percentage!$A:$AB,MATCH(demand!$C204,Verdeelsleutels_percentage!$C:$C,0),MATCH(INDEX(Overzicht!$B$1:$F$35,MATCH(demand!I$1,Overzicht!$B:$B,0),5),Verdeelsleutels_percentage!$1:$1,0)))</f>
        <v>5.1339848549622632E-4</v>
      </c>
      <c r="J204">
        <f>PRODUCT(INDEX(Overzicht!$B$2:$E$35,MATCH(demand!J$1,Overzicht!$B$2:$B$35,0),4),INDEX(Verdeelsleutels_percentage!$A:$AB,MATCH(demand!$C204,Verdeelsleutels_percentage!$C:$C,0),MATCH(INDEX(Overzicht!$B$1:$F$35,MATCH(demand!J$1,Overzicht!$B:$B,0),5),Verdeelsleutels_percentage!$1:$1,0)))</f>
        <v>8.9519072352228127E-2</v>
      </c>
      <c r="K204">
        <f>PRODUCT(INDEX(Overzicht!$B$2:$E$35,MATCH(demand!K$1,Overzicht!$B$2:$B$35,0),4),INDEX(Verdeelsleutels_percentage!$A:$AB,MATCH(demand!$C204,Verdeelsleutels_percentage!$C:$C,0),MATCH(INDEX(Overzicht!$B$1:$F$35,MATCH(demand!K$1,Overzicht!$B:$B,0),5),Verdeelsleutels_percentage!$1:$1,0)))</f>
        <v>5.9896489974559742E-5</v>
      </c>
      <c r="L204">
        <f>PRODUCT(INDEX(Overzicht!$B$2:$E$35,MATCH(demand!L$1,Overzicht!$B$2:$B$35,0),4),INDEX(Verdeelsleutels_percentage!$A:$AB,MATCH(demand!$C204,Verdeelsleutels_percentage!$C:$C,0),MATCH(INDEX(Overzicht!$B$1:$F$35,MATCH(demand!L$1,Overzicht!$B:$B,0),5),Verdeelsleutels_percentage!$1:$1,0)))</f>
        <v>0.1342786085283422</v>
      </c>
      <c r="M204">
        <f>PRODUCT(INDEX(Overzicht!$B$2:$E$35,MATCH(demand!M$1,Overzicht!$B$2:$B$35,0),4),INDEX(Verdeelsleutels_percentage!$A:$AB,MATCH(demand!$C204,Verdeelsleutels_percentage!$C:$C,0),MATCH(INDEX(Overzicht!$B$1:$F$35,MATCH(demand!M$1,Overzicht!$B:$B,0),5),Verdeelsleutels_percentage!$1:$1,0)))</f>
        <v>2.2241514350863922E-4</v>
      </c>
      <c r="N204">
        <f>PRODUCT(INDEX(Overzicht!$B$2:$E$35,MATCH(demand!N$1,Overzicht!$B$2:$B$35,0),4),INDEX(Verdeelsleutels_percentage!$A:$AB,MATCH(demand!$C204,Verdeelsleutels_percentage!$C:$C,0),MATCH(INDEX(Overzicht!$B$1:$F$35,MATCH(demand!N$1,Overzicht!$B:$B,0),5),Verdeelsleutels_percentage!$1:$1,0)))</f>
        <v>2.765286438656689E-4</v>
      </c>
      <c r="O204">
        <f>PRODUCT(INDEX(Overzicht!$B$2:$E$35,MATCH(demand!O$1,Overzicht!$B$2:$B$35,0),4),INDEX(Verdeelsleutels_percentage!$A:$AB,MATCH(demand!$C204,Verdeelsleutels_percentage!$C:$C,0),MATCH(INDEX(Overzicht!$B$1:$F$35,MATCH(demand!O$1,Overzicht!$B:$B,0),5),Verdeelsleutels_percentage!$1:$1,0)))</f>
        <v>0</v>
      </c>
      <c r="P204">
        <f>PRODUCT(INDEX(Overzicht!$B$2:$E$35,MATCH(demand!P$1,Overzicht!$B$2:$B$35,0),4),INDEX(Verdeelsleutels_percentage!$A:$AB,MATCH(demand!$C204,Verdeelsleutels_percentage!$C:$C,0),MATCH(INDEX(Overzicht!$B$1:$F$35,MATCH(demand!P$1,Overzicht!$B:$B,0),5),Verdeelsleutels_percentage!$1:$1,0)))</f>
        <v>3.1123611951334827E-4</v>
      </c>
      <c r="Q204">
        <f>PRODUCT(INDEX(Overzicht!$B$2:$E$35,MATCH(demand!Q$1,Overzicht!$B$2:$B$35,0),4),INDEX(Verdeelsleutels_percentage!$A:$AB,MATCH(demand!$C204,Verdeelsleutels_percentage!$C:$C,0),MATCH(INDEX(Overzicht!$B$1:$F$35,MATCH(demand!Q$1,Overzicht!$B:$B,0),5),Verdeelsleutels_percentage!$1:$1,0)))</f>
        <v>0.13287987302283863</v>
      </c>
      <c r="R204">
        <f>PRODUCT(INDEX(Overzicht!$B$2:$E$35,MATCH(demand!R$1,Overzicht!$B$2:$B$35,0),4),INDEX(Verdeelsleutels_percentage!$A:$AB,MATCH(demand!$C204,Verdeelsleutels_percentage!$C:$C,0),MATCH(INDEX(Overzicht!$B$1:$F$35,MATCH(demand!R$1,Overzicht!$B:$B,0),5),Verdeelsleutels_percentage!$1:$1,0)))</f>
        <v>2.3778503593560596E-2</v>
      </c>
      <c r="S204">
        <f>PRODUCT(INDEX(Overzicht!$B$2:$E$35,MATCH(demand!S$1,Overzicht!$B$2:$B$35,0),4),INDEX(Verdeelsleutels_percentage!$A:$AB,MATCH(demand!$C204,Verdeelsleutels_percentage!$C:$C,0),MATCH(INDEX(Overzicht!$B$1:$F$35,MATCH(demand!S$1,Overzicht!$B:$B,0),5),Verdeelsleutels_percentage!$1:$1,0)))</f>
        <v>0.1827681060524658</v>
      </c>
      <c r="T204">
        <f>PRODUCT(INDEX(Overzicht!$B$2:$E$35,MATCH(demand!T$1,Overzicht!$B$2:$B$35,0),4),INDEX(Verdeelsleutels_percentage!$A:$AB,MATCH(demand!$C204,Verdeelsleutels_percentage!$C:$C,0),MATCH(INDEX(Overzicht!$B$1:$F$35,MATCH(demand!T$1,Overzicht!$B:$B,0),5),Verdeelsleutels_percentage!$1:$1,0)))</f>
        <v>0.14919845392038023</v>
      </c>
      <c r="U204">
        <f>PRODUCT(INDEX(Overzicht!$B$2:$E$35,MATCH(demand!U$1,Overzicht!$B$2:$B$35,0),4),INDEX(Verdeelsleutels_percentage!$A:$AB,MATCH(demand!$C204,Verdeelsleutels_percentage!$C:$C,0),MATCH(INDEX(Overzicht!$B$1:$F$35,MATCH(demand!U$1,Overzicht!$B:$B,0),5),Verdeelsleutels_percentage!$1:$1,0)))</f>
        <v>0.46624516850118819</v>
      </c>
      <c r="V204">
        <f>PRODUCT(INDEX(Overzicht!$B$2:$E$35,MATCH(demand!V$1,Overzicht!$B$2:$B$35,0),4),INDEX(Verdeelsleutels_percentage!$A:$AB,MATCH(demand!$C204,Verdeelsleutels_percentage!$C:$C,0),MATCH(INDEX(Overzicht!$B$1:$F$35,MATCH(demand!V$1,Overzicht!$B:$B,0),5),Verdeelsleutels_percentage!$1:$1,0)))</f>
        <v>4.1029574828104563E-2</v>
      </c>
      <c r="W204">
        <f>PRODUCT(INDEX(Overzicht!$B$2:$E$35,MATCH(demand!W$1,Overzicht!$B$2:$B$35,0),4),INDEX(Verdeelsleutels_percentage!$A:$AB,MATCH(demand!$C204,Verdeelsleutels_percentage!$C:$C,0),MATCH(INDEX(Overzicht!$B$1:$F$35,MATCH(demand!W$1,Overzicht!$B:$B,0),5),Verdeelsleutels_percentage!$1:$1,0)))</f>
        <v>0.44759536176114068</v>
      </c>
      <c r="X204">
        <f>PRODUCT(INDEX(Overzicht!$B$2:$E$35,MATCH(demand!X$1,Overzicht!$B$2:$B$35,0),4),INDEX(Verdeelsleutels_percentage!$A:$AB,MATCH(demand!$C204,Verdeelsleutels_percentage!$C:$C,0),MATCH(INDEX(Overzicht!$B$1:$F$35,MATCH(demand!X$1,Overzicht!$B:$B,0),5),Verdeelsleutels_percentage!$1:$1,0)))</f>
        <v>8.6852052626952266E-4</v>
      </c>
      <c r="Y204">
        <f>PRODUCT(INDEX(Overzicht!$B$2:$E$35,MATCH(demand!Y$1,Overzicht!$B$2:$B$35,0),4),INDEX(Verdeelsleutels_percentage!$A:$AB,MATCH(demand!$C204,Verdeelsleutels_percentage!$C:$C,0),MATCH(INDEX(Overzicht!$B$1:$F$35,MATCH(demand!Y$1,Overzicht!$B:$B,0),5),Verdeelsleutels_percentage!$1:$1,0)))</f>
        <v>8.5487880296040326E-7</v>
      </c>
      <c r="Z204">
        <f>PRODUCT(INDEX(Overzicht!$B$2:$E$35,MATCH(demand!Z$1,Overzicht!$B$2:$B$35,0),4),INDEX(Verdeelsleutels_percentage!$A:$AB,MATCH(demand!$C204,Verdeelsleutels_percentage!$C:$C,0),MATCH(INDEX(Overzicht!$B$1:$F$35,MATCH(demand!Z$1,Overzicht!$B:$B,0),5),Verdeelsleutels_percentage!$1:$1,0)))</f>
        <v>0</v>
      </c>
      <c r="AA204">
        <f>PRODUCT(INDEX(Overzicht!$B$2:$E$35,MATCH(demand!AA$1,Overzicht!$B$2:$B$35,0),4),INDEX(Verdeelsleutels_percentage!$A:$AB,MATCH(demand!$C204,Verdeelsleutels_percentage!$C:$C,0),MATCH(INDEX(Overzicht!$B$1:$F$35,MATCH(demand!AA$1,Overzicht!$B:$B,0),5),Verdeelsleutels_percentage!$1:$1,0)))</f>
        <v>1.9997164981529901E-5</v>
      </c>
      <c r="AB204">
        <f>PRODUCT(INDEX(Overzicht!$B$2:$E$35,MATCH(demand!AB$1,Overzicht!$B$2:$B$35,0),4),INDEX(Verdeelsleutels_percentage!$A:$AB,MATCH(demand!$C204,Verdeelsleutels_percentage!$C:$C,0),MATCH(INDEX(Overzicht!$B$1:$F$35,MATCH(demand!AB$1,Overzicht!$B:$B,0),5),Verdeelsleutels_percentage!$1:$1,0)))</f>
        <v>0.16579449377922453</v>
      </c>
      <c r="AC204">
        <f>PRODUCT(INDEX(Overzicht!$B$2:$E$35,MATCH(demand!AC$1,Overzicht!$B$2:$B$35,0),4),INDEX(Verdeelsleutels_percentage!$A:$AB,MATCH(demand!$C204,Verdeelsleutels_percentage!$C:$C,0),MATCH(INDEX(Overzicht!$B$1:$F$35,MATCH(demand!AC$1,Overzicht!$B:$B,0),5),Verdeelsleutels_percentage!$1:$1,0)))</f>
        <v>5.4151316568850204E-3</v>
      </c>
      <c r="AD204">
        <f>PRODUCT(INDEX(Overzicht!$B$2:$E$35,MATCH(demand!AD$1,Overzicht!$B$2:$B$35,0),4),INDEX(Verdeelsleutels_percentage!$A:$AB,MATCH(demand!$C204,Verdeelsleutels_percentage!$C:$C,0),MATCH(INDEX(Overzicht!$B$1:$F$35,MATCH(demand!AD$1,Overzicht!$B:$B,0),5),Verdeelsleutels_percentage!$1:$1,0)))</f>
        <v>0</v>
      </c>
      <c r="AE204">
        <f>PRODUCT(INDEX(Overzicht!$B$2:$E$35,MATCH(demand!AE$1,Overzicht!$B$2:$B$35,0),4),INDEX(Verdeelsleutels_percentage!$A:$AB,MATCH(demand!$C204,Verdeelsleutels_percentage!$C:$C,0),MATCH(INDEX(Overzicht!$B$1:$F$35,MATCH(demand!AE$1,Overzicht!$B:$B,0),5),Verdeelsleutels_percentage!$1:$1,0)))</f>
        <v>0</v>
      </c>
      <c r="AF204">
        <f>PRODUCT(INDEX(Overzicht!$B$2:$E$35,MATCH(demand!AF$1,Overzicht!$B$2:$B$35,0),4),INDEX(Verdeelsleutels_percentage!$A:$AB,MATCH(demand!$C204,Verdeelsleutels_percentage!$C:$C,0),MATCH(INDEX(Overzicht!$B$1:$F$35,MATCH(demand!AF$1,Overzicht!$B:$B,0),5),Verdeelsleutels_percentage!$1:$1,0)))</f>
        <v>0</v>
      </c>
      <c r="AG204">
        <f>PRODUCT(INDEX(Overzicht!$B$2:$E$35,MATCH(demand!AG$1,Overzicht!$B$2:$B$35,0),4),INDEX(Verdeelsleutels_percentage!$A:$AB,MATCH(demand!$C204,Verdeelsleutels_percentage!$C:$C,0),MATCH(INDEX(Overzicht!$B$1:$F$35,MATCH(demand!AG$1,Overzicht!$B:$B,0),5),Verdeelsleutels_percentage!$1:$1,0)))</f>
        <v>0</v>
      </c>
      <c r="AH204">
        <f>PRODUCT(INDEX(Overzicht!$B$2:$E$35,MATCH(demand!AH$1,Overzicht!$B$2:$B$35,0),4),INDEX(Verdeelsleutels_percentage!$A:$AB,MATCH(demand!$C204,Verdeelsleutels_percentage!$C:$C,0),MATCH(INDEX(Overzicht!$B$1:$F$35,MATCH(demand!AH$1,Overzicht!$B:$B,0),5),Verdeelsleutels_percentage!$1:$1,0)))</f>
        <v>2.5996314475988875E-4</v>
      </c>
      <c r="AI204">
        <f>PRODUCT(INDEX(Overzicht!$B$2:$E$35,MATCH(demand!AI$1,Overzicht!$B$2:$B$35,0),4),INDEX(Verdeelsleutels_percentage!$A:$AB,MATCH(demand!$C204,Verdeelsleutels_percentage!$C:$C,0),MATCH(INDEX(Overzicht!$B$1:$F$35,MATCH(demand!AI$1,Overzicht!$B:$B,0),5),Verdeelsleutels_percentage!$1:$1,0)))</f>
        <v>3.9994329963059802E-5</v>
      </c>
      <c r="AJ204">
        <f>PRODUCT(INDEX(Overzicht!$B$2:$E$35,MATCH(demand!AJ$1,Overzicht!$B$2:$B$35,0),4),INDEX(Verdeelsleutels_percentage!$A:$AB,MATCH(demand!$C204,Verdeelsleutels_percentage!$C:$C,0),MATCH(INDEX(Overzicht!$B$1:$F$35,MATCH(demand!AJ$1,Overzicht!$B:$B,0),5),Verdeelsleutels_percentage!$1:$1,0)))</f>
        <v>0</v>
      </c>
      <c r="AK204">
        <f>PRODUCT(INDEX(Overzicht!$B$2:$E$35,MATCH(demand!AK$1,Overzicht!$B$2:$B$35,0),4),INDEX(Verdeelsleutels_percentage!$A:$AB,MATCH(demand!$C204,Verdeelsleutels_percentage!$C:$C,0),MATCH(INDEX(Overzicht!$B$1:$F$35,MATCH(demand!AK$1,Overzicht!$B:$B,0),5),Verdeelsleutels_percentage!$1:$1,0)))</f>
        <v>5.818739702894829E-3</v>
      </c>
      <c r="AL204">
        <f>PRODUCT(INDEX(Overzicht!$B$2:$E$35,MATCH(demand!AL$1,Overzicht!$B$2:$B$35,0),4),INDEX(Verdeelsleutels_percentage!$A:$AB,MATCH(demand!$C204,Verdeelsleutels_percentage!$C:$C,0),MATCH(INDEX(Overzicht!$B$1:$F$35,MATCH(demand!AL$1,Overzicht!$B:$B,0),5),Verdeelsleutels_percentage!$1:$1,0)))</f>
        <v>7.4599226960190113E-2</v>
      </c>
      <c r="AM204">
        <f>PRODUCT(INDEX(Overzicht!$B$2:$E$35,MATCH(demand!AM$1,Overzicht!$B$2:$B$35,0),4),INDEX(Verdeelsleutels_percentage!$A:$AB,MATCH(demand!$C204,Verdeelsleutels_percentage!$C:$C,0),MATCH(INDEX(Overzicht!$B$1:$F$35,MATCH(demand!AM$1,Overzicht!$B:$B,0),5),Verdeelsleutels_percentage!$1:$1,0)))</f>
        <v>0.14919845392038023</v>
      </c>
      <c r="AN204">
        <f>PRODUCT(INDEX(Overzicht!$B$2:$E$35,MATCH(demand!AN$1,Overzicht!$B$2:$B$35,0),4),INDEX(Verdeelsleutels_percentage!$A:$AB,MATCH(demand!$C204,Verdeelsleutels_percentage!$C:$C,0),MATCH(INDEX(Overzicht!$B$1:$F$35,MATCH(demand!AN$1,Overzicht!$B:$B,0),5),Verdeelsleutels_percentage!$1:$1,0)))</f>
        <v>7.4599226960190113E-2</v>
      </c>
      <c r="AO204">
        <f>PRODUCT(INDEX(Overzicht!$B$2:$E$35,MATCH(demand!AO$1,Overzicht!$B$2:$B$35,0),4),INDEX(Verdeelsleutels_percentage!$A:$AB,MATCH(demand!$C204,Verdeelsleutels_percentage!$C:$C,0),MATCH(INDEX(Overzicht!$B$1:$F$35,MATCH(demand!AO$1,Overzicht!$B:$B,0),5),Verdeelsleutels_percentage!$1:$1,0)))</f>
        <v>0.26109729436066542</v>
      </c>
    </row>
    <row r="205" spans="2:41">
      <c r="B205" t="str">
        <f>INDEX('ETLocal datasets'!B:C,MATCH(C205,'ETLocal datasets'!C:C,0),1)</f>
        <v>GM0603</v>
      </c>
      <c r="C205" t="str">
        <f>'ETLocal datasets'!C188</f>
        <v>Rijswijk</v>
      </c>
      <c r="D205">
        <f t="shared" si="18"/>
        <v>2.1198080476916702E-2</v>
      </c>
      <c r="E205">
        <f t="shared" si="19"/>
        <v>0.12046660374532836</v>
      </c>
      <c r="F205">
        <f t="shared" si="20"/>
        <v>3.2484562262258487E-2</v>
      </c>
      <c r="G205">
        <f t="shared" si="21"/>
        <v>6.6825385225217471E-2</v>
      </c>
      <c r="H205">
        <f>PRODUCT(INDEX(Overzicht!$B$2:$E$35,MATCH(demand!H$1,Overzicht!$B$2:$B$35,0),4),INDEX(Verdeelsleutels_percentage!$A:$AB,MATCH(demand!$C205,Verdeelsleutels_percentage!$C:$C,0),MATCH(INDEX(Overzicht!$B$1:$F$35,MATCH(demand!H$1,Overzicht!$B:$B,0),5),Verdeelsleutels_percentage!$1:$1,0)))</f>
        <v>3.2484562262258487E-2</v>
      </c>
      <c r="I205">
        <f>PRODUCT(INDEX(Overzicht!$B$2:$E$35,MATCH(demand!I$1,Overzicht!$B$2:$B$35,0),4),INDEX(Verdeelsleutels_percentage!$A:$AB,MATCH(demand!$C205,Verdeelsleutels_percentage!$C:$C,0),MATCH(INDEX(Overzicht!$B$1:$F$35,MATCH(demand!I$1,Overzicht!$B:$B,0),5),Verdeelsleutels_percentage!$1:$1,0)))</f>
        <v>3.9530488506982515E-5</v>
      </c>
      <c r="J205">
        <f>PRODUCT(INDEX(Overzicht!$B$2:$E$35,MATCH(demand!J$1,Overzicht!$B$2:$B$35,0),4),INDEX(Verdeelsleutels_percentage!$A:$AB,MATCH(demand!$C205,Verdeelsleutels_percentage!$C:$C,0),MATCH(INDEX(Overzicht!$B$1:$F$35,MATCH(demand!J$1,Overzicht!$B:$B,0),5),Verdeelsleutels_percentage!$1:$1,0)))</f>
        <v>7.4250428028019401E-3</v>
      </c>
      <c r="K205">
        <f>PRODUCT(INDEX(Overzicht!$B$2:$E$35,MATCH(demand!K$1,Overzicht!$B$2:$B$35,0),4),INDEX(Verdeelsleutels_percentage!$A:$AB,MATCH(demand!$C205,Verdeelsleutels_percentage!$C:$C,0),MATCH(INDEX(Overzicht!$B$1:$F$35,MATCH(demand!K$1,Overzicht!$B:$B,0),5),Verdeelsleutels_percentage!$1:$1,0)))</f>
        <v>4.6118903258146265E-6</v>
      </c>
      <c r="L205">
        <f>PRODUCT(INDEX(Overzicht!$B$2:$E$35,MATCH(demand!L$1,Overzicht!$B$2:$B$35,0),4),INDEX(Verdeelsleutels_percentage!$A:$AB,MATCH(demand!$C205,Verdeelsleutels_percentage!$C:$C,0),MATCH(INDEX(Overzicht!$B$1:$F$35,MATCH(demand!L$1,Overzicht!$B:$B,0),5),Verdeelsleutels_percentage!$1:$1,0)))</f>
        <v>1.1137564204202911E-2</v>
      </c>
      <c r="M205">
        <f>PRODUCT(INDEX(Overzicht!$B$2:$E$35,MATCH(demand!M$1,Overzicht!$B$2:$B$35,0),4),INDEX(Verdeelsleutels_percentage!$A:$AB,MATCH(demand!$C205,Verdeelsleutels_percentage!$C:$C,0),MATCH(INDEX(Overzicht!$B$1:$F$35,MATCH(demand!M$1,Overzicht!$B:$B,0),5),Verdeelsleutels_percentage!$1:$1,0)))</f>
        <v>0</v>
      </c>
      <c r="N205">
        <f>PRODUCT(INDEX(Overzicht!$B$2:$E$35,MATCH(demand!N$1,Overzicht!$B$2:$B$35,0),4),INDEX(Verdeelsleutels_percentage!$A:$AB,MATCH(demand!$C205,Verdeelsleutels_percentage!$C:$C,0),MATCH(INDEX(Overzicht!$B$1:$F$35,MATCH(demand!N$1,Overzicht!$B:$B,0),5),Verdeelsleutels_percentage!$1:$1,0)))</f>
        <v>0</v>
      </c>
      <c r="O205">
        <f>PRODUCT(INDEX(Overzicht!$B$2:$E$35,MATCH(demand!O$1,Overzicht!$B$2:$B$35,0),4),INDEX(Verdeelsleutels_percentage!$A:$AB,MATCH(demand!$C205,Verdeelsleutels_percentage!$C:$C,0),MATCH(INDEX(Overzicht!$B$1:$F$35,MATCH(demand!O$1,Overzicht!$B:$B,0),5),Verdeelsleutels_percentage!$1:$1,0)))</f>
        <v>0</v>
      </c>
      <c r="P205">
        <f>PRODUCT(INDEX(Overzicht!$B$2:$E$35,MATCH(demand!P$1,Overzicht!$B$2:$B$35,0),4),INDEX(Verdeelsleutels_percentage!$A:$AB,MATCH(demand!$C205,Verdeelsleutels_percentage!$C:$C,0),MATCH(INDEX(Overzicht!$B$1:$F$35,MATCH(demand!P$1,Overzicht!$B:$B,0),5),Verdeelsleutels_percentage!$1:$1,0)))</f>
        <v>0</v>
      </c>
      <c r="Q205">
        <f>PRODUCT(INDEX(Overzicht!$B$2:$E$35,MATCH(demand!Q$1,Overzicht!$B$2:$B$35,0),4),INDEX(Verdeelsleutels_percentage!$A:$AB,MATCH(demand!$C205,Verdeelsleutels_percentage!$C:$C,0),MATCH(INDEX(Overzicht!$B$1:$F$35,MATCH(demand!Q$1,Overzicht!$B:$B,0),5),Verdeelsleutels_percentage!$1:$1,0)))</f>
        <v>1.1021547910409131E-2</v>
      </c>
      <c r="R205">
        <f>PRODUCT(INDEX(Overzicht!$B$2:$E$35,MATCH(demand!R$1,Overzicht!$B$2:$B$35,0),4),INDEX(Verdeelsleutels_percentage!$A:$AB,MATCH(demand!$C205,Verdeelsleutels_percentage!$C:$C,0),MATCH(INDEX(Overzicht!$B$1:$F$35,MATCH(demand!R$1,Overzicht!$B:$B,0),5),Verdeelsleutels_percentage!$1:$1,0)))</f>
        <v>1.9722769944942654E-3</v>
      </c>
      <c r="S205">
        <f>PRODUCT(INDEX(Overzicht!$B$2:$E$35,MATCH(demand!S$1,Overzicht!$B$2:$B$35,0),4),INDEX(Verdeelsleutels_percentage!$A:$AB,MATCH(demand!$C205,Verdeelsleutels_percentage!$C:$C,0),MATCH(INDEX(Overzicht!$B$1:$F$35,MATCH(demand!S$1,Overzicht!$B:$B,0),5),Verdeelsleutels_percentage!$1:$1,0)))</f>
        <v>1.5159462389053963E-2</v>
      </c>
      <c r="T205">
        <f>PRODUCT(INDEX(Overzicht!$B$2:$E$35,MATCH(demand!T$1,Overzicht!$B$2:$B$35,0),4),INDEX(Verdeelsleutels_percentage!$A:$AB,MATCH(demand!$C205,Verdeelsleutels_percentage!$C:$C,0),MATCH(INDEX(Overzicht!$B$1:$F$35,MATCH(demand!T$1,Overzicht!$B:$B,0),5),Verdeelsleutels_percentage!$1:$1,0)))</f>
        <v>1.2375071338003234E-2</v>
      </c>
      <c r="U205">
        <f>PRODUCT(INDEX(Overzicht!$B$2:$E$35,MATCH(demand!U$1,Overzicht!$B$2:$B$35,0),4),INDEX(Verdeelsleutels_percentage!$A:$AB,MATCH(demand!$C205,Verdeelsleutels_percentage!$C:$C,0),MATCH(INDEX(Overzicht!$B$1:$F$35,MATCH(demand!U$1,Overzicht!$B:$B,0),5),Verdeelsleutels_percentage!$1:$1,0)))</f>
        <v>3.8672097931260106E-2</v>
      </c>
      <c r="V205">
        <f>PRODUCT(INDEX(Overzicht!$B$2:$E$35,MATCH(demand!V$1,Overzicht!$B$2:$B$35,0),4),INDEX(Verdeelsleutels_percentage!$A:$AB,MATCH(demand!$C205,Verdeelsleutels_percentage!$C:$C,0),MATCH(INDEX(Overzicht!$B$1:$F$35,MATCH(demand!V$1,Overzicht!$B:$B,0),5),Verdeelsleutels_percentage!$1:$1,0)))</f>
        <v>3.4031446179508896E-3</v>
      </c>
      <c r="W205">
        <f>PRODUCT(INDEX(Overzicht!$B$2:$E$35,MATCH(demand!W$1,Overzicht!$B$2:$B$35,0),4),INDEX(Verdeelsleutels_percentage!$A:$AB,MATCH(demand!$C205,Verdeelsleutels_percentage!$C:$C,0),MATCH(INDEX(Overzicht!$B$1:$F$35,MATCH(demand!W$1,Overzicht!$B:$B,0),5),Verdeelsleutels_percentage!$1:$1,0)))</f>
        <v>3.71252140140097E-2</v>
      </c>
      <c r="X205">
        <f>PRODUCT(INDEX(Overzicht!$B$2:$E$35,MATCH(demand!X$1,Overzicht!$B$2:$B$35,0),4),INDEX(Verdeelsleutels_percentage!$A:$AB,MATCH(demand!$C205,Verdeelsleutels_percentage!$C:$C,0),MATCH(INDEX(Overzicht!$B$1:$F$35,MATCH(demand!X$1,Overzicht!$B:$B,0),5),Verdeelsleutels_percentage!$1:$1,0)))</f>
        <v>2.2269757083833914E-5</v>
      </c>
      <c r="Y205">
        <f>PRODUCT(INDEX(Overzicht!$B$2:$E$35,MATCH(demand!Y$1,Overzicht!$B$2:$B$35,0),4),INDEX(Verdeelsleutels_percentage!$A:$AB,MATCH(demand!$C205,Verdeelsleutels_percentage!$C:$C,0),MATCH(INDEX(Overzicht!$B$1:$F$35,MATCH(demand!Y$1,Overzicht!$B:$B,0),5),Verdeelsleutels_percentage!$1:$1,0)))</f>
        <v>3.9761804788855964E-8</v>
      </c>
      <c r="Z205">
        <f>PRODUCT(INDEX(Overzicht!$B$2:$E$35,MATCH(demand!Z$1,Overzicht!$B$2:$B$35,0),4),INDEX(Verdeelsleutels_percentage!$A:$AB,MATCH(demand!$C205,Verdeelsleutels_percentage!$C:$C,0),MATCH(INDEX(Overzicht!$B$1:$F$35,MATCH(demand!Z$1,Overzicht!$B:$B,0),5),Verdeelsleutels_percentage!$1:$1,0)))</f>
        <v>0</v>
      </c>
      <c r="AA205">
        <f>PRODUCT(INDEX(Overzicht!$B$2:$E$35,MATCH(demand!AA$1,Overzicht!$B$2:$B$35,0),4),INDEX(Verdeelsleutels_percentage!$A:$AB,MATCH(demand!$C205,Verdeelsleutels_percentage!$C:$C,0),MATCH(INDEX(Overzicht!$B$1:$F$35,MATCH(demand!AA$1,Overzicht!$B:$B,0),5),Verdeelsleutels_percentage!$1:$1,0)))</f>
        <v>9.3010069681534426E-7</v>
      </c>
      <c r="AB205">
        <f>PRODUCT(INDEX(Overzicht!$B$2:$E$35,MATCH(demand!AB$1,Overzicht!$B$2:$B$35,0),4),INDEX(Verdeelsleutels_percentage!$A:$AB,MATCH(demand!$C205,Verdeelsleutels_percentage!$C:$C,0),MATCH(INDEX(Overzicht!$B$1:$F$35,MATCH(demand!AB$1,Overzicht!$B:$B,0),5),Verdeelsleutels_percentage!$1:$1,0)))</f>
        <v>2.2505189355391718E-2</v>
      </c>
      <c r="AC205">
        <f>PRODUCT(INDEX(Overzicht!$B$2:$E$35,MATCH(demand!AC$1,Overzicht!$B$2:$B$35,0),4),INDEX(Verdeelsleutels_percentage!$A:$AB,MATCH(demand!$C205,Verdeelsleutels_percentage!$C:$C,0),MATCH(INDEX(Overzicht!$B$1:$F$35,MATCH(demand!AC$1,Overzicht!$B:$B,0),5),Verdeelsleutels_percentage!$1:$1,0)))</f>
        <v>7.2297908131996672E-4</v>
      </c>
      <c r="AD205">
        <f>PRODUCT(INDEX(Overzicht!$B$2:$E$35,MATCH(demand!AD$1,Overzicht!$B$2:$B$35,0),4),INDEX(Verdeelsleutels_percentage!$A:$AB,MATCH(demand!$C205,Verdeelsleutels_percentage!$C:$C,0),MATCH(INDEX(Overzicht!$B$1:$F$35,MATCH(demand!AD$1,Overzicht!$B:$B,0),5),Verdeelsleutels_percentage!$1:$1,0)))</f>
        <v>0</v>
      </c>
      <c r="AE205">
        <f>PRODUCT(INDEX(Overzicht!$B$2:$E$35,MATCH(demand!AE$1,Overzicht!$B$2:$B$35,0),4),INDEX(Verdeelsleutels_percentage!$A:$AB,MATCH(demand!$C205,Verdeelsleutels_percentage!$C:$C,0),MATCH(INDEX(Overzicht!$B$1:$F$35,MATCH(demand!AE$1,Overzicht!$B:$B,0),5),Verdeelsleutels_percentage!$1:$1,0)))</f>
        <v>0</v>
      </c>
      <c r="AF205">
        <f>PRODUCT(INDEX(Overzicht!$B$2:$E$35,MATCH(demand!AF$1,Overzicht!$B$2:$B$35,0),4),INDEX(Verdeelsleutels_percentage!$A:$AB,MATCH(demand!$C205,Verdeelsleutels_percentage!$C:$C,0),MATCH(INDEX(Overzicht!$B$1:$F$35,MATCH(demand!AF$1,Overzicht!$B:$B,0),5),Verdeelsleutels_percentage!$1:$1,0)))</f>
        <v>0</v>
      </c>
      <c r="AG205">
        <f>PRODUCT(INDEX(Overzicht!$B$2:$E$35,MATCH(demand!AG$1,Overzicht!$B$2:$B$35,0),4),INDEX(Verdeelsleutels_percentage!$A:$AB,MATCH(demand!$C205,Verdeelsleutels_percentage!$C:$C,0),MATCH(INDEX(Overzicht!$B$1:$F$35,MATCH(demand!AG$1,Overzicht!$B:$B,0),5),Verdeelsleutels_percentage!$1:$1,0)))</f>
        <v>0</v>
      </c>
      <c r="AH205">
        <f>PRODUCT(INDEX(Overzicht!$B$2:$E$35,MATCH(demand!AH$1,Overzicht!$B$2:$B$35,0),4),INDEX(Verdeelsleutels_percentage!$A:$AB,MATCH(demand!$C205,Verdeelsleutels_percentage!$C:$C,0),MATCH(INDEX(Overzicht!$B$1:$F$35,MATCH(demand!AH$1,Overzicht!$B:$B,0),5),Verdeelsleutels_percentage!$1:$1,0)))</f>
        <v>1.2091309058599474E-5</v>
      </c>
      <c r="AI205">
        <f>PRODUCT(INDEX(Overzicht!$B$2:$E$35,MATCH(demand!AI$1,Overzicht!$B$2:$B$35,0),4),INDEX(Verdeelsleutels_percentage!$A:$AB,MATCH(demand!$C205,Verdeelsleutels_percentage!$C:$C,0),MATCH(INDEX(Overzicht!$B$1:$F$35,MATCH(demand!AI$1,Overzicht!$B:$B,0),5),Verdeelsleutels_percentage!$1:$1,0)))</f>
        <v>1.8602013936306885E-6</v>
      </c>
      <c r="AJ205">
        <f>PRODUCT(INDEX(Overzicht!$B$2:$E$35,MATCH(demand!AJ$1,Overzicht!$B$2:$B$35,0),4),INDEX(Verdeelsleutels_percentage!$A:$AB,MATCH(demand!$C205,Verdeelsleutels_percentage!$C:$C,0),MATCH(INDEX(Overzicht!$B$1:$F$35,MATCH(demand!AJ$1,Overzicht!$B:$B,0),5),Verdeelsleutels_percentage!$1:$1,0)))</f>
        <v>0</v>
      </c>
      <c r="AK205">
        <f>PRODUCT(INDEX(Overzicht!$B$2:$E$35,MATCH(demand!AK$1,Overzicht!$B$2:$B$35,0),4),INDEX(Verdeelsleutels_percentage!$A:$AB,MATCH(demand!$C205,Verdeelsleutels_percentage!$C:$C,0),MATCH(INDEX(Overzicht!$B$1:$F$35,MATCH(demand!AK$1,Overzicht!$B:$B,0),5),Verdeelsleutels_percentage!$1:$1,0)))</f>
        <v>4.8262778218212616E-4</v>
      </c>
      <c r="AL205">
        <f>PRODUCT(INDEX(Overzicht!$B$2:$E$35,MATCH(demand!AL$1,Overzicht!$B$2:$B$35,0),4),INDEX(Verdeelsleutels_percentage!$A:$AB,MATCH(demand!$C205,Verdeelsleutels_percentage!$C:$C,0),MATCH(INDEX(Overzicht!$B$1:$F$35,MATCH(demand!AL$1,Overzicht!$B:$B,0),5),Verdeelsleutels_percentage!$1:$1,0)))</f>
        <v>6.1875356690016172E-3</v>
      </c>
      <c r="AM205">
        <f>PRODUCT(INDEX(Overzicht!$B$2:$E$35,MATCH(demand!AM$1,Overzicht!$B$2:$B$35,0),4),INDEX(Verdeelsleutels_percentage!$A:$AB,MATCH(demand!$C205,Verdeelsleutels_percentage!$C:$C,0),MATCH(INDEX(Overzicht!$B$1:$F$35,MATCH(demand!AM$1,Overzicht!$B:$B,0),5),Verdeelsleutels_percentage!$1:$1,0)))</f>
        <v>1.2375071338003234E-2</v>
      </c>
      <c r="AN205">
        <f>PRODUCT(INDEX(Overzicht!$B$2:$E$35,MATCH(demand!AN$1,Overzicht!$B$2:$B$35,0),4),INDEX(Verdeelsleutels_percentage!$A:$AB,MATCH(demand!$C205,Verdeelsleutels_percentage!$C:$C,0),MATCH(INDEX(Overzicht!$B$1:$F$35,MATCH(demand!AN$1,Overzicht!$B:$B,0),5),Verdeelsleutels_percentage!$1:$1,0)))</f>
        <v>6.1875356690016172E-3</v>
      </c>
      <c r="AO205">
        <f>PRODUCT(INDEX(Overzicht!$B$2:$E$35,MATCH(demand!AO$1,Overzicht!$B$2:$B$35,0),4),INDEX(Verdeelsleutels_percentage!$A:$AB,MATCH(demand!$C205,Verdeelsleutels_percentage!$C:$C,0),MATCH(INDEX(Overzicht!$B$1:$F$35,MATCH(demand!AO$1,Overzicht!$B:$B,0),5),Verdeelsleutels_percentage!$1:$1,0)))</f>
        <v>2.1656374841505659E-2</v>
      </c>
    </row>
    <row r="206" spans="2:41">
      <c r="B206" t="str">
        <f>INDEX('ETLocal datasets'!B:C,MATCH(C206,'ETLocal datasets'!C:C,0),1)</f>
        <v>GM0606</v>
      </c>
      <c r="C206" t="str">
        <f>'ETLocal datasets'!C189</f>
        <v>Schiedam</v>
      </c>
      <c r="D206">
        <f t="shared" si="18"/>
        <v>3.0643499955917631E-2</v>
      </c>
      <c r="E206">
        <f t="shared" si="19"/>
        <v>0.16273390072197735</v>
      </c>
      <c r="F206">
        <f t="shared" si="20"/>
        <v>4.7389293805410813E-2</v>
      </c>
      <c r="G206">
        <f t="shared" si="21"/>
        <v>9.7486547256845107E-2</v>
      </c>
      <c r="H206">
        <f>PRODUCT(INDEX(Overzicht!$B$2:$E$35,MATCH(demand!H$1,Overzicht!$B$2:$B$35,0),4),INDEX(Verdeelsleutels_percentage!$A:$AB,MATCH(demand!$C206,Verdeelsleutels_percentage!$C:$C,0),MATCH(INDEX(Overzicht!$B$1:$F$35,MATCH(demand!H$1,Overzicht!$B:$B,0),5),Verdeelsleutels_percentage!$1:$1,0)))</f>
        <v>4.7389293805410813E-2</v>
      </c>
      <c r="I206">
        <f>PRODUCT(INDEX(Overzicht!$B$2:$E$35,MATCH(demand!I$1,Overzicht!$B$2:$B$35,0),4),INDEX(Verdeelsleutels_percentage!$A:$AB,MATCH(demand!$C206,Verdeelsleutels_percentage!$C:$C,0),MATCH(INDEX(Overzicht!$B$1:$F$35,MATCH(demand!I$1,Overzicht!$B:$B,0),5),Verdeelsleutels_percentage!$1:$1,0)))</f>
        <v>2.0677996926826283E-5</v>
      </c>
      <c r="J206">
        <f>PRODUCT(INDEX(Overzicht!$B$2:$E$35,MATCH(demand!J$1,Overzicht!$B$2:$B$35,0),4),INDEX(Verdeelsleutels_percentage!$A:$AB,MATCH(demand!$C206,Verdeelsleutels_percentage!$C:$C,0),MATCH(INDEX(Overzicht!$B$1:$F$35,MATCH(demand!J$1,Overzicht!$B:$B,0),5),Verdeelsleutels_percentage!$1:$1,0)))</f>
        <v>1.08318385840939E-2</v>
      </c>
      <c r="K206">
        <f>PRODUCT(INDEX(Overzicht!$B$2:$E$35,MATCH(demand!K$1,Overzicht!$B$2:$B$35,0),4),INDEX(Verdeelsleutels_percentage!$A:$AB,MATCH(demand!$C206,Verdeelsleutels_percentage!$C:$C,0),MATCH(INDEX(Overzicht!$B$1:$F$35,MATCH(demand!K$1,Overzicht!$B:$B,0),5),Verdeelsleutels_percentage!$1:$1,0)))</f>
        <v>2.4124329747963998E-6</v>
      </c>
      <c r="L206">
        <f>PRODUCT(INDEX(Overzicht!$B$2:$E$35,MATCH(demand!L$1,Overzicht!$B$2:$B$35,0),4),INDEX(Verdeelsleutels_percentage!$A:$AB,MATCH(demand!$C206,Verdeelsleutels_percentage!$C:$C,0),MATCH(INDEX(Overzicht!$B$1:$F$35,MATCH(demand!L$1,Overzicht!$B:$B,0),5),Verdeelsleutels_percentage!$1:$1,0)))</f>
        <v>1.6247757876140852E-2</v>
      </c>
      <c r="M206">
        <f>PRODUCT(INDEX(Overzicht!$B$2:$E$35,MATCH(demand!M$1,Overzicht!$B$2:$B$35,0),4),INDEX(Verdeelsleutels_percentage!$A:$AB,MATCH(demand!$C206,Verdeelsleutels_percentage!$C:$C,0),MATCH(INDEX(Overzicht!$B$1:$F$35,MATCH(demand!M$1,Overzicht!$B:$B,0),5),Verdeelsleutels_percentage!$1:$1,0)))</f>
        <v>1.6831965196675039E-4</v>
      </c>
      <c r="N206">
        <f>PRODUCT(INDEX(Overzicht!$B$2:$E$35,MATCH(demand!N$1,Overzicht!$B$2:$B$35,0),4),INDEX(Verdeelsleutels_percentage!$A:$AB,MATCH(demand!$C206,Verdeelsleutels_percentage!$C:$C,0),MATCH(INDEX(Overzicht!$B$1:$F$35,MATCH(demand!N$1,Overzicht!$B:$B,0),5),Verdeelsleutels_percentage!$1:$1,0)))</f>
        <v>1.8338826842853568E-4</v>
      </c>
      <c r="O206">
        <f>PRODUCT(INDEX(Overzicht!$B$2:$E$35,MATCH(demand!O$1,Overzicht!$B$2:$B$35,0),4),INDEX(Verdeelsleutels_percentage!$A:$AB,MATCH(demand!$C206,Verdeelsleutels_percentage!$C:$C,0),MATCH(INDEX(Overzicht!$B$1:$F$35,MATCH(demand!O$1,Overzicht!$B:$B,0),5),Verdeelsleutels_percentage!$1:$1,0)))</f>
        <v>0</v>
      </c>
      <c r="P206">
        <f>PRODUCT(INDEX(Overzicht!$B$2:$E$35,MATCH(demand!P$1,Overzicht!$B$2:$B$35,0),4),INDEX(Verdeelsleutels_percentage!$A:$AB,MATCH(demand!$C206,Verdeelsleutels_percentage!$C:$C,0),MATCH(INDEX(Overzicht!$B$1:$F$35,MATCH(demand!P$1,Overzicht!$B:$B,0),5),Verdeelsleutels_percentage!$1:$1,0)))</f>
        <v>0</v>
      </c>
      <c r="Q206">
        <f>PRODUCT(INDEX(Overzicht!$B$2:$E$35,MATCH(demand!Q$1,Overzicht!$B$2:$B$35,0),4),INDEX(Verdeelsleutels_percentage!$A:$AB,MATCH(demand!$C206,Verdeelsleutels_percentage!$C:$C,0),MATCH(INDEX(Overzicht!$B$1:$F$35,MATCH(demand!Q$1,Overzicht!$B:$B,0),5),Verdeelsleutels_percentage!$1:$1,0)))</f>
        <v>1.6078510398264384E-2</v>
      </c>
      <c r="R206">
        <f>PRODUCT(INDEX(Overzicht!$B$2:$E$35,MATCH(demand!R$1,Overzicht!$B$2:$B$35,0),4),INDEX(Verdeelsleutels_percentage!$A:$AB,MATCH(demand!$C206,Verdeelsleutels_percentage!$C:$C,0),MATCH(INDEX(Overzicht!$B$1:$F$35,MATCH(demand!R$1,Overzicht!$B:$B,0),5),Verdeelsleutels_percentage!$1:$1,0)))</f>
        <v>2.8772071238999421E-3</v>
      </c>
      <c r="S206">
        <f>PRODUCT(INDEX(Overzicht!$B$2:$E$35,MATCH(demand!S$1,Overzicht!$B$2:$B$35,0),4),INDEX(Verdeelsleutels_percentage!$A:$AB,MATCH(demand!$C206,Verdeelsleutels_percentage!$C:$C,0),MATCH(INDEX(Overzicht!$B$1:$F$35,MATCH(demand!S$1,Overzicht!$B:$B,0),5),Verdeelsleutels_percentage!$1:$1,0)))</f>
        <v>2.2115003775858382E-2</v>
      </c>
      <c r="T206">
        <f>PRODUCT(INDEX(Overzicht!$B$2:$E$35,MATCH(demand!T$1,Overzicht!$B$2:$B$35,0),4),INDEX(Verdeelsleutels_percentage!$A:$AB,MATCH(demand!$C206,Verdeelsleutels_percentage!$C:$C,0),MATCH(INDEX(Overzicht!$B$1:$F$35,MATCH(demand!T$1,Overzicht!$B:$B,0),5),Verdeelsleutels_percentage!$1:$1,0)))</f>
        <v>1.8053064306823168E-2</v>
      </c>
      <c r="U206">
        <f>PRODUCT(INDEX(Overzicht!$B$2:$E$35,MATCH(demand!U$1,Overzicht!$B$2:$B$35,0),4),INDEX(Verdeelsleutels_percentage!$A:$AB,MATCH(demand!$C206,Verdeelsleutels_percentage!$C:$C,0),MATCH(INDEX(Overzicht!$B$1:$F$35,MATCH(demand!U$1,Overzicht!$B:$B,0),5),Verdeelsleutels_percentage!$1:$1,0)))</f>
        <v>5.6415825958822399E-2</v>
      </c>
      <c r="V206">
        <f>PRODUCT(INDEX(Overzicht!$B$2:$E$35,MATCH(demand!V$1,Overzicht!$B$2:$B$35,0),4),INDEX(Verdeelsleutels_percentage!$A:$AB,MATCH(demand!$C206,Verdeelsleutels_percentage!$C:$C,0),MATCH(INDEX(Overzicht!$B$1:$F$35,MATCH(demand!V$1,Overzicht!$B:$B,0),5),Verdeelsleutels_percentage!$1:$1,0)))</f>
        <v>4.9645926843763719E-3</v>
      </c>
      <c r="W206">
        <f>PRODUCT(INDEX(Overzicht!$B$2:$E$35,MATCH(demand!W$1,Overzicht!$B$2:$B$35,0),4),INDEX(Verdeelsleutels_percentage!$A:$AB,MATCH(demand!$C206,Verdeelsleutels_percentage!$C:$C,0),MATCH(INDEX(Overzicht!$B$1:$F$35,MATCH(demand!W$1,Overzicht!$B:$B,0),5),Verdeelsleutels_percentage!$1:$1,0)))</f>
        <v>5.4159192920469501E-2</v>
      </c>
      <c r="X206">
        <f>PRODUCT(INDEX(Overzicht!$B$2:$E$35,MATCH(demand!X$1,Overzicht!$B$2:$B$35,0),4),INDEX(Verdeelsleutels_percentage!$A:$AB,MATCH(demand!$C206,Verdeelsleutels_percentage!$C:$C,0),MATCH(INDEX(Overzicht!$B$1:$F$35,MATCH(demand!X$1,Overzicht!$B:$B,0),5),Verdeelsleutels_percentage!$1:$1,0)))</f>
        <v>2.7837196354792392E-5</v>
      </c>
      <c r="Y206">
        <f>PRODUCT(INDEX(Overzicht!$B$2:$E$35,MATCH(demand!Y$1,Overzicht!$B$2:$B$35,0),4),INDEX(Verdeelsleutels_percentage!$A:$AB,MATCH(demand!$C206,Verdeelsleutels_percentage!$C:$C,0),MATCH(INDEX(Overzicht!$B$1:$F$35,MATCH(demand!Y$1,Overzicht!$B:$B,0),5),Verdeelsleutels_percentage!$1:$1,0)))</f>
        <v>1.0666868784702705E-7</v>
      </c>
      <c r="Z206">
        <f>PRODUCT(INDEX(Overzicht!$B$2:$E$35,MATCH(demand!Z$1,Overzicht!$B$2:$B$35,0),4),INDEX(Verdeelsleutels_percentage!$A:$AB,MATCH(demand!$C206,Verdeelsleutels_percentage!$C:$C,0),MATCH(INDEX(Overzicht!$B$1:$F$35,MATCH(demand!Z$1,Overzicht!$B:$B,0),5),Verdeelsleutels_percentage!$1:$1,0)))</f>
        <v>0</v>
      </c>
      <c r="AA206">
        <f>PRODUCT(INDEX(Overzicht!$B$2:$E$35,MATCH(demand!AA$1,Overzicht!$B$2:$B$35,0),4),INDEX(Verdeelsleutels_percentage!$A:$AB,MATCH(demand!$C206,Verdeelsleutels_percentage!$C:$C,0),MATCH(INDEX(Overzicht!$B$1:$F$35,MATCH(demand!AA$1,Overzicht!$B:$B,0),5),Verdeelsleutels_percentage!$1:$1,0)))</f>
        <v>2.4951739847257788E-6</v>
      </c>
      <c r="AB206">
        <f>PRODUCT(INDEX(Overzicht!$B$2:$E$35,MATCH(demand!AB$1,Overzicht!$B$2:$B$35,0),4),INDEX(Verdeelsleutels_percentage!$A:$AB,MATCH(demand!$C206,Verdeelsleutels_percentage!$C:$C,0),MATCH(INDEX(Overzicht!$B$1:$F$35,MATCH(demand!AB$1,Overzicht!$B:$B,0),5),Verdeelsleutels_percentage!$1:$1,0)))</f>
        <v>1.9643132142353435E-2</v>
      </c>
      <c r="AC206">
        <f>PRODUCT(INDEX(Overzicht!$B$2:$E$35,MATCH(demand!AC$1,Overzicht!$B$2:$B$35,0),4),INDEX(Verdeelsleutels_percentage!$A:$AB,MATCH(demand!$C206,Verdeelsleutels_percentage!$C:$C,0),MATCH(INDEX(Overzicht!$B$1:$F$35,MATCH(demand!AC$1,Overzicht!$B:$B,0),5),Verdeelsleutels_percentage!$1:$1,0)))</f>
        <v>6.3209650598959957E-4</v>
      </c>
      <c r="AD206">
        <f>PRODUCT(INDEX(Overzicht!$B$2:$E$35,MATCH(demand!AD$1,Overzicht!$B$2:$B$35,0),4),INDEX(Verdeelsleutels_percentage!$A:$AB,MATCH(demand!$C206,Verdeelsleutels_percentage!$C:$C,0),MATCH(INDEX(Overzicht!$B$1:$F$35,MATCH(demand!AD$1,Overzicht!$B:$B,0),5),Verdeelsleutels_percentage!$1:$1,0)))</f>
        <v>0</v>
      </c>
      <c r="AE206">
        <f>PRODUCT(INDEX(Overzicht!$B$2:$E$35,MATCH(demand!AE$1,Overzicht!$B$2:$B$35,0),4),INDEX(Verdeelsleutels_percentage!$A:$AB,MATCH(demand!$C206,Verdeelsleutels_percentage!$C:$C,0),MATCH(INDEX(Overzicht!$B$1:$F$35,MATCH(demand!AE$1,Overzicht!$B:$B,0),5),Verdeelsleutels_percentage!$1:$1,0)))</f>
        <v>0</v>
      </c>
      <c r="AF206">
        <f>PRODUCT(INDEX(Overzicht!$B$2:$E$35,MATCH(demand!AF$1,Overzicht!$B$2:$B$35,0),4),INDEX(Verdeelsleutels_percentage!$A:$AB,MATCH(demand!$C206,Verdeelsleutels_percentage!$C:$C,0),MATCH(INDEX(Overzicht!$B$1:$F$35,MATCH(demand!AF$1,Overzicht!$B:$B,0),5),Verdeelsleutels_percentage!$1:$1,0)))</f>
        <v>0</v>
      </c>
      <c r="AG206">
        <f>PRODUCT(INDEX(Overzicht!$B$2:$E$35,MATCH(demand!AG$1,Overzicht!$B$2:$B$35,0),4),INDEX(Verdeelsleutels_percentage!$A:$AB,MATCH(demand!$C206,Verdeelsleutels_percentage!$C:$C,0),MATCH(INDEX(Overzicht!$B$1:$F$35,MATCH(demand!AG$1,Overzicht!$B:$B,0),5),Verdeelsleutels_percentage!$1:$1,0)))</f>
        <v>0</v>
      </c>
      <c r="AH206">
        <f>PRODUCT(INDEX(Overzicht!$B$2:$E$35,MATCH(demand!AH$1,Overzicht!$B$2:$B$35,0),4),INDEX(Verdeelsleutels_percentage!$A:$AB,MATCH(demand!$C206,Verdeelsleutels_percentage!$C:$C,0),MATCH(INDEX(Overzicht!$B$1:$F$35,MATCH(demand!AH$1,Overzicht!$B:$B,0),5),Verdeelsleutels_percentage!$1:$1,0)))</f>
        <v>3.2437261801435126E-5</v>
      </c>
      <c r="AI206">
        <f>PRODUCT(INDEX(Overzicht!$B$2:$E$35,MATCH(demand!AI$1,Overzicht!$B$2:$B$35,0),4),INDEX(Verdeelsleutels_percentage!$A:$AB,MATCH(demand!$C206,Verdeelsleutels_percentage!$C:$C,0),MATCH(INDEX(Overzicht!$B$1:$F$35,MATCH(demand!AI$1,Overzicht!$B:$B,0),5),Verdeelsleutels_percentage!$1:$1,0)))</f>
        <v>4.9903479694515577E-6</v>
      </c>
      <c r="AJ206">
        <f>PRODUCT(INDEX(Overzicht!$B$2:$E$35,MATCH(demand!AJ$1,Overzicht!$B$2:$B$35,0),4),INDEX(Verdeelsleutels_percentage!$A:$AB,MATCH(demand!$C206,Verdeelsleutels_percentage!$C:$C,0),MATCH(INDEX(Overzicht!$B$1:$F$35,MATCH(demand!AJ$1,Overzicht!$B:$B,0),5),Verdeelsleutels_percentage!$1:$1,0)))</f>
        <v>0</v>
      </c>
      <c r="AK206">
        <f>PRODUCT(INDEX(Overzicht!$B$2:$E$35,MATCH(demand!AK$1,Overzicht!$B$2:$B$35,0),4),INDEX(Verdeelsleutels_percentage!$A:$AB,MATCH(demand!$C206,Verdeelsleutels_percentage!$C:$C,0),MATCH(INDEX(Overzicht!$B$1:$F$35,MATCH(demand!AK$1,Overzicht!$B:$B,0),5),Verdeelsleutels_percentage!$1:$1,0)))</f>
        <v>7.0406950796610352E-4</v>
      </c>
      <c r="AL206">
        <f>PRODUCT(INDEX(Overzicht!$B$2:$E$35,MATCH(demand!AL$1,Overzicht!$B$2:$B$35,0),4),INDEX(Verdeelsleutels_percentage!$A:$AB,MATCH(demand!$C206,Verdeelsleutels_percentage!$C:$C,0),MATCH(INDEX(Overzicht!$B$1:$F$35,MATCH(demand!AL$1,Overzicht!$B:$B,0),5),Verdeelsleutels_percentage!$1:$1,0)))</f>
        <v>9.0265321534115841E-3</v>
      </c>
      <c r="AM206">
        <f>PRODUCT(INDEX(Overzicht!$B$2:$E$35,MATCH(demand!AM$1,Overzicht!$B$2:$B$35,0),4),INDEX(Verdeelsleutels_percentage!$A:$AB,MATCH(demand!$C206,Verdeelsleutels_percentage!$C:$C,0),MATCH(INDEX(Overzicht!$B$1:$F$35,MATCH(demand!AM$1,Overzicht!$B:$B,0),5),Verdeelsleutels_percentage!$1:$1,0)))</f>
        <v>1.8053064306823168E-2</v>
      </c>
      <c r="AN206">
        <f>PRODUCT(INDEX(Overzicht!$B$2:$E$35,MATCH(demand!AN$1,Overzicht!$B$2:$B$35,0),4),INDEX(Verdeelsleutels_percentage!$A:$AB,MATCH(demand!$C206,Verdeelsleutels_percentage!$C:$C,0),MATCH(INDEX(Overzicht!$B$1:$F$35,MATCH(demand!AN$1,Overzicht!$B:$B,0),5),Verdeelsleutels_percentage!$1:$1,0)))</f>
        <v>9.0265321534115841E-3</v>
      </c>
      <c r="AO206">
        <f>PRODUCT(INDEX(Overzicht!$B$2:$E$35,MATCH(demand!AO$1,Overzicht!$B$2:$B$35,0),4),INDEX(Verdeelsleutels_percentage!$A:$AB,MATCH(demand!$C206,Verdeelsleutels_percentage!$C:$C,0),MATCH(INDEX(Overzicht!$B$1:$F$35,MATCH(demand!AO$1,Overzicht!$B:$B,0),5),Verdeelsleutels_percentage!$1:$1,0)))</f>
        <v>3.1592862536940547E-2</v>
      </c>
    </row>
    <row r="207" spans="2:41">
      <c r="B207" t="str">
        <f>INDEX('ETLocal datasets'!B:C,MATCH(C207,'ETLocal datasets'!C:C,0),1)</f>
        <v>GM0610</v>
      </c>
      <c r="C207" t="str">
        <f>'ETLocal datasets'!C190</f>
        <v>Sliedrecht</v>
      </c>
      <c r="D207">
        <f t="shared" si="18"/>
        <v>1.0270324523314417E-2</v>
      </c>
      <c r="E207">
        <f t="shared" si="19"/>
        <v>5.1180175517470991E-2</v>
      </c>
      <c r="F207">
        <f t="shared" si="20"/>
        <v>1.5204867585151235E-2</v>
      </c>
      <c r="G207">
        <f t="shared" si="21"/>
        <v>3.1278584746596824E-2</v>
      </c>
      <c r="H207">
        <f>PRODUCT(INDEX(Overzicht!$B$2:$E$35,MATCH(demand!H$1,Overzicht!$B$2:$B$35,0),4),INDEX(Verdeelsleutels_percentage!$A:$AB,MATCH(demand!$C207,Verdeelsleutels_percentage!$C:$C,0),MATCH(INDEX(Overzicht!$B$1:$F$35,MATCH(demand!H$1,Overzicht!$B:$B,0),5),Verdeelsleutels_percentage!$1:$1,0)))</f>
        <v>1.5204867585151235E-2</v>
      </c>
      <c r="I207">
        <f>PRODUCT(INDEX(Overzicht!$B$2:$E$35,MATCH(demand!I$1,Overzicht!$B$2:$B$35,0),4),INDEX(Verdeelsleutels_percentage!$A:$AB,MATCH(demand!$C207,Verdeelsleutels_percentage!$C:$C,0),MATCH(INDEX(Overzicht!$B$1:$F$35,MATCH(demand!I$1,Overzicht!$B:$B,0),5),Verdeelsleutels_percentage!$1:$1,0)))</f>
        <v>1.0378827670976853E-4</v>
      </c>
      <c r="J207">
        <f>PRODUCT(INDEX(Overzicht!$B$2:$E$35,MATCH(demand!J$1,Overzicht!$B$2:$B$35,0),4),INDEX(Verdeelsleutels_percentage!$A:$AB,MATCH(demand!$C207,Verdeelsleutels_percentage!$C:$C,0),MATCH(INDEX(Overzicht!$B$1:$F$35,MATCH(demand!J$1,Overzicht!$B:$B,0),5),Verdeelsleutels_percentage!$1:$1,0)))</f>
        <v>3.4753983051774248E-3</v>
      </c>
      <c r="K207">
        <f>PRODUCT(INDEX(Overzicht!$B$2:$E$35,MATCH(demand!K$1,Overzicht!$B$2:$B$35,0),4),INDEX(Verdeelsleutels_percentage!$A:$AB,MATCH(demand!$C207,Verdeelsleutels_percentage!$C:$C,0),MATCH(INDEX(Overzicht!$B$1:$F$35,MATCH(demand!K$1,Overzicht!$B:$B,0),5),Verdeelsleutels_percentage!$1:$1,0)))</f>
        <v>1.2108632282806329E-5</v>
      </c>
      <c r="L207">
        <f>PRODUCT(INDEX(Overzicht!$B$2:$E$35,MATCH(demand!L$1,Overzicht!$B$2:$B$35,0),4),INDEX(Verdeelsleutels_percentage!$A:$AB,MATCH(demand!$C207,Verdeelsleutels_percentage!$C:$C,0),MATCH(INDEX(Overzicht!$B$1:$F$35,MATCH(demand!L$1,Overzicht!$B:$B,0),5),Verdeelsleutels_percentage!$1:$1,0)))</f>
        <v>5.2130974577661374E-3</v>
      </c>
      <c r="M207">
        <f>PRODUCT(INDEX(Overzicht!$B$2:$E$35,MATCH(demand!M$1,Overzicht!$B$2:$B$35,0),4),INDEX(Verdeelsleutels_percentage!$A:$AB,MATCH(demand!$C207,Verdeelsleutels_percentage!$C:$C,0),MATCH(INDEX(Overzicht!$B$1:$F$35,MATCH(demand!M$1,Overzicht!$B:$B,0),5),Verdeelsleutels_percentage!$1:$1,0)))</f>
        <v>3.638294015588989E-4</v>
      </c>
      <c r="N207">
        <f>PRODUCT(INDEX(Overzicht!$B$2:$E$35,MATCH(demand!N$1,Overzicht!$B$2:$B$35,0),4),INDEX(Verdeelsleutels_percentage!$A:$AB,MATCH(demand!$C207,Verdeelsleutels_percentage!$C:$C,0),MATCH(INDEX(Overzicht!$B$1:$F$35,MATCH(demand!N$1,Overzicht!$B:$B,0),5),Verdeelsleutels_percentage!$1:$1,0)))</f>
        <v>3.9640079560321947E-4</v>
      </c>
      <c r="O207">
        <f>PRODUCT(INDEX(Overzicht!$B$2:$E$35,MATCH(demand!O$1,Overzicht!$B$2:$B$35,0),4),INDEX(Verdeelsleutels_percentage!$A:$AB,MATCH(demand!$C207,Verdeelsleutels_percentage!$C:$C,0),MATCH(INDEX(Overzicht!$B$1:$F$35,MATCH(demand!O$1,Overzicht!$B:$B,0),5),Verdeelsleutels_percentage!$1:$1,0)))</f>
        <v>0</v>
      </c>
      <c r="P207">
        <f>PRODUCT(INDEX(Overzicht!$B$2:$E$35,MATCH(demand!P$1,Overzicht!$B$2:$B$35,0),4),INDEX(Verdeelsleutels_percentage!$A:$AB,MATCH(demand!$C207,Verdeelsleutels_percentage!$C:$C,0),MATCH(INDEX(Overzicht!$B$1:$F$35,MATCH(demand!P$1,Overzicht!$B:$B,0),5),Verdeelsleutels_percentage!$1:$1,0)))</f>
        <v>0</v>
      </c>
      <c r="Q207">
        <f>PRODUCT(INDEX(Overzicht!$B$2:$E$35,MATCH(demand!Q$1,Overzicht!$B$2:$B$35,0),4),INDEX(Verdeelsleutels_percentage!$A:$AB,MATCH(demand!$C207,Verdeelsleutels_percentage!$C:$C,0),MATCH(INDEX(Overzicht!$B$1:$F$35,MATCH(demand!Q$1,Overzicht!$B:$B,0),5),Verdeelsleutels_percentage!$1:$1,0)))</f>
        <v>5.1587943592477405E-3</v>
      </c>
      <c r="R207">
        <f>PRODUCT(INDEX(Overzicht!$B$2:$E$35,MATCH(demand!R$1,Overzicht!$B$2:$B$35,0),4),INDEX(Verdeelsleutels_percentage!$A:$AB,MATCH(demand!$C207,Verdeelsleutels_percentage!$C:$C,0),MATCH(INDEX(Overzicht!$B$1:$F$35,MATCH(demand!R$1,Overzicht!$B:$B,0),5),Verdeelsleutels_percentage!$1:$1,0)))</f>
        <v>9.2315267481275342E-4</v>
      </c>
      <c r="S207">
        <f>PRODUCT(INDEX(Overzicht!$B$2:$E$35,MATCH(demand!S$1,Overzicht!$B$2:$B$35,0),4),INDEX(Verdeelsleutels_percentage!$A:$AB,MATCH(demand!$C207,Verdeelsleutels_percentage!$C:$C,0),MATCH(INDEX(Overzicht!$B$1:$F$35,MATCH(demand!S$1,Overzicht!$B:$B,0),5),Verdeelsleutels_percentage!$1:$1,0)))</f>
        <v>7.0956048730705769E-3</v>
      </c>
      <c r="T207">
        <f>PRODUCT(INDEX(Overzicht!$B$2:$E$35,MATCH(demand!T$1,Overzicht!$B$2:$B$35,0),4),INDEX(Verdeelsleutels_percentage!$A:$AB,MATCH(demand!$C207,Verdeelsleutels_percentage!$C:$C,0),MATCH(INDEX(Overzicht!$B$1:$F$35,MATCH(demand!T$1,Overzicht!$B:$B,0),5),Verdeelsleutels_percentage!$1:$1,0)))</f>
        <v>5.7923305086290417E-3</v>
      </c>
      <c r="U207">
        <f>PRODUCT(INDEX(Overzicht!$B$2:$E$35,MATCH(demand!U$1,Overzicht!$B$2:$B$35,0),4),INDEX(Verdeelsleutels_percentage!$A:$AB,MATCH(demand!$C207,Verdeelsleutels_percentage!$C:$C,0),MATCH(INDEX(Overzicht!$B$1:$F$35,MATCH(demand!U$1,Overzicht!$B:$B,0),5),Verdeelsleutels_percentage!$1:$1,0)))</f>
        <v>1.8101032839465757E-2</v>
      </c>
      <c r="V207">
        <f>PRODUCT(INDEX(Overzicht!$B$2:$E$35,MATCH(demand!V$1,Overzicht!$B$2:$B$35,0),4),INDEX(Verdeelsleutels_percentage!$A:$AB,MATCH(demand!$C207,Verdeelsleutels_percentage!$C:$C,0),MATCH(INDEX(Overzicht!$B$1:$F$35,MATCH(demand!V$1,Overzicht!$B:$B,0),5),Verdeelsleutels_percentage!$1:$1,0)))</f>
        <v>1.5928908898729865E-3</v>
      </c>
      <c r="W207">
        <f>PRODUCT(INDEX(Overzicht!$B$2:$E$35,MATCH(demand!W$1,Overzicht!$B$2:$B$35,0),4),INDEX(Verdeelsleutels_percentage!$A:$AB,MATCH(demand!$C207,Verdeelsleutels_percentage!$C:$C,0),MATCH(INDEX(Overzicht!$B$1:$F$35,MATCH(demand!W$1,Overzicht!$B:$B,0),5),Verdeelsleutels_percentage!$1:$1,0)))</f>
        <v>1.7376991525887127E-2</v>
      </c>
      <c r="X207">
        <f>PRODUCT(INDEX(Overzicht!$B$2:$E$35,MATCH(demand!X$1,Overzicht!$B$2:$B$35,0),4),INDEX(Verdeelsleutels_percentage!$A:$AB,MATCH(demand!$C207,Verdeelsleutels_percentage!$C:$C,0),MATCH(INDEX(Overzicht!$B$1:$F$35,MATCH(demand!X$1,Overzicht!$B:$B,0),5),Verdeelsleutels_percentage!$1:$1,0)))</f>
        <v>5.5674392709584785E-6</v>
      </c>
      <c r="Y207">
        <f>PRODUCT(INDEX(Overzicht!$B$2:$E$35,MATCH(demand!Y$1,Overzicht!$B$2:$B$35,0),4),INDEX(Verdeelsleutels_percentage!$A:$AB,MATCH(demand!$C207,Verdeelsleutels_percentage!$C:$C,0),MATCH(INDEX(Overzicht!$B$1:$F$35,MATCH(demand!Y$1,Overzicht!$B:$B,0),5),Verdeelsleutels_percentage!$1:$1,0)))</f>
        <v>2.4698197974616295E-7</v>
      </c>
      <c r="Z207">
        <f>PRODUCT(INDEX(Overzicht!$B$2:$E$35,MATCH(demand!Z$1,Overzicht!$B$2:$B$35,0),4),INDEX(Verdeelsleutels_percentage!$A:$AB,MATCH(demand!$C207,Verdeelsleutels_percentage!$C:$C,0),MATCH(INDEX(Overzicht!$B$1:$F$35,MATCH(demand!Z$1,Overzicht!$B:$B,0),5),Verdeelsleutels_percentage!$1:$1,0)))</f>
        <v>0</v>
      </c>
      <c r="AA207">
        <f>PRODUCT(INDEX(Overzicht!$B$2:$E$35,MATCH(demand!AA$1,Overzicht!$B$2:$B$35,0),4),INDEX(Verdeelsleutels_percentage!$A:$AB,MATCH(demand!$C207,Verdeelsleutels_percentage!$C:$C,0),MATCH(INDEX(Overzicht!$B$1:$F$35,MATCH(demand!AA$1,Overzicht!$B:$B,0),5),Verdeelsleutels_percentage!$1:$1,0)))</f>
        <v>5.7773562513722335E-6</v>
      </c>
      <c r="AB207">
        <f>PRODUCT(INDEX(Overzicht!$B$2:$E$35,MATCH(demand!AB$1,Overzicht!$B$2:$B$35,0),4),INDEX(Verdeelsleutels_percentage!$A:$AB,MATCH(demand!$C207,Verdeelsleutels_percentage!$C:$C,0),MATCH(INDEX(Overzicht!$B$1:$F$35,MATCH(demand!AB$1,Overzicht!$B:$B,0),5),Verdeelsleutels_percentage!$1:$1,0)))</f>
        <v>4.920124586572712E-3</v>
      </c>
      <c r="AC207">
        <f>PRODUCT(INDEX(Overzicht!$B$2:$E$35,MATCH(demand!AC$1,Overzicht!$B$2:$B$35,0),4),INDEX(Verdeelsleutels_percentage!$A:$AB,MATCH(demand!$C207,Verdeelsleutels_percentage!$C:$C,0),MATCH(INDEX(Overzicht!$B$1:$F$35,MATCH(demand!AC$1,Overzicht!$B:$B,0),5),Verdeelsleutels_percentage!$1:$1,0)))</f>
        <v>1.5814724225718475E-4</v>
      </c>
      <c r="AD207">
        <f>PRODUCT(INDEX(Overzicht!$B$2:$E$35,MATCH(demand!AD$1,Overzicht!$B$2:$B$35,0),4),INDEX(Verdeelsleutels_percentage!$A:$AB,MATCH(demand!$C207,Verdeelsleutels_percentage!$C:$C,0),MATCH(INDEX(Overzicht!$B$1:$F$35,MATCH(demand!AD$1,Overzicht!$B:$B,0),5),Verdeelsleutels_percentage!$1:$1,0)))</f>
        <v>0</v>
      </c>
      <c r="AE207">
        <f>PRODUCT(INDEX(Overzicht!$B$2:$E$35,MATCH(demand!AE$1,Overzicht!$B$2:$B$35,0),4),INDEX(Verdeelsleutels_percentage!$A:$AB,MATCH(demand!$C207,Verdeelsleutels_percentage!$C:$C,0),MATCH(INDEX(Overzicht!$B$1:$F$35,MATCH(demand!AE$1,Overzicht!$B:$B,0),5),Verdeelsleutels_percentage!$1:$1,0)))</f>
        <v>0</v>
      </c>
      <c r="AF207">
        <f>PRODUCT(INDEX(Overzicht!$B$2:$E$35,MATCH(demand!AF$1,Overzicht!$B$2:$B$35,0),4),INDEX(Verdeelsleutels_percentage!$A:$AB,MATCH(demand!$C207,Verdeelsleutels_percentage!$C:$C,0),MATCH(INDEX(Overzicht!$B$1:$F$35,MATCH(demand!AF$1,Overzicht!$B:$B,0),5),Verdeelsleutels_percentage!$1:$1,0)))</f>
        <v>0</v>
      </c>
      <c r="AG207">
        <f>PRODUCT(INDEX(Overzicht!$B$2:$E$35,MATCH(demand!AG$1,Overzicht!$B$2:$B$35,0),4),INDEX(Verdeelsleutels_percentage!$A:$AB,MATCH(demand!$C207,Verdeelsleutels_percentage!$C:$C,0),MATCH(INDEX(Overzicht!$B$1:$F$35,MATCH(demand!AG$1,Overzicht!$B:$B,0),5),Verdeelsleutels_percentage!$1:$1,0)))</f>
        <v>0</v>
      </c>
      <c r="AH207">
        <f>PRODUCT(INDEX(Overzicht!$B$2:$E$35,MATCH(demand!AH$1,Overzicht!$B$2:$B$35,0),4),INDEX(Verdeelsleutels_percentage!$A:$AB,MATCH(demand!$C207,Verdeelsleutels_percentage!$C:$C,0),MATCH(INDEX(Overzicht!$B$1:$F$35,MATCH(demand!AH$1,Overzicht!$B:$B,0),5),Verdeelsleutels_percentage!$1:$1,0)))</f>
        <v>7.5105631267839034E-5</v>
      </c>
      <c r="AI207">
        <f>PRODUCT(INDEX(Overzicht!$B$2:$E$35,MATCH(demand!AI$1,Overzicht!$B$2:$B$35,0),4),INDEX(Verdeelsleutels_percentage!$A:$AB,MATCH(demand!$C207,Verdeelsleutels_percentage!$C:$C,0),MATCH(INDEX(Overzicht!$B$1:$F$35,MATCH(demand!AI$1,Overzicht!$B:$B,0),5),Verdeelsleutels_percentage!$1:$1,0)))</f>
        <v>1.1554712502744467E-5</v>
      </c>
      <c r="AJ207">
        <f>PRODUCT(INDEX(Overzicht!$B$2:$E$35,MATCH(demand!AJ$1,Overzicht!$B$2:$B$35,0),4),INDEX(Verdeelsleutels_percentage!$A:$AB,MATCH(demand!$C207,Verdeelsleutels_percentage!$C:$C,0),MATCH(INDEX(Overzicht!$B$1:$F$35,MATCH(demand!AJ$1,Overzicht!$B:$B,0),5),Verdeelsleutels_percentage!$1:$1,0)))</f>
        <v>0</v>
      </c>
      <c r="AK207">
        <f>PRODUCT(INDEX(Overzicht!$B$2:$E$35,MATCH(demand!AK$1,Overzicht!$B$2:$B$35,0),4),INDEX(Verdeelsleutels_percentage!$A:$AB,MATCH(demand!$C207,Verdeelsleutels_percentage!$C:$C,0),MATCH(INDEX(Overzicht!$B$1:$F$35,MATCH(demand!AK$1,Overzicht!$B:$B,0),5),Verdeelsleutels_percentage!$1:$1,0)))</f>
        <v>2.2590088983653263E-4</v>
      </c>
      <c r="AL207">
        <f>PRODUCT(INDEX(Overzicht!$B$2:$E$35,MATCH(demand!AL$1,Overzicht!$B$2:$B$35,0),4),INDEX(Verdeelsleutels_percentage!$A:$AB,MATCH(demand!$C207,Verdeelsleutels_percentage!$C:$C,0),MATCH(INDEX(Overzicht!$B$1:$F$35,MATCH(demand!AL$1,Overzicht!$B:$B,0),5),Verdeelsleutels_percentage!$1:$1,0)))</f>
        <v>2.8961652543145209E-3</v>
      </c>
      <c r="AM207">
        <f>PRODUCT(INDEX(Overzicht!$B$2:$E$35,MATCH(demand!AM$1,Overzicht!$B$2:$B$35,0),4),INDEX(Verdeelsleutels_percentage!$A:$AB,MATCH(demand!$C207,Verdeelsleutels_percentage!$C:$C,0),MATCH(INDEX(Overzicht!$B$1:$F$35,MATCH(demand!AM$1,Overzicht!$B:$B,0),5),Verdeelsleutels_percentage!$1:$1,0)))</f>
        <v>5.7923305086290417E-3</v>
      </c>
      <c r="AN207">
        <f>PRODUCT(INDEX(Overzicht!$B$2:$E$35,MATCH(demand!AN$1,Overzicht!$B$2:$B$35,0),4),INDEX(Verdeelsleutels_percentage!$A:$AB,MATCH(demand!$C207,Verdeelsleutels_percentage!$C:$C,0),MATCH(INDEX(Overzicht!$B$1:$F$35,MATCH(demand!AN$1,Overzicht!$B:$B,0),5),Verdeelsleutels_percentage!$1:$1,0)))</f>
        <v>2.8961652543145209E-3</v>
      </c>
      <c r="AO207">
        <f>PRODUCT(INDEX(Overzicht!$B$2:$E$35,MATCH(demand!AO$1,Overzicht!$B$2:$B$35,0),4),INDEX(Verdeelsleutels_percentage!$A:$AB,MATCH(demand!$C207,Verdeelsleutels_percentage!$C:$C,0),MATCH(INDEX(Overzicht!$B$1:$F$35,MATCH(demand!AO$1,Overzicht!$B:$B,0),5),Verdeelsleutels_percentage!$1:$1,0)))</f>
        <v>1.0136578390100823E-2</v>
      </c>
    </row>
    <row r="208" spans="2:41">
      <c r="B208" t="str">
        <f>INDEX('ETLocal datasets'!B:C,MATCH(C208,'ETLocal datasets'!C:C,0),1)</f>
        <v>GM0611</v>
      </c>
      <c r="C208" t="str">
        <f>'ETLocal datasets'!C191</f>
        <v>Cromstrijen</v>
      </c>
      <c r="D208">
        <f t="shared" si="18"/>
        <v>4.4618805621827934E-2</v>
      </c>
      <c r="E208">
        <f t="shared" si="19"/>
        <v>2.761203310144518E-2</v>
      </c>
      <c r="F208">
        <f t="shared" si="20"/>
        <v>7.8472816163115688E-3</v>
      </c>
      <c r="G208">
        <f t="shared" si="21"/>
        <v>1.6142979324983799E-2</v>
      </c>
      <c r="H208">
        <f>PRODUCT(INDEX(Overzicht!$B$2:$E$35,MATCH(demand!H$1,Overzicht!$B$2:$B$35,0),4),INDEX(Verdeelsleutels_percentage!$A:$AB,MATCH(demand!$C208,Verdeelsleutels_percentage!$C:$C,0),MATCH(INDEX(Overzicht!$B$1:$F$35,MATCH(demand!H$1,Overzicht!$B:$B,0),5),Verdeelsleutels_percentage!$1:$1,0)))</f>
        <v>7.8472816163115688E-3</v>
      </c>
      <c r="I208">
        <f>PRODUCT(INDEX(Overzicht!$B$2:$E$35,MATCH(demand!I$1,Overzicht!$B$2:$B$35,0),4),INDEX(Verdeelsleutels_percentage!$A:$AB,MATCH(demand!$C208,Verdeelsleutels_percentage!$C:$C,0),MATCH(INDEX(Overzicht!$B$1:$F$35,MATCH(demand!I$1,Overzicht!$B:$B,0),5),Verdeelsleutels_percentage!$1:$1,0)))</f>
        <v>1.3683689359582023E-2</v>
      </c>
      <c r="J208">
        <f>PRODUCT(INDEX(Overzicht!$B$2:$E$35,MATCH(demand!J$1,Overzicht!$B$2:$B$35,0),4),INDEX(Verdeelsleutels_percentage!$A:$AB,MATCH(demand!$C208,Verdeelsleutels_percentage!$C:$C,0),MATCH(INDEX(Overzicht!$B$1:$F$35,MATCH(demand!J$1,Overzicht!$B:$B,0),5),Verdeelsleutels_percentage!$1:$1,0)))</f>
        <v>1.7936643694426444E-3</v>
      </c>
      <c r="K208">
        <f>PRODUCT(INDEX(Overzicht!$B$2:$E$35,MATCH(demand!K$1,Overzicht!$B$2:$B$35,0),4),INDEX(Verdeelsleutels_percentage!$A:$AB,MATCH(demand!$C208,Verdeelsleutels_percentage!$C:$C,0),MATCH(INDEX(Overzicht!$B$1:$F$35,MATCH(demand!K$1,Overzicht!$B:$B,0),5),Verdeelsleutels_percentage!$1:$1,0)))</f>
        <v>1.5964304252845693E-3</v>
      </c>
      <c r="L208">
        <f>PRODUCT(INDEX(Overzicht!$B$2:$E$35,MATCH(demand!L$1,Overzicht!$B$2:$B$35,0),4),INDEX(Verdeelsleutels_percentage!$A:$AB,MATCH(demand!$C208,Verdeelsleutels_percentage!$C:$C,0),MATCH(INDEX(Overzicht!$B$1:$F$35,MATCH(demand!L$1,Overzicht!$B:$B,0),5),Verdeelsleutels_percentage!$1:$1,0)))</f>
        <v>2.6904965541639666E-3</v>
      </c>
      <c r="M208">
        <f>PRODUCT(INDEX(Overzicht!$B$2:$E$35,MATCH(demand!M$1,Overzicht!$B$2:$B$35,0),4),INDEX(Verdeelsleutels_percentage!$A:$AB,MATCH(demand!$C208,Verdeelsleutels_percentage!$C:$C,0),MATCH(INDEX(Overzicht!$B$1:$F$35,MATCH(demand!M$1,Overzicht!$B:$B,0),5),Verdeelsleutels_percentage!$1:$1,0)))</f>
        <v>4.5446306031022605E-4</v>
      </c>
      <c r="N208">
        <f>PRODUCT(INDEX(Overzicht!$B$2:$E$35,MATCH(demand!N$1,Overzicht!$B$2:$B$35,0),4),INDEX(Verdeelsleutels_percentage!$A:$AB,MATCH(demand!$C208,Verdeelsleutels_percentage!$C:$C,0),MATCH(INDEX(Overzicht!$B$1:$F$35,MATCH(demand!N$1,Overzicht!$B:$B,0),5),Verdeelsleutels_percentage!$1:$1,0)))</f>
        <v>4.9514832475704639E-4</v>
      </c>
      <c r="O208">
        <f>PRODUCT(INDEX(Overzicht!$B$2:$E$35,MATCH(demand!O$1,Overzicht!$B$2:$B$35,0),4),INDEX(Verdeelsleutels_percentage!$A:$AB,MATCH(demand!$C208,Verdeelsleutels_percentage!$C:$C,0),MATCH(INDEX(Overzicht!$B$1:$F$35,MATCH(demand!O$1,Overzicht!$B:$B,0),5),Verdeelsleutels_percentage!$1:$1,0)))</f>
        <v>0</v>
      </c>
      <c r="P208">
        <f>PRODUCT(INDEX(Overzicht!$B$2:$E$35,MATCH(demand!P$1,Overzicht!$B$2:$B$35,0),4),INDEX(Verdeelsleutels_percentage!$A:$AB,MATCH(demand!$C208,Verdeelsleutels_percentage!$C:$C,0),MATCH(INDEX(Overzicht!$B$1:$F$35,MATCH(demand!P$1,Overzicht!$B:$B,0),5),Verdeelsleutels_percentage!$1:$1,0)))</f>
        <v>2.3269855922787009E-2</v>
      </c>
      <c r="Q208">
        <f>PRODUCT(INDEX(Overzicht!$B$2:$E$35,MATCH(demand!Q$1,Overzicht!$B$2:$B$35,0),4),INDEX(Verdeelsleutels_percentage!$A:$AB,MATCH(demand!$C208,Verdeelsleutels_percentage!$C:$C,0),MATCH(INDEX(Overzicht!$B$1:$F$35,MATCH(demand!Q$1,Overzicht!$B:$B,0),5),Verdeelsleutels_percentage!$1:$1,0)))</f>
        <v>2.6624705483914253E-3</v>
      </c>
      <c r="R208">
        <f>PRODUCT(INDEX(Overzicht!$B$2:$E$35,MATCH(demand!R$1,Overzicht!$B$2:$B$35,0),4),INDEX(Verdeelsleutels_percentage!$A:$AB,MATCH(demand!$C208,Verdeelsleutels_percentage!$C:$C,0),MATCH(INDEX(Overzicht!$B$1:$F$35,MATCH(demand!R$1,Overzicht!$B:$B,0),5),Verdeelsleutels_percentage!$1:$1,0)))</f>
        <v>4.764420981332024E-4</v>
      </c>
      <c r="S208">
        <f>PRODUCT(INDEX(Overzicht!$B$2:$E$35,MATCH(demand!S$1,Overzicht!$B$2:$B$35,0),4),INDEX(Verdeelsleutels_percentage!$A:$AB,MATCH(demand!$C208,Verdeelsleutels_percentage!$C:$C,0),MATCH(INDEX(Overzicht!$B$1:$F$35,MATCH(demand!S$1,Overzicht!$B:$B,0),5),Verdeelsleutels_percentage!$1:$1,0)))</f>
        <v>3.6620647542787324E-3</v>
      </c>
      <c r="T208">
        <f>PRODUCT(INDEX(Overzicht!$B$2:$E$35,MATCH(demand!T$1,Overzicht!$B$2:$B$35,0),4),INDEX(Verdeelsleutels_percentage!$A:$AB,MATCH(demand!$C208,Verdeelsleutels_percentage!$C:$C,0),MATCH(INDEX(Overzicht!$B$1:$F$35,MATCH(demand!T$1,Overzicht!$B:$B,0),5),Verdeelsleutels_percentage!$1:$1,0)))</f>
        <v>2.9894406157377406E-3</v>
      </c>
      <c r="U208">
        <f>PRODUCT(INDEX(Overzicht!$B$2:$E$35,MATCH(demand!U$1,Overzicht!$B$2:$B$35,0),4),INDEX(Verdeelsleutels_percentage!$A:$AB,MATCH(demand!$C208,Verdeelsleutels_percentage!$C:$C,0),MATCH(INDEX(Overzicht!$B$1:$F$35,MATCH(demand!U$1,Overzicht!$B:$B,0),5),Verdeelsleutels_percentage!$1:$1,0)))</f>
        <v>9.3420019241804396E-3</v>
      </c>
      <c r="V208">
        <f>PRODUCT(INDEX(Overzicht!$B$2:$E$35,MATCH(demand!V$1,Overzicht!$B$2:$B$35,0),4),INDEX(Verdeelsleutels_percentage!$A:$AB,MATCH(demand!$C208,Verdeelsleutels_percentage!$C:$C,0),MATCH(INDEX(Overzicht!$B$1:$F$35,MATCH(demand!V$1,Overzicht!$B:$B,0),5),Verdeelsleutels_percentage!$1:$1,0)))</f>
        <v>8.2209616932787878E-4</v>
      </c>
      <c r="W208">
        <f>PRODUCT(INDEX(Overzicht!$B$2:$E$35,MATCH(demand!W$1,Overzicht!$B$2:$B$35,0),4),INDEX(Verdeelsleutels_percentage!$A:$AB,MATCH(demand!$C208,Verdeelsleutels_percentage!$C:$C,0),MATCH(INDEX(Overzicht!$B$1:$F$35,MATCH(demand!W$1,Overzicht!$B:$B,0),5),Verdeelsleutels_percentage!$1:$1,0)))</f>
        <v>8.968321847213221E-3</v>
      </c>
      <c r="X208">
        <f>PRODUCT(INDEX(Overzicht!$B$2:$E$35,MATCH(demand!X$1,Overzicht!$B$2:$B$35,0),4),INDEX(Verdeelsleutels_percentage!$A:$AB,MATCH(demand!$C208,Verdeelsleutels_percentage!$C:$C,0),MATCH(INDEX(Overzicht!$B$1:$F$35,MATCH(demand!X$1,Overzicht!$B:$B,0),5),Verdeelsleutels_percentage!$1:$1,0)))</f>
        <v>4.286928238638028E-4</v>
      </c>
      <c r="Y208">
        <f>PRODUCT(INDEX(Overzicht!$B$2:$E$35,MATCH(demand!Y$1,Overzicht!$B$2:$B$35,0),4),INDEX(Verdeelsleutels_percentage!$A:$AB,MATCH(demand!$C208,Verdeelsleutels_percentage!$C:$C,0),MATCH(INDEX(Overzicht!$B$1:$F$35,MATCH(demand!Y$1,Overzicht!$B:$B,0),5),Verdeelsleutels_percentage!$1:$1,0)))</f>
        <v>1.7583128867687361E-6</v>
      </c>
      <c r="Z208">
        <f>PRODUCT(INDEX(Overzicht!$B$2:$E$35,MATCH(demand!Z$1,Overzicht!$B$2:$B$35,0),4),INDEX(Verdeelsleutels_percentage!$A:$AB,MATCH(demand!$C208,Verdeelsleutels_percentage!$C:$C,0),MATCH(INDEX(Overzicht!$B$1:$F$35,MATCH(demand!Z$1,Overzicht!$B:$B,0),5),Verdeelsleutels_percentage!$1:$1,0)))</f>
        <v>0</v>
      </c>
      <c r="AA208">
        <f>PRODUCT(INDEX(Overzicht!$B$2:$E$35,MATCH(demand!AA$1,Overzicht!$B$2:$B$35,0),4),INDEX(Verdeelsleutels_percentage!$A:$AB,MATCH(demand!$C208,Verdeelsleutels_percentage!$C:$C,0),MATCH(INDEX(Overzicht!$B$1:$F$35,MATCH(demand!AA$1,Overzicht!$B:$B,0),5),Verdeelsleutels_percentage!$1:$1,0)))</f>
        <v>4.1130126006286223E-5</v>
      </c>
      <c r="AB208">
        <f>PRODUCT(INDEX(Overzicht!$B$2:$E$35,MATCH(demand!AB$1,Overzicht!$B$2:$B$35,0),4),INDEX(Verdeelsleutels_percentage!$A:$AB,MATCH(demand!$C208,Verdeelsleutels_percentage!$C:$C,0),MATCH(INDEX(Overzicht!$B$1:$F$35,MATCH(demand!AB$1,Overzicht!$B:$B,0),5),Verdeelsleutels_percentage!$1:$1,0)))</f>
        <v>2.9046102289702266E-3</v>
      </c>
      <c r="AC208">
        <f>PRODUCT(INDEX(Overzicht!$B$2:$E$35,MATCH(demand!AC$1,Overzicht!$B$2:$B$35,0),4),INDEX(Verdeelsleutels_percentage!$A:$AB,MATCH(demand!$C208,Verdeelsleutels_percentage!$C:$C,0),MATCH(INDEX(Overzicht!$B$1:$F$35,MATCH(demand!AC$1,Overzicht!$B:$B,0),5),Verdeelsleutels_percentage!$1:$1,0)))</f>
        <v>1.4709819981510657E-4</v>
      </c>
      <c r="AD208">
        <f>PRODUCT(INDEX(Overzicht!$B$2:$E$35,MATCH(demand!AD$1,Overzicht!$B$2:$B$35,0),4),INDEX(Verdeelsleutels_percentage!$A:$AB,MATCH(demand!$C208,Verdeelsleutels_percentage!$C:$C,0),MATCH(INDEX(Overzicht!$B$1:$F$35,MATCH(demand!AD$1,Overzicht!$B:$B,0),5),Verdeelsleutels_percentage!$1:$1,0)))</f>
        <v>0</v>
      </c>
      <c r="AE208">
        <f>PRODUCT(INDEX(Overzicht!$B$2:$E$35,MATCH(demand!AE$1,Overzicht!$B$2:$B$35,0),4),INDEX(Verdeelsleutels_percentage!$A:$AB,MATCH(demand!$C208,Verdeelsleutels_percentage!$C:$C,0),MATCH(INDEX(Overzicht!$B$1:$F$35,MATCH(demand!AE$1,Overzicht!$B:$B,0),5),Verdeelsleutels_percentage!$1:$1,0)))</f>
        <v>0</v>
      </c>
      <c r="AF208">
        <f>PRODUCT(INDEX(Overzicht!$B$2:$E$35,MATCH(demand!AF$1,Overzicht!$B$2:$B$35,0),4),INDEX(Verdeelsleutels_percentage!$A:$AB,MATCH(demand!$C208,Verdeelsleutels_percentage!$C:$C,0),MATCH(INDEX(Overzicht!$B$1:$F$35,MATCH(demand!AF$1,Overzicht!$B:$B,0),5),Verdeelsleutels_percentage!$1:$1,0)))</f>
        <v>0</v>
      </c>
      <c r="AG208">
        <f>PRODUCT(INDEX(Overzicht!$B$2:$E$35,MATCH(demand!AG$1,Overzicht!$B$2:$B$35,0),4),INDEX(Verdeelsleutels_percentage!$A:$AB,MATCH(demand!$C208,Verdeelsleutels_percentage!$C:$C,0),MATCH(INDEX(Overzicht!$B$1:$F$35,MATCH(demand!AG$1,Overzicht!$B:$B,0),5),Verdeelsleutels_percentage!$1:$1,0)))</f>
        <v>0</v>
      </c>
      <c r="AH208">
        <f>PRODUCT(INDEX(Overzicht!$B$2:$E$35,MATCH(demand!AH$1,Overzicht!$B$2:$B$35,0),4),INDEX(Verdeelsleutels_percentage!$A:$AB,MATCH(demand!$C208,Verdeelsleutels_percentage!$C:$C,0),MATCH(INDEX(Overzicht!$B$1:$F$35,MATCH(demand!AH$1,Overzicht!$B:$B,0),5),Verdeelsleutels_percentage!$1:$1,0)))</f>
        <v>5.3469163808172093E-4</v>
      </c>
      <c r="AI208">
        <f>PRODUCT(INDEX(Overzicht!$B$2:$E$35,MATCH(demand!AI$1,Overzicht!$B$2:$B$35,0),4),INDEX(Verdeelsleutels_percentage!$A:$AB,MATCH(demand!$C208,Verdeelsleutels_percentage!$C:$C,0),MATCH(INDEX(Overzicht!$B$1:$F$35,MATCH(demand!AI$1,Overzicht!$B:$B,0),5),Verdeelsleutels_percentage!$1:$1,0)))</f>
        <v>8.2260252012572447E-5</v>
      </c>
      <c r="AJ208">
        <f>PRODUCT(INDEX(Overzicht!$B$2:$E$35,MATCH(demand!AJ$1,Overzicht!$B$2:$B$35,0),4),INDEX(Verdeelsleutels_percentage!$A:$AB,MATCH(demand!$C208,Verdeelsleutels_percentage!$C:$C,0),MATCH(INDEX(Overzicht!$B$1:$F$35,MATCH(demand!AJ$1,Overzicht!$B:$B,0),5),Verdeelsleutels_percentage!$1:$1,0)))</f>
        <v>0</v>
      </c>
      <c r="AK208">
        <f>PRODUCT(INDEX(Overzicht!$B$2:$E$35,MATCH(demand!AK$1,Overzicht!$B$2:$B$35,0),4),INDEX(Verdeelsleutels_percentage!$A:$AB,MATCH(demand!$C208,Verdeelsleutels_percentage!$C:$C,0),MATCH(INDEX(Overzicht!$B$1:$F$35,MATCH(demand!AK$1,Overzicht!$B:$B,0),5),Verdeelsleutels_percentage!$1:$1,0)))</f>
        <v>1.1658818401377189E-4</v>
      </c>
      <c r="AL208">
        <f>PRODUCT(INDEX(Overzicht!$B$2:$E$35,MATCH(demand!AL$1,Overzicht!$B$2:$B$35,0),4),INDEX(Verdeelsleutels_percentage!$A:$AB,MATCH(demand!$C208,Verdeelsleutels_percentage!$C:$C,0),MATCH(INDEX(Overzicht!$B$1:$F$35,MATCH(demand!AL$1,Overzicht!$B:$B,0),5),Verdeelsleutels_percentage!$1:$1,0)))</f>
        <v>1.4947203078688703E-3</v>
      </c>
      <c r="AM208">
        <f>PRODUCT(INDEX(Overzicht!$B$2:$E$35,MATCH(demand!AM$1,Overzicht!$B$2:$B$35,0),4),INDEX(Verdeelsleutels_percentage!$A:$AB,MATCH(demand!$C208,Verdeelsleutels_percentage!$C:$C,0),MATCH(INDEX(Overzicht!$B$1:$F$35,MATCH(demand!AM$1,Overzicht!$B:$B,0),5),Verdeelsleutels_percentage!$1:$1,0)))</f>
        <v>2.9894406157377406E-3</v>
      </c>
      <c r="AN208">
        <f>PRODUCT(INDEX(Overzicht!$B$2:$E$35,MATCH(demand!AN$1,Overzicht!$B$2:$B$35,0),4),INDEX(Verdeelsleutels_percentage!$A:$AB,MATCH(demand!$C208,Verdeelsleutels_percentage!$C:$C,0),MATCH(INDEX(Overzicht!$B$1:$F$35,MATCH(demand!AN$1,Overzicht!$B:$B,0),5),Verdeelsleutels_percentage!$1:$1,0)))</f>
        <v>1.4947203078688703E-3</v>
      </c>
      <c r="AO208">
        <f>PRODUCT(INDEX(Overzicht!$B$2:$E$35,MATCH(demand!AO$1,Overzicht!$B$2:$B$35,0),4),INDEX(Verdeelsleutels_percentage!$A:$AB,MATCH(demand!$C208,Verdeelsleutels_percentage!$C:$C,0),MATCH(INDEX(Overzicht!$B$1:$F$35,MATCH(demand!AO$1,Overzicht!$B:$B,0),5),Verdeelsleutels_percentage!$1:$1,0)))</f>
        <v>5.2315210775410459E-3</v>
      </c>
    </row>
    <row r="209" spans="2:41">
      <c r="B209" t="str">
        <f>INDEX('ETLocal datasets'!B:C,MATCH(C209,'ETLocal datasets'!C:C,0),1)</f>
        <v>GM0613</v>
      </c>
      <c r="C209" t="str">
        <f>'ETLocal datasets'!C192</f>
        <v>Albrandswaard</v>
      </c>
      <c r="D209">
        <f t="shared" si="18"/>
        <v>1.4943784425361102E-2</v>
      </c>
      <c r="E209">
        <f t="shared" si="19"/>
        <v>5.4845050104571039E-2</v>
      </c>
      <c r="F209">
        <f t="shared" si="20"/>
        <v>1.5353720480474578E-2</v>
      </c>
      <c r="G209">
        <f t="shared" si="21"/>
        <v>3.1584796416976278E-2</v>
      </c>
      <c r="H209">
        <f>PRODUCT(INDEX(Overzicht!$B$2:$E$35,MATCH(demand!H$1,Overzicht!$B$2:$B$35,0),4),INDEX(Verdeelsleutels_percentage!$A:$AB,MATCH(demand!$C209,Verdeelsleutels_percentage!$C:$C,0),MATCH(INDEX(Overzicht!$B$1:$F$35,MATCH(demand!H$1,Overzicht!$B:$B,0),5),Verdeelsleutels_percentage!$1:$1,0)))</f>
        <v>1.5353720480474578E-2</v>
      </c>
      <c r="I209">
        <f>PRODUCT(INDEX(Overzicht!$B$2:$E$35,MATCH(demand!I$1,Overzicht!$B$2:$B$35,0),4),INDEX(Verdeelsleutels_percentage!$A:$AB,MATCH(demand!$C209,Verdeelsleutels_percentage!$C:$C,0),MATCH(INDEX(Overzicht!$B$1:$F$35,MATCH(demand!I$1,Overzicht!$B:$B,0),5),Verdeelsleutels_percentage!$1:$1,0)))</f>
        <v>2.0229918341734543E-3</v>
      </c>
      <c r="J209">
        <f>PRODUCT(INDEX(Overzicht!$B$2:$E$35,MATCH(demand!J$1,Overzicht!$B$2:$B$35,0),4),INDEX(Verdeelsleutels_percentage!$A:$AB,MATCH(demand!$C209,Verdeelsleutels_percentage!$C:$C,0),MATCH(INDEX(Overzicht!$B$1:$F$35,MATCH(demand!J$1,Overzicht!$B:$B,0),5),Verdeelsleutels_percentage!$1:$1,0)))</f>
        <v>3.509421824108475E-3</v>
      </c>
      <c r="K209">
        <f>PRODUCT(INDEX(Overzicht!$B$2:$E$35,MATCH(demand!K$1,Overzicht!$B$2:$B$35,0),4),INDEX(Verdeelsleutels_percentage!$A:$AB,MATCH(demand!$C209,Verdeelsleutels_percentage!$C:$C,0),MATCH(INDEX(Overzicht!$B$1:$F$35,MATCH(demand!K$1,Overzicht!$B:$B,0),5),Verdeelsleutels_percentage!$1:$1,0)))</f>
        <v>2.3601571398690303E-4</v>
      </c>
      <c r="L209">
        <f>PRODUCT(INDEX(Overzicht!$B$2:$E$35,MATCH(demand!L$1,Overzicht!$B$2:$B$35,0),4),INDEX(Verdeelsleutels_percentage!$A:$AB,MATCH(demand!$C209,Verdeelsleutels_percentage!$C:$C,0),MATCH(INDEX(Overzicht!$B$1:$F$35,MATCH(demand!L$1,Overzicht!$B:$B,0),5),Verdeelsleutels_percentage!$1:$1,0)))</f>
        <v>5.2641327361627127E-3</v>
      </c>
      <c r="M209">
        <f>PRODUCT(INDEX(Overzicht!$B$2:$E$35,MATCH(demand!M$1,Overzicht!$B$2:$B$35,0),4),INDEX(Verdeelsleutels_percentage!$A:$AB,MATCH(demand!$C209,Verdeelsleutels_percentage!$C:$C,0),MATCH(INDEX(Overzicht!$B$1:$F$35,MATCH(demand!M$1,Overzicht!$B:$B,0),5),Verdeelsleutels_percentage!$1:$1,0)))</f>
        <v>1.2225614482368853E-4</v>
      </c>
      <c r="N209">
        <f>PRODUCT(INDEX(Overzicht!$B$2:$E$35,MATCH(demand!N$1,Overzicht!$B$2:$B$35,0),4),INDEX(Verdeelsleutels_percentage!$A:$AB,MATCH(demand!$C209,Verdeelsleutels_percentage!$C:$C,0),MATCH(INDEX(Overzicht!$B$1:$F$35,MATCH(demand!N$1,Overzicht!$B:$B,0),5),Verdeelsleutels_percentage!$1:$1,0)))</f>
        <v>1.3260382486371042E-4</v>
      </c>
      <c r="O209">
        <f>PRODUCT(INDEX(Overzicht!$B$2:$E$35,MATCH(demand!O$1,Overzicht!$B$2:$B$35,0),4),INDEX(Verdeelsleutels_percentage!$A:$AB,MATCH(demand!$C209,Verdeelsleutels_percentage!$C:$C,0),MATCH(INDEX(Overzicht!$B$1:$F$35,MATCH(demand!O$1,Overzicht!$B:$B,0),5),Verdeelsleutels_percentage!$1:$1,0)))</f>
        <v>0</v>
      </c>
      <c r="P209">
        <f>PRODUCT(INDEX(Overzicht!$B$2:$E$35,MATCH(demand!P$1,Overzicht!$B$2:$B$35,0),4),INDEX(Verdeelsleutels_percentage!$A:$AB,MATCH(demand!$C209,Verdeelsleutels_percentage!$C:$C,0),MATCH(INDEX(Overzicht!$B$1:$F$35,MATCH(demand!P$1,Overzicht!$B:$B,0),5),Verdeelsleutels_percentage!$1:$1,0)))</f>
        <v>2.38085719449383E-3</v>
      </c>
      <c r="Q209">
        <f>PRODUCT(INDEX(Overzicht!$B$2:$E$35,MATCH(demand!Q$1,Overzicht!$B$2:$B$35,0),4),INDEX(Verdeelsleutels_percentage!$A:$AB,MATCH(demand!$C209,Verdeelsleutels_percentage!$C:$C,0),MATCH(INDEX(Overzicht!$B$1:$F$35,MATCH(demand!Q$1,Overzicht!$B:$B,0),5),Verdeelsleutels_percentage!$1:$1,0)))</f>
        <v>5.209298020161018E-3</v>
      </c>
      <c r="R209">
        <f>PRODUCT(INDEX(Overzicht!$B$2:$E$35,MATCH(demand!R$1,Overzicht!$B$2:$B$35,0),4),INDEX(Verdeelsleutels_percentage!$A:$AB,MATCH(demand!$C209,Verdeelsleutels_percentage!$C:$C,0),MATCH(INDEX(Overzicht!$B$1:$F$35,MATCH(demand!R$1,Overzicht!$B:$B,0),5),Verdeelsleutels_percentage!$1:$1,0)))</f>
        <v>9.3219017202881367E-4</v>
      </c>
      <c r="S209">
        <f>PRODUCT(INDEX(Overzicht!$B$2:$E$35,MATCH(demand!S$1,Overzicht!$B$2:$B$35,0),4),INDEX(Verdeelsleutels_percentage!$A:$AB,MATCH(demand!$C209,Verdeelsleutels_percentage!$C:$C,0),MATCH(INDEX(Overzicht!$B$1:$F$35,MATCH(demand!S$1,Overzicht!$B:$B,0),5),Verdeelsleutels_percentage!$1:$1,0)))</f>
        <v>7.165069557554804E-3</v>
      </c>
      <c r="T209">
        <f>PRODUCT(INDEX(Overzicht!$B$2:$E$35,MATCH(demand!T$1,Overzicht!$B$2:$B$35,0),4),INDEX(Verdeelsleutels_percentage!$A:$AB,MATCH(demand!$C209,Verdeelsleutels_percentage!$C:$C,0),MATCH(INDEX(Overzicht!$B$1:$F$35,MATCH(demand!T$1,Overzicht!$B:$B,0),5),Verdeelsleutels_percentage!$1:$1,0)))</f>
        <v>5.8490363735141252E-3</v>
      </c>
      <c r="U209">
        <f>PRODUCT(INDEX(Overzicht!$B$2:$E$35,MATCH(demand!U$1,Overzicht!$B$2:$B$35,0),4),INDEX(Verdeelsleutels_percentage!$A:$AB,MATCH(demand!$C209,Verdeelsleutels_percentage!$C:$C,0),MATCH(INDEX(Overzicht!$B$1:$F$35,MATCH(demand!U$1,Overzicht!$B:$B,0),5),Verdeelsleutels_percentage!$1:$1,0)))</f>
        <v>1.827823866723164E-2</v>
      </c>
      <c r="V209">
        <f>PRODUCT(INDEX(Overzicht!$B$2:$E$35,MATCH(demand!V$1,Overzicht!$B$2:$B$35,0),4),INDEX(Verdeelsleutels_percentage!$A:$AB,MATCH(demand!$C209,Verdeelsleutels_percentage!$C:$C,0),MATCH(INDEX(Overzicht!$B$1:$F$35,MATCH(demand!V$1,Overzicht!$B:$B,0),5),Verdeelsleutels_percentage!$1:$1,0)))</f>
        <v>1.6084850027163846E-3</v>
      </c>
      <c r="W209">
        <f>PRODUCT(INDEX(Overzicht!$B$2:$E$35,MATCH(demand!W$1,Overzicht!$B$2:$B$35,0),4),INDEX(Verdeelsleutels_percentage!$A:$AB,MATCH(demand!$C209,Verdeelsleutels_percentage!$C:$C,0),MATCH(INDEX(Overzicht!$B$1:$F$35,MATCH(demand!W$1,Overzicht!$B:$B,0),5),Verdeelsleutels_percentage!$1:$1,0)))</f>
        <v>1.7547109120542376E-2</v>
      </c>
      <c r="X209">
        <f>PRODUCT(INDEX(Overzicht!$B$2:$E$35,MATCH(demand!X$1,Overzicht!$B$2:$B$35,0),4),INDEX(Verdeelsleutels_percentage!$A:$AB,MATCH(demand!$C209,Verdeelsleutels_percentage!$C:$C,0),MATCH(INDEX(Overzicht!$B$1:$F$35,MATCH(demand!X$1,Overzicht!$B:$B,0),5),Verdeelsleutels_percentage!$1:$1,0)))</f>
        <v>1.4531016497201629E-3</v>
      </c>
      <c r="Y209">
        <f>PRODUCT(INDEX(Overzicht!$B$2:$E$35,MATCH(demand!Y$1,Overzicht!$B$2:$B$35,0),4),INDEX(Verdeelsleutels_percentage!$A:$AB,MATCH(demand!$C209,Verdeelsleutels_percentage!$C:$C,0),MATCH(INDEX(Overzicht!$B$1:$F$35,MATCH(demand!Y$1,Overzicht!$B:$B,0),5),Verdeelsleutels_percentage!$1:$1,0)))</f>
        <v>4.1138174954624055E-7</v>
      </c>
      <c r="Z209">
        <f>PRODUCT(INDEX(Overzicht!$B$2:$E$35,MATCH(demand!Z$1,Overzicht!$B$2:$B$35,0),4),INDEX(Verdeelsleutels_percentage!$A:$AB,MATCH(demand!$C209,Verdeelsleutels_percentage!$C:$C,0),MATCH(INDEX(Overzicht!$B$1:$F$35,MATCH(demand!Z$1,Overzicht!$B:$B,0),5),Verdeelsleutels_percentage!$1:$1,0)))</f>
        <v>0</v>
      </c>
      <c r="AA209">
        <f>PRODUCT(INDEX(Overzicht!$B$2:$E$35,MATCH(demand!AA$1,Overzicht!$B$2:$B$35,0),4),INDEX(Verdeelsleutels_percentage!$A:$AB,MATCH(demand!$C209,Verdeelsleutels_percentage!$C:$C,0),MATCH(INDEX(Overzicht!$B$1:$F$35,MATCH(demand!AA$1,Overzicht!$B:$B,0),5),Verdeelsleutels_percentage!$1:$1,0)))</f>
        <v>9.622964901666446E-6</v>
      </c>
      <c r="AB209">
        <f>PRODUCT(INDEX(Overzicht!$B$2:$E$35,MATCH(demand!AB$1,Overzicht!$B$2:$B$35,0),4),INDEX(Verdeelsleutels_percentage!$A:$AB,MATCH(demand!$C209,Verdeelsleutels_percentage!$C:$C,0),MATCH(INDEX(Overzicht!$B$1:$F$35,MATCH(demand!AB$1,Overzicht!$B:$B,0),5),Verdeelsleutels_percentage!$1:$1,0)))</f>
        <v>6.9407904935418364E-3</v>
      </c>
      <c r="AC209">
        <f>PRODUCT(INDEX(Overzicht!$B$2:$E$35,MATCH(demand!AC$1,Overzicht!$B$2:$B$35,0),4),INDEX(Verdeelsleutels_percentage!$A:$AB,MATCH(demand!$C209,Verdeelsleutels_percentage!$C:$C,0),MATCH(INDEX(Overzicht!$B$1:$F$35,MATCH(demand!AC$1,Overzicht!$B:$B,0),5),Verdeelsleutels_percentage!$1:$1,0)))</f>
        <v>4.056549778632541E-4</v>
      </c>
      <c r="AD209">
        <f>PRODUCT(INDEX(Overzicht!$B$2:$E$35,MATCH(demand!AD$1,Overzicht!$B$2:$B$35,0),4),INDEX(Verdeelsleutels_percentage!$A:$AB,MATCH(demand!$C209,Verdeelsleutels_percentage!$C:$C,0),MATCH(INDEX(Overzicht!$B$1:$F$35,MATCH(demand!AD$1,Overzicht!$B:$B,0),5),Verdeelsleutels_percentage!$1:$1,0)))</f>
        <v>0</v>
      </c>
      <c r="AE209">
        <f>PRODUCT(INDEX(Overzicht!$B$2:$E$35,MATCH(demand!AE$1,Overzicht!$B$2:$B$35,0),4),INDEX(Verdeelsleutels_percentage!$A:$AB,MATCH(demand!$C209,Verdeelsleutels_percentage!$C:$C,0),MATCH(INDEX(Overzicht!$B$1:$F$35,MATCH(demand!AE$1,Overzicht!$B:$B,0),5),Verdeelsleutels_percentage!$1:$1,0)))</f>
        <v>0</v>
      </c>
      <c r="AF209">
        <f>PRODUCT(INDEX(Overzicht!$B$2:$E$35,MATCH(demand!AF$1,Overzicht!$B$2:$B$35,0),4),INDEX(Verdeelsleutels_percentage!$A:$AB,MATCH(demand!$C209,Verdeelsleutels_percentage!$C:$C,0),MATCH(INDEX(Overzicht!$B$1:$F$35,MATCH(demand!AF$1,Overzicht!$B:$B,0),5),Verdeelsleutels_percentage!$1:$1,0)))</f>
        <v>0</v>
      </c>
      <c r="AG209">
        <f>PRODUCT(INDEX(Overzicht!$B$2:$E$35,MATCH(demand!AG$1,Overzicht!$B$2:$B$35,0),4),INDEX(Verdeelsleutels_percentage!$A:$AB,MATCH(demand!$C209,Verdeelsleutels_percentage!$C:$C,0),MATCH(INDEX(Overzicht!$B$1:$F$35,MATCH(demand!AG$1,Overzicht!$B:$B,0),5),Verdeelsleutels_percentage!$1:$1,0)))</f>
        <v>0</v>
      </c>
      <c r="AH209">
        <f>PRODUCT(INDEX(Overzicht!$B$2:$E$35,MATCH(demand!AH$1,Overzicht!$B$2:$B$35,0),4),INDEX(Verdeelsleutels_percentage!$A:$AB,MATCH(demand!$C209,Verdeelsleutels_percentage!$C:$C,0),MATCH(INDEX(Overzicht!$B$1:$F$35,MATCH(demand!AH$1,Overzicht!$B:$B,0),5),Verdeelsleutels_percentage!$1:$1,0)))</f>
        <v>1.250985437216638E-4</v>
      </c>
      <c r="AI209">
        <f>PRODUCT(INDEX(Overzicht!$B$2:$E$35,MATCH(demand!AI$1,Overzicht!$B$2:$B$35,0),4),INDEX(Verdeelsleutels_percentage!$A:$AB,MATCH(demand!$C209,Verdeelsleutels_percentage!$C:$C,0),MATCH(INDEX(Overzicht!$B$1:$F$35,MATCH(demand!AI$1,Overzicht!$B:$B,0),5),Verdeelsleutels_percentage!$1:$1,0)))</f>
        <v>1.9245929803332892E-5</v>
      </c>
      <c r="AJ209">
        <f>PRODUCT(INDEX(Overzicht!$B$2:$E$35,MATCH(demand!AJ$1,Overzicht!$B$2:$B$35,0),4),INDEX(Verdeelsleutels_percentage!$A:$AB,MATCH(demand!$C209,Verdeelsleutels_percentage!$C:$C,0),MATCH(INDEX(Overzicht!$B$1:$F$35,MATCH(demand!AJ$1,Overzicht!$B:$B,0),5),Verdeelsleutels_percentage!$1:$1,0)))</f>
        <v>0</v>
      </c>
      <c r="AK209">
        <f>PRODUCT(INDEX(Overzicht!$B$2:$E$35,MATCH(demand!AK$1,Overzicht!$B$2:$B$35,0),4),INDEX(Verdeelsleutels_percentage!$A:$AB,MATCH(demand!$C209,Verdeelsleutels_percentage!$C:$C,0),MATCH(INDEX(Overzicht!$B$1:$F$35,MATCH(demand!AK$1,Overzicht!$B:$B,0),5),Verdeelsleutels_percentage!$1:$1,0)))</f>
        <v>2.2811241856705088E-4</v>
      </c>
      <c r="AL209">
        <f>PRODUCT(INDEX(Overzicht!$B$2:$E$35,MATCH(demand!AL$1,Overzicht!$B$2:$B$35,0),4),INDEX(Verdeelsleutels_percentage!$A:$AB,MATCH(demand!$C209,Verdeelsleutels_percentage!$C:$C,0),MATCH(INDEX(Overzicht!$B$1:$F$35,MATCH(demand!AL$1,Overzicht!$B:$B,0),5),Verdeelsleutels_percentage!$1:$1,0)))</f>
        <v>2.9245181867570626E-3</v>
      </c>
      <c r="AM209">
        <f>PRODUCT(INDEX(Overzicht!$B$2:$E$35,MATCH(demand!AM$1,Overzicht!$B$2:$B$35,0),4),INDEX(Verdeelsleutels_percentage!$A:$AB,MATCH(demand!$C209,Verdeelsleutels_percentage!$C:$C,0),MATCH(INDEX(Overzicht!$B$1:$F$35,MATCH(demand!AM$1,Overzicht!$B:$B,0),5),Verdeelsleutels_percentage!$1:$1,0)))</f>
        <v>5.8490363735141252E-3</v>
      </c>
      <c r="AN209">
        <f>PRODUCT(INDEX(Overzicht!$B$2:$E$35,MATCH(demand!AN$1,Overzicht!$B$2:$B$35,0),4),INDEX(Verdeelsleutels_percentage!$A:$AB,MATCH(demand!$C209,Verdeelsleutels_percentage!$C:$C,0),MATCH(INDEX(Overzicht!$B$1:$F$35,MATCH(demand!AN$1,Overzicht!$B:$B,0),5),Verdeelsleutels_percentage!$1:$1,0)))</f>
        <v>2.9245181867570626E-3</v>
      </c>
      <c r="AO209">
        <f>PRODUCT(INDEX(Overzicht!$B$2:$E$35,MATCH(demand!AO$1,Overzicht!$B$2:$B$35,0),4),INDEX(Verdeelsleutels_percentage!$A:$AB,MATCH(demand!$C209,Verdeelsleutels_percentage!$C:$C,0),MATCH(INDEX(Overzicht!$B$1:$F$35,MATCH(demand!AO$1,Overzicht!$B:$B,0),5),Verdeelsleutels_percentage!$1:$1,0)))</f>
        <v>1.0235813653649719E-2</v>
      </c>
    </row>
    <row r="210" spans="2:41">
      <c r="B210" t="str">
        <f>INDEX('ETLocal datasets'!B:C,MATCH(C210,'ETLocal datasets'!C:C,0),1)</f>
        <v>GM0614</v>
      </c>
      <c r="C210" t="str">
        <f>'ETLocal datasets'!C193</f>
        <v>Westvoorne</v>
      </c>
      <c r="D210">
        <f t="shared" si="18"/>
        <v>1.6937571701579866E-2</v>
      </c>
      <c r="E210">
        <f t="shared" si="19"/>
        <v>3.6883894438731982E-2</v>
      </c>
      <c r="F210">
        <f t="shared" si="20"/>
        <v>8.8862140693847166E-3</v>
      </c>
      <c r="G210">
        <f t="shared" si="21"/>
        <v>1.8280211799877134E-2</v>
      </c>
      <c r="H210">
        <f>PRODUCT(INDEX(Overzicht!$B$2:$E$35,MATCH(demand!H$1,Overzicht!$B$2:$B$35,0),4),INDEX(Verdeelsleutels_percentage!$A:$AB,MATCH(demand!$C210,Verdeelsleutels_percentage!$C:$C,0),MATCH(INDEX(Overzicht!$B$1:$F$35,MATCH(demand!H$1,Overzicht!$B:$B,0),5),Verdeelsleutels_percentage!$1:$1,0)))</f>
        <v>8.8862140693847166E-3</v>
      </c>
      <c r="I210">
        <f>PRODUCT(INDEX(Overzicht!$B$2:$E$35,MATCH(demand!I$1,Overzicht!$B$2:$B$35,0),4),INDEX(Verdeelsleutels_percentage!$A:$AB,MATCH(demand!$C210,Verdeelsleutels_percentage!$C:$C,0),MATCH(INDEX(Overzicht!$B$1:$F$35,MATCH(demand!I$1,Overzicht!$B:$B,0),5),Verdeelsleutels_percentage!$1:$1,0)))</f>
        <v>3.9658937701375473E-3</v>
      </c>
      <c r="J210">
        <f>PRODUCT(INDEX(Overzicht!$B$2:$E$35,MATCH(demand!J$1,Overzicht!$B$2:$B$35,0),4),INDEX(Verdeelsleutels_percentage!$A:$AB,MATCH(demand!$C210,Verdeelsleutels_percentage!$C:$C,0),MATCH(INDEX(Overzicht!$B$1:$F$35,MATCH(demand!J$1,Overzicht!$B:$B,0),5),Verdeelsleutels_percentage!$1:$1,0)))</f>
        <v>2.0311346444307926E-3</v>
      </c>
      <c r="K210">
        <f>PRODUCT(INDEX(Overzicht!$B$2:$E$35,MATCH(demand!K$1,Overzicht!$B$2:$B$35,0),4),INDEX(Verdeelsleutels_percentage!$A:$AB,MATCH(demand!$C210,Verdeelsleutels_percentage!$C:$C,0),MATCH(INDEX(Overzicht!$B$1:$F$35,MATCH(demand!K$1,Overzicht!$B:$B,0),5),Verdeelsleutels_percentage!$1:$1,0)))</f>
        <v>4.6268760651604722E-4</v>
      </c>
      <c r="L210">
        <f>PRODUCT(INDEX(Overzicht!$B$2:$E$35,MATCH(demand!L$1,Overzicht!$B$2:$B$35,0),4),INDEX(Verdeelsleutels_percentage!$A:$AB,MATCH(demand!$C210,Verdeelsleutels_percentage!$C:$C,0),MATCH(INDEX(Overzicht!$B$1:$F$35,MATCH(demand!L$1,Overzicht!$B:$B,0),5),Verdeelsleutels_percentage!$1:$1,0)))</f>
        <v>3.0467019666461891E-3</v>
      </c>
      <c r="M210">
        <f>PRODUCT(INDEX(Overzicht!$B$2:$E$35,MATCH(demand!M$1,Overzicht!$B$2:$B$35,0),4),INDEX(Verdeelsleutels_percentage!$A:$AB,MATCH(demand!$C210,Verdeelsleutels_percentage!$C:$C,0),MATCH(INDEX(Overzicht!$B$1:$F$35,MATCH(demand!M$1,Overzicht!$B:$B,0),5),Verdeelsleutels_percentage!$1:$1,0)))</f>
        <v>7.2295987907382189E-4</v>
      </c>
      <c r="N210">
        <f>PRODUCT(INDEX(Overzicht!$B$2:$E$35,MATCH(demand!N$1,Overzicht!$B$2:$B$35,0),4),INDEX(Verdeelsleutels_percentage!$A:$AB,MATCH(demand!$C210,Verdeelsleutels_percentage!$C:$C,0),MATCH(INDEX(Overzicht!$B$1:$F$35,MATCH(demand!N$1,Overzicht!$B:$B,0),5),Verdeelsleutels_percentage!$1:$1,0)))</f>
        <v>7.4201714764161376E-4</v>
      </c>
      <c r="O210">
        <f>PRODUCT(INDEX(Overzicht!$B$2:$E$35,MATCH(demand!O$1,Overzicht!$B$2:$B$35,0),4),INDEX(Verdeelsleutels_percentage!$A:$AB,MATCH(demand!$C210,Verdeelsleutels_percentage!$C:$C,0),MATCH(INDEX(Overzicht!$B$1:$F$35,MATCH(demand!O$1,Overzicht!$B:$B,0),5),Verdeelsleutels_percentage!$1:$1,0)))</f>
        <v>0</v>
      </c>
      <c r="P210">
        <f>PRODUCT(INDEX(Overzicht!$B$2:$E$35,MATCH(demand!P$1,Overzicht!$B$2:$B$35,0),4),INDEX(Verdeelsleutels_percentage!$A:$AB,MATCH(demand!$C210,Verdeelsleutels_percentage!$C:$C,0),MATCH(INDEX(Overzicht!$B$1:$F$35,MATCH(demand!P$1,Overzicht!$B:$B,0),5),Verdeelsleutels_percentage!$1:$1,0)))</f>
        <v>5.1621583134570633E-3</v>
      </c>
      <c r="Q210">
        <f>PRODUCT(INDEX(Overzicht!$B$2:$E$35,MATCH(demand!Q$1,Overzicht!$B$2:$B$35,0),4),INDEX(Verdeelsleutels_percentage!$A:$AB,MATCH(demand!$C210,Verdeelsleutels_percentage!$C:$C,0),MATCH(INDEX(Overzicht!$B$1:$F$35,MATCH(demand!Q$1,Overzicht!$B:$B,0),5),Verdeelsleutels_percentage!$1:$1,0)))</f>
        <v>3.0149654878269577E-3</v>
      </c>
      <c r="R210">
        <f>PRODUCT(INDEX(Overzicht!$B$2:$E$35,MATCH(demand!R$1,Overzicht!$B$2:$B$35,0),4),INDEX(Verdeelsleutels_percentage!$A:$AB,MATCH(demand!$C210,Verdeelsleutels_percentage!$C:$C,0),MATCH(INDEX(Overzicht!$B$1:$F$35,MATCH(demand!R$1,Overzicht!$B:$B,0),5),Verdeelsleutels_percentage!$1:$1,0)))</f>
        <v>5.3952013992692924E-4</v>
      </c>
      <c r="S210">
        <f>PRODUCT(INDEX(Overzicht!$B$2:$E$35,MATCH(demand!S$1,Overzicht!$B$2:$B$35,0),4),INDEX(Verdeelsleutels_percentage!$A:$AB,MATCH(demand!$C210,Verdeelsleutels_percentage!$C:$C,0),MATCH(INDEX(Overzicht!$B$1:$F$35,MATCH(demand!S$1,Overzicht!$B:$B,0),5),Verdeelsleutels_percentage!$1:$1,0)))</f>
        <v>4.146899899046202E-3</v>
      </c>
      <c r="T210">
        <f>PRODUCT(INDEX(Overzicht!$B$2:$E$35,MATCH(demand!T$1,Overzicht!$B$2:$B$35,0),4),INDEX(Verdeelsleutels_percentage!$A:$AB,MATCH(demand!$C210,Verdeelsleutels_percentage!$C:$C,0),MATCH(INDEX(Overzicht!$B$1:$F$35,MATCH(demand!T$1,Overzicht!$B:$B,0),5),Verdeelsleutels_percentage!$1:$1,0)))</f>
        <v>3.3852244073846543E-3</v>
      </c>
      <c r="U210">
        <f>PRODUCT(INDEX(Overzicht!$B$2:$E$35,MATCH(demand!U$1,Overzicht!$B$2:$B$35,0),4),INDEX(Verdeelsleutels_percentage!$A:$AB,MATCH(demand!$C210,Verdeelsleutels_percentage!$C:$C,0),MATCH(INDEX(Overzicht!$B$1:$F$35,MATCH(demand!U$1,Overzicht!$B:$B,0),5),Verdeelsleutels_percentage!$1:$1,0)))</f>
        <v>1.0578826273077045E-2</v>
      </c>
      <c r="V210">
        <f>PRODUCT(INDEX(Overzicht!$B$2:$E$35,MATCH(demand!V$1,Overzicht!$B$2:$B$35,0),4),INDEX(Verdeelsleutels_percentage!$A:$AB,MATCH(demand!$C210,Verdeelsleutels_percentage!$C:$C,0),MATCH(INDEX(Overzicht!$B$1:$F$35,MATCH(demand!V$1,Overzicht!$B:$B,0),5),Verdeelsleutels_percentage!$1:$1,0)))</f>
        <v>9.3093671203077998E-4</v>
      </c>
      <c r="W210">
        <f>PRODUCT(INDEX(Overzicht!$B$2:$E$35,MATCH(demand!W$1,Overzicht!$B$2:$B$35,0),4),INDEX(Verdeelsleutels_percentage!$A:$AB,MATCH(demand!$C210,Verdeelsleutels_percentage!$C:$C,0),MATCH(INDEX(Overzicht!$B$1:$F$35,MATCH(demand!W$1,Overzicht!$B:$B,0),5),Verdeelsleutels_percentage!$1:$1,0)))</f>
        <v>1.0155673222153962E-2</v>
      </c>
      <c r="X210">
        <f>PRODUCT(INDEX(Overzicht!$B$2:$E$35,MATCH(demand!X$1,Overzicht!$B$2:$B$35,0),4),INDEX(Verdeelsleutels_percentage!$A:$AB,MATCH(demand!$C210,Verdeelsleutels_percentage!$C:$C,0),MATCH(INDEX(Overzicht!$B$1:$F$35,MATCH(demand!X$1,Overzicht!$B:$B,0),5),Verdeelsleutels_percentage!$1:$1,0)))</f>
        <v>4.2813607993670705E-3</v>
      </c>
      <c r="Y210">
        <f>PRODUCT(INDEX(Overzicht!$B$2:$E$35,MATCH(demand!Y$1,Overzicht!$B$2:$B$35,0),4),INDEX(Verdeelsleutels_percentage!$A:$AB,MATCH(demand!$C210,Verdeelsleutels_percentage!$C:$C,0),MATCH(INDEX(Overzicht!$B$1:$F$35,MATCH(demand!Y$1,Overzicht!$B:$B,0),5),Verdeelsleutels_percentage!$1:$1,0)))</f>
        <v>1.1106542587656402E-6</v>
      </c>
      <c r="Z210">
        <f>PRODUCT(INDEX(Overzicht!$B$2:$E$35,MATCH(demand!Z$1,Overzicht!$B$2:$B$35,0),4),INDEX(Verdeelsleutels_percentage!$A:$AB,MATCH(demand!$C210,Verdeelsleutels_percentage!$C:$C,0),MATCH(INDEX(Overzicht!$B$1:$F$35,MATCH(demand!Z$1,Overzicht!$B:$B,0),5),Verdeelsleutels_percentage!$1:$1,0)))</f>
        <v>0</v>
      </c>
      <c r="AA210">
        <f>PRODUCT(INDEX(Overzicht!$B$2:$E$35,MATCH(demand!AA$1,Overzicht!$B$2:$B$35,0),4),INDEX(Verdeelsleutels_percentage!$A:$AB,MATCH(demand!$C210,Verdeelsleutels_percentage!$C:$C,0),MATCH(INDEX(Overzicht!$B$1:$F$35,MATCH(demand!AA$1,Overzicht!$B:$B,0),5),Verdeelsleutels_percentage!$1:$1,0)))</f>
        <v>2.5980216579313222E-5</v>
      </c>
      <c r="AB210">
        <f>PRODUCT(INDEX(Overzicht!$B$2:$E$35,MATCH(demand!AB$1,Overzicht!$B$2:$B$35,0),4),INDEX(Verdeelsleutels_percentage!$A:$AB,MATCH(demand!$C210,Verdeelsleutels_percentage!$C:$C,0),MATCH(INDEX(Overzicht!$B$1:$F$35,MATCH(demand!AB$1,Overzicht!$B:$B,0),5),Verdeelsleutels_percentage!$1:$1,0)))</f>
        <v>4.9907992276844379E-3</v>
      </c>
      <c r="AC210">
        <f>PRODUCT(INDEX(Overzicht!$B$2:$E$35,MATCH(demand!AC$1,Overzicht!$B$2:$B$35,0),4),INDEX(Verdeelsleutels_percentage!$A:$AB,MATCH(demand!$C210,Verdeelsleutels_percentage!$C:$C,0),MATCH(INDEX(Overzicht!$B$1:$F$35,MATCH(demand!AC$1,Overzicht!$B:$B,0),5),Verdeelsleutels_percentage!$1:$1,0)))</f>
        <v>7.0050904467963736E-4</v>
      </c>
      <c r="AD210">
        <f>PRODUCT(INDEX(Overzicht!$B$2:$E$35,MATCH(demand!AD$1,Overzicht!$B$2:$B$35,0),4),INDEX(Verdeelsleutels_percentage!$A:$AB,MATCH(demand!$C210,Verdeelsleutels_percentage!$C:$C,0),MATCH(INDEX(Overzicht!$B$1:$F$35,MATCH(demand!AD$1,Overzicht!$B:$B,0),5),Verdeelsleutels_percentage!$1:$1,0)))</f>
        <v>0</v>
      </c>
      <c r="AE210">
        <f>PRODUCT(INDEX(Overzicht!$B$2:$E$35,MATCH(demand!AE$1,Overzicht!$B$2:$B$35,0),4),INDEX(Verdeelsleutels_percentage!$A:$AB,MATCH(demand!$C210,Verdeelsleutels_percentage!$C:$C,0),MATCH(INDEX(Overzicht!$B$1:$F$35,MATCH(demand!AE$1,Overzicht!$B:$B,0),5),Verdeelsleutels_percentage!$1:$1,0)))</f>
        <v>0</v>
      </c>
      <c r="AF210">
        <f>PRODUCT(INDEX(Overzicht!$B$2:$E$35,MATCH(demand!AF$1,Overzicht!$B$2:$B$35,0),4),INDEX(Verdeelsleutels_percentage!$A:$AB,MATCH(demand!$C210,Verdeelsleutels_percentage!$C:$C,0),MATCH(INDEX(Overzicht!$B$1:$F$35,MATCH(demand!AF$1,Overzicht!$B:$B,0),5),Verdeelsleutels_percentage!$1:$1,0)))</f>
        <v>0</v>
      </c>
      <c r="AG210">
        <f>PRODUCT(INDEX(Overzicht!$B$2:$E$35,MATCH(demand!AG$1,Overzicht!$B$2:$B$35,0),4),INDEX(Verdeelsleutels_percentage!$A:$AB,MATCH(demand!$C210,Verdeelsleutels_percentage!$C:$C,0),MATCH(INDEX(Overzicht!$B$1:$F$35,MATCH(demand!AG$1,Overzicht!$B:$B,0),5),Verdeelsleutels_percentage!$1:$1,0)))</f>
        <v>0</v>
      </c>
      <c r="AH210">
        <f>PRODUCT(INDEX(Overzicht!$B$2:$E$35,MATCH(demand!AH$1,Overzicht!$B$2:$B$35,0),4),INDEX(Verdeelsleutels_percentage!$A:$AB,MATCH(demand!$C210,Verdeelsleutels_percentage!$C:$C,0),MATCH(INDEX(Overzicht!$B$1:$F$35,MATCH(demand!AH$1,Overzicht!$B:$B,0),5),Verdeelsleutels_percentage!$1:$1,0)))</f>
        <v>3.3774281553107191E-4</v>
      </c>
      <c r="AI210">
        <f>PRODUCT(INDEX(Overzicht!$B$2:$E$35,MATCH(demand!AI$1,Overzicht!$B$2:$B$35,0),4),INDEX(Verdeelsleutels_percentage!$A:$AB,MATCH(demand!$C210,Verdeelsleutels_percentage!$C:$C,0),MATCH(INDEX(Overzicht!$B$1:$F$35,MATCH(demand!AI$1,Overzicht!$B:$B,0),5),Verdeelsleutels_percentage!$1:$1,0)))</f>
        <v>5.1960433158626444E-5</v>
      </c>
      <c r="AJ210">
        <f>PRODUCT(INDEX(Overzicht!$B$2:$E$35,MATCH(demand!AJ$1,Overzicht!$B$2:$B$35,0),4),INDEX(Verdeelsleutels_percentage!$A:$AB,MATCH(demand!$C210,Verdeelsleutels_percentage!$C:$C,0),MATCH(INDEX(Overzicht!$B$1:$F$35,MATCH(demand!AJ$1,Overzicht!$B:$B,0),5),Verdeelsleutels_percentage!$1:$1,0)))</f>
        <v>0</v>
      </c>
      <c r="AK210">
        <f>PRODUCT(INDEX(Overzicht!$B$2:$E$35,MATCH(demand!AK$1,Overzicht!$B$2:$B$35,0),4),INDEX(Verdeelsleutels_percentage!$A:$AB,MATCH(demand!$C210,Verdeelsleutels_percentage!$C:$C,0),MATCH(INDEX(Overzicht!$B$1:$F$35,MATCH(demand!AK$1,Overzicht!$B:$B,0),5),Verdeelsleutels_percentage!$1:$1,0)))</f>
        <v>1.3202375188800151E-4</v>
      </c>
      <c r="AL210">
        <f>PRODUCT(INDEX(Overzicht!$B$2:$E$35,MATCH(demand!AL$1,Overzicht!$B$2:$B$35,0),4),INDEX(Verdeelsleutels_percentage!$A:$AB,MATCH(demand!$C210,Verdeelsleutels_percentage!$C:$C,0),MATCH(INDEX(Overzicht!$B$1:$F$35,MATCH(demand!AL$1,Overzicht!$B:$B,0),5),Verdeelsleutels_percentage!$1:$1,0)))</f>
        <v>1.6926122036923271E-3</v>
      </c>
      <c r="AM210">
        <f>PRODUCT(INDEX(Overzicht!$B$2:$E$35,MATCH(demand!AM$1,Overzicht!$B$2:$B$35,0),4),INDEX(Verdeelsleutels_percentage!$A:$AB,MATCH(demand!$C210,Verdeelsleutels_percentage!$C:$C,0),MATCH(INDEX(Overzicht!$B$1:$F$35,MATCH(demand!AM$1,Overzicht!$B:$B,0),5),Verdeelsleutels_percentage!$1:$1,0)))</f>
        <v>3.3852244073846543E-3</v>
      </c>
      <c r="AN210">
        <f>PRODUCT(INDEX(Overzicht!$B$2:$E$35,MATCH(demand!AN$1,Overzicht!$B$2:$B$35,0),4),INDEX(Verdeelsleutels_percentage!$A:$AB,MATCH(demand!$C210,Verdeelsleutels_percentage!$C:$C,0),MATCH(INDEX(Overzicht!$B$1:$F$35,MATCH(demand!AN$1,Overzicht!$B:$B,0),5),Verdeelsleutels_percentage!$1:$1,0)))</f>
        <v>1.6926122036923271E-3</v>
      </c>
      <c r="AO210">
        <f>PRODUCT(INDEX(Overzicht!$B$2:$E$35,MATCH(demand!AO$1,Overzicht!$B$2:$B$35,0),4),INDEX(Verdeelsleutels_percentage!$A:$AB,MATCH(demand!$C210,Verdeelsleutels_percentage!$C:$C,0),MATCH(INDEX(Overzicht!$B$1:$F$35,MATCH(demand!AO$1,Overzicht!$B:$B,0),5),Verdeelsleutels_percentage!$1:$1,0)))</f>
        <v>5.9241427129231453E-3</v>
      </c>
    </row>
    <row r="211" spans="2:41">
      <c r="B211" t="str">
        <f>INDEX('ETLocal datasets'!B:C,MATCH(C211,'ETLocal datasets'!C:C,0),1)</f>
        <v>GM0617</v>
      </c>
      <c r="C211" t="str">
        <f>'ETLocal datasets'!C194</f>
        <v>Strijen</v>
      </c>
      <c r="D211">
        <f t="shared" si="18"/>
        <v>2.7973518166920237E-2</v>
      </c>
      <c r="E211">
        <f t="shared" si="19"/>
        <v>2.0513089345107215E-2</v>
      </c>
      <c r="F211">
        <f t="shared" si="20"/>
        <v>5.3319714667660525E-3</v>
      </c>
      <c r="G211">
        <f t="shared" si="21"/>
        <v>1.0968627017347308E-2</v>
      </c>
      <c r="H211">
        <f>PRODUCT(INDEX(Overzicht!$B$2:$E$35,MATCH(demand!H$1,Overzicht!$B$2:$B$35,0),4),INDEX(Verdeelsleutels_percentage!$A:$AB,MATCH(demand!$C211,Verdeelsleutels_percentage!$C:$C,0),MATCH(INDEX(Overzicht!$B$1:$F$35,MATCH(demand!H$1,Overzicht!$B:$B,0),5),Verdeelsleutels_percentage!$1:$1,0)))</f>
        <v>5.3319714667660525E-3</v>
      </c>
      <c r="I211">
        <f>PRODUCT(INDEX(Overzicht!$B$2:$E$35,MATCH(demand!I$1,Overzicht!$B$2:$B$35,0),4),INDEX(Verdeelsleutels_percentage!$A:$AB,MATCH(demand!$C211,Verdeelsleutels_percentage!$C:$C,0),MATCH(INDEX(Overzicht!$B$1:$F$35,MATCH(demand!I$1,Overzicht!$B:$B,0),5),Verdeelsleutels_percentage!$1:$1,0)))</f>
        <v>7.8713799088034678E-3</v>
      </c>
      <c r="J211">
        <f>PRODUCT(INDEX(Overzicht!$B$2:$E$35,MATCH(demand!J$1,Overzicht!$B$2:$B$35,0),4),INDEX(Verdeelsleutels_percentage!$A:$AB,MATCH(demand!$C211,Verdeelsleutels_percentage!$C:$C,0),MATCH(INDEX(Overzicht!$B$1:$F$35,MATCH(demand!J$1,Overzicht!$B:$B,0),5),Verdeelsleutels_percentage!$1:$1,0)))</f>
        <v>1.2187363352608119E-3</v>
      </c>
      <c r="K211">
        <f>PRODUCT(INDEX(Overzicht!$B$2:$E$35,MATCH(demand!K$1,Overzicht!$B$2:$B$35,0),4),INDEX(Verdeelsleutels_percentage!$A:$AB,MATCH(demand!$C211,Verdeelsleutels_percentage!$C:$C,0),MATCH(INDEX(Overzicht!$B$1:$F$35,MATCH(demand!K$1,Overzicht!$B:$B,0),5),Verdeelsleutels_percentage!$1:$1,0)))</f>
        <v>9.1832765602707135E-4</v>
      </c>
      <c r="L211">
        <f>PRODUCT(INDEX(Overzicht!$B$2:$E$35,MATCH(demand!L$1,Overzicht!$B$2:$B$35,0),4),INDEX(Verdeelsleutels_percentage!$A:$AB,MATCH(demand!$C211,Verdeelsleutels_percentage!$C:$C,0),MATCH(INDEX(Overzicht!$B$1:$F$35,MATCH(demand!L$1,Overzicht!$B:$B,0),5),Verdeelsleutels_percentage!$1:$1,0)))</f>
        <v>1.8281045028912179E-3</v>
      </c>
      <c r="M211">
        <f>PRODUCT(INDEX(Overzicht!$B$2:$E$35,MATCH(demand!M$1,Overzicht!$B$2:$B$35,0),4),INDEX(Verdeelsleutels_percentage!$A:$AB,MATCH(demand!$C211,Verdeelsleutels_percentage!$C:$C,0),MATCH(INDEX(Overzicht!$B$1:$F$35,MATCH(demand!M$1,Overzicht!$B:$B,0),5),Verdeelsleutels_percentage!$1:$1,0)))</f>
        <v>6.0119080758479259E-4</v>
      </c>
      <c r="N211">
        <f>PRODUCT(INDEX(Overzicht!$B$2:$E$35,MATCH(demand!N$1,Overzicht!$B$2:$B$35,0),4),INDEX(Verdeelsleutels_percentage!$A:$AB,MATCH(demand!$C211,Verdeelsleutels_percentage!$C:$C,0),MATCH(INDEX(Overzicht!$B$1:$F$35,MATCH(demand!N$1,Overzicht!$B:$B,0),5),Verdeelsleutels_percentage!$1:$1,0)))</f>
        <v>6.545550503910812E-4</v>
      </c>
      <c r="O211">
        <f>PRODUCT(INDEX(Overzicht!$B$2:$E$35,MATCH(demand!O$1,Overzicht!$B$2:$B$35,0),4),INDEX(Verdeelsleutels_percentage!$A:$AB,MATCH(demand!$C211,Verdeelsleutels_percentage!$C:$C,0),MATCH(INDEX(Overzicht!$B$1:$F$35,MATCH(demand!O$1,Overzicht!$B:$B,0),5),Verdeelsleutels_percentage!$1:$1,0)))</f>
        <v>0</v>
      </c>
      <c r="P211">
        <f>PRODUCT(INDEX(Overzicht!$B$2:$E$35,MATCH(demand!P$1,Overzicht!$B$2:$B$35,0),4),INDEX(Verdeelsleutels_percentage!$A:$AB,MATCH(demand!$C211,Verdeelsleutels_percentage!$C:$C,0),MATCH(INDEX(Overzicht!$B$1:$F$35,MATCH(demand!P$1,Overzicht!$B:$B,0),5),Verdeelsleutels_percentage!$1:$1,0)))</f>
        <v>1.4546819394834076E-2</v>
      </c>
      <c r="Q211">
        <f>PRODUCT(INDEX(Overzicht!$B$2:$E$35,MATCH(demand!Q$1,Overzicht!$B$2:$B$35,0),4),INDEX(Verdeelsleutels_percentage!$A:$AB,MATCH(demand!$C211,Verdeelsleutels_percentage!$C:$C,0),MATCH(INDEX(Overzicht!$B$1:$F$35,MATCH(demand!Q$1,Overzicht!$B:$B,0),5),Verdeelsleutels_percentage!$1:$1,0)))</f>
        <v>1.8090617476527677E-3</v>
      </c>
      <c r="R211">
        <f>PRODUCT(INDEX(Overzicht!$B$2:$E$35,MATCH(demand!R$1,Overzicht!$B$2:$B$35,0),4),INDEX(Verdeelsleutels_percentage!$A:$AB,MATCH(demand!$C211,Verdeelsleutels_percentage!$C:$C,0),MATCH(INDEX(Overzicht!$B$1:$F$35,MATCH(demand!R$1,Overzicht!$B:$B,0),5),Verdeelsleutels_percentage!$1:$1,0)))</f>
        <v>3.2372683905365315E-4</v>
      </c>
      <c r="S211">
        <f>PRODUCT(INDEX(Overzicht!$B$2:$E$35,MATCH(demand!S$1,Overzicht!$B$2:$B$35,0),4),INDEX(Verdeelsleutels_percentage!$A:$AB,MATCH(demand!$C211,Verdeelsleutels_percentage!$C:$C,0),MATCH(INDEX(Overzicht!$B$1:$F$35,MATCH(demand!S$1,Overzicht!$B:$B,0),5),Verdeelsleutels_percentage!$1:$1,0)))</f>
        <v>2.4882533511574913E-3</v>
      </c>
      <c r="T211">
        <f>PRODUCT(INDEX(Overzicht!$B$2:$E$35,MATCH(demand!T$1,Overzicht!$B$2:$B$35,0),4),INDEX(Verdeelsleutels_percentage!$A:$AB,MATCH(demand!$C211,Verdeelsleutels_percentage!$C:$C,0),MATCH(INDEX(Overzicht!$B$1:$F$35,MATCH(demand!T$1,Overzicht!$B:$B,0),5),Verdeelsleutels_percentage!$1:$1,0)))</f>
        <v>2.0312272254346866E-3</v>
      </c>
      <c r="U211">
        <f>PRODUCT(INDEX(Overzicht!$B$2:$E$35,MATCH(demand!U$1,Overzicht!$B$2:$B$35,0),4),INDEX(Verdeelsleutels_percentage!$A:$AB,MATCH(demand!$C211,Verdeelsleutels_percentage!$C:$C,0),MATCH(INDEX(Overzicht!$B$1:$F$35,MATCH(demand!U$1,Overzicht!$B:$B,0),5),Verdeelsleutels_percentage!$1:$1,0)))</f>
        <v>6.3475850794833958E-3</v>
      </c>
      <c r="V211">
        <f>PRODUCT(INDEX(Overzicht!$B$2:$E$35,MATCH(demand!V$1,Overzicht!$B$2:$B$35,0),4),INDEX(Verdeelsleutels_percentage!$A:$AB,MATCH(demand!$C211,Verdeelsleutels_percentage!$C:$C,0),MATCH(INDEX(Overzicht!$B$1:$F$35,MATCH(demand!V$1,Overzicht!$B:$B,0),5),Verdeelsleutels_percentage!$1:$1,0)))</f>
        <v>5.5858748699453881E-4</v>
      </c>
      <c r="W211">
        <f>PRODUCT(INDEX(Overzicht!$B$2:$E$35,MATCH(demand!W$1,Overzicht!$B$2:$B$35,0),4),INDEX(Verdeelsleutels_percentage!$A:$AB,MATCH(demand!$C211,Verdeelsleutels_percentage!$C:$C,0),MATCH(INDEX(Overzicht!$B$1:$F$35,MATCH(demand!W$1,Overzicht!$B:$B,0),5),Verdeelsleutels_percentage!$1:$1,0)))</f>
        <v>6.0936816763040597E-3</v>
      </c>
      <c r="X211">
        <f>PRODUCT(INDEX(Overzicht!$B$2:$E$35,MATCH(demand!X$1,Overzicht!$B$2:$B$35,0),4),INDEX(Verdeelsleutels_percentage!$A:$AB,MATCH(demand!$C211,Verdeelsleutels_percentage!$C:$C,0),MATCH(INDEX(Overzicht!$B$1:$F$35,MATCH(demand!X$1,Overzicht!$B:$B,0),5),Verdeelsleutels_percentage!$1:$1,0)))</f>
        <v>6.9592990886980979E-4</v>
      </c>
      <c r="Y211">
        <f>PRODUCT(INDEX(Overzicht!$B$2:$E$35,MATCH(demand!Y$1,Overzicht!$B$2:$B$35,0),4),INDEX(Verdeelsleutels_percentage!$A:$AB,MATCH(demand!$C211,Verdeelsleutels_percentage!$C:$C,0),MATCH(INDEX(Overzicht!$B$1:$F$35,MATCH(demand!Y$1,Overzicht!$B:$B,0),5),Verdeelsleutels_percentage!$1:$1,0)))</f>
        <v>1.6485855985533357E-6</v>
      </c>
      <c r="Z211">
        <f>PRODUCT(INDEX(Overzicht!$B$2:$E$35,MATCH(demand!Z$1,Overzicht!$B$2:$B$35,0),4),INDEX(Verdeelsleutels_percentage!$A:$AB,MATCH(demand!$C211,Verdeelsleutels_percentage!$C:$C,0),MATCH(INDEX(Overzicht!$B$1:$F$35,MATCH(demand!Z$1,Overzicht!$B:$B,0),5),Verdeelsleutels_percentage!$1:$1,0)))</f>
        <v>0</v>
      </c>
      <c r="AA211">
        <f>PRODUCT(INDEX(Overzicht!$B$2:$E$35,MATCH(demand!AA$1,Overzicht!$B$2:$B$35,0),4),INDEX(Verdeelsleutels_percentage!$A:$AB,MATCH(demand!$C211,Verdeelsleutels_percentage!$C:$C,0),MATCH(INDEX(Overzicht!$B$1:$F$35,MATCH(demand!AA$1,Overzicht!$B:$B,0),5),Verdeelsleutels_percentage!$1:$1,0)))</f>
        <v>3.8563405814113118E-5</v>
      </c>
      <c r="AB211">
        <f>PRODUCT(INDEX(Overzicht!$B$2:$E$35,MATCH(demand!AB$1,Overzicht!$B$2:$B$35,0),4),INDEX(Verdeelsleutels_percentage!$A:$AB,MATCH(demand!$C211,Verdeelsleutels_percentage!$C:$C,0),MATCH(INDEX(Overzicht!$B$1:$F$35,MATCH(demand!AB$1,Overzicht!$B:$B,0),5),Verdeelsleutels_percentage!$1:$1,0)))</f>
        <v>2.9701333207153139E-3</v>
      </c>
      <c r="AC211">
        <f>PRODUCT(INDEX(Overzicht!$B$2:$E$35,MATCH(demand!AC$1,Overzicht!$B$2:$B$35,0),4),INDEX(Verdeelsleutels_percentage!$A:$AB,MATCH(demand!$C211,Verdeelsleutels_percentage!$C:$C,0),MATCH(INDEX(Overzicht!$B$1:$F$35,MATCH(demand!AC$1,Overzicht!$B:$B,0),5),Verdeelsleutels_percentage!$1:$1,0)))</f>
        <v>1.8295120212012919E-4</v>
      </c>
      <c r="AD211">
        <f>PRODUCT(INDEX(Overzicht!$B$2:$E$35,MATCH(demand!AD$1,Overzicht!$B$2:$B$35,0),4),INDEX(Verdeelsleutels_percentage!$A:$AB,MATCH(demand!$C211,Verdeelsleutels_percentage!$C:$C,0),MATCH(INDEX(Overzicht!$B$1:$F$35,MATCH(demand!AD$1,Overzicht!$B:$B,0),5),Verdeelsleutels_percentage!$1:$1,0)))</f>
        <v>0</v>
      </c>
      <c r="AE211">
        <f>PRODUCT(INDEX(Overzicht!$B$2:$E$35,MATCH(demand!AE$1,Overzicht!$B$2:$B$35,0),4),INDEX(Verdeelsleutels_percentage!$A:$AB,MATCH(demand!$C211,Verdeelsleutels_percentage!$C:$C,0),MATCH(INDEX(Overzicht!$B$1:$F$35,MATCH(demand!AE$1,Overzicht!$B:$B,0),5),Verdeelsleutels_percentage!$1:$1,0)))</f>
        <v>0</v>
      </c>
      <c r="AF211">
        <f>PRODUCT(INDEX(Overzicht!$B$2:$E$35,MATCH(demand!AF$1,Overzicht!$B$2:$B$35,0),4),INDEX(Verdeelsleutels_percentage!$A:$AB,MATCH(demand!$C211,Verdeelsleutels_percentage!$C:$C,0),MATCH(INDEX(Overzicht!$B$1:$F$35,MATCH(demand!AF$1,Overzicht!$B:$B,0),5),Verdeelsleutels_percentage!$1:$1,0)))</f>
        <v>0</v>
      </c>
      <c r="AG211">
        <f>PRODUCT(INDEX(Overzicht!$B$2:$E$35,MATCH(demand!AG$1,Overzicht!$B$2:$B$35,0),4),INDEX(Verdeelsleutels_percentage!$A:$AB,MATCH(demand!$C211,Verdeelsleutels_percentage!$C:$C,0),MATCH(INDEX(Overzicht!$B$1:$F$35,MATCH(demand!AG$1,Overzicht!$B:$B,0),5),Verdeelsleutels_percentage!$1:$1,0)))</f>
        <v>0</v>
      </c>
      <c r="AH211">
        <f>PRODUCT(INDEX(Overzicht!$B$2:$E$35,MATCH(demand!AH$1,Overzicht!$B$2:$B$35,0),4),INDEX(Verdeelsleutels_percentage!$A:$AB,MATCH(demand!$C211,Verdeelsleutels_percentage!$C:$C,0),MATCH(INDEX(Overzicht!$B$1:$F$35,MATCH(demand!AH$1,Overzicht!$B:$B,0),5),Verdeelsleutels_percentage!$1:$1,0)))</f>
        <v>5.0132427558347058E-4</v>
      </c>
      <c r="AI211">
        <f>PRODUCT(INDEX(Overzicht!$B$2:$E$35,MATCH(demand!AI$1,Overzicht!$B$2:$B$35,0),4),INDEX(Verdeelsleutels_percentage!$A:$AB,MATCH(demand!$C211,Verdeelsleutels_percentage!$C:$C,0),MATCH(INDEX(Overzicht!$B$1:$F$35,MATCH(demand!AI$1,Overzicht!$B:$B,0),5),Verdeelsleutels_percentage!$1:$1,0)))</f>
        <v>7.7126811628226236E-5</v>
      </c>
      <c r="AJ211">
        <f>PRODUCT(INDEX(Overzicht!$B$2:$E$35,MATCH(demand!AJ$1,Overzicht!$B$2:$B$35,0),4),INDEX(Verdeelsleutels_percentage!$A:$AB,MATCH(demand!$C211,Verdeelsleutels_percentage!$C:$C,0),MATCH(INDEX(Overzicht!$B$1:$F$35,MATCH(demand!AJ$1,Overzicht!$B:$B,0),5),Verdeelsleutels_percentage!$1:$1,0)))</f>
        <v>0</v>
      </c>
      <c r="AK211">
        <f>PRODUCT(INDEX(Overzicht!$B$2:$E$35,MATCH(demand!AK$1,Overzicht!$B$2:$B$35,0),4),INDEX(Verdeelsleutels_percentage!$A:$AB,MATCH(demand!$C211,Verdeelsleutels_percentage!$C:$C,0),MATCH(INDEX(Overzicht!$B$1:$F$35,MATCH(demand!AK$1,Overzicht!$B:$B,0),5),Verdeelsleutels_percentage!$1:$1,0)))</f>
        <v>7.9217861791952779E-5</v>
      </c>
      <c r="AL211">
        <f>PRODUCT(INDEX(Overzicht!$B$2:$E$35,MATCH(demand!AL$1,Overzicht!$B$2:$B$35,0),4),INDEX(Verdeelsleutels_percentage!$A:$AB,MATCH(demand!$C211,Verdeelsleutels_percentage!$C:$C,0),MATCH(INDEX(Overzicht!$B$1:$F$35,MATCH(demand!AL$1,Overzicht!$B:$B,0),5),Verdeelsleutels_percentage!$1:$1,0)))</f>
        <v>1.0156136127173433E-3</v>
      </c>
      <c r="AM211">
        <f>PRODUCT(INDEX(Overzicht!$B$2:$E$35,MATCH(demand!AM$1,Overzicht!$B$2:$B$35,0),4),INDEX(Verdeelsleutels_percentage!$A:$AB,MATCH(demand!$C211,Verdeelsleutels_percentage!$C:$C,0),MATCH(INDEX(Overzicht!$B$1:$F$35,MATCH(demand!AM$1,Overzicht!$B:$B,0),5),Verdeelsleutels_percentage!$1:$1,0)))</f>
        <v>2.0312272254346866E-3</v>
      </c>
      <c r="AN211">
        <f>PRODUCT(INDEX(Overzicht!$B$2:$E$35,MATCH(demand!AN$1,Overzicht!$B$2:$B$35,0),4),INDEX(Verdeelsleutels_percentage!$A:$AB,MATCH(demand!$C211,Verdeelsleutels_percentage!$C:$C,0),MATCH(INDEX(Overzicht!$B$1:$F$35,MATCH(demand!AN$1,Overzicht!$B:$B,0),5),Verdeelsleutels_percentage!$1:$1,0)))</f>
        <v>1.0156136127173433E-3</v>
      </c>
      <c r="AO211">
        <f>PRODUCT(INDEX(Overzicht!$B$2:$E$35,MATCH(demand!AO$1,Overzicht!$B$2:$B$35,0),4),INDEX(Verdeelsleutels_percentage!$A:$AB,MATCH(demand!$C211,Verdeelsleutels_percentage!$C:$C,0),MATCH(INDEX(Overzicht!$B$1:$F$35,MATCH(demand!AO$1,Overzicht!$B:$B,0),5),Verdeelsleutels_percentage!$1:$1,0)))</f>
        <v>3.5546476445107015E-3</v>
      </c>
    </row>
    <row r="212" spans="2:41">
      <c r="B212" t="str">
        <f>INDEX('ETLocal datasets'!B:C,MATCH(C212,'ETLocal datasets'!C:C,0),1)</f>
        <v>GM0622</v>
      </c>
      <c r="C212" t="str">
        <f>'ETLocal datasets'!C195</f>
        <v>Vlaardingen</v>
      </c>
      <c r="D212">
        <f t="shared" si="18"/>
        <v>2.8399097005305469E-2</v>
      </c>
      <c r="E212">
        <f t="shared" si="19"/>
        <v>0.15044823319883022</v>
      </c>
      <c r="F212">
        <f t="shared" si="20"/>
        <v>4.3989979726496042E-2</v>
      </c>
      <c r="G212">
        <f t="shared" si="21"/>
        <v>9.0493672580220424E-2</v>
      </c>
      <c r="H212">
        <f>PRODUCT(INDEX(Overzicht!$B$2:$E$35,MATCH(demand!H$1,Overzicht!$B$2:$B$35,0),4),INDEX(Verdeelsleutels_percentage!$A:$AB,MATCH(demand!$C212,Verdeelsleutels_percentage!$C:$C,0),MATCH(INDEX(Overzicht!$B$1:$F$35,MATCH(demand!H$1,Overzicht!$B:$B,0),5),Verdeelsleutels_percentage!$1:$1,0)))</f>
        <v>4.3989979726496042E-2</v>
      </c>
      <c r="I212">
        <f>PRODUCT(INDEX(Overzicht!$B$2:$E$35,MATCH(demand!I$1,Overzicht!$B$2:$B$35,0),4),INDEX(Verdeelsleutels_percentage!$A:$AB,MATCH(demand!$C212,Verdeelsleutels_percentage!$C:$C,0),MATCH(INDEX(Overzicht!$B$1:$F$35,MATCH(demand!I$1,Overzicht!$B:$B,0),5),Verdeelsleutels_percentage!$1:$1,0)))</f>
        <v>0</v>
      </c>
      <c r="J212">
        <f>PRODUCT(INDEX(Overzicht!$B$2:$E$35,MATCH(demand!J$1,Overzicht!$B$2:$B$35,0),4),INDEX(Verdeelsleutels_percentage!$A:$AB,MATCH(demand!$C212,Verdeelsleutels_percentage!$C:$C,0),MATCH(INDEX(Overzicht!$B$1:$F$35,MATCH(demand!J$1,Overzicht!$B:$B,0),5),Verdeelsleutels_percentage!$1:$1,0)))</f>
        <v>1.0054852508913381E-2</v>
      </c>
      <c r="K212">
        <f>PRODUCT(INDEX(Overzicht!$B$2:$E$35,MATCH(demand!K$1,Overzicht!$B$2:$B$35,0),4),INDEX(Verdeelsleutels_percentage!$A:$AB,MATCH(demand!$C212,Verdeelsleutels_percentage!$C:$C,0),MATCH(INDEX(Overzicht!$B$1:$F$35,MATCH(demand!K$1,Overzicht!$B:$B,0),5),Verdeelsleutels_percentage!$1:$1,0)))</f>
        <v>0</v>
      </c>
      <c r="L212">
        <f>PRODUCT(INDEX(Overzicht!$B$2:$E$35,MATCH(demand!L$1,Overzicht!$B$2:$B$35,0),4),INDEX(Verdeelsleutels_percentage!$A:$AB,MATCH(demand!$C212,Verdeelsleutels_percentage!$C:$C,0),MATCH(INDEX(Overzicht!$B$1:$F$35,MATCH(demand!L$1,Overzicht!$B:$B,0),5),Verdeelsleutels_percentage!$1:$1,0)))</f>
        <v>1.5082278763370071E-2</v>
      </c>
      <c r="M212">
        <f>PRODUCT(INDEX(Overzicht!$B$2:$E$35,MATCH(demand!M$1,Overzicht!$B$2:$B$35,0),4),INDEX(Verdeelsleutels_percentage!$A:$AB,MATCH(demand!$C212,Verdeelsleutels_percentage!$C:$C,0),MATCH(INDEX(Overzicht!$B$1:$F$35,MATCH(demand!M$1,Overzicht!$B:$B,0),5),Verdeelsleutels_percentage!$1:$1,0)))</f>
        <v>1.2947665535903875E-6</v>
      </c>
      <c r="N212">
        <f>PRODUCT(INDEX(Overzicht!$B$2:$E$35,MATCH(demand!N$1,Overzicht!$B$2:$B$35,0),4),INDEX(Verdeelsleutels_percentage!$A:$AB,MATCH(demand!$C212,Verdeelsleutels_percentage!$C:$C,0),MATCH(INDEX(Overzicht!$B$1:$F$35,MATCH(demand!N$1,Overzicht!$B:$B,0),5),Verdeelsleutels_percentage!$1:$1,0)))</f>
        <v>1.410678987911813E-6</v>
      </c>
      <c r="O212">
        <f>PRODUCT(INDEX(Overzicht!$B$2:$E$35,MATCH(demand!O$1,Overzicht!$B$2:$B$35,0),4),INDEX(Verdeelsleutels_percentage!$A:$AB,MATCH(demand!$C212,Verdeelsleutels_percentage!$C:$C,0),MATCH(INDEX(Overzicht!$B$1:$F$35,MATCH(demand!O$1,Overzicht!$B:$B,0),5),Verdeelsleutels_percentage!$1:$1,0)))</f>
        <v>0</v>
      </c>
      <c r="P212">
        <f>PRODUCT(INDEX(Overzicht!$B$2:$E$35,MATCH(demand!P$1,Overzicht!$B$2:$B$35,0),4),INDEX(Verdeelsleutels_percentage!$A:$AB,MATCH(demand!$C212,Verdeelsleutels_percentage!$C:$C,0),MATCH(INDEX(Overzicht!$B$1:$F$35,MATCH(demand!P$1,Overzicht!$B:$B,0),5),Verdeelsleutels_percentage!$1:$1,0)))</f>
        <v>0</v>
      </c>
      <c r="Q212">
        <f>PRODUCT(INDEX(Overzicht!$B$2:$E$35,MATCH(demand!Q$1,Overzicht!$B$2:$B$35,0),4),INDEX(Verdeelsleutels_percentage!$A:$AB,MATCH(demand!$C212,Verdeelsleutels_percentage!$C:$C,0),MATCH(INDEX(Overzicht!$B$1:$F$35,MATCH(demand!Q$1,Overzicht!$B:$B,0),5),Verdeelsleutels_percentage!$1:$1,0)))</f>
        <v>1.49251716929183E-2</v>
      </c>
      <c r="R212">
        <f>PRODUCT(INDEX(Overzicht!$B$2:$E$35,MATCH(demand!R$1,Overzicht!$B$2:$B$35,0),4),INDEX(Verdeelsleutels_percentage!$A:$AB,MATCH(demand!$C212,Verdeelsleutels_percentage!$C:$C,0),MATCH(INDEX(Overzicht!$B$1:$F$35,MATCH(demand!R$1,Overzicht!$B:$B,0),5),Verdeelsleutels_percentage!$1:$1,0)))</f>
        <v>2.6708201976801166E-3</v>
      </c>
      <c r="S212">
        <f>PRODUCT(INDEX(Overzicht!$B$2:$E$35,MATCH(demand!S$1,Overzicht!$B$2:$B$35,0),4),INDEX(Verdeelsleutels_percentage!$A:$AB,MATCH(demand!$C212,Verdeelsleutels_percentage!$C:$C,0),MATCH(INDEX(Overzicht!$B$1:$F$35,MATCH(demand!S$1,Overzicht!$B:$B,0),5),Verdeelsleutels_percentage!$1:$1,0)))</f>
        <v>2.0528657205698155E-2</v>
      </c>
      <c r="T212">
        <f>PRODUCT(INDEX(Overzicht!$B$2:$E$35,MATCH(demand!T$1,Overzicht!$B$2:$B$35,0),4),INDEX(Verdeelsleutels_percentage!$A:$AB,MATCH(demand!$C212,Verdeelsleutels_percentage!$C:$C,0),MATCH(INDEX(Overzicht!$B$1:$F$35,MATCH(demand!T$1,Overzicht!$B:$B,0),5),Verdeelsleutels_percentage!$1:$1,0)))</f>
        <v>1.6758087514855635E-2</v>
      </c>
      <c r="U212">
        <f>PRODUCT(INDEX(Overzicht!$B$2:$E$35,MATCH(demand!U$1,Overzicht!$B$2:$B$35,0),4),INDEX(Verdeelsleutels_percentage!$A:$AB,MATCH(demand!$C212,Verdeelsleutels_percentage!$C:$C,0),MATCH(INDEX(Overzicht!$B$1:$F$35,MATCH(demand!U$1,Overzicht!$B:$B,0),5),Verdeelsleutels_percentage!$1:$1,0)))</f>
        <v>5.236902348392386E-2</v>
      </c>
      <c r="V212">
        <f>PRODUCT(INDEX(Overzicht!$B$2:$E$35,MATCH(demand!V$1,Overzicht!$B$2:$B$35,0),4),INDEX(Verdeelsleutels_percentage!$A:$AB,MATCH(demand!$C212,Verdeelsleutels_percentage!$C:$C,0),MATCH(INDEX(Overzicht!$B$1:$F$35,MATCH(demand!V$1,Overzicht!$B:$B,0),5),Verdeelsleutels_percentage!$1:$1,0)))</f>
        <v>4.6084740665853002E-3</v>
      </c>
      <c r="W212">
        <f>PRODUCT(INDEX(Overzicht!$B$2:$E$35,MATCH(demand!W$1,Overzicht!$B$2:$B$35,0),4),INDEX(Verdeelsleutels_percentage!$A:$AB,MATCH(demand!$C212,Verdeelsleutels_percentage!$C:$C,0),MATCH(INDEX(Overzicht!$B$1:$F$35,MATCH(demand!W$1,Overzicht!$B:$B,0),5),Verdeelsleutels_percentage!$1:$1,0)))</f>
        <v>5.0274262544566906E-2</v>
      </c>
      <c r="X212">
        <f>PRODUCT(INDEX(Overzicht!$B$2:$E$35,MATCH(demand!X$1,Overzicht!$B$2:$B$35,0),4),INDEX(Verdeelsleutels_percentage!$A:$AB,MATCH(demand!$C212,Verdeelsleutels_percentage!$C:$C,0),MATCH(INDEX(Overzicht!$B$1:$F$35,MATCH(demand!X$1,Overzicht!$B:$B,0),5),Verdeelsleutels_percentage!$1:$1,0)))</f>
        <v>1.3807249391977025E-3</v>
      </c>
      <c r="Y212">
        <f>PRODUCT(INDEX(Overzicht!$B$2:$E$35,MATCH(demand!Y$1,Overzicht!$B$2:$B$35,0),4),INDEX(Verdeelsleutels_percentage!$A:$AB,MATCH(demand!$C212,Verdeelsleutels_percentage!$C:$C,0),MATCH(INDEX(Overzicht!$B$1:$F$35,MATCH(demand!Y$1,Overzicht!$B:$B,0),5),Verdeelsleutels_percentage!$1:$1,0)))</f>
        <v>1.5369466851077015E-7</v>
      </c>
      <c r="Z212">
        <f>PRODUCT(INDEX(Overzicht!$B$2:$E$35,MATCH(demand!Z$1,Overzicht!$B$2:$B$35,0),4),INDEX(Verdeelsleutels_percentage!$A:$AB,MATCH(demand!$C212,Verdeelsleutels_percentage!$C:$C,0),MATCH(INDEX(Overzicht!$B$1:$F$35,MATCH(demand!Z$1,Overzicht!$B:$B,0),5),Verdeelsleutels_percentage!$1:$1,0)))</f>
        <v>0</v>
      </c>
      <c r="AA212">
        <f>PRODUCT(INDEX(Overzicht!$B$2:$E$35,MATCH(demand!AA$1,Overzicht!$B$2:$B$35,0),4),INDEX(Verdeelsleutels_percentage!$A:$AB,MATCH(demand!$C212,Verdeelsleutels_percentage!$C:$C,0),MATCH(INDEX(Overzicht!$B$1:$F$35,MATCH(demand!AA$1,Overzicht!$B:$B,0),5),Verdeelsleutels_percentage!$1:$1,0)))</f>
        <v>3.5951969242285419E-6</v>
      </c>
      <c r="AB212">
        <f>PRODUCT(INDEX(Overzicht!$B$2:$E$35,MATCH(demand!AB$1,Overzicht!$B$2:$B$35,0),4),INDEX(Verdeelsleutels_percentage!$A:$AB,MATCH(demand!$C212,Verdeelsleutels_percentage!$C:$C,0),MATCH(INDEX(Overzicht!$B$1:$F$35,MATCH(demand!AB$1,Overzicht!$B:$B,0),5),Verdeelsleutels_percentage!$1:$1,0)))</f>
        <v>1.6431653702635926E-2</v>
      </c>
      <c r="AC212">
        <f>PRODUCT(INDEX(Overzicht!$B$2:$E$35,MATCH(demand!AC$1,Overzicht!$B$2:$B$35,0),4),INDEX(Verdeelsleutels_percentage!$A:$AB,MATCH(demand!$C212,Verdeelsleutels_percentage!$C:$C,0),MATCH(INDEX(Overzicht!$B$1:$F$35,MATCH(demand!AC$1,Overzicht!$B:$B,0),5),Verdeelsleutels_percentage!$1:$1,0)))</f>
        <v>7.002202792251122E-4</v>
      </c>
      <c r="AD212">
        <f>PRODUCT(INDEX(Overzicht!$B$2:$E$35,MATCH(demand!AD$1,Overzicht!$B$2:$B$35,0),4),INDEX(Verdeelsleutels_percentage!$A:$AB,MATCH(demand!$C212,Verdeelsleutels_percentage!$C:$C,0),MATCH(INDEX(Overzicht!$B$1:$F$35,MATCH(demand!AD$1,Overzicht!$B:$B,0),5),Verdeelsleutels_percentage!$1:$1,0)))</f>
        <v>0</v>
      </c>
      <c r="AE212">
        <f>PRODUCT(INDEX(Overzicht!$B$2:$E$35,MATCH(demand!AE$1,Overzicht!$B$2:$B$35,0),4),INDEX(Verdeelsleutels_percentage!$A:$AB,MATCH(demand!$C212,Verdeelsleutels_percentage!$C:$C,0),MATCH(INDEX(Overzicht!$B$1:$F$35,MATCH(demand!AE$1,Overzicht!$B:$B,0),5),Verdeelsleutels_percentage!$1:$1,0)))</f>
        <v>0</v>
      </c>
      <c r="AF212">
        <f>PRODUCT(INDEX(Overzicht!$B$2:$E$35,MATCH(demand!AF$1,Overzicht!$B$2:$B$35,0),4),INDEX(Verdeelsleutels_percentage!$A:$AB,MATCH(demand!$C212,Verdeelsleutels_percentage!$C:$C,0),MATCH(INDEX(Overzicht!$B$1:$F$35,MATCH(demand!AF$1,Overzicht!$B:$B,0),5),Verdeelsleutels_percentage!$1:$1,0)))</f>
        <v>0</v>
      </c>
      <c r="AG212">
        <f>PRODUCT(INDEX(Overzicht!$B$2:$E$35,MATCH(demand!AG$1,Overzicht!$B$2:$B$35,0),4),INDEX(Verdeelsleutels_percentage!$A:$AB,MATCH(demand!$C212,Verdeelsleutels_percentage!$C:$C,0),MATCH(INDEX(Overzicht!$B$1:$F$35,MATCH(demand!AG$1,Overzicht!$B:$B,0),5),Verdeelsleutels_percentage!$1:$1,0)))</f>
        <v>0</v>
      </c>
      <c r="AH212">
        <f>PRODUCT(INDEX(Overzicht!$B$2:$E$35,MATCH(demand!AH$1,Overzicht!$B$2:$B$35,0),4),INDEX(Verdeelsleutels_percentage!$A:$AB,MATCH(demand!$C212,Verdeelsleutels_percentage!$C:$C,0),MATCH(INDEX(Overzicht!$B$1:$F$35,MATCH(demand!AH$1,Overzicht!$B:$B,0),5),Verdeelsleutels_percentage!$1:$1,0)))</f>
        <v>4.6737560014971045E-5</v>
      </c>
      <c r="AI212">
        <f>PRODUCT(INDEX(Overzicht!$B$2:$E$35,MATCH(demand!AI$1,Overzicht!$B$2:$B$35,0),4),INDEX(Verdeelsleutels_percentage!$A:$AB,MATCH(demand!$C212,Verdeelsleutels_percentage!$C:$C,0),MATCH(INDEX(Overzicht!$B$1:$F$35,MATCH(demand!AI$1,Overzicht!$B:$B,0),5),Verdeelsleutels_percentage!$1:$1,0)))</f>
        <v>7.1903938484570839E-6</v>
      </c>
      <c r="AJ212">
        <f>PRODUCT(INDEX(Overzicht!$B$2:$E$35,MATCH(demand!AJ$1,Overzicht!$B$2:$B$35,0),4),INDEX(Verdeelsleutels_percentage!$A:$AB,MATCH(demand!$C212,Verdeelsleutels_percentage!$C:$C,0),MATCH(INDEX(Overzicht!$B$1:$F$35,MATCH(demand!AJ$1,Overzicht!$B:$B,0),5),Verdeelsleutels_percentage!$1:$1,0)))</f>
        <v>0</v>
      </c>
      <c r="AK212">
        <f>PRODUCT(INDEX(Overzicht!$B$2:$E$35,MATCH(demand!AK$1,Overzicht!$B$2:$B$35,0),4),INDEX(Verdeelsleutels_percentage!$A:$AB,MATCH(demand!$C212,Verdeelsleutels_percentage!$C:$C,0),MATCH(INDEX(Overzicht!$B$1:$F$35,MATCH(demand!AK$1,Overzicht!$B:$B,0),5),Verdeelsleutels_percentage!$1:$1,0)))</f>
        <v>6.535654130793698E-4</v>
      </c>
      <c r="AL212">
        <f>PRODUCT(INDEX(Overzicht!$B$2:$E$35,MATCH(demand!AL$1,Overzicht!$B$2:$B$35,0),4),INDEX(Verdeelsleutels_percentage!$A:$AB,MATCH(demand!$C212,Verdeelsleutels_percentage!$C:$C,0),MATCH(INDEX(Overzicht!$B$1:$F$35,MATCH(demand!AL$1,Overzicht!$B:$B,0),5),Verdeelsleutels_percentage!$1:$1,0)))</f>
        <v>8.3790437574278176E-3</v>
      </c>
      <c r="AM212">
        <f>PRODUCT(INDEX(Overzicht!$B$2:$E$35,MATCH(demand!AM$1,Overzicht!$B$2:$B$35,0),4),INDEX(Verdeelsleutels_percentage!$A:$AB,MATCH(demand!$C212,Verdeelsleutels_percentage!$C:$C,0),MATCH(INDEX(Overzicht!$B$1:$F$35,MATCH(demand!AM$1,Overzicht!$B:$B,0),5),Verdeelsleutels_percentage!$1:$1,0)))</f>
        <v>1.6758087514855635E-2</v>
      </c>
      <c r="AN212">
        <f>PRODUCT(INDEX(Overzicht!$B$2:$E$35,MATCH(demand!AN$1,Overzicht!$B$2:$B$35,0),4),INDEX(Verdeelsleutels_percentage!$A:$AB,MATCH(demand!$C212,Verdeelsleutels_percentage!$C:$C,0),MATCH(INDEX(Overzicht!$B$1:$F$35,MATCH(demand!AN$1,Overzicht!$B:$B,0),5),Verdeelsleutels_percentage!$1:$1,0)))</f>
        <v>8.3790437574278176E-3</v>
      </c>
      <c r="AO212">
        <f>PRODUCT(INDEX(Overzicht!$B$2:$E$35,MATCH(demand!AO$1,Overzicht!$B$2:$B$35,0),4),INDEX(Verdeelsleutels_percentage!$A:$AB,MATCH(demand!$C212,Verdeelsleutels_percentage!$C:$C,0),MATCH(INDEX(Overzicht!$B$1:$F$35,MATCH(demand!AO$1,Overzicht!$B:$B,0),5),Verdeelsleutels_percentage!$1:$1,0)))</f>
        <v>2.9326653150997362E-2</v>
      </c>
    </row>
    <row r="213" spans="2:41">
      <c r="B213" t="str">
        <f>INDEX('ETLocal datasets'!B:C,MATCH(C213,'ETLocal datasets'!C:C,0),1)</f>
        <v>GM0626</v>
      </c>
      <c r="C213" t="str">
        <f>'ETLocal datasets'!C196</f>
        <v>Voorschoten</v>
      </c>
      <c r="D213">
        <f t="shared" si="18"/>
        <v>1.0463787441624406E-2</v>
      </c>
      <c r="E213">
        <f t="shared" si="19"/>
        <v>5.5103710951169831E-2</v>
      </c>
      <c r="F213">
        <f t="shared" si="20"/>
        <v>1.5480093550789909E-2</v>
      </c>
      <c r="G213">
        <f t="shared" si="21"/>
        <v>3.1844763875910675E-2</v>
      </c>
      <c r="H213">
        <f>PRODUCT(INDEX(Overzicht!$B$2:$E$35,MATCH(demand!H$1,Overzicht!$B$2:$B$35,0),4),INDEX(Verdeelsleutels_percentage!$A:$AB,MATCH(demand!$C213,Verdeelsleutels_percentage!$C:$C,0),MATCH(INDEX(Overzicht!$B$1:$F$35,MATCH(demand!H$1,Overzicht!$B:$B,0),5),Verdeelsleutels_percentage!$1:$1,0)))</f>
        <v>1.5480093550789909E-2</v>
      </c>
      <c r="I213">
        <f>PRODUCT(INDEX(Overzicht!$B$2:$E$35,MATCH(demand!I$1,Overzicht!$B$2:$B$35,0),4),INDEX(Verdeelsleutels_percentage!$A:$AB,MATCH(demand!$C213,Verdeelsleutels_percentage!$C:$C,0),MATCH(INDEX(Overzicht!$B$1:$F$35,MATCH(demand!I$1,Overzicht!$B:$B,0),5),Verdeelsleutels_percentage!$1:$1,0)))</f>
        <v>6.545266442969732E-5</v>
      </c>
      <c r="J213">
        <f>PRODUCT(INDEX(Overzicht!$B$2:$E$35,MATCH(demand!J$1,Overzicht!$B$2:$B$35,0),4),INDEX(Verdeelsleutels_percentage!$A:$AB,MATCH(demand!$C213,Verdeelsleutels_percentage!$C:$C,0),MATCH(INDEX(Overzicht!$B$1:$F$35,MATCH(demand!J$1,Overzicht!$B:$B,0),5),Verdeelsleutels_percentage!$1:$1,0)))</f>
        <v>3.5383070973234077E-3</v>
      </c>
      <c r="K213">
        <f>PRODUCT(INDEX(Overzicht!$B$2:$E$35,MATCH(demand!K$1,Overzicht!$B$2:$B$35,0),4),INDEX(Verdeelsleutels_percentage!$A:$AB,MATCH(demand!$C213,Verdeelsleutels_percentage!$C:$C,0),MATCH(INDEX(Overzicht!$B$1:$F$35,MATCH(demand!K$1,Overzicht!$B:$B,0),5),Verdeelsleutels_percentage!$1:$1,0)))</f>
        <v>7.6361441834646885E-6</v>
      </c>
      <c r="L213">
        <f>PRODUCT(INDEX(Overzicht!$B$2:$E$35,MATCH(demand!L$1,Overzicht!$B$2:$B$35,0),4),INDEX(Verdeelsleutels_percentage!$A:$AB,MATCH(demand!$C213,Verdeelsleutels_percentage!$C:$C,0),MATCH(INDEX(Overzicht!$B$1:$F$35,MATCH(demand!L$1,Overzicht!$B:$B,0),5),Verdeelsleutels_percentage!$1:$1,0)))</f>
        <v>5.3074606459851117E-3</v>
      </c>
      <c r="M213">
        <f>PRODUCT(INDEX(Overzicht!$B$2:$E$35,MATCH(demand!M$1,Overzicht!$B$2:$B$35,0),4),INDEX(Verdeelsleutels_percentage!$A:$AB,MATCH(demand!$C213,Verdeelsleutels_percentage!$C:$C,0),MATCH(INDEX(Overzicht!$B$1:$F$35,MATCH(demand!M$1,Overzicht!$B:$B,0),5),Verdeelsleutels_percentage!$1:$1,0)))</f>
        <v>3.1462827252246419E-4</v>
      </c>
      <c r="N213">
        <f>PRODUCT(INDEX(Overzicht!$B$2:$E$35,MATCH(demand!N$1,Overzicht!$B$2:$B$35,0),4),INDEX(Verdeelsleutels_percentage!$A:$AB,MATCH(demand!$C213,Verdeelsleutels_percentage!$C:$C,0),MATCH(INDEX(Overzicht!$B$1:$F$35,MATCH(demand!N$1,Overzicht!$B:$B,0),5),Verdeelsleutels_percentage!$1:$1,0)))</f>
        <v>3.4279499406257054E-4</v>
      </c>
      <c r="O213">
        <f>PRODUCT(INDEX(Overzicht!$B$2:$E$35,MATCH(demand!O$1,Overzicht!$B$2:$B$35,0),4),INDEX(Verdeelsleutels_percentage!$A:$AB,MATCH(demand!$C213,Verdeelsleutels_percentage!$C:$C,0),MATCH(INDEX(Overzicht!$B$1:$F$35,MATCH(demand!O$1,Overzicht!$B:$B,0),5),Verdeelsleutels_percentage!$1:$1,0)))</f>
        <v>0</v>
      </c>
      <c r="P213">
        <f>PRODUCT(INDEX(Overzicht!$B$2:$E$35,MATCH(demand!P$1,Overzicht!$B$2:$B$35,0),4),INDEX(Verdeelsleutels_percentage!$A:$AB,MATCH(demand!$C213,Verdeelsleutels_percentage!$C:$C,0),MATCH(INDEX(Overzicht!$B$1:$F$35,MATCH(demand!P$1,Overzicht!$B:$B,0),5),Verdeelsleutels_percentage!$1:$1,0)))</f>
        <v>0</v>
      </c>
      <c r="Q213">
        <f>PRODUCT(INDEX(Overzicht!$B$2:$E$35,MATCH(demand!Q$1,Overzicht!$B$2:$B$35,0),4),INDEX(Verdeelsleutels_percentage!$A:$AB,MATCH(demand!$C213,Verdeelsleutels_percentage!$C:$C,0),MATCH(INDEX(Overzicht!$B$1:$F$35,MATCH(demand!Q$1,Overzicht!$B:$B,0),5),Verdeelsleutels_percentage!$1:$1,0)))</f>
        <v>5.2521745975894337E-3</v>
      </c>
      <c r="R213">
        <f>PRODUCT(INDEX(Overzicht!$B$2:$E$35,MATCH(demand!R$1,Overzicht!$B$2:$B$35,0),4),INDEX(Verdeelsleutels_percentage!$A:$AB,MATCH(demand!$C213,Verdeelsleutels_percentage!$C:$C,0),MATCH(INDEX(Overzicht!$B$1:$F$35,MATCH(demand!R$1,Overzicht!$B:$B,0),5),Verdeelsleutels_percentage!$1:$1,0)))</f>
        <v>9.398628227265301E-4</v>
      </c>
      <c r="S213">
        <f>PRODUCT(INDEX(Overzicht!$B$2:$E$35,MATCH(demand!S$1,Overzicht!$B$2:$B$35,0),4),INDEX(Verdeelsleutels_percentage!$A:$AB,MATCH(demand!$C213,Verdeelsleutels_percentage!$C:$C,0),MATCH(INDEX(Overzicht!$B$1:$F$35,MATCH(demand!S$1,Overzicht!$B:$B,0),5),Verdeelsleutels_percentage!$1:$1,0)))</f>
        <v>7.2240436570352911E-3</v>
      </c>
      <c r="T213">
        <f>PRODUCT(INDEX(Overzicht!$B$2:$E$35,MATCH(demand!T$1,Overzicht!$B$2:$B$35,0),4),INDEX(Verdeelsleutels_percentage!$A:$AB,MATCH(demand!$C213,Verdeelsleutels_percentage!$C:$C,0),MATCH(INDEX(Overzicht!$B$1:$F$35,MATCH(demand!T$1,Overzicht!$B:$B,0),5),Verdeelsleutels_percentage!$1:$1,0)))</f>
        <v>5.8971784955390129E-3</v>
      </c>
      <c r="U213">
        <f>PRODUCT(INDEX(Overzicht!$B$2:$E$35,MATCH(demand!U$1,Overzicht!$B$2:$B$35,0),4),INDEX(Verdeelsleutels_percentage!$A:$AB,MATCH(demand!$C213,Verdeelsleutels_percentage!$C:$C,0),MATCH(INDEX(Overzicht!$B$1:$F$35,MATCH(demand!U$1,Overzicht!$B:$B,0),5),Verdeelsleutels_percentage!$1:$1,0)))</f>
        <v>1.8428682798559415E-2</v>
      </c>
      <c r="V213">
        <f>PRODUCT(INDEX(Overzicht!$B$2:$E$35,MATCH(demand!V$1,Overzicht!$B$2:$B$35,0),4),INDEX(Verdeelsleutels_percentage!$A:$AB,MATCH(demand!$C213,Verdeelsleutels_percentage!$C:$C,0),MATCH(INDEX(Overzicht!$B$1:$F$35,MATCH(demand!V$1,Overzicht!$B:$B,0),5),Verdeelsleutels_percentage!$1:$1,0)))</f>
        <v>1.6217240862732287E-3</v>
      </c>
      <c r="W213">
        <f>PRODUCT(INDEX(Overzicht!$B$2:$E$35,MATCH(demand!W$1,Overzicht!$B$2:$B$35,0),4),INDEX(Verdeelsleutels_percentage!$A:$AB,MATCH(demand!$C213,Verdeelsleutels_percentage!$C:$C,0),MATCH(INDEX(Overzicht!$B$1:$F$35,MATCH(demand!W$1,Overzicht!$B:$B,0),5),Verdeelsleutels_percentage!$1:$1,0)))</f>
        <v>1.769153548661704E-2</v>
      </c>
      <c r="X213">
        <f>PRODUCT(INDEX(Overzicht!$B$2:$E$35,MATCH(demand!X$1,Overzicht!$B$2:$B$35,0),4),INDEX(Verdeelsleutels_percentage!$A:$AB,MATCH(demand!$C213,Verdeelsleutels_percentage!$C:$C,0),MATCH(INDEX(Overzicht!$B$1:$F$35,MATCH(demand!X$1,Overzicht!$B:$B,0),5),Verdeelsleutels_percentage!$1:$1,0)))</f>
        <v>3.7858587042517651E-4</v>
      </c>
      <c r="Y213">
        <f>PRODUCT(INDEX(Overzicht!$B$2:$E$35,MATCH(demand!Y$1,Overzicht!$B$2:$B$35,0),4),INDEX(Verdeelsleutels_percentage!$A:$AB,MATCH(demand!$C213,Verdeelsleutels_percentage!$C:$C,0),MATCH(INDEX(Overzicht!$B$1:$F$35,MATCH(demand!Y$1,Overzicht!$B:$B,0),5),Verdeelsleutels_percentage!$1:$1,0)))</f>
        <v>1.6936999539868453E-7</v>
      </c>
      <c r="Z213">
        <f>PRODUCT(INDEX(Overzicht!$B$2:$E$35,MATCH(demand!Z$1,Overzicht!$B$2:$B$35,0),4),INDEX(Verdeelsleutels_percentage!$A:$AB,MATCH(demand!$C213,Verdeelsleutels_percentage!$C:$C,0),MATCH(INDEX(Overzicht!$B$1:$F$35,MATCH(demand!Z$1,Overzicht!$B:$B,0),5),Verdeelsleutels_percentage!$1:$1,0)))</f>
        <v>0</v>
      </c>
      <c r="AA213">
        <f>PRODUCT(INDEX(Overzicht!$B$2:$E$35,MATCH(demand!AA$1,Overzicht!$B$2:$B$35,0),4),INDEX(Verdeelsleutels_percentage!$A:$AB,MATCH(demand!$C213,Verdeelsleutels_percentage!$C:$C,0),MATCH(INDEX(Overzicht!$B$1:$F$35,MATCH(demand!AA$1,Overzicht!$B:$B,0),5),Verdeelsleutels_percentage!$1:$1,0)))</f>
        <v>3.9618712373961292E-6</v>
      </c>
      <c r="AB213">
        <f>PRODUCT(INDEX(Overzicht!$B$2:$E$35,MATCH(demand!AB$1,Overzicht!$B$2:$B$35,0),4),INDEX(Verdeelsleutels_percentage!$A:$AB,MATCH(demand!$C213,Verdeelsleutels_percentage!$C:$C,0),MATCH(INDEX(Overzicht!$B$1:$F$35,MATCH(demand!AB$1,Overzicht!$B:$B,0),5),Verdeelsleutels_percentage!$1:$1,0)))</f>
        <v>7.7000044892787467E-3</v>
      </c>
      <c r="AC213">
        <f>PRODUCT(INDEX(Overzicht!$B$2:$E$35,MATCH(demand!AC$1,Overzicht!$B$2:$B$35,0),4),INDEX(Verdeelsleutels_percentage!$A:$AB,MATCH(demand!$C213,Verdeelsleutels_percentage!$C:$C,0),MATCH(INDEX(Overzicht!$B$1:$F$35,MATCH(demand!AC$1,Overzicht!$B:$B,0),5),Verdeelsleutels_percentage!$1:$1,0)))</f>
        <v>2.94221516763258E-4</v>
      </c>
      <c r="AD213">
        <f>PRODUCT(INDEX(Overzicht!$B$2:$E$35,MATCH(demand!AD$1,Overzicht!$B$2:$B$35,0),4),INDEX(Verdeelsleutels_percentage!$A:$AB,MATCH(demand!$C213,Verdeelsleutels_percentage!$C:$C,0),MATCH(INDEX(Overzicht!$B$1:$F$35,MATCH(demand!AD$1,Overzicht!$B:$B,0),5),Verdeelsleutels_percentage!$1:$1,0)))</f>
        <v>0</v>
      </c>
      <c r="AE213">
        <f>PRODUCT(INDEX(Overzicht!$B$2:$E$35,MATCH(demand!AE$1,Overzicht!$B$2:$B$35,0),4),INDEX(Verdeelsleutels_percentage!$A:$AB,MATCH(demand!$C213,Verdeelsleutels_percentage!$C:$C,0),MATCH(INDEX(Overzicht!$B$1:$F$35,MATCH(demand!AE$1,Overzicht!$B:$B,0),5),Verdeelsleutels_percentage!$1:$1,0)))</f>
        <v>0</v>
      </c>
      <c r="AF213">
        <f>PRODUCT(INDEX(Overzicht!$B$2:$E$35,MATCH(demand!AF$1,Overzicht!$B$2:$B$35,0),4),INDEX(Verdeelsleutels_percentage!$A:$AB,MATCH(demand!$C213,Verdeelsleutels_percentage!$C:$C,0),MATCH(INDEX(Overzicht!$B$1:$F$35,MATCH(demand!AF$1,Overzicht!$B:$B,0),5),Verdeelsleutels_percentage!$1:$1,0)))</f>
        <v>0</v>
      </c>
      <c r="AG213">
        <f>PRODUCT(INDEX(Overzicht!$B$2:$E$35,MATCH(demand!AG$1,Overzicht!$B$2:$B$35,0),4),INDEX(Verdeelsleutels_percentage!$A:$AB,MATCH(demand!$C213,Verdeelsleutels_percentage!$C:$C,0),MATCH(INDEX(Overzicht!$B$1:$F$35,MATCH(demand!AG$1,Overzicht!$B:$B,0),5),Verdeelsleutels_percentage!$1:$1,0)))</f>
        <v>0</v>
      </c>
      <c r="AH213">
        <f>PRODUCT(INDEX(Overzicht!$B$2:$E$35,MATCH(demand!AH$1,Overzicht!$B$2:$B$35,0),4),INDEX(Verdeelsleutels_percentage!$A:$AB,MATCH(demand!$C213,Verdeelsleutels_percentage!$C:$C,0),MATCH(INDEX(Overzicht!$B$1:$F$35,MATCH(demand!AH$1,Overzicht!$B:$B,0),5),Verdeelsleutels_percentage!$1:$1,0)))</f>
        <v>5.1504326086149687E-5</v>
      </c>
      <c r="AI213">
        <f>PRODUCT(INDEX(Overzicht!$B$2:$E$35,MATCH(demand!AI$1,Overzicht!$B$2:$B$35,0),4),INDEX(Verdeelsleutels_percentage!$A:$AB,MATCH(demand!$C213,Verdeelsleutels_percentage!$C:$C,0),MATCH(INDEX(Overzicht!$B$1:$F$35,MATCH(demand!AI$1,Overzicht!$B:$B,0),5),Verdeelsleutels_percentage!$1:$1,0)))</f>
        <v>7.9237424747922585E-6</v>
      </c>
      <c r="AJ213">
        <f>PRODUCT(INDEX(Overzicht!$B$2:$E$35,MATCH(demand!AJ$1,Overzicht!$B$2:$B$35,0),4),INDEX(Verdeelsleutels_percentage!$A:$AB,MATCH(demand!$C213,Verdeelsleutels_percentage!$C:$C,0),MATCH(INDEX(Overzicht!$B$1:$F$35,MATCH(demand!AJ$1,Overzicht!$B:$B,0),5),Verdeelsleutels_percentage!$1:$1,0)))</f>
        <v>0</v>
      </c>
      <c r="AK213">
        <f>PRODUCT(INDEX(Overzicht!$B$2:$E$35,MATCH(demand!AK$1,Overzicht!$B$2:$B$35,0),4),INDEX(Verdeelsleutels_percentage!$A:$AB,MATCH(demand!$C213,Verdeelsleutels_percentage!$C:$C,0),MATCH(INDEX(Overzicht!$B$1:$F$35,MATCH(demand!AK$1,Overzicht!$B:$B,0),5),Verdeelsleutels_percentage!$1:$1,0)))</f>
        <v>2.299899613260215E-4</v>
      </c>
      <c r="AL213">
        <f>PRODUCT(INDEX(Overzicht!$B$2:$E$35,MATCH(demand!AL$1,Overzicht!$B$2:$B$35,0),4),INDEX(Verdeelsleutels_percentage!$A:$AB,MATCH(demand!$C213,Verdeelsleutels_percentage!$C:$C,0),MATCH(INDEX(Overzicht!$B$1:$F$35,MATCH(demand!AL$1,Overzicht!$B:$B,0),5),Verdeelsleutels_percentage!$1:$1,0)))</f>
        <v>2.9485892477695065E-3</v>
      </c>
      <c r="AM213">
        <f>PRODUCT(INDEX(Overzicht!$B$2:$E$35,MATCH(demand!AM$1,Overzicht!$B$2:$B$35,0),4),INDEX(Verdeelsleutels_percentage!$A:$AB,MATCH(demand!$C213,Verdeelsleutels_percentage!$C:$C,0),MATCH(INDEX(Overzicht!$B$1:$F$35,MATCH(demand!AM$1,Overzicht!$B:$B,0),5),Verdeelsleutels_percentage!$1:$1,0)))</f>
        <v>5.8971784955390129E-3</v>
      </c>
      <c r="AN213">
        <f>PRODUCT(INDEX(Overzicht!$B$2:$E$35,MATCH(demand!AN$1,Overzicht!$B$2:$B$35,0),4),INDEX(Verdeelsleutels_percentage!$A:$AB,MATCH(demand!$C213,Verdeelsleutels_percentage!$C:$C,0),MATCH(INDEX(Overzicht!$B$1:$F$35,MATCH(demand!AN$1,Overzicht!$B:$B,0),5),Verdeelsleutels_percentage!$1:$1,0)))</f>
        <v>2.9485892477695065E-3</v>
      </c>
      <c r="AO213">
        <f>PRODUCT(INDEX(Overzicht!$B$2:$E$35,MATCH(demand!AO$1,Overzicht!$B$2:$B$35,0),4),INDEX(Verdeelsleutels_percentage!$A:$AB,MATCH(demand!$C213,Verdeelsleutels_percentage!$C:$C,0),MATCH(INDEX(Overzicht!$B$1:$F$35,MATCH(demand!AO$1,Overzicht!$B:$B,0),5),Verdeelsleutels_percentage!$1:$1,0)))</f>
        <v>1.0320062367193272E-2</v>
      </c>
    </row>
    <row r="214" spans="2:41">
      <c r="B214" t="str">
        <f>INDEX('ETLocal datasets'!B:C,MATCH(C214,'ETLocal datasets'!C:C,0),1)</f>
        <v>GM0627</v>
      </c>
      <c r="C214" t="str">
        <f>'ETLocal datasets'!C197</f>
        <v>Waddinxveen</v>
      </c>
      <c r="D214">
        <f t="shared" si="18"/>
        <v>1.5477494109370179E-2</v>
      </c>
      <c r="E214">
        <f t="shared" si="19"/>
        <v>6.5089907025178709E-2</v>
      </c>
      <c r="F214">
        <f t="shared" si="20"/>
        <v>1.7203749322350449E-2</v>
      </c>
      <c r="G214">
        <f t="shared" si="21"/>
        <v>3.5390570034549498E-2</v>
      </c>
      <c r="H214">
        <f>PRODUCT(INDEX(Overzicht!$B$2:$E$35,MATCH(demand!H$1,Overzicht!$B$2:$B$35,0),4),INDEX(Verdeelsleutels_percentage!$A:$AB,MATCH(demand!$C214,Verdeelsleutels_percentage!$C:$C,0),MATCH(INDEX(Overzicht!$B$1:$F$35,MATCH(demand!H$1,Overzicht!$B:$B,0),5),Verdeelsleutels_percentage!$1:$1,0)))</f>
        <v>1.7203749322350449E-2</v>
      </c>
      <c r="I214">
        <f>PRODUCT(INDEX(Overzicht!$B$2:$E$35,MATCH(demand!I$1,Overzicht!$B$2:$B$35,0),4),INDEX(Verdeelsleutels_percentage!$A:$AB,MATCH(demand!$C214,Verdeelsleutels_percentage!$C:$C,0),MATCH(INDEX(Overzicht!$B$1:$F$35,MATCH(demand!I$1,Overzicht!$B:$B,0),5),Verdeelsleutels_percentage!$1:$1,0)))</f>
        <v>1.9596302031408518E-3</v>
      </c>
      <c r="J214">
        <f>PRODUCT(INDEX(Overzicht!$B$2:$E$35,MATCH(demand!J$1,Overzicht!$B$2:$B$35,0),4),INDEX(Verdeelsleutels_percentage!$A:$AB,MATCH(demand!$C214,Verdeelsleutels_percentage!$C:$C,0),MATCH(INDEX(Overzicht!$B$1:$F$35,MATCH(demand!J$1,Overzicht!$B:$B,0),5),Verdeelsleutels_percentage!$1:$1,0)))</f>
        <v>3.9322855593943882E-3</v>
      </c>
      <c r="K214">
        <f>PRODUCT(INDEX(Overzicht!$B$2:$E$35,MATCH(demand!K$1,Overzicht!$B$2:$B$35,0),4),INDEX(Verdeelsleutels_percentage!$A:$AB,MATCH(demand!$C214,Verdeelsleutels_percentage!$C:$C,0),MATCH(INDEX(Overzicht!$B$1:$F$35,MATCH(demand!K$1,Overzicht!$B:$B,0),5),Verdeelsleutels_percentage!$1:$1,0)))</f>
        <v>2.2862352369976604E-4</v>
      </c>
      <c r="L214">
        <f>PRODUCT(INDEX(Overzicht!$B$2:$E$35,MATCH(demand!L$1,Overzicht!$B$2:$B$35,0),4),INDEX(Verdeelsleutels_percentage!$A:$AB,MATCH(demand!$C214,Verdeelsleutels_percentage!$C:$C,0),MATCH(INDEX(Overzicht!$B$1:$F$35,MATCH(demand!L$1,Overzicht!$B:$B,0),5),Verdeelsleutels_percentage!$1:$1,0)))</f>
        <v>5.8984283390915828E-3</v>
      </c>
      <c r="M214">
        <f>PRODUCT(INDEX(Overzicht!$B$2:$E$35,MATCH(demand!M$1,Overzicht!$B$2:$B$35,0),4),INDEX(Verdeelsleutels_percentage!$A:$AB,MATCH(demand!$C214,Verdeelsleutels_percentage!$C:$C,0),MATCH(INDEX(Overzicht!$B$1:$F$35,MATCH(demand!M$1,Overzicht!$B:$B,0),5),Verdeelsleutels_percentage!$1:$1,0)))</f>
        <v>9.3696507850635886E-5</v>
      </c>
      <c r="N214">
        <f>PRODUCT(INDEX(Overzicht!$B$2:$E$35,MATCH(demand!N$1,Overzicht!$B$2:$B$35,0),4),INDEX(Verdeelsleutels_percentage!$A:$AB,MATCH(demand!$C214,Verdeelsleutels_percentage!$C:$C,0),MATCH(INDEX(Overzicht!$B$1:$F$35,MATCH(demand!N$1,Overzicht!$B:$B,0),5),Verdeelsleutels_percentage!$1:$1,0)))</f>
        <v>5.4219798085392594E-3</v>
      </c>
      <c r="O214">
        <f>PRODUCT(INDEX(Overzicht!$B$2:$E$35,MATCH(demand!O$1,Overzicht!$B$2:$B$35,0),4),INDEX(Verdeelsleutels_percentage!$A:$AB,MATCH(demand!$C214,Verdeelsleutels_percentage!$C:$C,0),MATCH(INDEX(Overzicht!$B$1:$F$35,MATCH(demand!O$1,Overzicht!$B:$B,0),5),Verdeelsleutels_percentage!$1:$1,0)))</f>
        <v>0</v>
      </c>
      <c r="P214">
        <f>PRODUCT(INDEX(Overzicht!$B$2:$E$35,MATCH(demand!P$1,Overzicht!$B$2:$B$35,0),4),INDEX(Verdeelsleutels_percentage!$A:$AB,MATCH(demand!$C214,Verdeelsleutels_percentage!$C:$C,0),MATCH(INDEX(Overzicht!$B$1:$F$35,MATCH(demand!P$1,Overzicht!$B:$B,0),5),Verdeelsleutels_percentage!$1:$1,0)))</f>
        <v>1.9090470260595823E-3</v>
      </c>
      <c r="Q214">
        <f>PRODUCT(INDEX(Overzicht!$B$2:$E$35,MATCH(demand!Q$1,Overzicht!$B$2:$B$35,0),4),INDEX(Verdeelsleutels_percentage!$A:$AB,MATCH(demand!$C214,Verdeelsleutels_percentage!$C:$C,0),MATCH(INDEX(Overzicht!$B$1:$F$35,MATCH(demand!Q$1,Overzicht!$B:$B,0),5),Verdeelsleutels_percentage!$1:$1,0)))</f>
        <v>5.8369863772260453E-3</v>
      </c>
      <c r="R214">
        <f>PRODUCT(INDEX(Overzicht!$B$2:$E$35,MATCH(demand!R$1,Overzicht!$B$2:$B$35,0),4),INDEX(Verdeelsleutels_percentage!$A:$AB,MATCH(demand!$C214,Verdeelsleutels_percentage!$C:$C,0),MATCH(INDEX(Overzicht!$B$1:$F$35,MATCH(demand!R$1,Overzicht!$B:$B,0),5),Verdeelsleutels_percentage!$1:$1,0)))</f>
        <v>1.0445133517141343E-3</v>
      </c>
      <c r="S214">
        <f>PRODUCT(INDEX(Overzicht!$B$2:$E$35,MATCH(demand!S$1,Overzicht!$B$2:$B$35,0),4),INDEX(Verdeelsleutels_percentage!$A:$AB,MATCH(demand!$C214,Verdeelsleutels_percentage!$C:$C,0),MATCH(INDEX(Overzicht!$B$1:$F$35,MATCH(demand!S$1,Overzicht!$B:$B,0),5),Verdeelsleutels_percentage!$1:$1,0)))</f>
        <v>8.0284163504302092E-3</v>
      </c>
      <c r="T214">
        <f>PRODUCT(INDEX(Overzicht!$B$2:$E$35,MATCH(demand!T$1,Overzicht!$B$2:$B$35,0),4),INDEX(Verdeelsleutels_percentage!$A:$AB,MATCH(demand!$C214,Verdeelsleutels_percentage!$C:$C,0),MATCH(INDEX(Overzicht!$B$1:$F$35,MATCH(demand!T$1,Overzicht!$B:$B,0),5),Verdeelsleutels_percentage!$1:$1,0)))</f>
        <v>6.5538092656573137E-3</v>
      </c>
      <c r="U214">
        <f>PRODUCT(INDEX(Overzicht!$B$2:$E$35,MATCH(demand!U$1,Overzicht!$B$2:$B$35,0),4),INDEX(Verdeelsleutels_percentage!$A:$AB,MATCH(demand!$C214,Verdeelsleutels_percentage!$C:$C,0),MATCH(INDEX(Overzicht!$B$1:$F$35,MATCH(demand!U$1,Overzicht!$B:$B,0),5),Verdeelsleutels_percentage!$1:$1,0)))</f>
        <v>2.0480653955179104E-2</v>
      </c>
      <c r="V214">
        <f>PRODUCT(INDEX(Overzicht!$B$2:$E$35,MATCH(demand!V$1,Overzicht!$B$2:$B$35,0),4),INDEX(Verdeelsleutels_percentage!$A:$AB,MATCH(demand!$C214,Verdeelsleutels_percentage!$C:$C,0),MATCH(INDEX(Overzicht!$B$1:$F$35,MATCH(demand!V$1,Overzicht!$B:$B,0),5),Verdeelsleutels_percentage!$1:$1,0)))</f>
        <v>1.8022975480557614E-3</v>
      </c>
      <c r="W214">
        <f>PRODUCT(INDEX(Overzicht!$B$2:$E$35,MATCH(demand!W$1,Overzicht!$B$2:$B$35,0),4),INDEX(Verdeelsleutels_percentage!$A:$AB,MATCH(demand!$C214,Verdeelsleutels_percentage!$C:$C,0),MATCH(INDEX(Overzicht!$B$1:$F$35,MATCH(demand!W$1,Overzicht!$B:$B,0),5),Verdeelsleutels_percentage!$1:$1,0)))</f>
        <v>1.9661427796971942E-2</v>
      </c>
      <c r="X214">
        <f>PRODUCT(INDEX(Overzicht!$B$2:$E$35,MATCH(demand!X$1,Overzicht!$B$2:$B$35,0),4),INDEX(Verdeelsleutels_percentage!$A:$AB,MATCH(demand!$C214,Verdeelsleutels_percentage!$C:$C,0),MATCH(INDEX(Overzicht!$B$1:$F$35,MATCH(demand!X$1,Overzicht!$B:$B,0),5),Verdeelsleutels_percentage!$1:$1,0)))</f>
        <v>1.3361854250300346E-4</v>
      </c>
      <c r="Y214">
        <f>PRODUCT(INDEX(Overzicht!$B$2:$E$35,MATCH(demand!Y$1,Overzicht!$B$2:$B$35,0),4),INDEX(Verdeelsleutels_percentage!$A:$AB,MATCH(demand!$C214,Verdeelsleutels_percentage!$C:$C,0),MATCH(INDEX(Overzicht!$B$1:$F$35,MATCH(demand!Y$1,Overzicht!$B:$B,0),5),Verdeelsleutels_percentage!$1:$1,0)))</f>
        <v>6.973608839891661E-7</v>
      </c>
      <c r="Z214">
        <f>PRODUCT(INDEX(Overzicht!$B$2:$E$35,MATCH(demand!Z$1,Overzicht!$B$2:$B$35,0),4),INDEX(Verdeelsleutels_percentage!$A:$AB,MATCH(demand!$C214,Verdeelsleutels_percentage!$C:$C,0),MATCH(INDEX(Overzicht!$B$1:$F$35,MATCH(demand!Z$1,Overzicht!$B:$B,0),5),Verdeelsleutels_percentage!$1:$1,0)))</f>
        <v>0</v>
      </c>
      <c r="AA214">
        <f>PRODUCT(INDEX(Overzicht!$B$2:$E$35,MATCH(demand!AA$1,Overzicht!$B$2:$B$35,0),4),INDEX(Verdeelsleutels_percentage!$A:$AB,MATCH(demand!$C214,Verdeelsleutels_percentage!$C:$C,0),MATCH(INDEX(Overzicht!$B$1:$F$35,MATCH(demand!AA$1,Overzicht!$B:$B,0),5),Verdeelsleutels_percentage!$1:$1,0)))</f>
        <v>1.631253529799219E-5</v>
      </c>
      <c r="AB214">
        <f>PRODUCT(INDEX(Overzicht!$B$2:$E$35,MATCH(demand!AB$1,Overzicht!$B$2:$B$35,0),4),INDEX(Verdeelsleutels_percentage!$A:$AB,MATCH(demand!$C214,Verdeelsleutels_percentage!$C:$C,0),MATCH(INDEX(Overzicht!$B$1:$F$35,MATCH(demand!AB$1,Overzicht!$B:$B,0),5),Verdeelsleutels_percentage!$1:$1,0)))</f>
        <v>7.6178271789465006E-3</v>
      </c>
      <c r="AC214">
        <f>PRODUCT(INDEX(Overzicht!$B$2:$E$35,MATCH(demand!AC$1,Overzicht!$B$2:$B$35,0),4),INDEX(Verdeelsleutels_percentage!$A:$AB,MATCH(demand!$C214,Verdeelsleutels_percentage!$C:$C,0),MATCH(INDEX(Overzicht!$B$1:$F$35,MATCH(demand!AC$1,Overzicht!$B:$B,0),5),Verdeelsleutels_percentage!$1:$1,0)))</f>
        <v>2.6064860141087796E-4</v>
      </c>
      <c r="AD214">
        <f>PRODUCT(INDEX(Overzicht!$B$2:$E$35,MATCH(demand!AD$1,Overzicht!$B$2:$B$35,0),4),INDEX(Verdeelsleutels_percentage!$A:$AB,MATCH(demand!$C214,Verdeelsleutels_percentage!$C:$C,0),MATCH(INDEX(Overzicht!$B$1:$F$35,MATCH(demand!AD$1,Overzicht!$B:$B,0),5),Verdeelsleutels_percentage!$1:$1,0)))</f>
        <v>0</v>
      </c>
      <c r="AE214">
        <f>PRODUCT(INDEX(Overzicht!$B$2:$E$35,MATCH(demand!AE$1,Overzicht!$B$2:$B$35,0),4),INDEX(Verdeelsleutels_percentage!$A:$AB,MATCH(demand!$C214,Verdeelsleutels_percentage!$C:$C,0),MATCH(INDEX(Overzicht!$B$1:$F$35,MATCH(demand!AE$1,Overzicht!$B:$B,0),5),Verdeelsleutels_percentage!$1:$1,0)))</f>
        <v>0</v>
      </c>
      <c r="AF214">
        <f>PRODUCT(INDEX(Overzicht!$B$2:$E$35,MATCH(demand!AF$1,Overzicht!$B$2:$B$35,0),4),INDEX(Verdeelsleutels_percentage!$A:$AB,MATCH(demand!$C214,Verdeelsleutels_percentage!$C:$C,0),MATCH(INDEX(Overzicht!$B$1:$F$35,MATCH(demand!AF$1,Overzicht!$B:$B,0),5),Verdeelsleutels_percentage!$1:$1,0)))</f>
        <v>0</v>
      </c>
      <c r="AG214">
        <f>PRODUCT(INDEX(Overzicht!$B$2:$E$35,MATCH(demand!AG$1,Overzicht!$B$2:$B$35,0),4),INDEX(Verdeelsleutels_percentage!$A:$AB,MATCH(demand!$C214,Verdeelsleutels_percentage!$C:$C,0),MATCH(INDEX(Overzicht!$B$1:$F$35,MATCH(demand!AG$1,Overzicht!$B:$B,0),5),Verdeelsleutels_percentage!$1:$1,0)))</f>
        <v>0</v>
      </c>
      <c r="AH214">
        <f>PRODUCT(INDEX(Overzicht!$B$2:$E$35,MATCH(demand!AH$1,Overzicht!$B$2:$B$35,0),4),INDEX(Verdeelsleutels_percentage!$A:$AB,MATCH(demand!$C214,Verdeelsleutels_percentage!$C:$C,0),MATCH(INDEX(Overzicht!$B$1:$F$35,MATCH(demand!AH$1,Overzicht!$B:$B,0),5),Verdeelsleutels_percentage!$1:$1,0)))</f>
        <v>2.120629588738985E-4</v>
      </c>
      <c r="AI214">
        <f>PRODUCT(INDEX(Overzicht!$B$2:$E$35,MATCH(demand!AI$1,Overzicht!$B$2:$B$35,0),4),INDEX(Verdeelsleutels_percentage!$A:$AB,MATCH(demand!$C214,Verdeelsleutels_percentage!$C:$C,0),MATCH(INDEX(Overzicht!$B$1:$F$35,MATCH(demand!AI$1,Overzicht!$B:$B,0),5),Verdeelsleutels_percentage!$1:$1,0)))</f>
        <v>3.2625070595984381E-5</v>
      </c>
      <c r="AJ214">
        <f>PRODUCT(INDEX(Overzicht!$B$2:$E$35,MATCH(demand!AJ$1,Overzicht!$B$2:$B$35,0),4),INDEX(Verdeelsleutels_percentage!$A:$AB,MATCH(demand!$C214,Verdeelsleutels_percentage!$C:$C,0),MATCH(INDEX(Overzicht!$B$1:$F$35,MATCH(demand!AJ$1,Overzicht!$B:$B,0),5),Verdeelsleutels_percentage!$1:$1,0)))</f>
        <v>0</v>
      </c>
      <c r="AK214">
        <f>PRODUCT(INDEX(Overzicht!$B$2:$E$35,MATCH(demand!AK$1,Overzicht!$B$2:$B$35,0),4),INDEX(Verdeelsleutels_percentage!$A:$AB,MATCH(demand!$C214,Verdeelsleutels_percentage!$C:$C,0),MATCH(INDEX(Overzicht!$B$1:$F$35,MATCH(demand!AK$1,Overzicht!$B:$B,0),5),Verdeelsleutels_percentage!$1:$1,0)))</f>
        <v>2.5559856136063522E-4</v>
      </c>
      <c r="AL214">
        <f>PRODUCT(INDEX(Overzicht!$B$2:$E$35,MATCH(demand!AL$1,Overzicht!$B$2:$B$35,0),4),INDEX(Verdeelsleutels_percentage!$A:$AB,MATCH(demand!$C214,Verdeelsleutels_percentage!$C:$C,0),MATCH(INDEX(Overzicht!$B$1:$F$35,MATCH(demand!AL$1,Overzicht!$B:$B,0),5),Verdeelsleutels_percentage!$1:$1,0)))</f>
        <v>3.2769046328286569E-3</v>
      </c>
      <c r="AM214">
        <f>PRODUCT(INDEX(Overzicht!$B$2:$E$35,MATCH(demand!AM$1,Overzicht!$B$2:$B$35,0),4),INDEX(Verdeelsleutels_percentage!$A:$AB,MATCH(demand!$C214,Verdeelsleutels_percentage!$C:$C,0),MATCH(INDEX(Overzicht!$B$1:$F$35,MATCH(demand!AM$1,Overzicht!$B:$B,0),5),Verdeelsleutels_percentage!$1:$1,0)))</f>
        <v>6.5538092656573137E-3</v>
      </c>
      <c r="AN214">
        <f>PRODUCT(INDEX(Overzicht!$B$2:$E$35,MATCH(demand!AN$1,Overzicht!$B$2:$B$35,0),4),INDEX(Verdeelsleutels_percentage!$A:$AB,MATCH(demand!$C214,Verdeelsleutels_percentage!$C:$C,0),MATCH(INDEX(Overzicht!$B$1:$F$35,MATCH(demand!AN$1,Overzicht!$B:$B,0),5),Verdeelsleutels_percentage!$1:$1,0)))</f>
        <v>3.2769046328286569E-3</v>
      </c>
      <c r="AO214">
        <f>PRODUCT(INDEX(Overzicht!$B$2:$E$35,MATCH(demand!AO$1,Overzicht!$B$2:$B$35,0),4),INDEX(Verdeelsleutels_percentage!$A:$AB,MATCH(demand!$C214,Verdeelsleutels_percentage!$C:$C,0),MATCH(INDEX(Overzicht!$B$1:$F$35,MATCH(demand!AO$1,Overzicht!$B:$B,0),5),Verdeelsleutels_percentage!$1:$1,0)))</f>
        <v>1.1469166214900298E-2</v>
      </c>
    </row>
    <row r="215" spans="2:41">
      <c r="B215" t="str">
        <f>INDEX('ETLocal datasets'!B:C,MATCH(C215,'ETLocal datasets'!C:C,0),1)</f>
        <v>GM0629</v>
      </c>
      <c r="C215" t="str">
        <f>'ETLocal datasets'!C198</f>
        <v>Wassenaar</v>
      </c>
      <c r="D215">
        <f t="shared" si="18"/>
        <v>1.2744079948680516E-2</v>
      </c>
      <c r="E215">
        <f t="shared" si="19"/>
        <v>6.4502914209733461E-2</v>
      </c>
      <c r="F215">
        <f t="shared" si="20"/>
        <v>1.5924829548245784E-2</v>
      </c>
      <c r="G215">
        <f t="shared" si="21"/>
        <v>3.2759649356391328E-2</v>
      </c>
      <c r="H215">
        <f>PRODUCT(INDEX(Overzicht!$B$2:$E$35,MATCH(demand!H$1,Overzicht!$B$2:$B$35,0),4),INDEX(Verdeelsleutels_percentage!$A:$AB,MATCH(demand!$C215,Verdeelsleutels_percentage!$C:$C,0),MATCH(INDEX(Overzicht!$B$1:$F$35,MATCH(demand!H$1,Overzicht!$B:$B,0),5),Verdeelsleutels_percentage!$1:$1,0)))</f>
        <v>1.5924829548245784E-2</v>
      </c>
      <c r="I215">
        <f>PRODUCT(INDEX(Overzicht!$B$2:$E$35,MATCH(demand!I$1,Overzicht!$B$2:$B$35,0),4),INDEX(Verdeelsleutels_percentage!$A:$AB,MATCH(demand!$C215,Verdeelsleutels_percentage!$C:$C,0),MATCH(INDEX(Overzicht!$B$1:$F$35,MATCH(demand!I$1,Overzicht!$B:$B,0),5),Verdeelsleutels_percentage!$1:$1,0)))</f>
        <v>2.3303405525400858E-4</v>
      </c>
      <c r="J215">
        <f>PRODUCT(INDEX(Overzicht!$B$2:$E$35,MATCH(demand!J$1,Overzicht!$B$2:$B$35,0),4),INDEX(Verdeelsleutels_percentage!$A:$AB,MATCH(demand!$C215,Verdeelsleutels_percentage!$C:$C,0),MATCH(INDEX(Overzicht!$B$1:$F$35,MATCH(demand!J$1,Overzicht!$B:$B,0),5),Verdeelsleutels_percentage!$1:$1,0)))</f>
        <v>3.639961039599036E-3</v>
      </c>
      <c r="K215">
        <f>PRODUCT(INDEX(Overzicht!$B$2:$E$35,MATCH(demand!K$1,Overzicht!$B$2:$B$35,0),4),INDEX(Verdeelsleutels_percentage!$A:$AB,MATCH(demand!$C215,Verdeelsleutels_percentage!$C:$C,0),MATCH(INDEX(Overzicht!$B$1:$F$35,MATCH(demand!K$1,Overzicht!$B:$B,0),5),Verdeelsleutels_percentage!$1:$1,0)))</f>
        <v>2.7187306446301002E-5</v>
      </c>
      <c r="L215">
        <f>PRODUCT(INDEX(Overzicht!$B$2:$E$35,MATCH(demand!L$1,Overzicht!$B$2:$B$35,0),4),INDEX(Verdeelsleutels_percentage!$A:$AB,MATCH(demand!$C215,Verdeelsleutels_percentage!$C:$C,0),MATCH(INDEX(Overzicht!$B$1:$F$35,MATCH(demand!L$1,Overzicht!$B:$B,0),5),Verdeelsleutels_percentage!$1:$1,0)))</f>
        <v>5.4599415593985547E-3</v>
      </c>
      <c r="M215">
        <f>PRODUCT(INDEX(Overzicht!$B$2:$E$35,MATCH(demand!M$1,Overzicht!$B$2:$B$35,0),4),INDEX(Verdeelsleutels_percentage!$A:$AB,MATCH(demand!$C215,Verdeelsleutels_percentage!$C:$C,0),MATCH(INDEX(Overzicht!$B$1:$F$35,MATCH(demand!M$1,Overzicht!$B:$B,0),5),Verdeelsleutels_percentage!$1:$1,0)))</f>
        <v>1.1135637171214032E-3</v>
      </c>
      <c r="N215">
        <f>PRODUCT(INDEX(Overzicht!$B$2:$E$35,MATCH(demand!N$1,Overzicht!$B$2:$B$35,0),4),INDEX(Verdeelsleutels_percentage!$A:$AB,MATCH(demand!$C215,Verdeelsleutels_percentage!$C:$C,0),MATCH(INDEX(Overzicht!$B$1:$F$35,MATCH(demand!N$1,Overzicht!$B:$B,0),5),Verdeelsleutels_percentage!$1:$1,0)))</f>
        <v>1.2131839296041591E-3</v>
      </c>
      <c r="O215">
        <f>PRODUCT(INDEX(Overzicht!$B$2:$E$35,MATCH(demand!O$1,Overzicht!$B$2:$B$35,0),4),INDEX(Verdeelsleutels_percentage!$A:$AB,MATCH(demand!$C215,Verdeelsleutels_percentage!$C:$C,0),MATCH(INDEX(Overzicht!$B$1:$F$35,MATCH(demand!O$1,Overzicht!$B:$B,0),5),Verdeelsleutels_percentage!$1:$1,0)))</f>
        <v>0</v>
      </c>
      <c r="P215">
        <f>PRODUCT(INDEX(Overzicht!$B$2:$E$35,MATCH(demand!P$1,Overzicht!$B$2:$B$35,0),4),INDEX(Verdeelsleutels_percentage!$A:$AB,MATCH(demand!$C215,Verdeelsleutels_percentage!$C:$C,0),MATCH(INDEX(Overzicht!$B$1:$F$35,MATCH(demand!P$1,Overzicht!$B:$B,0),5),Verdeelsleutels_percentage!$1:$1,0)))</f>
        <v>2.8546497585937673E-4</v>
      </c>
      <c r="Q215">
        <f>PRODUCT(INDEX(Overzicht!$B$2:$E$35,MATCH(demand!Q$1,Overzicht!$B$2:$B$35,0),4),INDEX(Verdeelsleutels_percentage!$A:$AB,MATCH(demand!$C215,Verdeelsleutels_percentage!$C:$C,0),MATCH(INDEX(Overzicht!$B$1:$F$35,MATCH(demand!Q$1,Overzicht!$B:$B,0),5),Verdeelsleutels_percentage!$1:$1,0)))</f>
        <v>5.4030671681548192E-3</v>
      </c>
      <c r="R215">
        <f>PRODUCT(INDEX(Overzicht!$B$2:$E$35,MATCH(demand!R$1,Overzicht!$B$2:$B$35,0),4),INDEX(Verdeelsleutels_percentage!$A:$AB,MATCH(demand!$C215,Verdeelsleutels_percentage!$C:$C,0),MATCH(INDEX(Overzicht!$B$1:$F$35,MATCH(demand!R$1,Overzicht!$B:$B,0),5),Verdeelsleutels_percentage!$1:$1,0)))</f>
        <v>9.6686465114349395E-4</v>
      </c>
      <c r="S215">
        <f>PRODUCT(INDEX(Overzicht!$B$2:$E$35,MATCH(demand!S$1,Overzicht!$B$2:$B$35,0),4),INDEX(Verdeelsleutels_percentage!$A:$AB,MATCH(demand!$C215,Verdeelsleutels_percentage!$C:$C,0),MATCH(INDEX(Overzicht!$B$1:$F$35,MATCH(demand!S$1,Overzicht!$B:$B,0),5),Verdeelsleutels_percentage!$1:$1,0)))</f>
        <v>7.4315871225146988E-3</v>
      </c>
      <c r="T215">
        <f>PRODUCT(INDEX(Overzicht!$B$2:$E$35,MATCH(demand!T$1,Overzicht!$B$2:$B$35,0),4),INDEX(Verdeelsleutels_percentage!$A:$AB,MATCH(demand!$C215,Verdeelsleutels_percentage!$C:$C,0),MATCH(INDEX(Overzicht!$B$1:$F$35,MATCH(demand!T$1,Overzicht!$B:$B,0),5),Verdeelsleutels_percentage!$1:$1,0)))</f>
        <v>6.0666017326650602E-3</v>
      </c>
      <c r="U215">
        <f>PRODUCT(INDEX(Overzicht!$B$2:$E$35,MATCH(demand!U$1,Overzicht!$B$2:$B$35,0),4),INDEX(Verdeelsleutels_percentage!$A:$AB,MATCH(demand!$C215,Verdeelsleutels_percentage!$C:$C,0),MATCH(INDEX(Overzicht!$B$1:$F$35,MATCH(demand!U$1,Overzicht!$B:$B,0),5),Verdeelsleutels_percentage!$1:$1,0)))</f>
        <v>1.8958130414578313E-2</v>
      </c>
      <c r="V215">
        <f>PRODUCT(INDEX(Overzicht!$B$2:$E$35,MATCH(demand!V$1,Overzicht!$B$2:$B$35,0),4),INDEX(Verdeelsleutels_percentage!$A:$AB,MATCH(demand!$C215,Verdeelsleutels_percentage!$C:$C,0),MATCH(INDEX(Overzicht!$B$1:$F$35,MATCH(demand!V$1,Overzicht!$B:$B,0),5),Verdeelsleutels_percentage!$1:$1,0)))</f>
        <v>1.6683154764828916E-3</v>
      </c>
      <c r="W215">
        <f>PRODUCT(INDEX(Overzicht!$B$2:$E$35,MATCH(demand!W$1,Overzicht!$B$2:$B$35,0),4),INDEX(Verdeelsleutels_percentage!$A:$AB,MATCH(demand!$C215,Verdeelsleutels_percentage!$C:$C,0),MATCH(INDEX(Overzicht!$B$1:$F$35,MATCH(demand!W$1,Overzicht!$B:$B,0),5),Verdeelsleutels_percentage!$1:$1,0)))</f>
        <v>1.8199805197995182E-2</v>
      </c>
      <c r="X215">
        <f>PRODUCT(INDEX(Overzicht!$B$2:$E$35,MATCH(demand!X$1,Overzicht!$B$2:$B$35,0),4),INDEX(Verdeelsleutels_percentage!$A:$AB,MATCH(demand!$C215,Verdeelsleutels_percentage!$C:$C,0),MATCH(INDEX(Overzicht!$B$1:$F$35,MATCH(demand!X$1,Overzicht!$B:$B,0),5),Verdeelsleutels_percentage!$1:$1,0)))</f>
        <v>4.7378908195856656E-3</v>
      </c>
      <c r="Y215">
        <f>PRODUCT(INDEX(Overzicht!$B$2:$E$35,MATCH(demand!Y$1,Overzicht!$B$2:$B$35,0),4),INDEX(Verdeelsleutels_percentage!$A:$AB,MATCH(demand!$C215,Verdeelsleutels_percentage!$C:$C,0),MATCH(INDEX(Overzicht!$B$1:$F$35,MATCH(demand!Y$1,Overzicht!$B:$B,0),5),Verdeelsleutels_percentage!$1:$1,0)))</f>
        <v>4.6108400553231052E-7</v>
      </c>
      <c r="Z215">
        <f>PRODUCT(INDEX(Overzicht!$B$2:$E$35,MATCH(demand!Z$1,Overzicht!$B$2:$B$35,0),4),INDEX(Verdeelsleutels_percentage!$A:$AB,MATCH(demand!$C215,Verdeelsleutels_percentage!$C:$C,0),MATCH(INDEX(Overzicht!$B$1:$F$35,MATCH(demand!Z$1,Overzicht!$B:$B,0),5),Verdeelsleutels_percentage!$1:$1,0)))</f>
        <v>0</v>
      </c>
      <c r="AA215">
        <f>PRODUCT(INDEX(Overzicht!$B$2:$E$35,MATCH(demand!AA$1,Overzicht!$B$2:$B$35,0),4),INDEX(Verdeelsleutels_percentage!$A:$AB,MATCH(demand!$C215,Verdeelsleutels_percentage!$C:$C,0),MATCH(INDEX(Overzicht!$B$1:$F$35,MATCH(demand!AA$1,Overzicht!$B:$B,0),5),Verdeelsleutels_percentage!$1:$1,0)))</f>
        <v>1.0785590772685626E-5</v>
      </c>
      <c r="AB215">
        <f>PRODUCT(INDEX(Overzicht!$B$2:$E$35,MATCH(demand!AB$1,Overzicht!$B$2:$B$35,0),4),INDEX(Verdeelsleutels_percentage!$A:$AB,MATCH(demand!$C215,Verdeelsleutels_percentage!$C:$C,0),MATCH(INDEX(Overzicht!$B$1:$F$35,MATCH(demand!AB$1,Overzicht!$B:$B,0),5),Verdeelsleutels_percentage!$1:$1,0)))</f>
        <v>1.0507935491908763E-2</v>
      </c>
      <c r="AC215">
        <f>PRODUCT(INDEX(Overzicht!$B$2:$E$35,MATCH(demand!AC$1,Overzicht!$B$2:$B$35,0),4),INDEX(Verdeelsleutels_percentage!$A:$AB,MATCH(demand!$C215,Verdeelsleutels_percentage!$C:$C,0),MATCH(INDEX(Overzicht!$B$1:$F$35,MATCH(demand!AC$1,Overzicht!$B:$B,0),5),Verdeelsleutels_percentage!$1:$1,0)))</f>
        <v>9.3472435505716461E-4</v>
      </c>
      <c r="AD215">
        <f>PRODUCT(INDEX(Overzicht!$B$2:$E$35,MATCH(demand!AD$1,Overzicht!$B$2:$B$35,0),4),INDEX(Verdeelsleutels_percentage!$A:$AB,MATCH(demand!$C215,Verdeelsleutels_percentage!$C:$C,0),MATCH(INDEX(Overzicht!$B$1:$F$35,MATCH(demand!AD$1,Overzicht!$B:$B,0),5),Verdeelsleutels_percentage!$1:$1,0)))</f>
        <v>0</v>
      </c>
      <c r="AE215">
        <f>PRODUCT(INDEX(Overzicht!$B$2:$E$35,MATCH(demand!AE$1,Overzicht!$B$2:$B$35,0),4),INDEX(Verdeelsleutels_percentage!$A:$AB,MATCH(demand!$C215,Verdeelsleutels_percentage!$C:$C,0),MATCH(INDEX(Overzicht!$B$1:$F$35,MATCH(demand!AE$1,Overzicht!$B:$B,0),5),Verdeelsleutels_percentage!$1:$1,0)))</f>
        <v>0</v>
      </c>
      <c r="AF215">
        <f>PRODUCT(INDEX(Overzicht!$B$2:$E$35,MATCH(demand!AF$1,Overzicht!$B$2:$B$35,0),4),INDEX(Verdeelsleutels_percentage!$A:$AB,MATCH(demand!$C215,Verdeelsleutels_percentage!$C:$C,0),MATCH(INDEX(Overzicht!$B$1:$F$35,MATCH(demand!AF$1,Overzicht!$B:$B,0),5),Verdeelsleutels_percentage!$1:$1,0)))</f>
        <v>0</v>
      </c>
      <c r="AG215">
        <f>PRODUCT(INDEX(Overzicht!$B$2:$E$35,MATCH(demand!AG$1,Overzicht!$B$2:$B$35,0),4),INDEX(Verdeelsleutels_percentage!$A:$AB,MATCH(demand!$C215,Verdeelsleutels_percentage!$C:$C,0),MATCH(INDEX(Overzicht!$B$1:$F$35,MATCH(demand!AG$1,Overzicht!$B:$B,0),5),Verdeelsleutels_percentage!$1:$1,0)))</f>
        <v>0</v>
      </c>
      <c r="AH215">
        <f>PRODUCT(INDEX(Overzicht!$B$2:$E$35,MATCH(demand!AH$1,Overzicht!$B$2:$B$35,0),4),INDEX(Verdeelsleutels_percentage!$A:$AB,MATCH(demand!$C215,Verdeelsleutels_percentage!$C:$C,0),MATCH(INDEX(Overzicht!$B$1:$F$35,MATCH(demand!AH$1,Overzicht!$B:$B,0),5),Verdeelsleutels_percentage!$1:$1,0)))</f>
        <v>1.4021268004491314E-4</v>
      </c>
      <c r="AI215">
        <f>PRODUCT(INDEX(Overzicht!$B$2:$E$35,MATCH(demand!AI$1,Overzicht!$B$2:$B$35,0),4),INDEX(Verdeelsleutels_percentage!$A:$AB,MATCH(demand!$C215,Verdeelsleutels_percentage!$C:$C,0),MATCH(INDEX(Overzicht!$B$1:$F$35,MATCH(demand!AI$1,Overzicht!$B:$B,0),5),Verdeelsleutels_percentage!$1:$1,0)))</f>
        <v>2.1571181545371253E-5</v>
      </c>
      <c r="AJ215">
        <f>PRODUCT(INDEX(Overzicht!$B$2:$E$35,MATCH(demand!AJ$1,Overzicht!$B$2:$B$35,0),4),INDEX(Verdeelsleutels_percentage!$A:$AB,MATCH(demand!$C215,Verdeelsleutels_percentage!$C:$C,0),MATCH(INDEX(Overzicht!$B$1:$F$35,MATCH(demand!AJ$1,Overzicht!$B:$B,0),5),Verdeelsleutels_percentage!$1:$1,0)))</f>
        <v>0</v>
      </c>
      <c r="AK215">
        <f>PRODUCT(INDEX(Overzicht!$B$2:$E$35,MATCH(demand!AK$1,Overzicht!$B$2:$B$35,0),4),INDEX(Verdeelsleutels_percentage!$A:$AB,MATCH(demand!$C215,Verdeelsleutels_percentage!$C:$C,0),MATCH(INDEX(Overzicht!$B$1:$F$35,MATCH(demand!AK$1,Overzicht!$B:$B,0),5),Verdeelsleutels_percentage!$1:$1,0)))</f>
        <v>2.3659746757393734E-4</v>
      </c>
      <c r="AL215">
        <f>PRODUCT(INDEX(Overzicht!$B$2:$E$35,MATCH(demand!AL$1,Overzicht!$B$2:$B$35,0),4),INDEX(Verdeelsleutels_percentage!$A:$AB,MATCH(demand!$C215,Verdeelsleutels_percentage!$C:$C,0),MATCH(INDEX(Overzicht!$B$1:$F$35,MATCH(demand!AL$1,Overzicht!$B:$B,0),5),Verdeelsleutels_percentage!$1:$1,0)))</f>
        <v>3.0333008663325301E-3</v>
      </c>
      <c r="AM215">
        <f>PRODUCT(INDEX(Overzicht!$B$2:$E$35,MATCH(demand!AM$1,Overzicht!$B$2:$B$35,0),4),INDEX(Verdeelsleutels_percentage!$A:$AB,MATCH(demand!$C215,Verdeelsleutels_percentage!$C:$C,0),MATCH(INDEX(Overzicht!$B$1:$F$35,MATCH(demand!AM$1,Overzicht!$B:$B,0),5),Verdeelsleutels_percentage!$1:$1,0)))</f>
        <v>6.0666017326650602E-3</v>
      </c>
      <c r="AN215">
        <f>PRODUCT(INDEX(Overzicht!$B$2:$E$35,MATCH(demand!AN$1,Overzicht!$B$2:$B$35,0),4),INDEX(Verdeelsleutels_percentage!$A:$AB,MATCH(demand!$C215,Verdeelsleutels_percentage!$C:$C,0),MATCH(INDEX(Overzicht!$B$1:$F$35,MATCH(demand!AN$1,Overzicht!$B:$B,0),5),Verdeelsleutels_percentage!$1:$1,0)))</f>
        <v>3.0333008663325301E-3</v>
      </c>
      <c r="AO215">
        <f>PRODUCT(INDEX(Overzicht!$B$2:$E$35,MATCH(demand!AO$1,Overzicht!$B$2:$B$35,0),4),INDEX(Verdeelsleutels_percentage!$A:$AB,MATCH(demand!$C215,Verdeelsleutels_percentage!$C:$C,0),MATCH(INDEX(Overzicht!$B$1:$F$35,MATCH(demand!AO$1,Overzicht!$B:$B,0),5),Verdeelsleutels_percentage!$1:$1,0)))</f>
        <v>1.0616553032163856E-2</v>
      </c>
    </row>
    <row r="216" spans="2:41">
      <c r="B216" t="str">
        <f>INDEX('ETLocal datasets'!B:C,MATCH(C216,'ETLocal datasets'!C:C,0),1)</f>
        <v>GM0632</v>
      </c>
      <c r="C216" t="str">
        <f>'ETLocal datasets'!C199</f>
        <v>Woerden</v>
      </c>
      <c r="D216">
        <f t="shared" si="18"/>
        <v>3.642929690117068E-2</v>
      </c>
      <c r="E216">
        <f t="shared" si="19"/>
        <v>0.12099281139349052</v>
      </c>
      <c r="F216">
        <f t="shared" si="20"/>
        <v>3.1712957457929312E-2</v>
      </c>
      <c r="G216">
        <f t="shared" si="21"/>
        <v>6.5238083913454592E-2</v>
      </c>
      <c r="H216">
        <f>PRODUCT(INDEX(Overzicht!$B$2:$E$35,MATCH(demand!H$1,Overzicht!$B$2:$B$35,0),4),INDEX(Verdeelsleutels_percentage!$A:$AB,MATCH(demand!$C216,Verdeelsleutels_percentage!$C:$C,0),MATCH(INDEX(Overzicht!$B$1:$F$35,MATCH(demand!H$1,Overzicht!$B:$B,0),5),Verdeelsleutels_percentage!$1:$1,0)))</f>
        <v>3.1712957457929312E-2</v>
      </c>
      <c r="I216">
        <f>PRODUCT(INDEX(Overzicht!$B$2:$E$35,MATCH(demand!I$1,Overzicht!$B$2:$B$35,0),4),INDEX(Verdeelsleutels_percentage!$A:$AB,MATCH(demand!$C216,Verdeelsleutels_percentage!$C:$C,0),MATCH(INDEX(Overzicht!$B$1:$F$35,MATCH(demand!I$1,Overzicht!$B:$B,0),5),Verdeelsleutels_percentage!$1:$1,0)))</f>
        <v>1.9510337325083511E-3</v>
      </c>
      <c r="J216">
        <f>PRODUCT(INDEX(Overzicht!$B$2:$E$35,MATCH(demand!J$1,Overzicht!$B$2:$B$35,0),4),INDEX(Verdeelsleutels_percentage!$A:$AB,MATCH(demand!$C216,Verdeelsleutels_percentage!$C:$C,0),MATCH(INDEX(Overzicht!$B$1:$F$35,MATCH(demand!J$1,Overzicht!$B:$B,0),5),Verdeelsleutels_percentage!$1:$1,0)))</f>
        <v>7.2486759903838422E-3</v>
      </c>
      <c r="K216">
        <f>PRODUCT(INDEX(Overzicht!$B$2:$E$35,MATCH(demand!K$1,Overzicht!$B$2:$B$35,0),4),INDEX(Verdeelsleutels_percentage!$A:$AB,MATCH(demand!$C216,Verdeelsleutels_percentage!$C:$C,0),MATCH(INDEX(Overzicht!$B$1:$F$35,MATCH(demand!K$1,Overzicht!$B:$B,0),5),Verdeelsleutels_percentage!$1:$1,0)))</f>
        <v>2.2762060212597432E-4</v>
      </c>
      <c r="L216">
        <f>PRODUCT(INDEX(Overzicht!$B$2:$E$35,MATCH(demand!L$1,Overzicht!$B$2:$B$35,0),4),INDEX(Verdeelsleutels_percentage!$A:$AB,MATCH(demand!$C216,Verdeelsleutels_percentage!$C:$C,0),MATCH(INDEX(Overzicht!$B$1:$F$35,MATCH(demand!L$1,Overzicht!$B:$B,0),5),Verdeelsleutels_percentage!$1:$1,0)))</f>
        <v>1.0873013985575764E-2</v>
      </c>
      <c r="M216">
        <f>PRODUCT(INDEX(Overzicht!$B$2:$E$35,MATCH(demand!M$1,Overzicht!$B$2:$B$35,0),4),INDEX(Verdeelsleutels_percentage!$A:$AB,MATCH(demand!$C216,Verdeelsleutels_percentage!$C:$C,0),MATCH(INDEX(Overzicht!$B$1:$F$35,MATCH(demand!M$1,Overzicht!$B:$B,0),5),Verdeelsleutels_percentage!$1:$1,0)))</f>
        <v>1.273423205441639E-2</v>
      </c>
      <c r="N216">
        <f>PRODUCT(INDEX(Overzicht!$B$2:$E$35,MATCH(demand!N$1,Overzicht!$B$2:$B$35,0),4),INDEX(Verdeelsleutels_percentage!$A:$AB,MATCH(demand!$C216,Verdeelsleutels_percentage!$C:$C,0),MATCH(INDEX(Overzicht!$B$1:$F$35,MATCH(demand!N$1,Overzicht!$B:$B,0),5),Verdeelsleutels_percentage!$1:$1,0)))</f>
        <v>1.3381700879331456E-2</v>
      </c>
      <c r="O216">
        <f>PRODUCT(INDEX(Overzicht!$B$2:$E$35,MATCH(demand!O$1,Overzicht!$B$2:$B$35,0),4),INDEX(Verdeelsleutels_percentage!$A:$AB,MATCH(demand!$C216,Verdeelsleutels_percentage!$C:$C,0),MATCH(INDEX(Overzicht!$B$1:$F$35,MATCH(demand!O$1,Overzicht!$B:$B,0),5),Verdeelsleutels_percentage!$1:$1,0)))</f>
        <v>0</v>
      </c>
      <c r="P216">
        <f>PRODUCT(INDEX(Overzicht!$B$2:$E$35,MATCH(demand!P$1,Overzicht!$B$2:$B$35,0),4),INDEX(Verdeelsleutels_percentage!$A:$AB,MATCH(demand!$C216,Verdeelsleutels_percentage!$C:$C,0),MATCH(INDEX(Overzicht!$B$1:$F$35,MATCH(demand!P$1,Overzicht!$B:$B,0),5),Verdeelsleutels_percentage!$1:$1,0)))</f>
        <v>3.5286642849284078E-4</v>
      </c>
      <c r="Q216">
        <f>PRODUCT(INDEX(Overzicht!$B$2:$E$35,MATCH(demand!Q$1,Overzicht!$B$2:$B$35,0),4),INDEX(Verdeelsleutels_percentage!$A:$AB,MATCH(demand!$C216,Verdeelsleutels_percentage!$C:$C,0),MATCH(INDEX(Overzicht!$B$1:$F$35,MATCH(demand!Q$1,Overzicht!$B:$B,0),5),Verdeelsleutels_percentage!$1:$1,0)))</f>
        <v>1.0759753423226017E-2</v>
      </c>
      <c r="R216">
        <f>PRODUCT(INDEX(Overzicht!$B$2:$E$35,MATCH(demand!R$1,Overzicht!$B$2:$B$35,0),4),INDEX(Verdeelsleutels_percentage!$A:$AB,MATCH(demand!$C216,Verdeelsleutels_percentage!$C:$C,0),MATCH(INDEX(Overzicht!$B$1:$F$35,MATCH(demand!R$1,Overzicht!$B:$B,0),5),Verdeelsleutels_percentage!$1:$1,0)))</f>
        <v>1.9254295599457081E-3</v>
      </c>
      <c r="S216">
        <f>PRODUCT(INDEX(Overzicht!$B$2:$E$35,MATCH(demand!S$1,Overzicht!$B$2:$B$35,0),4),INDEX(Verdeelsleutels_percentage!$A:$AB,MATCH(demand!$C216,Verdeelsleutels_percentage!$C:$C,0),MATCH(INDEX(Overzicht!$B$1:$F$35,MATCH(demand!S$1,Overzicht!$B:$B,0),5),Verdeelsleutels_percentage!$1:$1,0)))</f>
        <v>1.479938014703368E-2</v>
      </c>
      <c r="T216">
        <f>PRODUCT(INDEX(Overzicht!$B$2:$E$35,MATCH(demand!T$1,Overzicht!$B$2:$B$35,0),4),INDEX(Verdeelsleutels_percentage!$A:$AB,MATCH(demand!$C216,Verdeelsleutels_percentage!$C:$C,0),MATCH(INDEX(Overzicht!$B$1:$F$35,MATCH(demand!T$1,Overzicht!$B:$B,0),5),Verdeelsleutels_percentage!$1:$1,0)))</f>
        <v>1.2081126650639738E-2</v>
      </c>
      <c r="U216">
        <f>PRODUCT(INDEX(Overzicht!$B$2:$E$35,MATCH(demand!U$1,Overzicht!$B$2:$B$35,0),4),INDEX(Verdeelsleutels_percentage!$A:$AB,MATCH(demand!$C216,Verdeelsleutels_percentage!$C:$C,0),MATCH(INDEX(Overzicht!$B$1:$F$35,MATCH(demand!U$1,Overzicht!$B:$B,0),5),Verdeelsleutels_percentage!$1:$1,0)))</f>
        <v>3.775352078324918E-2</v>
      </c>
      <c r="V216">
        <f>PRODUCT(INDEX(Overzicht!$B$2:$E$35,MATCH(demand!V$1,Overzicht!$B$2:$B$35,0),4),INDEX(Verdeelsleutels_percentage!$A:$AB,MATCH(demand!$C216,Verdeelsleutels_percentage!$C:$C,0),MATCH(INDEX(Overzicht!$B$1:$F$35,MATCH(demand!V$1,Overzicht!$B:$B,0),5),Verdeelsleutels_percentage!$1:$1,0)))</f>
        <v>3.3223098289259282E-3</v>
      </c>
      <c r="W216">
        <f>PRODUCT(INDEX(Overzicht!$B$2:$E$35,MATCH(demand!W$1,Overzicht!$B$2:$B$35,0),4),INDEX(Verdeelsleutels_percentage!$A:$AB,MATCH(demand!$C216,Verdeelsleutels_percentage!$C:$C,0),MATCH(INDEX(Overzicht!$B$1:$F$35,MATCH(demand!W$1,Overzicht!$B:$B,0),5),Verdeelsleutels_percentage!$1:$1,0)))</f>
        <v>3.6243379951919216E-2</v>
      </c>
      <c r="X216">
        <f>PRODUCT(INDEX(Overzicht!$B$2:$E$35,MATCH(demand!X$1,Overzicht!$B$2:$B$35,0),4),INDEX(Verdeelsleutels_percentage!$A:$AB,MATCH(demand!$C216,Verdeelsleutels_percentage!$C:$C,0),MATCH(INDEX(Overzicht!$B$1:$F$35,MATCH(demand!X$1,Overzicht!$B:$B,0),5),Verdeelsleutels_percentage!$1:$1,0)))</f>
        <v>1.6702317812875434E-4</v>
      </c>
      <c r="Y216">
        <f>PRODUCT(INDEX(Overzicht!$B$2:$E$35,MATCH(demand!Y$1,Overzicht!$B$2:$B$35,0),4),INDEX(Verdeelsleutels_percentage!$A:$AB,MATCH(demand!$C216,Verdeelsleutels_percentage!$C:$C,0),MATCH(INDEX(Overzicht!$B$1:$F$35,MATCH(demand!Y$1,Overzicht!$B:$B,0),5),Verdeelsleutels_percentage!$1:$1,0)))</f>
        <v>2.7496817311678083E-6</v>
      </c>
      <c r="Z216">
        <f>PRODUCT(INDEX(Overzicht!$B$2:$E$35,MATCH(demand!Z$1,Overzicht!$B$2:$B$35,0),4),INDEX(Verdeelsleutels_percentage!$A:$AB,MATCH(demand!$C216,Verdeelsleutels_percentage!$C:$C,0),MATCH(INDEX(Overzicht!$B$1:$F$35,MATCH(demand!Z$1,Overzicht!$B:$B,0),5),Verdeelsleutels_percentage!$1:$1,0)))</f>
        <v>0</v>
      </c>
      <c r="AA216">
        <f>PRODUCT(INDEX(Overzicht!$B$2:$E$35,MATCH(demand!AA$1,Overzicht!$B$2:$B$35,0),4),INDEX(Verdeelsleutels_percentage!$A:$AB,MATCH(demand!$C216,Verdeelsleutels_percentage!$C:$C,0),MATCH(INDEX(Overzicht!$B$1:$F$35,MATCH(demand!AA$1,Overzicht!$B:$B,0),5),Verdeelsleutels_percentage!$1:$1,0)))</f>
        <v>6.4320040495153408E-5</v>
      </c>
      <c r="AB216">
        <f>PRODUCT(INDEX(Overzicht!$B$2:$E$35,MATCH(demand!AB$1,Overzicht!$B$2:$B$35,0),4),INDEX(Verdeelsleutels_percentage!$A:$AB,MATCH(demand!$C216,Verdeelsleutels_percentage!$C:$C,0),MATCH(INDEX(Overzicht!$B$1:$F$35,MATCH(demand!AB$1,Overzicht!$B:$B,0),5),Verdeelsleutels_percentage!$1:$1,0)))</f>
        <v>1.1638341219650803E-2</v>
      </c>
      <c r="AC216">
        <f>PRODUCT(INDEX(Overzicht!$B$2:$E$35,MATCH(demand!AC$1,Overzicht!$B$2:$B$35,0),4),INDEX(Verdeelsleutels_percentage!$A:$AB,MATCH(demand!$C216,Verdeelsleutels_percentage!$C:$C,0),MATCH(INDEX(Overzicht!$B$1:$F$35,MATCH(demand!AC$1,Overzicht!$B:$B,0),5),Verdeelsleutels_percentage!$1:$1,0)))</f>
        <v>3.9352458363456312E-4</v>
      </c>
      <c r="AD216">
        <f>PRODUCT(INDEX(Overzicht!$B$2:$E$35,MATCH(demand!AD$1,Overzicht!$B$2:$B$35,0),4),INDEX(Verdeelsleutels_percentage!$A:$AB,MATCH(demand!$C216,Verdeelsleutels_percentage!$C:$C,0),MATCH(INDEX(Overzicht!$B$1:$F$35,MATCH(demand!AD$1,Overzicht!$B:$B,0),5),Verdeelsleutels_percentage!$1:$1,0)))</f>
        <v>0</v>
      </c>
      <c r="AE216">
        <f>PRODUCT(INDEX(Overzicht!$B$2:$E$35,MATCH(demand!AE$1,Overzicht!$B$2:$B$35,0),4),INDEX(Verdeelsleutels_percentage!$A:$AB,MATCH(demand!$C216,Verdeelsleutels_percentage!$C:$C,0),MATCH(INDEX(Overzicht!$B$1:$F$35,MATCH(demand!AE$1,Overzicht!$B:$B,0),5),Verdeelsleutels_percentage!$1:$1,0)))</f>
        <v>0</v>
      </c>
      <c r="AF216">
        <f>PRODUCT(INDEX(Overzicht!$B$2:$E$35,MATCH(demand!AF$1,Overzicht!$B$2:$B$35,0),4),INDEX(Verdeelsleutels_percentage!$A:$AB,MATCH(demand!$C216,Verdeelsleutels_percentage!$C:$C,0),MATCH(INDEX(Overzicht!$B$1:$F$35,MATCH(demand!AF$1,Overzicht!$B:$B,0),5),Verdeelsleutels_percentage!$1:$1,0)))</f>
        <v>0</v>
      </c>
      <c r="AG216">
        <f>PRODUCT(INDEX(Overzicht!$B$2:$E$35,MATCH(demand!AG$1,Overzicht!$B$2:$B$35,0),4),INDEX(Verdeelsleutels_percentage!$A:$AB,MATCH(demand!$C216,Verdeelsleutels_percentage!$C:$C,0),MATCH(INDEX(Overzicht!$B$1:$F$35,MATCH(demand!AG$1,Overzicht!$B:$B,0),5),Verdeelsleutels_percentage!$1:$1,0)))</f>
        <v>0</v>
      </c>
      <c r="AH216">
        <f>PRODUCT(INDEX(Overzicht!$B$2:$E$35,MATCH(demand!AH$1,Overzicht!$B$2:$B$35,0),4),INDEX(Verdeelsleutels_percentage!$A:$AB,MATCH(demand!$C216,Verdeelsleutels_percentage!$C:$C,0),MATCH(INDEX(Overzicht!$B$1:$F$35,MATCH(demand!AH$1,Overzicht!$B:$B,0),5),Verdeelsleutels_percentage!$1:$1,0)))</f>
        <v>8.3616052643699444E-4</v>
      </c>
      <c r="AI216">
        <f>PRODUCT(INDEX(Overzicht!$B$2:$E$35,MATCH(demand!AI$1,Overzicht!$B$2:$B$35,0),4),INDEX(Verdeelsleutels_percentage!$A:$AB,MATCH(demand!$C216,Verdeelsleutels_percentage!$C:$C,0),MATCH(INDEX(Overzicht!$B$1:$F$35,MATCH(demand!AI$1,Overzicht!$B:$B,0),5),Verdeelsleutels_percentage!$1:$1,0)))</f>
        <v>1.2864008099030682E-4</v>
      </c>
      <c r="AJ216">
        <f>PRODUCT(INDEX(Overzicht!$B$2:$E$35,MATCH(demand!AJ$1,Overzicht!$B$2:$B$35,0),4),INDEX(Verdeelsleutels_percentage!$A:$AB,MATCH(demand!$C216,Verdeelsleutels_percentage!$C:$C,0),MATCH(INDEX(Overzicht!$B$1:$F$35,MATCH(demand!AJ$1,Overzicht!$B:$B,0),5),Verdeelsleutels_percentage!$1:$1,0)))</f>
        <v>0</v>
      </c>
      <c r="AK216">
        <f>PRODUCT(INDEX(Overzicht!$B$2:$E$35,MATCH(demand!AK$1,Overzicht!$B$2:$B$35,0),4),INDEX(Verdeelsleutels_percentage!$A:$AB,MATCH(demand!$C216,Verdeelsleutels_percentage!$C:$C,0),MATCH(INDEX(Overzicht!$B$1:$F$35,MATCH(demand!AK$1,Overzicht!$B:$B,0),5),Verdeelsleutels_percentage!$1:$1,0)))</f>
        <v>4.7116393937494976E-4</v>
      </c>
      <c r="AL216">
        <f>PRODUCT(INDEX(Overzicht!$B$2:$E$35,MATCH(demand!AL$1,Overzicht!$B$2:$B$35,0),4),INDEX(Verdeelsleutels_percentage!$A:$AB,MATCH(demand!$C216,Verdeelsleutels_percentage!$C:$C,0),MATCH(INDEX(Overzicht!$B$1:$F$35,MATCH(demand!AL$1,Overzicht!$B:$B,0),5),Verdeelsleutels_percentage!$1:$1,0)))</f>
        <v>6.0405633253198688E-3</v>
      </c>
      <c r="AM216">
        <f>PRODUCT(INDEX(Overzicht!$B$2:$E$35,MATCH(demand!AM$1,Overzicht!$B$2:$B$35,0),4),INDEX(Verdeelsleutels_percentage!$A:$AB,MATCH(demand!$C216,Verdeelsleutels_percentage!$C:$C,0),MATCH(INDEX(Overzicht!$B$1:$F$35,MATCH(demand!AM$1,Overzicht!$B:$B,0),5),Verdeelsleutels_percentage!$1:$1,0)))</f>
        <v>1.2081126650639738E-2</v>
      </c>
      <c r="AN216">
        <f>PRODUCT(INDEX(Overzicht!$B$2:$E$35,MATCH(demand!AN$1,Overzicht!$B$2:$B$35,0),4),INDEX(Verdeelsleutels_percentage!$A:$AB,MATCH(demand!$C216,Verdeelsleutels_percentage!$C:$C,0),MATCH(INDEX(Overzicht!$B$1:$F$35,MATCH(demand!AN$1,Overzicht!$B:$B,0),5),Verdeelsleutels_percentage!$1:$1,0)))</f>
        <v>6.0405633253198688E-3</v>
      </c>
      <c r="AO216">
        <f>PRODUCT(INDEX(Overzicht!$B$2:$E$35,MATCH(demand!AO$1,Overzicht!$B$2:$B$35,0),4),INDEX(Verdeelsleutels_percentage!$A:$AB,MATCH(demand!$C216,Verdeelsleutels_percentage!$C:$C,0),MATCH(INDEX(Overzicht!$B$1:$F$35,MATCH(demand!AO$1,Overzicht!$B:$B,0),5),Verdeelsleutels_percentage!$1:$1,0)))</f>
        <v>2.1141971638619542E-2</v>
      </c>
    </row>
    <row r="217" spans="2:41">
      <c r="B217" t="str">
        <f>INDEX('ETLocal datasets'!B:C,MATCH(C217,'ETLocal datasets'!C:C,0),1)</f>
        <v>GM0637</v>
      </c>
      <c r="C217" t="str">
        <f>'ETLocal datasets'!C200</f>
        <v>Zoetermeer</v>
      </c>
      <c r="D217">
        <f t="shared" si="18"/>
        <v>5.0076247169565616E-2</v>
      </c>
      <c r="E217">
        <f t="shared" si="19"/>
        <v>0.27046172925624912</v>
      </c>
      <c r="F217">
        <f t="shared" si="20"/>
        <v>7.5911331237878035E-2</v>
      </c>
      <c r="G217">
        <f t="shared" si="21"/>
        <v>0.15616045283220625</v>
      </c>
      <c r="H217">
        <f>PRODUCT(INDEX(Overzicht!$B$2:$E$35,MATCH(demand!H$1,Overzicht!$B$2:$B$35,0),4),INDEX(Verdeelsleutels_percentage!$A:$AB,MATCH(demand!$C217,Verdeelsleutels_percentage!$C:$C,0),MATCH(INDEX(Overzicht!$B$1:$F$35,MATCH(demand!H$1,Overzicht!$B:$B,0),5),Verdeelsleutels_percentage!$1:$1,0)))</f>
        <v>7.5911331237878035E-2</v>
      </c>
      <c r="I217">
        <f>PRODUCT(INDEX(Overzicht!$B$2:$E$35,MATCH(demand!I$1,Overzicht!$B$2:$B$35,0),4),INDEX(Verdeelsleutels_percentage!$A:$AB,MATCH(demand!$C217,Verdeelsleutels_percentage!$C:$C,0),MATCH(INDEX(Overzicht!$B$1:$F$35,MATCH(demand!I$1,Overzicht!$B:$B,0),5),Verdeelsleutels_percentage!$1:$1,0)))</f>
        <v>2.8809793471083815E-4</v>
      </c>
      <c r="J217">
        <f>PRODUCT(INDEX(Overzicht!$B$2:$E$35,MATCH(demand!J$1,Overzicht!$B$2:$B$35,0),4),INDEX(Verdeelsleutels_percentage!$A:$AB,MATCH(demand!$C217,Verdeelsleutels_percentage!$C:$C,0),MATCH(INDEX(Overzicht!$B$1:$F$35,MATCH(demand!J$1,Overzicht!$B:$B,0),5),Verdeelsleutels_percentage!$1:$1,0)))</f>
        <v>1.7351161425800694E-2</v>
      </c>
      <c r="K217">
        <f>PRODUCT(INDEX(Overzicht!$B$2:$E$35,MATCH(demand!K$1,Overzicht!$B$2:$B$35,0),4),INDEX(Verdeelsleutels_percentage!$A:$AB,MATCH(demand!$C217,Verdeelsleutels_percentage!$C:$C,0),MATCH(INDEX(Overzicht!$B$1:$F$35,MATCH(demand!K$1,Overzicht!$B:$B,0),5),Verdeelsleutels_percentage!$1:$1,0)))</f>
        <v>3.3611425716264453E-5</v>
      </c>
      <c r="L217">
        <f>PRODUCT(INDEX(Overzicht!$B$2:$E$35,MATCH(demand!L$1,Overzicht!$B$2:$B$35,0),4),INDEX(Verdeelsleutels_percentage!$A:$AB,MATCH(demand!$C217,Verdeelsleutels_percentage!$C:$C,0),MATCH(INDEX(Overzicht!$B$1:$F$35,MATCH(demand!L$1,Overzicht!$B:$B,0),5),Verdeelsleutels_percentage!$1:$1,0)))</f>
        <v>2.6026742138701042E-2</v>
      </c>
      <c r="M217">
        <f>PRODUCT(INDEX(Overzicht!$B$2:$E$35,MATCH(demand!M$1,Overzicht!$B$2:$B$35,0),4),INDEX(Verdeelsleutels_percentage!$A:$AB,MATCH(demand!$C217,Verdeelsleutels_percentage!$C:$C,0),MATCH(INDEX(Overzicht!$B$1:$F$35,MATCH(demand!M$1,Overzicht!$B:$B,0),5),Verdeelsleutels_percentage!$1:$1,0)))</f>
        <v>6.2666701193774758E-4</v>
      </c>
      <c r="N217">
        <f>PRODUCT(INDEX(Overzicht!$B$2:$E$35,MATCH(demand!N$1,Overzicht!$B$2:$B$35,0),4),INDEX(Verdeelsleutels_percentage!$A:$AB,MATCH(demand!$C217,Verdeelsleutels_percentage!$C:$C,0),MATCH(INDEX(Overzicht!$B$1:$F$35,MATCH(demand!N$1,Overzicht!$B:$B,0),5),Verdeelsleutels_percentage!$1:$1,0)))</f>
        <v>6.8276863014931754E-4</v>
      </c>
      <c r="O217">
        <f>PRODUCT(INDEX(Overzicht!$B$2:$E$35,MATCH(demand!O$1,Overzicht!$B$2:$B$35,0),4),INDEX(Verdeelsleutels_percentage!$A:$AB,MATCH(demand!$C217,Verdeelsleutels_percentage!$C:$C,0),MATCH(INDEX(Overzicht!$B$1:$F$35,MATCH(demand!O$1,Overzicht!$B:$B,0),5),Verdeelsleutels_percentage!$1:$1,0)))</f>
        <v>0</v>
      </c>
      <c r="P217">
        <f>PRODUCT(INDEX(Overzicht!$B$2:$E$35,MATCH(demand!P$1,Overzicht!$B$2:$B$35,0),4),INDEX(Verdeelsleutels_percentage!$A:$AB,MATCH(demand!$C217,Verdeelsleutels_percentage!$C:$C,0),MATCH(INDEX(Overzicht!$B$1:$F$35,MATCH(demand!P$1,Overzicht!$B:$B,0),5),Verdeelsleutels_percentage!$1:$1,0)))</f>
        <v>0</v>
      </c>
      <c r="Q217">
        <f>PRODUCT(INDEX(Overzicht!$B$2:$E$35,MATCH(demand!Q$1,Overzicht!$B$2:$B$35,0),4),INDEX(Verdeelsleutels_percentage!$A:$AB,MATCH(demand!$C217,Verdeelsleutels_percentage!$C:$C,0),MATCH(INDEX(Overzicht!$B$1:$F$35,MATCH(demand!Q$1,Overzicht!$B:$B,0),5),Verdeelsleutels_percentage!$1:$1,0)))</f>
        <v>2.5755630241422904E-2</v>
      </c>
      <c r="R217">
        <f>PRODUCT(INDEX(Overzicht!$B$2:$E$35,MATCH(demand!R$1,Overzicht!$B$2:$B$35,0),4),INDEX(Verdeelsleutels_percentage!$A:$AB,MATCH(demand!$C217,Verdeelsleutels_percentage!$C:$C,0),MATCH(INDEX(Overzicht!$B$1:$F$35,MATCH(demand!R$1,Overzicht!$B:$B,0),5),Verdeelsleutels_percentage!$1:$1,0)))</f>
        <v>4.608902253728309E-3</v>
      </c>
      <c r="S217">
        <f>PRODUCT(INDEX(Overzicht!$B$2:$E$35,MATCH(demand!S$1,Overzicht!$B$2:$B$35,0),4),INDEX(Verdeelsleutels_percentage!$A:$AB,MATCH(demand!$C217,Verdeelsleutels_percentage!$C:$C,0),MATCH(INDEX(Overzicht!$B$1:$F$35,MATCH(demand!S$1,Overzicht!$B:$B,0),5),Verdeelsleutels_percentage!$1:$1,0)))</f>
        <v>3.5425287911009753E-2</v>
      </c>
      <c r="T217">
        <f>PRODUCT(INDEX(Overzicht!$B$2:$E$35,MATCH(demand!T$1,Overzicht!$B$2:$B$35,0),4),INDEX(Verdeelsleutels_percentage!$A:$AB,MATCH(demand!$C217,Verdeelsleutels_percentage!$C:$C,0),MATCH(INDEX(Overzicht!$B$1:$F$35,MATCH(demand!T$1,Overzicht!$B:$B,0),5),Verdeelsleutels_percentage!$1:$1,0)))</f>
        <v>2.8918602376334489E-2</v>
      </c>
      <c r="U217">
        <f>PRODUCT(INDEX(Overzicht!$B$2:$E$35,MATCH(demand!U$1,Overzicht!$B$2:$B$35,0),4),INDEX(Verdeelsleutels_percentage!$A:$AB,MATCH(demand!$C217,Verdeelsleutels_percentage!$C:$C,0),MATCH(INDEX(Overzicht!$B$1:$F$35,MATCH(demand!U$1,Overzicht!$B:$B,0),5),Verdeelsleutels_percentage!$1:$1,0)))</f>
        <v>9.0370632426045275E-2</v>
      </c>
      <c r="V217">
        <f>PRODUCT(INDEX(Overzicht!$B$2:$E$35,MATCH(demand!V$1,Overzicht!$B$2:$B$35,0),4),INDEX(Verdeelsleutels_percentage!$A:$AB,MATCH(demand!$C217,Verdeelsleutels_percentage!$C:$C,0),MATCH(INDEX(Overzicht!$B$1:$F$35,MATCH(demand!V$1,Overzicht!$B:$B,0),5),Verdeelsleutels_percentage!$1:$1,0)))</f>
        <v>7.9526156534919859E-3</v>
      </c>
      <c r="W217">
        <f>PRODUCT(INDEX(Overzicht!$B$2:$E$35,MATCH(demand!W$1,Overzicht!$B$2:$B$35,0),4),INDEX(Verdeelsleutels_percentage!$A:$AB,MATCH(demand!$C217,Verdeelsleutels_percentage!$C:$C,0),MATCH(INDEX(Overzicht!$B$1:$F$35,MATCH(demand!W$1,Overzicht!$B:$B,0),5),Verdeelsleutels_percentage!$1:$1,0)))</f>
        <v>8.6755807129003465E-2</v>
      </c>
      <c r="X217">
        <f>PRODUCT(INDEX(Overzicht!$B$2:$E$35,MATCH(demand!X$1,Overzicht!$B$2:$B$35,0),4),INDEX(Verdeelsleutels_percentage!$A:$AB,MATCH(demand!$C217,Verdeelsleutels_percentage!$C:$C,0),MATCH(INDEX(Overzicht!$B$1:$F$35,MATCH(demand!X$1,Overzicht!$B:$B,0),5),Verdeelsleutels_percentage!$1:$1,0)))</f>
        <v>2.338324493802561E-4</v>
      </c>
      <c r="Y217">
        <f>PRODUCT(INDEX(Overzicht!$B$2:$E$35,MATCH(demand!Y$1,Overzicht!$B$2:$B$35,0),4),INDEX(Verdeelsleutels_percentage!$A:$AB,MATCH(demand!$C217,Verdeelsleutels_percentage!$C:$C,0),MATCH(INDEX(Overzicht!$B$1:$F$35,MATCH(demand!Y$1,Overzicht!$B:$B,0),5),Verdeelsleutels_percentage!$1:$1,0)))</f>
        <v>2.6762753223268431E-7</v>
      </c>
      <c r="Z217">
        <f>PRODUCT(INDEX(Overzicht!$B$2:$E$35,MATCH(demand!Z$1,Overzicht!$B$2:$B$35,0),4),INDEX(Verdeelsleutels_percentage!$A:$AB,MATCH(demand!$C217,Verdeelsleutels_percentage!$C:$C,0),MATCH(INDEX(Overzicht!$B$1:$F$35,MATCH(demand!Z$1,Overzicht!$B:$B,0),5),Verdeelsleutels_percentage!$1:$1,0)))</f>
        <v>0</v>
      </c>
      <c r="AA217">
        <f>PRODUCT(INDEX(Overzicht!$B$2:$E$35,MATCH(demand!AA$1,Overzicht!$B$2:$B$35,0),4),INDEX(Verdeelsleutels_percentage!$A:$AB,MATCH(demand!$C217,Verdeelsleutels_percentage!$C:$C,0),MATCH(INDEX(Overzicht!$B$1:$F$35,MATCH(demand!AA$1,Overzicht!$B:$B,0),5),Verdeelsleutels_percentage!$1:$1,0)))</f>
        <v>6.2602931516417395E-6</v>
      </c>
      <c r="AB217">
        <f>PRODUCT(INDEX(Overzicht!$B$2:$E$35,MATCH(demand!AB$1,Overzicht!$B$2:$B$35,0),4),INDEX(Verdeelsleutels_percentage!$A:$AB,MATCH(demand!$C217,Verdeelsleutels_percentage!$C:$C,0),MATCH(INDEX(Overzicht!$B$1:$F$35,MATCH(demand!AB$1,Overzicht!$B:$B,0),5),Verdeelsleutels_percentage!$1:$1,0)))</f>
        <v>4.0664260463421295E-2</v>
      </c>
      <c r="AC217">
        <f>PRODUCT(INDEX(Overzicht!$B$2:$E$35,MATCH(demand!AC$1,Overzicht!$B$2:$B$35,0),4),INDEX(Verdeelsleutels_percentage!$A:$AB,MATCH(demand!$C217,Verdeelsleutels_percentage!$C:$C,0),MATCH(INDEX(Overzicht!$B$1:$F$35,MATCH(demand!AC$1,Overzicht!$B:$B,0),5),Verdeelsleutels_percentage!$1:$1,0)))</f>
        <v>1.3307930652775139E-3</v>
      </c>
      <c r="AD217">
        <f>PRODUCT(INDEX(Overzicht!$B$2:$E$35,MATCH(demand!AD$1,Overzicht!$B$2:$B$35,0),4),INDEX(Verdeelsleutels_percentage!$A:$AB,MATCH(demand!$C217,Verdeelsleutels_percentage!$C:$C,0),MATCH(INDEX(Overzicht!$B$1:$F$35,MATCH(demand!AD$1,Overzicht!$B:$B,0),5),Verdeelsleutels_percentage!$1:$1,0)))</f>
        <v>0</v>
      </c>
      <c r="AE217">
        <f>PRODUCT(INDEX(Overzicht!$B$2:$E$35,MATCH(demand!AE$1,Overzicht!$B$2:$B$35,0),4),INDEX(Verdeelsleutels_percentage!$A:$AB,MATCH(demand!$C217,Verdeelsleutels_percentage!$C:$C,0),MATCH(INDEX(Overzicht!$B$1:$F$35,MATCH(demand!AE$1,Overzicht!$B:$B,0),5),Verdeelsleutels_percentage!$1:$1,0)))</f>
        <v>0</v>
      </c>
      <c r="AF217">
        <f>PRODUCT(INDEX(Overzicht!$B$2:$E$35,MATCH(demand!AF$1,Overzicht!$B$2:$B$35,0),4),INDEX(Verdeelsleutels_percentage!$A:$AB,MATCH(demand!$C217,Verdeelsleutels_percentage!$C:$C,0),MATCH(INDEX(Overzicht!$B$1:$F$35,MATCH(demand!AF$1,Overzicht!$B:$B,0),5),Verdeelsleutels_percentage!$1:$1,0)))</f>
        <v>0</v>
      </c>
      <c r="AG217">
        <f>PRODUCT(INDEX(Overzicht!$B$2:$E$35,MATCH(demand!AG$1,Overzicht!$B$2:$B$35,0),4),INDEX(Verdeelsleutels_percentage!$A:$AB,MATCH(demand!$C217,Verdeelsleutels_percentage!$C:$C,0),MATCH(INDEX(Overzicht!$B$1:$F$35,MATCH(demand!AG$1,Overzicht!$B:$B,0),5),Verdeelsleutels_percentage!$1:$1,0)))</f>
        <v>0</v>
      </c>
      <c r="AH217">
        <f>PRODUCT(INDEX(Overzicht!$B$2:$E$35,MATCH(demand!AH$1,Overzicht!$B$2:$B$35,0),4),INDEX(Verdeelsleutels_percentage!$A:$AB,MATCH(demand!$C217,Verdeelsleutels_percentage!$C:$C,0),MATCH(INDEX(Overzicht!$B$1:$F$35,MATCH(demand!AH$1,Overzicht!$B:$B,0),5),Verdeelsleutels_percentage!$1:$1,0)))</f>
        <v>8.1383810971342614E-5</v>
      </c>
      <c r="AI217">
        <f>PRODUCT(INDEX(Overzicht!$B$2:$E$35,MATCH(demand!AI$1,Overzicht!$B$2:$B$35,0),4),INDEX(Verdeelsleutels_percentage!$A:$AB,MATCH(demand!$C217,Verdeelsleutels_percentage!$C:$C,0),MATCH(INDEX(Overzicht!$B$1:$F$35,MATCH(demand!AI$1,Overzicht!$B:$B,0),5),Verdeelsleutels_percentage!$1:$1,0)))</f>
        <v>1.2520586303283479E-5</v>
      </c>
      <c r="AJ217">
        <f>PRODUCT(INDEX(Overzicht!$B$2:$E$35,MATCH(demand!AJ$1,Overzicht!$B$2:$B$35,0),4),INDEX(Verdeelsleutels_percentage!$A:$AB,MATCH(demand!$C217,Verdeelsleutels_percentage!$C:$C,0),MATCH(INDEX(Overzicht!$B$1:$F$35,MATCH(demand!AJ$1,Overzicht!$B:$B,0),5),Verdeelsleutels_percentage!$1:$1,0)))</f>
        <v>0</v>
      </c>
      <c r="AK217">
        <f>PRODUCT(INDEX(Overzicht!$B$2:$E$35,MATCH(demand!AK$1,Overzicht!$B$2:$B$35,0),4),INDEX(Verdeelsleutels_percentage!$A:$AB,MATCH(demand!$C217,Verdeelsleutels_percentage!$C:$C,0),MATCH(INDEX(Overzicht!$B$1:$F$35,MATCH(demand!AK$1,Overzicht!$B:$B,0),5),Verdeelsleutels_percentage!$1:$1,0)))</f>
        <v>1.127825492677045E-3</v>
      </c>
      <c r="AL217">
        <f>PRODUCT(INDEX(Overzicht!$B$2:$E$35,MATCH(demand!AL$1,Overzicht!$B$2:$B$35,0),4),INDEX(Verdeelsleutels_percentage!$A:$AB,MATCH(demand!$C217,Verdeelsleutels_percentage!$C:$C,0),MATCH(INDEX(Overzicht!$B$1:$F$35,MATCH(demand!AL$1,Overzicht!$B:$B,0),5),Verdeelsleutels_percentage!$1:$1,0)))</f>
        <v>1.4459301188167245E-2</v>
      </c>
      <c r="AM217">
        <f>PRODUCT(INDEX(Overzicht!$B$2:$E$35,MATCH(demand!AM$1,Overzicht!$B$2:$B$35,0),4),INDEX(Verdeelsleutels_percentage!$A:$AB,MATCH(demand!$C217,Verdeelsleutels_percentage!$C:$C,0),MATCH(INDEX(Overzicht!$B$1:$F$35,MATCH(demand!AM$1,Overzicht!$B:$B,0),5),Verdeelsleutels_percentage!$1:$1,0)))</f>
        <v>2.8918602376334489E-2</v>
      </c>
      <c r="AN217">
        <f>PRODUCT(INDEX(Overzicht!$B$2:$E$35,MATCH(demand!AN$1,Overzicht!$B$2:$B$35,0),4),INDEX(Verdeelsleutels_percentage!$A:$AB,MATCH(demand!$C217,Verdeelsleutels_percentage!$C:$C,0),MATCH(INDEX(Overzicht!$B$1:$F$35,MATCH(demand!AN$1,Overzicht!$B:$B,0),5),Verdeelsleutels_percentage!$1:$1,0)))</f>
        <v>1.4459301188167245E-2</v>
      </c>
      <c r="AO217">
        <f>PRODUCT(INDEX(Overzicht!$B$2:$E$35,MATCH(demand!AO$1,Overzicht!$B$2:$B$35,0),4),INDEX(Verdeelsleutels_percentage!$A:$AB,MATCH(demand!$C217,Verdeelsleutels_percentage!$C:$C,0),MATCH(INDEX(Overzicht!$B$1:$F$35,MATCH(demand!AO$1,Overzicht!$B:$B,0),5),Verdeelsleutels_percentage!$1:$1,0)))</f>
        <v>5.0607554158585359E-2</v>
      </c>
    </row>
    <row r="218" spans="2:41">
      <c r="B218" t="str">
        <f>INDEX('ETLocal datasets'!B:C,MATCH(C218,'ETLocal datasets'!C:C,0),1)</f>
        <v>GM0638</v>
      </c>
      <c r="C218" t="str">
        <f>'ETLocal datasets'!C201</f>
        <v>Zoeterwoude</v>
      </c>
      <c r="D218">
        <f t="shared" si="18"/>
        <v>7.8848033467862119E-3</v>
      </c>
      <c r="E218">
        <f t="shared" si="19"/>
        <v>2.061628143728168E-2</v>
      </c>
      <c r="F218">
        <f t="shared" si="20"/>
        <v>5.1339059815602942E-3</v>
      </c>
      <c r="G218">
        <f t="shared" si="21"/>
        <v>1.0561178019209748E-2</v>
      </c>
      <c r="H218">
        <f>PRODUCT(INDEX(Overzicht!$B$2:$E$35,MATCH(demand!H$1,Overzicht!$B$2:$B$35,0),4),INDEX(Verdeelsleutels_percentage!$A:$AB,MATCH(demand!$C218,Verdeelsleutels_percentage!$C:$C,0),MATCH(INDEX(Overzicht!$B$1:$F$35,MATCH(demand!H$1,Overzicht!$B:$B,0),5),Verdeelsleutels_percentage!$1:$1,0)))</f>
        <v>5.1339059815602942E-3</v>
      </c>
      <c r="I218">
        <f>PRODUCT(INDEX(Overzicht!$B$2:$E$35,MATCH(demand!I$1,Overzicht!$B$2:$B$35,0),4),INDEX(Verdeelsleutels_percentage!$A:$AB,MATCH(demand!$C218,Verdeelsleutels_percentage!$C:$C,0),MATCH(INDEX(Overzicht!$B$1:$F$35,MATCH(demand!I$1,Overzicht!$B:$B,0),5),Verdeelsleutels_percentage!$1:$1,0)))</f>
        <v>7.1486789375599445E-4</v>
      </c>
      <c r="J218">
        <f>PRODUCT(INDEX(Overzicht!$B$2:$E$35,MATCH(demand!J$1,Overzicht!$B$2:$B$35,0),4),INDEX(Verdeelsleutels_percentage!$A:$AB,MATCH(demand!$C218,Verdeelsleutels_percentage!$C:$C,0),MATCH(INDEX(Overzicht!$B$1:$F$35,MATCH(demand!J$1,Overzicht!$B:$B,0),5),Verdeelsleutels_percentage!$1:$1,0)))</f>
        <v>1.1734642243566387E-3</v>
      </c>
      <c r="K218">
        <f>PRODUCT(INDEX(Overzicht!$B$2:$E$35,MATCH(demand!K$1,Overzicht!$B$2:$B$35,0),4),INDEX(Verdeelsleutels_percentage!$A:$AB,MATCH(demand!$C218,Verdeelsleutels_percentage!$C:$C,0),MATCH(INDEX(Overzicht!$B$1:$F$35,MATCH(demand!K$1,Overzicht!$B:$B,0),5),Verdeelsleutels_percentage!$1:$1,0)))</f>
        <v>8.3401254271532686E-5</v>
      </c>
      <c r="L218">
        <f>PRODUCT(INDEX(Overzicht!$B$2:$E$35,MATCH(demand!L$1,Overzicht!$B$2:$B$35,0),4),INDEX(Verdeelsleutels_percentage!$A:$AB,MATCH(demand!$C218,Verdeelsleutels_percentage!$C:$C,0),MATCH(INDEX(Overzicht!$B$1:$F$35,MATCH(demand!L$1,Overzicht!$B:$B,0),5),Verdeelsleutels_percentage!$1:$1,0)))</f>
        <v>1.760196336534958E-3</v>
      </c>
      <c r="M218">
        <f>PRODUCT(INDEX(Overzicht!$B$2:$E$35,MATCH(demand!M$1,Overzicht!$B$2:$B$35,0),4),INDEX(Verdeelsleutels_percentage!$A:$AB,MATCH(demand!$C218,Verdeelsleutels_percentage!$C:$C,0),MATCH(INDEX(Overzicht!$B$1:$F$35,MATCH(demand!M$1,Overzicht!$B:$B,0),5),Verdeelsleutels_percentage!$1:$1,0)))</f>
        <v>3.0082702092558734E-3</v>
      </c>
      <c r="N218">
        <f>PRODUCT(INDEX(Overzicht!$B$2:$E$35,MATCH(demand!N$1,Overzicht!$B$2:$B$35,0),4),INDEX(Verdeelsleutels_percentage!$A:$AB,MATCH(demand!$C218,Verdeelsleutels_percentage!$C:$C,0),MATCH(INDEX(Overzicht!$B$1:$F$35,MATCH(demand!N$1,Overzicht!$B:$B,0),5),Verdeelsleutels_percentage!$1:$1,0)))</f>
        <v>3.2713645729674943E-3</v>
      </c>
      <c r="O218">
        <f>PRODUCT(INDEX(Overzicht!$B$2:$E$35,MATCH(demand!O$1,Overzicht!$B$2:$B$35,0),4),INDEX(Verdeelsleutels_percentage!$A:$AB,MATCH(demand!$C218,Verdeelsleutels_percentage!$C:$C,0),MATCH(INDEX(Overzicht!$B$1:$F$35,MATCH(demand!O$1,Overzicht!$B:$B,0),5),Verdeelsleutels_percentage!$1:$1,0)))</f>
        <v>0</v>
      </c>
      <c r="P218">
        <f>PRODUCT(INDEX(Overzicht!$B$2:$E$35,MATCH(demand!P$1,Overzicht!$B$2:$B$35,0),4),INDEX(Verdeelsleutels_percentage!$A:$AB,MATCH(demand!$C218,Verdeelsleutels_percentage!$C:$C,0),MATCH(INDEX(Overzicht!$B$1:$F$35,MATCH(demand!P$1,Overzicht!$B:$B,0),5),Verdeelsleutels_percentage!$1:$1,0)))</f>
        <v>5.8133752896362672E-4</v>
      </c>
      <c r="Q218">
        <f>PRODUCT(INDEX(Overzicht!$B$2:$E$35,MATCH(demand!Q$1,Overzicht!$B$2:$B$35,0),4),INDEX(Verdeelsleutels_percentage!$A:$AB,MATCH(demand!$C218,Verdeelsleutels_percentage!$C:$C,0),MATCH(INDEX(Overzicht!$B$1:$F$35,MATCH(demand!Q$1,Overzicht!$B:$B,0),5),Verdeelsleutels_percentage!$1:$1,0)))</f>
        <v>1.7418609580293854E-3</v>
      </c>
      <c r="R218">
        <f>PRODUCT(INDEX(Overzicht!$B$2:$E$35,MATCH(demand!R$1,Overzicht!$B$2:$B$35,0),4),INDEX(Verdeelsleutels_percentage!$A:$AB,MATCH(demand!$C218,Verdeelsleutels_percentage!$C:$C,0),MATCH(INDEX(Overzicht!$B$1:$F$35,MATCH(demand!R$1,Overzicht!$B:$B,0),5),Verdeelsleutels_percentage!$1:$1,0)))</f>
        <v>3.1170143459473211E-4</v>
      </c>
      <c r="S218">
        <f>PRODUCT(INDEX(Overzicht!$B$2:$E$35,MATCH(demand!S$1,Overzicht!$B$2:$B$35,0),4),INDEX(Verdeelsleutels_percentage!$A:$AB,MATCH(demand!$C218,Verdeelsleutels_percentage!$C:$C,0),MATCH(INDEX(Overzicht!$B$1:$F$35,MATCH(demand!S$1,Overzicht!$B:$B,0),5),Verdeelsleutels_percentage!$1:$1,0)))</f>
        <v>2.395822791394804E-3</v>
      </c>
      <c r="T218">
        <f>PRODUCT(INDEX(Overzicht!$B$2:$E$35,MATCH(demand!T$1,Overzicht!$B$2:$B$35,0),4),INDEX(Verdeelsleutels_percentage!$A:$AB,MATCH(demand!$C218,Verdeelsleutels_percentage!$C:$C,0),MATCH(INDEX(Overzicht!$B$1:$F$35,MATCH(demand!T$1,Overzicht!$B:$B,0),5),Verdeelsleutels_percentage!$1:$1,0)))</f>
        <v>1.9557737072610644E-3</v>
      </c>
      <c r="U218">
        <f>PRODUCT(INDEX(Overzicht!$B$2:$E$35,MATCH(demand!U$1,Overzicht!$B$2:$B$35,0),4),INDEX(Verdeelsleutels_percentage!$A:$AB,MATCH(demand!$C218,Verdeelsleutels_percentage!$C:$C,0),MATCH(INDEX(Overzicht!$B$1:$F$35,MATCH(demand!U$1,Overzicht!$B:$B,0),5),Verdeelsleutels_percentage!$1:$1,0)))</f>
        <v>6.1117928351908267E-3</v>
      </c>
      <c r="V218">
        <f>PRODUCT(INDEX(Overzicht!$B$2:$E$35,MATCH(demand!V$1,Overzicht!$B$2:$B$35,0),4),INDEX(Verdeelsleutels_percentage!$A:$AB,MATCH(demand!$C218,Verdeelsleutels_percentage!$C:$C,0),MATCH(INDEX(Overzicht!$B$1:$F$35,MATCH(demand!V$1,Overzicht!$B:$B,0),5),Verdeelsleutels_percentage!$1:$1,0)))</f>
        <v>5.3783776949679278E-4</v>
      </c>
      <c r="W218">
        <f>PRODUCT(INDEX(Overzicht!$B$2:$E$35,MATCH(demand!W$1,Overzicht!$B$2:$B$35,0),4),INDEX(Verdeelsleutels_percentage!$A:$AB,MATCH(demand!$C218,Verdeelsleutels_percentage!$C:$C,0),MATCH(INDEX(Overzicht!$B$1:$F$35,MATCH(demand!W$1,Overzicht!$B:$B,0),5),Verdeelsleutels_percentage!$1:$1,0)))</f>
        <v>5.8673211217831929E-3</v>
      </c>
      <c r="X218">
        <f>PRODUCT(INDEX(Overzicht!$B$2:$E$35,MATCH(demand!X$1,Overzicht!$B$2:$B$35,0),4),INDEX(Verdeelsleutels_percentage!$A:$AB,MATCH(demand!$C218,Verdeelsleutels_percentage!$C:$C,0),MATCH(INDEX(Overzicht!$B$1:$F$35,MATCH(demand!X$1,Overzicht!$B:$B,0),5),Verdeelsleutels_percentage!$1:$1,0)))</f>
        <v>8.3511589064377172E-5</v>
      </c>
      <c r="Y218">
        <f>PRODUCT(INDEX(Overzicht!$B$2:$E$35,MATCH(demand!Y$1,Overzicht!$B$2:$B$35,0),4),INDEX(Verdeelsleutels_percentage!$A:$AB,MATCH(demand!$C218,Verdeelsleutels_percentage!$C:$C,0),MATCH(INDEX(Overzicht!$B$1:$F$35,MATCH(demand!Y$1,Overzicht!$B:$B,0),5),Verdeelsleutels_percentage!$1:$1,0)))</f>
        <v>6.7021580571985096E-7</v>
      </c>
      <c r="Z218">
        <f>PRODUCT(INDEX(Overzicht!$B$2:$E$35,MATCH(demand!Z$1,Overzicht!$B$2:$B$35,0),4),INDEX(Verdeelsleutels_percentage!$A:$AB,MATCH(demand!$C218,Verdeelsleutels_percentage!$C:$C,0),MATCH(INDEX(Overzicht!$B$1:$F$35,MATCH(demand!Z$1,Overzicht!$B:$B,0),5),Verdeelsleutels_percentage!$1:$1,0)))</f>
        <v>0</v>
      </c>
      <c r="AA218">
        <f>PRODUCT(INDEX(Overzicht!$B$2:$E$35,MATCH(demand!AA$1,Overzicht!$B$2:$B$35,0),4),INDEX(Verdeelsleutels_percentage!$A:$AB,MATCH(demand!$C218,Verdeelsleutels_percentage!$C:$C,0),MATCH(INDEX(Overzicht!$B$1:$F$35,MATCH(demand!AA$1,Overzicht!$B:$B,0),5),Verdeelsleutels_percentage!$1:$1,0)))</f>
        <v>1.5677562706897099E-5</v>
      </c>
      <c r="AB218">
        <f>PRODUCT(INDEX(Overzicht!$B$2:$E$35,MATCH(demand!AB$1,Overzicht!$B$2:$B$35,0),4),INDEX(Verdeelsleutels_percentage!$A:$AB,MATCH(demand!$C218,Verdeelsleutels_percentage!$C:$C,0),MATCH(INDEX(Overzicht!$B$1:$F$35,MATCH(demand!AB$1,Overzicht!$B:$B,0),5),Verdeelsleutels_percentage!$1:$1,0)))</f>
        <v>1.735709252059333E-3</v>
      </c>
      <c r="AC218">
        <f>PRODUCT(INDEX(Overzicht!$B$2:$E$35,MATCH(demand!AC$1,Overzicht!$B$2:$B$35,0),4),INDEX(Verdeelsleutels_percentage!$A:$AB,MATCH(demand!$C218,Verdeelsleutels_percentage!$C:$C,0),MATCH(INDEX(Overzicht!$B$1:$F$35,MATCH(demand!AC$1,Overzicht!$B:$B,0),5),Verdeelsleutels_percentage!$1:$1,0)))</f>
        <v>6.609152836876736E-5</v>
      </c>
      <c r="AD218">
        <f>PRODUCT(INDEX(Overzicht!$B$2:$E$35,MATCH(demand!AD$1,Overzicht!$B$2:$B$35,0),4),INDEX(Verdeelsleutels_percentage!$A:$AB,MATCH(demand!$C218,Verdeelsleutels_percentage!$C:$C,0),MATCH(INDEX(Overzicht!$B$1:$F$35,MATCH(demand!AD$1,Overzicht!$B:$B,0),5),Verdeelsleutels_percentage!$1:$1,0)))</f>
        <v>0</v>
      </c>
      <c r="AE218">
        <f>PRODUCT(INDEX(Overzicht!$B$2:$E$35,MATCH(demand!AE$1,Overzicht!$B$2:$B$35,0),4),INDEX(Verdeelsleutels_percentage!$A:$AB,MATCH(demand!$C218,Verdeelsleutels_percentage!$C:$C,0),MATCH(INDEX(Overzicht!$B$1:$F$35,MATCH(demand!AE$1,Overzicht!$B:$B,0),5),Verdeelsleutels_percentage!$1:$1,0)))</f>
        <v>0</v>
      </c>
      <c r="AF218">
        <f>PRODUCT(INDEX(Overzicht!$B$2:$E$35,MATCH(demand!AF$1,Overzicht!$B$2:$B$35,0),4),INDEX(Verdeelsleutels_percentage!$A:$AB,MATCH(demand!$C218,Verdeelsleutels_percentage!$C:$C,0),MATCH(INDEX(Overzicht!$B$1:$F$35,MATCH(demand!AF$1,Overzicht!$B:$B,0),5),Verdeelsleutels_percentage!$1:$1,0)))</f>
        <v>0</v>
      </c>
      <c r="AG218">
        <f>PRODUCT(INDEX(Overzicht!$B$2:$E$35,MATCH(demand!AG$1,Overzicht!$B$2:$B$35,0),4),INDEX(Verdeelsleutels_percentage!$A:$AB,MATCH(demand!$C218,Verdeelsleutels_percentage!$C:$C,0),MATCH(INDEX(Overzicht!$B$1:$F$35,MATCH(demand!AG$1,Overzicht!$B:$B,0),5),Verdeelsleutels_percentage!$1:$1,0)))</f>
        <v>0</v>
      </c>
      <c r="AH218">
        <f>PRODUCT(INDEX(Overzicht!$B$2:$E$35,MATCH(demand!AH$1,Overzicht!$B$2:$B$35,0),4),INDEX(Verdeelsleutels_percentage!$A:$AB,MATCH(demand!$C218,Verdeelsleutels_percentage!$C:$C,0),MATCH(INDEX(Overzicht!$B$1:$F$35,MATCH(demand!AH$1,Overzicht!$B:$B,0),5),Verdeelsleutels_percentage!$1:$1,0)))</f>
        <v>2.0380831518966228E-4</v>
      </c>
      <c r="AI218">
        <f>PRODUCT(INDEX(Overzicht!$B$2:$E$35,MATCH(demand!AI$1,Overzicht!$B$2:$B$35,0),4),INDEX(Verdeelsleutels_percentage!$A:$AB,MATCH(demand!$C218,Verdeelsleutels_percentage!$C:$C,0),MATCH(INDEX(Overzicht!$B$1:$F$35,MATCH(demand!AI$1,Overzicht!$B:$B,0),5),Verdeelsleutels_percentage!$1:$1,0)))</f>
        <v>3.1355125413794198E-5</v>
      </c>
      <c r="AJ218">
        <f>PRODUCT(INDEX(Overzicht!$B$2:$E$35,MATCH(demand!AJ$1,Overzicht!$B$2:$B$35,0),4),INDEX(Verdeelsleutels_percentage!$A:$AB,MATCH(demand!$C218,Verdeelsleutels_percentage!$C:$C,0),MATCH(INDEX(Overzicht!$B$1:$F$35,MATCH(demand!AJ$1,Overzicht!$B:$B,0),5),Verdeelsleutels_percentage!$1:$1,0)))</f>
        <v>0</v>
      </c>
      <c r="AK218">
        <f>PRODUCT(INDEX(Overzicht!$B$2:$E$35,MATCH(demand!AK$1,Overzicht!$B$2:$B$35,0),4),INDEX(Verdeelsleutels_percentage!$A:$AB,MATCH(demand!$C218,Verdeelsleutels_percentage!$C:$C,0),MATCH(INDEX(Overzicht!$B$1:$F$35,MATCH(demand!AK$1,Overzicht!$B:$B,0),5),Verdeelsleutels_percentage!$1:$1,0)))</f>
        <v>7.6275174583181513E-5</v>
      </c>
      <c r="AL218">
        <f>PRODUCT(INDEX(Overzicht!$B$2:$E$35,MATCH(demand!AL$1,Overzicht!$B$2:$B$35,0),4),INDEX(Verdeelsleutels_percentage!$A:$AB,MATCH(demand!$C218,Verdeelsleutels_percentage!$C:$C,0),MATCH(INDEX(Overzicht!$B$1:$F$35,MATCH(demand!AL$1,Overzicht!$B:$B,0),5),Verdeelsleutels_percentage!$1:$1,0)))</f>
        <v>9.7788685363053222E-4</v>
      </c>
      <c r="AM218">
        <f>PRODUCT(INDEX(Overzicht!$B$2:$E$35,MATCH(demand!AM$1,Overzicht!$B$2:$B$35,0),4),INDEX(Verdeelsleutels_percentage!$A:$AB,MATCH(demand!$C218,Verdeelsleutels_percentage!$C:$C,0),MATCH(INDEX(Overzicht!$B$1:$F$35,MATCH(demand!AM$1,Overzicht!$B:$B,0),5),Verdeelsleutels_percentage!$1:$1,0)))</f>
        <v>1.9557737072610644E-3</v>
      </c>
      <c r="AN218">
        <f>PRODUCT(INDEX(Overzicht!$B$2:$E$35,MATCH(demand!AN$1,Overzicht!$B$2:$B$35,0),4),INDEX(Verdeelsleutels_percentage!$A:$AB,MATCH(demand!$C218,Verdeelsleutels_percentage!$C:$C,0),MATCH(INDEX(Overzicht!$B$1:$F$35,MATCH(demand!AN$1,Overzicht!$B:$B,0),5),Verdeelsleutels_percentage!$1:$1,0)))</f>
        <v>9.7788685363053222E-4</v>
      </c>
      <c r="AO218">
        <f>PRODUCT(INDEX(Overzicht!$B$2:$E$35,MATCH(demand!AO$1,Overzicht!$B$2:$B$35,0),4),INDEX(Verdeelsleutels_percentage!$A:$AB,MATCH(demand!$C218,Verdeelsleutels_percentage!$C:$C,0),MATCH(INDEX(Overzicht!$B$1:$F$35,MATCH(demand!AO$1,Overzicht!$B:$B,0),5),Verdeelsleutels_percentage!$1:$1,0)))</f>
        <v>3.4226039877068627E-3</v>
      </c>
    </row>
    <row r="219" spans="2:41">
      <c r="B219" t="str">
        <f>INDEX('ETLocal datasets'!B:C,MATCH(C219,'ETLocal datasets'!C:C,0),1)</f>
        <v>GM0642</v>
      </c>
      <c r="C219" t="str">
        <f>'ETLocal datasets'!C202</f>
        <v>Zwijndrecht</v>
      </c>
      <c r="D219">
        <f t="shared" si="18"/>
        <v>1.8344675332822809E-2</v>
      </c>
      <c r="E219">
        <f t="shared" si="19"/>
        <v>9.5142566033279849E-2</v>
      </c>
      <c r="F219">
        <f t="shared" si="20"/>
        <v>2.712099752791361E-2</v>
      </c>
      <c r="G219">
        <f t="shared" si="21"/>
        <v>5.5791766343136567E-2</v>
      </c>
      <c r="H219">
        <f>PRODUCT(INDEX(Overzicht!$B$2:$E$35,MATCH(demand!H$1,Overzicht!$B$2:$B$35,0),4),INDEX(Verdeelsleutels_percentage!$A:$AB,MATCH(demand!$C219,Verdeelsleutels_percentage!$C:$C,0),MATCH(INDEX(Overzicht!$B$1:$F$35,MATCH(demand!H$1,Overzicht!$B:$B,0),5),Verdeelsleutels_percentage!$1:$1,0)))</f>
        <v>2.712099752791361E-2</v>
      </c>
      <c r="I219">
        <f>PRODUCT(INDEX(Overzicht!$B$2:$E$35,MATCH(demand!I$1,Overzicht!$B$2:$B$35,0),4),INDEX(Verdeelsleutels_percentage!$A:$AB,MATCH(demand!$C219,Verdeelsleutels_percentage!$C:$C,0),MATCH(INDEX(Overzicht!$B$1:$F$35,MATCH(demand!I$1,Overzicht!$B:$B,0),5),Verdeelsleutels_percentage!$1:$1,0)))</f>
        <v>6.2465473862419044E-4</v>
      </c>
      <c r="J219">
        <f>PRODUCT(INDEX(Overzicht!$B$2:$E$35,MATCH(demand!J$1,Overzicht!$B$2:$B$35,0),4),INDEX(Verdeelsleutels_percentage!$A:$AB,MATCH(demand!$C219,Verdeelsleutels_percentage!$C:$C,0),MATCH(INDEX(Overzicht!$B$1:$F$35,MATCH(demand!J$1,Overzicht!$B:$B,0),5),Verdeelsleutels_percentage!$1:$1,0)))</f>
        <v>6.1990851492373959E-3</v>
      </c>
      <c r="K219">
        <f>PRODUCT(INDEX(Overzicht!$B$2:$E$35,MATCH(demand!K$1,Overzicht!$B$2:$B$35,0),4),INDEX(Verdeelsleutels_percentage!$A:$AB,MATCH(demand!$C219,Verdeelsleutels_percentage!$C:$C,0),MATCH(INDEX(Overzicht!$B$1:$F$35,MATCH(demand!K$1,Overzicht!$B:$B,0),5),Verdeelsleutels_percentage!$1:$1,0)))</f>
        <v>7.2876386172822234E-5</v>
      </c>
      <c r="L219">
        <f>PRODUCT(INDEX(Overzicht!$B$2:$E$35,MATCH(demand!L$1,Overzicht!$B$2:$B$35,0),4),INDEX(Verdeelsleutels_percentage!$A:$AB,MATCH(demand!$C219,Verdeelsleutels_percentage!$C:$C,0),MATCH(INDEX(Overzicht!$B$1:$F$35,MATCH(demand!L$1,Overzicht!$B:$B,0),5),Verdeelsleutels_percentage!$1:$1,0)))</f>
        <v>9.2986277238560951E-3</v>
      </c>
      <c r="M219">
        <f>PRODUCT(INDEX(Overzicht!$B$2:$E$35,MATCH(demand!M$1,Overzicht!$B$2:$B$35,0),4),INDEX(Verdeelsleutels_percentage!$A:$AB,MATCH(demand!$C219,Verdeelsleutels_percentage!$C:$C,0),MATCH(INDEX(Overzicht!$B$1:$F$35,MATCH(demand!M$1,Overzicht!$B:$B,0),5),Verdeelsleutels_percentage!$1:$1,0)))</f>
        <v>8.8044125644146359E-5</v>
      </c>
      <c r="N219">
        <f>PRODUCT(INDEX(Overzicht!$B$2:$E$35,MATCH(demand!N$1,Overzicht!$B$2:$B$35,0),4),INDEX(Verdeelsleutels_percentage!$A:$AB,MATCH(demand!$C219,Verdeelsleutels_percentage!$C:$C,0),MATCH(INDEX(Overzicht!$B$1:$F$35,MATCH(demand!N$1,Overzicht!$B:$B,0),5),Verdeelsleutels_percentage!$1:$1,0)))</f>
        <v>9.5926171178003293E-5</v>
      </c>
      <c r="O219">
        <f>PRODUCT(INDEX(Overzicht!$B$2:$E$35,MATCH(demand!O$1,Overzicht!$B$2:$B$35,0),4),INDEX(Verdeelsleutels_percentage!$A:$AB,MATCH(demand!$C219,Verdeelsleutels_percentage!$C:$C,0),MATCH(INDEX(Overzicht!$B$1:$F$35,MATCH(demand!O$1,Overzicht!$B:$B,0),5),Verdeelsleutels_percentage!$1:$1,0)))</f>
        <v>0</v>
      </c>
      <c r="P219">
        <f>PRODUCT(INDEX(Overzicht!$B$2:$E$35,MATCH(demand!P$1,Overzicht!$B$2:$B$35,0),4),INDEX(Verdeelsleutels_percentage!$A:$AB,MATCH(demand!$C219,Verdeelsleutels_percentage!$C:$C,0),MATCH(INDEX(Overzicht!$B$1:$F$35,MATCH(demand!P$1,Overzicht!$B:$B,0),5),Verdeelsleutels_percentage!$1:$1,0)))</f>
        <v>0</v>
      </c>
      <c r="Q219">
        <f>PRODUCT(INDEX(Overzicht!$B$2:$E$35,MATCH(demand!Q$1,Overzicht!$B$2:$B$35,0),4),INDEX(Verdeelsleutels_percentage!$A:$AB,MATCH(demand!$C219,Verdeelsleutels_percentage!$C:$C,0),MATCH(INDEX(Overzicht!$B$1:$F$35,MATCH(demand!Q$1,Overzicht!$B:$B,0),5),Verdeelsleutels_percentage!$1:$1,0)))</f>
        <v>9.2017670183992591E-3</v>
      </c>
      <c r="R219">
        <f>PRODUCT(INDEX(Overzicht!$B$2:$E$35,MATCH(demand!R$1,Overzicht!$B$2:$B$35,0),4),INDEX(Verdeelsleutels_percentage!$A:$AB,MATCH(demand!$C219,Verdeelsleutels_percentage!$C:$C,0),MATCH(INDEX(Overzicht!$B$1:$F$35,MATCH(demand!R$1,Overzicht!$B:$B,0),5),Verdeelsleutels_percentage!$1:$1,0)))</f>
        <v>1.6466319927661832E-3</v>
      </c>
      <c r="S219">
        <f>PRODUCT(INDEX(Overzicht!$B$2:$E$35,MATCH(demand!S$1,Overzicht!$B$2:$B$35,0),4),INDEX(Verdeelsleutels_percentage!$A:$AB,MATCH(demand!$C219,Verdeelsleutels_percentage!$C:$C,0),MATCH(INDEX(Overzicht!$B$1:$F$35,MATCH(demand!S$1,Overzicht!$B:$B,0),5),Verdeelsleutels_percentage!$1:$1,0)))</f>
        <v>1.2656465513026351E-2</v>
      </c>
      <c r="T219">
        <f>PRODUCT(INDEX(Overzicht!$B$2:$E$35,MATCH(demand!T$1,Overzicht!$B$2:$B$35,0),4),INDEX(Verdeelsleutels_percentage!$A:$AB,MATCH(demand!$C219,Verdeelsleutels_percentage!$C:$C,0),MATCH(INDEX(Overzicht!$B$1:$F$35,MATCH(demand!T$1,Overzicht!$B:$B,0),5),Verdeelsleutels_percentage!$1:$1,0)))</f>
        <v>1.0331808582062327E-2</v>
      </c>
      <c r="U219">
        <f>PRODUCT(INDEX(Overzicht!$B$2:$E$35,MATCH(demand!U$1,Overzicht!$B$2:$B$35,0),4),INDEX(Verdeelsleutels_percentage!$A:$AB,MATCH(demand!$C219,Verdeelsleutels_percentage!$C:$C,0),MATCH(INDEX(Overzicht!$B$1:$F$35,MATCH(demand!U$1,Overzicht!$B:$B,0),5),Verdeelsleutels_percentage!$1:$1,0)))</f>
        <v>3.2286901818944773E-2</v>
      </c>
      <c r="V219">
        <f>PRODUCT(INDEX(Overzicht!$B$2:$E$35,MATCH(demand!V$1,Overzicht!$B$2:$B$35,0),4),INDEX(Verdeelsleutels_percentage!$A:$AB,MATCH(demand!$C219,Verdeelsleutels_percentage!$C:$C,0),MATCH(INDEX(Overzicht!$B$1:$F$35,MATCH(demand!V$1,Overzicht!$B:$B,0),5),Verdeelsleutels_percentage!$1:$1,0)))</f>
        <v>2.84124736006714E-3</v>
      </c>
      <c r="W219">
        <f>PRODUCT(INDEX(Overzicht!$B$2:$E$35,MATCH(demand!W$1,Overzicht!$B$2:$B$35,0),4),INDEX(Verdeelsleutels_percentage!$A:$AB,MATCH(demand!$C219,Verdeelsleutels_percentage!$C:$C,0),MATCH(INDEX(Overzicht!$B$1:$F$35,MATCH(demand!W$1,Overzicht!$B:$B,0),5),Verdeelsleutels_percentage!$1:$1,0)))</f>
        <v>3.099542574618698E-2</v>
      </c>
      <c r="X219">
        <f>PRODUCT(INDEX(Overzicht!$B$2:$E$35,MATCH(demand!X$1,Overzicht!$B$2:$B$35,0),4),INDEX(Verdeelsleutels_percentage!$A:$AB,MATCH(demand!$C219,Verdeelsleutels_percentage!$C:$C,0),MATCH(INDEX(Overzicht!$B$1:$F$35,MATCH(demand!X$1,Overzicht!$B:$B,0),5),Verdeelsleutels_percentage!$1:$1,0)))</f>
        <v>2.5053476719313152E-4</v>
      </c>
      <c r="Y219">
        <f>PRODUCT(INDEX(Overzicht!$B$2:$E$35,MATCH(demand!Y$1,Overzicht!$B$2:$B$35,0),4),INDEX(Verdeelsleutels_percentage!$A:$AB,MATCH(demand!$C219,Verdeelsleutels_percentage!$C:$C,0),MATCH(INDEX(Overzicht!$B$1:$F$35,MATCH(demand!Y$1,Overzicht!$B:$B,0),5),Verdeelsleutels_percentage!$1:$1,0)))</f>
        <v>2.087494751414938E-7</v>
      </c>
      <c r="Z219">
        <f>PRODUCT(INDEX(Overzicht!$B$2:$E$35,MATCH(demand!Z$1,Overzicht!$B$2:$B$35,0),4),INDEX(Verdeelsleutels_percentage!$A:$AB,MATCH(demand!$C219,Verdeelsleutels_percentage!$C:$C,0),MATCH(INDEX(Overzicht!$B$1:$F$35,MATCH(demand!Z$1,Overzicht!$B:$B,0),5),Verdeelsleutels_percentage!$1:$1,0)))</f>
        <v>0</v>
      </c>
      <c r="AA219">
        <f>PRODUCT(INDEX(Overzicht!$B$2:$E$35,MATCH(demand!AA$1,Overzicht!$B$2:$B$35,0),4),INDEX(Verdeelsleutels_percentage!$A:$AB,MATCH(demand!$C219,Verdeelsleutels_percentage!$C:$C,0),MATCH(INDEX(Overzicht!$B$1:$F$35,MATCH(demand!AA$1,Overzicht!$B:$B,0),5),Verdeelsleutels_percentage!$1:$1,0)))</f>
        <v>4.8830286582805569E-6</v>
      </c>
      <c r="AB219">
        <f>PRODUCT(INDEX(Overzicht!$B$2:$E$35,MATCH(demand!AB$1,Overzicht!$B$2:$B$35,0),4),INDEX(Verdeelsleutels_percentage!$A:$AB,MATCH(demand!$C219,Verdeelsleutels_percentage!$C:$C,0),MATCH(INDEX(Overzicht!$B$1:$F$35,MATCH(demand!AB$1,Overzicht!$B:$B,0),5),Verdeelsleutels_percentage!$1:$1,0)))</f>
        <v>1.3015314141017476E-2</v>
      </c>
      <c r="AC219">
        <f>PRODUCT(INDEX(Overzicht!$B$2:$E$35,MATCH(demand!AC$1,Overzicht!$B$2:$B$35,0),4),INDEX(Verdeelsleutels_percentage!$A:$AB,MATCH(demand!$C219,Verdeelsleutels_percentage!$C:$C,0),MATCH(INDEX(Overzicht!$B$1:$F$35,MATCH(demand!AC$1,Overzicht!$B:$B,0),5),Verdeelsleutels_percentage!$1:$1,0)))</f>
        <v>4.4813654942116538E-4</v>
      </c>
      <c r="AD219">
        <f>PRODUCT(INDEX(Overzicht!$B$2:$E$35,MATCH(demand!AD$1,Overzicht!$B$2:$B$35,0),4),INDEX(Verdeelsleutels_percentage!$A:$AB,MATCH(demand!$C219,Verdeelsleutels_percentage!$C:$C,0),MATCH(INDEX(Overzicht!$B$1:$F$35,MATCH(demand!AD$1,Overzicht!$B:$B,0),5),Verdeelsleutels_percentage!$1:$1,0)))</f>
        <v>0</v>
      </c>
      <c r="AE219">
        <f>PRODUCT(INDEX(Overzicht!$B$2:$E$35,MATCH(demand!AE$1,Overzicht!$B$2:$B$35,0),4),INDEX(Verdeelsleutels_percentage!$A:$AB,MATCH(demand!$C219,Verdeelsleutels_percentage!$C:$C,0),MATCH(INDEX(Overzicht!$B$1:$F$35,MATCH(demand!AE$1,Overzicht!$B:$B,0),5),Verdeelsleutels_percentage!$1:$1,0)))</f>
        <v>0</v>
      </c>
      <c r="AF219">
        <f>PRODUCT(INDEX(Overzicht!$B$2:$E$35,MATCH(demand!AF$1,Overzicht!$B$2:$B$35,0),4),INDEX(Verdeelsleutels_percentage!$A:$AB,MATCH(demand!$C219,Verdeelsleutels_percentage!$C:$C,0),MATCH(INDEX(Overzicht!$B$1:$F$35,MATCH(demand!AF$1,Overzicht!$B:$B,0),5),Verdeelsleutels_percentage!$1:$1,0)))</f>
        <v>0</v>
      </c>
      <c r="AG219">
        <f>PRODUCT(INDEX(Overzicht!$B$2:$E$35,MATCH(demand!AG$1,Overzicht!$B$2:$B$35,0),4),INDEX(Verdeelsleutels_percentage!$A:$AB,MATCH(demand!$C219,Verdeelsleutels_percentage!$C:$C,0),MATCH(INDEX(Overzicht!$B$1:$F$35,MATCH(demand!AG$1,Overzicht!$B:$B,0),5),Verdeelsleutels_percentage!$1:$1,0)))</f>
        <v>0</v>
      </c>
      <c r="AH219">
        <f>PRODUCT(INDEX(Overzicht!$B$2:$E$35,MATCH(demand!AH$1,Overzicht!$B$2:$B$35,0),4),INDEX(Verdeelsleutels_percentage!$A:$AB,MATCH(demand!$C219,Verdeelsleutels_percentage!$C:$C,0),MATCH(INDEX(Overzicht!$B$1:$F$35,MATCH(demand!AH$1,Overzicht!$B:$B,0),5),Verdeelsleutels_percentage!$1:$1,0)))</f>
        <v>6.3479372557647242E-5</v>
      </c>
      <c r="AI219">
        <f>PRODUCT(INDEX(Overzicht!$B$2:$E$35,MATCH(demand!AI$1,Overzicht!$B$2:$B$35,0),4),INDEX(Verdeelsleutels_percentage!$A:$AB,MATCH(demand!$C219,Verdeelsleutels_percentage!$C:$C,0),MATCH(INDEX(Overzicht!$B$1:$F$35,MATCH(demand!AI$1,Overzicht!$B:$B,0),5),Verdeelsleutels_percentage!$1:$1,0)))</f>
        <v>9.7660573165611137E-6</v>
      </c>
      <c r="AJ219">
        <f>PRODUCT(INDEX(Overzicht!$B$2:$E$35,MATCH(demand!AJ$1,Overzicht!$B$2:$B$35,0),4),INDEX(Verdeelsleutels_percentage!$A:$AB,MATCH(demand!$C219,Verdeelsleutels_percentage!$C:$C,0),MATCH(INDEX(Overzicht!$B$1:$F$35,MATCH(demand!AJ$1,Overzicht!$B:$B,0),5),Verdeelsleutels_percentage!$1:$1,0)))</f>
        <v>0</v>
      </c>
      <c r="AK219">
        <f>PRODUCT(INDEX(Overzicht!$B$2:$E$35,MATCH(demand!AK$1,Overzicht!$B$2:$B$35,0),4),INDEX(Verdeelsleutels_percentage!$A:$AB,MATCH(demand!$C219,Verdeelsleutels_percentage!$C:$C,0),MATCH(INDEX(Overzicht!$B$1:$F$35,MATCH(demand!AK$1,Overzicht!$B:$B,0),5),Verdeelsleutels_percentage!$1:$1,0)))</f>
        <v>4.0294053470043076E-4</v>
      </c>
      <c r="AL219">
        <f>PRODUCT(INDEX(Overzicht!$B$2:$E$35,MATCH(demand!AL$1,Overzicht!$B$2:$B$35,0),4),INDEX(Verdeelsleutels_percentage!$A:$AB,MATCH(demand!$C219,Verdeelsleutels_percentage!$C:$C,0),MATCH(INDEX(Overzicht!$B$1:$F$35,MATCH(demand!AL$1,Overzicht!$B:$B,0),5),Verdeelsleutels_percentage!$1:$1,0)))</f>
        <v>5.1659042910311634E-3</v>
      </c>
      <c r="AM219">
        <f>PRODUCT(INDEX(Overzicht!$B$2:$E$35,MATCH(demand!AM$1,Overzicht!$B$2:$B$35,0),4),INDEX(Verdeelsleutels_percentage!$A:$AB,MATCH(demand!$C219,Verdeelsleutels_percentage!$C:$C,0),MATCH(INDEX(Overzicht!$B$1:$F$35,MATCH(demand!AM$1,Overzicht!$B:$B,0),5),Verdeelsleutels_percentage!$1:$1,0)))</f>
        <v>1.0331808582062327E-2</v>
      </c>
      <c r="AN219">
        <f>PRODUCT(INDEX(Overzicht!$B$2:$E$35,MATCH(demand!AN$1,Overzicht!$B$2:$B$35,0),4),INDEX(Verdeelsleutels_percentage!$A:$AB,MATCH(demand!$C219,Verdeelsleutels_percentage!$C:$C,0),MATCH(INDEX(Overzicht!$B$1:$F$35,MATCH(demand!AN$1,Overzicht!$B:$B,0),5),Verdeelsleutels_percentage!$1:$1,0)))</f>
        <v>5.1659042910311634E-3</v>
      </c>
      <c r="AO219">
        <f>PRODUCT(INDEX(Overzicht!$B$2:$E$35,MATCH(demand!AO$1,Overzicht!$B$2:$B$35,0),4),INDEX(Verdeelsleutels_percentage!$A:$AB,MATCH(demand!$C219,Verdeelsleutels_percentage!$C:$C,0),MATCH(INDEX(Overzicht!$B$1:$F$35,MATCH(demand!AO$1,Overzicht!$B:$B,0),5),Verdeelsleutels_percentage!$1:$1,0)))</f>
        <v>1.8080665018609072E-2</v>
      </c>
    </row>
    <row r="220" spans="2:41">
      <c r="B220" t="str">
        <f>INDEX('ETLocal datasets'!B:C,MATCH(C220,'ETLocal datasets'!C:C,0),1)</f>
        <v>GM0654</v>
      </c>
      <c r="C220" t="str">
        <f>'ETLocal datasets'!C203</f>
        <v>Borsele</v>
      </c>
      <c r="D220">
        <f t="shared" si="18"/>
        <v>0.11137158279099117</v>
      </c>
      <c r="E220">
        <f t="shared" si="19"/>
        <v>6.6183671158835403E-2</v>
      </c>
      <c r="F220">
        <f t="shared" si="20"/>
        <v>1.3852432707641978E-2</v>
      </c>
      <c r="G220">
        <f t="shared" si="21"/>
        <v>2.8496432998577782E-2</v>
      </c>
      <c r="H220">
        <f>PRODUCT(INDEX(Overzicht!$B$2:$E$35,MATCH(demand!H$1,Overzicht!$B$2:$B$35,0),4),INDEX(Verdeelsleutels_percentage!$A:$AB,MATCH(demand!$C220,Verdeelsleutels_percentage!$C:$C,0),MATCH(INDEX(Overzicht!$B$1:$F$35,MATCH(demand!H$1,Overzicht!$B:$B,0),5),Verdeelsleutels_percentage!$1:$1,0)))</f>
        <v>1.3852432707641978E-2</v>
      </c>
      <c r="I220">
        <f>PRODUCT(INDEX(Overzicht!$B$2:$E$35,MATCH(demand!I$1,Overzicht!$B$2:$B$35,0),4),INDEX(Verdeelsleutels_percentage!$A:$AB,MATCH(demand!$C220,Verdeelsleutels_percentage!$C:$C,0),MATCH(INDEX(Overzicht!$B$1:$F$35,MATCH(demand!I$1,Overzicht!$B:$B,0),5),Verdeelsleutels_percentage!$1:$1,0)))</f>
        <v>3.1348407588175801E-2</v>
      </c>
      <c r="J220">
        <f>PRODUCT(INDEX(Overzicht!$B$2:$E$35,MATCH(demand!J$1,Overzicht!$B$2:$B$35,0),4),INDEX(Verdeelsleutels_percentage!$A:$AB,MATCH(demand!$C220,Verdeelsleutels_percentage!$C:$C,0),MATCH(INDEX(Overzicht!$B$1:$F$35,MATCH(demand!J$1,Overzicht!$B:$B,0),5),Verdeelsleutels_percentage!$1:$1,0)))</f>
        <v>3.1662703331753091E-3</v>
      </c>
      <c r="K220">
        <f>PRODUCT(INDEX(Overzicht!$B$2:$E$35,MATCH(demand!K$1,Overzicht!$B$2:$B$35,0),4),INDEX(Verdeelsleutels_percentage!$A:$AB,MATCH(demand!$C220,Verdeelsleutels_percentage!$C:$C,0),MATCH(INDEX(Overzicht!$B$1:$F$35,MATCH(demand!K$1,Overzicht!$B:$B,0),5),Verdeelsleutels_percentage!$1:$1,0)))</f>
        <v>3.6573142186205102E-3</v>
      </c>
      <c r="L220">
        <f>PRODUCT(INDEX(Overzicht!$B$2:$E$35,MATCH(demand!L$1,Overzicht!$B$2:$B$35,0),4),INDEX(Verdeelsleutels_percentage!$A:$AB,MATCH(demand!$C220,Verdeelsleutels_percentage!$C:$C,0),MATCH(INDEX(Overzicht!$B$1:$F$35,MATCH(demand!L$1,Overzicht!$B:$B,0),5),Verdeelsleutels_percentage!$1:$1,0)))</f>
        <v>4.7494054997629636E-3</v>
      </c>
      <c r="M220">
        <f>PRODUCT(INDEX(Overzicht!$B$2:$E$35,MATCH(demand!M$1,Overzicht!$B$2:$B$35,0),4),INDEX(Verdeelsleutels_percentage!$A:$AB,MATCH(demand!$C220,Verdeelsleutels_percentage!$C:$C,0),MATCH(INDEX(Overzicht!$B$1:$F$35,MATCH(demand!M$1,Overzicht!$B:$B,0),5),Verdeelsleutels_percentage!$1:$1,0)))</f>
        <v>9.8698786818064862E-4</v>
      </c>
      <c r="N220">
        <f>PRODUCT(INDEX(Overzicht!$B$2:$E$35,MATCH(demand!N$1,Overzicht!$B$2:$B$35,0),4),INDEX(Verdeelsleutels_percentage!$A:$AB,MATCH(demand!$C220,Verdeelsleutels_percentage!$C:$C,0),MATCH(INDEX(Overzicht!$B$1:$F$35,MATCH(demand!N$1,Overzicht!$B:$B,0),5),Verdeelsleutels_percentage!$1:$1,0)))</f>
        <v>1.1087874669396952E-2</v>
      </c>
      <c r="O220">
        <f>PRODUCT(INDEX(Overzicht!$B$2:$E$35,MATCH(demand!O$1,Overzicht!$B$2:$B$35,0),4),INDEX(Verdeelsleutels_percentage!$A:$AB,MATCH(demand!$C220,Verdeelsleutels_percentage!$C:$C,0),MATCH(INDEX(Overzicht!$B$1:$F$35,MATCH(demand!O$1,Overzicht!$B:$B,0),5),Verdeelsleutels_percentage!$1:$1,0)))</f>
        <v>0</v>
      </c>
      <c r="P220">
        <f>PRODUCT(INDEX(Overzicht!$B$2:$E$35,MATCH(demand!P$1,Overzicht!$B$2:$B$35,0),4),INDEX(Verdeelsleutels_percentage!$A:$AB,MATCH(demand!$C220,Verdeelsleutels_percentage!$C:$C,0),MATCH(INDEX(Overzicht!$B$1:$F$35,MATCH(demand!P$1,Overzicht!$B:$B,0),5),Verdeelsleutels_percentage!$1:$1,0)))</f>
        <v>6.485407420305217E-2</v>
      </c>
      <c r="Q220">
        <f>PRODUCT(INDEX(Overzicht!$B$2:$E$35,MATCH(demand!Q$1,Overzicht!$B$2:$B$35,0),4),INDEX(Verdeelsleutels_percentage!$A:$AB,MATCH(demand!$C220,Verdeelsleutels_percentage!$C:$C,0),MATCH(INDEX(Overzicht!$B$1:$F$35,MATCH(demand!Q$1,Overzicht!$B:$B,0),5),Verdeelsleutels_percentage!$1:$1,0)))</f>
        <v>4.6999325258070997E-3</v>
      </c>
      <c r="R220">
        <f>PRODUCT(INDEX(Overzicht!$B$2:$E$35,MATCH(demand!R$1,Overzicht!$B$2:$B$35,0),4),INDEX(Verdeelsleutels_percentage!$A:$AB,MATCH(demand!$C220,Verdeelsleutels_percentage!$C:$C,0),MATCH(INDEX(Overzicht!$B$1:$F$35,MATCH(demand!R$1,Overzicht!$B:$B,0),5),Verdeelsleutels_percentage!$1:$1,0)))</f>
        <v>8.4104055724969142E-4</v>
      </c>
      <c r="S220">
        <f>PRODUCT(INDEX(Overzicht!$B$2:$E$35,MATCH(demand!S$1,Overzicht!$B$2:$B$35,0),4),INDEX(Verdeelsleutels_percentage!$A:$AB,MATCH(demand!$C220,Verdeelsleutels_percentage!$C:$C,0),MATCH(INDEX(Overzicht!$B$1:$F$35,MATCH(demand!S$1,Overzicht!$B:$B,0),5),Verdeelsleutels_percentage!$1:$1,0)))</f>
        <v>6.4644685968995898E-3</v>
      </c>
      <c r="T220">
        <f>PRODUCT(INDEX(Overzicht!$B$2:$E$35,MATCH(demand!T$1,Overzicht!$B$2:$B$35,0),4),INDEX(Verdeelsleutels_percentage!$A:$AB,MATCH(demand!$C220,Verdeelsleutels_percentage!$C:$C,0),MATCH(INDEX(Overzicht!$B$1:$F$35,MATCH(demand!T$1,Overzicht!$B:$B,0),5),Verdeelsleutels_percentage!$1:$1,0)))</f>
        <v>5.2771172219588484E-3</v>
      </c>
      <c r="U220">
        <f>PRODUCT(INDEX(Overzicht!$B$2:$E$35,MATCH(demand!U$1,Overzicht!$B$2:$B$35,0),4),INDEX(Verdeelsleutels_percentage!$A:$AB,MATCH(demand!$C220,Verdeelsleutels_percentage!$C:$C,0),MATCH(INDEX(Overzicht!$B$1:$F$35,MATCH(demand!U$1,Overzicht!$B:$B,0),5),Verdeelsleutels_percentage!$1:$1,0)))</f>
        <v>1.64909913186214E-2</v>
      </c>
      <c r="V220">
        <f>PRODUCT(INDEX(Overzicht!$B$2:$E$35,MATCH(demand!V$1,Overzicht!$B$2:$B$35,0),4),INDEX(Verdeelsleutels_percentage!$A:$AB,MATCH(demand!$C220,Verdeelsleutels_percentage!$C:$C,0),MATCH(INDEX(Overzicht!$B$1:$F$35,MATCH(demand!V$1,Overzicht!$B:$B,0),5),Verdeelsleutels_percentage!$1:$1,0)))</f>
        <v>1.4512072360386835E-3</v>
      </c>
      <c r="W220">
        <f>PRODUCT(INDEX(Overzicht!$B$2:$E$35,MATCH(demand!W$1,Overzicht!$B$2:$B$35,0),4),INDEX(Verdeelsleutels_percentage!$A:$AB,MATCH(demand!$C220,Verdeelsleutels_percentage!$C:$C,0),MATCH(INDEX(Overzicht!$B$1:$F$35,MATCH(demand!W$1,Overzicht!$B:$B,0),5),Verdeelsleutels_percentage!$1:$1,0)))</f>
        <v>1.5831351665876545E-2</v>
      </c>
      <c r="X220">
        <f>PRODUCT(INDEX(Overzicht!$B$2:$E$35,MATCH(demand!X$1,Overzicht!$B$2:$B$35,0),4),INDEX(Verdeelsleutels_percentage!$A:$AB,MATCH(demand!$C220,Verdeelsleutels_percentage!$C:$C,0),MATCH(INDEX(Overzicht!$B$1:$F$35,MATCH(demand!X$1,Overzicht!$B:$B,0),5),Verdeelsleutels_percentage!$1:$1,0)))</f>
        <v>4.7323233803147062E-4</v>
      </c>
      <c r="Y220">
        <f>PRODUCT(INDEX(Overzicht!$B$2:$E$35,MATCH(demand!Y$1,Overzicht!$B$2:$B$35,0),4),INDEX(Verdeelsleutels_percentage!$A:$AB,MATCH(demand!$C220,Verdeelsleutels_percentage!$C:$C,0),MATCH(INDEX(Overzicht!$B$1:$F$35,MATCH(demand!Y$1,Overzicht!$B:$B,0),5),Verdeelsleutels_percentage!$1:$1,0)))</f>
        <v>4.4605863122267545E-6</v>
      </c>
      <c r="Z220">
        <f>PRODUCT(INDEX(Overzicht!$B$2:$E$35,MATCH(demand!Z$1,Overzicht!$B$2:$B$35,0),4),INDEX(Verdeelsleutels_percentage!$A:$AB,MATCH(demand!$C220,Verdeelsleutels_percentage!$C:$C,0),MATCH(INDEX(Overzicht!$B$1:$F$35,MATCH(demand!Z$1,Overzicht!$B:$B,0),5),Verdeelsleutels_percentage!$1:$1,0)))</f>
        <v>0</v>
      </c>
      <c r="AA220">
        <f>PRODUCT(INDEX(Overzicht!$B$2:$E$35,MATCH(demand!AA$1,Overzicht!$B$2:$B$35,0),4),INDEX(Verdeelsleutels_percentage!$A:$AB,MATCH(demand!$C220,Verdeelsleutels_percentage!$C:$C,0),MATCH(INDEX(Overzicht!$B$1:$F$35,MATCH(demand!AA$1,Overzicht!$B:$B,0),5),Verdeelsleutels_percentage!$1:$1,0)))</f>
        <v>1.0434120028600596E-4</v>
      </c>
      <c r="AB220">
        <f>PRODUCT(INDEX(Overzicht!$B$2:$E$35,MATCH(demand!AB$1,Overzicht!$B$2:$B$35,0),4),INDEX(Verdeelsleutels_percentage!$A:$AB,MATCH(demand!$C220,Verdeelsleutels_percentage!$C:$C,0),MATCH(INDEX(Overzicht!$B$1:$F$35,MATCH(demand!AB$1,Overzicht!$B:$B,0),5),Verdeelsleutels_percentage!$1:$1,0)))</f>
        <v>1.2541974269654407E-2</v>
      </c>
      <c r="AC220">
        <f>PRODUCT(INDEX(Overzicht!$B$2:$E$35,MATCH(demand!AC$1,Overzicht!$B$2:$B$35,0),4),INDEX(Verdeelsleutels_percentage!$A:$AB,MATCH(demand!$C220,Verdeelsleutels_percentage!$C:$C,0),MATCH(INDEX(Overzicht!$B$1:$F$35,MATCH(demand!AC$1,Overzicht!$B:$B,0),5),Verdeelsleutels_percentage!$1:$1,0)))</f>
        <v>4.6111989301186374E-4</v>
      </c>
      <c r="AD220">
        <f>PRODUCT(INDEX(Overzicht!$B$2:$E$35,MATCH(demand!AD$1,Overzicht!$B$2:$B$35,0),4),INDEX(Verdeelsleutels_percentage!$A:$AB,MATCH(demand!$C220,Verdeelsleutels_percentage!$C:$C,0),MATCH(INDEX(Overzicht!$B$1:$F$35,MATCH(demand!AD$1,Overzicht!$B:$B,0),5),Verdeelsleutels_percentage!$1:$1,0)))</f>
        <v>0</v>
      </c>
      <c r="AE220">
        <f>PRODUCT(INDEX(Overzicht!$B$2:$E$35,MATCH(demand!AE$1,Overzicht!$B$2:$B$35,0),4),INDEX(Verdeelsleutels_percentage!$A:$AB,MATCH(demand!$C220,Verdeelsleutels_percentage!$C:$C,0),MATCH(INDEX(Overzicht!$B$1:$F$35,MATCH(demand!AE$1,Overzicht!$B:$B,0),5),Verdeelsleutels_percentage!$1:$1,0)))</f>
        <v>0</v>
      </c>
      <c r="AF220">
        <f>PRODUCT(INDEX(Overzicht!$B$2:$E$35,MATCH(demand!AF$1,Overzicht!$B$2:$B$35,0),4),INDEX(Verdeelsleutels_percentage!$A:$AB,MATCH(demand!$C220,Verdeelsleutels_percentage!$C:$C,0),MATCH(INDEX(Overzicht!$B$1:$F$35,MATCH(demand!AF$1,Overzicht!$B:$B,0),5),Verdeelsleutels_percentage!$1:$1,0)))</f>
        <v>0</v>
      </c>
      <c r="AG220">
        <f>PRODUCT(INDEX(Overzicht!$B$2:$E$35,MATCH(demand!AG$1,Overzicht!$B$2:$B$35,0),4),INDEX(Verdeelsleutels_percentage!$A:$AB,MATCH(demand!$C220,Verdeelsleutels_percentage!$C:$C,0),MATCH(INDEX(Overzicht!$B$1:$F$35,MATCH(demand!AG$1,Overzicht!$B:$B,0),5),Verdeelsleutels_percentage!$1:$1,0)))</f>
        <v>0</v>
      </c>
      <c r="AH220">
        <f>PRODUCT(INDEX(Overzicht!$B$2:$E$35,MATCH(demand!AH$1,Overzicht!$B$2:$B$35,0),4),INDEX(Verdeelsleutels_percentage!$A:$AB,MATCH(demand!$C220,Verdeelsleutels_percentage!$C:$C,0),MATCH(INDEX(Overzicht!$B$1:$F$35,MATCH(demand!AH$1,Overzicht!$B:$B,0),5),Verdeelsleutels_percentage!$1:$1,0)))</f>
        <v>1.3564356037180775E-3</v>
      </c>
      <c r="AI220">
        <f>PRODUCT(INDEX(Overzicht!$B$2:$E$35,MATCH(demand!AI$1,Overzicht!$B$2:$B$35,0),4),INDEX(Verdeelsleutels_percentage!$A:$AB,MATCH(demand!$C220,Verdeelsleutels_percentage!$C:$C,0),MATCH(INDEX(Overzicht!$B$1:$F$35,MATCH(demand!AI$1,Overzicht!$B:$B,0),5),Verdeelsleutels_percentage!$1:$1,0)))</f>
        <v>2.0868240057201191E-4</v>
      </c>
      <c r="AJ220">
        <f>PRODUCT(INDEX(Overzicht!$B$2:$E$35,MATCH(demand!AJ$1,Overzicht!$B$2:$B$35,0),4),INDEX(Verdeelsleutels_percentage!$A:$AB,MATCH(demand!$C220,Verdeelsleutels_percentage!$C:$C,0),MATCH(INDEX(Overzicht!$B$1:$F$35,MATCH(demand!AJ$1,Overzicht!$B:$B,0),5),Verdeelsleutels_percentage!$1:$1,0)))</f>
        <v>0</v>
      </c>
      <c r="AK220">
        <f>PRODUCT(INDEX(Overzicht!$B$2:$E$35,MATCH(demand!AK$1,Overzicht!$B$2:$B$35,0),4),INDEX(Verdeelsleutels_percentage!$A:$AB,MATCH(demand!$C220,Verdeelsleutels_percentage!$C:$C,0),MATCH(INDEX(Overzicht!$B$1:$F$35,MATCH(demand!AK$1,Overzicht!$B:$B,0),5),Verdeelsleutels_percentage!$1:$1,0)))</f>
        <v>2.0580757165639509E-4</v>
      </c>
      <c r="AL220">
        <f>PRODUCT(INDEX(Overzicht!$B$2:$E$35,MATCH(demand!AL$1,Overzicht!$B$2:$B$35,0),4),INDEX(Verdeelsleutels_percentage!$A:$AB,MATCH(demand!$C220,Verdeelsleutels_percentage!$C:$C,0),MATCH(INDEX(Overzicht!$B$1:$F$35,MATCH(demand!AL$1,Overzicht!$B:$B,0),5),Verdeelsleutels_percentage!$1:$1,0)))</f>
        <v>2.6385586109794242E-3</v>
      </c>
      <c r="AM220">
        <f>PRODUCT(INDEX(Overzicht!$B$2:$E$35,MATCH(demand!AM$1,Overzicht!$B$2:$B$35,0),4),INDEX(Verdeelsleutels_percentage!$A:$AB,MATCH(demand!$C220,Verdeelsleutels_percentage!$C:$C,0),MATCH(INDEX(Overzicht!$B$1:$F$35,MATCH(demand!AM$1,Overzicht!$B:$B,0),5),Verdeelsleutels_percentage!$1:$1,0)))</f>
        <v>5.2771172219588484E-3</v>
      </c>
      <c r="AN220">
        <f>PRODUCT(INDEX(Overzicht!$B$2:$E$35,MATCH(demand!AN$1,Overzicht!$B$2:$B$35,0),4),INDEX(Verdeelsleutels_percentage!$A:$AB,MATCH(demand!$C220,Verdeelsleutels_percentage!$C:$C,0),MATCH(INDEX(Overzicht!$B$1:$F$35,MATCH(demand!AN$1,Overzicht!$B:$B,0),5),Verdeelsleutels_percentage!$1:$1,0)))</f>
        <v>2.6385586109794242E-3</v>
      </c>
      <c r="AO220">
        <f>PRODUCT(INDEX(Overzicht!$B$2:$E$35,MATCH(demand!AO$1,Overzicht!$B$2:$B$35,0),4),INDEX(Verdeelsleutels_percentage!$A:$AB,MATCH(demand!$C220,Verdeelsleutels_percentage!$C:$C,0),MATCH(INDEX(Overzicht!$B$1:$F$35,MATCH(demand!AO$1,Overzicht!$B:$B,0),5),Verdeelsleutels_percentage!$1:$1,0)))</f>
        <v>9.2349551384279839E-3</v>
      </c>
    </row>
    <row r="221" spans="2:41">
      <c r="B221" t="str">
        <f>INDEX('ETLocal datasets'!B:C,MATCH(C221,'ETLocal datasets'!C:C,0),1)</f>
        <v>GM0664</v>
      </c>
      <c r="C221" t="str">
        <f>'ETLocal datasets'!C204</f>
        <v>Goes</v>
      </c>
      <c r="D221">
        <f t="shared" si="18"/>
        <v>6.8602183244190151E-2</v>
      </c>
      <c r="E221">
        <f t="shared" si="19"/>
        <v>9.4335050242816493E-2</v>
      </c>
      <c r="F221">
        <f t="shared" si="20"/>
        <v>2.287656354126506E-2</v>
      </c>
      <c r="G221">
        <f t="shared" si="21"/>
        <v>4.7060359284888123E-2</v>
      </c>
      <c r="H221">
        <f>PRODUCT(INDEX(Overzicht!$B$2:$E$35,MATCH(demand!H$1,Overzicht!$B$2:$B$35,0),4),INDEX(Verdeelsleutels_percentage!$A:$AB,MATCH(demand!$C221,Verdeelsleutels_percentage!$C:$C,0),MATCH(INDEX(Overzicht!$B$1:$F$35,MATCH(demand!H$1,Overzicht!$B:$B,0),5),Verdeelsleutels_percentage!$1:$1,0)))</f>
        <v>2.287656354126506E-2</v>
      </c>
      <c r="I221">
        <f>PRODUCT(INDEX(Overzicht!$B$2:$E$35,MATCH(demand!I$1,Overzicht!$B$2:$B$35,0),4),INDEX(Verdeelsleutels_percentage!$A:$AB,MATCH(demand!$C221,Verdeelsleutels_percentage!$C:$C,0),MATCH(INDEX(Overzicht!$B$1:$F$35,MATCH(demand!I$1,Overzicht!$B:$B,0),5),Verdeelsleutels_percentage!$1:$1,0)))</f>
        <v>1.8875692093562088E-2</v>
      </c>
      <c r="J221">
        <f>PRODUCT(INDEX(Overzicht!$B$2:$E$35,MATCH(demand!J$1,Overzicht!$B$2:$B$35,0),4),INDEX(Verdeelsleutels_percentage!$A:$AB,MATCH(demand!$C221,Verdeelsleutels_percentage!$C:$C,0),MATCH(INDEX(Overzicht!$B$1:$F$35,MATCH(demand!J$1,Overzicht!$B:$B,0),5),Verdeelsleutels_percentage!$1:$1,0)))</f>
        <v>5.2289288094320135E-3</v>
      </c>
      <c r="K221">
        <f>PRODUCT(INDEX(Overzicht!$B$2:$E$35,MATCH(demand!K$1,Overzicht!$B$2:$B$35,0),4),INDEX(Verdeelsleutels_percentage!$A:$AB,MATCH(demand!$C221,Verdeelsleutels_percentage!$C:$C,0),MATCH(INDEX(Overzicht!$B$1:$F$35,MATCH(demand!K$1,Overzicht!$B:$B,0),5),Verdeelsleutels_percentage!$1:$1,0)))</f>
        <v>2.202164077582244E-3</v>
      </c>
      <c r="L221">
        <f>PRODUCT(INDEX(Overzicht!$B$2:$E$35,MATCH(demand!L$1,Overzicht!$B$2:$B$35,0),4),INDEX(Verdeelsleutels_percentage!$A:$AB,MATCH(demand!$C221,Verdeelsleutels_percentage!$C:$C,0),MATCH(INDEX(Overzicht!$B$1:$F$35,MATCH(demand!L$1,Overzicht!$B:$B,0),5),Verdeelsleutels_percentage!$1:$1,0)))</f>
        <v>7.8433932141480211E-3</v>
      </c>
      <c r="M221">
        <f>PRODUCT(INDEX(Overzicht!$B$2:$E$35,MATCH(demand!M$1,Overzicht!$B$2:$B$35,0),4),INDEX(Verdeelsleutels_percentage!$A:$AB,MATCH(demand!$C221,Verdeelsleutels_percentage!$C:$C,0),MATCH(INDEX(Overzicht!$B$1:$F$35,MATCH(demand!M$1,Overzicht!$B:$B,0),5),Verdeelsleutels_percentage!$1:$1,0)))</f>
        <v>8.5325115881606541E-4</v>
      </c>
      <c r="N221">
        <f>PRODUCT(INDEX(Overzicht!$B$2:$E$35,MATCH(demand!N$1,Overzicht!$B$2:$B$35,0),4),INDEX(Verdeelsleutels_percentage!$A:$AB,MATCH(demand!$C221,Verdeelsleutels_percentage!$C:$C,0),MATCH(INDEX(Overzicht!$B$1:$F$35,MATCH(demand!N$1,Overzicht!$B:$B,0),5),Verdeelsleutels_percentage!$1:$1,0)))</f>
        <v>6.6818518470873152E-3</v>
      </c>
      <c r="O221">
        <f>PRODUCT(INDEX(Overzicht!$B$2:$E$35,MATCH(demand!O$1,Overzicht!$B$2:$B$35,0),4),INDEX(Verdeelsleutels_percentage!$A:$AB,MATCH(demand!$C221,Verdeelsleutels_percentage!$C:$C,0),MATCH(INDEX(Overzicht!$B$1:$F$35,MATCH(demand!O$1,Overzicht!$B:$B,0),5),Verdeelsleutels_percentage!$1:$1,0)))</f>
        <v>0</v>
      </c>
      <c r="P221">
        <f>PRODUCT(INDEX(Overzicht!$B$2:$E$35,MATCH(demand!P$1,Overzicht!$B$2:$B$35,0),4),INDEX(Verdeelsleutels_percentage!$A:$AB,MATCH(demand!$C221,Verdeelsleutels_percentage!$C:$C,0),MATCH(INDEX(Overzicht!$B$1:$F$35,MATCH(demand!P$1,Overzicht!$B:$B,0),5),Verdeelsleutels_percentage!$1:$1,0)))</f>
        <v>3.0825261403648465E-2</v>
      </c>
      <c r="Q221">
        <f>PRODUCT(INDEX(Overzicht!$B$2:$E$35,MATCH(demand!Q$1,Overzicht!$B$2:$B$35,0),4),INDEX(Verdeelsleutels_percentage!$A:$AB,MATCH(demand!$C221,Verdeelsleutels_percentage!$C:$C,0),MATCH(INDEX(Overzicht!$B$1:$F$35,MATCH(demand!Q$1,Overzicht!$B:$B,0),5),Verdeelsleutels_percentage!$1:$1,0)))</f>
        <v>7.7616912015006454E-3</v>
      </c>
      <c r="R221">
        <f>PRODUCT(INDEX(Overzicht!$B$2:$E$35,MATCH(demand!R$1,Overzicht!$B$2:$B$35,0),4),INDEX(Verdeelsleutels_percentage!$A:$AB,MATCH(demand!$C221,Verdeelsleutels_percentage!$C:$C,0),MATCH(INDEX(Overzicht!$B$1:$F$35,MATCH(demand!R$1,Overzicht!$B:$B,0),5),Verdeelsleutels_percentage!$1:$1,0)))</f>
        <v>1.3889342150053786E-3</v>
      </c>
      <c r="S221">
        <f>PRODUCT(INDEX(Overzicht!$B$2:$E$35,MATCH(demand!S$1,Overzicht!$B$2:$B$35,0),4),INDEX(Verdeelsleutels_percentage!$A:$AB,MATCH(demand!$C221,Verdeelsleutels_percentage!$C:$C,0),MATCH(INDEX(Overzicht!$B$1:$F$35,MATCH(demand!S$1,Overzicht!$B:$B,0),5),Verdeelsleutels_percentage!$1:$1,0)))</f>
        <v>1.0675729652590362E-2</v>
      </c>
      <c r="T221">
        <f>PRODUCT(INDEX(Overzicht!$B$2:$E$35,MATCH(demand!T$1,Overzicht!$B$2:$B$35,0),4),INDEX(Verdeelsleutels_percentage!$A:$AB,MATCH(demand!$C221,Verdeelsleutels_percentage!$C:$C,0),MATCH(INDEX(Overzicht!$B$1:$F$35,MATCH(demand!T$1,Overzicht!$B:$B,0),5),Verdeelsleutels_percentage!$1:$1,0)))</f>
        <v>8.7148813490533564E-3</v>
      </c>
      <c r="U221">
        <f>PRODUCT(INDEX(Overzicht!$B$2:$E$35,MATCH(demand!U$1,Overzicht!$B$2:$B$35,0),4),INDEX(Verdeelsleutels_percentage!$A:$AB,MATCH(demand!$C221,Verdeelsleutels_percentage!$C:$C,0),MATCH(INDEX(Overzicht!$B$1:$F$35,MATCH(demand!U$1,Overzicht!$B:$B,0),5),Verdeelsleutels_percentage!$1:$1,0)))</f>
        <v>2.7234004215791738E-2</v>
      </c>
      <c r="V221">
        <f>PRODUCT(INDEX(Overzicht!$B$2:$E$35,MATCH(demand!V$1,Overzicht!$B$2:$B$35,0),4),INDEX(Verdeelsleutels_percentage!$A:$AB,MATCH(demand!$C221,Verdeelsleutels_percentage!$C:$C,0),MATCH(INDEX(Overzicht!$B$1:$F$35,MATCH(demand!V$1,Overzicht!$B:$B,0),5),Verdeelsleutels_percentage!$1:$1,0)))</f>
        <v>2.3965923709896733E-3</v>
      </c>
      <c r="W221">
        <f>PRODUCT(INDEX(Overzicht!$B$2:$E$35,MATCH(demand!W$1,Overzicht!$B$2:$B$35,0),4),INDEX(Verdeelsleutels_percentage!$A:$AB,MATCH(demand!$C221,Verdeelsleutels_percentage!$C:$C,0),MATCH(INDEX(Overzicht!$B$1:$F$35,MATCH(demand!W$1,Overzicht!$B:$B,0),5),Verdeelsleutels_percentage!$1:$1,0)))</f>
        <v>2.6144644047160069E-2</v>
      </c>
      <c r="X221">
        <f>PRODUCT(INDEX(Overzicht!$B$2:$E$35,MATCH(demand!X$1,Overzicht!$B$2:$B$35,0),4),INDEX(Verdeelsleutels_percentage!$A:$AB,MATCH(demand!$C221,Verdeelsleutels_percentage!$C:$C,0),MATCH(INDEX(Overzicht!$B$1:$F$35,MATCH(demand!X$1,Overzicht!$B:$B,0),5),Verdeelsleutels_percentage!$1:$1,0)))</f>
        <v>7.7387405866322849E-4</v>
      </c>
      <c r="Y221">
        <f>PRODUCT(INDEX(Overzicht!$B$2:$E$35,MATCH(demand!Y$1,Overzicht!$B$2:$B$35,0),4),INDEX(Verdeelsleutels_percentage!$A:$AB,MATCH(demand!$C221,Verdeelsleutels_percentage!$C:$C,0),MATCH(INDEX(Overzicht!$B$1:$F$35,MATCH(demand!Y$1,Overzicht!$B:$B,0),5),Verdeelsleutels_percentage!$1:$1,0)))</f>
        <v>2.6353665423998476E-6</v>
      </c>
      <c r="Z221">
        <f>PRODUCT(INDEX(Overzicht!$B$2:$E$35,MATCH(demand!Z$1,Overzicht!$B$2:$B$35,0),4),INDEX(Verdeelsleutels_percentage!$A:$AB,MATCH(demand!$C221,Verdeelsleutels_percentage!$C:$C,0),MATCH(INDEX(Overzicht!$B$1:$F$35,MATCH(demand!Z$1,Overzicht!$B:$B,0),5),Verdeelsleutels_percentage!$1:$1,0)))</f>
        <v>0</v>
      </c>
      <c r="AA221">
        <f>PRODUCT(INDEX(Overzicht!$B$2:$E$35,MATCH(demand!AA$1,Overzicht!$B$2:$B$35,0),4),INDEX(Verdeelsleutels_percentage!$A:$AB,MATCH(demand!$C221,Verdeelsleutels_percentage!$C:$C,0),MATCH(INDEX(Overzicht!$B$1:$F$35,MATCH(demand!AA$1,Overzicht!$B:$B,0),5),Verdeelsleutels_percentage!$1:$1,0)))</f>
        <v>6.1646000991809308E-5</v>
      </c>
      <c r="AB221">
        <f>PRODUCT(INDEX(Overzicht!$B$2:$E$35,MATCH(demand!AB$1,Overzicht!$B$2:$B$35,0),4),INDEX(Verdeelsleutels_percentage!$A:$AB,MATCH(demand!$C221,Verdeelsleutels_percentage!$C:$C,0),MATCH(INDEX(Overzicht!$B$1:$F$35,MATCH(demand!AB$1,Overzicht!$B:$B,0),5),Verdeelsleutels_percentage!$1:$1,0)))</f>
        <v>1.7722179971139871E-2</v>
      </c>
      <c r="AC221">
        <f>PRODUCT(INDEX(Overzicht!$B$2:$E$35,MATCH(demand!AC$1,Overzicht!$B$2:$B$35,0),4),INDEX(Verdeelsleutels_percentage!$A:$AB,MATCH(demand!$C221,Verdeelsleutels_percentage!$C:$C,0),MATCH(INDEX(Overzicht!$B$1:$F$35,MATCH(demand!AC$1,Overzicht!$B:$B,0),5),Verdeelsleutels_percentage!$1:$1,0)))</f>
        <v>6.6486227174972592E-4</v>
      </c>
      <c r="AD221">
        <f>PRODUCT(INDEX(Overzicht!$B$2:$E$35,MATCH(demand!AD$1,Overzicht!$B$2:$B$35,0),4),INDEX(Verdeelsleutels_percentage!$A:$AB,MATCH(demand!$C221,Verdeelsleutels_percentage!$C:$C,0),MATCH(INDEX(Overzicht!$B$1:$F$35,MATCH(demand!AD$1,Overzicht!$B:$B,0),5),Verdeelsleutels_percentage!$1:$1,0)))</f>
        <v>0</v>
      </c>
      <c r="AE221">
        <f>PRODUCT(INDEX(Overzicht!$B$2:$E$35,MATCH(demand!AE$1,Overzicht!$B$2:$B$35,0),4),INDEX(Verdeelsleutels_percentage!$A:$AB,MATCH(demand!$C221,Verdeelsleutels_percentage!$C:$C,0),MATCH(INDEX(Overzicht!$B$1:$F$35,MATCH(demand!AE$1,Overzicht!$B:$B,0),5),Verdeelsleutels_percentage!$1:$1,0)))</f>
        <v>0</v>
      </c>
      <c r="AF221">
        <f>PRODUCT(INDEX(Overzicht!$B$2:$E$35,MATCH(demand!AF$1,Overzicht!$B$2:$B$35,0),4),INDEX(Verdeelsleutels_percentage!$A:$AB,MATCH(demand!$C221,Verdeelsleutels_percentage!$C:$C,0),MATCH(INDEX(Overzicht!$B$1:$F$35,MATCH(demand!AF$1,Overzicht!$B:$B,0),5),Verdeelsleutels_percentage!$1:$1,0)))</f>
        <v>0</v>
      </c>
      <c r="AG221">
        <f>PRODUCT(INDEX(Overzicht!$B$2:$E$35,MATCH(demand!AG$1,Overzicht!$B$2:$B$35,0),4),INDEX(Verdeelsleutels_percentage!$A:$AB,MATCH(demand!$C221,Verdeelsleutels_percentage!$C:$C,0),MATCH(INDEX(Overzicht!$B$1:$F$35,MATCH(demand!AG$1,Overzicht!$B:$B,0),5),Verdeelsleutels_percentage!$1:$1,0)))</f>
        <v>0</v>
      </c>
      <c r="AH221">
        <f>PRODUCT(INDEX(Overzicht!$B$2:$E$35,MATCH(demand!AH$1,Overzicht!$B$2:$B$35,0),4),INDEX(Verdeelsleutels_percentage!$A:$AB,MATCH(demand!$C221,Verdeelsleutels_percentage!$C:$C,0),MATCH(INDEX(Overzicht!$B$1:$F$35,MATCH(demand!AH$1,Overzicht!$B:$B,0),5),Verdeelsleutels_percentage!$1:$1,0)))</f>
        <v>8.0139801289352093E-4</v>
      </c>
      <c r="AI221">
        <f>PRODUCT(INDEX(Overzicht!$B$2:$E$35,MATCH(demand!AI$1,Overzicht!$B$2:$B$35,0),4),INDEX(Verdeelsleutels_percentage!$A:$AB,MATCH(demand!$C221,Verdeelsleutels_percentage!$C:$C,0),MATCH(INDEX(Overzicht!$B$1:$F$35,MATCH(demand!AI$1,Overzicht!$B:$B,0),5),Verdeelsleutels_percentage!$1:$1,0)))</f>
        <v>1.2329200198361862E-4</v>
      </c>
      <c r="AJ221">
        <f>PRODUCT(INDEX(Overzicht!$B$2:$E$35,MATCH(demand!AJ$1,Overzicht!$B$2:$B$35,0),4),INDEX(Verdeelsleutels_percentage!$A:$AB,MATCH(demand!$C221,Verdeelsleutels_percentage!$C:$C,0),MATCH(INDEX(Overzicht!$B$1:$F$35,MATCH(demand!AJ$1,Overzicht!$B:$B,0),5),Verdeelsleutels_percentage!$1:$1,0)))</f>
        <v>0</v>
      </c>
      <c r="AK221">
        <f>PRODUCT(INDEX(Overzicht!$B$2:$E$35,MATCH(demand!AK$1,Overzicht!$B$2:$B$35,0),4),INDEX(Verdeelsleutels_percentage!$A:$AB,MATCH(demand!$C221,Verdeelsleutels_percentage!$C:$C,0),MATCH(INDEX(Overzicht!$B$1:$F$35,MATCH(demand!AK$1,Overzicht!$B:$B,0),5),Verdeelsleutels_percentage!$1:$1,0)))</f>
        <v>3.3988037261308088E-4</v>
      </c>
      <c r="AL221">
        <f>PRODUCT(INDEX(Overzicht!$B$2:$E$35,MATCH(demand!AL$1,Overzicht!$B$2:$B$35,0),4),INDEX(Verdeelsleutels_percentage!$A:$AB,MATCH(demand!$C221,Verdeelsleutels_percentage!$C:$C,0),MATCH(INDEX(Overzicht!$B$1:$F$35,MATCH(demand!AL$1,Overzicht!$B:$B,0),5),Verdeelsleutels_percentage!$1:$1,0)))</f>
        <v>4.3574406745266782E-3</v>
      </c>
      <c r="AM221">
        <f>PRODUCT(INDEX(Overzicht!$B$2:$E$35,MATCH(demand!AM$1,Overzicht!$B$2:$B$35,0),4),INDEX(Verdeelsleutels_percentage!$A:$AB,MATCH(demand!$C221,Verdeelsleutels_percentage!$C:$C,0),MATCH(INDEX(Overzicht!$B$1:$F$35,MATCH(demand!AM$1,Overzicht!$B:$B,0),5),Verdeelsleutels_percentage!$1:$1,0)))</f>
        <v>8.7148813490533564E-3</v>
      </c>
      <c r="AN221">
        <f>PRODUCT(INDEX(Overzicht!$B$2:$E$35,MATCH(demand!AN$1,Overzicht!$B$2:$B$35,0),4),INDEX(Verdeelsleutels_percentage!$A:$AB,MATCH(demand!$C221,Verdeelsleutels_percentage!$C:$C,0),MATCH(INDEX(Overzicht!$B$1:$F$35,MATCH(demand!AN$1,Overzicht!$B:$B,0),5),Verdeelsleutels_percentage!$1:$1,0)))</f>
        <v>4.3574406745266782E-3</v>
      </c>
      <c r="AO221">
        <f>PRODUCT(INDEX(Overzicht!$B$2:$E$35,MATCH(demand!AO$1,Overzicht!$B$2:$B$35,0),4),INDEX(Verdeelsleutels_percentage!$A:$AB,MATCH(demand!$C221,Verdeelsleutels_percentage!$C:$C,0),MATCH(INDEX(Overzicht!$B$1:$F$35,MATCH(demand!AO$1,Overzicht!$B:$B,0),5),Verdeelsleutels_percentage!$1:$1,0)))</f>
        <v>1.5251042360843374E-2</v>
      </c>
    </row>
    <row r="222" spans="2:41">
      <c r="B222" t="str">
        <f>INDEX('ETLocal datasets'!B:C,MATCH(C222,'ETLocal datasets'!C:C,0),1)</f>
        <v>GM0668</v>
      </c>
      <c r="C222" t="str">
        <f>'ETLocal datasets'!C205</f>
        <v>West Maas en Waal</v>
      </c>
      <c r="D222">
        <f t="shared" si="18"/>
        <v>2.7086572565972456E-2</v>
      </c>
      <c r="E222">
        <f t="shared" si="19"/>
        <v>6.7643537251069474E-2</v>
      </c>
      <c r="F222">
        <f t="shared" si="20"/>
        <v>1.1589868698727121E-2</v>
      </c>
      <c r="G222">
        <f t="shared" si="21"/>
        <v>2.384201560881008E-2</v>
      </c>
      <c r="H222">
        <f>PRODUCT(INDEX(Overzicht!$B$2:$E$35,MATCH(demand!H$1,Overzicht!$B$2:$B$35,0),4),INDEX(Verdeelsleutels_percentage!$A:$AB,MATCH(demand!$C222,Verdeelsleutels_percentage!$C:$C,0),MATCH(INDEX(Overzicht!$B$1:$F$35,MATCH(demand!H$1,Overzicht!$B:$B,0),5),Verdeelsleutels_percentage!$1:$1,0)))</f>
        <v>1.1589868698727121E-2</v>
      </c>
      <c r="I222">
        <f>PRODUCT(INDEX(Overzicht!$B$2:$E$35,MATCH(demand!I$1,Overzicht!$B$2:$B$35,0),4),INDEX(Verdeelsleutels_percentage!$A:$AB,MATCH(demand!$C222,Verdeelsleutels_percentage!$C:$C,0),MATCH(INDEX(Overzicht!$B$1:$F$35,MATCH(demand!I$1,Overzicht!$B:$B,0),5),Verdeelsleutels_percentage!$1:$1,0)))</f>
        <v>6.8957302785240806E-3</v>
      </c>
      <c r="J222">
        <f>PRODUCT(INDEX(Overzicht!$B$2:$E$35,MATCH(demand!J$1,Overzicht!$B$2:$B$35,0),4),INDEX(Verdeelsleutels_percentage!$A:$AB,MATCH(demand!$C222,Verdeelsleutels_percentage!$C:$C,0),MATCH(INDEX(Overzicht!$B$1:$F$35,MATCH(demand!J$1,Overzicht!$B:$B,0),5),Verdeelsleutels_percentage!$1:$1,0)))</f>
        <v>2.6491128454233419E-3</v>
      </c>
      <c r="K222">
        <f>PRODUCT(INDEX(Overzicht!$B$2:$E$35,MATCH(demand!K$1,Overzicht!$B$2:$B$35,0),4),INDEX(Verdeelsleutels_percentage!$A:$AB,MATCH(demand!$C222,Verdeelsleutels_percentage!$C:$C,0),MATCH(INDEX(Overzicht!$B$1:$F$35,MATCH(demand!K$1,Overzicht!$B:$B,0),5),Verdeelsleutels_percentage!$1:$1,0)))</f>
        <v>8.0450186582780941E-4</v>
      </c>
      <c r="L222">
        <f>PRODUCT(INDEX(Overzicht!$B$2:$E$35,MATCH(demand!L$1,Overzicht!$B$2:$B$35,0),4),INDEX(Verdeelsleutels_percentage!$A:$AB,MATCH(demand!$C222,Verdeelsleutels_percentage!$C:$C,0),MATCH(INDEX(Overzicht!$B$1:$F$35,MATCH(demand!L$1,Overzicht!$B:$B,0),5),Verdeelsleutels_percentage!$1:$1,0)))</f>
        <v>3.9736692681350133E-3</v>
      </c>
      <c r="M222">
        <f>PRODUCT(INDEX(Overzicht!$B$2:$E$35,MATCH(demand!M$1,Overzicht!$B$2:$B$35,0),4),INDEX(Verdeelsleutels_percentage!$A:$AB,MATCH(demand!$C222,Verdeelsleutels_percentage!$C:$C,0),MATCH(INDEX(Overzicht!$B$1:$F$35,MATCH(demand!M$1,Overzicht!$B:$B,0),5),Verdeelsleutels_percentage!$1:$1,0)))</f>
        <v>7.7273898506905088E-3</v>
      </c>
      <c r="N222">
        <f>PRODUCT(INDEX(Overzicht!$B$2:$E$35,MATCH(demand!N$1,Overzicht!$B$2:$B$35,0),4),INDEX(Verdeelsleutels_percentage!$A:$AB,MATCH(demand!$C222,Verdeelsleutels_percentage!$C:$C,0),MATCH(INDEX(Overzicht!$B$1:$F$35,MATCH(demand!N$1,Overzicht!$B:$B,0),5),Verdeelsleutels_percentage!$1:$1,0)))</f>
        <v>2.4888312320437617E-2</v>
      </c>
      <c r="O222">
        <f>PRODUCT(INDEX(Overzicht!$B$2:$E$35,MATCH(demand!O$1,Overzicht!$B$2:$B$35,0),4),INDEX(Verdeelsleutels_percentage!$A:$AB,MATCH(demand!$C222,Verdeelsleutels_percentage!$C:$C,0),MATCH(INDEX(Overzicht!$B$1:$F$35,MATCH(demand!O$1,Overzicht!$B:$B,0),5),Verdeelsleutels_percentage!$1:$1,0)))</f>
        <v>0</v>
      </c>
      <c r="P222">
        <f>PRODUCT(INDEX(Overzicht!$B$2:$E$35,MATCH(demand!P$1,Overzicht!$B$2:$B$35,0),4),INDEX(Verdeelsleutels_percentage!$A:$AB,MATCH(demand!$C222,Verdeelsleutels_percentage!$C:$C,0),MATCH(INDEX(Overzicht!$B$1:$F$35,MATCH(demand!P$1,Overzicht!$B:$B,0),5),Verdeelsleutels_percentage!$1:$1,0)))</f>
        <v>3.2734308429708051E-3</v>
      </c>
      <c r="Q222">
        <f>PRODUCT(INDEX(Overzicht!$B$2:$E$35,MATCH(demand!Q$1,Overzicht!$B$2:$B$35,0),4),INDEX(Verdeelsleutels_percentage!$A:$AB,MATCH(demand!$C222,Verdeelsleutels_percentage!$C:$C,0),MATCH(INDEX(Overzicht!$B$1:$F$35,MATCH(demand!Q$1,Overzicht!$B:$B,0),5),Verdeelsleutels_percentage!$1:$1,0)))</f>
        <v>3.9322768799252734E-3</v>
      </c>
      <c r="R222">
        <f>PRODUCT(INDEX(Overzicht!$B$2:$E$35,MATCH(demand!R$1,Overzicht!$B$2:$B$35,0),4),INDEX(Verdeelsleutels_percentage!$A:$AB,MATCH(demand!$C222,Verdeelsleutels_percentage!$C:$C,0),MATCH(INDEX(Overzicht!$B$1:$F$35,MATCH(demand!R$1,Overzicht!$B:$B,0),5),Verdeelsleutels_percentage!$1:$1,0)))</f>
        <v>7.0367059956557513E-4</v>
      </c>
      <c r="S222">
        <f>PRODUCT(INDEX(Overzicht!$B$2:$E$35,MATCH(demand!S$1,Overzicht!$B$2:$B$35,0),4),INDEX(Verdeelsleutels_percentage!$A:$AB,MATCH(demand!$C222,Verdeelsleutels_percentage!$C:$C,0),MATCH(INDEX(Overzicht!$B$1:$F$35,MATCH(demand!S$1,Overzicht!$B:$B,0),5),Verdeelsleutels_percentage!$1:$1,0)))</f>
        <v>5.4086053927393232E-3</v>
      </c>
      <c r="T222">
        <f>PRODUCT(INDEX(Overzicht!$B$2:$E$35,MATCH(demand!T$1,Overzicht!$B$2:$B$35,0),4),INDEX(Verdeelsleutels_percentage!$A:$AB,MATCH(demand!$C222,Verdeelsleutels_percentage!$C:$C,0),MATCH(INDEX(Overzicht!$B$1:$F$35,MATCH(demand!T$1,Overzicht!$B:$B,0),5),Verdeelsleutels_percentage!$1:$1,0)))</f>
        <v>4.4151880757055699E-3</v>
      </c>
      <c r="U222">
        <f>PRODUCT(INDEX(Overzicht!$B$2:$E$35,MATCH(demand!U$1,Overzicht!$B$2:$B$35,0),4),INDEX(Verdeelsleutels_percentage!$A:$AB,MATCH(demand!$C222,Verdeelsleutels_percentage!$C:$C,0),MATCH(INDEX(Overzicht!$B$1:$F$35,MATCH(demand!U$1,Overzicht!$B:$B,0),5),Verdeelsleutels_percentage!$1:$1,0)))</f>
        <v>1.3797462736579906E-2</v>
      </c>
      <c r="V222">
        <f>PRODUCT(INDEX(Overzicht!$B$2:$E$35,MATCH(demand!V$1,Overzicht!$B$2:$B$35,0),4),INDEX(Verdeelsleutels_percentage!$A:$AB,MATCH(demand!$C222,Verdeelsleutels_percentage!$C:$C,0),MATCH(INDEX(Overzicht!$B$1:$F$35,MATCH(demand!V$1,Overzicht!$B:$B,0),5),Verdeelsleutels_percentage!$1:$1,0)))</f>
        <v>1.2141767208190318E-3</v>
      </c>
      <c r="W222">
        <f>PRODUCT(INDEX(Overzicht!$B$2:$E$35,MATCH(demand!W$1,Overzicht!$B$2:$B$35,0),4),INDEX(Verdeelsleutels_percentage!$A:$AB,MATCH(demand!$C222,Verdeelsleutels_percentage!$C:$C,0),MATCH(INDEX(Overzicht!$B$1:$F$35,MATCH(demand!W$1,Overzicht!$B:$B,0),5),Verdeelsleutels_percentage!$1:$1,0)))</f>
        <v>1.3245564227116709E-2</v>
      </c>
      <c r="X222">
        <f>PRODUCT(INDEX(Overzicht!$B$2:$E$35,MATCH(demand!X$1,Overzicht!$B$2:$B$35,0),4),INDEX(Verdeelsleutels_percentage!$A:$AB,MATCH(demand!$C222,Verdeelsleutels_percentage!$C:$C,0),MATCH(INDEX(Overzicht!$B$1:$F$35,MATCH(demand!X$1,Overzicht!$B:$B,0),5),Verdeelsleutels_percentage!$1:$1,0)))</f>
        <v>1.3139156679462009E-3</v>
      </c>
      <c r="Y222">
        <f>PRODUCT(INDEX(Overzicht!$B$2:$E$35,MATCH(demand!Y$1,Overzicht!$B$2:$B$35,0),4),INDEX(Verdeelsleutels_percentage!$A:$AB,MATCH(demand!$C222,Verdeelsleutels_percentage!$C:$C,0),MATCH(INDEX(Overzicht!$B$1:$F$35,MATCH(demand!Y$1,Overzicht!$B:$B,0),5),Verdeelsleutels_percentage!$1:$1,0)))</f>
        <v>2.4071184899099724E-6</v>
      </c>
      <c r="Z222">
        <f>PRODUCT(INDEX(Overzicht!$B$2:$E$35,MATCH(demand!Z$1,Overzicht!$B$2:$B$35,0),4),INDEX(Verdeelsleutels_percentage!$A:$AB,MATCH(demand!$C222,Verdeelsleutels_percentage!$C:$C,0),MATCH(INDEX(Overzicht!$B$1:$F$35,MATCH(demand!Z$1,Overzicht!$B:$B,0),5),Verdeelsleutels_percentage!$1:$1,0)))</f>
        <v>0</v>
      </c>
      <c r="AA222">
        <f>PRODUCT(INDEX(Overzicht!$B$2:$E$35,MATCH(demand!AA$1,Overzicht!$B$2:$B$35,0),4),INDEX(Verdeelsleutels_percentage!$A:$AB,MATCH(demand!$C222,Verdeelsleutels_percentage!$C:$C,0),MATCH(INDEX(Overzicht!$B$1:$F$35,MATCH(demand!AA$1,Overzicht!$B:$B,0),5),Verdeelsleutels_percentage!$1:$1,0)))</f>
        <v>5.6306865261051989E-5</v>
      </c>
      <c r="AB222">
        <f>PRODUCT(INDEX(Overzicht!$B$2:$E$35,MATCH(demand!AB$1,Overzicht!$B$2:$B$35,0),4),INDEX(Verdeelsleutels_percentage!$A:$AB,MATCH(demand!$C222,Verdeelsleutels_percentage!$C:$C,0),MATCH(INDEX(Overzicht!$B$1:$F$35,MATCH(demand!AB$1,Overzicht!$B:$B,0),5),Verdeelsleutels_percentage!$1:$1,0)))</f>
        <v>6.3281831172787122E-3</v>
      </c>
      <c r="AC222">
        <f>PRODUCT(INDEX(Overzicht!$B$2:$E$35,MATCH(demand!AC$1,Overzicht!$B$2:$B$35,0),4),INDEX(Verdeelsleutels_percentage!$A:$AB,MATCH(demand!$C222,Verdeelsleutels_percentage!$C:$C,0),MATCH(INDEX(Overzicht!$B$1:$F$35,MATCH(demand!AC$1,Overzicht!$B:$B,0),5),Verdeelsleutels_percentage!$1:$1,0)))</f>
        <v>3.6847015465138634E-4</v>
      </c>
      <c r="AD222">
        <f>PRODUCT(INDEX(Overzicht!$B$2:$E$35,MATCH(demand!AD$1,Overzicht!$B$2:$B$35,0),4),INDEX(Verdeelsleutels_percentage!$A:$AB,MATCH(demand!$C222,Verdeelsleutels_percentage!$C:$C,0),MATCH(INDEX(Overzicht!$B$1:$F$35,MATCH(demand!AD$1,Overzicht!$B:$B,0),5),Verdeelsleutels_percentage!$1:$1,0)))</f>
        <v>0</v>
      </c>
      <c r="AE222">
        <f>PRODUCT(INDEX(Overzicht!$B$2:$E$35,MATCH(demand!AE$1,Overzicht!$B$2:$B$35,0),4),INDEX(Verdeelsleutels_percentage!$A:$AB,MATCH(demand!$C222,Verdeelsleutels_percentage!$C:$C,0),MATCH(INDEX(Overzicht!$B$1:$F$35,MATCH(demand!AE$1,Overzicht!$B:$B,0),5),Verdeelsleutels_percentage!$1:$1,0)))</f>
        <v>0</v>
      </c>
      <c r="AF222">
        <f>PRODUCT(INDEX(Overzicht!$B$2:$E$35,MATCH(demand!AF$1,Overzicht!$B$2:$B$35,0),4),INDEX(Verdeelsleutels_percentage!$A:$AB,MATCH(demand!$C222,Verdeelsleutels_percentage!$C:$C,0),MATCH(INDEX(Overzicht!$B$1:$F$35,MATCH(demand!AF$1,Overzicht!$B:$B,0),5),Verdeelsleutels_percentage!$1:$1,0)))</f>
        <v>0</v>
      </c>
      <c r="AG222">
        <f>PRODUCT(INDEX(Overzicht!$B$2:$E$35,MATCH(demand!AG$1,Overzicht!$B$2:$B$35,0),4),INDEX(Verdeelsleutels_percentage!$A:$AB,MATCH(demand!$C222,Verdeelsleutels_percentage!$C:$C,0),MATCH(INDEX(Overzicht!$B$1:$F$35,MATCH(demand!AG$1,Overzicht!$B:$B,0),5),Verdeelsleutels_percentage!$1:$1,0)))</f>
        <v>0</v>
      </c>
      <c r="AH222">
        <f>PRODUCT(INDEX(Overzicht!$B$2:$E$35,MATCH(demand!AH$1,Overzicht!$B$2:$B$35,0),4),INDEX(Verdeelsleutels_percentage!$A:$AB,MATCH(demand!$C222,Verdeelsleutels_percentage!$C:$C,0),MATCH(INDEX(Overzicht!$B$1:$F$35,MATCH(demand!AH$1,Overzicht!$B:$B,0),5),Verdeelsleutels_percentage!$1:$1,0)))</f>
        <v>7.319892483936758E-4</v>
      </c>
      <c r="AI222">
        <f>PRODUCT(INDEX(Overzicht!$B$2:$E$35,MATCH(demand!AI$1,Overzicht!$B$2:$B$35,0),4),INDEX(Verdeelsleutels_percentage!$A:$AB,MATCH(demand!$C222,Verdeelsleutels_percentage!$C:$C,0),MATCH(INDEX(Overzicht!$B$1:$F$35,MATCH(demand!AI$1,Overzicht!$B:$B,0),5),Verdeelsleutels_percentage!$1:$1,0)))</f>
        <v>1.1261373052210398E-4</v>
      </c>
      <c r="AJ222">
        <f>PRODUCT(INDEX(Overzicht!$B$2:$E$35,MATCH(demand!AJ$1,Overzicht!$B$2:$B$35,0),4),INDEX(Verdeelsleutels_percentage!$A:$AB,MATCH(demand!$C222,Verdeelsleutels_percentage!$C:$C,0),MATCH(INDEX(Overzicht!$B$1:$F$35,MATCH(demand!AJ$1,Overzicht!$B:$B,0),5),Verdeelsleutels_percentage!$1:$1,0)))</f>
        <v>0</v>
      </c>
      <c r="AK222">
        <f>PRODUCT(INDEX(Overzicht!$B$2:$E$35,MATCH(demand!AK$1,Overzicht!$B$2:$B$35,0),4),INDEX(Verdeelsleutels_percentage!$A:$AB,MATCH(demand!$C222,Verdeelsleutels_percentage!$C:$C,0),MATCH(INDEX(Overzicht!$B$1:$F$35,MATCH(demand!AK$1,Overzicht!$B:$B,0),5),Verdeelsleutels_percentage!$1:$1,0)))</f>
        <v>1.7219233495251721E-4</v>
      </c>
      <c r="AL222">
        <f>PRODUCT(INDEX(Overzicht!$B$2:$E$35,MATCH(demand!AL$1,Overzicht!$B$2:$B$35,0),4),INDEX(Verdeelsleutels_percentage!$A:$AB,MATCH(demand!$C222,Verdeelsleutels_percentage!$C:$C,0),MATCH(INDEX(Overzicht!$B$1:$F$35,MATCH(demand!AL$1,Overzicht!$B:$B,0),5),Verdeelsleutels_percentage!$1:$1,0)))</f>
        <v>2.2075940378527849E-3</v>
      </c>
      <c r="AM222">
        <f>PRODUCT(INDEX(Overzicht!$B$2:$E$35,MATCH(demand!AM$1,Overzicht!$B$2:$B$35,0),4),INDEX(Verdeelsleutels_percentage!$A:$AB,MATCH(demand!$C222,Verdeelsleutels_percentage!$C:$C,0),MATCH(INDEX(Overzicht!$B$1:$F$35,MATCH(demand!AM$1,Overzicht!$B:$B,0),5),Verdeelsleutels_percentage!$1:$1,0)))</f>
        <v>4.4151880757055699E-3</v>
      </c>
      <c r="AN222">
        <f>PRODUCT(INDEX(Overzicht!$B$2:$E$35,MATCH(demand!AN$1,Overzicht!$B$2:$B$35,0),4),INDEX(Verdeelsleutels_percentage!$A:$AB,MATCH(demand!$C222,Verdeelsleutels_percentage!$C:$C,0),MATCH(INDEX(Overzicht!$B$1:$F$35,MATCH(demand!AN$1,Overzicht!$B:$B,0),5),Verdeelsleutels_percentage!$1:$1,0)))</f>
        <v>2.2075940378527849E-3</v>
      </c>
      <c r="AO222">
        <f>PRODUCT(INDEX(Overzicht!$B$2:$E$35,MATCH(demand!AO$1,Overzicht!$B$2:$B$35,0),4),INDEX(Verdeelsleutels_percentage!$A:$AB,MATCH(demand!$C222,Verdeelsleutels_percentage!$C:$C,0),MATCH(INDEX(Overzicht!$B$1:$F$35,MATCH(demand!AO$1,Overzicht!$B:$B,0),5),Verdeelsleutels_percentage!$1:$1,0)))</f>
        <v>7.726579132484747E-3</v>
      </c>
    </row>
    <row r="223" spans="2:41">
      <c r="B223" t="str">
        <f>INDEX('ETLocal datasets'!B:C,MATCH(C223,'ETLocal datasets'!C:C,0),1)</f>
        <v>GM0677</v>
      </c>
      <c r="C223" t="str">
        <f>'ETLocal datasets'!C206</f>
        <v>Hulst</v>
      </c>
      <c r="D223">
        <f t="shared" si="18"/>
        <v>0.14683376089116218</v>
      </c>
      <c r="E223">
        <f t="shared" si="19"/>
        <v>8.4016948020941132E-2</v>
      </c>
      <c r="F223">
        <f t="shared" si="20"/>
        <v>1.6722559554611306E-2</v>
      </c>
      <c r="G223">
        <f t="shared" si="21"/>
        <v>3.4400693940914689E-2</v>
      </c>
      <c r="H223">
        <f>PRODUCT(INDEX(Overzicht!$B$2:$E$35,MATCH(demand!H$1,Overzicht!$B$2:$B$35,0),4),INDEX(Verdeelsleutels_percentage!$A:$AB,MATCH(demand!$C223,Verdeelsleutels_percentage!$C:$C,0),MATCH(INDEX(Overzicht!$B$1:$F$35,MATCH(demand!H$1,Overzicht!$B:$B,0),5),Verdeelsleutels_percentage!$1:$1,0)))</f>
        <v>1.6722559554611306E-2</v>
      </c>
      <c r="I223">
        <f>PRODUCT(INDEX(Overzicht!$B$2:$E$35,MATCH(demand!I$1,Overzicht!$B$2:$B$35,0),4),INDEX(Verdeelsleutels_percentage!$A:$AB,MATCH(demand!$C223,Verdeelsleutels_percentage!$C:$C,0),MATCH(INDEX(Overzicht!$B$1:$F$35,MATCH(demand!I$1,Overzicht!$B:$B,0),5),Verdeelsleutels_percentage!$1:$1,0)))</f>
        <v>4.5462783445546745E-2</v>
      </c>
      <c r="J223">
        <f>PRODUCT(INDEX(Overzicht!$B$2:$E$35,MATCH(demand!J$1,Overzicht!$B$2:$B$35,0),4),INDEX(Verdeelsleutels_percentage!$A:$AB,MATCH(demand!$C223,Verdeelsleutels_percentage!$C:$C,0),MATCH(INDEX(Overzicht!$B$1:$F$35,MATCH(demand!J$1,Overzicht!$B:$B,0),5),Verdeelsleutels_percentage!$1:$1,0)))</f>
        <v>3.8222993267682985E-3</v>
      </c>
      <c r="K223">
        <f>PRODUCT(INDEX(Overzicht!$B$2:$E$35,MATCH(demand!K$1,Overzicht!$B$2:$B$35,0),4),INDEX(Verdeelsleutels_percentage!$A:$AB,MATCH(demand!$C223,Verdeelsleutels_percentage!$C:$C,0),MATCH(INDEX(Overzicht!$B$1:$F$35,MATCH(demand!K$1,Overzicht!$B:$B,0),5),Verdeelsleutels_percentage!$1:$1,0)))</f>
        <v>5.3039914019804542E-3</v>
      </c>
      <c r="L223">
        <f>PRODUCT(INDEX(Overzicht!$B$2:$E$35,MATCH(demand!L$1,Overzicht!$B$2:$B$35,0),4),INDEX(Verdeelsleutels_percentage!$A:$AB,MATCH(demand!$C223,Verdeelsleutels_percentage!$C:$C,0),MATCH(INDEX(Overzicht!$B$1:$F$35,MATCH(demand!L$1,Overzicht!$B:$B,0),5),Verdeelsleutels_percentage!$1:$1,0)))</f>
        <v>5.7334489901524482E-3</v>
      </c>
      <c r="M223">
        <f>PRODUCT(INDEX(Overzicht!$B$2:$E$35,MATCH(demand!M$1,Overzicht!$B$2:$B$35,0),4),INDEX(Verdeelsleutels_percentage!$A:$AB,MATCH(demand!$C223,Verdeelsleutels_percentage!$C:$C,0),MATCH(INDEX(Overzicht!$B$1:$F$35,MATCH(demand!M$1,Overzicht!$B:$B,0),5),Verdeelsleutels_percentage!$1:$1,0)))</f>
        <v>5.5658508639068469E-3</v>
      </c>
      <c r="N223">
        <f>PRODUCT(INDEX(Overzicht!$B$2:$E$35,MATCH(demand!N$1,Overzicht!$B$2:$B$35,0),4),INDEX(Verdeelsleutels_percentage!$A:$AB,MATCH(demand!$C223,Verdeelsleutels_percentage!$C:$C,0),MATCH(INDEX(Overzicht!$B$1:$F$35,MATCH(demand!N$1,Overzicht!$B:$B,0),5),Verdeelsleutels_percentage!$1:$1,0)))</f>
        <v>1.4690200106505987E-2</v>
      </c>
      <c r="O223">
        <f>PRODUCT(INDEX(Overzicht!$B$2:$E$35,MATCH(demand!O$1,Overzicht!$B$2:$B$35,0),4),INDEX(Verdeelsleutels_percentage!$A:$AB,MATCH(demand!$C223,Verdeelsleutels_percentage!$C:$C,0),MATCH(INDEX(Overzicht!$B$1:$F$35,MATCH(demand!O$1,Overzicht!$B:$B,0),5),Verdeelsleutels_percentage!$1:$1,0)))</f>
        <v>0</v>
      </c>
      <c r="P223">
        <f>PRODUCT(INDEX(Overzicht!$B$2:$E$35,MATCH(demand!P$1,Overzicht!$B$2:$B$35,0),4),INDEX(Verdeelsleutels_percentage!$A:$AB,MATCH(demand!$C223,Verdeelsleutels_percentage!$C:$C,0),MATCH(INDEX(Overzicht!$B$1:$F$35,MATCH(demand!P$1,Overzicht!$B:$B,0),5),Verdeelsleutels_percentage!$1:$1,0)))</f>
        <v>7.7315413357580229E-2</v>
      </c>
      <c r="Q223">
        <f>PRODUCT(INDEX(Overzicht!$B$2:$E$35,MATCH(demand!Q$1,Overzicht!$B$2:$B$35,0),4),INDEX(Verdeelsleutels_percentage!$A:$AB,MATCH(demand!$C223,Verdeelsleutels_percentage!$C:$C,0),MATCH(INDEX(Overzicht!$B$1:$F$35,MATCH(demand!Q$1,Overzicht!$B:$B,0),5),Verdeelsleutels_percentage!$1:$1,0)))</f>
        <v>5.6737255631716934E-3</v>
      </c>
      <c r="R223">
        <f>PRODUCT(INDEX(Overzicht!$B$2:$E$35,MATCH(demand!R$1,Overzicht!$B$2:$B$35,0),4),INDEX(Verdeelsleutels_percentage!$A:$AB,MATCH(demand!$C223,Verdeelsleutels_percentage!$C:$C,0),MATCH(INDEX(Overzicht!$B$1:$F$35,MATCH(demand!R$1,Overzicht!$B:$B,0),5),Verdeelsleutels_percentage!$1:$1,0)))</f>
        <v>1.0152982586728292E-3</v>
      </c>
      <c r="S223">
        <f>PRODUCT(INDEX(Overzicht!$B$2:$E$35,MATCH(demand!S$1,Overzicht!$B$2:$B$35,0),4),INDEX(Verdeelsleutels_percentage!$A:$AB,MATCH(demand!$C223,Verdeelsleutels_percentage!$C:$C,0),MATCH(INDEX(Overzicht!$B$1:$F$35,MATCH(demand!S$1,Overzicht!$B:$B,0),5),Verdeelsleutels_percentage!$1:$1,0)))</f>
        <v>7.8038611254852772E-3</v>
      </c>
      <c r="T223">
        <f>PRODUCT(INDEX(Overzicht!$B$2:$E$35,MATCH(demand!T$1,Overzicht!$B$2:$B$35,0),4),INDEX(Verdeelsleutels_percentage!$A:$AB,MATCH(demand!$C223,Verdeelsleutels_percentage!$C:$C,0),MATCH(INDEX(Overzicht!$B$1:$F$35,MATCH(demand!T$1,Overzicht!$B:$B,0),5),Verdeelsleutels_percentage!$1:$1,0)))</f>
        <v>6.3704988779471642E-3</v>
      </c>
      <c r="U223">
        <f>PRODUCT(INDEX(Overzicht!$B$2:$E$35,MATCH(demand!U$1,Overzicht!$B$2:$B$35,0),4),INDEX(Verdeelsleutels_percentage!$A:$AB,MATCH(demand!$C223,Verdeelsleutels_percentage!$C:$C,0),MATCH(INDEX(Overzicht!$B$1:$F$35,MATCH(demand!U$1,Overzicht!$B:$B,0),5),Verdeelsleutels_percentage!$1:$1,0)))</f>
        <v>1.9907808993584887E-2</v>
      </c>
      <c r="V223">
        <f>PRODUCT(INDEX(Overzicht!$B$2:$E$35,MATCH(demand!V$1,Overzicht!$B$2:$B$35,0),4),INDEX(Verdeelsleutels_percentage!$A:$AB,MATCH(demand!$C223,Verdeelsleutels_percentage!$C:$C,0),MATCH(INDEX(Overzicht!$B$1:$F$35,MATCH(demand!V$1,Overzicht!$B:$B,0),5),Verdeelsleutels_percentage!$1:$1,0)))</f>
        <v>1.7518871914354703E-3</v>
      </c>
      <c r="W223">
        <f>PRODUCT(INDEX(Overzicht!$B$2:$E$35,MATCH(demand!W$1,Overzicht!$B$2:$B$35,0),4),INDEX(Verdeelsleutels_percentage!$A:$AB,MATCH(demand!$C223,Verdeelsleutels_percentage!$C:$C,0),MATCH(INDEX(Overzicht!$B$1:$F$35,MATCH(demand!W$1,Overzicht!$B:$B,0),5),Verdeelsleutels_percentage!$1:$1,0)))</f>
        <v>1.9111496633841492E-2</v>
      </c>
      <c r="X223">
        <f>PRODUCT(INDEX(Overzicht!$B$2:$E$35,MATCH(demand!X$1,Overzicht!$B$2:$B$35,0),4),INDEX(Verdeelsleutels_percentage!$A:$AB,MATCH(demand!$C223,Verdeelsleutels_percentage!$C:$C,0),MATCH(INDEX(Overzicht!$B$1:$F$35,MATCH(demand!X$1,Overzicht!$B:$B,0),5),Verdeelsleutels_percentage!$1:$1,0)))</f>
        <v>3.0787939168400386E-3</v>
      </c>
      <c r="Y223">
        <f>PRODUCT(INDEX(Overzicht!$B$2:$E$35,MATCH(demand!Y$1,Overzicht!$B$2:$B$35,0),4),INDEX(Verdeelsleutels_percentage!$A:$AB,MATCH(demand!$C223,Verdeelsleutels_percentage!$C:$C,0),MATCH(INDEX(Overzicht!$B$1:$F$35,MATCH(demand!Y$1,Overzicht!$B:$B,0),5),Verdeelsleutels_percentage!$1:$1,0)))</f>
        <v>5.8939229098558027E-6</v>
      </c>
      <c r="Z223">
        <f>PRODUCT(INDEX(Overzicht!$B$2:$E$35,MATCH(demand!Z$1,Overzicht!$B$2:$B$35,0),4),INDEX(Verdeelsleutels_percentage!$A:$AB,MATCH(demand!$C223,Verdeelsleutels_percentage!$C:$C,0),MATCH(INDEX(Overzicht!$B$1:$F$35,MATCH(demand!Z$1,Overzicht!$B:$B,0),5),Verdeelsleutels_percentage!$1:$1,0)))</f>
        <v>0</v>
      </c>
      <c r="AA223">
        <f>PRODUCT(INDEX(Overzicht!$B$2:$E$35,MATCH(demand!AA$1,Overzicht!$B$2:$B$35,0),4),INDEX(Verdeelsleutels_percentage!$A:$AB,MATCH(demand!$C223,Verdeelsleutels_percentage!$C:$C,0),MATCH(INDEX(Overzicht!$B$1:$F$35,MATCH(demand!AA$1,Overzicht!$B:$B,0),5),Verdeelsleutels_percentage!$1:$1,0)))</f>
        <v>1.3786954175101294E-4</v>
      </c>
      <c r="AB223">
        <f>PRODUCT(INDEX(Overzicht!$B$2:$E$35,MATCH(demand!AB$1,Overzicht!$B$2:$B$35,0),4),INDEX(Verdeelsleutels_percentage!$A:$AB,MATCH(demand!$C223,Verdeelsleutels_percentage!$C:$C,0),MATCH(INDEX(Overzicht!$B$1:$F$35,MATCH(demand!AB$1,Overzicht!$B:$B,0),5),Verdeelsleutels_percentage!$1:$1,0)))</f>
        <v>1.5412323329358367E-2</v>
      </c>
      <c r="AC223">
        <f>PRODUCT(INDEX(Overzicht!$B$2:$E$35,MATCH(demand!AC$1,Overzicht!$B$2:$B$35,0),4),INDEX(Verdeelsleutels_percentage!$A:$AB,MATCH(demand!$C223,Verdeelsleutels_percentage!$C:$C,0),MATCH(INDEX(Overzicht!$B$1:$F$35,MATCH(demand!AC$1,Overzicht!$B:$B,0),5),Verdeelsleutels_percentage!$1:$1,0)))</f>
        <v>8.8209463077189374E-4</v>
      </c>
      <c r="AD223">
        <f>PRODUCT(INDEX(Overzicht!$B$2:$E$35,MATCH(demand!AD$1,Overzicht!$B$2:$B$35,0),4),INDEX(Verdeelsleutels_percentage!$A:$AB,MATCH(demand!$C223,Verdeelsleutels_percentage!$C:$C,0),MATCH(INDEX(Overzicht!$B$1:$F$35,MATCH(demand!AD$1,Overzicht!$B:$B,0),5),Verdeelsleutels_percentage!$1:$1,0)))</f>
        <v>0</v>
      </c>
      <c r="AE223">
        <f>PRODUCT(INDEX(Overzicht!$B$2:$E$35,MATCH(demand!AE$1,Overzicht!$B$2:$B$35,0),4),INDEX(Verdeelsleutels_percentage!$A:$AB,MATCH(demand!$C223,Verdeelsleutels_percentage!$C:$C,0),MATCH(INDEX(Overzicht!$B$1:$F$35,MATCH(demand!AE$1,Overzicht!$B:$B,0),5),Verdeelsleutels_percentage!$1:$1,0)))</f>
        <v>0</v>
      </c>
      <c r="AF223">
        <f>PRODUCT(INDEX(Overzicht!$B$2:$E$35,MATCH(demand!AF$1,Overzicht!$B$2:$B$35,0),4),INDEX(Verdeelsleutels_percentage!$A:$AB,MATCH(demand!$C223,Verdeelsleutels_percentage!$C:$C,0),MATCH(INDEX(Overzicht!$B$1:$F$35,MATCH(demand!AF$1,Overzicht!$B:$B,0),5),Verdeelsleutels_percentage!$1:$1,0)))</f>
        <v>0</v>
      </c>
      <c r="AG223">
        <f>PRODUCT(INDEX(Overzicht!$B$2:$E$35,MATCH(demand!AG$1,Overzicht!$B$2:$B$35,0),4),INDEX(Verdeelsleutels_percentage!$A:$AB,MATCH(demand!$C223,Verdeelsleutels_percentage!$C:$C,0),MATCH(INDEX(Overzicht!$B$1:$F$35,MATCH(demand!AG$1,Overzicht!$B:$B,0),5),Verdeelsleutels_percentage!$1:$1,0)))</f>
        <v>0</v>
      </c>
      <c r="AH223">
        <f>PRODUCT(INDEX(Overzicht!$B$2:$E$35,MATCH(demand!AH$1,Overzicht!$B$2:$B$35,0),4),INDEX(Verdeelsleutels_percentage!$A:$AB,MATCH(demand!$C223,Verdeelsleutels_percentage!$C:$C,0),MATCH(INDEX(Overzicht!$B$1:$F$35,MATCH(demand!AH$1,Overzicht!$B:$B,0),5),Verdeelsleutels_percentage!$1:$1,0)))</f>
        <v>1.7923040427631682E-3</v>
      </c>
      <c r="AI223">
        <f>PRODUCT(INDEX(Overzicht!$B$2:$E$35,MATCH(demand!AI$1,Overzicht!$B$2:$B$35,0),4),INDEX(Verdeelsleutels_percentage!$A:$AB,MATCH(demand!$C223,Verdeelsleutels_percentage!$C:$C,0),MATCH(INDEX(Overzicht!$B$1:$F$35,MATCH(demand!AI$1,Overzicht!$B:$B,0),5),Verdeelsleutels_percentage!$1:$1,0)))</f>
        <v>2.7573908350202587E-4</v>
      </c>
      <c r="AJ223">
        <f>PRODUCT(INDEX(Overzicht!$B$2:$E$35,MATCH(demand!AJ$1,Overzicht!$B$2:$B$35,0),4),INDEX(Verdeelsleutels_percentage!$A:$AB,MATCH(demand!$C223,Verdeelsleutels_percentage!$C:$C,0),MATCH(INDEX(Overzicht!$B$1:$F$35,MATCH(demand!AJ$1,Overzicht!$B:$B,0),5),Verdeelsleutels_percentage!$1:$1,0)))</f>
        <v>0</v>
      </c>
      <c r="AK223">
        <f>PRODUCT(INDEX(Overzicht!$B$2:$E$35,MATCH(demand!AK$1,Overzicht!$B$2:$B$35,0),4),INDEX(Verdeelsleutels_percentage!$A:$AB,MATCH(demand!$C223,Verdeelsleutels_percentage!$C:$C,0),MATCH(INDEX(Overzicht!$B$1:$F$35,MATCH(demand!AK$1,Overzicht!$B:$B,0),5),Verdeelsleutels_percentage!$1:$1,0)))</f>
        <v>2.4844945623993942E-4</v>
      </c>
      <c r="AL223">
        <f>PRODUCT(INDEX(Overzicht!$B$2:$E$35,MATCH(demand!AL$1,Overzicht!$B$2:$B$35,0),4),INDEX(Verdeelsleutels_percentage!$A:$AB,MATCH(demand!$C223,Verdeelsleutels_percentage!$C:$C,0),MATCH(INDEX(Overzicht!$B$1:$F$35,MATCH(demand!AL$1,Overzicht!$B:$B,0),5),Verdeelsleutels_percentage!$1:$1,0)))</f>
        <v>3.1852494389735821E-3</v>
      </c>
      <c r="AM223">
        <f>PRODUCT(INDEX(Overzicht!$B$2:$E$35,MATCH(demand!AM$1,Overzicht!$B$2:$B$35,0),4),INDEX(Verdeelsleutels_percentage!$A:$AB,MATCH(demand!$C223,Verdeelsleutels_percentage!$C:$C,0),MATCH(INDEX(Overzicht!$B$1:$F$35,MATCH(demand!AM$1,Overzicht!$B:$B,0),5),Verdeelsleutels_percentage!$1:$1,0)))</f>
        <v>6.3704988779471642E-3</v>
      </c>
      <c r="AN223">
        <f>PRODUCT(INDEX(Overzicht!$B$2:$E$35,MATCH(demand!AN$1,Overzicht!$B$2:$B$35,0),4),INDEX(Verdeelsleutels_percentage!$A:$AB,MATCH(demand!$C223,Verdeelsleutels_percentage!$C:$C,0),MATCH(INDEX(Overzicht!$B$1:$F$35,MATCH(demand!AN$1,Overzicht!$B:$B,0),5),Verdeelsleutels_percentage!$1:$1,0)))</f>
        <v>3.1852494389735821E-3</v>
      </c>
      <c r="AO223">
        <f>PRODUCT(INDEX(Overzicht!$B$2:$E$35,MATCH(demand!AO$1,Overzicht!$B$2:$B$35,0),4),INDEX(Verdeelsleutels_percentage!$A:$AB,MATCH(demand!$C223,Verdeelsleutels_percentage!$C:$C,0),MATCH(INDEX(Overzicht!$B$1:$F$35,MATCH(demand!AO$1,Overzicht!$B:$B,0),5),Verdeelsleutels_percentage!$1:$1,0)))</f>
        <v>1.1148373036407538E-2</v>
      </c>
    </row>
    <row r="224" spans="2:41">
      <c r="B224" t="str">
        <f>INDEX('ETLocal datasets'!B:C,MATCH(C224,'ETLocal datasets'!C:C,0),1)</f>
        <v>GM0678</v>
      </c>
      <c r="C224" t="str">
        <f>'ETLocal datasets'!C207</f>
        <v>Kapelle</v>
      </c>
      <c r="D224">
        <f t="shared" si="18"/>
        <v>2.5368700290518503E-2</v>
      </c>
      <c r="E224">
        <f t="shared" si="19"/>
        <v>3.3489571455609435E-2</v>
      </c>
      <c r="F224">
        <f t="shared" si="20"/>
        <v>7.7676908845264337E-3</v>
      </c>
      <c r="G224">
        <f t="shared" si="21"/>
        <v>1.5979249819597238E-2</v>
      </c>
      <c r="H224">
        <f>PRODUCT(INDEX(Overzicht!$B$2:$E$35,MATCH(demand!H$1,Overzicht!$B$2:$B$35,0),4),INDEX(Verdeelsleutels_percentage!$A:$AB,MATCH(demand!$C224,Verdeelsleutels_percentage!$C:$C,0),MATCH(INDEX(Overzicht!$B$1:$F$35,MATCH(demand!H$1,Overzicht!$B:$B,0),5),Verdeelsleutels_percentage!$1:$1,0)))</f>
        <v>7.7676908845264337E-3</v>
      </c>
      <c r="I224">
        <f>PRODUCT(INDEX(Overzicht!$B$2:$E$35,MATCH(demand!I$1,Overzicht!$B$2:$B$35,0),4),INDEX(Verdeelsleutels_percentage!$A:$AB,MATCH(demand!$C224,Verdeelsleutels_percentage!$C:$C,0),MATCH(INDEX(Overzicht!$B$1:$F$35,MATCH(demand!I$1,Overzicht!$B:$B,0),5),Verdeelsleutels_percentage!$1:$1,0)))</f>
        <v>7.5059469294064263E-3</v>
      </c>
      <c r="J224">
        <f>PRODUCT(INDEX(Overzicht!$B$2:$E$35,MATCH(demand!J$1,Overzicht!$B$2:$B$35,0),4),INDEX(Verdeelsleutels_percentage!$A:$AB,MATCH(demand!$C224,Verdeelsleutels_percentage!$C:$C,0),MATCH(INDEX(Overzicht!$B$1:$F$35,MATCH(demand!J$1,Overzicht!$B:$B,0),5),Verdeelsleutels_percentage!$1:$1,0)))</f>
        <v>1.7754722021774705E-3</v>
      </c>
      <c r="K224">
        <f>PRODUCT(INDEX(Overzicht!$B$2:$E$35,MATCH(demand!K$1,Overzicht!$B$2:$B$35,0),4),INDEX(Verdeelsleutels_percentage!$A:$AB,MATCH(demand!$C224,Verdeelsleutels_percentage!$C:$C,0),MATCH(INDEX(Overzicht!$B$1:$F$35,MATCH(demand!K$1,Overzicht!$B:$B,0),5),Verdeelsleutels_percentage!$1:$1,0)))</f>
        <v>8.7569380843074984E-4</v>
      </c>
      <c r="L224">
        <f>PRODUCT(INDEX(Overzicht!$B$2:$E$35,MATCH(demand!L$1,Overzicht!$B$2:$B$35,0),4),INDEX(Verdeelsleutels_percentage!$A:$AB,MATCH(demand!$C224,Verdeelsleutels_percentage!$C:$C,0),MATCH(INDEX(Overzicht!$B$1:$F$35,MATCH(demand!L$1,Overzicht!$B:$B,0),5),Verdeelsleutels_percentage!$1:$1,0)))</f>
        <v>2.6632083032662058E-3</v>
      </c>
      <c r="M224">
        <f>PRODUCT(INDEX(Overzicht!$B$2:$E$35,MATCH(demand!M$1,Overzicht!$B$2:$B$35,0),4),INDEX(Verdeelsleutels_percentage!$A:$AB,MATCH(demand!$C224,Verdeelsleutels_percentage!$C:$C,0),MATCH(INDEX(Overzicht!$B$1:$F$35,MATCH(demand!M$1,Overzicht!$B:$B,0),5),Verdeelsleutels_percentage!$1:$1,0)))</f>
        <v>3.4958696946940464E-4</v>
      </c>
      <c r="N224">
        <f>PRODUCT(INDEX(Overzicht!$B$2:$E$35,MATCH(demand!N$1,Overzicht!$B$2:$B$35,0),4),INDEX(Verdeelsleutels_percentage!$A:$AB,MATCH(demand!$C224,Verdeelsleutels_percentage!$C:$C,0),MATCH(INDEX(Overzicht!$B$1:$F$35,MATCH(demand!N$1,Overzicht!$B:$B,0),5),Verdeelsleutels_percentage!$1:$1,0)))</f>
        <v>6.0369477148098771E-3</v>
      </c>
      <c r="O224">
        <f>PRODUCT(INDEX(Overzicht!$B$2:$E$35,MATCH(demand!O$1,Overzicht!$B$2:$B$35,0),4),INDEX(Verdeelsleutels_percentage!$A:$AB,MATCH(demand!$C224,Verdeelsleutels_percentage!$C:$C,0),MATCH(INDEX(Overzicht!$B$1:$F$35,MATCH(demand!O$1,Overzicht!$B:$B,0),5),Verdeelsleutels_percentage!$1:$1,0)))</f>
        <v>0</v>
      </c>
      <c r="P224">
        <f>PRODUCT(INDEX(Overzicht!$B$2:$E$35,MATCH(demand!P$1,Overzicht!$B$2:$B$35,0),4),INDEX(Verdeelsleutels_percentage!$A:$AB,MATCH(demand!$C224,Verdeelsleutels_percentage!$C:$C,0),MATCH(INDEX(Overzicht!$B$1:$F$35,MATCH(demand!P$1,Overzicht!$B:$B,0),5),Verdeelsleutels_percentage!$1:$1,0)))</f>
        <v>1.1279335738860341E-2</v>
      </c>
      <c r="Q224">
        <f>PRODUCT(INDEX(Overzicht!$B$2:$E$35,MATCH(demand!Q$1,Overzicht!$B$2:$B$35,0),4),INDEX(Verdeelsleutels_percentage!$A:$AB,MATCH(demand!$C224,Verdeelsleutels_percentage!$C:$C,0),MATCH(INDEX(Overzicht!$B$1:$F$35,MATCH(demand!Q$1,Overzicht!$B:$B,0),5),Verdeelsleutels_percentage!$1:$1,0)))</f>
        <v>2.6354665501071828E-3</v>
      </c>
      <c r="R224">
        <f>PRODUCT(INDEX(Overzicht!$B$2:$E$35,MATCH(demand!R$1,Overzicht!$B$2:$B$35,0),4),INDEX(Verdeelsleutels_percentage!$A:$AB,MATCH(demand!$C224,Verdeelsleutels_percentage!$C:$C,0),MATCH(INDEX(Overzicht!$B$1:$F$35,MATCH(demand!R$1,Overzicht!$B:$B,0),5),Verdeelsleutels_percentage!$1:$1,0)))</f>
        <v>4.7160980370339057E-4</v>
      </c>
      <c r="S224">
        <f>PRODUCT(INDEX(Overzicht!$B$2:$E$35,MATCH(demand!S$1,Overzicht!$B$2:$B$35,0),4),INDEX(Verdeelsleutels_percentage!$A:$AB,MATCH(demand!$C224,Verdeelsleutels_percentage!$C:$C,0),MATCH(INDEX(Overzicht!$B$1:$F$35,MATCH(demand!S$1,Overzicht!$B:$B,0),5),Verdeelsleutels_percentage!$1:$1,0)))</f>
        <v>3.6249224127790029E-3</v>
      </c>
      <c r="T224">
        <f>PRODUCT(INDEX(Overzicht!$B$2:$E$35,MATCH(demand!T$1,Overzicht!$B$2:$B$35,0),4),INDEX(Verdeelsleutels_percentage!$A:$AB,MATCH(demand!$C224,Verdeelsleutels_percentage!$C:$C,0),MATCH(INDEX(Overzicht!$B$1:$F$35,MATCH(demand!T$1,Overzicht!$B:$B,0),5),Verdeelsleutels_percentage!$1:$1,0)))</f>
        <v>2.959120336962451E-3</v>
      </c>
      <c r="U224">
        <f>PRODUCT(INDEX(Overzicht!$B$2:$E$35,MATCH(demand!U$1,Overzicht!$B$2:$B$35,0),4),INDEX(Verdeelsleutels_percentage!$A:$AB,MATCH(demand!$C224,Verdeelsleutels_percentage!$C:$C,0),MATCH(INDEX(Overzicht!$B$1:$F$35,MATCH(demand!U$1,Overzicht!$B:$B,0),5),Verdeelsleutels_percentage!$1:$1,0)))</f>
        <v>9.2472510530076588E-3</v>
      </c>
      <c r="V224">
        <f>PRODUCT(INDEX(Overzicht!$B$2:$E$35,MATCH(demand!V$1,Overzicht!$B$2:$B$35,0),4),INDEX(Verdeelsleutels_percentage!$A:$AB,MATCH(demand!$C224,Verdeelsleutels_percentage!$C:$C,0),MATCH(INDEX(Overzicht!$B$1:$F$35,MATCH(demand!V$1,Overzicht!$B:$B,0),5),Verdeelsleutels_percentage!$1:$1,0)))</f>
        <v>8.1375809266467404E-4</v>
      </c>
      <c r="W224">
        <f>PRODUCT(INDEX(Overzicht!$B$2:$E$35,MATCH(demand!W$1,Overzicht!$B$2:$B$35,0),4),INDEX(Verdeelsleutels_percentage!$A:$AB,MATCH(demand!$C224,Verdeelsleutels_percentage!$C:$C,0),MATCH(INDEX(Overzicht!$B$1:$F$35,MATCH(demand!W$1,Overzicht!$B:$B,0),5),Verdeelsleutels_percentage!$1:$1,0)))</f>
        <v>8.8773610108873538E-3</v>
      </c>
      <c r="X224">
        <f>PRODUCT(INDEX(Overzicht!$B$2:$E$35,MATCH(demand!X$1,Overzicht!$B$2:$B$35,0),4),INDEX(Verdeelsleutels_percentage!$A:$AB,MATCH(demand!$C224,Verdeelsleutels_percentage!$C:$C,0),MATCH(INDEX(Overzicht!$B$1:$F$35,MATCH(demand!X$1,Overzicht!$B:$B,0),5),Verdeelsleutels_percentage!$1:$1,0)))</f>
        <v>2.5053476719313152E-4</v>
      </c>
      <c r="Y224">
        <f>PRODUCT(INDEX(Overzicht!$B$2:$E$35,MATCH(demand!Y$1,Overzicht!$B$2:$B$35,0),4),INDEX(Verdeelsleutels_percentage!$A:$AB,MATCH(demand!$C224,Verdeelsleutels_percentage!$C:$C,0),MATCH(INDEX(Overzicht!$B$1:$F$35,MATCH(demand!Y$1,Overzicht!$B:$B,0),5),Verdeelsleutels_percentage!$1:$1,0)))</f>
        <v>1.0697454788386441E-6</v>
      </c>
      <c r="Z224">
        <f>PRODUCT(INDEX(Overzicht!$B$2:$E$35,MATCH(demand!Z$1,Overzicht!$B$2:$B$35,0),4),INDEX(Verdeelsleutels_percentage!$A:$AB,MATCH(demand!$C224,Verdeelsleutels_percentage!$C:$C,0),MATCH(INDEX(Overzicht!$B$1:$F$35,MATCH(demand!Z$1,Overzicht!$B:$B,0),5),Verdeelsleutels_percentage!$1:$1,0)))</f>
        <v>0</v>
      </c>
      <c r="AA224">
        <f>PRODUCT(INDEX(Overzicht!$B$2:$E$35,MATCH(demand!AA$1,Overzicht!$B$2:$B$35,0),4),INDEX(Verdeelsleutels_percentage!$A:$AB,MATCH(demand!$C224,Verdeelsleutels_percentage!$C:$C,0),MATCH(INDEX(Overzicht!$B$1:$F$35,MATCH(demand!AA$1,Overzicht!$B:$B,0),5),Verdeelsleutels_percentage!$1:$1,0)))</f>
        <v>2.5023286054705125E-5</v>
      </c>
      <c r="AB224">
        <f>PRODUCT(INDEX(Overzicht!$B$2:$E$35,MATCH(demand!AB$1,Overzicht!$B$2:$B$35,0),4),INDEX(Verdeelsleutels_percentage!$A:$AB,MATCH(demand!$C224,Verdeelsleutels_percentage!$C:$C,0),MATCH(INDEX(Overzicht!$B$1:$F$35,MATCH(demand!AB$1,Overzicht!$B:$B,0),5),Verdeelsleutels_percentage!$1:$1,0)))</f>
        <v>3.70747102324263E-3</v>
      </c>
      <c r="AC224">
        <f>PRODUCT(INDEX(Overzicht!$B$2:$E$35,MATCH(demand!AC$1,Overzicht!$B$2:$B$35,0),4),INDEX(Verdeelsleutels_percentage!$A:$AB,MATCH(demand!$C224,Verdeelsleutels_percentage!$C:$C,0),MATCH(INDEX(Overzicht!$B$1:$F$35,MATCH(demand!AC$1,Overzicht!$B:$B,0),5),Verdeelsleutels_percentage!$1:$1,0)))</f>
        <v>1.5028556965237025E-4</v>
      </c>
      <c r="AD224">
        <f>PRODUCT(INDEX(Overzicht!$B$2:$E$35,MATCH(demand!AD$1,Overzicht!$B$2:$B$35,0),4),INDEX(Verdeelsleutels_percentage!$A:$AB,MATCH(demand!$C224,Verdeelsleutels_percentage!$C:$C,0),MATCH(INDEX(Overzicht!$B$1:$F$35,MATCH(demand!AD$1,Overzicht!$B:$B,0),5),Verdeelsleutels_percentage!$1:$1,0)))</f>
        <v>0</v>
      </c>
      <c r="AE224">
        <f>PRODUCT(INDEX(Overzicht!$B$2:$E$35,MATCH(demand!AE$1,Overzicht!$B$2:$B$35,0),4),INDEX(Verdeelsleutels_percentage!$A:$AB,MATCH(demand!$C224,Verdeelsleutels_percentage!$C:$C,0),MATCH(INDEX(Overzicht!$B$1:$F$35,MATCH(demand!AE$1,Overzicht!$B:$B,0),5),Verdeelsleutels_percentage!$1:$1,0)))</f>
        <v>0</v>
      </c>
      <c r="AF224">
        <f>PRODUCT(INDEX(Overzicht!$B$2:$E$35,MATCH(demand!AF$1,Overzicht!$B$2:$B$35,0),4),INDEX(Verdeelsleutels_percentage!$A:$AB,MATCH(demand!$C224,Verdeelsleutels_percentage!$C:$C,0),MATCH(INDEX(Overzicht!$B$1:$F$35,MATCH(demand!AF$1,Overzicht!$B:$B,0),5),Verdeelsleutels_percentage!$1:$1,0)))</f>
        <v>0</v>
      </c>
      <c r="AG224">
        <f>PRODUCT(INDEX(Overzicht!$B$2:$E$35,MATCH(demand!AG$1,Overzicht!$B$2:$B$35,0),4),INDEX(Verdeelsleutels_percentage!$A:$AB,MATCH(demand!$C224,Verdeelsleutels_percentage!$C:$C,0),MATCH(INDEX(Overzicht!$B$1:$F$35,MATCH(demand!AG$1,Overzicht!$B:$B,0),5),Verdeelsleutels_percentage!$1:$1,0)))</f>
        <v>0</v>
      </c>
      <c r="AH224">
        <f>PRODUCT(INDEX(Overzicht!$B$2:$E$35,MATCH(demand!AH$1,Overzicht!$B$2:$B$35,0),4),INDEX(Verdeelsleutels_percentage!$A:$AB,MATCH(demand!$C224,Verdeelsleutels_percentage!$C:$C,0),MATCH(INDEX(Overzicht!$B$1:$F$35,MATCH(demand!AH$1,Overzicht!$B:$B,0),5),Verdeelsleutels_percentage!$1:$1,0)))</f>
        <v>3.2530271871116667E-4</v>
      </c>
      <c r="AI224">
        <f>PRODUCT(INDEX(Overzicht!$B$2:$E$35,MATCH(demand!AI$1,Overzicht!$B$2:$B$35,0),4),INDEX(Verdeelsleutels_percentage!$A:$AB,MATCH(demand!$C224,Verdeelsleutels_percentage!$C:$C,0),MATCH(INDEX(Overzicht!$B$1:$F$35,MATCH(demand!AI$1,Overzicht!$B:$B,0),5),Verdeelsleutels_percentage!$1:$1,0)))</f>
        <v>5.0046572109410249E-5</v>
      </c>
      <c r="AJ224">
        <f>PRODUCT(INDEX(Overzicht!$B$2:$E$35,MATCH(demand!AJ$1,Overzicht!$B$2:$B$35,0),4),INDEX(Verdeelsleutels_percentage!$A:$AB,MATCH(demand!$C224,Verdeelsleutels_percentage!$C:$C,0),MATCH(INDEX(Overzicht!$B$1:$F$35,MATCH(demand!AJ$1,Overzicht!$B:$B,0),5),Verdeelsleutels_percentage!$1:$1,0)))</f>
        <v>0</v>
      </c>
      <c r="AK224">
        <f>PRODUCT(INDEX(Overzicht!$B$2:$E$35,MATCH(demand!AK$1,Overzicht!$B$2:$B$35,0),4),INDEX(Verdeelsleutels_percentage!$A:$AB,MATCH(demand!$C224,Verdeelsleutels_percentage!$C:$C,0),MATCH(INDEX(Overzicht!$B$1:$F$35,MATCH(demand!AK$1,Overzicht!$B:$B,0),5),Verdeelsleutels_percentage!$1:$1,0)))</f>
        <v>1.1540569314153559E-4</v>
      </c>
      <c r="AL224">
        <f>PRODUCT(INDEX(Overzicht!$B$2:$E$35,MATCH(demand!AL$1,Overzicht!$B$2:$B$35,0),4),INDEX(Verdeelsleutels_percentage!$A:$AB,MATCH(demand!$C224,Verdeelsleutels_percentage!$C:$C,0),MATCH(INDEX(Overzicht!$B$1:$F$35,MATCH(demand!AL$1,Overzicht!$B:$B,0),5),Verdeelsleutels_percentage!$1:$1,0)))</f>
        <v>1.4795601684812255E-3</v>
      </c>
      <c r="AM224">
        <f>PRODUCT(INDEX(Overzicht!$B$2:$E$35,MATCH(demand!AM$1,Overzicht!$B$2:$B$35,0),4),INDEX(Verdeelsleutels_percentage!$A:$AB,MATCH(demand!$C224,Verdeelsleutels_percentage!$C:$C,0),MATCH(INDEX(Overzicht!$B$1:$F$35,MATCH(demand!AM$1,Overzicht!$B:$B,0),5),Verdeelsleutels_percentage!$1:$1,0)))</f>
        <v>2.959120336962451E-3</v>
      </c>
      <c r="AN224">
        <f>PRODUCT(INDEX(Overzicht!$B$2:$E$35,MATCH(demand!AN$1,Overzicht!$B$2:$B$35,0),4),INDEX(Verdeelsleutels_percentage!$A:$AB,MATCH(demand!$C224,Verdeelsleutels_percentage!$C:$C,0),MATCH(INDEX(Overzicht!$B$1:$F$35,MATCH(demand!AN$1,Overzicht!$B:$B,0),5),Verdeelsleutels_percentage!$1:$1,0)))</f>
        <v>1.4795601684812255E-3</v>
      </c>
      <c r="AO224">
        <f>PRODUCT(INDEX(Overzicht!$B$2:$E$35,MATCH(demand!AO$1,Overzicht!$B$2:$B$35,0),4),INDEX(Verdeelsleutels_percentage!$A:$AB,MATCH(demand!$C224,Verdeelsleutels_percentage!$C:$C,0),MATCH(INDEX(Overzicht!$B$1:$F$35,MATCH(demand!AO$1,Overzicht!$B:$B,0),5),Verdeelsleutels_percentage!$1:$1,0)))</f>
        <v>5.1784605896842894E-3</v>
      </c>
    </row>
    <row r="225" spans="2:41">
      <c r="B225" t="str">
        <f>INDEX('ETLocal datasets'!B:C,MATCH(C225,'ETLocal datasets'!C:C,0),1)</f>
        <v>GM0687</v>
      </c>
      <c r="C225" t="str">
        <f>'ETLocal datasets'!C208</f>
        <v>Middelburg</v>
      </c>
      <c r="D225">
        <f t="shared" si="18"/>
        <v>4.0543887827238757E-2</v>
      </c>
      <c r="E225">
        <f t="shared" si="19"/>
        <v>0.10587672974610624</v>
      </c>
      <c r="F225">
        <f t="shared" si="20"/>
        <v>2.9493530410516323E-2</v>
      </c>
      <c r="G225">
        <f t="shared" si="21"/>
        <v>6.0672405415919291E-2</v>
      </c>
      <c r="H225">
        <f>PRODUCT(INDEX(Overzicht!$B$2:$E$35,MATCH(demand!H$1,Overzicht!$B$2:$B$35,0),4),INDEX(Verdeelsleutels_percentage!$A:$AB,MATCH(demand!$C225,Verdeelsleutels_percentage!$C:$C,0),MATCH(INDEX(Overzicht!$B$1:$F$35,MATCH(demand!H$1,Overzicht!$B:$B,0),5),Verdeelsleutels_percentage!$1:$1,0)))</f>
        <v>2.9493530410516323E-2</v>
      </c>
      <c r="I225">
        <f>PRODUCT(INDEX(Overzicht!$B$2:$E$35,MATCH(demand!I$1,Overzicht!$B$2:$B$35,0),4),INDEX(Verdeelsleutels_percentage!$A:$AB,MATCH(demand!$C225,Verdeelsleutels_percentage!$C:$C,0),MATCH(INDEX(Overzicht!$B$1:$F$35,MATCH(demand!I$1,Overzicht!$B:$B,0),5),Verdeelsleutels_percentage!$1:$1,0)))</f>
        <v>8.0950209092737011E-3</v>
      </c>
      <c r="J225">
        <f>PRODUCT(INDEX(Overzicht!$B$2:$E$35,MATCH(demand!J$1,Overzicht!$B$2:$B$35,0),4),INDEX(Verdeelsleutels_percentage!$A:$AB,MATCH(demand!$C225,Verdeelsleutels_percentage!$C:$C,0),MATCH(INDEX(Overzicht!$B$1:$F$35,MATCH(demand!J$1,Overzicht!$B:$B,0),5),Verdeelsleutels_percentage!$1:$1,0)))</f>
        <v>6.7413783795465879E-3</v>
      </c>
      <c r="K225">
        <f>PRODUCT(INDEX(Overzicht!$B$2:$E$35,MATCH(demand!K$1,Overzicht!$B$2:$B$35,0),4),INDEX(Verdeelsleutels_percentage!$A:$AB,MATCH(demand!$C225,Verdeelsleutels_percentage!$C:$C,0),MATCH(INDEX(Overzicht!$B$1:$F$35,MATCH(demand!K$1,Overzicht!$B:$B,0),5),Verdeelsleutels_percentage!$1:$1,0)))</f>
        <v>9.4441910608193192E-4</v>
      </c>
      <c r="L225">
        <f>PRODUCT(INDEX(Overzicht!$B$2:$E$35,MATCH(demand!L$1,Overzicht!$B$2:$B$35,0),4),INDEX(Verdeelsleutels_percentage!$A:$AB,MATCH(demand!$C225,Verdeelsleutels_percentage!$C:$C,0),MATCH(INDEX(Overzicht!$B$1:$F$35,MATCH(demand!L$1,Overzicht!$B:$B,0),5),Verdeelsleutels_percentage!$1:$1,0)))</f>
        <v>1.0112067569319882E-2</v>
      </c>
      <c r="M225">
        <f>PRODUCT(INDEX(Overzicht!$B$2:$E$35,MATCH(demand!M$1,Overzicht!$B$2:$B$35,0),4),INDEX(Verdeelsleutels_percentage!$A:$AB,MATCH(demand!$C225,Verdeelsleutels_percentage!$C:$C,0),MATCH(INDEX(Overzicht!$B$1:$F$35,MATCH(demand!M$1,Overzicht!$B:$B,0),5),Verdeelsleutels_percentage!$1:$1,0)))</f>
        <v>1.1122044695341428E-3</v>
      </c>
      <c r="N225">
        <f>PRODUCT(INDEX(Overzicht!$B$2:$E$35,MATCH(demand!N$1,Overzicht!$B$2:$B$35,0),4),INDEX(Verdeelsleutels_percentage!$A:$AB,MATCH(demand!$C225,Verdeelsleutels_percentage!$C:$C,0),MATCH(INDEX(Overzicht!$B$1:$F$35,MATCH(demand!N$1,Overzicht!$B:$B,0),5),Verdeelsleutels_percentage!$1:$1,0)))</f>
        <v>1.2117732506162473E-3</v>
      </c>
      <c r="O225">
        <f>PRODUCT(INDEX(Overzicht!$B$2:$E$35,MATCH(demand!O$1,Overzicht!$B$2:$B$35,0),4),INDEX(Verdeelsleutels_percentage!$A:$AB,MATCH(demand!$C225,Verdeelsleutels_percentage!$C:$C,0),MATCH(INDEX(Overzicht!$B$1:$F$35,MATCH(demand!O$1,Overzicht!$B:$B,0),5),Verdeelsleutels_percentage!$1:$1,0)))</f>
        <v>0</v>
      </c>
      <c r="P225">
        <f>PRODUCT(INDEX(Overzicht!$B$2:$E$35,MATCH(demand!P$1,Overzicht!$B$2:$B$35,0),4),INDEX(Verdeelsleutels_percentage!$A:$AB,MATCH(demand!$C225,Verdeelsleutels_percentage!$C:$C,0),MATCH(INDEX(Overzicht!$B$1:$F$35,MATCH(demand!P$1,Overzicht!$B:$B,0),5),Verdeelsleutels_percentage!$1:$1,0)))</f>
        <v>1.0967108421514148E-2</v>
      </c>
      <c r="Q225">
        <f>PRODUCT(INDEX(Overzicht!$B$2:$E$35,MATCH(demand!Q$1,Overzicht!$B$2:$B$35,0),4),INDEX(Verdeelsleutels_percentage!$A:$AB,MATCH(demand!$C225,Verdeelsleutels_percentage!$C:$C,0),MATCH(INDEX(Overzicht!$B$1:$F$35,MATCH(demand!Q$1,Overzicht!$B:$B,0),5),Verdeelsleutels_percentage!$1:$1,0)))</f>
        <v>1.0006733532139466E-2</v>
      </c>
      <c r="R225">
        <f>PRODUCT(INDEX(Overzicht!$B$2:$E$35,MATCH(demand!R$1,Overzicht!$B$2:$B$35,0),4),INDEX(Verdeelsleutels_percentage!$A:$AB,MATCH(demand!$C225,Verdeelsleutels_percentage!$C:$C,0),MATCH(INDEX(Overzicht!$B$1:$F$35,MATCH(demand!R$1,Overzicht!$B:$B,0),5),Verdeelsleutels_percentage!$1:$1,0)))</f>
        <v>1.7906786320670623E-3</v>
      </c>
      <c r="S225">
        <f>PRODUCT(INDEX(Overzicht!$B$2:$E$35,MATCH(demand!S$1,Overzicht!$B$2:$B$35,0),4),INDEX(Verdeelsleutels_percentage!$A:$AB,MATCH(demand!$C225,Verdeelsleutels_percentage!$C:$C,0),MATCH(INDEX(Overzicht!$B$1:$F$35,MATCH(demand!S$1,Overzicht!$B:$B,0),5),Verdeelsleutels_percentage!$1:$1,0)))</f>
        <v>1.3763647524907618E-2</v>
      </c>
      <c r="T225">
        <f>PRODUCT(INDEX(Overzicht!$B$2:$E$35,MATCH(demand!T$1,Overzicht!$B$2:$B$35,0),4),INDEX(Verdeelsleutels_percentage!$A:$AB,MATCH(demand!$C225,Verdeelsleutels_percentage!$C:$C,0),MATCH(INDEX(Overzicht!$B$1:$F$35,MATCH(demand!T$1,Overzicht!$B:$B,0),5),Verdeelsleutels_percentage!$1:$1,0)))</f>
        <v>1.1235630632577646E-2</v>
      </c>
      <c r="U225">
        <f>PRODUCT(INDEX(Overzicht!$B$2:$E$35,MATCH(demand!U$1,Overzicht!$B$2:$B$35,0),4),INDEX(Verdeelsleutels_percentage!$A:$AB,MATCH(demand!$C225,Verdeelsleutels_percentage!$C:$C,0),MATCH(INDEX(Overzicht!$B$1:$F$35,MATCH(demand!U$1,Overzicht!$B:$B,0),5),Verdeelsleutels_percentage!$1:$1,0)))</f>
        <v>3.5111345726805146E-2</v>
      </c>
      <c r="V225">
        <f>PRODUCT(INDEX(Overzicht!$B$2:$E$35,MATCH(demand!V$1,Overzicht!$B$2:$B$35,0),4),INDEX(Verdeelsleutels_percentage!$A:$AB,MATCH(demand!$C225,Verdeelsleutels_percentage!$C:$C,0),MATCH(INDEX(Overzicht!$B$1:$F$35,MATCH(demand!V$1,Overzicht!$B:$B,0),5),Verdeelsleutels_percentage!$1:$1,0)))</f>
        <v>3.0897984239588532E-3</v>
      </c>
      <c r="W225">
        <f>PRODUCT(INDEX(Overzicht!$B$2:$E$35,MATCH(demand!W$1,Overzicht!$B$2:$B$35,0),4),INDEX(Verdeelsleutels_percentage!$A:$AB,MATCH(demand!$C225,Verdeelsleutels_percentage!$C:$C,0),MATCH(INDEX(Overzicht!$B$1:$F$35,MATCH(demand!W$1,Overzicht!$B:$B,0),5),Verdeelsleutels_percentage!$1:$1,0)))</f>
        <v>3.3706891897732939E-2</v>
      </c>
      <c r="X225">
        <f>PRODUCT(INDEX(Overzicht!$B$2:$E$35,MATCH(demand!X$1,Overzicht!$B$2:$B$35,0),4),INDEX(Verdeelsleutels_percentage!$A:$AB,MATCH(demand!$C225,Verdeelsleutels_percentage!$C:$C,0),MATCH(INDEX(Overzicht!$B$1:$F$35,MATCH(demand!X$1,Overzicht!$B:$B,0),5),Verdeelsleutels_percentage!$1:$1,0)))</f>
        <v>5.5117648782488943E-4</v>
      </c>
      <c r="Y225">
        <f>PRODUCT(INDEX(Overzicht!$B$2:$E$35,MATCH(demand!Y$1,Overzicht!$B$2:$B$35,0),4),INDEX(Verdeelsleutels_percentage!$A:$AB,MATCH(demand!$C225,Verdeelsleutels_percentage!$C:$C,0),MATCH(INDEX(Overzicht!$B$1:$F$35,MATCH(demand!Y$1,Overzicht!$B:$B,0),5),Verdeelsleutels_percentage!$1:$1,0)))</f>
        <v>1.0949789318777256E-6</v>
      </c>
      <c r="Z225">
        <f>PRODUCT(INDEX(Overzicht!$B$2:$E$35,MATCH(demand!Z$1,Overzicht!$B$2:$B$35,0),4),INDEX(Verdeelsleutels_percentage!$A:$AB,MATCH(demand!$C225,Verdeelsleutels_percentage!$C:$C,0),MATCH(INDEX(Overzicht!$B$1:$F$35,MATCH(demand!Z$1,Overzicht!$B:$B,0),5),Verdeelsleutels_percentage!$1:$1,0)))</f>
        <v>0</v>
      </c>
      <c r="AA225">
        <f>PRODUCT(INDEX(Overzicht!$B$2:$E$35,MATCH(demand!AA$1,Overzicht!$B$2:$B$35,0),4),INDEX(Verdeelsleutels_percentage!$A:$AB,MATCH(demand!$C225,Verdeelsleutels_percentage!$C:$C,0),MATCH(INDEX(Overzicht!$B$1:$F$35,MATCH(demand!AA$1,Overzicht!$B:$B,0),5),Verdeelsleutels_percentage!$1:$1,0)))</f>
        <v>2.5613542266145632E-5</v>
      </c>
      <c r="AB225">
        <f>PRODUCT(INDEX(Overzicht!$B$2:$E$35,MATCH(demand!AB$1,Overzicht!$B$2:$B$35,0),4),INDEX(Verdeelsleutels_percentage!$A:$AB,MATCH(demand!$C225,Verdeelsleutels_percentage!$C:$C,0),MATCH(INDEX(Overzicht!$B$1:$F$35,MATCH(demand!AB$1,Overzicht!$B:$B,0),5),Verdeelsleutels_percentage!$1:$1,0)))</f>
        <v>1.5117063575715298E-2</v>
      </c>
      <c r="AC225">
        <f>PRODUCT(INDEX(Overzicht!$B$2:$E$35,MATCH(demand!AC$1,Overzicht!$B$2:$B$35,0),4),INDEX(Verdeelsleutels_percentage!$A:$AB,MATCH(demand!$C225,Verdeelsleutels_percentage!$C:$C,0),MATCH(INDEX(Overzicht!$B$1:$F$35,MATCH(demand!AC$1,Overzicht!$B:$B,0),5),Verdeelsleutels_percentage!$1:$1,0)))</f>
        <v>5.5336832762182305E-4</v>
      </c>
      <c r="AD225">
        <f>PRODUCT(INDEX(Overzicht!$B$2:$E$35,MATCH(demand!AD$1,Overzicht!$B$2:$B$35,0),4),INDEX(Verdeelsleutels_percentage!$A:$AB,MATCH(demand!$C225,Verdeelsleutels_percentage!$C:$C,0),MATCH(INDEX(Overzicht!$B$1:$F$35,MATCH(demand!AD$1,Overzicht!$B:$B,0),5),Verdeelsleutels_percentage!$1:$1,0)))</f>
        <v>0</v>
      </c>
      <c r="AE225">
        <f>PRODUCT(INDEX(Overzicht!$B$2:$E$35,MATCH(demand!AE$1,Overzicht!$B$2:$B$35,0),4),INDEX(Verdeelsleutels_percentage!$A:$AB,MATCH(demand!$C225,Verdeelsleutels_percentage!$C:$C,0),MATCH(INDEX(Overzicht!$B$1:$F$35,MATCH(demand!AE$1,Overzicht!$B:$B,0),5),Verdeelsleutels_percentage!$1:$1,0)))</f>
        <v>0</v>
      </c>
      <c r="AF225">
        <f>PRODUCT(INDEX(Overzicht!$B$2:$E$35,MATCH(demand!AF$1,Overzicht!$B$2:$B$35,0),4),INDEX(Verdeelsleutels_percentage!$A:$AB,MATCH(demand!$C225,Verdeelsleutels_percentage!$C:$C,0),MATCH(INDEX(Overzicht!$B$1:$F$35,MATCH(demand!AF$1,Overzicht!$B:$B,0),5),Verdeelsleutels_percentage!$1:$1,0)))</f>
        <v>0</v>
      </c>
      <c r="AG225">
        <f>PRODUCT(INDEX(Overzicht!$B$2:$E$35,MATCH(demand!AG$1,Overzicht!$B$2:$B$35,0),4),INDEX(Verdeelsleutels_percentage!$A:$AB,MATCH(demand!$C225,Verdeelsleutels_percentage!$C:$C,0),MATCH(INDEX(Overzicht!$B$1:$F$35,MATCH(demand!AG$1,Overzicht!$B:$B,0),5),Verdeelsleutels_percentage!$1:$1,0)))</f>
        <v>0</v>
      </c>
      <c r="AH225">
        <f>PRODUCT(INDEX(Overzicht!$B$2:$E$35,MATCH(demand!AH$1,Overzicht!$B$2:$B$35,0),4),INDEX(Verdeelsleutels_percentage!$A:$AB,MATCH(demand!$C225,Verdeelsleutels_percentage!$C:$C,0),MATCH(INDEX(Overzicht!$B$1:$F$35,MATCH(demand!AH$1,Overzicht!$B:$B,0),5),Verdeelsleutels_percentage!$1:$1,0)))</f>
        <v>3.3297604945989323E-4</v>
      </c>
      <c r="AI225">
        <f>PRODUCT(INDEX(Overzicht!$B$2:$E$35,MATCH(demand!AI$1,Overzicht!$B$2:$B$35,0),4),INDEX(Verdeelsleutels_percentage!$A:$AB,MATCH(demand!$C225,Verdeelsleutels_percentage!$C:$C,0),MATCH(INDEX(Overzicht!$B$1:$F$35,MATCH(demand!AI$1,Overzicht!$B:$B,0),5),Verdeelsleutels_percentage!$1:$1,0)))</f>
        <v>5.1227084532291265E-5</v>
      </c>
      <c r="AJ225">
        <f>PRODUCT(INDEX(Overzicht!$B$2:$E$35,MATCH(demand!AJ$1,Overzicht!$B$2:$B$35,0),4),INDEX(Verdeelsleutels_percentage!$A:$AB,MATCH(demand!$C225,Verdeelsleutels_percentage!$C:$C,0),MATCH(INDEX(Overzicht!$B$1:$F$35,MATCH(demand!AJ$1,Overzicht!$B:$B,0),5),Verdeelsleutels_percentage!$1:$1,0)))</f>
        <v>0</v>
      </c>
      <c r="AK225">
        <f>PRODUCT(INDEX(Overzicht!$B$2:$E$35,MATCH(demand!AK$1,Overzicht!$B$2:$B$35,0),4),INDEX(Verdeelsleutels_percentage!$A:$AB,MATCH(demand!$C225,Verdeelsleutels_percentage!$C:$C,0),MATCH(INDEX(Overzicht!$B$1:$F$35,MATCH(demand!AK$1,Overzicht!$B:$B,0),5),Verdeelsleutels_percentage!$1:$1,0)))</f>
        <v>4.3818959467052822E-4</v>
      </c>
      <c r="AL225">
        <f>PRODUCT(INDEX(Overzicht!$B$2:$E$35,MATCH(demand!AL$1,Overzicht!$B$2:$B$35,0),4),INDEX(Verdeelsleutels_percentage!$A:$AB,MATCH(demand!$C225,Verdeelsleutels_percentage!$C:$C,0),MATCH(INDEX(Overzicht!$B$1:$F$35,MATCH(demand!AL$1,Overzicht!$B:$B,0),5),Verdeelsleutels_percentage!$1:$1,0)))</f>
        <v>5.6178153162888232E-3</v>
      </c>
      <c r="AM225">
        <f>PRODUCT(INDEX(Overzicht!$B$2:$E$35,MATCH(demand!AM$1,Overzicht!$B$2:$B$35,0),4),INDEX(Verdeelsleutels_percentage!$A:$AB,MATCH(demand!$C225,Verdeelsleutels_percentage!$C:$C,0),MATCH(INDEX(Overzicht!$B$1:$F$35,MATCH(demand!AM$1,Overzicht!$B:$B,0),5),Verdeelsleutels_percentage!$1:$1,0)))</f>
        <v>1.1235630632577646E-2</v>
      </c>
      <c r="AN225">
        <f>PRODUCT(INDEX(Overzicht!$B$2:$E$35,MATCH(demand!AN$1,Overzicht!$B$2:$B$35,0),4),INDEX(Verdeelsleutels_percentage!$A:$AB,MATCH(demand!$C225,Verdeelsleutels_percentage!$C:$C,0),MATCH(INDEX(Overzicht!$B$1:$F$35,MATCH(demand!AN$1,Overzicht!$B:$B,0),5),Verdeelsleutels_percentage!$1:$1,0)))</f>
        <v>5.6178153162888232E-3</v>
      </c>
      <c r="AO225">
        <f>PRODUCT(INDEX(Overzicht!$B$2:$E$35,MATCH(demand!AO$1,Overzicht!$B$2:$B$35,0),4),INDEX(Verdeelsleutels_percentage!$A:$AB,MATCH(demand!$C225,Verdeelsleutels_percentage!$C:$C,0),MATCH(INDEX(Overzicht!$B$1:$F$35,MATCH(demand!AO$1,Overzicht!$B:$B,0),5),Verdeelsleutels_percentage!$1:$1,0)))</f>
        <v>1.966235360701088E-2</v>
      </c>
    </row>
    <row r="226" spans="2:41">
      <c r="B226" t="str">
        <f>INDEX('ETLocal datasets'!B:C,MATCH(C226,'ETLocal datasets'!C:C,0),1)</f>
        <v>GM0689</v>
      </c>
      <c r="C226" t="str">
        <f>'ETLocal datasets'!C209</f>
        <v>Giessenlanden</v>
      </c>
      <c r="D226">
        <f t="shared" si="18"/>
        <v>1.8907384564873828E-2</v>
      </c>
      <c r="E226">
        <f t="shared" si="19"/>
        <v>4.3970868757018305E-2</v>
      </c>
      <c r="F226">
        <f t="shared" si="20"/>
        <v>8.8339636653120331E-3</v>
      </c>
      <c r="G226">
        <f t="shared" si="21"/>
        <v>1.8172725254356183E-2</v>
      </c>
      <c r="H226">
        <f>PRODUCT(INDEX(Overzicht!$B$2:$E$35,MATCH(demand!H$1,Overzicht!$B$2:$B$35,0),4),INDEX(Verdeelsleutels_percentage!$A:$AB,MATCH(demand!$C226,Verdeelsleutels_percentage!$C:$C,0),MATCH(INDEX(Overzicht!$B$1:$F$35,MATCH(demand!H$1,Overzicht!$B:$B,0),5),Verdeelsleutels_percentage!$1:$1,0)))</f>
        <v>8.8339636653120331E-3</v>
      </c>
      <c r="I226">
        <f>PRODUCT(INDEX(Overzicht!$B$2:$E$35,MATCH(demand!I$1,Overzicht!$B$2:$B$35,0),4),INDEX(Verdeelsleutels_percentage!$A:$AB,MATCH(demand!$C226,Verdeelsleutels_percentage!$C:$C,0),MATCH(INDEX(Overzicht!$B$1:$F$35,MATCH(demand!I$1,Overzicht!$B:$B,0),5),Verdeelsleutels_percentage!$1:$1,0)))</f>
        <v>2.4158737757831537E-3</v>
      </c>
      <c r="J226">
        <f>PRODUCT(INDEX(Overzicht!$B$2:$E$35,MATCH(demand!J$1,Overzicht!$B$2:$B$35,0),4),INDEX(Verdeelsleutels_percentage!$A:$AB,MATCH(demand!$C226,Verdeelsleutels_percentage!$C:$C,0),MATCH(INDEX(Overzicht!$B$1:$F$35,MATCH(demand!J$1,Overzicht!$B:$B,0),5),Verdeelsleutels_percentage!$1:$1,0)))</f>
        <v>2.0191916949284646E-3</v>
      </c>
      <c r="K226">
        <f>PRODUCT(INDEX(Overzicht!$B$2:$E$35,MATCH(demand!K$1,Overzicht!$B$2:$B$35,0),4),INDEX(Verdeelsleutels_percentage!$A:$AB,MATCH(demand!$C226,Verdeelsleutels_percentage!$C:$C,0),MATCH(INDEX(Overzicht!$B$1:$F$35,MATCH(demand!K$1,Overzicht!$B:$B,0),5),Verdeelsleutels_percentage!$1:$1,0)))</f>
        <v>2.8185194050803458E-4</v>
      </c>
      <c r="L226">
        <f>PRODUCT(INDEX(Overzicht!$B$2:$E$35,MATCH(demand!L$1,Overzicht!$B$2:$B$35,0),4),INDEX(Verdeelsleutels_percentage!$A:$AB,MATCH(demand!$C226,Verdeelsleutels_percentage!$C:$C,0),MATCH(INDEX(Overzicht!$B$1:$F$35,MATCH(demand!L$1,Overzicht!$B:$B,0),5),Verdeelsleutels_percentage!$1:$1,0)))</f>
        <v>3.028787542392697E-3</v>
      </c>
      <c r="M226">
        <f>PRODUCT(INDEX(Overzicht!$B$2:$E$35,MATCH(demand!M$1,Overzicht!$B$2:$B$35,0),4),INDEX(Verdeelsleutels_percentage!$A:$AB,MATCH(demand!$C226,Verdeelsleutels_percentage!$C:$C,0),MATCH(INDEX(Overzicht!$B$1:$F$35,MATCH(demand!M$1,Overzicht!$B:$B,0),5),Verdeelsleutels_percentage!$1:$1,0)))</f>
        <v>9.8635431572616037E-3</v>
      </c>
      <c r="N226">
        <f>PRODUCT(INDEX(Overzicht!$B$2:$E$35,MATCH(demand!N$1,Overzicht!$B$2:$B$35,0),4),INDEX(Verdeelsleutels_percentage!$A:$AB,MATCH(demand!$C226,Verdeelsleutels_percentage!$C:$C,0),MATCH(INDEX(Overzicht!$B$1:$F$35,MATCH(demand!N$1,Overzicht!$B:$B,0),5),Verdeelsleutels_percentage!$1:$1,0)))</f>
        <v>1.3485420344007416E-2</v>
      </c>
      <c r="O226">
        <f>PRODUCT(INDEX(Overzicht!$B$2:$E$35,MATCH(demand!O$1,Overzicht!$B$2:$B$35,0),4),INDEX(Verdeelsleutels_percentage!$A:$AB,MATCH(demand!$C226,Verdeelsleutels_percentage!$C:$C,0),MATCH(INDEX(Overzicht!$B$1:$F$35,MATCH(demand!O$1,Overzicht!$B:$B,0),5),Verdeelsleutels_percentage!$1:$1,0)))</f>
        <v>0</v>
      </c>
      <c r="P226">
        <f>PRODUCT(INDEX(Overzicht!$B$2:$E$35,MATCH(demand!P$1,Overzicht!$B$2:$B$35,0),4),INDEX(Verdeelsleutels_percentage!$A:$AB,MATCH(demand!$C226,Verdeelsleutels_percentage!$C:$C,0),MATCH(INDEX(Overzicht!$B$1:$F$35,MATCH(demand!P$1,Overzicht!$B:$B,0),5),Verdeelsleutels_percentage!$1:$1,0)))</f>
        <v>0</v>
      </c>
      <c r="Q226">
        <f>PRODUCT(INDEX(Overzicht!$B$2:$E$35,MATCH(demand!Q$1,Overzicht!$B$2:$B$35,0),4),INDEX(Verdeelsleutels_percentage!$A:$AB,MATCH(demand!$C226,Verdeelsleutels_percentage!$C:$C,0),MATCH(INDEX(Overzicht!$B$1:$F$35,MATCH(demand!Q$1,Overzicht!$B:$B,0),5),Verdeelsleutels_percentage!$1:$1,0)))</f>
        <v>2.9972376721594399E-3</v>
      </c>
      <c r="R226">
        <f>PRODUCT(INDEX(Overzicht!$B$2:$E$35,MATCH(demand!R$1,Overzicht!$B$2:$B$35,0),4),INDEX(Verdeelsleutels_percentage!$A:$AB,MATCH(demand!$C226,Verdeelsleutels_percentage!$C:$C,0),MATCH(INDEX(Overzicht!$B$1:$F$35,MATCH(demand!R$1,Overzicht!$B:$B,0),5),Verdeelsleutels_percentage!$1:$1,0)))</f>
        <v>5.3634779396537343E-4</v>
      </c>
      <c r="S226">
        <f>PRODUCT(INDEX(Overzicht!$B$2:$E$35,MATCH(demand!S$1,Overzicht!$B$2:$B$35,0),4),INDEX(Verdeelsleutels_percentage!$A:$AB,MATCH(demand!$C226,Verdeelsleutels_percentage!$C:$C,0),MATCH(INDEX(Overzicht!$B$1:$F$35,MATCH(demand!S$1,Overzicht!$B:$B,0),5),Verdeelsleutels_percentage!$1:$1,0)))</f>
        <v>4.1225163771456156E-3</v>
      </c>
      <c r="T226">
        <f>PRODUCT(INDEX(Overzicht!$B$2:$E$35,MATCH(demand!T$1,Overzicht!$B$2:$B$35,0),4),INDEX(Verdeelsleutels_percentage!$A:$AB,MATCH(demand!$C226,Verdeelsleutels_percentage!$C:$C,0),MATCH(INDEX(Overzicht!$B$1:$F$35,MATCH(demand!T$1,Overzicht!$B:$B,0),5),Verdeelsleutels_percentage!$1:$1,0)))</f>
        <v>3.3653194915474411E-3</v>
      </c>
      <c r="U226">
        <f>PRODUCT(INDEX(Overzicht!$B$2:$E$35,MATCH(demand!U$1,Overzicht!$B$2:$B$35,0),4),INDEX(Verdeelsleutels_percentage!$A:$AB,MATCH(demand!$C226,Verdeelsleutels_percentage!$C:$C,0),MATCH(INDEX(Overzicht!$B$1:$F$35,MATCH(demand!U$1,Overzicht!$B:$B,0),5),Verdeelsleutels_percentage!$1:$1,0)))</f>
        <v>1.0516623411085753E-2</v>
      </c>
      <c r="V226">
        <f>PRODUCT(INDEX(Overzicht!$B$2:$E$35,MATCH(demand!V$1,Overzicht!$B$2:$B$35,0),4),INDEX(Verdeelsleutels_percentage!$A:$AB,MATCH(demand!$C226,Verdeelsleutels_percentage!$C:$C,0),MATCH(INDEX(Overzicht!$B$1:$F$35,MATCH(demand!V$1,Overzicht!$B:$B,0),5),Verdeelsleutels_percentage!$1:$1,0)))</f>
        <v>9.254628601755464E-4</v>
      </c>
      <c r="W226">
        <f>PRODUCT(INDEX(Overzicht!$B$2:$E$35,MATCH(demand!W$1,Overzicht!$B$2:$B$35,0),4),INDEX(Verdeelsleutels_percentage!$A:$AB,MATCH(demand!$C226,Verdeelsleutels_percentage!$C:$C,0),MATCH(INDEX(Overzicht!$B$1:$F$35,MATCH(demand!W$1,Overzicht!$B:$B,0),5),Verdeelsleutels_percentage!$1:$1,0)))</f>
        <v>1.0095958474642324E-2</v>
      </c>
      <c r="X226">
        <f>PRODUCT(INDEX(Overzicht!$B$2:$E$35,MATCH(demand!X$1,Overzicht!$B$2:$B$35,0),4),INDEX(Verdeelsleutels_percentage!$A:$AB,MATCH(demand!$C226,Verdeelsleutels_percentage!$C:$C,0),MATCH(INDEX(Overzicht!$B$1:$F$35,MATCH(demand!X$1,Overzicht!$B:$B,0),5),Verdeelsleutels_percentage!$1:$1,0)))</f>
        <v>1.503208603158789E-4</v>
      </c>
      <c r="Y226">
        <f>PRODUCT(INDEX(Overzicht!$B$2:$E$35,MATCH(demand!Y$1,Overzicht!$B$2:$B$35,0),4),INDEX(Verdeelsleutels_percentage!$A:$AB,MATCH(demand!$C226,Verdeelsleutels_percentage!$C:$C,0),MATCH(INDEX(Overzicht!$B$1:$F$35,MATCH(demand!Y$1,Overzicht!$B:$B,0),5),Verdeelsleutels_percentage!$1:$1,0)))</f>
        <v>2.1731355617293967E-6</v>
      </c>
      <c r="Z226">
        <f>PRODUCT(INDEX(Overzicht!$B$2:$E$35,MATCH(demand!Z$1,Overzicht!$B$2:$B$35,0),4),INDEX(Verdeelsleutels_percentage!$A:$AB,MATCH(demand!$C226,Verdeelsleutels_percentage!$C:$C,0),MATCH(INDEX(Overzicht!$B$1:$F$35,MATCH(demand!Z$1,Overzicht!$B:$B,0),5),Verdeelsleutels_percentage!$1:$1,0)))</f>
        <v>0</v>
      </c>
      <c r="AA226">
        <f>PRODUCT(INDEX(Overzicht!$B$2:$E$35,MATCH(demand!AA$1,Overzicht!$B$2:$B$35,0),4),INDEX(Verdeelsleutels_percentage!$A:$AB,MATCH(demand!$C226,Verdeelsleutels_percentage!$C:$C,0),MATCH(INDEX(Overzicht!$B$1:$F$35,MATCH(demand!AA$1,Overzicht!$B:$B,0),5),Verdeelsleutels_percentage!$1:$1,0)))</f>
        <v>5.0833580391330922E-5</v>
      </c>
      <c r="AB226">
        <f>PRODUCT(INDEX(Overzicht!$B$2:$E$35,MATCH(demand!AB$1,Overzicht!$B$2:$B$35,0),4),INDEX(Verdeelsleutels_percentage!$A:$AB,MATCH(demand!$C226,Verdeelsleutels_percentage!$C:$C,0),MATCH(INDEX(Overzicht!$B$1:$F$35,MATCH(demand!AB$1,Overzicht!$B:$B,0),5),Verdeelsleutels_percentage!$1:$1,0)))</f>
        <v>3.5473152198528283E-3</v>
      </c>
      <c r="AC226">
        <f>PRODUCT(INDEX(Overzicht!$B$2:$E$35,MATCH(demand!AC$1,Overzicht!$B$2:$B$35,0),4),INDEX(Verdeelsleutels_percentage!$A:$AB,MATCH(demand!$C226,Verdeelsleutels_percentage!$C:$C,0),MATCH(INDEX(Overzicht!$B$1:$F$35,MATCH(demand!AC$1,Overzicht!$B:$B,0),5),Verdeelsleutels_percentage!$1:$1,0)))</f>
        <v>1.3250198518045415E-4</v>
      </c>
      <c r="AD226">
        <f>PRODUCT(INDEX(Overzicht!$B$2:$E$35,MATCH(demand!AD$1,Overzicht!$B$2:$B$35,0),4),INDEX(Verdeelsleutels_percentage!$A:$AB,MATCH(demand!$C226,Verdeelsleutels_percentage!$C:$C,0),MATCH(INDEX(Overzicht!$B$1:$F$35,MATCH(demand!AD$1,Overzicht!$B:$B,0),5),Verdeelsleutels_percentage!$1:$1,0)))</f>
        <v>0</v>
      </c>
      <c r="AE226">
        <f>PRODUCT(INDEX(Overzicht!$B$2:$E$35,MATCH(demand!AE$1,Overzicht!$B$2:$B$35,0),4),INDEX(Verdeelsleutels_percentage!$A:$AB,MATCH(demand!$C226,Verdeelsleutels_percentage!$C:$C,0),MATCH(INDEX(Overzicht!$B$1:$F$35,MATCH(demand!AE$1,Overzicht!$B:$B,0),5),Verdeelsleutels_percentage!$1:$1,0)))</f>
        <v>0</v>
      </c>
      <c r="AF226">
        <f>PRODUCT(INDEX(Overzicht!$B$2:$E$35,MATCH(demand!AF$1,Overzicht!$B$2:$B$35,0),4),INDEX(Verdeelsleutels_percentage!$A:$AB,MATCH(demand!$C226,Verdeelsleutels_percentage!$C:$C,0),MATCH(INDEX(Overzicht!$B$1:$F$35,MATCH(demand!AF$1,Overzicht!$B:$B,0),5),Verdeelsleutels_percentage!$1:$1,0)))</f>
        <v>0</v>
      </c>
      <c r="AG226">
        <f>PRODUCT(INDEX(Overzicht!$B$2:$E$35,MATCH(demand!AG$1,Overzicht!$B$2:$B$35,0),4),INDEX(Verdeelsleutels_percentage!$A:$AB,MATCH(demand!$C226,Verdeelsleutels_percentage!$C:$C,0),MATCH(INDEX(Overzicht!$B$1:$F$35,MATCH(demand!AG$1,Overzicht!$B:$B,0),5),Verdeelsleutels_percentage!$1:$1,0)))</f>
        <v>0</v>
      </c>
      <c r="AH226">
        <f>PRODUCT(INDEX(Overzicht!$B$2:$E$35,MATCH(demand!AH$1,Overzicht!$B$2:$B$35,0),4),INDEX(Verdeelsleutels_percentage!$A:$AB,MATCH(demand!$C226,Verdeelsleutels_percentage!$C:$C,0),MATCH(INDEX(Overzicht!$B$1:$F$35,MATCH(demand!AH$1,Overzicht!$B:$B,0),5),Verdeelsleutels_percentage!$1:$1,0)))</f>
        <v>6.6083654508730205E-4</v>
      </c>
      <c r="AI226">
        <f>PRODUCT(INDEX(Overzicht!$B$2:$E$35,MATCH(demand!AI$1,Overzicht!$B$2:$B$35,0),4),INDEX(Verdeelsleutels_percentage!$A:$AB,MATCH(demand!$C226,Verdeelsleutels_percentage!$C:$C,0),MATCH(INDEX(Overzicht!$B$1:$F$35,MATCH(demand!AI$1,Overzicht!$B:$B,0),5),Verdeelsleutels_percentage!$1:$1,0)))</f>
        <v>1.0166716078266184E-4</v>
      </c>
      <c r="AJ226">
        <f>PRODUCT(INDEX(Overzicht!$B$2:$E$35,MATCH(demand!AJ$1,Overzicht!$B$2:$B$35,0),4),INDEX(Verdeelsleutels_percentage!$A:$AB,MATCH(demand!$C226,Verdeelsleutels_percentage!$C:$C,0),MATCH(INDEX(Overzicht!$B$1:$F$35,MATCH(demand!AJ$1,Overzicht!$B:$B,0),5),Verdeelsleutels_percentage!$1:$1,0)))</f>
        <v>0</v>
      </c>
      <c r="AK226">
        <f>PRODUCT(INDEX(Overzicht!$B$2:$E$35,MATCH(demand!AK$1,Overzicht!$B$2:$B$35,0),4),INDEX(Verdeelsleutels_percentage!$A:$AB,MATCH(demand!$C226,Verdeelsleutels_percentage!$C:$C,0),MATCH(INDEX(Overzicht!$B$1:$F$35,MATCH(demand!AK$1,Overzicht!$B:$B,0),5),Verdeelsleutels_percentage!$1:$1,0)))</f>
        <v>1.312474601703502E-4</v>
      </c>
      <c r="AL226">
        <f>PRODUCT(INDEX(Overzicht!$B$2:$E$35,MATCH(demand!AL$1,Overzicht!$B$2:$B$35,0),4),INDEX(Verdeelsleutels_percentage!$A:$AB,MATCH(demand!$C226,Verdeelsleutels_percentage!$C:$C,0),MATCH(INDEX(Overzicht!$B$1:$F$35,MATCH(demand!AL$1,Overzicht!$B:$B,0),5),Verdeelsleutels_percentage!$1:$1,0)))</f>
        <v>1.6826597457737205E-3</v>
      </c>
      <c r="AM226">
        <f>PRODUCT(INDEX(Overzicht!$B$2:$E$35,MATCH(demand!AM$1,Overzicht!$B$2:$B$35,0),4),INDEX(Verdeelsleutels_percentage!$A:$AB,MATCH(demand!$C226,Verdeelsleutels_percentage!$C:$C,0),MATCH(INDEX(Overzicht!$B$1:$F$35,MATCH(demand!AM$1,Overzicht!$B:$B,0),5),Verdeelsleutels_percentage!$1:$1,0)))</f>
        <v>3.3653194915474411E-3</v>
      </c>
      <c r="AN226">
        <f>PRODUCT(INDEX(Overzicht!$B$2:$E$35,MATCH(demand!AN$1,Overzicht!$B$2:$B$35,0),4),INDEX(Verdeelsleutels_percentage!$A:$AB,MATCH(demand!$C226,Verdeelsleutels_percentage!$C:$C,0),MATCH(INDEX(Overzicht!$B$1:$F$35,MATCH(demand!AN$1,Overzicht!$B:$B,0),5),Verdeelsleutels_percentage!$1:$1,0)))</f>
        <v>1.6826597457737205E-3</v>
      </c>
      <c r="AO226">
        <f>PRODUCT(INDEX(Overzicht!$B$2:$E$35,MATCH(demand!AO$1,Overzicht!$B$2:$B$35,0),4),INDEX(Verdeelsleutels_percentage!$A:$AB,MATCH(demand!$C226,Verdeelsleutels_percentage!$C:$C,0),MATCH(INDEX(Overzicht!$B$1:$F$35,MATCH(demand!AO$1,Overzicht!$B:$B,0),5),Verdeelsleutels_percentage!$1:$1,0)))</f>
        <v>5.8893091102080221E-3</v>
      </c>
    </row>
    <row r="227" spans="2:41">
      <c r="B227" t="str">
        <f>INDEX('ETLocal datasets'!B:C,MATCH(C227,'ETLocal datasets'!C:C,0),1)</f>
        <v>GM0703</v>
      </c>
      <c r="C227" t="str">
        <f>'ETLocal datasets'!C210</f>
        <v>Reimerswaal</v>
      </c>
      <c r="D227">
        <f t="shared" si="18"/>
        <v>5.8542118160293748E-2</v>
      </c>
      <c r="E227">
        <f t="shared" si="19"/>
        <v>7.576730824633568E-2</v>
      </c>
      <c r="F227">
        <f t="shared" si="20"/>
        <v>1.3778310041399332E-2</v>
      </c>
      <c r="G227">
        <f t="shared" si="21"/>
        <v>2.8343952085164346E-2</v>
      </c>
      <c r="H227">
        <f>PRODUCT(INDEX(Overzicht!$B$2:$E$35,MATCH(demand!H$1,Overzicht!$B$2:$B$35,0),4),INDEX(Verdeelsleutels_percentage!$A:$AB,MATCH(demand!$C227,Verdeelsleutels_percentage!$C:$C,0),MATCH(INDEX(Overzicht!$B$1:$F$35,MATCH(demand!H$1,Overzicht!$B:$B,0),5),Verdeelsleutels_percentage!$1:$1,0)))</f>
        <v>1.3778310041399332E-2</v>
      </c>
      <c r="I227">
        <f>PRODUCT(INDEX(Overzicht!$B$2:$E$35,MATCH(demand!I$1,Overzicht!$B$2:$B$35,0),4),INDEX(Verdeelsleutels_percentage!$A:$AB,MATCH(demand!$C227,Verdeelsleutels_percentage!$C:$C,0),MATCH(INDEX(Overzicht!$B$1:$F$35,MATCH(demand!I$1,Overzicht!$B:$B,0),5),Verdeelsleutels_percentage!$1:$1,0)))</f>
        <v>1.6776493708916734E-2</v>
      </c>
      <c r="J227">
        <f>PRODUCT(INDEX(Overzicht!$B$2:$E$35,MATCH(demand!J$1,Overzicht!$B$2:$B$35,0),4),INDEX(Verdeelsleutels_percentage!$A:$AB,MATCH(demand!$C227,Verdeelsleutels_percentage!$C:$C,0),MATCH(INDEX(Overzicht!$B$1:$F$35,MATCH(demand!J$1,Overzicht!$B:$B,0),5),Verdeelsleutels_percentage!$1:$1,0)))</f>
        <v>3.1493280094627043E-3</v>
      </c>
      <c r="K227">
        <f>PRODUCT(INDEX(Overzicht!$B$2:$E$35,MATCH(demand!K$1,Overzicht!$B$2:$B$35,0),4),INDEX(Verdeelsleutels_percentage!$A:$AB,MATCH(demand!$C227,Verdeelsleutels_percentage!$C:$C,0),MATCH(INDEX(Overzicht!$B$1:$F$35,MATCH(demand!K$1,Overzicht!$B:$B,0),5),Verdeelsleutels_percentage!$1:$1,0)))</f>
        <v>1.9572575993736193E-3</v>
      </c>
      <c r="L227">
        <f>PRODUCT(INDEX(Overzicht!$B$2:$E$35,MATCH(demand!L$1,Overzicht!$B$2:$B$35,0),4),INDEX(Verdeelsleutels_percentage!$A:$AB,MATCH(demand!$C227,Verdeelsleutels_percentage!$C:$C,0),MATCH(INDEX(Overzicht!$B$1:$F$35,MATCH(demand!L$1,Overzicht!$B:$B,0),5),Verdeelsleutels_percentage!$1:$1,0)))</f>
        <v>4.7239920141940572E-3</v>
      </c>
      <c r="M227">
        <f>PRODUCT(INDEX(Overzicht!$B$2:$E$35,MATCH(demand!M$1,Overzicht!$B$2:$B$35,0),4),INDEX(Verdeelsleutels_percentage!$A:$AB,MATCH(demand!$C227,Verdeelsleutels_percentage!$C:$C,0),MATCH(INDEX(Overzicht!$B$1:$F$35,MATCH(demand!M$1,Overzicht!$B:$B,0),5),Verdeelsleutels_percentage!$1:$1,0)))</f>
        <v>1.9487765693377822E-3</v>
      </c>
      <c r="N227">
        <f>PRODUCT(INDEX(Overzicht!$B$2:$E$35,MATCH(demand!N$1,Overzicht!$B$2:$B$35,0),4),INDEX(Verdeelsleutels_percentage!$A:$AB,MATCH(demand!$C227,Verdeelsleutels_percentage!$C:$C,0),MATCH(INDEX(Overzicht!$B$1:$F$35,MATCH(demand!N$1,Overzicht!$B:$B,0),5),Verdeelsleutels_percentage!$1:$1,0)))</f>
        <v>2.3582546747211483E-2</v>
      </c>
      <c r="O227">
        <f>PRODUCT(INDEX(Overzicht!$B$2:$E$35,MATCH(demand!O$1,Overzicht!$B$2:$B$35,0),4),INDEX(Verdeelsleutels_percentage!$A:$AB,MATCH(demand!$C227,Verdeelsleutels_percentage!$C:$C,0),MATCH(INDEX(Overzicht!$B$1:$F$35,MATCH(demand!O$1,Overzicht!$B:$B,0),5),Verdeelsleutels_percentage!$1:$1,0)))</f>
        <v>0</v>
      </c>
      <c r="P227">
        <f>PRODUCT(INDEX(Overzicht!$B$2:$E$35,MATCH(demand!P$1,Overzicht!$B$2:$B$35,0),4),INDEX(Verdeelsleutels_percentage!$A:$AB,MATCH(demand!$C227,Verdeelsleutels_percentage!$C:$C,0),MATCH(INDEX(Overzicht!$B$1:$F$35,MATCH(demand!P$1,Overzicht!$B:$B,0),5),Verdeelsleutels_percentage!$1:$1,0)))</f>
        <v>2.7881899439015066E-2</v>
      </c>
      <c r="Q227">
        <f>PRODUCT(INDEX(Overzicht!$B$2:$E$35,MATCH(demand!Q$1,Overzicht!$B$2:$B$35,0),4),INDEX(Verdeelsleutels_percentage!$A:$AB,MATCH(demand!$C227,Verdeelsleutels_percentage!$C:$C,0),MATCH(INDEX(Overzicht!$B$1:$F$35,MATCH(demand!Q$1,Overzicht!$B:$B,0),5),Verdeelsleutels_percentage!$1:$1,0)))</f>
        <v>4.6747837640462022E-3</v>
      </c>
      <c r="R227">
        <f>PRODUCT(INDEX(Overzicht!$B$2:$E$35,MATCH(demand!R$1,Overzicht!$B$2:$B$35,0),4),INDEX(Verdeelsleutels_percentage!$A:$AB,MATCH(demand!$C227,Verdeelsleutels_percentage!$C:$C,0),MATCH(INDEX(Overzicht!$B$1:$F$35,MATCH(demand!R$1,Overzicht!$B:$B,0),5),Verdeelsleutels_percentage!$1:$1,0)))</f>
        <v>8.365402525135309E-4</v>
      </c>
      <c r="S227">
        <f>PRODUCT(INDEX(Overzicht!$B$2:$E$35,MATCH(demand!S$1,Overzicht!$B$2:$B$35,0),4),INDEX(Verdeelsleutels_percentage!$A:$AB,MATCH(demand!$C227,Verdeelsleutels_percentage!$C:$C,0),MATCH(INDEX(Overzicht!$B$1:$F$35,MATCH(demand!S$1,Overzicht!$B:$B,0),5),Verdeelsleutels_percentage!$1:$1,0)))</f>
        <v>6.4298780193196891E-3</v>
      </c>
      <c r="T227">
        <f>PRODUCT(INDEX(Overzicht!$B$2:$E$35,MATCH(demand!T$1,Overzicht!$B$2:$B$35,0),4),INDEX(Verdeelsleutels_percentage!$A:$AB,MATCH(demand!$C227,Verdeelsleutels_percentage!$C:$C,0),MATCH(INDEX(Overzicht!$B$1:$F$35,MATCH(demand!T$1,Overzicht!$B:$B,0),5),Verdeelsleutels_percentage!$1:$1,0)))</f>
        <v>5.2488800157711743E-3</v>
      </c>
      <c r="U227">
        <f>PRODUCT(INDEX(Overzicht!$B$2:$E$35,MATCH(demand!U$1,Overzicht!$B$2:$B$35,0),4),INDEX(Verdeelsleutels_percentage!$A:$AB,MATCH(demand!$C227,Verdeelsleutels_percentage!$C:$C,0),MATCH(INDEX(Overzicht!$B$1:$F$35,MATCH(demand!U$1,Overzicht!$B:$B,0),5),Verdeelsleutels_percentage!$1:$1,0)))</f>
        <v>1.6402750049284921E-2</v>
      </c>
      <c r="V227">
        <f>PRODUCT(INDEX(Overzicht!$B$2:$E$35,MATCH(demand!V$1,Overzicht!$B$2:$B$35,0),4),INDEX(Verdeelsleutels_percentage!$A:$AB,MATCH(demand!$C227,Verdeelsleutels_percentage!$C:$C,0),MATCH(INDEX(Overzicht!$B$1:$F$35,MATCH(demand!V$1,Overzicht!$B:$B,0),5),Verdeelsleutels_percentage!$1:$1,0)))</f>
        <v>1.4434420043370731E-3</v>
      </c>
      <c r="W227">
        <f>PRODUCT(INDEX(Overzicht!$B$2:$E$35,MATCH(demand!W$1,Overzicht!$B$2:$B$35,0),4),INDEX(Verdeelsleutels_percentage!$A:$AB,MATCH(demand!$C227,Verdeelsleutels_percentage!$C:$C,0),MATCH(INDEX(Overzicht!$B$1:$F$35,MATCH(demand!W$1,Overzicht!$B:$B,0),5),Verdeelsleutels_percentage!$1:$1,0)))</f>
        <v>1.5746640047313524E-2</v>
      </c>
      <c r="X227">
        <f>PRODUCT(INDEX(Overzicht!$B$2:$E$35,MATCH(demand!X$1,Overzicht!$B$2:$B$35,0),4),INDEX(Verdeelsleutels_percentage!$A:$AB,MATCH(demand!$C227,Verdeelsleutels_percentage!$C:$C,0),MATCH(INDEX(Overzicht!$B$1:$F$35,MATCH(demand!X$1,Overzicht!$B:$B,0),5),Verdeelsleutels_percentage!$1:$1,0)))</f>
        <v>1.1079204149207372E-3</v>
      </c>
      <c r="Y227">
        <f>PRODUCT(INDEX(Overzicht!$B$2:$E$35,MATCH(demand!Y$1,Overzicht!$B$2:$B$35,0),4),INDEX(Verdeelsleutels_percentage!$A:$AB,MATCH(demand!$C227,Verdeelsleutels_percentage!$C:$C,0),MATCH(INDEX(Overzicht!$B$1:$F$35,MATCH(demand!Y$1,Overzicht!$B:$B,0),5),Verdeelsleutels_percentage!$1:$1,0)))</f>
        <v>2.8888480479288039E-6</v>
      </c>
      <c r="Z227">
        <f>PRODUCT(INDEX(Overzicht!$B$2:$E$35,MATCH(demand!Z$1,Overzicht!$B$2:$B$35,0),4),INDEX(Verdeelsleutels_percentage!$A:$AB,MATCH(demand!$C227,Verdeelsleutels_percentage!$C:$C,0),MATCH(INDEX(Overzicht!$B$1:$F$35,MATCH(demand!Z$1,Overzicht!$B:$B,0),5),Verdeelsleutels_percentage!$1:$1,0)))</f>
        <v>0</v>
      </c>
      <c r="AA227">
        <f>PRODUCT(INDEX(Overzicht!$B$2:$E$35,MATCH(demand!AA$1,Overzicht!$B$2:$B$35,0),4),INDEX(Verdeelsleutels_percentage!$A:$AB,MATCH(demand!$C227,Verdeelsleutels_percentage!$C:$C,0),MATCH(INDEX(Overzicht!$B$1:$F$35,MATCH(demand!AA$1,Overzicht!$B:$B,0),5),Verdeelsleutels_percentage!$1:$1,0)))</f>
        <v>6.7575392934007112E-5</v>
      </c>
      <c r="AB227">
        <f>PRODUCT(INDEX(Overzicht!$B$2:$E$35,MATCH(demand!AB$1,Overzicht!$B$2:$B$35,0),4),INDEX(Verdeelsleutels_percentage!$A:$AB,MATCH(demand!$C227,Verdeelsleutels_percentage!$C:$C,0),MATCH(INDEX(Overzicht!$B$1:$F$35,MATCH(demand!AB$1,Overzicht!$B:$B,0),5),Verdeelsleutels_percentage!$1:$1,0)))</f>
        <v>9.3315896125404432E-3</v>
      </c>
      <c r="AC227">
        <f>PRODUCT(INDEX(Overzicht!$B$2:$E$35,MATCH(demand!AC$1,Overzicht!$B$2:$B$35,0),4),INDEX(Verdeelsleutels_percentage!$A:$AB,MATCH(demand!$C227,Verdeelsleutels_percentage!$C:$C,0),MATCH(INDEX(Overzicht!$B$1:$F$35,MATCH(demand!AC$1,Overzicht!$B:$B,0),5),Verdeelsleutels_percentage!$1:$1,0)))</f>
        <v>4.385587094860189E-4</v>
      </c>
      <c r="AD227">
        <f>PRODUCT(INDEX(Overzicht!$B$2:$E$35,MATCH(demand!AD$1,Overzicht!$B$2:$B$35,0),4),INDEX(Verdeelsleutels_percentage!$A:$AB,MATCH(demand!$C227,Verdeelsleutels_percentage!$C:$C,0),MATCH(INDEX(Overzicht!$B$1:$F$35,MATCH(demand!AD$1,Overzicht!$B:$B,0),5),Verdeelsleutels_percentage!$1:$1,0)))</f>
        <v>0</v>
      </c>
      <c r="AE227">
        <f>PRODUCT(INDEX(Overzicht!$B$2:$E$35,MATCH(demand!AE$1,Overzicht!$B$2:$B$35,0),4),INDEX(Verdeelsleutels_percentage!$A:$AB,MATCH(demand!$C227,Verdeelsleutels_percentage!$C:$C,0),MATCH(INDEX(Overzicht!$B$1:$F$35,MATCH(demand!AE$1,Overzicht!$B:$B,0),5),Verdeelsleutels_percentage!$1:$1,0)))</f>
        <v>0</v>
      </c>
      <c r="AF227">
        <f>PRODUCT(INDEX(Overzicht!$B$2:$E$35,MATCH(demand!AF$1,Overzicht!$B$2:$B$35,0),4),INDEX(Verdeelsleutels_percentage!$A:$AB,MATCH(demand!$C227,Verdeelsleutels_percentage!$C:$C,0),MATCH(INDEX(Overzicht!$B$1:$F$35,MATCH(demand!AF$1,Overzicht!$B:$B,0),5),Verdeelsleutels_percentage!$1:$1,0)))</f>
        <v>0</v>
      </c>
      <c r="AG227">
        <f>PRODUCT(INDEX(Overzicht!$B$2:$E$35,MATCH(demand!AG$1,Overzicht!$B$2:$B$35,0),4),INDEX(Verdeelsleutels_percentage!$A:$AB,MATCH(demand!$C227,Verdeelsleutels_percentage!$C:$C,0),MATCH(INDEX(Overzicht!$B$1:$F$35,MATCH(demand!AG$1,Overzicht!$B:$B,0),5),Verdeelsleutels_percentage!$1:$1,0)))</f>
        <v>0</v>
      </c>
      <c r="AH227">
        <f>PRODUCT(INDEX(Overzicht!$B$2:$E$35,MATCH(demand!AH$1,Overzicht!$B$2:$B$35,0),4),INDEX(Verdeelsleutels_percentage!$A:$AB,MATCH(demand!$C227,Verdeelsleutels_percentage!$C:$C,0),MATCH(INDEX(Overzicht!$B$1:$F$35,MATCH(demand!AH$1,Overzicht!$B:$B,0),5),Verdeelsleutels_percentage!$1:$1,0)))</f>
        <v>8.7848010814209256E-4</v>
      </c>
      <c r="AI227">
        <f>PRODUCT(INDEX(Overzicht!$B$2:$E$35,MATCH(demand!AI$1,Overzicht!$B$2:$B$35,0),4),INDEX(Verdeelsleutels_percentage!$A:$AB,MATCH(demand!$C227,Verdeelsleutels_percentage!$C:$C,0),MATCH(INDEX(Overzicht!$B$1:$F$35,MATCH(demand!AI$1,Overzicht!$B:$B,0),5),Verdeelsleutels_percentage!$1:$1,0)))</f>
        <v>1.3515078586801422E-4</v>
      </c>
      <c r="AJ227">
        <f>PRODUCT(INDEX(Overzicht!$B$2:$E$35,MATCH(demand!AJ$1,Overzicht!$B$2:$B$35,0),4),INDEX(Verdeelsleutels_percentage!$A:$AB,MATCH(demand!$C227,Verdeelsleutels_percentage!$C:$C,0),MATCH(INDEX(Overzicht!$B$1:$F$35,MATCH(demand!AJ$1,Overzicht!$B:$B,0),5),Verdeelsleutels_percentage!$1:$1,0)))</f>
        <v>0</v>
      </c>
      <c r="AK227">
        <f>PRODUCT(INDEX(Overzicht!$B$2:$E$35,MATCH(demand!AK$1,Overzicht!$B$2:$B$35,0),4),INDEX(Verdeelsleutels_percentage!$A:$AB,MATCH(demand!$C227,Verdeelsleutels_percentage!$C:$C,0),MATCH(INDEX(Overzicht!$B$1:$F$35,MATCH(demand!AK$1,Overzicht!$B:$B,0),5),Verdeelsleutels_percentage!$1:$1,0)))</f>
        <v>2.047063206150758E-4</v>
      </c>
      <c r="AL227">
        <f>PRODUCT(INDEX(Overzicht!$B$2:$E$35,MATCH(demand!AL$1,Overzicht!$B$2:$B$35,0),4),INDEX(Verdeelsleutels_percentage!$A:$AB,MATCH(demand!$C227,Verdeelsleutels_percentage!$C:$C,0),MATCH(INDEX(Overzicht!$B$1:$F$35,MATCH(demand!AL$1,Overzicht!$B:$B,0),5),Verdeelsleutels_percentage!$1:$1,0)))</f>
        <v>2.6244400078855872E-3</v>
      </c>
      <c r="AM227">
        <f>PRODUCT(INDEX(Overzicht!$B$2:$E$35,MATCH(demand!AM$1,Overzicht!$B$2:$B$35,0),4),INDEX(Verdeelsleutels_percentage!$A:$AB,MATCH(demand!$C227,Verdeelsleutels_percentage!$C:$C,0),MATCH(INDEX(Overzicht!$B$1:$F$35,MATCH(demand!AM$1,Overzicht!$B:$B,0),5),Verdeelsleutels_percentage!$1:$1,0)))</f>
        <v>5.2488800157711743E-3</v>
      </c>
      <c r="AN227">
        <f>PRODUCT(INDEX(Overzicht!$B$2:$E$35,MATCH(demand!AN$1,Overzicht!$B$2:$B$35,0),4),INDEX(Verdeelsleutels_percentage!$A:$AB,MATCH(demand!$C227,Verdeelsleutels_percentage!$C:$C,0),MATCH(INDEX(Overzicht!$B$1:$F$35,MATCH(demand!AN$1,Overzicht!$B:$B,0),5),Verdeelsleutels_percentage!$1:$1,0)))</f>
        <v>2.6244400078855872E-3</v>
      </c>
      <c r="AO227">
        <f>PRODUCT(INDEX(Overzicht!$B$2:$E$35,MATCH(demand!AO$1,Overzicht!$B$2:$B$35,0),4),INDEX(Verdeelsleutels_percentage!$A:$AB,MATCH(demand!$C227,Verdeelsleutels_percentage!$C:$C,0),MATCH(INDEX(Overzicht!$B$1:$F$35,MATCH(demand!AO$1,Overzicht!$B:$B,0),5),Verdeelsleutels_percentage!$1:$1,0)))</f>
        <v>9.1855400275995553E-3</v>
      </c>
    </row>
    <row r="228" spans="2:41">
      <c r="B228" t="str">
        <f>INDEX('ETLocal datasets'!B:C,MATCH(C228,'ETLocal datasets'!C:C,0),1)</f>
        <v>GM0715</v>
      </c>
      <c r="C228" t="str">
        <f>'ETLocal datasets'!C211</f>
        <v>Terneuzen</v>
      </c>
      <c r="D228">
        <f t="shared" si="18"/>
        <v>0.16868044527730694</v>
      </c>
      <c r="E228">
        <f t="shared" si="19"/>
        <v>0.14284712423038901</v>
      </c>
      <c r="F228">
        <f t="shared" si="20"/>
        <v>3.3166247766555607E-2</v>
      </c>
      <c r="G228">
        <f t="shared" si="21"/>
        <v>6.8227709691200109E-2</v>
      </c>
      <c r="H228">
        <f>PRODUCT(INDEX(Overzicht!$B$2:$E$35,MATCH(demand!H$1,Overzicht!$B$2:$B$35,0),4),INDEX(Verdeelsleutels_percentage!$A:$AB,MATCH(demand!$C228,Verdeelsleutels_percentage!$C:$C,0),MATCH(INDEX(Overzicht!$B$1:$F$35,MATCH(demand!H$1,Overzicht!$B:$B,0),5),Verdeelsleutels_percentage!$1:$1,0)))</f>
        <v>3.3166247766555607E-2</v>
      </c>
      <c r="I228">
        <f>PRODUCT(INDEX(Overzicht!$B$2:$E$35,MATCH(demand!I$1,Overzicht!$B$2:$B$35,0),4),INDEX(Verdeelsleutels_percentage!$A:$AB,MATCH(demand!$C228,Verdeelsleutels_percentage!$C:$C,0),MATCH(INDEX(Overzicht!$B$1:$F$35,MATCH(demand!I$1,Overzicht!$B:$B,0),5),Verdeelsleutels_percentage!$1:$1,0)))</f>
        <v>5.0464070657309242E-2</v>
      </c>
      <c r="J228">
        <f>PRODUCT(INDEX(Overzicht!$B$2:$E$35,MATCH(demand!J$1,Overzicht!$B$2:$B$35,0),4),INDEX(Verdeelsleutels_percentage!$A:$AB,MATCH(demand!$C228,Verdeelsleutels_percentage!$C:$C,0),MATCH(INDEX(Overzicht!$B$1:$F$35,MATCH(demand!J$1,Overzicht!$B:$B,0),5),Verdeelsleutels_percentage!$1:$1,0)))</f>
        <v>7.5808566323555676E-3</v>
      </c>
      <c r="K228">
        <f>PRODUCT(INDEX(Overzicht!$B$2:$E$35,MATCH(demand!K$1,Overzicht!$B$2:$B$35,0),4),INDEX(Verdeelsleutels_percentage!$A:$AB,MATCH(demand!$C228,Verdeelsleutels_percentage!$C:$C,0),MATCH(INDEX(Overzicht!$B$1:$F$35,MATCH(demand!K$1,Overzicht!$B:$B,0),5),Verdeelsleutels_percentage!$1:$1,0)))</f>
        <v>5.8874749100194124E-3</v>
      </c>
      <c r="L228">
        <f>PRODUCT(INDEX(Overzicht!$B$2:$E$35,MATCH(demand!L$1,Overzicht!$B$2:$B$35,0),4),INDEX(Verdeelsleutels_percentage!$A:$AB,MATCH(demand!$C228,Verdeelsleutels_percentage!$C:$C,0),MATCH(INDEX(Overzicht!$B$1:$F$35,MATCH(demand!L$1,Overzicht!$B:$B,0),5),Verdeelsleutels_percentage!$1:$1,0)))</f>
        <v>1.1371284948533351E-2</v>
      </c>
      <c r="M228">
        <f>PRODUCT(INDEX(Overzicht!$B$2:$E$35,MATCH(demand!M$1,Overzicht!$B$2:$B$35,0),4),INDEX(Verdeelsleutels_percentage!$A:$AB,MATCH(demand!$C228,Verdeelsleutels_percentage!$C:$C,0),MATCH(INDEX(Overzicht!$B$1:$F$35,MATCH(demand!M$1,Overzicht!$B:$B,0),5),Verdeelsleutels_percentage!$1:$1,0)))</f>
        <v>3.6934750778804585E-3</v>
      </c>
      <c r="N228">
        <f>PRODUCT(INDEX(Overzicht!$B$2:$E$35,MATCH(demand!N$1,Overzicht!$B$2:$B$35,0),4),INDEX(Verdeelsleutels_percentage!$A:$AB,MATCH(demand!$C228,Verdeelsleutels_percentage!$C:$C,0),MATCH(INDEX(Overzicht!$B$1:$F$35,MATCH(demand!N$1,Overzicht!$B:$B,0),5),Verdeelsleutels_percentage!$1:$1,0)))</f>
        <v>1.3714934700439873E-2</v>
      </c>
      <c r="O228">
        <f>PRODUCT(INDEX(Overzicht!$B$2:$E$35,MATCH(demand!O$1,Overzicht!$B$2:$B$35,0),4),INDEX(Verdeelsleutels_percentage!$A:$AB,MATCH(demand!$C228,Verdeelsleutels_percentage!$C:$C,0),MATCH(INDEX(Overzicht!$B$1:$F$35,MATCH(demand!O$1,Overzicht!$B:$B,0),5),Verdeelsleutels_percentage!$1:$1,0)))</f>
        <v>0</v>
      </c>
      <c r="P228">
        <f>PRODUCT(INDEX(Overzicht!$B$2:$E$35,MATCH(demand!P$1,Overzicht!$B$2:$B$35,0),4),INDEX(Verdeelsleutels_percentage!$A:$AB,MATCH(demand!$C228,Verdeelsleutels_percentage!$C:$C,0),MATCH(INDEX(Overzicht!$B$1:$F$35,MATCH(demand!P$1,Overzicht!$B:$B,0),5),Verdeelsleutels_percentage!$1:$1,0)))</f>
        <v>8.4191848322942825E-2</v>
      </c>
      <c r="Q228">
        <f>PRODUCT(INDEX(Overzicht!$B$2:$E$35,MATCH(demand!Q$1,Overzicht!$B$2:$B$35,0),4),INDEX(Verdeelsleutels_percentage!$A:$AB,MATCH(demand!$C228,Verdeelsleutels_percentage!$C:$C,0),MATCH(INDEX(Overzicht!$B$1:$F$35,MATCH(demand!Q$1,Overzicht!$B:$B,0),5),Verdeelsleutels_percentage!$1:$1,0)))</f>
        <v>1.1252834063652796E-2</v>
      </c>
      <c r="R228">
        <f>PRODUCT(INDEX(Overzicht!$B$2:$E$35,MATCH(demand!R$1,Overzicht!$B$2:$B$35,0),4),INDEX(Verdeelsleutels_percentage!$A:$AB,MATCH(demand!$C228,Verdeelsleutels_percentage!$C:$C,0),MATCH(INDEX(Overzicht!$B$1:$F$35,MATCH(demand!R$1,Overzicht!$B:$B,0),5),Verdeelsleutels_percentage!$1:$1,0)))</f>
        <v>2.0136650429694474E-3</v>
      </c>
      <c r="S228">
        <f>PRODUCT(INDEX(Overzicht!$B$2:$E$35,MATCH(demand!S$1,Overzicht!$B$2:$B$35,0),4),INDEX(Verdeelsleutels_percentage!$A:$AB,MATCH(demand!$C228,Verdeelsleutels_percentage!$C:$C,0),MATCH(INDEX(Overzicht!$B$1:$F$35,MATCH(demand!S$1,Overzicht!$B:$B,0),5),Verdeelsleutels_percentage!$1:$1,0)))</f>
        <v>1.5477582291059286E-2</v>
      </c>
      <c r="T228">
        <f>PRODUCT(INDEX(Overzicht!$B$2:$E$35,MATCH(demand!T$1,Overzicht!$B$2:$B$35,0),4),INDEX(Verdeelsleutels_percentage!$A:$AB,MATCH(demand!$C228,Verdeelsleutels_percentage!$C:$C,0),MATCH(INDEX(Overzicht!$B$1:$F$35,MATCH(demand!T$1,Overzicht!$B:$B,0),5),Verdeelsleutels_percentage!$1:$1,0)))</f>
        <v>1.2634761053925947E-2</v>
      </c>
      <c r="U228">
        <f>PRODUCT(INDEX(Overzicht!$B$2:$E$35,MATCH(demand!U$1,Overzicht!$B$2:$B$35,0),4),INDEX(Verdeelsleutels_percentage!$A:$AB,MATCH(demand!$C228,Verdeelsleutels_percentage!$C:$C,0),MATCH(INDEX(Overzicht!$B$1:$F$35,MATCH(demand!U$1,Overzicht!$B:$B,0),5),Verdeelsleutels_percentage!$1:$1,0)))</f>
        <v>3.9483628293518584E-2</v>
      </c>
      <c r="V228">
        <f>PRODUCT(INDEX(Overzicht!$B$2:$E$35,MATCH(demand!V$1,Overzicht!$B$2:$B$35,0),4),INDEX(Verdeelsleutels_percentage!$A:$AB,MATCH(demand!$C228,Verdeelsleutels_percentage!$C:$C,0),MATCH(INDEX(Overzicht!$B$1:$F$35,MATCH(demand!V$1,Overzicht!$B:$B,0),5),Verdeelsleutels_percentage!$1:$1,0)))</f>
        <v>3.4745592898296354E-3</v>
      </c>
      <c r="W228">
        <f>PRODUCT(INDEX(Overzicht!$B$2:$E$35,MATCH(demand!W$1,Overzicht!$B$2:$B$35,0),4),INDEX(Verdeelsleutels_percentage!$A:$AB,MATCH(demand!$C228,Verdeelsleutels_percentage!$C:$C,0),MATCH(INDEX(Overzicht!$B$1:$F$35,MATCH(demand!W$1,Overzicht!$B:$B,0),5),Verdeelsleutels_percentage!$1:$1,0)))</f>
        <v>3.7904283161777838E-2</v>
      </c>
      <c r="X228">
        <f>PRODUCT(INDEX(Overzicht!$B$2:$E$35,MATCH(demand!X$1,Overzicht!$B$2:$B$35,0),4),INDEX(Verdeelsleutels_percentage!$A:$AB,MATCH(demand!$C228,Verdeelsleutels_percentage!$C:$C,0),MATCH(INDEX(Overzicht!$B$1:$F$35,MATCH(demand!X$1,Overzicht!$B:$B,0),5),Verdeelsleutels_percentage!$1:$1,0)))</f>
        <v>4.1978492103026928E-3</v>
      </c>
      <c r="Y228">
        <f>PRODUCT(INDEX(Overzicht!$B$2:$E$35,MATCH(demand!Y$1,Overzicht!$B$2:$B$35,0),4),INDEX(Verdeelsleutels_percentage!$A:$AB,MATCH(demand!$C228,Verdeelsleutels_percentage!$C:$C,0),MATCH(INDEX(Overzicht!$B$1:$F$35,MATCH(demand!Y$1,Overzicht!$B:$B,0),5),Verdeelsleutels_percentage!$1:$1,0)))</f>
        <v>7.5138341299556374E-6</v>
      </c>
      <c r="Z228">
        <f>PRODUCT(INDEX(Overzicht!$B$2:$E$35,MATCH(demand!Z$1,Overzicht!$B$2:$B$35,0),4),INDEX(Verdeelsleutels_percentage!$A:$AB,MATCH(demand!$C228,Verdeelsleutels_percentage!$C:$C,0),MATCH(INDEX(Overzicht!$B$1:$F$35,MATCH(demand!Z$1,Overzicht!$B:$B,0),5),Verdeelsleutels_percentage!$1:$1,0)))</f>
        <v>0</v>
      </c>
      <c r="AA228">
        <f>PRODUCT(INDEX(Overzicht!$B$2:$E$35,MATCH(demand!AA$1,Overzicht!$B$2:$B$35,0),4),INDEX(Verdeelsleutels_percentage!$A:$AB,MATCH(demand!$C228,Verdeelsleutels_percentage!$C:$C,0),MATCH(INDEX(Overzicht!$B$1:$F$35,MATCH(demand!AA$1,Overzicht!$B:$B,0),5),Verdeelsleutels_percentage!$1:$1,0)))</f>
        <v>1.7576220187030732E-4</v>
      </c>
      <c r="AB228">
        <f>PRODUCT(INDEX(Overzicht!$B$2:$E$35,MATCH(demand!AB$1,Overzicht!$B$2:$B$35,0),4),INDEX(Verdeelsleutels_percentage!$A:$AB,MATCH(demand!$C228,Verdeelsleutels_percentage!$C:$C,0),MATCH(INDEX(Overzicht!$B$1:$F$35,MATCH(demand!AB$1,Overzicht!$B:$B,0),5),Verdeelsleutels_percentage!$1:$1,0)))</f>
        <v>2.4408040899135598E-2</v>
      </c>
      <c r="AC228">
        <f>PRODUCT(INDEX(Overzicht!$B$2:$E$35,MATCH(demand!AC$1,Overzicht!$B$2:$B$35,0),4),INDEX(Verdeelsleutels_percentage!$A:$AB,MATCH(demand!$C228,Verdeelsleutels_percentage!$C:$C,0),MATCH(INDEX(Overzicht!$B$1:$F$35,MATCH(demand!AC$1,Overzicht!$B:$B,0),5),Verdeelsleutels_percentage!$1:$1,0)))</f>
        <v>1.3113119458632056E-3</v>
      </c>
      <c r="AD228">
        <f>PRODUCT(INDEX(Overzicht!$B$2:$E$35,MATCH(demand!AD$1,Overzicht!$B$2:$B$35,0),4),INDEX(Verdeelsleutels_percentage!$A:$AB,MATCH(demand!$C228,Verdeelsleutels_percentage!$C:$C,0),MATCH(INDEX(Overzicht!$B$1:$F$35,MATCH(demand!AD$1,Overzicht!$B:$B,0),5),Verdeelsleutels_percentage!$1:$1,0)))</f>
        <v>0</v>
      </c>
      <c r="AE228">
        <f>PRODUCT(INDEX(Overzicht!$B$2:$E$35,MATCH(demand!AE$1,Overzicht!$B$2:$B$35,0),4),INDEX(Verdeelsleutels_percentage!$A:$AB,MATCH(demand!$C228,Verdeelsleutels_percentage!$C:$C,0),MATCH(INDEX(Overzicht!$B$1:$F$35,MATCH(demand!AE$1,Overzicht!$B:$B,0),5),Verdeelsleutels_percentage!$1:$1,0)))</f>
        <v>0</v>
      </c>
      <c r="AF228">
        <f>PRODUCT(INDEX(Overzicht!$B$2:$E$35,MATCH(demand!AF$1,Overzicht!$B$2:$B$35,0),4),INDEX(Verdeelsleutels_percentage!$A:$AB,MATCH(demand!$C228,Verdeelsleutels_percentage!$C:$C,0),MATCH(INDEX(Overzicht!$B$1:$F$35,MATCH(demand!AF$1,Overzicht!$B:$B,0),5),Verdeelsleutels_percentage!$1:$1,0)))</f>
        <v>0</v>
      </c>
      <c r="AG228">
        <f>PRODUCT(INDEX(Overzicht!$B$2:$E$35,MATCH(demand!AG$1,Overzicht!$B$2:$B$35,0),4),INDEX(Verdeelsleutels_percentage!$A:$AB,MATCH(demand!$C228,Verdeelsleutels_percentage!$C:$C,0),MATCH(INDEX(Overzicht!$B$1:$F$35,MATCH(demand!AG$1,Overzicht!$B:$B,0),5),Verdeelsleutels_percentage!$1:$1,0)))</f>
        <v>0</v>
      </c>
      <c r="AH228">
        <f>PRODUCT(INDEX(Overzicht!$B$2:$E$35,MATCH(demand!AH$1,Overzicht!$B$2:$B$35,0),4),INDEX(Verdeelsleutels_percentage!$A:$AB,MATCH(demand!$C228,Verdeelsleutels_percentage!$C:$C,0),MATCH(INDEX(Overzicht!$B$1:$F$35,MATCH(demand!AH$1,Overzicht!$B:$B,0),5),Verdeelsleutels_percentage!$1:$1,0)))</f>
        <v>2.284908624313995E-3</v>
      </c>
      <c r="AI228">
        <f>PRODUCT(INDEX(Overzicht!$B$2:$E$35,MATCH(demand!AI$1,Overzicht!$B$2:$B$35,0),4),INDEX(Verdeelsleutels_percentage!$A:$AB,MATCH(demand!$C228,Verdeelsleutels_percentage!$C:$C,0),MATCH(INDEX(Overzicht!$B$1:$F$35,MATCH(demand!AI$1,Overzicht!$B:$B,0),5),Verdeelsleutels_percentage!$1:$1,0)))</f>
        <v>3.5152440374061465E-4</v>
      </c>
      <c r="AJ228">
        <f>PRODUCT(INDEX(Overzicht!$B$2:$E$35,MATCH(demand!AJ$1,Overzicht!$B$2:$B$35,0),4),INDEX(Verdeelsleutels_percentage!$A:$AB,MATCH(demand!$C228,Verdeelsleutels_percentage!$C:$C,0),MATCH(INDEX(Overzicht!$B$1:$F$35,MATCH(demand!AJ$1,Overzicht!$B:$B,0),5),Verdeelsleutels_percentage!$1:$1,0)))</f>
        <v>0</v>
      </c>
      <c r="AK228">
        <f>PRODUCT(INDEX(Overzicht!$B$2:$E$35,MATCH(demand!AK$1,Overzicht!$B$2:$B$35,0),4),INDEX(Verdeelsleutels_percentage!$A:$AB,MATCH(demand!$C228,Verdeelsleutels_percentage!$C:$C,0),MATCH(INDEX(Overzicht!$B$1:$F$35,MATCH(demand!AK$1,Overzicht!$B:$B,0),5),Verdeelsleutels_percentage!$1:$1,0)))</f>
        <v>4.9275568110311195E-4</v>
      </c>
      <c r="AL228">
        <f>PRODUCT(INDEX(Overzicht!$B$2:$E$35,MATCH(demand!AL$1,Overzicht!$B$2:$B$35,0),4),INDEX(Verdeelsleutels_percentage!$A:$AB,MATCH(demand!$C228,Verdeelsleutels_percentage!$C:$C,0),MATCH(INDEX(Overzicht!$B$1:$F$35,MATCH(demand!AL$1,Overzicht!$B:$B,0),5),Verdeelsleutels_percentage!$1:$1,0)))</f>
        <v>6.3173805269629733E-3</v>
      </c>
      <c r="AM228">
        <f>PRODUCT(INDEX(Overzicht!$B$2:$E$35,MATCH(demand!AM$1,Overzicht!$B$2:$B$35,0),4),INDEX(Verdeelsleutels_percentage!$A:$AB,MATCH(demand!$C228,Verdeelsleutels_percentage!$C:$C,0),MATCH(INDEX(Overzicht!$B$1:$F$35,MATCH(demand!AM$1,Overzicht!$B:$B,0),5),Verdeelsleutels_percentage!$1:$1,0)))</f>
        <v>1.2634761053925947E-2</v>
      </c>
      <c r="AN228">
        <f>PRODUCT(INDEX(Overzicht!$B$2:$E$35,MATCH(demand!AN$1,Overzicht!$B$2:$B$35,0),4),INDEX(Verdeelsleutels_percentage!$A:$AB,MATCH(demand!$C228,Verdeelsleutels_percentage!$C:$C,0),MATCH(INDEX(Overzicht!$B$1:$F$35,MATCH(demand!AN$1,Overzicht!$B:$B,0),5),Verdeelsleutels_percentage!$1:$1,0)))</f>
        <v>6.3173805269629733E-3</v>
      </c>
      <c r="AO228">
        <f>PRODUCT(INDEX(Overzicht!$B$2:$E$35,MATCH(demand!AO$1,Overzicht!$B$2:$B$35,0),4),INDEX(Verdeelsleutels_percentage!$A:$AB,MATCH(demand!$C228,Verdeelsleutels_percentage!$C:$C,0),MATCH(INDEX(Overzicht!$B$1:$F$35,MATCH(demand!AO$1,Overzicht!$B:$B,0),5),Verdeelsleutels_percentage!$1:$1,0)))</f>
        <v>2.2110831844370408E-2</v>
      </c>
    </row>
    <row r="229" spans="2:41">
      <c r="B229" t="str">
        <f>INDEX('ETLocal datasets'!B:C,MATCH(C229,'ETLocal datasets'!C:C,0),1)</f>
        <v>GM0716</v>
      </c>
      <c r="C229" t="str">
        <f>'ETLocal datasets'!C212</f>
        <v>Tholen</v>
      </c>
      <c r="D229">
        <f t="shared" si="18"/>
        <v>9.1103842448983299E-2</v>
      </c>
      <c r="E229">
        <f t="shared" si="19"/>
        <v>8.0152117407982171E-2</v>
      </c>
      <c r="F229">
        <f t="shared" si="20"/>
        <v>1.5662969965044307E-2</v>
      </c>
      <c r="G229">
        <f t="shared" si="21"/>
        <v>3.2220966785234E-2</v>
      </c>
      <c r="H229">
        <f>PRODUCT(INDEX(Overzicht!$B$2:$E$35,MATCH(demand!H$1,Overzicht!$B$2:$B$35,0),4),INDEX(Verdeelsleutels_percentage!$A:$AB,MATCH(demand!$C229,Verdeelsleutels_percentage!$C:$C,0),MATCH(INDEX(Overzicht!$B$1:$F$35,MATCH(demand!H$1,Overzicht!$B:$B,0),5),Verdeelsleutels_percentage!$1:$1,0)))</f>
        <v>1.5662969965044307E-2</v>
      </c>
      <c r="I229">
        <f>PRODUCT(INDEX(Overzicht!$B$2:$E$35,MATCH(demand!I$1,Overzicht!$B$2:$B$35,0),4),INDEX(Verdeelsleutels_percentage!$A:$AB,MATCH(demand!$C229,Verdeelsleutels_percentage!$C:$C,0),MATCH(INDEX(Overzicht!$B$1:$F$35,MATCH(demand!I$1,Overzicht!$B:$B,0),5),Verdeelsleutels_percentage!$1:$1,0)))</f>
        <v>3.1692598323538865E-2</v>
      </c>
      <c r="J229">
        <f>PRODUCT(INDEX(Overzicht!$B$2:$E$35,MATCH(demand!J$1,Overzicht!$B$2:$B$35,0),4),INDEX(Verdeelsleutels_percentage!$A:$AB,MATCH(demand!$C229,Verdeelsleutels_percentage!$C:$C,0),MATCH(INDEX(Overzicht!$B$1:$F$35,MATCH(demand!J$1,Overzicht!$B:$B,0),5),Verdeelsleutels_percentage!$1:$1,0)))</f>
        <v>3.5801074205815556E-3</v>
      </c>
      <c r="K229">
        <f>PRODUCT(INDEX(Overzicht!$B$2:$E$35,MATCH(demand!K$1,Overzicht!$B$2:$B$35,0),4),INDEX(Verdeelsleutels_percentage!$A:$AB,MATCH(demand!$C229,Verdeelsleutels_percentage!$C:$C,0),MATCH(INDEX(Overzicht!$B$1:$F$35,MATCH(demand!K$1,Overzicht!$B:$B,0),5),Verdeelsleutels_percentage!$1:$1,0)))</f>
        <v>3.697469804412868E-3</v>
      </c>
      <c r="L229">
        <f>PRODUCT(INDEX(Overzicht!$B$2:$E$35,MATCH(demand!L$1,Overzicht!$B$2:$B$35,0),4),INDEX(Verdeelsleutels_percentage!$A:$AB,MATCH(demand!$C229,Verdeelsleutels_percentage!$C:$C,0),MATCH(INDEX(Overzicht!$B$1:$F$35,MATCH(demand!L$1,Overzicht!$B:$B,0),5),Verdeelsleutels_percentage!$1:$1,0)))</f>
        <v>5.3701611308723338E-3</v>
      </c>
      <c r="M229">
        <f>PRODUCT(INDEX(Overzicht!$B$2:$E$35,MATCH(demand!M$1,Overzicht!$B$2:$B$35,0),4),INDEX(Verdeelsleutels_percentage!$A:$AB,MATCH(demand!$C229,Verdeelsleutels_percentage!$C:$C,0),MATCH(INDEX(Overzicht!$B$1:$F$35,MATCH(demand!M$1,Overzicht!$B:$B,0),5),Verdeelsleutels_percentage!$1:$1,0)))</f>
        <v>2.246589994706583E-3</v>
      </c>
      <c r="N229">
        <f>PRODUCT(INDEX(Overzicht!$B$2:$E$35,MATCH(demand!N$1,Overzicht!$B$2:$B$35,0),4),INDEX(Verdeelsleutels_percentage!$A:$AB,MATCH(demand!$C229,Verdeelsleutels_percentage!$C:$C,0),MATCH(INDEX(Overzicht!$B$1:$F$35,MATCH(demand!N$1,Overzicht!$B:$B,0),5),Verdeelsleutels_percentage!$1:$1,0)))</f>
        <v>2.0796343236341028E-2</v>
      </c>
      <c r="O229">
        <f>PRODUCT(INDEX(Overzicht!$B$2:$E$35,MATCH(demand!O$1,Overzicht!$B$2:$B$35,0),4),INDEX(Verdeelsleutels_percentage!$A:$AB,MATCH(demand!$C229,Verdeelsleutels_percentage!$C:$C,0),MATCH(INDEX(Overzicht!$B$1:$F$35,MATCH(demand!O$1,Overzicht!$B:$B,0),5),Verdeelsleutels_percentage!$1:$1,0)))</f>
        <v>0</v>
      </c>
      <c r="P229">
        <f>PRODUCT(INDEX(Overzicht!$B$2:$E$35,MATCH(demand!P$1,Overzicht!$B$2:$B$35,0),4),INDEX(Verdeelsleutels_percentage!$A:$AB,MATCH(demand!$C229,Verdeelsleutels_percentage!$C:$C,0),MATCH(INDEX(Overzicht!$B$1:$F$35,MATCH(demand!P$1,Overzicht!$B:$B,0),5),Verdeelsleutels_percentage!$1:$1,0)))</f>
        <v>4.1789396231664076E-2</v>
      </c>
      <c r="Q229">
        <f>PRODUCT(INDEX(Overzicht!$B$2:$E$35,MATCH(demand!Q$1,Overzicht!$B$2:$B$35,0),4),INDEX(Verdeelsleutels_percentage!$A:$AB,MATCH(demand!$C229,Verdeelsleutels_percentage!$C:$C,0),MATCH(INDEX(Overzicht!$B$1:$F$35,MATCH(demand!Q$1,Overzicht!$B:$B,0),5),Verdeelsleutels_percentage!$1:$1,0)))</f>
        <v>5.3142219524257468E-3</v>
      </c>
      <c r="R229">
        <f>PRODUCT(INDEX(Overzicht!$B$2:$E$35,MATCH(demand!R$1,Overzicht!$B$2:$B$35,0),4),INDEX(Verdeelsleutels_percentage!$A:$AB,MATCH(demand!$C229,Verdeelsleutels_percentage!$C:$C,0),MATCH(INDEX(Overzicht!$B$1:$F$35,MATCH(demand!R$1,Overzicht!$B:$B,0),5),Verdeelsleutels_percentage!$1:$1,0)))</f>
        <v>9.5096603359197569E-4</v>
      </c>
      <c r="S229">
        <f>PRODUCT(INDEX(Overzicht!$B$2:$E$35,MATCH(demand!S$1,Overzicht!$B$2:$B$35,0),4),INDEX(Verdeelsleutels_percentage!$A:$AB,MATCH(demand!$C229,Verdeelsleutels_percentage!$C:$C,0),MATCH(INDEX(Overzicht!$B$1:$F$35,MATCH(demand!S$1,Overzicht!$B:$B,0),5),Verdeelsleutels_percentage!$1:$1,0)))</f>
        <v>7.3093859836873432E-3</v>
      </c>
      <c r="T229">
        <f>PRODUCT(INDEX(Overzicht!$B$2:$E$35,MATCH(demand!T$1,Overzicht!$B$2:$B$35,0),4),INDEX(Verdeelsleutels_percentage!$A:$AB,MATCH(demand!$C229,Verdeelsleutels_percentage!$C:$C,0),MATCH(INDEX(Overzicht!$B$1:$F$35,MATCH(demand!T$1,Overzicht!$B:$B,0),5),Verdeelsleutels_percentage!$1:$1,0)))</f>
        <v>5.9668457009692593E-3</v>
      </c>
      <c r="U229">
        <f>PRODUCT(INDEX(Overzicht!$B$2:$E$35,MATCH(demand!U$1,Overzicht!$B$2:$B$35,0),4),INDEX(Verdeelsleutels_percentage!$A:$AB,MATCH(demand!$C229,Verdeelsleutels_percentage!$C:$C,0),MATCH(INDEX(Overzicht!$B$1:$F$35,MATCH(demand!U$1,Overzicht!$B:$B,0),5),Verdeelsleutels_percentage!$1:$1,0)))</f>
        <v>1.8646392815528934E-2</v>
      </c>
      <c r="V229">
        <f>PRODUCT(INDEX(Overzicht!$B$2:$E$35,MATCH(demand!V$1,Overzicht!$B$2:$B$35,0),4),INDEX(Verdeelsleutels_percentage!$A:$AB,MATCH(demand!$C229,Verdeelsleutels_percentage!$C:$C,0),MATCH(INDEX(Overzicht!$B$1:$F$35,MATCH(demand!V$1,Overzicht!$B:$B,0),5),Verdeelsleutels_percentage!$1:$1,0)))</f>
        <v>1.6408825677665464E-3</v>
      </c>
      <c r="W229">
        <f>PRODUCT(INDEX(Overzicht!$B$2:$E$35,MATCH(demand!W$1,Overzicht!$B$2:$B$35,0),4),INDEX(Verdeelsleutels_percentage!$A:$AB,MATCH(demand!$C229,Verdeelsleutels_percentage!$C:$C,0),MATCH(INDEX(Overzicht!$B$1:$F$35,MATCH(demand!W$1,Overzicht!$B:$B,0),5),Verdeelsleutels_percentage!$1:$1,0)))</f>
        <v>1.7900537102907777E-2</v>
      </c>
      <c r="X229">
        <f>PRODUCT(INDEX(Overzicht!$B$2:$E$35,MATCH(demand!X$1,Overzicht!$B$2:$B$35,0),4),INDEX(Verdeelsleutels_percentage!$A:$AB,MATCH(demand!$C229,Verdeelsleutels_percentage!$C:$C,0),MATCH(INDEX(Overzicht!$B$1:$F$35,MATCH(demand!X$1,Overzicht!$B:$B,0),5),Verdeelsleutels_percentage!$1:$1,0)))</f>
        <v>6.736601517859759E-4</v>
      </c>
      <c r="Y229">
        <f>PRODUCT(INDEX(Overzicht!$B$2:$E$35,MATCH(demand!Y$1,Overzicht!$B$2:$B$35,0),4),INDEX(Verdeelsleutels_percentage!$A:$AB,MATCH(demand!$C229,Verdeelsleutels_percentage!$C:$C,0),MATCH(INDEX(Overzicht!$B$1:$F$35,MATCH(demand!Y$1,Overzicht!$B:$B,0),5),Verdeelsleutels_percentage!$1:$1,0)))</f>
        <v>4.5745191759486691E-6</v>
      </c>
      <c r="Z229">
        <f>PRODUCT(INDEX(Overzicht!$B$2:$E$35,MATCH(demand!Z$1,Overzicht!$B$2:$B$35,0),4),INDEX(Verdeelsleutels_percentage!$A:$AB,MATCH(demand!$C229,Verdeelsleutels_percentage!$C:$C,0),MATCH(INDEX(Overzicht!$B$1:$F$35,MATCH(demand!Z$1,Overzicht!$B:$B,0),5),Verdeelsleutels_percentage!$1:$1,0)))</f>
        <v>0</v>
      </c>
      <c r="AA229">
        <f>PRODUCT(INDEX(Overzicht!$B$2:$E$35,MATCH(demand!AA$1,Overzicht!$B$2:$B$35,0),4),INDEX(Verdeelsleutels_percentage!$A:$AB,MATCH(demand!$C229,Verdeelsleutels_percentage!$C:$C,0),MATCH(INDEX(Overzicht!$B$1:$F$35,MATCH(demand!AA$1,Overzicht!$B:$B,0),5),Verdeelsleutels_percentage!$1:$1,0)))</f>
        <v>1.0700629651341916E-4</v>
      </c>
      <c r="AB229">
        <f>PRODUCT(INDEX(Overzicht!$B$2:$E$35,MATCH(demand!AB$1,Overzicht!$B$2:$B$35,0),4),INDEX(Verdeelsleutels_percentage!$A:$AB,MATCH(demand!$C229,Verdeelsleutels_percentage!$C:$C,0),MATCH(INDEX(Overzicht!$B$1:$F$35,MATCH(demand!AB$1,Overzicht!$B:$B,0),5),Verdeelsleutels_percentage!$1:$1,0)))</f>
        <v>1.1134903733668256E-2</v>
      </c>
      <c r="AC229">
        <f>PRODUCT(INDEX(Overzicht!$B$2:$E$35,MATCH(demand!AC$1,Overzicht!$B$2:$B$35,0),4),INDEX(Verdeelsleutels_percentage!$A:$AB,MATCH(demand!$C229,Verdeelsleutels_percentage!$C:$C,0),MATCH(INDEX(Overzicht!$B$1:$F$35,MATCH(demand!AC$1,Overzicht!$B:$B,0),5),Verdeelsleutels_percentage!$1:$1,0)))</f>
        <v>4.4141083338719171E-4</v>
      </c>
      <c r="AD229">
        <f>PRODUCT(INDEX(Overzicht!$B$2:$E$35,MATCH(demand!AD$1,Overzicht!$B$2:$B$35,0),4),INDEX(Verdeelsleutels_percentage!$A:$AB,MATCH(demand!$C229,Verdeelsleutels_percentage!$C:$C,0),MATCH(INDEX(Overzicht!$B$1:$F$35,MATCH(demand!AD$1,Overzicht!$B:$B,0),5),Verdeelsleutels_percentage!$1:$1,0)))</f>
        <v>0</v>
      </c>
      <c r="AE229">
        <f>PRODUCT(INDEX(Overzicht!$B$2:$E$35,MATCH(demand!AE$1,Overzicht!$B$2:$B$35,0),4),INDEX(Verdeelsleutels_percentage!$A:$AB,MATCH(demand!$C229,Verdeelsleutels_percentage!$C:$C,0),MATCH(INDEX(Overzicht!$B$1:$F$35,MATCH(demand!AE$1,Overzicht!$B:$B,0),5),Verdeelsleutels_percentage!$1:$1,0)))</f>
        <v>0</v>
      </c>
      <c r="AF229">
        <f>PRODUCT(INDEX(Overzicht!$B$2:$E$35,MATCH(demand!AF$1,Overzicht!$B$2:$B$35,0),4),INDEX(Verdeelsleutels_percentage!$A:$AB,MATCH(demand!$C229,Verdeelsleutels_percentage!$C:$C,0),MATCH(INDEX(Overzicht!$B$1:$F$35,MATCH(demand!AF$1,Overzicht!$B:$B,0),5),Verdeelsleutels_percentage!$1:$1,0)))</f>
        <v>0</v>
      </c>
      <c r="AG229">
        <f>PRODUCT(INDEX(Overzicht!$B$2:$E$35,MATCH(demand!AG$1,Overzicht!$B$2:$B$35,0),4),INDEX(Verdeelsleutels_percentage!$A:$AB,MATCH(demand!$C229,Verdeelsleutels_percentage!$C:$C,0),MATCH(INDEX(Overzicht!$B$1:$F$35,MATCH(demand!AG$1,Overzicht!$B:$B,0),5),Verdeelsleutels_percentage!$1:$1,0)))</f>
        <v>0</v>
      </c>
      <c r="AH229">
        <f>PRODUCT(INDEX(Overzicht!$B$2:$E$35,MATCH(demand!AH$1,Overzicht!$B$2:$B$35,0),4),INDEX(Verdeelsleutels_percentage!$A:$AB,MATCH(demand!$C229,Verdeelsleutels_percentage!$C:$C,0),MATCH(INDEX(Overzicht!$B$1:$F$35,MATCH(demand!AH$1,Overzicht!$B:$B,0),5),Verdeelsleutels_percentage!$1:$1,0)))</f>
        <v>1.391081854674449E-3</v>
      </c>
      <c r="AI229">
        <f>PRODUCT(INDEX(Overzicht!$B$2:$E$35,MATCH(demand!AI$1,Overzicht!$B$2:$B$35,0),4),INDEX(Verdeelsleutels_percentage!$A:$AB,MATCH(demand!$C229,Verdeelsleutels_percentage!$C:$C,0),MATCH(INDEX(Overzicht!$B$1:$F$35,MATCH(demand!AI$1,Overzicht!$B:$B,0),5),Verdeelsleutels_percentage!$1:$1,0)))</f>
        <v>2.1401259302683833E-4</v>
      </c>
      <c r="AJ229">
        <f>PRODUCT(INDEX(Overzicht!$B$2:$E$35,MATCH(demand!AJ$1,Overzicht!$B$2:$B$35,0),4),INDEX(Verdeelsleutels_percentage!$A:$AB,MATCH(demand!$C229,Verdeelsleutels_percentage!$C:$C,0),MATCH(INDEX(Overzicht!$B$1:$F$35,MATCH(demand!AJ$1,Overzicht!$B:$B,0),5),Verdeelsleutels_percentage!$1:$1,0)))</f>
        <v>0</v>
      </c>
      <c r="AK229">
        <f>PRODUCT(INDEX(Overzicht!$B$2:$E$35,MATCH(demand!AK$1,Overzicht!$B$2:$B$35,0),4),INDEX(Verdeelsleutels_percentage!$A:$AB,MATCH(demand!$C229,Verdeelsleutels_percentage!$C:$C,0),MATCH(INDEX(Overzicht!$B$1:$F$35,MATCH(demand!AK$1,Overzicht!$B:$B,0),5),Verdeelsleutels_percentage!$1:$1,0)))</f>
        <v>2.3270698233780111E-4</v>
      </c>
      <c r="AL229">
        <f>PRODUCT(INDEX(Overzicht!$B$2:$E$35,MATCH(demand!AL$1,Overzicht!$B$2:$B$35,0),4),INDEX(Verdeelsleutels_percentage!$A:$AB,MATCH(demand!$C229,Verdeelsleutels_percentage!$C:$C,0),MATCH(INDEX(Overzicht!$B$1:$F$35,MATCH(demand!AL$1,Overzicht!$B:$B,0),5),Verdeelsleutels_percentage!$1:$1,0)))</f>
        <v>2.9834228504846297E-3</v>
      </c>
      <c r="AM229">
        <f>PRODUCT(INDEX(Overzicht!$B$2:$E$35,MATCH(demand!AM$1,Overzicht!$B$2:$B$35,0),4),INDEX(Verdeelsleutels_percentage!$A:$AB,MATCH(demand!$C229,Verdeelsleutels_percentage!$C:$C,0),MATCH(INDEX(Overzicht!$B$1:$F$35,MATCH(demand!AM$1,Overzicht!$B:$B,0),5),Verdeelsleutels_percentage!$1:$1,0)))</f>
        <v>5.9668457009692593E-3</v>
      </c>
      <c r="AN229">
        <f>PRODUCT(INDEX(Overzicht!$B$2:$E$35,MATCH(demand!AN$1,Overzicht!$B$2:$B$35,0),4),INDEX(Verdeelsleutels_percentage!$A:$AB,MATCH(demand!$C229,Verdeelsleutels_percentage!$C:$C,0),MATCH(INDEX(Overzicht!$B$1:$F$35,MATCH(demand!AN$1,Overzicht!$B:$B,0),5),Verdeelsleutels_percentage!$1:$1,0)))</f>
        <v>2.9834228504846297E-3</v>
      </c>
      <c r="AO229">
        <f>PRODUCT(INDEX(Overzicht!$B$2:$E$35,MATCH(demand!AO$1,Overzicht!$B$2:$B$35,0),4),INDEX(Verdeelsleutels_percentage!$A:$AB,MATCH(demand!$C229,Verdeelsleutels_percentage!$C:$C,0),MATCH(INDEX(Overzicht!$B$1:$F$35,MATCH(demand!AO$1,Overzicht!$B:$B,0),5),Verdeelsleutels_percentage!$1:$1,0)))</f>
        <v>1.0441979976696204E-2</v>
      </c>
    </row>
    <row r="230" spans="2:41">
      <c r="B230" t="str">
        <f>INDEX('ETLocal datasets'!B:C,MATCH(C230,'ETLocal datasets'!C:C,0),1)</f>
        <v>GM0717</v>
      </c>
      <c r="C230" t="str">
        <f>'ETLocal datasets'!C213</f>
        <v>Veere</v>
      </c>
      <c r="D230">
        <f t="shared" si="18"/>
        <v>5.4342728614705245E-2</v>
      </c>
      <c r="E230">
        <f t="shared" si="19"/>
        <v>8.1482345653746138E-2</v>
      </c>
      <c r="F230">
        <f t="shared" si="20"/>
        <v>1.326613456891941E-2</v>
      </c>
      <c r="G230">
        <f t="shared" si="21"/>
        <v>2.7290333970348503E-2</v>
      </c>
      <c r="H230">
        <f>PRODUCT(INDEX(Overzicht!$B$2:$E$35,MATCH(demand!H$1,Overzicht!$B$2:$B$35,0),4),INDEX(Verdeelsleutels_percentage!$A:$AB,MATCH(demand!$C230,Verdeelsleutels_percentage!$C:$C,0),MATCH(INDEX(Overzicht!$B$1:$F$35,MATCH(demand!H$1,Overzicht!$B:$B,0),5),Verdeelsleutels_percentage!$1:$1,0)))</f>
        <v>1.326613456891941E-2</v>
      </c>
      <c r="I230">
        <f>PRODUCT(INDEX(Overzicht!$B$2:$E$35,MATCH(demand!I$1,Overzicht!$B$2:$B$35,0),4),INDEX(Verdeelsleutels_percentage!$A:$AB,MATCH(demand!$C230,Verdeelsleutels_percentage!$C:$C,0),MATCH(INDEX(Overzicht!$B$1:$F$35,MATCH(demand!I$1,Overzicht!$B:$B,0),5),Verdeelsleutels_percentage!$1:$1,0)))</f>
        <v>2.1797297232385455E-2</v>
      </c>
      <c r="J230">
        <f>PRODUCT(INDEX(Overzicht!$B$2:$E$35,MATCH(demand!J$1,Overzicht!$B$2:$B$35,0),4),INDEX(Verdeelsleutels_percentage!$A:$AB,MATCH(demand!$C230,Verdeelsleutels_percentage!$C:$C,0),MATCH(INDEX(Overzicht!$B$1:$F$35,MATCH(demand!J$1,Overzicht!$B:$B,0),5),Verdeelsleutels_percentage!$1:$1,0)))</f>
        <v>3.0322593300387223E-3</v>
      </c>
      <c r="K230">
        <f>PRODUCT(INDEX(Overzicht!$B$2:$E$35,MATCH(demand!K$1,Overzicht!$B$2:$B$35,0),4),INDEX(Verdeelsleutels_percentage!$A:$AB,MATCH(demand!$C230,Verdeelsleutels_percentage!$C:$C,0),MATCH(INDEX(Overzicht!$B$1:$F$35,MATCH(demand!K$1,Overzicht!$B:$B,0),5),Verdeelsleutels_percentage!$1:$1,0)))</f>
        <v>2.5430180104449697E-3</v>
      </c>
      <c r="L230">
        <f>PRODUCT(INDEX(Overzicht!$B$2:$E$35,MATCH(demand!L$1,Overzicht!$B$2:$B$35,0),4),INDEX(Verdeelsleutels_percentage!$A:$AB,MATCH(demand!$C230,Verdeelsleutels_percentage!$C:$C,0),MATCH(INDEX(Overzicht!$B$1:$F$35,MATCH(demand!L$1,Overzicht!$B:$B,0),5),Verdeelsleutels_percentage!$1:$1,0)))</f>
        <v>4.5483889950580841E-3</v>
      </c>
      <c r="M230">
        <f>PRODUCT(INDEX(Overzicht!$B$2:$E$35,MATCH(demand!M$1,Overzicht!$B$2:$B$35,0),4),INDEX(Verdeelsleutels_percentage!$A:$AB,MATCH(demand!$C230,Verdeelsleutels_percentage!$C:$C,0),MATCH(INDEX(Overzicht!$B$1:$F$35,MATCH(demand!M$1,Overzicht!$B:$B,0),5),Verdeelsleutels_percentage!$1:$1,0)))</f>
        <v>4.4432445745074935E-3</v>
      </c>
      <c r="N230">
        <f>PRODUCT(INDEX(Overzicht!$B$2:$E$35,MATCH(demand!N$1,Overzicht!$B$2:$B$35,0),4),INDEX(Verdeelsleutels_percentage!$A:$AB,MATCH(demand!$C230,Verdeelsleutels_percentage!$C:$C,0),MATCH(INDEX(Overzicht!$B$1:$F$35,MATCH(demand!N$1,Overzicht!$B:$B,0),5),Verdeelsleutels_percentage!$1:$1,0)))</f>
        <v>2.1716897418002312E-2</v>
      </c>
      <c r="O230">
        <f>PRODUCT(INDEX(Overzicht!$B$2:$E$35,MATCH(demand!O$1,Overzicht!$B$2:$B$35,0),4),INDEX(Verdeelsleutels_percentage!$A:$AB,MATCH(demand!$C230,Verdeelsleutels_percentage!$C:$C,0),MATCH(INDEX(Overzicht!$B$1:$F$35,MATCH(demand!O$1,Overzicht!$B:$B,0),5),Verdeelsleutels_percentage!$1:$1,0)))</f>
        <v>0</v>
      </c>
      <c r="P230">
        <f>PRODUCT(INDEX(Overzicht!$B$2:$E$35,MATCH(demand!P$1,Overzicht!$B$2:$B$35,0),4),INDEX(Verdeelsleutels_percentage!$A:$AB,MATCH(demand!$C230,Verdeelsleutels_percentage!$C:$C,0),MATCH(INDEX(Overzicht!$B$1:$F$35,MATCH(demand!P$1,Overzicht!$B:$B,0),5),Verdeelsleutels_percentage!$1:$1,0)))</f>
        <v>1.5149467677203869E-2</v>
      </c>
      <c r="Q230">
        <f>PRODUCT(INDEX(Overzicht!$B$2:$E$35,MATCH(demand!Q$1,Overzicht!$B$2:$B$35,0),4),INDEX(Verdeelsleutels_percentage!$A:$AB,MATCH(demand!$C230,Verdeelsleutels_percentage!$C:$C,0),MATCH(INDEX(Overzicht!$B$1:$F$35,MATCH(demand!Q$1,Overzicht!$B:$B,0),5),Verdeelsleutels_percentage!$1:$1,0)))</f>
        <v>4.5010099430262285E-3</v>
      </c>
      <c r="R230">
        <f>PRODUCT(INDEX(Overzicht!$B$2:$E$35,MATCH(demand!R$1,Overzicht!$B$2:$B$35,0),4),INDEX(Verdeelsleutels_percentage!$A:$AB,MATCH(demand!$C230,Verdeelsleutels_percentage!$C:$C,0),MATCH(INDEX(Overzicht!$B$1:$F$35,MATCH(demand!R$1,Overzicht!$B:$B,0),5),Verdeelsleutels_percentage!$1:$1,0)))</f>
        <v>8.0544388454153559E-4</v>
      </c>
      <c r="S230">
        <f>PRODUCT(INDEX(Overzicht!$B$2:$E$35,MATCH(demand!S$1,Overzicht!$B$2:$B$35,0),4),INDEX(Verdeelsleutels_percentage!$A:$AB,MATCH(demand!$C230,Verdeelsleutels_percentage!$C:$C,0),MATCH(INDEX(Overzicht!$B$1:$F$35,MATCH(demand!S$1,Overzicht!$B:$B,0),5),Verdeelsleutels_percentage!$1:$1,0)))</f>
        <v>6.1908627988290586E-3</v>
      </c>
      <c r="T230">
        <f>PRODUCT(INDEX(Overzicht!$B$2:$E$35,MATCH(demand!T$1,Overzicht!$B$2:$B$35,0),4),INDEX(Verdeelsleutels_percentage!$A:$AB,MATCH(demand!$C230,Verdeelsleutels_percentage!$C:$C,0),MATCH(INDEX(Overzicht!$B$1:$F$35,MATCH(demand!T$1,Overzicht!$B:$B,0),5),Verdeelsleutels_percentage!$1:$1,0)))</f>
        <v>5.0537655500645373E-3</v>
      </c>
      <c r="U230">
        <f>PRODUCT(INDEX(Overzicht!$B$2:$E$35,MATCH(demand!U$1,Overzicht!$B$2:$B$35,0),4),INDEX(Verdeelsleutels_percentage!$A:$AB,MATCH(demand!$C230,Verdeelsleutels_percentage!$C:$C,0),MATCH(INDEX(Overzicht!$B$1:$F$35,MATCH(demand!U$1,Overzicht!$B:$B,0),5),Verdeelsleutels_percentage!$1:$1,0)))</f>
        <v>1.5793017343951679E-2</v>
      </c>
      <c r="V230">
        <f>PRODUCT(INDEX(Overzicht!$B$2:$E$35,MATCH(demand!V$1,Overzicht!$B$2:$B$35,0),4),INDEX(Verdeelsleutels_percentage!$A:$AB,MATCH(demand!$C230,Verdeelsleutels_percentage!$C:$C,0),MATCH(INDEX(Overzicht!$B$1:$F$35,MATCH(demand!V$1,Overzicht!$B:$B,0),5),Verdeelsleutels_percentage!$1:$1,0)))</f>
        <v>1.3897855262677478E-3</v>
      </c>
      <c r="W230">
        <f>PRODUCT(INDEX(Overzicht!$B$2:$E$35,MATCH(demand!W$1,Overzicht!$B$2:$B$35,0),4),INDEX(Verdeelsleutels_percentage!$A:$AB,MATCH(demand!$C230,Verdeelsleutels_percentage!$C:$C,0),MATCH(INDEX(Overzicht!$B$1:$F$35,MATCH(demand!W$1,Overzicht!$B:$B,0),5),Verdeelsleutels_percentage!$1:$1,0)))</f>
        <v>1.5161296650193612E-2</v>
      </c>
      <c r="X230">
        <f>PRODUCT(INDEX(Overzicht!$B$2:$E$35,MATCH(demand!X$1,Overzicht!$B$2:$B$35,0),4),INDEX(Verdeelsleutels_percentage!$A:$AB,MATCH(demand!$C230,Verdeelsleutels_percentage!$C:$C,0),MATCH(INDEX(Overzicht!$B$1:$F$35,MATCH(demand!X$1,Overzicht!$B:$B,0),5),Verdeelsleutels_percentage!$1:$1,0)))</f>
        <v>3.6800773581035545E-3</v>
      </c>
      <c r="Y230">
        <f>PRODUCT(INDEX(Overzicht!$B$2:$E$35,MATCH(demand!Y$1,Overzicht!$B$2:$B$35,0),4),INDEX(Verdeelsleutels_percentage!$A:$AB,MATCH(demand!$C230,Verdeelsleutels_percentage!$C:$C,0),MATCH(INDEX(Overzicht!$B$1:$F$35,MATCH(demand!Y$1,Overzicht!$B:$B,0),5),Verdeelsleutels_percentage!$1:$1,0)))</f>
        <v>3.6156479604635655E-6</v>
      </c>
      <c r="Z230">
        <f>PRODUCT(INDEX(Overzicht!$B$2:$E$35,MATCH(demand!Z$1,Overzicht!$B$2:$B$35,0),4),INDEX(Verdeelsleutels_percentage!$A:$AB,MATCH(demand!$C230,Verdeelsleutels_percentage!$C:$C,0),MATCH(INDEX(Overzicht!$B$1:$F$35,MATCH(demand!Z$1,Overzicht!$B:$B,0),5),Verdeelsleutels_percentage!$1:$1,0)))</f>
        <v>0</v>
      </c>
      <c r="AA230">
        <f>PRODUCT(INDEX(Overzicht!$B$2:$E$35,MATCH(demand!AA$1,Overzicht!$B$2:$B$35,0),4),INDEX(Verdeelsleutels_percentage!$A:$AB,MATCH(demand!$C230,Verdeelsleutels_percentage!$C:$C,0),MATCH(INDEX(Overzicht!$B$1:$F$35,MATCH(demand!AA$1,Overzicht!$B:$B,0),5),Verdeelsleutels_percentage!$1:$1,0)))</f>
        <v>8.4576560478679904E-5</v>
      </c>
      <c r="AB230">
        <f>PRODUCT(INDEX(Overzicht!$B$2:$E$35,MATCH(demand!AB$1,Overzicht!$B$2:$B$35,0),4),INDEX(Verdeelsleutels_percentage!$A:$AB,MATCH(demand!$C230,Verdeelsleutels_percentage!$C:$C,0),MATCH(INDEX(Overzicht!$B$1:$F$35,MATCH(demand!AB$1,Overzicht!$B:$B,0),5),Verdeelsleutels_percentage!$1:$1,0)))</f>
        <v>1.5832524985033021E-2</v>
      </c>
      <c r="AC230">
        <f>PRODUCT(INDEX(Overzicht!$B$2:$E$35,MATCH(demand!AC$1,Overzicht!$B$2:$B$35,0),4),INDEX(Verdeelsleutels_percentage!$A:$AB,MATCH(demand!$C230,Verdeelsleutels_percentage!$C:$C,0),MATCH(INDEX(Overzicht!$B$1:$F$35,MATCH(demand!AC$1,Overzicht!$B:$B,0),5),Verdeelsleutels_percentage!$1:$1,0)))</f>
        <v>9.7149267633413736E-4</v>
      </c>
      <c r="AD230">
        <f>PRODUCT(INDEX(Overzicht!$B$2:$E$35,MATCH(demand!AD$1,Overzicht!$B$2:$B$35,0),4),INDEX(Verdeelsleutels_percentage!$A:$AB,MATCH(demand!$C230,Verdeelsleutels_percentage!$C:$C,0),MATCH(INDEX(Overzicht!$B$1:$F$35,MATCH(demand!AD$1,Overzicht!$B:$B,0),5),Verdeelsleutels_percentage!$1:$1,0)))</f>
        <v>0</v>
      </c>
      <c r="AE230">
        <f>PRODUCT(INDEX(Overzicht!$B$2:$E$35,MATCH(demand!AE$1,Overzicht!$B$2:$B$35,0),4),INDEX(Verdeelsleutels_percentage!$A:$AB,MATCH(demand!$C230,Verdeelsleutels_percentage!$C:$C,0),MATCH(INDEX(Overzicht!$B$1:$F$35,MATCH(demand!AE$1,Overzicht!$B:$B,0),5),Verdeelsleutels_percentage!$1:$1,0)))</f>
        <v>0</v>
      </c>
      <c r="AF230">
        <f>PRODUCT(INDEX(Overzicht!$B$2:$E$35,MATCH(demand!AF$1,Overzicht!$B$2:$B$35,0),4),INDEX(Verdeelsleutels_percentage!$A:$AB,MATCH(demand!$C230,Verdeelsleutels_percentage!$C:$C,0),MATCH(INDEX(Overzicht!$B$1:$F$35,MATCH(demand!AF$1,Overzicht!$B:$B,0),5),Verdeelsleutels_percentage!$1:$1,0)))</f>
        <v>0</v>
      </c>
      <c r="AG230">
        <f>PRODUCT(INDEX(Overzicht!$B$2:$E$35,MATCH(demand!AG$1,Overzicht!$B$2:$B$35,0),4),INDEX(Verdeelsleutels_percentage!$A:$AB,MATCH(demand!$C230,Verdeelsleutels_percentage!$C:$C,0),MATCH(INDEX(Overzicht!$B$1:$F$35,MATCH(demand!AG$1,Overzicht!$B:$B,0),5),Verdeelsleutels_percentage!$1:$1,0)))</f>
        <v>0</v>
      </c>
      <c r="AH230">
        <f>PRODUCT(INDEX(Overzicht!$B$2:$E$35,MATCH(demand!AH$1,Overzicht!$B$2:$B$35,0),4),INDEX(Verdeelsleutels_percentage!$A:$AB,MATCH(demand!$C230,Verdeelsleutels_percentage!$C:$C,0),MATCH(INDEX(Overzicht!$B$1:$F$35,MATCH(demand!AH$1,Overzicht!$B:$B,0),5),Verdeelsleutels_percentage!$1:$1,0)))</f>
        <v>1.0994952862228386E-3</v>
      </c>
      <c r="AI230">
        <f>PRODUCT(INDEX(Overzicht!$B$2:$E$35,MATCH(demand!AI$1,Overzicht!$B$2:$B$35,0),4),INDEX(Verdeelsleutels_percentage!$A:$AB,MATCH(demand!$C230,Verdeelsleutels_percentage!$C:$C,0),MATCH(INDEX(Overzicht!$B$1:$F$35,MATCH(demand!AI$1,Overzicht!$B:$B,0),5),Verdeelsleutels_percentage!$1:$1,0)))</f>
        <v>1.6915312095735981E-4</v>
      </c>
      <c r="AJ230">
        <f>PRODUCT(INDEX(Overzicht!$B$2:$E$35,MATCH(demand!AJ$1,Overzicht!$B$2:$B$35,0),4),INDEX(Verdeelsleutels_percentage!$A:$AB,MATCH(demand!$C230,Verdeelsleutels_percentage!$C:$C,0),MATCH(INDEX(Overzicht!$B$1:$F$35,MATCH(demand!AJ$1,Overzicht!$B:$B,0),5),Verdeelsleutels_percentage!$1:$1,0)))</f>
        <v>0</v>
      </c>
      <c r="AK230">
        <f>PRODUCT(INDEX(Overzicht!$B$2:$E$35,MATCH(demand!AK$1,Overzicht!$B$2:$B$35,0),4),INDEX(Verdeelsleutels_percentage!$A:$AB,MATCH(demand!$C230,Verdeelsleutels_percentage!$C:$C,0),MATCH(INDEX(Overzicht!$B$1:$F$35,MATCH(demand!AK$1,Overzicht!$B:$B,0),5),Verdeelsleutels_percentage!$1:$1,0)))</f>
        <v>1.9709685645251696E-4</v>
      </c>
      <c r="AL230">
        <f>PRODUCT(INDEX(Overzicht!$B$2:$E$35,MATCH(demand!AL$1,Overzicht!$B$2:$B$35,0),4),INDEX(Verdeelsleutels_percentage!$A:$AB,MATCH(demand!$C230,Verdeelsleutels_percentage!$C:$C,0),MATCH(INDEX(Overzicht!$B$1:$F$35,MATCH(demand!AL$1,Overzicht!$B:$B,0),5),Verdeelsleutels_percentage!$1:$1,0)))</f>
        <v>2.5268827750322687E-3</v>
      </c>
      <c r="AM230">
        <f>PRODUCT(INDEX(Overzicht!$B$2:$E$35,MATCH(demand!AM$1,Overzicht!$B$2:$B$35,0),4),INDEX(Verdeelsleutels_percentage!$A:$AB,MATCH(demand!$C230,Verdeelsleutels_percentage!$C:$C,0),MATCH(INDEX(Overzicht!$B$1:$F$35,MATCH(demand!AM$1,Overzicht!$B:$B,0),5),Verdeelsleutels_percentage!$1:$1,0)))</f>
        <v>5.0537655500645373E-3</v>
      </c>
      <c r="AN230">
        <f>PRODUCT(INDEX(Overzicht!$B$2:$E$35,MATCH(demand!AN$1,Overzicht!$B$2:$B$35,0),4),INDEX(Verdeelsleutels_percentage!$A:$AB,MATCH(demand!$C230,Verdeelsleutels_percentage!$C:$C,0),MATCH(INDEX(Overzicht!$B$1:$F$35,MATCH(demand!AN$1,Overzicht!$B:$B,0),5),Verdeelsleutels_percentage!$1:$1,0)))</f>
        <v>2.5268827750322687E-3</v>
      </c>
      <c r="AO230">
        <f>PRODUCT(INDEX(Overzicht!$B$2:$E$35,MATCH(demand!AO$1,Overzicht!$B$2:$B$35,0),4),INDEX(Verdeelsleutels_percentage!$A:$AB,MATCH(demand!$C230,Verdeelsleutels_percentage!$C:$C,0),MATCH(INDEX(Overzicht!$B$1:$F$35,MATCH(demand!AO$1,Overzicht!$B:$B,0),5),Verdeelsleutels_percentage!$1:$1,0)))</f>
        <v>8.8440897126129403E-3</v>
      </c>
    </row>
    <row r="231" spans="2:41">
      <c r="B231" t="str">
        <f>INDEX('ETLocal datasets'!B:C,MATCH(C231,'ETLocal datasets'!C:C,0),1)</f>
        <v>GM0718</v>
      </c>
      <c r="C231" t="str">
        <f>'ETLocal datasets'!C214</f>
        <v>Vlissingen</v>
      </c>
      <c r="D231">
        <f t="shared" si="18"/>
        <v>2.4335767186854287E-2</v>
      </c>
      <c r="E231">
        <f t="shared" si="19"/>
        <v>9.3667361918661943E-2</v>
      </c>
      <c r="F231">
        <f t="shared" si="20"/>
        <v>2.6958170687315007E-2</v>
      </c>
      <c r="G231">
        <f t="shared" si="21"/>
        <v>5.5456808271048014E-2</v>
      </c>
      <c r="H231">
        <f>PRODUCT(INDEX(Overzicht!$B$2:$E$35,MATCH(demand!H$1,Overzicht!$B$2:$B$35,0),4),INDEX(Verdeelsleutels_percentage!$A:$AB,MATCH(demand!$C231,Verdeelsleutels_percentage!$C:$C,0),MATCH(INDEX(Overzicht!$B$1:$F$35,MATCH(demand!H$1,Overzicht!$B:$B,0),5),Verdeelsleutels_percentage!$1:$1,0)))</f>
        <v>2.6958170687315007E-2</v>
      </c>
      <c r="I231">
        <f>PRODUCT(INDEX(Overzicht!$B$2:$E$35,MATCH(demand!I$1,Overzicht!$B$2:$B$35,0),4),INDEX(Verdeelsleutels_percentage!$A:$AB,MATCH(demand!$C231,Verdeelsleutels_percentage!$C:$C,0),MATCH(INDEX(Overzicht!$B$1:$F$35,MATCH(demand!I$1,Overzicht!$B:$B,0),5),Verdeelsleutels_percentage!$1:$1,0)))</f>
        <v>2.6179074311500745E-3</v>
      </c>
      <c r="J231">
        <f>PRODUCT(INDEX(Overzicht!$B$2:$E$35,MATCH(demand!J$1,Overzicht!$B$2:$B$35,0),4),INDEX(Verdeelsleutels_percentage!$A:$AB,MATCH(demand!$C231,Verdeelsleutels_percentage!$C:$C,0),MATCH(INDEX(Overzicht!$B$1:$F$35,MATCH(demand!J$1,Overzicht!$B:$B,0),5),Verdeelsleutels_percentage!$1:$1,0)))</f>
        <v>6.161867585672001E-3</v>
      </c>
      <c r="K231">
        <f>PRODUCT(INDEX(Overzicht!$B$2:$E$35,MATCH(demand!K$1,Overzicht!$B$2:$B$35,0),4),INDEX(Verdeelsleutels_percentage!$A:$AB,MATCH(demand!$C231,Verdeelsleutels_percentage!$C:$C,0),MATCH(INDEX(Overzicht!$B$1:$F$35,MATCH(demand!K$1,Overzicht!$B:$B,0),5),Verdeelsleutels_percentage!$1:$1,0)))</f>
        <v>3.0542253363417539E-4</v>
      </c>
      <c r="L231">
        <f>PRODUCT(INDEX(Overzicht!$B$2:$E$35,MATCH(demand!L$1,Overzicht!$B$2:$B$35,0),4),INDEX(Verdeelsleutels_percentage!$A:$AB,MATCH(demand!$C231,Verdeelsleutels_percentage!$C:$C,0),MATCH(INDEX(Overzicht!$B$1:$F$35,MATCH(demand!L$1,Overzicht!$B:$B,0),5),Verdeelsleutels_percentage!$1:$1,0)))</f>
        <v>9.2428013785080029E-3</v>
      </c>
      <c r="M231">
        <f>PRODUCT(INDEX(Overzicht!$B$2:$E$35,MATCH(demand!M$1,Overzicht!$B$2:$B$35,0),4),INDEX(Verdeelsleutels_percentage!$A:$AB,MATCH(demand!$C231,Verdeelsleutels_percentage!$C:$C,0),MATCH(INDEX(Overzicht!$B$1:$F$35,MATCH(demand!M$1,Overzicht!$B:$B,0),5),Verdeelsleutels_percentage!$1:$1,0)))</f>
        <v>2.8329080522141901E-4</v>
      </c>
      <c r="N231">
        <f>PRODUCT(INDEX(Overzicht!$B$2:$E$35,MATCH(demand!N$1,Overzicht!$B$2:$B$35,0),4),INDEX(Verdeelsleutels_percentage!$A:$AB,MATCH(demand!$C231,Verdeelsleutels_percentage!$C:$C,0),MATCH(INDEX(Overzicht!$B$1:$F$35,MATCH(demand!N$1,Overzicht!$B:$B,0),5),Verdeelsleutels_percentage!$1:$1,0)))</f>
        <v>3.0752801936477525E-4</v>
      </c>
      <c r="O231">
        <f>PRODUCT(INDEX(Overzicht!$B$2:$E$35,MATCH(demand!O$1,Overzicht!$B$2:$B$35,0),4),INDEX(Verdeelsleutels_percentage!$A:$AB,MATCH(demand!$C231,Verdeelsleutels_percentage!$C:$C,0),MATCH(INDEX(Overzicht!$B$1:$F$35,MATCH(demand!O$1,Overzicht!$B:$B,0),5),Verdeelsleutels_percentage!$1:$1,0)))</f>
        <v>0</v>
      </c>
      <c r="P231">
        <f>PRODUCT(INDEX(Overzicht!$B$2:$E$35,MATCH(demand!P$1,Overzicht!$B$2:$B$35,0),4),INDEX(Verdeelsleutels_percentage!$A:$AB,MATCH(demand!$C231,Verdeelsleutels_percentage!$C:$C,0),MATCH(INDEX(Overzicht!$B$1:$F$35,MATCH(demand!P$1,Overzicht!$B:$B,0),5),Verdeelsleutels_percentage!$1:$1,0)))</f>
        <v>3.6153940953023499E-3</v>
      </c>
      <c r="Q231">
        <f>PRODUCT(INDEX(Overzicht!$B$2:$E$35,MATCH(demand!Q$1,Overzicht!$B$2:$B$35,0),4),INDEX(Verdeelsleutels_percentage!$A:$AB,MATCH(demand!$C231,Verdeelsleutels_percentage!$C:$C,0),MATCH(INDEX(Overzicht!$B$1:$F$35,MATCH(demand!Q$1,Overzicht!$B:$B,0),5),Verdeelsleutels_percentage!$1:$1,0)))</f>
        <v>9.146522197481877E-3</v>
      </c>
      <c r="R231">
        <f>PRODUCT(INDEX(Overzicht!$B$2:$E$35,MATCH(demand!R$1,Overzicht!$B$2:$B$35,0),4),INDEX(Verdeelsleutels_percentage!$A:$AB,MATCH(demand!$C231,Verdeelsleutels_percentage!$C:$C,0),MATCH(INDEX(Overzicht!$B$1:$F$35,MATCH(demand!R$1,Overzicht!$B:$B,0),5),Verdeelsleutels_percentage!$1:$1,0)))</f>
        <v>1.6367460774441252E-3</v>
      </c>
      <c r="S231">
        <f>PRODUCT(INDEX(Overzicht!$B$2:$E$35,MATCH(demand!S$1,Overzicht!$B$2:$B$35,0),4),INDEX(Verdeelsleutels_percentage!$A:$AB,MATCH(demand!$C231,Verdeelsleutels_percentage!$C:$C,0),MATCH(INDEX(Overzicht!$B$1:$F$35,MATCH(demand!S$1,Overzicht!$B:$B,0),5),Verdeelsleutels_percentage!$1:$1,0)))</f>
        <v>1.2580479654080337E-2</v>
      </c>
      <c r="T231">
        <f>PRODUCT(INDEX(Overzicht!$B$2:$E$35,MATCH(demand!T$1,Overzicht!$B$2:$B$35,0),4),INDEX(Verdeelsleutels_percentage!$A:$AB,MATCH(demand!$C231,Verdeelsleutels_percentage!$C:$C,0),MATCH(INDEX(Overzicht!$B$1:$F$35,MATCH(demand!T$1,Overzicht!$B:$B,0),5),Verdeelsleutels_percentage!$1:$1,0)))</f>
        <v>1.0269779309453336E-2</v>
      </c>
      <c r="U231">
        <f>PRODUCT(INDEX(Overzicht!$B$2:$E$35,MATCH(demand!U$1,Overzicht!$B$2:$B$35,0),4),INDEX(Verdeelsleutels_percentage!$A:$AB,MATCH(demand!$C231,Verdeelsleutels_percentage!$C:$C,0),MATCH(INDEX(Overzicht!$B$1:$F$35,MATCH(demand!U$1,Overzicht!$B:$B,0),5),Verdeelsleutels_percentage!$1:$1,0)))</f>
        <v>3.2093060342041672E-2</v>
      </c>
      <c r="V231">
        <f>PRODUCT(INDEX(Overzicht!$B$2:$E$35,MATCH(demand!V$1,Overzicht!$B$2:$B$35,0),4),INDEX(Verdeelsleutels_percentage!$A:$AB,MATCH(demand!$C231,Verdeelsleutels_percentage!$C:$C,0),MATCH(INDEX(Overzicht!$B$1:$F$35,MATCH(demand!V$1,Overzicht!$B:$B,0),5),Verdeelsleutels_percentage!$1:$1,0)))</f>
        <v>2.8241893100996677E-3</v>
      </c>
      <c r="W231">
        <f>PRODUCT(INDEX(Overzicht!$B$2:$E$35,MATCH(demand!W$1,Overzicht!$B$2:$B$35,0),4),INDEX(Verdeelsleutels_percentage!$A:$AB,MATCH(demand!$C231,Verdeelsleutels_percentage!$C:$C,0),MATCH(INDEX(Overzicht!$B$1:$F$35,MATCH(demand!W$1,Overzicht!$B:$B,0),5),Verdeelsleutels_percentage!$1:$1,0)))</f>
        <v>3.0809337928360006E-2</v>
      </c>
      <c r="X231">
        <f>PRODUCT(INDEX(Overzicht!$B$2:$E$35,MATCH(demand!X$1,Overzicht!$B$2:$B$35,0),4),INDEX(Verdeelsleutels_percentage!$A:$AB,MATCH(demand!$C231,Verdeelsleutels_percentage!$C:$C,0),MATCH(INDEX(Overzicht!$B$1:$F$35,MATCH(demand!X$1,Overzicht!$B:$B,0),5),Verdeelsleutels_percentage!$1:$1,0)))</f>
        <v>4.286928238638028E-4</v>
      </c>
      <c r="Y231">
        <f>PRODUCT(INDEX(Overzicht!$B$2:$E$35,MATCH(demand!Y$1,Overzicht!$B$2:$B$35,0),4),INDEX(Verdeelsleutels_percentage!$A:$AB,MATCH(demand!$C231,Verdeelsleutels_percentage!$C:$C,0),MATCH(INDEX(Overzicht!$B$1:$F$35,MATCH(demand!Y$1,Overzicht!$B:$B,0),5),Verdeelsleutels_percentage!$1:$1,0)))</f>
        <v>4.6873050645324434E-7</v>
      </c>
      <c r="Z231">
        <f>PRODUCT(INDEX(Overzicht!$B$2:$E$35,MATCH(demand!Z$1,Overzicht!$B$2:$B$35,0),4),INDEX(Verdeelsleutels_percentage!$A:$AB,MATCH(demand!$C231,Verdeelsleutels_percentage!$C:$C,0),MATCH(INDEX(Overzicht!$B$1:$F$35,MATCH(demand!Z$1,Overzicht!$B:$B,0),5),Verdeelsleutels_percentage!$1:$1,0)))</f>
        <v>0</v>
      </c>
      <c r="AA231">
        <f>PRODUCT(INDEX(Overzicht!$B$2:$E$35,MATCH(demand!AA$1,Overzicht!$B$2:$B$35,0),4),INDEX(Verdeelsleutels_percentage!$A:$AB,MATCH(demand!$C231,Verdeelsleutels_percentage!$C:$C,0),MATCH(INDEX(Overzicht!$B$1:$F$35,MATCH(demand!AA$1,Overzicht!$B:$B,0),5),Verdeelsleutels_percentage!$1:$1,0)))</f>
        <v>1.0964456291303961E-5</v>
      </c>
      <c r="AB231">
        <f>PRODUCT(INDEX(Overzicht!$B$2:$E$35,MATCH(demand!AB$1,Overzicht!$B$2:$B$35,0),4),INDEX(Verdeelsleutels_percentage!$A:$AB,MATCH(demand!$C231,Verdeelsleutels_percentage!$C:$C,0),MATCH(INDEX(Overzicht!$B$1:$F$35,MATCH(demand!AB$1,Overzicht!$B:$B,0),5),Verdeelsleutels_percentage!$1:$1,0)))</f>
        <v>1.162274552103929E-2</v>
      </c>
      <c r="AC231">
        <f>PRODUCT(INDEX(Overzicht!$B$2:$E$35,MATCH(demand!AC$1,Overzicht!$B$2:$B$35,0),4),INDEX(Verdeelsleutels_percentage!$A:$AB,MATCH(demand!$C231,Verdeelsleutels_percentage!$C:$C,0),MATCH(INDEX(Overzicht!$B$1:$F$35,MATCH(demand!AC$1,Overzicht!$B:$B,0),5),Verdeelsleutels_percentage!$1:$1,0)))</f>
        <v>4.2607852916131663E-4</v>
      </c>
      <c r="AD231">
        <f>PRODUCT(INDEX(Overzicht!$B$2:$E$35,MATCH(demand!AD$1,Overzicht!$B$2:$B$35,0),4),INDEX(Verdeelsleutels_percentage!$A:$AB,MATCH(demand!$C231,Verdeelsleutels_percentage!$C:$C,0),MATCH(INDEX(Overzicht!$B$1:$F$35,MATCH(demand!AD$1,Overzicht!$B:$B,0),5),Verdeelsleutels_percentage!$1:$1,0)))</f>
        <v>0</v>
      </c>
      <c r="AE231">
        <f>PRODUCT(INDEX(Overzicht!$B$2:$E$35,MATCH(demand!AE$1,Overzicht!$B$2:$B$35,0),4),INDEX(Verdeelsleutels_percentage!$A:$AB,MATCH(demand!$C231,Verdeelsleutels_percentage!$C:$C,0),MATCH(INDEX(Overzicht!$B$1:$F$35,MATCH(demand!AE$1,Overzicht!$B:$B,0),5),Verdeelsleutels_percentage!$1:$1,0)))</f>
        <v>0</v>
      </c>
      <c r="AF231">
        <f>PRODUCT(INDEX(Overzicht!$B$2:$E$35,MATCH(demand!AF$1,Overzicht!$B$2:$B$35,0),4),INDEX(Verdeelsleutels_percentage!$A:$AB,MATCH(demand!$C231,Verdeelsleutels_percentage!$C:$C,0),MATCH(INDEX(Overzicht!$B$1:$F$35,MATCH(demand!AF$1,Overzicht!$B:$B,0),5),Verdeelsleutels_percentage!$1:$1,0)))</f>
        <v>0</v>
      </c>
      <c r="AG231">
        <f>PRODUCT(INDEX(Overzicht!$B$2:$E$35,MATCH(demand!AG$1,Overzicht!$B$2:$B$35,0),4),INDEX(Verdeelsleutels_percentage!$A:$AB,MATCH(demand!$C231,Verdeelsleutels_percentage!$C:$C,0),MATCH(INDEX(Overzicht!$B$1:$F$35,MATCH(demand!AG$1,Overzicht!$B:$B,0),5),Verdeelsleutels_percentage!$1:$1,0)))</f>
        <v>0</v>
      </c>
      <c r="AH231">
        <f>PRODUCT(INDEX(Overzicht!$B$2:$E$35,MATCH(demand!AH$1,Overzicht!$B$2:$B$35,0),4),INDEX(Verdeelsleutels_percentage!$A:$AB,MATCH(demand!$C231,Verdeelsleutels_percentage!$C:$C,0),MATCH(INDEX(Overzicht!$B$1:$F$35,MATCH(demand!AH$1,Overzicht!$B:$B,0),5),Verdeelsleutels_percentage!$1:$1,0)))</f>
        <v>1.4253793178695151E-4</v>
      </c>
      <c r="AI231">
        <f>PRODUCT(INDEX(Overzicht!$B$2:$E$35,MATCH(demand!AI$1,Overzicht!$B$2:$B$35,0),4),INDEX(Verdeelsleutels_percentage!$A:$AB,MATCH(demand!$C231,Verdeelsleutels_percentage!$C:$C,0),MATCH(INDEX(Overzicht!$B$1:$F$35,MATCH(demand!AI$1,Overzicht!$B:$B,0),5),Verdeelsleutels_percentage!$1:$1,0)))</f>
        <v>2.1928912582607922E-5</v>
      </c>
      <c r="AJ231">
        <f>PRODUCT(INDEX(Overzicht!$B$2:$E$35,MATCH(demand!AJ$1,Overzicht!$B$2:$B$35,0),4),INDEX(Verdeelsleutels_percentage!$A:$AB,MATCH(demand!$C231,Verdeelsleutels_percentage!$C:$C,0),MATCH(INDEX(Overzicht!$B$1:$F$35,MATCH(demand!AJ$1,Overzicht!$B:$B,0),5),Verdeelsleutels_percentage!$1:$1,0)))</f>
        <v>0</v>
      </c>
      <c r="AK231">
        <f>PRODUCT(INDEX(Overzicht!$B$2:$E$35,MATCH(demand!AK$1,Overzicht!$B$2:$B$35,0),4),INDEX(Verdeelsleutels_percentage!$A:$AB,MATCH(demand!$C231,Verdeelsleutels_percentage!$C:$C,0),MATCH(INDEX(Overzicht!$B$1:$F$35,MATCH(demand!AK$1,Overzicht!$B:$B,0),5),Verdeelsleutels_percentage!$1:$1,0)))</f>
        <v>4.0052139306868013E-4</v>
      </c>
      <c r="AL231">
        <f>PRODUCT(INDEX(Overzicht!$B$2:$E$35,MATCH(demand!AL$1,Overzicht!$B$2:$B$35,0),4),INDEX(Verdeelsleutels_percentage!$A:$AB,MATCH(demand!$C231,Verdeelsleutels_percentage!$C:$C,0),MATCH(INDEX(Overzicht!$B$1:$F$35,MATCH(demand!AL$1,Overzicht!$B:$B,0),5),Verdeelsleutels_percentage!$1:$1,0)))</f>
        <v>5.134889654726668E-3</v>
      </c>
      <c r="AM231">
        <f>PRODUCT(INDEX(Overzicht!$B$2:$E$35,MATCH(demand!AM$1,Overzicht!$B$2:$B$35,0),4),INDEX(Verdeelsleutels_percentage!$A:$AB,MATCH(demand!$C231,Verdeelsleutels_percentage!$C:$C,0),MATCH(INDEX(Overzicht!$B$1:$F$35,MATCH(demand!AM$1,Overzicht!$B:$B,0),5),Verdeelsleutels_percentage!$1:$1,0)))</f>
        <v>1.0269779309453336E-2</v>
      </c>
      <c r="AN231">
        <f>PRODUCT(INDEX(Overzicht!$B$2:$E$35,MATCH(demand!AN$1,Overzicht!$B$2:$B$35,0),4),INDEX(Verdeelsleutels_percentage!$A:$AB,MATCH(demand!$C231,Verdeelsleutels_percentage!$C:$C,0),MATCH(INDEX(Overzicht!$B$1:$F$35,MATCH(demand!AN$1,Overzicht!$B:$B,0),5),Verdeelsleutels_percentage!$1:$1,0)))</f>
        <v>5.134889654726668E-3</v>
      </c>
      <c r="AO231">
        <f>PRODUCT(INDEX(Overzicht!$B$2:$E$35,MATCH(demand!AO$1,Overzicht!$B$2:$B$35,0),4),INDEX(Verdeelsleutels_percentage!$A:$AB,MATCH(demand!$C231,Verdeelsleutels_percentage!$C:$C,0),MATCH(INDEX(Overzicht!$B$1:$F$35,MATCH(demand!AO$1,Overzicht!$B:$B,0),5),Verdeelsleutels_percentage!$1:$1,0)))</f>
        <v>1.7972113791543339E-2</v>
      </c>
    </row>
    <row r="232" spans="2:41">
      <c r="B232" t="str">
        <f>INDEX('ETLocal datasets'!B:C,MATCH(C232,'ETLocal datasets'!C:C,0),1)</f>
        <v>GM0736</v>
      </c>
      <c r="C232" t="str">
        <f>'ETLocal datasets'!C215</f>
        <v>De Ronde Venen</v>
      </c>
      <c r="D232">
        <f t="shared" si="18"/>
        <v>3.3346435688302041E-2</v>
      </c>
      <c r="E232">
        <f t="shared" si="19"/>
        <v>0.10694069200303961</v>
      </c>
      <c r="F232">
        <f t="shared" si="20"/>
        <v>2.676861108184201E-2</v>
      </c>
      <c r="G232">
        <f t="shared" si="21"/>
        <v>5.5066857082646428E-2</v>
      </c>
      <c r="H232">
        <f>PRODUCT(INDEX(Overzicht!$B$2:$E$35,MATCH(demand!H$1,Overzicht!$B$2:$B$35,0),4),INDEX(Verdeelsleutels_percentage!$A:$AB,MATCH(demand!$C232,Verdeelsleutels_percentage!$C:$C,0),MATCH(INDEX(Overzicht!$B$1:$F$35,MATCH(demand!H$1,Overzicht!$B:$B,0),5),Verdeelsleutels_percentage!$1:$1,0)))</f>
        <v>2.676861108184201E-2</v>
      </c>
      <c r="I232">
        <f>PRODUCT(INDEX(Overzicht!$B$2:$E$35,MATCH(demand!I$1,Overzicht!$B$2:$B$35,0),4),INDEX(Verdeelsleutels_percentage!$A:$AB,MATCH(demand!$C232,Verdeelsleutels_percentage!$C:$C,0),MATCH(INDEX(Overzicht!$B$1:$F$35,MATCH(demand!I$1,Overzicht!$B:$B,0),5),Verdeelsleutels_percentage!$1:$1,0)))</f>
        <v>2.50396270651156E-3</v>
      </c>
      <c r="J232">
        <f>PRODUCT(INDEX(Overzicht!$B$2:$E$35,MATCH(demand!J$1,Overzicht!$B$2:$B$35,0),4),INDEX(Verdeelsleutels_percentage!$A:$AB,MATCH(demand!$C232,Verdeelsleutels_percentage!$C:$C,0),MATCH(INDEX(Overzicht!$B$1:$F$35,MATCH(demand!J$1,Overzicht!$B:$B,0),5),Verdeelsleutels_percentage!$1:$1,0)))</f>
        <v>6.1185396758496021E-3</v>
      </c>
      <c r="K232">
        <f>PRODUCT(INDEX(Overzicht!$B$2:$E$35,MATCH(demand!K$1,Overzicht!$B$2:$B$35,0),4),INDEX(Verdeelsleutels_percentage!$A:$AB,MATCH(demand!$C232,Verdeelsleutels_percentage!$C:$C,0),MATCH(INDEX(Overzicht!$B$1:$F$35,MATCH(demand!K$1,Overzicht!$B:$B,0),5),Verdeelsleutels_percentage!$1:$1,0)))</f>
        <v>2.9212898242634867E-4</v>
      </c>
      <c r="L232">
        <f>PRODUCT(INDEX(Overzicht!$B$2:$E$35,MATCH(demand!L$1,Overzicht!$B$2:$B$35,0),4),INDEX(Verdeelsleutels_percentage!$A:$AB,MATCH(demand!$C232,Verdeelsleutels_percentage!$C:$C,0),MATCH(INDEX(Overzicht!$B$1:$F$35,MATCH(demand!L$1,Overzicht!$B:$B,0),5),Verdeelsleutels_percentage!$1:$1,0)))</f>
        <v>9.1778095137744035E-3</v>
      </c>
      <c r="M232">
        <f>PRODUCT(INDEX(Overzicht!$B$2:$E$35,MATCH(demand!M$1,Overzicht!$B$2:$B$35,0),4),INDEX(Verdeelsleutels_percentage!$A:$AB,MATCH(demand!$C232,Verdeelsleutels_percentage!$C:$C,0),MATCH(INDEX(Overzicht!$B$1:$F$35,MATCH(demand!M$1,Overzicht!$B:$B,0),5),Verdeelsleutels_percentage!$1:$1,0)))</f>
        <v>1.2380431028800808E-2</v>
      </c>
      <c r="N232">
        <f>PRODUCT(INDEX(Overzicht!$B$2:$E$35,MATCH(demand!N$1,Overzicht!$B$2:$B$35,0),4),INDEX(Verdeelsleutels_percentage!$A:$AB,MATCH(demand!$C232,Verdeelsleutels_percentage!$C:$C,0),MATCH(INDEX(Overzicht!$B$1:$F$35,MATCH(demand!N$1,Overzicht!$B:$B,0),5),Verdeelsleutels_percentage!$1:$1,0)))</f>
        <v>1.4473932039214172E-2</v>
      </c>
      <c r="O232">
        <f>PRODUCT(INDEX(Overzicht!$B$2:$E$35,MATCH(demand!O$1,Overzicht!$B$2:$B$35,0),4),INDEX(Verdeelsleutels_percentage!$A:$AB,MATCH(demand!$C232,Verdeelsleutels_percentage!$C:$C,0),MATCH(INDEX(Overzicht!$B$1:$F$35,MATCH(demand!O$1,Overzicht!$B:$B,0),5),Verdeelsleutels_percentage!$1:$1,0)))</f>
        <v>0</v>
      </c>
      <c r="P232">
        <f>PRODUCT(INDEX(Overzicht!$B$2:$E$35,MATCH(demand!P$1,Overzicht!$B$2:$B$35,0),4),INDEX(Verdeelsleutels_percentage!$A:$AB,MATCH(demand!$C232,Verdeelsleutels_percentage!$C:$C,0),MATCH(INDEX(Overzicht!$B$1:$F$35,MATCH(demand!P$1,Overzicht!$B:$B,0),5),Verdeelsleutels_percentage!$1:$1,0)))</f>
        <v>0</v>
      </c>
      <c r="Q232">
        <f>PRODUCT(INDEX(Overzicht!$B$2:$E$35,MATCH(demand!Q$1,Overzicht!$B$2:$B$35,0),4),INDEX(Verdeelsleutels_percentage!$A:$AB,MATCH(demand!$C232,Verdeelsleutels_percentage!$C:$C,0),MATCH(INDEX(Overzicht!$B$1:$F$35,MATCH(demand!Q$1,Overzicht!$B:$B,0),5),Verdeelsleutels_percentage!$1:$1,0)))</f>
        <v>9.082207331339253E-3</v>
      </c>
      <c r="R232">
        <f>PRODUCT(INDEX(Overzicht!$B$2:$E$35,MATCH(demand!R$1,Overzicht!$B$2:$B$35,0),4),INDEX(Verdeelsleutels_percentage!$A:$AB,MATCH(demand!$C232,Verdeelsleutels_percentage!$C:$C,0),MATCH(INDEX(Overzicht!$B$1:$F$35,MATCH(demand!R$1,Overzicht!$B:$B,0),5),Verdeelsleutels_percentage!$1:$1,0)))</f>
        <v>1.6252371013975506E-3</v>
      </c>
      <c r="S232">
        <f>PRODUCT(INDEX(Overzicht!$B$2:$E$35,MATCH(demand!S$1,Overzicht!$B$2:$B$35,0),4),INDEX(Verdeelsleutels_percentage!$A:$AB,MATCH(demand!$C232,Verdeelsleutels_percentage!$C:$C,0),MATCH(INDEX(Overzicht!$B$1:$F$35,MATCH(demand!S$1,Overzicht!$B:$B,0),5),Verdeelsleutels_percentage!$1:$1,0)))</f>
        <v>1.2492018504859606E-2</v>
      </c>
      <c r="T232">
        <f>PRODUCT(INDEX(Overzicht!$B$2:$E$35,MATCH(demand!T$1,Overzicht!$B$2:$B$35,0),4),INDEX(Verdeelsleutels_percentage!$A:$AB,MATCH(demand!$C232,Verdeelsleutels_percentage!$C:$C,0),MATCH(INDEX(Overzicht!$B$1:$F$35,MATCH(demand!T$1,Overzicht!$B:$B,0),5),Verdeelsleutels_percentage!$1:$1,0)))</f>
        <v>1.0197566126416004E-2</v>
      </c>
      <c r="U232">
        <f>PRODUCT(INDEX(Overzicht!$B$2:$E$35,MATCH(demand!U$1,Overzicht!$B$2:$B$35,0),4),INDEX(Verdeelsleutels_percentage!$A:$AB,MATCH(demand!$C232,Verdeelsleutels_percentage!$C:$C,0),MATCH(INDEX(Overzicht!$B$1:$F$35,MATCH(demand!U$1,Overzicht!$B:$B,0),5),Verdeelsleutels_percentage!$1:$1,0)))</f>
        <v>3.1867394145050014E-2</v>
      </c>
      <c r="V232">
        <f>PRODUCT(INDEX(Overzicht!$B$2:$E$35,MATCH(demand!V$1,Overzicht!$B$2:$B$35,0),4),INDEX(Verdeelsleutels_percentage!$A:$AB,MATCH(demand!$C232,Verdeelsleutels_percentage!$C:$C,0),MATCH(INDEX(Overzicht!$B$1:$F$35,MATCH(demand!V$1,Overzicht!$B:$B,0),5),Verdeelsleutels_percentage!$1:$1,0)))</f>
        <v>2.8043306847644013E-3</v>
      </c>
      <c r="W232">
        <f>PRODUCT(INDEX(Overzicht!$B$2:$E$35,MATCH(demand!W$1,Overzicht!$B$2:$B$35,0),4),INDEX(Verdeelsleutels_percentage!$A:$AB,MATCH(demand!$C232,Verdeelsleutels_percentage!$C:$C,0),MATCH(INDEX(Overzicht!$B$1:$F$35,MATCH(demand!W$1,Overzicht!$B:$B,0),5),Verdeelsleutels_percentage!$1:$1,0)))</f>
        <v>3.0592698379248013E-2</v>
      </c>
      <c r="X232">
        <f>PRODUCT(INDEX(Overzicht!$B$2:$E$35,MATCH(demand!X$1,Overzicht!$B$2:$B$35,0),4),INDEX(Verdeelsleutels_percentage!$A:$AB,MATCH(demand!$C232,Verdeelsleutels_percentage!$C:$C,0),MATCH(INDEX(Overzicht!$B$1:$F$35,MATCH(demand!X$1,Overzicht!$B:$B,0),5),Verdeelsleutels_percentage!$1:$1,0)))</f>
        <v>2.7837196354792393E-4</v>
      </c>
      <c r="Y232">
        <f>PRODUCT(INDEX(Overzicht!$B$2:$E$35,MATCH(demand!Y$1,Overzicht!$B$2:$B$35,0),4),INDEX(Verdeelsleutels_percentage!$A:$AB,MATCH(demand!$C232,Verdeelsleutels_percentage!$C:$C,0),MATCH(INDEX(Overzicht!$B$1:$F$35,MATCH(demand!Y$1,Overzicht!$B:$B,0),5),Verdeelsleutels_percentage!$1:$1,0)))</f>
        <v>3.1186254006028663E-6</v>
      </c>
      <c r="Z232">
        <f>PRODUCT(INDEX(Overzicht!$B$2:$E$35,MATCH(demand!Z$1,Overzicht!$B$2:$B$35,0),4),INDEX(Verdeelsleutels_percentage!$A:$AB,MATCH(demand!$C232,Verdeelsleutels_percentage!$C:$C,0),MATCH(INDEX(Overzicht!$B$1:$F$35,MATCH(demand!Z$1,Overzicht!$B:$B,0),5),Verdeelsleutels_percentage!$1:$1,0)))</f>
        <v>0</v>
      </c>
      <c r="AA232">
        <f>PRODUCT(INDEX(Overzicht!$B$2:$E$35,MATCH(demand!AA$1,Overzicht!$B$2:$B$35,0),4),INDEX(Verdeelsleutels_percentage!$A:$AB,MATCH(demand!$C232,Verdeelsleutels_percentage!$C:$C,0),MATCH(INDEX(Overzicht!$B$1:$F$35,MATCH(demand!AA$1,Overzicht!$B:$B,0),5),Verdeelsleutels_percentage!$1:$1,0)))</f>
        <v>7.2950301768488098E-5</v>
      </c>
      <c r="AB232">
        <f>PRODUCT(INDEX(Overzicht!$B$2:$E$35,MATCH(demand!AB$1,Overzicht!$B$2:$B$35,0),4),INDEX(Verdeelsleutels_percentage!$A:$AB,MATCH(demand!$C232,Verdeelsleutels_percentage!$C:$C,0),MATCH(INDEX(Overzicht!$B$1:$F$35,MATCH(demand!AB$1,Overzicht!$B:$B,0),5),Verdeelsleutels_percentage!$1:$1,0)))</f>
        <v>1.1262880145115187E-2</v>
      </c>
      <c r="AC232">
        <f>PRODUCT(INDEX(Overzicht!$B$2:$E$35,MATCH(demand!AC$1,Overzicht!$B$2:$B$35,0),4),INDEX(Verdeelsleutels_percentage!$A:$AB,MATCH(demand!$C232,Verdeelsleutels_percentage!$C:$C,0),MATCH(INDEX(Overzicht!$B$1:$F$35,MATCH(demand!AC$1,Overzicht!$B:$B,0),5),Verdeelsleutels_percentage!$1:$1,0)))</f>
        <v>3.9557493898658168E-4</v>
      </c>
      <c r="AD232">
        <f>PRODUCT(INDEX(Overzicht!$B$2:$E$35,MATCH(demand!AD$1,Overzicht!$B$2:$B$35,0),4),INDEX(Verdeelsleutels_percentage!$A:$AB,MATCH(demand!$C232,Verdeelsleutels_percentage!$C:$C,0),MATCH(INDEX(Overzicht!$B$1:$F$35,MATCH(demand!AD$1,Overzicht!$B:$B,0),5),Verdeelsleutels_percentage!$1:$1,0)))</f>
        <v>0</v>
      </c>
      <c r="AE232">
        <f>PRODUCT(INDEX(Overzicht!$B$2:$E$35,MATCH(demand!AE$1,Overzicht!$B$2:$B$35,0),4),INDEX(Verdeelsleutels_percentage!$A:$AB,MATCH(demand!$C232,Verdeelsleutels_percentage!$C:$C,0),MATCH(INDEX(Overzicht!$B$1:$F$35,MATCH(demand!AE$1,Overzicht!$B:$B,0),5),Verdeelsleutels_percentage!$1:$1,0)))</f>
        <v>0</v>
      </c>
      <c r="AF232">
        <f>PRODUCT(INDEX(Overzicht!$B$2:$E$35,MATCH(demand!AF$1,Overzicht!$B$2:$B$35,0),4),INDEX(Verdeelsleutels_percentage!$A:$AB,MATCH(demand!$C232,Verdeelsleutels_percentage!$C:$C,0),MATCH(INDEX(Overzicht!$B$1:$F$35,MATCH(demand!AF$1,Overzicht!$B:$B,0),5),Verdeelsleutels_percentage!$1:$1,0)))</f>
        <v>0</v>
      </c>
      <c r="AG232">
        <f>PRODUCT(INDEX(Overzicht!$B$2:$E$35,MATCH(demand!AG$1,Overzicht!$B$2:$B$35,0),4),INDEX(Verdeelsleutels_percentage!$A:$AB,MATCH(demand!$C232,Verdeelsleutels_percentage!$C:$C,0),MATCH(INDEX(Overzicht!$B$1:$F$35,MATCH(demand!AG$1,Overzicht!$B:$B,0),5),Verdeelsleutels_percentage!$1:$1,0)))</f>
        <v>0</v>
      </c>
      <c r="AH232">
        <f>PRODUCT(INDEX(Overzicht!$B$2:$E$35,MATCH(demand!AH$1,Overzicht!$B$2:$B$35,0),4),INDEX(Verdeelsleutels_percentage!$A:$AB,MATCH(demand!$C232,Verdeelsleutels_percentage!$C:$C,0),MATCH(INDEX(Overzicht!$B$1:$F$35,MATCH(demand!AH$1,Overzicht!$B:$B,0),5),Verdeelsleutels_percentage!$1:$1,0)))</f>
        <v>9.4835392299034537E-4</v>
      </c>
      <c r="AI232">
        <f>PRODUCT(INDEX(Overzicht!$B$2:$E$35,MATCH(demand!AI$1,Overzicht!$B$2:$B$35,0),4),INDEX(Verdeelsleutels_percentage!$A:$AB,MATCH(demand!$C232,Verdeelsleutels_percentage!$C:$C,0),MATCH(INDEX(Overzicht!$B$1:$F$35,MATCH(demand!AI$1,Overzicht!$B:$B,0),5),Verdeelsleutels_percentage!$1:$1,0)))</f>
        <v>1.459006035369762E-4</v>
      </c>
      <c r="AJ232">
        <f>PRODUCT(INDEX(Overzicht!$B$2:$E$35,MATCH(demand!AJ$1,Overzicht!$B$2:$B$35,0),4),INDEX(Verdeelsleutels_percentage!$A:$AB,MATCH(demand!$C232,Verdeelsleutels_percentage!$C:$C,0),MATCH(INDEX(Overzicht!$B$1:$F$35,MATCH(demand!AJ$1,Overzicht!$B:$B,0),5),Verdeelsleutels_percentage!$1:$1,0)))</f>
        <v>0</v>
      </c>
      <c r="AK232">
        <f>PRODUCT(INDEX(Overzicht!$B$2:$E$35,MATCH(demand!AK$1,Overzicht!$B$2:$B$35,0),4),INDEX(Verdeelsleutels_percentage!$A:$AB,MATCH(demand!$C232,Verdeelsleutels_percentage!$C:$C,0),MATCH(INDEX(Overzicht!$B$1:$F$35,MATCH(demand!AK$1,Overzicht!$B:$B,0),5),Verdeelsleutels_percentage!$1:$1,0)))</f>
        <v>3.9770507893022416E-4</v>
      </c>
      <c r="AL232">
        <f>PRODUCT(INDEX(Overzicht!$B$2:$E$35,MATCH(demand!AL$1,Overzicht!$B$2:$B$35,0),4),INDEX(Verdeelsleutels_percentage!$A:$AB,MATCH(demand!$C232,Verdeelsleutels_percentage!$C:$C,0),MATCH(INDEX(Overzicht!$B$1:$F$35,MATCH(demand!AL$1,Overzicht!$B:$B,0),5),Verdeelsleutels_percentage!$1:$1,0)))</f>
        <v>5.0987830632080022E-3</v>
      </c>
      <c r="AM232">
        <f>PRODUCT(INDEX(Overzicht!$B$2:$E$35,MATCH(demand!AM$1,Overzicht!$B$2:$B$35,0),4),INDEX(Verdeelsleutels_percentage!$A:$AB,MATCH(demand!$C232,Verdeelsleutels_percentage!$C:$C,0),MATCH(INDEX(Overzicht!$B$1:$F$35,MATCH(demand!AM$1,Overzicht!$B:$B,0),5),Verdeelsleutels_percentage!$1:$1,0)))</f>
        <v>1.0197566126416004E-2</v>
      </c>
      <c r="AN232">
        <f>PRODUCT(INDEX(Overzicht!$B$2:$E$35,MATCH(demand!AN$1,Overzicht!$B$2:$B$35,0),4),INDEX(Verdeelsleutels_percentage!$A:$AB,MATCH(demand!$C232,Verdeelsleutels_percentage!$C:$C,0),MATCH(INDEX(Overzicht!$B$1:$F$35,MATCH(demand!AN$1,Overzicht!$B:$B,0),5),Verdeelsleutels_percentage!$1:$1,0)))</f>
        <v>5.0987830632080022E-3</v>
      </c>
      <c r="AO232">
        <f>PRODUCT(INDEX(Overzicht!$B$2:$E$35,MATCH(demand!AO$1,Overzicht!$B$2:$B$35,0),4),INDEX(Verdeelsleutels_percentage!$A:$AB,MATCH(demand!$C232,Verdeelsleutels_percentage!$C:$C,0),MATCH(INDEX(Overzicht!$B$1:$F$35,MATCH(demand!AO$1,Overzicht!$B:$B,0),5),Verdeelsleutels_percentage!$1:$1,0)))</f>
        <v>1.7845740721228007E-2</v>
      </c>
    </row>
    <row r="233" spans="2:41">
      <c r="B233" t="str">
        <f>INDEX('ETLocal datasets'!B:C,MATCH(C233,'ETLocal datasets'!C:C,0),1)</f>
        <v>GM0737</v>
      </c>
      <c r="C233" t="str">
        <f>'ETLocal datasets'!C216</f>
        <v>Tytsjerksteradiel</v>
      </c>
      <c r="D233">
        <f t="shared" si="18"/>
        <v>3.7829416998206404E-2</v>
      </c>
      <c r="E233">
        <f t="shared" si="19"/>
        <v>0.11892727942186695</v>
      </c>
      <c r="F233">
        <f t="shared" si="20"/>
        <v>1.9308346993371143E-2</v>
      </c>
      <c r="G233">
        <f t="shared" si="21"/>
        <v>3.9720028100649209E-2</v>
      </c>
      <c r="H233">
        <f>PRODUCT(INDEX(Overzicht!$B$2:$E$35,MATCH(demand!H$1,Overzicht!$B$2:$B$35,0),4),INDEX(Verdeelsleutels_percentage!$A:$AB,MATCH(demand!$C233,Verdeelsleutels_percentage!$C:$C,0),MATCH(INDEX(Overzicht!$B$1:$F$35,MATCH(demand!H$1,Overzicht!$B:$B,0),5),Verdeelsleutels_percentage!$1:$1,0)))</f>
        <v>1.9308346993371143E-2</v>
      </c>
      <c r="I233">
        <f>PRODUCT(INDEX(Overzicht!$B$2:$E$35,MATCH(demand!I$1,Overzicht!$B$2:$B$35,0),4),INDEX(Verdeelsleutels_percentage!$A:$AB,MATCH(demand!$C233,Verdeelsleutels_percentage!$C:$C,0),MATCH(INDEX(Overzicht!$B$1:$F$35,MATCH(demand!I$1,Overzicht!$B:$B,0),5),Verdeelsleutels_percentage!$1:$1,0)))</f>
        <v>5.5332394697821556E-3</v>
      </c>
      <c r="J233">
        <f>PRODUCT(INDEX(Overzicht!$B$2:$E$35,MATCH(demand!J$1,Overzicht!$B$2:$B$35,0),4),INDEX(Verdeelsleutels_percentage!$A:$AB,MATCH(demand!$C233,Verdeelsleutels_percentage!$C:$C,0),MATCH(INDEX(Overzicht!$B$1:$F$35,MATCH(demand!J$1,Overzicht!$B:$B,0),5),Verdeelsleutels_percentage!$1:$1,0)))</f>
        <v>4.4133364556276896E-3</v>
      </c>
      <c r="K233">
        <f>PRODUCT(INDEX(Overzicht!$B$2:$E$35,MATCH(demand!K$1,Overzicht!$B$2:$B$35,0),4),INDEX(Verdeelsleutels_percentage!$A:$AB,MATCH(demand!$C233,Verdeelsleutels_percentage!$C:$C,0),MATCH(INDEX(Overzicht!$B$1:$F$35,MATCH(demand!K$1,Overzicht!$B:$B,0),5),Verdeelsleutels_percentage!$1:$1,0)))</f>
        <v>6.4554460480791822E-4</v>
      </c>
      <c r="L233">
        <f>PRODUCT(INDEX(Overzicht!$B$2:$E$35,MATCH(demand!L$1,Overzicht!$B$2:$B$35,0),4),INDEX(Verdeelsleutels_percentage!$A:$AB,MATCH(demand!$C233,Verdeelsleutels_percentage!$C:$C,0),MATCH(INDEX(Overzicht!$B$1:$F$35,MATCH(demand!L$1,Overzicht!$B:$B,0),5),Verdeelsleutels_percentage!$1:$1,0)))</f>
        <v>6.6200046834415348E-3</v>
      </c>
      <c r="M233">
        <f>PRODUCT(INDEX(Overzicht!$B$2:$E$35,MATCH(demand!M$1,Overzicht!$B$2:$B$35,0),4),INDEX(Verdeelsleutels_percentage!$A:$AB,MATCH(demand!$C233,Verdeelsleutels_percentage!$C:$C,0),MATCH(INDEX(Overzicht!$B$1:$F$35,MATCH(demand!M$1,Overzicht!$B:$B,0),5),Verdeelsleutels_percentage!$1:$1,0)))</f>
        <v>1.7494332752509337E-2</v>
      </c>
      <c r="N233">
        <f>PRODUCT(INDEX(Overzicht!$B$2:$E$35,MATCH(demand!N$1,Overzicht!$B$2:$B$35,0),4),INDEX(Verdeelsleutels_percentage!$A:$AB,MATCH(demand!$C233,Verdeelsleutels_percentage!$C:$C,0),MATCH(INDEX(Overzicht!$B$1:$F$35,MATCH(demand!N$1,Overzicht!$B:$B,0),5),Verdeelsleutels_percentage!$1:$1,0)))</f>
        <v>4.4826996089318907E-2</v>
      </c>
      <c r="O233">
        <f>PRODUCT(INDEX(Overzicht!$B$2:$E$35,MATCH(demand!O$1,Overzicht!$B$2:$B$35,0),4),INDEX(Verdeelsleutels_percentage!$A:$AB,MATCH(demand!$C233,Verdeelsleutels_percentage!$C:$C,0),MATCH(INDEX(Overzicht!$B$1:$F$35,MATCH(demand!O$1,Overzicht!$B:$B,0),5),Verdeelsleutels_percentage!$1:$1,0)))</f>
        <v>0</v>
      </c>
      <c r="P233">
        <f>PRODUCT(INDEX(Overzicht!$B$2:$E$35,MATCH(demand!P$1,Overzicht!$B$2:$B$35,0),4),INDEX(Verdeelsleutels_percentage!$A:$AB,MATCH(demand!$C233,Verdeelsleutels_percentage!$C:$C,0),MATCH(INDEX(Overzicht!$B$1:$F$35,MATCH(demand!P$1,Overzicht!$B:$B,0),5),Verdeelsleutels_percentage!$1:$1,0)))</f>
        <v>0</v>
      </c>
      <c r="Q233">
        <f>PRODUCT(INDEX(Overzicht!$B$2:$E$35,MATCH(demand!Q$1,Overzicht!$B$2:$B$35,0),4),INDEX(Verdeelsleutels_percentage!$A:$AB,MATCH(demand!$C233,Verdeelsleutels_percentage!$C:$C,0),MATCH(INDEX(Overzicht!$B$1:$F$35,MATCH(demand!Q$1,Overzicht!$B:$B,0),5),Verdeelsleutels_percentage!$1:$1,0)))</f>
        <v>6.5510463013223521E-3</v>
      </c>
      <c r="R233">
        <f>PRODUCT(INDEX(Overzicht!$B$2:$E$35,MATCH(demand!R$1,Overzicht!$B$2:$B$35,0),4),INDEX(Verdeelsleutels_percentage!$A:$AB,MATCH(demand!$C233,Verdeelsleutels_percentage!$C:$C,0),MATCH(INDEX(Overzicht!$B$1:$F$35,MATCH(demand!R$1,Overzicht!$B:$B,0),5),Verdeelsleutels_percentage!$1:$1,0)))</f>
        <v>1.1722924960261049E-3</v>
      </c>
      <c r="S233">
        <f>PRODUCT(INDEX(Overzicht!$B$2:$E$35,MATCH(demand!S$1,Overzicht!$B$2:$B$35,0),4),INDEX(Verdeelsleutels_percentage!$A:$AB,MATCH(demand!$C233,Verdeelsleutels_percentage!$C:$C,0),MATCH(INDEX(Overzicht!$B$1:$F$35,MATCH(demand!S$1,Overzicht!$B:$B,0),5),Verdeelsleutels_percentage!$1:$1,0)))</f>
        <v>9.0105619302398663E-3</v>
      </c>
      <c r="T233">
        <f>PRODUCT(INDEX(Overzicht!$B$2:$E$35,MATCH(demand!T$1,Overzicht!$B$2:$B$35,0),4),INDEX(Verdeelsleutels_percentage!$A:$AB,MATCH(demand!$C233,Verdeelsleutels_percentage!$C:$C,0),MATCH(INDEX(Overzicht!$B$1:$F$35,MATCH(demand!T$1,Overzicht!$B:$B,0),5),Verdeelsleutels_percentage!$1:$1,0)))</f>
        <v>7.3555607593794826E-3</v>
      </c>
      <c r="U233">
        <f>PRODUCT(INDEX(Overzicht!$B$2:$E$35,MATCH(demand!U$1,Overzicht!$B$2:$B$35,0),4),INDEX(Verdeelsleutels_percentage!$A:$AB,MATCH(demand!$C233,Verdeelsleutels_percentage!$C:$C,0),MATCH(INDEX(Overzicht!$B$1:$F$35,MATCH(demand!U$1,Overzicht!$B:$B,0),5),Verdeelsleutels_percentage!$1:$1,0)))</f>
        <v>2.2986127373060883E-2</v>
      </c>
      <c r="V233">
        <f>PRODUCT(INDEX(Overzicht!$B$2:$E$35,MATCH(demand!V$1,Overzicht!$B$2:$B$35,0),4),INDEX(Verdeelsleutels_percentage!$A:$AB,MATCH(demand!$C233,Verdeelsleutels_percentage!$C:$C,0),MATCH(INDEX(Overzicht!$B$1:$F$35,MATCH(demand!V$1,Overzicht!$B:$B,0),5),Verdeelsleutels_percentage!$1:$1,0)))</f>
        <v>2.022779208829358E-3</v>
      </c>
      <c r="W233">
        <f>PRODUCT(INDEX(Overzicht!$B$2:$E$35,MATCH(demand!W$1,Overzicht!$B$2:$B$35,0),4),INDEX(Verdeelsleutels_percentage!$A:$AB,MATCH(demand!$C233,Verdeelsleutels_percentage!$C:$C,0),MATCH(INDEX(Overzicht!$B$1:$F$35,MATCH(demand!W$1,Overzicht!$B:$B,0),5),Verdeelsleutels_percentage!$1:$1,0)))</f>
        <v>2.2066682278138447E-2</v>
      </c>
      <c r="X233">
        <f>PRODUCT(INDEX(Overzicht!$B$2:$E$35,MATCH(demand!X$1,Overzicht!$B$2:$B$35,0),4),INDEX(Verdeelsleutels_percentage!$A:$AB,MATCH(demand!$C233,Verdeelsleutels_percentage!$C:$C,0),MATCH(INDEX(Overzicht!$B$1:$F$35,MATCH(demand!X$1,Overzicht!$B:$B,0),5),Verdeelsleutels_percentage!$1:$1,0)))</f>
        <v>1.2359715181527822E-3</v>
      </c>
      <c r="Y233">
        <f>PRODUCT(INDEX(Overzicht!$B$2:$E$35,MATCH(demand!Y$1,Overzicht!$B$2:$B$35,0),4),INDEX(Verdeelsleutels_percentage!$A:$AB,MATCH(demand!$C233,Verdeelsleutels_percentage!$C:$C,0),MATCH(INDEX(Overzicht!$B$1:$F$35,MATCH(demand!Y$1,Overzicht!$B:$B,0),5),Verdeelsleutels_percentage!$1:$1,0)))</f>
        <v>4.6207805065203189E-6</v>
      </c>
      <c r="Z233">
        <f>PRODUCT(INDEX(Overzicht!$B$2:$E$35,MATCH(demand!Z$1,Overzicht!$B$2:$B$35,0),4),INDEX(Verdeelsleutels_percentage!$A:$AB,MATCH(demand!$C233,Verdeelsleutels_percentage!$C:$C,0),MATCH(INDEX(Overzicht!$B$1:$F$35,MATCH(demand!Z$1,Overzicht!$B:$B,0),5),Verdeelsleutels_percentage!$1:$1,0)))</f>
        <v>0</v>
      </c>
      <c r="AA233">
        <f>PRODUCT(INDEX(Overzicht!$B$2:$E$35,MATCH(demand!AA$1,Overzicht!$B$2:$B$35,0),4),INDEX(Verdeelsleutels_percentage!$A:$AB,MATCH(demand!$C233,Verdeelsleutels_percentage!$C:$C,0),MATCH(INDEX(Overzicht!$B$1:$F$35,MATCH(demand!AA$1,Overzicht!$B:$B,0),5),Verdeelsleutels_percentage!$1:$1,0)))</f>
        <v>1.0808843290106009E-4</v>
      </c>
      <c r="AB233">
        <f>PRODUCT(INDEX(Overzicht!$B$2:$E$35,MATCH(demand!AB$1,Overzicht!$B$2:$B$35,0),4),INDEX(Verdeelsleutels_percentage!$A:$AB,MATCH(demand!$C233,Verdeelsleutels_percentage!$C:$C,0),MATCH(INDEX(Overzicht!$B$1:$F$35,MATCH(demand!AB$1,Overzicht!$B:$B,0),5),Verdeelsleutels_percentage!$1:$1,0)))</f>
        <v>1.4323517885456325E-2</v>
      </c>
      <c r="AC233">
        <f>PRODUCT(INDEX(Overzicht!$B$2:$E$35,MATCH(demand!AC$1,Overzicht!$B$2:$B$35,0),4),INDEX(Verdeelsleutels_percentage!$A:$AB,MATCH(demand!$C233,Verdeelsleutels_percentage!$C:$C,0),MATCH(INDEX(Overzicht!$B$1:$F$35,MATCH(demand!AC$1,Overzicht!$B:$B,0),5),Verdeelsleutels_percentage!$1:$1,0)))</f>
        <v>6.1447529041705918E-4</v>
      </c>
      <c r="AD233">
        <f>PRODUCT(INDEX(Overzicht!$B$2:$E$35,MATCH(demand!AD$1,Overzicht!$B$2:$B$35,0),4),INDEX(Verdeelsleutels_percentage!$A:$AB,MATCH(demand!$C233,Verdeelsleutels_percentage!$C:$C,0),MATCH(INDEX(Overzicht!$B$1:$F$35,MATCH(demand!AD$1,Overzicht!$B:$B,0),5),Verdeelsleutels_percentage!$1:$1,0)))</f>
        <v>0</v>
      </c>
      <c r="AE233">
        <f>PRODUCT(INDEX(Overzicht!$B$2:$E$35,MATCH(demand!AE$1,Overzicht!$B$2:$B$35,0),4),INDEX(Verdeelsleutels_percentage!$A:$AB,MATCH(demand!$C233,Verdeelsleutels_percentage!$C:$C,0),MATCH(INDEX(Overzicht!$B$1:$F$35,MATCH(demand!AE$1,Overzicht!$B:$B,0),5),Verdeelsleutels_percentage!$1:$1,0)))</f>
        <v>0</v>
      </c>
      <c r="AF233">
        <f>PRODUCT(INDEX(Overzicht!$B$2:$E$35,MATCH(demand!AF$1,Overzicht!$B$2:$B$35,0),4),INDEX(Verdeelsleutels_percentage!$A:$AB,MATCH(demand!$C233,Verdeelsleutels_percentage!$C:$C,0),MATCH(INDEX(Overzicht!$B$1:$F$35,MATCH(demand!AF$1,Overzicht!$B:$B,0),5),Verdeelsleutels_percentage!$1:$1,0)))</f>
        <v>0</v>
      </c>
      <c r="AG233">
        <f>PRODUCT(INDEX(Overzicht!$B$2:$E$35,MATCH(demand!AG$1,Overzicht!$B$2:$B$35,0),4),INDEX(Verdeelsleutels_percentage!$A:$AB,MATCH(demand!$C233,Verdeelsleutels_percentage!$C:$C,0),MATCH(INDEX(Overzicht!$B$1:$F$35,MATCH(demand!AG$1,Overzicht!$B:$B,0),5),Verdeelsleutels_percentage!$1:$1,0)))</f>
        <v>0</v>
      </c>
      <c r="AH233">
        <f>PRODUCT(INDEX(Overzicht!$B$2:$E$35,MATCH(demand!AH$1,Overzicht!$B$2:$B$35,0),4),INDEX(Verdeelsleutels_percentage!$A:$AB,MATCH(demand!$C233,Verdeelsleutels_percentage!$C:$C,0),MATCH(INDEX(Overzicht!$B$1:$F$35,MATCH(demand!AH$1,Overzicht!$B:$B,0),5),Verdeelsleutels_percentage!$1:$1,0)))</f>
        <v>1.4051496277137812E-3</v>
      </c>
      <c r="AI233">
        <f>PRODUCT(INDEX(Overzicht!$B$2:$E$35,MATCH(demand!AI$1,Overzicht!$B$2:$B$35,0),4),INDEX(Verdeelsleutels_percentage!$A:$AB,MATCH(demand!$C233,Verdeelsleutels_percentage!$C:$C,0),MATCH(INDEX(Overzicht!$B$1:$F$35,MATCH(demand!AI$1,Overzicht!$B:$B,0),5),Verdeelsleutels_percentage!$1:$1,0)))</f>
        <v>2.1617686580212018E-4</v>
      </c>
      <c r="AJ233">
        <f>PRODUCT(INDEX(Overzicht!$B$2:$E$35,MATCH(demand!AJ$1,Overzicht!$B$2:$B$35,0),4),INDEX(Verdeelsleutels_percentage!$A:$AB,MATCH(demand!$C233,Verdeelsleutels_percentage!$C:$C,0),MATCH(INDEX(Overzicht!$B$1:$F$35,MATCH(demand!AJ$1,Overzicht!$B:$B,0),5),Verdeelsleutels_percentage!$1:$1,0)))</f>
        <v>0</v>
      </c>
      <c r="AK233">
        <f>PRODUCT(INDEX(Overzicht!$B$2:$E$35,MATCH(demand!AK$1,Overzicht!$B$2:$B$35,0),4),INDEX(Verdeelsleutels_percentage!$A:$AB,MATCH(demand!$C233,Verdeelsleutels_percentage!$C:$C,0),MATCH(INDEX(Overzicht!$B$1:$F$35,MATCH(demand!AK$1,Overzicht!$B:$B,0),5),Verdeelsleutels_percentage!$1:$1,0)))</f>
        <v>2.8686686961579982E-4</v>
      </c>
      <c r="AL233">
        <f>PRODUCT(INDEX(Overzicht!$B$2:$E$35,MATCH(demand!AL$1,Overzicht!$B$2:$B$35,0),4),INDEX(Verdeelsleutels_percentage!$A:$AB,MATCH(demand!$C233,Verdeelsleutels_percentage!$C:$C,0),MATCH(INDEX(Overzicht!$B$1:$F$35,MATCH(demand!AL$1,Overzicht!$B:$B,0),5),Verdeelsleutels_percentage!$1:$1,0)))</f>
        <v>3.6777803796897413E-3</v>
      </c>
      <c r="AM233">
        <f>PRODUCT(INDEX(Overzicht!$B$2:$E$35,MATCH(demand!AM$1,Overzicht!$B$2:$B$35,0),4),INDEX(Verdeelsleutels_percentage!$A:$AB,MATCH(demand!$C233,Verdeelsleutels_percentage!$C:$C,0),MATCH(INDEX(Overzicht!$B$1:$F$35,MATCH(demand!AM$1,Overzicht!$B:$B,0),5),Verdeelsleutels_percentage!$1:$1,0)))</f>
        <v>7.3555607593794826E-3</v>
      </c>
      <c r="AN233">
        <f>PRODUCT(INDEX(Overzicht!$B$2:$E$35,MATCH(demand!AN$1,Overzicht!$B$2:$B$35,0),4),INDEX(Verdeelsleutels_percentage!$A:$AB,MATCH(demand!$C233,Verdeelsleutels_percentage!$C:$C,0),MATCH(INDEX(Overzicht!$B$1:$F$35,MATCH(demand!AN$1,Overzicht!$B:$B,0),5),Verdeelsleutels_percentage!$1:$1,0)))</f>
        <v>3.6777803796897413E-3</v>
      </c>
      <c r="AO233">
        <f>PRODUCT(INDEX(Overzicht!$B$2:$E$35,MATCH(demand!AO$1,Overzicht!$B$2:$B$35,0),4),INDEX(Verdeelsleutels_percentage!$A:$AB,MATCH(demand!$C233,Verdeelsleutels_percentage!$C:$C,0),MATCH(INDEX(Overzicht!$B$1:$F$35,MATCH(demand!AO$1,Overzicht!$B:$B,0),5),Verdeelsleutels_percentage!$1:$1,0)))</f>
        <v>1.2872231328914095E-2</v>
      </c>
    </row>
    <row r="234" spans="2:41">
      <c r="B234" t="str">
        <f>INDEX('ETLocal datasets'!B:C,MATCH(C234,'ETLocal datasets'!C:C,0),1)</f>
        <v>GM0738</v>
      </c>
      <c r="C234" t="str">
        <f>'ETLocal datasets'!C217</f>
        <v>Aalburg</v>
      </c>
      <c r="D234">
        <f t="shared" si="18"/>
        <v>2.3778688613035309E-2</v>
      </c>
      <c r="E234">
        <f t="shared" si="19"/>
        <v>3.5302365344666957E-2</v>
      </c>
      <c r="F234">
        <f t="shared" si="20"/>
        <v>8.0933445657236317E-3</v>
      </c>
      <c r="G234">
        <f t="shared" si="21"/>
        <v>1.6649165963774325E-2</v>
      </c>
      <c r="H234">
        <f>PRODUCT(INDEX(Overzicht!$B$2:$E$35,MATCH(demand!H$1,Overzicht!$B$2:$B$35,0),4),INDEX(Verdeelsleutels_percentage!$A:$AB,MATCH(demand!$C234,Verdeelsleutels_percentage!$C:$C,0),MATCH(INDEX(Overzicht!$B$1:$F$35,MATCH(demand!H$1,Overzicht!$B:$B,0),5),Verdeelsleutels_percentage!$1:$1,0)))</f>
        <v>8.0933445657236317E-3</v>
      </c>
      <c r="I234">
        <f>PRODUCT(INDEX(Overzicht!$B$2:$E$35,MATCH(demand!I$1,Overzicht!$B$2:$B$35,0),4),INDEX(Verdeelsleutels_percentage!$A:$AB,MATCH(demand!$C234,Verdeelsleutels_percentage!$C:$C,0),MATCH(INDEX(Overzicht!$B$1:$F$35,MATCH(demand!I$1,Overzicht!$B:$B,0),5),Verdeelsleutels_percentage!$1:$1,0)))</f>
        <v>6.79267220395298E-3</v>
      </c>
      <c r="J234">
        <f>PRODUCT(INDEX(Overzicht!$B$2:$E$35,MATCH(demand!J$1,Overzicht!$B$2:$B$35,0),4),INDEX(Verdeelsleutels_percentage!$A:$AB,MATCH(demand!$C234,Verdeelsleutels_percentage!$C:$C,0),MATCH(INDEX(Overzicht!$B$1:$F$35,MATCH(demand!J$1,Overzicht!$B:$B,0),5),Verdeelsleutels_percentage!$1:$1,0)))</f>
        <v>1.8499073293082584E-3</v>
      </c>
      <c r="K234">
        <f>PRODUCT(INDEX(Overzicht!$B$2:$E$35,MATCH(demand!K$1,Overzicht!$B$2:$B$35,0),4),INDEX(Verdeelsleutels_percentage!$A:$AB,MATCH(demand!$C234,Verdeelsleutels_percentage!$C:$C,0),MATCH(INDEX(Overzicht!$B$1:$F$35,MATCH(demand!K$1,Overzicht!$B:$B,0),5),Verdeelsleutels_percentage!$1:$1,0)))</f>
        <v>7.9247842379451434E-4</v>
      </c>
      <c r="L234">
        <f>PRODUCT(INDEX(Overzicht!$B$2:$E$35,MATCH(demand!L$1,Overzicht!$B$2:$B$35,0),4),INDEX(Verdeelsleutels_percentage!$A:$AB,MATCH(demand!$C234,Verdeelsleutels_percentage!$C:$C,0),MATCH(INDEX(Overzicht!$B$1:$F$35,MATCH(demand!L$1,Overzicht!$B:$B,0),5),Verdeelsleutels_percentage!$1:$1,0)))</f>
        <v>2.7748609939623877E-3</v>
      </c>
      <c r="M234">
        <f>PRODUCT(INDEX(Overzicht!$B$2:$E$35,MATCH(demand!M$1,Overzicht!$B$2:$B$35,0),4),INDEX(Verdeelsleutels_percentage!$A:$AB,MATCH(demand!$C234,Verdeelsleutels_percentage!$C:$C,0),MATCH(INDEX(Overzicht!$B$1:$F$35,MATCH(demand!M$1,Overzicht!$B:$B,0),5),Verdeelsleutels_percentage!$1:$1,0)))</f>
        <v>4.8322510892430913E-3</v>
      </c>
      <c r="N234">
        <f>PRODUCT(INDEX(Overzicht!$B$2:$E$35,MATCH(demand!N$1,Overzicht!$B$2:$B$35,0),4),INDEX(Verdeelsleutels_percentage!$A:$AB,MATCH(demand!$C234,Verdeelsleutels_percentage!$C:$C,0),MATCH(INDEX(Overzicht!$B$1:$F$35,MATCH(demand!N$1,Overzicht!$B:$B,0),5),Verdeelsleutels_percentage!$1:$1,0)))</f>
        <v>6.8337809967391463E-3</v>
      </c>
      <c r="O234">
        <f>PRODUCT(INDEX(Overzicht!$B$2:$E$35,MATCH(demand!O$1,Overzicht!$B$2:$B$35,0),4),INDEX(Verdeelsleutels_percentage!$A:$AB,MATCH(demand!$C234,Verdeelsleutels_percentage!$C:$C,0),MATCH(INDEX(Overzicht!$B$1:$F$35,MATCH(demand!O$1,Overzicht!$B:$B,0),5),Verdeelsleutels_percentage!$1:$1,0)))</f>
        <v>0</v>
      </c>
      <c r="P234">
        <f>PRODUCT(INDEX(Overzicht!$B$2:$E$35,MATCH(demand!P$1,Overzicht!$B$2:$B$35,0),4),INDEX(Verdeelsleutels_percentage!$A:$AB,MATCH(demand!$C234,Verdeelsleutels_percentage!$C:$C,0),MATCH(INDEX(Overzicht!$B$1:$F$35,MATCH(demand!P$1,Overzicht!$B:$B,0),5),Verdeelsleutels_percentage!$1:$1,0)))</f>
        <v>5.5774702054191428E-3</v>
      </c>
      <c r="Q234">
        <f>PRODUCT(INDEX(Overzicht!$B$2:$E$35,MATCH(demand!Q$1,Overzicht!$B$2:$B$35,0),4),INDEX(Verdeelsleutels_percentage!$A:$AB,MATCH(demand!$C234,Verdeelsleutels_percentage!$C:$C,0),MATCH(INDEX(Overzicht!$B$1:$F$35,MATCH(demand!Q$1,Overzicht!$B:$B,0),5),Verdeelsleutels_percentage!$1:$1,0)))</f>
        <v>2.7459561919419462E-3</v>
      </c>
      <c r="R234">
        <f>PRODUCT(INDEX(Overzicht!$B$2:$E$35,MATCH(demand!R$1,Overzicht!$B$2:$B$35,0),4),INDEX(Verdeelsleutels_percentage!$A:$AB,MATCH(demand!$C234,Verdeelsleutels_percentage!$C:$C,0),MATCH(INDEX(Overzicht!$B$1:$F$35,MATCH(demand!R$1,Overzicht!$B:$B,0),5),Verdeelsleutels_percentage!$1:$1,0)))</f>
        <v>4.913816343475061E-4</v>
      </c>
      <c r="S234">
        <f>PRODUCT(INDEX(Overzicht!$B$2:$E$35,MATCH(demand!S$1,Overzicht!$B$2:$B$35,0),4),INDEX(Verdeelsleutels_percentage!$A:$AB,MATCH(demand!$C234,Verdeelsleutels_percentage!$C:$C,0),MATCH(INDEX(Overzicht!$B$1:$F$35,MATCH(demand!S$1,Overzicht!$B:$B,0),5),Verdeelsleutels_percentage!$1:$1,0)))</f>
        <v>3.7768941306710281E-3</v>
      </c>
      <c r="T234">
        <f>PRODUCT(INDEX(Overzicht!$B$2:$E$35,MATCH(demand!T$1,Overzicht!$B$2:$B$35,0),4),INDEX(Verdeelsleutels_percentage!$A:$AB,MATCH(demand!$C234,Verdeelsleutels_percentage!$C:$C,0),MATCH(INDEX(Overzicht!$B$1:$F$35,MATCH(demand!T$1,Overzicht!$B:$B,0),5),Verdeelsleutels_percentage!$1:$1,0)))</f>
        <v>3.0831788821804309E-3</v>
      </c>
      <c r="U234">
        <f>PRODUCT(INDEX(Overzicht!$B$2:$E$35,MATCH(demand!U$1,Overzicht!$B$2:$B$35,0),4),INDEX(Verdeelsleutels_percentage!$A:$AB,MATCH(demand!$C234,Verdeelsleutels_percentage!$C:$C,0),MATCH(INDEX(Overzicht!$B$1:$F$35,MATCH(demand!U$1,Overzicht!$B:$B,0),5),Verdeelsleutels_percentage!$1:$1,0)))</f>
        <v>9.6349340068138459E-3</v>
      </c>
      <c r="V234">
        <f>PRODUCT(INDEX(Overzicht!$B$2:$E$35,MATCH(demand!V$1,Overzicht!$B$2:$B$35,0),4),INDEX(Verdeelsleutels_percentage!$A:$AB,MATCH(demand!$C234,Verdeelsleutels_percentage!$C:$C,0),MATCH(INDEX(Overzicht!$B$1:$F$35,MATCH(demand!V$1,Overzicht!$B:$B,0),5),Verdeelsleutels_percentage!$1:$1,0)))</f>
        <v>8.4787419259961853E-4</v>
      </c>
      <c r="W234">
        <f>PRODUCT(INDEX(Overzicht!$B$2:$E$35,MATCH(demand!W$1,Overzicht!$B$2:$B$35,0),4),INDEX(Verdeelsleutels_percentage!$A:$AB,MATCH(demand!$C234,Verdeelsleutels_percentage!$C:$C,0),MATCH(INDEX(Overzicht!$B$1:$F$35,MATCH(demand!W$1,Overzicht!$B:$B,0),5),Verdeelsleutels_percentage!$1:$1,0)))</f>
        <v>9.2495366465412919E-3</v>
      </c>
      <c r="X234">
        <f>PRODUCT(INDEX(Overzicht!$B$2:$E$35,MATCH(demand!X$1,Overzicht!$B$2:$B$35,0),4),INDEX(Verdeelsleutels_percentage!$A:$AB,MATCH(demand!$C234,Verdeelsleutels_percentage!$C:$C,0),MATCH(INDEX(Overzicht!$B$1:$F$35,MATCH(demand!X$1,Overzicht!$B:$B,0),5),Verdeelsleutels_percentage!$1:$1,0)))</f>
        <v>7.014973481407682E-4</v>
      </c>
      <c r="Y234">
        <f>PRODUCT(INDEX(Overzicht!$B$2:$E$35,MATCH(demand!Y$1,Overzicht!$B$2:$B$35,0),4),INDEX(Verdeelsleutels_percentage!$A:$AB,MATCH(demand!$C234,Verdeelsleutels_percentage!$C:$C,0),MATCH(INDEX(Overzicht!$B$1:$F$35,MATCH(demand!Y$1,Overzicht!$B:$B,0),5),Verdeelsleutels_percentage!$1:$1,0)))</f>
        <v>1.6573790746124096E-6</v>
      </c>
      <c r="Z234">
        <f>PRODUCT(INDEX(Overzicht!$B$2:$E$35,MATCH(demand!Z$1,Overzicht!$B$2:$B$35,0),4),INDEX(Verdeelsleutels_percentage!$A:$AB,MATCH(demand!$C234,Verdeelsleutels_percentage!$C:$C,0),MATCH(INDEX(Overzicht!$B$1:$F$35,MATCH(demand!Z$1,Overzicht!$B:$B,0),5),Verdeelsleutels_percentage!$1:$1,0)))</f>
        <v>0</v>
      </c>
      <c r="AA234">
        <f>PRODUCT(INDEX(Overzicht!$B$2:$E$35,MATCH(demand!AA$1,Overzicht!$B$2:$B$35,0),4),INDEX(Verdeelsleutels_percentage!$A:$AB,MATCH(demand!$C234,Verdeelsleutels_percentage!$C:$C,0),MATCH(INDEX(Overzicht!$B$1:$F$35,MATCH(demand!AA$1,Overzicht!$B:$B,0),5),Verdeelsleutels_percentage!$1:$1,0)))</f>
        <v>3.8769101160524199E-5</v>
      </c>
      <c r="AB234">
        <f>PRODUCT(INDEX(Overzicht!$B$2:$E$35,MATCH(demand!AB$1,Overzicht!$B$2:$B$35,0),4),INDEX(Verdeelsleutels_percentage!$A:$AB,MATCH(demand!$C234,Verdeelsleutels_percentage!$C:$C,0),MATCH(INDEX(Overzicht!$B$1:$F$35,MATCH(demand!AB$1,Overzicht!$B:$B,0),5),Verdeelsleutels_percentage!$1:$1,0)))</f>
        <v>3.24884464365492E-3</v>
      </c>
      <c r="AC234">
        <f>PRODUCT(INDEX(Overzicht!$B$2:$E$35,MATCH(demand!AC$1,Overzicht!$B$2:$B$35,0),4),INDEX(Verdeelsleutels_percentage!$A:$AB,MATCH(demand!$C234,Verdeelsleutels_percentage!$C:$C,0),MATCH(INDEX(Overzicht!$B$1:$F$35,MATCH(demand!AC$1,Overzicht!$B:$B,0),5),Verdeelsleutels_percentage!$1:$1,0)))</f>
        <v>1.9257321994105452E-4</v>
      </c>
      <c r="AD234">
        <f>PRODUCT(INDEX(Overzicht!$B$2:$E$35,MATCH(demand!AD$1,Overzicht!$B$2:$B$35,0),4),INDEX(Verdeelsleutels_percentage!$A:$AB,MATCH(demand!$C234,Verdeelsleutels_percentage!$C:$C,0),MATCH(INDEX(Overzicht!$B$1:$F$35,MATCH(demand!AD$1,Overzicht!$B:$B,0),5),Verdeelsleutels_percentage!$1:$1,0)))</f>
        <v>0</v>
      </c>
      <c r="AE234">
        <f>PRODUCT(INDEX(Overzicht!$B$2:$E$35,MATCH(demand!AE$1,Overzicht!$B$2:$B$35,0),4),INDEX(Verdeelsleutels_percentage!$A:$AB,MATCH(demand!$C234,Verdeelsleutels_percentage!$C:$C,0),MATCH(INDEX(Overzicht!$B$1:$F$35,MATCH(demand!AE$1,Overzicht!$B:$B,0),5),Verdeelsleutels_percentage!$1:$1,0)))</f>
        <v>0</v>
      </c>
      <c r="AF234">
        <f>PRODUCT(INDEX(Overzicht!$B$2:$E$35,MATCH(demand!AF$1,Overzicht!$B$2:$B$35,0),4),INDEX(Verdeelsleutels_percentage!$A:$AB,MATCH(demand!$C234,Verdeelsleutels_percentage!$C:$C,0),MATCH(INDEX(Overzicht!$B$1:$F$35,MATCH(demand!AF$1,Overzicht!$B:$B,0),5),Verdeelsleutels_percentage!$1:$1,0)))</f>
        <v>0</v>
      </c>
      <c r="AG234">
        <f>PRODUCT(INDEX(Overzicht!$B$2:$E$35,MATCH(demand!AG$1,Overzicht!$B$2:$B$35,0),4),INDEX(Verdeelsleutels_percentage!$A:$AB,MATCH(demand!$C234,Verdeelsleutels_percentage!$C:$C,0),MATCH(INDEX(Overzicht!$B$1:$F$35,MATCH(demand!AG$1,Overzicht!$B:$B,0),5),Verdeelsleutels_percentage!$1:$1,0)))</f>
        <v>0</v>
      </c>
      <c r="AH234">
        <f>PRODUCT(INDEX(Overzicht!$B$2:$E$35,MATCH(demand!AH$1,Overzicht!$B$2:$B$35,0),4),INDEX(Verdeelsleutels_percentage!$A:$AB,MATCH(demand!$C234,Verdeelsleutels_percentage!$C:$C,0),MATCH(INDEX(Overzicht!$B$1:$F$35,MATCH(demand!AH$1,Overzicht!$B:$B,0),5),Verdeelsleutels_percentage!$1:$1,0)))</f>
        <v>5.0399831508681468E-4</v>
      </c>
      <c r="AI234">
        <f>PRODUCT(INDEX(Overzicht!$B$2:$E$35,MATCH(demand!AI$1,Overzicht!$B$2:$B$35,0),4),INDEX(Verdeelsleutels_percentage!$A:$AB,MATCH(demand!$C234,Verdeelsleutels_percentage!$C:$C,0),MATCH(INDEX(Overzicht!$B$1:$F$35,MATCH(demand!AI$1,Overzicht!$B:$B,0),5),Verdeelsleutels_percentage!$1:$1,0)))</f>
        <v>7.7538202321048399E-5</v>
      </c>
      <c r="AJ234">
        <f>PRODUCT(INDEX(Overzicht!$B$2:$E$35,MATCH(demand!AJ$1,Overzicht!$B$2:$B$35,0),4),INDEX(Verdeelsleutels_percentage!$A:$AB,MATCH(demand!$C234,Verdeelsleutels_percentage!$C:$C,0),MATCH(INDEX(Overzicht!$B$1:$F$35,MATCH(demand!AJ$1,Overzicht!$B:$B,0),5),Verdeelsleutels_percentage!$1:$1,0)))</f>
        <v>0</v>
      </c>
      <c r="AK234">
        <f>PRODUCT(INDEX(Overzicht!$B$2:$E$35,MATCH(demand!AK$1,Overzicht!$B$2:$B$35,0),4),INDEX(Verdeelsleutels_percentage!$A:$AB,MATCH(demand!$C234,Verdeelsleutels_percentage!$C:$C,0),MATCH(INDEX(Overzicht!$B$1:$F$35,MATCH(demand!AK$1,Overzicht!$B:$B,0),5),Verdeelsleutels_percentage!$1:$1,0)))</f>
        <v>1.202439764050368E-4</v>
      </c>
      <c r="AL234">
        <f>PRODUCT(INDEX(Overzicht!$B$2:$E$35,MATCH(demand!AL$1,Overzicht!$B$2:$B$35,0),4),INDEX(Verdeelsleutels_percentage!$A:$AB,MATCH(demand!$C234,Verdeelsleutels_percentage!$C:$C,0),MATCH(INDEX(Overzicht!$B$1:$F$35,MATCH(demand!AL$1,Overzicht!$B:$B,0),5),Verdeelsleutels_percentage!$1:$1,0)))</f>
        <v>1.5415894410902155E-3</v>
      </c>
      <c r="AM234">
        <f>PRODUCT(INDEX(Overzicht!$B$2:$E$35,MATCH(demand!AM$1,Overzicht!$B$2:$B$35,0),4),INDEX(Verdeelsleutels_percentage!$A:$AB,MATCH(demand!$C234,Verdeelsleutels_percentage!$C:$C,0),MATCH(INDEX(Overzicht!$B$1:$F$35,MATCH(demand!AM$1,Overzicht!$B:$B,0),5),Verdeelsleutels_percentage!$1:$1,0)))</f>
        <v>3.0831788821804309E-3</v>
      </c>
      <c r="AN234">
        <f>PRODUCT(INDEX(Overzicht!$B$2:$E$35,MATCH(demand!AN$1,Overzicht!$B$2:$B$35,0),4),INDEX(Verdeelsleutels_percentage!$A:$AB,MATCH(demand!$C234,Verdeelsleutels_percentage!$C:$C,0),MATCH(INDEX(Overzicht!$B$1:$F$35,MATCH(demand!AN$1,Overzicht!$B:$B,0),5),Verdeelsleutels_percentage!$1:$1,0)))</f>
        <v>1.5415894410902155E-3</v>
      </c>
      <c r="AO234">
        <f>PRODUCT(INDEX(Overzicht!$B$2:$E$35,MATCH(demand!AO$1,Overzicht!$B$2:$B$35,0),4),INDEX(Verdeelsleutels_percentage!$A:$AB,MATCH(demand!$C234,Verdeelsleutels_percentage!$C:$C,0),MATCH(INDEX(Overzicht!$B$1:$F$35,MATCH(demand!AO$1,Overzicht!$B:$B,0),5),Verdeelsleutels_percentage!$1:$1,0)))</f>
        <v>5.3955630438157539E-3</v>
      </c>
    </row>
    <row r="235" spans="2:41">
      <c r="B235" t="str">
        <f>INDEX('ETLocal datasets'!B:C,MATCH(C235,'ETLocal datasets'!C:C,0),1)</f>
        <v>GM0743</v>
      </c>
      <c r="C235" t="str">
        <f>'ETLocal datasets'!C218</f>
        <v>Asten</v>
      </c>
      <c r="D235">
        <f t="shared" si="18"/>
        <v>3.2842717475490037E-2</v>
      </c>
      <c r="E235">
        <f t="shared" si="19"/>
        <v>0.1326786003839642</v>
      </c>
      <c r="F235">
        <f t="shared" si="20"/>
        <v>1.0152375023890239E-2</v>
      </c>
      <c r="G235">
        <f t="shared" si="21"/>
        <v>2.0884885763431348E-2</v>
      </c>
      <c r="H235">
        <f>PRODUCT(INDEX(Overzicht!$B$2:$E$35,MATCH(demand!H$1,Overzicht!$B$2:$B$35,0),4),INDEX(Verdeelsleutels_percentage!$A:$AB,MATCH(demand!$C235,Verdeelsleutels_percentage!$C:$C,0),MATCH(INDEX(Overzicht!$B$1:$F$35,MATCH(demand!H$1,Overzicht!$B:$B,0),5),Verdeelsleutels_percentage!$1:$1,0)))</f>
        <v>1.0152375023890239E-2</v>
      </c>
      <c r="I235">
        <f>PRODUCT(INDEX(Overzicht!$B$2:$E$35,MATCH(demand!I$1,Overzicht!$B$2:$B$35,0),4),INDEX(Verdeelsleutels_percentage!$A:$AB,MATCH(demand!$C235,Verdeelsleutels_percentage!$C:$C,0),MATCH(INDEX(Overzicht!$B$1:$F$35,MATCH(demand!I$1,Overzicht!$B:$B,0),5),Verdeelsleutels_percentage!$1:$1,0)))</f>
        <v>1.0297177795471247E-2</v>
      </c>
      <c r="J235">
        <f>PRODUCT(INDEX(Overzicht!$B$2:$E$35,MATCH(demand!J$1,Overzicht!$B$2:$B$35,0),4),INDEX(Verdeelsleutels_percentage!$A:$AB,MATCH(demand!$C235,Verdeelsleutels_percentage!$C:$C,0),MATCH(INDEX(Overzicht!$B$1:$F$35,MATCH(demand!J$1,Overzicht!$B:$B,0),5),Verdeelsleutels_percentage!$1:$1,0)))</f>
        <v>2.3205428626034831E-3</v>
      </c>
      <c r="K235">
        <f>PRODUCT(INDEX(Overzicht!$B$2:$E$35,MATCH(demand!K$1,Overzicht!$B$2:$B$35,0),4),INDEX(Verdeelsleutels_percentage!$A:$AB,MATCH(demand!$C235,Verdeelsleutels_percentage!$C:$C,0),MATCH(INDEX(Overzicht!$B$1:$F$35,MATCH(demand!K$1,Overzicht!$B:$B,0),5),Verdeelsleutels_percentage!$1:$1,0)))</f>
        <v>1.2013374094716456E-3</v>
      </c>
      <c r="L235">
        <f>PRODUCT(INDEX(Overzicht!$B$2:$E$35,MATCH(demand!L$1,Overzicht!$B$2:$B$35,0),4),INDEX(Verdeelsleutels_percentage!$A:$AB,MATCH(demand!$C235,Verdeelsleutels_percentage!$C:$C,0),MATCH(INDEX(Overzicht!$B$1:$F$35,MATCH(demand!L$1,Overzicht!$B:$B,0),5),Verdeelsleutels_percentage!$1:$1,0)))</f>
        <v>3.4808142939052249E-3</v>
      </c>
      <c r="M235">
        <f>PRODUCT(INDEX(Overzicht!$B$2:$E$35,MATCH(demand!M$1,Overzicht!$B$2:$B$35,0),4),INDEX(Verdeelsleutels_percentage!$A:$AB,MATCH(demand!$C235,Verdeelsleutels_percentage!$C:$C,0),MATCH(INDEX(Overzicht!$B$1:$F$35,MATCH(demand!M$1,Overzicht!$B:$B,0),5),Verdeelsleutels_percentage!$1:$1,0)))</f>
        <v>1.2914896045147374E-2</v>
      </c>
      <c r="N235">
        <f>PRODUCT(INDEX(Overzicht!$B$2:$E$35,MATCH(demand!N$1,Overzicht!$B$2:$B$35,0),4),INDEX(Verdeelsleutels_percentage!$A:$AB,MATCH(demand!$C235,Verdeelsleutels_percentage!$C:$C,0),MATCH(INDEX(Overzicht!$B$1:$F$35,MATCH(demand!N$1,Overzicht!$B:$B,0),5),Verdeelsleutels_percentage!$1:$1,0)))</f>
        <v>9.037107122427504E-2</v>
      </c>
      <c r="O235">
        <f>PRODUCT(INDEX(Overzicht!$B$2:$E$35,MATCH(demand!O$1,Overzicht!$B$2:$B$35,0),4),INDEX(Verdeelsleutels_percentage!$A:$AB,MATCH(demand!$C235,Verdeelsleutels_percentage!$C:$C,0),MATCH(INDEX(Overzicht!$B$1:$F$35,MATCH(demand!O$1,Overzicht!$B:$B,0),5),Verdeelsleutels_percentage!$1:$1,0)))</f>
        <v>0</v>
      </c>
      <c r="P235">
        <f>PRODUCT(INDEX(Overzicht!$B$2:$E$35,MATCH(demand!P$1,Overzicht!$B$2:$B$35,0),4),INDEX(Verdeelsleutels_percentage!$A:$AB,MATCH(demand!$C235,Verdeelsleutels_percentage!$C:$C,0),MATCH(INDEX(Overzicht!$B$1:$F$35,MATCH(demand!P$1,Overzicht!$B:$B,0),5),Verdeelsleutels_percentage!$1:$1,0)))</f>
        <v>6.4873898159709055E-4</v>
      </c>
      <c r="Q235">
        <f>PRODUCT(INDEX(Overzicht!$B$2:$E$35,MATCH(demand!Q$1,Overzicht!$B$2:$B$35,0),4),INDEX(Verdeelsleutels_percentage!$A:$AB,MATCH(demand!$C235,Verdeelsleutels_percentage!$C:$C,0),MATCH(INDEX(Overzicht!$B$1:$F$35,MATCH(demand!Q$1,Overzicht!$B:$B,0),5),Verdeelsleutels_percentage!$1:$1,0)))</f>
        <v>3.4445558116770452E-3</v>
      </c>
      <c r="R235">
        <f>PRODUCT(INDEX(Overzicht!$B$2:$E$35,MATCH(demand!R$1,Overzicht!$B$2:$B$35,0),4),INDEX(Verdeelsleutels_percentage!$A:$AB,MATCH(demand!$C235,Verdeelsleutels_percentage!$C:$C,0),MATCH(INDEX(Overzicht!$B$1:$F$35,MATCH(demand!R$1,Overzicht!$B:$B,0),5),Verdeelsleutels_percentage!$1:$1,0)))</f>
        <v>6.163941978790502E-4</v>
      </c>
      <c r="S235">
        <f>PRODUCT(INDEX(Overzicht!$B$2:$E$35,MATCH(demand!S$1,Overzicht!$B$2:$B$35,0),4),INDEX(Verdeelsleutels_percentage!$A:$AB,MATCH(demand!$C235,Verdeelsleutels_percentage!$C:$C,0),MATCH(INDEX(Overzicht!$B$1:$F$35,MATCH(demand!S$1,Overzicht!$B:$B,0),5),Verdeelsleutels_percentage!$1:$1,0)))</f>
        <v>4.7377750111487786E-3</v>
      </c>
      <c r="T235">
        <f>PRODUCT(INDEX(Overzicht!$B$2:$E$35,MATCH(demand!T$1,Overzicht!$B$2:$B$35,0),4),INDEX(Verdeelsleutels_percentage!$A:$AB,MATCH(demand!$C235,Verdeelsleutels_percentage!$C:$C,0),MATCH(INDEX(Overzicht!$B$1:$F$35,MATCH(demand!T$1,Overzicht!$B:$B,0),5),Verdeelsleutels_percentage!$1:$1,0)))</f>
        <v>3.8675714376724718E-3</v>
      </c>
      <c r="U235">
        <f>PRODUCT(INDEX(Overzicht!$B$2:$E$35,MATCH(demand!U$1,Overzicht!$B$2:$B$35,0),4),INDEX(Verdeelsleutels_percentage!$A:$AB,MATCH(demand!$C235,Verdeelsleutels_percentage!$C:$C,0),MATCH(INDEX(Overzicht!$B$1:$F$35,MATCH(demand!U$1,Overzicht!$B:$B,0),5),Verdeelsleutels_percentage!$1:$1,0)))</f>
        <v>1.2086160742726474E-2</v>
      </c>
      <c r="V235">
        <f>PRODUCT(INDEX(Overzicht!$B$2:$E$35,MATCH(demand!V$1,Overzicht!$B$2:$B$35,0),4),INDEX(Verdeelsleutels_percentage!$A:$AB,MATCH(demand!$C235,Verdeelsleutels_percentage!$C:$C,0),MATCH(INDEX(Overzicht!$B$1:$F$35,MATCH(demand!V$1,Overzicht!$B:$B,0),5),Verdeelsleutels_percentage!$1:$1,0)))</f>
        <v>1.0635821453599298E-3</v>
      </c>
      <c r="W235">
        <f>PRODUCT(INDEX(Overzicht!$B$2:$E$35,MATCH(demand!W$1,Overzicht!$B$2:$B$35,0),4),INDEX(Verdeelsleutels_percentage!$A:$AB,MATCH(demand!$C235,Verdeelsleutels_percentage!$C:$C,0),MATCH(INDEX(Overzicht!$B$1:$F$35,MATCH(demand!W$1,Overzicht!$B:$B,0),5),Verdeelsleutels_percentage!$1:$1,0)))</f>
        <v>1.1602714313017416E-2</v>
      </c>
      <c r="X235">
        <f>PRODUCT(INDEX(Overzicht!$B$2:$E$35,MATCH(demand!X$1,Overzicht!$B$2:$B$35,0),4),INDEX(Verdeelsleutels_percentage!$A:$AB,MATCH(demand!$C235,Verdeelsleutels_percentage!$C:$C,0),MATCH(INDEX(Overzicht!$B$1:$F$35,MATCH(demand!X$1,Overzicht!$B:$B,0),5),Verdeelsleutels_percentage!$1:$1,0)))</f>
        <v>5.2389603539719281E-3</v>
      </c>
      <c r="Y235">
        <f>PRODUCT(INDEX(Overzicht!$B$2:$E$35,MATCH(demand!Y$1,Overzicht!$B$2:$B$35,0),4),INDEX(Verdeelsleutels_percentage!$A:$AB,MATCH(demand!$C235,Verdeelsleutels_percentage!$C:$C,0),MATCH(INDEX(Overzicht!$B$1:$F$35,MATCH(demand!Y$1,Overzicht!$B:$B,0),5),Verdeelsleutels_percentage!$1:$1,0)))</f>
        <v>1.7579305617226895E-6</v>
      </c>
      <c r="Z235">
        <f>PRODUCT(INDEX(Overzicht!$B$2:$E$35,MATCH(demand!Z$1,Overzicht!$B$2:$B$35,0),4),INDEX(Verdeelsleutels_percentage!$A:$AB,MATCH(demand!$C235,Verdeelsleutels_percentage!$C:$C,0),MATCH(INDEX(Overzicht!$B$1:$F$35,MATCH(demand!Z$1,Overzicht!$B:$B,0),5),Verdeelsleutels_percentage!$1:$1,0)))</f>
        <v>0</v>
      </c>
      <c r="AA235">
        <f>PRODUCT(INDEX(Overzicht!$B$2:$E$35,MATCH(demand!AA$1,Overzicht!$B$2:$B$35,0),4),INDEX(Verdeelsleutels_percentage!$A:$AB,MATCH(demand!$C235,Verdeelsleutels_percentage!$C:$C,0),MATCH(INDEX(Overzicht!$B$1:$F$35,MATCH(demand!AA$1,Overzicht!$B:$B,0),5),Verdeelsleutels_percentage!$1:$1,0)))</f>
        <v>4.1121182730355317E-5</v>
      </c>
      <c r="AB235">
        <f>PRODUCT(INDEX(Overzicht!$B$2:$E$35,MATCH(demand!AB$1,Overzicht!$B$2:$B$35,0),4),INDEX(Verdeelsleutels_percentage!$A:$AB,MATCH(demand!$C235,Verdeelsleutels_percentage!$C:$C,0),MATCH(INDEX(Overzicht!$B$1:$F$35,MATCH(demand!AB$1,Overzicht!$B:$B,0),5),Verdeelsleutels_percentage!$1:$1,0)))</f>
        <v>6.3354869692245422E-3</v>
      </c>
      <c r="AC235">
        <f>PRODUCT(INDEX(Overzicht!$B$2:$E$35,MATCH(demand!AC$1,Overzicht!$B$2:$B$35,0),4),INDEX(Verdeelsleutels_percentage!$A:$AB,MATCH(demand!$C235,Verdeelsleutels_percentage!$C:$C,0),MATCH(INDEX(Overzicht!$B$1:$F$35,MATCH(demand!AC$1,Overzicht!$B:$B,0),5),Verdeelsleutels_percentage!$1:$1,0)))</f>
        <v>8.6449899614848163E-4</v>
      </c>
      <c r="AD235">
        <f>PRODUCT(INDEX(Overzicht!$B$2:$E$35,MATCH(demand!AD$1,Overzicht!$B$2:$B$35,0),4),INDEX(Verdeelsleutels_percentage!$A:$AB,MATCH(demand!$C235,Verdeelsleutels_percentage!$C:$C,0),MATCH(INDEX(Overzicht!$B$1:$F$35,MATCH(demand!AD$1,Overzicht!$B:$B,0),5),Verdeelsleutels_percentage!$1:$1,0)))</f>
        <v>0</v>
      </c>
      <c r="AE235">
        <f>PRODUCT(INDEX(Overzicht!$B$2:$E$35,MATCH(demand!AE$1,Overzicht!$B$2:$B$35,0),4),INDEX(Verdeelsleutels_percentage!$A:$AB,MATCH(demand!$C235,Verdeelsleutels_percentage!$C:$C,0),MATCH(INDEX(Overzicht!$B$1:$F$35,MATCH(demand!AE$1,Overzicht!$B:$B,0),5),Verdeelsleutels_percentage!$1:$1,0)))</f>
        <v>0</v>
      </c>
      <c r="AF235">
        <f>PRODUCT(INDEX(Overzicht!$B$2:$E$35,MATCH(demand!AF$1,Overzicht!$B$2:$B$35,0),4),INDEX(Verdeelsleutels_percentage!$A:$AB,MATCH(demand!$C235,Verdeelsleutels_percentage!$C:$C,0),MATCH(INDEX(Overzicht!$B$1:$F$35,MATCH(demand!AF$1,Overzicht!$B:$B,0),5),Verdeelsleutels_percentage!$1:$1,0)))</f>
        <v>0</v>
      </c>
      <c r="AG235">
        <f>PRODUCT(INDEX(Overzicht!$B$2:$E$35,MATCH(demand!AG$1,Overzicht!$B$2:$B$35,0),4),INDEX(Verdeelsleutels_percentage!$A:$AB,MATCH(demand!$C235,Verdeelsleutels_percentage!$C:$C,0),MATCH(INDEX(Overzicht!$B$1:$F$35,MATCH(demand!AG$1,Overzicht!$B:$B,0),5),Verdeelsleutels_percentage!$1:$1,0)))</f>
        <v>0</v>
      </c>
      <c r="AH235">
        <f>PRODUCT(INDEX(Overzicht!$B$2:$E$35,MATCH(demand!AH$1,Overzicht!$B$2:$B$35,0),4),INDEX(Verdeelsleutels_percentage!$A:$AB,MATCH(demand!$C235,Verdeelsleutels_percentage!$C:$C,0),MATCH(INDEX(Overzicht!$B$1:$F$35,MATCH(demand!AH$1,Overzicht!$B:$B,0),5),Verdeelsleutels_percentage!$1:$1,0)))</f>
        <v>5.3457537549461915E-4</v>
      </c>
      <c r="AI235">
        <f>PRODUCT(INDEX(Overzicht!$B$2:$E$35,MATCH(demand!AI$1,Overzicht!$B$2:$B$35,0),4),INDEX(Verdeelsleutels_percentage!$A:$AB,MATCH(demand!$C235,Verdeelsleutels_percentage!$C:$C,0),MATCH(INDEX(Overzicht!$B$1:$F$35,MATCH(demand!AI$1,Overzicht!$B:$B,0),5),Verdeelsleutels_percentage!$1:$1,0)))</f>
        <v>8.2242365460710634E-5</v>
      </c>
      <c r="AJ235">
        <f>PRODUCT(INDEX(Overzicht!$B$2:$E$35,MATCH(demand!AJ$1,Overzicht!$B$2:$B$35,0),4),INDEX(Verdeelsleutels_percentage!$A:$AB,MATCH(demand!$C235,Verdeelsleutels_percentage!$C:$C,0),MATCH(INDEX(Overzicht!$B$1:$F$35,MATCH(demand!AJ$1,Overzicht!$B:$B,0),5),Verdeelsleutels_percentage!$1:$1,0)))</f>
        <v>0</v>
      </c>
      <c r="AK235">
        <f>PRODUCT(INDEX(Overzicht!$B$2:$E$35,MATCH(demand!AK$1,Overzicht!$B$2:$B$35,0),4),INDEX(Verdeelsleutels_percentage!$A:$AB,MATCH(demand!$C235,Verdeelsleutels_percentage!$C:$C,0),MATCH(INDEX(Overzicht!$B$1:$F$35,MATCH(demand!AK$1,Overzicht!$B:$B,0),5),Verdeelsleutels_percentage!$1:$1,0)))</f>
        <v>1.508352860692264E-4</v>
      </c>
      <c r="AL235">
        <f>PRODUCT(INDEX(Overzicht!$B$2:$E$35,MATCH(demand!AL$1,Overzicht!$B$2:$B$35,0),4),INDEX(Verdeelsleutels_percentage!$A:$AB,MATCH(demand!$C235,Verdeelsleutels_percentage!$C:$C,0),MATCH(INDEX(Overzicht!$B$1:$F$35,MATCH(demand!AL$1,Overzicht!$B:$B,0),5),Verdeelsleutels_percentage!$1:$1,0)))</f>
        <v>1.9337857188362359E-3</v>
      </c>
      <c r="AM235">
        <f>PRODUCT(INDEX(Overzicht!$B$2:$E$35,MATCH(demand!AM$1,Overzicht!$B$2:$B$35,0),4),INDEX(Verdeelsleutels_percentage!$A:$AB,MATCH(demand!$C235,Verdeelsleutels_percentage!$C:$C,0),MATCH(INDEX(Overzicht!$B$1:$F$35,MATCH(demand!AM$1,Overzicht!$B:$B,0),5),Verdeelsleutels_percentage!$1:$1,0)))</f>
        <v>3.8675714376724718E-3</v>
      </c>
      <c r="AN235">
        <f>PRODUCT(INDEX(Overzicht!$B$2:$E$35,MATCH(demand!AN$1,Overzicht!$B$2:$B$35,0),4),INDEX(Verdeelsleutels_percentage!$A:$AB,MATCH(demand!$C235,Verdeelsleutels_percentage!$C:$C,0),MATCH(INDEX(Overzicht!$B$1:$F$35,MATCH(demand!AN$1,Overzicht!$B:$B,0),5),Verdeelsleutels_percentage!$1:$1,0)))</f>
        <v>1.9337857188362359E-3</v>
      </c>
      <c r="AO235">
        <f>PRODUCT(INDEX(Overzicht!$B$2:$E$35,MATCH(demand!AO$1,Overzicht!$B$2:$B$35,0),4),INDEX(Verdeelsleutels_percentage!$A:$AB,MATCH(demand!$C235,Verdeelsleutels_percentage!$C:$C,0),MATCH(INDEX(Overzicht!$B$1:$F$35,MATCH(demand!AO$1,Overzicht!$B:$B,0),5),Verdeelsleutels_percentage!$1:$1,0)))</f>
        <v>6.7682500159268258E-3</v>
      </c>
    </row>
    <row r="236" spans="2:41">
      <c r="B236" t="str">
        <f>INDEX('ETLocal datasets'!B:C,MATCH(C236,'ETLocal datasets'!C:C,0),1)</f>
        <v>GM0744</v>
      </c>
      <c r="C236" t="str">
        <f>'ETLocal datasets'!C219</f>
        <v>Baarle-Nassau</v>
      </c>
      <c r="D236">
        <f t="shared" si="18"/>
        <v>3.8248684143926952E-2</v>
      </c>
      <c r="E236">
        <f t="shared" si="19"/>
        <v>4.9000961586346134E-2</v>
      </c>
      <c r="F236">
        <f t="shared" si="20"/>
        <v>4.1599827521589744E-3</v>
      </c>
      <c r="G236">
        <f t="shared" si="21"/>
        <v>8.55767880444132E-3</v>
      </c>
      <c r="H236">
        <f>PRODUCT(INDEX(Overzicht!$B$2:$E$35,MATCH(demand!H$1,Overzicht!$B$2:$B$35,0),4),INDEX(Verdeelsleutels_percentage!$A:$AB,MATCH(demand!$C236,Verdeelsleutels_percentage!$C:$C,0),MATCH(INDEX(Overzicht!$B$1:$F$35,MATCH(demand!H$1,Overzicht!$B:$B,0),5),Verdeelsleutels_percentage!$1:$1,0)))</f>
        <v>4.1599827521589744E-3</v>
      </c>
      <c r="I236">
        <f>PRODUCT(INDEX(Overzicht!$B$2:$E$35,MATCH(demand!I$1,Overzicht!$B$2:$B$35,0),4),INDEX(Verdeelsleutels_percentage!$A:$AB,MATCH(demand!$C236,Verdeelsleutels_percentage!$C:$C,0),MATCH(INDEX(Overzicht!$B$1:$F$35,MATCH(demand!I$1,Overzicht!$B:$B,0),5),Verdeelsleutels_percentage!$1:$1,0)))</f>
        <v>1.400152643594043E-2</v>
      </c>
      <c r="J236">
        <f>PRODUCT(INDEX(Overzicht!$B$2:$E$35,MATCH(demand!J$1,Overzicht!$B$2:$B$35,0),4),INDEX(Verdeelsleutels_percentage!$A:$AB,MATCH(demand!$C236,Verdeelsleutels_percentage!$C:$C,0),MATCH(INDEX(Overzicht!$B$1:$F$35,MATCH(demand!J$1,Overzicht!$B:$B,0),5),Verdeelsleutels_percentage!$1:$1,0)))</f>
        <v>9.5085320049347988E-4</v>
      </c>
      <c r="K236">
        <f>PRODUCT(INDEX(Overzicht!$B$2:$E$35,MATCH(demand!K$1,Overzicht!$B$2:$B$35,0),4),INDEX(Verdeelsleutels_percentage!$A:$AB,MATCH(demand!$C236,Verdeelsleutels_percentage!$C:$C,0),MATCH(INDEX(Overzicht!$B$1:$F$35,MATCH(demand!K$1,Overzicht!$B:$B,0),5),Verdeelsleutels_percentage!$1:$1,0)))</f>
        <v>1.6335114175263835E-3</v>
      </c>
      <c r="L236">
        <f>PRODUCT(INDEX(Overzicht!$B$2:$E$35,MATCH(demand!L$1,Overzicht!$B$2:$B$35,0),4),INDEX(Verdeelsleutels_percentage!$A:$AB,MATCH(demand!$C236,Verdeelsleutels_percentage!$C:$C,0),MATCH(INDEX(Overzicht!$B$1:$F$35,MATCH(demand!L$1,Overzicht!$B:$B,0),5),Verdeelsleutels_percentage!$1:$1,0)))</f>
        <v>1.4262798007402199E-3</v>
      </c>
      <c r="M236">
        <f>PRODUCT(INDEX(Overzicht!$B$2:$E$35,MATCH(demand!M$1,Overzicht!$B$2:$B$35,0),4),INDEX(Verdeelsleutels_percentage!$A:$AB,MATCH(demand!$C236,Verdeelsleutels_percentage!$C:$C,0),MATCH(INDEX(Overzicht!$B$1:$F$35,MATCH(demand!M$1,Overzicht!$B:$B,0),5),Verdeelsleutels_percentage!$1:$1,0)))</f>
        <v>1.100702985590259E-2</v>
      </c>
      <c r="N236">
        <f>PRODUCT(INDEX(Overzicht!$B$2:$E$35,MATCH(demand!N$1,Overzicht!$B$2:$B$35,0),4),INDEX(Verdeelsleutels_percentage!$A:$AB,MATCH(demand!$C236,Verdeelsleutels_percentage!$C:$C,0),MATCH(INDEX(Overzicht!$B$1:$F$35,MATCH(demand!N$1,Overzicht!$B:$B,0),5),Verdeelsleutels_percentage!$1:$1,0)))</f>
        <v>2.8695343856068284E-2</v>
      </c>
      <c r="O236">
        <f>PRODUCT(INDEX(Overzicht!$B$2:$E$35,MATCH(demand!O$1,Overzicht!$B$2:$B$35,0),4),INDEX(Verdeelsleutels_percentage!$A:$AB,MATCH(demand!$C236,Verdeelsleutels_percentage!$C:$C,0),MATCH(INDEX(Overzicht!$B$1:$F$35,MATCH(demand!O$1,Overzicht!$B:$B,0),5),Verdeelsleutels_percentage!$1:$1,0)))</f>
        <v>0</v>
      </c>
      <c r="P236">
        <f>PRODUCT(INDEX(Overzicht!$B$2:$E$35,MATCH(demand!P$1,Overzicht!$B$2:$B$35,0),4),INDEX(Verdeelsleutels_percentage!$A:$AB,MATCH(demand!$C236,Verdeelsleutels_percentage!$C:$C,0),MATCH(INDEX(Overzicht!$B$1:$F$35,MATCH(demand!P$1,Overzicht!$B:$B,0),5),Verdeelsleutels_percentage!$1:$1,0)))</f>
        <v>7.6014961800887522E-3</v>
      </c>
      <c r="Q236">
        <f>PRODUCT(INDEX(Overzicht!$B$2:$E$35,MATCH(demand!Q$1,Overzicht!$B$2:$B$35,0),4),INDEX(Verdeelsleutels_percentage!$A:$AB,MATCH(demand!$C236,Verdeelsleutels_percentage!$C:$C,0),MATCH(INDEX(Overzicht!$B$1:$F$35,MATCH(demand!Q$1,Overzicht!$B:$B,0),5),Verdeelsleutels_percentage!$1:$1,0)))</f>
        <v>1.4114227194825092E-3</v>
      </c>
      <c r="R236">
        <f>PRODUCT(INDEX(Overzicht!$B$2:$E$35,MATCH(demand!R$1,Overzicht!$B$2:$B$35,0),4),INDEX(Verdeelsleutels_percentage!$A:$AB,MATCH(demand!$C236,Verdeelsleutels_percentage!$C:$C,0),MATCH(INDEX(Overzicht!$B$1:$F$35,MATCH(demand!R$1,Overzicht!$B:$B,0),5),Verdeelsleutels_percentage!$1:$1,0)))</f>
        <v>2.5257038138108055E-4</v>
      </c>
      <c r="S236">
        <f>PRODUCT(INDEX(Overzicht!$B$2:$E$35,MATCH(demand!S$1,Overzicht!$B$2:$B$35,0),4),INDEX(Verdeelsleutels_percentage!$A:$AB,MATCH(demand!$C236,Verdeelsleutels_percentage!$C:$C,0),MATCH(INDEX(Overzicht!$B$1:$F$35,MATCH(demand!S$1,Overzicht!$B:$B,0),5),Verdeelsleutels_percentage!$1:$1,0)))</f>
        <v>1.9413252843408549E-3</v>
      </c>
      <c r="T236">
        <f>PRODUCT(INDEX(Overzicht!$B$2:$E$35,MATCH(demand!T$1,Overzicht!$B$2:$B$35,0),4),INDEX(Verdeelsleutels_percentage!$A:$AB,MATCH(demand!$C236,Verdeelsleutels_percentage!$C:$C,0),MATCH(INDEX(Overzicht!$B$1:$F$35,MATCH(demand!T$1,Overzicht!$B:$B,0),5),Verdeelsleutels_percentage!$1:$1,0)))</f>
        <v>1.5847553341557998E-3</v>
      </c>
      <c r="U236">
        <f>PRODUCT(INDEX(Overzicht!$B$2:$E$35,MATCH(demand!U$1,Overzicht!$B$2:$B$35,0),4),INDEX(Verdeelsleutels_percentage!$A:$AB,MATCH(demand!$C236,Verdeelsleutels_percentage!$C:$C,0),MATCH(INDEX(Overzicht!$B$1:$F$35,MATCH(demand!U$1,Overzicht!$B:$B,0),5),Verdeelsleutels_percentage!$1:$1,0)))</f>
        <v>4.9523604192368747E-3</v>
      </c>
      <c r="V236">
        <f>PRODUCT(INDEX(Overzicht!$B$2:$E$35,MATCH(demand!V$1,Overzicht!$B$2:$B$35,0),4),INDEX(Verdeelsleutels_percentage!$A:$AB,MATCH(demand!$C236,Verdeelsleutels_percentage!$C:$C,0),MATCH(INDEX(Overzicht!$B$1:$F$35,MATCH(demand!V$1,Overzicht!$B:$B,0),5),Verdeelsleutels_percentage!$1:$1,0)))</f>
        <v>4.3580771689284497E-4</v>
      </c>
      <c r="W236">
        <f>PRODUCT(INDEX(Overzicht!$B$2:$E$35,MATCH(demand!W$1,Overzicht!$B$2:$B$35,0),4),INDEX(Verdeelsleutels_percentage!$A:$AB,MATCH(demand!$C236,Verdeelsleutels_percentage!$C:$C,0),MATCH(INDEX(Overzicht!$B$1:$F$35,MATCH(demand!W$1,Overzicht!$B:$B,0),5),Verdeelsleutels_percentage!$1:$1,0)))</f>
        <v>4.7542660024673996E-3</v>
      </c>
      <c r="X236">
        <f>PRODUCT(INDEX(Overzicht!$B$2:$E$35,MATCH(demand!X$1,Overzicht!$B$2:$B$35,0),4),INDEX(Verdeelsleutels_percentage!$A:$AB,MATCH(demand!$C236,Verdeelsleutels_percentage!$C:$C,0),MATCH(INDEX(Overzicht!$B$1:$F$35,MATCH(demand!X$1,Overzicht!$B:$B,0),5),Verdeelsleutels_percentage!$1:$1,0)))</f>
        <v>4.4316816596829487E-3</v>
      </c>
      <c r="Y236">
        <f>PRODUCT(INDEX(Overzicht!$B$2:$E$35,MATCH(demand!Y$1,Overzicht!$B$2:$B$35,0),4),INDEX(Verdeelsleutels_percentage!$A:$AB,MATCH(demand!$C236,Verdeelsleutels_percentage!$C:$C,0),MATCH(INDEX(Overzicht!$B$1:$F$35,MATCH(demand!Y$1,Overzicht!$B:$B,0),5),Verdeelsleutels_percentage!$1:$1,0)))</f>
        <v>2.3983250138508988E-6</v>
      </c>
      <c r="Z236">
        <f>PRODUCT(INDEX(Overzicht!$B$2:$E$35,MATCH(demand!Z$1,Overzicht!$B$2:$B$35,0),4),INDEX(Verdeelsleutels_percentage!$A:$AB,MATCH(demand!$C236,Verdeelsleutels_percentage!$C:$C,0),MATCH(INDEX(Overzicht!$B$1:$F$35,MATCH(demand!Z$1,Overzicht!$B:$B,0),5),Verdeelsleutels_percentage!$1:$1,0)))</f>
        <v>0</v>
      </c>
      <c r="AA236">
        <f>PRODUCT(INDEX(Overzicht!$B$2:$E$35,MATCH(demand!AA$1,Overzicht!$B$2:$B$35,0),4),INDEX(Verdeelsleutels_percentage!$A:$AB,MATCH(demand!$C236,Verdeelsleutels_percentage!$C:$C,0),MATCH(INDEX(Overzicht!$B$1:$F$35,MATCH(demand!AA$1,Overzicht!$B:$B,0),5),Verdeelsleutels_percentage!$1:$1,0)))</f>
        <v>5.6101169914640907E-5</v>
      </c>
      <c r="AB236">
        <f>PRODUCT(INDEX(Overzicht!$B$2:$E$35,MATCH(demand!AB$1,Overzicht!$B$2:$B$35,0),4),INDEX(Verdeelsleutels_percentage!$A:$AB,MATCH(demand!$C236,Verdeelsleutels_percentage!$C:$C,0),MATCH(INDEX(Overzicht!$B$1:$F$35,MATCH(demand!AB$1,Overzicht!$B:$B,0),5),Verdeelsleutels_percentage!$1:$1,0)))</f>
        <v>3.1614805213281377E-3</v>
      </c>
      <c r="AC236">
        <f>PRODUCT(INDEX(Overzicht!$B$2:$E$35,MATCH(demand!AC$1,Overzicht!$B$2:$B$35,0),4),INDEX(Verdeelsleutels_percentage!$A:$AB,MATCH(demand!$C236,Verdeelsleutels_percentage!$C:$C,0),MATCH(INDEX(Overzicht!$B$1:$F$35,MATCH(demand!AC$1,Overzicht!$B:$B,0),5),Verdeelsleutels_percentage!$1:$1,0)))</f>
        <v>6.6095874422139925E-4</v>
      </c>
      <c r="AD236">
        <f>PRODUCT(INDEX(Overzicht!$B$2:$E$35,MATCH(demand!AD$1,Overzicht!$B$2:$B$35,0),4),INDEX(Verdeelsleutels_percentage!$A:$AB,MATCH(demand!$C236,Verdeelsleutels_percentage!$C:$C,0),MATCH(INDEX(Overzicht!$B$1:$F$35,MATCH(demand!AD$1,Overzicht!$B:$B,0),5),Verdeelsleutels_percentage!$1:$1,0)))</f>
        <v>0</v>
      </c>
      <c r="AE236">
        <f>PRODUCT(INDEX(Overzicht!$B$2:$E$35,MATCH(demand!AE$1,Overzicht!$B$2:$B$35,0),4),INDEX(Verdeelsleutels_percentage!$A:$AB,MATCH(demand!$C236,Verdeelsleutels_percentage!$C:$C,0),MATCH(INDEX(Overzicht!$B$1:$F$35,MATCH(demand!AE$1,Overzicht!$B:$B,0),5),Verdeelsleutels_percentage!$1:$1,0)))</f>
        <v>0</v>
      </c>
      <c r="AF236">
        <f>PRODUCT(INDEX(Overzicht!$B$2:$E$35,MATCH(demand!AF$1,Overzicht!$B$2:$B$35,0),4),INDEX(Verdeelsleutels_percentage!$A:$AB,MATCH(demand!$C236,Verdeelsleutels_percentage!$C:$C,0),MATCH(INDEX(Overzicht!$B$1:$F$35,MATCH(demand!AF$1,Overzicht!$B:$B,0),5),Verdeelsleutels_percentage!$1:$1,0)))</f>
        <v>0</v>
      </c>
      <c r="AG236">
        <f>PRODUCT(INDEX(Overzicht!$B$2:$E$35,MATCH(demand!AG$1,Overzicht!$B$2:$B$35,0),4),INDEX(Verdeelsleutels_percentage!$A:$AB,MATCH(demand!$C236,Verdeelsleutels_percentage!$C:$C,0),MATCH(INDEX(Overzicht!$B$1:$F$35,MATCH(demand!AG$1,Overzicht!$B:$B,0),5),Verdeelsleutels_percentage!$1:$1,0)))</f>
        <v>0</v>
      </c>
      <c r="AH236">
        <f>PRODUCT(INDEX(Overzicht!$B$2:$E$35,MATCH(demand!AH$1,Overzicht!$B$2:$B$35,0),4),INDEX(Verdeelsleutels_percentage!$A:$AB,MATCH(demand!$C236,Verdeelsleutels_percentage!$C:$C,0),MATCH(INDEX(Overzicht!$B$1:$F$35,MATCH(demand!AH$1,Overzicht!$B:$B,0),5),Verdeelsleutels_percentage!$1:$1,0)))</f>
        <v>7.2931520889033181E-4</v>
      </c>
      <c r="AI236">
        <f>PRODUCT(INDEX(Overzicht!$B$2:$E$35,MATCH(demand!AI$1,Overzicht!$B$2:$B$35,0),4),INDEX(Verdeelsleutels_percentage!$A:$AB,MATCH(demand!$C236,Verdeelsleutels_percentage!$C:$C,0),MATCH(INDEX(Overzicht!$B$1:$F$35,MATCH(demand!AI$1,Overzicht!$B:$B,0),5),Verdeelsleutels_percentage!$1:$1,0)))</f>
        <v>1.1220233982928181E-4</v>
      </c>
      <c r="AJ236">
        <f>PRODUCT(INDEX(Overzicht!$B$2:$E$35,MATCH(demand!AJ$1,Overzicht!$B$2:$B$35,0),4),INDEX(Verdeelsleutels_percentage!$A:$AB,MATCH(demand!$C236,Verdeelsleutels_percentage!$C:$C,0),MATCH(INDEX(Overzicht!$B$1:$F$35,MATCH(demand!AJ$1,Overzicht!$B:$B,0),5),Verdeelsleutels_percentage!$1:$1,0)))</f>
        <v>0</v>
      </c>
      <c r="AK236">
        <f>PRODUCT(INDEX(Overzicht!$B$2:$E$35,MATCH(demand!AK$1,Overzicht!$B$2:$B$35,0),4),INDEX(Verdeelsleutels_percentage!$A:$AB,MATCH(demand!$C236,Verdeelsleutels_percentage!$C:$C,0),MATCH(INDEX(Overzicht!$B$1:$F$35,MATCH(demand!AK$1,Overzicht!$B:$B,0),5),Verdeelsleutels_percentage!$1:$1,0)))</f>
        <v>6.1805458032076197E-5</v>
      </c>
      <c r="AL236">
        <f>PRODUCT(INDEX(Overzicht!$B$2:$E$35,MATCH(demand!AL$1,Overzicht!$B$2:$B$35,0),4),INDEX(Verdeelsleutels_percentage!$A:$AB,MATCH(demand!$C236,Verdeelsleutels_percentage!$C:$C,0),MATCH(INDEX(Overzicht!$B$1:$F$35,MATCH(demand!AL$1,Overzicht!$B:$B,0),5),Verdeelsleutels_percentage!$1:$1,0)))</f>
        <v>7.923776670778999E-4</v>
      </c>
      <c r="AM236">
        <f>PRODUCT(INDEX(Overzicht!$B$2:$E$35,MATCH(demand!AM$1,Overzicht!$B$2:$B$35,0),4),INDEX(Verdeelsleutels_percentage!$A:$AB,MATCH(demand!$C236,Verdeelsleutels_percentage!$C:$C,0),MATCH(INDEX(Overzicht!$B$1:$F$35,MATCH(demand!AM$1,Overzicht!$B:$B,0),5),Verdeelsleutels_percentage!$1:$1,0)))</f>
        <v>1.5847553341557998E-3</v>
      </c>
      <c r="AN236">
        <f>PRODUCT(INDEX(Overzicht!$B$2:$E$35,MATCH(demand!AN$1,Overzicht!$B$2:$B$35,0),4),INDEX(Verdeelsleutels_percentage!$A:$AB,MATCH(demand!$C236,Verdeelsleutels_percentage!$C:$C,0),MATCH(INDEX(Overzicht!$B$1:$F$35,MATCH(demand!AN$1,Overzicht!$B:$B,0),5),Verdeelsleutels_percentage!$1:$1,0)))</f>
        <v>7.923776670778999E-4</v>
      </c>
      <c r="AO236">
        <f>PRODUCT(INDEX(Overzicht!$B$2:$E$35,MATCH(demand!AO$1,Overzicht!$B$2:$B$35,0),4),INDEX(Verdeelsleutels_percentage!$A:$AB,MATCH(demand!$C236,Verdeelsleutels_percentage!$C:$C,0),MATCH(INDEX(Overzicht!$B$1:$F$35,MATCH(demand!AO$1,Overzicht!$B:$B,0),5),Verdeelsleutels_percentage!$1:$1,0)))</f>
        <v>2.7733218347726495E-3</v>
      </c>
    </row>
    <row r="237" spans="2:41">
      <c r="B237" t="str">
        <f>INDEX('ETLocal datasets'!B:C,MATCH(C237,'ETLocal datasets'!C:C,0),1)</f>
        <v>GM0748</v>
      </c>
      <c r="C237" t="str">
        <f>'ETLocal datasets'!C220</f>
        <v>Bergen op Zoom</v>
      </c>
      <c r="D237">
        <f t="shared" si="18"/>
        <v>4.3249062333416723E-2</v>
      </c>
      <c r="E237">
        <f t="shared" si="19"/>
        <v>0.1512025976571342</v>
      </c>
      <c r="F237">
        <f t="shared" si="20"/>
        <v>4.0591880773257372E-2</v>
      </c>
      <c r="G237">
        <f t="shared" si="21"/>
        <v>8.3503297590700881E-2</v>
      </c>
      <c r="H237">
        <f>PRODUCT(INDEX(Overzicht!$B$2:$E$35,MATCH(demand!H$1,Overzicht!$B$2:$B$35,0),4),INDEX(Verdeelsleutels_percentage!$A:$AB,MATCH(demand!$C237,Verdeelsleutels_percentage!$C:$C,0),MATCH(INDEX(Overzicht!$B$1:$F$35,MATCH(demand!H$1,Overzicht!$B:$B,0),5),Verdeelsleutels_percentage!$1:$1,0)))</f>
        <v>4.0591880773257372E-2</v>
      </c>
      <c r="I237">
        <f>PRODUCT(INDEX(Overzicht!$B$2:$E$35,MATCH(demand!I$1,Overzicht!$B$2:$B$35,0),4),INDEX(Verdeelsleutels_percentage!$A:$AB,MATCH(demand!$C237,Verdeelsleutels_percentage!$C:$C,0),MATCH(INDEX(Overzicht!$B$1:$F$35,MATCH(demand!I$1,Overzicht!$B:$B,0),5),Verdeelsleutels_percentage!$1:$1,0)))</f>
        <v>6.2119623576740836E-3</v>
      </c>
      <c r="J237">
        <f>PRODUCT(INDEX(Overzicht!$B$2:$E$35,MATCH(demand!J$1,Overzicht!$B$2:$B$35,0),4),INDEX(Verdeelsleutels_percentage!$A:$AB,MATCH(demand!$C237,Verdeelsleutels_percentage!$C:$C,0),MATCH(INDEX(Overzicht!$B$1:$F$35,MATCH(demand!J$1,Overzicht!$B:$B,0),5),Verdeelsleutels_percentage!$1:$1,0)))</f>
        <v>9.2781441767445429E-3</v>
      </c>
      <c r="K237">
        <f>PRODUCT(INDEX(Overzicht!$B$2:$E$35,MATCH(demand!K$1,Overzicht!$B$2:$B$35,0),4),INDEX(Verdeelsleutels_percentage!$A:$AB,MATCH(demand!$C237,Verdeelsleutels_percentage!$C:$C,0),MATCH(INDEX(Overzicht!$B$1:$F$35,MATCH(demand!K$1,Overzicht!$B:$B,0),5),Verdeelsleutels_percentage!$1:$1,0)))</f>
        <v>7.247289417286431E-4</v>
      </c>
      <c r="L237">
        <f>PRODUCT(INDEX(Overzicht!$B$2:$E$35,MATCH(demand!L$1,Overzicht!$B$2:$B$35,0),4),INDEX(Verdeelsleutels_percentage!$A:$AB,MATCH(demand!$C237,Verdeelsleutels_percentage!$C:$C,0),MATCH(INDEX(Overzicht!$B$1:$F$35,MATCH(demand!L$1,Overzicht!$B:$B,0),5),Verdeelsleutels_percentage!$1:$1,0)))</f>
        <v>1.3917216265116814E-2</v>
      </c>
      <c r="M237">
        <f>PRODUCT(INDEX(Overzicht!$B$2:$E$35,MATCH(demand!M$1,Overzicht!$B$2:$B$35,0),4),INDEX(Verdeelsleutels_percentage!$A:$AB,MATCH(demand!$C237,Verdeelsleutels_percentage!$C:$C,0),MATCH(INDEX(Overzicht!$B$1:$F$35,MATCH(demand!M$1,Overzicht!$B:$B,0),5),Verdeelsleutels_percentage!$1:$1,0)))</f>
        <v>1.4810315713552256E-3</v>
      </c>
      <c r="N237">
        <f>PRODUCT(INDEX(Overzicht!$B$2:$E$35,MATCH(demand!N$1,Overzicht!$B$2:$B$35,0),4),INDEX(Verdeelsleutels_percentage!$A:$AB,MATCH(demand!$C237,Verdeelsleutels_percentage!$C:$C,0),MATCH(INDEX(Overzicht!$B$1:$F$35,MATCH(demand!N$1,Overzicht!$B:$B,0),5),Verdeelsleutels_percentage!$1:$1,0)))</f>
        <v>1.2724324470964553E-3</v>
      </c>
      <c r="O237">
        <f>PRODUCT(INDEX(Overzicht!$B$2:$E$35,MATCH(demand!O$1,Overzicht!$B$2:$B$35,0),4),INDEX(Verdeelsleutels_percentage!$A:$AB,MATCH(demand!$C237,Verdeelsleutels_percentage!$C:$C,0),MATCH(INDEX(Overzicht!$B$1:$F$35,MATCH(demand!O$1,Overzicht!$B:$B,0),5),Verdeelsleutels_percentage!$1:$1,0)))</f>
        <v>0</v>
      </c>
      <c r="P237">
        <f>PRODUCT(INDEX(Overzicht!$B$2:$E$35,MATCH(demand!P$1,Overzicht!$B$2:$B$35,0),4),INDEX(Verdeelsleutels_percentage!$A:$AB,MATCH(demand!$C237,Verdeelsleutels_percentage!$C:$C,0),MATCH(INDEX(Overzicht!$B$1:$F$35,MATCH(demand!P$1,Overzicht!$B:$B,0),5),Verdeelsleutels_percentage!$1:$1,0)))</f>
        <v>7.3710426839522763E-3</v>
      </c>
      <c r="Q237">
        <f>PRODUCT(INDEX(Overzicht!$B$2:$E$35,MATCH(demand!Q$1,Overzicht!$B$2:$B$35,0),4),INDEX(Verdeelsleutels_percentage!$A:$AB,MATCH(demand!$C237,Verdeelsleutels_percentage!$C:$C,0),MATCH(INDEX(Overzicht!$B$1:$F$35,MATCH(demand!Q$1,Overzicht!$B:$B,0),5),Verdeelsleutels_percentage!$1:$1,0)))</f>
        <v>1.377224526235518E-2</v>
      </c>
      <c r="R237">
        <f>PRODUCT(INDEX(Overzicht!$B$2:$E$35,MATCH(demand!R$1,Overzicht!$B$2:$B$35,0),4),INDEX(Verdeelsleutels_percentage!$A:$AB,MATCH(demand!$C237,Verdeelsleutels_percentage!$C:$C,0),MATCH(INDEX(Overzicht!$B$1:$F$35,MATCH(demand!R$1,Overzicht!$B:$B,0),5),Verdeelsleutels_percentage!$1:$1,0)))</f>
        <v>2.4645070469477689E-3</v>
      </c>
      <c r="S237">
        <f>PRODUCT(INDEX(Overzicht!$B$2:$E$35,MATCH(demand!S$1,Overzicht!$B$2:$B$35,0),4),INDEX(Verdeelsleutels_percentage!$A:$AB,MATCH(demand!$C237,Verdeelsleutels_percentage!$C:$C,0),MATCH(INDEX(Overzicht!$B$1:$F$35,MATCH(demand!S$1,Overzicht!$B:$B,0),5),Verdeelsleutels_percentage!$1:$1,0)))</f>
        <v>1.8942877694186774E-2</v>
      </c>
      <c r="T237">
        <f>PRODUCT(INDEX(Overzicht!$B$2:$E$35,MATCH(demand!T$1,Overzicht!$B$2:$B$35,0),4),INDEX(Verdeelsleutels_percentage!$A:$AB,MATCH(demand!$C237,Verdeelsleutels_percentage!$C:$C,0),MATCH(INDEX(Overzicht!$B$1:$F$35,MATCH(demand!T$1,Overzicht!$B:$B,0),5),Verdeelsleutels_percentage!$1:$1,0)))</f>
        <v>1.5463573627907571E-2</v>
      </c>
      <c r="U237">
        <f>PRODUCT(INDEX(Overzicht!$B$2:$E$35,MATCH(demand!U$1,Overzicht!$B$2:$B$35,0),4),INDEX(Verdeelsleutels_percentage!$A:$AB,MATCH(demand!$C237,Verdeelsleutels_percentage!$C:$C,0),MATCH(INDEX(Overzicht!$B$1:$F$35,MATCH(demand!U$1,Overzicht!$B:$B,0),5),Verdeelsleutels_percentage!$1:$1,0)))</f>
        <v>4.8323667587211162E-2</v>
      </c>
      <c r="V237">
        <f>PRODUCT(INDEX(Overzicht!$B$2:$E$35,MATCH(demand!V$1,Overzicht!$B$2:$B$35,0),4),INDEX(Verdeelsleutels_percentage!$A:$AB,MATCH(demand!$C237,Verdeelsleutels_percentage!$C:$C,0),MATCH(INDEX(Overzicht!$B$1:$F$35,MATCH(demand!V$1,Overzicht!$B:$B,0),5),Verdeelsleutels_percentage!$1:$1,0)))</f>
        <v>4.2524827476745821E-3</v>
      </c>
      <c r="W237">
        <f>PRODUCT(INDEX(Overzicht!$B$2:$E$35,MATCH(demand!W$1,Overzicht!$B$2:$B$35,0),4),INDEX(Verdeelsleutels_percentage!$A:$AB,MATCH(demand!$C237,Verdeelsleutels_percentage!$C:$C,0),MATCH(INDEX(Overzicht!$B$1:$F$35,MATCH(demand!W$1,Overzicht!$B:$B,0),5),Verdeelsleutels_percentage!$1:$1,0)))</f>
        <v>4.6390720883722716E-2</v>
      </c>
      <c r="X237">
        <f>PRODUCT(INDEX(Overzicht!$B$2:$E$35,MATCH(demand!X$1,Overzicht!$B$2:$B$35,0),4),INDEX(Verdeelsleutels_percentage!$A:$AB,MATCH(demand!$C237,Verdeelsleutels_percentage!$C:$C,0),MATCH(INDEX(Overzicht!$B$1:$F$35,MATCH(demand!X$1,Overzicht!$B:$B,0),5),Verdeelsleutels_percentage!$1:$1,0)))</f>
        <v>7.2265361737041045E-3</v>
      </c>
      <c r="Y237">
        <f>PRODUCT(INDEX(Overzicht!$B$2:$E$35,MATCH(demand!Y$1,Overzicht!$B$2:$B$35,0),4),INDEX(Verdeelsleutels_percentage!$A:$AB,MATCH(demand!$C237,Verdeelsleutels_percentage!$C:$C,0),MATCH(INDEX(Overzicht!$B$1:$F$35,MATCH(demand!Y$1,Overzicht!$B:$B,0),5),Verdeelsleutels_percentage!$1:$1,0)))</f>
        <v>1.2662605525066438E-6</v>
      </c>
      <c r="Z237">
        <f>PRODUCT(INDEX(Overzicht!$B$2:$E$35,MATCH(demand!Z$1,Overzicht!$B$2:$B$35,0),4),INDEX(Verdeelsleutels_percentage!$A:$AB,MATCH(demand!$C237,Verdeelsleutels_percentage!$C:$C,0),MATCH(INDEX(Overzicht!$B$1:$F$35,MATCH(demand!Z$1,Overzicht!$B:$B,0),5),Verdeelsleutels_percentage!$1:$1,0)))</f>
        <v>0</v>
      </c>
      <c r="AA237">
        <f>PRODUCT(INDEX(Overzicht!$B$2:$E$35,MATCH(demand!AA$1,Overzicht!$B$2:$B$35,0),4),INDEX(Verdeelsleutels_percentage!$A:$AB,MATCH(demand!$C237,Verdeelsleutels_percentage!$C:$C,0),MATCH(INDEX(Overzicht!$B$1:$F$35,MATCH(demand!AA$1,Overzicht!$B:$B,0),5),Verdeelsleutels_percentage!$1:$1,0)))</f>
        <v>2.9620129883196345E-5</v>
      </c>
      <c r="AB237">
        <f>PRODUCT(INDEX(Overzicht!$B$2:$E$35,MATCH(demand!AB$1,Overzicht!$B$2:$B$35,0),4),INDEX(Verdeelsleutels_percentage!$A:$AB,MATCH(demand!$C237,Verdeelsleutels_percentage!$C:$C,0),MATCH(INDEX(Overzicht!$B$1:$F$35,MATCH(demand!AB$1,Overzicht!$B:$B,0),5),Verdeelsleutels_percentage!$1:$1,0)))</f>
        <v>2.0234780694871023E-2</v>
      </c>
      <c r="AC237">
        <f>PRODUCT(INDEX(Overzicht!$B$2:$E$35,MATCH(demand!AC$1,Overzicht!$B$2:$B$35,0),4),INDEX(Verdeelsleutels_percentage!$A:$AB,MATCH(demand!$C237,Verdeelsleutels_percentage!$C:$C,0),MATCH(INDEX(Overzicht!$B$1:$F$35,MATCH(demand!AC$1,Overzicht!$B:$B,0),5),Verdeelsleutels_percentage!$1:$1,0)))</f>
        <v>1.5603386041774438E-3</v>
      </c>
      <c r="AD237">
        <f>PRODUCT(INDEX(Overzicht!$B$2:$E$35,MATCH(demand!AD$1,Overzicht!$B$2:$B$35,0),4),INDEX(Verdeelsleutels_percentage!$A:$AB,MATCH(demand!$C237,Verdeelsleutels_percentage!$C:$C,0),MATCH(INDEX(Overzicht!$B$1:$F$35,MATCH(demand!AD$1,Overzicht!$B:$B,0),5),Verdeelsleutels_percentage!$1:$1,0)))</f>
        <v>0</v>
      </c>
      <c r="AE237">
        <f>PRODUCT(INDEX(Overzicht!$B$2:$E$35,MATCH(demand!AE$1,Overzicht!$B$2:$B$35,0),4),INDEX(Verdeelsleutels_percentage!$A:$AB,MATCH(demand!$C237,Verdeelsleutels_percentage!$C:$C,0),MATCH(INDEX(Overzicht!$B$1:$F$35,MATCH(demand!AE$1,Overzicht!$B:$B,0),5),Verdeelsleutels_percentage!$1:$1,0)))</f>
        <v>0</v>
      </c>
      <c r="AF237">
        <f>PRODUCT(INDEX(Overzicht!$B$2:$E$35,MATCH(demand!AF$1,Overzicht!$B$2:$B$35,0),4),INDEX(Verdeelsleutels_percentage!$A:$AB,MATCH(demand!$C237,Verdeelsleutels_percentage!$C:$C,0),MATCH(INDEX(Overzicht!$B$1:$F$35,MATCH(demand!AF$1,Overzicht!$B:$B,0),5),Verdeelsleutels_percentage!$1:$1,0)))</f>
        <v>0</v>
      </c>
      <c r="AG237">
        <f>PRODUCT(INDEX(Overzicht!$B$2:$E$35,MATCH(demand!AG$1,Overzicht!$B$2:$B$35,0),4),INDEX(Verdeelsleutels_percentage!$A:$AB,MATCH(demand!$C237,Verdeelsleutels_percentage!$C:$C,0),MATCH(INDEX(Overzicht!$B$1:$F$35,MATCH(demand!AG$1,Overzicht!$B:$B,0),5),Verdeelsleutels_percentage!$1:$1,0)))</f>
        <v>0</v>
      </c>
      <c r="AH237">
        <f>PRODUCT(INDEX(Overzicht!$B$2:$E$35,MATCH(demand!AH$1,Overzicht!$B$2:$B$35,0),4),INDEX(Verdeelsleutels_percentage!$A:$AB,MATCH(demand!$C237,Verdeelsleutels_percentage!$C:$C,0),MATCH(INDEX(Overzicht!$B$1:$F$35,MATCH(demand!AH$1,Overzicht!$B:$B,0),5),Verdeelsleutels_percentage!$1:$1,0)))</f>
        <v>3.8506168848155249E-4</v>
      </c>
      <c r="AI237">
        <f>PRODUCT(INDEX(Overzicht!$B$2:$E$35,MATCH(demand!AI$1,Overzicht!$B$2:$B$35,0),4),INDEX(Verdeelsleutels_percentage!$A:$AB,MATCH(demand!$C237,Verdeelsleutels_percentage!$C:$C,0),MATCH(INDEX(Overzicht!$B$1:$F$35,MATCH(demand!AI$1,Overzicht!$B:$B,0),5),Verdeelsleutels_percentage!$1:$1,0)))</f>
        <v>5.924025976639269E-5</v>
      </c>
      <c r="AJ237">
        <f>PRODUCT(INDEX(Overzicht!$B$2:$E$35,MATCH(demand!AJ$1,Overzicht!$B$2:$B$35,0),4),INDEX(Verdeelsleutels_percentage!$A:$AB,MATCH(demand!$C237,Verdeelsleutels_percentage!$C:$C,0),MATCH(INDEX(Overzicht!$B$1:$F$35,MATCH(demand!AJ$1,Overzicht!$B:$B,0),5),Verdeelsleutels_percentage!$1:$1,0)))</f>
        <v>0</v>
      </c>
      <c r="AK237">
        <f>PRODUCT(INDEX(Overzicht!$B$2:$E$35,MATCH(demand!AK$1,Overzicht!$B$2:$B$35,0),4),INDEX(Verdeelsleutels_percentage!$A:$AB,MATCH(demand!$C237,Verdeelsleutels_percentage!$C:$C,0),MATCH(INDEX(Overzicht!$B$1:$F$35,MATCH(demand!AK$1,Overzicht!$B:$B,0),5),Verdeelsleutels_percentage!$1:$1,0)))</f>
        <v>6.0307937148839524E-4</v>
      </c>
      <c r="AL237">
        <f>PRODUCT(INDEX(Overzicht!$B$2:$E$35,MATCH(demand!AL$1,Overzicht!$B$2:$B$35,0),4),INDEX(Verdeelsleutels_percentage!$A:$AB,MATCH(demand!$C237,Verdeelsleutels_percentage!$C:$C,0),MATCH(INDEX(Overzicht!$B$1:$F$35,MATCH(demand!AL$1,Overzicht!$B:$B,0),5),Verdeelsleutels_percentage!$1:$1,0)))</f>
        <v>7.7317868139537855E-3</v>
      </c>
      <c r="AM237">
        <f>PRODUCT(INDEX(Overzicht!$B$2:$E$35,MATCH(demand!AM$1,Overzicht!$B$2:$B$35,0),4),INDEX(Verdeelsleutels_percentage!$A:$AB,MATCH(demand!$C237,Verdeelsleutels_percentage!$C:$C,0),MATCH(INDEX(Overzicht!$B$1:$F$35,MATCH(demand!AM$1,Overzicht!$B:$B,0),5),Verdeelsleutels_percentage!$1:$1,0)))</f>
        <v>1.5463573627907571E-2</v>
      </c>
      <c r="AN237">
        <f>PRODUCT(INDEX(Overzicht!$B$2:$E$35,MATCH(demand!AN$1,Overzicht!$B$2:$B$35,0),4),INDEX(Verdeelsleutels_percentage!$A:$AB,MATCH(demand!$C237,Verdeelsleutels_percentage!$C:$C,0),MATCH(INDEX(Overzicht!$B$1:$F$35,MATCH(demand!AN$1,Overzicht!$B:$B,0),5),Verdeelsleutels_percentage!$1:$1,0)))</f>
        <v>7.7317868139537855E-3</v>
      </c>
      <c r="AO237">
        <f>PRODUCT(INDEX(Overzicht!$B$2:$E$35,MATCH(demand!AO$1,Overzicht!$B$2:$B$35,0),4),INDEX(Verdeelsleutels_percentage!$A:$AB,MATCH(demand!$C237,Verdeelsleutels_percentage!$C:$C,0),MATCH(INDEX(Overzicht!$B$1:$F$35,MATCH(demand!AO$1,Overzicht!$B:$B,0),5),Verdeelsleutels_percentage!$1:$1,0)))</f>
        <v>2.706125384883825E-2</v>
      </c>
    </row>
    <row r="238" spans="2:41">
      <c r="B238" t="str">
        <f>INDEX('ETLocal datasets'!B:C,MATCH(C238,'ETLocal datasets'!C:C,0),1)</f>
        <v>GM0753</v>
      </c>
      <c r="C238" t="str">
        <f>'ETLocal datasets'!C221</f>
        <v>Best</v>
      </c>
      <c r="D238">
        <f t="shared" si="18"/>
        <v>2.0255541413782267E-2</v>
      </c>
      <c r="E238">
        <f t="shared" si="19"/>
        <v>0.10652054791953355</v>
      </c>
      <c r="F238">
        <f t="shared" si="20"/>
        <v>1.8118131393622429E-2</v>
      </c>
      <c r="G238">
        <f t="shared" si="21"/>
        <v>3.7271584581166139E-2</v>
      </c>
      <c r="H238">
        <f>PRODUCT(INDEX(Overzicht!$B$2:$E$35,MATCH(demand!H$1,Overzicht!$B$2:$B$35,0),4),INDEX(Verdeelsleutels_percentage!$A:$AB,MATCH(demand!$C238,Verdeelsleutels_percentage!$C:$C,0),MATCH(INDEX(Overzicht!$B$1:$F$35,MATCH(demand!H$1,Overzicht!$B:$B,0),5),Verdeelsleutels_percentage!$1:$1,0)))</f>
        <v>1.8118131393622429E-2</v>
      </c>
      <c r="I238">
        <f>PRODUCT(INDEX(Overzicht!$B$2:$E$35,MATCH(demand!I$1,Overzicht!$B$2:$B$35,0),4),INDEX(Verdeelsleutels_percentage!$A:$AB,MATCH(demand!$C238,Verdeelsleutels_percentage!$C:$C,0),MATCH(INDEX(Overzicht!$B$1:$F$35,MATCH(demand!I$1,Overzicht!$B:$B,0),5),Verdeelsleutels_percentage!$1:$1,0)))</f>
        <v>3.1520834865920366E-3</v>
      </c>
      <c r="J238">
        <f>PRODUCT(INDEX(Overzicht!$B$2:$E$35,MATCH(demand!J$1,Overzicht!$B$2:$B$35,0),4),INDEX(Verdeelsleutels_percentage!$A:$AB,MATCH(demand!$C238,Verdeelsleutels_percentage!$C:$C,0),MATCH(INDEX(Overzicht!$B$1:$F$35,MATCH(demand!J$1,Overzicht!$B:$B,0),5),Verdeelsleutels_percentage!$1:$1,0)))</f>
        <v>4.1412871756851266E-3</v>
      </c>
      <c r="K238">
        <f>PRODUCT(INDEX(Overzicht!$B$2:$E$35,MATCH(demand!K$1,Overzicht!$B$2:$B$35,0),4),INDEX(Verdeelsleutels_percentage!$A:$AB,MATCH(demand!$C238,Verdeelsleutels_percentage!$C:$C,0),MATCH(INDEX(Overzicht!$B$1:$F$35,MATCH(demand!K$1,Overzicht!$B:$B,0),5),Verdeelsleutels_percentage!$1:$1,0)))</f>
        <v>3.677430734357376E-4</v>
      </c>
      <c r="L238">
        <f>PRODUCT(INDEX(Overzicht!$B$2:$E$35,MATCH(demand!L$1,Overzicht!$B$2:$B$35,0),4),INDEX(Verdeelsleutels_percentage!$A:$AB,MATCH(demand!$C238,Verdeelsleutels_percentage!$C:$C,0),MATCH(INDEX(Overzicht!$B$1:$F$35,MATCH(demand!L$1,Overzicht!$B:$B,0),5),Verdeelsleutels_percentage!$1:$1,0)))</f>
        <v>6.2119307635276908E-3</v>
      </c>
      <c r="M238">
        <f>PRODUCT(INDEX(Overzicht!$B$2:$E$35,MATCH(demand!M$1,Overzicht!$B$2:$B$35,0),4),INDEX(Verdeelsleutels_percentage!$A:$AB,MATCH(demand!$C238,Verdeelsleutels_percentage!$C:$C,0),MATCH(INDEX(Overzicht!$B$1:$F$35,MATCH(demand!M$1,Overzicht!$B:$B,0),5),Verdeelsleutels_percentage!$1:$1,0)))</f>
        <v>3.1879508107911471E-3</v>
      </c>
      <c r="N238">
        <f>PRODUCT(INDEX(Overzicht!$B$2:$E$35,MATCH(demand!N$1,Overzicht!$B$2:$B$35,0),4),INDEX(Verdeelsleutels_percentage!$A:$AB,MATCH(demand!$C238,Verdeelsleutels_percentage!$C:$C,0),MATCH(INDEX(Overzicht!$B$1:$F$35,MATCH(demand!N$1,Overzicht!$B:$B,0),5),Verdeelsleutels_percentage!$1:$1,0)))</f>
        <v>3.8908887775364567E-2</v>
      </c>
      <c r="O238">
        <f>PRODUCT(INDEX(Overzicht!$B$2:$E$35,MATCH(demand!O$1,Overzicht!$B$2:$B$35,0),4),INDEX(Verdeelsleutels_percentage!$A:$AB,MATCH(demand!$C238,Verdeelsleutels_percentage!$C:$C,0),MATCH(INDEX(Overzicht!$B$1:$F$35,MATCH(demand!O$1,Overzicht!$B:$B,0),5),Verdeelsleutels_percentage!$1:$1,0)))</f>
        <v>0</v>
      </c>
      <c r="P238">
        <f>PRODUCT(INDEX(Overzicht!$B$2:$E$35,MATCH(demand!P$1,Overzicht!$B$2:$B$35,0),4),INDEX(Verdeelsleutels_percentage!$A:$AB,MATCH(demand!$C238,Verdeelsleutels_percentage!$C:$C,0),MATCH(INDEX(Overzicht!$B$1:$F$35,MATCH(demand!P$1,Overzicht!$B:$B,0),5),Verdeelsleutels_percentage!$1:$1,0)))</f>
        <v>1.2171909387337315E-3</v>
      </c>
      <c r="Q238">
        <f>PRODUCT(INDEX(Overzicht!$B$2:$E$35,MATCH(demand!Q$1,Overzicht!$B$2:$B$35,0),4),INDEX(Verdeelsleutels_percentage!$A:$AB,MATCH(demand!$C238,Verdeelsleutels_percentage!$C:$C,0),MATCH(INDEX(Overzicht!$B$1:$F$35,MATCH(demand!Q$1,Overzicht!$B:$B,0),5),Verdeelsleutels_percentage!$1:$1,0)))</f>
        <v>6.1472231514076107E-3</v>
      </c>
      <c r="R238">
        <f>PRODUCT(INDEX(Overzicht!$B$2:$E$35,MATCH(demand!R$1,Overzicht!$B$2:$B$35,0),4),INDEX(Verdeelsleutels_percentage!$A:$AB,MATCH(demand!$C238,Verdeelsleutels_percentage!$C:$C,0),MATCH(INDEX(Overzicht!$B$1:$F$35,MATCH(demand!R$1,Overzicht!$B:$B,0),5),Verdeelsleutels_percentage!$1:$1,0)))</f>
        <v>1.1000294060413618E-3</v>
      </c>
      <c r="S238">
        <f>PRODUCT(INDEX(Overzicht!$B$2:$E$35,MATCH(demand!S$1,Overzicht!$B$2:$B$35,0),4),INDEX(Verdeelsleutels_percentage!$A:$AB,MATCH(demand!$C238,Verdeelsleutels_percentage!$C:$C,0),MATCH(INDEX(Overzicht!$B$1:$F$35,MATCH(demand!S$1,Overzicht!$B:$B,0),5),Verdeelsleutels_percentage!$1:$1,0)))</f>
        <v>8.4551279836904674E-3</v>
      </c>
      <c r="T238">
        <f>PRODUCT(INDEX(Overzicht!$B$2:$E$35,MATCH(demand!T$1,Overzicht!$B$2:$B$35,0),4),INDEX(Verdeelsleutels_percentage!$A:$AB,MATCH(demand!$C238,Verdeelsleutels_percentage!$C:$C,0),MATCH(INDEX(Overzicht!$B$1:$F$35,MATCH(demand!T$1,Overzicht!$B:$B,0),5),Verdeelsleutels_percentage!$1:$1,0)))</f>
        <v>6.9021452928085449E-3</v>
      </c>
      <c r="U238">
        <f>PRODUCT(INDEX(Overzicht!$B$2:$E$35,MATCH(demand!U$1,Overzicht!$B$2:$B$35,0),4),INDEX(Verdeelsleutels_percentage!$A:$AB,MATCH(demand!$C238,Verdeelsleutels_percentage!$C:$C,0),MATCH(INDEX(Overzicht!$B$1:$F$35,MATCH(demand!U$1,Overzicht!$B:$B,0),5),Verdeelsleutels_percentage!$1:$1,0)))</f>
        <v>2.1569204040026702E-2</v>
      </c>
      <c r="V238">
        <f>PRODUCT(INDEX(Overzicht!$B$2:$E$35,MATCH(demand!V$1,Overzicht!$B$2:$B$35,0),4),INDEX(Verdeelsleutels_percentage!$A:$AB,MATCH(demand!$C238,Verdeelsleutels_percentage!$C:$C,0),MATCH(INDEX(Overzicht!$B$1:$F$35,MATCH(demand!V$1,Overzicht!$B:$B,0),5),Verdeelsleutels_percentage!$1:$1,0)))</f>
        <v>1.89808995552235E-3</v>
      </c>
      <c r="W238">
        <f>PRODUCT(INDEX(Overzicht!$B$2:$E$35,MATCH(demand!W$1,Overzicht!$B$2:$B$35,0),4),INDEX(Verdeelsleutels_percentage!$A:$AB,MATCH(demand!$C238,Verdeelsleutels_percentage!$C:$C,0),MATCH(INDEX(Overzicht!$B$1:$F$35,MATCH(demand!W$1,Overzicht!$B:$B,0),5),Verdeelsleutels_percentage!$1:$1,0)))</f>
        <v>2.0706435878425633E-2</v>
      </c>
      <c r="X238">
        <f>PRODUCT(INDEX(Overzicht!$B$2:$E$35,MATCH(demand!X$1,Overzicht!$B$2:$B$35,0),4),INDEX(Verdeelsleutels_percentage!$A:$AB,MATCH(demand!$C238,Verdeelsleutels_percentage!$C:$C,0),MATCH(INDEX(Overzicht!$B$1:$F$35,MATCH(demand!X$1,Overzicht!$B:$B,0),5),Verdeelsleutels_percentage!$1:$1,0)))</f>
        <v>3.7413191900840977E-3</v>
      </c>
      <c r="Y238">
        <f>PRODUCT(INDEX(Overzicht!$B$2:$E$35,MATCH(demand!Y$1,Overzicht!$B$2:$B$35,0),4),INDEX(Verdeelsleutels_percentage!$A:$AB,MATCH(demand!$C238,Verdeelsleutels_percentage!$C:$C,0),MATCH(INDEX(Overzicht!$B$1:$F$35,MATCH(demand!Y$1,Overzicht!$B:$B,0),5),Verdeelsleutels_percentage!$1:$1,0)))</f>
        <v>5.7501686925422465E-7</v>
      </c>
      <c r="Z238">
        <f>PRODUCT(INDEX(Overzicht!$B$2:$E$35,MATCH(demand!Z$1,Overzicht!$B$2:$B$35,0),4),INDEX(Verdeelsleutels_percentage!$A:$AB,MATCH(demand!$C238,Verdeelsleutels_percentage!$C:$C,0),MATCH(INDEX(Overzicht!$B$1:$F$35,MATCH(demand!Z$1,Overzicht!$B:$B,0),5),Verdeelsleutels_percentage!$1:$1,0)))</f>
        <v>0</v>
      </c>
      <c r="AA238">
        <f>PRODUCT(INDEX(Overzicht!$B$2:$E$35,MATCH(demand!AA$1,Overzicht!$B$2:$B$35,0),4),INDEX(Verdeelsleutels_percentage!$A:$AB,MATCH(demand!$C238,Verdeelsleutels_percentage!$C:$C,0),MATCH(INDEX(Overzicht!$B$1:$F$35,MATCH(demand!AA$1,Overzicht!$B:$B,0),5),Verdeelsleutels_percentage!$1:$1,0)))</f>
        <v>1.3450687000098824E-5</v>
      </c>
      <c r="AB238">
        <f>PRODUCT(INDEX(Overzicht!$B$2:$E$35,MATCH(demand!AB$1,Overzicht!$B$2:$B$35,0),4),INDEX(Verdeelsleutels_percentage!$A:$AB,MATCH(demand!$C238,Verdeelsleutels_percentage!$C:$C,0),MATCH(INDEX(Overzicht!$B$1:$F$35,MATCH(demand!AB$1,Overzicht!$B:$B,0),5),Verdeelsleutels_percentage!$1:$1,0)))</f>
        <v>9.2058360289285022E-3</v>
      </c>
      <c r="AC238">
        <f>PRODUCT(INDEX(Overzicht!$B$2:$E$35,MATCH(demand!AC$1,Overzicht!$B$2:$B$35,0),4),INDEX(Verdeelsleutels_percentage!$A:$AB,MATCH(demand!$C238,Verdeelsleutels_percentage!$C:$C,0),MATCH(INDEX(Overzicht!$B$1:$F$35,MATCH(demand!AC$1,Overzicht!$B:$B,0),5),Verdeelsleutels_percentage!$1:$1,0)))</f>
        <v>7.6717444009422964E-4</v>
      </c>
      <c r="AD238">
        <f>PRODUCT(INDEX(Overzicht!$B$2:$E$35,MATCH(demand!AD$1,Overzicht!$B$2:$B$35,0),4),INDEX(Verdeelsleutels_percentage!$A:$AB,MATCH(demand!$C238,Verdeelsleutels_percentage!$C:$C,0),MATCH(INDEX(Overzicht!$B$1:$F$35,MATCH(demand!AD$1,Overzicht!$B:$B,0),5),Verdeelsleutels_percentage!$1:$1,0)))</f>
        <v>0</v>
      </c>
      <c r="AE238">
        <f>PRODUCT(INDEX(Overzicht!$B$2:$E$35,MATCH(demand!AE$1,Overzicht!$B$2:$B$35,0),4),INDEX(Verdeelsleutels_percentage!$A:$AB,MATCH(demand!$C238,Verdeelsleutels_percentage!$C:$C,0),MATCH(INDEX(Overzicht!$B$1:$F$35,MATCH(demand!AE$1,Overzicht!$B:$B,0),5),Verdeelsleutels_percentage!$1:$1,0)))</f>
        <v>0</v>
      </c>
      <c r="AF238">
        <f>PRODUCT(INDEX(Overzicht!$B$2:$E$35,MATCH(demand!AF$1,Overzicht!$B$2:$B$35,0),4),INDEX(Verdeelsleutels_percentage!$A:$AB,MATCH(demand!$C238,Verdeelsleutels_percentage!$C:$C,0),MATCH(INDEX(Overzicht!$B$1:$F$35,MATCH(demand!AF$1,Overzicht!$B:$B,0),5),Verdeelsleutels_percentage!$1:$1,0)))</f>
        <v>0</v>
      </c>
      <c r="AG238">
        <f>PRODUCT(INDEX(Overzicht!$B$2:$E$35,MATCH(demand!AG$1,Overzicht!$B$2:$B$35,0),4),INDEX(Verdeelsleutels_percentage!$A:$AB,MATCH(demand!$C238,Verdeelsleutels_percentage!$C:$C,0),MATCH(INDEX(Overzicht!$B$1:$F$35,MATCH(demand!AG$1,Overzicht!$B:$B,0),5),Verdeelsleutels_percentage!$1:$1,0)))</f>
        <v>0</v>
      </c>
      <c r="AH238">
        <f>PRODUCT(INDEX(Overzicht!$B$2:$E$35,MATCH(demand!AH$1,Overzicht!$B$2:$B$35,0),4),INDEX(Verdeelsleutels_percentage!$A:$AB,MATCH(demand!$C238,Verdeelsleutels_percentage!$C:$C,0),MATCH(INDEX(Overzicht!$B$1:$F$35,MATCH(demand!AH$1,Overzicht!$B:$B,0),5),Verdeelsleutels_percentage!$1:$1,0)))</f>
        <v>1.748589310012847E-4</v>
      </c>
      <c r="AI238">
        <f>PRODUCT(INDEX(Overzicht!$B$2:$E$35,MATCH(demand!AI$1,Overzicht!$B$2:$B$35,0),4),INDEX(Verdeelsleutels_percentage!$A:$AB,MATCH(demand!$C238,Verdeelsleutels_percentage!$C:$C,0),MATCH(INDEX(Overzicht!$B$1:$F$35,MATCH(demand!AI$1,Overzicht!$B:$B,0),5),Verdeelsleutels_percentage!$1:$1,0)))</f>
        <v>2.6901374000197649E-5</v>
      </c>
      <c r="AJ238">
        <f>PRODUCT(INDEX(Overzicht!$B$2:$E$35,MATCH(demand!AJ$1,Overzicht!$B$2:$B$35,0),4),INDEX(Verdeelsleutels_percentage!$A:$AB,MATCH(demand!$C238,Verdeelsleutels_percentage!$C:$C,0),MATCH(INDEX(Overzicht!$B$1:$F$35,MATCH(demand!AJ$1,Overzicht!$B:$B,0),5),Verdeelsleutels_percentage!$1:$1,0)))</f>
        <v>0</v>
      </c>
      <c r="AK238">
        <f>PRODUCT(INDEX(Overzicht!$B$2:$E$35,MATCH(demand!AK$1,Overzicht!$B$2:$B$35,0),4),INDEX(Verdeelsleutels_percentage!$A:$AB,MATCH(demand!$C238,Verdeelsleutels_percentage!$C:$C,0),MATCH(INDEX(Overzicht!$B$1:$F$35,MATCH(demand!AK$1,Overzicht!$B:$B,0),5),Verdeelsleutels_percentage!$1:$1,0)))</f>
        <v>2.6918366641953326E-4</v>
      </c>
      <c r="AL238">
        <f>PRODUCT(INDEX(Overzicht!$B$2:$E$35,MATCH(demand!AL$1,Overzicht!$B$2:$B$35,0),4),INDEX(Verdeelsleutels_percentage!$A:$AB,MATCH(demand!$C238,Verdeelsleutels_percentage!$C:$C,0),MATCH(INDEX(Overzicht!$B$1:$F$35,MATCH(demand!AL$1,Overzicht!$B:$B,0),5),Verdeelsleutels_percentage!$1:$1,0)))</f>
        <v>3.4510726464042725E-3</v>
      </c>
      <c r="AM238">
        <f>PRODUCT(INDEX(Overzicht!$B$2:$E$35,MATCH(demand!AM$1,Overzicht!$B$2:$B$35,0),4),INDEX(Verdeelsleutels_percentage!$A:$AB,MATCH(demand!$C238,Verdeelsleutels_percentage!$C:$C,0),MATCH(INDEX(Overzicht!$B$1:$F$35,MATCH(demand!AM$1,Overzicht!$B:$B,0),5),Verdeelsleutels_percentage!$1:$1,0)))</f>
        <v>6.9021452928085449E-3</v>
      </c>
      <c r="AN238">
        <f>PRODUCT(INDEX(Overzicht!$B$2:$E$35,MATCH(demand!AN$1,Overzicht!$B$2:$B$35,0),4),INDEX(Verdeelsleutels_percentage!$A:$AB,MATCH(demand!$C238,Verdeelsleutels_percentage!$C:$C,0),MATCH(INDEX(Overzicht!$B$1:$F$35,MATCH(demand!AN$1,Overzicht!$B:$B,0),5),Verdeelsleutels_percentage!$1:$1,0)))</f>
        <v>3.4510726464042725E-3</v>
      </c>
      <c r="AO238">
        <f>PRODUCT(INDEX(Overzicht!$B$2:$E$35,MATCH(demand!AO$1,Overzicht!$B$2:$B$35,0),4),INDEX(Verdeelsleutels_percentage!$A:$AB,MATCH(demand!$C238,Verdeelsleutels_percentage!$C:$C,0),MATCH(INDEX(Overzicht!$B$1:$F$35,MATCH(demand!AO$1,Overzicht!$B:$B,0),5),Verdeelsleutels_percentage!$1:$1,0)))</f>
        <v>1.2078754262414953E-2</v>
      </c>
    </row>
    <row r="239" spans="2:41">
      <c r="B239" t="str">
        <f>INDEX('ETLocal datasets'!B:C,MATCH(C239,'ETLocal datasets'!C:C,0),1)</f>
        <v>GM0755</v>
      </c>
      <c r="C239" t="str">
        <f>'ETLocal datasets'!C222</f>
        <v>Boekel</v>
      </c>
      <c r="D239">
        <f t="shared" si="18"/>
        <v>2.5673826193713726E-2</v>
      </c>
      <c r="E239">
        <f t="shared" si="19"/>
        <v>5.3836992762039376E-2</v>
      </c>
      <c r="F239">
        <f t="shared" si="20"/>
        <v>6.4328753293207567E-3</v>
      </c>
      <c r="G239">
        <f t="shared" si="21"/>
        <v>1.32333435346027E-2</v>
      </c>
      <c r="H239">
        <f>PRODUCT(INDEX(Overzicht!$B$2:$E$35,MATCH(demand!H$1,Overzicht!$B$2:$B$35,0),4),INDEX(Verdeelsleutels_percentage!$A:$AB,MATCH(demand!$C239,Verdeelsleutels_percentage!$C:$C,0),MATCH(INDEX(Overzicht!$B$1:$F$35,MATCH(demand!H$1,Overzicht!$B:$B,0),5),Verdeelsleutels_percentage!$1:$1,0)))</f>
        <v>6.4328753293207567E-3</v>
      </c>
      <c r="I239">
        <f>PRODUCT(INDEX(Overzicht!$B$2:$E$35,MATCH(demand!I$1,Overzicht!$B$2:$B$35,0),4),INDEX(Verdeelsleutels_percentage!$A:$AB,MATCH(demand!$C239,Verdeelsleutels_percentage!$C:$C,0),MATCH(INDEX(Overzicht!$B$1:$F$35,MATCH(demand!I$1,Overzicht!$B:$B,0),5),Verdeelsleutels_percentage!$1:$1,0)))</f>
        <v>7.8936510740328421E-3</v>
      </c>
      <c r="J239">
        <f>PRODUCT(INDEX(Overzicht!$B$2:$E$35,MATCH(demand!J$1,Overzicht!$B$2:$B$35,0),4),INDEX(Verdeelsleutels_percentage!$A:$AB,MATCH(demand!$C239,Verdeelsleutels_percentage!$C:$C,0),MATCH(INDEX(Overzicht!$B$1:$F$35,MATCH(demand!J$1,Overzicht!$B:$B,0),5),Verdeelsleutels_percentage!$1:$1,0)))</f>
        <v>1.4703715038447444E-3</v>
      </c>
      <c r="K239">
        <f>PRODUCT(INDEX(Overzicht!$B$2:$E$35,MATCH(demand!K$1,Overzicht!$B$2:$B$35,0),4),INDEX(Verdeelsleutels_percentage!$A:$AB,MATCH(demand!$C239,Verdeelsleutels_percentage!$C:$C,0),MATCH(INDEX(Overzicht!$B$1:$F$35,MATCH(demand!K$1,Overzicht!$B:$B,0),5),Verdeelsleutels_percentage!$1:$1,0)))</f>
        <v>9.2092595863716505E-4</v>
      </c>
      <c r="L239">
        <f>PRODUCT(INDEX(Overzicht!$B$2:$E$35,MATCH(demand!L$1,Overzicht!$B$2:$B$35,0),4),INDEX(Verdeelsleutels_percentage!$A:$AB,MATCH(demand!$C239,Verdeelsleutels_percentage!$C:$C,0),MATCH(INDEX(Overzicht!$B$1:$F$35,MATCH(demand!L$1,Overzicht!$B:$B,0),5),Verdeelsleutels_percentage!$1:$1,0)))</f>
        <v>2.2055572557671166E-3</v>
      </c>
      <c r="M239">
        <f>PRODUCT(INDEX(Overzicht!$B$2:$E$35,MATCH(demand!M$1,Overzicht!$B$2:$B$35,0),4),INDEX(Verdeelsleutels_percentage!$A:$AB,MATCH(demand!$C239,Verdeelsleutels_percentage!$C:$C,0),MATCH(INDEX(Overzicht!$B$1:$F$35,MATCH(demand!M$1,Overzicht!$B:$B,0),5),Verdeelsleutels_percentage!$1:$1,0)))</f>
        <v>9.1421795526831981E-3</v>
      </c>
      <c r="N239">
        <f>PRODUCT(INDEX(Overzicht!$B$2:$E$35,MATCH(demand!N$1,Overzicht!$B$2:$B$35,0),4),INDEX(Verdeelsleutels_percentage!$A:$AB,MATCH(demand!$C239,Verdeelsleutels_percentage!$C:$C,0),MATCH(INDEX(Overzicht!$B$1:$F$35,MATCH(demand!N$1,Overzicht!$B:$B,0),5),Verdeelsleutels_percentage!$1:$1,0)))</f>
        <v>3.1119005992467193E-2</v>
      </c>
      <c r="O239">
        <f>PRODUCT(INDEX(Overzicht!$B$2:$E$35,MATCH(demand!O$1,Overzicht!$B$2:$B$35,0),4),INDEX(Verdeelsleutels_percentage!$A:$AB,MATCH(demand!$C239,Verdeelsleutels_percentage!$C:$C,0),MATCH(INDEX(Overzicht!$B$1:$F$35,MATCH(demand!O$1,Overzicht!$B:$B,0),5),Verdeelsleutels_percentage!$1:$1,0)))</f>
        <v>0</v>
      </c>
      <c r="P239">
        <f>PRODUCT(INDEX(Overzicht!$B$2:$E$35,MATCH(demand!P$1,Overzicht!$B$2:$B$35,0),4),INDEX(Verdeelsleutels_percentage!$A:$AB,MATCH(demand!$C239,Verdeelsleutels_percentage!$C:$C,0),MATCH(INDEX(Overzicht!$B$1:$F$35,MATCH(demand!P$1,Overzicht!$B:$B,0),5),Verdeelsleutels_percentage!$1:$1,0)))</f>
        <v>3.1609298889428913E-3</v>
      </c>
      <c r="Q239">
        <f>PRODUCT(INDEX(Overzicht!$B$2:$E$35,MATCH(demand!Q$1,Overzicht!$B$2:$B$35,0),4),INDEX(Verdeelsleutels_percentage!$A:$AB,MATCH(demand!$C239,Verdeelsleutels_percentage!$C:$C,0),MATCH(INDEX(Overzicht!$B$1:$F$35,MATCH(demand!Q$1,Overzicht!$B:$B,0),5),Verdeelsleutels_percentage!$1:$1,0)))</f>
        <v>2.1825827010195425E-3</v>
      </c>
      <c r="R239">
        <f>PRODUCT(INDEX(Overzicht!$B$2:$E$35,MATCH(demand!R$1,Overzicht!$B$2:$B$35,0),4),INDEX(Verdeelsleutels_percentage!$A:$AB,MATCH(demand!$C239,Verdeelsleutels_percentage!$C:$C,0),MATCH(INDEX(Overzicht!$B$1:$F$35,MATCH(demand!R$1,Overzicht!$B:$B,0),5),Verdeelsleutels_percentage!$1:$1,0)))</f>
        <v>3.9056743070876019E-4</v>
      </c>
      <c r="S239">
        <f>PRODUCT(INDEX(Overzicht!$B$2:$E$35,MATCH(demand!S$1,Overzicht!$B$2:$B$35,0),4),INDEX(Verdeelsleutels_percentage!$A:$AB,MATCH(demand!$C239,Verdeelsleutels_percentage!$C:$C,0),MATCH(INDEX(Overzicht!$B$1:$F$35,MATCH(demand!S$1,Overzicht!$B:$B,0),5),Verdeelsleutels_percentage!$1:$1,0)))</f>
        <v>3.0020084870163535E-3</v>
      </c>
      <c r="T239">
        <f>PRODUCT(INDEX(Overzicht!$B$2:$E$35,MATCH(demand!T$1,Overzicht!$B$2:$B$35,0),4),INDEX(Verdeelsleutels_percentage!$A:$AB,MATCH(demand!$C239,Verdeelsleutels_percentage!$C:$C,0),MATCH(INDEX(Overzicht!$B$1:$F$35,MATCH(demand!T$1,Overzicht!$B:$B,0),5),Verdeelsleutels_percentage!$1:$1,0)))</f>
        <v>2.450619173074574E-3</v>
      </c>
      <c r="U239">
        <f>PRODUCT(INDEX(Overzicht!$B$2:$E$35,MATCH(demand!U$1,Overzicht!$B$2:$B$35,0),4),INDEX(Verdeelsleutels_percentage!$A:$AB,MATCH(demand!$C239,Verdeelsleutels_percentage!$C:$C,0),MATCH(INDEX(Overzicht!$B$1:$F$35,MATCH(demand!U$1,Overzicht!$B:$B,0),5),Verdeelsleutels_percentage!$1:$1,0)))</f>
        <v>7.6581849158580441E-3</v>
      </c>
      <c r="V239">
        <f>PRODUCT(INDEX(Overzicht!$B$2:$E$35,MATCH(demand!V$1,Overzicht!$B$2:$B$35,0),4),INDEX(Verdeelsleutels_percentage!$A:$AB,MATCH(demand!$C239,Verdeelsleutels_percentage!$C:$C,0),MATCH(INDEX(Overzicht!$B$1:$F$35,MATCH(demand!V$1,Overzicht!$B:$B,0),5),Verdeelsleutels_percentage!$1:$1,0)))</f>
        <v>6.7392027259550796E-4</v>
      </c>
      <c r="W239">
        <f>PRODUCT(INDEX(Overzicht!$B$2:$E$35,MATCH(demand!W$1,Overzicht!$B$2:$B$35,0),4),INDEX(Verdeelsleutels_percentage!$A:$AB,MATCH(demand!$C239,Verdeelsleutels_percentage!$C:$C,0),MATCH(INDEX(Overzicht!$B$1:$F$35,MATCH(demand!W$1,Overzicht!$B:$B,0),5),Verdeelsleutels_percentage!$1:$1,0)))</f>
        <v>7.351857519223722E-3</v>
      </c>
      <c r="X239">
        <f>PRODUCT(INDEX(Overzicht!$B$2:$E$35,MATCH(demand!X$1,Overzicht!$B$2:$B$35,0),4),INDEX(Verdeelsleutels_percentage!$A:$AB,MATCH(demand!$C239,Verdeelsleutels_percentage!$C:$C,0),MATCH(INDEX(Overzicht!$B$1:$F$35,MATCH(demand!X$1,Overzicht!$B:$B,0),5),Verdeelsleutels_percentage!$1:$1,0)))</f>
        <v>7.3490198376651914E-4</v>
      </c>
      <c r="Y239">
        <f>PRODUCT(INDEX(Overzicht!$B$2:$E$35,MATCH(demand!Y$1,Overzicht!$B$2:$B$35,0),4),INDEX(Verdeelsleutels_percentage!$A:$AB,MATCH(demand!$C239,Verdeelsleutels_percentage!$C:$C,0),MATCH(INDEX(Overzicht!$B$1:$F$35,MATCH(demand!Y$1,Overzicht!$B:$B,0),5),Verdeelsleutels_percentage!$1:$1,0)))</f>
        <v>1.1163891344563405E-6</v>
      </c>
      <c r="Z239">
        <f>PRODUCT(INDEX(Overzicht!$B$2:$E$35,MATCH(demand!Z$1,Overzicht!$B$2:$B$35,0),4),INDEX(Verdeelsleutels_percentage!$A:$AB,MATCH(demand!$C239,Verdeelsleutels_percentage!$C:$C,0),MATCH(INDEX(Overzicht!$B$1:$F$35,MATCH(demand!Z$1,Overzicht!$B:$B,0),5),Verdeelsleutels_percentage!$1:$1,0)))</f>
        <v>0</v>
      </c>
      <c r="AA239">
        <f>PRODUCT(INDEX(Overzicht!$B$2:$E$35,MATCH(demand!AA$1,Overzicht!$B$2:$B$35,0),4),INDEX(Verdeelsleutels_percentage!$A:$AB,MATCH(demand!$C239,Verdeelsleutels_percentage!$C:$C,0),MATCH(INDEX(Overzicht!$B$1:$F$35,MATCH(demand!AA$1,Overzicht!$B:$B,0),5),Verdeelsleutels_percentage!$1:$1,0)))</f>
        <v>2.6114365718276973E-5</v>
      </c>
      <c r="AB239">
        <f>PRODUCT(INDEX(Overzicht!$B$2:$E$35,MATCH(demand!AB$1,Overzicht!$B$2:$B$35,0),4),INDEX(Verdeelsleutels_percentage!$A:$AB,MATCH(demand!$C239,Verdeelsleutels_percentage!$C:$C,0),MATCH(INDEX(Overzicht!$B$1:$F$35,MATCH(demand!AB$1,Overzicht!$B:$B,0),5),Verdeelsleutels_percentage!$1:$1,0)))</f>
        <v>2.5094251638042094E-3</v>
      </c>
      <c r="AC239">
        <f>PRODUCT(INDEX(Overzicht!$B$2:$E$35,MATCH(demand!AC$1,Overzicht!$B$2:$B$35,0),4),INDEX(Verdeelsleutels_percentage!$A:$AB,MATCH(demand!$C239,Verdeelsleutels_percentage!$C:$C,0),MATCH(INDEX(Overzicht!$B$1:$F$35,MATCH(demand!AC$1,Overzicht!$B:$B,0),5),Verdeelsleutels_percentage!$1:$1,0)))</f>
        <v>1.7313132950697924E-4</v>
      </c>
      <c r="AD239">
        <f>PRODUCT(INDEX(Overzicht!$B$2:$E$35,MATCH(demand!AD$1,Overzicht!$B$2:$B$35,0),4),INDEX(Verdeelsleutels_percentage!$A:$AB,MATCH(demand!$C239,Verdeelsleutels_percentage!$C:$C,0),MATCH(INDEX(Overzicht!$B$1:$F$35,MATCH(demand!AD$1,Overzicht!$B:$B,0),5),Verdeelsleutels_percentage!$1:$1,0)))</f>
        <v>0</v>
      </c>
      <c r="AE239">
        <f>PRODUCT(INDEX(Overzicht!$B$2:$E$35,MATCH(demand!AE$1,Overzicht!$B$2:$B$35,0),4),INDEX(Verdeelsleutels_percentage!$A:$AB,MATCH(demand!$C239,Verdeelsleutels_percentage!$C:$C,0),MATCH(INDEX(Overzicht!$B$1:$F$35,MATCH(demand!AE$1,Overzicht!$B:$B,0),5),Verdeelsleutels_percentage!$1:$1,0)))</f>
        <v>0</v>
      </c>
      <c r="AF239">
        <f>PRODUCT(INDEX(Overzicht!$B$2:$E$35,MATCH(demand!AF$1,Overzicht!$B$2:$B$35,0),4),INDEX(Verdeelsleutels_percentage!$A:$AB,MATCH(demand!$C239,Verdeelsleutels_percentage!$C:$C,0),MATCH(INDEX(Overzicht!$B$1:$F$35,MATCH(demand!AF$1,Overzicht!$B:$B,0),5),Verdeelsleutels_percentage!$1:$1,0)))</f>
        <v>0</v>
      </c>
      <c r="AG239">
        <f>PRODUCT(INDEX(Overzicht!$B$2:$E$35,MATCH(demand!AG$1,Overzicht!$B$2:$B$35,0),4),INDEX(Verdeelsleutels_percentage!$A:$AB,MATCH(demand!$C239,Verdeelsleutels_percentage!$C:$C,0),MATCH(INDEX(Overzicht!$B$1:$F$35,MATCH(demand!AG$1,Overzicht!$B:$B,0),5),Verdeelsleutels_percentage!$1:$1,0)))</f>
        <v>0</v>
      </c>
      <c r="AH239">
        <f>PRODUCT(INDEX(Overzicht!$B$2:$E$35,MATCH(demand!AH$1,Overzicht!$B$2:$B$35,0),4),INDEX(Verdeelsleutels_percentage!$A:$AB,MATCH(demand!$C239,Verdeelsleutels_percentage!$C:$C,0),MATCH(INDEX(Overzicht!$B$1:$F$35,MATCH(demand!AH$1,Overzicht!$B:$B,0),5),Verdeelsleutels_percentage!$1:$1,0)))</f>
        <v>3.3948675433760064E-4</v>
      </c>
      <c r="AI239">
        <f>PRODUCT(INDEX(Overzicht!$B$2:$E$35,MATCH(demand!AI$1,Overzicht!$B$2:$B$35,0),4),INDEX(Verdeelsleutels_percentage!$A:$AB,MATCH(demand!$C239,Verdeelsleutels_percentage!$C:$C,0),MATCH(INDEX(Overzicht!$B$1:$F$35,MATCH(demand!AI$1,Overzicht!$B:$B,0),5),Verdeelsleutels_percentage!$1:$1,0)))</f>
        <v>5.2228731436553945E-5</v>
      </c>
      <c r="AJ239">
        <f>PRODUCT(INDEX(Overzicht!$B$2:$E$35,MATCH(demand!AJ$1,Overzicht!$B$2:$B$35,0),4),INDEX(Verdeelsleutels_percentage!$A:$AB,MATCH(demand!$C239,Verdeelsleutels_percentage!$C:$C,0),MATCH(INDEX(Overzicht!$B$1:$F$35,MATCH(demand!AJ$1,Overzicht!$B:$B,0),5),Verdeelsleutels_percentage!$1:$1,0)))</f>
        <v>0</v>
      </c>
      <c r="AK239">
        <f>PRODUCT(INDEX(Overzicht!$B$2:$E$35,MATCH(demand!AK$1,Overzicht!$B$2:$B$35,0),4),INDEX(Verdeelsleutels_percentage!$A:$AB,MATCH(demand!$C239,Verdeelsleutels_percentage!$C:$C,0),MATCH(INDEX(Overzicht!$B$1:$F$35,MATCH(demand!AK$1,Overzicht!$B:$B,0),5),Verdeelsleutels_percentage!$1:$1,0)))</f>
        <v>9.5574147749908381E-5</v>
      </c>
      <c r="AL239">
        <f>PRODUCT(INDEX(Overzicht!$B$2:$E$35,MATCH(demand!AL$1,Overzicht!$B$2:$B$35,0),4),INDEX(Verdeelsleutels_percentage!$A:$AB,MATCH(demand!$C239,Verdeelsleutels_percentage!$C:$C,0),MATCH(INDEX(Overzicht!$B$1:$F$35,MATCH(demand!AL$1,Overzicht!$B:$B,0),5),Verdeelsleutels_percentage!$1:$1,0)))</f>
        <v>1.225309586537287E-3</v>
      </c>
      <c r="AM239">
        <f>PRODUCT(INDEX(Overzicht!$B$2:$E$35,MATCH(demand!AM$1,Overzicht!$B$2:$B$35,0),4),INDEX(Verdeelsleutels_percentage!$A:$AB,MATCH(demand!$C239,Verdeelsleutels_percentage!$C:$C,0),MATCH(INDEX(Overzicht!$B$1:$F$35,MATCH(demand!AM$1,Overzicht!$B:$B,0),5),Verdeelsleutels_percentage!$1:$1,0)))</f>
        <v>2.450619173074574E-3</v>
      </c>
      <c r="AN239">
        <f>PRODUCT(INDEX(Overzicht!$B$2:$E$35,MATCH(demand!AN$1,Overzicht!$B$2:$B$35,0),4),INDEX(Verdeelsleutels_percentage!$A:$AB,MATCH(demand!$C239,Verdeelsleutels_percentage!$C:$C,0),MATCH(INDEX(Overzicht!$B$1:$F$35,MATCH(demand!AN$1,Overzicht!$B:$B,0),5),Verdeelsleutels_percentage!$1:$1,0)))</f>
        <v>1.225309586537287E-3</v>
      </c>
      <c r="AO239">
        <f>PRODUCT(INDEX(Overzicht!$B$2:$E$35,MATCH(demand!AO$1,Overzicht!$B$2:$B$35,0),4),INDEX(Verdeelsleutels_percentage!$A:$AB,MATCH(demand!$C239,Verdeelsleutels_percentage!$C:$C,0),MATCH(INDEX(Overzicht!$B$1:$F$35,MATCH(demand!AO$1,Overzicht!$B:$B,0),5),Verdeelsleutels_percentage!$1:$1,0)))</f>
        <v>4.2885835528805047E-3</v>
      </c>
    </row>
    <row r="240" spans="2:41">
      <c r="B240" t="str">
        <f>INDEX('ETLocal datasets'!B:C,MATCH(C240,'ETLocal datasets'!C:C,0),1)</f>
        <v>GM0756</v>
      </c>
      <c r="C240" t="str">
        <f>'ETLocal datasets'!C223</f>
        <v>Boxmeer</v>
      </c>
      <c r="D240">
        <f t="shared" si="18"/>
        <v>4.637345662865329E-2</v>
      </c>
      <c r="E240">
        <f t="shared" si="19"/>
        <v>0.16682316192862867</v>
      </c>
      <c r="F240">
        <f t="shared" si="20"/>
        <v>1.7658813888053248E-2</v>
      </c>
      <c r="G240">
        <f t="shared" si="21"/>
        <v>3.6326702855423831E-2</v>
      </c>
      <c r="H240">
        <f>PRODUCT(INDEX(Overzicht!$B$2:$E$35,MATCH(demand!H$1,Overzicht!$B$2:$B$35,0),4),INDEX(Verdeelsleutels_percentage!$A:$AB,MATCH(demand!$C240,Verdeelsleutels_percentage!$C:$C,0),MATCH(INDEX(Overzicht!$B$1:$F$35,MATCH(demand!H$1,Overzicht!$B:$B,0),5),Verdeelsleutels_percentage!$1:$1,0)))</f>
        <v>1.7658813888053248E-2</v>
      </c>
      <c r="I240">
        <f>PRODUCT(INDEX(Overzicht!$B$2:$E$35,MATCH(demand!I$1,Overzicht!$B$2:$B$35,0),4),INDEX(Verdeelsleutels_percentage!$A:$AB,MATCH(demand!$C240,Verdeelsleutels_percentage!$C:$C,0),MATCH(INDEX(Overzicht!$B$1:$F$35,MATCH(demand!I$1,Overzicht!$B:$B,0),5),Verdeelsleutels_percentage!$1:$1,0)))</f>
        <v>1.3992697628263807E-2</v>
      </c>
      <c r="J240">
        <f>PRODUCT(INDEX(Overzicht!$B$2:$E$35,MATCH(demand!J$1,Overzicht!$B$2:$B$35,0),4),INDEX(Verdeelsleutels_percentage!$A:$AB,MATCH(demand!$C240,Verdeelsleutels_percentage!$C:$C,0),MATCH(INDEX(Overzicht!$B$1:$F$35,MATCH(demand!J$1,Overzicht!$B:$B,0),5),Verdeelsleutels_percentage!$1:$1,0)))</f>
        <v>4.0363003172693137E-3</v>
      </c>
      <c r="K240">
        <f>PRODUCT(INDEX(Overzicht!$B$2:$E$35,MATCH(demand!K$1,Overzicht!$B$2:$B$35,0),4),INDEX(Verdeelsleutels_percentage!$A:$AB,MATCH(demand!$C240,Verdeelsleutels_percentage!$C:$C,0),MATCH(INDEX(Overzicht!$B$1:$F$35,MATCH(demand!K$1,Overzicht!$B:$B,0),5),Verdeelsleutels_percentage!$1:$1,0)))</f>
        <v>1.632481389964111E-3</v>
      </c>
      <c r="L240">
        <f>PRODUCT(INDEX(Overzicht!$B$2:$E$35,MATCH(demand!L$1,Overzicht!$B$2:$B$35,0),4),INDEX(Verdeelsleutels_percentage!$A:$AB,MATCH(demand!$C240,Verdeelsleutels_percentage!$C:$C,0),MATCH(INDEX(Overzicht!$B$1:$F$35,MATCH(demand!L$1,Overzicht!$B:$B,0),5),Verdeelsleutels_percentage!$1:$1,0)))</f>
        <v>6.054450475903971E-3</v>
      </c>
      <c r="M240">
        <f>PRODUCT(INDEX(Overzicht!$B$2:$E$35,MATCH(demand!M$1,Overzicht!$B$2:$B$35,0),4),INDEX(Verdeelsleutels_percentage!$A:$AB,MATCH(demand!$C240,Verdeelsleutels_percentage!$C:$C,0),MATCH(INDEX(Overzicht!$B$1:$F$35,MATCH(demand!M$1,Overzicht!$B:$B,0),5),Verdeelsleutels_percentage!$1:$1,0)))</f>
        <v>9.2103343246608873E-3</v>
      </c>
      <c r="N240">
        <f>PRODUCT(INDEX(Overzicht!$B$2:$E$35,MATCH(demand!N$1,Overzicht!$B$2:$B$35,0),4),INDEX(Verdeelsleutels_percentage!$A:$AB,MATCH(demand!$C240,Verdeelsleutels_percentage!$C:$C,0),MATCH(INDEX(Overzicht!$B$1:$F$35,MATCH(demand!N$1,Overzicht!$B:$B,0),5),Verdeelsleutels_percentage!$1:$1,0)))</f>
        <v>9.5261355065515765E-2</v>
      </c>
      <c r="O240">
        <f>PRODUCT(INDEX(Overzicht!$B$2:$E$35,MATCH(demand!O$1,Overzicht!$B$2:$B$35,0),4),INDEX(Verdeelsleutels_percentage!$A:$AB,MATCH(demand!$C240,Verdeelsleutels_percentage!$C:$C,0),MATCH(INDEX(Overzicht!$B$1:$F$35,MATCH(demand!O$1,Overzicht!$B:$B,0),5),Verdeelsleutels_percentage!$1:$1,0)))</f>
        <v>0</v>
      </c>
      <c r="P240">
        <f>PRODUCT(INDEX(Overzicht!$B$2:$E$35,MATCH(demand!P$1,Overzicht!$B$2:$B$35,0),4),INDEX(Verdeelsleutels_percentage!$A:$AB,MATCH(demand!$C240,Verdeelsleutels_percentage!$C:$C,0),MATCH(INDEX(Overzicht!$B$1:$F$35,MATCH(demand!P$1,Overzicht!$B:$B,0),5),Verdeelsleutels_percentage!$1:$1,0)))</f>
        <v>8.0965994975948589E-3</v>
      </c>
      <c r="Q240">
        <f>PRODUCT(INDEX(Overzicht!$B$2:$E$35,MATCH(demand!Q$1,Overzicht!$B$2:$B$35,0),4),INDEX(Verdeelsleutels_percentage!$A:$AB,MATCH(demand!$C240,Verdeelsleutels_percentage!$C:$C,0),MATCH(INDEX(Overzicht!$B$1:$F$35,MATCH(demand!Q$1,Overzicht!$B:$B,0),5),Verdeelsleutels_percentage!$1:$1,0)))</f>
        <v>5.991383283446638E-3</v>
      </c>
      <c r="R240">
        <f>PRODUCT(INDEX(Overzicht!$B$2:$E$35,MATCH(demand!R$1,Overzicht!$B$2:$B$35,0),4),INDEX(Verdeelsleutels_percentage!$A:$AB,MATCH(demand!$C240,Verdeelsleutels_percentage!$C:$C,0),MATCH(INDEX(Overzicht!$B$1:$F$35,MATCH(demand!R$1,Overzicht!$B:$B,0),5),Verdeelsleutels_percentage!$1:$1,0)))</f>
        <v>1.0721422717746615E-3</v>
      </c>
      <c r="S240">
        <f>PRODUCT(INDEX(Overzicht!$B$2:$E$35,MATCH(demand!S$1,Overzicht!$B$2:$B$35,0),4),INDEX(Verdeelsleutels_percentage!$A:$AB,MATCH(demand!$C240,Verdeelsleutels_percentage!$C:$C,0),MATCH(INDEX(Overzicht!$B$1:$F$35,MATCH(demand!S$1,Overzicht!$B:$B,0),5),Verdeelsleutels_percentage!$1:$1,0)))</f>
        <v>8.2407798144248506E-3</v>
      </c>
      <c r="T240">
        <f>PRODUCT(INDEX(Overzicht!$B$2:$E$35,MATCH(demand!T$1,Overzicht!$B$2:$B$35,0),4),INDEX(Verdeelsleutels_percentage!$A:$AB,MATCH(demand!$C240,Verdeelsleutels_percentage!$C:$C,0),MATCH(INDEX(Overzicht!$B$1:$F$35,MATCH(demand!T$1,Overzicht!$B:$B,0),5),Verdeelsleutels_percentage!$1:$1,0)))</f>
        <v>6.7271671954488568E-3</v>
      </c>
      <c r="U240">
        <f>PRODUCT(INDEX(Overzicht!$B$2:$E$35,MATCH(demand!U$1,Overzicht!$B$2:$B$35,0),4),INDEX(Verdeelsleutels_percentage!$A:$AB,MATCH(demand!$C240,Verdeelsleutels_percentage!$C:$C,0),MATCH(INDEX(Overzicht!$B$1:$F$35,MATCH(demand!U$1,Overzicht!$B:$B,0),5),Verdeelsleutels_percentage!$1:$1,0)))</f>
        <v>2.1022397485777677E-2</v>
      </c>
      <c r="V240">
        <f>PRODUCT(INDEX(Overzicht!$B$2:$E$35,MATCH(demand!V$1,Overzicht!$B$2:$B$35,0),4),INDEX(Verdeelsleutels_percentage!$A:$AB,MATCH(demand!$C240,Verdeelsleutels_percentage!$C:$C,0),MATCH(INDEX(Overzicht!$B$1:$F$35,MATCH(demand!V$1,Overzicht!$B:$B,0),5),Verdeelsleutels_percentage!$1:$1,0)))</f>
        <v>1.8499709787484359E-3</v>
      </c>
      <c r="W240">
        <f>PRODUCT(INDEX(Overzicht!$B$2:$E$35,MATCH(demand!W$1,Overzicht!$B$2:$B$35,0),4),INDEX(Verdeelsleutels_percentage!$A:$AB,MATCH(demand!$C240,Verdeelsleutels_percentage!$C:$C,0),MATCH(INDEX(Overzicht!$B$1:$F$35,MATCH(demand!W$1,Overzicht!$B:$B,0),5),Verdeelsleutels_percentage!$1:$1,0)))</f>
        <v>2.018150158634657E-2</v>
      </c>
      <c r="X240">
        <f>PRODUCT(INDEX(Overzicht!$B$2:$E$35,MATCH(demand!X$1,Overzicht!$B$2:$B$35,0),4),INDEX(Verdeelsleutels_percentage!$A:$AB,MATCH(demand!$C240,Verdeelsleutels_percentage!$C:$C,0),MATCH(INDEX(Overzicht!$B$1:$F$35,MATCH(demand!X$1,Overzicht!$B:$B,0),5),Verdeelsleutels_percentage!$1:$1,0)))</f>
        <v>8.7130424590500192E-3</v>
      </c>
      <c r="Y240">
        <f>PRODUCT(INDEX(Overzicht!$B$2:$E$35,MATCH(demand!Y$1,Overzicht!$B$2:$B$35,0),4),INDEX(Verdeelsleutels_percentage!$A:$AB,MATCH(demand!$C240,Verdeelsleutels_percentage!$C:$C,0),MATCH(INDEX(Overzicht!$B$1:$F$35,MATCH(demand!Y$1,Overzicht!$B:$B,0),5),Verdeelsleutels_percentage!$1:$1,0)))</f>
        <v>3.0926272974716911E-6</v>
      </c>
      <c r="Z240">
        <f>PRODUCT(INDEX(Overzicht!$B$2:$E$35,MATCH(demand!Z$1,Overzicht!$B$2:$B$35,0),4),INDEX(Verdeelsleutels_percentage!$A:$AB,MATCH(demand!$C240,Verdeelsleutels_percentage!$C:$C,0),MATCH(INDEX(Overzicht!$B$1:$F$35,MATCH(demand!Z$1,Overzicht!$B:$B,0),5),Verdeelsleutels_percentage!$1:$1,0)))</f>
        <v>0</v>
      </c>
      <c r="AA240">
        <f>PRODUCT(INDEX(Overzicht!$B$2:$E$35,MATCH(demand!AA$1,Overzicht!$B$2:$B$35,0),4),INDEX(Verdeelsleutels_percentage!$A:$AB,MATCH(demand!$C240,Verdeelsleutels_percentage!$C:$C,0),MATCH(INDEX(Overzicht!$B$1:$F$35,MATCH(demand!AA$1,Overzicht!$B:$B,0),5),Verdeelsleutels_percentage!$1:$1,0)))</f>
        <v>7.2342159005185761E-5</v>
      </c>
      <c r="AB240">
        <f>PRODUCT(INDEX(Overzicht!$B$2:$E$35,MATCH(demand!AB$1,Overzicht!$B$2:$B$35,0),4),INDEX(Verdeelsleutels_percentage!$A:$AB,MATCH(demand!$C240,Verdeelsleutels_percentage!$C:$C,0),MATCH(INDEX(Overzicht!$B$1:$F$35,MATCH(demand!AB$1,Overzicht!$B:$B,0),5),Verdeelsleutels_percentage!$1:$1,0)))</f>
        <v>9.3898441149675976E-3</v>
      </c>
      <c r="AC240">
        <f>PRODUCT(INDEX(Overzicht!$B$2:$E$35,MATCH(demand!AC$1,Overzicht!$B$2:$B$35,0),4),INDEX(Verdeelsleutels_percentage!$A:$AB,MATCH(demand!$C240,Verdeelsleutels_percentage!$C:$C,0),MATCH(INDEX(Overzicht!$B$1:$F$35,MATCH(demand!AC$1,Overzicht!$B:$B,0),5),Verdeelsleutels_percentage!$1:$1,0)))</f>
        <v>1.4010698486115972E-3</v>
      </c>
      <c r="AD240">
        <f>PRODUCT(INDEX(Overzicht!$B$2:$E$35,MATCH(demand!AD$1,Overzicht!$B$2:$B$35,0),4),INDEX(Verdeelsleutels_percentage!$A:$AB,MATCH(demand!$C240,Verdeelsleutels_percentage!$C:$C,0),MATCH(INDEX(Overzicht!$B$1:$F$35,MATCH(demand!AD$1,Overzicht!$B:$B,0),5),Verdeelsleutels_percentage!$1:$1,0)))</f>
        <v>0</v>
      </c>
      <c r="AE240">
        <f>PRODUCT(INDEX(Overzicht!$B$2:$E$35,MATCH(demand!AE$1,Overzicht!$B$2:$B$35,0),4),INDEX(Verdeelsleutels_percentage!$A:$AB,MATCH(demand!$C240,Verdeelsleutels_percentage!$C:$C,0),MATCH(INDEX(Overzicht!$B$1:$F$35,MATCH(demand!AE$1,Overzicht!$B:$B,0),5),Verdeelsleutels_percentage!$1:$1,0)))</f>
        <v>0</v>
      </c>
      <c r="AF240">
        <f>PRODUCT(INDEX(Overzicht!$B$2:$E$35,MATCH(demand!AF$1,Overzicht!$B$2:$B$35,0),4),INDEX(Verdeelsleutels_percentage!$A:$AB,MATCH(demand!$C240,Verdeelsleutels_percentage!$C:$C,0),MATCH(INDEX(Overzicht!$B$1:$F$35,MATCH(demand!AF$1,Overzicht!$B:$B,0),5),Verdeelsleutels_percentage!$1:$1,0)))</f>
        <v>0</v>
      </c>
      <c r="AG240">
        <f>PRODUCT(INDEX(Overzicht!$B$2:$E$35,MATCH(demand!AG$1,Overzicht!$B$2:$B$35,0),4),INDEX(Verdeelsleutels_percentage!$A:$AB,MATCH(demand!$C240,Verdeelsleutels_percentage!$C:$C,0),MATCH(INDEX(Overzicht!$B$1:$F$35,MATCH(demand!AG$1,Overzicht!$B:$B,0),5),Verdeelsleutels_percentage!$1:$1,0)))</f>
        <v>0</v>
      </c>
      <c r="AH240">
        <f>PRODUCT(INDEX(Overzicht!$B$2:$E$35,MATCH(demand!AH$1,Overzicht!$B$2:$B$35,0),4),INDEX(Verdeelsleutels_percentage!$A:$AB,MATCH(demand!$C240,Verdeelsleutels_percentage!$C:$C,0),MATCH(INDEX(Overzicht!$B$1:$F$35,MATCH(demand!AH$1,Overzicht!$B:$B,0),5),Verdeelsleutels_percentage!$1:$1,0)))</f>
        <v>9.4044806706741486E-4</v>
      </c>
      <c r="AI240">
        <f>PRODUCT(INDEX(Overzicht!$B$2:$E$35,MATCH(demand!AI$1,Overzicht!$B$2:$B$35,0),4),INDEX(Verdeelsleutels_percentage!$A:$AB,MATCH(demand!$C240,Verdeelsleutels_percentage!$C:$C,0),MATCH(INDEX(Overzicht!$B$1:$F$35,MATCH(demand!AI$1,Overzicht!$B:$B,0),5),Verdeelsleutels_percentage!$1:$1,0)))</f>
        <v>1.4468431801037152E-4</v>
      </c>
      <c r="AJ240">
        <f>PRODUCT(INDEX(Overzicht!$B$2:$E$35,MATCH(demand!AJ$1,Overzicht!$B$2:$B$35,0),4),INDEX(Verdeelsleutels_percentage!$A:$AB,MATCH(demand!$C240,Verdeelsleutels_percentage!$C:$C,0),MATCH(INDEX(Overzicht!$B$1:$F$35,MATCH(demand!AJ$1,Overzicht!$B:$B,0),5),Verdeelsleutels_percentage!$1:$1,0)))</f>
        <v>0</v>
      </c>
      <c r="AK240">
        <f>PRODUCT(INDEX(Overzicht!$B$2:$E$35,MATCH(demand!AK$1,Overzicht!$B$2:$B$35,0),4),INDEX(Verdeelsleutels_percentage!$A:$AB,MATCH(demand!$C240,Verdeelsleutels_percentage!$C:$C,0),MATCH(INDEX(Overzicht!$B$1:$F$35,MATCH(demand!AK$1,Overzicht!$B:$B,0),5),Verdeelsleutels_percentage!$1:$1,0)))</f>
        <v>2.6235952062250543E-4</v>
      </c>
      <c r="AL240">
        <f>PRODUCT(INDEX(Overzicht!$B$2:$E$35,MATCH(demand!AL$1,Overzicht!$B$2:$B$35,0),4),INDEX(Verdeelsleutels_percentage!$A:$AB,MATCH(demand!$C240,Verdeelsleutels_percentage!$C:$C,0),MATCH(INDEX(Overzicht!$B$1:$F$35,MATCH(demand!AL$1,Overzicht!$B:$B,0),5),Verdeelsleutels_percentage!$1:$1,0)))</f>
        <v>3.3635835977244284E-3</v>
      </c>
      <c r="AM240">
        <f>PRODUCT(INDEX(Overzicht!$B$2:$E$35,MATCH(demand!AM$1,Overzicht!$B$2:$B$35,0),4),INDEX(Verdeelsleutels_percentage!$A:$AB,MATCH(demand!$C240,Verdeelsleutels_percentage!$C:$C,0),MATCH(INDEX(Overzicht!$B$1:$F$35,MATCH(demand!AM$1,Overzicht!$B:$B,0),5),Verdeelsleutels_percentage!$1:$1,0)))</f>
        <v>6.7271671954488568E-3</v>
      </c>
      <c r="AN240">
        <f>PRODUCT(INDEX(Overzicht!$B$2:$E$35,MATCH(demand!AN$1,Overzicht!$B$2:$B$35,0),4),INDEX(Verdeelsleutels_percentage!$A:$AB,MATCH(demand!$C240,Verdeelsleutels_percentage!$C:$C,0),MATCH(INDEX(Overzicht!$B$1:$F$35,MATCH(demand!AN$1,Overzicht!$B:$B,0),5),Verdeelsleutels_percentage!$1:$1,0)))</f>
        <v>3.3635835977244284E-3</v>
      </c>
      <c r="AO240">
        <f>PRODUCT(INDEX(Overzicht!$B$2:$E$35,MATCH(demand!AO$1,Overzicht!$B$2:$B$35,0),4),INDEX(Verdeelsleutels_percentage!$A:$AB,MATCH(demand!$C240,Verdeelsleutels_percentage!$C:$C,0),MATCH(INDEX(Overzicht!$B$1:$F$35,MATCH(demand!AO$1,Overzicht!$B:$B,0),5),Verdeelsleutels_percentage!$1:$1,0)))</f>
        <v>1.1772542592035499E-2</v>
      </c>
    </row>
    <row r="241" spans="2:41">
      <c r="B241" t="str">
        <f>INDEX('ETLocal datasets'!B:C,MATCH(C241,'ETLocal datasets'!C:C,0),1)</f>
        <v>GM0757</v>
      </c>
      <c r="C241" t="str">
        <f>'ETLocal datasets'!C224</f>
        <v>Boxtel</v>
      </c>
      <c r="D241">
        <f t="shared" si="18"/>
        <v>2.6690772398209522E-2</v>
      </c>
      <c r="E241">
        <f t="shared" si="19"/>
        <v>7.9522299880645769E-2</v>
      </c>
      <c r="F241">
        <f t="shared" si="20"/>
        <v>1.868073458166087E-2</v>
      </c>
      <c r="G241">
        <f t="shared" si="21"/>
        <v>3.8428939710845225E-2</v>
      </c>
      <c r="H241">
        <f>PRODUCT(INDEX(Overzicht!$B$2:$E$35,MATCH(demand!H$1,Overzicht!$B$2:$B$35,0),4),INDEX(Verdeelsleutels_percentage!$A:$AB,MATCH(demand!$C241,Verdeelsleutels_percentage!$C:$C,0),MATCH(INDEX(Overzicht!$B$1:$F$35,MATCH(demand!H$1,Overzicht!$B:$B,0),5),Verdeelsleutels_percentage!$1:$1,0)))</f>
        <v>1.868073458166087E-2</v>
      </c>
      <c r="I241">
        <f>PRODUCT(INDEX(Overzicht!$B$2:$E$35,MATCH(demand!I$1,Overzicht!$B$2:$B$35,0),4),INDEX(Verdeelsleutels_percentage!$A:$AB,MATCH(demand!$C241,Verdeelsleutels_percentage!$C:$C,0),MATCH(INDEX(Overzicht!$B$1:$F$35,MATCH(demand!I$1,Overzicht!$B:$B,0),5),Verdeelsleutels_percentage!$1:$1,0)))</f>
        <v>5.4572984473606817E-3</v>
      </c>
      <c r="J241">
        <f>PRODUCT(INDEX(Overzicht!$B$2:$E$35,MATCH(demand!J$1,Overzicht!$B$2:$B$35,0),4),INDEX(Verdeelsleutels_percentage!$A:$AB,MATCH(demand!$C241,Verdeelsleutels_percentage!$C:$C,0),MATCH(INDEX(Overzicht!$B$1:$F$35,MATCH(demand!J$1,Overzicht!$B:$B,0),5),Verdeelsleutels_percentage!$1:$1,0)))</f>
        <v>4.2698821900939129E-3</v>
      </c>
      <c r="K241">
        <f>PRODUCT(INDEX(Overzicht!$B$2:$E$35,MATCH(demand!K$1,Overzicht!$B$2:$B$35,0),4),INDEX(Verdeelsleutels_percentage!$A:$AB,MATCH(demand!$C241,Verdeelsleutels_percentage!$C:$C,0),MATCH(INDEX(Overzicht!$B$1:$F$35,MATCH(demand!K$1,Overzicht!$B:$B,0),5),Verdeelsleutels_percentage!$1:$1,0)))</f>
        <v>6.3668481885874621E-4</v>
      </c>
      <c r="L241">
        <f>PRODUCT(INDEX(Overzicht!$B$2:$E$35,MATCH(demand!L$1,Overzicht!$B$2:$B$35,0),4),INDEX(Verdeelsleutels_percentage!$A:$AB,MATCH(demand!$C241,Verdeelsleutels_percentage!$C:$C,0),MATCH(INDEX(Overzicht!$B$1:$F$35,MATCH(demand!L$1,Overzicht!$B:$B,0),5),Verdeelsleutels_percentage!$1:$1,0)))</f>
        <v>6.4048232851408706E-3</v>
      </c>
      <c r="M241">
        <f>PRODUCT(INDEX(Overzicht!$B$2:$E$35,MATCH(demand!M$1,Overzicht!$B$2:$B$35,0),4),INDEX(Verdeelsleutels_percentage!$A:$AB,MATCH(demand!$C241,Verdeelsleutels_percentage!$C:$C,0),MATCH(INDEX(Overzicht!$B$1:$F$35,MATCH(demand!M$1,Overzicht!$B:$B,0),5),Verdeelsleutels_percentage!$1:$1,0)))</f>
        <v>5.7827202190976297E-3</v>
      </c>
      <c r="N241">
        <f>PRODUCT(INDEX(Overzicht!$B$2:$E$35,MATCH(demand!N$1,Overzicht!$B$2:$B$35,0),4),INDEX(Verdeelsleutels_percentage!$A:$AB,MATCH(demand!$C241,Verdeelsleutels_percentage!$C:$C,0),MATCH(INDEX(Overzicht!$B$1:$F$35,MATCH(demand!N$1,Overzicht!$B:$B,0),5),Verdeelsleutels_percentage!$1:$1,0)))</f>
        <v>6.5522787398809533E-3</v>
      </c>
      <c r="O241">
        <f>PRODUCT(INDEX(Overzicht!$B$2:$E$35,MATCH(demand!O$1,Overzicht!$B$2:$B$35,0),4),INDEX(Verdeelsleutels_percentage!$A:$AB,MATCH(demand!$C241,Verdeelsleutels_percentage!$C:$C,0),MATCH(INDEX(Overzicht!$B$1:$F$35,MATCH(demand!O$1,Overzicht!$B:$B,0),5),Verdeelsleutels_percentage!$1:$1,0)))</f>
        <v>0</v>
      </c>
      <c r="P241">
        <f>PRODUCT(INDEX(Overzicht!$B$2:$E$35,MATCH(demand!P$1,Overzicht!$B$2:$B$35,0),4),INDEX(Verdeelsleutels_percentage!$A:$AB,MATCH(demand!$C241,Verdeelsleutels_percentage!$C:$C,0),MATCH(INDEX(Overzicht!$B$1:$F$35,MATCH(demand!P$1,Overzicht!$B:$B,0),5),Verdeelsleutels_percentage!$1:$1,0)))</f>
        <v>1.4585476110315033E-3</v>
      </c>
      <c r="Q241">
        <f>PRODUCT(INDEX(Overzicht!$B$2:$E$35,MATCH(demand!Q$1,Overzicht!$B$2:$B$35,0),4),INDEX(Verdeelsleutels_percentage!$A:$AB,MATCH(demand!$C241,Verdeelsleutels_percentage!$C:$C,0),MATCH(INDEX(Overzicht!$B$1:$F$35,MATCH(demand!Q$1,Overzicht!$B:$B,0),5),Verdeelsleutels_percentage!$1:$1,0)))</f>
        <v>6.3381063759206527E-3</v>
      </c>
      <c r="R241">
        <f>PRODUCT(INDEX(Overzicht!$B$2:$E$35,MATCH(demand!R$1,Overzicht!$B$2:$B$35,0),4),INDEX(Verdeelsleutels_percentage!$A:$AB,MATCH(demand!$C241,Verdeelsleutels_percentage!$C:$C,0),MATCH(INDEX(Overzicht!$B$1:$F$35,MATCH(demand!R$1,Overzicht!$B:$B,0),5),Verdeelsleutels_percentage!$1:$1,0)))</f>
        <v>1.1341874567436956E-3</v>
      </c>
      <c r="S241">
        <f>PRODUCT(INDEX(Overzicht!$B$2:$E$35,MATCH(demand!S$1,Overzicht!$B$2:$B$35,0),4),INDEX(Verdeelsleutels_percentage!$A:$AB,MATCH(demand!$C241,Verdeelsleutels_percentage!$C:$C,0),MATCH(INDEX(Overzicht!$B$1:$F$35,MATCH(demand!S$1,Overzicht!$B:$B,0),5),Verdeelsleutels_percentage!$1:$1,0)))</f>
        <v>8.7176761381084072E-3</v>
      </c>
      <c r="T241">
        <f>PRODUCT(INDEX(Overzicht!$B$2:$E$35,MATCH(demand!T$1,Overzicht!$B$2:$B$35,0),4),INDEX(Verdeelsleutels_percentage!$A:$AB,MATCH(demand!$C241,Verdeelsleutels_percentage!$C:$C,0),MATCH(INDEX(Overzicht!$B$1:$F$35,MATCH(demand!T$1,Overzicht!$B:$B,0),5),Verdeelsleutels_percentage!$1:$1,0)))</f>
        <v>7.116470316823189E-3</v>
      </c>
      <c r="U241">
        <f>PRODUCT(INDEX(Overzicht!$B$2:$E$35,MATCH(demand!U$1,Overzicht!$B$2:$B$35,0),4),INDEX(Verdeelsleutels_percentage!$A:$AB,MATCH(demand!$C241,Verdeelsleutels_percentage!$C:$C,0),MATCH(INDEX(Overzicht!$B$1:$F$35,MATCH(demand!U$1,Overzicht!$B:$B,0),5),Verdeelsleutels_percentage!$1:$1,0)))</f>
        <v>2.2238969740072466E-2</v>
      </c>
      <c r="V241">
        <f>PRODUCT(INDEX(Overzicht!$B$2:$E$35,MATCH(demand!V$1,Overzicht!$B$2:$B$35,0),4),INDEX(Verdeelsleutels_percentage!$A:$AB,MATCH(demand!$C241,Verdeelsleutels_percentage!$C:$C,0),MATCH(INDEX(Overzicht!$B$1:$F$35,MATCH(demand!V$1,Overzicht!$B:$B,0),5),Verdeelsleutels_percentage!$1:$1,0)))</f>
        <v>1.957029337126377E-3</v>
      </c>
      <c r="W241">
        <f>PRODUCT(INDEX(Overzicht!$B$2:$E$35,MATCH(demand!W$1,Overzicht!$B$2:$B$35,0),4),INDEX(Verdeelsleutels_percentage!$A:$AB,MATCH(demand!$C241,Verdeelsleutels_percentage!$C:$C,0),MATCH(INDEX(Overzicht!$B$1:$F$35,MATCH(demand!W$1,Overzicht!$B:$B,0),5),Verdeelsleutels_percentage!$1:$1,0)))</f>
        <v>2.1349410950469567E-2</v>
      </c>
      <c r="X241">
        <f>PRODUCT(INDEX(Overzicht!$B$2:$E$35,MATCH(demand!X$1,Overzicht!$B$2:$B$35,0),4),INDEX(Verdeelsleutels_percentage!$A:$AB,MATCH(demand!$C241,Verdeelsleutels_percentage!$C:$C,0),MATCH(INDEX(Overzicht!$B$1:$F$35,MATCH(demand!X$1,Overzicht!$B:$B,0),5),Verdeelsleutels_percentage!$1:$1,0)))</f>
        <v>7.109619949013977E-3</v>
      </c>
      <c r="Y241">
        <f>PRODUCT(INDEX(Overzicht!$B$2:$E$35,MATCH(demand!Y$1,Overzicht!$B$2:$B$35,0),4),INDEX(Verdeelsleutels_percentage!$A:$AB,MATCH(demand!$C241,Verdeelsleutels_percentage!$C:$C,0),MATCH(INDEX(Overzicht!$B$1:$F$35,MATCH(demand!Y$1,Overzicht!$B:$B,0),5),Verdeelsleutels_percentage!$1:$1,0)))</f>
        <v>1.3584008886038964E-6</v>
      </c>
      <c r="Z241">
        <f>PRODUCT(INDEX(Overzicht!$B$2:$E$35,MATCH(demand!Z$1,Overzicht!$B$2:$B$35,0),4),INDEX(Verdeelsleutels_percentage!$A:$AB,MATCH(demand!$C241,Verdeelsleutels_percentage!$C:$C,0),MATCH(INDEX(Overzicht!$B$1:$F$35,MATCH(demand!Z$1,Overzicht!$B:$B,0),5),Verdeelsleutels_percentage!$1:$1,0)))</f>
        <v>0</v>
      </c>
      <c r="AA241">
        <f>PRODUCT(INDEX(Overzicht!$B$2:$E$35,MATCH(demand!AA$1,Overzicht!$B$2:$B$35,0),4),INDEX(Verdeelsleutels_percentage!$A:$AB,MATCH(demand!$C241,Verdeelsleutels_percentage!$C:$C,0),MATCH(INDEX(Overzicht!$B$1:$F$35,MATCH(demand!AA$1,Overzicht!$B:$B,0),5),Verdeelsleutels_percentage!$1:$1,0)))</f>
        <v>3.1775459382547288E-5</v>
      </c>
      <c r="AB241">
        <f>PRODUCT(INDEX(Overzicht!$B$2:$E$35,MATCH(demand!AB$1,Overzicht!$B$2:$B$35,0),4),INDEX(Verdeelsleutels_percentage!$A:$AB,MATCH(demand!$C241,Verdeelsleutels_percentage!$C:$C,0),MATCH(INDEX(Overzicht!$B$1:$F$35,MATCH(demand!AB$1,Overzicht!$B:$B,0),5),Verdeelsleutels_percentage!$1:$1,0)))</f>
        <v>9.4439703253758611E-3</v>
      </c>
      <c r="AC241">
        <f>PRODUCT(INDEX(Overzicht!$B$2:$E$35,MATCH(demand!AC$1,Overzicht!$B$2:$B$35,0),4),INDEX(Verdeelsleutels_percentage!$A:$AB,MATCH(demand!$C241,Verdeelsleutels_percentage!$C:$C,0),MATCH(INDEX(Overzicht!$B$1:$F$35,MATCH(demand!AC$1,Overzicht!$B:$B,0),5),Verdeelsleutels_percentage!$1:$1,0)))</f>
        <v>1.2002643071295825E-3</v>
      </c>
      <c r="AD241">
        <f>PRODUCT(INDEX(Overzicht!$B$2:$E$35,MATCH(demand!AD$1,Overzicht!$B$2:$B$35,0),4),INDEX(Verdeelsleutels_percentage!$A:$AB,MATCH(demand!$C241,Verdeelsleutels_percentage!$C:$C,0),MATCH(INDEX(Overzicht!$B$1:$F$35,MATCH(demand!AD$1,Overzicht!$B:$B,0),5),Verdeelsleutels_percentage!$1:$1,0)))</f>
        <v>0</v>
      </c>
      <c r="AE241">
        <f>PRODUCT(INDEX(Overzicht!$B$2:$E$35,MATCH(demand!AE$1,Overzicht!$B$2:$B$35,0),4),INDEX(Verdeelsleutels_percentage!$A:$AB,MATCH(demand!$C241,Verdeelsleutels_percentage!$C:$C,0),MATCH(INDEX(Overzicht!$B$1:$F$35,MATCH(demand!AE$1,Overzicht!$B:$B,0),5),Verdeelsleutels_percentage!$1:$1,0)))</f>
        <v>0</v>
      </c>
      <c r="AF241">
        <f>PRODUCT(INDEX(Overzicht!$B$2:$E$35,MATCH(demand!AF$1,Overzicht!$B$2:$B$35,0),4),INDEX(Verdeelsleutels_percentage!$A:$AB,MATCH(demand!$C241,Verdeelsleutels_percentage!$C:$C,0),MATCH(INDEX(Overzicht!$B$1:$F$35,MATCH(demand!AF$1,Overzicht!$B:$B,0),5),Verdeelsleutels_percentage!$1:$1,0)))</f>
        <v>0</v>
      </c>
      <c r="AG241">
        <f>PRODUCT(INDEX(Overzicht!$B$2:$E$35,MATCH(demand!AG$1,Overzicht!$B$2:$B$35,0),4),INDEX(Verdeelsleutels_percentage!$A:$AB,MATCH(demand!$C241,Verdeelsleutels_percentage!$C:$C,0),MATCH(INDEX(Overzicht!$B$1:$F$35,MATCH(demand!AG$1,Overzicht!$B:$B,0),5),Verdeelsleutels_percentage!$1:$1,0)))</f>
        <v>0</v>
      </c>
      <c r="AH241">
        <f>PRODUCT(INDEX(Overzicht!$B$2:$E$35,MATCH(demand!AH$1,Overzicht!$B$2:$B$35,0),4),INDEX(Verdeelsleutels_percentage!$A:$AB,MATCH(demand!$C241,Verdeelsleutels_percentage!$C:$C,0),MATCH(INDEX(Overzicht!$B$1:$F$35,MATCH(demand!AH$1,Overzicht!$B:$B,0),5),Verdeelsleutels_percentage!$1:$1,0)))</f>
        <v>4.1308097197311476E-4</v>
      </c>
      <c r="AI241">
        <f>PRODUCT(INDEX(Overzicht!$B$2:$E$35,MATCH(demand!AI$1,Overzicht!$B$2:$B$35,0),4),INDEX(Verdeelsleutels_percentage!$A:$AB,MATCH(demand!$C241,Verdeelsleutels_percentage!$C:$C,0),MATCH(INDEX(Overzicht!$B$1:$F$35,MATCH(demand!AI$1,Overzicht!$B:$B,0),5),Verdeelsleutels_percentage!$1:$1,0)))</f>
        <v>6.3550918765094576E-5</v>
      </c>
      <c r="AJ241">
        <f>PRODUCT(INDEX(Overzicht!$B$2:$E$35,MATCH(demand!AJ$1,Overzicht!$B$2:$B$35,0),4),INDEX(Verdeelsleutels_percentage!$A:$AB,MATCH(demand!$C241,Verdeelsleutels_percentage!$C:$C,0),MATCH(INDEX(Overzicht!$B$1:$F$35,MATCH(demand!AJ$1,Overzicht!$B:$B,0),5),Verdeelsleutels_percentage!$1:$1,0)))</f>
        <v>0</v>
      </c>
      <c r="AK241">
        <f>PRODUCT(INDEX(Overzicht!$B$2:$E$35,MATCH(demand!AK$1,Overzicht!$B$2:$B$35,0),4),INDEX(Verdeelsleutels_percentage!$A:$AB,MATCH(demand!$C241,Verdeelsleutels_percentage!$C:$C,0),MATCH(INDEX(Overzicht!$B$1:$F$35,MATCH(demand!AK$1,Overzicht!$B:$B,0),5),Verdeelsleutels_percentage!$1:$1,0)))</f>
        <v>2.7754234235610438E-4</v>
      </c>
      <c r="AL241">
        <f>PRODUCT(INDEX(Overzicht!$B$2:$E$35,MATCH(demand!AL$1,Overzicht!$B$2:$B$35,0),4),INDEX(Verdeelsleutels_percentage!$A:$AB,MATCH(demand!$C241,Verdeelsleutels_percentage!$C:$C,0),MATCH(INDEX(Overzicht!$B$1:$F$35,MATCH(demand!AL$1,Overzicht!$B:$B,0),5),Verdeelsleutels_percentage!$1:$1,0)))</f>
        <v>3.5582351584115945E-3</v>
      </c>
      <c r="AM241">
        <f>PRODUCT(INDEX(Overzicht!$B$2:$E$35,MATCH(demand!AM$1,Overzicht!$B$2:$B$35,0),4),INDEX(Verdeelsleutels_percentage!$A:$AB,MATCH(demand!$C241,Verdeelsleutels_percentage!$C:$C,0),MATCH(INDEX(Overzicht!$B$1:$F$35,MATCH(demand!AM$1,Overzicht!$B:$B,0),5),Verdeelsleutels_percentage!$1:$1,0)))</f>
        <v>7.116470316823189E-3</v>
      </c>
      <c r="AN241">
        <f>PRODUCT(INDEX(Overzicht!$B$2:$E$35,MATCH(demand!AN$1,Overzicht!$B$2:$B$35,0),4),INDEX(Verdeelsleutels_percentage!$A:$AB,MATCH(demand!$C241,Verdeelsleutels_percentage!$C:$C,0),MATCH(INDEX(Overzicht!$B$1:$F$35,MATCH(demand!AN$1,Overzicht!$B:$B,0),5),Verdeelsleutels_percentage!$1:$1,0)))</f>
        <v>3.5582351584115945E-3</v>
      </c>
      <c r="AO241">
        <f>PRODUCT(INDEX(Overzicht!$B$2:$E$35,MATCH(demand!AO$1,Overzicht!$B$2:$B$35,0),4),INDEX(Verdeelsleutels_percentage!$A:$AB,MATCH(demand!$C241,Verdeelsleutels_percentage!$C:$C,0),MATCH(INDEX(Overzicht!$B$1:$F$35,MATCH(demand!AO$1,Overzicht!$B:$B,0),5),Verdeelsleutels_percentage!$1:$1,0)))</f>
        <v>1.245382305444058E-2</v>
      </c>
    </row>
    <row r="242" spans="2:41">
      <c r="B242" t="str">
        <f>INDEX('ETLocal datasets'!B:C,MATCH(C242,'ETLocal datasets'!C:C,0),1)</f>
        <v>GM0758</v>
      </c>
      <c r="C242" t="str">
        <f>'ETLocal datasets'!C225</f>
        <v>Breda</v>
      </c>
      <c r="D242">
        <f t="shared" si="18"/>
        <v>9.3262058257583505E-2</v>
      </c>
      <c r="E242">
        <f t="shared" si="19"/>
        <v>0.38635363421968416</v>
      </c>
      <c r="F242">
        <f t="shared" si="20"/>
        <v>0.11171440172159006</v>
      </c>
      <c r="G242">
        <f t="shared" si="21"/>
        <v>0.2298124835415567</v>
      </c>
      <c r="H242">
        <f>PRODUCT(INDEX(Overzicht!$B$2:$E$35,MATCH(demand!H$1,Overzicht!$B$2:$B$35,0),4),INDEX(Verdeelsleutels_percentage!$A:$AB,MATCH(demand!$C242,Verdeelsleutels_percentage!$C:$C,0),MATCH(INDEX(Overzicht!$B$1:$F$35,MATCH(demand!H$1,Overzicht!$B:$B,0),5),Verdeelsleutels_percentage!$1:$1,0)))</f>
        <v>0.11171440172159006</v>
      </c>
      <c r="I242">
        <f>PRODUCT(INDEX(Overzicht!$B$2:$E$35,MATCH(demand!I$1,Overzicht!$B$2:$B$35,0),4),INDEX(Verdeelsleutels_percentage!$A:$AB,MATCH(demand!$C242,Verdeelsleutels_percentage!$C:$C,0),MATCH(INDEX(Overzicht!$B$1:$F$35,MATCH(demand!I$1,Overzicht!$B:$B,0),5),Verdeelsleutels_percentage!$1:$1,0)))</f>
        <v>8.0163914153416772E-3</v>
      </c>
      <c r="J242">
        <f>PRODUCT(INDEX(Overzicht!$B$2:$E$35,MATCH(demand!J$1,Overzicht!$B$2:$B$35,0),4),INDEX(Verdeelsleutels_percentage!$A:$AB,MATCH(demand!$C242,Verdeelsleutels_percentage!$C:$C,0),MATCH(INDEX(Overzicht!$B$1:$F$35,MATCH(demand!J$1,Overzicht!$B:$B,0),5),Verdeelsleutels_percentage!$1:$1,0)))</f>
        <v>2.5534720393506297E-2</v>
      </c>
      <c r="K242">
        <f>PRODUCT(INDEX(Overzicht!$B$2:$E$35,MATCH(demand!K$1,Overzicht!$B$2:$B$35,0),4),INDEX(Verdeelsleutels_percentage!$A:$AB,MATCH(demand!$C242,Verdeelsleutels_percentage!$C:$C,0),MATCH(INDEX(Overzicht!$B$1:$F$35,MATCH(demand!K$1,Overzicht!$B:$B,0),5),Verdeelsleutels_percentage!$1:$1,0)))</f>
        <v>9.3524566512319569E-4</v>
      </c>
      <c r="L242">
        <f>PRODUCT(INDEX(Overzicht!$B$2:$E$35,MATCH(demand!L$1,Overzicht!$B$2:$B$35,0),4),INDEX(Verdeelsleutels_percentage!$A:$AB,MATCH(demand!$C242,Verdeelsleutels_percentage!$C:$C,0),MATCH(INDEX(Overzicht!$B$1:$F$35,MATCH(demand!L$1,Overzicht!$B:$B,0),5),Verdeelsleutels_percentage!$1:$1,0)))</f>
        <v>3.8302080590259448E-2</v>
      </c>
      <c r="M242">
        <f>PRODUCT(INDEX(Overzicht!$B$2:$E$35,MATCH(demand!M$1,Overzicht!$B$2:$B$35,0),4),INDEX(Verdeelsleutels_percentage!$A:$AB,MATCH(demand!$C242,Verdeelsleutels_percentage!$C:$C,0),MATCH(INDEX(Overzicht!$B$1:$F$35,MATCH(demand!M$1,Overzicht!$B:$B,0),5),Verdeelsleutels_percentage!$1:$1,0)))</f>
        <v>3.1855218498302433E-3</v>
      </c>
      <c r="N242">
        <f>PRODUCT(INDEX(Overzicht!$B$2:$E$35,MATCH(demand!N$1,Overzicht!$B$2:$B$35,0),4),INDEX(Verdeelsleutels_percentage!$A:$AB,MATCH(demand!$C242,Verdeelsleutels_percentage!$C:$C,0),MATCH(INDEX(Overzicht!$B$1:$F$35,MATCH(demand!N$1,Overzicht!$B:$B,0),5),Verdeelsleutels_percentage!$1:$1,0)))</f>
        <v>2.5801318688907062E-3</v>
      </c>
      <c r="O242">
        <f>PRODUCT(INDEX(Overzicht!$B$2:$E$35,MATCH(demand!O$1,Overzicht!$B$2:$B$35,0),4),INDEX(Verdeelsleutels_percentage!$A:$AB,MATCH(demand!$C242,Verdeelsleutels_percentage!$C:$C,0),MATCH(INDEX(Overzicht!$B$1:$F$35,MATCH(demand!O$1,Overzicht!$B:$B,0),5),Verdeelsleutels_percentage!$1:$1,0)))</f>
        <v>0</v>
      </c>
      <c r="P242">
        <f>PRODUCT(INDEX(Overzicht!$B$2:$E$35,MATCH(demand!P$1,Overzicht!$B$2:$B$35,0),4),INDEX(Verdeelsleutels_percentage!$A:$AB,MATCH(demand!$C242,Verdeelsleutels_percentage!$C:$C,0),MATCH(INDEX(Overzicht!$B$1:$F$35,MATCH(demand!P$1,Overzicht!$B:$B,0),5),Verdeelsleutels_percentage!$1:$1,0)))</f>
        <v>8.045552809203339E-3</v>
      </c>
      <c r="Q242">
        <f>PRODUCT(INDEX(Overzicht!$B$2:$E$35,MATCH(demand!Q$1,Overzicht!$B$2:$B$35,0),4),INDEX(Verdeelsleutels_percentage!$A:$AB,MATCH(demand!$C242,Verdeelsleutels_percentage!$C:$C,0),MATCH(INDEX(Overzicht!$B$1:$F$35,MATCH(demand!Q$1,Overzicht!$B:$B,0),5),Verdeelsleutels_percentage!$1:$1,0)))</f>
        <v>3.7903100584110914E-2</v>
      </c>
      <c r="R242">
        <f>PRODUCT(INDEX(Overzicht!$B$2:$E$35,MATCH(demand!R$1,Overzicht!$B$2:$B$35,0),4),INDEX(Verdeelsleutels_percentage!$A:$AB,MATCH(demand!$C242,Verdeelsleutels_percentage!$C:$C,0),MATCH(INDEX(Overzicht!$B$1:$F$35,MATCH(demand!R$1,Overzicht!$B:$B,0),5),Verdeelsleutels_percentage!$1:$1,0)))</f>
        <v>6.7826601045251102E-3</v>
      </c>
      <c r="S242">
        <f>PRODUCT(INDEX(Overzicht!$B$2:$E$35,MATCH(demand!S$1,Overzicht!$B$2:$B$35,0),4),INDEX(Verdeelsleutels_percentage!$A:$AB,MATCH(demand!$C242,Verdeelsleutels_percentage!$C:$C,0),MATCH(INDEX(Overzicht!$B$1:$F$35,MATCH(demand!S$1,Overzicht!$B:$B,0),5),Verdeelsleutels_percentage!$1:$1,0)))</f>
        <v>5.2133387470075364E-2</v>
      </c>
      <c r="T242">
        <f>PRODUCT(INDEX(Overzicht!$B$2:$E$35,MATCH(demand!T$1,Overzicht!$B$2:$B$35,0),4),INDEX(Verdeelsleutels_percentage!$A:$AB,MATCH(demand!$C242,Verdeelsleutels_percentage!$C:$C,0),MATCH(INDEX(Overzicht!$B$1:$F$35,MATCH(demand!T$1,Overzicht!$B:$B,0),5),Verdeelsleutels_percentage!$1:$1,0)))</f>
        <v>4.2557867322510497E-2</v>
      </c>
      <c r="U242">
        <f>PRODUCT(INDEX(Overzicht!$B$2:$E$35,MATCH(demand!U$1,Overzicht!$B$2:$B$35,0),4),INDEX(Verdeelsleutels_percentage!$A:$AB,MATCH(demand!$C242,Verdeelsleutels_percentage!$C:$C,0),MATCH(INDEX(Overzicht!$B$1:$F$35,MATCH(demand!U$1,Overzicht!$B:$B,0),5),Verdeelsleutels_percentage!$1:$1,0)))</f>
        <v>0.1329933353828453</v>
      </c>
      <c r="V242">
        <f>PRODUCT(INDEX(Overzicht!$B$2:$E$35,MATCH(demand!V$1,Overzicht!$B$2:$B$35,0),4),INDEX(Verdeelsleutels_percentage!$A:$AB,MATCH(demand!$C242,Verdeelsleutels_percentage!$C:$C,0),MATCH(INDEX(Overzicht!$B$1:$F$35,MATCH(demand!V$1,Overzicht!$B:$B,0),5),Verdeelsleutels_percentage!$1:$1,0)))</f>
        <v>1.1703413513690388E-2</v>
      </c>
      <c r="W242">
        <f>PRODUCT(INDEX(Overzicht!$B$2:$E$35,MATCH(demand!W$1,Overzicht!$B$2:$B$35,0),4),INDEX(Verdeelsleutels_percentage!$A:$AB,MATCH(demand!$C242,Verdeelsleutels_percentage!$C:$C,0),MATCH(INDEX(Overzicht!$B$1:$F$35,MATCH(demand!W$1,Overzicht!$B:$B,0),5),Verdeelsleutels_percentage!$1:$1,0)))</f>
        <v>0.1276736019675315</v>
      </c>
      <c r="X242">
        <f>PRODUCT(INDEX(Overzicht!$B$2:$E$35,MATCH(demand!X$1,Overzicht!$B$2:$B$35,0),4),INDEX(Verdeelsleutels_percentage!$A:$AB,MATCH(demand!$C242,Verdeelsleutels_percentage!$C:$C,0),MATCH(INDEX(Overzicht!$B$1:$F$35,MATCH(demand!X$1,Overzicht!$B:$B,0),5),Verdeelsleutels_percentage!$1:$1,0)))</f>
        <v>7.4993406979810698E-3</v>
      </c>
      <c r="Y242">
        <f>PRODUCT(INDEX(Overzicht!$B$2:$E$35,MATCH(demand!Y$1,Overzicht!$B$2:$B$35,0),4),INDEX(Verdeelsleutels_percentage!$A:$AB,MATCH(demand!$C242,Verdeelsleutels_percentage!$C:$C,0),MATCH(INDEX(Overzicht!$B$1:$F$35,MATCH(demand!Y$1,Overzicht!$B:$B,0),5),Verdeelsleutels_percentage!$1:$1,0)))</f>
        <v>2.1486667587824088E-6</v>
      </c>
      <c r="Z242">
        <f>PRODUCT(INDEX(Overzicht!$B$2:$E$35,MATCH(demand!Z$1,Overzicht!$B$2:$B$35,0),4),INDEX(Verdeelsleutels_percentage!$A:$AB,MATCH(demand!$C242,Verdeelsleutels_percentage!$C:$C,0),MATCH(INDEX(Overzicht!$B$1:$F$35,MATCH(demand!Z$1,Overzicht!$B:$B,0),5),Verdeelsleutels_percentage!$1:$1,0)))</f>
        <v>0</v>
      </c>
      <c r="AA242">
        <f>PRODUCT(INDEX(Overzicht!$B$2:$E$35,MATCH(demand!AA$1,Overzicht!$B$2:$B$35,0),4),INDEX(Verdeelsleutels_percentage!$A:$AB,MATCH(demand!$C242,Verdeelsleutels_percentage!$C:$C,0),MATCH(INDEX(Overzicht!$B$1:$F$35,MATCH(demand!AA$1,Overzicht!$B:$B,0),5),Verdeelsleutels_percentage!$1:$1,0)))</f>
        <v>5.0261210731752251E-5</v>
      </c>
      <c r="AB242">
        <f>PRODUCT(INDEX(Overzicht!$B$2:$E$35,MATCH(demand!AB$1,Overzicht!$B$2:$B$35,0),4),INDEX(Verdeelsleutels_percentage!$A:$AB,MATCH(demand!$C242,Verdeelsleutels_percentage!$C:$C,0),MATCH(INDEX(Overzicht!$B$1:$F$35,MATCH(demand!AB$1,Overzicht!$B:$B,0),5),Verdeelsleutels_percentage!$1:$1,0)))</f>
        <v>3.9318267363510254E-2</v>
      </c>
      <c r="AC242">
        <f>PRODUCT(INDEX(Overzicht!$B$2:$E$35,MATCH(demand!AC$1,Overzicht!$B$2:$B$35,0),4),INDEX(Verdeelsleutels_percentage!$A:$AB,MATCH(demand!$C242,Verdeelsleutels_percentage!$C:$C,0),MATCH(INDEX(Overzicht!$B$1:$F$35,MATCH(demand!AC$1,Overzicht!$B:$B,0),5),Verdeelsleutels_percentage!$1:$1,0)))</f>
        <v>2.205469696429937E-3</v>
      </c>
      <c r="AD242">
        <f>PRODUCT(INDEX(Overzicht!$B$2:$E$35,MATCH(demand!AD$1,Overzicht!$B$2:$B$35,0),4),INDEX(Verdeelsleutels_percentage!$A:$AB,MATCH(demand!$C242,Verdeelsleutels_percentage!$C:$C,0),MATCH(INDEX(Overzicht!$B$1:$F$35,MATCH(demand!AD$1,Overzicht!$B:$B,0),5),Verdeelsleutels_percentage!$1:$1,0)))</f>
        <v>0</v>
      </c>
      <c r="AE242">
        <f>PRODUCT(INDEX(Overzicht!$B$2:$E$35,MATCH(demand!AE$1,Overzicht!$B$2:$B$35,0),4),INDEX(Verdeelsleutels_percentage!$A:$AB,MATCH(demand!$C242,Verdeelsleutels_percentage!$C:$C,0),MATCH(INDEX(Overzicht!$B$1:$F$35,MATCH(demand!AE$1,Overzicht!$B:$B,0),5),Verdeelsleutels_percentage!$1:$1,0)))</f>
        <v>0</v>
      </c>
      <c r="AF242">
        <f>PRODUCT(INDEX(Overzicht!$B$2:$E$35,MATCH(demand!AF$1,Overzicht!$B$2:$B$35,0),4),INDEX(Verdeelsleutels_percentage!$A:$AB,MATCH(demand!$C242,Verdeelsleutels_percentage!$C:$C,0),MATCH(INDEX(Overzicht!$B$1:$F$35,MATCH(demand!AF$1,Overzicht!$B:$B,0),5),Verdeelsleutels_percentage!$1:$1,0)))</f>
        <v>0</v>
      </c>
      <c r="AG242">
        <f>PRODUCT(INDEX(Overzicht!$B$2:$E$35,MATCH(demand!AG$1,Overzicht!$B$2:$B$35,0),4),INDEX(Verdeelsleutels_percentage!$A:$AB,MATCH(demand!$C242,Verdeelsleutels_percentage!$C:$C,0),MATCH(INDEX(Overzicht!$B$1:$F$35,MATCH(demand!AG$1,Overzicht!$B:$B,0),5),Verdeelsleutels_percentage!$1:$1,0)))</f>
        <v>0</v>
      </c>
      <c r="AH242">
        <f>PRODUCT(INDEX(Overzicht!$B$2:$E$35,MATCH(demand!AH$1,Overzicht!$B$2:$B$35,0),4),INDEX(Verdeelsleutels_percentage!$A:$AB,MATCH(demand!$C242,Verdeelsleutels_percentage!$C:$C,0),MATCH(INDEX(Overzicht!$B$1:$F$35,MATCH(demand!AH$1,Overzicht!$B:$B,0),5),Verdeelsleutels_percentage!$1:$1,0)))</f>
        <v>6.5339573951277933E-4</v>
      </c>
      <c r="AI242">
        <f>PRODUCT(INDEX(Overzicht!$B$2:$E$35,MATCH(demand!AI$1,Overzicht!$B$2:$B$35,0),4),INDEX(Verdeelsleutels_percentage!$A:$AB,MATCH(demand!$C242,Verdeelsleutels_percentage!$C:$C,0),MATCH(INDEX(Overzicht!$B$1:$F$35,MATCH(demand!AI$1,Overzicht!$B:$B,0),5),Verdeelsleutels_percentage!$1:$1,0)))</f>
        <v>1.005224214635045E-4</v>
      </c>
      <c r="AJ242">
        <f>PRODUCT(INDEX(Overzicht!$B$2:$E$35,MATCH(demand!AJ$1,Overzicht!$B$2:$B$35,0),4),INDEX(Verdeelsleutels_percentage!$A:$AB,MATCH(demand!$C242,Verdeelsleutels_percentage!$C:$C,0),MATCH(INDEX(Overzicht!$B$1:$F$35,MATCH(demand!AJ$1,Overzicht!$B:$B,0),5),Verdeelsleutels_percentage!$1:$1,0)))</f>
        <v>0</v>
      </c>
      <c r="AK242">
        <f>PRODUCT(INDEX(Overzicht!$B$2:$E$35,MATCH(demand!AK$1,Overzicht!$B$2:$B$35,0),4),INDEX(Verdeelsleutels_percentage!$A:$AB,MATCH(demand!$C242,Verdeelsleutels_percentage!$C:$C,0),MATCH(INDEX(Overzicht!$B$1:$F$35,MATCH(demand!AK$1,Overzicht!$B:$B,0),5),Verdeelsleutels_percentage!$1:$1,0)))</f>
        <v>1.6597568255779093E-3</v>
      </c>
      <c r="AL242">
        <f>PRODUCT(INDEX(Overzicht!$B$2:$E$35,MATCH(demand!AL$1,Overzicht!$B$2:$B$35,0),4),INDEX(Verdeelsleutels_percentage!$A:$AB,MATCH(demand!$C242,Verdeelsleutels_percentage!$C:$C,0),MATCH(INDEX(Overzicht!$B$1:$F$35,MATCH(demand!AL$1,Overzicht!$B:$B,0),5),Verdeelsleutels_percentage!$1:$1,0)))</f>
        <v>2.1278933661255248E-2</v>
      </c>
      <c r="AM242">
        <f>PRODUCT(INDEX(Overzicht!$B$2:$E$35,MATCH(demand!AM$1,Overzicht!$B$2:$B$35,0),4),INDEX(Verdeelsleutels_percentage!$A:$AB,MATCH(demand!$C242,Verdeelsleutels_percentage!$C:$C,0),MATCH(INDEX(Overzicht!$B$1:$F$35,MATCH(demand!AM$1,Overzicht!$B:$B,0),5),Verdeelsleutels_percentage!$1:$1,0)))</f>
        <v>4.2557867322510497E-2</v>
      </c>
      <c r="AN242">
        <f>PRODUCT(INDEX(Overzicht!$B$2:$E$35,MATCH(demand!AN$1,Overzicht!$B$2:$B$35,0),4),INDEX(Verdeelsleutels_percentage!$A:$AB,MATCH(demand!$C242,Verdeelsleutels_percentage!$C:$C,0),MATCH(INDEX(Overzicht!$B$1:$F$35,MATCH(demand!AN$1,Overzicht!$B:$B,0),5),Verdeelsleutels_percentage!$1:$1,0)))</f>
        <v>2.1278933661255248E-2</v>
      </c>
      <c r="AO242">
        <f>PRODUCT(INDEX(Overzicht!$B$2:$E$35,MATCH(demand!AO$1,Overzicht!$B$2:$B$35,0),4),INDEX(Verdeelsleutels_percentage!$A:$AB,MATCH(demand!$C242,Verdeelsleutels_percentage!$C:$C,0),MATCH(INDEX(Overzicht!$B$1:$F$35,MATCH(demand!AO$1,Overzicht!$B:$B,0),5),Verdeelsleutels_percentage!$1:$1,0)))</f>
        <v>7.4476267814393371E-2</v>
      </c>
    </row>
    <row r="243" spans="2:41">
      <c r="B243" t="str">
        <f>INDEX('ETLocal datasets'!B:C,MATCH(C243,'ETLocal datasets'!C:C,0),1)</f>
        <v>GM0762</v>
      </c>
      <c r="C243" t="str">
        <f>'ETLocal datasets'!C226</f>
        <v>Deurne</v>
      </c>
      <c r="D243">
        <f t="shared" si="18"/>
        <v>6.3670562692030933E-2</v>
      </c>
      <c r="E243">
        <f t="shared" si="19"/>
        <v>0.14456636286794594</v>
      </c>
      <c r="F243">
        <f t="shared" si="20"/>
        <v>1.9661948565118846E-2</v>
      </c>
      <c r="G243">
        <f t="shared" si="21"/>
        <v>4.0447437048244481E-2</v>
      </c>
      <c r="H243">
        <f>PRODUCT(INDEX(Overzicht!$B$2:$E$35,MATCH(demand!H$1,Overzicht!$B$2:$B$35,0),4),INDEX(Verdeelsleutels_percentage!$A:$AB,MATCH(demand!$C243,Verdeelsleutels_percentage!$C:$C,0),MATCH(INDEX(Overzicht!$B$1:$F$35,MATCH(demand!H$1,Overzicht!$B:$B,0),5),Verdeelsleutels_percentage!$1:$1,0)))</f>
        <v>1.9661948565118846E-2</v>
      </c>
      <c r="I243">
        <f>PRODUCT(INDEX(Overzicht!$B$2:$E$35,MATCH(demand!I$1,Overzicht!$B$2:$B$35,0),4),INDEX(Verdeelsleutels_percentage!$A:$AB,MATCH(demand!$C243,Verdeelsleutels_percentage!$C:$C,0),MATCH(INDEX(Overzicht!$B$1:$F$35,MATCH(demand!I$1,Overzicht!$B:$B,0),5),Verdeelsleutels_percentage!$1:$1,0)))</f>
        <v>1.784617346005278E-2</v>
      </c>
      <c r="J243">
        <f>PRODUCT(INDEX(Overzicht!$B$2:$E$35,MATCH(demand!J$1,Overzicht!$B$2:$B$35,0),4),INDEX(Verdeelsleutels_percentage!$A:$AB,MATCH(demand!$C243,Verdeelsleutels_percentage!$C:$C,0),MATCH(INDEX(Overzicht!$B$1:$F$35,MATCH(demand!J$1,Overzicht!$B:$B,0),5),Verdeelsleutels_percentage!$1:$1,0)))</f>
        <v>4.494159672027165E-3</v>
      </c>
      <c r="K243">
        <f>PRODUCT(INDEX(Overzicht!$B$2:$E$35,MATCH(demand!K$1,Overzicht!$B$2:$B$35,0),4),INDEX(Verdeelsleutels_percentage!$A:$AB,MATCH(demand!$C243,Verdeelsleutels_percentage!$C:$C,0),MATCH(INDEX(Overzicht!$B$1:$F$35,MATCH(demand!K$1,Overzicht!$B:$B,0),5),Verdeelsleutels_percentage!$1:$1,0)))</f>
        <v>2.0820535703394913E-3</v>
      </c>
      <c r="L243">
        <f>PRODUCT(INDEX(Overzicht!$B$2:$E$35,MATCH(demand!L$1,Overzicht!$B$2:$B$35,0),4),INDEX(Verdeelsleutels_percentage!$A:$AB,MATCH(demand!$C243,Verdeelsleutels_percentage!$C:$C,0),MATCH(INDEX(Overzicht!$B$1:$F$35,MATCH(demand!L$1,Overzicht!$B:$B,0),5),Verdeelsleutels_percentage!$1:$1,0)))</f>
        <v>6.7412395080407471E-3</v>
      </c>
      <c r="M243">
        <f>PRODUCT(INDEX(Overzicht!$B$2:$E$35,MATCH(demand!M$1,Overzicht!$B$2:$B$35,0),4),INDEX(Verdeelsleutels_percentage!$A:$AB,MATCH(demand!$C243,Verdeelsleutels_percentage!$C:$C,0),MATCH(INDEX(Overzicht!$B$1:$F$35,MATCH(demand!M$1,Overzicht!$B:$B,0),5),Verdeelsleutels_percentage!$1:$1,0)))</f>
        <v>2.1067861244240031E-2</v>
      </c>
      <c r="N243">
        <f>PRODUCT(INDEX(Overzicht!$B$2:$E$35,MATCH(demand!N$1,Overzicht!$B$2:$B$35,0),4),INDEX(Verdeelsleutels_percentage!$A:$AB,MATCH(demand!$C243,Verdeelsleutels_percentage!$C:$C,0),MATCH(INDEX(Overzicht!$B$1:$F$35,MATCH(demand!N$1,Overzicht!$B:$B,0),5),Verdeelsleutels_percentage!$1:$1,0)))</f>
        <v>6.2546989601090494E-2</v>
      </c>
      <c r="O243">
        <f>PRODUCT(INDEX(Overzicht!$B$2:$E$35,MATCH(demand!O$1,Overzicht!$B$2:$B$35,0),4),INDEX(Verdeelsleutels_percentage!$A:$AB,MATCH(demand!$C243,Verdeelsleutels_percentage!$C:$C,0),MATCH(INDEX(Overzicht!$B$1:$F$35,MATCH(demand!O$1,Overzicht!$B:$B,0),5),Verdeelsleutels_percentage!$1:$1,0)))</f>
        <v>0</v>
      </c>
      <c r="P243">
        <f>PRODUCT(INDEX(Overzicht!$B$2:$E$35,MATCH(demand!P$1,Overzicht!$B$2:$B$35,0),4),INDEX(Verdeelsleutels_percentage!$A:$AB,MATCH(demand!$C243,Verdeelsleutels_percentage!$C:$C,0),MATCH(INDEX(Overzicht!$B$1:$F$35,MATCH(demand!P$1,Overzicht!$B:$B,0),5),Verdeelsleutels_percentage!$1:$1,0)))</f>
        <v>7.7293607005257635E-3</v>
      </c>
      <c r="Q243">
        <f>PRODUCT(INDEX(Overzicht!$B$2:$E$35,MATCH(demand!Q$1,Overzicht!$B$2:$B$35,0),4),INDEX(Verdeelsleutels_percentage!$A:$AB,MATCH(demand!$C243,Verdeelsleutels_percentage!$C:$C,0),MATCH(INDEX(Overzicht!$B$1:$F$35,MATCH(demand!Q$1,Overzicht!$B:$B,0),5),Verdeelsleutels_percentage!$1:$1,0)))</f>
        <v>6.6710182631653228E-3</v>
      </c>
      <c r="R243">
        <f>PRODUCT(INDEX(Overzicht!$B$2:$E$35,MATCH(demand!R$1,Overzicht!$B$2:$B$35,0),4),INDEX(Verdeelsleutels_percentage!$A:$AB,MATCH(demand!$C243,Verdeelsleutels_percentage!$C:$C,0),MATCH(INDEX(Overzicht!$B$1:$F$35,MATCH(demand!R$1,Overzicht!$B:$B,0),5),Verdeelsleutels_percentage!$1:$1,0)))</f>
        <v>1.1937611628822155E-3</v>
      </c>
      <c r="S243">
        <f>PRODUCT(INDEX(Overzicht!$B$2:$E$35,MATCH(demand!S$1,Overzicht!$B$2:$B$35,0),4),INDEX(Verdeelsleutels_percentage!$A:$AB,MATCH(demand!$C243,Verdeelsleutels_percentage!$C:$C,0),MATCH(INDEX(Overzicht!$B$1:$F$35,MATCH(demand!S$1,Overzicht!$B:$B,0),5),Verdeelsleutels_percentage!$1:$1,0)))</f>
        <v>9.1755759970554625E-3</v>
      </c>
      <c r="T243">
        <f>PRODUCT(INDEX(Overzicht!$B$2:$E$35,MATCH(demand!T$1,Overzicht!$B$2:$B$35,0),4),INDEX(Verdeelsleutels_percentage!$A:$AB,MATCH(demand!$C243,Verdeelsleutels_percentage!$C:$C,0),MATCH(INDEX(Overzicht!$B$1:$F$35,MATCH(demand!T$1,Overzicht!$B:$B,0),5),Verdeelsleutels_percentage!$1:$1,0)))</f>
        <v>7.4902661200452747E-3</v>
      </c>
      <c r="U243">
        <f>PRODUCT(INDEX(Overzicht!$B$2:$E$35,MATCH(demand!U$1,Overzicht!$B$2:$B$35,0),4),INDEX(Verdeelsleutels_percentage!$A:$AB,MATCH(demand!$C243,Verdeelsleutels_percentage!$C:$C,0),MATCH(INDEX(Overzicht!$B$1:$F$35,MATCH(demand!U$1,Overzicht!$B:$B,0),5),Verdeelsleutels_percentage!$1:$1,0)))</f>
        <v>2.3407081625141483E-2</v>
      </c>
      <c r="V243">
        <f>PRODUCT(INDEX(Overzicht!$B$2:$E$35,MATCH(demand!V$1,Overzicht!$B$2:$B$35,0),4),INDEX(Verdeelsleutels_percentage!$A:$AB,MATCH(demand!$C243,Verdeelsleutels_percentage!$C:$C,0),MATCH(INDEX(Overzicht!$B$1:$F$35,MATCH(demand!V$1,Overzicht!$B:$B,0),5),Verdeelsleutels_percentage!$1:$1,0)))</f>
        <v>2.0598231830124508E-3</v>
      </c>
      <c r="W243">
        <f>PRODUCT(INDEX(Overzicht!$B$2:$E$35,MATCH(demand!W$1,Overzicht!$B$2:$B$35,0),4),INDEX(Verdeelsleutels_percentage!$A:$AB,MATCH(demand!$C243,Verdeelsleutels_percentage!$C:$C,0),MATCH(INDEX(Overzicht!$B$1:$F$35,MATCH(demand!W$1,Overzicht!$B:$B,0),5),Verdeelsleutels_percentage!$1:$1,0)))</f>
        <v>2.2470798360135824E-2</v>
      </c>
      <c r="X243">
        <f>PRODUCT(INDEX(Overzicht!$B$2:$E$35,MATCH(demand!X$1,Overzicht!$B$2:$B$35,0),4),INDEX(Verdeelsleutels_percentage!$A:$AB,MATCH(demand!$C243,Verdeelsleutels_percentage!$C:$C,0),MATCH(INDEX(Overzicht!$B$1:$F$35,MATCH(demand!X$1,Overzicht!$B:$B,0),5),Verdeelsleutels_percentage!$1:$1,0)))</f>
        <v>1.0522460222111524E-2</v>
      </c>
      <c r="Y243">
        <f>PRODUCT(INDEX(Overzicht!$B$2:$E$35,MATCH(demand!Y$1,Overzicht!$B$2:$B$35,0),4),INDEX(Verdeelsleutels_percentage!$A:$AB,MATCH(demand!$C243,Verdeelsleutels_percentage!$C:$C,0),MATCH(INDEX(Overzicht!$B$1:$F$35,MATCH(demand!Y$1,Overzicht!$B:$B,0),5),Verdeelsleutels_percentage!$1:$1,0)))</f>
        <v>2.8693494705804229E-6</v>
      </c>
      <c r="Z243">
        <f>PRODUCT(INDEX(Overzicht!$B$2:$E$35,MATCH(demand!Z$1,Overzicht!$B$2:$B$35,0),4),INDEX(Verdeelsleutels_percentage!$A:$AB,MATCH(demand!$C243,Verdeelsleutels_percentage!$C:$C,0),MATCH(INDEX(Overzicht!$B$1:$F$35,MATCH(demand!Z$1,Overzicht!$B:$B,0),5),Verdeelsleutels_percentage!$1:$1,0)))</f>
        <v>0</v>
      </c>
      <c r="AA243">
        <f>PRODUCT(INDEX(Overzicht!$B$2:$E$35,MATCH(demand!AA$1,Overzicht!$B$2:$B$35,0),4),INDEX(Verdeelsleutels_percentage!$A:$AB,MATCH(demand!$C243,Verdeelsleutels_percentage!$C:$C,0),MATCH(INDEX(Overzicht!$B$1:$F$35,MATCH(demand!AA$1,Overzicht!$B:$B,0),5),Verdeelsleutels_percentage!$1:$1,0)))</f>
        <v>6.7119285861530362E-5</v>
      </c>
      <c r="AB243">
        <f>PRODUCT(INDEX(Overzicht!$B$2:$E$35,MATCH(demand!AB$1,Overzicht!$B$2:$B$35,0),4),INDEX(Verdeelsleutels_percentage!$A:$AB,MATCH(demand!$C243,Verdeelsleutels_percentage!$C:$C,0),MATCH(INDEX(Overzicht!$B$1:$F$35,MATCH(demand!AB$1,Overzicht!$B:$B,0),5),Verdeelsleutels_percentage!$1:$1,0)))</f>
        <v>1.2014719763650469E-2</v>
      </c>
      <c r="AC243">
        <f>PRODUCT(INDEX(Overzicht!$B$2:$E$35,MATCH(demand!AC$1,Overzicht!$B$2:$B$35,0),4),INDEX(Verdeelsleutels_percentage!$A:$AB,MATCH(demand!$C243,Verdeelsleutels_percentage!$C:$C,0),MATCH(INDEX(Overzicht!$B$1:$F$35,MATCH(demand!AC$1,Overzicht!$B:$B,0),5),Verdeelsleutels_percentage!$1:$1,0)))</f>
        <v>1.7136239025982707E-3</v>
      </c>
      <c r="AD243">
        <f>PRODUCT(INDEX(Overzicht!$B$2:$E$35,MATCH(demand!AD$1,Overzicht!$B$2:$B$35,0),4),INDEX(Verdeelsleutels_percentage!$A:$AB,MATCH(demand!$C243,Verdeelsleutels_percentage!$C:$C,0),MATCH(INDEX(Overzicht!$B$1:$F$35,MATCH(demand!AD$1,Overzicht!$B:$B,0),5),Verdeelsleutels_percentage!$1:$1,0)))</f>
        <v>0</v>
      </c>
      <c r="AE243">
        <f>PRODUCT(INDEX(Overzicht!$B$2:$E$35,MATCH(demand!AE$1,Overzicht!$B$2:$B$35,0),4),INDEX(Verdeelsleutels_percentage!$A:$AB,MATCH(demand!$C243,Verdeelsleutels_percentage!$C:$C,0),MATCH(INDEX(Overzicht!$B$1:$F$35,MATCH(demand!AE$1,Overzicht!$B:$B,0),5),Verdeelsleutels_percentage!$1:$1,0)))</f>
        <v>0</v>
      </c>
      <c r="AF243">
        <f>PRODUCT(INDEX(Overzicht!$B$2:$E$35,MATCH(demand!AF$1,Overzicht!$B$2:$B$35,0),4),INDEX(Verdeelsleutels_percentage!$A:$AB,MATCH(demand!$C243,Verdeelsleutels_percentage!$C:$C,0),MATCH(INDEX(Overzicht!$B$1:$F$35,MATCH(demand!AF$1,Overzicht!$B:$B,0),5),Verdeelsleutels_percentage!$1:$1,0)))</f>
        <v>0</v>
      </c>
      <c r="AG243">
        <f>PRODUCT(INDEX(Overzicht!$B$2:$E$35,MATCH(demand!AG$1,Overzicht!$B$2:$B$35,0),4),INDEX(Verdeelsleutels_percentage!$A:$AB,MATCH(demand!$C243,Verdeelsleutels_percentage!$C:$C,0),MATCH(INDEX(Overzicht!$B$1:$F$35,MATCH(demand!AG$1,Overzicht!$B:$B,0),5),Verdeelsleutels_percentage!$1:$1,0)))</f>
        <v>0</v>
      </c>
      <c r="AH243">
        <f>PRODUCT(INDEX(Overzicht!$B$2:$E$35,MATCH(demand!AH$1,Overzicht!$B$2:$B$35,0),4),INDEX(Verdeelsleutels_percentage!$A:$AB,MATCH(demand!$C243,Verdeelsleutels_percentage!$C:$C,0),MATCH(INDEX(Overzicht!$B$1:$F$35,MATCH(demand!AH$1,Overzicht!$B:$B,0),5),Verdeelsleutels_percentage!$1:$1,0)))</f>
        <v>8.7255071619989479E-4</v>
      </c>
      <c r="AI243">
        <f>PRODUCT(INDEX(Overzicht!$B$2:$E$35,MATCH(demand!AI$1,Overzicht!$B$2:$B$35,0),4),INDEX(Verdeelsleutels_percentage!$A:$AB,MATCH(demand!$C243,Verdeelsleutels_percentage!$C:$C,0),MATCH(INDEX(Overzicht!$B$1:$F$35,MATCH(demand!AI$1,Overzicht!$B:$B,0),5),Verdeelsleutels_percentage!$1:$1,0)))</f>
        <v>1.3423857172306072E-4</v>
      </c>
      <c r="AJ243">
        <f>PRODUCT(INDEX(Overzicht!$B$2:$E$35,MATCH(demand!AJ$1,Overzicht!$B$2:$B$35,0),4),INDEX(Verdeelsleutels_percentage!$A:$AB,MATCH(demand!$C243,Verdeelsleutels_percentage!$C:$C,0),MATCH(INDEX(Overzicht!$B$1:$F$35,MATCH(demand!AJ$1,Overzicht!$B:$B,0),5),Verdeelsleutels_percentage!$1:$1,0)))</f>
        <v>0</v>
      </c>
      <c r="AK243">
        <f>PRODUCT(INDEX(Overzicht!$B$2:$E$35,MATCH(demand!AK$1,Overzicht!$B$2:$B$35,0),4),INDEX(Verdeelsleutels_percentage!$A:$AB,MATCH(demand!$C243,Verdeelsleutels_percentage!$C:$C,0),MATCH(INDEX(Overzicht!$B$1:$F$35,MATCH(demand!AK$1,Overzicht!$B:$B,0),5),Verdeelsleutels_percentage!$1:$1,0)))</f>
        <v>2.9212037868176573E-4</v>
      </c>
      <c r="AL243">
        <f>PRODUCT(INDEX(Overzicht!$B$2:$E$35,MATCH(demand!AL$1,Overzicht!$B$2:$B$35,0),4),INDEX(Verdeelsleutels_percentage!$A:$AB,MATCH(demand!$C243,Verdeelsleutels_percentage!$C:$C,0),MATCH(INDEX(Overzicht!$B$1:$F$35,MATCH(demand!AL$1,Overzicht!$B:$B,0),5),Verdeelsleutels_percentage!$1:$1,0)))</f>
        <v>3.7451330600226374E-3</v>
      </c>
      <c r="AM243">
        <f>PRODUCT(INDEX(Overzicht!$B$2:$E$35,MATCH(demand!AM$1,Overzicht!$B$2:$B$35,0),4),INDEX(Verdeelsleutels_percentage!$A:$AB,MATCH(demand!$C243,Verdeelsleutels_percentage!$C:$C,0),MATCH(INDEX(Overzicht!$B$1:$F$35,MATCH(demand!AM$1,Overzicht!$B:$B,0),5),Verdeelsleutels_percentage!$1:$1,0)))</f>
        <v>7.4902661200452747E-3</v>
      </c>
      <c r="AN243">
        <f>PRODUCT(INDEX(Overzicht!$B$2:$E$35,MATCH(demand!AN$1,Overzicht!$B$2:$B$35,0),4),INDEX(Verdeelsleutels_percentage!$A:$AB,MATCH(demand!$C243,Verdeelsleutels_percentage!$C:$C,0),MATCH(INDEX(Overzicht!$B$1:$F$35,MATCH(demand!AN$1,Overzicht!$B:$B,0),5),Verdeelsleutels_percentage!$1:$1,0)))</f>
        <v>3.7451330600226374E-3</v>
      </c>
      <c r="AO243">
        <f>PRODUCT(INDEX(Overzicht!$B$2:$E$35,MATCH(demand!AO$1,Overzicht!$B$2:$B$35,0),4),INDEX(Verdeelsleutels_percentage!$A:$AB,MATCH(demand!$C243,Verdeelsleutels_percentage!$C:$C,0),MATCH(INDEX(Overzicht!$B$1:$F$35,MATCH(demand!AO$1,Overzicht!$B:$B,0),5),Verdeelsleutels_percentage!$1:$1,0)))</f>
        <v>1.3107965710079231E-2</v>
      </c>
    </row>
    <row r="244" spans="2:41">
      <c r="B244" t="str">
        <f>INDEX('ETLocal datasets'!B:C,MATCH(C244,'ETLocal datasets'!C:C,0),1)</f>
        <v>GM0765</v>
      </c>
      <c r="C244" t="str">
        <f>'ETLocal datasets'!C227</f>
        <v>Pekela</v>
      </c>
      <c r="D244">
        <f t="shared" si="18"/>
        <v>2.4932667699530345E-2</v>
      </c>
      <c r="E244">
        <f t="shared" si="19"/>
        <v>3.1024173677818446E-2</v>
      </c>
      <c r="F244">
        <f t="shared" si="20"/>
        <v>7.4207725039973291E-3</v>
      </c>
      <c r="G244">
        <f t="shared" si="21"/>
        <v>1.5265589151080221E-2</v>
      </c>
      <c r="H244">
        <f>PRODUCT(INDEX(Overzicht!$B$2:$E$35,MATCH(demand!H$1,Overzicht!$B$2:$B$35,0),4),INDEX(Verdeelsleutels_percentage!$A:$AB,MATCH(demand!$C244,Verdeelsleutels_percentage!$C:$C,0),MATCH(INDEX(Overzicht!$B$1:$F$35,MATCH(demand!H$1,Overzicht!$B:$B,0),5),Verdeelsleutels_percentage!$1:$1,0)))</f>
        <v>7.4207725039973291E-3</v>
      </c>
      <c r="I244">
        <f>PRODUCT(INDEX(Overzicht!$B$2:$E$35,MATCH(demand!I$1,Overzicht!$B$2:$B$35,0),4),INDEX(Verdeelsleutels_percentage!$A:$AB,MATCH(demand!$C244,Verdeelsleutels_percentage!$C:$C,0),MATCH(INDEX(Overzicht!$B$1:$F$35,MATCH(demand!I$1,Overzicht!$B:$B,0),5),Verdeelsleutels_percentage!$1:$1,0)))</f>
        <v>1.4180658296958217E-2</v>
      </c>
      <c r="J244">
        <f>PRODUCT(INDEX(Overzicht!$B$2:$E$35,MATCH(demand!J$1,Overzicht!$B$2:$B$35,0),4),INDEX(Verdeelsleutels_percentage!$A:$AB,MATCH(demand!$C244,Verdeelsleutels_percentage!$C:$C,0),MATCH(INDEX(Overzicht!$B$1:$F$35,MATCH(demand!J$1,Overzicht!$B:$B,0),5),Verdeelsleutels_percentage!$1:$1,0)))</f>
        <v>1.6961765723422467E-3</v>
      </c>
      <c r="K244">
        <f>PRODUCT(INDEX(Overzicht!$B$2:$E$35,MATCH(demand!K$1,Overzicht!$B$2:$B$35,0),4),INDEX(Verdeelsleutels_percentage!$A:$AB,MATCH(demand!$C244,Verdeelsleutels_percentage!$C:$C,0),MATCH(INDEX(Overzicht!$B$1:$F$35,MATCH(demand!K$1,Overzicht!$B:$B,0),5),Verdeelsleutels_percentage!$1:$1,0)))</f>
        <v>1.6544101346451254E-3</v>
      </c>
      <c r="L244">
        <f>PRODUCT(INDEX(Overzicht!$B$2:$E$35,MATCH(demand!L$1,Overzicht!$B$2:$B$35,0),4),INDEX(Verdeelsleutels_percentage!$A:$AB,MATCH(demand!$C244,Verdeelsleutels_percentage!$C:$C,0),MATCH(INDEX(Overzicht!$B$1:$F$35,MATCH(demand!L$1,Overzicht!$B:$B,0),5),Verdeelsleutels_percentage!$1:$1,0)))</f>
        <v>2.5442648585133703E-3</v>
      </c>
      <c r="M244">
        <f>PRODUCT(INDEX(Overzicht!$B$2:$E$35,MATCH(demand!M$1,Overzicht!$B$2:$B$35,0),4),INDEX(Verdeelsleutels_percentage!$A:$AB,MATCH(demand!$C244,Verdeelsleutels_percentage!$C:$C,0),MATCH(INDEX(Overzicht!$B$1:$F$35,MATCH(demand!M$1,Overzicht!$B:$B,0),5),Verdeelsleutels_percentage!$1:$1,0)))</f>
        <v>2.1819878752167257E-3</v>
      </c>
      <c r="N244">
        <f>PRODUCT(INDEX(Overzicht!$B$2:$E$35,MATCH(demand!N$1,Overzicht!$B$2:$B$35,0),4),INDEX(Verdeelsleutels_percentage!$A:$AB,MATCH(demand!$C244,Verdeelsleutels_percentage!$C:$C,0),MATCH(INDEX(Overzicht!$B$1:$F$35,MATCH(demand!N$1,Overzicht!$B:$B,0),5),Verdeelsleutels_percentage!$1:$1,0)))</f>
        <v>2.3106921821995502E-3</v>
      </c>
      <c r="O244">
        <f>PRODUCT(INDEX(Overzicht!$B$2:$E$35,MATCH(demand!O$1,Overzicht!$B$2:$B$35,0),4),INDEX(Verdeelsleutels_percentage!$A:$AB,MATCH(demand!$C244,Verdeelsleutels_percentage!$C:$C,0),MATCH(INDEX(Overzicht!$B$1:$F$35,MATCH(demand!O$1,Overzicht!$B:$B,0),5),Verdeelsleutels_percentage!$1:$1,0)))</f>
        <v>0</v>
      </c>
      <c r="P244">
        <f>PRODUCT(INDEX(Overzicht!$B$2:$E$35,MATCH(demand!P$1,Overzicht!$B$2:$B$35,0),4),INDEX(Verdeelsleutels_percentage!$A:$AB,MATCH(demand!$C244,Verdeelsleutels_percentage!$C:$C,0),MATCH(INDEX(Overzicht!$B$1:$F$35,MATCH(demand!P$1,Overzicht!$B:$B,0),5),Verdeelsleutels_percentage!$1:$1,0)))</f>
        <v>1.5105854972558689E-3</v>
      </c>
      <c r="Q244">
        <f>PRODUCT(INDEX(Overzicht!$B$2:$E$35,MATCH(demand!Q$1,Overzicht!$B$2:$B$35,0),4),INDEX(Verdeelsleutels_percentage!$A:$AB,MATCH(demand!$C244,Verdeelsleutels_percentage!$C:$C,0),MATCH(INDEX(Overzicht!$B$1:$F$35,MATCH(demand!Q$1,Overzicht!$B:$B,0),5),Verdeelsleutels_percentage!$1:$1,0)))</f>
        <v>2.5177620995705226E-3</v>
      </c>
      <c r="R244">
        <f>PRODUCT(INDEX(Overzicht!$B$2:$E$35,MATCH(demand!R$1,Overzicht!$B$2:$B$35,0),4),INDEX(Verdeelsleutels_percentage!$A:$AB,MATCH(demand!$C244,Verdeelsleutels_percentage!$C:$C,0),MATCH(INDEX(Overzicht!$B$1:$F$35,MATCH(demand!R$1,Overzicht!$B:$B,0),5),Verdeelsleutels_percentage!$1:$1,0)))</f>
        <v>4.5054690202840923E-4</v>
      </c>
      <c r="S244">
        <f>PRODUCT(INDEX(Overzicht!$B$2:$E$35,MATCH(demand!S$1,Overzicht!$B$2:$B$35,0),4),INDEX(Verdeelsleutels_percentage!$A:$AB,MATCH(demand!$C244,Verdeelsleutels_percentage!$C:$C,0),MATCH(INDEX(Overzicht!$B$1:$F$35,MATCH(demand!S$1,Overzicht!$B:$B,0),5),Verdeelsleutels_percentage!$1:$1,0)))</f>
        <v>3.4630271685320872E-3</v>
      </c>
      <c r="T244">
        <f>PRODUCT(INDEX(Overzicht!$B$2:$E$35,MATCH(demand!T$1,Overzicht!$B$2:$B$35,0),4),INDEX(Verdeelsleutels_percentage!$A:$AB,MATCH(demand!$C244,Verdeelsleutels_percentage!$C:$C,0),MATCH(INDEX(Overzicht!$B$1:$F$35,MATCH(demand!T$1,Overzicht!$B:$B,0),5),Verdeelsleutels_percentage!$1:$1,0)))</f>
        <v>2.8269609539037445E-3</v>
      </c>
      <c r="U244">
        <f>PRODUCT(INDEX(Overzicht!$B$2:$E$35,MATCH(demand!U$1,Overzicht!$B$2:$B$35,0),4),INDEX(Verdeelsleutels_percentage!$A:$AB,MATCH(demand!$C244,Verdeelsleutels_percentage!$C:$C,0),MATCH(INDEX(Overzicht!$B$1:$F$35,MATCH(demand!U$1,Overzicht!$B:$B,0),5),Verdeelsleutels_percentage!$1:$1,0)))</f>
        <v>8.8342529809492011E-3</v>
      </c>
      <c r="V244">
        <f>PRODUCT(INDEX(Overzicht!$B$2:$E$35,MATCH(demand!V$1,Overzicht!$B$2:$B$35,0),4),INDEX(Verdeelsleutels_percentage!$A:$AB,MATCH(demand!$C244,Verdeelsleutels_percentage!$C:$C,0),MATCH(INDEX(Overzicht!$B$1:$F$35,MATCH(demand!V$1,Overzicht!$B:$B,0),5),Verdeelsleutels_percentage!$1:$1,0)))</f>
        <v>7.7741426232352979E-4</v>
      </c>
      <c r="W244">
        <f>PRODUCT(INDEX(Overzicht!$B$2:$E$35,MATCH(demand!W$1,Overzicht!$B$2:$B$35,0),4),INDEX(Verdeelsleutels_percentage!$A:$AB,MATCH(demand!$C244,Verdeelsleutels_percentage!$C:$C,0),MATCH(INDEX(Overzicht!$B$1:$F$35,MATCH(demand!W$1,Overzicht!$B:$B,0),5),Verdeelsleutels_percentage!$1:$1,0)))</f>
        <v>8.480882861711234E-3</v>
      </c>
      <c r="X244">
        <f>PRODUCT(INDEX(Overzicht!$B$2:$E$35,MATCH(demand!X$1,Overzicht!$B$2:$B$35,0),4),INDEX(Verdeelsleutels_percentage!$A:$AB,MATCH(demand!$C244,Verdeelsleutels_percentage!$C:$C,0),MATCH(INDEX(Overzicht!$B$1:$F$35,MATCH(demand!X$1,Overzicht!$B:$B,0),5),Verdeelsleutels_percentage!$1:$1,0)))</f>
        <v>7.9057637647610385E-4</v>
      </c>
      <c r="Y244">
        <f>PRODUCT(INDEX(Overzicht!$B$2:$E$35,MATCH(demand!Y$1,Overzicht!$B$2:$B$35,0),4),INDEX(Verdeelsleutels_percentage!$A:$AB,MATCH(demand!$C244,Verdeelsleutels_percentage!$C:$C,0),MATCH(INDEX(Overzicht!$B$1:$F$35,MATCH(demand!Y$1,Overzicht!$B:$B,0),5),Verdeelsleutels_percentage!$1:$1,0)))</f>
        <v>1.5342704097853747E-6</v>
      </c>
      <c r="Z244">
        <f>PRODUCT(INDEX(Overzicht!$B$2:$E$35,MATCH(demand!Z$1,Overzicht!$B$2:$B$35,0),4),INDEX(Verdeelsleutels_percentage!$A:$AB,MATCH(demand!$C244,Verdeelsleutels_percentage!$C:$C,0),MATCH(INDEX(Overzicht!$B$1:$F$35,MATCH(demand!Z$1,Overzicht!$B:$B,0),5),Verdeelsleutels_percentage!$1:$1,0)))</f>
        <v>0</v>
      </c>
      <c r="AA244">
        <f>PRODUCT(INDEX(Overzicht!$B$2:$E$35,MATCH(demand!AA$1,Overzicht!$B$2:$B$35,0),4),INDEX(Verdeelsleutels_percentage!$A:$AB,MATCH(demand!$C244,Verdeelsleutels_percentage!$C:$C,0),MATCH(INDEX(Overzicht!$B$1:$F$35,MATCH(demand!AA$1,Overzicht!$B:$B,0),5),Verdeelsleutels_percentage!$1:$1,0)))</f>
        <v>3.5889366310768998E-5</v>
      </c>
      <c r="AB244">
        <f>PRODUCT(INDEX(Overzicht!$B$2:$E$35,MATCH(demand!AB$1,Overzicht!$B$2:$B$35,0),4),INDEX(Verdeelsleutels_percentage!$A:$AB,MATCH(demand!$C244,Verdeelsleutels_percentage!$C:$C,0),MATCH(INDEX(Overzicht!$B$1:$F$35,MATCH(demand!AB$1,Overzicht!$B:$B,0),5),Verdeelsleutels_percentage!$1:$1,0)))</f>
        <v>5.4411337606064666E-3</v>
      </c>
      <c r="AC244">
        <f>PRODUCT(INDEX(Overzicht!$B$2:$E$35,MATCH(demand!AC$1,Overzicht!$B$2:$B$35,0),4),INDEX(Verdeelsleutels_percentage!$A:$AB,MATCH(demand!$C244,Verdeelsleutels_percentage!$C:$C,0),MATCH(INDEX(Overzicht!$B$1:$F$35,MATCH(demand!AC$1,Overzicht!$B:$B,0),5),Verdeelsleutels_percentage!$1:$1,0)))</f>
        <v>2.7397855947323057E-4</v>
      </c>
      <c r="AD244">
        <f>PRODUCT(INDEX(Overzicht!$B$2:$E$35,MATCH(demand!AD$1,Overzicht!$B$2:$B$35,0),4),INDEX(Verdeelsleutels_percentage!$A:$AB,MATCH(demand!$C244,Verdeelsleutels_percentage!$C:$C,0),MATCH(INDEX(Overzicht!$B$1:$F$35,MATCH(demand!AD$1,Overzicht!$B:$B,0),5),Verdeelsleutels_percentage!$1:$1,0)))</f>
        <v>0</v>
      </c>
      <c r="AE244">
        <f>PRODUCT(INDEX(Overzicht!$B$2:$E$35,MATCH(demand!AE$1,Overzicht!$B$2:$B$35,0),4),INDEX(Verdeelsleutels_percentage!$A:$AB,MATCH(demand!$C244,Verdeelsleutels_percentage!$C:$C,0),MATCH(INDEX(Overzicht!$B$1:$F$35,MATCH(demand!AE$1,Overzicht!$B:$B,0),5),Verdeelsleutels_percentage!$1:$1,0)))</f>
        <v>0</v>
      </c>
      <c r="AF244">
        <f>PRODUCT(INDEX(Overzicht!$B$2:$E$35,MATCH(demand!AF$1,Overzicht!$B$2:$B$35,0),4),INDEX(Verdeelsleutels_percentage!$A:$AB,MATCH(demand!$C244,Verdeelsleutels_percentage!$C:$C,0),MATCH(INDEX(Overzicht!$B$1:$F$35,MATCH(demand!AF$1,Overzicht!$B:$B,0),5),Verdeelsleutels_percentage!$1:$1,0)))</f>
        <v>0</v>
      </c>
      <c r="AG244">
        <f>PRODUCT(INDEX(Overzicht!$B$2:$E$35,MATCH(demand!AG$1,Overzicht!$B$2:$B$35,0),4),INDEX(Verdeelsleutels_percentage!$A:$AB,MATCH(demand!$C244,Verdeelsleutels_percentage!$C:$C,0),MATCH(INDEX(Overzicht!$B$1:$F$35,MATCH(demand!AG$1,Overzicht!$B:$B,0),5),Verdeelsleutels_percentage!$1:$1,0)))</f>
        <v>0</v>
      </c>
      <c r="AH244">
        <f>PRODUCT(INDEX(Overzicht!$B$2:$E$35,MATCH(demand!AH$1,Overzicht!$B$2:$B$35,0),4),INDEX(Verdeelsleutels_percentage!$A:$AB,MATCH(demand!$C244,Verdeelsleutels_percentage!$C:$C,0),MATCH(INDEX(Overzicht!$B$1:$F$35,MATCH(demand!AH$1,Overzicht!$B:$B,0),5),Verdeelsleutels_percentage!$1:$1,0)))</f>
        <v>4.6656176203999702E-4</v>
      </c>
      <c r="AI244">
        <f>PRODUCT(INDEX(Overzicht!$B$2:$E$35,MATCH(demand!AI$1,Overzicht!$B$2:$B$35,0),4),INDEX(Verdeelsleutels_percentage!$A:$AB,MATCH(demand!$C244,Verdeelsleutels_percentage!$C:$C,0),MATCH(INDEX(Overzicht!$B$1:$F$35,MATCH(demand!AI$1,Overzicht!$B:$B,0),5),Verdeelsleutels_percentage!$1:$1,0)))</f>
        <v>7.1778732621537996E-5</v>
      </c>
      <c r="AJ244">
        <f>PRODUCT(INDEX(Overzicht!$B$2:$E$35,MATCH(demand!AJ$1,Overzicht!$B$2:$B$35,0),4),INDEX(Verdeelsleutels_percentage!$A:$AB,MATCH(demand!$C244,Verdeelsleutels_percentage!$C:$C,0),MATCH(INDEX(Overzicht!$B$1:$F$35,MATCH(demand!AJ$1,Overzicht!$B:$B,0),5),Verdeelsleutels_percentage!$1:$1,0)))</f>
        <v>0</v>
      </c>
      <c r="AK244">
        <f>PRODUCT(INDEX(Overzicht!$B$2:$E$35,MATCH(demand!AK$1,Overzicht!$B$2:$B$35,0),4),INDEX(Verdeelsleutels_percentage!$A:$AB,MATCH(demand!$C244,Verdeelsleutels_percentage!$C:$C,0),MATCH(INDEX(Overzicht!$B$1:$F$35,MATCH(demand!AK$1,Overzicht!$B:$B,0),5),Verdeelsleutels_percentage!$1:$1,0)))</f>
        <v>1.1025147720224603E-4</v>
      </c>
      <c r="AL244">
        <f>PRODUCT(INDEX(Overzicht!$B$2:$E$35,MATCH(demand!AL$1,Overzicht!$B$2:$B$35,0),4),INDEX(Verdeelsleutels_percentage!$A:$AB,MATCH(demand!$C244,Verdeelsleutels_percentage!$C:$C,0),MATCH(INDEX(Overzicht!$B$1:$F$35,MATCH(demand!AL$1,Overzicht!$B:$B,0),5),Verdeelsleutels_percentage!$1:$1,0)))</f>
        <v>1.4134804769518723E-3</v>
      </c>
      <c r="AM244">
        <f>PRODUCT(INDEX(Overzicht!$B$2:$E$35,MATCH(demand!AM$1,Overzicht!$B$2:$B$35,0),4),INDEX(Verdeelsleutels_percentage!$A:$AB,MATCH(demand!$C244,Verdeelsleutels_percentage!$C:$C,0),MATCH(INDEX(Overzicht!$B$1:$F$35,MATCH(demand!AM$1,Overzicht!$B:$B,0),5),Verdeelsleutels_percentage!$1:$1,0)))</f>
        <v>2.8269609539037445E-3</v>
      </c>
      <c r="AN244">
        <f>PRODUCT(INDEX(Overzicht!$B$2:$E$35,MATCH(demand!AN$1,Overzicht!$B$2:$B$35,0),4),INDEX(Verdeelsleutels_percentage!$A:$AB,MATCH(demand!$C244,Verdeelsleutels_percentage!$C:$C,0),MATCH(INDEX(Overzicht!$B$1:$F$35,MATCH(demand!AN$1,Overzicht!$B:$B,0),5),Verdeelsleutels_percentage!$1:$1,0)))</f>
        <v>1.4134804769518723E-3</v>
      </c>
      <c r="AO244">
        <f>PRODUCT(INDEX(Overzicht!$B$2:$E$35,MATCH(demand!AO$1,Overzicht!$B$2:$B$35,0),4),INDEX(Verdeelsleutels_percentage!$A:$AB,MATCH(demand!$C244,Verdeelsleutels_percentage!$C:$C,0),MATCH(INDEX(Overzicht!$B$1:$F$35,MATCH(demand!AO$1,Overzicht!$B:$B,0),5),Verdeelsleutels_percentage!$1:$1,0)))</f>
        <v>4.947181669331553E-3</v>
      </c>
    </row>
    <row r="245" spans="2:41">
      <c r="B245" t="str">
        <f>INDEX('ETLocal datasets'!B:C,MATCH(C245,'ETLocal datasets'!C:C,0),1)</f>
        <v>GM0766</v>
      </c>
      <c r="C245" t="str">
        <f>'ETLocal datasets'!C228</f>
        <v>Dongen</v>
      </c>
      <c r="D245">
        <f t="shared" si="18"/>
        <v>2.6678282678768515E-2</v>
      </c>
      <c r="E245">
        <f t="shared" si="19"/>
        <v>5.6133438683601204E-2</v>
      </c>
      <c r="F245">
        <f t="shared" si="20"/>
        <v>1.5827619494157067E-2</v>
      </c>
      <c r="G245">
        <f t="shared" si="21"/>
        <v>3.2559674387980256E-2</v>
      </c>
      <c r="H245">
        <f>PRODUCT(INDEX(Overzicht!$B$2:$E$35,MATCH(demand!H$1,Overzicht!$B$2:$B$35,0),4),INDEX(Verdeelsleutels_percentage!$A:$AB,MATCH(demand!$C245,Verdeelsleutels_percentage!$C:$C,0),MATCH(INDEX(Overzicht!$B$1:$F$35,MATCH(demand!H$1,Overzicht!$B:$B,0),5),Verdeelsleutels_percentage!$1:$1,0)))</f>
        <v>1.5827619494157067E-2</v>
      </c>
      <c r="I245">
        <f>PRODUCT(INDEX(Overzicht!$B$2:$E$35,MATCH(demand!I$1,Overzicht!$B$2:$B$35,0),4),INDEX(Verdeelsleutels_percentage!$A:$AB,MATCH(demand!$C245,Verdeelsleutels_percentage!$C:$C,0),MATCH(INDEX(Overzicht!$B$1:$F$35,MATCH(demand!I$1,Overzicht!$B:$B,0),5),Verdeelsleutels_percentage!$1:$1,0)))</f>
        <v>4.8523591664805278E-3</v>
      </c>
      <c r="J245">
        <f>PRODUCT(INDEX(Overzicht!$B$2:$E$35,MATCH(demand!J$1,Overzicht!$B$2:$B$35,0),4),INDEX(Verdeelsleutels_percentage!$A:$AB,MATCH(demand!$C245,Verdeelsleutels_percentage!$C:$C,0),MATCH(INDEX(Overzicht!$B$1:$F$35,MATCH(demand!J$1,Overzicht!$B:$B,0),5),Verdeelsleutels_percentage!$1:$1,0)))</f>
        <v>3.6177415986644724E-3</v>
      </c>
      <c r="K245">
        <f>PRODUCT(INDEX(Overzicht!$B$2:$E$35,MATCH(demand!K$1,Overzicht!$B$2:$B$35,0),4),INDEX(Verdeelsleutels_percentage!$A:$AB,MATCH(demand!$C245,Verdeelsleutels_percentage!$C:$C,0),MATCH(INDEX(Overzicht!$B$1:$F$35,MATCH(demand!K$1,Overzicht!$B:$B,0),5),Verdeelsleutels_percentage!$1:$1,0)))</f>
        <v>5.6610856942272822E-4</v>
      </c>
      <c r="L245">
        <f>PRODUCT(INDEX(Overzicht!$B$2:$E$35,MATCH(demand!L$1,Overzicht!$B$2:$B$35,0),4),INDEX(Verdeelsleutels_percentage!$A:$AB,MATCH(demand!$C245,Verdeelsleutels_percentage!$C:$C,0),MATCH(INDEX(Overzicht!$B$1:$F$35,MATCH(demand!L$1,Overzicht!$B:$B,0),5),Verdeelsleutels_percentage!$1:$1,0)))</f>
        <v>5.4266123979967093E-3</v>
      </c>
      <c r="M245">
        <f>PRODUCT(INDEX(Overzicht!$B$2:$E$35,MATCH(demand!M$1,Overzicht!$B$2:$B$35,0),4),INDEX(Verdeelsleutels_percentage!$A:$AB,MATCH(demand!$C245,Verdeelsleutels_percentage!$C:$C,0),MATCH(INDEX(Overzicht!$B$1:$F$35,MATCH(demand!M$1,Overzicht!$B:$B,0),5),Verdeelsleutels_percentage!$1:$1,0)))</f>
        <v>3.2892226846256288E-3</v>
      </c>
      <c r="N245">
        <f>PRODUCT(INDEX(Overzicht!$B$2:$E$35,MATCH(demand!N$1,Overzicht!$B$2:$B$35,0),4),INDEX(Verdeelsleutels_percentage!$A:$AB,MATCH(demand!$C245,Verdeelsleutels_percentage!$C:$C,0),MATCH(INDEX(Overzicht!$B$1:$F$35,MATCH(demand!N$1,Overzicht!$B:$B,0),5),Verdeelsleutels_percentage!$1:$1,0)))</f>
        <v>2.4517600809907309E-3</v>
      </c>
      <c r="O245">
        <f>PRODUCT(INDEX(Overzicht!$B$2:$E$35,MATCH(demand!O$1,Overzicht!$B$2:$B$35,0),4),INDEX(Verdeelsleutels_percentage!$A:$AB,MATCH(demand!$C245,Verdeelsleutels_percentage!$C:$C,0),MATCH(INDEX(Overzicht!$B$1:$F$35,MATCH(demand!O$1,Overzicht!$B:$B,0),5),Verdeelsleutels_percentage!$1:$1,0)))</f>
        <v>0</v>
      </c>
      <c r="P245">
        <f>PRODUCT(INDEX(Overzicht!$B$2:$E$35,MATCH(demand!P$1,Overzicht!$B$2:$B$35,0),4),INDEX(Verdeelsleutels_percentage!$A:$AB,MATCH(demand!$C245,Verdeelsleutels_percentage!$C:$C,0),MATCH(INDEX(Overzicht!$B$1:$F$35,MATCH(demand!P$1,Overzicht!$B:$B,0),5),Verdeelsleutels_percentage!$1:$1,0)))</f>
        <v>7.5782030310168934E-3</v>
      </c>
      <c r="Q245">
        <f>PRODUCT(INDEX(Overzicht!$B$2:$E$35,MATCH(demand!Q$1,Overzicht!$B$2:$B$35,0),4),INDEX(Verdeelsleutels_percentage!$A:$AB,MATCH(demand!$C245,Verdeelsleutels_percentage!$C:$C,0),MATCH(INDEX(Overzicht!$B$1:$F$35,MATCH(demand!Q$1,Overzicht!$B:$B,0),5),Verdeelsleutels_percentage!$1:$1,0)))</f>
        <v>5.3700851855175763E-3</v>
      </c>
      <c r="R245">
        <f>PRODUCT(INDEX(Overzicht!$B$2:$E$35,MATCH(demand!R$1,Overzicht!$B$2:$B$35,0),4),INDEX(Verdeelsleutels_percentage!$A:$AB,MATCH(demand!$C245,Verdeelsleutels_percentage!$C:$C,0),MATCH(INDEX(Overzicht!$B$1:$F$35,MATCH(demand!R$1,Overzicht!$B:$B,0),5),Verdeelsleutels_percentage!$1:$1,0)))</f>
        <v>9.609626121452505E-4</v>
      </c>
      <c r="S245">
        <f>PRODUCT(INDEX(Overzicht!$B$2:$E$35,MATCH(demand!S$1,Overzicht!$B$2:$B$35,0),4),INDEX(Verdeelsleutels_percentage!$A:$AB,MATCH(demand!$C245,Verdeelsleutels_percentage!$C:$C,0),MATCH(INDEX(Overzicht!$B$1:$F$35,MATCH(demand!S$1,Overzicht!$B:$B,0),5),Verdeelsleutels_percentage!$1:$1,0)))</f>
        <v>7.3862224306066315E-3</v>
      </c>
      <c r="T245">
        <f>PRODUCT(INDEX(Overzicht!$B$2:$E$35,MATCH(demand!T$1,Overzicht!$B$2:$B$35,0),4),INDEX(Verdeelsleutels_percentage!$A:$AB,MATCH(demand!$C245,Verdeelsleutels_percentage!$C:$C,0),MATCH(INDEX(Overzicht!$B$1:$F$35,MATCH(demand!T$1,Overzicht!$B:$B,0),5),Verdeelsleutels_percentage!$1:$1,0)))</f>
        <v>6.0295693311074542E-3</v>
      </c>
      <c r="U245">
        <f>PRODUCT(INDEX(Overzicht!$B$2:$E$35,MATCH(demand!U$1,Overzicht!$B$2:$B$35,0),4),INDEX(Verdeelsleutels_percentage!$A:$AB,MATCH(demand!$C245,Verdeelsleutels_percentage!$C:$C,0),MATCH(INDEX(Overzicht!$B$1:$F$35,MATCH(demand!U$1,Overzicht!$B:$B,0),5),Verdeelsleutels_percentage!$1:$1,0)))</f>
        <v>1.8842404159710793E-2</v>
      </c>
      <c r="V245">
        <f>PRODUCT(INDEX(Overzicht!$B$2:$E$35,MATCH(demand!V$1,Overzicht!$B$2:$B$35,0),4),INDEX(Verdeelsleutels_percentage!$A:$AB,MATCH(demand!$C245,Verdeelsleutels_percentage!$C:$C,0),MATCH(INDEX(Overzicht!$B$1:$F$35,MATCH(demand!V$1,Overzicht!$B:$B,0),5),Verdeelsleutels_percentage!$1:$1,0)))</f>
        <v>1.65813156605455E-3</v>
      </c>
      <c r="W245">
        <f>PRODUCT(INDEX(Overzicht!$B$2:$E$35,MATCH(demand!W$1,Overzicht!$B$2:$B$35,0),4),INDEX(Verdeelsleutels_percentage!$A:$AB,MATCH(demand!$C245,Verdeelsleutels_percentage!$C:$C,0),MATCH(INDEX(Overzicht!$B$1:$F$35,MATCH(demand!W$1,Overzicht!$B:$B,0),5),Verdeelsleutels_percentage!$1:$1,0)))</f>
        <v>1.8088707993322364E-2</v>
      </c>
      <c r="X245">
        <f>PRODUCT(INDEX(Overzicht!$B$2:$E$35,MATCH(demand!X$1,Overzicht!$B$2:$B$35,0),4),INDEX(Verdeelsleutels_percentage!$A:$AB,MATCH(demand!$C245,Verdeelsleutels_percentage!$C:$C,0),MATCH(INDEX(Overzicht!$B$1:$F$35,MATCH(demand!X$1,Overzicht!$B:$B,0),5),Verdeelsleutels_percentage!$1:$1,0)))</f>
        <v>2.1713013156738066E-4</v>
      </c>
      <c r="Y245">
        <f>PRODUCT(INDEX(Overzicht!$B$2:$E$35,MATCH(demand!Y$1,Overzicht!$B$2:$B$35,0),4),INDEX(Verdeelsleutels_percentage!$A:$AB,MATCH(demand!$C245,Verdeelsleutels_percentage!$C:$C,0),MATCH(INDEX(Overzicht!$B$1:$F$35,MATCH(demand!Y$1,Overzicht!$B:$B,0),5),Verdeelsleutels_percentage!$1:$1,0)))</f>
        <v>7.6962031769199089E-7</v>
      </c>
      <c r="Z245">
        <f>PRODUCT(INDEX(Overzicht!$B$2:$E$35,MATCH(demand!Z$1,Overzicht!$B$2:$B$35,0),4),INDEX(Verdeelsleutels_percentage!$A:$AB,MATCH(demand!$C245,Verdeelsleutels_percentage!$C:$C,0),MATCH(INDEX(Overzicht!$B$1:$F$35,MATCH(demand!Z$1,Overzicht!$B:$B,0),5),Verdeelsleutels_percentage!$1:$1,0)))</f>
        <v>0</v>
      </c>
      <c r="AA245">
        <f>PRODUCT(INDEX(Overzicht!$B$2:$E$35,MATCH(demand!AA$1,Overzicht!$B$2:$B$35,0),4),INDEX(Verdeelsleutels_percentage!$A:$AB,MATCH(demand!$C245,Verdeelsleutels_percentage!$C:$C,0),MATCH(INDEX(Overzicht!$B$1:$F$35,MATCH(demand!AA$1,Overzicht!$B:$B,0),5),Verdeelsleutels_percentage!$1:$1,0)))</f>
        <v>1.800281444893546E-5</v>
      </c>
      <c r="AB245">
        <f>PRODUCT(INDEX(Overzicht!$B$2:$E$35,MATCH(demand!AB$1,Overzicht!$B$2:$B$35,0),4),INDEX(Verdeelsleutels_percentage!$A:$AB,MATCH(demand!$C245,Verdeelsleutels_percentage!$C:$C,0),MATCH(INDEX(Overzicht!$B$1:$F$35,MATCH(demand!AB$1,Overzicht!$B:$B,0),5),Verdeelsleutels_percentage!$1:$1,0)))</f>
        <v>5.6917587209941939E-3</v>
      </c>
      <c r="AC245">
        <f>PRODUCT(INDEX(Overzicht!$B$2:$E$35,MATCH(demand!AC$1,Overzicht!$B$2:$B$35,0),4),INDEX(Verdeelsleutels_percentage!$A:$AB,MATCH(demand!$C245,Verdeelsleutels_percentage!$C:$C,0),MATCH(INDEX(Overzicht!$B$1:$F$35,MATCH(demand!AC$1,Overzicht!$B:$B,0),5),Verdeelsleutels_percentage!$1:$1,0)))</f>
        <v>2.0956324305927284E-4</v>
      </c>
      <c r="AD245">
        <f>PRODUCT(INDEX(Overzicht!$B$2:$E$35,MATCH(demand!AD$1,Overzicht!$B$2:$B$35,0),4),INDEX(Verdeelsleutels_percentage!$A:$AB,MATCH(demand!$C245,Verdeelsleutels_percentage!$C:$C,0),MATCH(INDEX(Overzicht!$B$1:$F$35,MATCH(demand!AD$1,Overzicht!$B:$B,0),5),Verdeelsleutels_percentage!$1:$1,0)))</f>
        <v>0</v>
      </c>
      <c r="AE245">
        <f>PRODUCT(INDEX(Overzicht!$B$2:$E$35,MATCH(demand!AE$1,Overzicht!$B$2:$B$35,0),4),INDEX(Verdeelsleutels_percentage!$A:$AB,MATCH(demand!$C245,Verdeelsleutels_percentage!$C:$C,0),MATCH(INDEX(Overzicht!$B$1:$F$35,MATCH(demand!AE$1,Overzicht!$B:$B,0),5),Verdeelsleutels_percentage!$1:$1,0)))</f>
        <v>0</v>
      </c>
      <c r="AF245">
        <f>PRODUCT(INDEX(Overzicht!$B$2:$E$35,MATCH(demand!AF$1,Overzicht!$B$2:$B$35,0),4),INDEX(Verdeelsleutels_percentage!$A:$AB,MATCH(demand!$C245,Verdeelsleutels_percentage!$C:$C,0),MATCH(INDEX(Overzicht!$B$1:$F$35,MATCH(demand!AF$1,Overzicht!$B:$B,0),5),Verdeelsleutels_percentage!$1:$1,0)))</f>
        <v>0</v>
      </c>
      <c r="AG245">
        <f>PRODUCT(INDEX(Overzicht!$B$2:$E$35,MATCH(demand!AG$1,Overzicht!$B$2:$B$35,0),4),INDEX(Verdeelsleutels_percentage!$A:$AB,MATCH(demand!$C245,Verdeelsleutels_percentage!$C:$C,0),MATCH(INDEX(Overzicht!$B$1:$F$35,MATCH(demand!AG$1,Overzicht!$B:$B,0),5),Verdeelsleutels_percentage!$1:$1,0)))</f>
        <v>0</v>
      </c>
      <c r="AH245">
        <f>PRODUCT(INDEX(Overzicht!$B$2:$E$35,MATCH(demand!AH$1,Overzicht!$B$2:$B$35,0),4),INDEX(Verdeelsleutels_percentage!$A:$AB,MATCH(demand!$C245,Verdeelsleutels_percentage!$C:$C,0),MATCH(INDEX(Overzicht!$B$1:$F$35,MATCH(demand!AH$1,Overzicht!$B:$B,0),5),Verdeelsleutels_percentage!$1:$1,0)))</f>
        <v>2.3403658783616098E-4</v>
      </c>
      <c r="AI245">
        <f>PRODUCT(INDEX(Overzicht!$B$2:$E$35,MATCH(demand!AI$1,Overzicht!$B$2:$B$35,0),4),INDEX(Verdeelsleutels_percentage!$A:$AB,MATCH(demand!$C245,Verdeelsleutels_percentage!$C:$C,0),MATCH(INDEX(Overzicht!$B$1:$F$35,MATCH(demand!AI$1,Overzicht!$B:$B,0),5),Verdeelsleutels_percentage!$1:$1,0)))</f>
        <v>3.6005628897870919E-5</v>
      </c>
      <c r="AJ245">
        <f>PRODUCT(INDEX(Overzicht!$B$2:$E$35,MATCH(demand!AJ$1,Overzicht!$B$2:$B$35,0),4),INDEX(Verdeelsleutels_percentage!$A:$AB,MATCH(demand!$C245,Verdeelsleutels_percentage!$C:$C,0),MATCH(INDEX(Overzicht!$B$1:$F$35,MATCH(demand!AJ$1,Overzicht!$B:$B,0),5),Verdeelsleutels_percentage!$1:$1,0)))</f>
        <v>0</v>
      </c>
      <c r="AK245">
        <f>PRODUCT(INDEX(Overzicht!$B$2:$E$35,MATCH(demand!AK$1,Overzicht!$B$2:$B$35,0),4),INDEX(Verdeelsleutels_percentage!$A:$AB,MATCH(demand!$C245,Verdeelsleutels_percentage!$C:$C,0),MATCH(INDEX(Overzicht!$B$1:$F$35,MATCH(demand!AK$1,Overzicht!$B:$B,0),5),Verdeelsleutels_percentage!$1:$1,0)))</f>
        <v>2.3515320391319071E-4</v>
      </c>
      <c r="AL245">
        <f>PRODUCT(INDEX(Overzicht!$B$2:$E$35,MATCH(demand!AL$1,Overzicht!$B$2:$B$35,0),4),INDEX(Verdeelsleutels_percentage!$A:$AB,MATCH(demand!$C245,Verdeelsleutels_percentage!$C:$C,0),MATCH(INDEX(Overzicht!$B$1:$F$35,MATCH(demand!AL$1,Overzicht!$B:$B,0),5),Verdeelsleutels_percentage!$1:$1,0)))</f>
        <v>3.0147846655537271E-3</v>
      </c>
      <c r="AM245">
        <f>PRODUCT(INDEX(Overzicht!$B$2:$E$35,MATCH(demand!AM$1,Overzicht!$B$2:$B$35,0),4),INDEX(Verdeelsleutels_percentage!$A:$AB,MATCH(demand!$C245,Verdeelsleutels_percentage!$C:$C,0),MATCH(INDEX(Overzicht!$B$1:$F$35,MATCH(demand!AM$1,Overzicht!$B:$B,0),5),Verdeelsleutels_percentage!$1:$1,0)))</f>
        <v>6.0295693311074542E-3</v>
      </c>
      <c r="AN245">
        <f>PRODUCT(INDEX(Overzicht!$B$2:$E$35,MATCH(demand!AN$1,Overzicht!$B$2:$B$35,0),4),INDEX(Verdeelsleutels_percentage!$A:$AB,MATCH(demand!$C245,Verdeelsleutels_percentage!$C:$C,0),MATCH(INDEX(Overzicht!$B$1:$F$35,MATCH(demand!AN$1,Overzicht!$B:$B,0),5),Verdeelsleutels_percentage!$1:$1,0)))</f>
        <v>3.0147846655537271E-3</v>
      </c>
      <c r="AO245">
        <f>PRODUCT(INDEX(Overzicht!$B$2:$E$35,MATCH(demand!AO$1,Overzicht!$B$2:$B$35,0),4),INDEX(Verdeelsleutels_percentage!$A:$AB,MATCH(demand!$C245,Verdeelsleutels_percentage!$C:$C,0),MATCH(INDEX(Overzicht!$B$1:$F$35,MATCH(demand!AO$1,Overzicht!$B:$B,0),5),Verdeelsleutels_percentage!$1:$1,0)))</f>
        <v>1.0551746329438045E-2</v>
      </c>
    </row>
    <row r="246" spans="2:41">
      <c r="B246" t="str">
        <f>INDEX('ETLocal datasets'!B:C,MATCH(C246,'ETLocal datasets'!C:C,0),1)</f>
        <v>GM0770</v>
      </c>
      <c r="C246" t="str">
        <f>'ETLocal datasets'!C229</f>
        <v>Eersel</v>
      </c>
      <c r="D246">
        <f t="shared" si="18"/>
        <v>4.4451379009019527E-2</v>
      </c>
      <c r="E246">
        <f t="shared" si="19"/>
        <v>0.12453673743328879</v>
      </c>
      <c r="F246">
        <f t="shared" si="20"/>
        <v>1.1610525835220974E-2</v>
      </c>
      <c r="G246">
        <f t="shared" si="21"/>
        <v>2.3884510289597434E-2</v>
      </c>
      <c r="H246">
        <f>PRODUCT(INDEX(Overzicht!$B$2:$E$35,MATCH(demand!H$1,Overzicht!$B$2:$B$35,0),4),INDEX(Verdeelsleutels_percentage!$A:$AB,MATCH(demand!$C246,Verdeelsleutels_percentage!$C:$C,0),MATCH(INDEX(Overzicht!$B$1:$F$35,MATCH(demand!H$1,Overzicht!$B:$B,0),5),Verdeelsleutels_percentage!$1:$1,0)))</f>
        <v>1.1610525835220974E-2</v>
      </c>
      <c r="I246">
        <f>PRODUCT(INDEX(Overzicht!$B$2:$E$35,MATCH(demand!I$1,Overzicht!$B$2:$B$35,0),4),INDEX(Verdeelsleutels_percentage!$A:$AB,MATCH(demand!$C246,Verdeelsleutels_percentage!$C:$C,0),MATCH(INDEX(Overzicht!$B$1:$F$35,MATCH(demand!I$1,Overzicht!$B:$B,0),5),Verdeelsleutels_percentage!$1:$1,0)))</f>
        <v>1.3394960795751424E-2</v>
      </c>
      <c r="J246">
        <f>PRODUCT(INDEX(Overzicht!$B$2:$E$35,MATCH(demand!J$1,Overzicht!$B$2:$B$35,0),4),INDEX(Verdeelsleutels_percentage!$A:$AB,MATCH(demand!$C246,Verdeelsleutels_percentage!$C:$C,0),MATCH(INDEX(Overzicht!$B$1:$F$35,MATCH(demand!J$1,Overzicht!$B:$B,0),5),Verdeelsleutels_percentage!$1:$1,0)))</f>
        <v>2.6538344766219367E-3</v>
      </c>
      <c r="K246">
        <f>PRODUCT(INDEX(Overzicht!$B$2:$E$35,MATCH(demand!K$1,Overzicht!$B$2:$B$35,0),4),INDEX(Verdeelsleutels_percentage!$A:$AB,MATCH(demand!$C246,Verdeelsleutels_percentage!$C:$C,0),MATCH(INDEX(Overzicht!$B$1:$F$35,MATCH(demand!K$1,Overzicht!$B:$B,0),5),Verdeelsleutels_percentage!$1:$1,0)))</f>
        <v>1.5627454261709997E-3</v>
      </c>
      <c r="L246">
        <f>PRODUCT(INDEX(Overzicht!$B$2:$E$35,MATCH(demand!L$1,Overzicht!$B$2:$B$35,0),4),INDEX(Verdeelsleutels_percentage!$A:$AB,MATCH(demand!$C246,Verdeelsleutels_percentage!$C:$C,0),MATCH(INDEX(Overzicht!$B$1:$F$35,MATCH(demand!L$1,Overzicht!$B:$B,0),5),Verdeelsleutels_percentage!$1:$1,0)))</f>
        <v>3.9807517149329057E-3</v>
      </c>
      <c r="M246">
        <f>PRODUCT(INDEX(Overzicht!$B$2:$E$35,MATCH(demand!M$1,Overzicht!$B$2:$B$35,0),4),INDEX(Verdeelsleutels_percentage!$A:$AB,MATCH(demand!$C246,Verdeelsleutels_percentage!$C:$C,0),MATCH(INDEX(Overzicht!$B$1:$F$35,MATCH(demand!M$1,Overzicht!$B:$B,0),5),Verdeelsleutels_percentage!$1:$1,0)))</f>
        <v>1.1010659276336236E-2</v>
      </c>
      <c r="N246">
        <f>PRODUCT(INDEX(Overzicht!$B$2:$E$35,MATCH(demand!N$1,Overzicht!$B$2:$B$35,0),4),INDEX(Verdeelsleutels_percentage!$A:$AB,MATCH(demand!$C246,Verdeelsleutels_percentage!$C:$C,0),MATCH(INDEX(Overzicht!$B$1:$F$35,MATCH(demand!N$1,Overzicht!$B:$B,0),5),Verdeelsleutels_percentage!$1:$1,0)))</f>
        <v>6.9850683161809632E-2</v>
      </c>
      <c r="O246">
        <f>PRODUCT(INDEX(Overzicht!$B$2:$E$35,MATCH(demand!O$1,Overzicht!$B$2:$B$35,0),4),INDEX(Verdeelsleutels_percentage!$A:$AB,MATCH(demand!$C246,Verdeelsleutels_percentage!$C:$C,0),MATCH(INDEX(Overzicht!$B$1:$F$35,MATCH(demand!O$1,Overzicht!$B:$B,0),5),Verdeelsleutels_percentage!$1:$1,0)))</f>
        <v>0</v>
      </c>
      <c r="P246">
        <f>PRODUCT(INDEX(Overzicht!$B$2:$E$35,MATCH(demand!P$1,Overzicht!$B$2:$B$35,0),4),INDEX(Verdeelsleutels_percentage!$A:$AB,MATCH(demand!$C246,Verdeelsleutels_percentage!$C:$C,0),MATCH(INDEX(Overzicht!$B$1:$F$35,MATCH(demand!P$1,Overzicht!$B:$B,0),5),Verdeelsleutels_percentage!$1:$1,0)))</f>
        <v>8.9083905226949606E-3</v>
      </c>
      <c r="Q246">
        <f>PRODUCT(INDEX(Overzicht!$B$2:$E$35,MATCH(demand!Q$1,Overzicht!$B$2:$B$35,0),4),INDEX(Verdeelsleutels_percentage!$A:$AB,MATCH(demand!$C246,Verdeelsleutels_percentage!$C:$C,0),MATCH(INDEX(Overzicht!$B$1:$F$35,MATCH(demand!Q$1,Overzicht!$B:$B,0),5),Verdeelsleutels_percentage!$1:$1,0)))</f>
        <v>3.939285551235688E-3</v>
      </c>
      <c r="R246">
        <f>PRODUCT(INDEX(Overzicht!$B$2:$E$35,MATCH(demand!R$1,Overzicht!$B$2:$B$35,0),4),INDEX(Verdeelsleutels_percentage!$A:$AB,MATCH(demand!$C246,Verdeelsleutels_percentage!$C:$C,0),MATCH(INDEX(Overzicht!$B$1:$F$35,MATCH(demand!R$1,Overzicht!$B:$B,0),5),Verdeelsleutels_percentage!$1:$1,0)))</f>
        <v>7.0492478285270194E-4</v>
      </c>
      <c r="S246">
        <f>PRODUCT(INDEX(Overzicht!$B$2:$E$35,MATCH(demand!S$1,Overzicht!$B$2:$B$35,0),4),INDEX(Verdeelsleutels_percentage!$A:$AB,MATCH(demand!$C246,Verdeelsleutels_percentage!$C:$C,0),MATCH(INDEX(Overzicht!$B$1:$F$35,MATCH(demand!S$1,Overzicht!$B:$B,0),5),Verdeelsleutels_percentage!$1:$1,0)))</f>
        <v>5.418245389769788E-3</v>
      </c>
      <c r="T246">
        <f>PRODUCT(INDEX(Overzicht!$B$2:$E$35,MATCH(demand!T$1,Overzicht!$B$2:$B$35,0),4),INDEX(Verdeelsleutels_percentage!$A:$AB,MATCH(demand!$C246,Verdeelsleutels_percentage!$C:$C,0),MATCH(INDEX(Overzicht!$B$1:$F$35,MATCH(demand!T$1,Overzicht!$B:$B,0),5),Verdeelsleutels_percentage!$1:$1,0)))</f>
        <v>4.4230574610365616E-3</v>
      </c>
      <c r="U246">
        <f>PRODUCT(INDEX(Overzicht!$B$2:$E$35,MATCH(demand!U$1,Overzicht!$B$2:$B$35,0),4),INDEX(Verdeelsleutels_percentage!$A:$AB,MATCH(demand!$C246,Verdeelsleutels_percentage!$C:$C,0),MATCH(INDEX(Overzicht!$B$1:$F$35,MATCH(demand!U$1,Overzicht!$B:$B,0),5),Verdeelsleutels_percentage!$1:$1,0)))</f>
        <v>1.3822054565739254E-2</v>
      </c>
      <c r="V246">
        <f>PRODUCT(INDEX(Overzicht!$B$2:$E$35,MATCH(demand!V$1,Overzicht!$B$2:$B$35,0),4),INDEX(Verdeelsleutels_percentage!$A:$AB,MATCH(demand!$C246,Verdeelsleutels_percentage!$C:$C,0),MATCH(INDEX(Overzicht!$B$1:$F$35,MATCH(demand!V$1,Overzicht!$B:$B,0),5),Verdeelsleutels_percentage!$1:$1,0)))</f>
        <v>1.2163408017850546E-3</v>
      </c>
      <c r="W246">
        <f>PRODUCT(INDEX(Overzicht!$B$2:$E$35,MATCH(demand!W$1,Overzicht!$B$2:$B$35,0),4),INDEX(Verdeelsleutels_percentage!$A:$AB,MATCH(demand!$C246,Verdeelsleutels_percentage!$C:$C,0),MATCH(INDEX(Overzicht!$B$1:$F$35,MATCH(demand!W$1,Overzicht!$B:$B,0),5),Verdeelsleutels_percentage!$1:$1,0)))</f>
        <v>1.3269172383109686E-2</v>
      </c>
      <c r="X246">
        <f>PRODUCT(INDEX(Overzicht!$B$2:$E$35,MATCH(demand!X$1,Overzicht!$B$2:$B$35,0),4),INDEX(Verdeelsleutels_percentage!$A:$AB,MATCH(demand!$C246,Verdeelsleutels_percentage!$C:$C,0),MATCH(INDEX(Overzicht!$B$1:$F$35,MATCH(demand!X$1,Overzicht!$B:$B,0),5),Verdeelsleutels_percentage!$1:$1,0)))</f>
        <v>1.1285199402232835E-2</v>
      </c>
      <c r="Y246">
        <f>PRODUCT(INDEX(Overzicht!$B$2:$E$35,MATCH(demand!Y$1,Overzicht!$B$2:$B$35,0),4),INDEX(Verdeelsleutels_percentage!$A:$AB,MATCH(demand!$C246,Verdeelsleutels_percentage!$C:$C,0),MATCH(INDEX(Overzicht!$B$1:$F$35,MATCH(demand!Y$1,Overzicht!$B:$B,0),5),Verdeelsleutels_percentage!$1:$1,0)))</f>
        <v>1.9295945073976538E-6</v>
      </c>
      <c r="Z246">
        <f>PRODUCT(INDEX(Overzicht!$B$2:$E$35,MATCH(demand!Z$1,Overzicht!$B$2:$B$35,0),4),INDEX(Verdeelsleutels_percentage!$A:$AB,MATCH(demand!$C246,Verdeelsleutels_percentage!$C:$C,0),MATCH(INDEX(Overzicht!$B$1:$F$35,MATCH(demand!Z$1,Overzicht!$B:$B,0),5),Verdeelsleutels_percentage!$1:$1,0)))</f>
        <v>0</v>
      </c>
      <c r="AA246">
        <f>PRODUCT(INDEX(Overzicht!$B$2:$E$35,MATCH(demand!AA$1,Overzicht!$B$2:$B$35,0),4),INDEX(Verdeelsleutels_percentage!$A:$AB,MATCH(demand!$C246,Verdeelsleutels_percentage!$C:$C,0),MATCH(INDEX(Overzicht!$B$1:$F$35,MATCH(demand!AA$1,Overzicht!$B:$B,0),5),Verdeelsleutels_percentage!$1:$1,0)))</f>
        <v>4.513671362333694E-5</v>
      </c>
      <c r="AB246">
        <f>PRODUCT(INDEX(Overzicht!$B$2:$E$35,MATCH(demand!AB$1,Overzicht!$B$2:$B$35,0),4),INDEX(Verdeelsleutels_percentage!$A:$AB,MATCH(demand!$C246,Verdeelsleutels_percentage!$C:$C,0),MATCH(INDEX(Overzicht!$B$1:$F$35,MATCH(demand!AB$1,Overzicht!$B:$B,0),5),Verdeelsleutels_percentage!$1:$1,0)))</f>
        <v>8.2594383872255581E-3</v>
      </c>
      <c r="AC246">
        <f>PRODUCT(INDEX(Overzicht!$B$2:$E$35,MATCH(demand!AC$1,Overzicht!$B$2:$B$35,0),4),INDEX(Verdeelsleutels_percentage!$A:$AB,MATCH(demand!$C246,Verdeelsleutels_percentage!$C:$C,0),MATCH(INDEX(Overzicht!$B$1:$F$35,MATCH(demand!AC$1,Overzicht!$B:$B,0),5),Verdeelsleutels_percentage!$1:$1,0)))</f>
        <v>1.6898009002522076E-3</v>
      </c>
      <c r="AD246">
        <f>PRODUCT(INDEX(Overzicht!$B$2:$E$35,MATCH(demand!AD$1,Overzicht!$B$2:$B$35,0),4),INDEX(Verdeelsleutels_percentage!$A:$AB,MATCH(demand!$C246,Verdeelsleutels_percentage!$C:$C,0),MATCH(INDEX(Overzicht!$B$1:$F$35,MATCH(demand!AD$1,Overzicht!$B:$B,0),5),Verdeelsleutels_percentage!$1:$1,0)))</f>
        <v>0</v>
      </c>
      <c r="AE246">
        <f>PRODUCT(INDEX(Overzicht!$B$2:$E$35,MATCH(demand!AE$1,Overzicht!$B$2:$B$35,0),4),INDEX(Verdeelsleutels_percentage!$A:$AB,MATCH(demand!$C246,Verdeelsleutels_percentage!$C:$C,0),MATCH(INDEX(Overzicht!$B$1:$F$35,MATCH(demand!AE$1,Overzicht!$B:$B,0),5),Verdeelsleutels_percentage!$1:$1,0)))</f>
        <v>0</v>
      </c>
      <c r="AF246">
        <f>PRODUCT(INDEX(Overzicht!$B$2:$E$35,MATCH(demand!AF$1,Overzicht!$B$2:$B$35,0),4),INDEX(Verdeelsleutels_percentage!$A:$AB,MATCH(demand!$C246,Verdeelsleutels_percentage!$C:$C,0),MATCH(INDEX(Overzicht!$B$1:$F$35,MATCH(demand!AF$1,Overzicht!$B:$B,0),5),Verdeelsleutels_percentage!$1:$1,0)))</f>
        <v>0</v>
      </c>
      <c r="AG246">
        <f>PRODUCT(INDEX(Overzicht!$B$2:$E$35,MATCH(demand!AG$1,Overzicht!$B$2:$B$35,0),4),INDEX(Verdeelsleutels_percentage!$A:$AB,MATCH(demand!$C246,Verdeelsleutels_percentage!$C:$C,0),MATCH(INDEX(Overzicht!$B$1:$F$35,MATCH(demand!AG$1,Overzicht!$B:$B,0),5),Verdeelsleutels_percentage!$1:$1,0)))</f>
        <v>0</v>
      </c>
      <c r="AH246">
        <f>PRODUCT(INDEX(Overzicht!$B$2:$E$35,MATCH(demand!AH$1,Overzicht!$B$2:$B$35,0),4),INDEX(Verdeelsleutels_percentage!$A:$AB,MATCH(demand!$C246,Verdeelsleutels_percentage!$C:$C,0),MATCH(INDEX(Overzicht!$B$1:$F$35,MATCH(demand!AH$1,Overzicht!$B:$B,0),5),Verdeelsleutels_percentage!$1:$1,0)))</f>
        <v>5.867772771033802E-4</v>
      </c>
      <c r="AI246">
        <f>PRODUCT(INDEX(Overzicht!$B$2:$E$35,MATCH(demand!AI$1,Overzicht!$B$2:$B$35,0),4),INDEX(Verdeelsleutels_percentage!$A:$AB,MATCH(demand!$C246,Verdeelsleutels_percentage!$C:$C,0),MATCH(INDEX(Overzicht!$B$1:$F$35,MATCH(demand!AI$1,Overzicht!$B:$B,0),5),Verdeelsleutels_percentage!$1:$1,0)))</f>
        <v>9.0273427246673879E-5</v>
      </c>
      <c r="AJ246">
        <f>PRODUCT(INDEX(Overzicht!$B$2:$E$35,MATCH(demand!AJ$1,Overzicht!$B$2:$B$35,0),4),INDEX(Verdeelsleutels_percentage!$A:$AB,MATCH(demand!$C246,Verdeelsleutels_percentage!$C:$C,0),MATCH(INDEX(Overzicht!$B$1:$F$35,MATCH(demand!AJ$1,Overzicht!$B:$B,0),5),Verdeelsleutels_percentage!$1:$1,0)))</f>
        <v>0</v>
      </c>
      <c r="AK246">
        <f>PRODUCT(INDEX(Overzicht!$B$2:$E$35,MATCH(demand!AK$1,Overzicht!$B$2:$B$35,0),4),INDEX(Verdeelsleutels_percentage!$A:$AB,MATCH(demand!$C246,Verdeelsleutels_percentage!$C:$C,0),MATCH(INDEX(Overzicht!$B$1:$F$35,MATCH(demand!AK$1,Overzicht!$B:$B,0),5),Verdeelsleutels_percentage!$1:$1,0)))</f>
        <v>1.7249924098042591E-4</v>
      </c>
      <c r="AL246">
        <f>PRODUCT(INDEX(Overzicht!$B$2:$E$35,MATCH(demand!AL$1,Overzicht!$B$2:$B$35,0),4),INDEX(Verdeelsleutels_percentage!$A:$AB,MATCH(demand!$C246,Verdeelsleutels_percentage!$C:$C,0),MATCH(INDEX(Overzicht!$B$1:$F$35,MATCH(demand!AL$1,Overzicht!$B:$B,0),5),Verdeelsleutels_percentage!$1:$1,0)))</f>
        <v>2.2115287305182808E-3</v>
      </c>
      <c r="AM246">
        <f>PRODUCT(INDEX(Overzicht!$B$2:$E$35,MATCH(demand!AM$1,Overzicht!$B$2:$B$35,0),4),INDEX(Verdeelsleutels_percentage!$A:$AB,MATCH(demand!$C246,Verdeelsleutels_percentage!$C:$C,0),MATCH(INDEX(Overzicht!$B$1:$F$35,MATCH(demand!AM$1,Overzicht!$B:$B,0),5),Verdeelsleutels_percentage!$1:$1,0)))</f>
        <v>4.4230574610365616E-3</v>
      </c>
      <c r="AN246">
        <f>PRODUCT(INDEX(Overzicht!$B$2:$E$35,MATCH(demand!AN$1,Overzicht!$B$2:$B$35,0),4),INDEX(Verdeelsleutels_percentage!$A:$AB,MATCH(demand!$C246,Verdeelsleutels_percentage!$C:$C,0),MATCH(INDEX(Overzicht!$B$1:$F$35,MATCH(demand!AN$1,Overzicht!$B:$B,0),5),Verdeelsleutels_percentage!$1:$1,0)))</f>
        <v>2.2115287305182808E-3</v>
      </c>
      <c r="AO246">
        <f>PRODUCT(INDEX(Overzicht!$B$2:$E$35,MATCH(demand!AO$1,Overzicht!$B$2:$B$35,0),4),INDEX(Verdeelsleutels_percentage!$A:$AB,MATCH(demand!$C246,Verdeelsleutels_percentage!$C:$C,0),MATCH(INDEX(Overzicht!$B$1:$F$35,MATCH(demand!AO$1,Overzicht!$B:$B,0),5),Verdeelsleutels_percentage!$1:$1,0)))</f>
        <v>7.740350556813983E-3</v>
      </c>
    </row>
    <row r="247" spans="2:41">
      <c r="B247" t="str">
        <f>INDEX('ETLocal datasets'!B:C,MATCH(C247,'ETLocal datasets'!C:C,0),1)</f>
        <v>GM0772</v>
      </c>
      <c r="C247" t="str">
        <f>'ETLocal datasets'!C230</f>
        <v>Eindhoven</v>
      </c>
      <c r="D247">
        <f t="shared" si="18"/>
        <v>9.189196432759425E-2</v>
      </c>
      <c r="E247">
        <f t="shared" si="19"/>
        <v>0.49054577176171293</v>
      </c>
      <c r="F247">
        <f t="shared" si="20"/>
        <v>0.14073707093261417</v>
      </c>
      <c r="G247">
        <f t="shared" si="21"/>
        <v>0.28951626020423488</v>
      </c>
      <c r="H247">
        <f>PRODUCT(INDEX(Overzicht!$B$2:$E$35,MATCH(demand!H$1,Overzicht!$B$2:$B$35,0),4),INDEX(Verdeelsleutels_percentage!$A:$AB,MATCH(demand!$C247,Verdeelsleutels_percentage!$C:$C,0),MATCH(INDEX(Overzicht!$B$1:$F$35,MATCH(demand!H$1,Overzicht!$B:$B,0),5),Verdeelsleutels_percentage!$1:$1,0)))</f>
        <v>0.14073707093261417</v>
      </c>
      <c r="I247">
        <f>PRODUCT(INDEX(Overzicht!$B$2:$E$35,MATCH(demand!I$1,Overzicht!$B$2:$B$35,0),4),INDEX(Verdeelsleutels_percentage!$A:$AB,MATCH(demand!$C247,Verdeelsleutels_percentage!$C:$C,0),MATCH(INDEX(Overzicht!$B$1:$F$35,MATCH(demand!I$1,Overzicht!$B:$B,0),5),Verdeelsleutels_percentage!$1:$1,0)))</f>
        <v>5.5236472689605633E-4</v>
      </c>
      <c r="J247">
        <f>PRODUCT(INDEX(Overzicht!$B$2:$E$35,MATCH(demand!J$1,Overzicht!$B$2:$B$35,0),4),INDEX(Verdeelsleutels_percentage!$A:$AB,MATCH(demand!$C247,Verdeelsleutels_percentage!$C:$C,0),MATCH(INDEX(Overzicht!$B$1:$F$35,MATCH(demand!J$1,Overzicht!$B:$B,0),5),Verdeelsleutels_percentage!$1:$1,0)))</f>
        <v>3.2168473356026094E-2</v>
      </c>
      <c r="K247">
        <f>PRODUCT(INDEX(Overzicht!$B$2:$E$35,MATCH(demand!K$1,Overzicht!$B$2:$B$35,0),4),INDEX(Verdeelsleutels_percentage!$A:$AB,MATCH(demand!$C247,Verdeelsleutels_percentage!$C:$C,0),MATCH(INDEX(Overzicht!$B$1:$F$35,MATCH(demand!K$1,Overzicht!$B:$B,0),5),Verdeelsleutels_percentage!$1:$1,0)))</f>
        <v>6.4442551471206568E-5</v>
      </c>
      <c r="L247">
        <f>PRODUCT(INDEX(Overzicht!$B$2:$E$35,MATCH(demand!L$1,Overzicht!$B$2:$B$35,0),4),INDEX(Verdeelsleutels_percentage!$A:$AB,MATCH(demand!$C247,Verdeelsleutels_percentage!$C:$C,0),MATCH(INDEX(Overzicht!$B$1:$F$35,MATCH(demand!L$1,Overzicht!$B:$B,0),5),Verdeelsleutels_percentage!$1:$1,0)))</f>
        <v>4.8252710034039144E-2</v>
      </c>
      <c r="M247">
        <f>PRODUCT(INDEX(Overzicht!$B$2:$E$35,MATCH(demand!M$1,Overzicht!$B$2:$B$35,0),4),INDEX(Verdeelsleutels_percentage!$A:$AB,MATCH(demand!$C247,Verdeelsleutels_percentage!$C:$C,0),MATCH(INDEX(Overzicht!$B$1:$F$35,MATCH(demand!M$1,Overzicht!$B:$B,0),5),Verdeelsleutels_percentage!$1:$1,0)))</f>
        <v>7.55776524518707E-5</v>
      </c>
      <c r="N247">
        <f>PRODUCT(INDEX(Overzicht!$B$2:$E$35,MATCH(demand!N$1,Overzicht!$B$2:$B$35,0),4),INDEX(Verdeelsleutels_percentage!$A:$AB,MATCH(demand!$C247,Verdeelsleutels_percentage!$C:$C,0),MATCH(INDEX(Overzicht!$B$1:$F$35,MATCH(demand!N$1,Overzicht!$B:$B,0),5),Verdeelsleutels_percentage!$1:$1,0)))</f>
        <v>1.7091072873507316E-4</v>
      </c>
      <c r="O247">
        <f>PRODUCT(INDEX(Overzicht!$B$2:$E$35,MATCH(demand!O$1,Overzicht!$B$2:$B$35,0),4),INDEX(Verdeelsleutels_percentage!$A:$AB,MATCH(demand!$C247,Verdeelsleutels_percentage!$C:$C,0),MATCH(INDEX(Overzicht!$B$1:$F$35,MATCH(demand!O$1,Overzicht!$B:$B,0),5),Verdeelsleutels_percentage!$1:$1,0)))</f>
        <v>0</v>
      </c>
      <c r="P247">
        <f>PRODUCT(INDEX(Overzicht!$B$2:$E$35,MATCH(demand!P$1,Overzicht!$B$2:$B$35,0),4),INDEX(Verdeelsleutels_percentage!$A:$AB,MATCH(demand!$C247,Verdeelsleutels_percentage!$C:$C,0),MATCH(INDEX(Overzicht!$B$1:$F$35,MATCH(demand!P$1,Overzicht!$B:$B,0),5),Verdeelsleutels_percentage!$1:$1,0)))</f>
        <v>0</v>
      </c>
      <c r="Q247">
        <f>PRODUCT(INDEX(Overzicht!$B$2:$E$35,MATCH(demand!Q$1,Overzicht!$B$2:$B$35,0),4),INDEX(Verdeelsleutels_percentage!$A:$AB,MATCH(demand!$C247,Verdeelsleutels_percentage!$C:$C,0),MATCH(INDEX(Overzicht!$B$1:$F$35,MATCH(demand!Q$1,Overzicht!$B:$B,0),5),Verdeelsleutels_percentage!$1:$1,0)))</f>
        <v>4.7750077637851239E-2</v>
      </c>
      <c r="R247">
        <f>PRODUCT(INDEX(Overzicht!$B$2:$E$35,MATCH(demand!R$1,Overzicht!$B$2:$B$35,0),4),INDEX(Verdeelsleutels_percentage!$A:$AB,MATCH(demand!$C247,Verdeelsleutels_percentage!$C:$C,0),MATCH(INDEX(Overzicht!$B$1:$F$35,MATCH(demand!R$1,Overzicht!$B:$B,0),5),Verdeelsleutels_percentage!$1:$1,0)))</f>
        <v>8.5447507351944316E-3</v>
      </c>
      <c r="S247">
        <f>PRODUCT(INDEX(Overzicht!$B$2:$E$35,MATCH(demand!S$1,Overzicht!$B$2:$B$35,0),4),INDEX(Verdeelsleutels_percentage!$A:$AB,MATCH(demand!$C247,Verdeelsleutels_percentage!$C:$C,0),MATCH(INDEX(Overzicht!$B$1:$F$35,MATCH(demand!S$1,Overzicht!$B:$B,0),5),Verdeelsleutels_percentage!$1:$1,0)))</f>
        <v>6.5677299768553285E-2</v>
      </c>
      <c r="T247">
        <f>PRODUCT(INDEX(Overzicht!$B$2:$E$35,MATCH(demand!T$1,Overzicht!$B$2:$B$35,0),4),INDEX(Verdeelsleutels_percentage!$A:$AB,MATCH(demand!$C247,Verdeelsleutels_percentage!$C:$C,0),MATCH(INDEX(Overzicht!$B$1:$F$35,MATCH(demand!T$1,Overzicht!$B:$B,0),5),Verdeelsleutels_percentage!$1:$1,0)))</f>
        <v>5.3614122260043494E-2</v>
      </c>
      <c r="U247">
        <f>PRODUCT(INDEX(Overzicht!$B$2:$E$35,MATCH(demand!U$1,Overzicht!$B$2:$B$35,0),4),INDEX(Verdeelsleutels_percentage!$A:$AB,MATCH(demand!$C247,Verdeelsleutels_percentage!$C:$C,0),MATCH(INDEX(Overzicht!$B$1:$F$35,MATCH(demand!U$1,Overzicht!$B:$B,0),5),Verdeelsleutels_percentage!$1:$1,0)))</f>
        <v>0.16754413206263591</v>
      </c>
      <c r="V247">
        <f>PRODUCT(INDEX(Overzicht!$B$2:$E$35,MATCH(demand!V$1,Overzicht!$B$2:$B$35,0),4),INDEX(Verdeelsleutels_percentage!$A:$AB,MATCH(demand!$C247,Verdeelsleutels_percentage!$C:$C,0),MATCH(INDEX(Overzicht!$B$1:$F$35,MATCH(demand!V$1,Overzicht!$B:$B,0),5),Verdeelsleutels_percentage!$1:$1,0)))</f>
        <v>1.4743883621511963E-2</v>
      </c>
      <c r="W247">
        <f>PRODUCT(INDEX(Overzicht!$B$2:$E$35,MATCH(demand!W$1,Overzicht!$B$2:$B$35,0),4),INDEX(Verdeelsleutels_percentage!$A:$AB,MATCH(demand!$C247,Verdeelsleutels_percentage!$C:$C,0),MATCH(INDEX(Overzicht!$B$1:$F$35,MATCH(demand!W$1,Overzicht!$B:$B,0),5),Verdeelsleutels_percentage!$1:$1,0)))</f>
        <v>0.16084236678013047</v>
      </c>
      <c r="X247">
        <f>PRODUCT(INDEX(Overzicht!$B$2:$E$35,MATCH(demand!X$1,Overzicht!$B$2:$B$35,0),4),INDEX(Verdeelsleutels_percentage!$A:$AB,MATCH(demand!$C247,Verdeelsleutels_percentage!$C:$C,0),MATCH(INDEX(Overzicht!$B$1:$F$35,MATCH(demand!X$1,Overzicht!$B:$B,0),5),Verdeelsleutels_percentage!$1:$1,0)))</f>
        <v>5.0552348580302983E-3</v>
      </c>
      <c r="Y247">
        <f>PRODUCT(INDEX(Overzicht!$B$2:$E$35,MATCH(demand!Y$1,Overzicht!$B$2:$B$35,0),4),INDEX(Verdeelsleutels_percentage!$A:$AB,MATCH(demand!$C247,Verdeelsleutels_percentage!$C:$C,0),MATCH(INDEX(Overzicht!$B$1:$F$35,MATCH(demand!Y$1,Overzicht!$B:$B,0),5),Verdeelsleutels_percentage!$1:$1,0)))</f>
        <v>4.8096490792673843E-7</v>
      </c>
      <c r="Z247">
        <f>PRODUCT(INDEX(Overzicht!$B$2:$E$35,MATCH(demand!Z$1,Overzicht!$B$2:$B$35,0),4),INDEX(Verdeelsleutels_percentage!$A:$AB,MATCH(demand!$C247,Verdeelsleutels_percentage!$C:$C,0),MATCH(INDEX(Overzicht!$B$1:$F$35,MATCH(demand!Z$1,Overzicht!$B:$B,0),5),Verdeelsleutels_percentage!$1:$1,0)))</f>
        <v>0</v>
      </c>
      <c r="AA247">
        <f>PRODUCT(INDEX(Overzicht!$B$2:$E$35,MATCH(demand!AA$1,Overzicht!$B$2:$B$35,0),4),INDEX(Verdeelsleutels_percentage!$A:$AB,MATCH(demand!$C247,Verdeelsleutels_percentage!$C:$C,0),MATCH(INDEX(Overzicht!$B$1:$F$35,MATCH(demand!AA$1,Overzicht!$B:$B,0),5),Verdeelsleutels_percentage!$1:$1,0)))</f>
        <v>1.1250641121093296E-5</v>
      </c>
      <c r="AB247">
        <f>PRODUCT(INDEX(Overzicht!$B$2:$E$35,MATCH(demand!AB$1,Overzicht!$B$2:$B$35,0),4),INDEX(Verdeelsleutels_percentage!$A:$AB,MATCH(demand!$C247,Verdeelsleutels_percentage!$C:$C,0),MATCH(INDEX(Overzicht!$B$1:$F$35,MATCH(demand!AB$1,Overzicht!$B:$B,0),5),Verdeelsleutels_percentage!$1:$1,0)))</f>
        <v>6.0983229720692159E-2</v>
      </c>
      <c r="AC247">
        <f>PRODUCT(INDEX(Overzicht!$B$2:$E$35,MATCH(demand!AC$1,Overzicht!$B$2:$B$35,0),4),INDEX(Verdeelsleutels_percentage!$A:$AB,MATCH(demand!$C247,Verdeelsleutels_percentage!$C:$C,0),MATCH(INDEX(Overzicht!$B$1:$F$35,MATCH(demand!AC$1,Overzicht!$B:$B,0),5),Verdeelsleutels_percentage!$1:$1,0)))</f>
        <v>2.5900193331291343E-3</v>
      </c>
      <c r="AD247">
        <f>PRODUCT(INDEX(Overzicht!$B$2:$E$35,MATCH(demand!AD$1,Overzicht!$B$2:$B$35,0),4),INDEX(Verdeelsleutels_percentage!$A:$AB,MATCH(demand!$C247,Verdeelsleutels_percentage!$C:$C,0),MATCH(INDEX(Overzicht!$B$1:$F$35,MATCH(demand!AD$1,Overzicht!$B:$B,0),5),Verdeelsleutels_percentage!$1:$1,0)))</f>
        <v>0</v>
      </c>
      <c r="AE247">
        <f>PRODUCT(INDEX(Overzicht!$B$2:$E$35,MATCH(demand!AE$1,Overzicht!$B$2:$B$35,0),4),INDEX(Verdeelsleutels_percentage!$A:$AB,MATCH(demand!$C247,Verdeelsleutels_percentage!$C:$C,0),MATCH(INDEX(Overzicht!$B$1:$F$35,MATCH(demand!AE$1,Overzicht!$B:$B,0),5),Verdeelsleutels_percentage!$1:$1,0)))</f>
        <v>0</v>
      </c>
      <c r="AF247">
        <f>PRODUCT(INDEX(Overzicht!$B$2:$E$35,MATCH(demand!AF$1,Overzicht!$B$2:$B$35,0),4),INDEX(Verdeelsleutels_percentage!$A:$AB,MATCH(demand!$C247,Verdeelsleutels_percentage!$C:$C,0),MATCH(INDEX(Overzicht!$B$1:$F$35,MATCH(demand!AF$1,Overzicht!$B:$B,0),5),Verdeelsleutels_percentage!$1:$1,0)))</f>
        <v>0</v>
      </c>
      <c r="AG247">
        <f>PRODUCT(INDEX(Overzicht!$B$2:$E$35,MATCH(demand!AG$1,Overzicht!$B$2:$B$35,0),4),INDEX(Verdeelsleutels_percentage!$A:$AB,MATCH(demand!$C247,Verdeelsleutels_percentage!$C:$C,0),MATCH(INDEX(Overzicht!$B$1:$F$35,MATCH(demand!AG$1,Overzicht!$B:$B,0),5),Verdeelsleutels_percentage!$1:$1,0)))</f>
        <v>0</v>
      </c>
      <c r="AH247">
        <f>PRODUCT(INDEX(Overzicht!$B$2:$E$35,MATCH(demand!AH$1,Overzicht!$B$2:$B$35,0),4),INDEX(Verdeelsleutels_percentage!$A:$AB,MATCH(demand!$C247,Verdeelsleutels_percentage!$C:$C,0),MATCH(INDEX(Overzicht!$B$1:$F$35,MATCH(demand!AH$1,Overzicht!$B:$B,0),5),Verdeelsleutels_percentage!$1:$1,0)))</f>
        <v>1.4625833457421287E-4</v>
      </c>
      <c r="AI247">
        <f>PRODUCT(INDEX(Overzicht!$B$2:$E$35,MATCH(demand!AI$1,Overzicht!$B$2:$B$35,0),4),INDEX(Verdeelsleutels_percentage!$A:$AB,MATCH(demand!$C247,Verdeelsleutels_percentage!$C:$C,0),MATCH(INDEX(Overzicht!$B$1:$F$35,MATCH(demand!AI$1,Overzicht!$B:$B,0),5),Verdeelsleutels_percentage!$1:$1,0)))</f>
        <v>2.2501282242186593E-5</v>
      </c>
      <c r="AJ247">
        <f>PRODUCT(INDEX(Overzicht!$B$2:$E$35,MATCH(demand!AJ$1,Overzicht!$B$2:$B$35,0),4),INDEX(Verdeelsleutels_percentage!$A:$AB,MATCH(demand!$C247,Verdeelsleutels_percentage!$C:$C,0),MATCH(INDEX(Overzicht!$B$1:$F$35,MATCH(demand!AJ$1,Overzicht!$B:$B,0),5),Verdeelsleutels_percentage!$1:$1,0)))</f>
        <v>0</v>
      </c>
      <c r="AK247">
        <f>PRODUCT(INDEX(Overzicht!$B$2:$E$35,MATCH(demand!AK$1,Overzicht!$B$2:$B$35,0),4),INDEX(Verdeelsleutels_percentage!$A:$AB,MATCH(demand!$C247,Verdeelsleutels_percentage!$C:$C,0),MATCH(INDEX(Overzicht!$B$1:$F$35,MATCH(demand!AK$1,Overzicht!$B:$B,0),5),Verdeelsleutels_percentage!$1:$1,0)))</f>
        <v>2.0909507681416964E-3</v>
      </c>
      <c r="AL247">
        <f>PRODUCT(INDEX(Overzicht!$B$2:$E$35,MATCH(demand!AL$1,Overzicht!$B$2:$B$35,0),4),INDEX(Verdeelsleutels_percentage!$A:$AB,MATCH(demand!$C247,Verdeelsleutels_percentage!$C:$C,0),MATCH(INDEX(Overzicht!$B$1:$F$35,MATCH(demand!AL$1,Overzicht!$B:$B,0),5),Verdeelsleutels_percentage!$1:$1,0)))</f>
        <v>2.6807061130021747E-2</v>
      </c>
      <c r="AM247">
        <f>PRODUCT(INDEX(Overzicht!$B$2:$E$35,MATCH(demand!AM$1,Overzicht!$B$2:$B$35,0),4),INDEX(Verdeelsleutels_percentage!$A:$AB,MATCH(demand!$C247,Verdeelsleutels_percentage!$C:$C,0),MATCH(INDEX(Overzicht!$B$1:$F$35,MATCH(demand!AM$1,Overzicht!$B:$B,0),5),Verdeelsleutels_percentage!$1:$1,0)))</f>
        <v>5.3614122260043494E-2</v>
      </c>
      <c r="AN247">
        <f>PRODUCT(INDEX(Overzicht!$B$2:$E$35,MATCH(demand!AN$1,Overzicht!$B$2:$B$35,0),4),INDEX(Verdeelsleutels_percentage!$A:$AB,MATCH(demand!$C247,Verdeelsleutels_percentage!$C:$C,0),MATCH(INDEX(Overzicht!$B$1:$F$35,MATCH(demand!AN$1,Overzicht!$B:$B,0),5),Verdeelsleutels_percentage!$1:$1,0)))</f>
        <v>2.6807061130021747E-2</v>
      </c>
      <c r="AO247">
        <f>PRODUCT(INDEX(Overzicht!$B$2:$E$35,MATCH(demand!AO$1,Overzicht!$B$2:$B$35,0),4),INDEX(Verdeelsleutels_percentage!$A:$AB,MATCH(demand!$C247,Verdeelsleutels_percentage!$C:$C,0),MATCH(INDEX(Overzicht!$B$1:$F$35,MATCH(demand!AO$1,Overzicht!$B:$B,0),5),Verdeelsleutels_percentage!$1:$1,0)))</f>
        <v>9.3824713955076119E-2</v>
      </c>
    </row>
    <row r="248" spans="2:41">
      <c r="B248" t="str">
        <f>INDEX('ETLocal datasets'!B:C,MATCH(C248,'ETLocal datasets'!C:C,0),1)</f>
        <v>GM0777</v>
      </c>
      <c r="C248" t="str">
        <f>'ETLocal datasets'!C231</f>
        <v>Etten-Leur</v>
      </c>
      <c r="D248">
        <f t="shared" si="18"/>
        <v>3.6499332759371839E-2</v>
      </c>
      <c r="E248">
        <f t="shared" si="19"/>
        <v>9.8770693079334032E-2</v>
      </c>
      <c r="F248">
        <f t="shared" si="20"/>
        <v>2.6595455672996485E-2</v>
      </c>
      <c r="G248">
        <f t="shared" si="21"/>
        <v>5.4710651670164201E-2</v>
      </c>
      <c r="H248">
        <f>PRODUCT(INDEX(Overzicht!$B$2:$E$35,MATCH(demand!H$1,Overzicht!$B$2:$B$35,0),4),INDEX(Verdeelsleutels_percentage!$A:$AB,MATCH(demand!$C248,Verdeelsleutels_percentage!$C:$C,0),MATCH(INDEX(Overzicht!$B$1:$F$35,MATCH(demand!H$1,Overzicht!$B:$B,0),5),Verdeelsleutels_percentage!$1:$1,0)))</f>
        <v>2.6595455672996485E-2</v>
      </c>
      <c r="I248">
        <f>PRODUCT(INDEX(Overzicht!$B$2:$E$35,MATCH(demand!I$1,Overzicht!$B$2:$B$35,0),4),INDEX(Verdeelsleutels_percentage!$A:$AB,MATCH(demand!$C248,Verdeelsleutels_percentage!$C:$C,0),MATCH(INDEX(Overzicht!$B$1:$F$35,MATCH(demand!I$1,Overzicht!$B:$B,0),5),Verdeelsleutels_percentage!$1:$1,0)))</f>
        <v>6.7311360782670478E-3</v>
      </c>
      <c r="J248">
        <f>PRODUCT(INDEX(Overzicht!$B$2:$E$35,MATCH(demand!J$1,Overzicht!$B$2:$B$35,0),4),INDEX(Verdeelsleutels_percentage!$A:$AB,MATCH(demand!$C248,Verdeelsleutels_percentage!$C:$C,0),MATCH(INDEX(Overzicht!$B$1:$F$35,MATCH(demand!J$1,Overzicht!$B:$B,0),5),Verdeelsleutels_percentage!$1:$1,0)))</f>
        <v>6.0789612966849109E-3</v>
      </c>
      <c r="K248">
        <f>PRODUCT(INDEX(Overzicht!$B$2:$E$35,MATCH(demand!K$1,Overzicht!$B$2:$B$35,0),4),INDEX(Verdeelsleutels_percentage!$A:$AB,MATCH(demand!$C248,Verdeelsleutels_percentage!$C:$C,0),MATCH(INDEX(Overzicht!$B$1:$F$35,MATCH(demand!K$1,Overzicht!$B:$B,0),5),Verdeelsleutels_percentage!$1:$1,0)))</f>
        <v>7.8529920913115558E-4</v>
      </c>
      <c r="L248">
        <f>PRODUCT(INDEX(Overzicht!$B$2:$E$35,MATCH(demand!L$1,Overzicht!$B$2:$B$35,0),4),INDEX(Verdeelsleutels_percentage!$A:$AB,MATCH(demand!$C248,Verdeelsleutels_percentage!$C:$C,0),MATCH(INDEX(Overzicht!$B$1:$F$35,MATCH(demand!L$1,Overzicht!$B:$B,0),5),Verdeelsleutels_percentage!$1:$1,0)))</f>
        <v>9.1184419450273668E-3</v>
      </c>
      <c r="M248">
        <f>PRODUCT(INDEX(Overzicht!$B$2:$E$35,MATCH(demand!M$1,Overzicht!$B$2:$B$35,0),4),INDEX(Verdeelsleutels_percentage!$A:$AB,MATCH(demand!$C248,Verdeelsleutels_percentage!$C:$C,0),MATCH(INDEX(Overzicht!$B$1:$F$35,MATCH(demand!M$1,Overzicht!$B:$B,0),5),Verdeelsleutels_percentage!$1:$1,0)))</f>
        <v>3.7828822320694908E-3</v>
      </c>
      <c r="N248">
        <f>PRODUCT(INDEX(Overzicht!$B$2:$E$35,MATCH(demand!N$1,Overzicht!$B$2:$B$35,0),4),INDEX(Verdeelsleutels_percentage!$A:$AB,MATCH(demand!$C248,Verdeelsleutels_percentage!$C:$C,0),MATCH(INDEX(Overzicht!$B$1:$F$35,MATCH(demand!N$1,Overzicht!$B:$B,0),5),Verdeelsleutels_percentage!$1:$1,0)))</f>
        <v>5.4111005622407664E-3</v>
      </c>
      <c r="O248">
        <f>PRODUCT(INDEX(Overzicht!$B$2:$E$35,MATCH(demand!O$1,Overzicht!$B$2:$B$35,0),4),INDEX(Verdeelsleutels_percentage!$A:$AB,MATCH(demand!$C248,Verdeelsleutels_percentage!$C:$C,0),MATCH(INDEX(Overzicht!$B$1:$F$35,MATCH(demand!O$1,Overzicht!$B:$B,0),5),Verdeelsleutels_percentage!$1:$1,0)))</f>
        <v>0</v>
      </c>
      <c r="P248">
        <f>PRODUCT(INDEX(Overzicht!$B$2:$E$35,MATCH(demand!P$1,Overzicht!$B$2:$B$35,0),4),INDEX(Verdeelsleutels_percentage!$A:$AB,MATCH(demand!$C248,Verdeelsleutels_percentage!$C:$C,0),MATCH(INDEX(Overzicht!$B$1:$F$35,MATCH(demand!P$1,Overzicht!$B:$B,0),5),Verdeelsleutels_percentage!$1:$1,0)))</f>
        <v>7.5311211339567528E-3</v>
      </c>
      <c r="Q248">
        <f>PRODUCT(INDEX(Overzicht!$B$2:$E$35,MATCH(demand!Q$1,Overzicht!$B$2:$B$35,0),4),INDEX(Verdeelsleutels_percentage!$A:$AB,MATCH(demand!$C248,Verdeelsleutels_percentage!$C:$C,0),MATCH(INDEX(Overzicht!$B$1:$F$35,MATCH(demand!Q$1,Overzicht!$B:$B,0),5),Verdeelsleutels_percentage!$1:$1,0)))</f>
        <v>9.0234581747666645E-3</v>
      </c>
      <c r="R248">
        <f>PRODUCT(INDEX(Overzicht!$B$2:$E$35,MATCH(demand!R$1,Overzicht!$B$2:$B$35,0),4),INDEX(Verdeelsleutels_percentage!$A:$AB,MATCH(demand!$C248,Verdeelsleutels_percentage!$C:$C,0),MATCH(INDEX(Overzicht!$B$1:$F$35,MATCH(demand!R$1,Overzicht!$B:$B,0),5),Verdeelsleutels_percentage!$1:$1,0)))</f>
        <v>1.6147240944319294E-3</v>
      </c>
      <c r="S248">
        <f>PRODUCT(INDEX(Overzicht!$B$2:$E$35,MATCH(demand!S$1,Overzicht!$B$2:$B$35,0),4),INDEX(Verdeelsleutels_percentage!$A:$AB,MATCH(demand!$C248,Verdeelsleutels_percentage!$C:$C,0),MATCH(INDEX(Overzicht!$B$1:$F$35,MATCH(demand!S$1,Overzicht!$B:$B,0),5),Verdeelsleutels_percentage!$1:$1,0)))</f>
        <v>1.241121264739836E-2</v>
      </c>
      <c r="T248">
        <f>PRODUCT(INDEX(Overzicht!$B$2:$E$35,MATCH(demand!T$1,Overzicht!$B$2:$B$35,0),4),INDEX(Verdeelsleutels_percentage!$A:$AB,MATCH(demand!$C248,Verdeelsleutels_percentage!$C:$C,0),MATCH(INDEX(Overzicht!$B$1:$F$35,MATCH(demand!T$1,Overzicht!$B:$B,0),5),Verdeelsleutels_percentage!$1:$1,0)))</f>
        <v>1.0131602161141519E-2</v>
      </c>
      <c r="U248">
        <f>PRODUCT(INDEX(Overzicht!$B$2:$E$35,MATCH(demand!U$1,Overzicht!$B$2:$B$35,0),4),INDEX(Verdeelsleutels_percentage!$A:$AB,MATCH(demand!$C248,Verdeelsleutels_percentage!$C:$C,0),MATCH(INDEX(Overzicht!$B$1:$F$35,MATCH(demand!U$1,Overzicht!$B:$B,0),5),Verdeelsleutels_percentage!$1:$1,0)))</f>
        <v>3.1661256753567242E-2</v>
      </c>
      <c r="V248">
        <f>PRODUCT(INDEX(Overzicht!$B$2:$E$35,MATCH(demand!V$1,Overzicht!$B$2:$B$35,0),4),INDEX(Verdeelsleutels_percentage!$A:$AB,MATCH(demand!$C248,Verdeelsleutels_percentage!$C:$C,0),MATCH(INDEX(Overzicht!$B$1:$F$35,MATCH(demand!V$1,Overzicht!$B:$B,0),5),Verdeelsleutels_percentage!$1:$1,0)))</f>
        <v>2.786190594313918E-3</v>
      </c>
      <c r="W248">
        <f>PRODUCT(INDEX(Overzicht!$B$2:$E$35,MATCH(demand!W$1,Overzicht!$B$2:$B$35,0),4),INDEX(Verdeelsleutels_percentage!$A:$AB,MATCH(demand!$C248,Verdeelsleutels_percentage!$C:$C,0),MATCH(INDEX(Overzicht!$B$1:$F$35,MATCH(demand!W$1,Overzicht!$B:$B,0),5),Verdeelsleutels_percentage!$1:$1,0)))</f>
        <v>3.0394806483424554E-2</v>
      </c>
      <c r="X248">
        <f>PRODUCT(INDEX(Overzicht!$B$2:$E$35,MATCH(demand!X$1,Overzicht!$B$2:$B$35,0),4),INDEX(Verdeelsleutels_percentage!$A:$AB,MATCH(demand!$C248,Verdeelsleutels_percentage!$C:$C,0),MATCH(INDEX(Overzicht!$B$1:$F$35,MATCH(demand!X$1,Overzicht!$B:$B,0),5),Verdeelsleutels_percentage!$1:$1,0)))</f>
        <v>9.3532979752102442E-4</v>
      </c>
      <c r="Y248">
        <f>PRODUCT(INDEX(Overzicht!$B$2:$E$35,MATCH(demand!Y$1,Overzicht!$B$2:$B$35,0),4),INDEX(Verdeelsleutels_percentage!$A:$AB,MATCH(demand!$C248,Verdeelsleutels_percentage!$C:$C,0),MATCH(INDEX(Overzicht!$B$1:$F$35,MATCH(demand!Y$1,Overzicht!$B:$B,0),5),Verdeelsleutels_percentage!$1:$1,0)))</f>
        <v>1.4639226013127834E-6</v>
      </c>
      <c r="Z248">
        <f>PRODUCT(INDEX(Overzicht!$B$2:$E$35,MATCH(demand!Z$1,Overzicht!$B$2:$B$35,0),4),INDEX(Verdeelsleutels_percentage!$A:$AB,MATCH(demand!$C248,Verdeelsleutels_percentage!$C:$C,0),MATCH(INDEX(Overzicht!$B$1:$F$35,MATCH(demand!Z$1,Overzicht!$B:$B,0),5),Verdeelsleutels_percentage!$1:$1,0)))</f>
        <v>0</v>
      </c>
      <c r="AA248">
        <f>PRODUCT(INDEX(Overzicht!$B$2:$E$35,MATCH(demand!AA$1,Overzicht!$B$2:$B$35,0),4),INDEX(Verdeelsleutels_percentage!$A:$AB,MATCH(demand!$C248,Verdeelsleutels_percentage!$C:$C,0),MATCH(INDEX(Overzicht!$B$1:$F$35,MATCH(demand!AA$1,Overzicht!$B:$B,0),5),Verdeelsleutels_percentage!$1:$1,0)))</f>
        <v>3.4243803539480313E-5</v>
      </c>
      <c r="AB248">
        <f>PRODUCT(INDEX(Overzicht!$B$2:$E$35,MATCH(demand!AB$1,Overzicht!$B$2:$B$35,0),4),INDEX(Verdeelsleutels_percentage!$A:$AB,MATCH(demand!$C248,Verdeelsleutels_percentage!$C:$C,0),MATCH(INDEX(Overzicht!$B$1:$F$35,MATCH(demand!AB$1,Overzicht!$B:$B,0),5),Verdeelsleutels_percentage!$1:$1,0)))</f>
        <v>1.2138567883078507E-2</v>
      </c>
      <c r="AC248">
        <f>PRODUCT(INDEX(Overzicht!$B$2:$E$35,MATCH(demand!AC$1,Overzicht!$B$2:$B$35,0),4),INDEX(Verdeelsleutels_percentage!$A:$AB,MATCH(demand!$C248,Verdeelsleutels_percentage!$C:$C,0),MATCH(INDEX(Overzicht!$B$1:$F$35,MATCH(demand!AC$1,Overzicht!$B:$B,0),5),Verdeelsleutels_percentage!$1:$1,0)))</f>
        <v>5.065810940506416E-4</v>
      </c>
      <c r="AD248">
        <f>PRODUCT(INDEX(Overzicht!$B$2:$E$35,MATCH(demand!AD$1,Overzicht!$B$2:$B$35,0),4),INDEX(Verdeelsleutels_percentage!$A:$AB,MATCH(demand!$C248,Verdeelsleutels_percentage!$C:$C,0),MATCH(INDEX(Overzicht!$B$1:$F$35,MATCH(demand!AD$1,Overzicht!$B:$B,0),5),Verdeelsleutels_percentage!$1:$1,0)))</f>
        <v>0</v>
      </c>
      <c r="AE248">
        <f>PRODUCT(INDEX(Overzicht!$B$2:$E$35,MATCH(demand!AE$1,Overzicht!$B$2:$B$35,0),4),INDEX(Verdeelsleutels_percentage!$A:$AB,MATCH(demand!$C248,Verdeelsleutels_percentage!$C:$C,0),MATCH(INDEX(Overzicht!$B$1:$F$35,MATCH(demand!AE$1,Overzicht!$B:$B,0),5),Verdeelsleutels_percentage!$1:$1,0)))</f>
        <v>0</v>
      </c>
      <c r="AF248">
        <f>PRODUCT(INDEX(Overzicht!$B$2:$E$35,MATCH(demand!AF$1,Overzicht!$B$2:$B$35,0),4),INDEX(Verdeelsleutels_percentage!$A:$AB,MATCH(demand!$C248,Verdeelsleutels_percentage!$C:$C,0),MATCH(INDEX(Overzicht!$B$1:$F$35,MATCH(demand!AF$1,Overzicht!$B:$B,0),5),Verdeelsleutels_percentage!$1:$1,0)))</f>
        <v>0</v>
      </c>
      <c r="AG248">
        <f>PRODUCT(INDEX(Overzicht!$B$2:$E$35,MATCH(demand!AG$1,Overzicht!$B$2:$B$35,0),4),INDEX(Verdeelsleutels_percentage!$A:$AB,MATCH(demand!$C248,Verdeelsleutels_percentage!$C:$C,0),MATCH(INDEX(Overzicht!$B$1:$F$35,MATCH(demand!AG$1,Overzicht!$B:$B,0),5),Verdeelsleutels_percentage!$1:$1,0)))</f>
        <v>0</v>
      </c>
      <c r="AH248">
        <f>PRODUCT(INDEX(Overzicht!$B$2:$E$35,MATCH(demand!AH$1,Overzicht!$B$2:$B$35,0),4),INDEX(Verdeelsleutels_percentage!$A:$AB,MATCH(demand!$C248,Verdeelsleutels_percentage!$C:$C,0),MATCH(INDEX(Overzicht!$B$1:$F$35,MATCH(demand!AH$1,Overzicht!$B:$B,0),5),Verdeelsleutels_percentage!$1:$1,0)))</f>
        <v>4.4516944601324411E-4</v>
      </c>
      <c r="AI248">
        <f>PRODUCT(INDEX(Overzicht!$B$2:$E$35,MATCH(demand!AI$1,Overzicht!$B$2:$B$35,0),4),INDEX(Verdeelsleutels_percentage!$A:$AB,MATCH(demand!$C248,Verdeelsleutels_percentage!$C:$C,0),MATCH(INDEX(Overzicht!$B$1:$F$35,MATCH(demand!AI$1,Overzicht!$B:$B,0),5),Verdeelsleutels_percentage!$1:$1,0)))</f>
        <v>6.8487607078960625E-5</v>
      </c>
      <c r="AJ248">
        <f>PRODUCT(INDEX(Overzicht!$B$2:$E$35,MATCH(demand!AJ$1,Overzicht!$B$2:$B$35,0),4),INDEX(Verdeelsleutels_percentage!$A:$AB,MATCH(demand!$C248,Verdeelsleutels_percentage!$C:$C,0),MATCH(INDEX(Overzicht!$B$1:$F$35,MATCH(demand!AJ$1,Overzicht!$B:$B,0),5),Verdeelsleutels_percentage!$1:$1,0)))</f>
        <v>0</v>
      </c>
      <c r="AK248">
        <f>PRODUCT(INDEX(Overzicht!$B$2:$E$35,MATCH(demand!AK$1,Overzicht!$B$2:$B$35,0),4),INDEX(Verdeelsleutels_percentage!$A:$AB,MATCH(demand!$C248,Verdeelsleutels_percentage!$C:$C,0),MATCH(INDEX(Overzicht!$B$1:$F$35,MATCH(demand!AK$1,Overzicht!$B:$B,0),5),Verdeelsleutels_percentage!$1:$1,0)))</f>
        <v>3.951324842845192E-4</v>
      </c>
      <c r="AL248">
        <f>PRODUCT(INDEX(Overzicht!$B$2:$E$35,MATCH(demand!AL$1,Overzicht!$B$2:$B$35,0),4),INDEX(Verdeelsleutels_percentage!$A:$AB,MATCH(demand!$C248,Verdeelsleutels_percentage!$C:$C,0),MATCH(INDEX(Overzicht!$B$1:$F$35,MATCH(demand!AL$1,Overzicht!$B:$B,0),5),Verdeelsleutels_percentage!$1:$1,0)))</f>
        <v>5.0658010805707593E-3</v>
      </c>
      <c r="AM248">
        <f>PRODUCT(INDEX(Overzicht!$B$2:$E$35,MATCH(demand!AM$1,Overzicht!$B$2:$B$35,0),4),INDEX(Verdeelsleutels_percentage!$A:$AB,MATCH(demand!$C248,Verdeelsleutels_percentage!$C:$C,0),MATCH(INDEX(Overzicht!$B$1:$F$35,MATCH(demand!AM$1,Overzicht!$B:$B,0),5),Verdeelsleutels_percentage!$1:$1,0)))</f>
        <v>1.0131602161141519E-2</v>
      </c>
      <c r="AN248">
        <f>PRODUCT(INDEX(Overzicht!$B$2:$E$35,MATCH(demand!AN$1,Overzicht!$B$2:$B$35,0),4),INDEX(Verdeelsleutels_percentage!$A:$AB,MATCH(demand!$C248,Verdeelsleutels_percentage!$C:$C,0),MATCH(INDEX(Overzicht!$B$1:$F$35,MATCH(demand!AN$1,Overzicht!$B:$B,0),5),Verdeelsleutels_percentage!$1:$1,0)))</f>
        <v>5.0658010805707593E-3</v>
      </c>
      <c r="AO248">
        <f>PRODUCT(INDEX(Overzicht!$B$2:$E$35,MATCH(demand!AO$1,Overzicht!$B$2:$B$35,0),4),INDEX(Verdeelsleutels_percentage!$A:$AB,MATCH(demand!$C248,Verdeelsleutels_percentage!$C:$C,0),MATCH(INDEX(Overzicht!$B$1:$F$35,MATCH(demand!AO$1,Overzicht!$B:$B,0),5),Verdeelsleutels_percentage!$1:$1,0)))</f>
        <v>1.7730303781997657E-2</v>
      </c>
    </row>
    <row r="249" spans="2:41">
      <c r="B249" t="str">
        <f>INDEX('ETLocal datasets'!B:C,MATCH(C249,'ETLocal datasets'!C:C,0),1)</f>
        <v>GM0779</v>
      </c>
      <c r="C249" t="str">
        <f>'ETLocal datasets'!C232</f>
        <v>Geertruidenberg</v>
      </c>
      <c r="D249">
        <f t="shared" si="18"/>
        <v>2.0559496853873149E-2</v>
      </c>
      <c r="E249">
        <f t="shared" si="19"/>
        <v>7.2472219196269047E-2</v>
      </c>
      <c r="F249">
        <f t="shared" si="20"/>
        <v>1.3071714460741979E-2</v>
      </c>
      <c r="G249">
        <f t="shared" si="21"/>
        <v>2.6890384033526359E-2</v>
      </c>
      <c r="H249">
        <f>PRODUCT(INDEX(Overzicht!$B$2:$E$35,MATCH(demand!H$1,Overzicht!$B$2:$B$35,0),4),INDEX(Verdeelsleutels_percentage!$A:$AB,MATCH(demand!$C249,Verdeelsleutels_percentage!$C:$C,0),MATCH(INDEX(Overzicht!$B$1:$F$35,MATCH(demand!H$1,Overzicht!$B:$B,0),5),Verdeelsleutels_percentage!$1:$1,0)))</f>
        <v>1.3071714460741979E-2</v>
      </c>
      <c r="I249">
        <f>PRODUCT(INDEX(Overzicht!$B$2:$E$35,MATCH(demand!I$1,Overzicht!$B$2:$B$35,0),4),INDEX(Verdeelsleutels_percentage!$A:$AB,MATCH(demand!$C249,Verdeelsleutels_percentage!$C:$C,0),MATCH(INDEX(Overzicht!$B$1:$F$35,MATCH(demand!I$1,Overzicht!$B:$B,0),5),Verdeelsleutels_percentage!$1:$1,0)))</f>
        <v>3.7767714162225299E-3</v>
      </c>
      <c r="J249">
        <f>PRODUCT(INDEX(Overzicht!$B$2:$E$35,MATCH(demand!J$1,Overzicht!$B$2:$B$35,0),4),INDEX(Verdeelsleutels_percentage!$A:$AB,MATCH(demand!$C249,Verdeelsleutels_percentage!$C:$C,0),MATCH(INDEX(Overzicht!$B$1:$F$35,MATCH(demand!J$1,Overzicht!$B:$B,0),5),Verdeelsleutels_percentage!$1:$1,0)))</f>
        <v>2.9878204481695952E-3</v>
      </c>
      <c r="K249">
        <f>PRODUCT(INDEX(Overzicht!$B$2:$E$35,MATCH(demand!K$1,Overzicht!$B$2:$B$35,0),4),INDEX(Verdeelsleutels_percentage!$A:$AB,MATCH(demand!$C249,Verdeelsleutels_percentage!$C:$C,0),MATCH(INDEX(Overzicht!$B$1:$F$35,MATCH(demand!K$1,Overzicht!$B:$B,0),5),Verdeelsleutels_percentage!$1:$1,0)))</f>
        <v>4.4062333189262852E-4</v>
      </c>
      <c r="L249">
        <f>PRODUCT(INDEX(Overzicht!$B$2:$E$35,MATCH(demand!L$1,Overzicht!$B$2:$B$35,0),4),INDEX(Verdeelsleutels_percentage!$A:$AB,MATCH(demand!$C249,Verdeelsleutels_percentage!$C:$C,0),MATCH(INDEX(Overzicht!$B$1:$F$35,MATCH(demand!L$1,Overzicht!$B:$B,0),5),Verdeelsleutels_percentage!$1:$1,0)))</f>
        <v>4.4817306722543934E-3</v>
      </c>
      <c r="M249">
        <f>PRODUCT(INDEX(Overzicht!$B$2:$E$35,MATCH(demand!M$1,Overzicht!$B$2:$B$35,0),4),INDEX(Verdeelsleutels_percentage!$A:$AB,MATCH(demand!$C249,Verdeelsleutels_percentage!$C:$C,0),MATCH(INDEX(Overzicht!$B$1:$F$35,MATCH(demand!M$1,Overzicht!$B:$B,0),5),Verdeelsleutels_percentage!$1:$1,0)))</f>
        <v>2.6750099636409495E-3</v>
      </c>
      <c r="N249">
        <f>PRODUCT(INDEX(Overzicht!$B$2:$E$35,MATCH(demand!N$1,Overzicht!$B$2:$B$35,0),4),INDEX(Verdeelsleutels_percentage!$A:$AB,MATCH(demand!$C249,Verdeelsleutels_percentage!$C:$C,0),MATCH(INDEX(Overzicht!$B$1:$F$35,MATCH(demand!N$1,Overzicht!$B:$B,0),5),Verdeelsleutels_percentage!$1:$1,0)))</f>
        <v>2.5498549989793742E-2</v>
      </c>
      <c r="O249">
        <f>PRODUCT(INDEX(Overzicht!$B$2:$E$35,MATCH(demand!O$1,Overzicht!$B$2:$B$35,0),4),INDEX(Verdeelsleutels_percentage!$A:$AB,MATCH(demand!$C249,Verdeelsleutels_percentage!$C:$C,0),MATCH(INDEX(Overzicht!$B$1:$F$35,MATCH(demand!O$1,Overzicht!$B:$B,0),5),Verdeelsleutels_percentage!$1:$1,0)))</f>
        <v>0</v>
      </c>
      <c r="P249">
        <f>PRODUCT(INDEX(Overzicht!$B$2:$E$35,MATCH(demand!P$1,Overzicht!$B$2:$B$35,0),4),INDEX(Verdeelsleutels_percentage!$A:$AB,MATCH(demand!$C249,Verdeelsleutels_percentage!$C:$C,0),MATCH(INDEX(Overzicht!$B$1:$F$35,MATCH(demand!P$1,Overzicht!$B:$B,0),5),Verdeelsleutels_percentage!$1:$1,0)))</f>
        <v>5.0085226493660796E-3</v>
      </c>
      <c r="Q249">
        <f>PRODUCT(INDEX(Overzicht!$B$2:$E$35,MATCH(demand!Q$1,Overzicht!$B$2:$B$35,0),4),INDEX(Verdeelsleutels_percentage!$A:$AB,MATCH(demand!$C249,Verdeelsleutels_percentage!$C:$C,0),MATCH(INDEX(Overzicht!$B$1:$F$35,MATCH(demand!Q$1,Overzicht!$B:$B,0),5),Verdeelsleutels_percentage!$1:$1,0)))</f>
        <v>4.4350459777517427E-3</v>
      </c>
      <c r="R249">
        <f>PRODUCT(INDEX(Overzicht!$B$2:$E$35,MATCH(demand!R$1,Overzicht!$B$2:$B$35,0),4),INDEX(Verdeelsleutels_percentage!$A:$AB,MATCH(demand!$C249,Verdeelsleutels_percentage!$C:$C,0),MATCH(INDEX(Overzicht!$B$1:$F$35,MATCH(demand!R$1,Overzicht!$B:$B,0),5),Verdeelsleutels_percentage!$1:$1,0)))</f>
        <v>7.9363980654504869E-4</v>
      </c>
      <c r="S249">
        <f>PRODUCT(INDEX(Overzicht!$B$2:$E$35,MATCH(demand!S$1,Overzicht!$B$2:$B$35,0),4),INDEX(Verdeelsleutels_percentage!$A:$AB,MATCH(demand!$C249,Verdeelsleutels_percentage!$C:$C,0),MATCH(INDEX(Overzicht!$B$1:$F$35,MATCH(demand!S$1,Overzicht!$B:$B,0),5),Verdeelsleutels_percentage!$1:$1,0)))</f>
        <v>6.100133415012924E-3</v>
      </c>
      <c r="T249">
        <f>PRODUCT(INDEX(Overzicht!$B$2:$E$35,MATCH(demand!T$1,Overzicht!$B$2:$B$35,0),4),INDEX(Verdeelsleutels_percentage!$A:$AB,MATCH(demand!$C249,Verdeelsleutels_percentage!$C:$C,0),MATCH(INDEX(Overzicht!$B$1:$F$35,MATCH(demand!T$1,Overzicht!$B:$B,0),5),Verdeelsleutels_percentage!$1:$1,0)))</f>
        <v>4.9797007469493254E-3</v>
      </c>
      <c r="U249">
        <f>PRODUCT(INDEX(Overzicht!$B$2:$E$35,MATCH(demand!U$1,Overzicht!$B$2:$B$35,0),4),INDEX(Verdeelsleutels_percentage!$A:$AB,MATCH(demand!$C249,Verdeelsleutels_percentage!$C:$C,0),MATCH(INDEX(Overzicht!$B$1:$F$35,MATCH(demand!U$1,Overzicht!$B:$B,0),5),Verdeelsleutels_percentage!$1:$1,0)))</f>
        <v>1.5561564834216642E-2</v>
      </c>
      <c r="V249">
        <f>PRODUCT(INDEX(Overzicht!$B$2:$E$35,MATCH(demand!V$1,Overzicht!$B$2:$B$35,0),4),INDEX(Verdeelsleutels_percentage!$A:$AB,MATCH(demand!$C249,Verdeelsleutels_percentage!$C:$C,0),MATCH(INDEX(Overzicht!$B$1:$F$35,MATCH(demand!V$1,Overzicht!$B:$B,0),5),Verdeelsleutels_percentage!$1:$1,0)))</f>
        <v>1.3694177054110646E-3</v>
      </c>
      <c r="W249">
        <f>PRODUCT(INDEX(Overzicht!$B$2:$E$35,MATCH(demand!W$1,Overzicht!$B$2:$B$35,0),4),INDEX(Verdeelsleutels_percentage!$A:$AB,MATCH(demand!$C249,Verdeelsleutels_percentage!$C:$C,0),MATCH(INDEX(Overzicht!$B$1:$F$35,MATCH(demand!W$1,Overzicht!$B:$B,0),5),Verdeelsleutels_percentage!$1:$1,0)))</f>
        <v>1.4939102240847976E-2</v>
      </c>
      <c r="X249">
        <f>PRODUCT(INDEX(Overzicht!$B$2:$E$35,MATCH(demand!X$1,Overzicht!$B$2:$B$35,0),4),INDEX(Verdeelsleutels_percentage!$A:$AB,MATCH(demand!$C249,Verdeelsleutels_percentage!$C:$C,0),MATCH(INDEX(Overzicht!$B$1:$F$35,MATCH(demand!X$1,Overzicht!$B:$B,0),5),Verdeelsleutels_percentage!$1:$1,0)))</f>
        <v>1.9486037448354675E-4</v>
      </c>
      <c r="Y249">
        <f>PRODUCT(INDEX(Overzicht!$B$2:$E$35,MATCH(demand!Y$1,Overzicht!$B$2:$B$35,0),4),INDEX(Verdeelsleutels_percentage!$A:$AB,MATCH(demand!$C249,Verdeelsleutels_percentage!$C:$C,0),MATCH(INDEX(Overzicht!$B$1:$F$35,MATCH(demand!Y$1,Overzicht!$B:$B,0),5),Verdeelsleutels_percentage!$1:$1,0)))</f>
        <v>6.017796224774931E-7</v>
      </c>
      <c r="Z249">
        <f>PRODUCT(INDEX(Overzicht!$B$2:$E$35,MATCH(demand!Z$1,Overzicht!$B$2:$B$35,0),4),INDEX(Verdeelsleutels_percentage!$A:$AB,MATCH(demand!$C249,Verdeelsleutels_percentage!$C:$C,0),MATCH(INDEX(Overzicht!$B$1:$F$35,MATCH(demand!Z$1,Overzicht!$B:$B,0),5),Verdeelsleutels_percentage!$1:$1,0)))</f>
        <v>0</v>
      </c>
      <c r="AA249">
        <f>PRODUCT(INDEX(Overzicht!$B$2:$E$35,MATCH(demand!AA$1,Overzicht!$B$2:$B$35,0),4),INDEX(Verdeelsleutels_percentage!$A:$AB,MATCH(demand!$C249,Verdeelsleutels_percentage!$C:$C,0),MATCH(INDEX(Overzicht!$B$1:$F$35,MATCH(demand!AA$1,Overzicht!$B:$B,0),5),Verdeelsleutels_percentage!$1:$1,0)))</f>
        <v>1.4076716315262997E-5</v>
      </c>
      <c r="AB249">
        <f>PRODUCT(INDEX(Overzicht!$B$2:$E$35,MATCH(demand!AB$1,Overzicht!$B$2:$B$35,0),4),INDEX(Verdeelsleutels_percentage!$A:$AB,MATCH(demand!$C249,Verdeelsleutels_percentage!$C:$C,0),MATCH(INDEX(Overzicht!$B$1:$F$35,MATCH(demand!AB$1,Overzicht!$B:$B,0),5),Verdeelsleutels_percentage!$1:$1,0)))</f>
        <v>7.3266251920665265E-3</v>
      </c>
      <c r="AC249">
        <f>PRODUCT(INDEX(Overzicht!$B$2:$E$35,MATCH(demand!AC$1,Overzicht!$B$2:$B$35,0),4),INDEX(Verdeelsleutels_percentage!$A:$AB,MATCH(demand!$C249,Verdeelsleutels_percentage!$C:$C,0),MATCH(INDEX(Overzicht!$B$1:$F$35,MATCH(demand!AC$1,Overzicht!$B:$B,0),5),Verdeelsleutels_percentage!$1:$1,0)))</f>
        <v>2.5906594818615579E-4</v>
      </c>
      <c r="AD249">
        <f>PRODUCT(INDEX(Overzicht!$B$2:$E$35,MATCH(demand!AD$1,Overzicht!$B$2:$B$35,0),4),INDEX(Verdeelsleutels_percentage!$A:$AB,MATCH(demand!$C249,Verdeelsleutels_percentage!$C:$C,0),MATCH(INDEX(Overzicht!$B$1:$F$35,MATCH(demand!AD$1,Overzicht!$B:$B,0),5),Verdeelsleutels_percentage!$1:$1,0)))</f>
        <v>0</v>
      </c>
      <c r="AE249">
        <f>PRODUCT(INDEX(Overzicht!$B$2:$E$35,MATCH(demand!AE$1,Overzicht!$B$2:$B$35,0),4),INDEX(Verdeelsleutels_percentage!$A:$AB,MATCH(demand!$C249,Verdeelsleutels_percentage!$C:$C,0),MATCH(INDEX(Overzicht!$B$1:$F$35,MATCH(demand!AE$1,Overzicht!$B:$B,0),5),Verdeelsleutels_percentage!$1:$1,0)))</f>
        <v>0</v>
      </c>
      <c r="AF249">
        <f>PRODUCT(INDEX(Overzicht!$B$2:$E$35,MATCH(demand!AF$1,Overzicht!$B$2:$B$35,0),4),INDEX(Verdeelsleutels_percentage!$A:$AB,MATCH(demand!$C249,Verdeelsleutels_percentage!$C:$C,0),MATCH(INDEX(Overzicht!$B$1:$F$35,MATCH(demand!AF$1,Overzicht!$B:$B,0),5),Verdeelsleutels_percentage!$1:$1,0)))</f>
        <v>0</v>
      </c>
      <c r="AG249">
        <f>PRODUCT(INDEX(Overzicht!$B$2:$E$35,MATCH(demand!AG$1,Overzicht!$B$2:$B$35,0),4),INDEX(Verdeelsleutels_percentage!$A:$AB,MATCH(demand!$C249,Verdeelsleutels_percentage!$C:$C,0),MATCH(INDEX(Overzicht!$B$1:$F$35,MATCH(demand!AG$1,Overzicht!$B:$B,0),5),Verdeelsleutels_percentage!$1:$1,0)))</f>
        <v>0</v>
      </c>
      <c r="AH249">
        <f>PRODUCT(INDEX(Overzicht!$B$2:$E$35,MATCH(demand!AH$1,Overzicht!$B$2:$B$35,0),4),INDEX(Verdeelsleutels_percentage!$A:$AB,MATCH(demand!$C249,Verdeelsleutels_percentage!$C:$C,0),MATCH(INDEX(Overzicht!$B$1:$F$35,MATCH(demand!AH$1,Overzicht!$B:$B,0),5),Verdeelsleutels_percentage!$1:$1,0)))</f>
        <v>1.8299731209841895E-4</v>
      </c>
      <c r="AI249">
        <f>PRODUCT(INDEX(Overzicht!$B$2:$E$35,MATCH(demand!AI$1,Overzicht!$B$2:$B$35,0),4),INDEX(Verdeelsleutels_percentage!$A:$AB,MATCH(demand!$C249,Verdeelsleutels_percentage!$C:$C,0),MATCH(INDEX(Overzicht!$B$1:$F$35,MATCH(demand!AI$1,Overzicht!$B:$B,0),5),Verdeelsleutels_percentage!$1:$1,0)))</f>
        <v>2.8153432630525994E-5</v>
      </c>
      <c r="AJ249">
        <f>PRODUCT(INDEX(Overzicht!$B$2:$E$35,MATCH(demand!AJ$1,Overzicht!$B$2:$B$35,0),4),INDEX(Verdeelsleutels_percentage!$A:$AB,MATCH(demand!$C249,Verdeelsleutels_percentage!$C:$C,0),MATCH(INDEX(Overzicht!$B$1:$F$35,MATCH(demand!AJ$1,Overzicht!$B:$B,0),5),Verdeelsleutels_percentage!$1:$1,0)))</f>
        <v>0</v>
      </c>
      <c r="AK249">
        <f>PRODUCT(INDEX(Overzicht!$B$2:$E$35,MATCH(demand!AK$1,Overzicht!$B$2:$B$35,0),4),INDEX(Verdeelsleutels_percentage!$A:$AB,MATCH(demand!$C249,Verdeelsleutels_percentage!$C:$C,0),MATCH(INDEX(Overzicht!$B$1:$F$35,MATCH(demand!AK$1,Overzicht!$B:$B,0),5),Verdeelsleutels_percentage!$1:$1,0)))</f>
        <v>1.942083291310237E-4</v>
      </c>
      <c r="AL249">
        <f>PRODUCT(INDEX(Overzicht!$B$2:$E$35,MATCH(demand!AL$1,Overzicht!$B$2:$B$35,0),4),INDEX(Verdeelsleutels_percentage!$A:$AB,MATCH(demand!$C249,Verdeelsleutels_percentage!$C:$C,0),MATCH(INDEX(Overzicht!$B$1:$F$35,MATCH(demand!AL$1,Overzicht!$B:$B,0),5),Verdeelsleutels_percentage!$1:$1,0)))</f>
        <v>2.4898503734746627E-3</v>
      </c>
      <c r="AM249">
        <f>PRODUCT(INDEX(Overzicht!$B$2:$E$35,MATCH(demand!AM$1,Overzicht!$B$2:$B$35,0),4),INDEX(Verdeelsleutels_percentage!$A:$AB,MATCH(demand!$C249,Verdeelsleutels_percentage!$C:$C,0),MATCH(INDEX(Overzicht!$B$1:$F$35,MATCH(demand!AM$1,Overzicht!$B:$B,0),5),Verdeelsleutels_percentage!$1:$1,0)))</f>
        <v>4.9797007469493254E-3</v>
      </c>
      <c r="AN249">
        <f>PRODUCT(INDEX(Overzicht!$B$2:$E$35,MATCH(demand!AN$1,Overzicht!$B$2:$B$35,0),4),INDEX(Verdeelsleutels_percentage!$A:$AB,MATCH(demand!$C249,Verdeelsleutels_percentage!$C:$C,0),MATCH(INDEX(Overzicht!$B$1:$F$35,MATCH(demand!AN$1,Overzicht!$B:$B,0),5),Verdeelsleutels_percentage!$1:$1,0)))</f>
        <v>2.4898503734746627E-3</v>
      </c>
      <c r="AO249">
        <f>PRODUCT(INDEX(Overzicht!$B$2:$E$35,MATCH(demand!AO$1,Overzicht!$B$2:$B$35,0),4),INDEX(Verdeelsleutels_percentage!$A:$AB,MATCH(demand!$C249,Verdeelsleutels_percentage!$C:$C,0),MATCH(INDEX(Overzicht!$B$1:$F$35,MATCH(demand!AO$1,Overzicht!$B:$B,0),5),Verdeelsleutels_percentage!$1:$1,0)))</f>
        <v>8.7144763071613195E-3</v>
      </c>
    </row>
    <row r="250" spans="2:41">
      <c r="B250" t="str">
        <f>INDEX('ETLocal datasets'!B:C,MATCH(C250,'ETLocal datasets'!C:C,0),1)</f>
        <v>GM0784</v>
      </c>
      <c r="C250" t="str">
        <f>'ETLocal datasets'!C233</f>
        <v>Gilze en Rijen</v>
      </c>
      <c r="D250">
        <f t="shared" si="18"/>
        <v>3.1035760079753106E-2</v>
      </c>
      <c r="E250">
        <f t="shared" si="19"/>
        <v>9.5897812082031991E-2</v>
      </c>
      <c r="F250">
        <f t="shared" si="20"/>
        <v>1.6058493372617767E-2</v>
      </c>
      <c r="G250">
        <f t="shared" si="21"/>
        <v>3.303461493795655E-2</v>
      </c>
      <c r="H250">
        <f>PRODUCT(INDEX(Overzicht!$B$2:$E$35,MATCH(demand!H$1,Overzicht!$B$2:$B$35,0),4),INDEX(Verdeelsleutels_percentage!$A:$AB,MATCH(demand!$C250,Verdeelsleutels_percentage!$C:$C,0),MATCH(INDEX(Overzicht!$B$1:$F$35,MATCH(demand!H$1,Overzicht!$B:$B,0),5),Verdeelsleutels_percentage!$1:$1,0)))</f>
        <v>1.6058493372617767E-2</v>
      </c>
      <c r="I250">
        <f>PRODUCT(INDEX(Overzicht!$B$2:$E$35,MATCH(demand!I$1,Overzicht!$B$2:$B$35,0),4),INDEX(Verdeelsleutels_percentage!$A:$AB,MATCH(demand!$C250,Verdeelsleutels_percentage!$C:$C,0),MATCH(INDEX(Overzicht!$B$1:$F$35,MATCH(demand!I$1,Overzicht!$B:$B,0),5),Verdeelsleutels_percentage!$1:$1,0)))</f>
        <v>7.9907015764630832E-3</v>
      </c>
      <c r="J250">
        <f>PRODUCT(INDEX(Overzicht!$B$2:$E$35,MATCH(demand!J$1,Overzicht!$B$2:$B$35,0),4),INDEX(Verdeelsleutels_percentage!$A:$AB,MATCH(demand!$C250,Verdeelsleutels_percentage!$C:$C,0),MATCH(INDEX(Overzicht!$B$1:$F$35,MATCH(demand!J$1,Overzicht!$B:$B,0),5),Verdeelsleutels_percentage!$1:$1,0)))</f>
        <v>3.6705127708840609E-3</v>
      </c>
      <c r="K250">
        <f>PRODUCT(INDEX(Overzicht!$B$2:$E$35,MATCH(demand!K$1,Overzicht!$B$2:$B$35,0),4),INDEX(Verdeelsleutels_percentage!$A:$AB,MATCH(demand!$C250,Verdeelsleutels_percentage!$C:$C,0),MATCH(INDEX(Overzicht!$B$1:$F$35,MATCH(demand!K$1,Overzicht!$B:$B,0),5),Verdeelsleutels_percentage!$1:$1,0)))</f>
        <v>9.3224851725402639E-4</v>
      </c>
      <c r="L250">
        <f>PRODUCT(INDEX(Overzicht!$B$2:$E$35,MATCH(demand!L$1,Overzicht!$B$2:$B$35,0),4),INDEX(Verdeelsleutels_percentage!$A:$AB,MATCH(demand!$C250,Verdeelsleutels_percentage!$C:$C,0),MATCH(INDEX(Overzicht!$B$1:$F$35,MATCH(demand!L$1,Overzicht!$B:$B,0),5),Verdeelsleutels_percentage!$1:$1,0)))</f>
        <v>5.5057691563260916E-3</v>
      </c>
      <c r="M250">
        <f>PRODUCT(INDEX(Overzicht!$B$2:$E$35,MATCH(demand!M$1,Overzicht!$B$2:$B$35,0),4),INDEX(Verdeelsleutels_percentage!$A:$AB,MATCH(demand!$C250,Verdeelsleutels_percentage!$C:$C,0),MATCH(INDEX(Overzicht!$B$1:$F$35,MATCH(demand!M$1,Overzicht!$B:$B,0),5),Verdeelsleutels_percentage!$1:$1,0)))</f>
        <v>6.5458817118241664E-3</v>
      </c>
      <c r="N250">
        <f>PRODUCT(INDEX(Overzicht!$B$2:$E$35,MATCH(demand!N$1,Overzicht!$B$2:$B$35,0),4),INDEX(Verdeelsleutels_percentage!$A:$AB,MATCH(demand!$C250,Verdeelsleutels_percentage!$C:$C,0),MATCH(INDEX(Overzicht!$B$1:$F$35,MATCH(demand!N$1,Overzicht!$B:$B,0),5),Verdeelsleutels_percentage!$1:$1,0)))</f>
        <v>3.4473648360145291E-2</v>
      </c>
      <c r="O250">
        <f>PRODUCT(INDEX(Overzicht!$B$2:$E$35,MATCH(demand!O$1,Overzicht!$B$2:$B$35,0),4),INDEX(Verdeelsleutels_percentage!$A:$AB,MATCH(demand!$C250,Verdeelsleutels_percentage!$C:$C,0),MATCH(INDEX(Overzicht!$B$1:$F$35,MATCH(demand!O$1,Overzicht!$B:$B,0),5),Verdeelsleutels_percentage!$1:$1,0)))</f>
        <v>0</v>
      </c>
      <c r="P250">
        <f>PRODUCT(INDEX(Overzicht!$B$2:$E$35,MATCH(demand!P$1,Overzicht!$B$2:$B$35,0),4),INDEX(Verdeelsleutels_percentage!$A:$AB,MATCH(demand!$C250,Verdeelsleutels_percentage!$C:$C,0),MATCH(INDEX(Overzicht!$B$1:$F$35,MATCH(demand!P$1,Overzicht!$B:$B,0),5),Verdeelsleutels_percentage!$1:$1,0)))</f>
        <v>3.879548317755558E-3</v>
      </c>
      <c r="Q250">
        <f>PRODUCT(INDEX(Overzicht!$B$2:$E$35,MATCH(demand!Q$1,Overzicht!$B$2:$B$35,0),4),INDEX(Verdeelsleutels_percentage!$A:$AB,MATCH(demand!$C250,Verdeelsleutels_percentage!$C:$C,0),MATCH(INDEX(Overzicht!$B$1:$F$35,MATCH(demand!Q$1,Overzicht!$B:$B,0),5),Verdeelsleutels_percentage!$1:$1,0)))</f>
        <v>5.4484173942810276E-3</v>
      </c>
      <c r="R250">
        <f>PRODUCT(INDEX(Overzicht!$B$2:$E$35,MATCH(demand!R$1,Overzicht!$B$2:$B$35,0),4),INDEX(Verdeelsleutels_percentage!$A:$AB,MATCH(demand!$C250,Verdeelsleutels_percentage!$C:$C,0),MATCH(INDEX(Overzicht!$B$1:$F$35,MATCH(demand!R$1,Overzicht!$B:$B,0),5),Verdeelsleutels_percentage!$1:$1,0)))</f>
        <v>9.7497995476607865E-4</v>
      </c>
      <c r="S250">
        <f>PRODUCT(INDEX(Overzicht!$B$2:$E$35,MATCH(demand!S$1,Overzicht!$B$2:$B$35,0),4),INDEX(Verdeelsleutels_percentage!$A:$AB,MATCH(demand!$C250,Verdeelsleutels_percentage!$C:$C,0),MATCH(INDEX(Overzicht!$B$1:$F$35,MATCH(demand!S$1,Overzicht!$B:$B,0),5),Verdeelsleutels_percentage!$1:$1,0)))</f>
        <v>7.4939635738882921E-3</v>
      </c>
      <c r="T250">
        <f>PRODUCT(INDEX(Overzicht!$B$2:$E$35,MATCH(demand!T$1,Overzicht!$B$2:$B$35,0),4),INDEX(Verdeelsleutels_percentage!$A:$AB,MATCH(demand!$C250,Verdeelsleutels_percentage!$C:$C,0),MATCH(INDEX(Overzicht!$B$1:$F$35,MATCH(demand!T$1,Overzicht!$B:$B,0),5),Verdeelsleutels_percentage!$1:$1,0)))</f>
        <v>6.1175212848067683E-3</v>
      </c>
      <c r="U250">
        <f>PRODUCT(INDEX(Overzicht!$B$2:$E$35,MATCH(demand!U$1,Overzicht!$B$2:$B$35,0),4),INDEX(Verdeelsleutels_percentage!$A:$AB,MATCH(demand!$C250,Verdeelsleutels_percentage!$C:$C,0),MATCH(INDEX(Overzicht!$B$1:$F$35,MATCH(demand!U$1,Overzicht!$B:$B,0),5),Verdeelsleutels_percentage!$1:$1,0)))</f>
        <v>1.9117254015021151E-2</v>
      </c>
      <c r="V250">
        <f>PRODUCT(INDEX(Overzicht!$B$2:$E$35,MATCH(demand!V$1,Overzicht!$B$2:$B$35,0),4),INDEX(Verdeelsleutels_percentage!$A:$AB,MATCH(demand!$C250,Verdeelsleutels_percentage!$C:$C,0),MATCH(INDEX(Overzicht!$B$1:$F$35,MATCH(demand!V$1,Overzicht!$B:$B,0),5),Verdeelsleutels_percentage!$1:$1,0)))</f>
        <v>1.6823183533218615E-3</v>
      </c>
      <c r="W250">
        <f>PRODUCT(INDEX(Overzicht!$B$2:$E$35,MATCH(demand!W$1,Overzicht!$B$2:$B$35,0),4),INDEX(Verdeelsleutels_percentage!$A:$AB,MATCH(demand!$C250,Verdeelsleutels_percentage!$C:$C,0),MATCH(INDEX(Overzicht!$B$1:$F$35,MATCH(demand!W$1,Overzicht!$B:$B,0),5),Verdeelsleutels_percentage!$1:$1,0)))</f>
        <v>1.8352563854420304E-2</v>
      </c>
      <c r="X250">
        <f>PRODUCT(INDEX(Overzicht!$B$2:$E$35,MATCH(demand!X$1,Overzicht!$B$2:$B$35,0),4),INDEX(Verdeelsleutels_percentage!$A:$AB,MATCH(demand!$C250,Verdeelsleutels_percentage!$C:$C,0),MATCH(INDEX(Overzicht!$B$1:$F$35,MATCH(demand!X$1,Overzicht!$B:$B,0),5),Verdeelsleutels_percentage!$1:$1,0)))</f>
        <v>7.9614381574706246E-3</v>
      </c>
      <c r="Y250">
        <f>PRODUCT(INDEX(Overzicht!$B$2:$E$35,MATCH(demand!Y$1,Overzicht!$B$2:$B$35,0),4),INDEX(Verdeelsleutels_percentage!$A:$AB,MATCH(demand!$C250,Verdeelsleutels_percentage!$C:$C,0),MATCH(INDEX(Overzicht!$B$1:$F$35,MATCH(demand!Y$1,Overzicht!$B:$B,0),5),Verdeelsleutels_percentage!$1:$1,0)))</f>
        <v>1.4123087200964801E-6</v>
      </c>
      <c r="Z250">
        <f>PRODUCT(INDEX(Overzicht!$B$2:$E$35,MATCH(demand!Z$1,Overzicht!$B$2:$B$35,0),4),INDEX(Verdeelsleutels_percentage!$A:$AB,MATCH(demand!$C250,Verdeelsleutels_percentage!$C:$C,0),MATCH(INDEX(Overzicht!$B$1:$F$35,MATCH(demand!Z$1,Overzicht!$B:$B,0),5),Verdeelsleutels_percentage!$1:$1,0)))</f>
        <v>0</v>
      </c>
      <c r="AA250">
        <f>PRODUCT(INDEX(Overzicht!$B$2:$E$35,MATCH(demand!AA$1,Overzicht!$B$2:$B$35,0),4),INDEX(Verdeelsleutels_percentage!$A:$AB,MATCH(demand!$C250,Verdeelsleutels_percentage!$C:$C,0),MATCH(INDEX(Overzicht!$B$1:$F$35,MATCH(demand!AA$1,Overzicht!$B:$B,0),5),Verdeelsleutels_percentage!$1:$1,0)))</f>
        <v>3.303646128880655E-5</v>
      </c>
      <c r="AB250">
        <f>PRODUCT(INDEX(Overzicht!$B$2:$E$35,MATCH(demand!AB$1,Overzicht!$B$2:$B$35,0),4),INDEX(Verdeelsleutels_percentage!$A:$AB,MATCH(demand!$C250,Verdeelsleutels_percentage!$C:$C,0),MATCH(INDEX(Overzicht!$B$1:$F$35,MATCH(demand!AB$1,Overzicht!$B:$B,0),5),Verdeelsleutels_percentage!$1:$1,0)))</f>
        <v>4.9481404238687944E-3</v>
      </c>
      <c r="AC250">
        <f>PRODUCT(INDEX(Overzicht!$B$2:$E$35,MATCH(demand!AC$1,Overzicht!$B$2:$B$35,0),4),INDEX(Verdeelsleutels_percentage!$A:$AB,MATCH(demand!$C250,Verdeelsleutels_percentage!$C:$C,0),MATCH(INDEX(Overzicht!$B$1:$F$35,MATCH(demand!AC$1,Overzicht!$B:$B,0),5),Verdeelsleutels_percentage!$1:$1,0)))</f>
        <v>1.1639958397706173E-3</v>
      </c>
      <c r="AD250">
        <f>PRODUCT(INDEX(Overzicht!$B$2:$E$35,MATCH(demand!AD$1,Overzicht!$B$2:$B$35,0),4),INDEX(Verdeelsleutels_percentage!$A:$AB,MATCH(demand!$C250,Verdeelsleutels_percentage!$C:$C,0),MATCH(INDEX(Overzicht!$B$1:$F$35,MATCH(demand!AD$1,Overzicht!$B:$B,0),5),Verdeelsleutels_percentage!$1:$1,0)))</f>
        <v>0</v>
      </c>
      <c r="AE250">
        <f>PRODUCT(INDEX(Overzicht!$B$2:$E$35,MATCH(demand!AE$1,Overzicht!$B$2:$B$35,0),4),INDEX(Verdeelsleutels_percentage!$A:$AB,MATCH(demand!$C250,Verdeelsleutels_percentage!$C:$C,0),MATCH(INDEX(Overzicht!$B$1:$F$35,MATCH(demand!AE$1,Overzicht!$B:$B,0),5),Verdeelsleutels_percentage!$1:$1,0)))</f>
        <v>0</v>
      </c>
      <c r="AF250">
        <f>PRODUCT(INDEX(Overzicht!$B$2:$E$35,MATCH(demand!AF$1,Overzicht!$B$2:$B$35,0),4),INDEX(Verdeelsleutels_percentage!$A:$AB,MATCH(demand!$C250,Verdeelsleutels_percentage!$C:$C,0),MATCH(INDEX(Overzicht!$B$1:$F$35,MATCH(demand!AF$1,Overzicht!$B:$B,0),5),Verdeelsleutels_percentage!$1:$1,0)))</f>
        <v>0</v>
      </c>
      <c r="AG250">
        <f>PRODUCT(INDEX(Overzicht!$B$2:$E$35,MATCH(demand!AG$1,Overzicht!$B$2:$B$35,0),4),INDEX(Verdeelsleutels_percentage!$A:$AB,MATCH(demand!$C250,Verdeelsleutels_percentage!$C:$C,0),MATCH(INDEX(Overzicht!$B$1:$F$35,MATCH(demand!AG$1,Overzicht!$B:$B,0),5),Verdeelsleutels_percentage!$1:$1,0)))</f>
        <v>0</v>
      </c>
      <c r="AH250">
        <f>PRODUCT(INDEX(Overzicht!$B$2:$E$35,MATCH(demand!AH$1,Overzicht!$B$2:$B$35,0),4),INDEX(Verdeelsleutels_percentage!$A:$AB,MATCH(demand!$C250,Verdeelsleutels_percentage!$C:$C,0),MATCH(INDEX(Overzicht!$B$1:$F$35,MATCH(demand!AH$1,Overzicht!$B:$B,0),5),Verdeelsleutels_percentage!$1:$1,0)))</f>
        <v>4.294739967544852E-4</v>
      </c>
      <c r="AI250">
        <f>PRODUCT(INDEX(Overzicht!$B$2:$E$35,MATCH(demand!AI$1,Overzicht!$B$2:$B$35,0),4),INDEX(Verdeelsleutels_percentage!$A:$AB,MATCH(demand!$C250,Verdeelsleutels_percentage!$C:$C,0),MATCH(INDEX(Overzicht!$B$1:$F$35,MATCH(demand!AI$1,Overzicht!$B:$B,0),5),Verdeelsleutels_percentage!$1:$1,0)))</f>
        <v>6.6072922577613101E-5</v>
      </c>
      <c r="AJ250">
        <f>PRODUCT(INDEX(Overzicht!$B$2:$E$35,MATCH(demand!AJ$1,Overzicht!$B$2:$B$35,0),4),INDEX(Verdeelsleutels_percentage!$A:$AB,MATCH(demand!$C250,Verdeelsleutels_percentage!$C:$C,0),MATCH(INDEX(Overzicht!$B$1:$F$35,MATCH(demand!AJ$1,Overzicht!$B:$B,0),5),Verdeelsleutels_percentage!$1:$1,0)))</f>
        <v>0</v>
      </c>
      <c r="AK250">
        <f>PRODUCT(INDEX(Overzicht!$B$2:$E$35,MATCH(demand!AK$1,Overzicht!$B$2:$B$35,0),4),INDEX(Verdeelsleutels_percentage!$A:$AB,MATCH(demand!$C250,Verdeelsleutels_percentage!$C:$C,0),MATCH(INDEX(Overzicht!$B$1:$F$35,MATCH(demand!AK$1,Overzicht!$B:$B,0),5),Verdeelsleutels_percentage!$1:$1,0)))</f>
        <v>2.3858333010746396E-4</v>
      </c>
      <c r="AL250">
        <f>PRODUCT(INDEX(Overzicht!$B$2:$E$35,MATCH(demand!AL$1,Overzicht!$B$2:$B$35,0),4),INDEX(Verdeelsleutels_percentage!$A:$AB,MATCH(demand!$C250,Verdeelsleutels_percentage!$C:$C,0),MATCH(INDEX(Overzicht!$B$1:$F$35,MATCH(demand!AL$1,Overzicht!$B:$B,0),5),Verdeelsleutels_percentage!$1:$1,0)))</f>
        <v>3.0587606424033842E-3</v>
      </c>
      <c r="AM250">
        <f>PRODUCT(INDEX(Overzicht!$B$2:$E$35,MATCH(demand!AM$1,Overzicht!$B$2:$B$35,0),4),INDEX(Verdeelsleutels_percentage!$A:$AB,MATCH(demand!$C250,Verdeelsleutels_percentage!$C:$C,0),MATCH(INDEX(Overzicht!$B$1:$F$35,MATCH(demand!AM$1,Overzicht!$B:$B,0),5),Verdeelsleutels_percentage!$1:$1,0)))</f>
        <v>6.1175212848067683E-3</v>
      </c>
      <c r="AN250">
        <f>PRODUCT(INDEX(Overzicht!$B$2:$E$35,MATCH(demand!AN$1,Overzicht!$B$2:$B$35,0),4),INDEX(Verdeelsleutels_percentage!$A:$AB,MATCH(demand!$C250,Verdeelsleutels_percentage!$C:$C,0),MATCH(INDEX(Overzicht!$B$1:$F$35,MATCH(demand!AN$1,Overzicht!$B:$B,0),5),Verdeelsleutels_percentage!$1:$1,0)))</f>
        <v>3.0587606424033842E-3</v>
      </c>
      <c r="AO250">
        <f>PRODUCT(INDEX(Overzicht!$B$2:$E$35,MATCH(demand!AO$1,Overzicht!$B$2:$B$35,0),4),INDEX(Verdeelsleutels_percentage!$A:$AB,MATCH(demand!$C250,Verdeelsleutels_percentage!$C:$C,0),MATCH(INDEX(Overzicht!$B$1:$F$35,MATCH(demand!AO$1,Overzicht!$B:$B,0),5),Verdeelsleutels_percentage!$1:$1,0)))</f>
        <v>1.0705662248411844E-2</v>
      </c>
    </row>
    <row r="251" spans="2:41">
      <c r="B251" t="str">
        <f>INDEX('ETLocal datasets'!B:C,MATCH(C251,'ETLocal datasets'!C:C,0),1)</f>
        <v>GM0785</v>
      </c>
      <c r="C251" t="str">
        <f>'ETLocal datasets'!C234</f>
        <v>Goirle</v>
      </c>
      <c r="D251">
        <f t="shared" si="18"/>
        <v>2.0212953008664859E-2</v>
      </c>
      <c r="E251">
        <f t="shared" si="19"/>
        <v>7.1926325114299389E-2</v>
      </c>
      <c r="F251">
        <f t="shared" si="20"/>
        <v>1.4455742605830069E-2</v>
      </c>
      <c r="G251">
        <f t="shared" si="21"/>
        <v>2.9737527646279002E-2</v>
      </c>
      <c r="H251">
        <f>PRODUCT(INDEX(Overzicht!$B$2:$E$35,MATCH(demand!H$1,Overzicht!$B$2:$B$35,0),4),INDEX(Verdeelsleutels_percentage!$A:$AB,MATCH(demand!$C251,Verdeelsleutels_percentage!$C:$C,0),MATCH(INDEX(Overzicht!$B$1:$F$35,MATCH(demand!H$1,Overzicht!$B:$B,0),5),Verdeelsleutels_percentage!$1:$1,0)))</f>
        <v>1.4455742605830069E-2</v>
      </c>
      <c r="I251">
        <f>PRODUCT(INDEX(Overzicht!$B$2:$E$35,MATCH(demand!I$1,Overzicht!$B$2:$B$35,0),4),INDEX(Verdeelsleutels_percentage!$A:$AB,MATCH(demand!$C251,Verdeelsleutels_percentage!$C:$C,0),MATCH(INDEX(Overzicht!$B$1:$F$35,MATCH(demand!I$1,Overzicht!$B:$B,0),5),Verdeelsleutels_percentage!$1:$1,0)))</f>
        <v>3.8950641626867501E-3</v>
      </c>
      <c r="J251">
        <f>PRODUCT(INDEX(Overzicht!$B$2:$E$35,MATCH(demand!J$1,Overzicht!$B$2:$B$35,0),4),INDEX(Verdeelsleutels_percentage!$A:$AB,MATCH(demand!$C251,Verdeelsleutels_percentage!$C:$C,0),MATCH(INDEX(Overzicht!$B$1:$F$35,MATCH(demand!J$1,Overzicht!$B:$B,0),5),Verdeelsleutels_percentage!$1:$1,0)))</f>
        <v>3.3041697384754445E-3</v>
      </c>
      <c r="K251">
        <f>PRODUCT(INDEX(Overzicht!$B$2:$E$35,MATCH(demand!K$1,Overzicht!$B$2:$B$35,0),4),INDEX(Verdeelsleutels_percentage!$A:$AB,MATCH(demand!$C251,Verdeelsleutels_percentage!$C:$C,0),MATCH(INDEX(Overzicht!$B$1:$F$35,MATCH(demand!K$1,Overzicht!$B:$B,0),5),Verdeelsleutels_percentage!$1:$1,0)))</f>
        <v>4.5442415231345421E-4</v>
      </c>
      <c r="L251">
        <f>PRODUCT(INDEX(Overzicht!$B$2:$E$35,MATCH(demand!L$1,Overzicht!$B$2:$B$35,0),4),INDEX(Verdeelsleutels_percentage!$A:$AB,MATCH(demand!$C251,Verdeelsleutels_percentage!$C:$C,0),MATCH(INDEX(Overzicht!$B$1:$F$35,MATCH(demand!L$1,Overzicht!$B:$B,0),5),Verdeelsleutels_percentage!$1:$1,0)))</f>
        <v>4.9562546077131665E-3</v>
      </c>
      <c r="M251">
        <f>PRODUCT(INDEX(Overzicht!$B$2:$E$35,MATCH(demand!M$1,Overzicht!$B$2:$B$35,0),4),INDEX(Verdeelsleutels_percentage!$A:$AB,MATCH(demand!$C251,Verdeelsleutels_percentage!$C:$C,0),MATCH(INDEX(Overzicht!$B$1:$F$35,MATCH(demand!M$1,Overzicht!$B:$B,0),5),Verdeelsleutels_percentage!$1:$1,0)))</f>
        <v>3.0942289931705103E-3</v>
      </c>
      <c r="N251">
        <f>PRODUCT(INDEX(Overzicht!$B$2:$E$35,MATCH(demand!N$1,Overzicht!$B$2:$B$35,0),4),INDEX(Verdeelsleutels_percentage!$A:$AB,MATCH(demand!$C251,Verdeelsleutels_percentage!$C:$C,0),MATCH(INDEX(Overzicht!$B$1:$F$35,MATCH(demand!N$1,Overzicht!$B:$B,0),5),Verdeelsleutels_percentage!$1:$1,0)))</f>
        <v>1.7894603961562273E-2</v>
      </c>
      <c r="O251">
        <f>PRODUCT(INDEX(Overzicht!$B$2:$E$35,MATCH(demand!O$1,Overzicht!$B$2:$B$35,0),4),INDEX(Verdeelsleutels_percentage!$A:$AB,MATCH(demand!$C251,Verdeelsleutels_percentage!$C:$C,0),MATCH(INDEX(Overzicht!$B$1:$F$35,MATCH(demand!O$1,Overzicht!$B:$B,0),5),Verdeelsleutels_percentage!$1:$1,0)))</f>
        <v>0</v>
      </c>
      <c r="P251">
        <f>PRODUCT(INDEX(Overzicht!$B$2:$E$35,MATCH(demand!P$1,Overzicht!$B$2:$B$35,0),4),INDEX(Verdeelsleutels_percentage!$A:$AB,MATCH(demand!$C251,Verdeelsleutels_percentage!$C:$C,0),MATCH(INDEX(Overzicht!$B$1:$F$35,MATCH(demand!P$1,Overzicht!$B:$B,0),5),Verdeelsleutels_percentage!$1:$1,0)))</f>
        <v>2.6534365985262211E-3</v>
      </c>
      <c r="Q251">
        <f>PRODUCT(INDEX(Overzicht!$B$2:$E$35,MATCH(demand!Q$1,Overzicht!$B$2:$B$35,0),4),INDEX(Verdeelsleutels_percentage!$A:$AB,MATCH(demand!$C251,Verdeelsleutels_percentage!$C:$C,0),MATCH(INDEX(Overzicht!$B$1:$F$35,MATCH(demand!Q$1,Overzicht!$B:$B,0),5),Verdeelsleutels_percentage!$1:$1,0)))</f>
        <v>4.9046269555494881E-3</v>
      </c>
      <c r="R251">
        <f>PRODUCT(INDEX(Overzicht!$B$2:$E$35,MATCH(demand!R$1,Overzicht!$B$2:$B$35,0),4),INDEX(Verdeelsleutels_percentage!$A:$AB,MATCH(demand!$C251,Verdeelsleutels_percentage!$C:$C,0),MATCH(INDEX(Overzicht!$B$1:$F$35,MATCH(demand!R$1,Overzicht!$B:$B,0),5),Verdeelsleutels_percentage!$1:$1,0)))</f>
        <v>8.776700867825398E-4</v>
      </c>
      <c r="S251">
        <f>PRODUCT(INDEX(Overzicht!$B$2:$E$35,MATCH(demand!S$1,Overzicht!$B$2:$B$35,0),4),INDEX(Verdeelsleutels_percentage!$A:$AB,MATCH(demand!$C251,Verdeelsleutels_percentage!$C:$C,0),MATCH(INDEX(Overzicht!$B$1:$F$35,MATCH(demand!S$1,Overzicht!$B:$B,0),5),Verdeelsleutels_percentage!$1:$1,0)))</f>
        <v>6.7460132160540327E-3</v>
      </c>
      <c r="T251">
        <f>PRODUCT(INDEX(Overzicht!$B$2:$E$35,MATCH(demand!T$1,Overzicht!$B$2:$B$35,0),4),INDEX(Verdeelsleutels_percentage!$A:$AB,MATCH(demand!$C251,Verdeelsleutels_percentage!$C:$C,0),MATCH(INDEX(Overzicht!$B$1:$F$35,MATCH(demand!T$1,Overzicht!$B:$B,0),5),Verdeelsleutels_percentage!$1:$1,0)))</f>
        <v>5.5069495641257406E-3</v>
      </c>
      <c r="U251">
        <f>PRODUCT(INDEX(Overzicht!$B$2:$E$35,MATCH(demand!U$1,Overzicht!$B$2:$B$35,0),4),INDEX(Verdeelsleutels_percentage!$A:$AB,MATCH(demand!$C251,Verdeelsleutels_percentage!$C:$C,0),MATCH(INDEX(Overzicht!$B$1:$F$35,MATCH(demand!U$1,Overzicht!$B:$B,0),5),Verdeelsleutels_percentage!$1:$1,0)))</f>
        <v>1.7209217387892939E-2</v>
      </c>
      <c r="V251">
        <f>PRODUCT(INDEX(Overzicht!$B$2:$E$35,MATCH(demand!V$1,Overzicht!$B$2:$B$35,0),4),INDEX(Verdeelsleutels_percentage!$A:$AB,MATCH(demand!$C251,Verdeelsleutels_percentage!$C:$C,0),MATCH(INDEX(Overzicht!$B$1:$F$35,MATCH(demand!V$1,Overzicht!$B:$B,0),5),Verdeelsleutels_percentage!$1:$1,0)))</f>
        <v>1.5144111301345787E-3</v>
      </c>
      <c r="W251">
        <f>PRODUCT(INDEX(Overzicht!$B$2:$E$35,MATCH(demand!W$1,Overzicht!$B$2:$B$35,0),4),INDEX(Verdeelsleutels_percentage!$A:$AB,MATCH(demand!$C251,Verdeelsleutels_percentage!$C:$C,0),MATCH(INDEX(Overzicht!$B$1:$F$35,MATCH(demand!W$1,Overzicht!$B:$B,0),5),Verdeelsleutels_percentage!$1:$1,0)))</f>
        <v>1.6520848692377223E-2</v>
      </c>
      <c r="X251">
        <f>PRODUCT(INDEX(Overzicht!$B$2:$E$35,MATCH(demand!X$1,Overzicht!$B$2:$B$35,0),4),INDEX(Verdeelsleutels_percentage!$A:$AB,MATCH(demand!$C251,Verdeelsleutels_percentage!$C:$C,0),MATCH(INDEX(Overzicht!$B$1:$F$35,MATCH(demand!X$1,Overzicht!$B:$B,0),5),Verdeelsleutels_percentage!$1:$1,0)))</f>
        <v>4.4539514167667828E-3</v>
      </c>
      <c r="Y251">
        <f>PRODUCT(INDEX(Overzicht!$B$2:$E$35,MATCH(demand!Y$1,Overzicht!$B$2:$B$35,0),4),INDEX(Verdeelsleutels_percentage!$A:$AB,MATCH(demand!$C251,Verdeelsleutels_percentage!$C:$C,0),MATCH(INDEX(Overzicht!$B$1:$F$35,MATCH(demand!Y$1,Overzicht!$B:$B,0),5),Verdeelsleutels_percentage!$1:$1,0)))</f>
        <v>9.1069825968322022E-7</v>
      </c>
      <c r="Z251">
        <f>PRODUCT(INDEX(Overzicht!$B$2:$E$35,MATCH(demand!Z$1,Overzicht!$B$2:$B$35,0),4),INDEX(Verdeelsleutels_percentage!$A:$AB,MATCH(demand!$C251,Verdeelsleutels_percentage!$C:$C,0),MATCH(INDEX(Overzicht!$B$1:$F$35,MATCH(demand!Z$1,Overzicht!$B:$B,0),5),Verdeelsleutels_percentage!$1:$1,0)))</f>
        <v>0</v>
      </c>
      <c r="AA251">
        <f>PRODUCT(INDEX(Overzicht!$B$2:$E$35,MATCH(demand!AA$1,Overzicht!$B$2:$B$35,0),4),INDEX(Verdeelsleutels_percentage!$A:$AB,MATCH(demand!$C251,Verdeelsleutels_percentage!$C:$C,0),MATCH(INDEX(Overzicht!$B$1:$F$35,MATCH(demand!AA$1,Overzicht!$B:$B,0),5),Verdeelsleutels_percentage!$1:$1,0)))</f>
        <v>2.1302883267443747E-5</v>
      </c>
      <c r="AB251">
        <f>PRODUCT(INDEX(Overzicht!$B$2:$E$35,MATCH(demand!AB$1,Overzicht!$B$2:$B$35,0),4),INDEX(Verdeelsleutels_percentage!$A:$AB,MATCH(demand!$C251,Verdeelsleutels_percentage!$C:$C,0),MATCH(INDEX(Overzicht!$B$1:$F$35,MATCH(demand!AB$1,Overzicht!$B:$B,0),5),Verdeelsleutels_percentage!$1:$1,0)))</f>
        <v>5.9309515374171987E-3</v>
      </c>
      <c r="AC251">
        <f>PRODUCT(INDEX(Overzicht!$B$2:$E$35,MATCH(demand!AC$1,Overzicht!$B$2:$B$35,0),4),INDEX(Verdeelsleutels_percentage!$A:$AB,MATCH(demand!$C251,Verdeelsleutels_percentage!$C:$C,0),MATCH(INDEX(Overzicht!$B$1:$F$35,MATCH(demand!AC$1,Overzicht!$B:$B,0),5),Verdeelsleutels_percentage!$1:$1,0)))</f>
        <v>7.5239483868368086E-4</v>
      </c>
      <c r="AD251">
        <f>PRODUCT(INDEX(Overzicht!$B$2:$E$35,MATCH(demand!AD$1,Overzicht!$B$2:$B$35,0),4),INDEX(Verdeelsleutels_percentage!$A:$AB,MATCH(demand!$C251,Verdeelsleutels_percentage!$C:$C,0),MATCH(INDEX(Overzicht!$B$1:$F$35,MATCH(demand!AD$1,Overzicht!$B:$B,0),5),Verdeelsleutels_percentage!$1:$1,0)))</f>
        <v>0</v>
      </c>
      <c r="AE251">
        <f>PRODUCT(INDEX(Overzicht!$B$2:$E$35,MATCH(demand!AE$1,Overzicht!$B$2:$B$35,0),4),INDEX(Verdeelsleutels_percentage!$A:$AB,MATCH(demand!$C251,Verdeelsleutels_percentage!$C:$C,0),MATCH(INDEX(Overzicht!$B$1:$F$35,MATCH(demand!AE$1,Overzicht!$B:$B,0),5),Verdeelsleutels_percentage!$1:$1,0)))</f>
        <v>0</v>
      </c>
      <c r="AF251">
        <f>PRODUCT(INDEX(Overzicht!$B$2:$E$35,MATCH(demand!AF$1,Overzicht!$B$2:$B$35,0),4),INDEX(Verdeelsleutels_percentage!$A:$AB,MATCH(demand!$C251,Verdeelsleutels_percentage!$C:$C,0),MATCH(INDEX(Overzicht!$B$1:$F$35,MATCH(demand!AF$1,Overzicht!$B:$B,0),5),Verdeelsleutels_percentage!$1:$1,0)))</f>
        <v>0</v>
      </c>
      <c r="AG251">
        <f>PRODUCT(INDEX(Overzicht!$B$2:$E$35,MATCH(demand!AG$1,Overzicht!$B$2:$B$35,0),4),INDEX(Verdeelsleutels_percentage!$A:$AB,MATCH(demand!$C251,Verdeelsleutels_percentage!$C:$C,0),MATCH(INDEX(Overzicht!$B$1:$F$35,MATCH(demand!AG$1,Overzicht!$B:$B,0),5),Verdeelsleutels_percentage!$1:$1,0)))</f>
        <v>0</v>
      </c>
      <c r="AH251">
        <f>PRODUCT(INDEX(Overzicht!$B$2:$E$35,MATCH(demand!AH$1,Overzicht!$B$2:$B$35,0),4),INDEX(Verdeelsleutels_percentage!$A:$AB,MATCH(demand!$C251,Verdeelsleutels_percentage!$C:$C,0),MATCH(INDEX(Overzicht!$B$1:$F$35,MATCH(demand!AH$1,Overzicht!$B:$B,0),5),Verdeelsleutels_percentage!$1:$1,0)))</f>
        <v>2.7693748247676871E-4</v>
      </c>
      <c r="AI251">
        <f>PRODUCT(INDEX(Overzicht!$B$2:$E$35,MATCH(demand!AI$1,Overzicht!$B$2:$B$35,0),4),INDEX(Verdeelsleutels_percentage!$A:$AB,MATCH(demand!$C251,Verdeelsleutels_percentage!$C:$C,0),MATCH(INDEX(Overzicht!$B$1:$F$35,MATCH(demand!AI$1,Overzicht!$B:$B,0),5),Verdeelsleutels_percentage!$1:$1,0)))</f>
        <v>4.2605766534887494E-5</v>
      </c>
      <c r="AJ251">
        <f>PRODUCT(INDEX(Overzicht!$B$2:$E$35,MATCH(demand!AJ$1,Overzicht!$B$2:$B$35,0),4),INDEX(Verdeelsleutels_percentage!$A:$AB,MATCH(demand!$C251,Verdeelsleutels_percentage!$C:$C,0),MATCH(INDEX(Overzicht!$B$1:$F$35,MATCH(demand!AJ$1,Overzicht!$B:$B,0),5),Verdeelsleutels_percentage!$1:$1,0)))</f>
        <v>0</v>
      </c>
      <c r="AK251">
        <f>PRODUCT(INDEX(Overzicht!$B$2:$E$35,MATCH(demand!AK$1,Overzicht!$B$2:$B$35,0),4),INDEX(Verdeelsleutels_percentage!$A:$AB,MATCH(demand!$C251,Verdeelsleutels_percentage!$C:$C,0),MATCH(INDEX(Overzicht!$B$1:$F$35,MATCH(demand!AK$1,Overzicht!$B:$B,0),5),Verdeelsleutels_percentage!$1:$1,0)))</f>
        <v>2.147710330009039E-4</v>
      </c>
      <c r="AL251">
        <f>PRODUCT(INDEX(Overzicht!$B$2:$E$35,MATCH(demand!AL$1,Overzicht!$B$2:$B$35,0),4),INDEX(Verdeelsleutels_percentage!$A:$AB,MATCH(demand!$C251,Verdeelsleutels_percentage!$C:$C,0),MATCH(INDEX(Overzicht!$B$1:$F$35,MATCH(demand!AL$1,Overzicht!$B:$B,0),5),Verdeelsleutels_percentage!$1:$1,0)))</f>
        <v>2.7534747820628703E-3</v>
      </c>
      <c r="AM251">
        <f>PRODUCT(INDEX(Overzicht!$B$2:$E$35,MATCH(demand!AM$1,Overzicht!$B$2:$B$35,0),4),INDEX(Verdeelsleutels_percentage!$A:$AB,MATCH(demand!$C251,Verdeelsleutels_percentage!$C:$C,0),MATCH(INDEX(Overzicht!$B$1:$F$35,MATCH(demand!AM$1,Overzicht!$B:$B,0),5),Verdeelsleutels_percentage!$1:$1,0)))</f>
        <v>5.5069495641257406E-3</v>
      </c>
      <c r="AN251">
        <f>PRODUCT(INDEX(Overzicht!$B$2:$E$35,MATCH(demand!AN$1,Overzicht!$B$2:$B$35,0),4),INDEX(Verdeelsleutels_percentage!$A:$AB,MATCH(demand!$C251,Verdeelsleutels_percentage!$C:$C,0),MATCH(INDEX(Overzicht!$B$1:$F$35,MATCH(demand!AN$1,Overzicht!$B:$B,0),5),Verdeelsleutels_percentage!$1:$1,0)))</f>
        <v>2.7534747820628703E-3</v>
      </c>
      <c r="AO251">
        <f>PRODUCT(INDEX(Overzicht!$B$2:$E$35,MATCH(demand!AO$1,Overzicht!$B$2:$B$35,0),4),INDEX(Verdeelsleutels_percentage!$A:$AB,MATCH(demand!$C251,Verdeelsleutels_percentage!$C:$C,0),MATCH(INDEX(Overzicht!$B$1:$F$35,MATCH(demand!AO$1,Overzicht!$B:$B,0),5),Verdeelsleutels_percentage!$1:$1,0)))</f>
        <v>9.6371617372200454E-3</v>
      </c>
    </row>
    <row r="252" spans="2:41">
      <c r="B252" t="str">
        <f>INDEX('ETLocal datasets'!B:C,MATCH(C252,'ETLocal datasets'!C:C,0),1)</f>
        <v>GM0786</v>
      </c>
      <c r="C252" t="str">
        <f>'ETLocal datasets'!C235</f>
        <v>Grave</v>
      </c>
      <c r="D252">
        <f t="shared" si="18"/>
        <v>1.4720796600580765E-2</v>
      </c>
      <c r="E252">
        <f t="shared" si="19"/>
        <v>3.8980552307364691E-2</v>
      </c>
      <c r="F252">
        <f t="shared" si="20"/>
        <v>7.5842069074339834E-3</v>
      </c>
      <c r="G252">
        <f t="shared" si="21"/>
        <v>1.5601797066721337E-2</v>
      </c>
      <c r="H252">
        <f>PRODUCT(INDEX(Overzicht!$B$2:$E$35,MATCH(demand!H$1,Overzicht!$B$2:$B$35,0),4),INDEX(Verdeelsleutels_percentage!$A:$AB,MATCH(demand!$C252,Verdeelsleutels_percentage!$C:$C,0),MATCH(INDEX(Overzicht!$B$1:$F$35,MATCH(demand!H$1,Overzicht!$B:$B,0),5),Verdeelsleutels_percentage!$1:$1,0)))</f>
        <v>7.5842069074339834E-3</v>
      </c>
      <c r="I252">
        <f>PRODUCT(INDEX(Overzicht!$B$2:$E$35,MATCH(demand!I$1,Overzicht!$B$2:$B$35,0),4),INDEX(Verdeelsleutels_percentage!$A:$AB,MATCH(demand!$C252,Verdeelsleutels_percentage!$C:$C,0),MATCH(INDEX(Overzicht!$B$1:$F$35,MATCH(demand!I$1,Overzicht!$B:$B,0),5),Verdeelsleutels_percentage!$1:$1,0)))</f>
        <v>4.4529054056228158E-3</v>
      </c>
      <c r="J252">
        <f>PRODUCT(INDEX(Overzicht!$B$2:$E$35,MATCH(demand!J$1,Overzicht!$B$2:$B$35,0),4),INDEX(Verdeelsleutels_percentage!$A:$AB,MATCH(demand!$C252,Verdeelsleutels_percentage!$C:$C,0),MATCH(INDEX(Overzicht!$B$1:$F$35,MATCH(demand!J$1,Overzicht!$B:$B,0),5),Verdeelsleutels_percentage!$1:$1,0)))</f>
        <v>1.7335330074134817E-3</v>
      </c>
      <c r="K252">
        <f>PRODUCT(INDEX(Overzicht!$B$2:$E$35,MATCH(demand!K$1,Overzicht!$B$2:$B$35,0),4),INDEX(Verdeelsleutels_percentage!$A:$AB,MATCH(demand!$C252,Verdeelsleutels_percentage!$C:$C,0),MATCH(INDEX(Overzicht!$B$1:$F$35,MATCH(demand!K$1,Overzicht!$B:$B,0),5),Verdeelsleutels_percentage!$1:$1,0)))</f>
        <v>5.1950563065599517E-4</v>
      </c>
      <c r="L252">
        <f>PRODUCT(INDEX(Overzicht!$B$2:$E$35,MATCH(demand!L$1,Overzicht!$B$2:$B$35,0),4),INDEX(Verdeelsleutels_percentage!$A:$AB,MATCH(demand!$C252,Verdeelsleutels_percentage!$C:$C,0),MATCH(INDEX(Overzicht!$B$1:$F$35,MATCH(demand!L$1,Overzicht!$B:$B,0),5),Verdeelsleutels_percentage!$1:$1,0)))</f>
        <v>2.6002995111202229E-3</v>
      </c>
      <c r="M252">
        <f>PRODUCT(INDEX(Overzicht!$B$2:$E$35,MATCH(demand!M$1,Overzicht!$B$2:$B$35,0),4),INDEX(Verdeelsleutels_percentage!$A:$AB,MATCH(demand!$C252,Verdeelsleutels_percentage!$C:$C,0),MATCH(INDEX(Overzicht!$B$1:$F$35,MATCH(demand!M$1,Overzicht!$B:$B,0),5),Verdeelsleutels_percentage!$1:$1,0)))</f>
        <v>3.4349989690981514E-3</v>
      </c>
      <c r="N252">
        <f>PRODUCT(INDEX(Overzicht!$B$2:$E$35,MATCH(demand!N$1,Overzicht!$B$2:$B$35,0),4),INDEX(Verdeelsleutels_percentage!$A:$AB,MATCH(demand!$C252,Verdeelsleutels_percentage!$C:$C,0),MATCH(INDEX(Overzicht!$B$1:$F$35,MATCH(demand!N$1,Overzicht!$B:$B,0),5),Verdeelsleutels_percentage!$1:$1,0)))</f>
        <v>9.2565814810385161E-3</v>
      </c>
      <c r="O252">
        <f>PRODUCT(INDEX(Overzicht!$B$2:$E$35,MATCH(demand!O$1,Overzicht!$B$2:$B$35,0),4),INDEX(Verdeelsleutels_percentage!$A:$AB,MATCH(demand!$C252,Verdeelsleutels_percentage!$C:$C,0),MATCH(INDEX(Overzicht!$B$1:$F$35,MATCH(demand!O$1,Overzicht!$B:$B,0),5),Verdeelsleutels_percentage!$1:$1,0)))</f>
        <v>0</v>
      </c>
      <c r="P252">
        <f>PRODUCT(INDEX(Overzicht!$B$2:$E$35,MATCH(demand!P$1,Overzicht!$B$2:$B$35,0),4),INDEX(Verdeelsleutels_percentage!$A:$AB,MATCH(demand!$C252,Verdeelsleutels_percentage!$C:$C,0),MATCH(INDEX(Overzicht!$B$1:$F$35,MATCH(demand!P$1,Overzicht!$B:$B,0),5),Verdeelsleutels_percentage!$1:$1,0)))</f>
        <v>9.7880785993449508E-4</v>
      </c>
      <c r="Q252">
        <f>PRODUCT(INDEX(Overzicht!$B$2:$E$35,MATCH(demand!Q$1,Overzicht!$B$2:$B$35,0),4),INDEX(Verdeelsleutels_percentage!$A:$AB,MATCH(demand!$C252,Verdeelsleutels_percentage!$C:$C,0),MATCH(INDEX(Overzicht!$B$1:$F$35,MATCH(demand!Q$1,Overzicht!$B:$B,0),5),Verdeelsleutels_percentage!$1:$1,0)))</f>
        <v>2.573213057879387E-3</v>
      </c>
      <c r="R252">
        <f>PRODUCT(INDEX(Overzicht!$B$2:$E$35,MATCH(demand!R$1,Overzicht!$B$2:$B$35,0),4),INDEX(Verdeelsleutels_percentage!$A:$AB,MATCH(demand!$C252,Verdeelsleutels_percentage!$C:$C,0),MATCH(INDEX(Overzicht!$B$1:$F$35,MATCH(demand!R$1,Overzicht!$B:$B,0),5),Verdeelsleutels_percentage!$1:$1,0)))</f>
        <v>4.6046970509420608E-4</v>
      </c>
      <c r="S252">
        <f>PRODUCT(INDEX(Overzicht!$B$2:$E$35,MATCH(demand!S$1,Overzicht!$B$2:$B$35,0),4),INDEX(Verdeelsleutels_percentage!$A:$AB,MATCH(demand!$C252,Verdeelsleutels_percentage!$C:$C,0),MATCH(INDEX(Overzicht!$B$1:$F$35,MATCH(demand!S$1,Overzicht!$B:$B,0),5),Verdeelsleutels_percentage!$1:$1,0)))</f>
        <v>3.5392965568025259E-3</v>
      </c>
      <c r="T252">
        <f>PRODUCT(INDEX(Overzicht!$B$2:$E$35,MATCH(demand!T$1,Overzicht!$B$2:$B$35,0),4),INDEX(Verdeelsleutels_percentage!$A:$AB,MATCH(demand!$C252,Verdeelsleutels_percentage!$C:$C,0),MATCH(INDEX(Overzicht!$B$1:$F$35,MATCH(demand!T$1,Overzicht!$B:$B,0),5),Verdeelsleutels_percentage!$1:$1,0)))</f>
        <v>2.8892216790224697E-3</v>
      </c>
      <c r="U252">
        <f>PRODUCT(INDEX(Overzicht!$B$2:$E$35,MATCH(demand!U$1,Overzicht!$B$2:$B$35,0),4),INDEX(Verdeelsleutels_percentage!$A:$AB,MATCH(demand!$C252,Verdeelsleutels_percentage!$C:$C,0),MATCH(INDEX(Overzicht!$B$1:$F$35,MATCH(demand!U$1,Overzicht!$B:$B,0),5),Verdeelsleutels_percentage!$1:$1,0)))</f>
        <v>9.0288177469452172E-3</v>
      </c>
      <c r="V252">
        <f>PRODUCT(INDEX(Overzicht!$B$2:$E$35,MATCH(demand!V$1,Overzicht!$B$2:$B$35,0),4),INDEX(Verdeelsleutels_percentage!$A:$AB,MATCH(demand!$C252,Verdeelsleutels_percentage!$C:$C,0),MATCH(INDEX(Overzicht!$B$1:$F$35,MATCH(demand!V$1,Overzicht!$B:$B,0),5),Verdeelsleutels_percentage!$1:$1,0)))</f>
        <v>7.9453596173117925E-4</v>
      </c>
      <c r="W252">
        <f>PRODUCT(INDEX(Overzicht!$B$2:$E$35,MATCH(demand!W$1,Overzicht!$B$2:$B$35,0),4),INDEX(Verdeelsleutels_percentage!$A:$AB,MATCH(demand!$C252,Verdeelsleutels_percentage!$C:$C,0),MATCH(INDEX(Overzicht!$B$1:$F$35,MATCH(demand!W$1,Overzicht!$B:$B,0),5),Verdeelsleutels_percentage!$1:$1,0)))</f>
        <v>8.6676650370674097E-3</v>
      </c>
      <c r="X252">
        <f>PRODUCT(INDEX(Overzicht!$B$2:$E$35,MATCH(demand!X$1,Overzicht!$B$2:$B$35,0),4),INDEX(Verdeelsleutels_percentage!$A:$AB,MATCH(demand!$C252,Verdeelsleutels_percentage!$C:$C,0),MATCH(INDEX(Overzicht!$B$1:$F$35,MATCH(demand!X$1,Overzicht!$B:$B,0),5),Verdeelsleutels_percentage!$1:$1,0)))</f>
        <v>1.1914320039851144E-3</v>
      </c>
      <c r="Y252">
        <f>PRODUCT(INDEX(Overzicht!$B$2:$E$35,MATCH(demand!Y$1,Overzicht!$B$2:$B$35,0),4),INDEX(Verdeelsleutels_percentage!$A:$AB,MATCH(demand!$C252,Verdeelsleutels_percentage!$C:$C,0),MATCH(INDEX(Overzicht!$B$1:$F$35,MATCH(demand!Y$1,Overzicht!$B:$B,0),5),Verdeelsleutels_percentage!$1:$1,0)))</f>
        <v>7.8032541898129831E-7</v>
      </c>
      <c r="Z252">
        <f>PRODUCT(INDEX(Overzicht!$B$2:$E$35,MATCH(demand!Z$1,Overzicht!$B$2:$B$35,0),4),INDEX(Verdeelsleutels_percentage!$A:$AB,MATCH(demand!$C252,Verdeelsleutels_percentage!$C:$C,0),MATCH(INDEX(Overzicht!$B$1:$F$35,MATCH(demand!Z$1,Overzicht!$B:$B,0),5),Verdeelsleutels_percentage!$1:$1,0)))</f>
        <v>0</v>
      </c>
      <c r="AA252">
        <f>PRODUCT(INDEX(Overzicht!$B$2:$E$35,MATCH(demand!AA$1,Overzicht!$B$2:$B$35,0),4),INDEX(Verdeelsleutels_percentage!$A:$AB,MATCH(demand!$C252,Verdeelsleutels_percentage!$C:$C,0),MATCH(INDEX(Overzicht!$B$1:$F$35,MATCH(demand!AA$1,Overzicht!$B:$B,0),5),Verdeelsleutels_percentage!$1:$1,0)))</f>
        <v>1.8253226175001131E-5</v>
      </c>
      <c r="AB252">
        <f>PRODUCT(INDEX(Overzicht!$B$2:$E$35,MATCH(demand!AB$1,Overzicht!$B$2:$B$35,0),4),INDEX(Verdeelsleutels_percentage!$A:$AB,MATCH(demand!$C252,Verdeelsleutels_percentage!$C:$C,0),MATCH(INDEX(Overzicht!$B$1:$F$35,MATCH(demand!AB$1,Overzicht!$B:$B,0),5),Verdeelsleutels_percentage!$1:$1,0)))</f>
        <v>5.6116984506132421E-3</v>
      </c>
      <c r="AC252">
        <f>PRODUCT(INDEX(Overzicht!$B$2:$E$35,MATCH(demand!AC$1,Overzicht!$B$2:$B$35,0),4),INDEX(Verdeelsleutels_percentage!$A:$AB,MATCH(demand!$C252,Verdeelsleutels_percentage!$C:$C,0),MATCH(INDEX(Overzicht!$B$1:$F$35,MATCH(demand!AC$1,Overzicht!$B:$B,0),5),Verdeelsleutels_percentage!$1:$1,0)))</f>
        <v>3.3007102460721717E-4</v>
      </c>
      <c r="AD252">
        <f>PRODUCT(INDEX(Overzicht!$B$2:$E$35,MATCH(demand!AD$1,Overzicht!$B$2:$B$35,0),4),INDEX(Verdeelsleutels_percentage!$A:$AB,MATCH(demand!$C252,Verdeelsleutels_percentage!$C:$C,0),MATCH(INDEX(Overzicht!$B$1:$F$35,MATCH(demand!AD$1,Overzicht!$B:$B,0),5),Verdeelsleutels_percentage!$1:$1,0)))</f>
        <v>0</v>
      </c>
      <c r="AE252">
        <f>PRODUCT(INDEX(Overzicht!$B$2:$E$35,MATCH(demand!AE$1,Overzicht!$B$2:$B$35,0),4),INDEX(Verdeelsleutels_percentage!$A:$AB,MATCH(demand!$C252,Verdeelsleutels_percentage!$C:$C,0),MATCH(INDEX(Overzicht!$B$1:$F$35,MATCH(demand!AE$1,Overzicht!$B:$B,0),5),Verdeelsleutels_percentage!$1:$1,0)))</f>
        <v>0</v>
      </c>
      <c r="AF252">
        <f>PRODUCT(INDEX(Overzicht!$B$2:$E$35,MATCH(demand!AF$1,Overzicht!$B$2:$B$35,0),4),INDEX(Verdeelsleutels_percentage!$A:$AB,MATCH(demand!$C252,Verdeelsleutels_percentage!$C:$C,0),MATCH(INDEX(Overzicht!$B$1:$F$35,MATCH(demand!AF$1,Overzicht!$B:$B,0),5),Verdeelsleutels_percentage!$1:$1,0)))</f>
        <v>0</v>
      </c>
      <c r="AG252">
        <f>PRODUCT(INDEX(Overzicht!$B$2:$E$35,MATCH(demand!AG$1,Overzicht!$B$2:$B$35,0),4),INDEX(Verdeelsleutels_percentage!$A:$AB,MATCH(demand!$C252,Verdeelsleutels_percentage!$C:$C,0),MATCH(INDEX(Overzicht!$B$1:$F$35,MATCH(demand!AG$1,Overzicht!$B:$B,0),5),Verdeelsleutels_percentage!$1:$1,0)))</f>
        <v>0</v>
      </c>
      <c r="AH252">
        <f>PRODUCT(INDEX(Overzicht!$B$2:$E$35,MATCH(demand!AH$1,Overzicht!$B$2:$B$35,0),4),INDEX(Verdeelsleutels_percentage!$A:$AB,MATCH(demand!$C252,Verdeelsleutels_percentage!$C:$C,0),MATCH(INDEX(Overzicht!$B$1:$F$35,MATCH(demand!AH$1,Overzicht!$B:$B,0),5),Verdeelsleutels_percentage!$1:$1,0)))</f>
        <v>2.3729194027501468E-4</v>
      </c>
      <c r="AI252">
        <f>PRODUCT(INDEX(Overzicht!$B$2:$E$35,MATCH(demand!AI$1,Overzicht!$B$2:$B$35,0),4),INDEX(Verdeelsleutels_percentage!$A:$AB,MATCH(demand!$C252,Verdeelsleutels_percentage!$C:$C,0),MATCH(INDEX(Overzicht!$B$1:$F$35,MATCH(demand!AI$1,Overzicht!$B:$B,0),5),Verdeelsleutels_percentage!$1:$1,0)))</f>
        <v>3.6506452350002263E-5</v>
      </c>
      <c r="AJ252">
        <f>PRODUCT(INDEX(Overzicht!$B$2:$E$35,MATCH(demand!AJ$1,Overzicht!$B$2:$B$35,0),4),INDEX(Verdeelsleutels_percentage!$A:$AB,MATCH(demand!$C252,Verdeelsleutels_percentage!$C:$C,0),MATCH(INDEX(Overzicht!$B$1:$F$35,MATCH(demand!AJ$1,Overzicht!$B:$B,0),5),Verdeelsleutels_percentage!$1:$1,0)))</f>
        <v>0</v>
      </c>
      <c r="AK252">
        <f>PRODUCT(INDEX(Overzicht!$B$2:$E$35,MATCH(demand!AK$1,Overzicht!$B$2:$B$35,0),4),INDEX(Verdeelsleutels_percentage!$A:$AB,MATCH(demand!$C252,Verdeelsleutels_percentage!$C:$C,0),MATCH(INDEX(Overzicht!$B$1:$F$35,MATCH(demand!AK$1,Overzicht!$B:$B,0),5),Verdeelsleutels_percentage!$1:$1,0)))</f>
        <v>1.1267964548187632E-4</v>
      </c>
      <c r="AL252">
        <f>PRODUCT(INDEX(Overzicht!$B$2:$E$35,MATCH(demand!AL$1,Overzicht!$B$2:$B$35,0),4),INDEX(Verdeelsleutels_percentage!$A:$AB,MATCH(demand!$C252,Verdeelsleutels_percentage!$C:$C,0),MATCH(INDEX(Overzicht!$B$1:$F$35,MATCH(demand!AL$1,Overzicht!$B:$B,0),5),Verdeelsleutels_percentage!$1:$1,0)))</f>
        <v>1.4446108395112349E-3</v>
      </c>
      <c r="AM252">
        <f>PRODUCT(INDEX(Overzicht!$B$2:$E$35,MATCH(demand!AM$1,Overzicht!$B$2:$B$35,0),4),INDEX(Verdeelsleutels_percentage!$A:$AB,MATCH(demand!$C252,Verdeelsleutels_percentage!$C:$C,0),MATCH(INDEX(Overzicht!$B$1:$F$35,MATCH(demand!AM$1,Overzicht!$B:$B,0),5),Verdeelsleutels_percentage!$1:$1,0)))</f>
        <v>2.8892216790224697E-3</v>
      </c>
      <c r="AN252">
        <f>PRODUCT(INDEX(Overzicht!$B$2:$E$35,MATCH(demand!AN$1,Overzicht!$B$2:$B$35,0),4),INDEX(Verdeelsleutels_percentage!$A:$AB,MATCH(demand!$C252,Verdeelsleutels_percentage!$C:$C,0),MATCH(INDEX(Overzicht!$B$1:$F$35,MATCH(demand!AN$1,Overzicht!$B:$B,0),5),Verdeelsleutels_percentage!$1:$1,0)))</f>
        <v>1.4446108395112349E-3</v>
      </c>
      <c r="AO252">
        <f>PRODUCT(INDEX(Overzicht!$B$2:$E$35,MATCH(demand!AO$1,Overzicht!$B$2:$B$35,0),4),INDEX(Verdeelsleutels_percentage!$A:$AB,MATCH(demand!$C252,Verdeelsleutels_percentage!$C:$C,0),MATCH(INDEX(Overzicht!$B$1:$F$35,MATCH(demand!AO$1,Overzicht!$B:$B,0),5),Verdeelsleutels_percentage!$1:$1,0)))</f>
        <v>5.0561379382893217E-3</v>
      </c>
    </row>
    <row r="253" spans="2:41">
      <c r="B253" t="str">
        <f>INDEX('ETLocal datasets'!B:C,MATCH(C253,'ETLocal datasets'!C:C,0),1)</f>
        <v>GM0788</v>
      </c>
      <c r="C253" t="str">
        <f>'ETLocal datasets'!C236</f>
        <v>Haaren</v>
      </c>
      <c r="D253">
        <f t="shared" si="18"/>
        <v>2.1389760529331458E-2</v>
      </c>
      <c r="E253">
        <f t="shared" si="19"/>
        <v>4.9736758470954594E-2</v>
      </c>
      <c r="F253">
        <f t="shared" si="20"/>
        <v>8.6243544861832402E-3</v>
      </c>
      <c r="G253">
        <f t="shared" si="21"/>
        <v>1.7741529228719809E-2</v>
      </c>
      <c r="H253">
        <f>PRODUCT(INDEX(Overzicht!$B$2:$E$35,MATCH(demand!H$1,Overzicht!$B$2:$B$35,0),4),INDEX(Verdeelsleutels_percentage!$A:$AB,MATCH(demand!$C253,Verdeelsleutels_percentage!$C:$C,0),MATCH(INDEX(Overzicht!$B$1:$F$35,MATCH(demand!H$1,Overzicht!$B:$B,0),5),Verdeelsleutels_percentage!$1:$1,0)))</f>
        <v>8.6243544861832402E-3</v>
      </c>
      <c r="I253">
        <f>PRODUCT(INDEX(Overzicht!$B$2:$E$35,MATCH(demand!I$1,Overzicht!$B$2:$B$35,0),4),INDEX(Verdeelsleutels_percentage!$A:$AB,MATCH(demand!$C253,Verdeelsleutels_percentage!$C:$C,0),MATCH(INDEX(Overzicht!$B$1:$F$35,MATCH(demand!I$1,Overzicht!$B:$B,0),5),Verdeelsleutels_percentage!$1:$1,0)))</f>
        <v>7.9479847513510039E-3</v>
      </c>
      <c r="J253">
        <f>PRODUCT(INDEX(Overzicht!$B$2:$E$35,MATCH(demand!J$1,Overzicht!$B$2:$B$35,0),4),INDEX(Verdeelsleutels_percentage!$A:$AB,MATCH(demand!$C253,Verdeelsleutels_percentage!$C:$C,0),MATCH(INDEX(Overzicht!$B$1:$F$35,MATCH(demand!J$1,Overzicht!$B:$B,0),5),Verdeelsleutels_percentage!$1:$1,0)))</f>
        <v>1.9712810254133122E-3</v>
      </c>
      <c r="K253">
        <f>PRODUCT(INDEX(Overzicht!$B$2:$E$35,MATCH(demand!K$1,Overzicht!$B$2:$B$35,0),4),INDEX(Verdeelsleutels_percentage!$A:$AB,MATCH(demand!$C253,Verdeelsleutels_percentage!$C:$C,0),MATCH(INDEX(Overzicht!$B$1:$F$35,MATCH(demand!K$1,Overzicht!$B:$B,0),5),Verdeelsleutels_percentage!$1:$1,0)))</f>
        <v>9.2726488765761713E-4</v>
      </c>
      <c r="L253">
        <f>PRODUCT(INDEX(Overzicht!$B$2:$E$35,MATCH(demand!L$1,Overzicht!$B$2:$B$35,0),4),INDEX(Verdeelsleutels_percentage!$A:$AB,MATCH(demand!$C253,Verdeelsleutels_percentage!$C:$C,0),MATCH(INDEX(Overzicht!$B$1:$F$35,MATCH(demand!L$1,Overzicht!$B:$B,0),5),Verdeelsleutels_percentage!$1:$1,0)))</f>
        <v>2.9569215381199682E-3</v>
      </c>
      <c r="M253">
        <f>PRODUCT(INDEX(Overzicht!$B$2:$E$35,MATCH(demand!M$1,Overzicht!$B$2:$B$35,0),4),INDEX(Verdeelsleutels_percentage!$A:$AB,MATCH(demand!$C253,Verdeelsleutels_percentage!$C:$C,0),MATCH(INDEX(Overzicht!$B$1:$F$35,MATCH(demand!M$1,Overzicht!$B:$B,0),5),Verdeelsleutels_percentage!$1:$1,0)))</f>
        <v>5.4144826880623675E-3</v>
      </c>
      <c r="N253">
        <f>PRODUCT(INDEX(Overzicht!$B$2:$E$35,MATCH(demand!N$1,Overzicht!$B$2:$B$35,0),4),INDEX(Verdeelsleutels_percentage!$A:$AB,MATCH(demand!$C253,Verdeelsleutels_percentage!$C:$C,0),MATCH(INDEX(Overzicht!$B$1:$F$35,MATCH(demand!N$1,Overzicht!$B:$B,0),5),Verdeelsleutels_percentage!$1:$1,0)))</f>
        <v>1.3507000729466982E-2</v>
      </c>
      <c r="O253">
        <f>PRODUCT(INDEX(Overzicht!$B$2:$E$35,MATCH(demand!O$1,Overzicht!$B$2:$B$35,0),4),INDEX(Verdeelsleutels_percentage!$A:$AB,MATCH(demand!$C253,Verdeelsleutels_percentage!$C:$C,0),MATCH(INDEX(Overzicht!$B$1:$F$35,MATCH(demand!O$1,Overzicht!$B:$B,0),5),Verdeelsleutels_percentage!$1:$1,0)))</f>
        <v>0</v>
      </c>
      <c r="P253">
        <f>PRODUCT(INDEX(Overzicht!$B$2:$E$35,MATCH(demand!P$1,Overzicht!$B$2:$B$35,0),4),INDEX(Verdeelsleutels_percentage!$A:$AB,MATCH(demand!$C253,Verdeelsleutels_percentage!$C:$C,0),MATCH(INDEX(Overzicht!$B$1:$F$35,MATCH(demand!P$1,Overzicht!$B:$B,0),5),Verdeelsleutels_percentage!$1:$1,0)))</f>
        <v>3.8904514939168541E-4</v>
      </c>
      <c r="Q253">
        <f>PRODUCT(INDEX(Overzicht!$B$2:$E$35,MATCH(demand!Q$1,Overzicht!$B$2:$B$35,0),4),INDEX(Verdeelsleutels_percentage!$A:$AB,MATCH(demand!$C253,Verdeelsleutels_percentage!$C:$C,0),MATCH(INDEX(Overzicht!$B$1:$F$35,MATCH(demand!Q$1,Overzicht!$B:$B,0),5),Verdeelsleutels_percentage!$1:$1,0)))</f>
        <v>2.926120272097885E-3</v>
      </c>
      <c r="R253">
        <f>PRODUCT(INDEX(Overzicht!$B$2:$E$35,MATCH(demand!R$1,Overzicht!$B$2:$B$35,0),4),INDEX(Verdeelsleutels_percentage!$A:$AB,MATCH(demand!$C253,Verdeelsleutels_percentage!$C:$C,0),MATCH(INDEX(Overzicht!$B$1:$F$35,MATCH(demand!R$1,Overzicht!$B:$B,0),5),Verdeelsleutels_percentage!$1:$1,0)))</f>
        <v>5.2362152237541099E-4</v>
      </c>
      <c r="S253">
        <f>PRODUCT(INDEX(Overzicht!$B$2:$E$35,MATCH(demand!S$1,Overzicht!$B$2:$B$35,0),4),INDEX(Verdeelsleutels_percentage!$A:$AB,MATCH(demand!$C253,Verdeelsleutels_percentage!$C:$C,0),MATCH(INDEX(Overzicht!$B$1:$F$35,MATCH(demand!S$1,Overzicht!$B:$B,0),5),Verdeelsleutels_percentage!$1:$1,0)))</f>
        <v>4.0246987602188455E-3</v>
      </c>
      <c r="T253">
        <f>PRODUCT(INDEX(Overzicht!$B$2:$E$35,MATCH(demand!T$1,Overzicht!$B$2:$B$35,0),4),INDEX(Verdeelsleutels_percentage!$A:$AB,MATCH(demand!$C253,Verdeelsleutels_percentage!$C:$C,0),MATCH(INDEX(Overzicht!$B$1:$F$35,MATCH(demand!T$1,Overzicht!$B:$B,0),5),Verdeelsleutels_percentage!$1:$1,0)))</f>
        <v>3.2854683756888534E-3</v>
      </c>
      <c r="U253">
        <f>PRODUCT(INDEX(Overzicht!$B$2:$E$35,MATCH(demand!U$1,Overzicht!$B$2:$B$35,0),4),INDEX(Verdeelsleutels_percentage!$A:$AB,MATCH(demand!$C253,Verdeelsleutels_percentage!$C:$C,0),MATCH(INDEX(Overzicht!$B$1:$F$35,MATCH(demand!U$1,Overzicht!$B:$B,0),5),Verdeelsleutels_percentage!$1:$1,0)))</f>
        <v>1.0267088674027668E-2</v>
      </c>
      <c r="V253">
        <f>PRODUCT(INDEX(Overzicht!$B$2:$E$35,MATCH(demand!V$1,Overzicht!$B$2:$B$35,0),4),INDEX(Verdeelsleutels_percentage!$A:$AB,MATCH(demand!$C253,Verdeelsleutels_percentage!$C:$C,0),MATCH(INDEX(Overzicht!$B$1:$F$35,MATCH(demand!V$1,Overzicht!$B:$B,0),5),Verdeelsleutels_percentage!$1:$1,0)))</f>
        <v>9.0350380331443477E-4</v>
      </c>
      <c r="W253">
        <f>PRODUCT(INDEX(Overzicht!$B$2:$E$35,MATCH(demand!W$1,Overzicht!$B$2:$B$35,0),4),INDEX(Verdeelsleutels_percentage!$A:$AB,MATCH(demand!$C253,Verdeelsleutels_percentage!$C:$C,0),MATCH(INDEX(Overzicht!$B$1:$F$35,MATCH(demand!W$1,Overzicht!$B:$B,0),5),Verdeelsleutels_percentage!$1:$1,0)))</f>
        <v>9.8564051270665608E-3</v>
      </c>
      <c r="X253">
        <f>PRODUCT(INDEX(Overzicht!$B$2:$E$35,MATCH(demand!X$1,Overzicht!$B$2:$B$35,0),4),INDEX(Verdeelsleutels_percentage!$A:$AB,MATCH(demand!$C253,Verdeelsleutels_percentage!$C:$C,0),MATCH(INDEX(Overzicht!$B$1:$F$35,MATCH(demand!X$1,Overzicht!$B:$B,0),5),Verdeelsleutels_percentage!$1:$1,0)))</f>
        <v>5.1109092507398831E-3</v>
      </c>
      <c r="Y253">
        <f>PRODUCT(INDEX(Overzicht!$B$2:$E$35,MATCH(demand!Y$1,Overzicht!$B$2:$B$35,0),4),INDEX(Verdeelsleutels_percentage!$A:$AB,MATCH(demand!$C253,Verdeelsleutels_percentage!$C:$C,0),MATCH(INDEX(Overzicht!$B$1:$F$35,MATCH(demand!Y$1,Overzicht!$B:$B,0),5),Verdeelsleutels_percentage!$1:$1,0)))</f>
        <v>1.5923838167844719E-6</v>
      </c>
      <c r="Z253">
        <f>PRODUCT(INDEX(Overzicht!$B$2:$E$35,MATCH(demand!Z$1,Overzicht!$B$2:$B$35,0),4),INDEX(Verdeelsleutels_percentage!$A:$AB,MATCH(demand!$C253,Verdeelsleutels_percentage!$C:$C,0),MATCH(INDEX(Overzicht!$B$1:$F$35,MATCH(demand!Z$1,Overzicht!$B:$B,0),5),Verdeelsleutels_percentage!$1:$1,0)))</f>
        <v>0</v>
      </c>
      <c r="AA253">
        <f>PRODUCT(INDEX(Overzicht!$B$2:$E$35,MATCH(demand!AA$1,Overzicht!$B$2:$B$35,0),4),INDEX(Verdeelsleutels_percentage!$A:$AB,MATCH(demand!$C253,Verdeelsleutels_percentage!$C:$C,0),MATCH(INDEX(Overzicht!$B$1:$F$35,MATCH(demand!AA$1,Overzicht!$B:$B,0),5),Verdeelsleutels_percentage!$1:$1,0)))</f>
        <v>3.7248744252268348E-5</v>
      </c>
      <c r="AB253">
        <f>PRODUCT(INDEX(Overzicht!$B$2:$E$35,MATCH(demand!AB$1,Overzicht!$B$2:$B$35,0),4),INDEX(Verdeelsleutels_percentage!$A:$AB,MATCH(demand!$C253,Verdeelsleutels_percentage!$C:$C,0),MATCH(INDEX(Overzicht!$B$1:$F$35,MATCH(demand!AB$1,Overzicht!$B:$B,0),5),Verdeelsleutels_percentage!$1:$1,0)))</f>
        <v>5.0043131489725546E-3</v>
      </c>
      <c r="AC253">
        <f>PRODUCT(INDEX(Overzicht!$B$2:$E$35,MATCH(demand!AC$1,Overzicht!$B$2:$B$35,0),4),INDEX(Verdeelsleutels_percentage!$A:$AB,MATCH(demand!$C253,Verdeelsleutels_percentage!$C:$C,0),MATCH(INDEX(Overzicht!$B$1:$F$35,MATCH(demand!AC$1,Overzicht!$B:$B,0),5),Verdeelsleutels_percentage!$1:$1,0)))</f>
        <v>8.05726557702686E-4</v>
      </c>
      <c r="AD253">
        <f>PRODUCT(INDEX(Overzicht!$B$2:$E$35,MATCH(demand!AD$1,Overzicht!$B$2:$B$35,0),4),INDEX(Verdeelsleutels_percentage!$A:$AB,MATCH(demand!$C253,Verdeelsleutels_percentage!$C:$C,0),MATCH(INDEX(Overzicht!$B$1:$F$35,MATCH(demand!AD$1,Overzicht!$B:$B,0),5),Verdeelsleutels_percentage!$1:$1,0)))</f>
        <v>0</v>
      </c>
      <c r="AE253">
        <f>PRODUCT(INDEX(Overzicht!$B$2:$E$35,MATCH(demand!AE$1,Overzicht!$B$2:$B$35,0),4),INDEX(Verdeelsleutels_percentage!$A:$AB,MATCH(demand!$C253,Verdeelsleutels_percentage!$C:$C,0),MATCH(INDEX(Overzicht!$B$1:$F$35,MATCH(demand!AE$1,Overzicht!$B:$B,0),5),Verdeelsleutels_percentage!$1:$1,0)))</f>
        <v>0</v>
      </c>
      <c r="AF253">
        <f>PRODUCT(INDEX(Overzicht!$B$2:$E$35,MATCH(demand!AF$1,Overzicht!$B$2:$B$35,0),4),INDEX(Verdeelsleutels_percentage!$A:$AB,MATCH(demand!$C253,Verdeelsleutels_percentage!$C:$C,0),MATCH(INDEX(Overzicht!$B$1:$F$35,MATCH(demand!AF$1,Overzicht!$B:$B,0),5),Verdeelsleutels_percentage!$1:$1,0)))</f>
        <v>0</v>
      </c>
      <c r="AG253">
        <f>PRODUCT(INDEX(Overzicht!$B$2:$E$35,MATCH(demand!AG$1,Overzicht!$B$2:$B$35,0),4),INDEX(Verdeelsleutels_percentage!$A:$AB,MATCH(demand!$C253,Verdeelsleutels_percentage!$C:$C,0),MATCH(INDEX(Overzicht!$B$1:$F$35,MATCH(demand!AG$1,Overzicht!$B:$B,0),5),Verdeelsleutels_percentage!$1:$1,0)))</f>
        <v>0</v>
      </c>
      <c r="AH253">
        <f>PRODUCT(INDEX(Overzicht!$B$2:$E$35,MATCH(demand!AH$1,Overzicht!$B$2:$B$35,0),4),INDEX(Verdeelsleutels_percentage!$A:$AB,MATCH(demand!$C253,Verdeelsleutels_percentage!$C:$C,0),MATCH(INDEX(Overzicht!$B$1:$F$35,MATCH(demand!AH$1,Overzicht!$B:$B,0),5),Verdeelsleutels_percentage!$1:$1,0)))</f>
        <v>4.8423367527948856E-4</v>
      </c>
      <c r="AI253">
        <f>PRODUCT(INDEX(Overzicht!$B$2:$E$35,MATCH(demand!AI$1,Overzicht!$B$2:$B$35,0),4),INDEX(Verdeelsleutels_percentage!$A:$AB,MATCH(demand!$C253,Verdeelsleutels_percentage!$C:$C,0),MATCH(INDEX(Overzicht!$B$1:$F$35,MATCH(demand!AI$1,Overzicht!$B:$B,0),5),Verdeelsleutels_percentage!$1:$1,0)))</f>
        <v>7.4497488504536696E-5</v>
      </c>
      <c r="AJ253">
        <f>PRODUCT(INDEX(Overzicht!$B$2:$E$35,MATCH(demand!AJ$1,Overzicht!$B$2:$B$35,0),4),INDEX(Verdeelsleutels_percentage!$A:$AB,MATCH(demand!$C253,Verdeelsleutels_percentage!$C:$C,0),MATCH(INDEX(Overzicht!$B$1:$F$35,MATCH(demand!AJ$1,Overzicht!$B:$B,0),5),Verdeelsleutels_percentage!$1:$1,0)))</f>
        <v>0</v>
      </c>
      <c r="AK253">
        <f>PRODUCT(INDEX(Overzicht!$B$2:$E$35,MATCH(demand!AK$1,Overzicht!$B$2:$B$35,0),4),INDEX(Verdeelsleutels_percentage!$A:$AB,MATCH(demand!$C253,Verdeelsleutels_percentage!$C:$C,0),MATCH(INDEX(Overzicht!$B$1:$F$35,MATCH(demand!AK$1,Overzicht!$B:$B,0),5),Verdeelsleutels_percentage!$1:$1,0)))</f>
        <v>1.2813326665186528E-4</v>
      </c>
      <c r="AL253">
        <f>PRODUCT(INDEX(Overzicht!$B$2:$E$35,MATCH(demand!AL$1,Overzicht!$B$2:$B$35,0),4),INDEX(Verdeelsleutels_percentage!$A:$AB,MATCH(demand!$C253,Verdeelsleutels_percentage!$C:$C,0),MATCH(INDEX(Overzicht!$B$1:$F$35,MATCH(demand!AL$1,Overzicht!$B:$B,0),5),Verdeelsleutels_percentage!$1:$1,0)))</f>
        <v>1.6427341878444267E-3</v>
      </c>
      <c r="AM253">
        <f>PRODUCT(INDEX(Overzicht!$B$2:$E$35,MATCH(demand!AM$1,Overzicht!$B$2:$B$35,0),4),INDEX(Verdeelsleutels_percentage!$A:$AB,MATCH(demand!$C253,Verdeelsleutels_percentage!$C:$C,0),MATCH(INDEX(Overzicht!$B$1:$F$35,MATCH(demand!AM$1,Overzicht!$B:$B,0),5),Verdeelsleutels_percentage!$1:$1,0)))</f>
        <v>3.2854683756888534E-3</v>
      </c>
      <c r="AN253">
        <f>PRODUCT(INDEX(Overzicht!$B$2:$E$35,MATCH(demand!AN$1,Overzicht!$B$2:$B$35,0),4),INDEX(Verdeelsleutels_percentage!$A:$AB,MATCH(demand!$C253,Verdeelsleutels_percentage!$C:$C,0),MATCH(INDEX(Overzicht!$B$1:$F$35,MATCH(demand!AN$1,Overzicht!$B:$B,0),5),Verdeelsleutels_percentage!$1:$1,0)))</f>
        <v>1.6427341878444267E-3</v>
      </c>
      <c r="AO253">
        <f>PRODUCT(INDEX(Overzicht!$B$2:$E$35,MATCH(demand!AO$1,Overzicht!$B$2:$B$35,0),4),INDEX(Verdeelsleutels_percentage!$A:$AB,MATCH(demand!$C253,Verdeelsleutels_percentage!$C:$C,0),MATCH(INDEX(Overzicht!$B$1:$F$35,MATCH(demand!AO$1,Overzicht!$B:$B,0),5),Verdeelsleutels_percentage!$1:$1,0)))</f>
        <v>5.7495696574554932E-3</v>
      </c>
    </row>
    <row r="254" spans="2:41">
      <c r="B254" t="str">
        <f>INDEX('ETLocal datasets'!B:C,MATCH(C254,'ETLocal datasets'!C:C,0),1)</f>
        <v>GM0794</v>
      </c>
      <c r="C254" t="str">
        <f>'ETLocal datasets'!C237</f>
        <v>Helmond</v>
      </c>
      <c r="D254">
        <f t="shared" si="18"/>
        <v>4.1257556615472681E-2</v>
      </c>
      <c r="E254">
        <f t="shared" si="19"/>
        <v>0.1999290959560098</v>
      </c>
      <c r="F254">
        <f t="shared" si="20"/>
        <v>5.5606581190097558E-2</v>
      </c>
      <c r="G254">
        <f t="shared" si="21"/>
        <v>0.11439068130534356</v>
      </c>
      <c r="H254">
        <f>PRODUCT(INDEX(Overzicht!$B$2:$E$35,MATCH(demand!H$1,Overzicht!$B$2:$B$35,0),4),INDEX(Verdeelsleutels_percentage!$A:$AB,MATCH(demand!$C254,Verdeelsleutels_percentage!$C:$C,0),MATCH(INDEX(Overzicht!$B$1:$F$35,MATCH(demand!H$1,Overzicht!$B:$B,0),5),Verdeelsleutels_percentage!$1:$1,0)))</f>
        <v>5.5606581190097558E-2</v>
      </c>
      <c r="I254">
        <f>PRODUCT(INDEX(Overzicht!$B$2:$E$35,MATCH(demand!I$1,Overzicht!$B$2:$B$35,0),4),INDEX(Verdeelsleutels_percentage!$A:$AB,MATCH(demand!$C254,Verdeelsleutels_percentage!$C:$C,0),MATCH(INDEX(Overzicht!$B$1:$F$35,MATCH(demand!I$1,Overzicht!$B:$B,0),5),Verdeelsleutels_percentage!$1:$1,0)))</f>
        <v>2.2772349424551386E-3</v>
      </c>
      <c r="J254">
        <f>PRODUCT(INDEX(Overzicht!$B$2:$E$35,MATCH(demand!J$1,Overzicht!$B$2:$B$35,0),4),INDEX(Verdeelsleutels_percentage!$A:$AB,MATCH(demand!$C254,Verdeelsleutels_percentage!$C:$C,0),MATCH(INDEX(Overzicht!$B$1:$F$35,MATCH(demand!J$1,Overzicht!$B:$B,0),5),Verdeelsleutels_percentage!$1:$1,0)))</f>
        <v>1.2710075700593728E-2</v>
      </c>
      <c r="K254">
        <f>PRODUCT(INDEX(Overzicht!$B$2:$E$35,MATCH(demand!K$1,Overzicht!$B$2:$B$35,0),4),INDEX(Verdeelsleutels_percentage!$A:$AB,MATCH(demand!$C254,Verdeelsleutels_percentage!$C:$C,0),MATCH(INDEX(Overzicht!$B$1:$F$35,MATCH(demand!K$1,Overzicht!$B:$B,0),5),Verdeelsleutels_percentage!$1:$1,0)))</f>
        <v>2.6567740995309954E-4</v>
      </c>
      <c r="L254">
        <f>PRODUCT(INDEX(Overzicht!$B$2:$E$35,MATCH(demand!L$1,Overzicht!$B$2:$B$35,0),4),INDEX(Verdeelsleutels_percentage!$A:$AB,MATCH(demand!$C254,Verdeelsleutels_percentage!$C:$C,0),MATCH(INDEX(Overzicht!$B$1:$F$35,MATCH(demand!L$1,Overzicht!$B:$B,0),5),Verdeelsleutels_percentage!$1:$1,0)))</f>
        <v>1.9065113550890592E-2</v>
      </c>
      <c r="M254">
        <f>PRODUCT(INDEX(Overzicht!$B$2:$E$35,MATCH(demand!M$1,Overzicht!$B$2:$B$35,0),4),INDEX(Verdeelsleutels_percentage!$A:$AB,MATCH(demand!$C254,Verdeelsleutels_percentage!$C:$C,0),MATCH(INDEX(Overzicht!$B$1:$F$35,MATCH(demand!M$1,Overzicht!$B:$B,0),5),Verdeelsleutels_percentage!$1:$1,0)))</f>
        <v>1.7841665723762261E-3</v>
      </c>
      <c r="N254">
        <f>PRODUCT(INDEX(Overzicht!$B$2:$E$35,MATCH(demand!N$1,Overzicht!$B$2:$B$35,0),4),INDEX(Verdeelsleutels_percentage!$A:$AB,MATCH(demand!$C254,Verdeelsleutels_percentage!$C:$C,0),MATCH(INDEX(Overzicht!$B$1:$F$35,MATCH(demand!N$1,Overzicht!$B:$B,0),5),Verdeelsleutels_percentage!$1:$1,0)))</f>
        <v>9.1270930517894293E-4</v>
      </c>
      <c r="O254">
        <f>PRODUCT(INDEX(Overzicht!$B$2:$E$35,MATCH(demand!O$1,Overzicht!$B$2:$B$35,0),4),INDEX(Verdeelsleutels_percentage!$A:$AB,MATCH(demand!$C254,Verdeelsleutels_percentage!$C:$C,0),MATCH(INDEX(Overzicht!$B$1:$F$35,MATCH(demand!O$1,Overzicht!$B:$B,0),5),Verdeelsleutels_percentage!$1:$1,0)))</f>
        <v>0</v>
      </c>
      <c r="P254">
        <f>PRODUCT(INDEX(Overzicht!$B$2:$E$35,MATCH(demand!P$1,Overzicht!$B$2:$B$35,0),4),INDEX(Verdeelsleutels_percentage!$A:$AB,MATCH(demand!$C254,Verdeelsleutels_percentage!$C:$C,0),MATCH(INDEX(Overzicht!$B$1:$F$35,MATCH(demand!P$1,Overzicht!$B:$B,0),5),Verdeelsleutels_percentage!$1:$1,0)))</f>
        <v>3.2659968592244667E-4</v>
      </c>
      <c r="Q254">
        <f>PRODUCT(INDEX(Overzicht!$B$2:$E$35,MATCH(demand!Q$1,Overzicht!$B$2:$B$35,0),4),INDEX(Verdeelsleutels_percentage!$A:$AB,MATCH(demand!$C254,Verdeelsleutels_percentage!$C:$C,0),MATCH(INDEX(Overzicht!$B$1:$F$35,MATCH(demand!Q$1,Overzicht!$B:$B,0),5),Verdeelsleutels_percentage!$1:$1,0)))</f>
        <v>1.8866518618068814E-2</v>
      </c>
      <c r="R254">
        <f>PRODUCT(INDEX(Overzicht!$B$2:$E$35,MATCH(demand!R$1,Overzicht!$B$2:$B$35,0),4),INDEX(Verdeelsleutels_percentage!$A:$AB,MATCH(demand!$C254,Verdeelsleutels_percentage!$C:$C,0),MATCH(INDEX(Overzicht!$B$1:$F$35,MATCH(demand!R$1,Overzicht!$B:$B,0),5),Verdeelsleutels_percentage!$1:$1,0)))</f>
        <v>3.3761138579702088E-3</v>
      </c>
      <c r="S254">
        <f>PRODUCT(INDEX(Overzicht!$B$2:$E$35,MATCH(demand!S$1,Overzicht!$B$2:$B$35,0),4),INDEX(Verdeelsleutels_percentage!$A:$AB,MATCH(demand!$C254,Verdeelsleutels_percentage!$C:$C,0),MATCH(INDEX(Overzicht!$B$1:$F$35,MATCH(demand!S$1,Overzicht!$B:$B,0),5),Verdeelsleutels_percentage!$1:$1,0)))</f>
        <v>2.5949737888712198E-2</v>
      </c>
      <c r="T254">
        <f>PRODUCT(INDEX(Overzicht!$B$2:$E$35,MATCH(demand!T$1,Overzicht!$B$2:$B$35,0),4),INDEX(Verdeelsleutels_percentage!$A:$AB,MATCH(demand!$C254,Verdeelsleutels_percentage!$C:$C,0),MATCH(INDEX(Overzicht!$B$1:$F$35,MATCH(demand!T$1,Overzicht!$B:$B,0),5),Verdeelsleutels_percentage!$1:$1,0)))</f>
        <v>2.1183459500989547E-2</v>
      </c>
      <c r="U254">
        <f>PRODUCT(INDEX(Overzicht!$B$2:$E$35,MATCH(demand!U$1,Overzicht!$B$2:$B$35,0),4),INDEX(Verdeelsleutels_percentage!$A:$AB,MATCH(demand!$C254,Verdeelsleutels_percentage!$C:$C,0),MATCH(INDEX(Overzicht!$B$1:$F$35,MATCH(demand!U$1,Overzicht!$B:$B,0),5),Verdeelsleutels_percentage!$1:$1,0)))</f>
        <v>6.6198310940592336E-2</v>
      </c>
      <c r="V254">
        <f>PRODUCT(INDEX(Overzicht!$B$2:$E$35,MATCH(demand!V$1,Overzicht!$B$2:$B$35,0),4),INDEX(Verdeelsleutels_percentage!$A:$AB,MATCH(demand!$C254,Verdeelsleutels_percentage!$C:$C,0),MATCH(INDEX(Overzicht!$B$1:$F$35,MATCH(demand!V$1,Overzicht!$B:$B,0),5),Verdeelsleutels_percentage!$1:$1,0)))</f>
        <v>5.8254513627721254E-3</v>
      </c>
      <c r="W254">
        <f>PRODUCT(INDEX(Overzicht!$B$2:$E$35,MATCH(demand!W$1,Overzicht!$B$2:$B$35,0),4),INDEX(Verdeelsleutels_percentage!$A:$AB,MATCH(demand!$C254,Verdeelsleutels_percentage!$C:$C,0),MATCH(INDEX(Overzicht!$B$1:$F$35,MATCH(demand!W$1,Overzicht!$B:$B,0),5),Verdeelsleutels_percentage!$1:$1,0)))</f>
        <v>6.3550378502968644E-2</v>
      </c>
      <c r="X254">
        <f>PRODUCT(INDEX(Overzicht!$B$2:$E$35,MATCH(demand!X$1,Overzicht!$B$2:$B$35,0),4),INDEX(Verdeelsleutels_percentage!$A:$AB,MATCH(demand!$C254,Verdeelsleutels_percentage!$C:$C,0),MATCH(INDEX(Overzicht!$B$1:$F$35,MATCH(demand!X$1,Overzicht!$B:$B,0),5),Verdeelsleutels_percentage!$1:$1,0)))</f>
        <v>5.0329651009464642E-3</v>
      </c>
      <c r="Y254">
        <f>PRODUCT(INDEX(Overzicht!$B$2:$E$35,MATCH(demand!Y$1,Overzicht!$B$2:$B$35,0),4),INDEX(Verdeelsleutels_percentage!$A:$AB,MATCH(demand!$C254,Verdeelsleutels_percentage!$C:$C,0),MATCH(INDEX(Overzicht!$B$1:$F$35,MATCH(demand!Y$1,Overzicht!$B:$B,0),5),Verdeelsleutels_percentage!$1:$1,0)))</f>
        <v>5.719582688858511E-7</v>
      </c>
      <c r="Z254">
        <f>PRODUCT(INDEX(Overzicht!$B$2:$E$35,MATCH(demand!Z$1,Overzicht!$B$2:$B$35,0),4),INDEX(Verdeelsleutels_percentage!$A:$AB,MATCH(demand!$C254,Verdeelsleutels_percentage!$C:$C,0),MATCH(INDEX(Overzicht!$B$1:$F$35,MATCH(demand!Z$1,Overzicht!$B:$B,0),5),Verdeelsleutels_percentage!$1:$1,0)))</f>
        <v>0</v>
      </c>
      <c r="AA254">
        <f>PRODUCT(INDEX(Overzicht!$B$2:$E$35,MATCH(demand!AA$1,Overzicht!$B$2:$B$35,0),4),INDEX(Verdeelsleutels_percentage!$A:$AB,MATCH(demand!$C254,Verdeelsleutels_percentage!$C:$C,0),MATCH(INDEX(Overzicht!$B$1:$F$35,MATCH(demand!AA$1,Overzicht!$B:$B,0),5),Verdeelsleutels_percentage!$1:$1,0)))</f>
        <v>1.3379140792651489E-5</v>
      </c>
      <c r="AB254">
        <f>PRODUCT(INDEX(Overzicht!$B$2:$E$35,MATCH(demand!AB$1,Overzicht!$B$2:$B$35,0),4),INDEX(Verdeelsleutels_percentage!$A:$AB,MATCH(demand!$C254,Verdeelsleutels_percentage!$C:$C,0),MATCH(INDEX(Overzicht!$B$1:$F$35,MATCH(demand!AB$1,Overzicht!$B:$B,0),5),Verdeelsleutels_percentage!$1:$1,0)))</f>
        <v>2.6296813678406292E-2</v>
      </c>
      <c r="AC254">
        <f>PRODUCT(INDEX(Overzicht!$B$2:$E$35,MATCH(demand!AC$1,Overzicht!$B$2:$B$35,0),4),INDEX(Verdeelsleutels_percentage!$A:$AB,MATCH(demand!$C254,Verdeelsleutels_percentage!$C:$C,0),MATCH(INDEX(Overzicht!$B$1:$F$35,MATCH(demand!AC$1,Overzicht!$B:$B,0),5),Verdeelsleutels_percentage!$1:$1,0)))</f>
        <v>1.4772409978285547E-3</v>
      </c>
      <c r="AD254">
        <f>PRODUCT(INDEX(Overzicht!$B$2:$E$35,MATCH(demand!AD$1,Overzicht!$B$2:$B$35,0),4),INDEX(Verdeelsleutels_percentage!$A:$AB,MATCH(demand!$C254,Verdeelsleutels_percentage!$C:$C,0),MATCH(INDEX(Overzicht!$B$1:$F$35,MATCH(demand!AD$1,Overzicht!$B:$B,0),5),Verdeelsleutels_percentage!$1:$1,0)))</f>
        <v>0</v>
      </c>
      <c r="AE254">
        <f>PRODUCT(INDEX(Overzicht!$B$2:$E$35,MATCH(demand!AE$1,Overzicht!$B$2:$B$35,0),4),INDEX(Verdeelsleutels_percentage!$A:$AB,MATCH(demand!$C254,Verdeelsleutels_percentage!$C:$C,0),MATCH(INDEX(Overzicht!$B$1:$F$35,MATCH(demand!AE$1,Overzicht!$B:$B,0),5),Verdeelsleutels_percentage!$1:$1,0)))</f>
        <v>0</v>
      </c>
      <c r="AF254">
        <f>PRODUCT(INDEX(Overzicht!$B$2:$E$35,MATCH(demand!AF$1,Overzicht!$B$2:$B$35,0),4),INDEX(Verdeelsleutels_percentage!$A:$AB,MATCH(demand!$C254,Verdeelsleutels_percentage!$C:$C,0),MATCH(INDEX(Overzicht!$B$1:$F$35,MATCH(demand!AF$1,Overzicht!$B:$B,0),5),Verdeelsleutels_percentage!$1:$1,0)))</f>
        <v>0</v>
      </c>
      <c r="AG254">
        <f>PRODUCT(INDEX(Overzicht!$B$2:$E$35,MATCH(demand!AG$1,Overzicht!$B$2:$B$35,0),4),INDEX(Verdeelsleutels_percentage!$A:$AB,MATCH(demand!$C254,Verdeelsleutels_percentage!$C:$C,0),MATCH(INDEX(Overzicht!$B$1:$F$35,MATCH(demand!AG$1,Overzicht!$B:$B,0),5),Verdeelsleutels_percentage!$1:$1,0)))</f>
        <v>0</v>
      </c>
      <c r="AH254">
        <f>PRODUCT(INDEX(Overzicht!$B$2:$E$35,MATCH(demand!AH$1,Overzicht!$B$2:$B$35,0),4),INDEX(Verdeelsleutels_percentage!$A:$AB,MATCH(demand!$C254,Verdeelsleutels_percentage!$C:$C,0),MATCH(INDEX(Overzicht!$B$1:$F$35,MATCH(demand!AH$1,Overzicht!$B:$B,0),5),Verdeelsleutels_percentage!$1:$1,0)))</f>
        <v>1.7392883030446936E-4</v>
      </c>
      <c r="AI254">
        <f>PRODUCT(INDEX(Overzicht!$B$2:$E$35,MATCH(demand!AI$1,Overzicht!$B$2:$B$35,0),4),INDEX(Verdeelsleutels_percentage!$A:$AB,MATCH(demand!$C254,Verdeelsleutels_percentage!$C:$C,0),MATCH(INDEX(Overzicht!$B$1:$F$35,MATCH(demand!AI$1,Overzicht!$B:$B,0),5),Verdeelsleutels_percentage!$1:$1,0)))</f>
        <v>2.6758281585302977E-5</v>
      </c>
      <c r="AJ254">
        <f>PRODUCT(INDEX(Overzicht!$B$2:$E$35,MATCH(demand!AJ$1,Overzicht!$B$2:$B$35,0),4),INDEX(Verdeelsleutels_percentage!$A:$AB,MATCH(demand!$C254,Verdeelsleutels_percentage!$C:$C,0),MATCH(INDEX(Overzicht!$B$1:$F$35,MATCH(demand!AJ$1,Overzicht!$B:$B,0),5),Verdeelsleutels_percentage!$1:$1,0)))</f>
        <v>0</v>
      </c>
      <c r="AK254">
        <f>PRODUCT(INDEX(Overzicht!$B$2:$E$35,MATCH(demand!AK$1,Overzicht!$B$2:$B$35,0),4),INDEX(Verdeelsleutels_percentage!$A:$AB,MATCH(demand!$C254,Verdeelsleutels_percentage!$C:$C,0),MATCH(INDEX(Overzicht!$B$1:$F$35,MATCH(demand!AK$1,Overzicht!$B:$B,0),5),Verdeelsleutels_percentage!$1:$1,0)))</f>
        <v>8.2615492053859235E-4</v>
      </c>
      <c r="AL254">
        <f>PRODUCT(INDEX(Overzicht!$B$2:$E$35,MATCH(demand!AL$1,Overzicht!$B$2:$B$35,0),4),INDEX(Verdeelsleutels_percentage!$A:$AB,MATCH(demand!$C254,Verdeelsleutels_percentage!$C:$C,0),MATCH(INDEX(Overzicht!$B$1:$F$35,MATCH(demand!AL$1,Overzicht!$B:$B,0),5),Verdeelsleutels_percentage!$1:$1,0)))</f>
        <v>1.0591729750494773E-2</v>
      </c>
      <c r="AM254">
        <f>PRODUCT(INDEX(Overzicht!$B$2:$E$35,MATCH(demand!AM$1,Overzicht!$B$2:$B$35,0),4),INDEX(Verdeelsleutels_percentage!$A:$AB,MATCH(demand!$C254,Verdeelsleutels_percentage!$C:$C,0),MATCH(INDEX(Overzicht!$B$1:$F$35,MATCH(demand!AM$1,Overzicht!$B:$B,0),5),Verdeelsleutels_percentage!$1:$1,0)))</f>
        <v>2.1183459500989547E-2</v>
      </c>
      <c r="AN254">
        <f>PRODUCT(INDEX(Overzicht!$B$2:$E$35,MATCH(demand!AN$1,Overzicht!$B$2:$B$35,0),4),INDEX(Verdeelsleutels_percentage!$A:$AB,MATCH(demand!$C254,Verdeelsleutels_percentage!$C:$C,0),MATCH(INDEX(Overzicht!$B$1:$F$35,MATCH(demand!AN$1,Overzicht!$B:$B,0),5),Verdeelsleutels_percentage!$1:$1,0)))</f>
        <v>1.0591729750494773E-2</v>
      </c>
      <c r="AO254">
        <f>PRODUCT(INDEX(Overzicht!$B$2:$E$35,MATCH(demand!AO$1,Overzicht!$B$2:$B$35,0),4),INDEX(Verdeelsleutels_percentage!$A:$AB,MATCH(demand!$C254,Verdeelsleutels_percentage!$C:$C,0),MATCH(INDEX(Overzicht!$B$1:$F$35,MATCH(demand!AO$1,Overzicht!$B:$B,0),5),Verdeelsleutels_percentage!$1:$1,0)))</f>
        <v>3.7071054126731708E-2</v>
      </c>
    </row>
    <row r="255" spans="2:41">
      <c r="B255" t="str">
        <f>INDEX('ETLocal datasets'!B:C,MATCH(C255,'ETLocal datasets'!C:C,0),1)</f>
        <v>GM0796</v>
      </c>
      <c r="C255" t="str">
        <f>'ETLocal datasets'!C238</f>
        <v>'s-Hertogenbosch</v>
      </c>
      <c r="D255">
        <f t="shared" si="18"/>
        <v>8.7669112012992392E-2</v>
      </c>
      <c r="E255">
        <f t="shared" si="19"/>
        <v>0.33734360302636557</v>
      </c>
      <c r="F255">
        <f t="shared" si="20"/>
        <v>9.3689227442189965E-2</v>
      </c>
      <c r="G255">
        <f t="shared" si="21"/>
        <v>0.19273212502393364</v>
      </c>
      <c r="H255">
        <f>PRODUCT(INDEX(Overzicht!$B$2:$E$35,MATCH(demand!H$1,Overzicht!$B$2:$B$35,0),4),INDEX(Verdeelsleutels_percentage!$A:$AB,MATCH(demand!$C255,Verdeelsleutels_percentage!$C:$C,0),MATCH(INDEX(Overzicht!$B$1:$F$35,MATCH(demand!H$1,Overzicht!$B:$B,0),5),Verdeelsleutels_percentage!$1:$1,0)))</f>
        <v>9.3689227442189965E-2</v>
      </c>
      <c r="I255">
        <f>PRODUCT(INDEX(Overzicht!$B$2:$E$35,MATCH(demand!I$1,Overzicht!$B$2:$B$35,0),4),INDEX(Verdeelsleutels_percentage!$A:$AB,MATCH(demand!$C255,Verdeelsleutels_percentage!$C:$C,0),MATCH(INDEX(Overzicht!$B$1:$F$35,MATCH(demand!I$1,Overzicht!$B:$B,0),5),Verdeelsleutels_percentage!$1:$1,0)))</f>
        <v>1.2139046308248727E-2</v>
      </c>
      <c r="J255">
        <f>PRODUCT(INDEX(Overzicht!$B$2:$E$35,MATCH(demand!J$1,Overzicht!$B$2:$B$35,0),4),INDEX(Verdeelsleutels_percentage!$A:$AB,MATCH(demand!$C255,Verdeelsleutels_percentage!$C:$C,0),MATCH(INDEX(Overzicht!$B$1:$F$35,MATCH(demand!J$1,Overzicht!$B:$B,0),5),Verdeelsleutels_percentage!$1:$1,0)))</f>
        <v>2.1414680558214848E-2</v>
      </c>
      <c r="K255">
        <f>PRODUCT(INDEX(Overzicht!$B$2:$E$35,MATCH(demand!K$1,Overzicht!$B$2:$B$35,0),4),INDEX(Verdeelsleutels_percentage!$A:$AB,MATCH(demand!$C255,Verdeelsleutels_percentage!$C:$C,0),MATCH(INDEX(Overzicht!$B$1:$F$35,MATCH(demand!K$1,Overzicht!$B:$B,0),5),Verdeelsleutels_percentage!$1:$1,0)))</f>
        <v>1.416222069295685E-3</v>
      </c>
      <c r="L255">
        <f>PRODUCT(INDEX(Overzicht!$B$2:$E$35,MATCH(demand!L$1,Overzicht!$B$2:$B$35,0),4),INDEX(Verdeelsleutels_percentage!$A:$AB,MATCH(demand!$C255,Verdeelsleutels_percentage!$C:$C,0),MATCH(INDEX(Overzicht!$B$1:$F$35,MATCH(demand!L$1,Overzicht!$B:$B,0),5),Verdeelsleutels_percentage!$1:$1,0)))</f>
        <v>3.2122020837322275E-2</v>
      </c>
      <c r="M255">
        <f>PRODUCT(INDEX(Overzicht!$B$2:$E$35,MATCH(demand!M$1,Overzicht!$B$2:$B$35,0),4),INDEX(Verdeelsleutels_percentage!$A:$AB,MATCH(demand!$C255,Verdeelsleutels_percentage!$C:$C,0),MATCH(INDEX(Overzicht!$B$1:$F$35,MATCH(demand!M$1,Overzicht!$B:$B,0),5),Verdeelsleutels_percentage!$1:$1,0)))</f>
        <v>1.0390886064295224E-2</v>
      </c>
      <c r="N255">
        <f>PRODUCT(INDEX(Overzicht!$B$2:$E$35,MATCH(demand!N$1,Overzicht!$B$2:$B$35,0),4),INDEX(Verdeelsleutels_percentage!$A:$AB,MATCH(demand!$C255,Verdeelsleutels_percentage!$C:$C,0),MATCH(INDEX(Overzicht!$B$1:$F$35,MATCH(demand!N$1,Overzicht!$B:$B,0),5),Verdeelsleutels_percentage!$1:$1,0)))</f>
        <v>7.4046540075491064E-3</v>
      </c>
      <c r="O255">
        <f>PRODUCT(INDEX(Overzicht!$B$2:$E$35,MATCH(demand!O$1,Overzicht!$B$2:$B$35,0),4),INDEX(Verdeelsleutels_percentage!$A:$AB,MATCH(demand!$C255,Verdeelsleutels_percentage!$C:$C,0),MATCH(INDEX(Overzicht!$B$1:$F$35,MATCH(demand!O$1,Overzicht!$B:$B,0),5),Verdeelsleutels_percentage!$1:$1,0)))</f>
        <v>0</v>
      </c>
      <c r="P255">
        <f>PRODUCT(INDEX(Overzicht!$B$2:$E$35,MATCH(demand!P$1,Overzicht!$B$2:$B$35,0),4),INDEX(Verdeelsleutels_percentage!$A:$AB,MATCH(demand!$C255,Verdeelsleutels_percentage!$C:$C,0),MATCH(INDEX(Overzicht!$B$1:$F$35,MATCH(demand!P$1,Overzicht!$B:$B,0),5),Verdeelsleutels_percentage!$1:$1,0)))</f>
        <v>2.4076195359806467E-3</v>
      </c>
      <c r="Q255">
        <f>PRODUCT(INDEX(Overzicht!$B$2:$E$35,MATCH(demand!Q$1,Overzicht!$B$2:$B$35,0),4),INDEX(Verdeelsleutels_percentage!$A:$AB,MATCH(demand!$C255,Verdeelsleutels_percentage!$C:$C,0),MATCH(INDEX(Overzicht!$B$1:$F$35,MATCH(demand!Q$1,Overzicht!$B:$B,0),5),Verdeelsleutels_percentage!$1:$1,0)))</f>
        <v>3.178741645360017E-2</v>
      </c>
      <c r="R255">
        <f>PRODUCT(INDEX(Overzicht!$B$2:$E$35,MATCH(demand!R$1,Overzicht!$B$2:$B$35,0),4),INDEX(Verdeelsleutels_percentage!$A:$AB,MATCH(demand!$C255,Verdeelsleutels_percentage!$C:$C,0),MATCH(INDEX(Overzicht!$B$1:$F$35,MATCH(demand!R$1,Overzicht!$B:$B,0),5),Verdeelsleutels_percentage!$1:$1,0)))</f>
        <v>5.6882745232758186E-3</v>
      </c>
      <c r="S255">
        <f>PRODUCT(INDEX(Overzicht!$B$2:$E$35,MATCH(demand!S$1,Overzicht!$B$2:$B$35,0),4),INDEX(Verdeelsleutels_percentage!$A:$AB,MATCH(demand!$C255,Verdeelsleutels_percentage!$C:$C,0),MATCH(INDEX(Overzicht!$B$1:$F$35,MATCH(demand!S$1,Overzicht!$B:$B,0),5),Verdeelsleutels_percentage!$1:$1,0)))</f>
        <v>4.3721639473021989E-2</v>
      </c>
      <c r="T255">
        <f>PRODUCT(INDEX(Overzicht!$B$2:$E$35,MATCH(demand!T$1,Overzicht!$B$2:$B$35,0),4),INDEX(Verdeelsleutels_percentage!$A:$AB,MATCH(demand!$C255,Verdeelsleutels_percentage!$C:$C,0),MATCH(INDEX(Overzicht!$B$1:$F$35,MATCH(demand!T$1,Overzicht!$B:$B,0),5),Verdeelsleutels_percentage!$1:$1,0)))</f>
        <v>3.5691134263691415E-2</v>
      </c>
      <c r="U255">
        <f>PRODUCT(INDEX(Overzicht!$B$2:$E$35,MATCH(demand!U$1,Overzicht!$B$2:$B$35,0),4),INDEX(Verdeelsleutels_percentage!$A:$AB,MATCH(demand!$C255,Verdeelsleutels_percentage!$C:$C,0),MATCH(INDEX(Overzicht!$B$1:$F$35,MATCH(demand!U$1,Overzicht!$B:$B,0),5),Verdeelsleutels_percentage!$1:$1,0)))</f>
        <v>0.11153479457403567</v>
      </c>
      <c r="V255">
        <f>PRODUCT(INDEX(Overzicht!$B$2:$E$35,MATCH(demand!V$1,Overzicht!$B$2:$B$35,0),4),INDEX(Verdeelsleutels_percentage!$A:$AB,MATCH(demand!$C255,Verdeelsleutels_percentage!$C:$C,0),MATCH(INDEX(Overzicht!$B$1:$F$35,MATCH(demand!V$1,Overzicht!$B:$B,0),5),Verdeelsleutels_percentage!$1:$1,0)))</f>
        <v>9.8150619225151406E-3</v>
      </c>
      <c r="W255">
        <f>PRODUCT(INDEX(Overzicht!$B$2:$E$35,MATCH(demand!W$1,Overzicht!$B$2:$B$35,0),4),INDEX(Verdeelsleutels_percentage!$A:$AB,MATCH(demand!$C255,Verdeelsleutels_percentage!$C:$C,0),MATCH(INDEX(Overzicht!$B$1:$F$35,MATCH(demand!W$1,Overzicht!$B:$B,0),5),Verdeelsleutels_percentage!$1:$1,0)))</f>
        <v>0.10707340279107425</v>
      </c>
      <c r="X255">
        <f>PRODUCT(INDEX(Overzicht!$B$2:$E$35,MATCH(demand!X$1,Overzicht!$B$2:$B$35,0),4),INDEX(Verdeelsleutels_percentage!$A:$AB,MATCH(demand!$C255,Verdeelsleutels_percentage!$C:$C,0),MATCH(INDEX(Overzicht!$B$1:$F$35,MATCH(demand!X$1,Overzicht!$B:$B,0),5),Verdeelsleutels_percentage!$1:$1,0)))</f>
        <v>2.8950684208984088E-3</v>
      </c>
      <c r="Y255">
        <f>PRODUCT(INDEX(Overzicht!$B$2:$E$35,MATCH(demand!Y$1,Overzicht!$B$2:$B$35,0),4),INDEX(Verdeelsleutels_percentage!$A:$AB,MATCH(demand!$C255,Verdeelsleutels_percentage!$C:$C,0),MATCH(INDEX(Overzicht!$B$1:$F$35,MATCH(demand!Y$1,Overzicht!$B:$B,0),5),Verdeelsleutels_percentage!$1:$1,0)))</f>
        <v>2.0959059024279652E-6</v>
      </c>
      <c r="Z255">
        <f>PRODUCT(INDEX(Overzicht!$B$2:$E$35,MATCH(demand!Z$1,Overzicht!$B$2:$B$35,0),4),INDEX(Verdeelsleutels_percentage!$A:$AB,MATCH(demand!$C255,Verdeelsleutels_percentage!$C:$C,0),MATCH(INDEX(Overzicht!$B$1:$F$35,MATCH(demand!Z$1,Overzicht!$B:$B,0),5),Verdeelsleutels_percentage!$1:$1,0)))</f>
        <v>0</v>
      </c>
      <c r="AA255">
        <f>PRODUCT(INDEX(Overzicht!$B$2:$E$35,MATCH(demand!AA$1,Overzicht!$B$2:$B$35,0),4),INDEX(Verdeelsleutels_percentage!$A:$AB,MATCH(demand!$C255,Verdeelsleutels_percentage!$C:$C,0),MATCH(INDEX(Overzicht!$B$1:$F$35,MATCH(demand!AA$1,Overzicht!$B:$B,0),5),Verdeelsleutels_percentage!$1:$1,0)))</f>
        <v>4.9027038653285742E-5</v>
      </c>
      <c r="AB255">
        <f>PRODUCT(INDEX(Overzicht!$B$2:$E$35,MATCH(demand!AB$1,Overzicht!$B$2:$B$35,0),4),INDEX(Verdeelsleutels_percentage!$A:$AB,MATCH(demand!$C255,Verdeelsleutels_percentage!$C:$C,0),MATCH(INDEX(Overzicht!$B$1:$F$35,MATCH(demand!AB$1,Overzicht!$B:$B,0),5),Verdeelsleutels_percentage!$1:$1,0)))</f>
        <v>4.4435067013201927E-2</v>
      </c>
      <c r="AC255">
        <f>PRODUCT(INDEX(Overzicht!$B$2:$E$35,MATCH(demand!AC$1,Overzicht!$B$2:$B$35,0),4),INDEX(Verdeelsleutels_percentage!$A:$AB,MATCH(demand!$C255,Verdeelsleutels_percentage!$C:$C,0),MATCH(INDEX(Overzicht!$B$1:$F$35,MATCH(demand!AC$1,Overzicht!$B:$B,0),5),Verdeelsleutels_percentage!$1:$1,0)))</f>
        <v>1.7876149975885767E-3</v>
      </c>
      <c r="AD255">
        <f>PRODUCT(INDEX(Overzicht!$B$2:$E$35,MATCH(demand!AD$1,Overzicht!$B$2:$B$35,0),4),INDEX(Verdeelsleutels_percentage!$A:$AB,MATCH(demand!$C255,Verdeelsleutels_percentage!$C:$C,0),MATCH(INDEX(Overzicht!$B$1:$F$35,MATCH(demand!AD$1,Overzicht!$B:$B,0),5),Verdeelsleutels_percentage!$1:$1,0)))</f>
        <v>0</v>
      </c>
      <c r="AE255">
        <f>PRODUCT(INDEX(Overzicht!$B$2:$E$35,MATCH(demand!AE$1,Overzicht!$B$2:$B$35,0),4),INDEX(Verdeelsleutels_percentage!$A:$AB,MATCH(demand!$C255,Verdeelsleutels_percentage!$C:$C,0),MATCH(INDEX(Overzicht!$B$1:$F$35,MATCH(demand!AE$1,Overzicht!$B:$B,0),5),Verdeelsleutels_percentage!$1:$1,0)))</f>
        <v>0</v>
      </c>
      <c r="AF255">
        <f>PRODUCT(INDEX(Overzicht!$B$2:$E$35,MATCH(demand!AF$1,Overzicht!$B$2:$B$35,0),4),INDEX(Verdeelsleutels_percentage!$A:$AB,MATCH(demand!$C255,Verdeelsleutels_percentage!$C:$C,0),MATCH(INDEX(Overzicht!$B$1:$F$35,MATCH(demand!AF$1,Overzicht!$B:$B,0),5),Verdeelsleutels_percentage!$1:$1,0)))</f>
        <v>0</v>
      </c>
      <c r="AG255">
        <f>PRODUCT(INDEX(Overzicht!$B$2:$E$35,MATCH(demand!AG$1,Overzicht!$B$2:$B$35,0),4),INDEX(Verdeelsleutels_percentage!$A:$AB,MATCH(demand!$C255,Verdeelsleutels_percentage!$C:$C,0),MATCH(INDEX(Overzicht!$B$1:$F$35,MATCH(demand!AG$1,Overzicht!$B:$B,0),5),Verdeelsleutels_percentage!$1:$1,0)))</f>
        <v>0</v>
      </c>
      <c r="AH255">
        <f>PRODUCT(INDEX(Overzicht!$B$2:$E$35,MATCH(demand!AH$1,Overzicht!$B$2:$B$35,0),4),INDEX(Verdeelsleutels_percentage!$A:$AB,MATCH(demand!$C255,Verdeelsleutels_percentage!$C:$C,0),MATCH(INDEX(Overzicht!$B$1:$F$35,MATCH(demand!AH$1,Overzicht!$B:$B,0),5),Verdeelsleutels_percentage!$1:$1,0)))</f>
        <v>6.3735150249271462E-4</v>
      </c>
      <c r="AI255">
        <f>PRODUCT(INDEX(Overzicht!$B$2:$E$35,MATCH(demand!AI$1,Overzicht!$B$2:$B$35,0),4),INDEX(Verdeelsleutels_percentage!$A:$AB,MATCH(demand!$C255,Verdeelsleutels_percentage!$C:$C,0),MATCH(INDEX(Overzicht!$B$1:$F$35,MATCH(demand!AI$1,Overzicht!$B:$B,0),5),Verdeelsleutels_percentage!$1:$1,0)))</f>
        <v>9.8054077306571484E-5</v>
      </c>
      <c r="AJ255">
        <f>PRODUCT(INDEX(Overzicht!$B$2:$E$35,MATCH(demand!AJ$1,Overzicht!$B$2:$B$35,0),4),INDEX(Verdeelsleutels_percentage!$A:$AB,MATCH(demand!$C255,Verdeelsleutels_percentage!$C:$C,0),MATCH(INDEX(Overzicht!$B$1:$F$35,MATCH(demand!AJ$1,Overzicht!$B:$B,0),5),Verdeelsleutels_percentage!$1:$1,0)))</f>
        <v>0</v>
      </c>
      <c r="AK255">
        <f>PRODUCT(INDEX(Overzicht!$B$2:$E$35,MATCH(demand!AK$1,Overzicht!$B$2:$B$35,0),4),INDEX(Verdeelsleutels_percentage!$A:$AB,MATCH(demand!$C255,Verdeelsleutels_percentage!$C:$C,0),MATCH(INDEX(Overzicht!$B$1:$F$35,MATCH(demand!AK$1,Overzicht!$B:$B,0),5),Verdeelsleutels_percentage!$1:$1,0)))</f>
        <v>1.3919542362839652E-3</v>
      </c>
      <c r="AL255">
        <f>PRODUCT(INDEX(Overzicht!$B$2:$E$35,MATCH(demand!AL$1,Overzicht!$B$2:$B$35,0),4),INDEX(Verdeelsleutels_percentage!$A:$AB,MATCH(demand!$C255,Verdeelsleutels_percentage!$C:$C,0),MATCH(INDEX(Overzicht!$B$1:$F$35,MATCH(demand!AL$1,Overzicht!$B:$B,0),5),Verdeelsleutels_percentage!$1:$1,0)))</f>
        <v>1.7845567131845708E-2</v>
      </c>
      <c r="AM255">
        <f>PRODUCT(INDEX(Overzicht!$B$2:$E$35,MATCH(demand!AM$1,Overzicht!$B$2:$B$35,0),4),INDEX(Verdeelsleutels_percentage!$A:$AB,MATCH(demand!$C255,Verdeelsleutels_percentage!$C:$C,0),MATCH(INDEX(Overzicht!$B$1:$F$35,MATCH(demand!AM$1,Overzicht!$B:$B,0),5),Verdeelsleutels_percentage!$1:$1,0)))</f>
        <v>3.5691134263691415E-2</v>
      </c>
      <c r="AN255">
        <f>PRODUCT(INDEX(Overzicht!$B$2:$E$35,MATCH(demand!AN$1,Overzicht!$B$2:$B$35,0),4),INDEX(Verdeelsleutels_percentage!$A:$AB,MATCH(demand!$C255,Verdeelsleutels_percentage!$C:$C,0),MATCH(INDEX(Overzicht!$B$1:$F$35,MATCH(demand!AN$1,Overzicht!$B:$B,0),5),Verdeelsleutels_percentage!$1:$1,0)))</f>
        <v>1.7845567131845708E-2</v>
      </c>
      <c r="AO255">
        <f>PRODUCT(INDEX(Overzicht!$B$2:$E$35,MATCH(demand!AO$1,Overzicht!$B$2:$B$35,0),4),INDEX(Verdeelsleutels_percentage!$A:$AB,MATCH(demand!$C255,Verdeelsleutels_percentage!$C:$C,0),MATCH(INDEX(Overzicht!$B$1:$F$35,MATCH(demand!AO$1,Overzicht!$B:$B,0),5),Verdeelsleutels_percentage!$1:$1,0)))</f>
        <v>6.2459484961459977E-2</v>
      </c>
    </row>
    <row r="256" spans="2:41">
      <c r="B256" t="str">
        <f>INDEX('ETLocal datasets'!B:C,MATCH(C256,'ETLocal datasets'!C:C,0),1)</f>
        <v>GM0797</v>
      </c>
      <c r="C256" t="str">
        <f>'ETLocal datasets'!C239</f>
        <v>Heusden</v>
      </c>
      <c r="D256">
        <f t="shared" si="18"/>
        <v>3.3300906119167042E-2</v>
      </c>
      <c r="E256">
        <f t="shared" si="19"/>
        <v>0.11392819040792686</v>
      </c>
      <c r="F256">
        <f t="shared" si="20"/>
        <v>2.6814785857534152E-2</v>
      </c>
      <c r="G256">
        <f t="shared" si="21"/>
        <v>5.5161845192641688E-2</v>
      </c>
      <c r="H256">
        <f>PRODUCT(INDEX(Overzicht!$B$2:$E$35,MATCH(demand!H$1,Overzicht!$B$2:$B$35,0),4),INDEX(Verdeelsleutels_percentage!$A:$AB,MATCH(demand!$C256,Verdeelsleutels_percentage!$C:$C,0),MATCH(INDEX(Overzicht!$B$1:$F$35,MATCH(demand!H$1,Overzicht!$B:$B,0),5),Verdeelsleutels_percentage!$1:$1,0)))</f>
        <v>2.6814785857534152E-2</v>
      </c>
      <c r="I256">
        <f>PRODUCT(INDEX(Overzicht!$B$2:$E$35,MATCH(demand!I$1,Overzicht!$B$2:$B$35,0),4),INDEX(Verdeelsleutels_percentage!$A:$AB,MATCH(demand!$C256,Verdeelsleutels_percentage!$C:$C,0),MATCH(INDEX(Overzicht!$B$1:$F$35,MATCH(demand!I$1,Overzicht!$B:$B,0),5),Verdeelsleutels_percentage!$1:$1,0)))</f>
        <v>6.6751096596274285E-3</v>
      </c>
      <c r="J256">
        <f>PRODUCT(INDEX(Overzicht!$B$2:$E$35,MATCH(demand!J$1,Overzicht!$B$2:$B$35,0),4),INDEX(Verdeelsleutels_percentage!$A:$AB,MATCH(demand!$C256,Verdeelsleutels_percentage!$C:$C,0),MATCH(INDEX(Overzicht!$B$1:$F$35,MATCH(demand!J$1,Overzicht!$B:$B,0),5),Verdeelsleutels_percentage!$1:$1,0)))</f>
        <v>6.1290939102935206E-3</v>
      </c>
      <c r="K256">
        <f>PRODUCT(INDEX(Overzicht!$B$2:$E$35,MATCH(demand!K$1,Overzicht!$B$2:$B$35,0),4),INDEX(Verdeelsleutels_percentage!$A:$AB,MATCH(demand!$C256,Verdeelsleutels_percentage!$C:$C,0),MATCH(INDEX(Overzicht!$B$1:$F$35,MATCH(demand!K$1,Overzicht!$B:$B,0),5),Verdeelsleutels_percentage!$1:$1,0)))</f>
        <v>7.7876279362320004E-4</v>
      </c>
      <c r="L256">
        <f>PRODUCT(INDEX(Overzicht!$B$2:$E$35,MATCH(demand!L$1,Overzicht!$B$2:$B$35,0),4),INDEX(Verdeelsleutels_percentage!$A:$AB,MATCH(demand!$C256,Verdeelsleutels_percentage!$C:$C,0),MATCH(INDEX(Overzicht!$B$1:$F$35,MATCH(demand!L$1,Overzicht!$B:$B,0),5),Verdeelsleutels_percentage!$1:$1,0)))</f>
        <v>9.1936408654402814E-3</v>
      </c>
      <c r="M256">
        <f>PRODUCT(INDEX(Overzicht!$B$2:$E$35,MATCH(demand!M$1,Overzicht!$B$2:$B$35,0),4),INDEX(Verdeelsleutels_percentage!$A:$AB,MATCH(demand!$C256,Verdeelsleutels_percentage!$C:$C,0),MATCH(INDEX(Overzicht!$B$1:$F$35,MATCH(demand!M$1,Overzicht!$B:$B,0),5),Verdeelsleutels_percentage!$1:$1,0)))</f>
        <v>4.6278353957154381E-3</v>
      </c>
      <c r="N256">
        <f>PRODUCT(INDEX(Overzicht!$B$2:$E$35,MATCH(demand!N$1,Overzicht!$B$2:$B$35,0),4),INDEX(Verdeelsleutels_percentage!$A:$AB,MATCH(demand!$C256,Verdeelsleutels_percentage!$C:$C,0),MATCH(INDEX(Overzicht!$B$1:$F$35,MATCH(demand!N$1,Overzicht!$B:$B,0),5),Verdeelsleutels_percentage!$1:$1,0)))</f>
        <v>1.4265221884518368E-2</v>
      </c>
      <c r="O256">
        <f>PRODUCT(INDEX(Overzicht!$B$2:$E$35,MATCH(demand!O$1,Overzicht!$B$2:$B$35,0),4),INDEX(Verdeelsleutels_percentage!$A:$AB,MATCH(demand!$C256,Verdeelsleutels_percentage!$C:$C,0),MATCH(INDEX(Overzicht!$B$1:$F$35,MATCH(demand!O$1,Overzicht!$B:$B,0),5),Verdeelsleutels_percentage!$1:$1,0)))</f>
        <v>0</v>
      </c>
      <c r="P256">
        <f>PRODUCT(INDEX(Overzicht!$B$2:$E$35,MATCH(demand!P$1,Overzicht!$B$2:$B$35,0),4),INDEX(Verdeelsleutels_percentage!$A:$AB,MATCH(demand!$C256,Verdeelsleutels_percentage!$C:$C,0),MATCH(INDEX(Overzicht!$B$1:$F$35,MATCH(demand!P$1,Overzicht!$B:$B,0),5),Verdeelsleutels_percentage!$1:$1,0)))</f>
        <v>2.6489762082784183E-3</v>
      </c>
      <c r="Q256">
        <f>PRODUCT(INDEX(Overzicht!$B$2:$E$35,MATCH(demand!Q$1,Overzicht!$B$2:$B$35,0),4),INDEX(Verdeelsleutels_percentage!$A:$AB,MATCH(demand!$C256,Verdeelsleutels_percentage!$C:$C,0),MATCH(INDEX(Overzicht!$B$1:$F$35,MATCH(demand!Q$1,Overzicht!$B:$B,0),5),Verdeelsleutels_percentage!$1:$1,0)))</f>
        <v>9.0978737730919457E-3</v>
      </c>
      <c r="R256">
        <f>PRODUCT(INDEX(Overzicht!$B$2:$E$35,MATCH(demand!R$1,Overzicht!$B$2:$B$35,0),4),INDEX(Verdeelsleutels_percentage!$A:$AB,MATCH(demand!$C256,Verdeelsleutels_percentage!$C:$C,0),MATCH(INDEX(Overzicht!$B$1:$F$35,MATCH(demand!R$1,Overzicht!$B:$B,0),5),Verdeelsleutels_percentage!$1:$1,0)))</f>
        <v>1.6280405699217165E-3</v>
      </c>
      <c r="S256">
        <f>PRODUCT(INDEX(Overzicht!$B$2:$E$35,MATCH(demand!S$1,Overzicht!$B$2:$B$35,0),4),INDEX(Verdeelsleutels_percentage!$A:$AB,MATCH(demand!$C256,Verdeelsleutels_percentage!$C:$C,0),MATCH(INDEX(Overzicht!$B$1:$F$35,MATCH(demand!S$1,Overzicht!$B:$B,0),5),Verdeelsleutels_percentage!$1:$1,0)))</f>
        <v>1.2513566733515939E-2</v>
      </c>
      <c r="T256">
        <f>PRODUCT(INDEX(Overzicht!$B$2:$E$35,MATCH(demand!T$1,Overzicht!$B$2:$B$35,0),4),INDEX(Verdeelsleutels_percentage!$A:$AB,MATCH(demand!$C256,Verdeelsleutels_percentage!$C:$C,0),MATCH(INDEX(Overzicht!$B$1:$F$35,MATCH(demand!T$1,Overzicht!$B:$B,0),5),Verdeelsleutels_percentage!$1:$1,0)))</f>
        <v>1.0215156517155868E-2</v>
      </c>
      <c r="U256">
        <f>PRODUCT(INDEX(Overzicht!$B$2:$E$35,MATCH(demand!U$1,Overzicht!$B$2:$B$35,0),4),INDEX(Verdeelsleutels_percentage!$A:$AB,MATCH(demand!$C256,Verdeelsleutels_percentage!$C:$C,0),MATCH(INDEX(Overzicht!$B$1:$F$35,MATCH(demand!U$1,Overzicht!$B:$B,0),5),Verdeelsleutels_percentage!$1:$1,0)))</f>
        <v>3.1922364116112087E-2</v>
      </c>
      <c r="V256">
        <f>PRODUCT(INDEX(Overzicht!$B$2:$E$35,MATCH(demand!V$1,Overzicht!$B$2:$B$35,0),4),INDEX(Verdeelsleutels_percentage!$A:$AB,MATCH(demand!$C256,Verdeelsleutels_percentage!$C:$C,0),MATCH(INDEX(Overzicht!$B$1:$F$35,MATCH(demand!V$1,Overzicht!$B:$B,0),5),Verdeelsleutels_percentage!$1:$1,0)))</f>
        <v>2.8091680422178641E-3</v>
      </c>
      <c r="W256">
        <f>PRODUCT(INDEX(Overzicht!$B$2:$E$35,MATCH(demand!W$1,Overzicht!$B$2:$B$35,0),4),INDEX(Verdeelsleutels_percentage!$A:$AB,MATCH(demand!$C256,Verdeelsleutels_percentage!$C:$C,0),MATCH(INDEX(Overzicht!$B$1:$F$35,MATCH(demand!W$1,Overzicht!$B:$B,0),5),Verdeelsleutels_percentage!$1:$1,0)))</f>
        <v>3.0645469551467602E-2</v>
      </c>
      <c r="X256">
        <f>PRODUCT(INDEX(Overzicht!$B$2:$E$35,MATCH(demand!X$1,Overzicht!$B$2:$B$35,0),4),INDEX(Verdeelsleutels_percentage!$A:$AB,MATCH(demand!$C256,Verdeelsleutels_percentage!$C:$C,0),MATCH(INDEX(Overzicht!$B$1:$F$35,MATCH(demand!X$1,Overzicht!$B:$B,0),5),Verdeelsleutels_percentage!$1:$1,0)))</f>
        <v>6.0685088053447417E-3</v>
      </c>
      <c r="Y256">
        <f>PRODUCT(INDEX(Overzicht!$B$2:$E$35,MATCH(demand!Y$1,Overzicht!$B$2:$B$35,0),4),INDEX(Verdeelsleutels_percentage!$A:$AB,MATCH(demand!$C256,Verdeelsleutels_percentage!$C:$C,0),MATCH(INDEX(Overzicht!$B$1:$F$35,MATCH(demand!Y$1,Overzicht!$B:$B,0),5),Verdeelsleutels_percentage!$1:$1,0)))</f>
        <v>1.7911928407287518E-6</v>
      </c>
      <c r="Z256">
        <f>PRODUCT(INDEX(Overzicht!$B$2:$E$35,MATCH(demand!Z$1,Overzicht!$B$2:$B$35,0),4),INDEX(Verdeelsleutels_percentage!$A:$AB,MATCH(demand!$C256,Verdeelsleutels_percentage!$C:$C,0),MATCH(INDEX(Overzicht!$B$1:$F$35,MATCH(demand!Z$1,Overzicht!$B:$B,0),5),Verdeelsleutels_percentage!$1:$1,0)))</f>
        <v>0</v>
      </c>
      <c r="AA256">
        <f>PRODUCT(INDEX(Overzicht!$B$2:$E$35,MATCH(demand!AA$1,Overzicht!$B$2:$B$35,0),4),INDEX(Verdeelsleutels_percentage!$A:$AB,MATCH(demand!$C256,Verdeelsleutels_percentage!$C:$C,0),MATCH(INDEX(Overzicht!$B$1:$F$35,MATCH(demand!AA$1,Overzicht!$B:$B,0),5),Verdeelsleutels_percentage!$1:$1,0)))</f>
        <v>4.1899247736345076E-5</v>
      </c>
      <c r="AB256">
        <f>PRODUCT(INDEX(Overzicht!$B$2:$E$35,MATCH(demand!AB$1,Overzicht!$B$2:$B$35,0),4),INDEX(Verdeelsleutels_percentage!$A:$AB,MATCH(demand!$C256,Verdeelsleutels_percentage!$C:$C,0),MATCH(INDEX(Overzicht!$B$1:$F$35,MATCH(demand!AB$1,Overzicht!$B:$B,0),5),Verdeelsleutels_percentage!$1:$1,0)))</f>
        <v>1.2624222105242449E-2</v>
      </c>
      <c r="AC256">
        <f>PRODUCT(INDEX(Overzicht!$B$2:$E$35,MATCH(demand!AC$1,Overzicht!$B$2:$B$35,0),4),INDEX(Verdeelsleutels_percentage!$A:$AB,MATCH(demand!$C256,Verdeelsleutels_percentage!$C:$C,0),MATCH(INDEX(Overzicht!$B$1:$F$35,MATCH(demand!AC$1,Overzicht!$B:$B,0),5),Verdeelsleutels_percentage!$1:$1,0)))</f>
        <v>1.1705235880428836E-3</v>
      </c>
      <c r="AD256">
        <f>PRODUCT(INDEX(Overzicht!$B$2:$E$35,MATCH(demand!AD$1,Overzicht!$B$2:$B$35,0),4),INDEX(Verdeelsleutels_percentage!$A:$AB,MATCH(demand!$C256,Verdeelsleutels_percentage!$C:$C,0),MATCH(INDEX(Overzicht!$B$1:$F$35,MATCH(demand!AD$1,Overzicht!$B:$B,0),5),Verdeelsleutels_percentage!$1:$1,0)))</f>
        <v>0</v>
      </c>
      <c r="AE256">
        <f>PRODUCT(INDEX(Overzicht!$B$2:$E$35,MATCH(demand!AE$1,Overzicht!$B$2:$B$35,0),4),INDEX(Verdeelsleutels_percentage!$A:$AB,MATCH(demand!$C256,Verdeelsleutels_percentage!$C:$C,0),MATCH(INDEX(Overzicht!$B$1:$F$35,MATCH(demand!AE$1,Overzicht!$B:$B,0),5),Verdeelsleutels_percentage!$1:$1,0)))</f>
        <v>0</v>
      </c>
      <c r="AF256">
        <f>PRODUCT(INDEX(Overzicht!$B$2:$E$35,MATCH(demand!AF$1,Overzicht!$B$2:$B$35,0),4),INDEX(Verdeelsleutels_percentage!$A:$AB,MATCH(demand!$C256,Verdeelsleutels_percentage!$C:$C,0),MATCH(INDEX(Overzicht!$B$1:$F$35,MATCH(demand!AF$1,Overzicht!$B:$B,0),5),Verdeelsleutels_percentage!$1:$1,0)))</f>
        <v>0</v>
      </c>
      <c r="AG256">
        <f>PRODUCT(INDEX(Overzicht!$B$2:$E$35,MATCH(demand!AG$1,Overzicht!$B$2:$B$35,0),4),INDEX(Verdeelsleutels_percentage!$A:$AB,MATCH(demand!$C256,Verdeelsleutels_percentage!$C:$C,0),MATCH(INDEX(Overzicht!$B$1:$F$35,MATCH(demand!AG$1,Overzicht!$B:$B,0),5),Verdeelsleutels_percentage!$1:$1,0)))</f>
        <v>0</v>
      </c>
      <c r="AH256">
        <f>PRODUCT(INDEX(Overzicht!$B$2:$E$35,MATCH(demand!AH$1,Overzicht!$B$2:$B$35,0),4),INDEX(Verdeelsleutels_percentage!$A:$AB,MATCH(demand!$C256,Verdeelsleutels_percentage!$C:$C,0),MATCH(INDEX(Overzicht!$B$1:$F$35,MATCH(demand!AH$1,Overzicht!$B:$B,0),5),Verdeelsleutels_percentage!$1:$1,0)))</f>
        <v>5.4469022057248597E-4</v>
      </c>
      <c r="AI256">
        <f>PRODUCT(INDEX(Overzicht!$B$2:$E$35,MATCH(demand!AI$1,Overzicht!$B$2:$B$35,0),4),INDEX(Verdeelsleutels_percentage!$A:$AB,MATCH(demand!$C256,Verdeelsleutels_percentage!$C:$C,0),MATCH(INDEX(Overzicht!$B$1:$F$35,MATCH(demand!AI$1,Overzicht!$B:$B,0),5),Verdeelsleutels_percentage!$1:$1,0)))</f>
        <v>8.3798495472690152E-5</v>
      </c>
      <c r="AJ256">
        <f>PRODUCT(INDEX(Overzicht!$B$2:$E$35,MATCH(demand!AJ$1,Overzicht!$B$2:$B$35,0),4),INDEX(Verdeelsleutels_percentage!$A:$AB,MATCH(demand!$C256,Verdeelsleutels_percentage!$C:$C,0),MATCH(INDEX(Overzicht!$B$1:$F$35,MATCH(demand!AJ$1,Overzicht!$B:$B,0),5),Verdeelsleutels_percentage!$1:$1,0)))</f>
        <v>0</v>
      </c>
      <c r="AK256">
        <f>PRODUCT(INDEX(Overzicht!$B$2:$E$35,MATCH(demand!AK$1,Overzicht!$B$2:$B$35,0),4),INDEX(Verdeelsleutels_percentage!$A:$AB,MATCH(demand!$C256,Verdeelsleutels_percentage!$C:$C,0),MATCH(INDEX(Overzicht!$B$1:$F$35,MATCH(demand!AK$1,Overzicht!$B:$B,0),5),Verdeelsleutels_percentage!$1:$1,0)))</f>
        <v>3.9839110416907885E-4</v>
      </c>
      <c r="AL256">
        <f>PRODUCT(INDEX(Overzicht!$B$2:$E$35,MATCH(demand!AL$1,Overzicht!$B$2:$B$35,0),4),INDEX(Verdeelsleutels_percentage!$A:$AB,MATCH(demand!$C256,Verdeelsleutels_percentage!$C:$C,0),MATCH(INDEX(Overzicht!$B$1:$F$35,MATCH(demand!AL$1,Overzicht!$B:$B,0),5),Verdeelsleutels_percentage!$1:$1,0)))</f>
        <v>5.107578258577934E-3</v>
      </c>
      <c r="AM256">
        <f>PRODUCT(INDEX(Overzicht!$B$2:$E$35,MATCH(demand!AM$1,Overzicht!$B$2:$B$35,0),4),INDEX(Verdeelsleutels_percentage!$A:$AB,MATCH(demand!$C256,Verdeelsleutels_percentage!$C:$C,0),MATCH(INDEX(Overzicht!$B$1:$F$35,MATCH(demand!AM$1,Overzicht!$B:$B,0),5),Verdeelsleutels_percentage!$1:$1,0)))</f>
        <v>1.0215156517155868E-2</v>
      </c>
      <c r="AN256">
        <f>PRODUCT(INDEX(Overzicht!$B$2:$E$35,MATCH(demand!AN$1,Overzicht!$B$2:$B$35,0),4),INDEX(Verdeelsleutels_percentage!$A:$AB,MATCH(demand!$C256,Verdeelsleutels_percentage!$C:$C,0),MATCH(INDEX(Overzicht!$B$1:$F$35,MATCH(demand!AN$1,Overzicht!$B:$B,0),5),Verdeelsleutels_percentage!$1:$1,0)))</f>
        <v>5.107578258577934E-3</v>
      </c>
      <c r="AO256">
        <f>PRODUCT(INDEX(Overzicht!$B$2:$E$35,MATCH(demand!AO$1,Overzicht!$B$2:$B$35,0),4),INDEX(Verdeelsleutels_percentage!$A:$AB,MATCH(demand!$C256,Verdeelsleutels_percentage!$C:$C,0),MATCH(INDEX(Overzicht!$B$1:$F$35,MATCH(demand!AO$1,Overzicht!$B:$B,0),5),Verdeelsleutels_percentage!$1:$1,0)))</f>
        <v>1.787652390502277E-2</v>
      </c>
    </row>
    <row r="257" spans="2:41">
      <c r="B257" t="str">
        <f>INDEX('ETLocal datasets'!B:C,MATCH(C257,'ETLocal datasets'!C:C,0),1)</f>
        <v>GM0798</v>
      </c>
      <c r="C257" t="str">
        <f>'ETLocal datasets'!C240</f>
        <v>Hilvarenbeek</v>
      </c>
      <c r="D257">
        <f t="shared" si="18"/>
        <v>5.2629027168149184E-2</v>
      </c>
      <c r="E257">
        <f t="shared" si="19"/>
        <v>7.6886682842193063E-2</v>
      </c>
      <c r="F257">
        <f t="shared" si="20"/>
        <v>9.3163685587272834E-3</v>
      </c>
      <c r="G257">
        <f t="shared" si="21"/>
        <v>1.9165101035096131E-2</v>
      </c>
      <c r="H257">
        <f>PRODUCT(INDEX(Overzicht!$B$2:$E$35,MATCH(demand!H$1,Overzicht!$B$2:$B$35,0),4),INDEX(Verdeelsleutels_percentage!$A:$AB,MATCH(demand!$C257,Verdeelsleutels_percentage!$C:$C,0),MATCH(INDEX(Overzicht!$B$1:$F$35,MATCH(demand!H$1,Overzicht!$B:$B,0),5),Verdeelsleutels_percentage!$1:$1,0)))</f>
        <v>9.3163685587272834E-3</v>
      </c>
      <c r="I257">
        <f>PRODUCT(INDEX(Overzicht!$B$2:$E$35,MATCH(demand!I$1,Overzicht!$B$2:$B$35,0),4),INDEX(Verdeelsleutels_percentage!$A:$AB,MATCH(demand!$C257,Verdeelsleutels_percentage!$C:$C,0),MATCH(INDEX(Overzicht!$B$1:$F$35,MATCH(demand!I$1,Overzicht!$B:$B,0),5),Verdeelsleutels_percentage!$1:$1,0)))</f>
        <v>1.5150997366229109E-2</v>
      </c>
      <c r="J257">
        <f>PRODUCT(INDEX(Overzicht!$B$2:$E$35,MATCH(demand!J$1,Overzicht!$B$2:$B$35,0),4),INDEX(Verdeelsleutels_percentage!$A:$AB,MATCH(demand!$C257,Verdeelsleutels_percentage!$C:$C,0),MATCH(INDEX(Overzicht!$B$1:$F$35,MATCH(demand!J$1,Overzicht!$B:$B,0),5),Verdeelsleutels_percentage!$1:$1,0)))</f>
        <v>2.1294556705662364E-3</v>
      </c>
      <c r="K257">
        <f>PRODUCT(INDEX(Overzicht!$B$2:$E$35,MATCH(demand!K$1,Overzicht!$B$2:$B$35,0),4),INDEX(Verdeelsleutels_percentage!$A:$AB,MATCH(demand!$C257,Verdeelsleutels_percentage!$C:$C,0),MATCH(INDEX(Overzicht!$B$1:$F$35,MATCH(demand!K$1,Overzicht!$B:$B,0),5),Verdeelsleutels_percentage!$1:$1,0)))</f>
        <v>1.7676163593933962E-3</v>
      </c>
      <c r="L257">
        <f>PRODUCT(INDEX(Overzicht!$B$2:$E$35,MATCH(demand!L$1,Overzicht!$B$2:$B$35,0),4),INDEX(Verdeelsleutels_percentage!$A:$AB,MATCH(demand!$C257,Verdeelsleutels_percentage!$C:$C,0),MATCH(INDEX(Overzicht!$B$1:$F$35,MATCH(demand!L$1,Overzicht!$B:$B,0),5),Verdeelsleutels_percentage!$1:$1,0)))</f>
        <v>3.1941835058493548E-3</v>
      </c>
      <c r="M257">
        <f>PRODUCT(INDEX(Overzicht!$B$2:$E$35,MATCH(demand!M$1,Overzicht!$B$2:$B$35,0),4),INDEX(Verdeelsleutels_percentage!$A:$AB,MATCH(demand!$C257,Verdeelsleutels_percentage!$C:$C,0),MATCH(INDEX(Overzicht!$B$1:$F$35,MATCH(demand!M$1,Overzicht!$B:$B,0),5),Verdeelsleutels_percentage!$1:$1,0)))</f>
        <v>1.5129586410944341E-2</v>
      </c>
      <c r="N257">
        <f>PRODUCT(INDEX(Overzicht!$B$2:$E$35,MATCH(demand!N$1,Overzicht!$B$2:$B$35,0),4),INDEX(Verdeelsleutels_percentage!$A:$AB,MATCH(demand!$C257,Verdeelsleutels_percentage!$C:$C,0),MATCH(INDEX(Overzicht!$B$1:$F$35,MATCH(demand!N$1,Overzicht!$B:$B,0),5),Verdeelsleutels_percentage!$1:$1,0)))</f>
        <v>2.8193967798223217E-2</v>
      </c>
      <c r="O257">
        <f>PRODUCT(INDEX(Overzicht!$B$2:$E$35,MATCH(demand!O$1,Overzicht!$B$2:$B$35,0),4),INDEX(Verdeelsleutels_percentage!$A:$AB,MATCH(demand!$C257,Verdeelsleutels_percentage!$C:$C,0),MATCH(INDEX(Overzicht!$B$1:$F$35,MATCH(demand!O$1,Overzicht!$B:$B,0),5),Verdeelsleutels_percentage!$1:$1,0)))</f>
        <v>0</v>
      </c>
      <c r="P257">
        <f>PRODUCT(INDEX(Overzicht!$B$2:$E$35,MATCH(demand!P$1,Overzicht!$B$2:$B$35,0),4),INDEX(Verdeelsleutels_percentage!$A:$AB,MATCH(demand!$C257,Verdeelsleutels_percentage!$C:$C,0),MATCH(INDEX(Overzicht!$B$1:$F$35,MATCH(demand!P$1,Overzicht!$B:$B,0),5),Verdeelsleutels_percentage!$1:$1,0)))</f>
        <v>1.2056434839810865E-2</v>
      </c>
      <c r="Q257">
        <f>PRODUCT(INDEX(Overzicht!$B$2:$E$35,MATCH(demand!Q$1,Overzicht!$B$2:$B$35,0),4),INDEX(Verdeelsleutels_percentage!$A:$AB,MATCH(demand!$C257,Verdeelsleutels_percentage!$C:$C,0),MATCH(INDEX(Overzicht!$B$1:$F$35,MATCH(demand!Q$1,Overzicht!$B:$B,0),5),Verdeelsleutels_percentage!$1:$1,0)))</f>
        <v>3.1609107609967572E-3</v>
      </c>
      <c r="R257">
        <f>PRODUCT(INDEX(Overzicht!$B$2:$E$35,MATCH(demand!R$1,Overzicht!$B$2:$B$35,0),4),INDEX(Verdeelsleutels_percentage!$A:$AB,MATCH(demand!$C257,Verdeelsleutels_percentage!$C:$C,0),MATCH(INDEX(Overzicht!$B$1:$F$35,MATCH(demand!R$1,Overzicht!$B:$B,0),5),Verdeelsleutels_percentage!$1:$1,0)))</f>
        <v>5.6563666249415654E-4</v>
      </c>
      <c r="S257">
        <f>PRODUCT(INDEX(Overzicht!$B$2:$E$35,MATCH(demand!S$1,Overzicht!$B$2:$B$35,0),4),INDEX(Verdeelsleutels_percentage!$A:$AB,MATCH(demand!$C257,Verdeelsleutels_percentage!$C:$C,0),MATCH(INDEX(Overzicht!$B$1:$F$35,MATCH(demand!S$1,Overzicht!$B:$B,0),5),Verdeelsleutels_percentage!$1:$1,0)))</f>
        <v>4.3476386607393998E-3</v>
      </c>
      <c r="T257">
        <f>PRODUCT(INDEX(Overzicht!$B$2:$E$35,MATCH(demand!T$1,Overzicht!$B$2:$B$35,0),4),INDEX(Verdeelsleutels_percentage!$A:$AB,MATCH(demand!$C257,Verdeelsleutels_percentage!$C:$C,0),MATCH(INDEX(Overzicht!$B$1:$F$35,MATCH(demand!T$1,Overzicht!$B:$B,0),5),Verdeelsleutels_percentage!$1:$1,0)))</f>
        <v>3.5490927842770606E-3</v>
      </c>
      <c r="U257">
        <f>PRODUCT(INDEX(Overzicht!$B$2:$E$35,MATCH(demand!U$1,Overzicht!$B$2:$B$35,0),4),INDEX(Verdeelsleutels_percentage!$A:$AB,MATCH(demand!$C257,Verdeelsleutels_percentage!$C:$C,0),MATCH(INDEX(Overzicht!$B$1:$F$35,MATCH(demand!U$1,Overzicht!$B:$B,0),5),Verdeelsleutels_percentage!$1:$1,0)))</f>
        <v>1.1090914950865815E-2</v>
      </c>
      <c r="V257">
        <f>PRODUCT(INDEX(Overzicht!$B$2:$E$35,MATCH(demand!V$1,Overzicht!$B$2:$B$35,0),4),INDEX(Verdeelsleutels_percentage!$A:$AB,MATCH(demand!$C257,Verdeelsleutels_percentage!$C:$C,0),MATCH(INDEX(Overzicht!$B$1:$F$35,MATCH(demand!V$1,Overzicht!$B:$B,0),5),Verdeelsleutels_percentage!$1:$1,0)))</f>
        <v>9.7600051567619172E-4</v>
      </c>
      <c r="W257">
        <f>PRODUCT(INDEX(Overzicht!$B$2:$E$35,MATCH(demand!W$1,Overzicht!$B$2:$B$35,0),4),INDEX(Verdeelsleutels_percentage!$A:$AB,MATCH(demand!$C257,Verdeelsleutels_percentage!$C:$C,0),MATCH(INDEX(Overzicht!$B$1:$F$35,MATCH(demand!W$1,Overzicht!$B:$B,0),5),Verdeelsleutels_percentage!$1:$1,0)))</f>
        <v>1.0647278352831182E-2</v>
      </c>
      <c r="X257">
        <f>PRODUCT(INDEX(Overzicht!$B$2:$E$35,MATCH(demand!X$1,Overzicht!$B$2:$B$35,0),4),INDEX(Verdeelsleutels_percentage!$A:$AB,MATCH(demand!$C257,Verdeelsleutels_percentage!$C:$C,0),MATCH(INDEX(Overzicht!$B$1:$F$35,MATCH(demand!X$1,Overzicht!$B:$B,0),5),Verdeelsleutels_percentage!$1:$1,0)))</f>
        <v>1.4363993319072874E-2</v>
      </c>
      <c r="Y257">
        <f>PRODUCT(INDEX(Overzicht!$B$2:$E$35,MATCH(demand!Y$1,Overzicht!$B$2:$B$35,0),4),INDEX(Verdeelsleutels_percentage!$A:$AB,MATCH(demand!$C257,Verdeelsleutels_percentage!$C:$C,0),MATCH(INDEX(Overzicht!$B$1:$F$35,MATCH(demand!Y$1,Overzicht!$B:$B,0),5),Verdeelsleutels_percentage!$1:$1,0)))</f>
        <v>2.1677830110847432E-6</v>
      </c>
      <c r="Z257">
        <f>PRODUCT(INDEX(Overzicht!$B$2:$E$35,MATCH(demand!Z$1,Overzicht!$B$2:$B$35,0),4),INDEX(Verdeelsleutels_percentage!$A:$AB,MATCH(demand!$C257,Verdeelsleutels_percentage!$C:$C,0),MATCH(INDEX(Overzicht!$B$1:$F$35,MATCH(demand!Z$1,Overzicht!$B:$B,0),5),Verdeelsleutels_percentage!$1:$1,0)))</f>
        <v>0</v>
      </c>
      <c r="AA257">
        <f>PRODUCT(INDEX(Overzicht!$B$2:$E$35,MATCH(demand!AA$1,Overzicht!$B$2:$B$35,0),4),INDEX(Verdeelsleutels_percentage!$A:$AB,MATCH(demand!$C257,Verdeelsleutels_percentage!$C:$C,0),MATCH(INDEX(Overzicht!$B$1:$F$35,MATCH(demand!AA$1,Overzicht!$B:$B,0),5),Verdeelsleutels_percentage!$1:$1,0)))</f>
        <v>5.0708374528298094E-5</v>
      </c>
      <c r="AB257">
        <f>PRODUCT(INDEX(Overzicht!$B$2:$E$35,MATCH(demand!AB$1,Overzicht!$B$2:$B$35,0),4),INDEX(Verdeelsleutels_percentage!$A:$AB,MATCH(demand!$C257,Verdeelsleutels_percentage!$C:$C,0),MATCH(INDEX(Overzicht!$B$1:$F$35,MATCH(demand!AB$1,Overzicht!$B:$B,0),5),Verdeelsleutels_percentage!$1:$1,0)))</f>
        <v>6.0869085235323124E-3</v>
      </c>
      <c r="AC257">
        <f>PRODUCT(INDEX(Overzicht!$B$2:$E$35,MATCH(demand!AC$1,Overzicht!$B$2:$B$35,0),4),INDEX(Verdeelsleutels_percentage!$A:$AB,MATCH(demand!$C257,Verdeelsleutels_percentage!$C:$C,0),MATCH(INDEX(Overzicht!$B$1:$F$35,MATCH(demand!AC$1,Overzicht!$B:$B,0),5),Verdeelsleutels_percentage!$1:$1,0)))</f>
        <v>2.0091802288464498E-3</v>
      </c>
      <c r="AD257">
        <f>PRODUCT(INDEX(Overzicht!$B$2:$E$35,MATCH(demand!AD$1,Overzicht!$B$2:$B$35,0),4),INDEX(Verdeelsleutels_percentage!$A:$AB,MATCH(demand!$C257,Verdeelsleutels_percentage!$C:$C,0),MATCH(INDEX(Overzicht!$B$1:$F$35,MATCH(demand!AD$1,Overzicht!$B:$B,0),5),Verdeelsleutels_percentage!$1:$1,0)))</f>
        <v>0</v>
      </c>
      <c r="AE257">
        <f>PRODUCT(INDEX(Overzicht!$B$2:$E$35,MATCH(demand!AE$1,Overzicht!$B$2:$B$35,0),4),INDEX(Verdeelsleutels_percentage!$A:$AB,MATCH(demand!$C257,Verdeelsleutels_percentage!$C:$C,0),MATCH(INDEX(Overzicht!$B$1:$F$35,MATCH(demand!AE$1,Overzicht!$B:$B,0),5),Verdeelsleutels_percentage!$1:$1,0)))</f>
        <v>0</v>
      </c>
      <c r="AF257">
        <f>PRODUCT(INDEX(Overzicht!$B$2:$E$35,MATCH(demand!AF$1,Overzicht!$B$2:$B$35,0),4),INDEX(Verdeelsleutels_percentage!$A:$AB,MATCH(demand!$C257,Verdeelsleutels_percentage!$C:$C,0),MATCH(INDEX(Overzicht!$B$1:$F$35,MATCH(demand!AF$1,Overzicht!$B:$B,0),5),Verdeelsleutels_percentage!$1:$1,0)))</f>
        <v>0</v>
      </c>
      <c r="AG257">
        <f>PRODUCT(INDEX(Overzicht!$B$2:$E$35,MATCH(demand!AG$1,Overzicht!$B$2:$B$35,0),4),INDEX(Verdeelsleutels_percentage!$A:$AB,MATCH(demand!$C257,Verdeelsleutels_percentage!$C:$C,0),MATCH(INDEX(Overzicht!$B$1:$F$35,MATCH(demand!AG$1,Overzicht!$B:$B,0),5),Verdeelsleutels_percentage!$1:$1,0)))</f>
        <v>0</v>
      </c>
      <c r="AH257">
        <f>PRODUCT(INDEX(Overzicht!$B$2:$E$35,MATCH(demand!AH$1,Overzicht!$B$2:$B$35,0),4),INDEX(Verdeelsleutels_percentage!$A:$AB,MATCH(demand!$C257,Verdeelsleutels_percentage!$C:$C,0),MATCH(INDEX(Overzicht!$B$1:$F$35,MATCH(demand!AH$1,Overzicht!$B:$B,0),5),Verdeelsleutels_percentage!$1:$1,0)))</f>
        <v>6.5920886886787521E-4</v>
      </c>
      <c r="AI257">
        <f>PRODUCT(INDEX(Overzicht!$B$2:$E$35,MATCH(demand!AI$1,Overzicht!$B$2:$B$35,0),4),INDEX(Verdeelsleutels_percentage!$A:$AB,MATCH(demand!$C257,Verdeelsleutels_percentage!$C:$C,0),MATCH(INDEX(Overzicht!$B$1:$F$35,MATCH(demand!AI$1,Overzicht!$B:$B,0),5),Verdeelsleutels_percentage!$1:$1,0)))</f>
        <v>1.0141674905659619E-4</v>
      </c>
      <c r="AJ257">
        <f>PRODUCT(INDEX(Overzicht!$B$2:$E$35,MATCH(demand!AJ$1,Overzicht!$B$2:$B$35,0),4),INDEX(Verdeelsleutels_percentage!$A:$AB,MATCH(demand!$C257,Verdeelsleutels_percentage!$C:$C,0),MATCH(INDEX(Overzicht!$B$1:$F$35,MATCH(demand!AJ$1,Overzicht!$B:$B,0),5),Verdeelsleutels_percentage!$1:$1,0)))</f>
        <v>0</v>
      </c>
      <c r="AK257">
        <f>PRODUCT(INDEX(Overzicht!$B$2:$E$35,MATCH(demand!AK$1,Overzicht!$B$2:$B$35,0),4),INDEX(Verdeelsleutels_percentage!$A:$AB,MATCH(demand!$C257,Verdeelsleutels_percentage!$C:$C,0),MATCH(INDEX(Overzicht!$B$1:$F$35,MATCH(demand!AK$1,Overzicht!$B:$B,0),5),Verdeelsleutels_percentage!$1:$1,0)))</f>
        <v>1.3841461858680537E-4</v>
      </c>
      <c r="AL257">
        <f>PRODUCT(INDEX(Overzicht!$B$2:$E$35,MATCH(demand!AL$1,Overzicht!$B$2:$B$35,0),4),INDEX(Verdeelsleutels_percentage!$A:$AB,MATCH(demand!$C257,Verdeelsleutels_percentage!$C:$C,0),MATCH(INDEX(Overzicht!$B$1:$F$35,MATCH(demand!AL$1,Overzicht!$B:$B,0),5),Verdeelsleutels_percentage!$1:$1,0)))</f>
        <v>1.7745463921385303E-3</v>
      </c>
      <c r="AM257">
        <f>PRODUCT(INDEX(Overzicht!$B$2:$E$35,MATCH(demand!AM$1,Overzicht!$B$2:$B$35,0),4),INDEX(Verdeelsleutels_percentage!$A:$AB,MATCH(demand!$C257,Verdeelsleutels_percentage!$C:$C,0),MATCH(INDEX(Overzicht!$B$1:$F$35,MATCH(demand!AM$1,Overzicht!$B:$B,0),5),Verdeelsleutels_percentage!$1:$1,0)))</f>
        <v>3.5490927842770606E-3</v>
      </c>
      <c r="AN257">
        <f>PRODUCT(INDEX(Overzicht!$B$2:$E$35,MATCH(demand!AN$1,Overzicht!$B$2:$B$35,0),4),INDEX(Verdeelsleutels_percentage!$A:$AB,MATCH(demand!$C257,Verdeelsleutels_percentage!$C:$C,0),MATCH(INDEX(Overzicht!$B$1:$F$35,MATCH(demand!AN$1,Overzicht!$B:$B,0),5),Verdeelsleutels_percentage!$1:$1,0)))</f>
        <v>1.7745463921385303E-3</v>
      </c>
      <c r="AO257">
        <f>PRODUCT(INDEX(Overzicht!$B$2:$E$35,MATCH(demand!AO$1,Overzicht!$B$2:$B$35,0),4),INDEX(Verdeelsleutels_percentage!$A:$AB,MATCH(demand!$C257,Verdeelsleutels_percentage!$C:$C,0),MATCH(INDEX(Overzicht!$B$1:$F$35,MATCH(demand!AO$1,Overzicht!$B:$B,0),5),Verdeelsleutels_percentage!$1:$1,0)))</f>
        <v>6.2109123724848562E-3</v>
      </c>
    </row>
    <row r="258" spans="2:41">
      <c r="B258" t="str">
        <f>INDEX('ETLocal datasets'!B:C,MATCH(C258,'ETLocal datasets'!C:C,0),1)</f>
        <v>GM0809</v>
      </c>
      <c r="C258" t="str">
        <f>'ETLocal datasets'!C241</f>
        <v>Loon op Zand</v>
      </c>
      <c r="D258">
        <f t="shared" si="18"/>
        <v>1.719152127964919E-2</v>
      </c>
      <c r="E258">
        <f t="shared" si="19"/>
        <v>6.906301617359413E-2</v>
      </c>
      <c r="F258">
        <f t="shared" si="20"/>
        <v>1.4172618323296684E-2</v>
      </c>
      <c r="G258">
        <f t="shared" si="21"/>
        <v>2.915510055078175E-2</v>
      </c>
      <c r="H258">
        <f>PRODUCT(INDEX(Overzicht!$B$2:$E$35,MATCH(demand!H$1,Overzicht!$B$2:$B$35,0),4),INDEX(Verdeelsleutels_percentage!$A:$AB,MATCH(demand!$C258,Verdeelsleutels_percentage!$C:$C,0),MATCH(INDEX(Overzicht!$B$1:$F$35,MATCH(demand!H$1,Overzicht!$B:$B,0),5),Verdeelsleutels_percentage!$1:$1,0)))</f>
        <v>1.4172618323296684E-2</v>
      </c>
      <c r="I258">
        <f>PRODUCT(INDEX(Overzicht!$B$2:$E$35,MATCH(demand!I$1,Overzicht!$B$2:$B$35,0),4),INDEX(Verdeelsleutels_percentage!$A:$AB,MATCH(demand!$C258,Verdeelsleutels_percentage!$C:$C,0),MATCH(INDEX(Overzicht!$B$1:$F$35,MATCH(demand!I$1,Overzicht!$B:$B,0),5),Verdeelsleutels_percentage!$1:$1,0)))</f>
        <v>2.9810834221185066E-3</v>
      </c>
      <c r="J258">
        <f>PRODUCT(INDEX(Overzicht!$B$2:$E$35,MATCH(demand!J$1,Overzicht!$B$2:$B$35,0),4),INDEX(Verdeelsleutels_percentage!$A:$AB,MATCH(demand!$C258,Verdeelsleutels_percentage!$C:$C,0),MATCH(INDEX(Overzicht!$B$1:$F$35,MATCH(demand!J$1,Overzicht!$B:$B,0),5),Verdeelsleutels_percentage!$1:$1,0)))</f>
        <v>3.2394556167535276E-3</v>
      </c>
      <c r="K258">
        <f>PRODUCT(INDEX(Overzicht!$B$2:$E$35,MATCH(demand!K$1,Overzicht!$B$2:$B$35,0),4),INDEX(Verdeelsleutels_percentage!$A:$AB,MATCH(demand!$C258,Verdeelsleutels_percentage!$C:$C,0),MATCH(INDEX(Overzicht!$B$1:$F$35,MATCH(demand!K$1,Overzicht!$B:$B,0),5),Verdeelsleutels_percentage!$1:$1,0)))</f>
        <v>3.4779306591382583E-4</v>
      </c>
      <c r="L258">
        <f>PRODUCT(INDEX(Overzicht!$B$2:$E$35,MATCH(demand!L$1,Overzicht!$B$2:$B$35,0),4),INDEX(Verdeelsleutels_percentage!$A:$AB,MATCH(demand!$C258,Verdeelsleutels_percentage!$C:$C,0),MATCH(INDEX(Overzicht!$B$1:$F$35,MATCH(demand!L$1,Overzicht!$B:$B,0),5),Verdeelsleutels_percentage!$1:$1,0)))</f>
        <v>4.8591834251302916E-3</v>
      </c>
      <c r="M258">
        <f>PRODUCT(INDEX(Overzicht!$B$2:$E$35,MATCH(demand!M$1,Overzicht!$B$2:$B$35,0),4),INDEX(Verdeelsleutels_percentage!$A:$AB,MATCH(demand!$C258,Verdeelsleutels_percentage!$C:$C,0),MATCH(INDEX(Overzicht!$B$1:$F$35,MATCH(demand!M$1,Overzicht!$B:$B,0),5),Verdeelsleutels_percentage!$1:$1,0)))</f>
        <v>1.5385078014093915E-3</v>
      </c>
      <c r="N258">
        <f>PRODUCT(INDEX(Overzicht!$B$2:$E$35,MATCH(demand!N$1,Overzicht!$B$2:$B$35,0),4),INDEX(Verdeelsleutels_percentage!$A:$AB,MATCH(demand!$C258,Verdeelsleutels_percentage!$C:$C,0),MATCH(INDEX(Overzicht!$B$1:$F$35,MATCH(demand!N$1,Overzicht!$B:$B,0),5),Verdeelsleutels_percentage!$1:$1,0)))</f>
        <v>1.2898974202220321E-2</v>
      </c>
      <c r="O258">
        <f>PRODUCT(INDEX(Overzicht!$B$2:$E$35,MATCH(demand!O$1,Overzicht!$B$2:$B$35,0),4),INDEX(Verdeelsleutels_percentage!$A:$AB,MATCH(demand!$C258,Verdeelsleutels_percentage!$C:$C,0),MATCH(INDEX(Overzicht!$B$1:$F$35,MATCH(demand!O$1,Overzicht!$B:$B,0),5),Verdeelsleutels_percentage!$1:$1,0)))</f>
        <v>0</v>
      </c>
      <c r="P258">
        <f>PRODUCT(INDEX(Overzicht!$B$2:$E$35,MATCH(demand!P$1,Overzicht!$B$2:$B$35,0),4),INDEX(Verdeelsleutels_percentage!$A:$AB,MATCH(demand!$C258,Verdeelsleutels_percentage!$C:$C,0),MATCH(INDEX(Overzicht!$B$1:$F$35,MATCH(demand!P$1,Overzicht!$B:$B,0),5),Verdeelsleutels_percentage!$1:$1,0)))</f>
        <v>1.9234193946358357E-3</v>
      </c>
      <c r="Q258">
        <f>PRODUCT(INDEX(Overzicht!$B$2:$E$35,MATCH(demand!Q$1,Overzicht!$B$2:$B$35,0),4),INDEX(Verdeelsleutels_percentage!$A:$AB,MATCH(demand!$C258,Verdeelsleutels_percentage!$C:$C,0),MATCH(INDEX(Overzicht!$B$1:$F$35,MATCH(demand!Q$1,Overzicht!$B:$B,0),5),Verdeelsleutels_percentage!$1:$1,0)))</f>
        <v>4.8085669311185176E-3</v>
      </c>
      <c r="R258">
        <f>PRODUCT(INDEX(Overzicht!$B$2:$E$35,MATCH(demand!R$1,Overzicht!$B$2:$B$35,0),4),INDEX(Verdeelsleutels_percentage!$A:$AB,MATCH(demand!$C258,Verdeelsleutels_percentage!$C:$C,0),MATCH(INDEX(Overzicht!$B$1:$F$35,MATCH(demand!R$1,Overzicht!$B:$B,0),5),Verdeelsleutels_percentage!$1:$1,0)))</f>
        <v>8.6048039820015574E-4</v>
      </c>
      <c r="S258">
        <f>PRODUCT(INDEX(Overzicht!$B$2:$E$35,MATCH(demand!S$1,Overzicht!$B$2:$B$35,0),4),INDEX(Verdeelsleutels_percentage!$A:$AB,MATCH(demand!$C258,Verdeelsleutels_percentage!$C:$C,0),MATCH(INDEX(Overzicht!$B$1:$F$35,MATCH(demand!S$1,Overzicht!$B:$B,0),5),Verdeelsleutels_percentage!$1:$1,0)))</f>
        <v>6.6138885508717866E-3</v>
      </c>
      <c r="T258">
        <f>PRODUCT(INDEX(Overzicht!$B$2:$E$35,MATCH(demand!T$1,Overzicht!$B$2:$B$35,0),4),INDEX(Verdeelsleutels_percentage!$A:$AB,MATCH(demand!$C258,Verdeelsleutels_percentage!$C:$C,0),MATCH(INDEX(Overzicht!$B$1:$F$35,MATCH(demand!T$1,Overzicht!$B:$B,0),5),Verdeelsleutels_percentage!$1:$1,0)))</f>
        <v>5.3990926945892128E-3</v>
      </c>
      <c r="U258">
        <f>PRODUCT(INDEX(Overzicht!$B$2:$E$35,MATCH(demand!U$1,Overzicht!$B$2:$B$35,0),4),INDEX(Verdeelsleutels_percentage!$A:$AB,MATCH(demand!$C258,Verdeelsleutels_percentage!$C:$C,0),MATCH(INDEX(Overzicht!$B$1:$F$35,MATCH(demand!U$1,Overzicht!$B:$B,0),5),Verdeelsleutels_percentage!$1:$1,0)))</f>
        <v>1.6872164670591289E-2</v>
      </c>
      <c r="V258">
        <f>PRODUCT(INDEX(Overzicht!$B$2:$E$35,MATCH(demand!V$1,Overzicht!$B$2:$B$35,0),4),INDEX(Verdeelsleutels_percentage!$A:$AB,MATCH(demand!$C258,Verdeelsleutels_percentage!$C:$C,0),MATCH(INDEX(Overzicht!$B$1:$F$35,MATCH(demand!V$1,Overzicht!$B:$B,0),5),Verdeelsleutels_percentage!$1:$1,0)))</f>
        <v>1.4847504910120337E-3</v>
      </c>
      <c r="W258">
        <f>PRODUCT(INDEX(Overzicht!$B$2:$E$35,MATCH(demand!W$1,Overzicht!$B$2:$B$35,0),4),INDEX(Verdeelsleutels_percentage!$A:$AB,MATCH(demand!$C258,Verdeelsleutels_percentage!$C:$C,0),MATCH(INDEX(Overzicht!$B$1:$F$35,MATCH(demand!W$1,Overzicht!$B:$B,0),5),Verdeelsleutels_percentage!$1:$1,0)))</f>
        <v>1.6197278083767638E-2</v>
      </c>
      <c r="X258">
        <f>PRODUCT(INDEX(Overzicht!$B$2:$E$35,MATCH(demand!X$1,Overzicht!$B$2:$B$35,0),4),INDEX(Verdeelsleutels_percentage!$A:$AB,MATCH(demand!$C258,Verdeelsleutels_percentage!$C:$C,0),MATCH(INDEX(Overzicht!$B$1:$F$35,MATCH(demand!X$1,Overzicht!$B:$B,0),5),Verdeelsleutels_percentage!$1:$1,0)))</f>
        <v>8.5126146452955131E-3</v>
      </c>
      <c r="Y258">
        <f>PRODUCT(INDEX(Overzicht!$B$2:$E$35,MATCH(demand!Y$1,Overzicht!$B$2:$B$35,0),4),INDEX(Verdeelsleutels_percentage!$A:$AB,MATCH(demand!$C258,Verdeelsleutels_percentage!$C:$C,0),MATCH(INDEX(Overzicht!$B$1:$F$35,MATCH(demand!Y$1,Overzicht!$B:$B,0),5),Verdeelsleutels_percentage!$1:$1,0)))</f>
        <v>8.5946670351296348E-7</v>
      </c>
      <c r="Z258">
        <f>PRODUCT(INDEX(Overzicht!$B$2:$E$35,MATCH(demand!Z$1,Overzicht!$B$2:$B$35,0),4),INDEX(Verdeelsleutels_percentage!$A:$AB,MATCH(demand!$C258,Verdeelsleutels_percentage!$C:$C,0),MATCH(INDEX(Overzicht!$B$1:$F$35,MATCH(demand!Z$1,Overzicht!$B:$B,0),5),Verdeelsleutels_percentage!$1:$1,0)))</f>
        <v>0</v>
      </c>
      <c r="AA258">
        <f>PRODUCT(INDEX(Overzicht!$B$2:$E$35,MATCH(demand!AA$1,Overzicht!$B$2:$B$35,0),4),INDEX(Verdeelsleutels_percentage!$A:$AB,MATCH(demand!$C258,Verdeelsleutels_percentage!$C:$C,0),MATCH(INDEX(Overzicht!$B$1:$F$35,MATCH(demand!AA$1,Overzicht!$B:$B,0),5),Verdeelsleutels_percentage!$1:$1,0)))</f>
        <v>2.0104484292700902E-5</v>
      </c>
      <c r="AB258">
        <f>PRODUCT(INDEX(Overzicht!$B$2:$E$35,MATCH(demand!AB$1,Overzicht!$B$2:$B$35,0),4),INDEX(Verdeelsleutels_percentage!$A:$AB,MATCH(demand!$C258,Verdeelsleutels_percentage!$C:$C,0),MATCH(INDEX(Overzicht!$B$1:$F$35,MATCH(demand!AB$1,Overzicht!$B:$B,0),5),Verdeelsleutels_percentage!$1:$1,0)))</f>
        <v>4.8618348215176584E-3</v>
      </c>
      <c r="AC258">
        <f>PRODUCT(INDEX(Overzicht!$B$2:$E$35,MATCH(demand!AC$1,Overzicht!$B$2:$B$35,0),4),INDEX(Verdeelsleutels_percentage!$A:$AB,MATCH(demand!$C258,Verdeelsleutels_percentage!$C:$C,0),MATCH(INDEX(Overzicht!$B$1:$F$35,MATCH(demand!AC$1,Overzicht!$B:$B,0),5),Verdeelsleutels_percentage!$1:$1,0)))</f>
        <v>1.2308563536943143E-3</v>
      </c>
      <c r="AD258">
        <f>PRODUCT(INDEX(Overzicht!$B$2:$E$35,MATCH(demand!AD$1,Overzicht!$B$2:$B$35,0),4),INDEX(Verdeelsleutels_percentage!$A:$AB,MATCH(demand!$C258,Verdeelsleutels_percentage!$C:$C,0),MATCH(INDEX(Overzicht!$B$1:$F$35,MATCH(demand!AD$1,Overzicht!$B:$B,0),5),Verdeelsleutels_percentage!$1:$1,0)))</f>
        <v>0</v>
      </c>
      <c r="AE258">
        <f>PRODUCT(INDEX(Overzicht!$B$2:$E$35,MATCH(demand!AE$1,Overzicht!$B$2:$B$35,0),4),INDEX(Verdeelsleutels_percentage!$A:$AB,MATCH(demand!$C258,Verdeelsleutels_percentage!$C:$C,0),MATCH(INDEX(Overzicht!$B$1:$F$35,MATCH(demand!AE$1,Overzicht!$B:$B,0),5),Verdeelsleutels_percentage!$1:$1,0)))</f>
        <v>0</v>
      </c>
      <c r="AF258">
        <f>PRODUCT(INDEX(Overzicht!$B$2:$E$35,MATCH(demand!AF$1,Overzicht!$B$2:$B$35,0),4),INDEX(Verdeelsleutels_percentage!$A:$AB,MATCH(demand!$C258,Verdeelsleutels_percentage!$C:$C,0),MATCH(INDEX(Overzicht!$B$1:$F$35,MATCH(demand!AF$1,Overzicht!$B:$B,0),5),Verdeelsleutels_percentage!$1:$1,0)))</f>
        <v>0</v>
      </c>
      <c r="AG258">
        <f>PRODUCT(INDEX(Overzicht!$B$2:$E$35,MATCH(demand!AG$1,Overzicht!$B$2:$B$35,0),4),INDEX(Verdeelsleutels_percentage!$A:$AB,MATCH(demand!$C258,Verdeelsleutels_percentage!$C:$C,0),MATCH(INDEX(Overzicht!$B$1:$F$35,MATCH(demand!AG$1,Overzicht!$B:$B,0),5),Verdeelsleutels_percentage!$1:$1,0)))</f>
        <v>0</v>
      </c>
      <c r="AH258">
        <f>PRODUCT(INDEX(Overzicht!$B$2:$E$35,MATCH(demand!AH$1,Overzicht!$B$2:$B$35,0),4),INDEX(Verdeelsleutels_percentage!$A:$AB,MATCH(demand!$C258,Verdeelsleutels_percentage!$C:$C,0),MATCH(INDEX(Overzicht!$B$1:$F$35,MATCH(demand!AH$1,Overzicht!$B:$B,0),5),Verdeelsleutels_percentage!$1:$1,0)))</f>
        <v>2.6135829580511174E-4</v>
      </c>
      <c r="AI258">
        <f>PRODUCT(INDEX(Overzicht!$B$2:$E$35,MATCH(demand!AI$1,Overzicht!$B$2:$B$35,0),4),INDEX(Verdeelsleutels_percentage!$A:$AB,MATCH(demand!$C258,Verdeelsleutels_percentage!$C:$C,0),MATCH(INDEX(Overzicht!$B$1:$F$35,MATCH(demand!AI$1,Overzicht!$B:$B,0),5),Verdeelsleutels_percentage!$1:$1,0)))</f>
        <v>4.0208968585401803E-5</v>
      </c>
      <c r="AJ258">
        <f>PRODUCT(INDEX(Overzicht!$B$2:$E$35,MATCH(demand!AJ$1,Overzicht!$B$2:$B$35,0),4),INDEX(Verdeelsleutels_percentage!$A:$AB,MATCH(demand!$C258,Verdeelsleutels_percentage!$C:$C,0),MATCH(INDEX(Overzicht!$B$1:$F$35,MATCH(demand!AJ$1,Overzicht!$B:$B,0),5),Verdeelsleutels_percentage!$1:$1,0)))</f>
        <v>0</v>
      </c>
      <c r="AK258">
        <f>PRODUCT(INDEX(Overzicht!$B$2:$E$35,MATCH(demand!AK$1,Overzicht!$B$2:$B$35,0),4),INDEX(Verdeelsleutels_percentage!$A:$AB,MATCH(demand!$C258,Verdeelsleutels_percentage!$C:$C,0),MATCH(INDEX(Overzicht!$B$1:$F$35,MATCH(demand!AK$1,Overzicht!$B:$B,0),5),Verdeelsleutels_percentage!$1:$1,0)))</f>
        <v>2.1056461508897929E-4</v>
      </c>
      <c r="AL258">
        <f>PRODUCT(INDEX(Overzicht!$B$2:$E$35,MATCH(demand!AL$1,Overzicht!$B$2:$B$35,0),4),INDEX(Verdeelsleutels_percentage!$A:$AB,MATCH(demand!$C258,Verdeelsleutels_percentage!$C:$C,0),MATCH(INDEX(Overzicht!$B$1:$F$35,MATCH(demand!AL$1,Overzicht!$B:$B,0),5),Verdeelsleutels_percentage!$1:$1,0)))</f>
        <v>2.6995463472946064E-3</v>
      </c>
      <c r="AM258">
        <f>PRODUCT(INDEX(Overzicht!$B$2:$E$35,MATCH(demand!AM$1,Overzicht!$B$2:$B$35,0),4),INDEX(Verdeelsleutels_percentage!$A:$AB,MATCH(demand!$C258,Verdeelsleutels_percentage!$C:$C,0),MATCH(INDEX(Overzicht!$B$1:$F$35,MATCH(demand!AM$1,Overzicht!$B:$B,0),5),Verdeelsleutels_percentage!$1:$1,0)))</f>
        <v>5.3990926945892128E-3</v>
      </c>
      <c r="AN258">
        <f>PRODUCT(INDEX(Overzicht!$B$2:$E$35,MATCH(demand!AN$1,Overzicht!$B$2:$B$35,0),4),INDEX(Verdeelsleutels_percentage!$A:$AB,MATCH(demand!$C258,Verdeelsleutels_percentage!$C:$C,0),MATCH(INDEX(Overzicht!$B$1:$F$35,MATCH(demand!AN$1,Overzicht!$B:$B,0),5),Verdeelsleutels_percentage!$1:$1,0)))</f>
        <v>2.6995463472946064E-3</v>
      </c>
      <c r="AO258">
        <f>PRODUCT(INDEX(Overzicht!$B$2:$E$35,MATCH(demand!AO$1,Overzicht!$B$2:$B$35,0),4),INDEX(Verdeelsleutels_percentage!$A:$AB,MATCH(demand!$C258,Verdeelsleutels_percentage!$C:$C,0),MATCH(INDEX(Overzicht!$B$1:$F$35,MATCH(demand!AO$1,Overzicht!$B:$B,0),5),Verdeelsleutels_percentage!$1:$1,0)))</f>
        <v>9.4484122155311222E-3</v>
      </c>
    </row>
    <row r="259" spans="2:41">
      <c r="B259" t="str">
        <f>INDEX('ETLocal datasets'!B:C,MATCH(C259,'ETLocal datasets'!C:C,0),1)</f>
        <v>GM0815</v>
      </c>
      <c r="C259" t="str">
        <f>'ETLocal datasets'!C242</f>
        <v>Mill en Sint Hubert</v>
      </c>
      <c r="D259">
        <f t="shared" si="18"/>
        <v>2.162578464541506E-2</v>
      </c>
      <c r="E259">
        <f t="shared" si="19"/>
        <v>5.4976739253528945E-2</v>
      </c>
      <c r="F259">
        <f t="shared" si="20"/>
        <v>6.6169668692512623E-3</v>
      </c>
      <c r="G259">
        <f t="shared" si="21"/>
        <v>1.3612046131031171E-2</v>
      </c>
      <c r="H259">
        <f>PRODUCT(INDEX(Overzicht!$B$2:$E$35,MATCH(demand!H$1,Overzicht!$B$2:$B$35,0),4),INDEX(Verdeelsleutels_percentage!$A:$AB,MATCH(demand!$C259,Verdeelsleutels_percentage!$C:$C,0),MATCH(INDEX(Overzicht!$B$1:$F$35,MATCH(demand!H$1,Overzicht!$B:$B,0),5),Verdeelsleutels_percentage!$1:$1,0)))</f>
        <v>6.6169668692512623E-3</v>
      </c>
      <c r="I259">
        <f>PRODUCT(INDEX(Overzicht!$B$2:$E$35,MATCH(demand!I$1,Overzicht!$B$2:$B$35,0),4),INDEX(Verdeelsleutels_percentage!$A:$AB,MATCH(demand!$C259,Verdeelsleutels_percentage!$C:$C,0),MATCH(INDEX(Overzicht!$B$1:$F$35,MATCH(demand!I$1,Overzicht!$B:$B,0),5),Verdeelsleutels_percentage!$1:$1,0)))</f>
        <v>6.9699453686177934E-3</v>
      </c>
      <c r="J259">
        <f>PRODUCT(INDEX(Overzicht!$B$2:$E$35,MATCH(demand!J$1,Overzicht!$B$2:$B$35,0),4),INDEX(Verdeelsleutels_percentage!$A:$AB,MATCH(demand!$C259,Verdeelsleutels_percentage!$C:$C,0),MATCH(INDEX(Overzicht!$B$1:$F$35,MATCH(demand!J$1,Overzicht!$B:$B,0),5),Verdeelsleutels_percentage!$1:$1,0)))</f>
        <v>1.5124495701145742E-3</v>
      </c>
      <c r="K259">
        <f>PRODUCT(INDEX(Overzicht!$B$2:$E$35,MATCH(demand!K$1,Overzicht!$B$2:$B$35,0),4),INDEX(Verdeelsleutels_percentage!$A:$AB,MATCH(demand!$C259,Verdeelsleutels_percentage!$C:$C,0),MATCH(INDEX(Overzicht!$B$1:$F$35,MATCH(demand!K$1,Overzicht!$B:$B,0),5),Verdeelsleutels_percentage!$1:$1,0)))</f>
        <v>8.1316029300540927E-4</v>
      </c>
      <c r="L259">
        <f>PRODUCT(INDEX(Overzicht!$B$2:$E$35,MATCH(demand!L$1,Overzicht!$B$2:$B$35,0),4),INDEX(Verdeelsleutels_percentage!$A:$AB,MATCH(demand!$C259,Verdeelsleutels_percentage!$C:$C,0),MATCH(INDEX(Overzicht!$B$1:$F$35,MATCH(demand!L$1,Overzicht!$B:$B,0),5),Verdeelsleutels_percentage!$1:$1,0)))</f>
        <v>2.2686743551718616E-3</v>
      </c>
      <c r="M259">
        <f>PRODUCT(INDEX(Overzicht!$B$2:$E$35,MATCH(demand!M$1,Overzicht!$B$2:$B$35,0),4),INDEX(Verdeelsleutels_percentage!$A:$AB,MATCH(demand!$C259,Verdeelsleutels_percentage!$C:$C,0),MATCH(INDEX(Overzicht!$B$1:$F$35,MATCH(demand!M$1,Overzicht!$B:$B,0),5),Verdeelsleutels_percentage!$1:$1,0)))</f>
        <v>5.5352322452518893E-3</v>
      </c>
      <c r="N259">
        <f>PRODUCT(INDEX(Overzicht!$B$2:$E$35,MATCH(demand!N$1,Overzicht!$B$2:$B$35,0),4),INDEX(Verdeelsleutels_percentage!$A:$AB,MATCH(demand!$C259,Verdeelsleutels_percentage!$C:$C,0),MATCH(INDEX(Overzicht!$B$1:$F$35,MATCH(demand!N$1,Overzicht!$B:$B,0),5),Verdeelsleutels_percentage!$1:$1,0)))</f>
        <v>2.5839390442860068E-2</v>
      </c>
      <c r="O259">
        <f>PRODUCT(INDEX(Overzicht!$B$2:$E$35,MATCH(demand!O$1,Overzicht!$B$2:$B$35,0),4),INDEX(Verdeelsleutels_percentage!$A:$AB,MATCH(demand!$C259,Verdeelsleutels_percentage!$C:$C,0),MATCH(INDEX(Overzicht!$B$1:$F$35,MATCH(demand!O$1,Overzicht!$B:$B,0),5),Verdeelsleutels_percentage!$1:$1,0)))</f>
        <v>0</v>
      </c>
      <c r="P259">
        <f>PRODUCT(INDEX(Overzicht!$B$2:$E$35,MATCH(demand!P$1,Overzicht!$B$2:$B$35,0),4),INDEX(Verdeelsleutels_percentage!$A:$AB,MATCH(demand!$C259,Verdeelsleutels_percentage!$C:$C,0),MATCH(INDEX(Overzicht!$B$1:$F$35,MATCH(demand!P$1,Overzicht!$B:$B,0),5),Verdeelsleutels_percentage!$1:$1,0)))</f>
        <v>2.9919306584428084E-3</v>
      </c>
      <c r="Q259">
        <f>PRODUCT(INDEX(Overzicht!$B$2:$E$35,MATCH(demand!Q$1,Overzicht!$B$2:$B$35,0),4),INDEX(Verdeelsleutels_percentage!$A:$AB,MATCH(demand!$C259,Verdeelsleutels_percentage!$C:$C,0),MATCH(INDEX(Overzicht!$B$1:$F$35,MATCH(demand!Q$1,Overzicht!$B:$B,0),5),Verdeelsleutels_percentage!$1:$1,0)))</f>
        <v>2.2450423306388211E-3</v>
      </c>
      <c r="R259">
        <f>PRODUCT(INDEX(Overzicht!$B$2:$E$35,MATCH(demand!R$1,Overzicht!$B$2:$B$35,0),4),INDEX(Verdeelsleutels_percentage!$A:$AB,MATCH(demand!$C259,Verdeelsleutels_percentage!$C:$C,0),MATCH(INDEX(Overzicht!$B$1:$F$35,MATCH(demand!R$1,Overzicht!$B:$B,0),5),Verdeelsleutels_percentage!$1:$1,0)))</f>
        <v>4.0174441706168379E-4</v>
      </c>
      <c r="S259">
        <f>PRODUCT(INDEX(Overzicht!$B$2:$E$35,MATCH(demand!S$1,Overzicht!$B$2:$B$35,0),4),INDEX(Verdeelsleutels_percentage!$A:$AB,MATCH(demand!$C259,Verdeelsleutels_percentage!$C:$C,0),MATCH(INDEX(Overzicht!$B$1:$F$35,MATCH(demand!S$1,Overzicht!$B:$B,0),5),Verdeelsleutels_percentage!$1:$1,0)))</f>
        <v>3.0879178723172561E-3</v>
      </c>
      <c r="T259">
        <f>PRODUCT(INDEX(Overzicht!$B$2:$E$35,MATCH(demand!T$1,Overzicht!$B$2:$B$35,0),4),INDEX(Verdeelsleutels_percentage!$A:$AB,MATCH(demand!$C259,Verdeelsleutels_percentage!$C:$C,0),MATCH(INDEX(Overzicht!$B$1:$F$35,MATCH(demand!T$1,Overzicht!$B:$B,0),5),Verdeelsleutels_percentage!$1:$1,0)))</f>
        <v>2.5207492835242905E-3</v>
      </c>
      <c r="U259">
        <f>PRODUCT(INDEX(Overzicht!$B$2:$E$35,MATCH(demand!U$1,Overzicht!$B$2:$B$35,0),4),INDEX(Verdeelsleutels_percentage!$A:$AB,MATCH(demand!$C259,Verdeelsleutels_percentage!$C:$C,0),MATCH(INDEX(Overzicht!$B$1:$F$35,MATCH(demand!U$1,Overzicht!$B:$B,0),5),Verdeelsleutels_percentage!$1:$1,0)))</f>
        <v>7.8773415110134082E-3</v>
      </c>
      <c r="V259">
        <f>PRODUCT(INDEX(Overzicht!$B$2:$E$35,MATCH(demand!V$1,Overzicht!$B$2:$B$35,0),4),INDEX(Verdeelsleutels_percentage!$A:$AB,MATCH(demand!$C259,Verdeelsleutels_percentage!$C:$C,0),MATCH(INDEX(Overzicht!$B$1:$F$35,MATCH(demand!V$1,Overzicht!$B:$B,0),5),Verdeelsleutels_percentage!$1:$1,0)))</f>
        <v>6.9320605296917996E-4</v>
      </c>
      <c r="W259">
        <f>PRODUCT(INDEX(Overzicht!$B$2:$E$35,MATCH(demand!W$1,Overzicht!$B$2:$B$35,0),4),INDEX(Verdeelsleutels_percentage!$A:$AB,MATCH(demand!$C259,Verdeelsleutels_percentage!$C:$C,0),MATCH(INDEX(Overzicht!$B$1:$F$35,MATCH(demand!W$1,Overzicht!$B:$B,0),5),Verdeelsleutels_percentage!$1:$1,0)))</f>
        <v>7.5622478505728719E-3</v>
      </c>
      <c r="X259">
        <f>PRODUCT(INDEX(Overzicht!$B$2:$E$35,MATCH(demand!X$1,Overzicht!$B$2:$B$35,0),4),INDEX(Verdeelsleutels_percentage!$A:$AB,MATCH(demand!$C259,Verdeelsleutels_percentage!$C:$C,0),MATCH(INDEX(Overzicht!$B$1:$F$35,MATCH(demand!X$1,Overzicht!$B:$B,0),5),Verdeelsleutels_percentage!$1:$1,0)))</f>
        <v>4.4539514167667828E-3</v>
      </c>
      <c r="Y259">
        <f>PRODUCT(INDEX(Overzicht!$B$2:$E$35,MATCH(demand!Y$1,Overzicht!$B$2:$B$35,0),4),INDEX(Verdeelsleutels_percentage!$A:$AB,MATCH(demand!$C259,Verdeelsleutels_percentage!$C:$C,0),MATCH(INDEX(Overzicht!$B$1:$F$35,MATCH(demand!Y$1,Overzicht!$B:$B,0),5),Verdeelsleutels_percentage!$1:$1,0)))</f>
        <v>1.4650695764509234E-6</v>
      </c>
      <c r="Z259">
        <f>PRODUCT(INDEX(Overzicht!$B$2:$E$35,MATCH(demand!Z$1,Overzicht!$B$2:$B$35,0),4),INDEX(Verdeelsleutels_percentage!$A:$AB,MATCH(demand!$C259,Verdeelsleutels_percentage!$C:$C,0),MATCH(INDEX(Overzicht!$B$1:$F$35,MATCH(demand!Z$1,Overzicht!$B:$B,0),5),Verdeelsleutels_percentage!$1:$1,0)))</f>
        <v>0</v>
      </c>
      <c r="AA259">
        <f>PRODUCT(INDEX(Overzicht!$B$2:$E$35,MATCH(demand!AA$1,Overzicht!$B$2:$B$35,0),4),INDEX(Verdeelsleutels_percentage!$A:$AB,MATCH(demand!$C259,Verdeelsleutels_percentage!$C:$C,0),MATCH(INDEX(Overzicht!$B$1:$F$35,MATCH(demand!AA$1,Overzicht!$B:$B,0),5),Verdeelsleutels_percentage!$1:$1,0)))</f>
        <v>3.4270633367273066E-5</v>
      </c>
      <c r="AB259">
        <f>PRODUCT(INDEX(Overzicht!$B$2:$E$35,MATCH(demand!AB$1,Overzicht!$B$2:$B$35,0),4),INDEX(Verdeelsleutels_percentage!$A:$AB,MATCH(demand!$C259,Verdeelsleutels_percentage!$C:$C,0),MATCH(INDEX(Overzicht!$B$1:$F$35,MATCH(demand!AB$1,Overzicht!$B:$B,0),5),Verdeelsleutels_percentage!$1:$1,0)))</f>
        <v>4.6299105944125861E-3</v>
      </c>
      <c r="AC259">
        <f>PRODUCT(INDEX(Overzicht!$B$2:$E$35,MATCH(demand!AC$1,Overzicht!$B$2:$B$35,0),4),INDEX(Verdeelsleutels_percentage!$A:$AB,MATCH(demand!$C259,Verdeelsleutels_percentage!$C:$C,0),MATCH(INDEX(Overzicht!$B$1:$F$35,MATCH(demand!AC$1,Overzicht!$B:$B,0),5),Verdeelsleutels_percentage!$1:$1,0)))</f>
        <v>7.1076152850753328E-4</v>
      </c>
      <c r="AD259">
        <f>PRODUCT(INDEX(Overzicht!$B$2:$E$35,MATCH(demand!AD$1,Overzicht!$B$2:$B$35,0),4),INDEX(Verdeelsleutels_percentage!$A:$AB,MATCH(demand!$C259,Verdeelsleutels_percentage!$C:$C,0),MATCH(INDEX(Overzicht!$B$1:$F$35,MATCH(demand!AD$1,Overzicht!$B:$B,0),5),Verdeelsleutels_percentage!$1:$1,0)))</f>
        <v>0</v>
      </c>
      <c r="AE259">
        <f>PRODUCT(INDEX(Overzicht!$B$2:$E$35,MATCH(demand!AE$1,Overzicht!$B$2:$B$35,0),4),INDEX(Verdeelsleutels_percentage!$A:$AB,MATCH(demand!$C259,Verdeelsleutels_percentage!$C:$C,0),MATCH(INDEX(Overzicht!$B$1:$F$35,MATCH(demand!AE$1,Overzicht!$B:$B,0),5),Verdeelsleutels_percentage!$1:$1,0)))</f>
        <v>0</v>
      </c>
      <c r="AF259">
        <f>PRODUCT(INDEX(Overzicht!$B$2:$E$35,MATCH(demand!AF$1,Overzicht!$B$2:$B$35,0),4),INDEX(Verdeelsleutels_percentage!$A:$AB,MATCH(demand!$C259,Verdeelsleutels_percentage!$C:$C,0),MATCH(INDEX(Overzicht!$B$1:$F$35,MATCH(demand!AF$1,Overzicht!$B:$B,0),5),Verdeelsleutels_percentage!$1:$1,0)))</f>
        <v>0</v>
      </c>
      <c r="AG259">
        <f>PRODUCT(INDEX(Overzicht!$B$2:$E$35,MATCH(demand!AG$1,Overzicht!$B$2:$B$35,0),4),INDEX(Verdeelsleutels_percentage!$A:$AB,MATCH(demand!$C259,Verdeelsleutels_percentage!$C:$C,0),MATCH(INDEX(Overzicht!$B$1:$F$35,MATCH(demand!AG$1,Overzicht!$B:$B,0),5),Verdeelsleutels_percentage!$1:$1,0)))</f>
        <v>0</v>
      </c>
      <c r="AH259">
        <f>PRODUCT(INDEX(Overzicht!$B$2:$E$35,MATCH(demand!AH$1,Overzicht!$B$2:$B$35,0),4),INDEX(Verdeelsleutels_percentage!$A:$AB,MATCH(demand!$C259,Verdeelsleutels_percentage!$C:$C,0),MATCH(INDEX(Overzicht!$B$1:$F$35,MATCH(demand!AH$1,Overzicht!$B:$B,0),5),Verdeelsleutels_percentage!$1:$1,0)))</f>
        <v>4.4551823377454985E-4</v>
      </c>
      <c r="AI259">
        <f>PRODUCT(INDEX(Overzicht!$B$2:$E$35,MATCH(demand!AI$1,Overzicht!$B$2:$B$35,0),4),INDEX(Verdeelsleutels_percentage!$A:$AB,MATCH(demand!$C259,Verdeelsleutels_percentage!$C:$C,0),MATCH(INDEX(Overzicht!$B$1:$F$35,MATCH(demand!AI$1,Overzicht!$B:$B,0),5),Verdeelsleutels_percentage!$1:$1,0)))</f>
        <v>6.8541266734546132E-5</v>
      </c>
      <c r="AJ259">
        <f>PRODUCT(INDEX(Overzicht!$B$2:$E$35,MATCH(demand!AJ$1,Overzicht!$B$2:$B$35,0),4),INDEX(Verdeelsleutels_percentage!$A:$AB,MATCH(demand!$C259,Verdeelsleutels_percentage!$C:$C,0),MATCH(INDEX(Overzicht!$B$1:$F$35,MATCH(demand!AJ$1,Overzicht!$B:$B,0),5),Verdeelsleutels_percentage!$1:$1,0)))</f>
        <v>0</v>
      </c>
      <c r="AK259">
        <f>PRODUCT(INDEX(Overzicht!$B$2:$E$35,MATCH(demand!AK$1,Overzicht!$B$2:$B$35,0),4),INDEX(Verdeelsleutels_percentage!$A:$AB,MATCH(demand!$C259,Verdeelsleutels_percentage!$C:$C,0),MATCH(INDEX(Overzicht!$B$1:$F$35,MATCH(demand!AK$1,Overzicht!$B:$B,0),5),Verdeelsleutels_percentage!$1:$1,0)))</f>
        <v>9.8309222057447324E-5</v>
      </c>
      <c r="AL259">
        <f>PRODUCT(INDEX(Overzicht!$B$2:$E$35,MATCH(demand!AL$1,Overzicht!$B$2:$B$35,0),4),INDEX(Verdeelsleutels_percentage!$A:$AB,MATCH(demand!$C259,Verdeelsleutels_percentage!$C:$C,0),MATCH(INDEX(Overzicht!$B$1:$F$35,MATCH(demand!AL$1,Overzicht!$B:$B,0),5),Verdeelsleutels_percentage!$1:$1,0)))</f>
        <v>1.2603746417621452E-3</v>
      </c>
      <c r="AM259">
        <f>PRODUCT(INDEX(Overzicht!$B$2:$E$35,MATCH(demand!AM$1,Overzicht!$B$2:$B$35,0),4),INDEX(Verdeelsleutels_percentage!$A:$AB,MATCH(demand!$C259,Verdeelsleutels_percentage!$C:$C,0),MATCH(INDEX(Overzicht!$B$1:$F$35,MATCH(demand!AM$1,Overzicht!$B:$B,0),5),Verdeelsleutels_percentage!$1:$1,0)))</f>
        <v>2.5207492835242905E-3</v>
      </c>
      <c r="AN259">
        <f>PRODUCT(INDEX(Overzicht!$B$2:$E$35,MATCH(demand!AN$1,Overzicht!$B$2:$B$35,0),4),INDEX(Verdeelsleutels_percentage!$A:$AB,MATCH(demand!$C259,Verdeelsleutels_percentage!$C:$C,0),MATCH(INDEX(Overzicht!$B$1:$F$35,MATCH(demand!AN$1,Overzicht!$B:$B,0),5),Verdeelsleutels_percentage!$1:$1,0)))</f>
        <v>1.2603746417621452E-3</v>
      </c>
      <c r="AO259">
        <f>PRODUCT(INDEX(Overzicht!$B$2:$E$35,MATCH(demand!AO$1,Overzicht!$B$2:$B$35,0),4),INDEX(Verdeelsleutels_percentage!$A:$AB,MATCH(demand!$C259,Verdeelsleutels_percentage!$C:$C,0),MATCH(INDEX(Overzicht!$B$1:$F$35,MATCH(demand!AO$1,Overzicht!$B:$B,0),5),Verdeelsleutels_percentage!$1:$1,0)))</f>
        <v>4.4113112461675085E-3</v>
      </c>
    </row>
    <row r="260" spans="2:41">
      <c r="B260" t="str">
        <f>INDEX('ETLocal datasets'!B:C,MATCH(C260,'ETLocal datasets'!C:C,0),1)</f>
        <v>GM0820</v>
      </c>
      <c r="C260" t="str">
        <f>'ETLocal datasets'!C243</f>
        <v>Nuenen, Gerwen en Nederwetten</v>
      </c>
      <c r="D260">
        <f t="shared" si="18"/>
        <v>8.854655519682347E-3</v>
      </c>
      <c r="E260">
        <f t="shared" si="19"/>
        <v>4.2470147747130954E-2</v>
      </c>
      <c r="F260">
        <f t="shared" si="20"/>
        <v>1.4086951963131004E-2</v>
      </c>
      <c r="G260">
        <f t="shared" si="21"/>
        <v>2.8978872609869494E-2</v>
      </c>
      <c r="H260">
        <f>PRODUCT(INDEX(Overzicht!$B$2:$E$35,MATCH(demand!H$1,Overzicht!$B$2:$B$35,0),4),INDEX(Verdeelsleutels_percentage!$A:$AB,MATCH(demand!$C260,Verdeelsleutels_percentage!$C:$C,0),MATCH(INDEX(Overzicht!$B$1:$F$35,MATCH(demand!H$1,Overzicht!$B:$B,0),5),Verdeelsleutels_percentage!$1:$1,0)))</f>
        <v>1.4086951963131004E-2</v>
      </c>
      <c r="I260">
        <f>PRODUCT(INDEX(Overzicht!$B$2:$E$35,MATCH(demand!I$1,Overzicht!$B$2:$B$35,0),4),INDEX(Verdeelsleutels_percentage!$A:$AB,MATCH(demand!$C260,Verdeelsleutels_percentage!$C:$C,0),MATCH(INDEX(Overzicht!$B$1:$F$35,MATCH(demand!I$1,Overzicht!$B:$B,0),5),Verdeelsleutels_percentage!$1:$1,0)))</f>
        <v>0</v>
      </c>
      <c r="J260">
        <f>PRODUCT(INDEX(Overzicht!$B$2:$E$35,MATCH(demand!J$1,Overzicht!$B$2:$B$35,0),4),INDEX(Verdeelsleutels_percentage!$A:$AB,MATCH(demand!$C260,Verdeelsleutels_percentage!$C:$C,0),MATCH(INDEX(Overzicht!$B$1:$F$35,MATCH(demand!J$1,Overzicht!$B:$B,0),5),Verdeelsleutels_percentage!$1:$1,0)))</f>
        <v>3.2198747344299437E-3</v>
      </c>
      <c r="K260">
        <f>PRODUCT(INDEX(Overzicht!$B$2:$E$35,MATCH(demand!K$1,Overzicht!$B$2:$B$35,0),4),INDEX(Verdeelsleutels_percentage!$A:$AB,MATCH(demand!$C260,Verdeelsleutels_percentage!$C:$C,0),MATCH(INDEX(Overzicht!$B$1:$F$35,MATCH(demand!K$1,Overzicht!$B:$B,0),5),Verdeelsleutels_percentage!$1:$1,0)))</f>
        <v>0</v>
      </c>
      <c r="L260">
        <f>PRODUCT(INDEX(Overzicht!$B$2:$E$35,MATCH(demand!L$1,Overzicht!$B$2:$B$35,0),4),INDEX(Verdeelsleutels_percentage!$A:$AB,MATCH(demand!$C260,Verdeelsleutels_percentage!$C:$C,0),MATCH(INDEX(Overzicht!$B$1:$F$35,MATCH(demand!L$1,Overzicht!$B:$B,0),5),Verdeelsleutels_percentage!$1:$1,0)))</f>
        <v>4.8298121016449157E-3</v>
      </c>
      <c r="M260">
        <f>PRODUCT(INDEX(Overzicht!$B$2:$E$35,MATCH(demand!M$1,Overzicht!$B$2:$B$35,0),4),INDEX(Verdeelsleutels_percentage!$A:$AB,MATCH(demand!$C260,Verdeelsleutels_percentage!$C:$C,0),MATCH(INDEX(Overzicht!$B$1:$F$35,MATCH(demand!M$1,Overzicht!$B:$B,0),5),Verdeelsleutels_percentage!$1:$1,0)))</f>
        <v>0</v>
      </c>
      <c r="N260">
        <f>PRODUCT(INDEX(Overzicht!$B$2:$E$35,MATCH(demand!N$1,Overzicht!$B$2:$B$35,0),4),INDEX(Verdeelsleutels_percentage!$A:$AB,MATCH(demand!$C260,Verdeelsleutels_percentage!$C:$C,0),MATCH(INDEX(Overzicht!$B$1:$F$35,MATCH(demand!N$1,Overzicht!$B:$B,0),5),Verdeelsleutels_percentage!$1:$1,0)))</f>
        <v>0</v>
      </c>
      <c r="O260">
        <f>PRODUCT(INDEX(Overzicht!$B$2:$E$35,MATCH(demand!O$1,Overzicht!$B$2:$B$35,0),4),INDEX(Verdeelsleutels_percentage!$A:$AB,MATCH(demand!$C260,Verdeelsleutels_percentage!$C:$C,0),MATCH(INDEX(Overzicht!$B$1:$F$35,MATCH(demand!O$1,Overzicht!$B:$B,0),5),Verdeelsleutels_percentage!$1:$1,0)))</f>
        <v>0</v>
      </c>
      <c r="P260">
        <f>PRODUCT(INDEX(Overzicht!$B$2:$E$35,MATCH(demand!P$1,Overzicht!$B$2:$B$35,0),4),INDEX(Verdeelsleutels_percentage!$A:$AB,MATCH(demand!$C260,Verdeelsleutels_percentage!$C:$C,0),MATCH(INDEX(Overzicht!$B$1:$F$35,MATCH(demand!P$1,Overzicht!$B:$B,0),5),Verdeelsleutels_percentage!$1:$1,0)))</f>
        <v>0</v>
      </c>
      <c r="Q260">
        <f>PRODUCT(INDEX(Overzicht!$B$2:$E$35,MATCH(demand!Q$1,Overzicht!$B$2:$B$35,0),4),INDEX(Verdeelsleutels_percentage!$A:$AB,MATCH(demand!$C260,Verdeelsleutels_percentage!$C:$C,0),MATCH(INDEX(Overzicht!$B$1:$F$35,MATCH(demand!Q$1,Overzicht!$B:$B,0),5),Verdeelsleutels_percentage!$1:$1,0)))</f>
        <v>4.7795015589194483E-3</v>
      </c>
      <c r="R260">
        <f>PRODUCT(INDEX(Overzicht!$B$2:$E$35,MATCH(demand!R$1,Overzicht!$B$2:$B$35,0),4),INDEX(Verdeelsleutels_percentage!$A:$AB,MATCH(demand!$C260,Verdeelsleutels_percentage!$C:$C,0),MATCH(INDEX(Overzicht!$B$1:$F$35,MATCH(demand!R$1,Overzicht!$B:$B,0),5),Verdeelsleutels_percentage!$1:$1,0)))</f>
        <v>8.5527922633295381E-4</v>
      </c>
      <c r="S260">
        <f>PRODUCT(INDEX(Overzicht!$B$2:$E$35,MATCH(demand!S$1,Overzicht!$B$2:$B$35,0),4),INDEX(Verdeelsleutels_percentage!$A:$AB,MATCH(demand!$C260,Verdeelsleutels_percentage!$C:$C,0),MATCH(INDEX(Overzicht!$B$1:$F$35,MATCH(demand!S$1,Overzicht!$B:$B,0),5),Verdeelsleutels_percentage!$1:$1,0)))</f>
        <v>6.5739109161278026E-3</v>
      </c>
      <c r="T260">
        <f>PRODUCT(INDEX(Overzicht!$B$2:$E$35,MATCH(demand!T$1,Overzicht!$B$2:$B$35,0),4),INDEX(Verdeelsleutels_percentage!$A:$AB,MATCH(demand!$C260,Verdeelsleutels_percentage!$C:$C,0),MATCH(INDEX(Overzicht!$B$1:$F$35,MATCH(demand!T$1,Overzicht!$B:$B,0),5),Verdeelsleutels_percentage!$1:$1,0)))</f>
        <v>5.3664578907165732E-3</v>
      </c>
      <c r="U260">
        <f>PRODUCT(INDEX(Overzicht!$B$2:$E$35,MATCH(demand!U$1,Overzicht!$B$2:$B$35,0),4),INDEX(Verdeelsleutels_percentage!$A:$AB,MATCH(demand!$C260,Verdeelsleutels_percentage!$C:$C,0),MATCH(INDEX(Overzicht!$B$1:$F$35,MATCH(demand!U$1,Overzicht!$B:$B,0),5),Verdeelsleutels_percentage!$1:$1,0)))</f>
        <v>1.677018090848929E-2</v>
      </c>
      <c r="V260">
        <f>PRODUCT(INDEX(Overzicht!$B$2:$E$35,MATCH(demand!V$1,Overzicht!$B$2:$B$35,0),4),INDEX(Verdeelsleutels_percentage!$A:$AB,MATCH(demand!$C260,Verdeelsleutels_percentage!$C:$C,0),MATCH(INDEX(Overzicht!$B$1:$F$35,MATCH(demand!V$1,Overzicht!$B:$B,0),5),Verdeelsleutels_percentage!$1:$1,0)))</f>
        <v>1.4757759199470577E-3</v>
      </c>
      <c r="W260">
        <f>PRODUCT(INDEX(Overzicht!$B$2:$E$35,MATCH(demand!W$1,Overzicht!$B$2:$B$35,0),4),INDEX(Verdeelsleutels_percentage!$A:$AB,MATCH(demand!$C260,Verdeelsleutels_percentage!$C:$C,0),MATCH(INDEX(Overzicht!$B$1:$F$35,MATCH(demand!W$1,Overzicht!$B:$B,0),5),Verdeelsleutels_percentage!$1:$1,0)))</f>
        <v>1.6099373672149718E-2</v>
      </c>
      <c r="X260">
        <f>PRODUCT(INDEX(Overzicht!$B$2:$E$35,MATCH(demand!X$1,Overzicht!$B$2:$B$35,0),4),INDEX(Verdeelsleutels_percentage!$A:$AB,MATCH(demand!$C260,Verdeelsleutels_percentage!$C:$C,0),MATCH(INDEX(Overzicht!$B$1:$F$35,MATCH(demand!X$1,Overzicht!$B:$B,0),5),Verdeelsleutels_percentage!$1:$1,0)))</f>
        <v>0</v>
      </c>
      <c r="Y260">
        <f>PRODUCT(INDEX(Overzicht!$B$2:$E$35,MATCH(demand!Y$1,Overzicht!$B$2:$B$35,0),4),INDEX(Verdeelsleutels_percentage!$A:$AB,MATCH(demand!$C260,Verdeelsleutels_percentage!$C:$C,0),MATCH(INDEX(Overzicht!$B$1:$F$35,MATCH(demand!Y$1,Overzicht!$B:$B,0),5),Verdeelsleutels_percentage!$1:$1,0)))</f>
        <v>0</v>
      </c>
      <c r="Z260">
        <f>PRODUCT(INDEX(Overzicht!$B$2:$E$35,MATCH(demand!Z$1,Overzicht!$B$2:$B$35,0),4),INDEX(Verdeelsleutels_percentage!$A:$AB,MATCH(demand!$C260,Verdeelsleutels_percentage!$C:$C,0),MATCH(INDEX(Overzicht!$B$1:$F$35,MATCH(demand!Z$1,Overzicht!$B:$B,0),5),Verdeelsleutels_percentage!$1:$1,0)))</f>
        <v>0</v>
      </c>
      <c r="AA260">
        <f>PRODUCT(INDEX(Overzicht!$B$2:$E$35,MATCH(demand!AA$1,Overzicht!$B$2:$B$35,0),4),INDEX(Verdeelsleutels_percentage!$A:$AB,MATCH(demand!$C260,Verdeelsleutels_percentage!$C:$C,0),MATCH(INDEX(Overzicht!$B$1:$F$35,MATCH(demand!AA$1,Overzicht!$B:$B,0),5),Verdeelsleutels_percentage!$1:$1,0)))</f>
        <v>0</v>
      </c>
      <c r="AB260">
        <f>PRODUCT(INDEX(Overzicht!$B$2:$E$35,MATCH(demand!AB$1,Overzicht!$B$2:$B$35,0),4),INDEX(Verdeelsleutels_percentage!$A:$AB,MATCH(demand!$C260,Verdeelsleutels_percentage!$C:$C,0),MATCH(INDEX(Overzicht!$B$1:$F$35,MATCH(demand!AB$1,Overzicht!$B:$B,0),5),Verdeelsleutels_percentage!$1:$1,0)))</f>
        <v>0</v>
      </c>
      <c r="AC260">
        <f>PRODUCT(INDEX(Overzicht!$B$2:$E$35,MATCH(demand!AC$1,Overzicht!$B$2:$B$35,0),4),INDEX(Verdeelsleutels_percentage!$A:$AB,MATCH(demand!$C260,Verdeelsleutels_percentage!$C:$C,0),MATCH(INDEX(Overzicht!$B$1:$F$35,MATCH(demand!AC$1,Overzicht!$B:$B,0),5),Verdeelsleutels_percentage!$1:$1,0)))</f>
        <v>0</v>
      </c>
      <c r="AD260">
        <f>PRODUCT(INDEX(Overzicht!$B$2:$E$35,MATCH(demand!AD$1,Overzicht!$B$2:$B$35,0),4),INDEX(Verdeelsleutels_percentage!$A:$AB,MATCH(demand!$C260,Verdeelsleutels_percentage!$C:$C,0),MATCH(INDEX(Overzicht!$B$1:$F$35,MATCH(demand!AD$1,Overzicht!$B:$B,0),5),Verdeelsleutels_percentage!$1:$1,0)))</f>
        <v>0</v>
      </c>
      <c r="AE260">
        <f>PRODUCT(INDEX(Overzicht!$B$2:$E$35,MATCH(demand!AE$1,Overzicht!$B$2:$B$35,0),4),INDEX(Verdeelsleutels_percentage!$A:$AB,MATCH(demand!$C260,Verdeelsleutels_percentage!$C:$C,0),MATCH(INDEX(Overzicht!$B$1:$F$35,MATCH(demand!AE$1,Overzicht!$B:$B,0),5),Verdeelsleutels_percentage!$1:$1,0)))</f>
        <v>0</v>
      </c>
      <c r="AF260">
        <f>PRODUCT(INDEX(Overzicht!$B$2:$E$35,MATCH(demand!AF$1,Overzicht!$B$2:$B$35,0),4),INDEX(Verdeelsleutels_percentage!$A:$AB,MATCH(demand!$C260,Verdeelsleutels_percentage!$C:$C,0),MATCH(INDEX(Overzicht!$B$1:$F$35,MATCH(demand!AF$1,Overzicht!$B:$B,0),5),Verdeelsleutels_percentage!$1:$1,0)))</f>
        <v>0</v>
      </c>
      <c r="AG260">
        <f>PRODUCT(INDEX(Overzicht!$B$2:$E$35,MATCH(demand!AG$1,Overzicht!$B$2:$B$35,0),4),INDEX(Verdeelsleutels_percentage!$A:$AB,MATCH(demand!$C260,Verdeelsleutels_percentage!$C:$C,0),MATCH(INDEX(Overzicht!$B$1:$F$35,MATCH(demand!AG$1,Overzicht!$B:$B,0),5),Verdeelsleutels_percentage!$1:$1,0)))</f>
        <v>0</v>
      </c>
      <c r="AH260">
        <f>PRODUCT(INDEX(Overzicht!$B$2:$E$35,MATCH(demand!AH$1,Overzicht!$B$2:$B$35,0),4),INDEX(Verdeelsleutels_percentage!$A:$AB,MATCH(demand!$C260,Verdeelsleutels_percentage!$C:$C,0),MATCH(INDEX(Overzicht!$B$1:$F$35,MATCH(demand!AH$1,Overzicht!$B:$B,0),5),Verdeelsleutels_percentage!$1:$1,0)))</f>
        <v>0</v>
      </c>
      <c r="AI260">
        <f>PRODUCT(INDEX(Overzicht!$B$2:$E$35,MATCH(demand!AI$1,Overzicht!$B$2:$B$35,0),4),INDEX(Verdeelsleutels_percentage!$A:$AB,MATCH(demand!$C260,Verdeelsleutels_percentage!$C:$C,0),MATCH(INDEX(Overzicht!$B$1:$F$35,MATCH(demand!AI$1,Overzicht!$B:$B,0),5),Verdeelsleutels_percentage!$1:$1,0)))</f>
        <v>0</v>
      </c>
      <c r="AJ260">
        <f>PRODUCT(INDEX(Overzicht!$B$2:$E$35,MATCH(demand!AJ$1,Overzicht!$B$2:$B$35,0),4),INDEX(Verdeelsleutels_percentage!$A:$AB,MATCH(demand!$C260,Verdeelsleutels_percentage!$C:$C,0),MATCH(INDEX(Overzicht!$B$1:$F$35,MATCH(demand!AJ$1,Overzicht!$B:$B,0),5),Verdeelsleutels_percentage!$1:$1,0)))</f>
        <v>0</v>
      </c>
      <c r="AK260">
        <f>PRODUCT(INDEX(Overzicht!$B$2:$E$35,MATCH(demand!AK$1,Overzicht!$B$2:$B$35,0),4),INDEX(Verdeelsleutels_percentage!$A:$AB,MATCH(demand!$C260,Verdeelsleutels_percentage!$C:$C,0),MATCH(INDEX(Overzicht!$B$1:$F$35,MATCH(demand!AK$1,Overzicht!$B:$B,0),5),Verdeelsleutels_percentage!$1:$1,0)))</f>
        <v>2.0929185773794636E-4</v>
      </c>
      <c r="AL260">
        <f>PRODUCT(INDEX(Overzicht!$B$2:$E$35,MATCH(demand!AL$1,Overzicht!$B$2:$B$35,0),4),INDEX(Verdeelsleutels_percentage!$A:$AB,MATCH(demand!$C260,Verdeelsleutels_percentage!$C:$C,0),MATCH(INDEX(Overzicht!$B$1:$F$35,MATCH(demand!AL$1,Overzicht!$B:$B,0),5),Verdeelsleutels_percentage!$1:$1,0)))</f>
        <v>2.6832289453582866E-3</v>
      </c>
      <c r="AM260">
        <f>PRODUCT(INDEX(Overzicht!$B$2:$E$35,MATCH(demand!AM$1,Overzicht!$B$2:$B$35,0),4),INDEX(Verdeelsleutels_percentage!$A:$AB,MATCH(demand!$C260,Verdeelsleutels_percentage!$C:$C,0),MATCH(INDEX(Overzicht!$B$1:$F$35,MATCH(demand!AM$1,Overzicht!$B:$B,0),5),Verdeelsleutels_percentage!$1:$1,0)))</f>
        <v>5.3664578907165732E-3</v>
      </c>
      <c r="AN260">
        <f>PRODUCT(INDEX(Overzicht!$B$2:$E$35,MATCH(demand!AN$1,Overzicht!$B$2:$B$35,0),4),INDEX(Verdeelsleutels_percentage!$A:$AB,MATCH(demand!$C260,Verdeelsleutels_percentage!$C:$C,0),MATCH(INDEX(Overzicht!$B$1:$F$35,MATCH(demand!AN$1,Overzicht!$B:$B,0),5),Verdeelsleutels_percentage!$1:$1,0)))</f>
        <v>2.6832289453582866E-3</v>
      </c>
      <c r="AO260">
        <f>PRODUCT(INDEX(Overzicht!$B$2:$E$35,MATCH(demand!AO$1,Overzicht!$B$2:$B$35,0),4),INDEX(Verdeelsleutels_percentage!$A:$AB,MATCH(demand!$C260,Verdeelsleutels_percentage!$C:$C,0),MATCH(INDEX(Overzicht!$B$1:$F$35,MATCH(demand!AO$1,Overzicht!$B:$B,0),5),Verdeelsleutels_percentage!$1:$1,0)))</f>
        <v>9.3913013087540027E-3</v>
      </c>
    </row>
    <row r="261" spans="2:41">
      <c r="B261" t="str">
        <f>INDEX('ETLocal datasets'!B:C,MATCH(C261,'ETLocal datasets'!C:C,0),1)</f>
        <v>GM0823</v>
      </c>
      <c r="C261" t="str">
        <f>'ETLocal datasets'!C244</f>
        <v>Oirschot</v>
      </c>
      <c r="D261">
        <f t="shared" si="18"/>
        <v>3.7480331411437244E-2</v>
      </c>
      <c r="E261">
        <f t="shared" si="19"/>
        <v>0.12513999977196499</v>
      </c>
      <c r="F261">
        <f t="shared" si="20"/>
        <v>1.1314642733088444E-2</v>
      </c>
      <c r="G261">
        <f t="shared" si="21"/>
        <v>2.3275836479496229E-2</v>
      </c>
      <c r="H261">
        <f>PRODUCT(INDEX(Overzicht!$B$2:$E$35,MATCH(demand!H$1,Overzicht!$B$2:$B$35,0),4),INDEX(Verdeelsleutels_percentage!$A:$AB,MATCH(demand!$C261,Verdeelsleutels_percentage!$C:$C,0),MATCH(INDEX(Overzicht!$B$1:$F$35,MATCH(demand!H$1,Overzicht!$B:$B,0),5),Verdeelsleutels_percentage!$1:$1,0)))</f>
        <v>1.1314642733088444E-2</v>
      </c>
      <c r="I261">
        <f>PRODUCT(INDEX(Overzicht!$B$2:$E$35,MATCH(demand!I$1,Overzicht!$B$2:$B$35,0),4),INDEX(Verdeelsleutels_percentage!$A:$AB,MATCH(demand!$C261,Verdeelsleutels_percentage!$C:$C,0),MATCH(INDEX(Overzicht!$B$1:$F$35,MATCH(demand!I$1,Overzicht!$B:$B,0),5),Verdeelsleutels_percentage!$1:$1,0)))</f>
        <v>1.1305022701864634E-2</v>
      </c>
      <c r="J261">
        <f>PRODUCT(INDEX(Overzicht!$B$2:$E$35,MATCH(demand!J$1,Overzicht!$B$2:$B$35,0),4),INDEX(Verdeelsleutels_percentage!$A:$AB,MATCH(demand!$C261,Verdeelsleutels_percentage!$C:$C,0),MATCH(INDEX(Overzicht!$B$1:$F$35,MATCH(demand!J$1,Overzicht!$B:$B,0),5),Verdeelsleutels_percentage!$1:$1,0)))</f>
        <v>2.5862040532773586E-3</v>
      </c>
      <c r="K261">
        <f>PRODUCT(INDEX(Overzicht!$B$2:$E$35,MATCH(demand!K$1,Overzicht!$B$2:$B$35,0),4),INDEX(Verdeelsleutels_percentage!$A:$AB,MATCH(demand!$C261,Verdeelsleutels_percentage!$C:$C,0),MATCH(INDEX(Overzicht!$B$1:$F$35,MATCH(demand!K$1,Overzicht!$B:$B,0),5),Verdeelsleutels_percentage!$1:$1,0)))</f>
        <v>1.3189193152175406E-3</v>
      </c>
      <c r="L261">
        <f>PRODUCT(INDEX(Overzicht!$B$2:$E$35,MATCH(demand!L$1,Overzicht!$B$2:$B$35,0),4),INDEX(Verdeelsleutels_percentage!$A:$AB,MATCH(demand!$C261,Verdeelsleutels_percentage!$C:$C,0),MATCH(INDEX(Overzicht!$B$1:$F$35,MATCH(demand!L$1,Overzicht!$B:$B,0),5),Verdeelsleutels_percentage!$1:$1,0)))</f>
        <v>3.8793060799160381E-3</v>
      </c>
      <c r="M261">
        <f>PRODUCT(INDEX(Overzicht!$B$2:$E$35,MATCH(demand!M$1,Overzicht!$B$2:$B$35,0),4),INDEX(Verdeelsleutels_percentage!$A:$AB,MATCH(demand!$C261,Verdeelsleutels_percentage!$C:$C,0),MATCH(INDEX(Overzicht!$B$1:$F$35,MATCH(demand!M$1,Overzicht!$B:$B,0),5),Verdeelsleutels_percentage!$1:$1,0)))</f>
        <v>1.1054425410905899E-2</v>
      </c>
      <c r="N261">
        <f>PRODUCT(INDEX(Overzicht!$B$2:$E$35,MATCH(demand!N$1,Overzicht!$B$2:$B$35,0),4),INDEX(Verdeelsleutels_percentage!$A:$AB,MATCH(demand!$C261,Verdeelsleutels_percentage!$C:$C,0),MATCH(INDEX(Overzicht!$B$1:$F$35,MATCH(demand!N$1,Overzicht!$B:$B,0),5),Verdeelsleutels_percentage!$1:$1,0)))</f>
        <v>6.9980052106913285E-2</v>
      </c>
      <c r="O261">
        <f>PRODUCT(INDEX(Overzicht!$B$2:$E$35,MATCH(demand!O$1,Overzicht!$B$2:$B$35,0),4),INDEX(Verdeelsleutels_percentage!$A:$AB,MATCH(demand!$C261,Verdeelsleutels_percentage!$C:$C,0),MATCH(INDEX(Overzicht!$B$1:$F$35,MATCH(demand!O$1,Overzicht!$B:$B,0),5),Verdeelsleutels_percentage!$1:$1,0)))</f>
        <v>0</v>
      </c>
      <c r="P261">
        <f>PRODUCT(INDEX(Overzicht!$B$2:$E$35,MATCH(demand!P$1,Overzicht!$B$2:$B$35,0),4),INDEX(Verdeelsleutels_percentage!$A:$AB,MATCH(demand!$C261,Verdeelsleutels_percentage!$C:$C,0),MATCH(INDEX(Overzicht!$B$1:$F$35,MATCH(demand!P$1,Overzicht!$B:$B,0),5),Verdeelsleutels_percentage!$1:$1,0)))</f>
        <v>4.0212896078524012E-3</v>
      </c>
      <c r="Q261">
        <f>PRODUCT(INDEX(Overzicht!$B$2:$E$35,MATCH(demand!Q$1,Overzicht!$B$2:$B$35,0),4),INDEX(Verdeelsleutels_percentage!$A:$AB,MATCH(demand!$C261,Verdeelsleutels_percentage!$C:$C,0),MATCH(INDEX(Overzicht!$B$1:$F$35,MATCH(demand!Q$1,Overzicht!$B:$B,0),5),Verdeelsleutels_percentage!$1:$1,0)))</f>
        <v>3.8388966415835793E-3</v>
      </c>
      <c r="R261">
        <f>PRODUCT(INDEX(Overzicht!$B$2:$E$35,MATCH(demand!R$1,Overzicht!$B$2:$B$35,0),4),INDEX(Verdeelsleutels_percentage!$A:$AB,MATCH(demand!$C261,Verdeelsleutels_percentage!$C:$C,0),MATCH(INDEX(Overzicht!$B$1:$F$35,MATCH(demand!R$1,Overzicht!$B:$B,0),5),Verdeelsleutels_percentage!$1:$1,0)))</f>
        <v>6.8696045165179834E-4</v>
      </c>
      <c r="S261">
        <f>PRODUCT(INDEX(Overzicht!$B$2:$E$35,MATCH(demand!S$1,Overzicht!$B$2:$B$35,0),4),INDEX(Verdeelsleutels_percentage!$A:$AB,MATCH(demand!$C261,Verdeelsleutels_percentage!$C:$C,0),MATCH(INDEX(Overzicht!$B$1:$F$35,MATCH(demand!S$1,Overzicht!$B:$B,0),5),Verdeelsleutels_percentage!$1:$1,0)))</f>
        <v>5.2801666087746073E-3</v>
      </c>
      <c r="T261">
        <f>PRODUCT(INDEX(Overzicht!$B$2:$E$35,MATCH(demand!T$1,Overzicht!$B$2:$B$35,0),4),INDEX(Verdeelsleutels_percentage!$A:$AB,MATCH(demand!$C261,Verdeelsleutels_percentage!$C:$C,0),MATCH(INDEX(Overzicht!$B$1:$F$35,MATCH(demand!T$1,Overzicht!$B:$B,0),5),Verdeelsleutels_percentage!$1:$1,0)))</f>
        <v>4.3103400887955978E-3</v>
      </c>
      <c r="U261">
        <f>PRODUCT(INDEX(Overzicht!$B$2:$E$35,MATCH(demand!U$1,Overzicht!$B$2:$B$35,0),4),INDEX(Verdeelsleutels_percentage!$A:$AB,MATCH(demand!$C261,Verdeelsleutels_percentage!$C:$C,0),MATCH(INDEX(Overzicht!$B$1:$F$35,MATCH(demand!U$1,Overzicht!$B:$B,0),5),Verdeelsleutels_percentage!$1:$1,0)))</f>
        <v>1.3469812777486243E-2</v>
      </c>
      <c r="V261">
        <f>PRODUCT(INDEX(Overzicht!$B$2:$E$35,MATCH(demand!V$1,Overzicht!$B$2:$B$35,0),4),INDEX(Verdeelsleutels_percentage!$A:$AB,MATCH(demand!$C261,Verdeelsleutels_percentage!$C:$C,0),MATCH(INDEX(Overzicht!$B$1:$F$35,MATCH(demand!V$1,Overzicht!$B:$B,0),5),Verdeelsleutels_percentage!$1:$1,0)))</f>
        <v>1.1853435244187896E-3</v>
      </c>
      <c r="W261">
        <f>PRODUCT(INDEX(Overzicht!$B$2:$E$35,MATCH(demand!W$1,Overzicht!$B$2:$B$35,0),4),INDEX(Verdeelsleutels_percentage!$A:$AB,MATCH(demand!$C261,Verdeelsleutels_percentage!$C:$C,0),MATCH(INDEX(Overzicht!$B$1:$F$35,MATCH(demand!W$1,Overzicht!$B:$B,0),5),Verdeelsleutels_percentage!$1:$1,0)))</f>
        <v>1.2931020266386792E-2</v>
      </c>
      <c r="X261">
        <f>PRODUCT(INDEX(Overzicht!$B$2:$E$35,MATCH(demand!X$1,Overzicht!$B$2:$B$35,0),4),INDEX(Verdeelsleutels_percentage!$A:$AB,MATCH(demand!$C261,Verdeelsleutels_percentage!$C:$C,0),MATCH(INDEX(Overzicht!$B$1:$F$35,MATCH(demand!X$1,Overzicht!$B:$B,0),5),Verdeelsleutels_percentage!$1:$1,0)))</f>
        <v>1.40522167198992E-2</v>
      </c>
      <c r="Y261">
        <f>PRODUCT(INDEX(Overzicht!$B$2:$E$35,MATCH(demand!Y$1,Overzicht!$B$2:$B$35,0),4),INDEX(Verdeelsleutels_percentage!$A:$AB,MATCH(demand!$C261,Verdeelsleutels_percentage!$C:$C,0),MATCH(INDEX(Overzicht!$B$1:$F$35,MATCH(demand!Y$1,Overzicht!$B:$B,0),5),Verdeelsleutels_percentage!$1:$1,0)))</f>
        <v>2.219014567255E-6</v>
      </c>
      <c r="Z261">
        <f>PRODUCT(INDEX(Overzicht!$B$2:$E$35,MATCH(demand!Z$1,Overzicht!$B$2:$B$35,0),4),INDEX(Verdeelsleutels_percentage!$A:$AB,MATCH(demand!$C261,Verdeelsleutels_percentage!$C:$C,0),MATCH(INDEX(Overzicht!$B$1:$F$35,MATCH(demand!Z$1,Overzicht!$B:$B,0),5),Verdeelsleutels_percentage!$1:$1,0)))</f>
        <v>0</v>
      </c>
      <c r="AA261">
        <f>PRODUCT(INDEX(Overzicht!$B$2:$E$35,MATCH(demand!AA$1,Overzicht!$B$2:$B$35,0),4),INDEX(Verdeelsleutels_percentage!$A:$AB,MATCH(demand!$C261,Verdeelsleutels_percentage!$C:$C,0),MATCH(INDEX(Overzicht!$B$1:$F$35,MATCH(demand!AA$1,Overzicht!$B:$B,0),5),Verdeelsleutels_percentage!$1:$1,0)))</f>
        <v>5.1906773503040936E-5</v>
      </c>
      <c r="AB261">
        <f>PRODUCT(INDEX(Overzicht!$B$2:$E$35,MATCH(demand!AB$1,Overzicht!$B$2:$B$35,0),4),INDEX(Verdeelsleutels_percentage!$A:$AB,MATCH(demand!$C261,Verdeelsleutels_percentage!$C:$C,0),MATCH(INDEX(Overzicht!$B$1:$F$35,MATCH(demand!AB$1,Overzicht!$B:$B,0),5),Verdeelsleutels_percentage!$1:$1,0)))</f>
        <v>6.837760147347746E-3</v>
      </c>
      <c r="AC261">
        <f>PRODUCT(INDEX(Overzicht!$B$2:$E$35,MATCH(demand!AC$1,Overzicht!$B$2:$B$35,0),4),INDEX(Verdeelsleutels_percentage!$A:$AB,MATCH(demand!$C261,Verdeelsleutels_percentage!$C:$C,0),MATCH(INDEX(Overzicht!$B$1:$F$35,MATCH(demand!AC$1,Overzicht!$B:$B,0),5),Verdeelsleutels_percentage!$1:$1,0)))</f>
        <v>1.9938251735445007E-3</v>
      </c>
      <c r="AD261">
        <f>PRODUCT(INDEX(Overzicht!$B$2:$E$35,MATCH(demand!AD$1,Overzicht!$B$2:$B$35,0),4),INDEX(Verdeelsleutels_percentage!$A:$AB,MATCH(demand!$C261,Verdeelsleutels_percentage!$C:$C,0),MATCH(INDEX(Overzicht!$B$1:$F$35,MATCH(demand!AD$1,Overzicht!$B:$B,0),5),Verdeelsleutels_percentage!$1:$1,0)))</f>
        <v>0</v>
      </c>
      <c r="AE261">
        <f>PRODUCT(INDEX(Overzicht!$B$2:$E$35,MATCH(demand!AE$1,Overzicht!$B$2:$B$35,0),4),INDEX(Verdeelsleutels_percentage!$A:$AB,MATCH(demand!$C261,Verdeelsleutels_percentage!$C:$C,0),MATCH(INDEX(Overzicht!$B$1:$F$35,MATCH(demand!AE$1,Overzicht!$B:$B,0),5),Verdeelsleutels_percentage!$1:$1,0)))</f>
        <v>0</v>
      </c>
      <c r="AF261">
        <f>PRODUCT(INDEX(Overzicht!$B$2:$E$35,MATCH(demand!AF$1,Overzicht!$B$2:$B$35,0),4),INDEX(Verdeelsleutels_percentage!$A:$AB,MATCH(demand!$C261,Verdeelsleutels_percentage!$C:$C,0),MATCH(INDEX(Overzicht!$B$1:$F$35,MATCH(demand!AF$1,Overzicht!$B:$B,0),5),Verdeelsleutels_percentage!$1:$1,0)))</f>
        <v>0</v>
      </c>
      <c r="AG261">
        <f>PRODUCT(INDEX(Overzicht!$B$2:$E$35,MATCH(demand!AG$1,Overzicht!$B$2:$B$35,0),4),INDEX(Verdeelsleutels_percentage!$A:$AB,MATCH(demand!$C261,Verdeelsleutels_percentage!$C:$C,0),MATCH(INDEX(Overzicht!$B$1:$F$35,MATCH(demand!AG$1,Overzicht!$B:$B,0),5),Verdeelsleutels_percentage!$1:$1,0)))</f>
        <v>0</v>
      </c>
      <c r="AH261">
        <f>PRODUCT(INDEX(Overzicht!$B$2:$E$35,MATCH(demand!AH$1,Overzicht!$B$2:$B$35,0),4),INDEX(Verdeelsleutels_percentage!$A:$AB,MATCH(demand!$C261,Verdeelsleutels_percentage!$C:$C,0),MATCH(INDEX(Overzicht!$B$1:$F$35,MATCH(demand!AH$1,Overzicht!$B:$B,0),5),Verdeelsleutels_percentage!$1:$1,0)))</f>
        <v>6.7478805553953213E-4</v>
      </c>
      <c r="AI261">
        <f>PRODUCT(INDEX(Overzicht!$B$2:$E$35,MATCH(demand!AI$1,Overzicht!$B$2:$B$35,0),4),INDEX(Verdeelsleutels_percentage!$A:$AB,MATCH(demand!$C261,Verdeelsleutels_percentage!$C:$C,0),MATCH(INDEX(Overzicht!$B$1:$F$35,MATCH(demand!AI$1,Overzicht!$B:$B,0),5),Verdeelsleutels_percentage!$1:$1,0)))</f>
        <v>1.0381354700608187E-4</v>
      </c>
      <c r="AJ261">
        <f>PRODUCT(INDEX(Overzicht!$B$2:$E$35,MATCH(demand!AJ$1,Overzicht!$B$2:$B$35,0),4),INDEX(Verdeelsleutels_percentage!$A:$AB,MATCH(demand!$C261,Verdeelsleutels_percentage!$C:$C,0),MATCH(INDEX(Overzicht!$B$1:$F$35,MATCH(demand!AJ$1,Overzicht!$B:$B,0),5),Verdeelsleutels_percentage!$1:$1,0)))</f>
        <v>0</v>
      </c>
      <c r="AK261">
        <f>PRODUCT(INDEX(Overzicht!$B$2:$E$35,MATCH(demand!AK$1,Overzicht!$B$2:$B$35,0),4),INDEX(Verdeelsleutels_percentage!$A:$AB,MATCH(demand!$C261,Verdeelsleutels_percentage!$C:$C,0),MATCH(INDEX(Overzicht!$B$1:$F$35,MATCH(demand!AK$1,Overzicht!$B:$B,0),5),Verdeelsleutels_percentage!$1:$1,0)))</f>
        <v>1.6810326346302832E-4</v>
      </c>
      <c r="AL261">
        <f>PRODUCT(INDEX(Overzicht!$B$2:$E$35,MATCH(demand!AL$1,Overzicht!$B$2:$B$35,0),4),INDEX(Verdeelsleutels_percentage!$A:$AB,MATCH(demand!$C261,Verdeelsleutels_percentage!$C:$C,0),MATCH(INDEX(Overzicht!$B$1:$F$35,MATCH(demand!AL$1,Overzicht!$B:$B,0),5),Verdeelsleutels_percentage!$1:$1,0)))</f>
        <v>2.1551700443977989E-3</v>
      </c>
      <c r="AM261">
        <f>PRODUCT(INDEX(Overzicht!$B$2:$E$35,MATCH(demand!AM$1,Overzicht!$B$2:$B$35,0),4),INDEX(Verdeelsleutels_percentage!$A:$AB,MATCH(demand!$C261,Verdeelsleutels_percentage!$C:$C,0),MATCH(INDEX(Overzicht!$B$1:$F$35,MATCH(demand!AM$1,Overzicht!$B:$B,0),5),Verdeelsleutels_percentage!$1:$1,0)))</f>
        <v>4.3103400887955978E-3</v>
      </c>
      <c r="AN261">
        <f>PRODUCT(INDEX(Overzicht!$B$2:$E$35,MATCH(demand!AN$1,Overzicht!$B$2:$B$35,0),4),INDEX(Verdeelsleutels_percentage!$A:$AB,MATCH(demand!$C261,Verdeelsleutels_percentage!$C:$C,0),MATCH(INDEX(Overzicht!$B$1:$F$35,MATCH(demand!AN$1,Overzicht!$B:$B,0),5),Verdeelsleutels_percentage!$1:$1,0)))</f>
        <v>2.1551700443977989E-3</v>
      </c>
      <c r="AO261">
        <f>PRODUCT(INDEX(Overzicht!$B$2:$E$35,MATCH(demand!AO$1,Overzicht!$B$2:$B$35,0),4),INDEX(Verdeelsleutels_percentage!$A:$AB,MATCH(demand!$C261,Verdeelsleutels_percentage!$C:$C,0),MATCH(INDEX(Overzicht!$B$1:$F$35,MATCH(demand!AO$1,Overzicht!$B:$B,0),5),Verdeelsleutels_percentage!$1:$1,0)))</f>
        <v>7.5430951553922959E-3</v>
      </c>
    </row>
    <row r="262" spans="2:41">
      <c r="B262" t="str">
        <f>INDEX('ETLocal datasets'!B:C,MATCH(C262,'ETLocal datasets'!C:C,0),1)</f>
        <v>GM0824</v>
      </c>
      <c r="C262" t="str">
        <f>'ETLocal datasets'!C245</f>
        <v>Oisterwijk</v>
      </c>
      <c r="D262">
        <f t="shared" si="18"/>
        <v>2.9312201432954339E-2</v>
      </c>
      <c r="E262">
        <f t="shared" si="19"/>
        <v>8.3634955040304895E-2</v>
      </c>
      <c r="F262">
        <f t="shared" si="20"/>
        <v>1.5881692586743917E-2</v>
      </c>
      <c r="G262">
        <f t="shared" si="21"/>
        <v>3.2670910464158917E-2</v>
      </c>
      <c r="H262">
        <f>PRODUCT(INDEX(Overzicht!$B$2:$E$35,MATCH(demand!H$1,Overzicht!$B$2:$B$35,0),4),INDEX(Verdeelsleutels_percentage!$A:$AB,MATCH(demand!$C262,Verdeelsleutels_percentage!$C:$C,0),MATCH(INDEX(Overzicht!$B$1:$F$35,MATCH(demand!H$1,Overzicht!$B:$B,0),5),Verdeelsleutels_percentage!$1:$1,0)))</f>
        <v>1.5881692586743917E-2</v>
      </c>
      <c r="I262">
        <f>PRODUCT(INDEX(Overzicht!$B$2:$E$35,MATCH(demand!I$1,Overzicht!$B$2:$B$35,0),4),INDEX(Verdeelsleutels_percentage!$A:$AB,MATCH(demand!$C262,Verdeelsleutels_percentage!$C:$C,0),MATCH(INDEX(Overzicht!$B$1:$F$35,MATCH(demand!I$1,Overzicht!$B:$B,0),5),Verdeelsleutels_percentage!$1:$1,0)))</f>
        <v>5.9250924901964597E-3</v>
      </c>
      <c r="J262">
        <f>PRODUCT(INDEX(Overzicht!$B$2:$E$35,MATCH(demand!J$1,Overzicht!$B$2:$B$35,0),4),INDEX(Verdeelsleutels_percentage!$A:$AB,MATCH(demand!$C262,Verdeelsleutels_percentage!$C:$C,0),MATCH(INDEX(Overzicht!$B$1:$F$35,MATCH(demand!J$1,Overzicht!$B:$B,0),5),Verdeelsleutels_percentage!$1:$1,0)))</f>
        <v>3.6301011626843236E-3</v>
      </c>
      <c r="K262">
        <f>PRODUCT(INDEX(Overzicht!$B$2:$E$35,MATCH(demand!K$1,Overzicht!$B$2:$B$35,0),4),INDEX(Verdeelsleutels_percentage!$A:$AB,MATCH(demand!$C262,Verdeelsleutels_percentage!$C:$C,0),MATCH(INDEX(Overzicht!$B$1:$F$35,MATCH(demand!K$1,Overzicht!$B:$B,0),5),Verdeelsleutels_percentage!$1:$1,0)))</f>
        <v>6.9126079052292031E-4</v>
      </c>
      <c r="L262">
        <f>PRODUCT(INDEX(Overzicht!$B$2:$E$35,MATCH(demand!L$1,Overzicht!$B$2:$B$35,0),4),INDEX(Verdeelsleutels_percentage!$A:$AB,MATCH(demand!$C262,Verdeelsleutels_percentage!$C:$C,0),MATCH(INDEX(Overzicht!$B$1:$F$35,MATCH(demand!L$1,Overzicht!$B:$B,0),5),Verdeelsleutels_percentage!$1:$1,0)))</f>
        <v>5.4451517440264859E-3</v>
      </c>
      <c r="M262">
        <f>PRODUCT(INDEX(Overzicht!$B$2:$E$35,MATCH(demand!M$1,Overzicht!$B$2:$B$35,0),4),INDEX(Verdeelsleutels_percentage!$A:$AB,MATCH(demand!$C262,Verdeelsleutels_percentage!$C:$C,0),MATCH(INDEX(Overzicht!$B$1:$F$35,MATCH(demand!M$1,Overzicht!$B:$B,0),5),Verdeelsleutels_percentage!$1:$1,0)))</f>
        <v>7.0553821704549251E-3</v>
      </c>
      <c r="N262">
        <f>PRODUCT(INDEX(Overzicht!$B$2:$E$35,MATCH(demand!N$1,Overzicht!$B$2:$B$35,0),4),INDEX(Verdeelsleutels_percentage!$A:$AB,MATCH(demand!$C262,Verdeelsleutels_percentage!$C:$C,0),MATCH(INDEX(Overzicht!$B$1:$F$35,MATCH(demand!N$1,Overzicht!$B:$B,0),5),Verdeelsleutels_percentage!$1:$1,0)))</f>
        <v>2.0125421532925649E-2</v>
      </c>
      <c r="O262">
        <f>PRODUCT(INDEX(Overzicht!$B$2:$E$35,MATCH(demand!O$1,Overzicht!$B$2:$B$35,0),4),INDEX(Verdeelsleutels_percentage!$A:$AB,MATCH(demand!$C262,Verdeelsleutels_percentage!$C:$C,0),MATCH(INDEX(Overzicht!$B$1:$F$35,MATCH(demand!O$1,Overzicht!$B:$B,0),5),Verdeelsleutels_percentage!$1:$1,0)))</f>
        <v>0</v>
      </c>
      <c r="P262">
        <f>PRODUCT(INDEX(Overzicht!$B$2:$E$35,MATCH(demand!P$1,Overzicht!$B$2:$B$35,0),4),INDEX(Verdeelsleutels_percentage!$A:$AB,MATCH(demand!$C262,Verdeelsleutels_percentage!$C:$C,0),MATCH(INDEX(Overzicht!$B$1:$F$35,MATCH(demand!P$1,Overzicht!$B:$B,0),5),Verdeelsleutels_percentage!$1:$1,0)))</f>
        <v>3.9652869302966558E-3</v>
      </c>
      <c r="Q262">
        <f>PRODUCT(INDEX(Overzicht!$B$2:$E$35,MATCH(demand!Q$1,Overzicht!$B$2:$B$35,0),4),INDEX(Verdeelsleutels_percentage!$A:$AB,MATCH(demand!$C262,Verdeelsleutels_percentage!$C:$C,0),MATCH(INDEX(Overzicht!$B$1:$F$35,MATCH(demand!Q$1,Overzicht!$B:$B,0),5),Verdeelsleutels_percentage!$1:$1,0)))</f>
        <v>5.3884314133595427E-3</v>
      </c>
      <c r="R262">
        <f>PRODUCT(INDEX(Overzicht!$B$2:$E$35,MATCH(demand!R$1,Overzicht!$B$2:$B$35,0),4),INDEX(Verdeelsleutels_percentage!$A:$AB,MATCH(demand!$C262,Verdeelsleutels_percentage!$C:$C,0),MATCH(INDEX(Overzicht!$B$1:$F$35,MATCH(demand!R$1,Overzicht!$B:$B,0),5),Verdeelsleutels_percentage!$1:$1,0)))</f>
        <v>9.6424562133802343E-4</v>
      </c>
      <c r="S262">
        <f>PRODUCT(INDEX(Overzicht!$B$2:$E$35,MATCH(demand!S$1,Overzicht!$B$2:$B$35,0),4),INDEX(Verdeelsleutels_percentage!$A:$AB,MATCH(demand!$C262,Verdeelsleutels_percentage!$C:$C,0),MATCH(INDEX(Overzicht!$B$1:$F$35,MATCH(demand!S$1,Overzicht!$B:$B,0),5),Verdeelsleutels_percentage!$1:$1,0)))</f>
        <v>7.4114565404804949E-3</v>
      </c>
      <c r="T262">
        <f>PRODUCT(INDEX(Overzicht!$B$2:$E$35,MATCH(demand!T$1,Overzicht!$B$2:$B$35,0),4),INDEX(Verdeelsleutels_percentage!$A:$AB,MATCH(demand!$C262,Verdeelsleutels_percentage!$C:$C,0),MATCH(INDEX(Overzicht!$B$1:$F$35,MATCH(demand!T$1,Overzicht!$B:$B,0),5),Verdeelsleutels_percentage!$1:$1,0)))</f>
        <v>6.0501686044738727E-3</v>
      </c>
      <c r="U262">
        <f>PRODUCT(INDEX(Overzicht!$B$2:$E$35,MATCH(demand!U$1,Overzicht!$B$2:$B$35,0),4),INDEX(Verdeelsleutels_percentage!$A:$AB,MATCH(demand!$C262,Verdeelsleutels_percentage!$C:$C,0),MATCH(INDEX(Overzicht!$B$1:$F$35,MATCH(demand!U$1,Overzicht!$B:$B,0),5),Verdeelsleutels_percentage!$1:$1,0)))</f>
        <v>1.8906776888980851E-2</v>
      </c>
      <c r="V262">
        <f>PRODUCT(INDEX(Overzicht!$B$2:$E$35,MATCH(demand!V$1,Overzicht!$B$2:$B$35,0),4),INDEX(Verdeelsleutels_percentage!$A:$AB,MATCH(demand!$C262,Verdeelsleutels_percentage!$C:$C,0),MATCH(INDEX(Overzicht!$B$1:$F$35,MATCH(demand!V$1,Overzicht!$B:$B,0),5),Verdeelsleutels_percentage!$1:$1,0)))</f>
        <v>1.6637963662303151E-3</v>
      </c>
      <c r="W262">
        <f>PRODUCT(INDEX(Overzicht!$B$2:$E$35,MATCH(demand!W$1,Overzicht!$B$2:$B$35,0),4),INDEX(Verdeelsleutels_percentage!$A:$AB,MATCH(demand!$C262,Verdeelsleutels_percentage!$C:$C,0),MATCH(INDEX(Overzicht!$B$1:$F$35,MATCH(demand!W$1,Overzicht!$B:$B,0),5),Verdeelsleutels_percentage!$1:$1,0)))</f>
        <v>1.8150505813421619E-2</v>
      </c>
      <c r="X262">
        <f>PRODUCT(INDEX(Overzicht!$B$2:$E$35,MATCH(demand!X$1,Overzicht!$B$2:$B$35,0),4),INDEX(Verdeelsleutels_percentage!$A:$AB,MATCH(demand!$C262,Verdeelsleutels_percentage!$C:$C,0),MATCH(INDEX(Overzicht!$B$1:$F$35,MATCH(demand!X$1,Overzicht!$B:$B,0),5),Verdeelsleutels_percentage!$1:$1,0)))</f>
        <v>8.2064054853927971E-3</v>
      </c>
      <c r="Y262">
        <f>PRODUCT(INDEX(Overzicht!$B$2:$E$35,MATCH(demand!Y$1,Overzicht!$B$2:$B$35,0),4),INDEX(Verdeelsleutels_percentage!$A:$AB,MATCH(demand!$C262,Verdeelsleutels_percentage!$C:$C,0),MATCH(INDEX(Overzicht!$B$1:$F$35,MATCH(demand!Y$1,Overzicht!$B:$B,0),5),Verdeelsleutels_percentage!$1:$1,0)))</f>
        <v>1.3859282919192581E-6</v>
      </c>
      <c r="Z262">
        <f>PRODUCT(INDEX(Overzicht!$B$2:$E$35,MATCH(demand!Z$1,Overzicht!$B$2:$B$35,0),4),INDEX(Verdeelsleutels_percentage!$A:$AB,MATCH(demand!$C262,Verdeelsleutels_percentage!$C:$C,0),MATCH(INDEX(Overzicht!$B$1:$F$35,MATCH(demand!Z$1,Overzicht!$B:$B,0),5),Verdeelsleutels_percentage!$1:$1,0)))</f>
        <v>0</v>
      </c>
      <c r="AA262">
        <f>PRODUCT(INDEX(Overzicht!$B$2:$E$35,MATCH(demand!AA$1,Overzicht!$B$2:$B$35,0),4),INDEX(Verdeelsleutels_percentage!$A:$AB,MATCH(demand!$C262,Verdeelsleutels_percentage!$C:$C,0),MATCH(INDEX(Overzicht!$B$1:$F$35,MATCH(demand!AA$1,Overzicht!$B:$B,0),5),Verdeelsleutels_percentage!$1:$1,0)))</f>
        <v>3.2419375249573293E-5</v>
      </c>
      <c r="AB262">
        <f>PRODUCT(INDEX(Overzicht!$B$2:$E$35,MATCH(demand!AB$1,Overzicht!$B$2:$B$35,0),4),INDEX(Verdeelsleutels_percentage!$A:$AB,MATCH(demand!$C262,Verdeelsleutels_percentage!$C:$C,0),MATCH(INDEX(Overzicht!$B$1:$F$35,MATCH(demand!AB$1,Overzicht!$B:$B,0),5),Verdeelsleutels_percentage!$1:$1,0)))</f>
        <v>7.3234496321395864E-3</v>
      </c>
      <c r="AC262">
        <f>PRODUCT(INDEX(Overzicht!$B$2:$E$35,MATCH(demand!AC$1,Overzicht!$B$2:$B$35,0),4),INDEX(Verdeelsleutels_percentage!$A:$AB,MATCH(demand!$C262,Verdeelsleutels_percentage!$C:$C,0),MATCH(INDEX(Overzicht!$B$1:$F$35,MATCH(demand!AC$1,Overzicht!$B:$B,0),5),Verdeelsleutels_percentage!$1:$1,0)))</f>
        <v>1.2709489758570306E-3</v>
      </c>
      <c r="AD262">
        <f>PRODUCT(INDEX(Overzicht!$B$2:$E$35,MATCH(demand!AD$1,Overzicht!$B$2:$B$35,0),4),INDEX(Verdeelsleutels_percentage!$A:$AB,MATCH(demand!$C262,Verdeelsleutels_percentage!$C:$C,0),MATCH(INDEX(Overzicht!$B$1:$F$35,MATCH(demand!AD$1,Overzicht!$B:$B,0),5),Verdeelsleutels_percentage!$1:$1,0)))</f>
        <v>0</v>
      </c>
      <c r="AE262">
        <f>PRODUCT(INDEX(Overzicht!$B$2:$E$35,MATCH(demand!AE$1,Overzicht!$B$2:$B$35,0),4),INDEX(Verdeelsleutels_percentage!$A:$AB,MATCH(demand!$C262,Verdeelsleutels_percentage!$C:$C,0),MATCH(INDEX(Overzicht!$B$1:$F$35,MATCH(demand!AE$1,Overzicht!$B:$B,0),5),Verdeelsleutels_percentage!$1:$1,0)))</f>
        <v>0</v>
      </c>
      <c r="AF262">
        <f>PRODUCT(INDEX(Overzicht!$B$2:$E$35,MATCH(demand!AF$1,Overzicht!$B$2:$B$35,0),4),INDEX(Verdeelsleutels_percentage!$A:$AB,MATCH(demand!$C262,Verdeelsleutels_percentage!$C:$C,0),MATCH(INDEX(Overzicht!$B$1:$F$35,MATCH(demand!AF$1,Overzicht!$B:$B,0),5),Verdeelsleutels_percentage!$1:$1,0)))</f>
        <v>0</v>
      </c>
      <c r="AG262">
        <f>PRODUCT(INDEX(Overzicht!$B$2:$E$35,MATCH(demand!AG$1,Overzicht!$B$2:$B$35,0),4),INDEX(Verdeelsleutels_percentage!$A:$AB,MATCH(demand!$C262,Verdeelsleutels_percentage!$C:$C,0),MATCH(INDEX(Overzicht!$B$1:$F$35,MATCH(demand!AG$1,Overzicht!$B:$B,0),5),Verdeelsleutels_percentage!$1:$1,0)))</f>
        <v>0</v>
      </c>
      <c r="AH262">
        <f>PRODUCT(INDEX(Overzicht!$B$2:$E$35,MATCH(demand!AH$1,Overzicht!$B$2:$B$35,0),4),INDEX(Verdeelsleutels_percentage!$A:$AB,MATCH(demand!$C262,Verdeelsleutels_percentage!$C:$C,0),MATCH(INDEX(Overzicht!$B$1:$F$35,MATCH(demand!AH$1,Overzicht!$B:$B,0),5),Verdeelsleutels_percentage!$1:$1,0)))</f>
        <v>4.2145187824445279E-4</v>
      </c>
      <c r="AI262">
        <f>PRODUCT(INDEX(Overzicht!$B$2:$E$35,MATCH(demand!AI$1,Overzicht!$B$2:$B$35,0),4),INDEX(Verdeelsleutels_percentage!$A:$AB,MATCH(demand!$C262,Verdeelsleutels_percentage!$C:$C,0),MATCH(INDEX(Overzicht!$B$1:$F$35,MATCH(demand!AI$1,Overzicht!$B:$B,0),5),Verdeelsleutels_percentage!$1:$1,0)))</f>
        <v>6.4838750499146585E-5</v>
      </c>
      <c r="AJ262">
        <f>PRODUCT(INDEX(Overzicht!$B$2:$E$35,MATCH(demand!AJ$1,Overzicht!$B$2:$B$35,0),4),INDEX(Verdeelsleutels_percentage!$A:$AB,MATCH(demand!$C262,Verdeelsleutels_percentage!$C:$C,0),MATCH(INDEX(Overzicht!$B$1:$F$35,MATCH(demand!AJ$1,Overzicht!$B:$B,0),5),Verdeelsleutels_percentage!$1:$1,0)))</f>
        <v>0</v>
      </c>
      <c r="AK262">
        <f>PRODUCT(INDEX(Overzicht!$B$2:$E$35,MATCH(demand!AK$1,Overzicht!$B$2:$B$35,0),4),INDEX(Verdeelsleutels_percentage!$A:$AB,MATCH(demand!$C262,Verdeelsleutels_percentage!$C:$C,0),MATCH(INDEX(Overzicht!$B$1:$F$35,MATCH(demand!AK$1,Overzicht!$B:$B,0),5),Verdeelsleutels_percentage!$1:$1,0)))</f>
        <v>2.3595657557448104E-4</v>
      </c>
      <c r="AL262">
        <f>PRODUCT(INDEX(Overzicht!$B$2:$E$35,MATCH(demand!AL$1,Overzicht!$B$2:$B$35,0),4),INDEX(Verdeelsleutels_percentage!$A:$AB,MATCH(demand!$C262,Verdeelsleutels_percentage!$C:$C,0),MATCH(INDEX(Overzicht!$B$1:$F$35,MATCH(demand!AL$1,Overzicht!$B:$B,0),5),Verdeelsleutels_percentage!$1:$1,0)))</f>
        <v>3.0250843022369364E-3</v>
      </c>
      <c r="AM262">
        <f>PRODUCT(INDEX(Overzicht!$B$2:$E$35,MATCH(demand!AM$1,Overzicht!$B$2:$B$35,0),4),INDEX(Verdeelsleutels_percentage!$A:$AB,MATCH(demand!$C262,Verdeelsleutels_percentage!$C:$C,0),MATCH(INDEX(Overzicht!$B$1:$F$35,MATCH(demand!AM$1,Overzicht!$B:$B,0),5),Verdeelsleutels_percentage!$1:$1,0)))</f>
        <v>6.0501686044738727E-3</v>
      </c>
      <c r="AN262">
        <f>PRODUCT(INDEX(Overzicht!$B$2:$E$35,MATCH(demand!AN$1,Overzicht!$B$2:$B$35,0),4),INDEX(Verdeelsleutels_percentage!$A:$AB,MATCH(demand!$C262,Verdeelsleutels_percentage!$C:$C,0),MATCH(INDEX(Overzicht!$B$1:$F$35,MATCH(demand!AN$1,Overzicht!$B:$B,0),5),Verdeelsleutels_percentage!$1:$1,0)))</f>
        <v>3.0250843022369364E-3</v>
      </c>
      <c r="AO262">
        <f>PRODUCT(INDEX(Overzicht!$B$2:$E$35,MATCH(demand!AO$1,Overzicht!$B$2:$B$35,0),4),INDEX(Verdeelsleutels_percentage!$A:$AB,MATCH(demand!$C262,Verdeelsleutels_percentage!$C:$C,0),MATCH(INDEX(Overzicht!$B$1:$F$35,MATCH(demand!AO$1,Overzicht!$B:$B,0),5),Verdeelsleutels_percentage!$1:$1,0)))</f>
        <v>1.0587795057829277E-2</v>
      </c>
    </row>
    <row r="263" spans="2:41">
      <c r="B263" t="str">
        <f>INDEX('ETLocal datasets'!B:C,MATCH(C263,'ETLocal datasets'!C:C,0),1)</f>
        <v>GM0826</v>
      </c>
      <c r="C263" t="str">
        <f>'ETLocal datasets'!C246</f>
        <v>Oosterhout</v>
      </c>
      <c r="D263">
        <f t="shared" si="18"/>
        <v>3.9468212375940497E-2</v>
      </c>
      <c r="E263">
        <f t="shared" si="19"/>
        <v>0.13648640737558793</v>
      </c>
      <c r="F263">
        <f t="shared" si="20"/>
        <v>3.3790214801237554E-2</v>
      </c>
      <c r="G263">
        <f t="shared" si="21"/>
        <v>6.951129901968868E-2</v>
      </c>
      <c r="H263">
        <f>PRODUCT(INDEX(Overzicht!$B$2:$E$35,MATCH(demand!H$1,Overzicht!$B$2:$B$35,0),4),INDEX(Verdeelsleutels_percentage!$A:$AB,MATCH(demand!$C263,Verdeelsleutels_percentage!$C:$C,0),MATCH(INDEX(Overzicht!$B$1:$F$35,MATCH(demand!H$1,Overzicht!$B:$B,0),5),Verdeelsleutels_percentage!$1:$1,0)))</f>
        <v>3.3790214801237554E-2</v>
      </c>
      <c r="I263">
        <f>PRODUCT(INDEX(Overzicht!$B$2:$E$35,MATCH(demand!I$1,Overzicht!$B$2:$B$35,0),4),INDEX(Verdeelsleutels_percentage!$A:$AB,MATCH(demand!$C263,Verdeelsleutels_percentage!$C:$C,0),MATCH(INDEX(Overzicht!$B$1:$F$35,MATCH(demand!I$1,Overzicht!$B:$B,0),5),Verdeelsleutels_percentage!$1:$1,0)))</f>
        <v>6.8194905370458784E-3</v>
      </c>
      <c r="J263">
        <f>PRODUCT(INDEX(Overzicht!$B$2:$E$35,MATCH(demand!J$1,Overzicht!$B$2:$B$35,0),4),INDEX(Verdeelsleutels_percentage!$A:$AB,MATCH(demand!$C263,Verdeelsleutels_percentage!$C:$C,0),MATCH(INDEX(Overzicht!$B$1:$F$35,MATCH(demand!J$1,Overzicht!$B:$B,0),5),Verdeelsleutels_percentage!$1:$1,0)))</f>
        <v>7.7234776688542978E-3</v>
      </c>
      <c r="K263">
        <f>PRODUCT(INDEX(Overzicht!$B$2:$E$35,MATCH(demand!K$1,Overzicht!$B$2:$B$35,0),4),INDEX(Verdeelsleutels_percentage!$A:$AB,MATCH(demand!$C263,Verdeelsleutels_percentage!$C:$C,0),MATCH(INDEX(Overzicht!$B$1:$F$35,MATCH(demand!K$1,Overzicht!$B:$B,0),5),Verdeelsleutels_percentage!$1:$1,0)))</f>
        <v>7.9560722932201921E-4</v>
      </c>
      <c r="L263">
        <f>PRODUCT(INDEX(Overzicht!$B$2:$E$35,MATCH(demand!L$1,Overzicht!$B$2:$B$35,0),4),INDEX(Verdeelsleutels_percentage!$A:$AB,MATCH(demand!$C263,Verdeelsleutels_percentage!$C:$C,0),MATCH(INDEX(Overzicht!$B$1:$F$35,MATCH(demand!L$1,Overzicht!$B:$B,0),5),Verdeelsleutels_percentage!$1:$1,0)))</f>
        <v>1.1585216503281447E-2</v>
      </c>
      <c r="M263">
        <f>PRODUCT(INDEX(Overzicht!$B$2:$E$35,MATCH(demand!M$1,Overzicht!$B$2:$B$35,0),4),INDEX(Verdeelsleutels_percentage!$A:$AB,MATCH(demand!$C263,Verdeelsleutels_percentage!$C:$C,0),MATCH(INDEX(Overzicht!$B$1:$F$35,MATCH(demand!M$1,Overzicht!$B:$B,0),5),Verdeelsleutels_percentage!$1:$1,0)))</f>
        <v>5.1422530051831415E-3</v>
      </c>
      <c r="N263">
        <f>PRODUCT(INDEX(Overzicht!$B$2:$E$35,MATCH(demand!N$1,Overzicht!$B$2:$B$35,0),4),INDEX(Verdeelsleutels_percentage!$A:$AB,MATCH(demand!$C263,Verdeelsleutels_percentage!$C:$C,0),MATCH(INDEX(Overzicht!$B$1:$F$35,MATCH(demand!N$1,Overzicht!$B:$B,0),5),Verdeelsleutels_percentage!$1:$1,0)))</f>
        <v>1.0422402343001132E-2</v>
      </c>
      <c r="O263">
        <f>PRODUCT(INDEX(Overzicht!$B$2:$E$35,MATCH(demand!O$1,Overzicht!$B$2:$B$35,0),4),INDEX(Verdeelsleutels_percentage!$A:$AB,MATCH(demand!$C263,Verdeelsleutels_percentage!$C:$C,0),MATCH(INDEX(Overzicht!$B$1:$F$35,MATCH(demand!O$1,Overzicht!$B:$B,0),5),Verdeelsleutels_percentage!$1:$1,0)))</f>
        <v>0</v>
      </c>
      <c r="P263">
        <f>PRODUCT(INDEX(Overzicht!$B$2:$E$35,MATCH(demand!P$1,Overzicht!$B$2:$B$35,0),4),INDEX(Verdeelsleutels_percentage!$A:$AB,MATCH(demand!$C263,Verdeelsleutels_percentage!$C:$C,0),MATCH(INDEX(Overzicht!$B$1:$F$35,MATCH(demand!P$1,Overzicht!$B:$B,0),5),Verdeelsleutels_percentage!$1:$1,0)))</f>
        <v>3.6015173256425193E-3</v>
      </c>
      <c r="Q263">
        <f>PRODUCT(INDEX(Overzicht!$B$2:$E$35,MATCH(demand!Q$1,Overzicht!$B$2:$B$35,0),4),INDEX(Verdeelsleutels_percentage!$A:$AB,MATCH(demand!$C263,Verdeelsleutels_percentage!$C:$C,0),MATCH(INDEX(Overzicht!$B$1:$F$35,MATCH(demand!Q$1,Overzicht!$B:$B,0),5),Verdeelsleutels_percentage!$1:$1,0)))</f>
        <v>1.1464537164705598E-2</v>
      </c>
      <c r="R263">
        <f>PRODUCT(INDEX(Overzicht!$B$2:$E$35,MATCH(demand!R$1,Overzicht!$B$2:$B$35,0),4),INDEX(Verdeelsleutels_percentage!$A:$AB,MATCH(demand!$C263,Verdeelsleutels_percentage!$C:$C,0),MATCH(INDEX(Overzicht!$B$1:$F$35,MATCH(demand!R$1,Overzicht!$B:$B,0),5),Verdeelsleutels_percentage!$1:$1,0)))</f>
        <v>2.0515487557894226E-3</v>
      </c>
      <c r="S263">
        <f>PRODUCT(INDEX(Overzicht!$B$2:$E$35,MATCH(demand!S$1,Overzicht!$B$2:$B$35,0),4),INDEX(Verdeelsleutels_percentage!$A:$AB,MATCH(demand!$C263,Verdeelsleutels_percentage!$C:$C,0),MATCH(INDEX(Overzicht!$B$1:$F$35,MATCH(demand!S$1,Overzicht!$B:$B,0),5),Verdeelsleutels_percentage!$1:$1,0)))</f>
        <v>1.5768766907244193E-2</v>
      </c>
      <c r="T263">
        <f>PRODUCT(INDEX(Overzicht!$B$2:$E$35,MATCH(demand!T$1,Overzicht!$B$2:$B$35,0),4),INDEX(Verdeelsleutels_percentage!$A:$AB,MATCH(demand!$C263,Verdeelsleutels_percentage!$C:$C,0),MATCH(INDEX(Overzicht!$B$1:$F$35,MATCH(demand!T$1,Overzicht!$B:$B,0),5),Verdeelsleutels_percentage!$1:$1,0)))</f>
        <v>1.287246278142383E-2</v>
      </c>
      <c r="U263">
        <f>PRODUCT(INDEX(Overzicht!$B$2:$E$35,MATCH(demand!U$1,Overzicht!$B$2:$B$35,0),4),INDEX(Verdeelsleutels_percentage!$A:$AB,MATCH(demand!$C263,Verdeelsleutels_percentage!$C:$C,0),MATCH(INDEX(Overzicht!$B$1:$F$35,MATCH(demand!U$1,Overzicht!$B:$B,0),5),Verdeelsleutels_percentage!$1:$1,0)))</f>
        <v>4.0226446191949469E-2</v>
      </c>
      <c r="V263">
        <f>PRODUCT(INDEX(Overzicht!$B$2:$E$35,MATCH(demand!V$1,Overzicht!$B$2:$B$35,0),4),INDEX(Verdeelsleutels_percentage!$A:$AB,MATCH(demand!$C263,Verdeelsleutels_percentage!$C:$C,0),MATCH(INDEX(Overzicht!$B$1:$F$35,MATCH(demand!V$1,Overzicht!$B:$B,0),5),Verdeelsleutels_percentage!$1:$1,0)))</f>
        <v>3.5399272648915536E-3</v>
      </c>
      <c r="W263">
        <f>PRODUCT(INDEX(Overzicht!$B$2:$E$35,MATCH(demand!W$1,Overzicht!$B$2:$B$35,0),4),INDEX(Verdeelsleutels_percentage!$A:$AB,MATCH(demand!$C263,Verdeelsleutels_percentage!$C:$C,0),MATCH(INDEX(Overzicht!$B$1:$F$35,MATCH(demand!W$1,Overzicht!$B:$B,0),5),Verdeelsleutels_percentage!$1:$1,0)))</f>
        <v>3.8617388344271489E-2</v>
      </c>
      <c r="X263">
        <f>PRODUCT(INDEX(Overzicht!$B$2:$E$35,MATCH(demand!X$1,Overzicht!$B$2:$B$35,0),4),INDEX(Verdeelsleutels_percentage!$A:$AB,MATCH(demand!$C263,Verdeelsleutels_percentage!$C:$C,0),MATCH(INDEX(Overzicht!$B$1:$F$35,MATCH(demand!X$1,Overzicht!$B:$B,0),5),Verdeelsleutels_percentage!$1:$1,0)))</f>
        <v>7.5550150906906555E-3</v>
      </c>
      <c r="Y263">
        <f>PRODUCT(INDEX(Overzicht!$B$2:$E$35,MATCH(demand!Y$1,Overzicht!$B$2:$B$35,0),4),INDEX(Verdeelsleutels_percentage!$A:$AB,MATCH(demand!$C263,Verdeelsleutels_percentage!$C:$C,0),MATCH(INDEX(Overzicht!$B$1:$F$35,MATCH(demand!Y$1,Overzicht!$B:$B,0),5),Verdeelsleutels_percentage!$1:$1,0)))</f>
        <v>1.2693191528750173E-6</v>
      </c>
      <c r="Z263">
        <f>PRODUCT(INDEX(Overzicht!$B$2:$E$35,MATCH(demand!Z$1,Overzicht!$B$2:$B$35,0),4),INDEX(Verdeelsleutels_percentage!$A:$AB,MATCH(demand!$C263,Verdeelsleutels_percentage!$C:$C,0),MATCH(INDEX(Overzicht!$B$1:$F$35,MATCH(demand!Z$1,Overzicht!$B:$B,0),5),Verdeelsleutels_percentage!$1:$1,0)))</f>
        <v>0</v>
      </c>
      <c r="AA263">
        <f>PRODUCT(INDEX(Overzicht!$B$2:$E$35,MATCH(demand!AA$1,Overzicht!$B$2:$B$35,0),4),INDEX(Verdeelsleutels_percentage!$A:$AB,MATCH(demand!$C263,Verdeelsleutels_percentage!$C:$C,0),MATCH(INDEX(Overzicht!$B$1:$F$35,MATCH(demand!AA$1,Overzicht!$B:$B,0),5),Verdeelsleutels_percentage!$1:$1,0)))</f>
        <v>2.9691676090643679E-5</v>
      </c>
      <c r="AB263">
        <f>PRODUCT(INDEX(Overzicht!$B$2:$E$35,MATCH(demand!AB$1,Overzicht!$B$2:$B$35,0),4),INDEX(Verdeelsleutels_percentage!$A:$AB,MATCH(demand!$C263,Verdeelsleutels_percentage!$C:$C,0),MATCH(INDEX(Overzicht!$B$1:$F$35,MATCH(demand!AB$1,Overzicht!$B:$B,0),5),Verdeelsleutels_percentage!$1:$1,0)))</f>
        <v>1.6545975142283145E-2</v>
      </c>
      <c r="AC263">
        <f>PRODUCT(INDEX(Overzicht!$B$2:$E$35,MATCH(demand!AC$1,Overzicht!$B$2:$B$35,0),4),INDEX(Verdeelsleutels_percentage!$A:$AB,MATCH(demand!$C263,Verdeelsleutels_percentage!$C:$C,0),MATCH(INDEX(Overzicht!$B$1:$F$35,MATCH(demand!AC$1,Overzicht!$B:$B,0),5),Verdeelsleutels_percentage!$1:$1,0)))</f>
        <v>1.4837889002192487E-3</v>
      </c>
      <c r="AD263">
        <f>PRODUCT(INDEX(Overzicht!$B$2:$E$35,MATCH(demand!AD$1,Overzicht!$B$2:$B$35,0),4),INDEX(Verdeelsleutels_percentage!$A:$AB,MATCH(demand!$C263,Verdeelsleutels_percentage!$C:$C,0),MATCH(INDEX(Overzicht!$B$1:$F$35,MATCH(demand!AD$1,Overzicht!$B:$B,0),5),Verdeelsleutels_percentage!$1:$1,0)))</f>
        <v>0</v>
      </c>
      <c r="AE263">
        <f>PRODUCT(INDEX(Overzicht!$B$2:$E$35,MATCH(demand!AE$1,Overzicht!$B$2:$B$35,0),4),INDEX(Verdeelsleutels_percentage!$A:$AB,MATCH(demand!$C263,Verdeelsleutels_percentage!$C:$C,0),MATCH(INDEX(Overzicht!$B$1:$F$35,MATCH(demand!AE$1,Overzicht!$B:$B,0),5),Verdeelsleutels_percentage!$1:$1,0)))</f>
        <v>0</v>
      </c>
      <c r="AF263">
        <f>PRODUCT(INDEX(Overzicht!$B$2:$E$35,MATCH(demand!AF$1,Overzicht!$B$2:$B$35,0),4),INDEX(Verdeelsleutels_percentage!$A:$AB,MATCH(demand!$C263,Verdeelsleutels_percentage!$C:$C,0),MATCH(INDEX(Overzicht!$B$1:$F$35,MATCH(demand!AF$1,Overzicht!$B:$B,0),5),Verdeelsleutels_percentage!$1:$1,0)))</f>
        <v>0</v>
      </c>
      <c r="AG263">
        <f>PRODUCT(INDEX(Overzicht!$B$2:$E$35,MATCH(demand!AG$1,Overzicht!$B$2:$B$35,0),4),INDEX(Verdeelsleutels_percentage!$A:$AB,MATCH(demand!$C263,Verdeelsleutels_percentage!$C:$C,0),MATCH(INDEX(Overzicht!$B$1:$F$35,MATCH(demand!AG$1,Overzicht!$B:$B,0),5),Verdeelsleutels_percentage!$1:$1,0)))</f>
        <v>0</v>
      </c>
      <c r="AH263">
        <f>PRODUCT(INDEX(Overzicht!$B$2:$E$35,MATCH(demand!AH$1,Overzicht!$B$2:$B$35,0),4),INDEX(Verdeelsleutels_percentage!$A:$AB,MATCH(demand!$C263,Verdeelsleutels_percentage!$C:$C,0),MATCH(INDEX(Overzicht!$B$1:$F$35,MATCH(demand!AH$1,Overzicht!$B:$B,0),5),Verdeelsleutels_percentage!$1:$1,0)))</f>
        <v>3.8599178917836786E-4</v>
      </c>
      <c r="AI263">
        <f>PRODUCT(INDEX(Overzicht!$B$2:$E$35,MATCH(demand!AI$1,Overzicht!$B$2:$B$35,0),4),INDEX(Verdeelsleutels_percentage!$A:$AB,MATCH(demand!$C263,Verdeelsleutels_percentage!$C:$C,0),MATCH(INDEX(Overzicht!$B$1:$F$35,MATCH(demand!AI$1,Overzicht!$B:$B,0),5),Verdeelsleutels_percentage!$1:$1,0)))</f>
        <v>5.9383352181287358E-5</v>
      </c>
      <c r="AJ263">
        <f>PRODUCT(INDEX(Overzicht!$B$2:$E$35,MATCH(demand!AJ$1,Overzicht!$B$2:$B$35,0),4),INDEX(Verdeelsleutels_percentage!$A:$AB,MATCH(demand!$C263,Verdeelsleutels_percentage!$C:$C,0),MATCH(INDEX(Overzicht!$B$1:$F$35,MATCH(demand!AJ$1,Overzicht!$B:$B,0),5),Verdeelsleutels_percentage!$1:$1,0)))</f>
        <v>0</v>
      </c>
      <c r="AK263">
        <f>PRODUCT(INDEX(Overzicht!$B$2:$E$35,MATCH(demand!AK$1,Overzicht!$B$2:$B$35,0),4),INDEX(Verdeelsleutels_percentage!$A:$AB,MATCH(demand!$C263,Verdeelsleutels_percentage!$C:$C,0),MATCH(INDEX(Overzicht!$B$1:$F$35,MATCH(demand!AK$1,Overzicht!$B:$B,0),5),Verdeelsleutels_percentage!$1:$1,0)))</f>
        <v>5.020260484755294E-4</v>
      </c>
      <c r="AL263">
        <f>PRODUCT(INDEX(Overzicht!$B$2:$E$35,MATCH(demand!AL$1,Overzicht!$B$2:$B$35,0),4),INDEX(Verdeelsleutels_percentage!$A:$AB,MATCH(demand!$C263,Verdeelsleutels_percentage!$C:$C,0),MATCH(INDEX(Overzicht!$B$1:$F$35,MATCH(demand!AL$1,Overzicht!$B:$B,0),5),Verdeelsleutels_percentage!$1:$1,0)))</f>
        <v>6.4362313907119148E-3</v>
      </c>
      <c r="AM263">
        <f>PRODUCT(INDEX(Overzicht!$B$2:$E$35,MATCH(demand!AM$1,Overzicht!$B$2:$B$35,0),4),INDEX(Verdeelsleutels_percentage!$A:$AB,MATCH(demand!$C263,Verdeelsleutels_percentage!$C:$C,0),MATCH(INDEX(Overzicht!$B$1:$F$35,MATCH(demand!AM$1,Overzicht!$B:$B,0),5),Verdeelsleutels_percentage!$1:$1,0)))</f>
        <v>1.287246278142383E-2</v>
      </c>
      <c r="AN263">
        <f>PRODUCT(INDEX(Overzicht!$B$2:$E$35,MATCH(demand!AN$1,Overzicht!$B$2:$B$35,0),4),INDEX(Verdeelsleutels_percentage!$A:$AB,MATCH(demand!$C263,Verdeelsleutels_percentage!$C:$C,0),MATCH(INDEX(Overzicht!$B$1:$F$35,MATCH(demand!AN$1,Overzicht!$B:$B,0),5),Verdeelsleutels_percentage!$1:$1,0)))</f>
        <v>6.4362313907119148E-3</v>
      </c>
      <c r="AO263">
        <f>PRODUCT(INDEX(Overzicht!$B$2:$E$35,MATCH(demand!AO$1,Overzicht!$B$2:$B$35,0),4),INDEX(Verdeelsleutels_percentage!$A:$AB,MATCH(demand!$C263,Verdeelsleutels_percentage!$C:$C,0),MATCH(INDEX(Overzicht!$B$1:$F$35,MATCH(demand!AO$1,Overzicht!$B:$B,0),5),Verdeelsleutels_percentage!$1:$1,0)))</f>
        <v>2.2526809867491702E-2</v>
      </c>
    </row>
    <row r="264" spans="2:41">
      <c r="B264" t="str">
        <f>INDEX('ETLocal datasets'!B:C,MATCH(C264,'ETLocal datasets'!C:C,0),1)</f>
        <v>GM0828</v>
      </c>
      <c r="C264" t="str">
        <f>'ETLocal datasets'!C247</f>
        <v>Oss</v>
      </c>
      <c r="D264">
        <f t="shared" ref="D264:D327" si="22">SUMIF(H$2:AP$2,"NAT",H264:AP264)</f>
        <v>8.3710754457526737E-2</v>
      </c>
      <c r="E264">
        <f t="shared" ref="E264:E327" si="23">SUMIF(H$2:AP$2,"DROOG",H264:AP264)</f>
        <v>0.24353369266580646</v>
      </c>
      <c r="F264">
        <f t="shared" ref="F264:F327" si="24">SUMIF(H$2:AP$2,"VET",H264:AP264)</f>
        <v>5.556222910291958E-2</v>
      </c>
      <c r="G264">
        <f t="shared" ref="G264:G327" si="25">SUMIF(H$2:AP$2,"AFVAL",H264:AP264)</f>
        <v>0.11429944272600601</v>
      </c>
      <c r="H264">
        <f>PRODUCT(INDEX(Overzicht!$B$2:$E$35,MATCH(demand!H$1,Overzicht!$B$2:$B$35,0),4),INDEX(Verdeelsleutels_percentage!$A:$AB,MATCH(demand!$C264,Verdeelsleutels_percentage!$C:$C,0),MATCH(INDEX(Overzicht!$B$1:$F$35,MATCH(demand!H$1,Overzicht!$B:$B,0),5),Verdeelsleutels_percentage!$1:$1,0)))</f>
        <v>5.556222910291958E-2</v>
      </c>
      <c r="I264">
        <f>PRODUCT(INDEX(Overzicht!$B$2:$E$35,MATCH(demand!I$1,Overzicht!$B$2:$B$35,0),4),INDEX(Verdeelsleutels_percentage!$A:$AB,MATCH(demand!$C264,Verdeelsleutels_percentage!$C:$C,0),MATCH(INDEX(Overzicht!$B$1:$F$35,MATCH(demand!I$1,Overzicht!$B:$B,0),5),Verdeelsleutels_percentage!$1:$1,0)))</f>
        <v>1.7310271472283058E-2</v>
      </c>
      <c r="J264">
        <f>PRODUCT(INDEX(Overzicht!$B$2:$E$35,MATCH(demand!J$1,Overzicht!$B$2:$B$35,0),4),INDEX(Verdeelsleutels_percentage!$A:$AB,MATCH(demand!$C264,Verdeelsleutels_percentage!$C:$C,0),MATCH(INDEX(Overzicht!$B$1:$F$35,MATCH(demand!J$1,Overzicht!$B:$B,0),5),Verdeelsleutels_percentage!$1:$1,0)))</f>
        <v>1.2699938080667333E-2</v>
      </c>
      <c r="K264">
        <f>PRODUCT(INDEX(Overzicht!$B$2:$E$35,MATCH(demand!K$1,Overzicht!$B$2:$B$35,0),4),INDEX(Verdeelsleutels_percentage!$A:$AB,MATCH(demand!$C264,Verdeelsleutels_percentage!$C:$C,0),MATCH(INDEX(Overzicht!$B$1:$F$35,MATCH(demand!K$1,Overzicht!$B:$B,0),5),Verdeelsleutels_percentage!$1:$1,0)))</f>
        <v>2.0195316717663571E-3</v>
      </c>
      <c r="L264">
        <f>PRODUCT(INDEX(Overzicht!$B$2:$E$35,MATCH(demand!L$1,Overzicht!$B$2:$B$35,0),4),INDEX(Verdeelsleutels_percentage!$A:$AB,MATCH(demand!$C264,Verdeelsleutels_percentage!$C:$C,0),MATCH(INDEX(Overzicht!$B$1:$F$35,MATCH(demand!L$1,Overzicht!$B:$B,0),5),Verdeelsleutels_percentage!$1:$1,0)))</f>
        <v>1.9049907121000999E-2</v>
      </c>
      <c r="M264">
        <f>PRODUCT(INDEX(Overzicht!$B$2:$E$35,MATCH(demand!M$1,Overzicht!$B$2:$B$35,0),4),INDEX(Verdeelsleutels_percentage!$A:$AB,MATCH(demand!$C264,Verdeelsleutels_percentage!$C:$C,0),MATCH(INDEX(Overzicht!$B$1:$F$35,MATCH(demand!M$1,Overzicht!$B:$B,0),5),Verdeelsleutels_percentage!$1:$1,0)))</f>
        <v>2.3862672765867756E-2</v>
      </c>
      <c r="N264">
        <f>PRODUCT(INDEX(Overzicht!$B$2:$E$35,MATCH(demand!N$1,Overzicht!$B$2:$B$35,0),4),INDEX(Verdeelsleutels_percentage!$A:$AB,MATCH(demand!$C264,Verdeelsleutels_percentage!$C:$C,0),MATCH(INDEX(Overzicht!$B$1:$F$35,MATCH(demand!N$1,Overzicht!$B:$B,0),5),Verdeelsleutels_percentage!$1:$1,0)))</f>
        <v>4.0797910436378315E-2</v>
      </c>
      <c r="O264">
        <f>PRODUCT(INDEX(Overzicht!$B$2:$E$35,MATCH(demand!O$1,Overzicht!$B$2:$B$35,0),4),INDEX(Verdeelsleutels_percentage!$A:$AB,MATCH(demand!$C264,Verdeelsleutels_percentage!$C:$C,0),MATCH(INDEX(Overzicht!$B$1:$F$35,MATCH(demand!O$1,Overzicht!$B:$B,0),5),Verdeelsleutels_percentage!$1:$1,0)))</f>
        <v>0</v>
      </c>
      <c r="P264">
        <f>PRODUCT(INDEX(Overzicht!$B$2:$E$35,MATCH(demand!P$1,Overzicht!$B$2:$B$35,0),4),INDEX(Verdeelsleutels_percentage!$A:$AB,MATCH(demand!$C264,Verdeelsleutels_percentage!$C:$C,0),MATCH(INDEX(Overzicht!$B$1:$F$35,MATCH(demand!P$1,Overzicht!$B:$B,0),5),Verdeelsleutels_percentage!$1:$1,0)))</f>
        <v>2.6975449020878259E-3</v>
      </c>
      <c r="Q264">
        <f>PRODUCT(INDEX(Overzicht!$B$2:$E$35,MATCH(demand!Q$1,Overzicht!$B$2:$B$35,0),4),INDEX(Verdeelsleutels_percentage!$A:$AB,MATCH(demand!$C264,Verdeelsleutels_percentage!$C:$C,0),MATCH(INDEX(Overzicht!$B$1:$F$35,MATCH(demand!Q$1,Overzicht!$B:$B,0),5),Verdeelsleutels_percentage!$1:$1,0)))</f>
        <v>1.8851470588490571E-2</v>
      </c>
      <c r="R264">
        <f>PRODUCT(INDEX(Overzicht!$B$2:$E$35,MATCH(demand!R$1,Overzicht!$B$2:$B$35,0),4),INDEX(Verdeelsleutels_percentage!$A:$AB,MATCH(demand!$C264,Verdeelsleutels_percentage!$C:$C,0),MATCH(INDEX(Overzicht!$B$1:$F$35,MATCH(demand!R$1,Overzicht!$B:$B,0),5),Verdeelsleutels_percentage!$1:$1,0)))</f>
        <v>3.3734210526772598E-3</v>
      </c>
      <c r="S264">
        <f>PRODUCT(INDEX(Overzicht!$B$2:$E$35,MATCH(demand!S$1,Overzicht!$B$2:$B$35,0),4),INDEX(Verdeelsleutels_percentage!$A:$AB,MATCH(demand!$C264,Verdeelsleutels_percentage!$C:$C,0),MATCH(INDEX(Overzicht!$B$1:$F$35,MATCH(demand!S$1,Overzicht!$B:$B,0),5),Verdeelsleutels_percentage!$1:$1,0)))</f>
        <v>2.5929040248029139E-2</v>
      </c>
      <c r="T264">
        <f>PRODUCT(INDEX(Overzicht!$B$2:$E$35,MATCH(demand!T$1,Overzicht!$B$2:$B$35,0),4),INDEX(Verdeelsleutels_percentage!$A:$AB,MATCH(demand!$C264,Verdeelsleutels_percentage!$C:$C,0),MATCH(INDEX(Overzicht!$B$1:$F$35,MATCH(demand!T$1,Overzicht!$B:$B,0),5),Verdeelsleutels_percentage!$1:$1,0)))</f>
        <v>2.1166563467778888E-2</v>
      </c>
      <c r="U264">
        <f>PRODUCT(INDEX(Overzicht!$B$2:$E$35,MATCH(demand!U$1,Overzicht!$B$2:$B$35,0),4),INDEX(Verdeelsleutels_percentage!$A:$AB,MATCH(demand!$C264,Verdeelsleutels_percentage!$C:$C,0),MATCH(INDEX(Overzicht!$B$1:$F$35,MATCH(demand!U$1,Overzicht!$B:$B,0),5),Verdeelsleutels_percentage!$1:$1,0)))</f>
        <v>6.6145510836809029E-2</v>
      </c>
      <c r="V264">
        <f>PRODUCT(INDEX(Overzicht!$B$2:$E$35,MATCH(demand!V$1,Overzicht!$B$2:$B$35,0),4),INDEX(Verdeelsleutels_percentage!$A:$AB,MATCH(demand!$C264,Verdeelsleutels_percentage!$C:$C,0),MATCH(INDEX(Overzicht!$B$1:$F$35,MATCH(demand!V$1,Overzicht!$B:$B,0),5),Verdeelsleutels_percentage!$1:$1,0)))</f>
        <v>5.8208049536391943E-3</v>
      </c>
      <c r="W264">
        <f>PRODUCT(INDEX(Overzicht!$B$2:$E$35,MATCH(demand!W$1,Overzicht!$B$2:$B$35,0),4),INDEX(Verdeelsleutels_percentage!$A:$AB,MATCH(demand!$C264,Verdeelsleutels_percentage!$C:$C,0),MATCH(INDEX(Overzicht!$B$1:$F$35,MATCH(demand!W$1,Overzicht!$B:$B,0),5),Verdeelsleutels_percentage!$1:$1,0)))</f>
        <v>6.3499690403336667E-2</v>
      </c>
      <c r="X264">
        <f>PRODUCT(INDEX(Overzicht!$B$2:$E$35,MATCH(demand!X$1,Overzicht!$B$2:$B$35,0),4),INDEX(Verdeelsleutels_percentage!$A:$AB,MATCH(demand!$C264,Verdeelsleutels_percentage!$C:$C,0),MATCH(INDEX(Overzicht!$B$1:$F$35,MATCH(demand!X$1,Overzicht!$B:$B,0),5),Verdeelsleutels_percentage!$1:$1,0)))</f>
        <v>4.4817886131215748E-3</v>
      </c>
      <c r="Y264">
        <f>PRODUCT(INDEX(Overzicht!$B$2:$E$35,MATCH(demand!Y$1,Overzicht!$B$2:$B$35,0),4),INDEX(Verdeelsleutels_percentage!$A:$AB,MATCH(demand!$C264,Verdeelsleutels_percentage!$C:$C,0),MATCH(INDEX(Overzicht!$B$1:$F$35,MATCH(demand!Y$1,Overzicht!$B:$B,0),5),Verdeelsleutels_percentage!$1:$1,0)))</f>
        <v>4.4598216621346614E-6</v>
      </c>
      <c r="Z264">
        <f>PRODUCT(INDEX(Overzicht!$B$2:$E$35,MATCH(demand!Z$1,Overzicht!$B$2:$B$35,0),4),INDEX(Verdeelsleutels_percentage!$A:$AB,MATCH(demand!$C264,Verdeelsleutels_percentage!$C:$C,0),MATCH(INDEX(Overzicht!$B$1:$F$35,MATCH(demand!Z$1,Overzicht!$B:$B,0),5),Verdeelsleutels_percentage!$1:$1,0)))</f>
        <v>0</v>
      </c>
      <c r="AA264">
        <f>PRODUCT(INDEX(Overzicht!$B$2:$E$35,MATCH(demand!AA$1,Overzicht!$B$2:$B$35,0),4),INDEX(Verdeelsleutels_percentage!$A:$AB,MATCH(demand!$C264,Verdeelsleutels_percentage!$C:$C,0),MATCH(INDEX(Overzicht!$B$1:$F$35,MATCH(demand!AA$1,Overzicht!$B:$B,0),5),Verdeelsleutels_percentage!$1:$1,0)))</f>
        <v>1.0432331373414414E-4</v>
      </c>
      <c r="AB264">
        <f>PRODUCT(INDEX(Overzicht!$B$2:$E$35,MATCH(demand!AB$1,Overzicht!$B$2:$B$35,0),4),INDEX(Verdeelsleutels_percentage!$A:$AB,MATCH(demand!$C264,Verdeelsleutels_percentage!$C:$C,0),MATCH(INDEX(Overzicht!$B$1:$F$35,MATCH(demand!AB$1,Overzicht!$B:$B,0),5),Verdeelsleutels_percentage!$1:$1,0)))</f>
        <v>3.0424380569439875E-2</v>
      </c>
      <c r="AC264">
        <f>PRODUCT(INDEX(Overzicht!$B$2:$E$35,MATCH(demand!AC$1,Overzicht!$B$2:$B$35,0),4),INDEX(Verdeelsleutels_percentage!$A:$AB,MATCH(demand!$C264,Verdeelsleutels_percentage!$C:$C,0),MATCH(INDEX(Overzicht!$B$1:$F$35,MATCH(demand!AC$1,Overzicht!$B:$B,0),5),Verdeelsleutels_percentage!$1:$1,0)))</f>
        <v>1.5397008451426962E-3</v>
      </c>
      <c r="AD264">
        <f>PRODUCT(INDEX(Overzicht!$B$2:$E$35,MATCH(demand!AD$1,Overzicht!$B$2:$B$35,0),4),INDEX(Verdeelsleutels_percentage!$A:$AB,MATCH(demand!$C264,Verdeelsleutels_percentage!$C:$C,0),MATCH(INDEX(Overzicht!$B$1:$F$35,MATCH(demand!AD$1,Overzicht!$B:$B,0),5),Verdeelsleutels_percentage!$1:$1,0)))</f>
        <v>0</v>
      </c>
      <c r="AE264">
        <f>PRODUCT(INDEX(Overzicht!$B$2:$E$35,MATCH(demand!AE$1,Overzicht!$B$2:$B$35,0),4),INDEX(Verdeelsleutels_percentage!$A:$AB,MATCH(demand!$C264,Verdeelsleutels_percentage!$C:$C,0),MATCH(INDEX(Overzicht!$B$1:$F$35,MATCH(demand!AE$1,Overzicht!$B:$B,0),5),Verdeelsleutels_percentage!$1:$1,0)))</f>
        <v>0</v>
      </c>
      <c r="AF264">
        <f>PRODUCT(INDEX(Overzicht!$B$2:$E$35,MATCH(demand!AF$1,Overzicht!$B$2:$B$35,0),4),INDEX(Verdeelsleutels_percentage!$A:$AB,MATCH(demand!$C264,Verdeelsleutels_percentage!$C:$C,0),MATCH(INDEX(Overzicht!$B$1:$F$35,MATCH(demand!AF$1,Overzicht!$B:$B,0),5),Verdeelsleutels_percentage!$1:$1,0)))</f>
        <v>0</v>
      </c>
      <c r="AG264">
        <f>PRODUCT(INDEX(Overzicht!$B$2:$E$35,MATCH(demand!AG$1,Overzicht!$B$2:$B$35,0),4),INDEX(Verdeelsleutels_percentage!$A:$AB,MATCH(demand!$C264,Verdeelsleutels_percentage!$C:$C,0),MATCH(INDEX(Overzicht!$B$1:$F$35,MATCH(demand!AG$1,Overzicht!$B:$B,0),5),Verdeelsleutels_percentage!$1:$1,0)))</f>
        <v>0</v>
      </c>
      <c r="AH264">
        <f>PRODUCT(INDEX(Overzicht!$B$2:$E$35,MATCH(demand!AH$1,Overzicht!$B$2:$B$35,0),4),INDEX(Verdeelsleutels_percentage!$A:$AB,MATCH(demand!$C264,Verdeelsleutels_percentage!$C:$C,0),MATCH(INDEX(Overzicht!$B$1:$F$35,MATCH(demand!AH$1,Overzicht!$B:$B,0),5),Verdeelsleutels_percentage!$1:$1,0)))</f>
        <v>1.3562030785438737E-3</v>
      </c>
      <c r="AI264">
        <f>PRODUCT(INDEX(Overzicht!$B$2:$E$35,MATCH(demand!AI$1,Overzicht!$B$2:$B$35,0),4),INDEX(Verdeelsleutels_percentage!$A:$AB,MATCH(demand!$C264,Verdeelsleutels_percentage!$C:$C,0),MATCH(INDEX(Overzicht!$B$1:$F$35,MATCH(demand!AI$1,Overzicht!$B:$B,0),5),Verdeelsleutels_percentage!$1:$1,0)))</f>
        <v>2.0864662746828829E-4</v>
      </c>
      <c r="AJ264">
        <f>PRODUCT(INDEX(Overzicht!$B$2:$E$35,MATCH(demand!AJ$1,Overzicht!$B$2:$B$35,0),4),INDEX(Verdeelsleutels_percentage!$A:$AB,MATCH(demand!$C264,Verdeelsleutels_percentage!$C:$C,0),MATCH(INDEX(Overzicht!$B$1:$F$35,MATCH(demand!AJ$1,Overzicht!$B:$B,0),5),Verdeelsleutels_percentage!$1:$1,0)))</f>
        <v>0</v>
      </c>
      <c r="AK264">
        <f>PRODUCT(INDEX(Overzicht!$B$2:$E$35,MATCH(demand!AK$1,Overzicht!$B$2:$B$35,0),4),INDEX(Verdeelsleutels_percentage!$A:$AB,MATCH(demand!$C264,Verdeelsleutels_percentage!$C:$C,0),MATCH(INDEX(Overzicht!$B$1:$F$35,MATCH(demand!AK$1,Overzicht!$B:$B,0),5),Verdeelsleutels_percentage!$1:$1,0)))</f>
        <v>8.254959752433766E-4</v>
      </c>
      <c r="AL264">
        <f>PRODUCT(INDEX(Overzicht!$B$2:$E$35,MATCH(demand!AL$1,Overzicht!$B$2:$B$35,0),4),INDEX(Verdeelsleutels_percentage!$A:$AB,MATCH(demand!$C264,Verdeelsleutels_percentage!$C:$C,0),MATCH(INDEX(Overzicht!$B$1:$F$35,MATCH(demand!AL$1,Overzicht!$B:$B,0),5),Verdeelsleutels_percentage!$1:$1,0)))</f>
        <v>1.0583281733889444E-2</v>
      </c>
      <c r="AM264">
        <f>PRODUCT(INDEX(Overzicht!$B$2:$E$35,MATCH(demand!AM$1,Overzicht!$B$2:$B$35,0),4),INDEX(Verdeelsleutels_percentage!$A:$AB,MATCH(demand!$C264,Verdeelsleutels_percentage!$C:$C,0),MATCH(INDEX(Overzicht!$B$1:$F$35,MATCH(demand!AM$1,Overzicht!$B:$B,0),5),Verdeelsleutels_percentage!$1:$1,0)))</f>
        <v>2.1166563467778888E-2</v>
      </c>
      <c r="AN264">
        <f>PRODUCT(INDEX(Overzicht!$B$2:$E$35,MATCH(demand!AN$1,Overzicht!$B$2:$B$35,0),4),INDEX(Verdeelsleutels_percentage!$A:$AB,MATCH(demand!$C264,Verdeelsleutels_percentage!$C:$C,0),MATCH(INDEX(Overzicht!$B$1:$F$35,MATCH(demand!AN$1,Overzicht!$B:$B,0),5),Verdeelsleutels_percentage!$1:$1,0)))</f>
        <v>1.0583281733889444E-2</v>
      </c>
      <c r="AO264">
        <f>PRODUCT(INDEX(Overzicht!$B$2:$E$35,MATCH(demand!AO$1,Overzicht!$B$2:$B$35,0),4),INDEX(Verdeelsleutels_percentage!$A:$AB,MATCH(demand!$C264,Verdeelsleutels_percentage!$C:$C,0),MATCH(INDEX(Overzicht!$B$1:$F$35,MATCH(demand!AO$1,Overzicht!$B:$B,0),5),Verdeelsleutels_percentage!$1:$1,0)))</f>
        <v>3.7041486068613051E-2</v>
      </c>
    </row>
    <row r="265" spans="2:41">
      <c r="B265" t="str">
        <f>INDEX('ETLocal datasets'!B:C,MATCH(C265,'ETLocal datasets'!C:C,0),1)</f>
        <v>GM0840</v>
      </c>
      <c r="C265" t="str">
        <f>'ETLocal datasets'!C248</f>
        <v>Rucphen</v>
      </c>
      <c r="D265">
        <f t="shared" si="22"/>
        <v>3.0930115712805961E-2</v>
      </c>
      <c r="E265">
        <f t="shared" si="23"/>
        <v>5.9373028989108713E-2</v>
      </c>
      <c r="F265">
        <f t="shared" si="24"/>
        <v>1.3713908380565557E-2</v>
      </c>
      <c r="G265">
        <f t="shared" si="25"/>
        <v>2.8211468668592005E-2</v>
      </c>
      <c r="H265">
        <f>PRODUCT(INDEX(Overzicht!$B$2:$E$35,MATCH(demand!H$1,Overzicht!$B$2:$B$35,0),4),INDEX(Verdeelsleutels_percentage!$A:$AB,MATCH(demand!$C265,Verdeelsleutels_percentage!$C:$C,0),MATCH(INDEX(Overzicht!$B$1:$F$35,MATCH(demand!H$1,Overzicht!$B:$B,0),5),Verdeelsleutels_percentage!$1:$1,0)))</f>
        <v>1.3713908380565557E-2</v>
      </c>
      <c r="I265">
        <f>PRODUCT(INDEX(Overzicht!$B$2:$E$35,MATCH(demand!I$1,Overzicht!$B$2:$B$35,0),4),INDEX(Verdeelsleutels_percentage!$A:$AB,MATCH(demand!$C265,Verdeelsleutels_percentage!$C:$C,0),MATCH(INDEX(Overzicht!$B$1:$F$35,MATCH(demand!I$1,Overzicht!$B:$B,0),5),Verdeelsleutels_percentage!$1:$1,0)))</f>
        <v>8.7237913326794758E-3</v>
      </c>
      <c r="J265">
        <f>PRODUCT(INDEX(Overzicht!$B$2:$E$35,MATCH(demand!J$1,Overzicht!$B$2:$B$35,0),4),INDEX(Verdeelsleutels_percentage!$A:$AB,MATCH(demand!$C265,Verdeelsleutels_percentage!$C:$C,0),MATCH(INDEX(Overzicht!$B$1:$F$35,MATCH(demand!J$1,Overzicht!$B:$B,0),5),Verdeelsleutels_percentage!$1:$1,0)))</f>
        <v>3.134607629843556E-3</v>
      </c>
      <c r="K265">
        <f>PRODUCT(INDEX(Overzicht!$B$2:$E$35,MATCH(demand!K$1,Overzicht!$B$2:$B$35,0),4),INDEX(Verdeelsleutels_percentage!$A:$AB,MATCH(demand!$C265,Verdeelsleutels_percentage!$C:$C,0),MATCH(INDEX(Overzicht!$B$1:$F$35,MATCH(demand!K$1,Overzicht!$B:$B,0),5),Verdeelsleutels_percentage!$1:$1,0)))</f>
        <v>1.0177756554792723E-3</v>
      </c>
      <c r="L265">
        <f>PRODUCT(INDEX(Overzicht!$B$2:$E$35,MATCH(demand!L$1,Overzicht!$B$2:$B$35,0),4),INDEX(Verdeelsleutels_percentage!$A:$AB,MATCH(demand!$C265,Verdeelsleutels_percentage!$C:$C,0),MATCH(INDEX(Overzicht!$B$1:$F$35,MATCH(demand!L$1,Overzicht!$B:$B,0),5),Verdeelsleutels_percentage!$1:$1,0)))</f>
        <v>4.7019114447653344E-3</v>
      </c>
      <c r="M265">
        <f>PRODUCT(INDEX(Overzicht!$B$2:$E$35,MATCH(demand!M$1,Overzicht!$B$2:$B$35,0),4),INDEX(Verdeelsleutels_percentage!$A:$AB,MATCH(demand!$C265,Verdeelsleutels_percentage!$C:$C,0),MATCH(INDEX(Overzicht!$B$1:$F$35,MATCH(demand!M$1,Overzicht!$B:$B,0),5),Verdeelsleutels_percentage!$1:$1,0)))</f>
        <v>5.5882723057971064E-3</v>
      </c>
      <c r="N265">
        <f>PRODUCT(INDEX(Overzicht!$B$2:$E$35,MATCH(demand!N$1,Overzicht!$B$2:$B$35,0),4),INDEX(Verdeelsleutels_percentage!$A:$AB,MATCH(demand!$C265,Verdeelsleutels_percentage!$C:$C,0),MATCH(INDEX(Overzicht!$B$1:$F$35,MATCH(demand!N$1,Overzicht!$B:$B,0),5),Verdeelsleutels_percentage!$1:$1,0)))</f>
        <v>5.017785160002319E-3</v>
      </c>
      <c r="O265">
        <f>PRODUCT(INDEX(Overzicht!$B$2:$E$35,MATCH(demand!O$1,Overzicht!$B$2:$B$35,0),4),INDEX(Verdeelsleutels_percentage!$A:$AB,MATCH(demand!$C265,Verdeelsleutels_percentage!$C:$C,0),MATCH(INDEX(Overzicht!$B$1:$F$35,MATCH(demand!O$1,Overzicht!$B:$B,0),5),Verdeelsleutels_percentage!$1:$1,0)))</f>
        <v>0</v>
      </c>
      <c r="P265">
        <f>PRODUCT(INDEX(Overzicht!$B$2:$E$35,MATCH(demand!P$1,Overzicht!$B$2:$B$35,0),4),INDEX(Verdeelsleutels_percentage!$A:$AB,MATCH(demand!$C265,Verdeelsleutels_percentage!$C:$C,0),MATCH(INDEX(Overzicht!$B$1:$F$35,MATCH(demand!P$1,Overzicht!$B:$B,0),5),Verdeelsleutels_percentage!$1:$1,0)))</f>
        <v>5.4481188882328632E-3</v>
      </c>
      <c r="Q265">
        <f>PRODUCT(INDEX(Overzicht!$B$2:$E$35,MATCH(demand!Q$1,Overzicht!$B$2:$B$35,0),4),INDEX(Verdeelsleutels_percentage!$A:$AB,MATCH(demand!$C265,Verdeelsleutels_percentage!$C:$C,0),MATCH(INDEX(Overzicht!$B$1:$F$35,MATCH(demand!Q$1,Overzicht!$B:$B,0),5),Verdeelsleutels_percentage!$1:$1,0)))</f>
        <v>4.6529332005490285E-3</v>
      </c>
      <c r="R265">
        <f>PRODUCT(INDEX(Overzicht!$B$2:$E$35,MATCH(demand!R$1,Overzicht!$B$2:$B$35,0),4),INDEX(Verdeelsleutels_percentage!$A:$AB,MATCH(demand!$C265,Verdeelsleutels_percentage!$C:$C,0),MATCH(INDEX(Overzicht!$B$1:$F$35,MATCH(demand!R$1,Overzicht!$B:$B,0),5),Verdeelsleutels_percentage!$1:$1,0)))</f>
        <v>8.3263015167719446E-4</v>
      </c>
      <c r="S265">
        <f>PRODUCT(INDEX(Overzicht!$B$2:$E$35,MATCH(demand!S$1,Overzicht!$B$2:$B$35,0),4),INDEX(Verdeelsleutels_percentage!$A:$AB,MATCH(demand!$C265,Verdeelsleutels_percentage!$C:$C,0),MATCH(INDEX(Overzicht!$B$1:$F$35,MATCH(demand!S$1,Overzicht!$B:$B,0),5),Verdeelsleutels_percentage!$1:$1,0)))</f>
        <v>6.3998239109305938E-3</v>
      </c>
      <c r="T265">
        <f>PRODUCT(INDEX(Overzicht!$B$2:$E$35,MATCH(demand!T$1,Overzicht!$B$2:$B$35,0),4),INDEX(Verdeelsleutels_percentage!$A:$AB,MATCH(demand!$C265,Verdeelsleutels_percentage!$C:$C,0),MATCH(INDEX(Overzicht!$B$1:$F$35,MATCH(demand!T$1,Overzicht!$B:$B,0),5),Verdeelsleutels_percentage!$1:$1,0)))</f>
        <v>5.22434604973926E-3</v>
      </c>
      <c r="U265">
        <f>PRODUCT(INDEX(Overzicht!$B$2:$E$35,MATCH(demand!U$1,Overzicht!$B$2:$B$35,0),4),INDEX(Verdeelsleutels_percentage!$A:$AB,MATCH(demand!$C265,Verdeelsleutels_percentage!$C:$C,0),MATCH(INDEX(Overzicht!$B$1:$F$35,MATCH(demand!U$1,Overzicht!$B:$B,0),5),Verdeelsleutels_percentage!$1:$1,0)))</f>
        <v>1.6326081405435188E-2</v>
      </c>
      <c r="V265">
        <f>PRODUCT(INDEX(Overzicht!$B$2:$E$35,MATCH(demand!V$1,Overzicht!$B$2:$B$35,0),4),INDEX(Verdeelsleutels_percentage!$A:$AB,MATCH(demand!$C265,Verdeelsleutels_percentage!$C:$C,0),MATCH(INDEX(Overzicht!$B$1:$F$35,MATCH(demand!V$1,Overzicht!$B:$B,0),5),Verdeelsleutels_percentage!$1:$1,0)))</f>
        <v>1.4366951636782966E-3</v>
      </c>
      <c r="W265">
        <f>PRODUCT(INDEX(Overzicht!$B$2:$E$35,MATCH(demand!W$1,Overzicht!$B$2:$B$35,0),4),INDEX(Verdeelsleutels_percentage!$A:$AB,MATCH(demand!$C265,Verdeelsleutels_percentage!$C:$C,0),MATCH(INDEX(Overzicht!$B$1:$F$35,MATCH(demand!W$1,Overzicht!$B:$B,0),5),Verdeelsleutels_percentage!$1:$1,0)))</f>
        <v>1.5673038149217781E-2</v>
      </c>
      <c r="X265">
        <f>PRODUCT(INDEX(Overzicht!$B$2:$E$35,MATCH(demand!X$1,Overzicht!$B$2:$B$35,0),4),INDEX(Verdeelsleutels_percentage!$A:$AB,MATCH(demand!$C265,Verdeelsleutels_percentage!$C:$C,0),MATCH(INDEX(Overzicht!$B$1:$F$35,MATCH(demand!X$1,Overzicht!$B:$B,0),5),Verdeelsleutels_percentage!$1:$1,0)))</f>
        <v>6.6697922466082563E-3</v>
      </c>
      <c r="Y265">
        <f>PRODUCT(INDEX(Overzicht!$B$2:$E$35,MATCH(demand!Y$1,Overzicht!$B$2:$B$35,0),4),INDEX(Verdeelsleutels_percentage!$A:$AB,MATCH(demand!$C265,Verdeelsleutels_percentage!$C:$C,0),MATCH(INDEX(Overzicht!$B$1:$F$35,MATCH(demand!Y$1,Overzicht!$B:$B,0),5),Verdeelsleutels_percentage!$1:$1,0)))</f>
        <v>1.6122647191788997E-6</v>
      </c>
      <c r="Z265">
        <f>PRODUCT(INDEX(Overzicht!$B$2:$E$35,MATCH(demand!Z$1,Overzicht!$B$2:$B$35,0),4),INDEX(Verdeelsleutels_percentage!$A:$AB,MATCH(demand!$C265,Verdeelsleutels_percentage!$C:$C,0),MATCH(INDEX(Overzicht!$B$1:$F$35,MATCH(demand!Z$1,Overzicht!$B:$B,0),5),Verdeelsleutels_percentage!$1:$1,0)))</f>
        <v>0</v>
      </c>
      <c r="AA265">
        <f>PRODUCT(INDEX(Overzicht!$B$2:$E$35,MATCH(demand!AA$1,Overzicht!$B$2:$B$35,0),4),INDEX(Verdeelsleutels_percentage!$A:$AB,MATCH(demand!$C265,Verdeelsleutels_percentage!$C:$C,0),MATCH(INDEX(Overzicht!$B$1:$F$35,MATCH(demand!AA$1,Overzicht!$B:$B,0),5),Verdeelsleutels_percentage!$1:$1,0)))</f>
        <v>3.7713794600676025E-5</v>
      </c>
      <c r="AB265">
        <f>PRODUCT(INDEX(Overzicht!$B$2:$E$35,MATCH(demand!AB$1,Overzicht!$B$2:$B$35,0),4),INDEX(Verdeelsleutels_percentage!$A:$AB,MATCH(demand!$C265,Verdeelsleutels_percentage!$C:$C,0),MATCH(INDEX(Overzicht!$B$1:$F$35,MATCH(demand!AB$1,Overzicht!$B:$B,0),5),Verdeelsleutels_percentage!$1:$1,0)))</f>
        <v>6.2252232963404186E-3</v>
      </c>
      <c r="AC265">
        <f>PRODUCT(INDEX(Overzicht!$B$2:$E$35,MATCH(demand!AC$1,Overzicht!$B$2:$B$35,0),4),INDEX(Verdeelsleutels_percentage!$A:$AB,MATCH(demand!$C265,Verdeelsleutels_percentage!$C:$C,0),MATCH(INDEX(Overzicht!$B$1:$F$35,MATCH(demand!AC$1,Overzicht!$B:$B,0),5),Verdeelsleutels_percentage!$1:$1,0)))</f>
        <v>1.0417072187386732E-3</v>
      </c>
      <c r="AD265">
        <f>PRODUCT(INDEX(Overzicht!$B$2:$E$35,MATCH(demand!AD$1,Overzicht!$B$2:$B$35,0),4),INDEX(Verdeelsleutels_percentage!$A:$AB,MATCH(demand!$C265,Verdeelsleutels_percentage!$C:$C,0),MATCH(INDEX(Overzicht!$B$1:$F$35,MATCH(demand!AD$1,Overzicht!$B:$B,0),5),Verdeelsleutels_percentage!$1:$1,0)))</f>
        <v>0</v>
      </c>
      <c r="AE265">
        <f>PRODUCT(INDEX(Overzicht!$B$2:$E$35,MATCH(demand!AE$1,Overzicht!$B$2:$B$35,0),4),INDEX(Verdeelsleutels_percentage!$A:$AB,MATCH(demand!$C265,Verdeelsleutels_percentage!$C:$C,0),MATCH(INDEX(Overzicht!$B$1:$F$35,MATCH(demand!AE$1,Overzicht!$B:$B,0),5),Verdeelsleutels_percentage!$1:$1,0)))</f>
        <v>0</v>
      </c>
      <c r="AF265">
        <f>PRODUCT(INDEX(Overzicht!$B$2:$E$35,MATCH(demand!AF$1,Overzicht!$B$2:$B$35,0),4),INDEX(Verdeelsleutels_percentage!$A:$AB,MATCH(demand!$C265,Verdeelsleutels_percentage!$C:$C,0),MATCH(INDEX(Overzicht!$B$1:$F$35,MATCH(demand!AF$1,Overzicht!$B:$B,0),5),Verdeelsleutels_percentage!$1:$1,0)))</f>
        <v>0</v>
      </c>
      <c r="AG265">
        <f>PRODUCT(INDEX(Overzicht!$B$2:$E$35,MATCH(demand!AG$1,Overzicht!$B$2:$B$35,0),4),INDEX(Verdeelsleutels_percentage!$A:$AB,MATCH(demand!$C265,Verdeelsleutels_percentage!$C:$C,0),MATCH(INDEX(Overzicht!$B$1:$F$35,MATCH(demand!AG$1,Overzicht!$B:$B,0),5),Verdeelsleutels_percentage!$1:$1,0)))</f>
        <v>0</v>
      </c>
      <c r="AH265">
        <f>PRODUCT(INDEX(Overzicht!$B$2:$E$35,MATCH(demand!AH$1,Overzicht!$B$2:$B$35,0),4),INDEX(Verdeelsleutels_percentage!$A:$AB,MATCH(demand!$C265,Verdeelsleutels_percentage!$C:$C,0),MATCH(INDEX(Overzicht!$B$1:$F$35,MATCH(demand!AH$1,Overzicht!$B:$B,0),5),Verdeelsleutels_percentage!$1:$1,0)))</f>
        <v>4.9027932980878828E-4</v>
      </c>
      <c r="AI265">
        <f>PRODUCT(INDEX(Overzicht!$B$2:$E$35,MATCH(demand!AI$1,Overzicht!$B$2:$B$35,0),4),INDEX(Verdeelsleutels_percentage!$A:$AB,MATCH(demand!$C265,Verdeelsleutels_percentage!$C:$C,0),MATCH(INDEX(Overzicht!$B$1:$F$35,MATCH(demand!AI$1,Overzicht!$B:$B,0),5),Verdeelsleutels_percentage!$1:$1,0)))</f>
        <v>7.542758920135205E-5</v>
      </c>
      <c r="AJ265">
        <f>PRODUCT(INDEX(Overzicht!$B$2:$E$35,MATCH(demand!AJ$1,Overzicht!$B$2:$B$35,0),4),INDEX(Verdeelsleutels_percentage!$A:$AB,MATCH(demand!$C265,Verdeelsleutels_percentage!$C:$C,0),MATCH(INDEX(Overzicht!$B$1:$F$35,MATCH(demand!AJ$1,Overzicht!$B:$B,0),5),Verdeelsleutels_percentage!$1:$1,0)))</f>
        <v>0</v>
      </c>
      <c r="AK265">
        <f>PRODUCT(INDEX(Overzicht!$B$2:$E$35,MATCH(demand!AK$1,Overzicht!$B$2:$B$35,0),4),INDEX(Verdeelsleutels_percentage!$A:$AB,MATCH(demand!$C265,Verdeelsleutels_percentage!$C:$C,0),MATCH(INDEX(Overzicht!$B$1:$F$35,MATCH(demand!AK$1,Overzicht!$B:$B,0),5),Verdeelsleutels_percentage!$1:$1,0)))</f>
        <v>2.0374949593983114E-4</v>
      </c>
      <c r="AL265">
        <f>PRODUCT(INDEX(Overzicht!$B$2:$E$35,MATCH(demand!AL$1,Overzicht!$B$2:$B$35,0),4),INDEX(Verdeelsleutels_percentage!$A:$AB,MATCH(demand!$C265,Verdeelsleutels_percentage!$C:$C,0),MATCH(INDEX(Overzicht!$B$1:$F$35,MATCH(demand!AL$1,Overzicht!$B:$B,0),5),Verdeelsleutels_percentage!$1:$1,0)))</f>
        <v>2.61217302486963E-3</v>
      </c>
      <c r="AM265">
        <f>PRODUCT(INDEX(Overzicht!$B$2:$E$35,MATCH(demand!AM$1,Overzicht!$B$2:$B$35,0),4),INDEX(Verdeelsleutels_percentage!$A:$AB,MATCH(demand!$C265,Verdeelsleutels_percentage!$C:$C,0),MATCH(INDEX(Overzicht!$B$1:$F$35,MATCH(demand!AM$1,Overzicht!$B:$B,0),5),Verdeelsleutels_percentage!$1:$1,0)))</f>
        <v>5.22434604973926E-3</v>
      </c>
      <c r="AN265">
        <f>PRODUCT(INDEX(Overzicht!$B$2:$E$35,MATCH(demand!AN$1,Overzicht!$B$2:$B$35,0),4),INDEX(Verdeelsleutels_percentage!$A:$AB,MATCH(demand!$C265,Verdeelsleutels_percentage!$C:$C,0),MATCH(INDEX(Overzicht!$B$1:$F$35,MATCH(demand!AN$1,Overzicht!$B:$B,0),5),Verdeelsleutels_percentage!$1:$1,0)))</f>
        <v>2.61217302486963E-3</v>
      </c>
      <c r="AO265">
        <f>PRODUCT(INDEX(Overzicht!$B$2:$E$35,MATCH(demand!AO$1,Overzicht!$B$2:$B$35,0),4),INDEX(Verdeelsleutels_percentage!$A:$AB,MATCH(demand!$C265,Verdeelsleutels_percentage!$C:$C,0),MATCH(INDEX(Overzicht!$B$1:$F$35,MATCH(demand!AO$1,Overzicht!$B:$B,0),5),Verdeelsleutels_percentage!$1:$1,0)))</f>
        <v>9.1426055870437051E-3</v>
      </c>
    </row>
    <row r="266" spans="2:41">
      <c r="B266" t="str">
        <f>INDEX('ETLocal datasets'!B:C,MATCH(C266,'ETLocal datasets'!C:C,0),1)</f>
        <v>GM0845</v>
      </c>
      <c r="C266" t="str">
        <f>'ETLocal datasets'!C249</f>
        <v>Sint-Michielsgestel</v>
      </c>
      <c r="D266">
        <f t="shared" si="22"/>
        <v>2.8772269656097485E-2</v>
      </c>
      <c r="E266">
        <f t="shared" si="23"/>
        <v>7.382861799848256E-2</v>
      </c>
      <c r="F266">
        <f t="shared" si="24"/>
        <v>1.7613854238037217E-2</v>
      </c>
      <c r="G266">
        <f t="shared" si="25"/>
        <v>3.6234214432533704E-2</v>
      </c>
      <c r="H266">
        <f>PRODUCT(INDEX(Overzicht!$B$2:$E$35,MATCH(demand!H$1,Overzicht!$B$2:$B$35,0),4),INDEX(Verdeelsleutels_percentage!$A:$AB,MATCH(demand!$C266,Verdeelsleutels_percentage!$C:$C,0),MATCH(INDEX(Overzicht!$B$1:$F$35,MATCH(demand!H$1,Overzicht!$B:$B,0),5),Verdeelsleutels_percentage!$1:$1,0)))</f>
        <v>1.7613854238037217E-2</v>
      </c>
      <c r="I266">
        <f>PRODUCT(INDEX(Overzicht!$B$2:$E$35,MATCH(demand!I$1,Overzicht!$B$2:$B$35,0),4),INDEX(Verdeelsleutels_percentage!$A:$AB,MATCH(demand!$C266,Verdeelsleutels_percentage!$C:$C,0),MATCH(INDEX(Overzicht!$B$1:$F$35,MATCH(demand!I$1,Overzicht!$B:$B,0),5),Verdeelsleutels_percentage!$1:$1,0)))</f>
        <v>8.181118379623922E-3</v>
      </c>
      <c r="J266">
        <f>PRODUCT(INDEX(Overzicht!$B$2:$E$35,MATCH(demand!J$1,Overzicht!$B$2:$B$35,0),4),INDEX(Verdeelsleutels_percentage!$A:$AB,MATCH(demand!$C266,Verdeelsleutels_percentage!$C:$C,0),MATCH(INDEX(Overzicht!$B$1:$F$35,MATCH(demand!J$1,Overzicht!$B:$B,0),5),Verdeelsleutels_percentage!$1:$1,0)))</f>
        <v>4.0260238258370776E-3</v>
      </c>
      <c r="K266">
        <f>PRODUCT(INDEX(Overzicht!$B$2:$E$35,MATCH(demand!K$1,Overzicht!$B$2:$B$35,0),4),INDEX(Verdeelsleutels_percentage!$A:$AB,MATCH(demand!$C266,Verdeelsleutels_percentage!$C:$C,0),MATCH(INDEX(Overzicht!$B$1:$F$35,MATCH(demand!K$1,Overzicht!$B:$B,0),5),Verdeelsleutels_percentage!$1:$1,0)))</f>
        <v>9.5446381095612431E-4</v>
      </c>
      <c r="L266">
        <f>PRODUCT(INDEX(Overzicht!$B$2:$E$35,MATCH(demand!L$1,Overzicht!$B$2:$B$35,0),4),INDEX(Verdeelsleutels_percentage!$A:$AB,MATCH(demand!$C266,Verdeelsleutels_percentage!$C:$C,0),MATCH(INDEX(Overzicht!$B$1:$F$35,MATCH(demand!L$1,Overzicht!$B:$B,0),5),Verdeelsleutels_percentage!$1:$1,0)))</f>
        <v>6.0390357387556173E-3</v>
      </c>
      <c r="M266">
        <f>PRODUCT(INDEX(Overzicht!$B$2:$E$35,MATCH(demand!M$1,Overzicht!$B$2:$B$35,0),4),INDEX(Verdeelsleutels_percentage!$A:$AB,MATCH(demand!$C266,Verdeelsleutels_percentage!$C:$C,0),MATCH(INDEX(Overzicht!$B$1:$F$35,MATCH(demand!M$1,Overzicht!$B:$B,0),5),Verdeelsleutels_percentage!$1:$1,0)))</f>
        <v>6.2718395243737003E-3</v>
      </c>
      <c r="N266">
        <f>PRODUCT(INDEX(Overzicht!$B$2:$E$35,MATCH(demand!N$1,Overzicht!$B$2:$B$35,0),4),INDEX(Verdeelsleutels_percentage!$A:$AB,MATCH(demand!$C266,Verdeelsleutels_percentage!$C:$C,0),MATCH(INDEX(Overzicht!$B$1:$F$35,MATCH(demand!N$1,Overzicht!$B:$B,0),5),Verdeelsleutels_percentage!$1:$1,0)))</f>
        <v>1.1267204435044434E-2</v>
      </c>
      <c r="O266">
        <f>PRODUCT(INDEX(Overzicht!$B$2:$E$35,MATCH(demand!O$1,Overzicht!$B$2:$B$35,0),4),INDEX(Verdeelsleutels_percentage!$A:$AB,MATCH(demand!$C266,Verdeelsleutels_percentage!$C:$C,0),MATCH(INDEX(Overzicht!$B$1:$F$35,MATCH(demand!O$1,Overzicht!$B:$B,0),5),Verdeelsleutels_percentage!$1:$1,0)))</f>
        <v>0</v>
      </c>
      <c r="P266">
        <f>PRODUCT(INDEX(Overzicht!$B$2:$E$35,MATCH(demand!P$1,Overzicht!$B$2:$B$35,0),4),INDEX(Verdeelsleutels_percentage!$A:$AB,MATCH(demand!$C266,Verdeelsleutels_percentage!$C:$C,0),MATCH(INDEX(Overzicht!$B$1:$F$35,MATCH(demand!P$1,Overzicht!$B:$B,0),5),Verdeelsleutels_percentage!$1:$1,0)))</f>
        <v>1.2781496054537025E-3</v>
      </c>
      <c r="Q266">
        <f>PRODUCT(INDEX(Overzicht!$B$2:$E$35,MATCH(demand!Q$1,Overzicht!$B$2:$B$35,0),4),INDEX(Verdeelsleutels_percentage!$A:$AB,MATCH(demand!$C266,Verdeelsleutels_percentage!$C:$C,0),MATCH(INDEX(Overzicht!$B$1:$F$35,MATCH(demand!Q$1,Overzicht!$B:$B,0),5),Verdeelsleutels_percentage!$1:$1,0)))</f>
        <v>5.9761291164769125E-3</v>
      </c>
      <c r="R266">
        <f>PRODUCT(INDEX(Overzicht!$B$2:$E$35,MATCH(demand!R$1,Overzicht!$B$2:$B$35,0),4),INDEX(Verdeelsleutels_percentage!$A:$AB,MATCH(demand!$C266,Verdeelsleutels_percentage!$C:$C,0),MATCH(INDEX(Overzicht!$B$1:$F$35,MATCH(demand!R$1,Overzicht!$B:$B,0),5),Verdeelsleutels_percentage!$1:$1,0)))</f>
        <v>1.0694125787379738E-3</v>
      </c>
      <c r="S266">
        <f>PRODUCT(INDEX(Overzicht!$B$2:$E$35,MATCH(demand!S$1,Overzicht!$B$2:$B$35,0),4),INDEX(Verdeelsleutels_percentage!$A:$AB,MATCH(demand!$C266,Verdeelsleutels_percentage!$C:$C,0),MATCH(INDEX(Overzicht!$B$1:$F$35,MATCH(demand!S$1,Overzicht!$B:$B,0),5),Verdeelsleutels_percentage!$1:$1,0)))</f>
        <v>8.2197986444173688E-3</v>
      </c>
      <c r="T266">
        <f>PRODUCT(INDEX(Overzicht!$B$2:$E$35,MATCH(demand!T$1,Overzicht!$B$2:$B$35,0),4),INDEX(Verdeelsleutels_percentage!$A:$AB,MATCH(demand!$C266,Verdeelsleutels_percentage!$C:$C,0),MATCH(INDEX(Overzicht!$B$1:$F$35,MATCH(demand!T$1,Overzicht!$B:$B,0),5),Verdeelsleutels_percentage!$1:$1,0)))</f>
        <v>6.7100397097284636E-3</v>
      </c>
      <c r="U266">
        <f>PRODUCT(INDEX(Overzicht!$B$2:$E$35,MATCH(demand!U$1,Overzicht!$B$2:$B$35,0),4),INDEX(Verdeelsleutels_percentage!$A:$AB,MATCH(demand!$C266,Verdeelsleutels_percentage!$C:$C,0),MATCH(INDEX(Overzicht!$B$1:$F$35,MATCH(demand!U$1,Overzicht!$B:$B,0),5),Verdeelsleutels_percentage!$1:$1,0)))</f>
        <v>2.0968874092901449E-2</v>
      </c>
      <c r="V266">
        <f>PRODUCT(INDEX(Overzicht!$B$2:$E$35,MATCH(demand!V$1,Overzicht!$B$2:$B$35,0),4),INDEX(Verdeelsleutels_percentage!$A:$AB,MATCH(demand!$C266,Verdeelsleutels_percentage!$C:$C,0),MATCH(INDEX(Overzicht!$B$1:$F$35,MATCH(demand!V$1,Overzicht!$B:$B,0),5),Verdeelsleutels_percentage!$1:$1,0)))</f>
        <v>1.8452609201753277E-3</v>
      </c>
      <c r="W266">
        <f>PRODUCT(INDEX(Overzicht!$B$2:$E$35,MATCH(demand!W$1,Overzicht!$B$2:$B$35,0),4),INDEX(Verdeelsleutels_percentage!$A:$AB,MATCH(demand!$C266,Verdeelsleutels_percentage!$C:$C,0),MATCH(INDEX(Overzicht!$B$1:$F$35,MATCH(demand!W$1,Overzicht!$B:$B,0),5),Verdeelsleutels_percentage!$1:$1,0)))</f>
        <v>2.013011912918539E-2</v>
      </c>
      <c r="X266">
        <f>PRODUCT(INDEX(Overzicht!$B$2:$E$35,MATCH(demand!X$1,Overzicht!$B$2:$B$35,0),4),INDEX(Verdeelsleutels_percentage!$A:$AB,MATCH(demand!$C266,Verdeelsleutels_percentage!$C:$C,0),MATCH(INDEX(Overzicht!$B$1:$F$35,MATCH(demand!X$1,Overzicht!$B:$B,0),5),Verdeelsleutels_percentage!$1:$1,0)))</f>
        <v>2.1880036334866819E-3</v>
      </c>
      <c r="Y266">
        <f>PRODUCT(INDEX(Overzicht!$B$2:$E$35,MATCH(demand!Y$1,Overzicht!$B$2:$B$35,0),4),INDEX(Verdeelsleutels_percentage!$A:$AB,MATCH(demand!$C266,Verdeelsleutels_percentage!$C:$C,0),MATCH(INDEX(Overzicht!$B$1:$F$35,MATCH(demand!Y$1,Overzicht!$B:$B,0),5),Verdeelsleutels_percentage!$1:$1,0)))</f>
        <v>1.6768776519607907E-6</v>
      </c>
      <c r="Z266">
        <f>PRODUCT(INDEX(Overzicht!$B$2:$E$35,MATCH(demand!Z$1,Overzicht!$B$2:$B$35,0),4),INDEX(Verdeelsleutels_percentage!$A:$AB,MATCH(demand!$C266,Verdeelsleutels_percentage!$C:$C,0),MATCH(INDEX(Overzicht!$B$1:$F$35,MATCH(demand!Z$1,Overzicht!$B:$B,0),5),Verdeelsleutels_percentage!$1:$1,0)))</f>
        <v>0</v>
      </c>
      <c r="AA266">
        <f>PRODUCT(INDEX(Overzicht!$B$2:$E$35,MATCH(demand!AA$1,Overzicht!$B$2:$B$35,0),4),INDEX(Verdeelsleutels_percentage!$A:$AB,MATCH(demand!$C266,Verdeelsleutels_percentage!$C:$C,0),MATCH(INDEX(Overzicht!$B$1:$F$35,MATCH(demand!AA$1,Overzicht!$B:$B,0),5),Verdeelsleutels_percentage!$1:$1,0)))</f>
        <v>3.9225208233000956E-5</v>
      </c>
      <c r="AB266">
        <f>PRODUCT(INDEX(Overzicht!$B$2:$E$35,MATCH(demand!AB$1,Overzicht!$B$2:$B$35,0),4),INDEX(Verdeelsleutels_percentage!$A:$AB,MATCH(demand!$C266,Verdeelsleutels_percentage!$C:$C,0),MATCH(INDEX(Overzicht!$B$1:$F$35,MATCH(demand!AB$1,Overzicht!$B:$B,0),5),Verdeelsleutels_percentage!$1:$1,0)))</f>
        <v>7.150803164809416E-3</v>
      </c>
      <c r="AC266">
        <f>PRODUCT(INDEX(Overzicht!$B$2:$E$35,MATCH(demand!AC$1,Overzicht!$B$2:$B$35,0),4),INDEX(Verdeelsleutels_percentage!$A:$AB,MATCH(demand!$C266,Verdeelsleutels_percentage!$C:$C,0),MATCH(INDEX(Overzicht!$B$1:$F$35,MATCH(demand!AC$1,Overzicht!$B:$B,0),5),Verdeelsleutels_percentage!$1:$1,0)))</f>
        <v>5.052051076090612E-4</v>
      </c>
      <c r="AD266">
        <f>PRODUCT(INDEX(Overzicht!$B$2:$E$35,MATCH(demand!AD$1,Overzicht!$B$2:$B$35,0),4),INDEX(Verdeelsleutels_percentage!$A:$AB,MATCH(demand!$C266,Verdeelsleutels_percentage!$C:$C,0),MATCH(INDEX(Overzicht!$B$1:$F$35,MATCH(demand!AD$1,Overzicht!$B:$B,0),5),Verdeelsleutels_percentage!$1:$1,0)))</f>
        <v>0</v>
      </c>
      <c r="AE266">
        <f>PRODUCT(INDEX(Overzicht!$B$2:$E$35,MATCH(demand!AE$1,Overzicht!$B$2:$B$35,0),4),INDEX(Verdeelsleutels_percentage!$A:$AB,MATCH(demand!$C266,Verdeelsleutels_percentage!$C:$C,0),MATCH(INDEX(Overzicht!$B$1:$F$35,MATCH(demand!AE$1,Overzicht!$B:$B,0),5),Verdeelsleutels_percentage!$1:$1,0)))</f>
        <v>0</v>
      </c>
      <c r="AF266">
        <f>PRODUCT(INDEX(Overzicht!$B$2:$E$35,MATCH(demand!AF$1,Overzicht!$B$2:$B$35,0),4),INDEX(Verdeelsleutels_percentage!$A:$AB,MATCH(demand!$C266,Verdeelsleutels_percentage!$C:$C,0),MATCH(INDEX(Overzicht!$B$1:$F$35,MATCH(demand!AF$1,Overzicht!$B:$B,0),5),Verdeelsleutels_percentage!$1:$1,0)))</f>
        <v>0</v>
      </c>
      <c r="AG266">
        <f>PRODUCT(INDEX(Overzicht!$B$2:$E$35,MATCH(demand!AG$1,Overzicht!$B$2:$B$35,0),4),INDEX(Verdeelsleutels_percentage!$A:$AB,MATCH(demand!$C266,Verdeelsleutels_percentage!$C:$C,0),MATCH(INDEX(Overzicht!$B$1:$F$35,MATCH(demand!AG$1,Overzicht!$B:$B,0),5),Verdeelsleutels_percentage!$1:$1,0)))</f>
        <v>0</v>
      </c>
      <c r="AH266">
        <f>PRODUCT(INDEX(Overzicht!$B$2:$E$35,MATCH(demand!AH$1,Overzicht!$B$2:$B$35,0),4),INDEX(Verdeelsleutels_percentage!$A:$AB,MATCH(demand!$C266,Verdeelsleutels_percentage!$C:$C,0),MATCH(INDEX(Overzicht!$B$1:$F$35,MATCH(demand!AH$1,Overzicht!$B:$B,0),5),Verdeelsleutels_percentage!$1:$1,0)))</f>
        <v>5.0992770702901246E-4</v>
      </c>
      <c r="AI266">
        <f>PRODUCT(INDEX(Overzicht!$B$2:$E$35,MATCH(demand!AI$1,Overzicht!$B$2:$B$35,0),4),INDEX(Verdeelsleutels_percentage!$A:$AB,MATCH(demand!$C266,Verdeelsleutels_percentage!$C:$C,0),MATCH(INDEX(Overzicht!$B$1:$F$35,MATCH(demand!AI$1,Overzicht!$B:$B,0),5),Verdeelsleutels_percentage!$1:$1,0)))</f>
        <v>7.8450416466001912E-5</v>
      </c>
      <c r="AJ266">
        <f>PRODUCT(INDEX(Overzicht!$B$2:$E$35,MATCH(demand!AJ$1,Overzicht!$B$2:$B$35,0),4),INDEX(Verdeelsleutels_percentage!$A:$AB,MATCH(demand!$C266,Verdeelsleutels_percentage!$C:$C,0),MATCH(INDEX(Overzicht!$B$1:$F$35,MATCH(demand!AJ$1,Overzicht!$B:$B,0),5),Verdeelsleutels_percentage!$1:$1,0)))</f>
        <v>0</v>
      </c>
      <c r="AK266">
        <f>PRODUCT(INDEX(Overzicht!$B$2:$E$35,MATCH(demand!AK$1,Overzicht!$B$2:$B$35,0),4),INDEX(Verdeelsleutels_percentage!$A:$AB,MATCH(demand!$C266,Verdeelsleutels_percentage!$C:$C,0),MATCH(INDEX(Overzicht!$B$1:$F$35,MATCH(demand!AK$1,Overzicht!$B:$B,0),5),Verdeelsleutels_percentage!$1:$1,0)))</f>
        <v>2.6169154867941011E-4</v>
      </c>
      <c r="AL266">
        <f>PRODUCT(INDEX(Overzicht!$B$2:$E$35,MATCH(demand!AL$1,Overzicht!$B$2:$B$35,0),4),INDEX(Verdeelsleutels_percentage!$A:$AB,MATCH(demand!$C266,Verdeelsleutels_percentage!$C:$C,0),MATCH(INDEX(Overzicht!$B$1:$F$35,MATCH(demand!AL$1,Overzicht!$B:$B,0),5),Verdeelsleutels_percentage!$1:$1,0)))</f>
        <v>3.3550198548642318E-3</v>
      </c>
      <c r="AM266">
        <f>PRODUCT(INDEX(Overzicht!$B$2:$E$35,MATCH(demand!AM$1,Overzicht!$B$2:$B$35,0),4),INDEX(Verdeelsleutels_percentage!$A:$AB,MATCH(demand!$C266,Verdeelsleutels_percentage!$C:$C,0),MATCH(INDEX(Overzicht!$B$1:$F$35,MATCH(demand!AM$1,Overzicht!$B:$B,0),5),Verdeelsleutels_percentage!$1:$1,0)))</f>
        <v>6.7100397097284636E-3</v>
      </c>
      <c r="AN266">
        <f>PRODUCT(INDEX(Overzicht!$B$2:$E$35,MATCH(demand!AN$1,Overzicht!$B$2:$B$35,0),4),INDEX(Verdeelsleutels_percentage!$A:$AB,MATCH(demand!$C266,Verdeelsleutels_percentage!$C:$C,0),MATCH(INDEX(Overzicht!$B$1:$F$35,MATCH(demand!AN$1,Overzicht!$B:$B,0),5),Verdeelsleutels_percentage!$1:$1,0)))</f>
        <v>3.3550198548642318E-3</v>
      </c>
      <c r="AO266">
        <f>PRODUCT(INDEX(Overzicht!$B$2:$E$35,MATCH(demand!AO$1,Overzicht!$B$2:$B$35,0),4),INDEX(Verdeelsleutels_percentage!$A:$AB,MATCH(demand!$C266,Verdeelsleutels_percentage!$C:$C,0),MATCH(INDEX(Overzicht!$B$1:$F$35,MATCH(demand!AO$1,Overzicht!$B:$B,0),5),Verdeelsleutels_percentage!$1:$1,0)))</f>
        <v>1.1742569492024811E-2</v>
      </c>
    </row>
    <row r="267" spans="2:41">
      <c r="B267" t="str">
        <f>INDEX('ETLocal datasets'!B:C,MATCH(C267,'ETLocal datasets'!C:C,0),1)</f>
        <v>GM0847</v>
      </c>
      <c r="C267" t="str">
        <f>'ETLocal datasets'!C250</f>
        <v>Someren</v>
      </c>
      <c r="D267">
        <f t="shared" si="22"/>
        <v>3.9366635282835676E-2</v>
      </c>
      <c r="E267">
        <f t="shared" si="23"/>
        <v>0.23815014609892257</v>
      </c>
      <c r="F267">
        <f t="shared" si="24"/>
        <v>1.1739329156888523E-2</v>
      </c>
      <c r="G267">
        <f t="shared" si="25"/>
        <v>2.4149477122742104E-2</v>
      </c>
      <c r="H267">
        <f>PRODUCT(INDEX(Overzicht!$B$2:$E$35,MATCH(demand!H$1,Overzicht!$B$2:$B$35,0),4),INDEX(Verdeelsleutels_percentage!$A:$AB,MATCH(demand!$C267,Verdeelsleutels_percentage!$C:$C,0),MATCH(INDEX(Overzicht!$B$1:$F$35,MATCH(demand!H$1,Overzicht!$B:$B,0),5),Verdeelsleutels_percentage!$1:$1,0)))</f>
        <v>1.1739329156888523E-2</v>
      </c>
      <c r="I267">
        <f>PRODUCT(INDEX(Overzicht!$B$2:$E$35,MATCH(demand!I$1,Overzicht!$B$2:$B$35,0),4),INDEX(Verdeelsleutels_percentage!$A:$AB,MATCH(demand!$C267,Verdeelsleutels_percentage!$C:$C,0),MATCH(INDEX(Overzicht!$B$1:$F$35,MATCH(demand!I$1,Overzicht!$B:$B,0),5),Verdeelsleutels_percentage!$1:$1,0)))</f>
        <v>1.068129731141693E-2</v>
      </c>
      <c r="J267">
        <f>PRODUCT(INDEX(Overzicht!$B$2:$E$35,MATCH(demand!J$1,Overzicht!$B$2:$B$35,0),4),INDEX(Verdeelsleutels_percentage!$A:$AB,MATCH(demand!$C267,Verdeelsleutels_percentage!$C:$C,0),MATCH(INDEX(Overzicht!$B$1:$F$35,MATCH(demand!J$1,Overzicht!$B:$B,0),5),Verdeelsleutels_percentage!$1:$1,0)))</f>
        <v>2.6832752358602334E-3</v>
      </c>
      <c r="K267">
        <f>PRODUCT(INDEX(Overzicht!$B$2:$E$35,MATCH(demand!K$1,Overzicht!$B$2:$B$35,0),4),INDEX(Verdeelsleutels_percentage!$A:$AB,MATCH(demand!$C267,Verdeelsleutels_percentage!$C:$C,0),MATCH(INDEX(Overzicht!$B$1:$F$35,MATCH(demand!K$1,Overzicht!$B:$B,0),5),Verdeelsleutels_percentage!$1:$1,0)))</f>
        <v>1.2461513529986418E-3</v>
      </c>
      <c r="L267">
        <f>PRODUCT(INDEX(Overzicht!$B$2:$E$35,MATCH(demand!L$1,Overzicht!$B$2:$B$35,0),4),INDEX(Verdeelsleutels_percentage!$A:$AB,MATCH(demand!$C267,Verdeelsleutels_percentage!$C:$C,0),MATCH(INDEX(Overzicht!$B$1:$F$35,MATCH(demand!L$1,Overzicht!$B:$B,0),5),Verdeelsleutels_percentage!$1:$1,0)))</f>
        <v>4.0249128537903503E-3</v>
      </c>
      <c r="M267">
        <f>PRODUCT(INDEX(Overzicht!$B$2:$E$35,MATCH(demand!M$1,Overzicht!$B$2:$B$35,0),4),INDEX(Verdeelsleutels_percentage!$A:$AB,MATCH(demand!$C267,Verdeelsleutels_percentage!$C:$C,0),MATCH(INDEX(Overzicht!$B$1:$F$35,MATCH(demand!M$1,Overzicht!$B:$B,0),5),Verdeelsleutels_percentage!$1:$1,0)))</f>
        <v>1.2105922457983524E-2</v>
      </c>
      <c r="N267">
        <f>PRODUCT(INDEX(Overzicht!$B$2:$E$35,MATCH(demand!N$1,Overzicht!$B$2:$B$35,0),4),INDEX(Verdeelsleutels_percentage!$A:$AB,MATCH(demand!$C267,Verdeelsleutels_percentage!$C:$C,0),MATCH(INDEX(Overzicht!$B$1:$F$35,MATCH(demand!N$1,Overzicht!$B:$B,0),5),Verdeelsleutels_percentage!$1:$1,0)))</f>
        <v>0.18722338449987483</v>
      </c>
      <c r="O267">
        <f>PRODUCT(INDEX(Overzicht!$B$2:$E$35,MATCH(demand!O$1,Overzicht!$B$2:$B$35,0),4),INDEX(Verdeelsleutels_percentage!$A:$AB,MATCH(demand!$C267,Verdeelsleutels_percentage!$C:$C,0),MATCH(INDEX(Overzicht!$B$1:$F$35,MATCH(demand!O$1,Overzicht!$B:$B,0),5),Verdeelsleutels_percentage!$1:$1,0)))</f>
        <v>0</v>
      </c>
      <c r="P267">
        <f>PRODUCT(INDEX(Overzicht!$B$2:$E$35,MATCH(demand!P$1,Overzicht!$B$2:$B$35,0),4),INDEX(Verdeelsleutels_percentage!$A:$AB,MATCH(demand!$C267,Verdeelsleutels_percentage!$C:$C,0),MATCH(INDEX(Overzicht!$B$1:$F$35,MATCH(demand!P$1,Overzicht!$B:$B,0),5),Verdeelsleutels_percentage!$1:$1,0)))</f>
        <v>6.0616703467639543E-3</v>
      </c>
      <c r="Q267">
        <f>PRODUCT(INDEX(Overzicht!$B$2:$E$35,MATCH(demand!Q$1,Overzicht!$B$2:$B$35,0),4),INDEX(Verdeelsleutels_percentage!$A:$AB,MATCH(demand!$C267,Verdeelsleutels_percentage!$C:$C,0),MATCH(INDEX(Overzicht!$B$1:$F$35,MATCH(demand!Q$1,Overzicht!$B:$B,0),5),Verdeelsleutels_percentage!$1:$1,0)))</f>
        <v>3.9829866782300346E-3</v>
      </c>
      <c r="R267">
        <f>PRODUCT(INDEX(Overzicht!$B$2:$E$35,MATCH(demand!R$1,Overzicht!$B$2:$B$35,0),4),INDEX(Verdeelsleutels_percentage!$A:$AB,MATCH(demand!$C267,Verdeelsleutels_percentage!$C:$C,0),MATCH(INDEX(Overzicht!$B$1:$F$35,MATCH(demand!R$1,Overzicht!$B:$B,0),5),Verdeelsleutels_percentage!$1:$1,0)))</f>
        <v>7.1274498452537449E-4</v>
      </c>
      <c r="S267">
        <f>PRODUCT(INDEX(Overzicht!$B$2:$E$35,MATCH(demand!S$1,Overzicht!$B$2:$B$35,0),4),INDEX(Verdeelsleutels_percentage!$A:$AB,MATCH(demand!$C267,Verdeelsleutels_percentage!$C:$C,0),MATCH(INDEX(Overzicht!$B$1:$F$35,MATCH(demand!S$1,Overzicht!$B:$B,0),5),Verdeelsleutels_percentage!$1:$1,0)))</f>
        <v>5.4783536065479777E-3</v>
      </c>
      <c r="T267">
        <f>PRODUCT(INDEX(Overzicht!$B$2:$E$35,MATCH(demand!T$1,Overzicht!$B$2:$B$35,0),4),INDEX(Verdeelsleutels_percentage!$A:$AB,MATCH(demand!$C267,Verdeelsleutels_percentage!$C:$C,0),MATCH(INDEX(Overzicht!$B$1:$F$35,MATCH(demand!T$1,Overzicht!$B:$B,0),5),Verdeelsleutels_percentage!$1:$1,0)))</f>
        <v>4.4721253931003895E-3</v>
      </c>
      <c r="U267">
        <f>PRODUCT(INDEX(Overzicht!$B$2:$E$35,MATCH(demand!U$1,Overzicht!$B$2:$B$35,0),4),INDEX(Verdeelsleutels_percentage!$A:$AB,MATCH(demand!$C267,Verdeelsleutels_percentage!$C:$C,0),MATCH(INDEX(Overzicht!$B$1:$F$35,MATCH(demand!U$1,Overzicht!$B:$B,0),5),Verdeelsleutels_percentage!$1:$1,0)))</f>
        <v>1.3975391853438717E-2</v>
      </c>
      <c r="V267">
        <f>PRODUCT(INDEX(Overzicht!$B$2:$E$35,MATCH(demand!V$1,Overzicht!$B$2:$B$35,0),4),INDEX(Verdeelsleutels_percentage!$A:$AB,MATCH(demand!$C267,Verdeelsleutels_percentage!$C:$C,0),MATCH(INDEX(Overzicht!$B$1:$F$35,MATCH(demand!V$1,Overzicht!$B:$B,0),5),Verdeelsleutels_percentage!$1:$1,0)))</f>
        <v>1.2298344831026071E-3</v>
      </c>
      <c r="W267">
        <f>PRODUCT(INDEX(Overzicht!$B$2:$E$35,MATCH(demand!W$1,Overzicht!$B$2:$B$35,0),4),INDEX(Verdeelsleutels_percentage!$A:$AB,MATCH(demand!$C267,Verdeelsleutels_percentage!$C:$C,0),MATCH(INDEX(Overzicht!$B$1:$F$35,MATCH(demand!W$1,Overzicht!$B:$B,0),5),Verdeelsleutels_percentage!$1:$1,0)))</f>
        <v>1.3416376179301168E-2</v>
      </c>
      <c r="X267">
        <f>PRODUCT(INDEX(Overzicht!$B$2:$E$35,MATCH(demand!X$1,Overzicht!$B$2:$B$35,0),4),INDEX(Verdeelsleutels_percentage!$A:$AB,MATCH(demand!$C267,Verdeelsleutels_percentage!$C:$C,0),MATCH(INDEX(Overzicht!$B$1:$F$35,MATCH(demand!X$1,Overzicht!$B:$B,0),5),Verdeelsleutels_percentage!$1:$1,0)))</f>
        <v>8.1451636534122535E-3</v>
      </c>
      <c r="Y267">
        <f>PRODUCT(INDEX(Overzicht!$B$2:$E$35,MATCH(demand!Y$1,Overzicht!$B$2:$B$35,0),4),INDEX(Verdeelsleutels_percentage!$A:$AB,MATCH(demand!$C267,Verdeelsleutels_percentage!$C:$C,0),MATCH(INDEX(Overzicht!$B$1:$F$35,MATCH(demand!Y$1,Overzicht!$B:$B,0),5),Verdeelsleutels_percentage!$1:$1,0)))</f>
        <v>2.0783189503098175E-6</v>
      </c>
      <c r="Z267">
        <f>PRODUCT(INDEX(Overzicht!$B$2:$E$35,MATCH(demand!Z$1,Overzicht!$B$2:$B$35,0),4),INDEX(Verdeelsleutels_percentage!$A:$AB,MATCH(demand!$C267,Verdeelsleutels_percentage!$C:$C,0),MATCH(INDEX(Overzicht!$B$1:$F$35,MATCH(demand!Z$1,Overzicht!$B:$B,0),5),Verdeelsleutels_percentage!$1:$1,0)))</f>
        <v>0</v>
      </c>
      <c r="AA267">
        <f>PRODUCT(INDEX(Overzicht!$B$2:$E$35,MATCH(demand!AA$1,Overzicht!$B$2:$B$35,0),4),INDEX(Verdeelsleutels_percentage!$A:$AB,MATCH(demand!$C267,Verdeelsleutels_percentage!$C:$C,0),MATCH(INDEX(Overzicht!$B$1:$F$35,MATCH(demand!AA$1,Overzicht!$B:$B,0),5),Verdeelsleutels_percentage!$1:$1,0)))</f>
        <v>4.8615647960463572E-5</v>
      </c>
      <c r="AB267">
        <f>PRODUCT(INDEX(Overzicht!$B$2:$E$35,MATCH(demand!AB$1,Overzicht!$B$2:$B$35,0),4),INDEX(Verdeelsleutels_percentage!$A:$AB,MATCH(demand!$C267,Verdeelsleutels_percentage!$C:$C,0),MATCH(INDEX(Overzicht!$B$1:$F$35,MATCH(demand!AB$1,Overzicht!$B:$B,0),5),Verdeelsleutels_percentage!$1:$1,0)))</f>
        <v>7.2412723218073412E-3</v>
      </c>
      <c r="AC267">
        <f>PRODUCT(INDEX(Overzicht!$B$2:$E$35,MATCH(demand!AC$1,Overzicht!$B$2:$B$35,0),4),INDEX(Verdeelsleutels_percentage!$A:$AB,MATCH(demand!$C267,Verdeelsleutels_percentage!$C:$C,0),MATCH(INDEX(Overzicht!$B$1:$F$35,MATCH(demand!AC$1,Overzicht!$B:$B,0),5),Verdeelsleutels_percentage!$1:$1,0)))</f>
        <v>1.2605834915709619E-3</v>
      </c>
      <c r="AD267">
        <f>PRODUCT(INDEX(Overzicht!$B$2:$E$35,MATCH(demand!AD$1,Overzicht!$B$2:$B$35,0),4),INDEX(Verdeelsleutels_percentage!$A:$AB,MATCH(demand!$C267,Verdeelsleutels_percentage!$C:$C,0),MATCH(INDEX(Overzicht!$B$1:$F$35,MATCH(demand!AD$1,Overzicht!$B:$B,0),5),Verdeelsleutels_percentage!$1:$1,0)))</f>
        <v>0</v>
      </c>
      <c r="AE267">
        <f>PRODUCT(INDEX(Overzicht!$B$2:$E$35,MATCH(demand!AE$1,Overzicht!$B$2:$B$35,0),4),INDEX(Verdeelsleutels_percentage!$A:$AB,MATCH(demand!$C267,Verdeelsleutels_percentage!$C:$C,0),MATCH(INDEX(Overzicht!$B$1:$F$35,MATCH(demand!AE$1,Overzicht!$B:$B,0),5),Verdeelsleutels_percentage!$1:$1,0)))</f>
        <v>0</v>
      </c>
      <c r="AF267">
        <f>PRODUCT(INDEX(Overzicht!$B$2:$E$35,MATCH(demand!AF$1,Overzicht!$B$2:$B$35,0),4),INDEX(Verdeelsleutels_percentage!$A:$AB,MATCH(demand!$C267,Verdeelsleutels_percentage!$C:$C,0),MATCH(INDEX(Overzicht!$B$1:$F$35,MATCH(demand!AF$1,Overzicht!$B:$B,0),5),Verdeelsleutels_percentage!$1:$1,0)))</f>
        <v>0</v>
      </c>
      <c r="AG267">
        <f>PRODUCT(INDEX(Overzicht!$B$2:$E$35,MATCH(demand!AG$1,Overzicht!$B$2:$B$35,0),4),INDEX(Verdeelsleutels_percentage!$A:$AB,MATCH(demand!$C267,Verdeelsleutels_percentage!$C:$C,0),MATCH(INDEX(Overzicht!$B$1:$F$35,MATCH(demand!AG$1,Overzicht!$B:$B,0),5),Verdeelsleutels_percentage!$1:$1,0)))</f>
        <v>0</v>
      </c>
      <c r="AH267">
        <f>PRODUCT(INDEX(Overzicht!$B$2:$E$35,MATCH(demand!AH$1,Overzicht!$B$2:$B$35,0),4),INDEX(Verdeelsleutels_percentage!$A:$AB,MATCH(demand!$C267,Verdeelsleutels_percentage!$C:$C,0),MATCH(INDEX(Overzicht!$B$1:$F$35,MATCH(demand!AH$1,Overzicht!$B:$B,0),5),Verdeelsleutels_percentage!$1:$1,0)))</f>
        <v>6.3200342348602642E-4</v>
      </c>
      <c r="AI267">
        <f>PRODUCT(INDEX(Overzicht!$B$2:$E$35,MATCH(demand!AI$1,Overzicht!$B$2:$B$35,0),4),INDEX(Verdeelsleutels_percentage!$A:$AB,MATCH(demand!$C267,Verdeelsleutels_percentage!$C:$C,0),MATCH(INDEX(Overzicht!$B$1:$F$35,MATCH(demand!AI$1,Overzicht!$B:$B,0),5),Verdeelsleutels_percentage!$1:$1,0)))</f>
        <v>9.7231295920927144E-5</v>
      </c>
      <c r="AJ267">
        <f>PRODUCT(INDEX(Overzicht!$B$2:$E$35,MATCH(demand!AJ$1,Overzicht!$B$2:$B$35,0),4),INDEX(Verdeelsleutels_percentage!$A:$AB,MATCH(demand!$C267,Verdeelsleutels_percentage!$C:$C,0),MATCH(INDEX(Overzicht!$B$1:$F$35,MATCH(demand!AJ$1,Overzicht!$B:$B,0),5),Verdeelsleutels_percentage!$1:$1,0)))</f>
        <v>0</v>
      </c>
      <c r="AK267">
        <f>PRODUCT(INDEX(Overzicht!$B$2:$E$35,MATCH(demand!AK$1,Overzicht!$B$2:$B$35,0),4),INDEX(Verdeelsleutels_percentage!$A:$AB,MATCH(demand!$C267,Verdeelsleutels_percentage!$C:$C,0),MATCH(INDEX(Overzicht!$B$1:$F$35,MATCH(demand!AK$1,Overzicht!$B:$B,0),5),Verdeelsleutels_percentage!$1:$1,0)))</f>
        <v>1.7441289033091518E-4</v>
      </c>
      <c r="AL267">
        <f>PRODUCT(INDEX(Overzicht!$B$2:$E$35,MATCH(demand!AL$1,Overzicht!$B$2:$B$35,0),4),INDEX(Verdeelsleutels_percentage!$A:$AB,MATCH(demand!$C267,Verdeelsleutels_percentage!$C:$C,0),MATCH(INDEX(Overzicht!$B$1:$F$35,MATCH(demand!AL$1,Overzicht!$B:$B,0),5),Verdeelsleutels_percentage!$1:$1,0)))</f>
        <v>2.2360626965501947E-3</v>
      </c>
      <c r="AM267">
        <f>PRODUCT(INDEX(Overzicht!$B$2:$E$35,MATCH(demand!AM$1,Overzicht!$B$2:$B$35,0),4),INDEX(Verdeelsleutels_percentage!$A:$AB,MATCH(demand!$C267,Verdeelsleutels_percentage!$C:$C,0),MATCH(INDEX(Overzicht!$B$1:$F$35,MATCH(demand!AM$1,Overzicht!$B:$B,0),5),Verdeelsleutels_percentage!$1:$1,0)))</f>
        <v>4.4721253931003895E-3</v>
      </c>
      <c r="AN267">
        <f>PRODUCT(INDEX(Overzicht!$B$2:$E$35,MATCH(demand!AN$1,Overzicht!$B$2:$B$35,0),4),INDEX(Verdeelsleutels_percentage!$A:$AB,MATCH(demand!$C267,Verdeelsleutels_percentage!$C:$C,0),MATCH(INDEX(Overzicht!$B$1:$F$35,MATCH(demand!AN$1,Overzicht!$B:$B,0),5),Verdeelsleutels_percentage!$1:$1,0)))</f>
        <v>2.2360626965501947E-3</v>
      </c>
      <c r="AO267">
        <f>PRODUCT(INDEX(Overzicht!$B$2:$E$35,MATCH(demand!AO$1,Overzicht!$B$2:$B$35,0),4),INDEX(Verdeelsleutels_percentage!$A:$AB,MATCH(demand!$C267,Verdeelsleutels_percentage!$C:$C,0),MATCH(INDEX(Overzicht!$B$1:$F$35,MATCH(demand!AO$1,Overzicht!$B:$B,0),5),Verdeelsleutels_percentage!$1:$1,0)))</f>
        <v>7.8262194379256807E-3</v>
      </c>
    </row>
    <row r="268" spans="2:41">
      <c r="B268" t="str">
        <f>INDEX('ETLocal datasets'!B:C,MATCH(C268,'ETLocal datasets'!C:C,0),1)</f>
        <v>GM0848</v>
      </c>
      <c r="C268" t="str">
        <f>'ETLocal datasets'!C251</f>
        <v>Son en Breugel</v>
      </c>
      <c r="D268">
        <f t="shared" si="22"/>
        <v>9.6285349976939754E-3</v>
      </c>
      <c r="E268">
        <f t="shared" si="23"/>
        <v>6.7194666932421404E-2</v>
      </c>
      <c r="F268">
        <f t="shared" si="24"/>
        <v>1.0270242214472806E-2</v>
      </c>
      <c r="G268">
        <f t="shared" si="25"/>
        <v>2.1127355412629771E-2</v>
      </c>
      <c r="H268">
        <f>PRODUCT(INDEX(Overzicht!$B$2:$E$35,MATCH(demand!H$1,Overzicht!$B$2:$B$35,0),4),INDEX(Verdeelsleutels_percentage!$A:$AB,MATCH(demand!$C268,Verdeelsleutels_percentage!$C:$C,0),MATCH(INDEX(Overzicht!$B$1:$F$35,MATCH(demand!H$1,Overzicht!$B:$B,0),5),Verdeelsleutels_percentage!$1:$1,0)))</f>
        <v>1.0270242214472806E-2</v>
      </c>
      <c r="I268">
        <f>PRODUCT(INDEX(Overzicht!$B$2:$E$35,MATCH(demand!I$1,Overzicht!$B$2:$B$35,0),4),INDEX(Verdeelsleutels_percentage!$A:$AB,MATCH(demand!$C268,Verdeelsleutels_percentage!$C:$C,0),MATCH(INDEX(Overzicht!$B$1:$F$35,MATCH(demand!I$1,Overzicht!$B:$B,0),5),Verdeelsleutels_percentage!$1:$1,0)))</f>
        <v>1.1240466194605118E-3</v>
      </c>
      <c r="J268">
        <f>PRODUCT(INDEX(Overzicht!$B$2:$E$35,MATCH(demand!J$1,Overzicht!$B$2:$B$35,0),4),INDEX(Verdeelsleutels_percentage!$A:$AB,MATCH(demand!$C268,Verdeelsleutels_percentage!$C:$C,0),MATCH(INDEX(Overzicht!$B$1:$F$35,MATCH(demand!J$1,Overzicht!$B:$B,0),5),Verdeelsleutels_percentage!$1:$1,0)))</f>
        <v>2.3474839347366414E-3</v>
      </c>
      <c r="K268">
        <f>PRODUCT(INDEX(Overzicht!$B$2:$E$35,MATCH(demand!K$1,Overzicht!$B$2:$B$35,0),4),INDEX(Verdeelsleutels_percentage!$A:$AB,MATCH(demand!$C268,Verdeelsleutels_percentage!$C:$C,0),MATCH(INDEX(Overzicht!$B$1:$F$35,MATCH(demand!K$1,Overzicht!$B:$B,0),5),Verdeelsleutels_percentage!$1:$1,0)))</f>
        <v>1.3113877227039305E-4</v>
      </c>
      <c r="L268">
        <f>PRODUCT(INDEX(Overzicht!$B$2:$E$35,MATCH(demand!L$1,Overzicht!$B$2:$B$35,0),4),INDEX(Verdeelsleutels_percentage!$A:$AB,MATCH(demand!$C268,Verdeelsleutels_percentage!$C:$C,0),MATCH(INDEX(Overzicht!$B$1:$F$35,MATCH(demand!L$1,Overzicht!$B:$B,0),5),Verdeelsleutels_percentage!$1:$1,0)))</f>
        <v>3.5212259021049621E-3</v>
      </c>
      <c r="M268">
        <f>PRODUCT(INDEX(Overzicht!$B$2:$E$35,MATCH(demand!M$1,Overzicht!$B$2:$B$35,0),4),INDEX(Verdeelsleutels_percentage!$A:$AB,MATCH(demand!$C268,Verdeelsleutels_percentage!$C:$C,0),MATCH(INDEX(Overzicht!$B$1:$F$35,MATCH(demand!M$1,Overzicht!$B:$B,0),5),Verdeelsleutels_percentage!$1:$1,0)))</f>
        <v>1.2109645241250033E-3</v>
      </c>
      <c r="N268">
        <f>PRODUCT(INDEX(Overzicht!$B$2:$E$35,MATCH(demand!N$1,Overzicht!$B$2:$B$35,0),4),INDEX(Verdeelsleutels_percentage!$A:$AB,MATCH(demand!$C268,Verdeelsleutels_percentage!$C:$C,0),MATCH(INDEX(Overzicht!$B$1:$F$35,MATCH(demand!N$1,Overzicht!$B:$B,0),5),Verdeelsleutels_percentage!$1:$1,0)))</f>
        <v>2.8526182322376126E-2</v>
      </c>
      <c r="O268">
        <f>PRODUCT(INDEX(Overzicht!$B$2:$E$35,MATCH(demand!O$1,Overzicht!$B$2:$B$35,0),4),INDEX(Verdeelsleutels_percentage!$A:$AB,MATCH(demand!$C268,Verdeelsleutels_percentage!$C:$C,0),MATCH(INDEX(Overzicht!$B$1:$F$35,MATCH(demand!O$1,Overzicht!$B:$B,0),5),Verdeelsleutels_percentage!$1:$1,0)))</f>
        <v>0</v>
      </c>
      <c r="P268">
        <f>PRODUCT(INDEX(Overzicht!$B$2:$E$35,MATCH(demand!P$1,Overzicht!$B$2:$B$35,0),4),INDEX(Verdeelsleutels_percentage!$A:$AB,MATCH(demand!$C268,Verdeelsleutels_percentage!$C:$C,0),MATCH(INDEX(Overzicht!$B$1:$F$35,MATCH(demand!P$1,Overzicht!$B:$B,0),5),Verdeelsleutels_percentage!$1:$1,0)))</f>
        <v>8.4747414708252473E-5</v>
      </c>
      <c r="Q268">
        <f>PRODUCT(INDEX(Overzicht!$B$2:$E$35,MATCH(demand!Q$1,Overzicht!$B$2:$B$35,0),4),INDEX(Verdeelsleutels_percentage!$A:$AB,MATCH(demand!$C268,Verdeelsleutels_percentage!$C:$C,0),MATCH(INDEX(Overzicht!$B$1:$F$35,MATCH(demand!Q$1,Overzicht!$B:$B,0),5),Verdeelsleutels_percentage!$1:$1,0)))</f>
        <v>3.4845464656247022E-3</v>
      </c>
      <c r="R268">
        <f>PRODUCT(INDEX(Overzicht!$B$2:$E$35,MATCH(demand!R$1,Overzicht!$B$2:$B$35,0),4),INDEX(Verdeelsleutels_percentage!$A:$AB,MATCH(demand!$C268,Verdeelsleutels_percentage!$C:$C,0),MATCH(INDEX(Overzicht!$B$1:$F$35,MATCH(demand!R$1,Overzicht!$B:$B,0),5),Verdeelsleutels_percentage!$1:$1,0)))</f>
        <v>6.2355042016442035E-4</v>
      </c>
      <c r="S268">
        <f>PRODUCT(INDEX(Overzicht!$B$2:$E$35,MATCH(demand!S$1,Overzicht!$B$2:$B$35,0),4),INDEX(Verdeelsleutels_percentage!$A:$AB,MATCH(demand!$C268,Verdeelsleutels_percentage!$C:$C,0),MATCH(INDEX(Overzicht!$B$1:$F$35,MATCH(demand!S$1,Overzicht!$B:$B,0),5),Verdeelsleutels_percentage!$1:$1,0)))</f>
        <v>4.7927797000873098E-3</v>
      </c>
      <c r="T268">
        <f>PRODUCT(INDEX(Overzicht!$B$2:$E$35,MATCH(demand!T$1,Overzicht!$B$2:$B$35,0),4),INDEX(Verdeelsleutels_percentage!$A:$AB,MATCH(demand!$C268,Verdeelsleutels_percentage!$C:$C,0),MATCH(INDEX(Overzicht!$B$1:$F$35,MATCH(demand!T$1,Overzicht!$B:$B,0),5),Verdeelsleutels_percentage!$1:$1,0)))</f>
        <v>3.912473224561069E-3</v>
      </c>
      <c r="U268">
        <f>PRODUCT(INDEX(Overzicht!$B$2:$E$35,MATCH(demand!U$1,Overzicht!$B$2:$B$35,0),4),INDEX(Verdeelsleutels_percentage!$A:$AB,MATCH(demand!$C268,Verdeelsleutels_percentage!$C:$C,0),MATCH(INDEX(Overzicht!$B$1:$F$35,MATCH(demand!U$1,Overzicht!$B:$B,0),5),Verdeelsleutels_percentage!$1:$1,0)))</f>
        <v>1.222647882675334E-2</v>
      </c>
      <c r="V268">
        <f>PRODUCT(INDEX(Overzicht!$B$2:$E$35,MATCH(demand!V$1,Overzicht!$B$2:$B$35,0),4),INDEX(Verdeelsleutels_percentage!$A:$AB,MATCH(demand!$C268,Verdeelsleutels_percentage!$C:$C,0),MATCH(INDEX(Overzicht!$B$1:$F$35,MATCH(demand!V$1,Overzicht!$B:$B,0),5),Verdeelsleutels_percentage!$1:$1,0)))</f>
        <v>1.075930136754294E-3</v>
      </c>
      <c r="W268">
        <f>PRODUCT(INDEX(Overzicht!$B$2:$E$35,MATCH(demand!W$1,Overzicht!$B$2:$B$35,0),4),INDEX(Verdeelsleutels_percentage!$A:$AB,MATCH(demand!$C268,Verdeelsleutels_percentage!$C:$C,0),MATCH(INDEX(Overzicht!$B$1:$F$35,MATCH(demand!W$1,Overzicht!$B:$B,0),5),Verdeelsleutels_percentage!$1:$1,0)))</f>
        <v>1.1737419673683207E-2</v>
      </c>
      <c r="X268">
        <f>PRODUCT(INDEX(Overzicht!$B$2:$E$35,MATCH(demand!X$1,Overzicht!$B$2:$B$35,0),4),INDEX(Verdeelsleutels_percentage!$A:$AB,MATCH(demand!$C268,Verdeelsleutels_percentage!$C:$C,0),MATCH(INDEX(Overzicht!$B$1:$F$35,MATCH(demand!X$1,Overzicht!$B:$B,0),5),Verdeelsleutels_percentage!$1:$1,0)))</f>
        <v>2.5387523075570662E-3</v>
      </c>
      <c r="Y268">
        <f>PRODUCT(INDEX(Overzicht!$B$2:$E$35,MATCH(demand!Y$1,Overzicht!$B$2:$B$35,0),4),INDEX(Verdeelsleutels_percentage!$A:$AB,MATCH(demand!$C268,Verdeelsleutels_percentage!$C:$C,0),MATCH(INDEX(Overzicht!$B$1:$F$35,MATCH(demand!Y$1,Overzicht!$B:$B,0),5),Verdeelsleutels_percentage!$1:$1,0)))</f>
        <v>4.5076122928904984E-7</v>
      </c>
      <c r="Z268">
        <f>PRODUCT(INDEX(Overzicht!$B$2:$E$35,MATCH(demand!Z$1,Overzicht!$B$2:$B$35,0),4),INDEX(Verdeelsleutels_percentage!$A:$AB,MATCH(demand!$C268,Verdeelsleutels_percentage!$C:$C,0),MATCH(INDEX(Overzicht!$B$1:$F$35,MATCH(demand!Z$1,Overzicht!$B:$B,0),5),Verdeelsleutels_percentage!$1:$1,0)))</f>
        <v>0</v>
      </c>
      <c r="AA268">
        <f>PRODUCT(INDEX(Overzicht!$B$2:$E$35,MATCH(demand!AA$1,Overzicht!$B$2:$B$35,0),4),INDEX(Verdeelsleutels_percentage!$A:$AB,MATCH(demand!$C268,Verdeelsleutels_percentage!$C:$C,0),MATCH(INDEX(Overzicht!$B$1:$F$35,MATCH(demand!AA$1,Overzicht!$B:$B,0),5),Verdeelsleutels_percentage!$1:$1,0)))</f>
        <v>1.0544122322550875E-5</v>
      </c>
      <c r="AB268">
        <f>PRODUCT(INDEX(Overzicht!$B$2:$E$35,MATCH(demand!AB$1,Overzicht!$B$2:$B$35,0),4),INDEX(Verdeelsleutels_percentage!$A:$AB,MATCH(demand!$C268,Verdeelsleutels_percentage!$C:$C,0),MATCH(INDEX(Overzicht!$B$1:$F$35,MATCH(demand!AB$1,Overzicht!$B:$B,0),5),Verdeelsleutels_percentage!$1:$1,0)))</f>
        <v>5.13433607511498E-3</v>
      </c>
      <c r="AC268">
        <f>PRODUCT(INDEX(Overzicht!$B$2:$E$35,MATCH(demand!AC$1,Overzicht!$B$2:$B$35,0),4),INDEX(Verdeelsleutels_percentage!$A:$AB,MATCH(demand!$C268,Verdeelsleutels_percentage!$C:$C,0),MATCH(INDEX(Overzicht!$B$1:$F$35,MATCH(demand!AC$1,Overzicht!$B:$B,0),5),Verdeelsleutels_percentage!$1:$1,0)))</f>
        <v>4.8498325641088778E-4</v>
      </c>
      <c r="AD268">
        <f>PRODUCT(INDEX(Overzicht!$B$2:$E$35,MATCH(demand!AD$1,Overzicht!$B$2:$B$35,0),4),INDEX(Verdeelsleutels_percentage!$A:$AB,MATCH(demand!$C268,Verdeelsleutels_percentage!$C:$C,0),MATCH(INDEX(Overzicht!$B$1:$F$35,MATCH(demand!AD$1,Overzicht!$B:$B,0),5),Verdeelsleutels_percentage!$1:$1,0)))</f>
        <v>0</v>
      </c>
      <c r="AE268">
        <f>PRODUCT(INDEX(Overzicht!$B$2:$E$35,MATCH(demand!AE$1,Overzicht!$B$2:$B$35,0),4),INDEX(Verdeelsleutels_percentage!$A:$AB,MATCH(demand!$C268,Verdeelsleutels_percentage!$C:$C,0),MATCH(INDEX(Overzicht!$B$1:$F$35,MATCH(demand!AE$1,Overzicht!$B:$B,0),5),Verdeelsleutels_percentage!$1:$1,0)))</f>
        <v>0</v>
      </c>
      <c r="AF268">
        <f>PRODUCT(INDEX(Overzicht!$B$2:$E$35,MATCH(demand!AF$1,Overzicht!$B$2:$B$35,0),4),INDEX(Verdeelsleutels_percentage!$A:$AB,MATCH(demand!$C268,Verdeelsleutels_percentage!$C:$C,0),MATCH(INDEX(Overzicht!$B$1:$F$35,MATCH(demand!AF$1,Overzicht!$B:$B,0),5),Verdeelsleutels_percentage!$1:$1,0)))</f>
        <v>0</v>
      </c>
      <c r="AG268">
        <f>PRODUCT(INDEX(Overzicht!$B$2:$E$35,MATCH(demand!AG$1,Overzicht!$B$2:$B$35,0),4),INDEX(Verdeelsleutels_percentage!$A:$AB,MATCH(demand!$C268,Verdeelsleutels_percentage!$C:$C,0),MATCH(INDEX(Overzicht!$B$1:$F$35,MATCH(demand!AG$1,Overzicht!$B:$B,0),5),Verdeelsleutels_percentage!$1:$1,0)))</f>
        <v>0</v>
      </c>
      <c r="AH268">
        <f>PRODUCT(INDEX(Overzicht!$B$2:$E$35,MATCH(demand!AH$1,Overzicht!$B$2:$B$35,0),4),INDEX(Verdeelsleutels_percentage!$A:$AB,MATCH(demand!$C268,Verdeelsleutels_percentage!$C:$C,0),MATCH(INDEX(Overzicht!$B$1:$F$35,MATCH(demand!AH$1,Overzicht!$B:$B,0),5),Verdeelsleutels_percentage!$1:$1,0)))</f>
        <v>1.3707359019316136E-4</v>
      </c>
      <c r="AI268">
        <f>PRODUCT(INDEX(Overzicht!$B$2:$E$35,MATCH(demand!AI$1,Overzicht!$B$2:$B$35,0),4),INDEX(Verdeelsleutels_percentage!$A:$AB,MATCH(demand!$C268,Verdeelsleutels_percentage!$C:$C,0),MATCH(INDEX(Overzicht!$B$1:$F$35,MATCH(demand!AI$1,Overzicht!$B:$B,0),5),Verdeelsleutels_percentage!$1:$1,0)))</f>
        <v>2.1088244645101749E-5</v>
      </c>
      <c r="AJ268">
        <f>PRODUCT(INDEX(Overzicht!$B$2:$E$35,MATCH(demand!AJ$1,Overzicht!$B$2:$B$35,0),4),INDEX(Verdeelsleutels_percentage!$A:$AB,MATCH(demand!$C268,Verdeelsleutels_percentage!$C:$C,0),MATCH(INDEX(Overzicht!$B$1:$F$35,MATCH(demand!AJ$1,Overzicht!$B:$B,0),5),Verdeelsleutels_percentage!$1:$1,0)))</f>
        <v>0</v>
      </c>
      <c r="AK268">
        <f>PRODUCT(INDEX(Overzicht!$B$2:$E$35,MATCH(demand!AK$1,Overzicht!$B$2:$B$35,0),4),INDEX(Verdeelsleutels_percentage!$A:$AB,MATCH(demand!$C268,Verdeelsleutels_percentage!$C:$C,0),MATCH(INDEX(Overzicht!$B$1:$F$35,MATCH(demand!AK$1,Overzicht!$B:$B,0),5),Verdeelsleutels_percentage!$1:$1,0)))</f>
        <v>1.525864557578817E-4</v>
      </c>
      <c r="AL268">
        <f>PRODUCT(INDEX(Overzicht!$B$2:$E$35,MATCH(demand!AL$1,Overzicht!$B$2:$B$35,0),4),INDEX(Verdeelsleutels_percentage!$A:$AB,MATCH(demand!$C268,Verdeelsleutels_percentage!$C:$C,0),MATCH(INDEX(Overzicht!$B$1:$F$35,MATCH(demand!AL$1,Overzicht!$B:$B,0),5),Verdeelsleutels_percentage!$1:$1,0)))</f>
        <v>1.9562366122805345E-3</v>
      </c>
      <c r="AM268">
        <f>PRODUCT(INDEX(Overzicht!$B$2:$E$35,MATCH(demand!AM$1,Overzicht!$B$2:$B$35,0),4),INDEX(Verdeelsleutels_percentage!$A:$AB,MATCH(demand!$C268,Verdeelsleutels_percentage!$C:$C,0),MATCH(INDEX(Overzicht!$B$1:$F$35,MATCH(demand!AM$1,Overzicht!$B:$B,0),5),Verdeelsleutels_percentage!$1:$1,0)))</f>
        <v>3.912473224561069E-3</v>
      </c>
      <c r="AN268">
        <f>PRODUCT(INDEX(Overzicht!$B$2:$E$35,MATCH(demand!AN$1,Overzicht!$B$2:$B$35,0),4),INDEX(Verdeelsleutels_percentage!$A:$AB,MATCH(demand!$C268,Verdeelsleutels_percentage!$C:$C,0),MATCH(INDEX(Overzicht!$B$1:$F$35,MATCH(demand!AN$1,Overzicht!$B:$B,0),5),Verdeelsleutels_percentage!$1:$1,0)))</f>
        <v>1.9562366122805345E-3</v>
      </c>
      <c r="AO268">
        <f>PRODUCT(INDEX(Overzicht!$B$2:$E$35,MATCH(demand!AO$1,Overzicht!$B$2:$B$35,0),4),INDEX(Verdeelsleutels_percentage!$A:$AB,MATCH(demand!$C268,Verdeelsleutels_percentage!$C:$C,0),MATCH(INDEX(Overzicht!$B$1:$F$35,MATCH(demand!AO$1,Overzicht!$B:$B,0),5),Verdeelsleutels_percentage!$1:$1,0)))</f>
        <v>6.8468281429818704E-3</v>
      </c>
    </row>
    <row r="269" spans="2:41">
      <c r="B269" t="str">
        <f>INDEX('ETLocal datasets'!B:C,MATCH(C269,'ETLocal datasets'!C:C,0),1)</f>
        <v>GM0851</v>
      </c>
      <c r="C269" t="str">
        <f>'ETLocal datasets'!C252</f>
        <v>Steenbergen</v>
      </c>
      <c r="D269">
        <f t="shared" si="22"/>
        <v>0.12636287170632018</v>
      </c>
      <c r="E269">
        <f t="shared" si="23"/>
        <v>7.3429152361729741E-2</v>
      </c>
      <c r="F269">
        <f t="shared" si="24"/>
        <v>1.5221879344616759E-2</v>
      </c>
      <c r="G269">
        <f t="shared" si="25"/>
        <v>3.1313580366068766E-2</v>
      </c>
      <c r="H269">
        <f>PRODUCT(INDEX(Overzicht!$B$2:$E$35,MATCH(demand!H$1,Overzicht!$B$2:$B$35,0),4),INDEX(Verdeelsleutels_percentage!$A:$AB,MATCH(demand!$C269,Verdeelsleutels_percentage!$C:$C,0),MATCH(INDEX(Overzicht!$B$1:$F$35,MATCH(demand!H$1,Overzicht!$B:$B,0),5),Verdeelsleutels_percentage!$1:$1,0)))</f>
        <v>1.5221879344616759E-2</v>
      </c>
      <c r="I269">
        <f>PRODUCT(INDEX(Overzicht!$B$2:$E$35,MATCH(demand!I$1,Overzicht!$B$2:$B$35,0),4),INDEX(Verdeelsleutels_percentage!$A:$AB,MATCH(demand!$C269,Verdeelsleutels_percentage!$C:$C,0),MATCH(INDEX(Overzicht!$B$1:$F$35,MATCH(demand!I$1,Overzicht!$B:$B,0),5),Verdeelsleutels_percentage!$1:$1,0)))</f>
        <v>3.4477722044443916E-2</v>
      </c>
      <c r="J269">
        <f>PRODUCT(INDEX(Overzicht!$B$2:$E$35,MATCH(demand!J$1,Overzicht!$B$2:$B$35,0),4),INDEX(Verdeelsleutels_percentage!$A:$AB,MATCH(demand!$C269,Verdeelsleutels_percentage!$C:$C,0),MATCH(INDEX(Overzicht!$B$1:$F$35,MATCH(demand!J$1,Overzicht!$B:$B,0),5),Verdeelsleutels_percentage!$1:$1,0)))</f>
        <v>3.4792867073409734E-3</v>
      </c>
      <c r="K269">
        <f>PRODUCT(INDEX(Overzicht!$B$2:$E$35,MATCH(demand!K$1,Overzicht!$B$2:$B$35,0),4),INDEX(Verdeelsleutels_percentage!$A:$AB,MATCH(demand!$C269,Verdeelsleutels_percentage!$C:$C,0),MATCH(INDEX(Overzicht!$B$1:$F$35,MATCH(demand!K$1,Overzicht!$B:$B,0),5),Verdeelsleutels_percentage!$1:$1,0)))</f>
        <v>4.0224009051851237E-3</v>
      </c>
      <c r="L269">
        <f>PRODUCT(INDEX(Overzicht!$B$2:$E$35,MATCH(demand!L$1,Overzicht!$B$2:$B$35,0),4),INDEX(Verdeelsleutels_percentage!$A:$AB,MATCH(demand!$C269,Verdeelsleutels_percentage!$C:$C,0),MATCH(INDEX(Overzicht!$B$1:$F$35,MATCH(demand!L$1,Overzicht!$B:$B,0),5),Verdeelsleutels_percentage!$1:$1,0)))</f>
        <v>5.2189300610114607E-3</v>
      </c>
      <c r="M269">
        <f>PRODUCT(INDEX(Overzicht!$B$2:$E$35,MATCH(demand!M$1,Overzicht!$B$2:$B$35,0),4),INDEX(Verdeelsleutels_percentage!$A:$AB,MATCH(demand!$C269,Verdeelsleutels_percentage!$C:$C,0),MATCH(INDEX(Overzicht!$B$1:$F$35,MATCH(demand!M$1,Overzicht!$B:$B,0),5),Verdeelsleutels_percentage!$1:$1,0)))</f>
        <v>3.5150958597311602E-3</v>
      </c>
      <c r="N269">
        <f>PRODUCT(INDEX(Overzicht!$B$2:$E$35,MATCH(demand!N$1,Overzicht!$B$2:$B$35,0),4),INDEX(Verdeelsleutels_percentage!$A:$AB,MATCH(demand!$C269,Verdeelsleutels_percentage!$C:$C,0),MATCH(INDEX(Overzicht!$B$1:$F$35,MATCH(demand!N$1,Overzicht!$B:$B,0),5),Verdeelsleutels_percentage!$1:$1,0)))</f>
        <v>1.585199753513962E-2</v>
      </c>
      <c r="O269">
        <f>PRODUCT(INDEX(Overzicht!$B$2:$E$35,MATCH(demand!O$1,Overzicht!$B$2:$B$35,0),4),INDEX(Verdeelsleutels_percentage!$A:$AB,MATCH(demand!$C269,Verdeelsleutels_percentage!$C:$C,0),MATCH(INDEX(Overzicht!$B$1:$F$35,MATCH(demand!O$1,Overzicht!$B:$B,0),5),Verdeelsleutels_percentage!$1:$1,0)))</f>
        <v>0</v>
      </c>
      <c r="P269">
        <f>PRODUCT(INDEX(Overzicht!$B$2:$E$35,MATCH(demand!P$1,Overzicht!$B$2:$B$35,0),4),INDEX(Verdeelsleutels_percentage!$A:$AB,MATCH(demand!$C269,Verdeelsleutels_percentage!$C:$C,0),MATCH(INDEX(Overzicht!$B$1:$F$35,MATCH(demand!P$1,Overzicht!$B:$B,0),5),Verdeelsleutels_percentage!$1:$1,0)))</f>
        <v>7.2829251966123498E-2</v>
      </c>
      <c r="Q269">
        <f>PRODUCT(INDEX(Overzicht!$B$2:$E$35,MATCH(demand!Q$1,Overzicht!$B$2:$B$35,0),4),INDEX(Verdeelsleutels_percentage!$A:$AB,MATCH(demand!$C269,Verdeelsleutels_percentage!$C:$C,0),MATCH(INDEX(Overzicht!$B$1:$F$35,MATCH(demand!Q$1,Overzicht!$B:$B,0),5),Verdeelsleutels_percentage!$1:$1,0)))</f>
        <v>5.1645662062092578E-3</v>
      </c>
      <c r="R269">
        <f>PRODUCT(INDEX(Overzicht!$B$2:$E$35,MATCH(demand!R$1,Overzicht!$B$2:$B$35,0),4),INDEX(Verdeelsleutels_percentage!$A:$AB,MATCH(demand!$C269,Verdeelsleutels_percentage!$C:$C,0),MATCH(INDEX(Overzicht!$B$1:$F$35,MATCH(demand!R$1,Overzicht!$B:$B,0),5),Verdeelsleutels_percentage!$1:$1,0)))</f>
        <v>9.2418553163744609E-4</v>
      </c>
      <c r="S269">
        <f>PRODUCT(INDEX(Overzicht!$B$2:$E$35,MATCH(demand!S$1,Overzicht!$B$2:$B$35,0),4),INDEX(Verdeelsleutels_percentage!$A:$AB,MATCH(demand!$C269,Verdeelsleutels_percentage!$C:$C,0),MATCH(INDEX(Overzicht!$B$1:$F$35,MATCH(demand!S$1,Overzicht!$B:$B,0),5),Verdeelsleutels_percentage!$1:$1,0)))</f>
        <v>7.1035436941544886E-3</v>
      </c>
      <c r="T269">
        <f>PRODUCT(INDEX(Overzicht!$B$2:$E$35,MATCH(demand!T$1,Overzicht!$B$2:$B$35,0),4),INDEX(Verdeelsleutels_percentage!$A:$AB,MATCH(demand!$C269,Verdeelsleutels_percentage!$C:$C,0),MATCH(INDEX(Overzicht!$B$1:$F$35,MATCH(demand!T$1,Overzicht!$B:$B,0),5),Verdeelsleutels_percentage!$1:$1,0)))</f>
        <v>5.7988111789016228E-3</v>
      </c>
      <c r="U269">
        <f>PRODUCT(INDEX(Overzicht!$B$2:$E$35,MATCH(demand!U$1,Overzicht!$B$2:$B$35,0),4),INDEX(Verdeelsleutels_percentage!$A:$AB,MATCH(demand!$C269,Verdeelsleutels_percentage!$C:$C,0),MATCH(INDEX(Overzicht!$B$1:$F$35,MATCH(demand!U$1,Overzicht!$B:$B,0),5),Verdeelsleutels_percentage!$1:$1,0)))</f>
        <v>1.8121284934067571E-2</v>
      </c>
      <c r="V269">
        <f>PRODUCT(INDEX(Overzicht!$B$2:$E$35,MATCH(demand!V$1,Overzicht!$B$2:$B$35,0),4),INDEX(Verdeelsleutels_percentage!$A:$AB,MATCH(demand!$C269,Verdeelsleutels_percentage!$C:$C,0),MATCH(INDEX(Overzicht!$B$1:$F$35,MATCH(demand!V$1,Overzicht!$B:$B,0),5),Verdeelsleutels_percentage!$1:$1,0)))</f>
        <v>1.5946730741979464E-3</v>
      </c>
      <c r="W269">
        <f>PRODUCT(INDEX(Overzicht!$B$2:$E$35,MATCH(demand!W$1,Overzicht!$B$2:$B$35,0),4),INDEX(Verdeelsleutels_percentage!$A:$AB,MATCH(demand!$C269,Verdeelsleutels_percentage!$C:$C,0),MATCH(INDEX(Overzicht!$B$1:$F$35,MATCH(demand!W$1,Overzicht!$B:$B,0),5),Verdeelsleutels_percentage!$1:$1,0)))</f>
        <v>1.7396433536704867E-2</v>
      </c>
      <c r="X269">
        <f>PRODUCT(INDEX(Overzicht!$B$2:$E$35,MATCH(demand!X$1,Overzicht!$B$2:$B$35,0),4),INDEX(Verdeelsleutels_percentage!$A:$AB,MATCH(demand!$C269,Verdeelsleutels_percentage!$C:$C,0),MATCH(INDEX(Overzicht!$B$1:$F$35,MATCH(demand!X$1,Overzicht!$B:$B,0),5),Verdeelsleutels_percentage!$1:$1,0)))</f>
        <v>1.4920737246168722E-3</v>
      </c>
      <c r="Y269">
        <f>PRODUCT(INDEX(Overzicht!$B$2:$E$35,MATCH(demand!Y$1,Overzicht!$B$2:$B$35,0),4),INDEX(Verdeelsleutels_percentage!$A:$AB,MATCH(demand!$C269,Verdeelsleutels_percentage!$C:$C,0),MATCH(INDEX(Overzicht!$B$1:$F$35,MATCH(demand!Y$1,Overzicht!$B:$B,0),5),Verdeelsleutels_percentage!$1:$1,0)))</f>
        <v>4.7568882229129406E-6</v>
      </c>
      <c r="Z269">
        <f>PRODUCT(INDEX(Overzicht!$B$2:$E$35,MATCH(demand!Z$1,Overzicht!$B$2:$B$35,0),4),INDEX(Verdeelsleutels_percentage!$A:$AB,MATCH(demand!$C269,Verdeelsleutels_percentage!$C:$C,0),MATCH(INDEX(Overzicht!$B$1:$F$35,MATCH(demand!Z$1,Overzicht!$B:$B,0),5),Verdeelsleutels_percentage!$1:$1,0)))</f>
        <v>0</v>
      </c>
      <c r="AA269">
        <f>PRODUCT(INDEX(Overzicht!$B$2:$E$35,MATCH(demand!AA$1,Overzicht!$B$2:$B$35,0),4),INDEX(Verdeelsleutels_percentage!$A:$AB,MATCH(demand!$C269,Verdeelsleutels_percentage!$C:$C,0),MATCH(INDEX(Overzicht!$B$1:$F$35,MATCH(demand!AA$1,Overzicht!$B:$B,0),5),Verdeelsleutels_percentage!$1:$1,0)))</f>
        <v>1.1127223913246646E-4</v>
      </c>
      <c r="AB269">
        <f>PRODUCT(INDEX(Overzicht!$B$2:$E$35,MATCH(demand!AB$1,Overzicht!$B$2:$B$35,0),4),INDEX(Verdeelsleutels_percentage!$A:$AB,MATCH(demand!$C269,Verdeelsleutels_percentage!$C:$C,0),MATCH(INDEX(Overzicht!$B$1:$F$35,MATCH(demand!AB$1,Overzicht!$B:$B,0),5),Verdeelsleutels_percentage!$1:$1,0)))</f>
        <v>9.8547158265254921E-3</v>
      </c>
      <c r="AC269">
        <f>PRODUCT(INDEX(Overzicht!$B$2:$E$35,MATCH(demand!AC$1,Overzicht!$B$2:$B$35,0),4),INDEX(Verdeelsleutels_percentage!$A:$AB,MATCH(demand!$C269,Verdeelsleutels_percentage!$C:$C,0),MATCH(INDEX(Overzicht!$B$1:$F$35,MATCH(demand!AC$1,Overzicht!$B:$B,0),5),Verdeelsleutels_percentage!$1:$1,0)))</f>
        <v>5.0382337692673649E-4</v>
      </c>
      <c r="AD269">
        <f>PRODUCT(INDEX(Overzicht!$B$2:$E$35,MATCH(demand!AD$1,Overzicht!$B$2:$B$35,0),4),INDEX(Verdeelsleutels_percentage!$A:$AB,MATCH(demand!$C269,Verdeelsleutels_percentage!$C:$C,0),MATCH(INDEX(Overzicht!$B$1:$F$35,MATCH(demand!AD$1,Overzicht!$B:$B,0),5),Verdeelsleutels_percentage!$1:$1,0)))</f>
        <v>0</v>
      </c>
      <c r="AE269">
        <f>PRODUCT(INDEX(Overzicht!$B$2:$E$35,MATCH(demand!AE$1,Overzicht!$B$2:$B$35,0),4),INDEX(Verdeelsleutels_percentage!$A:$AB,MATCH(demand!$C269,Verdeelsleutels_percentage!$C:$C,0),MATCH(INDEX(Overzicht!$B$1:$F$35,MATCH(demand!AE$1,Overzicht!$B:$B,0),5),Verdeelsleutels_percentage!$1:$1,0)))</f>
        <v>0</v>
      </c>
      <c r="AF269">
        <f>PRODUCT(INDEX(Overzicht!$B$2:$E$35,MATCH(demand!AF$1,Overzicht!$B$2:$B$35,0),4),INDEX(Verdeelsleutels_percentage!$A:$AB,MATCH(demand!$C269,Verdeelsleutels_percentage!$C:$C,0),MATCH(INDEX(Overzicht!$B$1:$F$35,MATCH(demand!AF$1,Overzicht!$B:$B,0),5),Verdeelsleutels_percentage!$1:$1,0)))</f>
        <v>0</v>
      </c>
      <c r="AG269">
        <f>PRODUCT(INDEX(Overzicht!$B$2:$E$35,MATCH(demand!AG$1,Overzicht!$B$2:$B$35,0),4),INDEX(Verdeelsleutels_percentage!$A:$AB,MATCH(demand!$C269,Verdeelsleutels_percentage!$C:$C,0),MATCH(INDEX(Overzicht!$B$1:$F$35,MATCH(demand!AG$1,Overzicht!$B:$B,0),5),Verdeelsleutels_percentage!$1:$1,0)))</f>
        <v>0</v>
      </c>
      <c r="AH269">
        <f>PRODUCT(INDEX(Overzicht!$B$2:$E$35,MATCH(demand!AH$1,Overzicht!$B$2:$B$35,0),4),INDEX(Verdeelsleutels_percentage!$A:$AB,MATCH(demand!$C269,Verdeelsleutels_percentage!$C:$C,0),MATCH(INDEX(Overzicht!$B$1:$F$35,MATCH(demand!AH$1,Overzicht!$B:$B,0),5),Verdeelsleutels_percentage!$1:$1,0)))</f>
        <v>1.4465391087220638E-3</v>
      </c>
      <c r="AI269">
        <f>PRODUCT(INDEX(Overzicht!$B$2:$E$35,MATCH(demand!AI$1,Overzicht!$B$2:$B$35,0),4),INDEX(Verdeelsleutels_percentage!$A:$AB,MATCH(demand!$C269,Verdeelsleutels_percentage!$C:$C,0),MATCH(INDEX(Overzicht!$B$1:$F$35,MATCH(demand!AI$1,Overzicht!$B:$B,0),5),Verdeelsleutels_percentage!$1:$1,0)))</f>
        <v>2.2254447826493292E-4</v>
      </c>
      <c r="AJ269">
        <f>PRODUCT(INDEX(Overzicht!$B$2:$E$35,MATCH(demand!AJ$1,Overzicht!$B$2:$B$35,0),4),INDEX(Verdeelsleutels_percentage!$A:$AB,MATCH(demand!$C269,Verdeelsleutels_percentage!$C:$C,0),MATCH(INDEX(Overzicht!$B$1:$F$35,MATCH(demand!AJ$1,Overzicht!$B:$B,0),5),Verdeelsleutels_percentage!$1:$1,0)))</f>
        <v>0</v>
      </c>
      <c r="AK269">
        <f>PRODUCT(INDEX(Overzicht!$B$2:$E$35,MATCH(demand!AK$1,Overzicht!$B$2:$B$35,0),4),INDEX(Verdeelsleutels_percentage!$A:$AB,MATCH(demand!$C269,Verdeelsleutels_percentage!$C:$C,0),MATCH(INDEX(Overzicht!$B$1:$F$35,MATCH(demand!AK$1,Overzicht!$B:$B,0),5),Verdeelsleutels_percentage!$1:$1,0)))</f>
        <v>2.2615363597716328E-4</v>
      </c>
      <c r="AL269">
        <f>PRODUCT(INDEX(Overzicht!$B$2:$E$35,MATCH(demand!AL$1,Overzicht!$B$2:$B$35,0),4),INDEX(Verdeelsleutels_percentage!$A:$AB,MATCH(demand!$C269,Verdeelsleutels_percentage!$C:$C,0),MATCH(INDEX(Overzicht!$B$1:$F$35,MATCH(demand!AL$1,Overzicht!$B:$B,0),5),Verdeelsleutels_percentage!$1:$1,0)))</f>
        <v>2.8994055894508114E-3</v>
      </c>
      <c r="AM269">
        <f>PRODUCT(INDEX(Overzicht!$B$2:$E$35,MATCH(demand!AM$1,Overzicht!$B$2:$B$35,0),4),INDEX(Verdeelsleutels_percentage!$A:$AB,MATCH(demand!$C269,Verdeelsleutels_percentage!$C:$C,0),MATCH(INDEX(Overzicht!$B$1:$F$35,MATCH(demand!AM$1,Overzicht!$B:$B,0),5),Verdeelsleutels_percentage!$1:$1,0)))</f>
        <v>5.7988111789016228E-3</v>
      </c>
      <c r="AN269">
        <f>PRODUCT(INDEX(Overzicht!$B$2:$E$35,MATCH(demand!AN$1,Overzicht!$B$2:$B$35,0),4),INDEX(Verdeelsleutels_percentage!$A:$AB,MATCH(demand!$C269,Verdeelsleutels_percentage!$C:$C,0),MATCH(INDEX(Overzicht!$B$1:$F$35,MATCH(demand!AN$1,Overzicht!$B:$B,0),5),Verdeelsleutels_percentage!$1:$1,0)))</f>
        <v>2.8994055894508114E-3</v>
      </c>
      <c r="AO269">
        <f>PRODUCT(INDEX(Overzicht!$B$2:$E$35,MATCH(demand!AO$1,Overzicht!$B$2:$B$35,0),4),INDEX(Verdeelsleutels_percentage!$A:$AB,MATCH(demand!$C269,Verdeelsleutels_percentage!$C:$C,0),MATCH(INDEX(Overzicht!$B$1:$F$35,MATCH(demand!AO$1,Overzicht!$B:$B,0),5),Verdeelsleutels_percentage!$1:$1,0)))</f>
        <v>1.014791956307784E-2</v>
      </c>
    </row>
    <row r="270" spans="2:41">
      <c r="B270" t="str">
        <f>INDEX('ETLocal datasets'!B:C,MATCH(C270,'ETLocal datasets'!C:C,0),1)</f>
        <v>GM0852</v>
      </c>
      <c r="C270" t="str">
        <f>'ETLocal datasets'!C253</f>
        <v>Waterland</v>
      </c>
      <c r="D270">
        <f t="shared" si="22"/>
        <v>1.3790537408857495E-2</v>
      </c>
      <c r="E270">
        <f t="shared" si="23"/>
        <v>4.1269015891183355E-2</v>
      </c>
      <c r="F270">
        <f t="shared" si="24"/>
        <v>1.0519950540913195E-2</v>
      </c>
      <c r="G270">
        <f t="shared" si="25"/>
        <v>2.1641041112735713E-2</v>
      </c>
      <c r="H270">
        <f>PRODUCT(INDEX(Overzicht!$B$2:$E$35,MATCH(demand!H$1,Overzicht!$B$2:$B$35,0),4),INDEX(Verdeelsleutels_percentage!$A:$AB,MATCH(demand!$C270,Verdeelsleutels_percentage!$C:$C,0),MATCH(INDEX(Overzicht!$B$1:$F$35,MATCH(demand!H$1,Overzicht!$B:$B,0),5),Verdeelsleutels_percentage!$1:$1,0)))</f>
        <v>1.0519950540913195E-2</v>
      </c>
      <c r="I270">
        <f>PRODUCT(INDEX(Overzicht!$B$2:$E$35,MATCH(demand!I$1,Overzicht!$B$2:$B$35,0),4),INDEX(Verdeelsleutels_percentage!$A:$AB,MATCH(demand!$C270,Verdeelsleutels_percentage!$C:$C,0),MATCH(INDEX(Overzicht!$B$1:$F$35,MATCH(demand!I$1,Overzicht!$B:$B,0),5),Verdeelsleutels_percentage!$1:$1,0)))</f>
        <v>1.1721735785999953E-3</v>
      </c>
      <c r="J270">
        <f>PRODUCT(INDEX(Overzicht!$B$2:$E$35,MATCH(demand!J$1,Overzicht!$B$2:$B$35,0),4),INDEX(Verdeelsleutels_percentage!$A:$AB,MATCH(demand!$C270,Verdeelsleutels_percentage!$C:$C,0),MATCH(INDEX(Overzicht!$B$1:$F$35,MATCH(demand!J$1,Overzicht!$B:$B,0),5),Verdeelsleutels_percentage!$1:$1,0)))</f>
        <v>2.4045601236373014E-3</v>
      </c>
      <c r="K270">
        <f>PRODUCT(INDEX(Overzicht!$B$2:$E$35,MATCH(demand!K$1,Overzicht!$B$2:$B$35,0),4),INDEX(Verdeelsleutels_percentage!$A:$AB,MATCH(demand!$C270,Verdeelsleutels_percentage!$C:$C,0),MATCH(INDEX(Overzicht!$B$1:$F$35,MATCH(demand!K$1,Overzicht!$B:$B,0),5),Verdeelsleutels_percentage!$1:$1,0)))</f>
        <v>1.3675358416999947E-4</v>
      </c>
      <c r="L270">
        <f>PRODUCT(INDEX(Overzicht!$B$2:$E$35,MATCH(demand!L$1,Overzicht!$B$2:$B$35,0),4),INDEX(Verdeelsleutels_percentage!$A:$AB,MATCH(demand!$C270,Verdeelsleutels_percentage!$C:$C,0),MATCH(INDEX(Overzicht!$B$1:$F$35,MATCH(demand!L$1,Overzicht!$B:$B,0),5),Verdeelsleutels_percentage!$1:$1,0)))</f>
        <v>3.6068401854559523E-3</v>
      </c>
      <c r="M270">
        <f>PRODUCT(INDEX(Overzicht!$B$2:$E$35,MATCH(demand!M$1,Overzicht!$B$2:$B$35,0),4),INDEX(Verdeelsleutels_percentage!$A:$AB,MATCH(demand!$C270,Verdeelsleutels_percentage!$C:$C,0),MATCH(INDEX(Overzicht!$B$1:$F$35,MATCH(demand!M$1,Overzicht!$B:$B,0),5),Verdeelsleutels_percentage!$1:$1,0)))</f>
        <v>5.2153519183789155E-3</v>
      </c>
      <c r="N270">
        <f>PRODUCT(INDEX(Overzicht!$B$2:$E$35,MATCH(demand!N$1,Overzicht!$B$2:$B$35,0),4),INDEX(Verdeelsleutels_percentage!$A:$AB,MATCH(demand!$C270,Verdeelsleutels_percentage!$C:$C,0),MATCH(INDEX(Overzicht!$B$1:$F$35,MATCH(demand!N$1,Overzicht!$B:$B,0),5),Verdeelsleutels_percentage!$1:$1,0)))</f>
        <v>5.6822149633087831E-3</v>
      </c>
      <c r="O270">
        <f>PRODUCT(INDEX(Overzicht!$B$2:$E$35,MATCH(demand!O$1,Overzicht!$B$2:$B$35,0),4),INDEX(Verdeelsleutels_percentage!$A:$AB,MATCH(demand!$C270,Verdeelsleutels_percentage!$C:$C,0),MATCH(INDEX(Overzicht!$B$1:$F$35,MATCH(demand!O$1,Overzicht!$B:$B,0),5),Verdeelsleutels_percentage!$1:$1,0)))</f>
        <v>0</v>
      </c>
      <c r="P270">
        <f>PRODUCT(INDEX(Overzicht!$B$2:$E$35,MATCH(demand!P$1,Overzicht!$B$2:$B$35,0),4),INDEX(Verdeelsleutels_percentage!$A:$AB,MATCH(demand!$C270,Verdeelsleutels_percentage!$C:$C,0),MATCH(INDEX(Overzicht!$B$1:$F$35,MATCH(demand!P$1,Overzicht!$B:$B,0),5),Verdeelsleutels_percentage!$1:$1,0)))</f>
        <v>0</v>
      </c>
      <c r="Q270">
        <f>PRODUCT(INDEX(Overzicht!$B$2:$E$35,MATCH(demand!Q$1,Overzicht!$B$2:$B$35,0),4),INDEX(Verdeelsleutels_percentage!$A:$AB,MATCH(demand!$C270,Verdeelsleutels_percentage!$C:$C,0),MATCH(INDEX(Overzicht!$B$1:$F$35,MATCH(demand!Q$1,Overzicht!$B:$B,0),5),Verdeelsleutels_percentage!$1:$1,0)))</f>
        <v>3.5692689335241196E-3</v>
      </c>
      <c r="R270">
        <f>PRODUCT(INDEX(Overzicht!$B$2:$E$35,MATCH(demand!R$1,Overzicht!$B$2:$B$35,0),4),INDEX(Verdeelsleutels_percentage!$A:$AB,MATCH(demand!$C270,Verdeelsleutels_percentage!$C:$C,0),MATCH(INDEX(Overzicht!$B$1:$F$35,MATCH(demand!R$1,Overzicht!$B:$B,0),5),Verdeelsleutels_percentage!$1:$1,0)))</f>
        <v>6.3871128284115819E-4</v>
      </c>
      <c r="S270">
        <f>PRODUCT(INDEX(Overzicht!$B$2:$E$35,MATCH(demand!S$1,Overzicht!$B$2:$B$35,0),4),INDEX(Verdeelsleutels_percentage!$A:$AB,MATCH(demand!$C270,Verdeelsleutels_percentage!$C:$C,0),MATCH(INDEX(Overzicht!$B$1:$F$35,MATCH(demand!S$1,Overzicht!$B:$B,0),5),Verdeelsleutels_percentage!$1:$1,0)))</f>
        <v>4.9093102524261573E-3</v>
      </c>
      <c r="T270">
        <f>PRODUCT(INDEX(Overzicht!$B$2:$E$35,MATCH(demand!T$1,Overzicht!$B$2:$B$35,0),4),INDEX(Verdeelsleutels_percentage!$A:$AB,MATCH(demand!$C270,Verdeelsleutels_percentage!$C:$C,0),MATCH(INDEX(Overzicht!$B$1:$F$35,MATCH(demand!T$1,Overzicht!$B:$B,0),5),Verdeelsleutels_percentage!$1:$1,0)))</f>
        <v>4.0076002060621691E-3</v>
      </c>
      <c r="U270">
        <f>PRODUCT(INDEX(Overzicht!$B$2:$E$35,MATCH(demand!U$1,Overzicht!$B$2:$B$35,0),4),INDEX(Verdeelsleutels_percentage!$A:$AB,MATCH(demand!$C270,Verdeelsleutels_percentage!$C:$C,0),MATCH(INDEX(Overzicht!$B$1:$F$35,MATCH(demand!U$1,Overzicht!$B:$B,0),5),Verdeelsleutels_percentage!$1:$1,0)))</f>
        <v>1.2523750643944278E-2</v>
      </c>
      <c r="V270">
        <f>PRODUCT(INDEX(Overzicht!$B$2:$E$35,MATCH(demand!V$1,Overzicht!$B$2:$B$35,0),4),INDEX(Verdeelsleutels_percentage!$A:$AB,MATCH(demand!$C270,Verdeelsleutels_percentage!$C:$C,0),MATCH(INDEX(Overzicht!$B$1:$F$35,MATCH(demand!V$1,Overzicht!$B:$B,0),5),Verdeelsleutels_percentage!$1:$1,0)))</f>
        <v>1.1020900566670966E-3</v>
      </c>
      <c r="W270">
        <f>PRODUCT(INDEX(Overzicht!$B$2:$E$35,MATCH(demand!W$1,Overzicht!$B$2:$B$35,0),4),INDEX(Verdeelsleutels_percentage!$A:$AB,MATCH(demand!$C270,Verdeelsleutels_percentage!$C:$C,0),MATCH(INDEX(Overzicht!$B$1:$F$35,MATCH(demand!W$1,Overzicht!$B:$B,0),5),Verdeelsleutels_percentage!$1:$1,0)))</f>
        <v>1.2022800618186507E-2</v>
      </c>
      <c r="X270">
        <f>PRODUCT(INDEX(Overzicht!$B$2:$E$35,MATCH(demand!X$1,Overzicht!$B$2:$B$35,0),4),INDEX(Verdeelsleutels_percentage!$A:$AB,MATCH(demand!$C270,Verdeelsleutels_percentage!$C:$C,0),MATCH(INDEX(Overzicht!$B$1:$F$35,MATCH(demand!X$1,Overzicht!$B:$B,0),5),Verdeelsleutels_percentage!$1:$1,0)))</f>
        <v>8.9079028335335657E-5</v>
      </c>
      <c r="Y270">
        <f>PRODUCT(INDEX(Overzicht!$B$2:$E$35,MATCH(demand!Y$1,Overzicht!$B$2:$B$35,0),4),INDEX(Verdeelsleutels_percentage!$A:$AB,MATCH(demand!$C270,Verdeelsleutels_percentage!$C:$C,0),MATCH(INDEX(Overzicht!$B$1:$F$35,MATCH(demand!Y$1,Overzicht!$B:$B,0),5),Verdeelsleutels_percentage!$1:$1,0)))</f>
        <v>1.7277268830850008E-6</v>
      </c>
      <c r="Z270">
        <f>PRODUCT(INDEX(Overzicht!$B$2:$E$35,MATCH(demand!Z$1,Overzicht!$B$2:$B$35,0),4),INDEX(Verdeelsleutels_percentage!$A:$AB,MATCH(demand!$C270,Verdeelsleutels_percentage!$C:$C,0),MATCH(INDEX(Overzicht!$B$1:$F$35,MATCH(demand!Z$1,Overzicht!$B:$B,0),5),Verdeelsleutels_percentage!$1:$1,0)))</f>
        <v>0</v>
      </c>
      <c r="AA270">
        <f>PRODUCT(INDEX(Overzicht!$B$2:$E$35,MATCH(demand!AA$1,Overzicht!$B$2:$B$35,0),4),INDEX(Verdeelsleutels_percentage!$A:$AB,MATCH(demand!$C270,Verdeelsleutels_percentage!$C:$C,0),MATCH(INDEX(Overzicht!$B$1:$F$35,MATCH(demand!AA$1,Overzicht!$B:$B,0),5),Verdeelsleutels_percentage!$1:$1,0)))</f>
        <v>4.0414663931812885E-5</v>
      </c>
      <c r="AB270">
        <f>PRODUCT(INDEX(Overzicht!$B$2:$E$35,MATCH(demand!AB$1,Overzicht!$B$2:$B$35,0),4),INDEX(Verdeelsleutels_percentage!$A:$AB,MATCH(demand!$C270,Verdeelsleutels_percentage!$C:$C,0),MATCH(INDEX(Overzicht!$B$1:$F$35,MATCH(demand!AB$1,Overzicht!$B:$B,0),5),Verdeelsleutels_percentage!$1:$1,0)))</f>
        <v>3.6586021500847011E-3</v>
      </c>
      <c r="AC270">
        <f>PRODUCT(INDEX(Overzicht!$B$2:$E$35,MATCH(demand!AC$1,Overzicht!$B$2:$B$35,0),4),INDEX(Verdeelsleutels_percentage!$A:$AB,MATCH(demand!$C270,Verdeelsleutels_percentage!$C:$C,0),MATCH(INDEX(Overzicht!$B$1:$F$35,MATCH(demand!AC$1,Overzicht!$B:$B,0),5),Verdeelsleutels_percentage!$1:$1,0)))</f>
        <v>1.2832735659243705E-4</v>
      </c>
      <c r="AD270">
        <f>PRODUCT(INDEX(Overzicht!$B$2:$E$35,MATCH(demand!AD$1,Overzicht!$B$2:$B$35,0),4),INDEX(Verdeelsleutels_percentage!$A:$AB,MATCH(demand!$C270,Verdeelsleutels_percentage!$C:$C,0),MATCH(INDEX(Overzicht!$B$1:$F$35,MATCH(demand!AD$1,Overzicht!$B:$B,0),5),Verdeelsleutels_percentage!$1:$1,0)))</f>
        <v>0</v>
      </c>
      <c r="AE270">
        <f>PRODUCT(INDEX(Overzicht!$B$2:$E$35,MATCH(demand!AE$1,Overzicht!$B$2:$B$35,0),4),INDEX(Verdeelsleutels_percentage!$A:$AB,MATCH(demand!$C270,Verdeelsleutels_percentage!$C:$C,0),MATCH(INDEX(Overzicht!$B$1:$F$35,MATCH(demand!AE$1,Overzicht!$B:$B,0),5),Verdeelsleutels_percentage!$1:$1,0)))</f>
        <v>0</v>
      </c>
      <c r="AF270">
        <f>PRODUCT(INDEX(Overzicht!$B$2:$E$35,MATCH(demand!AF$1,Overzicht!$B$2:$B$35,0),4),INDEX(Verdeelsleutels_percentage!$A:$AB,MATCH(demand!$C270,Verdeelsleutels_percentage!$C:$C,0),MATCH(INDEX(Overzicht!$B$1:$F$35,MATCH(demand!AF$1,Overzicht!$B:$B,0),5),Verdeelsleutels_percentage!$1:$1,0)))</f>
        <v>0</v>
      </c>
      <c r="AG270">
        <f>PRODUCT(INDEX(Overzicht!$B$2:$E$35,MATCH(demand!AG$1,Overzicht!$B$2:$B$35,0),4),INDEX(Verdeelsleutels_percentage!$A:$AB,MATCH(demand!$C270,Verdeelsleutels_percentage!$C:$C,0),MATCH(INDEX(Overzicht!$B$1:$F$35,MATCH(demand!AG$1,Overzicht!$B:$B,0),5),Verdeelsleutels_percentage!$1:$1,0)))</f>
        <v>0</v>
      </c>
      <c r="AH270">
        <f>PRODUCT(INDEX(Overzicht!$B$2:$E$35,MATCH(demand!AH$1,Overzicht!$B$2:$B$35,0),4),INDEX(Verdeelsleutels_percentage!$A:$AB,MATCH(demand!$C270,Verdeelsleutels_percentage!$C:$C,0),MATCH(INDEX(Overzicht!$B$1:$F$35,MATCH(demand!AH$1,Overzicht!$B:$B,0),5),Verdeelsleutels_percentage!$1:$1,0)))</f>
        <v>5.2539063111356748E-4</v>
      </c>
      <c r="AI270">
        <f>PRODUCT(INDEX(Overzicht!$B$2:$E$35,MATCH(demand!AI$1,Overzicht!$B$2:$B$35,0),4),INDEX(Verdeelsleutels_percentage!$A:$AB,MATCH(demand!$C270,Verdeelsleutels_percentage!$C:$C,0),MATCH(INDEX(Overzicht!$B$1:$F$35,MATCH(demand!AI$1,Overzicht!$B:$B,0),5),Verdeelsleutels_percentage!$1:$1,0)))</f>
        <v>8.082932786362577E-5</v>
      </c>
      <c r="AJ270">
        <f>PRODUCT(INDEX(Overzicht!$B$2:$E$35,MATCH(demand!AJ$1,Overzicht!$B$2:$B$35,0),4),INDEX(Verdeelsleutels_percentage!$A:$AB,MATCH(demand!$C270,Verdeelsleutels_percentage!$C:$C,0),MATCH(INDEX(Overzicht!$B$1:$F$35,MATCH(demand!AJ$1,Overzicht!$B:$B,0),5),Verdeelsleutels_percentage!$1:$1,0)))</f>
        <v>0</v>
      </c>
      <c r="AK270">
        <f>PRODUCT(INDEX(Overzicht!$B$2:$E$35,MATCH(demand!AK$1,Overzicht!$B$2:$B$35,0),4),INDEX(Verdeelsleutels_percentage!$A:$AB,MATCH(demand!$C270,Verdeelsleutels_percentage!$C:$C,0),MATCH(INDEX(Overzicht!$B$1:$F$35,MATCH(demand!AK$1,Overzicht!$B:$B,0),5),Verdeelsleutels_percentage!$1:$1,0)))</f>
        <v>1.562964080364246E-4</v>
      </c>
      <c r="AL270">
        <f>PRODUCT(INDEX(Overzicht!$B$2:$E$35,MATCH(demand!AL$1,Overzicht!$B$2:$B$35,0),4),INDEX(Verdeelsleutels_percentage!$A:$AB,MATCH(demand!$C270,Verdeelsleutels_percentage!$C:$C,0),MATCH(INDEX(Overzicht!$B$1:$F$35,MATCH(demand!AL$1,Overzicht!$B:$B,0),5),Verdeelsleutels_percentage!$1:$1,0)))</f>
        <v>2.0038001030310846E-3</v>
      </c>
      <c r="AM270">
        <f>PRODUCT(INDEX(Overzicht!$B$2:$E$35,MATCH(demand!AM$1,Overzicht!$B$2:$B$35,0),4),INDEX(Verdeelsleutels_percentage!$A:$AB,MATCH(demand!$C270,Verdeelsleutels_percentage!$C:$C,0),MATCH(INDEX(Overzicht!$B$1:$F$35,MATCH(demand!AM$1,Overzicht!$B:$B,0),5),Verdeelsleutels_percentage!$1:$1,0)))</f>
        <v>4.0076002060621691E-3</v>
      </c>
      <c r="AN270">
        <f>PRODUCT(INDEX(Overzicht!$B$2:$E$35,MATCH(demand!AN$1,Overzicht!$B$2:$B$35,0),4),INDEX(Verdeelsleutels_percentage!$A:$AB,MATCH(demand!$C270,Verdeelsleutels_percentage!$C:$C,0),MATCH(INDEX(Overzicht!$B$1:$F$35,MATCH(demand!AN$1,Overzicht!$B:$B,0),5),Verdeelsleutels_percentage!$1:$1,0)))</f>
        <v>2.0038001030310846E-3</v>
      </c>
      <c r="AO270">
        <f>PRODUCT(INDEX(Overzicht!$B$2:$E$35,MATCH(demand!AO$1,Overzicht!$B$2:$B$35,0),4),INDEX(Verdeelsleutels_percentage!$A:$AB,MATCH(demand!$C270,Verdeelsleutels_percentage!$C:$C,0),MATCH(INDEX(Overzicht!$B$1:$F$35,MATCH(demand!AO$1,Overzicht!$B:$B,0),5),Verdeelsleutels_percentage!$1:$1,0)))</f>
        <v>7.0133003606087964E-3</v>
      </c>
    </row>
    <row r="271" spans="2:41">
      <c r="B271" t="str">
        <f>INDEX('ETLocal datasets'!B:C,MATCH(C271,'ETLocal datasets'!C:C,0),1)</f>
        <v>GM0855</v>
      </c>
      <c r="C271" t="str">
        <f>'ETLocal datasets'!C254</f>
        <v>Tilburg</v>
      </c>
      <c r="D271">
        <f t="shared" si="22"/>
        <v>9.7606573859621792E-2</v>
      </c>
      <c r="E271">
        <f t="shared" si="23"/>
        <v>0.46840116954789235</v>
      </c>
      <c r="F271">
        <f t="shared" si="24"/>
        <v>0.13199849463287669</v>
      </c>
      <c r="G271">
        <f t="shared" si="25"/>
        <v>0.27153976038763206</v>
      </c>
      <c r="H271">
        <f>PRODUCT(INDEX(Overzicht!$B$2:$E$35,MATCH(demand!H$1,Overzicht!$B$2:$B$35,0),4),INDEX(Verdeelsleutels_percentage!$A:$AB,MATCH(demand!$C271,Verdeelsleutels_percentage!$C:$C,0),MATCH(INDEX(Overzicht!$B$1:$F$35,MATCH(demand!H$1,Overzicht!$B:$B,0),5),Verdeelsleutels_percentage!$1:$1,0)))</f>
        <v>0.13199849463287669</v>
      </c>
      <c r="I271">
        <f>PRODUCT(INDEX(Overzicht!$B$2:$E$35,MATCH(demand!I$1,Overzicht!$B$2:$B$35,0),4),INDEX(Verdeelsleutels_percentage!$A:$AB,MATCH(demand!$C271,Verdeelsleutels_percentage!$C:$C,0),MATCH(INDEX(Overzicht!$B$1:$F$35,MATCH(demand!I$1,Overzicht!$B:$B,0),5),Verdeelsleutels_percentage!$1:$1,0)))</f>
        <v>4.8086134201730524E-3</v>
      </c>
      <c r="J271">
        <f>PRODUCT(INDEX(Overzicht!$B$2:$E$35,MATCH(demand!J$1,Overzicht!$B$2:$B$35,0),4),INDEX(Verdeelsleutels_percentage!$A:$AB,MATCH(demand!$C271,Verdeelsleutels_percentage!$C:$C,0),MATCH(INDEX(Overzicht!$B$1:$F$35,MATCH(demand!J$1,Overzicht!$B:$B,0),5),Verdeelsleutels_percentage!$1:$1,0)))</f>
        <v>3.0171084487514668E-2</v>
      </c>
      <c r="K271">
        <f>PRODUCT(INDEX(Overzicht!$B$2:$E$35,MATCH(demand!K$1,Overzicht!$B$2:$B$35,0),4),INDEX(Verdeelsleutels_percentage!$A:$AB,MATCH(demand!$C271,Verdeelsleutels_percentage!$C:$C,0),MATCH(INDEX(Overzicht!$B$1:$F$35,MATCH(demand!K$1,Overzicht!$B:$B,0),5),Verdeelsleutels_percentage!$1:$1,0)))</f>
        <v>5.6100489902018949E-4</v>
      </c>
      <c r="L271">
        <f>PRODUCT(INDEX(Overzicht!$B$2:$E$35,MATCH(demand!L$1,Overzicht!$B$2:$B$35,0),4),INDEX(Verdeelsleutels_percentage!$A:$AB,MATCH(demand!$C271,Verdeelsleutels_percentage!$C:$C,0),MATCH(INDEX(Overzicht!$B$1:$F$35,MATCH(demand!L$1,Overzicht!$B:$B,0),5),Verdeelsleutels_percentage!$1:$1,0)))</f>
        <v>4.5256626731272002E-2</v>
      </c>
      <c r="M271">
        <f>PRODUCT(INDEX(Overzicht!$B$2:$E$35,MATCH(demand!M$1,Overzicht!$B$2:$B$35,0),4),INDEX(Verdeelsleutels_percentage!$A:$AB,MATCH(demand!$C271,Verdeelsleutels_percentage!$C:$C,0),MATCH(INDEX(Overzicht!$B$1:$F$35,MATCH(demand!M$1,Overzicht!$B:$B,0),5),Verdeelsleutels_percentage!$1:$1,0)))</f>
        <v>3.511850909568839E-3</v>
      </c>
      <c r="N271">
        <f>PRODUCT(INDEX(Overzicht!$B$2:$E$35,MATCH(demand!N$1,Overzicht!$B$2:$B$35,0),4),INDEX(Verdeelsleutels_percentage!$A:$AB,MATCH(demand!$C271,Verdeelsleutels_percentage!$C:$C,0),MATCH(INDEX(Overzicht!$B$1:$F$35,MATCH(demand!N$1,Overzicht!$B:$B,0),5),Verdeelsleutels_percentage!$1:$1,0)))</f>
        <v>7.878610401742028E-3</v>
      </c>
      <c r="O271">
        <f>PRODUCT(INDEX(Overzicht!$B$2:$E$35,MATCH(demand!O$1,Overzicht!$B$2:$B$35,0),4),INDEX(Verdeelsleutels_percentage!$A:$AB,MATCH(demand!$C271,Verdeelsleutels_percentage!$C:$C,0),MATCH(INDEX(Overzicht!$B$1:$F$35,MATCH(demand!O$1,Overzicht!$B:$B,0),5),Verdeelsleutels_percentage!$1:$1,0)))</f>
        <v>0</v>
      </c>
      <c r="P271">
        <f>PRODUCT(INDEX(Overzicht!$B$2:$E$35,MATCH(demand!P$1,Overzicht!$B$2:$B$35,0),4),INDEX(Verdeelsleutels_percentage!$A:$AB,MATCH(demand!$C271,Verdeelsleutels_percentage!$C:$C,0),MATCH(INDEX(Overzicht!$B$1:$F$35,MATCH(demand!P$1,Overzicht!$B:$B,0),5),Verdeelsleutels_percentage!$1:$1,0)))</f>
        <v>2.4170359153926745E-3</v>
      </c>
      <c r="Q271">
        <f>PRODUCT(INDEX(Overzicht!$B$2:$E$35,MATCH(demand!Q$1,Overzicht!$B$2:$B$35,0),4),INDEX(Verdeelsleutels_percentage!$A:$AB,MATCH(demand!$C271,Verdeelsleutels_percentage!$C:$C,0),MATCH(INDEX(Overzicht!$B$1:$F$35,MATCH(demand!Q$1,Overzicht!$B:$B,0),5),Verdeelsleutels_percentage!$1:$1,0)))</f>
        <v>4.4785203536154589E-2</v>
      </c>
      <c r="R271">
        <f>PRODUCT(INDEX(Overzicht!$B$2:$E$35,MATCH(demand!R$1,Overzicht!$B$2:$B$35,0),4),INDEX(Verdeelsleutels_percentage!$A:$AB,MATCH(demand!$C271,Verdeelsleutels_percentage!$C:$C,0),MATCH(INDEX(Overzicht!$B$1:$F$35,MATCH(demand!R$1,Overzicht!$B:$B,0),5),Verdeelsleutels_percentage!$1:$1,0)))</f>
        <v>8.0141943169960844E-3</v>
      </c>
      <c r="S271">
        <f>PRODUCT(INDEX(Overzicht!$B$2:$E$35,MATCH(demand!S$1,Overzicht!$B$2:$B$35,0),4),INDEX(Verdeelsleutels_percentage!$A:$AB,MATCH(demand!$C271,Verdeelsleutels_percentage!$C:$C,0),MATCH(INDEX(Overzicht!$B$1:$F$35,MATCH(demand!S$1,Overzicht!$B:$B,0),5),Verdeelsleutels_percentage!$1:$1,0)))</f>
        <v>6.1599297495342452E-2</v>
      </c>
      <c r="T271">
        <f>PRODUCT(INDEX(Overzicht!$B$2:$E$35,MATCH(demand!T$1,Overzicht!$B$2:$B$35,0),4),INDEX(Verdeelsleutels_percentage!$A:$AB,MATCH(demand!$C271,Verdeelsleutels_percentage!$C:$C,0),MATCH(INDEX(Overzicht!$B$1:$F$35,MATCH(demand!T$1,Overzicht!$B:$B,0),5),Verdeelsleutels_percentage!$1:$1,0)))</f>
        <v>5.028514081252445E-2</v>
      </c>
      <c r="U271">
        <f>PRODUCT(INDEX(Overzicht!$B$2:$E$35,MATCH(demand!U$1,Overzicht!$B$2:$B$35,0),4),INDEX(Verdeelsleutels_percentage!$A:$AB,MATCH(demand!$C271,Verdeelsleutels_percentage!$C:$C,0),MATCH(INDEX(Overzicht!$B$1:$F$35,MATCH(demand!U$1,Overzicht!$B:$B,0),5),Verdeelsleutels_percentage!$1:$1,0)))</f>
        <v>0.15714106503913891</v>
      </c>
      <c r="V271">
        <f>PRODUCT(INDEX(Overzicht!$B$2:$E$35,MATCH(demand!V$1,Overzicht!$B$2:$B$35,0),4),INDEX(Verdeelsleutels_percentage!$A:$AB,MATCH(demand!$C271,Verdeelsleutels_percentage!$C:$C,0),MATCH(INDEX(Overzicht!$B$1:$F$35,MATCH(demand!V$1,Overzicht!$B:$B,0),5),Verdeelsleutels_percentage!$1:$1,0)))</f>
        <v>1.3828413723444224E-2</v>
      </c>
      <c r="W271">
        <f>PRODUCT(INDEX(Overzicht!$B$2:$E$35,MATCH(demand!W$1,Overzicht!$B$2:$B$35,0),4),INDEX(Verdeelsleutels_percentage!$A:$AB,MATCH(demand!$C271,Verdeelsleutels_percentage!$C:$C,0),MATCH(INDEX(Overzicht!$B$1:$F$35,MATCH(demand!W$1,Overzicht!$B:$B,0),5),Verdeelsleutels_percentage!$1:$1,0)))</f>
        <v>0.15085542243757336</v>
      </c>
      <c r="X271">
        <f>PRODUCT(INDEX(Overzicht!$B$2:$E$35,MATCH(demand!X$1,Overzicht!$B$2:$B$35,0),4),INDEX(Verdeelsleutels_percentage!$A:$AB,MATCH(demand!$C271,Verdeelsleutels_percentage!$C:$C,0),MATCH(INDEX(Overzicht!$B$1:$F$35,MATCH(demand!X$1,Overzicht!$B:$B,0),5),Verdeelsleutels_percentage!$1:$1,0)))</f>
        <v>9.4590793213584542E-3</v>
      </c>
      <c r="Y271">
        <f>PRODUCT(INDEX(Overzicht!$B$2:$E$35,MATCH(demand!Y$1,Overzicht!$B$2:$B$35,0),4),INDEX(Verdeelsleutels_percentage!$A:$AB,MATCH(demand!$C271,Verdeelsleutels_percentage!$C:$C,0),MATCH(INDEX(Overzicht!$B$1:$F$35,MATCH(demand!Y$1,Overzicht!$B:$B,0),5),Verdeelsleutels_percentage!$1:$1,0)))</f>
        <v>1.4688928269113904E-6</v>
      </c>
      <c r="Z271">
        <f>PRODUCT(INDEX(Overzicht!$B$2:$E$35,MATCH(demand!Z$1,Overzicht!$B$2:$B$35,0),4),INDEX(Verdeelsleutels_percentage!$A:$AB,MATCH(demand!$C271,Verdeelsleutels_percentage!$C:$C,0),MATCH(INDEX(Overzicht!$B$1:$F$35,MATCH(demand!Z$1,Overzicht!$B:$B,0),5),Verdeelsleutels_percentage!$1:$1,0)))</f>
        <v>0</v>
      </c>
      <c r="AA271">
        <f>PRODUCT(INDEX(Overzicht!$B$2:$E$35,MATCH(demand!AA$1,Overzicht!$B$2:$B$35,0),4),INDEX(Verdeelsleutels_percentage!$A:$AB,MATCH(demand!$C271,Verdeelsleutels_percentage!$C:$C,0),MATCH(INDEX(Overzicht!$B$1:$F$35,MATCH(demand!AA$1,Overzicht!$B:$B,0),5),Verdeelsleutels_percentage!$1:$1,0)))</f>
        <v>3.4360066126582234E-5</v>
      </c>
      <c r="AB271">
        <f>PRODUCT(INDEX(Overzicht!$B$2:$E$35,MATCH(demand!AB$1,Overzicht!$B$2:$B$35,0),4),INDEX(Verdeelsleutels_percentage!$A:$AB,MATCH(demand!$C271,Verdeelsleutels_percentage!$C:$C,0),MATCH(INDEX(Overzicht!$B$1:$F$35,MATCH(demand!AB$1,Overzicht!$B:$B,0),5),Verdeelsleutels_percentage!$1:$1,0)))</f>
        <v>5.3002326343266709E-2</v>
      </c>
      <c r="AC271">
        <f>PRODUCT(INDEX(Overzicht!$B$2:$E$35,MATCH(demand!AC$1,Overzicht!$B$2:$B$35,0),4),INDEX(Verdeelsleutels_percentage!$A:$AB,MATCH(demand!$C271,Verdeelsleutels_percentage!$C:$C,0),MATCH(INDEX(Overzicht!$B$1:$F$35,MATCH(demand!AC$1,Overzicht!$B:$B,0),5),Verdeelsleutels_percentage!$1:$1,0)))</f>
        <v>2.8909055151561296E-3</v>
      </c>
      <c r="AD271">
        <f>PRODUCT(INDEX(Overzicht!$B$2:$E$35,MATCH(demand!AD$1,Overzicht!$B$2:$B$35,0),4),INDEX(Verdeelsleutels_percentage!$A:$AB,MATCH(demand!$C271,Verdeelsleutels_percentage!$C:$C,0),MATCH(INDEX(Overzicht!$B$1:$F$35,MATCH(demand!AD$1,Overzicht!$B:$B,0),5),Verdeelsleutels_percentage!$1:$1,0)))</f>
        <v>0</v>
      </c>
      <c r="AE271">
        <f>PRODUCT(INDEX(Overzicht!$B$2:$E$35,MATCH(demand!AE$1,Overzicht!$B$2:$B$35,0),4),INDEX(Verdeelsleutels_percentage!$A:$AB,MATCH(demand!$C271,Verdeelsleutels_percentage!$C:$C,0),MATCH(INDEX(Overzicht!$B$1:$F$35,MATCH(demand!AE$1,Overzicht!$B:$B,0),5),Verdeelsleutels_percentage!$1:$1,0)))</f>
        <v>0</v>
      </c>
      <c r="AF271">
        <f>PRODUCT(INDEX(Overzicht!$B$2:$E$35,MATCH(demand!AF$1,Overzicht!$B$2:$B$35,0),4),INDEX(Verdeelsleutels_percentage!$A:$AB,MATCH(demand!$C271,Verdeelsleutels_percentage!$C:$C,0),MATCH(INDEX(Overzicht!$B$1:$F$35,MATCH(demand!AF$1,Overzicht!$B:$B,0),5),Verdeelsleutels_percentage!$1:$1,0)))</f>
        <v>0</v>
      </c>
      <c r="AG271">
        <f>PRODUCT(INDEX(Overzicht!$B$2:$E$35,MATCH(demand!AG$1,Overzicht!$B$2:$B$35,0),4),INDEX(Verdeelsleutels_percentage!$A:$AB,MATCH(demand!$C271,Verdeelsleutels_percentage!$C:$C,0),MATCH(INDEX(Overzicht!$B$1:$F$35,MATCH(demand!AG$1,Overzicht!$B:$B,0),5),Verdeelsleutels_percentage!$1:$1,0)))</f>
        <v>0</v>
      </c>
      <c r="AH271">
        <f>PRODUCT(INDEX(Overzicht!$B$2:$E$35,MATCH(demand!AH$1,Overzicht!$B$2:$B$35,0),4),INDEX(Verdeelsleutels_percentage!$A:$AB,MATCH(demand!$C271,Verdeelsleutels_percentage!$C:$C,0),MATCH(INDEX(Overzicht!$B$1:$F$35,MATCH(demand!AH$1,Overzicht!$B:$B,0),5),Verdeelsleutels_percentage!$1:$1,0)))</f>
        <v>4.4668085964556906E-4</v>
      </c>
      <c r="AI271">
        <f>PRODUCT(INDEX(Overzicht!$B$2:$E$35,MATCH(demand!AI$1,Overzicht!$B$2:$B$35,0),4),INDEX(Verdeelsleutels_percentage!$A:$AB,MATCH(demand!$C271,Verdeelsleutels_percentage!$C:$C,0),MATCH(INDEX(Overzicht!$B$1:$F$35,MATCH(demand!AI$1,Overzicht!$B:$B,0),5),Verdeelsleutels_percentage!$1:$1,0)))</f>
        <v>6.8720132253164467E-5</v>
      </c>
      <c r="AJ271">
        <f>PRODUCT(INDEX(Overzicht!$B$2:$E$35,MATCH(demand!AJ$1,Overzicht!$B$2:$B$35,0),4),INDEX(Verdeelsleutels_percentage!$A:$AB,MATCH(demand!$C271,Verdeelsleutels_percentage!$C:$C,0),MATCH(INDEX(Overzicht!$B$1:$F$35,MATCH(demand!AJ$1,Overzicht!$B:$B,0),5),Verdeelsleutels_percentage!$1:$1,0)))</f>
        <v>0</v>
      </c>
      <c r="AK271">
        <f>PRODUCT(INDEX(Overzicht!$B$2:$E$35,MATCH(demand!AK$1,Overzicht!$B$2:$B$35,0),4),INDEX(Verdeelsleutels_percentage!$A:$AB,MATCH(demand!$C271,Verdeelsleutels_percentage!$C:$C,0),MATCH(INDEX(Overzicht!$B$1:$F$35,MATCH(demand!AK$1,Overzicht!$B:$B,0),5),Verdeelsleutels_percentage!$1:$1,0)))</f>
        <v>1.9611204916884536E-3</v>
      </c>
      <c r="AL271">
        <f>PRODUCT(INDEX(Overzicht!$B$2:$E$35,MATCH(demand!AL$1,Overzicht!$B$2:$B$35,0),4),INDEX(Verdeelsleutels_percentage!$A:$AB,MATCH(demand!$C271,Verdeelsleutels_percentage!$C:$C,0),MATCH(INDEX(Overzicht!$B$1:$F$35,MATCH(demand!AL$1,Overzicht!$B:$B,0),5),Verdeelsleutels_percentage!$1:$1,0)))</f>
        <v>2.5142570406262225E-2</v>
      </c>
      <c r="AM271">
        <f>PRODUCT(INDEX(Overzicht!$B$2:$E$35,MATCH(demand!AM$1,Overzicht!$B$2:$B$35,0),4),INDEX(Verdeelsleutels_percentage!$A:$AB,MATCH(demand!$C271,Verdeelsleutels_percentage!$C:$C,0),MATCH(INDEX(Overzicht!$B$1:$F$35,MATCH(demand!AM$1,Overzicht!$B:$B,0),5),Verdeelsleutels_percentage!$1:$1,0)))</f>
        <v>5.028514081252445E-2</v>
      </c>
      <c r="AN271">
        <f>PRODUCT(INDEX(Overzicht!$B$2:$E$35,MATCH(demand!AN$1,Overzicht!$B$2:$B$35,0),4),INDEX(Verdeelsleutels_percentage!$A:$AB,MATCH(demand!$C271,Verdeelsleutels_percentage!$C:$C,0),MATCH(INDEX(Overzicht!$B$1:$F$35,MATCH(demand!AN$1,Overzicht!$B:$B,0),5),Verdeelsleutels_percentage!$1:$1,0)))</f>
        <v>2.5142570406262225E-2</v>
      </c>
      <c r="AO271">
        <f>PRODUCT(INDEX(Overzicht!$B$2:$E$35,MATCH(demand!AO$1,Overzicht!$B$2:$B$35,0),4),INDEX(Verdeelsleutels_percentage!$A:$AB,MATCH(demand!$C271,Verdeelsleutels_percentage!$C:$C,0),MATCH(INDEX(Overzicht!$B$1:$F$35,MATCH(demand!AO$1,Overzicht!$B:$B,0),5),Verdeelsleutels_percentage!$1:$1,0)))</f>
        <v>8.7998996421917788E-2</v>
      </c>
    </row>
    <row r="272" spans="2:41">
      <c r="B272" t="str">
        <f>INDEX('ETLocal datasets'!B:C,MATCH(C272,'ETLocal datasets'!C:C,0),1)</f>
        <v>GM0856</v>
      </c>
      <c r="C272" t="str">
        <f>'ETLocal datasets'!C255</f>
        <v>Uden</v>
      </c>
      <c r="D272">
        <f t="shared" si="22"/>
        <v>4.1227757010403522E-2</v>
      </c>
      <c r="E272">
        <f t="shared" si="23"/>
        <v>0.1379246664896922</v>
      </c>
      <c r="F272">
        <f t="shared" si="24"/>
        <v>2.5385190499591977E-2</v>
      </c>
      <c r="G272">
        <f t="shared" si="25"/>
        <v>5.2220963313446354E-2</v>
      </c>
      <c r="H272">
        <f>PRODUCT(INDEX(Overzicht!$B$2:$E$35,MATCH(demand!H$1,Overzicht!$B$2:$B$35,0),4),INDEX(Verdeelsleutels_percentage!$A:$AB,MATCH(demand!$C272,Verdeelsleutels_percentage!$C:$C,0),MATCH(INDEX(Overzicht!$B$1:$F$35,MATCH(demand!H$1,Overzicht!$B:$B,0),5),Verdeelsleutels_percentage!$1:$1,0)))</f>
        <v>2.5385190499591977E-2</v>
      </c>
      <c r="I272">
        <f>PRODUCT(INDEX(Overzicht!$B$2:$E$35,MATCH(demand!I$1,Overzicht!$B$2:$B$35,0),4),INDEX(Verdeelsleutels_percentage!$A:$AB,MATCH(demand!$C272,Verdeelsleutels_percentage!$C:$C,0),MATCH(INDEX(Overzicht!$B$1:$F$35,MATCH(demand!I$1,Overzicht!$B:$B,0),5),Verdeelsleutels_percentage!$1:$1,0)))</f>
        <v>8.5926868577822623E-3</v>
      </c>
      <c r="J272">
        <f>PRODUCT(INDEX(Overzicht!$B$2:$E$35,MATCH(demand!J$1,Overzicht!$B$2:$B$35,0),4),INDEX(Verdeelsleutels_percentage!$A:$AB,MATCH(demand!$C272,Verdeelsleutels_percentage!$C:$C,0),MATCH(INDEX(Overzicht!$B$1:$F$35,MATCH(demand!J$1,Overzicht!$B:$B,0),5),Verdeelsleutels_percentage!$1:$1,0)))</f>
        <v>5.8023292570495945E-3</v>
      </c>
      <c r="K272">
        <f>PRODUCT(INDEX(Overzicht!$B$2:$E$35,MATCH(demand!K$1,Overzicht!$B$2:$B$35,0),4),INDEX(Verdeelsleutels_percentage!$A:$AB,MATCH(demand!$C272,Verdeelsleutels_percentage!$C:$C,0),MATCH(INDEX(Overzicht!$B$1:$F$35,MATCH(demand!K$1,Overzicht!$B:$B,0),5),Verdeelsleutels_percentage!$1:$1,0)))</f>
        <v>1.0024801334079306E-3</v>
      </c>
      <c r="L272">
        <f>PRODUCT(INDEX(Overzicht!$B$2:$E$35,MATCH(demand!L$1,Overzicht!$B$2:$B$35,0),4),INDEX(Verdeelsleutels_percentage!$A:$AB,MATCH(demand!$C272,Verdeelsleutels_percentage!$C:$C,0),MATCH(INDEX(Overzicht!$B$1:$F$35,MATCH(demand!L$1,Overzicht!$B:$B,0),5),Verdeelsleutels_percentage!$1:$1,0)))</f>
        <v>8.703493885574393E-3</v>
      </c>
      <c r="M272">
        <f>PRODUCT(INDEX(Overzicht!$B$2:$E$35,MATCH(demand!M$1,Overzicht!$B$2:$B$35,0),4),INDEX(Verdeelsleutels_percentage!$A:$AB,MATCH(demand!$C272,Verdeelsleutels_percentage!$C:$C,0),MATCH(INDEX(Overzicht!$B$1:$F$35,MATCH(demand!M$1,Overzicht!$B:$B,0),5),Verdeelsleutels_percentage!$1:$1,0)))</f>
        <v>9.102835200468215E-3</v>
      </c>
      <c r="N272">
        <f>PRODUCT(INDEX(Overzicht!$B$2:$E$35,MATCH(demand!N$1,Overzicht!$B$2:$B$35,0),4),INDEX(Verdeelsleutels_percentage!$A:$AB,MATCH(demand!$C272,Verdeelsleutels_percentage!$C:$C,0),MATCH(INDEX(Overzicht!$B$1:$F$35,MATCH(demand!N$1,Overzicht!$B:$B,0),5),Verdeelsleutels_percentage!$1:$1,0)))</f>
        <v>4.3385346610960121E-2</v>
      </c>
      <c r="O272">
        <f>PRODUCT(INDEX(Overzicht!$B$2:$E$35,MATCH(demand!O$1,Overzicht!$B$2:$B$35,0),4),INDEX(Verdeelsleutels_percentage!$A:$AB,MATCH(demand!$C272,Verdeelsleutels_percentage!$C:$C,0),MATCH(INDEX(Overzicht!$B$1:$F$35,MATCH(demand!O$1,Overzicht!$B:$B,0),5),Verdeelsleutels_percentage!$1:$1,0)))</f>
        <v>0</v>
      </c>
      <c r="P272">
        <f>PRODUCT(INDEX(Overzicht!$B$2:$E$35,MATCH(demand!P$1,Overzicht!$B$2:$B$35,0),4),INDEX(Verdeelsleutels_percentage!$A:$AB,MATCH(demand!$C272,Verdeelsleutels_percentage!$C:$C,0),MATCH(INDEX(Overzicht!$B$1:$F$35,MATCH(demand!P$1,Overzicht!$B:$B,0),5),Verdeelsleutels_percentage!$1:$1,0)))</f>
        <v>5.1438211535494299E-3</v>
      </c>
      <c r="Q272">
        <f>PRODUCT(INDEX(Overzicht!$B$2:$E$35,MATCH(demand!Q$1,Overzicht!$B$2:$B$35,0),4),INDEX(Verdeelsleutels_percentage!$A:$AB,MATCH(demand!$C272,Verdeelsleutels_percentage!$C:$C,0),MATCH(INDEX(Overzicht!$B$1:$F$35,MATCH(demand!Q$1,Overzicht!$B:$B,0),5),Verdeelsleutels_percentage!$1:$1,0)))</f>
        <v>8.6128324909329913E-3</v>
      </c>
      <c r="R272">
        <f>PRODUCT(INDEX(Overzicht!$B$2:$E$35,MATCH(demand!R$1,Overzicht!$B$2:$B$35,0),4),INDEX(Verdeelsleutels_percentage!$A:$AB,MATCH(demand!$C272,Verdeelsleutels_percentage!$C:$C,0),MATCH(INDEX(Overzicht!$B$1:$F$35,MATCH(demand!R$1,Overzicht!$B:$B,0),5),Verdeelsleutels_percentage!$1:$1,0)))</f>
        <v>1.5412437089037984E-3</v>
      </c>
      <c r="S272">
        <f>PRODUCT(INDEX(Overzicht!$B$2:$E$35,MATCH(demand!S$1,Overzicht!$B$2:$B$35,0),4),INDEX(Verdeelsleutels_percentage!$A:$AB,MATCH(demand!$C272,Verdeelsleutels_percentage!$C:$C,0),MATCH(INDEX(Overzicht!$B$1:$F$35,MATCH(demand!S$1,Overzicht!$B:$B,0),5),Verdeelsleutels_percentage!$1:$1,0)))</f>
        <v>1.1846422233142924E-2</v>
      </c>
      <c r="T272">
        <f>PRODUCT(INDEX(Overzicht!$B$2:$E$35,MATCH(demand!T$1,Overzicht!$B$2:$B$35,0),4),INDEX(Verdeelsleutels_percentage!$A:$AB,MATCH(demand!$C272,Verdeelsleutels_percentage!$C:$C,0),MATCH(INDEX(Overzicht!$B$1:$F$35,MATCH(demand!T$1,Overzicht!$B:$B,0),5),Verdeelsleutels_percentage!$1:$1,0)))</f>
        <v>9.6705487617493244E-3</v>
      </c>
      <c r="U272">
        <f>PRODUCT(INDEX(Overzicht!$B$2:$E$35,MATCH(demand!U$1,Overzicht!$B$2:$B$35,0),4),INDEX(Verdeelsleutels_percentage!$A:$AB,MATCH(demand!$C272,Verdeelsleutels_percentage!$C:$C,0),MATCH(INDEX(Overzicht!$B$1:$F$35,MATCH(demand!U$1,Overzicht!$B:$B,0),5),Verdeelsleutels_percentage!$1:$1,0)))</f>
        <v>3.022046488046664E-2</v>
      </c>
      <c r="V272">
        <f>PRODUCT(INDEX(Overzicht!$B$2:$E$35,MATCH(demand!V$1,Overzicht!$B$2:$B$35,0),4),INDEX(Verdeelsleutels_percentage!$A:$AB,MATCH(demand!$C272,Verdeelsleutels_percentage!$C:$C,0),MATCH(INDEX(Overzicht!$B$1:$F$35,MATCH(demand!V$1,Overzicht!$B:$B,0),5),Verdeelsleutels_percentage!$1:$1,0)))</f>
        <v>2.6594009094810644E-3</v>
      </c>
      <c r="W272">
        <f>PRODUCT(INDEX(Overzicht!$B$2:$E$35,MATCH(demand!W$1,Overzicht!$B$2:$B$35,0),4),INDEX(Verdeelsleutels_percentage!$A:$AB,MATCH(demand!$C272,Verdeelsleutels_percentage!$C:$C,0),MATCH(INDEX(Overzicht!$B$1:$F$35,MATCH(demand!W$1,Overzicht!$B:$B,0),5),Verdeelsleutels_percentage!$1:$1,0)))</f>
        <v>2.9011646285247973E-2</v>
      </c>
      <c r="X272">
        <f>PRODUCT(INDEX(Overzicht!$B$2:$E$35,MATCH(demand!X$1,Overzicht!$B$2:$B$35,0),4),INDEX(Verdeelsleutels_percentage!$A:$AB,MATCH(demand!$C272,Verdeelsleutels_percentage!$C:$C,0),MATCH(INDEX(Overzicht!$B$1:$F$35,MATCH(demand!X$1,Overzicht!$B:$B,0),5),Verdeelsleutels_percentage!$1:$1,0)))</f>
        <v>4.014123714361063E-3</v>
      </c>
      <c r="Y272">
        <f>PRODUCT(INDEX(Overzicht!$B$2:$E$35,MATCH(demand!Y$1,Overzicht!$B$2:$B$35,0),4),INDEX(Verdeelsleutels_percentage!$A:$AB,MATCH(demand!$C272,Verdeelsleutels_percentage!$C:$C,0),MATCH(INDEX(Overzicht!$B$1:$F$35,MATCH(demand!Y$1,Overzicht!$B:$B,0),5),Verdeelsleutels_percentage!$1:$1,0)))</f>
        <v>1.5728852394360906E-6</v>
      </c>
      <c r="Z272">
        <f>PRODUCT(INDEX(Overzicht!$B$2:$E$35,MATCH(demand!Z$1,Overzicht!$B$2:$B$35,0),4),INDEX(Verdeelsleutels_percentage!$A:$AB,MATCH(demand!$C272,Verdeelsleutels_percentage!$C:$C,0),MATCH(INDEX(Overzicht!$B$1:$F$35,MATCH(demand!Z$1,Overzicht!$B:$B,0),5),Verdeelsleutels_percentage!$1:$1,0)))</f>
        <v>0</v>
      </c>
      <c r="AA272">
        <f>PRODUCT(INDEX(Overzicht!$B$2:$E$35,MATCH(demand!AA$1,Overzicht!$B$2:$B$35,0),4),INDEX(Verdeelsleutels_percentage!$A:$AB,MATCH(demand!$C272,Verdeelsleutels_percentage!$C:$C,0),MATCH(INDEX(Overzicht!$B$1:$F$35,MATCH(demand!AA$1,Overzicht!$B:$B,0),5),Verdeelsleutels_percentage!$1:$1,0)))</f>
        <v>3.6792637179791598E-5</v>
      </c>
      <c r="AB272">
        <f>PRODUCT(INDEX(Overzicht!$B$2:$E$35,MATCH(demand!AB$1,Overzicht!$B$2:$B$35,0),4),INDEX(Verdeelsleutels_percentage!$A:$AB,MATCH(demand!$C272,Verdeelsleutels_percentage!$C:$C,0),MATCH(INDEX(Overzicht!$B$1:$F$35,MATCH(demand!AB$1,Overzicht!$B:$B,0),5),Verdeelsleutels_percentage!$1:$1,0)))</f>
        <v>1.3880522467108025E-2</v>
      </c>
      <c r="AC272">
        <f>PRODUCT(INDEX(Overzicht!$B$2:$E$35,MATCH(demand!AC$1,Overzicht!$B$2:$B$35,0),4),INDEX(Verdeelsleutels_percentage!$A:$AB,MATCH(demand!$C272,Verdeelsleutels_percentage!$C:$C,0),MATCH(INDEX(Overzicht!$B$1:$F$35,MATCH(demand!AC$1,Overzicht!$B:$B,0),5),Verdeelsleutels_percentage!$1:$1,0)))</f>
        <v>9.5122392497201224E-4</v>
      </c>
      <c r="AD272">
        <f>PRODUCT(INDEX(Overzicht!$B$2:$E$35,MATCH(demand!AD$1,Overzicht!$B$2:$B$35,0),4),INDEX(Verdeelsleutels_percentage!$A:$AB,MATCH(demand!$C272,Verdeelsleutels_percentage!$C:$C,0),MATCH(INDEX(Overzicht!$B$1:$F$35,MATCH(demand!AD$1,Overzicht!$B:$B,0),5),Verdeelsleutels_percentage!$1:$1,0)))</f>
        <v>0</v>
      </c>
      <c r="AE272">
        <f>PRODUCT(INDEX(Overzicht!$B$2:$E$35,MATCH(demand!AE$1,Overzicht!$B$2:$B$35,0),4),INDEX(Verdeelsleutels_percentage!$A:$AB,MATCH(demand!$C272,Verdeelsleutels_percentage!$C:$C,0),MATCH(INDEX(Overzicht!$B$1:$F$35,MATCH(demand!AE$1,Overzicht!$B:$B,0),5),Verdeelsleutels_percentage!$1:$1,0)))</f>
        <v>0</v>
      </c>
      <c r="AF272">
        <f>PRODUCT(INDEX(Overzicht!$B$2:$E$35,MATCH(demand!AF$1,Overzicht!$B$2:$B$35,0),4),INDEX(Verdeelsleutels_percentage!$A:$AB,MATCH(demand!$C272,Verdeelsleutels_percentage!$C:$C,0),MATCH(INDEX(Overzicht!$B$1:$F$35,MATCH(demand!AF$1,Overzicht!$B:$B,0),5),Verdeelsleutels_percentage!$1:$1,0)))</f>
        <v>0</v>
      </c>
      <c r="AG272">
        <f>PRODUCT(INDEX(Overzicht!$B$2:$E$35,MATCH(demand!AG$1,Overzicht!$B$2:$B$35,0),4),INDEX(Verdeelsleutels_percentage!$A:$AB,MATCH(demand!$C272,Verdeelsleutels_percentage!$C:$C,0),MATCH(INDEX(Overzicht!$B$1:$F$35,MATCH(demand!AG$1,Overzicht!$B:$B,0),5),Verdeelsleutels_percentage!$1:$1,0)))</f>
        <v>0</v>
      </c>
      <c r="AH272">
        <f>PRODUCT(INDEX(Overzicht!$B$2:$E$35,MATCH(demand!AH$1,Overzicht!$B$2:$B$35,0),4),INDEX(Verdeelsleutels_percentage!$A:$AB,MATCH(demand!$C272,Verdeelsleutels_percentage!$C:$C,0),MATCH(INDEX(Overzicht!$B$1:$F$35,MATCH(demand!AH$1,Overzicht!$B:$B,0),5),Verdeelsleutels_percentage!$1:$1,0)))</f>
        <v>4.7830428333729073E-4</v>
      </c>
      <c r="AI272">
        <f>PRODUCT(INDEX(Overzicht!$B$2:$E$35,MATCH(demand!AI$1,Overzicht!$B$2:$B$35,0),4),INDEX(Verdeelsleutels_percentage!$A:$AB,MATCH(demand!$C272,Verdeelsleutels_percentage!$C:$C,0),MATCH(INDEX(Overzicht!$B$1:$F$35,MATCH(demand!AI$1,Overzicht!$B:$B,0),5),Verdeelsleutels_percentage!$1:$1,0)))</f>
        <v>7.3585274359583196E-5</v>
      </c>
      <c r="AJ272">
        <f>PRODUCT(INDEX(Overzicht!$B$2:$E$35,MATCH(demand!AJ$1,Overzicht!$B$2:$B$35,0),4),INDEX(Verdeelsleutels_percentage!$A:$AB,MATCH(demand!$C272,Verdeelsleutels_percentage!$C:$C,0),MATCH(INDEX(Overzicht!$B$1:$F$35,MATCH(demand!AJ$1,Overzicht!$B:$B,0),5),Verdeelsleutels_percentage!$1:$1,0)))</f>
        <v>0</v>
      </c>
      <c r="AK272">
        <f>PRODUCT(INDEX(Overzicht!$B$2:$E$35,MATCH(demand!AK$1,Overzicht!$B$2:$B$35,0),4),INDEX(Verdeelsleutels_percentage!$A:$AB,MATCH(demand!$C272,Verdeelsleutels_percentage!$C:$C,0),MATCH(INDEX(Overzicht!$B$1:$F$35,MATCH(demand!AK$1,Overzicht!$B:$B,0),5),Verdeelsleutels_percentage!$1:$1,0)))</f>
        <v>3.7715140170822365E-4</v>
      </c>
      <c r="AL272">
        <f>PRODUCT(INDEX(Overzicht!$B$2:$E$35,MATCH(demand!AL$1,Overzicht!$B$2:$B$35,0),4),INDEX(Verdeelsleutels_percentage!$A:$AB,MATCH(demand!$C272,Verdeelsleutels_percentage!$C:$C,0),MATCH(INDEX(Overzicht!$B$1:$F$35,MATCH(demand!AL$1,Overzicht!$B:$B,0),5),Verdeelsleutels_percentage!$1:$1,0)))</f>
        <v>4.8352743808746622E-3</v>
      </c>
      <c r="AM272">
        <f>PRODUCT(INDEX(Overzicht!$B$2:$E$35,MATCH(demand!AM$1,Overzicht!$B$2:$B$35,0),4),INDEX(Verdeelsleutels_percentage!$A:$AB,MATCH(demand!$C272,Verdeelsleutels_percentage!$C:$C,0),MATCH(INDEX(Overzicht!$B$1:$F$35,MATCH(demand!AM$1,Overzicht!$B:$B,0),5),Verdeelsleutels_percentage!$1:$1,0)))</f>
        <v>9.6705487617493244E-3</v>
      </c>
      <c r="AN272">
        <f>PRODUCT(INDEX(Overzicht!$B$2:$E$35,MATCH(demand!AN$1,Overzicht!$B$2:$B$35,0),4),INDEX(Verdeelsleutels_percentage!$A:$AB,MATCH(demand!$C272,Verdeelsleutels_percentage!$C:$C,0),MATCH(INDEX(Overzicht!$B$1:$F$35,MATCH(demand!AN$1,Overzicht!$B:$B,0),5),Verdeelsleutels_percentage!$1:$1,0)))</f>
        <v>4.8352743808746622E-3</v>
      </c>
      <c r="AO272">
        <f>PRODUCT(INDEX(Overzicht!$B$2:$E$35,MATCH(demand!AO$1,Overzicht!$B$2:$B$35,0),4),INDEX(Verdeelsleutels_percentage!$A:$AB,MATCH(demand!$C272,Verdeelsleutels_percentage!$C:$C,0),MATCH(INDEX(Overzicht!$B$1:$F$35,MATCH(demand!AO$1,Overzicht!$B:$B,0),5),Verdeelsleutels_percentage!$1:$1,0)))</f>
        <v>1.6923460333061316E-2</v>
      </c>
    </row>
    <row r="273" spans="2:41">
      <c r="B273" t="str">
        <f>INDEX('ETLocal datasets'!B:C,MATCH(C273,'ETLocal datasets'!C:C,0),1)</f>
        <v>GM0858</v>
      </c>
      <c r="C273" t="str">
        <f>'ETLocal datasets'!C256</f>
        <v>Valkenswaard</v>
      </c>
      <c r="D273">
        <f t="shared" si="22"/>
        <v>2.3113920750271549E-2</v>
      </c>
      <c r="E273">
        <f t="shared" si="23"/>
        <v>7.7060275136326531E-2</v>
      </c>
      <c r="F273">
        <f t="shared" si="24"/>
        <v>1.8779767324263751E-2</v>
      </c>
      <c r="G273">
        <f t="shared" si="25"/>
        <v>3.8632664209914E-2</v>
      </c>
      <c r="H273">
        <f>PRODUCT(INDEX(Overzicht!$B$2:$E$35,MATCH(demand!H$1,Overzicht!$B$2:$B$35,0),4),INDEX(Verdeelsleutels_percentage!$A:$AB,MATCH(demand!$C273,Verdeelsleutels_percentage!$C:$C,0),MATCH(INDEX(Overzicht!$B$1:$F$35,MATCH(demand!H$1,Overzicht!$B:$B,0),5),Verdeelsleutels_percentage!$1:$1,0)))</f>
        <v>1.8779767324263751E-2</v>
      </c>
      <c r="I273">
        <f>PRODUCT(INDEX(Overzicht!$B$2:$E$35,MATCH(demand!I$1,Overzicht!$B$2:$B$35,0),4),INDEX(Verdeelsleutels_percentage!$A:$AB,MATCH(demand!$C273,Verdeelsleutels_percentage!$C:$C,0),MATCH(INDEX(Overzicht!$B$1:$F$35,MATCH(demand!I$1,Overzicht!$B:$B,0),5),Verdeelsleutels_percentage!$1:$1,0)))</f>
        <v>4.5880259922827038E-3</v>
      </c>
      <c r="J273">
        <f>PRODUCT(INDEX(Overzicht!$B$2:$E$35,MATCH(demand!J$1,Overzicht!$B$2:$B$35,0),4),INDEX(Verdeelsleutels_percentage!$A:$AB,MATCH(demand!$C273,Verdeelsleutels_percentage!$C:$C,0),MATCH(INDEX(Overzicht!$B$1:$F$35,MATCH(demand!J$1,Overzicht!$B:$B,0),5),Verdeelsleutels_percentage!$1:$1,0)))</f>
        <v>4.2925182455460006E-3</v>
      </c>
      <c r="K273">
        <f>PRODUCT(INDEX(Overzicht!$B$2:$E$35,MATCH(demand!K$1,Overzicht!$B$2:$B$35,0),4),INDEX(Verdeelsleutels_percentage!$A:$AB,MATCH(demand!$C273,Verdeelsleutels_percentage!$C:$C,0),MATCH(INDEX(Overzicht!$B$1:$F$35,MATCH(demand!K$1,Overzicht!$B:$B,0),5),Verdeelsleutels_percentage!$1:$1,0)))</f>
        <v>5.3526969909964883E-4</v>
      </c>
      <c r="L273">
        <f>PRODUCT(INDEX(Overzicht!$B$2:$E$35,MATCH(demand!L$1,Overzicht!$B$2:$B$35,0),4),INDEX(Verdeelsleutels_percentage!$A:$AB,MATCH(demand!$C273,Verdeelsleutels_percentage!$C:$C,0),MATCH(INDEX(Overzicht!$B$1:$F$35,MATCH(demand!L$1,Overzicht!$B:$B,0),5),Verdeelsleutels_percentage!$1:$1,0)))</f>
        <v>6.4387773683190009E-3</v>
      </c>
      <c r="M273">
        <f>PRODUCT(INDEX(Overzicht!$B$2:$E$35,MATCH(demand!M$1,Overzicht!$B$2:$B$35,0),4),INDEX(Verdeelsleutels_percentage!$A:$AB,MATCH(demand!$C273,Verdeelsleutels_percentage!$C:$C,0),MATCH(INDEX(Overzicht!$B$1:$F$35,MATCH(demand!M$1,Overzicht!$B:$B,0),5),Verdeelsleutels_percentage!$1:$1,0)))</f>
        <v>3.4505770196160451E-3</v>
      </c>
      <c r="N273">
        <f>PRODUCT(INDEX(Overzicht!$B$2:$E$35,MATCH(demand!N$1,Overzicht!$B$2:$B$35,0),4),INDEX(Verdeelsleutels_percentage!$A:$AB,MATCH(demand!$C273,Verdeelsleutels_percentage!$C:$C,0),MATCH(INDEX(Overzicht!$B$1:$F$35,MATCH(demand!N$1,Overzicht!$B:$B,0),5),Verdeelsleutels_percentage!$1:$1,0)))</f>
        <v>4.4769089066451218E-3</v>
      </c>
      <c r="O273">
        <f>PRODUCT(INDEX(Overzicht!$B$2:$E$35,MATCH(demand!O$1,Overzicht!$B$2:$B$35,0),4),INDEX(Verdeelsleutels_percentage!$A:$AB,MATCH(demand!$C273,Verdeelsleutels_percentage!$C:$C,0),MATCH(INDEX(Overzicht!$B$1:$F$35,MATCH(demand!O$1,Overzicht!$B:$B,0),5),Verdeelsleutels_percentage!$1:$1,0)))</f>
        <v>0</v>
      </c>
      <c r="P273">
        <f>PRODUCT(INDEX(Overzicht!$B$2:$E$35,MATCH(demand!P$1,Overzicht!$B$2:$B$35,0),4),INDEX(Verdeelsleutels_percentage!$A:$AB,MATCH(demand!$C273,Verdeelsleutels_percentage!$C:$C,0),MATCH(INDEX(Overzicht!$B$1:$F$35,MATCH(demand!P$1,Overzicht!$B:$B,0),5),Verdeelsleutels_percentage!$1:$1,0)))</f>
        <v>1.1210447489477609E-3</v>
      </c>
      <c r="Q273">
        <f>PRODUCT(INDEX(Overzicht!$B$2:$E$35,MATCH(demand!Q$1,Overzicht!$B$2:$B$35,0),4),INDEX(Verdeelsleutels_percentage!$A:$AB,MATCH(demand!$C273,Verdeelsleutels_percentage!$C:$C,0),MATCH(INDEX(Overzicht!$B$1:$F$35,MATCH(demand!Q$1,Overzicht!$B:$B,0),5),Verdeelsleutels_percentage!$1:$1,0)))</f>
        <v>6.3717067707323447E-3</v>
      </c>
      <c r="R273">
        <f>PRODUCT(INDEX(Overzicht!$B$2:$E$35,MATCH(demand!R$1,Overzicht!$B$2:$B$35,0),4),INDEX(Verdeelsleutels_percentage!$A:$AB,MATCH(demand!$C273,Verdeelsleutels_percentage!$C:$C,0),MATCH(INDEX(Overzicht!$B$1:$F$35,MATCH(demand!R$1,Overzicht!$B:$B,0),5),Verdeelsleutels_percentage!$1:$1,0)))</f>
        <v>1.1402001589731563E-3</v>
      </c>
      <c r="S273">
        <f>PRODUCT(INDEX(Overzicht!$B$2:$E$35,MATCH(demand!S$1,Overzicht!$B$2:$B$35,0),4),INDEX(Verdeelsleutels_percentage!$A:$AB,MATCH(demand!$C273,Verdeelsleutels_percentage!$C:$C,0),MATCH(INDEX(Overzicht!$B$1:$F$35,MATCH(demand!S$1,Overzicht!$B:$B,0),5),Verdeelsleutels_percentage!$1:$1,0)))</f>
        <v>8.7638914179897515E-3</v>
      </c>
      <c r="T273">
        <f>PRODUCT(INDEX(Overzicht!$B$2:$E$35,MATCH(demand!T$1,Overzicht!$B$2:$B$35,0),4),INDEX(Verdeelsleutels_percentage!$A:$AB,MATCH(demand!$C273,Verdeelsleutels_percentage!$C:$C,0),MATCH(INDEX(Overzicht!$B$1:$F$35,MATCH(demand!T$1,Overzicht!$B:$B,0),5),Verdeelsleutels_percentage!$1:$1,0)))</f>
        <v>7.1541970759100007E-3</v>
      </c>
      <c r="U273">
        <f>PRODUCT(INDEX(Overzicht!$B$2:$E$35,MATCH(demand!U$1,Overzicht!$B$2:$B$35,0),4),INDEX(Verdeelsleutels_percentage!$A:$AB,MATCH(demand!$C273,Verdeelsleutels_percentage!$C:$C,0),MATCH(INDEX(Overzicht!$B$1:$F$35,MATCH(demand!U$1,Overzicht!$B:$B,0),5),Verdeelsleutels_percentage!$1:$1,0)))</f>
        <v>2.2356865862218751E-2</v>
      </c>
      <c r="V273">
        <f>PRODUCT(INDEX(Overzicht!$B$2:$E$35,MATCH(demand!V$1,Overzicht!$B$2:$B$35,0),4),INDEX(Verdeelsleutels_percentage!$A:$AB,MATCH(demand!$C273,Verdeelsleutels_percentage!$C:$C,0),MATCH(INDEX(Overzicht!$B$1:$F$35,MATCH(demand!V$1,Overzicht!$B:$B,0),5),Verdeelsleutels_percentage!$1:$1,0)))</f>
        <v>1.9674041958752503E-3</v>
      </c>
      <c r="W273">
        <f>PRODUCT(INDEX(Overzicht!$B$2:$E$35,MATCH(demand!W$1,Overzicht!$B$2:$B$35,0),4),INDEX(Verdeelsleutels_percentage!$A:$AB,MATCH(demand!$C273,Verdeelsleutels_percentage!$C:$C,0),MATCH(INDEX(Overzicht!$B$1:$F$35,MATCH(demand!W$1,Overzicht!$B:$B,0),5),Verdeelsleutels_percentage!$1:$1,0)))</f>
        <v>2.1462591227730001E-2</v>
      </c>
      <c r="X273">
        <f>PRODUCT(INDEX(Overzicht!$B$2:$E$35,MATCH(demand!X$1,Overzicht!$B$2:$B$35,0),4),INDEX(Verdeelsleutels_percentage!$A:$AB,MATCH(demand!$C273,Verdeelsleutels_percentage!$C:$C,0),MATCH(INDEX(Overzicht!$B$1:$F$35,MATCH(demand!X$1,Overzicht!$B:$B,0),5),Verdeelsleutels_percentage!$1:$1,0)))</f>
        <v>8.6740703841533089E-3</v>
      </c>
      <c r="Y273">
        <f>PRODUCT(INDEX(Overzicht!$B$2:$E$35,MATCH(demand!Y$1,Overzicht!$B$2:$B$35,0),4),INDEX(Verdeelsleutels_percentage!$A:$AB,MATCH(demand!$C273,Verdeelsleutels_percentage!$C:$C,0),MATCH(INDEX(Overzicht!$B$1:$F$35,MATCH(demand!Y$1,Overzicht!$B:$B,0),5),Verdeelsleutels_percentage!$1:$1,0)))</f>
        <v>9.4625448896556252E-7</v>
      </c>
      <c r="Z273">
        <f>PRODUCT(INDEX(Overzicht!$B$2:$E$35,MATCH(demand!Z$1,Overzicht!$B$2:$B$35,0),4),INDEX(Verdeelsleutels_percentage!$A:$AB,MATCH(demand!$C273,Verdeelsleutels_percentage!$C:$C,0),MATCH(INDEX(Overzicht!$B$1:$F$35,MATCH(demand!Z$1,Overzicht!$B:$B,0),5),Verdeelsleutels_percentage!$1:$1,0)))</f>
        <v>0</v>
      </c>
      <c r="AA273">
        <f>PRODUCT(INDEX(Overzicht!$B$2:$E$35,MATCH(demand!AA$1,Overzicht!$B$2:$B$35,0),4),INDEX(Verdeelsleutels_percentage!$A:$AB,MATCH(demand!$C273,Verdeelsleutels_percentage!$C:$C,0),MATCH(INDEX(Overzicht!$B$1:$F$35,MATCH(demand!AA$1,Overzicht!$B:$B,0),5),Verdeelsleutels_percentage!$1:$1,0)))</f>
        <v>2.213460792901901E-5</v>
      </c>
      <c r="AB273">
        <f>PRODUCT(INDEX(Overzicht!$B$2:$E$35,MATCH(demand!AB$1,Overzicht!$B$2:$B$35,0),4),INDEX(Verdeelsleutels_percentage!$A:$AB,MATCH(demand!$C273,Verdeelsleutels_percentage!$C:$C,0),MATCH(INDEX(Overzicht!$B$1:$F$35,MATCH(demand!AB$1,Overzicht!$B:$B,0),5),Verdeelsleutels_percentage!$1:$1,0)))</f>
        <v>7.2236301085003328E-3</v>
      </c>
      <c r="AC273">
        <f>PRODUCT(INDEX(Overzicht!$B$2:$E$35,MATCH(demand!AC$1,Overzicht!$B$2:$B$35,0),4),INDEX(Verdeelsleutels_percentage!$A:$AB,MATCH(demand!$C273,Verdeelsleutels_percentage!$C:$C,0),MATCH(INDEX(Overzicht!$B$1:$F$35,MATCH(demand!AC$1,Overzicht!$B:$B,0),5),Verdeelsleutels_percentage!$1:$1,0)))</f>
        <v>1.3268282119966394E-3</v>
      </c>
      <c r="AD273">
        <f>PRODUCT(INDEX(Overzicht!$B$2:$E$35,MATCH(demand!AD$1,Overzicht!$B$2:$B$35,0),4),INDEX(Verdeelsleutels_percentage!$A:$AB,MATCH(demand!$C273,Verdeelsleutels_percentage!$C:$C,0),MATCH(INDEX(Overzicht!$B$1:$F$35,MATCH(demand!AD$1,Overzicht!$B:$B,0),5),Verdeelsleutels_percentage!$1:$1,0)))</f>
        <v>0</v>
      </c>
      <c r="AE273">
        <f>PRODUCT(INDEX(Overzicht!$B$2:$E$35,MATCH(demand!AE$1,Overzicht!$B$2:$B$35,0),4),INDEX(Verdeelsleutels_percentage!$A:$AB,MATCH(demand!$C273,Verdeelsleutels_percentage!$C:$C,0),MATCH(INDEX(Overzicht!$B$1:$F$35,MATCH(demand!AE$1,Overzicht!$B:$B,0),5),Verdeelsleutels_percentage!$1:$1,0)))</f>
        <v>0</v>
      </c>
      <c r="AF273">
        <f>PRODUCT(INDEX(Overzicht!$B$2:$E$35,MATCH(demand!AF$1,Overzicht!$B$2:$B$35,0),4),INDEX(Verdeelsleutels_percentage!$A:$AB,MATCH(demand!$C273,Verdeelsleutels_percentage!$C:$C,0),MATCH(INDEX(Overzicht!$B$1:$F$35,MATCH(demand!AF$1,Overzicht!$B:$B,0),5),Verdeelsleutels_percentage!$1:$1,0)))</f>
        <v>0</v>
      </c>
      <c r="AG273">
        <f>PRODUCT(INDEX(Overzicht!$B$2:$E$35,MATCH(demand!AG$1,Overzicht!$B$2:$B$35,0),4),INDEX(Verdeelsleutels_percentage!$A:$AB,MATCH(demand!$C273,Verdeelsleutels_percentage!$C:$C,0),MATCH(INDEX(Overzicht!$B$1:$F$35,MATCH(demand!AG$1,Overzicht!$B:$B,0),5),Verdeelsleutels_percentage!$1:$1,0)))</f>
        <v>0</v>
      </c>
      <c r="AH273">
        <f>PRODUCT(INDEX(Overzicht!$B$2:$E$35,MATCH(demand!AH$1,Overzicht!$B$2:$B$35,0),4),INDEX(Verdeelsleutels_percentage!$A:$AB,MATCH(demand!$C273,Verdeelsleutels_percentage!$C:$C,0),MATCH(INDEX(Overzicht!$B$1:$F$35,MATCH(demand!AH$1,Overzicht!$B:$B,0),5),Verdeelsleutels_percentage!$1:$1,0)))</f>
        <v>2.8774990307724711E-4</v>
      </c>
      <c r="AI273">
        <f>PRODUCT(INDEX(Overzicht!$B$2:$E$35,MATCH(demand!AI$1,Overzicht!$B$2:$B$35,0),4),INDEX(Verdeelsleutels_percentage!$A:$AB,MATCH(demand!$C273,Verdeelsleutels_percentage!$C:$C,0),MATCH(INDEX(Overzicht!$B$1:$F$35,MATCH(demand!AI$1,Overzicht!$B:$B,0),5),Verdeelsleutels_percentage!$1:$1,0)))</f>
        <v>4.426921585803802E-5</v>
      </c>
      <c r="AJ273">
        <f>PRODUCT(INDEX(Overzicht!$B$2:$E$35,MATCH(demand!AJ$1,Overzicht!$B$2:$B$35,0),4),INDEX(Verdeelsleutels_percentage!$A:$AB,MATCH(demand!$C273,Verdeelsleutels_percentage!$C:$C,0),MATCH(INDEX(Overzicht!$B$1:$F$35,MATCH(demand!AJ$1,Overzicht!$B:$B,0),5),Verdeelsleutels_percentage!$1:$1,0)))</f>
        <v>0</v>
      </c>
      <c r="AK273">
        <f>PRODUCT(INDEX(Overzicht!$B$2:$E$35,MATCH(demand!AK$1,Overzicht!$B$2:$B$35,0),4),INDEX(Verdeelsleutels_percentage!$A:$AB,MATCH(demand!$C273,Verdeelsleutels_percentage!$C:$C,0),MATCH(INDEX(Overzicht!$B$1:$F$35,MATCH(demand!AK$1,Overzicht!$B:$B,0),5),Verdeelsleutels_percentage!$1:$1,0)))</f>
        <v>2.7901368596049001E-4</v>
      </c>
      <c r="AL273">
        <f>PRODUCT(INDEX(Overzicht!$B$2:$E$35,MATCH(demand!AL$1,Overzicht!$B$2:$B$35,0),4),INDEX(Verdeelsleutels_percentage!$A:$AB,MATCH(demand!$C273,Verdeelsleutels_percentage!$C:$C,0),MATCH(INDEX(Overzicht!$B$1:$F$35,MATCH(demand!AL$1,Overzicht!$B:$B,0),5),Verdeelsleutels_percentage!$1:$1,0)))</f>
        <v>3.5770985379550003E-3</v>
      </c>
      <c r="AM273">
        <f>PRODUCT(INDEX(Overzicht!$B$2:$E$35,MATCH(demand!AM$1,Overzicht!$B$2:$B$35,0),4),INDEX(Verdeelsleutels_percentage!$A:$AB,MATCH(demand!$C273,Verdeelsleutels_percentage!$C:$C,0),MATCH(INDEX(Overzicht!$B$1:$F$35,MATCH(demand!AM$1,Overzicht!$B:$B,0),5),Verdeelsleutels_percentage!$1:$1,0)))</f>
        <v>7.1541970759100007E-3</v>
      </c>
      <c r="AN273">
        <f>PRODUCT(INDEX(Overzicht!$B$2:$E$35,MATCH(demand!AN$1,Overzicht!$B$2:$B$35,0),4),INDEX(Verdeelsleutels_percentage!$A:$AB,MATCH(demand!$C273,Verdeelsleutels_percentage!$C:$C,0),MATCH(INDEX(Overzicht!$B$1:$F$35,MATCH(demand!AN$1,Overzicht!$B:$B,0),5),Verdeelsleutels_percentage!$1:$1,0)))</f>
        <v>3.5770985379550003E-3</v>
      </c>
      <c r="AO273">
        <f>PRODUCT(INDEX(Overzicht!$B$2:$E$35,MATCH(demand!AO$1,Overzicht!$B$2:$B$35,0),4),INDEX(Verdeelsleutels_percentage!$A:$AB,MATCH(demand!$C273,Verdeelsleutels_percentage!$C:$C,0),MATCH(INDEX(Overzicht!$B$1:$F$35,MATCH(demand!AO$1,Overzicht!$B:$B,0),5),Verdeelsleutels_percentage!$1:$1,0)))</f>
        <v>1.2519844882842501E-2</v>
      </c>
    </row>
    <row r="274" spans="2:41">
      <c r="B274" t="str">
        <f>INDEX('ETLocal datasets'!B:C,MATCH(C274,'ETLocal datasets'!C:C,0),1)</f>
        <v>GM0861</v>
      </c>
      <c r="C274" t="str">
        <f>'ETLocal datasets'!C257</f>
        <v>Veldhoven</v>
      </c>
      <c r="D274">
        <f t="shared" si="22"/>
        <v>2.2955547126693461E-2</v>
      </c>
      <c r="E274">
        <f t="shared" si="23"/>
        <v>9.9599191801352377E-2</v>
      </c>
      <c r="F274">
        <f t="shared" si="24"/>
        <v>2.7545076388875631E-2</v>
      </c>
      <c r="G274">
        <f t="shared" si="25"/>
        <v>5.6664157142829866E-2</v>
      </c>
      <c r="H274">
        <f>PRODUCT(INDEX(Overzicht!$B$2:$E$35,MATCH(demand!H$1,Overzicht!$B$2:$B$35,0),4),INDEX(Verdeelsleutels_percentage!$A:$AB,MATCH(demand!$C274,Verdeelsleutels_percentage!$C:$C,0),MATCH(INDEX(Overzicht!$B$1:$F$35,MATCH(demand!H$1,Overzicht!$B:$B,0),5),Verdeelsleutels_percentage!$1:$1,0)))</f>
        <v>2.7545076388875631E-2</v>
      </c>
      <c r="I274">
        <f>PRODUCT(INDEX(Overzicht!$B$2:$E$35,MATCH(demand!I$1,Overzicht!$B$2:$B$35,0),4),INDEX(Verdeelsleutels_percentage!$A:$AB,MATCH(demand!$C274,Verdeelsleutels_percentage!$C:$C,0),MATCH(INDEX(Overzicht!$B$1:$F$35,MATCH(demand!I$1,Overzicht!$B:$B,0),5),Verdeelsleutels_percentage!$1:$1,0)))</f>
        <v>1.7973925643313385E-3</v>
      </c>
      <c r="J274">
        <f>PRODUCT(INDEX(Overzicht!$B$2:$E$35,MATCH(demand!J$1,Overzicht!$B$2:$B$35,0),4),INDEX(Verdeelsleutels_percentage!$A:$AB,MATCH(demand!$C274,Verdeelsleutels_percentage!$C:$C,0),MATCH(INDEX(Overzicht!$B$1:$F$35,MATCH(demand!J$1,Overzicht!$B:$B,0),5),Verdeelsleutels_percentage!$1:$1,0)))</f>
        <v>6.2960174603144299E-3</v>
      </c>
      <c r="K274">
        <f>PRODUCT(INDEX(Overzicht!$B$2:$E$35,MATCH(demand!K$1,Overzicht!$B$2:$B$35,0),4),INDEX(Verdeelsleutels_percentage!$A:$AB,MATCH(demand!$C274,Verdeelsleutels_percentage!$C:$C,0),MATCH(INDEX(Overzicht!$B$1:$F$35,MATCH(demand!K$1,Overzicht!$B:$B,0),5),Verdeelsleutels_percentage!$1:$1,0)))</f>
        <v>2.0969579917198949E-4</v>
      </c>
      <c r="L274">
        <f>PRODUCT(INDEX(Overzicht!$B$2:$E$35,MATCH(demand!L$1,Overzicht!$B$2:$B$35,0),4),INDEX(Verdeelsleutels_percentage!$A:$AB,MATCH(demand!$C274,Verdeelsleutels_percentage!$C:$C,0),MATCH(INDEX(Overzicht!$B$1:$F$35,MATCH(demand!L$1,Overzicht!$B:$B,0),5),Verdeelsleutels_percentage!$1:$1,0)))</f>
        <v>9.4440261904716449E-3</v>
      </c>
      <c r="M274">
        <f>PRODUCT(INDEX(Overzicht!$B$2:$E$35,MATCH(demand!M$1,Overzicht!$B$2:$B$35,0),4),INDEX(Verdeelsleutels_percentage!$A:$AB,MATCH(demand!$C274,Verdeelsleutels_percentage!$C:$C,0),MATCH(INDEX(Overzicht!$B$1:$F$35,MATCH(demand!M$1,Overzicht!$B:$B,0),5),Verdeelsleutels_percentage!$1:$1,0)))</f>
        <v>5.8012766840764721E-4</v>
      </c>
      <c r="N274">
        <f>PRODUCT(INDEX(Overzicht!$B$2:$E$35,MATCH(demand!N$1,Overzicht!$B$2:$B$35,0),4),INDEX(Verdeelsleutels_percentage!$A:$AB,MATCH(demand!$C274,Verdeelsleutels_percentage!$C:$C,0),MATCH(INDEX(Overzicht!$B$1:$F$35,MATCH(demand!N$1,Overzicht!$B:$B,0),5),Verdeelsleutels_percentage!$1:$1,0)))</f>
        <v>4.8386289285375187E-4</v>
      </c>
      <c r="O274">
        <f>PRODUCT(INDEX(Overzicht!$B$2:$E$35,MATCH(demand!O$1,Overzicht!$B$2:$B$35,0),4),INDEX(Verdeelsleutels_percentage!$A:$AB,MATCH(demand!$C274,Verdeelsleutels_percentage!$C:$C,0),MATCH(INDEX(Overzicht!$B$1:$F$35,MATCH(demand!O$1,Overzicht!$B:$B,0),5),Verdeelsleutels_percentage!$1:$1,0)))</f>
        <v>0</v>
      </c>
      <c r="P274">
        <f>PRODUCT(INDEX(Overzicht!$B$2:$E$35,MATCH(demand!P$1,Overzicht!$B$2:$B$35,0),4),INDEX(Verdeelsleutels_percentage!$A:$AB,MATCH(demand!$C274,Verdeelsleutels_percentage!$C:$C,0),MATCH(INDEX(Overzicht!$B$1:$F$35,MATCH(demand!P$1,Overzicht!$B:$B,0),5),Verdeelsleutels_percentage!$1:$1,0)))</f>
        <v>2.1583332810201144E-3</v>
      </c>
      <c r="Q274">
        <f>PRODUCT(INDEX(Overzicht!$B$2:$E$35,MATCH(demand!Q$1,Overzicht!$B$2:$B$35,0),4),INDEX(Verdeelsleutels_percentage!$A:$AB,MATCH(demand!$C274,Verdeelsleutels_percentage!$C:$C,0),MATCH(INDEX(Overzicht!$B$1:$F$35,MATCH(demand!Q$1,Overzicht!$B:$B,0),5),Verdeelsleutels_percentage!$1:$1,0)))</f>
        <v>9.3456509176542326E-3</v>
      </c>
      <c r="R274">
        <f>PRODUCT(INDEX(Overzicht!$B$2:$E$35,MATCH(demand!R$1,Overzicht!$B$2:$B$35,0),4),INDEX(Verdeelsleutels_percentage!$A:$AB,MATCH(demand!$C274,Verdeelsleutels_percentage!$C:$C,0),MATCH(INDEX(Overzicht!$B$1:$F$35,MATCH(demand!R$1,Overzicht!$B:$B,0),5),Verdeelsleutels_percentage!$1:$1,0)))</f>
        <v>1.6723796378960204E-3</v>
      </c>
      <c r="S274">
        <f>PRODUCT(INDEX(Overzicht!$B$2:$E$35,MATCH(demand!S$1,Overzicht!$B$2:$B$35,0),4),INDEX(Verdeelsleutels_percentage!$A:$AB,MATCH(demand!$C274,Verdeelsleutels_percentage!$C:$C,0),MATCH(INDEX(Overzicht!$B$1:$F$35,MATCH(demand!S$1,Overzicht!$B:$B,0),5),Verdeelsleutels_percentage!$1:$1,0)))</f>
        <v>1.2854368981475295E-2</v>
      </c>
      <c r="T274">
        <f>PRODUCT(INDEX(Overzicht!$B$2:$E$35,MATCH(demand!T$1,Overzicht!$B$2:$B$35,0),4),INDEX(Verdeelsleutels_percentage!$A:$AB,MATCH(demand!$C274,Verdeelsleutels_percentage!$C:$C,0),MATCH(INDEX(Overzicht!$B$1:$F$35,MATCH(demand!T$1,Overzicht!$B:$B,0),5),Verdeelsleutels_percentage!$1:$1,0)))</f>
        <v>1.0493362433857383E-2</v>
      </c>
      <c r="U274">
        <f>PRODUCT(INDEX(Overzicht!$B$2:$E$35,MATCH(demand!U$1,Overzicht!$B$2:$B$35,0),4),INDEX(Verdeelsleutels_percentage!$A:$AB,MATCH(demand!$C274,Verdeelsleutels_percentage!$C:$C,0),MATCH(INDEX(Overzicht!$B$1:$F$35,MATCH(demand!U$1,Overzicht!$B:$B,0),5),Verdeelsleutels_percentage!$1:$1,0)))</f>
        <v>3.2791757605804321E-2</v>
      </c>
      <c r="V274">
        <f>PRODUCT(INDEX(Overzicht!$B$2:$E$35,MATCH(demand!V$1,Overzicht!$B$2:$B$35,0),4),INDEX(Verdeelsleutels_percentage!$A:$AB,MATCH(demand!$C274,Verdeelsleutels_percentage!$C:$C,0),MATCH(INDEX(Overzicht!$B$1:$F$35,MATCH(demand!V$1,Overzicht!$B:$B,0),5),Verdeelsleutels_percentage!$1:$1,0)))</f>
        <v>2.8856746693107808E-3</v>
      </c>
      <c r="W274">
        <f>PRODUCT(INDEX(Overzicht!$B$2:$E$35,MATCH(demand!W$1,Overzicht!$B$2:$B$35,0),4),INDEX(Verdeelsleutels_percentage!$A:$AB,MATCH(demand!$C274,Verdeelsleutels_percentage!$C:$C,0),MATCH(INDEX(Overzicht!$B$1:$F$35,MATCH(demand!W$1,Overzicht!$B:$B,0),5),Verdeelsleutels_percentage!$1:$1,0)))</f>
        <v>3.1480087301572146E-2</v>
      </c>
      <c r="X274">
        <f>PRODUCT(INDEX(Overzicht!$B$2:$E$35,MATCH(demand!X$1,Overzicht!$B$2:$B$35,0),4),INDEX(Verdeelsleutels_percentage!$A:$AB,MATCH(demand!$C274,Verdeelsleutels_percentage!$C:$C,0),MATCH(INDEX(Overzicht!$B$1:$F$35,MATCH(demand!X$1,Overzicht!$B:$B,0),5),Verdeelsleutels_percentage!$1:$1,0)))</f>
        <v>2.5554546253699416E-3</v>
      </c>
      <c r="Y274">
        <f>PRODUCT(INDEX(Overzicht!$B$2:$E$35,MATCH(demand!Y$1,Overzicht!$B$2:$B$35,0),4),INDEX(Verdeelsleutels_percentage!$A:$AB,MATCH(demand!$C274,Verdeelsleutels_percentage!$C:$C,0),MATCH(INDEX(Overzicht!$B$1:$F$35,MATCH(demand!Y$1,Overzicht!$B:$B,0),5),Verdeelsleutels_percentage!$1:$1,0)))</f>
        <v>4.6605423113091748E-7</v>
      </c>
      <c r="Z274">
        <f>PRODUCT(INDEX(Overzicht!$B$2:$E$35,MATCH(demand!Z$1,Overzicht!$B$2:$B$35,0),4),INDEX(Verdeelsleutels_percentage!$A:$AB,MATCH(demand!$C274,Verdeelsleutels_percentage!$C:$C,0),MATCH(INDEX(Overzicht!$B$1:$F$35,MATCH(demand!Z$1,Overzicht!$B:$B,0),5),Verdeelsleutels_percentage!$1:$1,0)))</f>
        <v>0</v>
      </c>
      <c r="AA274">
        <f>PRODUCT(INDEX(Overzicht!$B$2:$E$35,MATCH(demand!AA$1,Overzicht!$B$2:$B$35,0),4),INDEX(Verdeelsleutels_percentage!$A:$AB,MATCH(demand!$C274,Verdeelsleutels_percentage!$C:$C,0),MATCH(INDEX(Overzicht!$B$1:$F$35,MATCH(demand!AA$1,Overzicht!$B:$B,0),5),Verdeelsleutels_percentage!$1:$1,0)))</f>
        <v>1.0901853359787544E-5</v>
      </c>
      <c r="AB274">
        <f>PRODUCT(INDEX(Overzicht!$B$2:$E$35,MATCH(demand!AB$1,Overzicht!$B$2:$B$35,0),4),INDEX(Verdeelsleutels_percentage!$A:$AB,MATCH(demand!$C274,Verdeelsleutels_percentage!$C:$C,0),MATCH(INDEX(Overzicht!$B$1:$F$35,MATCH(demand!AB$1,Overzicht!$B:$B,0),5),Verdeelsleutels_percentage!$1:$1,0)))</f>
        <v>1.3482232367270867E-2</v>
      </c>
      <c r="AC274">
        <f>PRODUCT(INDEX(Overzicht!$B$2:$E$35,MATCH(demand!AC$1,Overzicht!$B$2:$B$35,0),4),INDEX(Verdeelsleutels_percentage!$A:$AB,MATCH(demand!$C274,Verdeelsleutels_percentage!$C:$C,0),MATCH(INDEX(Overzicht!$B$1:$F$35,MATCH(demand!AC$1,Overzicht!$B:$B,0),5),Verdeelsleutels_percentage!$1:$1,0)))</f>
        <v>7.5422570422044994E-4</v>
      </c>
      <c r="AD274">
        <f>PRODUCT(INDEX(Overzicht!$B$2:$E$35,MATCH(demand!AD$1,Overzicht!$B$2:$B$35,0),4),INDEX(Verdeelsleutels_percentage!$A:$AB,MATCH(demand!$C274,Verdeelsleutels_percentage!$C:$C,0),MATCH(INDEX(Overzicht!$B$1:$F$35,MATCH(demand!AD$1,Overzicht!$B:$B,0),5),Verdeelsleutels_percentage!$1:$1,0)))</f>
        <v>0</v>
      </c>
      <c r="AE274">
        <f>PRODUCT(INDEX(Overzicht!$B$2:$E$35,MATCH(demand!AE$1,Overzicht!$B$2:$B$35,0),4),INDEX(Verdeelsleutels_percentage!$A:$AB,MATCH(demand!$C274,Verdeelsleutels_percentage!$C:$C,0),MATCH(INDEX(Overzicht!$B$1:$F$35,MATCH(demand!AE$1,Overzicht!$B:$B,0),5),Verdeelsleutels_percentage!$1:$1,0)))</f>
        <v>0</v>
      </c>
      <c r="AF274">
        <f>PRODUCT(INDEX(Overzicht!$B$2:$E$35,MATCH(demand!AF$1,Overzicht!$B$2:$B$35,0),4),INDEX(Verdeelsleutels_percentage!$A:$AB,MATCH(demand!$C274,Verdeelsleutels_percentage!$C:$C,0),MATCH(INDEX(Overzicht!$B$1:$F$35,MATCH(demand!AF$1,Overzicht!$B:$B,0),5),Verdeelsleutels_percentage!$1:$1,0)))</f>
        <v>0</v>
      </c>
      <c r="AG274">
        <f>PRODUCT(INDEX(Overzicht!$B$2:$E$35,MATCH(demand!AG$1,Overzicht!$B$2:$B$35,0),4),INDEX(Verdeelsleutels_percentage!$A:$AB,MATCH(demand!$C274,Verdeelsleutels_percentage!$C:$C,0),MATCH(INDEX(Overzicht!$B$1:$F$35,MATCH(demand!AG$1,Overzicht!$B:$B,0),5),Verdeelsleutels_percentage!$1:$1,0)))</f>
        <v>0</v>
      </c>
      <c r="AH274">
        <f>PRODUCT(INDEX(Overzicht!$B$2:$E$35,MATCH(demand!AH$1,Overzicht!$B$2:$B$35,0),4),INDEX(Verdeelsleutels_percentage!$A:$AB,MATCH(demand!$C274,Verdeelsleutels_percentage!$C:$C,0),MATCH(INDEX(Overzicht!$B$1:$F$35,MATCH(demand!AH$1,Overzicht!$B:$B,0),5),Verdeelsleutels_percentage!$1:$1,0)))</f>
        <v>1.4172409367723809E-4</v>
      </c>
      <c r="AI274">
        <f>PRODUCT(INDEX(Overzicht!$B$2:$E$35,MATCH(demand!AI$1,Overzicht!$B$2:$B$35,0),4),INDEX(Verdeelsleutels_percentage!$A:$AB,MATCH(demand!$C274,Verdeelsleutels_percentage!$C:$C,0),MATCH(INDEX(Overzicht!$B$1:$F$35,MATCH(demand!AI$1,Overzicht!$B:$B,0),5),Verdeelsleutels_percentage!$1:$1,0)))</f>
        <v>2.1803706719575088E-5</v>
      </c>
      <c r="AJ274">
        <f>PRODUCT(INDEX(Overzicht!$B$2:$E$35,MATCH(demand!AJ$1,Overzicht!$B$2:$B$35,0),4),INDEX(Verdeelsleutels_percentage!$A:$AB,MATCH(demand!$C274,Verdeelsleutels_percentage!$C:$C,0),MATCH(INDEX(Overzicht!$B$1:$F$35,MATCH(demand!AJ$1,Overzicht!$B:$B,0),5),Verdeelsleutels_percentage!$1:$1,0)))</f>
        <v>0</v>
      </c>
      <c r="AK274">
        <f>PRODUCT(INDEX(Overzicht!$B$2:$E$35,MATCH(demand!AK$1,Overzicht!$B$2:$B$35,0),4),INDEX(Verdeelsleutels_percentage!$A:$AB,MATCH(demand!$C274,Verdeelsleutels_percentage!$C:$C,0),MATCH(INDEX(Overzicht!$B$1:$F$35,MATCH(demand!AK$1,Overzicht!$B:$B,0),5),Verdeelsleutels_percentage!$1:$1,0)))</f>
        <v>4.0924113492043796E-4</v>
      </c>
      <c r="AL274">
        <f>PRODUCT(INDEX(Overzicht!$B$2:$E$35,MATCH(demand!AL$1,Overzicht!$B$2:$B$35,0),4),INDEX(Verdeelsleutels_percentage!$A:$AB,MATCH(demand!$C274,Verdeelsleutels_percentage!$C:$C,0),MATCH(INDEX(Overzicht!$B$1:$F$35,MATCH(demand!AL$1,Overzicht!$B:$B,0),5),Verdeelsleutels_percentage!$1:$1,0)))</f>
        <v>5.2466812169286916E-3</v>
      </c>
      <c r="AM274">
        <f>PRODUCT(INDEX(Overzicht!$B$2:$E$35,MATCH(demand!AM$1,Overzicht!$B$2:$B$35,0),4),INDEX(Verdeelsleutels_percentage!$A:$AB,MATCH(demand!$C274,Verdeelsleutels_percentage!$C:$C,0),MATCH(INDEX(Overzicht!$B$1:$F$35,MATCH(demand!AM$1,Overzicht!$B:$B,0),5),Verdeelsleutels_percentage!$1:$1,0)))</f>
        <v>1.0493362433857383E-2</v>
      </c>
      <c r="AN274">
        <f>PRODUCT(INDEX(Overzicht!$B$2:$E$35,MATCH(demand!AN$1,Overzicht!$B$2:$B$35,0),4),INDEX(Verdeelsleutels_percentage!$A:$AB,MATCH(demand!$C274,Verdeelsleutels_percentage!$C:$C,0),MATCH(INDEX(Overzicht!$B$1:$F$35,MATCH(demand!AN$1,Overzicht!$B:$B,0),5),Verdeelsleutels_percentage!$1:$1,0)))</f>
        <v>5.2466812169286916E-3</v>
      </c>
      <c r="AO274">
        <f>PRODUCT(INDEX(Overzicht!$B$2:$E$35,MATCH(demand!AO$1,Overzicht!$B$2:$B$35,0),4),INDEX(Verdeelsleutels_percentage!$A:$AB,MATCH(demand!$C274,Verdeelsleutels_percentage!$C:$C,0),MATCH(INDEX(Overzicht!$B$1:$F$35,MATCH(demand!AO$1,Overzicht!$B:$B,0),5),Verdeelsleutels_percentage!$1:$1,0)))</f>
        <v>1.836338425925042E-2</v>
      </c>
    </row>
    <row r="275" spans="2:41">
      <c r="B275" t="str">
        <f>INDEX('ETLocal datasets'!B:C,MATCH(C275,'ETLocal datasets'!C:C,0),1)</f>
        <v>GM0865</v>
      </c>
      <c r="C275" t="str">
        <f>'ETLocal datasets'!C258</f>
        <v>Vught</v>
      </c>
      <c r="D275">
        <f t="shared" si="22"/>
        <v>1.4146072845660832E-2</v>
      </c>
      <c r="E275">
        <f t="shared" si="23"/>
        <v>6.0840539663756688E-2</v>
      </c>
      <c r="F275">
        <f t="shared" si="24"/>
        <v>1.6037228673285862E-2</v>
      </c>
      <c r="G275">
        <f t="shared" si="25"/>
        <v>3.2990870413616633E-2</v>
      </c>
      <c r="H275">
        <f>PRODUCT(INDEX(Overzicht!$B$2:$E$35,MATCH(demand!H$1,Overzicht!$B$2:$B$35,0),4),INDEX(Verdeelsleutels_percentage!$A:$AB,MATCH(demand!$C275,Verdeelsleutels_percentage!$C:$C,0),MATCH(INDEX(Overzicht!$B$1:$F$35,MATCH(demand!H$1,Overzicht!$B:$B,0),5),Verdeelsleutels_percentage!$1:$1,0)))</f>
        <v>1.6037228673285862E-2</v>
      </c>
      <c r="I275">
        <f>PRODUCT(INDEX(Overzicht!$B$2:$E$35,MATCH(demand!I$1,Overzicht!$B$2:$B$35,0),4),INDEX(Verdeelsleutels_percentage!$A:$AB,MATCH(demand!$C275,Verdeelsleutels_percentage!$C:$C,0),MATCH(INDEX(Overzicht!$B$1:$F$35,MATCH(demand!I$1,Overzicht!$B:$B,0),5),Verdeelsleutels_percentage!$1:$1,0)))</f>
        <v>1.681755098371366E-3</v>
      </c>
      <c r="J275">
        <f>PRODUCT(INDEX(Overzicht!$B$2:$E$35,MATCH(demand!J$1,Overzicht!$B$2:$B$35,0),4),INDEX(Verdeelsleutels_percentage!$A:$AB,MATCH(demand!$C275,Verdeelsleutels_percentage!$C:$C,0),MATCH(INDEX(Overzicht!$B$1:$F$35,MATCH(demand!J$1,Overzicht!$B:$B,0),5),Verdeelsleutels_percentage!$1:$1,0)))</f>
        <v>3.6656522681796254E-3</v>
      </c>
      <c r="K275">
        <f>PRODUCT(INDEX(Overzicht!$B$2:$E$35,MATCH(demand!K$1,Overzicht!$B$2:$B$35,0),4),INDEX(Verdeelsleutels_percentage!$A:$AB,MATCH(demand!$C275,Verdeelsleutels_percentage!$C:$C,0),MATCH(INDEX(Overzicht!$B$1:$F$35,MATCH(demand!K$1,Overzicht!$B:$B,0),5),Verdeelsleutels_percentage!$1:$1,0)))</f>
        <v>1.9620476147665938E-4</v>
      </c>
      <c r="L275">
        <f>PRODUCT(INDEX(Overzicht!$B$2:$E$35,MATCH(demand!L$1,Overzicht!$B$2:$B$35,0),4),INDEX(Verdeelsleutels_percentage!$A:$AB,MATCH(demand!$C275,Verdeelsleutels_percentage!$C:$C,0),MATCH(INDEX(Overzicht!$B$1:$F$35,MATCH(demand!L$1,Overzicht!$B:$B,0),5),Verdeelsleutels_percentage!$1:$1,0)))</f>
        <v>5.4984784022694385E-3</v>
      </c>
      <c r="M275">
        <f>PRODUCT(INDEX(Overzicht!$B$2:$E$35,MATCH(demand!M$1,Overzicht!$B$2:$B$35,0),4),INDEX(Verdeelsleutels_percentage!$A:$AB,MATCH(demand!$C275,Verdeelsleutels_percentage!$C:$C,0),MATCH(INDEX(Overzicht!$B$1:$F$35,MATCH(demand!M$1,Overzicht!$B:$B,0),5),Verdeelsleutels_percentage!$1:$1,0)))</f>
        <v>1.1387639343181609E-3</v>
      </c>
      <c r="N275">
        <f>PRODUCT(INDEX(Overzicht!$B$2:$E$35,MATCH(demand!N$1,Overzicht!$B$2:$B$35,0),4),INDEX(Verdeelsleutels_percentage!$A:$AB,MATCH(demand!$C275,Verdeelsleutels_percentage!$C:$C,0),MATCH(INDEX(Overzicht!$B$1:$F$35,MATCH(demand!N$1,Overzicht!$B:$B,0),5),Verdeelsleutels_percentage!$1:$1,0)))</f>
        <v>9.5361899582838562E-4</v>
      </c>
      <c r="O275">
        <f>PRODUCT(INDEX(Overzicht!$B$2:$E$35,MATCH(demand!O$1,Overzicht!$B$2:$B$35,0),4),INDEX(Verdeelsleutels_percentage!$A:$AB,MATCH(demand!$C275,Verdeelsleutels_percentage!$C:$C,0),MATCH(INDEX(Overzicht!$B$1:$F$35,MATCH(demand!O$1,Overzicht!$B:$B,0),5),Verdeelsleutels_percentage!$1:$1,0)))</f>
        <v>0</v>
      </c>
      <c r="P275">
        <f>PRODUCT(INDEX(Overzicht!$B$2:$E$35,MATCH(demand!P$1,Overzicht!$B$2:$B$35,0),4),INDEX(Verdeelsleutels_percentage!$A:$AB,MATCH(demand!$C275,Verdeelsleutels_percentage!$C:$C,0),MATCH(INDEX(Overzicht!$B$1:$F$35,MATCH(demand!P$1,Overzicht!$B:$B,0),5),Verdeelsleutels_percentage!$1:$1,0)))</f>
        <v>1.9328357740478638E-4</v>
      </c>
      <c r="Q275">
        <f>PRODUCT(INDEX(Overzicht!$B$2:$E$35,MATCH(demand!Q$1,Overzicht!$B$2:$B$35,0),4),INDEX(Verdeelsleutels_percentage!$A:$AB,MATCH(demand!$C275,Verdeelsleutels_percentage!$C:$C,0),MATCH(INDEX(Overzicht!$B$1:$F$35,MATCH(demand!Q$1,Overzicht!$B:$B,0),5),Verdeelsleutels_percentage!$1:$1,0)))</f>
        <v>5.4412025855791312E-3</v>
      </c>
      <c r="R275">
        <f>PRODUCT(INDEX(Overzicht!$B$2:$E$35,MATCH(demand!R$1,Overzicht!$B$2:$B$35,0),4),INDEX(Verdeelsleutels_percentage!$A:$AB,MATCH(demand!$C275,Verdeelsleutels_percentage!$C:$C,0),MATCH(INDEX(Overzicht!$B$1:$F$35,MATCH(demand!R$1,Overzicht!$B:$B,0),5),Verdeelsleutels_percentage!$1:$1,0)))</f>
        <v>9.7368888373521294E-4</v>
      </c>
      <c r="S275">
        <f>PRODUCT(INDEX(Overzicht!$B$2:$E$35,MATCH(demand!S$1,Overzicht!$B$2:$B$35,0),4),INDEX(Verdeelsleutels_percentage!$A:$AB,MATCH(demand!$C275,Verdeelsleutels_percentage!$C:$C,0),MATCH(INDEX(Overzicht!$B$1:$F$35,MATCH(demand!S$1,Overzicht!$B:$B,0),5),Verdeelsleutels_percentage!$1:$1,0)))</f>
        <v>7.4840400475334025E-3</v>
      </c>
      <c r="T275">
        <f>PRODUCT(INDEX(Overzicht!$B$2:$E$35,MATCH(demand!T$1,Overzicht!$B$2:$B$35,0),4),INDEX(Verdeelsleutels_percentage!$A:$AB,MATCH(demand!$C275,Verdeelsleutels_percentage!$C:$C,0),MATCH(INDEX(Overzicht!$B$1:$F$35,MATCH(demand!T$1,Overzicht!$B:$B,0),5),Verdeelsleutels_percentage!$1:$1,0)))</f>
        <v>6.1094204469660423E-3</v>
      </c>
      <c r="U275">
        <f>PRODUCT(INDEX(Overzicht!$B$2:$E$35,MATCH(demand!U$1,Overzicht!$B$2:$B$35,0),4),INDEX(Verdeelsleutels_percentage!$A:$AB,MATCH(demand!$C275,Verdeelsleutels_percentage!$C:$C,0),MATCH(INDEX(Overzicht!$B$1:$F$35,MATCH(demand!U$1,Overzicht!$B:$B,0),5),Verdeelsleutels_percentage!$1:$1,0)))</f>
        <v>1.9091938896768881E-2</v>
      </c>
      <c r="V275">
        <f>PRODUCT(INDEX(Overzicht!$B$2:$E$35,MATCH(demand!V$1,Overzicht!$B$2:$B$35,0),4),INDEX(Verdeelsleutels_percentage!$A:$AB,MATCH(demand!$C275,Verdeelsleutels_percentage!$C:$C,0),MATCH(INDEX(Overzicht!$B$1:$F$35,MATCH(demand!V$1,Overzicht!$B:$B,0),5),Verdeelsleutels_percentage!$1:$1,0)))</f>
        <v>1.6800906229156617E-3</v>
      </c>
      <c r="W275">
        <f>PRODUCT(INDEX(Overzicht!$B$2:$E$35,MATCH(demand!W$1,Overzicht!$B$2:$B$35,0),4),INDEX(Verdeelsleutels_percentage!$A:$AB,MATCH(demand!$C275,Verdeelsleutels_percentage!$C:$C,0),MATCH(INDEX(Overzicht!$B$1:$F$35,MATCH(demand!W$1,Overzicht!$B:$B,0),5),Verdeelsleutels_percentage!$1:$1,0)))</f>
        <v>1.8328261340898128E-2</v>
      </c>
      <c r="X275">
        <f>PRODUCT(INDEX(Overzicht!$B$2:$E$35,MATCH(demand!X$1,Overzicht!$B$2:$B$35,0),4),INDEX(Verdeelsleutels_percentage!$A:$AB,MATCH(demand!$C275,Verdeelsleutels_percentage!$C:$C,0),MATCH(INDEX(Overzicht!$B$1:$F$35,MATCH(demand!X$1,Overzicht!$B:$B,0),5),Verdeelsleutels_percentage!$1:$1,0)))</f>
        <v>3.2124124593430419E-3</v>
      </c>
      <c r="Y275">
        <f>PRODUCT(INDEX(Overzicht!$B$2:$E$35,MATCH(demand!Y$1,Overzicht!$B$2:$B$35,0),4),INDEX(Verdeelsleutels_percentage!$A:$AB,MATCH(demand!$C275,Verdeelsleutels_percentage!$C:$C,0),MATCH(INDEX(Overzicht!$B$1:$F$35,MATCH(demand!Y$1,Overzicht!$B:$B,0),5),Verdeelsleutels_percentage!$1:$1,0)))</f>
        <v>6.0751449816819351E-7</v>
      </c>
      <c r="Z275">
        <f>PRODUCT(INDEX(Overzicht!$B$2:$E$35,MATCH(demand!Z$1,Overzicht!$B$2:$B$35,0),4),INDEX(Verdeelsleutels_percentage!$A:$AB,MATCH(demand!$C275,Verdeelsleutels_percentage!$C:$C,0),MATCH(INDEX(Overzicht!$B$1:$F$35,MATCH(demand!Z$1,Overzicht!$B:$B,0),5),Verdeelsleutels_percentage!$1:$1,0)))</f>
        <v>0</v>
      </c>
      <c r="AA275">
        <f>PRODUCT(INDEX(Overzicht!$B$2:$E$35,MATCH(demand!AA$1,Overzicht!$B$2:$B$35,0),4),INDEX(Verdeelsleutels_percentage!$A:$AB,MATCH(demand!$C275,Verdeelsleutels_percentage!$C:$C,0),MATCH(INDEX(Overzicht!$B$1:$F$35,MATCH(demand!AA$1,Overzicht!$B:$B,0),5),Verdeelsleutels_percentage!$1:$1,0)))</f>
        <v>1.421086545422675E-5</v>
      </c>
      <c r="AB275">
        <f>PRODUCT(INDEX(Overzicht!$B$2:$E$35,MATCH(demand!AB$1,Overzicht!$B$2:$B$35,0),4),INDEX(Verdeelsleutels_percentage!$A:$AB,MATCH(demand!$C275,Verdeelsleutels_percentage!$C:$C,0),MATCH(INDEX(Overzicht!$B$1:$F$35,MATCH(demand!AB$1,Overzicht!$B:$B,0),5),Verdeelsleutels_percentage!$1:$1,0)))</f>
        <v>8.2813146804351506E-3</v>
      </c>
      <c r="AC275">
        <f>PRODUCT(INDEX(Overzicht!$B$2:$E$35,MATCH(demand!AC$1,Overzicht!$B$2:$B$35,0),4),INDEX(Verdeelsleutels_percentage!$A:$AB,MATCH(demand!$C275,Verdeelsleutels_percentage!$C:$C,0),MATCH(INDEX(Overzicht!$B$1:$F$35,MATCH(demand!AC$1,Overzicht!$B:$B,0),5),Verdeelsleutels_percentage!$1:$1,0)))</f>
        <v>6.7078048569094075E-4</v>
      </c>
      <c r="AD275">
        <f>PRODUCT(INDEX(Overzicht!$B$2:$E$35,MATCH(demand!AD$1,Overzicht!$B$2:$B$35,0),4),INDEX(Verdeelsleutels_percentage!$A:$AB,MATCH(demand!$C275,Verdeelsleutels_percentage!$C:$C,0),MATCH(INDEX(Overzicht!$B$1:$F$35,MATCH(demand!AD$1,Overzicht!$B:$B,0),5),Verdeelsleutels_percentage!$1:$1,0)))</f>
        <v>0</v>
      </c>
      <c r="AE275">
        <f>PRODUCT(INDEX(Overzicht!$B$2:$E$35,MATCH(demand!AE$1,Overzicht!$B$2:$B$35,0),4),INDEX(Verdeelsleutels_percentage!$A:$AB,MATCH(demand!$C275,Verdeelsleutels_percentage!$C:$C,0),MATCH(INDEX(Overzicht!$B$1:$F$35,MATCH(demand!AE$1,Overzicht!$B:$B,0),5),Verdeelsleutels_percentage!$1:$1,0)))</f>
        <v>0</v>
      </c>
      <c r="AF275">
        <f>PRODUCT(INDEX(Overzicht!$B$2:$E$35,MATCH(demand!AF$1,Overzicht!$B$2:$B$35,0),4),INDEX(Verdeelsleutels_percentage!$A:$AB,MATCH(demand!$C275,Verdeelsleutels_percentage!$C:$C,0),MATCH(INDEX(Overzicht!$B$1:$F$35,MATCH(demand!AF$1,Overzicht!$B:$B,0),5),Verdeelsleutels_percentage!$1:$1,0)))</f>
        <v>0</v>
      </c>
      <c r="AG275">
        <f>PRODUCT(INDEX(Overzicht!$B$2:$E$35,MATCH(demand!AG$1,Overzicht!$B$2:$B$35,0),4),INDEX(Verdeelsleutels_percentage!$A:$AB,MATCH(demand!$C275,Verdeelsleutels_percentage!$C:$C,0),MATCH(INDEX(Overzicht!$B$1:$F$35,MATCH(demand!AG$1,Overzicht!$B:$B,0),5),Verdeelsleutels_percentage!$1:$1,0)))</f>
        <v>0</v>
      </c>
      <c r="AH275">
        <f>PRODUCT(INDEX(Overzicht!$B$2:$E$35,MATCH(demand!AH$1,Overzicht!$B$2:$B$35,0),4),INDEX(Verdeelsleutels_percentage!$A:$AB,MATCH(demand!$C275,Verdeelsleutels_percentage!$C:$C,0),MATCH(INDEX(Overzicht!$B$1:$F$35,MATCH(demand!AH$1,Overzicht!$B:$B,0),5),Verdeelsleutels_percentage!$1:$1,0)))</f>
        <v>1.8474125090494774E-4</v>
      </c>
      <c r="AI275">
        <f>PRODUCT(INDEX(Overzicht!$B$2:$E$35,MATCH(demand!AI$1,Overzicht!$B$2:$B$35,0),4),INDEX(Verdeelsleutels_percentage!$A:$AB,MATCH(demand!$C275,Verdeelsleutels_percentage!$C:$C,0),MATCH(INDEX(Overzicht!$B$1:$F$35,MATCH(demand!AI$1,Overzicht!$B:$B,0),5),Verdeelsleutels_percentage!$1:$1,0)))</f>
        <v>2.84217309084535E-5</v>
      </c>
      <c r="AJ275">
        <f>PRODUCT(INDEX(Overzicht!$B$2:$E$35,MATCH(demand!AJ$1,Overzicht!$B$2:$B$35,0),4),INDEX(Verdeelsleutels_percentage!$A:$AB,MATCH(demand!$C275,Verdeelsleutels_percentage!$C:$C,0),MATCH(INDEX(Overzicht!$B$1:$F$35,MATCH(demand!AJ$1,Overzicht!$B:$B,0),5),Verdeelsleutels_percentage!$1:$1,0)))</f>
        <v>0</v>
      </c>
      <c r="AK275">
        <f>PRODUCT(INDEX(Overzicht!$B$2:$E$35,MATCH(demand!AK$1,Overzicht!$B$2:$B$35,0),4),INDEX(Verdeelsleutels_percentage!$A:$AB,MATCH(demand!$C275,Verdeelsleutels_percentage!$C:$C,0),MATCH(INDEX(Overzicht!$B$1:$F$35,MATCH(demand!AK$1,Overzicht!$B:$B,0),5),Verdeelsleutels_percentage!$1:$1,0)))</f>
        <v>2.3826739743167564E-4</v>
      </c>
      <c r="AL275">
        <f>PRODUCT(INDEX(Overzicht!$B$2:$E$35,MATCH(demand!AL$1,Overzicht!$B$2:$B$35,0),4),INDEX(Verdeelsleutels_percentage!$A:$AB,MATCH(demand!$C275,Verdeelsleutels_percentage!$C:$C,0),MATCH(INDEX(Overzicht!$B$1:$F$35,MATCH(demand!AL$1,Overzicht!$B:$B,0),5),Verdeelsleutels_percentage!$1:$1,0)))</f>
        <v>3.0547102234830211E-3</v>
      </c>
      <c r="AM275">
        <f>PRODUCT(INDEX(Overzicht!$B$2:$E$35,MATCH(demand!AM$1,Overzicht!$B$2:$B$35,0),4),INDEX(Verdeelsleutels_percentage!$A:$AB,MATCH(demand!$C275,Verdeelsleutels_percentage!$C:$C,0),MATCH(INDEX(Overzicht!$B$1:$F$35,MATCH(demand!AM$1,Overzicht!$B:$B,0),5),Verdeelsleutels_percentage!$1:$1,0)))</f>
        <v>6.1094204469660423E-3</v>
      </c>
      <c r="AN275">
        <f>PRODUCT(INDEX(Overzicht!$B$2:$E$35,MATCH(demand!AN$1,Overzicht!$B$2:$B$35,0),4),INDEX(Verdeelsleutels_percentage!$A:$AB,MATCH(demand!$C275,Verdeelsleutels_percentage!$C:$C,0),MATCH(INDEX(Overzicht!$B$1:$F$35,MATCH(demand!AN$1,Overzicht!$B:$B,0),5),Verdeelsleutels_percentage!$1:$1,0)))</f>
        <v>3.0547102234830211E-3</v>
      </c>
      <c r="AO275">
        <f>PRODUCT(INDEX(Overzicht!$B$2:$E$35,MATCH(demand!AO$1,Overzicht!$B$2:$B$35,0),4),INDEX(Verdeelsleutels_percentage!$A:$AB,MATCH(demand!$C275,Verdeelsleutels_percentage!$C:$C,0),MATCH(INDEX(Overzicht!$B$1:$F$35,MATCH(demand!AO$1,Overzicht!$B:$B,0),5),Verdeelsleutels_percentage!$1:$1,0)))</f>
        <v>1.0691485782190573E-2</v>
      </c>
    </row>
    <row r="276" spans="2:41">
      <c r="B276" t="str">
        <f>INDEX('ETLocal datasets'!B:C,MATCH(C276,'ETLocal datasets'!C:C,0),1)</f>
        <v>GM0866</v>
      </c>
      <c r="C276" t="str">
        <f>'ETLocal datasets'!C259</f>
        <v>Waalre</v>
      </c>
      <c r="D276">
        <f t="shared" si="22"/>
        <v>9.5648931148653756E-3</v>
      </c>
      <c r="E276">
        <f t="shared" si="23"/>
        <v>4.0271020309216879E-2</v>
      </c>
      <c r="F276">
        <f t="shared" si="24"/>
        <v>1.047863626792549E-2</v>
      </c>
      <c r="G276">
        <f t="shared" si="25"/>
        <v>2.1556051751161008E-2</v>
      </c>
      <c r="H276">
        <f>PRODUCT(INDEX(Overzicht!$B$2:$E$35,MATCH(demand!H$1,Overzicht!$B$2:$B$35,0),4),INDEX(Verdeelsleutels_percentage!$A:$AB,MATCH(demand!$C276,Verdeelsleutels_percentage!$C:$C,0),MATCH(INDEX(Overzicht!$B$1:$F$35,MATCH(demand!H$1,Overzicht!$B:$B,0),5),Verdeelsleutels_percentage!$1:$1,0)))</f>
        <v>1.047863626792549E-2</v>
      </c>
      <c r="I276">
        <f>PRODUCT(INDEX(Overzicht!$B$2:$E$35,MATCH(demand!I$1,Overzicht!$B$2:$B$35,0),4),INDEX(Verdeelsleutels_percentage!$A:$AB,MATCH(demand!$C276,Verdeelsleutels_percentage!$C:$C,0),MATCH(INDEX(Overzicht!$B$1:$F$35,MATCH(demand!I$1,Overzicht!$B:$B,0),5),Verdeelsleutels_percentage!$1:$1,0)))</f>
        <v>1.0417993058414502E-3</v>
      </c>
      <c r="J276">
        <f>PRODUCT(INDEX(Overzicht!$B$2:$E$35,MATCH(demand!J$1,Overzicht!$B$2:$B$35,0),4),INDEX(Verdeelsleutels_percentage!$A:$AB,MATCH(demand!$C276,Verdeelsleutels_percentage!$C:$C,0),MATCH(INDEX(Overzicht!$B$1:$F$35,MATCH(demand!J$1,Overzicht!$B:$B,0),5),Verdeelsleutels_percentage!$1:$1,0)))</f>
        <v>2.3951168612401119E-3</v>
      </c>
      <c r="K276">
        <f>PRODUCT(INDEX(Overzicht!$B$2:$E$35,MATCH(demand!K$1,Overzicht!$B$2:$B$35,0),4),INDEX(Verdeelsleutels_percentage!$A:$AB,MATCH(demand!$C276,Verdeelsleutels_percentage!$C:$C,0),MATCH(INDEX(Overzicht!$B$1:$F$35,MATCH(demand!K$1,Overzicht!$B:$B,0),5),Verdeelsleutels_percentage!$1:$1,0)))</f>
        <v>1.2154325234816919E-4</v>
      </c>
      <c r="L276">
        <f>PRODUCT(INDEX(Overzicht!$B$2:$E$35,MATCH(demand!L$1,Overzicht!$B$2:$B$35,0),4),INDEX(Verdeelsleutels_percentage!$A:$AB,MATCH(demand!$C276,Verdeelsleutels_percentage!$C:$C,0),MATCH(INDEX(Overzicht!$B$1:$F$35,MATCH(demand!L$1,Overzicht!$B:$B,0),5),Verdeelsleutels_percentage!$1:$1,0)))</f>
        <v>3.592675291860168E-3</v>
      </c>
      <c r="M276">
        <f>PRODUCT(INDEX(Overzicht!$B$2:$E$35,MATCH(demand!M$1,Overzicht!$B$2:$B$35,0),4),INDEX(Verdeelsleutels_percentage!$A:$AB,MATCH(demand!$C276,Verdeelsleutels_percentage!$C:$C,0),MATCH(INDEX(Overzicht!$B$1:$F$35,MATCH(demand!M$1,Overzicht!$B:$B,0),5),Verdeelsleutels_percentage!$1:$1,0)))</f>
        <v>9.8269179301372343E-4</v>
      </c>
      <c r="N276">
        <f>PRODUCT(INDEX(Overzicht!$B$2:$E$35,MATCH(demand!N$1,Overzicht!$B$2:$B$35,0),4),INDEX(Verdeelsleutels_percentage!$A:$AB,MATCH(demand!$C276,Verdeelsleutels_percentage!$C:$C,0),MATCH(INDEX(Overzicht!$B$1:$F$35,MATCH(demand!N$1,Overzicht!$B:$B,0),5),Verdeelsleutels_percentage!$1:$1,0)))</f>
        <v>1.0608305989096834E-3</v>
      </c>
      <c r="O276">
        <f>PRODUCT(INDEX(Overzicht!$B$2:$E$35,MATCH(demand!O$1,Overzicht!$B$2:$B$35,0),4),INDEX(Verdeelsleutels_percentage!$A:$AB,MATCH(demand!$C276,Verdeelsleutels_percentage!$C:$C,0),MATCH(INDEX(Overzicht!$B$1:$F$35,MATCH(demand!O$1,Overzicht!$B:$B,0),5),Verdeelsleutels_percentage!$1:$1,0)))</f>
        <v>0</v>
      </c>
      <c r="P276">
        <f>PRODUCT(INDEX(Overzicht!$B$2:$E$35,MATCH(demand!P$1,Overzicht!$B$2:$B$35,0),4),INDEX(Verdeelsleutels_percentage!$A:$AB,MATCH(demand!$C276,Verdeelsleutels_percentage!$C:$C,0),MATCH(INDEX(Overzicht!$B$1:$F$35,MATCH(demand!P$1,Overzicht!$B:$B,0),5),Verdeelsleutels_percentage!$1:$1,0)))</f>
        <v>7.2853040714111785E-5</v>
      </c>
      <c r="Q276">
        <f>PRODUCT(INDEX(Overzicht!$B$2:$E$35,MATCH(demand!Q$1,Overzicht!$B$2:$B$35,0),4),INDEX(Verdeelsleutels_percentage!$A:$AB,MATCH(demand!$C276,Verdeelsleutels_percentage!$C:$C,0),MATCH(INDEX(Overzicht!$B$1:$F$35,MATCH(demand!Q$1,Overzicht!$B:$B,0),5),Verdeelsleutels_percentage!$1:$1,0)))</f>
        <v>3.5552515909032913E-3</v>
      </c>
      <c r="R276">
        <f>PRODUCT(INDEX(Overzicht!$B$2:$E$35,MATCH(demand!R$1,Overzicht!$B$2:$B$35,0),4),INDEX(Verdeelsleutels_percentage!$A:$AB,MATCH(demand!$C276,Verdeelsleutels_percentage!$C:$C,0),MATCH(INDEX(Overzicht!$B$1:$F$35,MATCH(demand!R$1,Overzicht!$B:$B,0),5),Verdeelsleutels_percentage!$1:$1,0)))</f>
        <v>6.3620291626690468E-4</v>
      </c>
      <c r="S276">
        <f>PRODUCT(INDEX(Overzicht!$B$2:$E$35,MATCH(demand!S$1,Overzicht!$B$2:$B$35,0),4),INDEX(Verdeelsleutels_percentage!$A:$AB,MATCH(demand!$C276,Verdeelsleutels_percentage!$C:$C,0),MATCH(INDEX(Overzicht!$B$1:$F$35,MATCH(demand!S$1,Overzicht!$B:$B,0),5),Verdeelsleutels_percentage!$1:$1,0)))</f>
        <v>4.8900302583652286E-3</v>
      </c>
      <c r="T276">
        <f>PRODUCT(INDEX(Overzicht!$B$2:$E$35,MATCH(demand!T$1,Overzicht!$B$2:$B$35,0),4),INDEX(Verdeelsleutels_percentage!$A:$AB,MATCH(demand!$C276,Verdeelsleutels_percentage!$C:$C,0),MATCH(INDEX(Overzicht!$B$1:$F$35,MATCH(demand!T$1,Overzicht!$B:$B,0),5),Verdeelsleutels_percentage!$1:$1,0)))</f>
        <v>3.9918614354001866E-3</v>
      </c>
      <c r="U276">
        <f>PRODUCT(INDEX(Overzicht!$B$2:$E$35,MATCH(demand!U$1,Overzicht!$B$2:$B$35,0),4),INDEX(Verdeelsleutels_percentage!$A:$AB,MATCH(demand!$C276,Verdeelsleutels_percentage!$C:$C,0),MATCH(INDEX(Overzicht!$B$1:$F$35,MATCH(demand!U$1,Overzicht!$B:$B,0),5),Verdeelsleutels_percentage!$1:$1,0)))</f>
        <v>1.2474566985625582E-2</v>
      </c>
      <c r="V276">
        <f>PRODUCT(INDEX(Overzicht!$B$2:$E$35,MATCH(demand!V$1,Overzicht!$B$2:$B$35,0),4),INDEX(Verdeelsleutels_percentage!$A:$AB,MATCH(demand!$C276,Verdeelsleutels_percentage!$C:$C,0),MATCH(INDEX(Overzicht!$B$1:$F$35,MATCH(demand!V$1,Overzicht!$B:$B,0),5),Verdeelsleutels_percentage!$1:$1,0)))</f>
        <v>1.0977618947350515E-3</v>
      </c>
      <c r="W276">
        <f>PRODUCT(INDEX(Overzicht!$B$2:$E$35,MATCH(demand!W$1,Overzicht!$B$2:$B$35,0),4),INDEX(Verdeelsleutels_percentage!$A:$AB,MATCH(demand!$C276,Verdeelsleutels_percentage!$C:$C,0),MATCH(INDEX(Overzicht!$B$1:$F$35,MATCH(demand!W$1,Overzicht!$B:$B,0),5),Verdeelsleutels_percentage!$1:$1,0)))</f>
        <v>1.1975584306200559E-2</v>
      </c>
      <c r="X276">
        <f>PRODUCT(INDEX(Overzicht!$B$2:$E$35,MATCH(demand!X$1,Overzicht!$B$2:$B$35,0),4),INDEX(Verdeelsleutels_percentage!$A:$AB,MATCH(demand!$C276,Verdeelsleutels_percentage!$C:$C,0),MATCH(INDEX(Overzicht!$B$1:$F$35,MATCH(demand!X$1,Overzicht!$B:$B,0),5),Verdeelsleutels_percentage!$1:$1,0)))</f>
        <v>4.4149793418700733E-3</v>
      </c>
      <c r="Y276">
        <f>PRODUCT(INDEX(Overzicht!$B$2:$E$35,MATCH(demand!Y$1,Overzicht!$B$2:$B$35,0),4),INDEX(Verdeelsleutels_percentage!$A:$AB,MATCH(demand!$C276,Verdeelsleutels_percentage!$C:$C,0),MATCH(INDEX(Overzicht!$B$1:$F$35,MATCH(demand!Y$1,Overzicht!$B:$B,0),5),Verdeelsleutels_percentage!$1:$1,0)))</f>
        <v>3.2879953960015503E-7</v>
      </c>
      <c r="Z276">
        <f>PRODUCT(INDEX(Overzicht!$B$2:$E$35,MATCH(demand!Z$1,Overzicht!$B$2:$B$35,0),4),INDEX(Verdeelsleutels_percentage!$A:$AB,MATCH(demand!$C276,Verdeelsleutels_percentage!$C:$C,0),MATCH(INDEX(Overzicht!$B$1:$F$35,MATCH(demand!Z$1,Overzicht!$B:$B,0),5),Verdeelsleutels_percentage!$1:$1,0)))</f>
        <v>0</v>
      </c>
      <c r="AA276">
        <f>PRODUCT(INDEX(Overzicht!$B$2:$E$35,MATCH(demand!AA$1,Overzicht!$B$2:$B$35,0),4),INDEX(Verdeelsleutels_percentage!$A:$AB,MATCH(demand!$C276,Verdeelsleutels_percentage!$C:$C,0),MATCH(INDEX(Overzicht!$B$1:$F$35,MATCH(demand!AA$1,Overzicht!$B:$B,0),5),Verdeelsleutels_percentage!$1:$1,0)))</f>
        <v>7.6912173005884234E-6</v>
      </c>
      <c r="AB276">
        <f>PRODUCT(INDEX(Overzicht!$B$2:$E$35,MATCH(demand!AB$1,Overzicht!$B$2:$B$35,0),4),INDEX(Verdeelsleutels_percentage!$A:$AB,MATCH(demand!$C276,Verdeelsleutels_percentage!$C:$C,0),MATCH(INDEX(Overzicht!$B$1:$F$35,MATCH(demand!AB$1,Overzicht!$B:$B,0),5),Verdeelsleutels_percentage!$1:$1,0)))</f>
        <v>3.1802165172386907E-3</v>
      </c>
      <c r="AC276">
        <f>PRODUCT(INDEX(Overzicht!$B$2:$E$35,MATCH(demand!AC$1,Overzicht!$B$2:$B$35,0),4),INDEX(Verdeelsleutels_percentage!$A:$AB,MATCH(demand!$C276,Verdeelsleutels_percentage!$C:$C,0),MATCH(INDEX(Overzicht!$B$1:$F$35,MATCH(demand!AC$1,Overzicht!$B:$B,0),5),Verdeelsleutels_percentage!$1:$1,0)))</f>
        <v>6.5944852962996324E-4</v>
      </c>
      <c r="AD276">
        <f>PRODUCT(INDEX(Overzicht!$B$2:$E$35,MATCH(demand!AD$1,Overzicht!$B$2:$B$35,0),4),INDEX(Verdeelsleutels_percentage!$A:$AB,MATCH(demand!$C276,Verdeelsleutels_percentage!$C:$C,0),MATCH(INDEX(Overzicht!$B$1:$F$35,MATCH(demand!AD$1,Overzicht!$B:$B,0),5),Verdeelsleutels_percentage!$1:$1,0)))</f>
        <v>0</v>
      </c>
      <c r="AE276">
        <f>PRODUCT(INDEX(Overzicht!$B$2:$E$35,MATCH(demand!AE$1,Overzicht!$B$2:$B$35,0),4),INDEX(Verdeelsleutels_percentage!$A:$AB,MATCH(demand!$C276,Verdeelsleutels_percentage!$C:$C,0),MATCH(INDEX(Overzicht!$B$1:$F$35,MATCH(demand!AE$1,Overzicht!$B:$B,0),5),Verdeelsleutels_percentage!$1:$1,0)))</f>
        <v>0</v>
      </c>
      <c r="AF276">
        <f>PRODUCT(INDEX(Overzicht!$B$2:$E$35,MATCH(demand!AF$1,Overzicht!$B$2:$B$35,0),4),INDEX(Verdeelsleutels_percentage!$A:$AB,MATCH(demand!$C276,Verdeelsleutels_percentage!$C:$C,0),MATCH(INDEX(Overzicht!$B$1:$F$35,MATCH(demand!AF$1,Overzicht!$B:$B,0),5),Verdeelsleutels_percentage!$1:$1,0)))</f>
        <v>0</v>
      </c>
      <c r="AG276">
        <f>PRODUCT(INDEX(Overzicht!$B$2:$E$35,MATCH(demand!AG$1,Overzicht!$B$2:$B$35,0),4),INDEX(Verdeelsleutels_percentage!$A:$AB,MATCH(demand!$C276,Verdeelsleutels_percentage!$C:$C,0),MATCH(INDEX(Overzicht!$B$1:$F$35,MATCH(demand!AG$1,Overzicht!$B:$B,0),5),Verdeelsleutels_percentage!$1:$1,0)))</f>
        <v>0</v>
      </c>
      <c r="AH276">
        <f>PRODUCT(INDEX(Overzicht!$B$2:$E$35,MATCH(demand!AH$1,Overzicht!$B$2:$B$35,0),4),INDEX(Verdeelsleutels_percentage!$A:$AB,MATCH(demand!$C276,Verdeelsleutels_percentage!$C:$C,0),MATCH(INDEX(Overzicht!$B$1:$F$35,MATCH(demand!AH$1,Overzicht!$B:$B,0),5),Verdeelsleutels_percentage!$1:$1,0)))</f>
        <v>9.9985824907649498E-5</v>
      </c>
      <c r="AI276">
        <f>PRODUCT(INDEX(Overzicht!$B$2:$E$35,MATCH(demand!AI$1,Overzicht!$B$2:$B$35,0),4),INDEX(Verdeelsleutels_percentage!$A:$AB,MATCH(demand!$C276,Verdeelsleutels_percentage!$C:$C,0),MATCH(INDEX(Overzicht!$B$1:$F$35,MATCH(demand!AI$1,Overzicht!$B:$B,0),5),Verdeelsleutels_percentage!$1:$1,0)))</f>
        <v>1.5382434601176847E-5</v>
      </c>
      <c r="AJ276">
        <f>PRODUCT(INDEX(Overzicht!$B$2:$E$35,MATCH(demand!AJ$1,Overzicht!$B$2:$B$35,0),4),INDEX(Verdeelsleutels_percentage!$A:$AB,MATCH(demand!$C276,Verdeelsleutels_percentage!$C:$C,0),MATCH(INDEX(Overzicht!$B$1:$F$35,MATCH(demand!AJ$1,Overzicht!$B:$B,0),5),Verdeelsleutels_percentage!$1:$1,0)))</f>
        <v>0</v>
      </c>
      <c r="AK276">
        <f>PRODUCT(INDEX(Overzicht!$B$2:$E$35,MATCH(demand!AK$1,Overzicht!$B$2:$B$35,0),4),INDEX(Verdeelsleutels_percentage!$A:$AB,MATCH(demand!$C276,Verdeelsleutels_percentage!$C:$C,0),MATCH(INDEX(Overzicht!$B$1:$F$35,MATCH(demand!AK$1,Overzicht!$B:$B,0),5),Verdeelsleutels_percentage!$1:$1,0)))</f>
        <v>1.5568259598060726E-4</v>
      </c>
      <c r="AL276">
        <f>PRODUCT(INDEX(Overzicht!$B$2:$E$35,MATCH(demand!AL$1,Overzicht!$B$2:$B$35,0),4),INDEX(Verdeelsleutels_percentage!$A:$AB,MATCH(demand!$C276,Verdeelsleutels_percentage!$C:$C,0),MATCH(INDEX(Overzicht!$B$1:$F$35,MATCH(demand!AL$1,Overzicht!$B:$B,0),5),Verdeelsleutels_percentage!$1:$1,0)))</f>
        <v>1.9959307177000933E-3</v>
      </c>
      <c r="AM276">
        <f>PRODUCT(INDEX(Overzicht!$B$2:$E$35,MATCH(demand!AM$1,Overzicht!$B$2:$B$35,0),4),INDEX(Verdeelsleutels_percentage!$A:$AB,MATCH(demand!$C276,Verdeelsleutels_percentage!$C:$C,0),MATCH(INDEX(Overzicht!$B$1:$F$35,MATCH(demand!AM$1,Overzicht!$B:$B,0),5),Verdeelsleutels_percentage!$1:$1,0)))</f>
        <v>3.9918614354001866E-3</v>
      </c>
      <c r="AN276">
        <f>PRODUCT(INDEX(Overzicht!$B$2:$E$35,MATCH(demand!AN$1,Overzicht!$B$2:$B$35,0),4),INDEX(Verdeelsleutels_percentage!$A:$AB,MATCH(demand!$C276,Verdeelsleutels_percentage!$C:$C,0),MATCH(INDEX(Overzicht!$B$1:$F$35,MATCH(demand!AN$1,Overzicht!$B:$B,0),5),Verdeelsleutels_percentage!$1:$1,0)))</f>
        <v>1.9959307177000933E-3</v>
      </c>
      <c r="AO276">
        <f>PRODUCT(INDEX(Overzicht!$B$2:$E$35,MATCH(demand!AO$1,Overzicht!$B$2:$B$35,0),4),INDEX(Verdeelsleutels_percentage!$A:$AB,MATCH(demand!$C276,Verdeelsleutels_percentage!$C:$C,0),MATCH(INDEX(Overzicht!$B$1:$F$35,MATCH(demand!AO$1,Overzicht!$B:$B,0),5),Verdeelsleutels_percentage!$1:$1,0)))</f>
        <v>6.9857575119503263E-3</v>
      </c>
    </row>
    <row r="277" spans="2:41">
      <c r="B277" t="str">
        <f>INDEX('ETLocal datasets'!B:C,MATCH(C277,'ETLocal datasets'!C:C,0),1)</f>
        <v>GM0867</v>
      </c>
      <c r="C277" t="str">
        <f>'ETLocal datasets'!C260</f>
        <v>Waalwijk</v>
      </c>
      <c r="D277">
        <f t="shared" si="22"/>
        <v>3.1040909368366856E-2</v>
      </c>
      <c r="E277">
        <f t="shared" si="23"/>
        <v>0.10349660016005223</v>
      </c>
      <c r="F277">
        <f t="shared" si="24"/>
        <v>2.9308831307747762E-2</v>
      </c>
      <c r="G277">
        <f t="shared" si="25"/>
        <v>6.0292452975938257E-2</v>
      </c>
      <c r="H277">
        <f>PRODUCT(INDEX(Overzicht!$B$2:$E$35,MATCH(demand!H$1,Overzicht!$B$2:$B$35,0),4),INDEX(Verdeelsleutels_percentage!$A:$AB,MATCH(demand!$C277,Verdeelsleutels_percentage!$C:$C,0),MATCH(INDEX(Overzicht!$B$1:$F$35,MATCH(demand!H$1,Overzicht!$B:$B,0),5),Verdeelsleutels_percentage!$1:$1,0)))</f>
        <v>2.9308831307747762E-2</v>
      </c>
      <c r="I277">
        <f>PRODUCT(INDEX(Overzicht!$B$2:$E$35,MATCH(demand!I$1,Overzicht!$B$2:$B$35,0),4),INDEX(Verdeelsleutels_percentage!$A:$AB,MATCH(demand!$C277,Verdeelsleutels_percentage!$C:$C,0),MATCH(INDEX(Overzicht!$B$1:$F$35,MATCH(demand!I$1,Overzicht!$B:$B,0),5),Verdeelsleutels_percentage!$1:$1,0)))</f>
        <v>5.207303787885793E-3</v>
      </c>
      <c r="J277">
        <f>PRODUCT(INDEX(Overzicht!$B$2:$E$35,MATCH(demand!J$1,Overzicht!$B$2:$B$35,0),4),INDEX(Verdeelsleutels_percentage!$A:$AB,MATCH(demand!$C277,Verdeelsleutels_percentage!$C:$C,0),MATCH(INDEX(Overzicht!$B$1:$F$35,MATCH(demand!J$1,Overzicht!$B:$B,0),5),Verdeelsleutels_percentage!$1:$1,0)))</f>
        <v>6.6991614417709171E-3</v>
      </c>
      <c r="K277">
        <f>PRODUCT(INDEX(Overzicht!$B$2:$E$35,MATCH(demand!K$1,Overzicht!$B$2:$B$35,0),4),INDEX(Verdeelsleutels_percentage!$A:$AB,MATCH(demand!$C277,Verdeelsleutels_percentage!$C:$C,0),MATCH(INDEX(Overzicht!$B$1:$F$35,MATCH(demand!K$1,Overzicht!$B:$B,0),5),Verdeelsleutels_percentage!$1:$1,0)))</f>
        <v>6.0751877525334257E-4</v>
      </c>
      <c r="L277">
        <f>PRODUCT(INDEX(Overzicht!$B$2:$E$35,MATCH(demand!L$1,Overzicht!$B$2:$B$35,0),4),INDEX(Verdeelsleutels_percentage!$A:$AB,MATCH(demand!$C277,Verdeelsleutels_percentage!$C:$C,0),MATCH(INDEX(Overzicht!$B$1:$F$35,MATCH(demand!L$1,Overzicht!$B:$B,0),5),Verdeelsleutels_percentage!$1:$1,0)))</f>
        <v>1.0048742162656376E-2</v>
      </c>
      <c r="M277">
        <f>PRODUCT(INDEX(Overzicht!$B$2:$E$35,MATCH(demand!M$1,Overzicht!$B$2:$B$35,0),4),INDEX(Verdeelsleutels_percentage!$A:$AB,MATCH(demand!$C277,Verdeelsleutels_percentage!$C:$C,0),MATCH(INDEX(Overzicht!$B$1:$F$35,MATCH(demand!M$1,Overzicht!$B:$B,0),5),Verdeelsleutels_percentage!$1:$1,0)))</f>
        <v>3.532145107055378E-3</v>
      </c>
      <c r="N277">
        <f>PRODUCT(INDEX(Overzicht!$B$2:$E$35,MATCH(demand!N$1,Overzicht!$B$2:$B$35,0),4),INDEX(Verdeelsleutels_percentage!$A:$AB,MATCH(demand!$C277,Verdeelsleutels_percentage!$C:$C,0),MATCH(INDEX(Overzicht!$B$1:$F$35,MATCH(demand!N$1,Overzicht!$B:$B,0),5),Verdeelsleutels_percentage!$1:$1,0)))</f>
        <v>3.4124324717586755E-3</v>
      </c>
      <c r="O277">
        <f>PRODUCT(INDEX(Overzicht!$B$2:$E$35,MATCH(demand!O$1,Overzicht!$B$2:$B$35,0),4),INDEX(Verdeelsleutels_percentage!$A:$AB,MATCH(demand!$C277,Verdeelsleutels_percentage!$C:$C,0),MATCH(INDEX(Overzicht!$B$1:$F$35,MATCH(demand!O$1,Overzicht!$B:$B,0),5),Verdeelsleutels_percentage!$1:$1,0)))</f>
        <v>0</v>
      </c>
      <c r="P277">
        <f>PRODUCT(INDEX(Overzicht!$B$2:$E$35,MATCH(demand!P$1,Overzicht!$B$2:$B$35,0),4),INDEX(Verdeelsleutels_percentage!$A:$AB,MATCH(demand!$C277,Verdeelsleutels_percentage!$C:$C,0),MATCH(INDEX(Overzicht!$B$1:$F$35,MATCH(demand!P$1,Overzicht!$B:$B,0),5),Verdeelsleutels_percentage!$1:$1,0)))</f>
        <v>2.3635112324190415E-3</v>
      </c>
      <c r="Q277">
        <f>PRODUCT(INDEX(Overzicht!$B$2:$E$35,MATCH(demand!Q$1,Overzicht!$B$2:$B$35,0),4),INDEX(Verdeelsleutels_percentage!$A:$AB,MATCH(demand!$C277,Verdeelsleutels_percentage!$C:$C,0),MATCH(INDEX(Overzicht!$B$1:$F$35,MATCH(demand!Q$1,Overzicht!$B:$B,0),5),Verdeelsleutels_percentage!$1:$1,0)))</f>
        <v>9.9440677651287043E-3</v>
      </c>
      <c r="R277">
        <f>PRODUCT(INDEX(Overzicht!$B$2:$E$35,MATCH(demand!R$1,Overzicht!$B$2:$B$35,0),4),INDEX(Verdeelsleutels_percentage!$A:$AB,MATCH(demand!$C277,Verdeelsleutels_percentage!$C:$C,0),MATCH(INDEX(Overzicht!$B$1:$F$35,MATCH(demand!R$1,Overzicht!$B:$B,0),5),Verdeelsleutels_percentage!$1:$1,0)))</f>
        <v>1.7794647579703997E-3</v>
      </c>
      <c r="S277">
        <f>PRODUCT(INDEX(Overzicht!$B$2:$E$35,MATCH(demand!S$1,Overzicht!$B$2:$B$35,0),4),INDEX(Verdeelsleutels_percentage!$A:$AB,MATCH(demand!$C277,Verdeelsleutels_percentage!$C:$C,0),MATCH(INDEX(Overzicht!$B$1:$F$35,MATCH(demand!S$1,Overzicht!$B:$B,0),5),Verdeelsleutels_percentage!$1:$1,0)))</f>
        <v>1.367745461028229E-2</v>
      </c>
      <c r="T277">
        <f>PRODUCT(INDEX(Overzicht!$B$2:$E$35,MATCH(demand!T$1,Overzicht!$B$2:$B$35,0),4),INDEX(Verdeelsleutels_percentage!$A:$AB,MATCH(demand!$C277,Verdeelsleutels_percentage!$C:$C,0),MATCH(INDEX(Overzicht!$B$1:$F$35,MATCH(demand!T$1,Overzicht!$B:$B,0),5),Verdeelsleutels_percentage!$1:$1,0)))</f>
        <v>1.1165269069618195E-2</v>
      </c>
      <c r="U277">
        <f>PRODUCT(INDEX(Overzicht!$B$2:$E$35,MATCH(demand!U$1,Overzicht!$B$2:$B$35,0),4),INDEX(Verdeelsleutels_percentage!$A:$AB,MATCH(demand!$C277,Verdeelsleutels_percentage!$C:$C,0),MATCH(INDEX(Overzicht!$B$1:$F$35,MATCH(demand!U$1,Overzicht!$B:$B,0),5),Verdeelsleutels_percentage!$1:$1,0)))</f>
        <v>3.4891465842556861E-2</v>
      </c>
      <c r="V277">
        <f>PRODUCT(INDEX(Overzicht!$B$2:$E$35,MATCH(demand!V$1,Overzicht!$B$2:$B$35,0),4),INDEX(Verdeelsleutels_percentage!$A:$AB,MATCH(demand!$C277,Verdeelsleutels_percentage!$C:$C,0),MATCH(INDEX(Overzicht!$B$1:$F$35,MATCH(demand!V$1,Overzicht!$B:$B,0),5),Verdeelsleutels_percentage!$1:$1,0)))</f>
        <v>3.0704489941450041E-3</v>
      </c>
      <c r="W277">
        <f>PRODUCT(INDEX(Overzicht!$B$2:$E$35,MATCH(demand!W$1,Overzicht!$B$2:$B$35,0),4),INDEX(Verdeelsleutels_percentage!$A:$AB,MATCH(demand!$C277,Verdeelsleutels_percentage!$C:$C,0),MATCH(INDEX(Overzicht!$B$1:$F$35,MATCH(demand!W$1,Overzicht!$B:$B,0),5),Verdeelsleutels_percentage!$1:$1,0)))</f>
        <v>3.3495807208854589E-2</v>
      </c>
      <c r="X277">
        <f>PRODUCT(INDEX(Overzicht!$B$2:$E$35,MATCH(demand!X$1,Overzicht!$B$2:$B$35,0),4),INDEX(Verdeelsleutels_percentage!$A:$AB,MATCH(demand!$C277,Verdeelsleutels_percentage!$C:$C,0),MATCH(INDEX(Overzicht!$B$1:$F$35,MATCH(demand!X$1,Overzicht!$B:$B,0),5),Verdeelsleutels_percentage!$1:$1,0)))</f>
        <v>4.7323233803147062E-4</v>
      </c>
      <c r="Y277">
        <f>PRODUCT(INDEX(Overzicht!$B$2:$E$35,MATCH(demand!Y$1,Overzicht!$B$2:$B$35,0),4),INDEX(Verdeelsleutels_percentage!$A:$AB,MATCH(demand!$C277,Verdeelsleutels_percentage!$C:$C,0),MATCH(INDEX(Overzicht!$B$1:$F$35,MATCH(demand!Y$1,Overzicht!$B:$B,0),5),Verdeelsleutels_percentage!$1:$1,0)))</f>
        <v>1.6168526197314601E-6</v>
      </c>
      <c r="Z277">
        <f>PRODUCT(INDEX(Overzicht!$B$2:$E$35,MATCH(demand!Z$1,Overzicht!$B$2:$B$35,0),4),INDEX(Verdeelsleutels_percentage!$A:$AB,MATCH(demand!$C277,Verdeelsleutels_percentage!$C:$C,0),MATCH(INDEX(Overzicht!$B$1:$F$35,MATCH(demand!Z$1,Overzicht!$B:$B,0),5),Verdeelsleutels_percentage!$1:$1,0)))</f>
        <v>0</v>
      </c>
      <c r="AA277">
        <f>PRODUCT(INDEX(Overzicht!$B$2:$E$35,MATCH(demand!AA$1,Overzicht!$B$2:$B$35,0),4),INDEX(Verdeelsleutels_percentage!$A:$AB,MATCH(demand!$C277,Verdeelsleutels_percentage!$C:$C,0),MATCH(INDEX(Overzicht!$B$1:$F$35,MATCH(demand!AA$1,Overzicht!$B:$B,0),5),Verdeelsleutels_percentage!$1:$1,0)))</f>
        <v>3.7821113911847019E-5</v>
      </c>
      <c r="AB277">
        <f>PRODUCT(INDEX(Overzicht!$B$2:$E$35,MATCH(demand!AB$1,Overzicht!$B$2:$B$35,0),4),INDEX(Verdeelsleutels_percentage!$A:$AB,MATCH(demand!$C277,Verdeelsleutels_percentage!$C:$C,0),MATCH(INDEX(Overzicht!$B$1:$F$35,MATCH(demand!AB$1,Overzicht!$B:$B,0),5),Verdeelsleutels_percentage!$1:$1,0)))</f>
        <v>1.1133915738948411E-2</v>
      </c>
      <c r="AC277">
        <f>PRODUCT(INDEX(Overzicht!$B$2:$E$35,MATCH(demand!AC$1,Overzicht!$B$2:$B$35,0),4),INDEX(Verdeelsleutels_percentage!$A:$AB,MATCH(demand!$C277,Verdeelsleutels_percentage!$C:$C,0),MATCH(INDEX(Overzicht!$B$1:$F$35,MATCH(demand!AC$1,Overzicht!$B:$B,0),5),Verdeelsleutels_percentage!$1:$1,0)))</f>
        <v>4.1606202002927178E-4</v>
      </c>
      <c r="AD277">
        <f>PRODUCT(INDEX(Overzicht!$B$2:$E$35,MATCH(demand!AD$1,Overzicht!$B$2:$B$35,0),4),INDEX(Verdeelsleutels_percentage!$A:$AB,MATCH(demand!$C277,Verdeelsleutels_percentage!$C:$C,0),MATCH(INDEX(Overzicht!$B$1:$F$35,MATCH(demand!AD$1,Overzicht!$B:$B,0),5),Verdeelsleutels_percentage!$1:$1,0)))</f>
        <v>0</v>
      </c>
      <c r="AE277">
        <f>PRODUCT(INDEX(Overzicht!$B$2:$E$35,MATCH(demand!AE$1,Overzicht!$B$2:$B$35,0),4),INDEX(Verdeelsleutels_percentage!$A:$AB,MATCH(demand!$C277,Verdeelsleutels_percentage!$C:$C,0),MATCH(INDEX(Overzicht!$B$1:$F$35,MATCH(demand!AE$1,Overzicht!$B:$B,0),5),Verdeelsleutels_percentage!$1:$1,0)))</f>
        <v>0</v>
      </c>
      <c r="AF277">
        <f>PRODUCT(INDEX(Overzicht!$B$2:$E$35,MATCH(demand!AF$1,Overzicht!$B$2:$B$35,0),4),INDEX(Verdeelsleutels_percentage!$A:$AB,MATCH(demand!$C277,Verdeelsleutels_percentage!$C:$C,0),MATCH(INDEX(Overzicht!$B$1:$F$35,MATCH(demand!AF$1,Overzicht!$B:$B,0),5),Verdeelsleutels_percentage!$1:$1,0)))</f>
        <v>0</v>
      </c>
      <c r="AG277">
        <f>PRODUCT(INDEX(Overzicht!$B$2:$E$35,MATCH(demand!AG$1,Overzicht!$B$2:$B$35,0),4),INDEX(Verdeelsleutels_percentage!$A:$AB,MATCH(demand!$C277,Verdeelsleutels_percentage!$C:$C,0),MATCH(INDEX(Overzicht!$B$1:$F$35,MATCH(demand!AG$1,Overzicht!$B:$B,0),5),Verdeelsleutels_percentage!$1:$1,0)))</f>
        <v>0</v>
      </c>
      <c r="AH277">
        <f>PRODUCT(INDEX(Overzicht!$B$2:$E$35,MATCH(demand!AH$1,Overzicht!$B$2:$B$35,0),4),INDEX(Verdeelsleutels_percentage!$A:$AB,MATCH(demand!$C277,Verdeelsleutels_percentage!$C:$C,0),MATCH(INDEX(Overzicht!$B$1:$F$35,MATCH(demand!AH$1,Overzicht!$B:$B,0),5),Verdeelsleutels_percentage!$1:$1,0)))</f>
        <v>4.9167448085401134E-4</v>
      </c>
      <c r="AI277">
        <f>PRODUCT(INDEX(Overzicht!$B$2:$E$35,MATCH(demand!AI$1,Overzicht!$B$2:$B$35,0),4),INDEX(Verdeelsleutels_percentage!$A:$AB,MATCH(demand!$C277,Verdeelsleutels_percentage!$C:$C,0),MATCH(INDEX(Overzicht!$B$1:$F$35,MATCH(demand!AI$1,Overzicht!$B:$B,0),5),Verdeelsleutels_percentage!$1:$1,0)))</f>
        <v>7.5642227823694038E-5</v>
      </c>
      <c r="AJ277">
        <f>PRODUCT(INDEX(Overzicht!$B$2:$E$35,MATCH(demand!AJ$1,Overzicht!$B$2:$B$35,0),4),INDEX(Verdeelsleutels_percentage!$A:$AB,MATCH(demand!$C277,Verdeelsleutels_percentage!$C:$C,0),MATCH(INDEX(Overzicht!$B$1:$F$35,MATCH(demand!AJ$1,Overzicht!$B:$B,0),5),Verdeelsleutels_percentage!$1:$1,0)))</f>
        <v>0</v>
      </c>
      <c r="AK277">
        <f>PRODUCT(INDEX(Overzicht!$B$2:$E$35,MATCH(demand!AK$1,Overzicht!$B$2:$B$35,0),4),INDEX(Verdeelsleutels_percentage!$A:$AB,MATCH(demand!$C277,Verdeelsleutels_percentage!$C:$C,0),MATCH(INDEX(Overzicht!$B$1:$F$35,MATCH(demand!AK$1,Overzicht!$B:$B,0),5),Verdeelsleutels_percentage!$1:$1,0)))</f>
        <v>4.3544549371510961E-4</v>
      </c>
      <c r="AL277">
        <f>PRODUCT(INDEX(Overzicht!$B$2:$E$35,MATCH(demand!AL$1,Overzicht!$B$2:$B$35,0),4),INDEX(Verdeelsleutels_percentage!$A:$AB,MATCH(demand!$C277,Verdeelsleutels_percentage!$C:$C,0),MATCH(INDEX(Overzicht!$B$1:$F$35,MATCH(demand!AL$1,Overzicht!$B:$B,0),5),Verdeelsleutels_percentage!$1:$1,0)))</f>
        <v>5.5826345348090976E-3</v>
      </c>
      <c r="AM277">
        <f>PRODUCT(INDEX(Overzicht!$B$2:$E$35,MATCH(demand!AM$1,Overzicht!$B$2:$B$35,0),4),INDEX(Verdeelsleutels_percentage!$A:$AB,MATCH(demand!$C277,Verdeelsleutels_percentage!$C:$C,0),MATCH(INDEX(Overzicht!$B$1:$F$35,MATCH(demand!AM$1,Overzicht!$B:$B,0),5),Verdeelsleutels_percentage!$1:$1,0)))</f>
        <v>1.1165269069618195E-2</v>
      </c>
      <c r="AN277">
        <f>PRODUCT(INDEX(Overzicht!$B$2:$E$35,MATCH(demand!AN$1,Overzicht!$B$2:$B$35,0),4),INDEX(Verdeelsleutels_percentage!$A:$AB,MATCH(demand!$C277,Verdeelsleutels_percentage!$C:$C,0),MATCH(INDEX(Overzicht!$B$1:$F$35,MATCH(demand!AN$1,Overzicht!$B:$B,0),5),Verdeelsleutels_percentage!$1:$1,0)))</f>
        <v>5.5826345348090976E-3</v>
      </c>
      <c r="AO277">
        <f>PRODUCT(INDEX(Overzicht!$B$2:$E$35,MATCH(demand!AO$1,Overzicht!$B$2:$B$35,0),4),INDEX(Verdeelsleutels_percentage!$A:$AB,MATCH(demand!$C277,Verdeelsleutels_percentage!$C:$C,0),MATCH(INDEX(Overzicht!$B$1:$F$35,MATCH(demand!AO$1,Overzicht!$B:$B,0),5),Verdeelsleutels_percentage!$1:$1,0)))</f>
        <v>1.9539220871831842E-2</v>
      </c>
    </row>
    <row r="278" spans="2:41">
      <c r="B278" t="str">
        <f>INDEX('ETLocal datasets'!B:C,MATCH(C278,'ETLocal datasets'!C:C,0),1)</f>
        <v>GM0870</v>
      </c>
      <c r="C278" t="str">
        <f>'ETLocal datasets'!C261</f>
        <v>Werkendam</v>
      </c>
      <c r="D278">
        <f t="shared" si="22"/>
        <v>4.8422164346785826E-2</v>
      </c>
      <c r="E278">
        <f t="shared" si="23"/>
        <v>6.8323814660029333E-2</v>
      </c>
      <c r="F278">
        <f t="shared" si="24"/>
        <v>1.658342766469683E-2</v>
      </c>
      <c r="G278">
        <f t="shared" si="25"/>
        <v>3.4114479767376339E-2</v>
      </c>
      <c r="H278">
        <f>PRODUCT(INDEX(Overzicht!$B$2:$E$35,MATCH(demand!H$1,Overzicht!$B$2:$B$35,0),4),INDEX(Verdeelsleutels_percentage!$A:$AB,MATCH(demand!$C278,Verdeelsleutels_percentage!$C:$C,0),MATCH(INDEX(Overzicht!$B$1:$F$35,MATCH(demand!H$1,Overzicht!$B:$B,0),5),Verdeelsleutels_percentage!$1:$1,0)))</f>
        <v>1.658342766469683E-2</v>
      </c>
      <c r="I278">
        <f>PRODUCT(INDEX(Overzicht!$B$2:$E$35,MATCH(demand!I$1,Overzicht!$B$2:$B$35,0),4),INDEX(Verdeelsleutels_percentage!$A:$AB,MATCH(demand!$C278,Verdeelsleutels_percentage!$C:$C,0),MATCH(INDEX(Overzicht!$B$1:$F$35,MATCH(demand!I$1,Overzicht!$B:$B,0),5),Verdeelsleutels_percentage!$1:$1,0)))</f>
        <v>1.2841600338666275E-2</v>
      </c>
      <c r="J278">
        <f>PRODUCT(INDEX(Overzicht!$B$2:$E$35,MATCH(demand!J$1,Overzicht!$B$2:$B$35,0),4),INDEX(Verdeelsleutels_percentage!$A:$AB,MATCH(demand!$C278,Verdeelsleutels_percentage!$C:$C,0),MATCH(INDEX(Overzicht!$B$1:$F$35,MATCH(demand!J$1,Overzicht!$B:$B,0),5),Verdeelsleutels_percentage!$1:$1,0)))</f>
        <v>3.7904977519307042E-3</v>
      </c>
      <c r="K278">
        <f>PRODUCT(INDEX(Overzicht!$B$2:$E$35,MATCH(demand!K$1,Overzicht!$B$2:$B$35,0),4),INDEX(Verdeelsleutels_percentage!$A:$AB,MATCH(demand!$C278,Verdeelsleutels_percentage!$C:$C,0),MATCH(INDEX(Overzicht!$B$1:$F$35,MATCH(demand!K$1,Overzicht!$B:$B,0),5),Verdeelsleutels_percentage!$1:$1,0)))</f>
        <v>1.4981867061777323E-3</v>
      </c>
      <c r="L278">
        <f>PRODUCT(INDEX(Overzicht!$B$2:$E$35,MATCH(demand!L$1,Overzicht!$B$2:$B$35,0),4),INDEX(Verdeelsleutels_percentage!$A:$AB,MATCH(demand!$C278,Verdeelsleutels_percentage!$C:$C,0),MATCH(INDEX(Overzicht!$B$1:$F$35,MATCH(demand!L$1,Overzicht!$B:$B,0),5),Verdeelsleutels_percentage!$1:$1,0)))</f>
        <v>5.6857466278960565E-3</v>
      </c>
      <c r="M278">
        <f>PRODUCT(INDEX(Overzicht!$B$2:$E$35,MATCH(demand!M$1,Overzicht!$B$2:$B$35,0),4),INDEX(Verdeelsleutels_percentage!$A:$AB,MATCH(demand!$C278,Verdeelsleutels_percentage!$C:$C,0),MATCH(INDEX(Overzicht!$B$1:$F$35,MATCH(demand!M$1,Overzicht!$B:$B,0),5),Verdeelsleutels_percentage!$1:$1,0)))</f>
        <v>2.088659770393804E-3</v>
      </c>
      <c r="N278">
        <f>PRODUCT(INDEX(Overzicht!$B$2:$E$35,MATCH(demand!N$1,Overzicht!$B$2:$B$35,0),4),INDEX(Verdeelsleutels_percentage!$A:$AB,MATCH(demand!$C278,Verdeelsleutels_percentage!$C:$C,0),MATCH(INDEX(Overzicht!$B$1:$F$35,MATCH(demand!N$1,Overzicht!$B:$B,0),5),Verdeelsleutels_percentage!$1:$1,0)))</f>
        <v>4.7217373260978858E-3</v>
      </c>
      <c r="O278">
        <f>PRODUCT(INDEX(Overzicht!$B$2:$E$35,MATCH(demand!O$1,Overzicht!$B$2:$B$35,0),4),INDEX(Verdeelsleutels_percentage!$A:$AB,MATCH(demand!$C278,Verdeelsleutels_percentage!$C:$C,0),MATCH(INDEX(Overzicht!$B$1:$F$35,MATCH(demand!O$1,Overzicht!$B:$B,0),5),Verdeelsleutels_percentage!$1:$1,0)))</f>
        <v>0</v>
      </c>
      <c r="P278">
        <f>PRODUCT(INDEX(Overzicht!$B$2:$E$35,MATCH(demand!P$1,Overzicht!$B$2:$B$35,0),4),INDEX(Verdeelsleutels_percentage!$A:$AB,MATCH(demand!$C278,Verdeelsleutels_percentage!$C:$C,0),MATCH(INDEX(Overzicht!$B$1:$F$35,MATCH(demand!P$1,Overzicht!$B:$B,0),5),Verdeelsleutels_percentage!$1:$1,0)))</f>
        <v>1.9957768364335247E-2</v>
      </c>
      <c r="Q278">
        <f>PRODUCT(INDEX(Overzicht!$B$2:$E$35,MATCH(demand!Q$1,Overzicht!$B$2:$B$35,0),4),INDEX(Verdeelsleutels_percentage!$A:$AB,MATCH(demand!$C278,Verdeelsleutels_percentage!$C:$C,0),MATCH(INDEX(Overzicht!$B$1:$F$35,MATCH(demand!Q$1,Overzicht!$B:$B,0),5),Verdeelsleutels_percentage!$1:$1,0)))</f>
        <v>5.6265201005221395E-3</v>
      </c>
      <c r="R278">
        <f>PRODUCT(INDEX(Overzicht!$B$2:$E$35,MATCH(demand!R$1,Overzicht!$B$2:$B$35,0),4),INDEX(Verdeelsleutels_percentage!$A:$AB,MATCH(demand!$C278,Verdeelsleutels_percentage!$C:$C,0),MATCH(INDEX(Overzicht!$B$1:$F$35,MATCH(demand!R$1,Overzicht!$B:$B,0),5),Verdeelsleutels_percentage!$1:$1,0)))</f>
        <v>1.0068509653565932E-3</v>
      </c>
      <c r="S278">
        <f>PRODUCT(INDEX(Overzicht!$B$2:$E$35,MATCH(demand!S$1,Overzicht!$B$2:$B$35,0),4),INDEX(Verdeelsleutels_percentage!$A:$AB,MATCH(demand!$C278,Verdeelsleutels_percentage!$C:$C,0),MATCH(INDEX(Overzicht!$B$1:$F$35,MATCH(demand!S$1,Overzicht!$B:$B,0),5),Verdeelsleutels_percentage!$1:$1,0)))</f>
        <v>7.7389329101918555E-3</v>
      </c>
      <c r="T278">
        <f>PRODUCT(INDEX(Overzicht!$B$2:$E$35,MATCH(demand!T$1,Overzicht!$B$2:$B$35,0),4),INDEX(Verdeelsleutels_percentage!$A:$AB,MATCH(demand!$C278,Verdeelsleutels_percentage!$C:$C,0),MATCH(INDEX(Overzicht!$B$1:$F$35,MATCH(demand!T$1,Overzicht!$B:$B,0),5),Verdeelsleutels_percentage!$1:$1,0)))</f>
        <v>6.3174962532178405E-3</v>
      </c>
      <c r="U278">
        <f>PRODUCT(INDEX(Overzicht!$B$2:$E$35,MATCH(demand!U$1,Overzicht!$B$2:$B$35,0),4),INDEX(Verdeelsleutels_percentage!$A:$AB,MATCH(demand!$C278,Verdeelsleutels_percentage!$C:$C,0),MATCH(INDEX(Overzicht!$B$1:$F$35,MATCH(demand!U$1,Overzicht!$B:$B,0),5),Verdeelsleutels_percentage!$1:$1,0)))</f>
        <v>1.9742175791305751E-2</v>
      </c>
      <c r="V278">
        <f>PRODUCT(INDEX(Overzicht!$B$2:$E$35,MATCH(demand!V$1,Overzicht!$B$2:$B$35,0),4),INDEX(Verdeelsleutels_percentage!$A:$AB,MATCH(demand!$C278,Verdeelsleutels_percentage!$C:$C,0),MATCH(INDEX(Overzicht!$B$1:$F$35,MATCH(demand!V$1,Overzicht!$B:$B,0),5),Verdeelsleutels_percentage!$1:$1,0)))</f>
        <v>1.7373114696349063E-3</v>
      </c>
      <c r="W278">
        <f>PRODUCT(INDEX(Overzicht!$B$2:$E$35,MATCH(demand!W$1,Overzicht!$B$2:$B$35,0),4),INDEX(Verdeelsleutels_percentage!$A:$AB,MATCH(demand!$C278,Verdeelsleutels_percentage!$C:$C,0),MATCH(INDEX(Overzicht!$B$1:$F$35,MATCH(demand!W$1,Overzicht!$B:$B,0),5),Verdeelsleutels_percentage!$1:$1,0)))</f>
        <v>1.8952488759653521E-2</v>
      </c>
      <c r="X278">
        <f>PRODUCT(INDEX(Overzicht!$B$2:$E$35,MATCH(demand!X$1,Overzicht!$B$2:$B$35,0),4),INDEX(Verdeelsleutels_percentage!$A:$AB,MATCH(demand!$C278,Verdeelsleutels_percentage!$C:$C,0),MATCH(INDEX(Overzicht!$B$1:$F$35,MATCH(demand!X$1,Overzicht!$B:$B,0),5),Verdeelsleutels_percentage!$1:$1,0)))</f>
        <v>3.4128402730975475E-3</v>
      </c>
      <c r="Y278">
        <f>PRODUCT(INDEX(Overzicht!$B$2:$E$35,MATCH(demand!Y$1,Overzicht!$B$2:$B$35,0),4),INDEX(Verdeelsleutels_percentage!$A:$AB,MATCH(demand!$C278,Verdeelsleutels_percentage!$C:$C,0),MATCH(INDEX(Overzicht!$B$1:$F$35,MATCH(demand!Y$1,Overzicht!$B:$B,0),5),Verdeelsleutels_percentage!$1:$1,0)))</f>
        <v>2.8322639411138937E-6</v>
      </c>
      <c r="Z278">
        <f>PRODUCT(INDEX(Overzicht!$B$2:$E$35,MATCH(demand!Z$1,Overzicht!$B$2:$B$35,0),4),INDEX(Verdeelsleutels_percentage!$A:$AB,MATCH(demand!$C278,Verdeelsleutels_percentage!$C:$C,0),MATCH(INDEX(Overzicht!$B$1:$F$35,MATCH(demand!Z$1,Overzicht!$B:$B,0),5),Verdeelsleutels_percentage!$1:$1,0)))</f>
        <v>0</v>
      </c>
      <c r="AA278">
        <f>PRODUCT(INDEX(Overzicht!$B$2:$E$35,MATCH(demand!AA$1,Overzicht!$B$2:$B$35,0),4),INDEX(Verdeelsleutels_percentage!$A:$AB,MATCH(demand!$C278,Verdeelsleutels_percentage!$C:$C,0),MATCH(INDEX(Overzicht!$B$1:$F$35,MATCH(demand!AA$1,Overzicht!$B:$B,0),5),Verdeelsleutels_percentage!$1:$1,0)))</f>
        <v>6.6251788096231436E-5</v>
      </c>
      <c r="AB278">
        <f>PRODUCT(INDEX(Overzicht!$B$2:$E$35,MATCH(demand!AB$1,Overzicht!$B$2:$B$35,0),4),INDEX(Verdeelsleutels_percentage!$A:$AB,MATCH(demand!$C278,Verdeelsleutels_percentage!$C:$C,0),MATCH(INDEX(Overzicht!$B$1:$F$35,MATCH(demand!AB$1,Overzicht!$B:$B,0),5),Verdeelsleutels_percentage!$1:$1,0)))</f>
        <v>9.9909840846381E-3</v>
      </c>
      <c r="AC278">
        <f>PRODUCT(INDEX(Overzicht!$B$2:$E$35,MATCH(demand!AC$1,Overzicht!$B$2:$B$35,0),4),INDEX(Verdeelsleutels_percentage!$A:$AB,MATCH(demand!$C278,Verdeelsleutels_percentage!$C:$C,0),MATCH(INDEX(Overzicht!$B$1:$F$35,MATCH(demand!AC$1,Overzicht!$B:$B,0),5),Verdeelsleutels_percentage!$1:$1,0)))</f>
        <v>7.5080710415232005E-4</v>
      </c>
      <c r="AD278">
        <f>PRODUCT(INDEX(Overzicht!$B$2:$E$35,MATCH(demand!AD$1,Overzicht!$B$2:$B$35,0),4),INDEX(Verdeelsleutels_percentage!$A:$AB,MATCH(demand!$C278,Verdeelsleutels_percentage!$C:$C,0),MATCH(INDEX(Overzicht!$B$1:$F$35,MATCH(demand!AD$1,Overzicht!$B:$B,0),5),Verdeelsleutels_percentage!$1:$1,0)))</f>
        <v>0</v>
      </c>
      <c r="AE278">
        <f>PRODUCT(INDEX(Overzicht!$B$2:$E$35,MATCH(demand!AE$1,Overzicht!$B$2:$B$35,0),4),INDEX(Verdeelsleutels_percentage!$A:$AB,MATCH(demand!$C278,Verdeelsleutels_percentage!$C:$C,0),MATCH(INDEX(Overzicht!$B$1:$F$35,MATCH(demand!AE$1,Overzicht!$B:$B,0),5),Verdeelsleutels_percentage!$1:$1,0)))</f>
        <v>0</v>
      </c>
      <c r="AF278">
        <f>PRODUCT(INDEX(Overzicht!$B$2:$E$35,MATCH(demand!AF$1,Overzicht!$B$2:$B$35,0),4),INDEX(Verdeelsleutels_percentage!$A:$AB,MATCH(demand!$C278,Verdeelsleutels_percentage!$C:$C,0),MATCH(INDEX(Overzicht!$B$1:$F$35,MATCH(demand!AF$1,Overzicht!$B:$B,0),5),Verdeelsleutels_percentage!$1:$1,0)))</f>
        <v>0</v>
      </c>
      <c r="AG278">
        <f>PRODUCT(INDEX(Overzicht!$B$2:$E$35,MATCH(demand!AG$1,Overzicht!$B$2:$B$35,0),4),INDEX(Verdeelsleutels_percentage!$A:$AB,MATCH(demand!$C278,Verdeelsleutels_percentage!$C:$C,0),MATCH(INDEX(Overzicht!$B$1:$F$35,MATCH(demand!AG$1,Overzicht!$B:$B,0),5),Verdeelsleutels_percentage!$1:$1,0)))</f>
        <v>0</v>
      </c>
      <c r="AH278">
        <f>PRODUCT(INDEX(Overzicht!$B$2:$E$35,MATCH(demand!AH$1,Overzicht!$B$2:$B$35,0),4),INDEX(Verdeelsleutels_percentage!$A:$AB,MATCH(demand!$C278,Verdeelsleutels_percentage!$C:$C,0),MATCH(INDEX(Overzicht!$B$1:$F$35,MATCH(demand!AH$1,Overzicht!$B:$B,0),5),Verdeelsleutels_percentage!$1:$1,0)))</f>
        <v>8.612732452510087E-4</v>
      </c>
      <c r="AI278">
        <f>PRODUCT(INDEX(Overzicht!$B$2:$E$35,MATCH(demand!AI$1,Overzicht!$B$2:$B$35,0),4),INDEX(Verdeelsleutels_percentage!$A:$AB,MATCH(demand!$C278,Verdeelsleutels_percentage!$C:$C,0),MATCH(INDEX(Overzicht!$B$1:$F$35,MATCH(demand!AI$1,Overzicht!$B:$B,0),5),Verdeelsleutels_percentage!$1:$1,0)))</f>
        <v>1.3250357619246287E-4</v>
      </c>
      <c r="AJ278">
        <f>PRODUCT(INDEX(Overzicht!$B$2:$E$35,MATCH(demand!AJ$1,Overzicht!$B$2:$B$35,0),4),INDEX(Verdeelsleutels_percentage!$A:$AB,MATCH(demand!$C278,Verdeelsleutels_percentage!$C:$C,0),MATCH(INDEX(Overzicht!$B$1:$F$35,MATCH(demand!AJ$1,Overzicht!$B:$B,0),5),Verdeelsleutels_percentage!$1:$1,0)))</f>
        <v>0</v>
      </c>
      <c r="AK278">
        <f>PRODUCT(INDEX(Overzicht!$B$2:$E$35,MATCH(demand!AK$1,Overzicht!$B$2:$B$35,0),4),INDEX(Verdeelsleutels_percentage!$A:$AB,MATCH(demand!$C278,Verdeelsleutels_percentage!$C:$C,0),MATCH(INDEX(Overzicht!$B$1:$F$35,MATCH(demand!AK$1,Overzicht!$B:$B,0),5),Verdeelsleutels_percentage!$1:$1,0)))</f>
        <v>2.4638235387549576E-4</v>
      </c>
      <c r="AL278">
        <f>PRODUCT(INDEX(Overzicht!$B$2:$E$35,MATCH(demand!AL$1,Overzicht!$B$2:$B$35,0),4),INDEX(Verdeelsleutels_percentage!$A:$AB,MATCH(demand!$C278,Verdeelsleutels_percentage!$C:$C,0),MATCH(INDEX(Overzicht!$B$1:$F$35,MATCH(demand!AL$1,Overzicht!$B:$B,0),5),Verdeelsleutels_percentage!$1:$1,0)))</f>
        <v>3.1587481266089202E-3</v>
      </c>
      <c r="AM278">
        <f>PRODUCT(INDEX(Overzicht!$B$2:$E$35,MATCH(demand!AM$1,Overzicht!$B$2:$B$35,0),4),INDEX(Verdeelsleutels_percentage!$A:$AB,MATCH(demand!$C278,Verdeelsleutels_percentage!$C:$C,0),MATCH(INDEX(Overzicht!$B$1:$F$35,MATCH(demand!AM$1,Overzicht!$B:$B,0),5),Verdeelsleutels_percentage!$1:$1,0)))</f>
        <v>6.3174962532178405E-3</v>
      </c>
      <c r="AN278">
        <f>PRODUCT(INDEX(Overzicht!$B$2:$E$35,MATCH(demand!AN$1,Overzicht!$B$2:$B$35,0),4),INDEX(Verdeelsleutels_percentage!$A:$AB,MATCH(demand!$C278,Verdeelsleutels_percentage!$C:$C,0),MATCH(INDEX(Overzicht!$B$1:$F$35,MATCH(demand!AN$1,Overzicht!$B:$B,0),5),Verdeelsleutels_percentage!$1:$1,0)))</f>
        <v>3.1587481266089202E-3</v>
      </c>
      <c r="AO278">
        <f>PRODUCT(INDEX(Overzicht!$B$2:$E$35,MATCH(demand!AO$1,Overzicht!$B$2:$B$35,0),4),INDEX(Verdeelsleutels_percentage!$A:$AB,MATCH(demand!$C278,Verdeelsleutels_percentage!$C:$C,0),MATCH(INDEX(Overzicht!$B$1:$F$35,MATCH(demand!AO$1,Overzicht!$B:$B,0),5),Verdeelsleutels_percentage!$1:$1,0)))</f>
        <v>1.1055618443131221E-2</v>
      </c>
    </row>
    <row r="279" spans="2:41">
      <c r="B279" t="str">
        <f>INDEX('ETLocal datasets'!B:C,MATCH(C279,'ETLocal datasets'!C:C,0),1)</f>
        <v>GM0873</v>
      </c>
      <c r="C279" t="str">
        <f>'ETLocal datasets'!C262</f>
        <v>Woensdrecht</v>
      </c>
      <c r="D279">
        <f t="shared" si="22"/>
        <v>4.87842294769915E-2</v>
      </c>
      <c r="E279">
        <f t="shared" si="23"/>
        <v>7.0930186199994277E-2</v>
      </c>
      <c r="F279">
        <f t="shared" si="24"/>
        <v>1.3284969016899101E-2</v>
      </c>
      <c r="G279">
        <f t="shared" si="25"/>
        <v>2.7329079120478151E-2</v>
      </c>
      <c r="H279">
        <f>PRODUCT(INDEX(Overzicht!$B$2:$E$35,MATCH(demand!H$1,Overzicht!$B$2:$B$35,0),4),INDEX(Verdeelsleutels_percentage!$A:$AB,MATCH(demand!$C279,Verdeelsleutels_percentage!$C:$C,0),MATCH(INDEX(Overzicht!$B$1:$F$35,MATCH(demand!H$1,Overzicht!$B:$B,0),5),Verdeelsleutels_percentage!$1:$1,0)))</f>
        <v>1.3284969016899101E-2</v>
      </c>
      <c r="I279">
        <f>PRODUCT(INDEX(Overzicht!$B$2:$E$35,MATCH(demand!I$1,Overzicht!$B$2:$B$35,0),4),INDEX(Verdeelsleutels_percentage!$A:$AB,MATCH(demand!$C279,Verdeelsleutels_percentage!$C:$C,0),MATCH(INDEX(Overzicht!$B$1:$F$35,MATCH(demand!I$1,Overzicht!$B:$B,0),5),Verdeelsleutels_percentage!$1:$1,0)))</f>
        <v>1.023730122010047E-2</v>
      </c>
      <c r="J279">
        <f>PRODUCT(INDEX(Overzicht!$B$2:$E$35,MATCH(demand!J$1,Overzicht!$B$2:$B$35,0),4),INDEX(Verdeelsleutels_percentage!$A:$AB,MATCH(demand!$C279,Verdeelsleutels_percentage!$C:$C,0),MATCH(INDEX(Overzicht!$B$1:$F$35,MATCH(demand!J$1,Overzicht!$B:$B,0),5),Verdeelsleutels_percentage!$1:$1,0)))</f>
        <v>3.0365643467197942E-3</v>
      </c>
      <c r="K279">
        <f>PRODUCT(INDEX(Overzicht!$B$2:$E$35,MATCH(demand!K$1,Overzicht!$B$2:$B$35,0),4),INDEX(Verdeelsleutels_percentage!$A:$AB,MATCH(demand!$C279,Verdeelsleutels_percentage!$C:$C,0),MATCH(INDEX(Overzicht!$B$1:$F$35,MATCH(demand!K$1,Overzicht!$B:$B,0),5),Verdeelsleutels_percentage!$1:$1,0)))</f>
        <v>1.1943518090117215E-3</v>
      </c>
      <c r="L279">
        <f>PRODUCT(INDEX(Overzicht!$B$2:$E$35,MATCH(demand!L$1,Overzicht!$B$2:$B$35,0),4),INDEX(Verdeelsleutels_percentage!$A:$AB,MATCH(demand!$C279,Verdeelsleutels_percentage!$C:$C,0),MATCH(INDEX(Overzicht!$B$1:$F$35,MATCH(demand!L$1,Overzicht!$B:$B,0),5),Verdeelsleutels_percentage!$1:$1,0)))</f>
        <v>4.5548465200796915E-3</v>
      </c>
      <c r="M279">
        <f>PRODUCT(INDEX(Overzicht!$B$2:$E$35,MATCH(demand!M$1,Overzicht!$B$2:$B$35,0),4),INDEX(Verdeelsleutels_percentage!$A:$AB,MATCH(demand!$C279,Verdeelsleutels_percentage!$C:$C,0),MATCH(INDEX(Overzicht!$B$1:$F$35,MATCH(demand!M$1,Overzicht!$B:$B,0),5),Verdeelsleutels_percentage!$1:$1,0)))</f>
        <v>1.4504560094901375E-3</v>
      </c>
      <c r="N279">
        <f>PRODUCT(INDEX(Overzicht!$B$2:$E$35,MATCH(demand!N$1,Overzicht!$B$2:$B$35,0),4),INDEX(Verdeelsleutels_percentage!$A:$AB,MATCH(demand!$C279,Verdeelsleutels_percentage!$C:$C,0),MATCH(INDEX(Overzicht!$B$1:$F$35,MATCH(demand!N$1,Overzicht!$B:$B,0),5),Verdeelsleutels_percentage!$1:$1,0)))</f>
        <v>5.638458649719103E-3</v>
      </c>
      <c r="O279">
        <f>PRODUCT(INDEX(Overzicht!$B$2:$E$35,MATCH(demand!O$1,Overzicht!$B$2:$B$35,0),4),INDEX(Verdeelsleutels_percentage!$A:$AB,MATCH(demand!$C279,Verdeelsleutels_percentage!$C:$C,0),MATCH(INDEX(Overzicht!$B$1:$F$35,MATCH(demand!O$1,Overzicht!$B:$B,0),5),Verdeelsleutels_percentage!$1:$1,0)))</f>
        <v>0</v>
      </c>
      <c r="P279">
        <f>PRODUCT(INDEX(Overzicht!$B$2:$E$35,MATCH(demand!P$1,Overzicht!$B$2:$B$35,0),4),INDEX(Verdeelsleutels_percentage!$A:$AB,MATCH(demand!$C279,Verdeelsleutels_percentage!$C:$C,0),MATCH(INDEX(Overzicht!$B$1:$F$35,MATCH(demand!P$1,Overzicht!$B:$B,0),5),Verdeelsleutels_percentage!$1:$1,0)))</f>
        <v>2.4558413105485587E-2</v>
      </c>
      <c r="Q279">
        <f>PRODUCT(INDEX(Overzicht!$B$2:$E$35,MATCH(demand!Q$1,Overzicht!$B$2:$B$35,0),4),INDEX(Verdeelsleutels_percentage!$A:$AB,MATCH(demand!$C279,Verdeelsleutels_percentage!$C:$C,0),MATCH(INDEX(Overzicht!$B$1:$F$35,MATCH(demand!Q$1,Overzicht!$B:$B,0),5),Verdeelsleutels_percentage!$1:$1,0)))</f>
        <v>4.5074002021621949E-3</v>
      </c>
      <c r="R279">
        <f>PRODUCT(INDEX(Overzicht!$B$2:$E$35,MATCH(demand!R$1,Overzicht!$B$2:$B$35,0),4),INDEX(Verdeelsleutels_percentage!$A:$AB,MATCH(demand!$C279,Verdeelsleutels_percentage!$C:$C,0),MATCH(INDEX(Overzicht!$B$1:$F$35,MATCH(demand!R$1,Overzicht!$B:$B,0),5),Verdeelsleutels_percentage!$1:$1,0)))</f>
        <v>8.0658740459744538E-4</v>
      </c>
      <c r="S279">
        <f>PRODUCT(INDEX(Overzicht!$B$2:$E$35,MATCH(demand!S$1,Overzicht!$B$2:$B$35,0),4),INDEX(Verdeelsleutels_percentage!$A:$AB,MATCH(demand!$C279,Verdeelsleutels_percentage!$C:$C,0),MATCH(INDEX(Overzicht!$B$1:$F$35,MATCH(demand!S$1,Overzicht!$B:$B,0),5),Verdeelsleutels_percentage!$1:$1,0)))</f>
        <v>6.1996522078862472E-3</v>
      </c>
      <c r="T279">
        <f>PRODUCT(INDEX(Overzicht!$B$2:$E$35,MATCH(demand!T$1,Overzicht!$B$2:$B$35,0),4),INDEX(Verdeelsleutels_percentage!$A:$AB,MATCH(demand!$C279,Verdeelsleutels_percentage!$C:$C,0),MATCH(INDEX(Overzicht!$B$1:$F$35,MATCH(demand!T$1,Overzicht!$B:$B,0),5),Verdeelsleutels_percentage!$1:$1,0)))</f>
        <v>5.0609405778663241E-3</v>
      </c>
      <c r="U279">
        <f>PRODUCT(INDEX(Overzicht!$B$2:$E$35,MATCH(demand!U$1,Overzicht!$B$2:$B$35,0),4),INDEX(Verdeelsleutels_percentage!$A:$AB,MATCH(demand!$C279,Verdeelsleutels_percentage!$C:$C,0),MATCH(INDEX(Overzicht!$B$1:$F$35,MATCH(demand!U$1,Overzicht!$B:$B,0),5),Verdeelsleutels_percentage!$1:$1,0)))</f>
        <v>1.5815439305832263E-2</v>
      </c>
      <c r="V279">
        <f>PRODUCT(INDEX(Overzicht!$B$2:$E$35,MATCH(demand!V$1,Overzicht!$B$2:$B$35,0),4),INDEX(Verdeelsleutels_percentage!$A:$AB,MATCH(demand!$C279,Verdeelsleutels_percentage!$C:$C,0),MATCH(INDEX(Overzicht!$B$1:$F$35,MATCH(demand!V$1,Overzicht!$B:$B,0),5),Verdeelsleutels_percentage!$1:$1,0)))</f>
        <v>1.3917586589132392E-3</v>
      </c>
      <c r="W279">
        <f>PRODUCT(INDEX(Overzicht!$B$2:$E$35,MATCH(demand!W$1,Overzicht!$B$2:$B$35,0),4),INDEX(Verdeelsleutels_percentage!$A:$AB,MATCH(demand!$C279,Verdeelsleutels_percentage!$C:$C,0),MATCH(INDEX(Overzicht!$B$1:$F$35,MATCH(demand!W$1,Overzicht!$B:$B,0),5),Verdeelsleutels_percentage!$1:$1,0)))</f>
        <v>1.5182821733598972E-2</v>
      </c>
      <c r="X279">
        <f>PRODUCT(INDEX(Overzicht!$B$2:$E$35,MATCH(demand!X$1,Overzicht!$B$2:$B$35,0),4),INDEX(Verdeelsleutels_percentage!$A:$AB,MATCH(demand!$C279,Verdeelsleutels_percentage!$C:$C,0),MATCH(INDEX(Overzicht!$B$1:$F$35,MATCH(demand!X$1,Overzicht!$B:$B,0),5),Verdeelsleutels_percentage!$1:$1,0)))</f>
        <v>1.7977261405924927E-2</v>
      </c>
      <c r="Y279">
        <f>PRODUCT(INDEX(Overzicht!$B$2:$E$35,MATCH(demand!Y$1,Overzicht!$B$2:$B$35,0),4),INDEX(Verdeelsleutels_percentage!$A:$AB,MATCH(demand!$C279,Verdeelsleutels_percentage!$C:$C,0),MATCH(INDEX(Overzicht!$B$1:$F$35,MATCH(demand!Y$1,Overzicht!$B:$B,0),5),Verdeelsleutels_percentage!$1:$1,0)))</f>
        <v>1.623352145514254E-6</v>
      </c>
      <c r="Z279">
        <f>PRODUCT(INDEX(Overzicht!$B$2:$E$35,MATCH(demand!Z$1,Overzicht!$B$2:$B$35,0),4),INDEX(Verdeelsleutels_percentage!$A:$AB,MATCH(demand!$C279,Verdeelsleutels_percentage!$C:$C,0),MATCH(INDEX(Overzicht!$B$1:$F$35,MATCH(demand!Z$1,Overzicht!$B:$B,0),5),Verdeelsleutels_percentage!$1:$1,0)))</f>
        <v>0</v>
      </c>
      <c r="AA279">
        <f>PRODUCT(INDEX(Overzicht!$B$2:$E$35,MATCH(demand!AA$1,Overzicht!$B$2:$B$35,0),4),INDEX(Verdeelsleutels_percentage!$A:$AB,MATCH(demand!$C279,Verdeelsleutels_percentage!$C:$C,0),MATCH(INDEX(Overzicht!$B$1:$F$35,MATCH(demand!AA$1,Overzicht!$B:$B,0),5),Verdeelsleutels_percentage!$1:$1,0)))</f>
        <v>3.7973149602672607E-5</v>
      </c>
      <c r="AB279">
        <f>PRODUCT(INDEX(Overzicht!$B$2:$E$35,MATCH(demand!AB$1,Overzicht!$B$2:$B$35,0),4),INDEX(Verdeelsleutels_percentage!$A:$AB,MATCH(demand!$C279,Verdeelsleutels_percentage!$C:$C,0),MATCH(INDEX(Overzicht!$B$1:$F$35,MATCH(demand!AB$1,Overzicht!$B:$B,0),5),Verdeelsleutels_percentage!$1:$1,0)))</f>
        <v>7.1466396101626259E-3</v>
      </c>
      <c r="AC279">
        <f>PRODUCT(INDEX(Overzicht!$B$2:$E$35,MATCH(demand!AC$1,Overzicht!$B$2:$B$35,0),4),INDEX(Verdeelsleutels_percentage!$A:$AB,MATCH(demand!$C279,Verdeelsleutels_percentage!$C:$C,0),MATCH(INDEX(Overzicht!$B$1:$F$35,MATCH(demand!AC$1,Overzicht!$B:$B,0),5),Verdeelsleutels_percentage!$1:$1,0)))</f>
        <v>2.4995044345894057E-3</v>
      </c>
      <c r="AD279">
        <f>PRODUCT(INDEX(Overzicht!$B$2:$E$35,MATCH(demand!AD$1,Overzicht!$B$2:$B$35,0),4),INDEX(Verdeelsleutels_percentage!$A:$AB,MATCH(demand!$C279,Verdeelsleutels_percentage!$C:$C,0),MATCH(INDEX(Overzicht!$B$1:$F$35,MATCH(demand!AD$1,Overzicht!$B:$B,0),5),Verdeelsleutels_percentage!$1:$1,0)))</f>
        <v>0</v>
      </c>
      <c r="AE279">
        <f>PRODUCT(INDEX(Overzicht!$B$2:$E$35,MATCH(demand!AE$1,Overzicht!$B$2:$B$35,0),4),INDEX(Verdeelsleutels_percentage!$A:$AB,MATCH(demand!$C279,Verdeelsleutels_percentage!$C:$C,0),MATCH(INDEX(Overzicht!$B$1:$F$35,MATCH(demand!AE$1,Overzicht!$B:$B,0),5),Verdeelsleutels_percentage!$1:$1,0)))</f>
        <v>0</v>
      </c>
      <c r="AF279">
        <f>PRODUCT(INDEX(Overzicht!$B$2:$E$35,MATCH(demand!AF$1,Overzicht!$B$2:$B$35,0),4),INDEX(Verdeelsleutels_percentage!$A:$AB,MATCH(demand!$C279,Verdeelsleutels_percentage!$C:$C,0),MATCH(INDEX(Overzicht!$B$1:$F$35,MATCH(demand!AF$1,Overzicht!$B:$B,0),5),Verdeelsleutels_percentage!$1:$1,0)))</f>
        <v>0</v>
      </c>
      <c r="AG279">
        <f>PRODUCT(INDEX(Overzicht!$B$2:$E$35,MATCH(demand!AG$1,Overzicht!$B$2:$B$35,0),4),INDEX(Verdeelsleutels_percentage!$A:$AB,MATCH(demand!$C279,Verdeelsleutels_percentage!$C:$C,0),MATCH(INDEX(Overzicht!$B$1:$F$35,MATCH(demand!AG$1,Overzicht!$B:$B,0),5),Verdeelsleutels_percentage!$1:$1,0)))</f>
        <v>0</v>
      </c>
      <c r="AH279">
        <f>PRODUCT(INDEX(Overzicht!$B$2:$E$35,MATCH(demand!AH$1,Overzicht!$B$2:$B$35,0),4),INDEX(Verdeelsleutels_percentage!$A:$AB,MATCH(demand!$C279,Verdeelsleutels_percentage!$C:$C,0),MATCH(INDEX(Overzicht!$B$1:$F$35,MATCH(demand!AH$1,Overzicht!$B:$B,0),5),Verdeelsleutels_percentage!$1:$1,0)))</f>
        <v>4.9365094483474386E-4</v>
      </c>
      <c r="AI279">
        <f>PRODUCT(INDEX(Overzicht!$B$2:$E$35,MATCH(demand!AI$1,Overzicht!$B$2:$B$35,0),4),INDEX(Verdeelsleutels_percentage!$A:$AB,MATCH(demand!$C279,Verdeelsleutels_percentage!$C:$C,0),MATCH(INDEX(Overzicht!$B$1:$F$35,MATCH(demand!AI$1,Overzicht!$B:$B,0),5),Verdeelsleutels_percentage!$1:$1,0)))</f>
        <v>7.5946299205345214E-5</v>
      </c>
      <c r="AJ279">
        <f>PRODUCT(INDEX(Overzicht!$B$2:$E$35,MATCH(demand!AJ$1,Overzicht!$B$2:$B$35,0),4),INDEX(Verdeelsleutels_percentage!$A:$AB,MATCH(demand!$C279,Verdeelsleutels_percentage!$C:$C,0),MATCH(INDEX(Overzicht!$B$1:$F$35,MATCH(demand!AJ$1,Overzicht!$B:$B,0),5),Verdeelsleutels_percentage!$1:$1,0)))</f>
        <v>0</v>
      </c>
      <c r="AK279">
        <f>PRODUCT(INDEX(Overzicht!$B$2:$E$35,MATCH(demand!AK$1,Overzicht!$B$2:$B$35,0),4),INDEX(Verdeelsleutels_percentage!$A:$AB,MATCH(demand!$C279,Verdeelsleutels_percentage!$C:$C,0),MATCH(INDEX(Overzicht!$B$1:$F$35,MATCH(demand!AK$1,Overzicht!$B:$B,0),5),Verdeelsleutels_percentage!$1:$1,0)))</f>
        <v>1.9737668253678664E-4</v>
      </c>
      <c r="AL279">
        <f>PRODUCT(INDEX(Overzicht!$B$2:$E$35,MATCH(demand!AL$1,Overzicht!$B$2:$B$35,0),4),INDEX(Verdeelsleutels_percentage!$A:$AB,MATCH(demand!$C279,Verdeelsleutels_percentage!$C:$C,0),MATCH(INDEX(Overzicht!$B$1:$F$35,MATCH(demand!AL$1,Overzicht!$B:$B,0),5),Verdeelsleutels_percentage!$1:$1,0)))</f>
        <v>2.5304702889331621E-3</v>
      </c>
      <c r="AM279">
        <f>PRODUCT(INDEX(Overzicht!$B$2:$E$35,MATCH(demand!AM$1,Overzicht!$B$2:$B$35,0),4),INDEX(Verdeelsleutels_percentage!$A:$AB,MATCH(demand!$C279,Verdeelsleutels_percentage!$C:$C,0),MATCH(INDEX(Overzicht!$B$1:$F$35,MATCH(demand!AM$1,Overzicht!$B:$B,0),5),Verdeelsleutels_percentage!$1:$1,0)))</f>
        <v>5.0609405778663241E-3</v>
      </c>
      <c r="AN279">
        <f>PRODUCT(INDEX(Overzicht!$B$2:$E$35,MATCH(demand!AN$1,Overzicht!$B$2:$B$35,0),4),INDEX(Verdeelsleutels_percentage!$A:$AB,MATCH(demand!$C279,Verdeelsleutels_percentage!$C:$C,0),MATCH(INDEX(Overzicht!$B$1:$F$35,MATCH(demand!AN$1,Overzicht!$B:$B,0),5),Verdeelsleutels_percentage!$1:$1,0)))</f>
        <v>2.5304702889331621E-3</v>
      </c>
      <c r="AO279">
        <f>PRODUCT(INDEX(Overzicht!$B$2:$E$35,MATCH(demand!AO$1,Overzicht!$B$2:$B$35,0),4),INDEX(Verdeelsleutels_percentage!$A:$AB,MATCH(demand!$C279,Verdeelsleutels_percentage!$C:$C,0),MATCH(INDEX(Overzicht!$B$1:$F$35,MATCH(demand!AO$1,Overzicht!$B:$B,0),5),Verdeelsleutels_percentage!$1:$1,0)))</f>
        <v>8.8566460112660672E-3</v>
      </c>
    </row>
    <row r="280" spans="2:41">
      <c r="B280" t="str">
        <f>INDEX('ETLocal datasets'!B:C,MATCH(C280,'ETLocal datasets'!C:C,0),1)</f>
        <v>GM0874</v>
      </c>
      <c r="C280" t="str">
        <f>'ETLocal datasets'!C263</f>
        <v>Woudrichem</v>
      </c>
      <c r="D280">
        <f t="shared" si="22"/>
        <v>3.1924789724622607E-2</v>
      </c>
      <c r="E280">
        <f t="shared" si="23"/>
        <v>5.8434439826086468E-2</v>
      </c>
      <c r="F280">
        <f t="shared" si="24"/>
        <v>8.9737031180645611E-3</v>
      </c>
      <c r="G280">
        <f t="shared" si="25"/>
        <v>1.8460189271447096E-2</v>
      </c>
      <c r="H280">
        <f>PRODUCT(INDEX(Overzicht!$B$2:$E$35,MATCH(demand!H$1,Overzicht!$B$2:$B$35,0),4),INDEX(Verdeelsleutels_percentage!$A:$AB,MATCH(demand!$C280,Verdeelsleutels_percentage!$C:$C,0),MATCH(INDEX(Overzicht!$B$1:$F$35,MATCH(demand!H$1,Overzicht!$B:$B,0),5),Verdeelsleutels_percentage!$1:$1,0)))</f>
        <v>8.9737031180645611E-3</v>
      </c>
      <c r="I280">
        <f>PRODUCT(INDEX(Overzicht!$B$2:$E$35,MATCH(demand!I$1,Overzicht!$B$2:$B$35,0),4),INDEX(Verdeelsleutels_percentage!$A:$AB,MATCH(demand!$C280,Verdeelsleutels_percentage!$C:$C,0),MATCH(INDEX(Overzicht!$B$1:$F$35,MATCH(demand!I$1,Overzicht!$B:$B,0),5),Verdeelsleutels_percentage!$1:$1,0)))</f>
        <v>8.6188413707491002E-3</v>
      </c>
      <c r="J280">
        <f>PRODUCT(INDEX(Overzicht!$B$2:$E$35,MATCH(demand!J$1,Overzicht!$B$2:$B$35,0),4),INDEX(Verdeelsleutels_percentage!$A:$AB,MATCH(demand!$C280,Verdeelsleutels_percentage!$C:$C,0),MATCH(INDEX(Overzicht!$B$1:$F$35,MATCH(demand!J$1,Overzicht!$B:$B,0),5),Verdeelsleutels_percentage!$1:$1,0)))</f>
        <v>2.0511321412718998E-3</v>
      </c>
      <c r="K280">
        <f>PRODUCT(INDEX(Overzicht!$B$2:$E$35,MATCH(demand!K$1,Overzicht!$B$2:$B$35,0),4),INDEX(Verdeelsleutels_percentage!$A:$AB,MATCH(demand!$C280,Verdeelsleutels_percentage!$C:$C,0),MATCH(INDEX(Overzicht!$B$1:$F$35,MATCH(demand!K$1,Overzicht!$B:$B,0),5),Verdeelsleutels_percentage!$1:$1,0)))</f>
        <v>1.0055314932540616E-3</v>
      </c>
      <c r="L280">
        <f>PRODUCT(INDEX(Overzicht!$B$2:$E$35,MATCH(demand!L$1,Overzicht!$B$2:$B$35,0),4),INDEX(Verdeelsleutels_percentage!$A:$AB,MATCH(demand!$C280,Verdeelsleutels_percentage!$C:$C,0),MATCH(INDEX(Overzicht!$B$1:$F$35,MATCH(demand!L$1,Overzicht!$B:$B,0),5),Verdeelsleutels_percentage!$1:$1,0)))</f>
        <v>3.0766982119078499E-3</v>
      </c>
      <c r="M280">
        <f>PRODUCT(INDEX(Overzicht!$B$2:$E$35,MATCH(demand!M$1,Overzicht!$B$2:$B$35,0),4),INDEX(Verdeelsleutels_percentage!$A:$AB,MATCH(demand!$C280,Verdeelsleutels_percentage!$C:$C,0),MATCH(INDEX(Overzicht!$B$1:$F$35,MATCH(demand!M$1,Overzicht!$B:$B,0),5),Verdeelsleutels_percentage!$1:$1,0)))</f>
        <v>3.4168889349250331E-3</v>
      </c>
      <c r="N280">
        <f>PRODUCT(INDEX(Overzicht!$B$2:$E$35,MATCH(demand!N$1,Overzicht!$B$2:$B$35,0),4),INDEX(Verdeelsleutels_percentage!$A:$AB,MATCH(demand!$C280,Verdeelsleutels_percentage!$C:$C,0),MATCH(INDEX(Overzicht!$B$1:$F$35,MATCH(demand!N$1,Overzicht!$B:$B,0),5),Verdeelsleutels_percentage!$1:$1,0)))</f>
        <v>2.4485207337279311E-2</v>
      </c>
      <c r="O280">
        <f>PRODUCT(INDEX(Overzicht!$B$2:$E$35,MATCH(demand!O$1,Overzicht!$B$2:$B$35,0),4),INDEX(Verdeelsleutels_percentage!$A:$AB,MATCH(demand!$C280,Verdeelsleutels_percentage!$C:$C,0),MATCH(INDEX(Overzicht!$B$1:$F$35,MATCH(demand!O$1,Overzicht!$B:$B,0),5),Verdeelsleutels_percentage!$1:$1,0)))</f>
        <v>0</v>
      </c>
      <c r="P280">
        <f>PRODUCT(INDEX(Overzicht!$B$2:$E$35,MATCH(demand!P$1,Overzicht!$B$2:$B$35,0),4),INDEX(Verdeelsleutels_percentage!$A:$AB,MATCH(demand!$C280,Verdeelsleutels_percentage!$C:$C,0),MATCH(INDEX(Overzicht!$B$1:$F$35,MATCH(demand!P$1,Overzicht!$B:$B,0),5),Verdeelsleutels_percentage!$1:$1,0)))</f>
        <v>1.2479676314435707E-2</v>
      </c>
      <c r="Q280">
        <f>PRODUCT(INDEX(Overzicht!$B$2:$E$35,MATCH(demand!Q$1,Overzicht!$B$2:$B$35,0),4),INDEX(Verdeelsleutels_percentage!$A:$AB,MATCH(demand!$C280,Verdeelsleutels_percentage!$C:$C,0),MATCH(INDEX(Overzicht!$B$1:$F$35,MATCH(demand!Q$1,Overzicht!$B:$B,0),5),Verdeelsleutels_percentage!$1:$1,0)))</f>
        <v>3.0446492722004761E-3</v>
      </c>
      <c r="R280">
        <f>PRODUCT(INDEX(Overzicht!$B$2:$E$35,MATCH(demand!R$1,Overzicht!$B$2:$B$35,0),4),INDEX(Verdeelsleutels_percentage!$A:$AB,MATCH(demand!$C280,Verdeelsleutels_percentage!$C:$C,0),MATCH(INDEX(Overzicht!$B$1:$F$35,MATCH(demand!R$1,Overzicht!$B:$B,0),5),Verdeelsleutels_percentage!$1:$1,0)))</f>
        <v>5.4483197502534829E-4</v>
      </c>
      <c r="S280">
        <f>PRODUCT(INDEX(Overzicht!$B$2:$E$35,MATCH(demand!S$1,Overzicht!$B$2:$B$35,0),4),INDEX(Verdeelsleutels_percentage!$A:$AB,MATCH(demand!$C280,Verdeelsleutels_percentage!$C:$C,0),MATCH(INDEX(Overzicht!$B$1:$F$35,MATCH(demand!S$1,Overzicht!$B:$B,0),5),Verdeelsleutels_percentage!$1:$1,0)))</f>
        <v>4.1877281217634621E-3</v>
      </c>
      <c r="T280">
        <f>PRODUCT(INDEX(Overzicht!$B$2:$E$35,MATCH(demand!T$1,Overzicht!$B$2:$B$35,0),4),INDEX(Verdeelsleutels_percentage!$A:$AB,MATCH(demand!$C280,Verdeelsleutels_percentage!$C:$C,0),MATCH(INDEX(Overzicht!$B$1:$F$35,MATCH(demand!T$1,Overzicht!$B:$B,0),5),Verdeelsleutels_percentage!$1:$1,0)))</f>
        <v>3.4185535687864996E-3</v>
      </c>
      <c r="U280">
        <f>PRODUCT(INDEX(Overzicht!$B$2:$E$35,MATCH(demand!U$1,Overzicht!$B$2:$B$35,0),4),INDEX(Verdeelsleutels_percentage!$A:$AB,MATCH(demand!$C280,Verdeelsleutels_percentage!$C:$C,0),MATCH(INDEX(Overzicht!$B$1:$F$35,MATCH(demand!U$1,Overzicht!$B:$B,0),5),Verdeelsleutels_percentage!$1:$1,0)))</f>
        <v>1.0682979902457812E-2</v>
      </c>
      <c r="V280">
        <f>PRODUCT(INDEX(Overzicht!$B$2:$E$35,MATCH(demand!V$1,Overzicht!$B$2:$B$35,0),4),INDEX(Verdeelsleutels_percentage!$A:$AB,MATCH(demand!$C280,Verdeelsleutels_percentage!$C:$C,0),MATCH(INDEX(Overzicht!$B$1:$F$35,MATCH(demand!V$1,Overzicht!$B:$B,0),5),Verdeelsleutels_percentage!$1:$1,0)))</f>
        <v>9.4010223141628745E-4</v>
      </c>
      <c r="W280">
        <f>PRODUCT(INDEX(Overzicht!$B$2:$E$35,MATCH(demand!W$1,Overzicht!$B$2:$B$35,0),4),INDEX(Verdeelsleutels_percentage!$A:$AB,MATCH(demand!$C280,Verdeelsleutels_percentage!$C:$C,0),MATCH(INDEX(Overzicht!$B$1:$F$35,MATCH(demand!W$1,Overzicht!$B:$B,0),5),Verdeelsleutels_percentage!$1:$1,0)))</f>
        <v>1.0255660706359498E-2</v>
      </c>
      <c r="X280">
        <f>PRODUCT(INDEX(Overzicht!$B$2:$E$35,MATCH(demand!X$1,Overzicht!$B$2:$B$35,0),4),INDEX(Verdeelsleutels_percentage!$A:$AB,MATCH(demand!$C280,Verdeelsleutels_percentage!$C:$C,0),MATCH(INDEX(Overzicht!$B$1:$F$35,MATCH(demand!X$1,Overzicht!$B:$B,0),5),Verdeelsleutels_percentage!$1:$1,0)))</f>
        <v>8.017112550180209E-4</v>
      </c>
      <c r="Y280">
        <f>PRODUCT(INDEX(Overzicht!$B$2:$E$35,MATCH(demand!Y$1,Overzicht!$B$2:$B$35,0),4),INDEX(Verdeelsleutels_percentage!$A:$AB,MATCH(demand!$C280,Verdeelsleutels_percentage!$C:$C,0),MATCH(INDEX(Overzicht!$B$1:$F$35,MATCH(demand!Y$1,Overzicht!$B:$B,0),5),Verdeelsleutels_percentage!$1:$1,0)))</f>
        <v>1.5472694613509622E-6</v>
      </c>
      <c r="Z280">
        <f>PRODUCT(INDEX(Overzicht!$B$2:$E$35,MATCH(demand!Z$1,Overzicht!$B$2:$B$35,0),4),INDEX(Verdeelsleutels_percentage!$A:$AB,MATCH(demand!$C280,Verdeelsleutels_percentage!$C:$C,0),MATCH(INDEX(Overzicht!$B$1:$F$35,MATCH(demand!Z$1,Overzicht!$B:$B,0),5),Verdeelsleutels_percentage!$1:$1,0)))</f>
        <v>0</v>
      </c>
      <c r="AA280">
        <f>PRODUCT(INDEX(Overzicht!$B$2:$E$35,MATCH(demand!AA$1,Overzicht!$B$2:$B$35,0),4),INDEX(Verdeelsleutels_percentage!$A:$AB,MATCH(demand!$C280,Verdeelsleutels_percentage!$C:$C,0),MATCH(INDEX(Overzicht!$B$1:$F$35,MATCH(demand!AA$1,Overzicht!$B:$B,0),5),Verdeelsleutels_percentage!$1:$1,0)))</f>
        <v>3.6193437692420174E-5</v>
      </c>
      <c r="AB280">
        <f>PRODUCT(INDEX(Overzicht!$B$2:$E$35,MATCH(demand!AB$1,Overzicht!$B$2:$B$35,0),4),INDEX(Verdeelsleutels_percentage!$A:$AB,MATCH(demand!$C280,Verdeelsleutels_percentage!$C:$C,0),MATCH(INDEX(Overzicht!$B$1:$F$35,MATCH(demand!AB$1,Overzicht!$B:$B,0),5),Verdeelsleutels_percentage!$1:$1,0)))</f>
        <v>5.982960707874168E-3</v>
      </c>
      <c r="AC280">
        <f>PRODUCT(INDEX(Overzicht!$B$2:$E$35,MATCH(demand!AC$1,Overzicht!$B$2:$B$35,0),4),INDEX(Verdeelsleutels_percentage!$A:$AB,MATCH(demand!$C280,Verdeelsleutels_percentage!$C:$C,0),MATCH(INDEX(Overzicht!$B$1:$F$35,MATCH(demand!AC$1,Overzicht!$B:$B,0),5),Verdeelsleutels_percentage!$1:$1,0)))</f>
        <v>2.9272353275951288E-4</v>
      </c>
      <c r="AD280">
        <f>PRODUCT(INDEX(Overzicht!$B$2:$E$35,MATCH(demand!AD$1,Overzicht!$B$2:$B$35,0),4),INDEX(Verdeelsleutels_percentage!$A:$AB,MATCH(demand!$C280,Verdeelsleutels_percentage!$C:$C,0),MATCH(INDEX(Overzicht!$B$1:$F$35,MATCH(demand!AD$1,Overzicht!$B:$B,0),5),Verdeelsleutels_percentage!$1:$1,0)))</f>
        <v>0</v>
      </c>
      <c r="AE280">
        <f>PRODUCT(INDEX(Overzicht!$B$2:$E$35,MATCH(demand!AE$1,Overzicht!$B$2:$B$35,0),4),INDEX(Verdeelsleutels_percentage!$A:$AB,MATCH(demand!$C280,Verdeelsleutels_percentage!$C:$C,0),MATCH(INDEX(Overzicht!$B$1:$F$35,MATCH(demand!AE$1,Overzicht!$B:$B,0),5),Verdeelsleutels_percentage!$1:$1,0)))</f>
        <v>0</v>
      </c>
      <c r="AF280">
        <f>PRODUCT(INDEX(Overzicht!$B$2:$E$35,MATCH(demand!AF$1,Overzicht!$B$2:$B$35,0),4),INDEX(Verdeelsleutels_percentage!$A:$AB,MATCH(demand!$C280,Verdeelsleutels_percentage!$C:$C,0),MATCH(INDEX(Overzicht!$B$1:$F$35,MATCH(demand!AF$1,Overzicht!$B:$B,0),5),Verdeelsleutels_percentage!$1:$1,0)))</f>
        <v>0</v>
      </c>
      <c r="AG280">
        <f>PRODUCT(INDEX(Overzicht!$B$2:$E$35,MATCH(demand!AG$1,Overzicht!$B$2:$B$35,0),4),INDEX(Verdeelsleutels_percentage!$A:$AB,MATCH(demand!$C280,Verdeelsleutels_percentage!$C:$C,0),MATCH(INDEX(Overzicht!$B$1:$F$35,MATCH(demand!AG$1,Overzicht!$B:$B,0),5),Verdeelsleutels_percentage!$1:$1,0)))</f>
        <v>0</v>
      </c>
      <c r="AH280">
        <f>PRODUCT(INDEX(Overzicht!$B$2:$E$35,MATCH(demand!AH$1,Overzicht!$B$2:$B$35,0),4),INDEX(Verdeelsleutels_percentage!$A:$AB,MATCH(demand!$C280,Verdeelsleutels_percentage!$C:$C,0),MATCH(INDEX(Overzicht!$B$1:$F$35,MATCH(demand!AH$1,Overzicht!$B:$B,0),5),Verdeelsleutels_percentage!$1:$1,0)))</f>
        <v>4.7051469000146222E-4</v>
      </c>
      <c r="AI280">
        <f>PRODUCT(INDEX(Overzicht!$B$2:$E$35,MATCH(demand!AI$1,Overzicht!$B$2:$B$35,0),4),INDEX(Verdeelsleutels_percentage!$A:$AB,MATCH(demand!$C280,Verdeelsleutels_percentage!$C:$C,0),MATCH(INDEX(Overzicht!$B$1:$F$35,MATCH(demand!AI$1,Overzicht!$B:$B,0),5),Verdeelsleutels_percentage!$1:$1,0)))</f>
        <v>7.2386875384840348E-5</v>
      </c>
      <c r="AJ280">
        <f>PRODUCT(INDEX(Overzicht!$B$2:$E$35,MATCH(demand!AJ$1,Overzicht!$B$2:$B$35,0),4),INDEX(Verdeelsleutels_percentage!$A:$AB,MATCH(demand!$C280,Verdeelsleutels_percentage!$C:$C,0),MATCH(INDEX(Overzicht!$B$1:$F$35,MATCH(demand!AJ$1,Overzicht!$B:$B,0),5),Verdeelsleutels_percentage!$1:$1,0)))</f>
        <v>0</v>
      </c>
      <c r="AK280">
        <f>PRODUCT(INDEX(Overzicht!$B$2:$E$35,MATCH(demand!AK$1,Overzicht!$B$2:$B$35,0),4),INDEX(Verdeelsleutels_percentage!$A:$AB,MATCH(demand!$C280,Verdeelsleutels_percentage!$C:$C,0),MATCH(INDEX(Overzicht!$B$1:$F$35,MATCH(demand!AK$1,Overzicht!$B:$B,0),5),Verdeelsleutels_percentage!$1:$1,0)))</f>
        <v>1.3332358918267349E-4</v>
      </c>
      <c r="AL280">
        <f>PRODUCT(INDEX(Overzicht!$B$2:$E$35,MATCH(demand!AL$1,Overzicht!$B$2:$B$35,0),4),INDEX(Verdeelsleutels_percentage!$A:$AB,MATCH(demand!$C280,Verdeelsleutels_percentage!$C:$C,0),MATCH(INDEX(Overzicht!$B$1:$F$35,MATCH(demand!AL$1,Overzicht!$B:$B,0),5),Verdeelsleutels_percentage!$1:$1,0)))</f>
        <v>1.7092767843932498E-3</v>
      </c>
      <c r="AM280">
        <f>PRODUCT(INDEX(Overzicht!$B$2:$E$35,MATCH(demand!AM$1,Overzicht!$B$2:$B$35,0),4),INDEX(Verdeelsleutels_percentage!$A:$AB,MATCH(demand!$C280,Verdeelsleutels_percentage!$C:$C,0),MATCH(INDEX(Overzicht!$B$1:$F$35,MATCH(demand!AM$1,Overzicht!$B:$B,0),5),Verdeelsleutels_percentage!$1:$1,0)))</f>
        <v>3.4185535687864996E-3</v>
      </c>
      <c r="AN280">
        <f>PRODUCT(INDEX(Overzicht!$B$2:$E$35,MATCH(demand!AN$1,Overzicht!$B$2:$B$35,0),4),INDEX(Verdeelsleutels_percentage!$A:$AB,MATCH(demand!$C280,Verdeelsleutels_percentage!$C:$C,0),MATCH(INDEX(Overzicht!$B$1:$F$35,MATCH(demand!AN$1,Overzicht!$B:$B,0),5),Verdeelsleutels_percentage!$1:$1,0)))</f>
        <v>1.7092767843932498E-3</v>
      </c>
      <c r="AO280">
        <f>PRODUCT(INDEX(Overzicht!$B$2:$E$35,MATCH(demand!AO$1,Overzicht!$B$2:$B$35,0),4),INDEX(Verdeelsleutels_percentage!$A:$AB,MATCH(demand!$C280,Verdeelsleutels_percentage!$C:$C,0),MATCH(INDEX(Overzicht!$B$1:$F$35,MATCH(demand!AO$1,Overzicht!$B:$B,0),5),Verdeelsleutels_percentage!$1:$1,0)))</f>
        <v>5.9824687453763747E-3</v>
      </c>
    </row>
    <row r="281" spans="2:41">
      <c r="B281" t="str">
        <f>INDEX('ETLocal datasets'!B:C,MATCH(C281,'ETLocal datasets'!C:C,0),1)</f>
        <v>GM0879</v>
      </c>
      <c r="C281" t="str">
        <f>'ETLocal datasets'!C264</f>
        <v>Zundert</v>
      </c>
      <c r="D281">
        <f t="shared" si="22"/>
        <v>4.6444964327165224E-2</v>
      </c>
      <c r="E281">
        <f t="shared" si="23"/>
        <v>0.10369109361359849</v>
      </c>
      <c r="F281">
        <f t="shared" si="24"/>
        <v>1.3130648056033263E-2</v>
      </c>
      <c r="G281">
        <f t="shared" si="25"/>
        <v>2.7011618858125572E-2</v>
      </c>
      <c r="H281">
        <f>PRODUCT(INDEX(Overzicht!$B$2:$E$35,MATCH(demand!H$1,Overzicht!$B$2:$B$35,0),4),INDEX(Verdeelsleutels_percentage!$A:$AB,MATCH(demand!$C281,Verdeelsleutels_percentage!$C:$C,0),MATCH(INDEX(Overzicht!$B$1:$F$35,MATCH(demand!H$1,Overzicht!$B:$B,0),5),Verdeelsleutels_percentage!$1:$1,0)))</f>
        <v>1.3130648056033263E-2</v>
      </c>
      <c r="I281">
        <f>PRODUCT(INDEX(Overzicht!$B$2:$E$35,MATCH(demand!I$1,Overzicht!$B$2:$B$35,0),4),INDEX(Verdeelsleutels_percentage!$A:$AB,MATCH(demand!$C281,Verdeelsleutels_percentage!$C:$C,0),MATCH(INDEX(Overzicht!$B$1:$F$35,MATCH(demand!I$1,Overzicht!$B:$B,0),5),Verdeelsleutels_percentage!$1:$1,0)))</f>
        <v>1.9194392136084377E-2</v>
      </c>
      <c r="J281">
        <f>PRODUCT(INDEX(Overzicht!$B$2:$E$35,MATCH(demand!J$1,Overzicht!$B$2:$B$35,0),4),INDEX(Verdeelsleutels_percentage!$A:$AB,MATCH(demand!$C281,Verdeelsleutels_percentage!$C:$C,0),MATCH(INDEX(Overzicht!$B$1:$F$35,MATCH(demand!J$1,Overzicht!$B:$B,0),5),Verdeelsleutels_percentage!$1:$1,0)))</f>
        <v>3.0012909842361745E-3</v>
      </c>
      <c r="K281">
        <f>PRODUCT(INDEX(Overzicht!$B$2:$E$35,MATCH(demand!K$1,Overzicht!$B$2:$B$35,0),4),INDEX(Verdeelsleutels_percentage!$A:$AB,MATCH(demand!$C281,Verdeelsleutels_percentage!$C:$C,0),MATCH(INDEX(Overzicht!$B$1:$F$35,MATCH(demand!K$1,Overzicht!$B:$B,0),5),Verdeelsleutels_percentage!$1:$1,0)))</f>
        <v>2.2393457492098441E-3</v>
      </c>
      <c r="L281">
        <f>PRODUCT(INDEX(Overzicht!$B$2:$E$35,MATCH(demand!L$1,Overzicht!$B$2:$B$35,0),4),INDEX(Verdeelsleutels_percentage!$A:$AB,MATCH(demand!$C281,Verdeelsleutels_percentage!$C:$C,0),MATCH(INDEX(Overzicht!$B$1:$F$35,MATCH(demand!L$1,Overzicht!$B:$B,0),5),Verdeelsleutels_percentage!$1:$1,0)))</f>
        <v>4.5019364763542622E-3</v>
      </c>
      <c r="M281">
        <f>PRODUCT(INDEX(Overzicht!$B$2:$E$35,MATCH(demand!M$1,Overzicht!$B$2:$B$35,0),4),INDEX(Verdeelsleutels_percentage!$A:$AB,MATCH(demand!$C281,Verdeelsleutels_percentage!$C:$C,0),MATCH(INDEX(Overzicht!$B$1:$F$35,MATCH(demand!M$1,Overzicht!$B:$B,0),5),Verdeelsleutels_percentage!$1:$1,0)))</f>
        <v>8.204052869444322E-3</v>
      </c>
      <c r="N281">
        <f>PRODUCT(INDEX(Overzicht!$B$2:$E$35,MATCH(demand!N$1,Overzicht!$B$2:$B$35,0),4),INDEX(Verdeelsleutels_percentage!$A:$AB,MATCH(demand!$C281,Verdeelsleutels_percentage!$C:$C,0),MATCH(INDEX(Overzicht!$B$1:$F$35,MATCH(demand!N$1,Overzicht!$B:$B,0),5),Verdeelsleutels_percentage!$1:$1,0)))</f>
        <v>5.0155696695702572E-2</v>
      </c>
      <c r="O281">
        <f>PRODUCT(INDEX(Overzicht!$B$2:$E$35,MATCH(demand!O$1,Overzicht!$B$2:$B$35,0),4),INDEX(Verdeelsleutels_percentage!$A:$AB,MATCH(demand!$C281,Verdeelsleutels_percentage!$C:$C,0),MATCH(INDEX(Overzicht!$B$1:$F$35,MATCH(demand!O$1,Overzicht!$B:$B,0),5),Verdeelsleutels_percentage!$1:$1,0)))</f>
        <v>0</v>
      </c>
      <c r="P281">
        <f>PRODUCT(INDEX(Overzicht!$B$2:$E$35,MATCH(demand!P$1,Overzicht!$B$2:$B$35,0),4),INDEX(Verdeelsleutels_percentage!$A:$AB,MATCH(demand!$C281,Verdeelsleutels_percentage!$C:$C,0),MATCH(INDEX(Overzicht!$B$1:$F$35,MATCH(demand!P$1,Overzicht!$B:$B,0),5),Verdeelsleutels_percentage!$1:$1,0)))</f>
        <v>6.373897664110147E-3</v>
      </c>
      <c r="Q281">
        <f>PRODUCT(INDEX(Overzicht!$B$2:$E$35,MATCH(demand!Q$1,Overzicht!$B$2:$B$35,0),4),INDEX(Verdeelsleutels_percentage!$A:$AB,MATCH(demand!$C281,Verdeelsleutels_percentage!$C:$C,0),MATCH(INDEX(Overzicht!$B$1:$F$35,MATCH(demand!Q$1,Overzicht!$B:$B,0),5),Verdeelsleutels_percentage!$1:$1,0)))</f>
        <v>4.4550413047255719E-3</v>
      </c>
      <c r="R281">
        <f>PRODUCT(INDEX(Overzicht!$B$2:$E$35,MATCH(demand!R$1,Overzicht!$B$2:$B$35,0),4),INDEX(Verdeelsleutels_percentage!$A:$AB,MATCH(demand!$C281,Verdeelsleutels_percentage!$C:$C,0),MATCH(INDEX(Overzicht!$B$1:$F$35,MATCH(demand!R$1,Overzicht!$B:$B,0),5),Verdeelsleutels_percentage!$1:$1,0)))</f>
        <v>7.9721791768773377E-4</v>
      </c>
      <c r="S281">
        <f>PRODUCT(INDEX(Overzicht!$B$2:$E$35,MATCH(demand!S$1,Overzicht!$B$2:$B$35,0),4),INDEX(Verdeelsleutels_percentage!$A:$AB,MATCH(demand!$C281,Verdeelsleutels_percentage!$C:$C,0),MATCH(INDEX(Overzicht!$B$1:$F$35,MATCH(demand!S$1,Overzicht!$B:$B,0),5),Verdeelsleutels_percentage!$1:$1,0)))</f>
        <v>6.12763575948219E-3</v>
      </c>
      <c r="T281">
        <f>PRODUCT(INDEX(Overzicht!$B$2:$E$35,MATCH(demand!T$1,Overzicht!$B$2:$B$35,0),4),INDEX(Verdeelsleutels_percentage!$A:$AB,MATCH(demand!$C281,Verdeelsleutels_percentage!$C:$C,0),MATCH(INDEX(Overzicht!$B$1:$F$35,MATCH(demand!T$1,Overzicht!$B:$B,0),5),Verdeelsleutels_percentage!$1:$1,0)))</f>
        <v>5.0021516403936242E-3</v>
      </c>
      <c r="U281">
        <f>PRODUCT(INDEX(Overzicht!$B$2:$E$35,MATCH(demand!U$1,Overzicht!$B$2:$B$35,0),4),INDEX(Verdeelsleutels_percentage!$A:$AB,MATCH(demand!$C281,Verdeelsleutels_percentage!$C:$C,0),MATCH(INDEX(Overzicht!$B$1:$F$35,MATCH(demand!U$1,Overzicht!$B:$B,0),5),Verdeelsleutels_percentage!$1:$1,0)))</f>
        <v>1.5631723876230075E-2</v>
      </c>
      <c r="V281">
        <f>PRODUCT(INDEX(Overzicht!$B$2:$E$35,MATCH(demand!V$1,Overzicht!$B$2:$B$35,0),4),INDEX(Verdeelsleutels_percentage!$A:$AB,MATCH(demand!$C281,Verdeelsleutels_percentage!$C:$C,0),MATCH(INDEX(Overzicht!$B$1:$F$35,MATCH(demand!V$1,Overzicht!$B:$B,0),5),Verdeelsleutels_percentage!$1:$1,0)))</f>
        <v>1.3755917011082468E-3</v>
      </c>
      <c r="W281">
        <f>PRODUCT(INDEX(Overzicht!$B$2:$E$35,MATCH(demand!W$1,Overzicht!$B$2:$B$35,0),4),INDEX(Verdeelsleutels_percentage!$A:$AB,MATCH(demand!$C281,Verdeelsleutels_percentage!$C:$C,0),MATCH(INDEX(Overzicht!$B$1:$F$35,MATCH(demand!W$1,Overzicht!$B:$B,0),5),Verdeelsleutels_percentage!$1:$1,0)))</f>
        <v>1.5006454921180874E-2</v>
      </c>
      <c r="X281">
        <f>PRODUCT(INDEX(Overzicht!$B$2:$E$35,MATCH(demand!X$1,Overzicht!$B$2:$B$35,0),4),INDEX(Verdeelsleutels_percentage!$A:$AB,MATCH(demand!$C281,Verdeelsleutels_percentage!$C:$C,0),MATCH(INDEX(Overzicht!$B$1:$F$35,MATCH(demand!X$1,Overzicht!$B:$B,0),5),Verdeelsleutels_percentage!$1:$1,0)))</f>
        <v>6.6809271251501746E-3</v>
      </c>
      <c r="Y281">
        <f>PRODUCT(INDEX(Overzicht!$B$2:$E$35,MATCH(demand!Y$1,Overzicht!$B$2:$B$35,0),4),INDEX(Verdeelsleutels_percentage!$A:$AB,MATCH(demand!$C281,Verdeelsleutels_percentage!$C:$C,0),MATCH(INDEX(Overzicht!$B$1:$F$35,MATCH(demand!Y$1,Overzicht!$B:$B,0),5),Verdeelsleutels_percentage!$1:$1,0)))</f>
        <v>3.6554097652524213E-6</v>
      </c>
      <c r="Z281">
        <f>PRODUCT(INDEX(Overzicht!$B$2:$E$35,MATCH(demand!Z$1,Overzicht!$B$2:$B$35,0),4),INDEX(Verdeelsleutels_percentage!$A:$AB,MATCH(demand!$C281,Verdeelsleutels_percentage!$C:$C,0),MATCH(INDEX(Overzicht!$B$1:$F$35,MATCH(demand!Z$1,Overzicht!$B:$B,0),5),Verdeelsleutels_percentage!$1:$1,0)))</f>
        <v>0</v>
      </c>
      <c r="AA281">
        <f>PRODUCT(INDEX(Overzicht!$B$2:$E$35,MATCH(demand!AA$1,Overzicht!$B$2:$B$35,0),4),INDEX(Verdeelsleutels_percentage!$A:$AB,MATCH(demand!$C281,Verdeelsleutels_percentage!$C:$C,0),MATCH(INDEX(Overzicht!$B$1:$F$35,MATCH(demand!AA$1,Overzicht!$B:$B,0),5),Verdeelsleutels_percentage!$1:$1,0)))</f>
        <v>8.5506661175495244E-5</v>
      </c>
      <c r="AB281">
        <f>PRODUCT(INDEX(Overzicht!$B$2:$E$35,MATCH(demand!AB$1,Overzicht!$B$2:$B$35,0),4),INDEX(Verdeelsleutels_percentage!$A:$AB,MATCH(demand!$C281,Verdeelsleutels_percentage!$C:$C,0),MATCH(INDEX(Overzicht!$B$1:$F$35,MATCH(demand!AB$1,Overzicht!$B:$B,0),5),Verdeelsleutels_percentage!$1:$1,0)))</f>
        <v>7.0072663173788739E-3</v>
      </c>
      <c r="AC281">
        <f>PRODUCT(INDEX(Overzicht!$B$2:$E$35,MATCH(demand!AC$1,Overzicht!$B$2:$B$35,0),4),INDEX(Verdeelsleutels_percentage!$A:$AB,MATCH(demand!$C281,Verdeelsleutels_percentage!$C:$C,0),MATCH(INDEX(Overzicht!$B$1:$F$35,MATCH(demand!AC$1,Overzicht!$B:$B,0),5),Verdeelsleutels_percentage!$1:$1,0)))</f>
        <v>1.0681391063856198E-3</v>
      </c>
      <c r="AD281">
        <f>PRODUCT(INDEX(Overzicht!$B$2:$E$35,MATCH(demand!AD$1,Overzicht!$B$2:$B$35,0),4),INDEX(Verdeelsleutels_percentage!$A:$AB,MATCH(demand!$C281,Verdeelsleutels_percentage!$C:$C,0),MATCH(INDEX(Overzicht!$B$1:$F$35,MATCH(demand!AD$1,Overzicht!$B:$B,0),5),Verdeelsleutels_percentage!$1:$1,0)))</f>
        <v>0</v>
      </c>
      <c r="AE281">
        <f>PRODUCT(INDEX(Overzicht!$B$2:$E$35,MATCH(demand!AE$1,Overzicht!$B$2:$B$35,0),4),INDEX(Verdeelsleutels_percentage!$A:$AB,MATCH(demand!$C281,Verdeelsleutels_percentage!$C:$C,0),MATCH(INDEX(Overzicht!$B$1:$F$35,MATCH(demand!AE$1,Overzicht!$B:$B,0),5),Verdeelsleutels_percentage!$1:$1,0)))</f>
        <v>0</v>
      </c>
      <c r="AF281">
        <f>PRODUCT(INDEX(Overzicht!$B$2:$E$35,MATCH(demand!AF$1,Overzicht!$B$2:$B$35,0),4),INDEX(Verdeelsleutels_percentage!$A:$AB,MATCH(demand!$C281,Verdeelsleutels_percentage!$C:$C,0),MATCH(INDEX(Overzicht!$B$1:$F$35,MATCH(demand!AF$1,Overzicht!$B:$B,0),5),Verdeelsleutels_percentage!$1:$1,0)))</f>
        <v>0</v>
      </c>
      <c r="AG281">
        <f>PRODUCT(INDEX(Overzicht!$B$2:$E$35,MATCH(demand!AG$1,Overzicht!$B$2:$B$35,0),4),INDEX(Verdeelsleutels_percentage!$A:$AB,MATCH(demand!$C281,Verdeelsleutels_percentage!$C:$C,0),MATCH(INDEX(Overzicht!$B$1:$F$35,MATCH(demand!AG$1,Overzicht!$B:$B,0),5),Verdeelsleutels_percentage!$1:$1,0)))</f>
        <v>0</v>
      </c>
      <c r="AH281">
        <f>PRODUCT(INDEX(Overzicht!$B$2:$E$35,MATCH(demand!AH$1,Overzicht!$B$2:$B$35,0),4),INDEX(Verdeelsleutels_percentage!$A:$AB,MATCH(demand!$C281,Verdeelsleutels_percentage!$C:$C,0),MATCH(INDEX(Overzicht!$B$1:$F$35,MATCH(demand!AH$1,Overzicht!$B:$B,0),5),Verdeelsleutels_percentage!$1:$1,0)))</f>
        <v>1.1115865952814382E-3</v>
      </c>
      <c r="AI281">
        <f>PRODUCT(INDEX(Overzicht!$B$2:$E$35,MATCH(demand!AI$1,Overzicht!$B$2:$B$35,0),4),INDEX(Verdeelsleutels_percentage!$A:$AB,MATCH(demand!$C281,Verdeelsleutels_percentage!$C:$C,0),MATCH(INDEX(Overzicht!$B$1:$F$35,MATCH(demand!AI$1,Overzicht!$B:$B,0),5),Verdeelsleutels_percentage!$1:$1,0)))</f>
        <v>1.7101332235099049E-4</v>
      </c>
      <c r="AJ281">
        <f>PRODUCT(INDEX(Overzicht!$B$2:$E$35,MATCH(demand!AJ$1,Overzicht!$B$2:$B$35,0),4),INDEX(Verdeelsleutels_percentage!$A:$AB,MATCH(demand!$C281,Verdeelsleutels_percentage!$C:$C,0),MATCH(INDEX(Overzicht!$B$1:$F$35,MATCH(demand!AJ$1,Overzicht!$B:$B,0),5),Verdeelsleutels_percentage!$1:$1,0)))</f>
        <v>0</v>
      </c>
      <c r="AK281">
        <f>PRODUCT(INDEX(Overzicht!$B$2:$E$35,MATCH(demand!AK$1,Overzicht!$B$2:$B$35,0),4),INDEX(Verdeelsleutels_percentage!$A:$AB,MATCH(demand!$C281,Verdeelsleutels_percentage!$C:$C,0),MATCH(INDEX(Overzicht!$B$1:$F$35,MATCH(demand!AK$1,Overzicht!$B:$B,0),5),Verdeelsleutels_percentage!$1:$1,0)))</f>
        <v>1.9508391397535135E-4</v>
      </c>
      <c r="AL281">
        <f>PRODUCT(INDEX(Overzicht!$B$2:$E$35,MATCH(demand!AL$1,Overzicht!$B$2:$B$35,0),4),INDEX(Verdeelsleutels_percentage!$A:$AB,MATCH(demand!$C281,Verdeelsleutels_percentage!$C:$C,0),MATCH(INDEX(Overzicht!$B$1:$F$35,MATCH(demand!AL$1,Overzicht!$B:$B,0),5),Verdeelsleutels_percentage!$1:$1,0)))</f>
        <v>2.5010758201968121E-3</v>
      </c>
      <c r="AM281">
        <f>PRODUCT(INDEX(Overzicht!$B$2:$E$35,MATCH(demand!AM$1,Overzicht!$B$2:$B$35,0),4),INDEX(Verdeelsleutels_percentage!$A:$AB,MATCH(demand!$C281,Verdeelsleutels_percentage!$C:$C,0),MATCH(INDEX(Overzicht!$B$1:$F$35,MATCH(demand!AM$1,Overzicht!$B:$B,0),5),Verdeelsleutels_percentage!$1:$1,0)))</f>
        <v>5.0021516403936242E-3</v>
      </c>
      <c r="AN281">
        <f>PRODUCT(INDEX(Overzicht!$B$2:$E$35,MATCH(demand!AN$1,Overzicht!$B$2:$B$35,0),4),INDEX(Verdeelsleutels_percentage!$A:$AB,MATCH(demand!$C281,Verdeelsleutels_percentage!$C:$C,0),MATCH(INDEX(Overzicht!$B$1:$F$35,MATCH(demand!AN$1,Overzicht!$B:$B,0),5),Verdeelsleutels_percentage!$1:$1,0)))</f>
        <v>2.5010758201968121E-3</v>
      </c>
      <c r="AO281">
        <f>PRODUCT(INDEX(Overzicht!$B$2:$E$35,MATCH(demand!AO$1,Overzicht!$B$2:$B$35,0),4),INDEX(Verdeelsleutels_percentage!$A:$AB,MATCH(demand!$C281,Verdeelsleutels_percentage!$C:$C,0),MATCH(INDEX(Overzicht!$B$1:$F$35,MATCH(demand!AO$1,Overzicht!$B:$B,0),5),Verdeelsleutels_percentage!$1:$1,0)))</f>
        <v>8.7537653706888426E-3</v>
      </c>
    </row>
    <row r="282" spans="2:41">
      <c r="B282" t="str">
        <f>INDEX('ETLocal datasets'!B:C,MATCH(C282,'ETLocal datasets'!C:C,0),1)</f>
        <v>GM0880</v>
      </c>
      <c r="C282" t="str">
        <f>'ETLocal datasets'!C265</f>
        <v>Wormerland</v>
      </c>
      <c r="D282">
        <f t="shared" si="22"/>
        <v>1.1193624862185161E-2</v>
      </c>
      <c r="E282">
        <f t="shared" si="23"/>
        <v>3.7232693930742855E-2</v>
      </c>
      <c r="F282">
        <f t="shared" si="24"/>
        <v>9.9208935825914855E-3</v>
      </c>
      <c r="G282">
        <f t="shared" si="25"/>
        <v>2.0408695369902481E-2</v>
      </c>
      <c r="H282">
        <f>PRODUCT(INDEX(Overzicht!$B$2:$E$35,MATCH(demand!H$1,Overzicht!$B$2:$B$35,0),4),INDEX(Verdeelsleutels_percentage!$A:$AB,MATCH(demand!$C282,Verdeelsleutels_percentage!$C:$C,0),MATCH(INDEX(Overzicht!$B$1:$F$35,MATCH(demand!H$1,Overzicht!$B:$B,0),5),Verdeelsleutels_percentage!$1:$1,0)))</f>
        <v>9.9208935825914855E-3</v>
      </c>
      <c r="I282">
        <f>PRODUCT(INDEX(Overzicht!$B$2:$E$35,MATCH(demand!I$1,Overzicht!$B$2:$B$35,0),4),INDEX(Verdeelsleutels_percentage!$A:$AB,MATCH(demand!$C282,Verdeelsleutels_percentage!$C:$C,0),MATCH(INDEX(Overzicht!$B$1:$F$35,MATCH(demand!I$1,Overzicht!$B:$B,0),5),Verdeelsleutels_percentage!$1:$1,0)))</f>
        <v>3.1305757145076328E-4</v>
      </c>
      <c r="J282">
        <f>PRODUCT(INDEX(Overzicht!$B$2:$E$35,MATCH(demand!J$1,Overzicht!$B$2:$B$35,0),4),INDEX(Verdeelsleutels_percentage!$A:$AB,MATCH(demand!$C282,Verdeelsleutels_percentage!$C:$C,0),MATCH(INDEX(Overzicht!$B$1:$F$35,MATCH(demand!J$1,Overzicht!$B:$B,0),5),Verdeelsleutels_percentage!$1:$1,0)))</f>
        <v>2.2676328188780538E-3</v>
      </c>
      <c r="K282">
        <f>PRODUCT(INDEX(Overzicht!$B$2:$E$35,MATCH(demand!K$1,Overzicht!$B$2:$B$35,0),4),INDEX(Verdeelsleutels_percentage!$A:$AB,MATCH(demand!$C282,Verdeelsleutels_percentage!$C:$C,0),MATCH(INDEX(Overzicht!$B$1:$F$35,MATCH(demand!K$1,Overzicht!$B:$B,0),5),Verdeelsleutels_percentage!$1:$1,0)))</f>
        <v>3.6523383335922381E-5</v>
      </c>
      <c r="L282">
        <f>PRODUCT(INDEX(Overzicht!$B$2:$E$35,MATCH(demand!L$1,Overzicht!$B$2:$B$35,0),4),INDEX(Verdeelsleutels_percentage!$A:$AB,MATCH(demand!$C282,Verdeelsleutels_percentage!$C:$C,0),MATCH(INDEX(Overzicht!$B$1:$F$35,MATCH(demand!L$1,Overzicht!$B:$B,0),5),Verdeelsleutels_percentage!$1:$1,0)))</f>
        <v>3.4014492283170805E-3</v>
      </c>
      <c r="M282">
        <f>PRODUCT(INDEX(Overzicht!$B$2:$E$35,MATCH(demand!M$1,Overzicht!$B$2:$B$35,0),4),INDEX(Verdeelsleutels_percentage!$A:$AB,MATCH(demand!$C282,Verdeelsleutels_percentage!$C:$C,0),MATCH(INDEX(Overzicht!$B$1:$F$35,MATCH(demand!M$1,Overzicht!$B:$B,0),5),Verdeelsleutels_percentage!$1:$1,0)))</f>
        <v>4.1406634383820591E-3</v>
      </c>
      <c r="N282">
        <f>PRODUCT(INDEX(Overzicht!$B$2:$E$35,MATCH(demand!N$1,Overzicht!$B$2:$B$35,0),4),INDEX(Verdeelsleutels_percentage!$A:$AB,MATCH(demand!$C282,Verdeelsleutels_percentage!$C:$C,0),MATCH(INDEX(Overzicht!$B$1:$F$35,MATCH(demand!N$1,Overzicht!$B:$B,0),5),Verdeelsleutels_percentage!$1:$1,0)))</f>
        <v>4.5113514033419781E-3</v>
      </c>
      <c r="O282">
        <f>PRODUCT(INDEX(Overzicht!$B$2:$E$35,MATCH(demand!O$1,Overzicht!$B$2:$B$35,0),4),INDEX(Verdeelsleutels_percentage!$A:$AB,MATCH(demand!$C282,Verdeelsleutels_percentage!$C:$C,0),MATCH(INDEX(Overzicht!$B$1:$F$35,MATCH(demand!O$1,Overzicht!$B:$B,0),5),Verdeelsleutels_percentage!$1:$1,0)))</f>
        <v>0</v>
      </c>
      <c r="P282">
        <f>PRODUCT(INDEX(Overzicht!$B$2:$E$35,MATCH(demand!P$1,Overzicht!$B$2:$B$35,0),4),INDEX(Verdeelsleutels_percentage!$A:$AB,MATCH(demand!$C282,Verdeelsleutels_percentage!$C:$C,0),MATCH(INDEX(Overzicht!$B$1:$F$35,MATCH(demand!P$1,Overzicht!$B:$B,0),5),Verdeelsleutels_percentage!$1:$1,0)))</f>
        <v>0</v>
      </c>
      <c r="Q282">
        <f>PRODUCT(INDEX(Overzicht!$B$2:$E$35,MATCH(demand!Q$1,Overzicht!$B$2:$B$35,0),4),INDEX(Verdeelsleutels_percentage!$A:$AB,MATCH(demand!$C282,Verdeelsleutels_percentage!$C:$C,0),MATCH(INDEX(Overzicht!$B$1:$F$35,MATCH(demand!Q$1,Overzicht!$B:$B,0),5),Verdeelsleutels_percentage!$1:$1,0)))</f>
        <v>3.3660174655221111E-3</v>
      </c>
      <c r="R282">
        <f>PRODUCT(INDEX(Overzicht!$B$2:$E$35,MATCH(demand!R$1,Overzicht!$B$2:$B$35,0),4),INDEX(Verdeelsleutels_percentage!$A:$AB,MATCH(demand!$C282,Verdeelsleutels_percentage!$C:$C,0),MATCH(INDEX(Overzicht!$B$1:$F$35,MATCH(demand!R$1,Overzicht!$B:$B,0),5),Verdeelsleutels_percentage!$1:$1,0)))</f>
        <v>6.0233996751448294E-4</v>
      </c>
      <c r="S282">
        <f>PRODUCT(INDEX(Overzicht!$B$2:$E$35,MATCH(demand!S$1,Overzicht!$B$2:$B$35,0),4),INDEX(Verdeelsleutels_percentage!$A:$AB,MATCH(demand!$C282,Verdeelsleutels_percentage!$C:$C,0),MATCH(INDEX(Overzicht!$B$1:$F$35,MATCH(demand!S$1,Overzicht!$B:$B,0),5),Verdeelsleutels_percentage!$1:$1,0)))</f>
        <v>4.6297503385426932E-3</v>
      </c>
      <c r="T282">
        <f>PRODUCT(INDEX(Overzicht!$B$2:$E$35,MATCH(demand!T$1,Overzicht!$B$2:$B$35,0),4),INDEX(Verdeelsleutels_percentage!$A:$AB,MATCH(demand!$C282,Verdeelsleutels_percentage!$C:$C,0),MATCH(INDEX(Overzicht!$B$1:$F$35,MATCH(demand!T$1,Overzicht!$B:$B,0),5),Verdeelsleutels_percentage!$1:$1,0)))</f>
        <v>3.7793880314634229E-3</v>
      </c>
      <c r="U282">
        <f>PRODUCT(INDEX(Overzicht!$B$2:$E$35,MATCH(demand!U$1,Overzicht!$B$2:$B$35,0),4),INDEX(Verdeelsleutels_percentage!$A:$AB,MATCH(demand!$C282,Verdeelsleutels_percentage!$C:$C,0),MATCH(INDEX(Overzicht!$B$1:$F$35,MATCH(demand!U$1,Overzicht!$B:$B,0),5),Verdeelsleutels_percentage!$1:$1,0)))</f>
        <v>1.1810587598323196E-2</v>
      </c>
      <c r="V282">
        <f>PRODUCT(INDEX(Overzicht!$B$2:$E$35,MATCH(demand!V$1,Overzicht!$B$2:$B$35,0),4),INDEX(Verdeelsleutels_percentage!$A:$AB,MATCH(demand!$C282,Verdeelsleutels_percentage!$C:$C,0),MATCH(INDEX(Overzicht!$B$1:$F$35,MATCH(demand!V$1,Overzicht!$B:$B,0),5),Verdeelsleutels_percentage!$1:$1,0)))</f>
        <v>1.0393317086524413E-3</v>
      </c>
      <c r="W282">
        <f>PRODUCT(INDEX(Overzicht!$B$2:$E$35,MATCH(demand!W$1,Overzicht!$B$2:$B$35,0),4),INDEX(Verdeelsleutels_percentage!$A:$AB,MATCH(demand!$C282,Verdeelsleutels_percentage!$C:$C,0),MATCH(INDEX(Overzicht!$B$1:$F$35,MATCH(demand!W$1,Overzicht!$B:$B,0),5),Verdeelsleutels_percentage!$1:$1,0)))</f>
        <v>1.1338164094390268E-2</v>
      </c>
      <c r="X282">
        <f>PRODUCT(INDEX(Overzicht!$B$2:$E$35,MATCH(demand!X$1,Overzicht!$B$2:$B$35,0),4),INDEX(Verdeelsleutels_percentage!$A:$AB,MATCH(demand!$C282,Verdeelsleutels_percentage!$C:$C,0),MATCH(INDEX(Overzicht!$B$1:$F$35,MATCH(demand!X$1,Overzicht!$B:$B,0),5),Verdeelsleutels_percentage!$1:$1,0)))</f>
        <v>3.8972074896709351E-5</v>
      </c>
      <c r="Y282">
        <f>PRODUCT(INDEX(Overzicht!$B$2:$E$35,MATCH(demand!Y$1,Overzicht!$B$2:$B$35,0),4),INDEX(Verdeelsleutels_percentage!$A:$AB,MATCH(demand!$C282,Verdeelsleutels_percentage!$C:$C,0),MATCH(INDEX(Overzicht!$B$1:$F$35,MATCH(demand!Y$1,Overzicht!$B:$B,0),5),Verdeelsleutels_percentage!$1:$1,0)))</f>
        <v>1.238350824145235E-6</v>
      </c>
      <c r="Z282">
        <f>PRODUCT(INDEX(Overzicht!$B$2:$E$35,MATCH(demand!Z$1,Overzicht!$B$2:$B$35,0),4),INDEX(Verdeelsleutels_percentage!$A:$AB,MATCH(demand!$C282,Verdeelsleutels_percentage!$C:$C,0),MATCH(INDEX(Overzicht!$B$1:$F$35,MATCH(demand!Z$1,Overzicht!$B:$B,0),5),Verdeelsleutels_percentage!$1:$1,0)))</f>
        <v>0</v>
      </c>
      <c r="AA282">
        <f>PRODUCT(INDEX(Overzicht!$B$2:$E$35,MATCH(demand!AA$1,Overzicht!$B$2:$B$35,0),4),INDEX(Verdeelsleutels_percentage!$A:$AB,MATCH(demand!$C282,Verdeelsleutels_percentage!$C:$C,0),MATCH(INDEX(Overzicht!$B$1:$F$35,MATCH(demand!AA$1,Overzicht!$B:$B,0),5),Verdeelsleutels_percentage!$1:$1,0)))</f>
        <v>2.896727074023942E-5</v>
      </c>
      <c r="AB282">
        <f>PRODUCT(INDEX(Overzicht!$B$2:$E$35,MATCH(demand!AB$1,Overzicht!$B$2:$B$35,0),4),INDEX(Verdeelsleutels_percentage!$A:$AB,MATCH(demand!$C282,Verdeelsleutels_percentage!$C:$C,0),MATCH(INDEX(Overzicht!$B$1:$F$35,MATCH(demand!AB$1,Overzicht!$B:$B,0),5),Verdeelsleutels_percentage!$1:$1,0)))</f>
        <v>2.6841534084577744E-3</v>
      </c>
      <c r="AC282">
        <f>PRODUCT(INDEX(Overzicht!$B$2:$E$35,MATCH(demand!AC$1,Overzicht!$B$2:$B$35,0),4),INDEX(Verdeelsleutels_percentage!$A:$AB,MATCH(demand!$C282,Verdeelsleutels_percentage!$C:$C,0),MATCH(INDEX(Overzicht!$B$1:$F$35,MATCH(demand!AC$1,Overzicht!$B:$B,0),5),Verdeelsleutels_percentage!$1:$1,0)))</f>
        <v>9.0815697478654182E-5</v>
      </c>
      <c r="AD282">
        <f>PRODUCT(INDEX(Overzicht!$B$2:$E$35,MATCH(demand!AD$1,Overzicht!$B$2:$B$35,0),4),INDEX(Verdeelsleutels_percentage!$A:$AB,MATCH(demand!$C282,Verdeelsleutels_percentage!$C:$C,0),MATCH(INDEX(Overzicht!$B$1:$F$35,MATCH(demand!AD$1,Overzicht!$B:$B,0),5),Verdeelsleutels_percentage!$1:$1,0)))</f>
        <v>0</v>
      </c>
      <c r="AE282">
        <f>PRODUCT(INDEX(Overzicht!$B$2:$E$35,MATCH(demand!AE$1,Overzicht!$B$2:$B$35,0),4),INDEX(Verdeelsleutels_percentage!$A:$AB,MATCH(demand!$C282,Verdeelsleutels_percentage!$C:$C,0),MATCH(INDEX(Overzicht!$B$1:$F$35,MATCH(demand!AE$1,Overzicht!$B:$B,0),5),Verdeelsleutels_percentage!$1:$1,0)))</f>
        <v>0</v>
      </c>
      <c r="AF282">
        <f>PRODUCT(INDEX(Overzicht!$B$2:$E$35,MATCH(demand!AF$1,Overzicht!$B$2:$B$35,0),4),INDEX(Verdeelsleutels_percentage!$A:$AB,MATCH(demand!$C282,Verdeelsleutels_percentage!$C:$C,0),MATCH(INDEX(Overzicht!$B$1:$F$35,MATCH(demand!AF$1,Overzicht!$B:$B,0),5),Verdeelsleutels_percentage!$1:$1,0)))</f>
        <v>0</v>
      </c>
      <c r="AG282">
        <f>PRODUCT(INDEX(Overzicht!$B$2:$E$35,MATCH(demand!AG$1,Overzicht!$B$2:$B$35,0),4),INDEX(Verdeelsleutels_percentage!$A:$AB,MATCH(demand!$C282,Verdeelsleutels_percentage!$C:$C,0),MATCH(INDEX(Overzicht!$B$1:$F$35,MATCH(demand!AG$1,Overzicht!$B:$B,0),5),Verdeelsleutels_percentage!$1:$1,0)))</f>
        <v>0</v>
      </c>
      <c r="AH282">
        <f>PRODUCT(INDEX(Overzicht!$B$2:$E$35,MATCH(demand!AH$1,Overzicht!$B$2:$B$35,0),4),INDEX(Verdeelsleutels_percentage!$A:$AB,MATCH(demand!$C282,Verdeelsleutels_percentage!$C:$C,0),MATCH(INDEX(Overzicht!$B$1:$F$35,MATCH(demand!AH$1,Overzicht!$B:$B,0),5),Verdeelsleutels_percentage!$1:$1,0)))</f>
        <v>3.7657451962311246E-4</v>
      </c>
      <c r="AI282">
        <f>PRODUCT(INDEX(Overzicht!$B$2:$E$35,MATCH(demand!AI$1,Overzicht!$B$2:$B$35,0),4),INDEX(Verdeelsleutels_percentage!$A:$AB,MATCH(demand!$C282,Verdeelsleutels_percentage!$C:$C,0),MATCH(INDEX(Overzicht!$B$1:$F$35,MATCH(demand!AI$1,Overzicht!$B:$B,0),5),Verdeelsleutels_percentage!$1:$1,0)))</f>
        <v>5.7934541480478841E-5</v>
      </c>
      <c r="AJ282">
        <f>PRODUCT(INDEX(Overzicht!$B$2:$E$35,MATCH(demand!AJ$1,Overzicht!$B$2:$B$35,0),4),INDEX(Verdeelsleutels_percentage!$A:$AB,MATCH(demand!$C282,Verdeelsleutels_percentage!$C:$C,0),MATCH(INDEX(Overzicht!$B$1:$F$35,MATCH(demand!AJ$1,Overzicht!$B:$B,0),5),Verdeelsleutels_percentage!$1:$1,0)))</f>
        <v>0</v>
      </c>
      <c r="AK282">
        <f>PRODUCT(INDEX(Overzicht!$B$2:$E$35,MATCH(demand!AK$1,Overzicht!$B$2:$B$35,0),4),INDEX(Verdeelsleutels_percentage!$A:$AB,MATCH(demand!$C282,Verdeelsleutels_percentage!$C:$C,0),MATCH(INDEX(Overzicht!$B$1:$F$35,MATCH(demand!AK$1,Overzicht!$B:$B,0),5),Verdeelsleutels_percentage!$1:$1,0)))</f>
        <v>1.4739613322707349E-4</v>
      </c>
      <c r="AL282">
        <f>PRODUCT(INDEX(Overzicht!$B$2:$E$35,MATCH(demand!AL$1,Overzicht!$B$2:$B$35,0),4),INDEX(Verdeelsleutels_percentage!$A:$AB,MATCH(demand!$C282,Verdeelsleutels_percentage!$C:$C,0),MATCH(INDEX(Overzicht!$B$1:$F$35,MATCH(demand!AL$1,Overzicht!$B:$B,0),5),Verdeelsleutels_percentage!$1:$1,0)))</f>
        <v>1.8896940157317114E-3</v>
      </c>
      <c r="AM282">
        <f>PRODUCT(INDEX(Overzicht!$B$2:$E$35,MATCH(demand!AM$1,Overzicht!$B$2:$B$35,0),4),INDEX(Verdeelsleutels_percentage!$A:$AB,MATCH(demand!$C282,Verdeelsleutels_percentage!$C:$C,0),MATCH(INDEX(Overzicht!$B$1:$F$35,MATCH(demand!AM$1,Overzicht!$B:$B,0),5),Verdeelsleutels_percentage!$1:$1,0)))</f>
        <v>3.7793880314634229E-3</v>
      </c>
      <c r="AN282">
        <f>PRODUCT(INDEX(Overzicht!$B$2:$E$35,MATCH(demand!AN$1,Overzicht!$B$2:$B$35,0),4),INDEX(Verdeelsleutels_percentage!$A:$AB,MATCH(demand!$C282,Verdeelsleutels_percentage!$C:$C,0),MATCH(INDEX(Overzicht!$B$1:$F$35,MATCH(demand!AN$1,Overzicht!$B:$B,0),5),Verdeelsleutels_percentage!$1:$1,0)))</f>
        <v>1.8896940157317114E-3</v>
      </c>
      <c r="AO282">
        <f>PRODUCT(INDEX(Overzicht!$B$2:$E$35,MATCH(demand!AO$1,Overzicht!$B$2:$B$35,0),4),INDEX(Verdeelsleutels_percentage!$A:$AB,MATCH(demand!$C282,Verdeelsleutels_percentage!$C:$C,0),MATCH(INDEX(Overzicht!$B$1:$F$35,MATCH(demand!AO$1,Overzicht!$B:$B,0),5),Verdeelsleutels_percentage!$1:$1,0)))</f>
        <v>6.6139290550609898E-3</v>
      </c>
    </row>
    <row r="283" spans="2:41">
      <c r="B283" t="str">
        <f>INDEX('ETLocal datasets'!B:C,MATCH(C283,'ETLocal datasets'!C:C,0),1)</f>
        <v>GM0881</v>
      </c>
      <c r="C283" t="str">
        <f>'ETLocal datasets'!C266</f>
        <v>Onderbanken</v>
      </c>
      <c r="D283">
        <f t="shared" si="22"/>
        <v>6.7881419167243303E-3</v>
      </c>
      <c r="E283">
        <f t="shared" si="23"/>
        <v>1.8727424424968102E-2</v>
      </c>
      <c r="F283">
        <f t="shared" si="24"/>
        <v>4.7280540057399066E-3</v>
      </c>
      <c r="G283">
        <f t="shared" si="25"/>
        <v>9.7262825260935222E-3</v>
      </c>
      <c r="H283">
        <f>PRODUCT(INDEX(Overzicht!$B$2:$E$35,MATCH(demand!H$1,Overzicht!$B$2:$B$35,0),4),INDEX(Verdeelsleutels_percentage!$A:$AB,MATCH(demand!$C283,Verdeelsleutels_percentage!$C:$C,0),MATCH(INDEX(Overzicht!$B$1:$F$35,MATCH(demand!H$1,Overzicht!$B:$B,0),5),Verdeelsleutels_percentage!$1:$1,0)))</f>
        <v>4.7280540057399066E-3</v>
      </c>
      <c r="I283">
        <f>PRODUCT(INDEX(Overzicht!$B$2:$E$35,MATCH(demand!I$1,Overzicht!$B$2:$B$35,0),4),INDEX(Verdeelsleutels_percentage!$A:$AB,MATCH(demand!$C283,Verdeelsleutels_percentage!$C:$C,0),MATCH(INDEX(Overzicht!$B$1:$F$35,MATCH(demand!I$1,Overzicht!$B:$B,0),5),Verdeelsleutels_percentage!$1:$1,0)))</f>
        <v>2.438609615100772E-3</v>
      </c>
      <c r="J283">
        <f>PRODUCT(INDEX(Overzicht!$B$2:$E$35,MATCH(demand!J$1,Overzicht!$B$2:$B$35,0),4),INDEX(Verdeelsleutels_percentage!$A:$AB,MATCH(demand!$C283,Verdeelsleutels_percentage!$C:$C,0),MATCH(INDEX(Overzicht!$B$1:$F$35,MATCH(demand!J$1,Overzicht!$B:$B,0),5),Verdeelsleutels_percentage!$1:$1,0)))</f>
        <v>1.0806980584548358E-3</v>
      </c>
      <c r="K283">
        <f>PRODUCT(INDEX(Overzicht!$B$2:$E$35,MATCH(demand!K$1,Overzicht!$B$2:$B$35,0),4),INDEX(Verdeelsleutels_percentage!$A:$AB,MATCH(demand!$C283,Verdeelsleutels_percentage!$C:$C,0),MATCH(INDEX(Overzicht!$B$1:$F$35,MATCH(demand!K$1,Overzicht!$B:$B,0),5),Verdeelsleutels_percentage!$1:$1,0)))</f>
        <v>2.8450445509509007E-4</v>
      </c>
      <c r="L283">
        <f>PRODUCT(INDEX(Overzicht!$B$2:$E$35,MATCH(demand!L$1,Overzicht!$B$2:$B$35,0),4),INDEX(Verdeelsleutels_percentage!$A:$AB,MATCH(demand!$C283,Verdeelsleutels_percentage!$C:$C,0),MATCH(INDEX(Overzicht!$B$1:$F$35,MATCH(demand!L$1,Overzicht!$B:$B,0),5),Verdeelsleutels_percentage!$1:$1,0)))</f>
        <v>1.6210470876822536E-3</v>
      </c>
      <c r="M283">
        <f>PRODUCT(INDEX(Overzicht!$B$2:$E$35,MATCH(demand!M$1,Overzicht!$B$2:$B$35,0),4),INDEX(Verdeelsleutels_percentage!$A:$AB,MATCH(demand!$C283,Verdeelsleutels_percentage!$C:$C,0),MATCH(INDEX(Overzicht!$B$1:$F$35,MATCH(demand!M$1,Overzicht!$B:$B,0),5),Verdeelsleutels_percentage!$1:$1,0)))</f>
        <v>1.7349871818111192E-4</v>
      </c>
      <c r="N283">
        <f>PRODUCT(INDEX(Overzicht!$B$2:$E$35,MATCH(demand!N$1,Overzicht!$B$2:$B$35,0),4),INDEX(Verdeelsleutels_percentage!$A:$AB,MATCH(demand!$C283,Verdeelsleutels_percentage!$C:$C,0),MATCH(INDEX(Overzicht!$B$1:$F$35,MATCH(demand!N$1,Overzicht!$B:$B,0),5),Verdeelsleutels_percentage!$1:$1,0)))</f>
        <v>1.8903098438018291E-4</v>
      </c>
      <c r="O283">
        <f>PRODUCT(INDEX(Overzicht!$B$2:$E$35,MATCH(demand!O$1,Overzicht!$B$2:$B$35,0),4),INDEX(Verdeelsleutels_percentage!$A:$AB,MATCH(demand!$C283,Verdeelsleutels_percentage!$C:$C,0),MATCH(INDEX(Overzicht!$B$1:$F$35,MATCH(demand!O$1,Overzicht!$B:$B,0),5),Verdeelsleutels_percentage!$1:$1,0)))</f>
        <v>0</v>
      </c>
      <c r="P283">
        <f>PRODUCT(INDEX(Overzicht!$B$2:$E$35,MATCH(demand!P$1,Overzicht!$B$2:$B$35,0),4),INDEX(Verdeelsleutels_percentage!$A:$AB,MATCH(demand!$C283,Verdeelsleutels_percentage!$C:$C,0),MATCH(INDEX(Overzicht!$B$1:$F$35,MATCH(demand!P$1,Overzicht!$B:$B,0),5),Verdeelsleutels_percentage!$1:$1,0)))</f>
        <v>4.2274587570841733E-4</v>
      </c>
      <c r="Q283">
        <f>PRODUCT(INDEX(Overzicht!$B$2:$E$35,MATCH(demand!Q$1,Overzicht!$B$2:$B$35,0),4),INDEX(Verdeelsleutels_percentage!$A:$AB,MATCH(demand!$C283,Verdeelsleutels_percentage!$C:$C,0),MATCH(INDEX(Overzicht!$B$1:$F$35,MATCH(demand!Q$1,Overzicht!$B:$B,0),5),Verdeelsleutels_percentage!$1:$1,0)))</f>
        <v>1.6041611805188969E-3</v>
      </c>
      <c r="R283">
        <f>PRODUCT(INDEX(Overzicht!$B$2:$E$35,MATCH(demand!R$1,Overzicht!$B$2:$B$35,0),4),INDEX(Verdeelsleutels_percentage!$A:$AB,MATCH(demand!$C283,Verdeelsleutels_percentage!$C:$C,0),MATCH(INDEX(Overzicht!$B$1:$F$35,MATCH(demand!R$1,Overzicht!$B:$B,0),5),Verdeelsleutels_percentage!$1:$1,0)))</f>
        <v>2.8706042177706575E-4</v>
      </c>
      <c r="S283">
        <f>PRODUCT(INDEX(Overzicht!$B$2:$E$35,MATCH(demand!S$1,Overzicht!$B$2:$B$35,0),4),INDEX(Verdeelsleutels_percentage!$A:$AB,MATCH(demand!$C283,Verdeelsleutels_percentage!$C:$C,0),MATCH(INDEX(Overzicht!$B$1:$F$35,MATCH(demand!S$1,Overzicht!$B:$B,0),5),Verdeelsleutels_percentage!$1:$1,0)))</f>
        <v>2.2064252026786232E-3</v>
      </c>
      <c r="T283">
        <f>PRODUCT(INDEX(Overzicht!$B$2:$E$35,MATCH(demand!T$1,Overzicht!$B$2:$B$35,0),4),INDEX(Verdeelsleutels_percentage!$A:$AB,MATCH(demand!$C283,Verdeelsleutels_percentage!$C:$C,0),MATCH(INDEX(Overzicht!$B$1:$F$35,MATCH(demand!T$1,Overzicht!$B:$B,0),5),Verdeelsleutels_percentage!$1:$1,0)))</f>
        <v>1.8011634307580596E-3</v>
      </c>
      <c r="U283">
        <f>PRODUCT(INDEX(Overzicht!$B$2:$E$35,MATCH(demand!U$1,Overzicht!$B$2:$B$35,0),4),INDEX(Verdeelsleutels_percentage!$A:$AB,MATCH(demand!$C283,Verdeelsleutels_percentage!$C:$C,0),MATCH(INDEX(Overzicht!$B$1:$F$35,MATCH(demand!U$1,Overzicht!$B:$B,0),5),Verdeelsleutels_percentage!$1:$1,0)))</f>
        <v>5.6286357211189362E-3</v>
      </c>
      <c r="V283">
        <f>PRODUCT(INDEX(Overzicht!$B$2:$E$35,MATCH(demand!V$1,Overzicht!$B$2:$B$35,0),4),INDEX(Verdeelsleutels_percentage!$A:$AB,MATCH(demand!$C283,Verdeelsleutels_percentage!$C:$C,0),MATCH(INDEX(Overzicht!$B$1:$F$35,MATCH(demand!V$1,Overzicht!$B:$B,0),5),Verdeelsleutels_percentage!$1:$1,0)))</f>
        <v>4.9531994345846644E-4</v>
      </c>
      <c r="W283">
        <f>PRODUCT(INDEX(Overzicht!$B$2:$E$35,MATCH(demand!W$1,Overzicht!$B$2:$B$35,0),4),INDEX(Verdeelsleutels_percentage!$A:$AB,MATCH(demand!$C283,Verdeelsleutels_percentage!$C:$C,0),MATCH(INDEX(Overzicht!$B$1:$F$35,MATCH(demand!W$1,Overzicht!$B:$B,0),5),Verdeelsleutels_percentage!$1:$1,0)))</f>
        <v>5.4034902922741792E-3</v>
      </c>
      <c r="X283">
        <f>PRODUCT(INDEX(Overzicht!$B$2:$E$35,MATCH(demand!X$1,Overzicht!$B$2:$B$35,0),4),INDEX(Verdeelsleutels_percentage!$A:$AB,MATCH(demand!$C283,Verdeelsleutels_percentage!$C:$C,0),MATCH(INDEX(Overzicht!$B$1:$F$35,MATCH(demand!X$1,Overzicht!$B:$B,0),5),Verdeelsleutels_percentage!$1:$1,0)))</f>
        <v>2.1323292407770971E-3</v>
      </c>
      <c r="Y283">
        <f>PRODUCT(INDEX(Overzicht!$B$2:$E$35,MATCH(demand!Y$1,Overzicht!$B$2:$B$35,0),4),INDEX(Verdeelsleutels_percentage!$A:$AB,MATCH(demand!$C283,Verdeelsleutels_percentage!$C:$C,0),MATCH(INDEX(Overzicht!$B$1:$F$35,MATCH(demand!Y$1,Overzicht!$B:$B,0),5),Verdeelsleutels_percentage!$1:$1,0)))</f>
        <v>5.2569693831420138E-7</v>
      </c>
      <c r="Z283">
        <f>PRODUCT(INDEX(Overzicht!$B$2:$E$35,MATCH(demand!Z$1,Overzicht!$B$2:$B$35,0),4),INDEX(Verdeelsleutels_percentage!$A:$AB,MATCH(demand!$C283,Verdeelsleutels_percentage!$C:$C,0),MATCH(INDEX(Overzicht!$B$1:$F$35,MATCH(demand!Z$1,Overzicht!$B:$B,0),5),Verdeelsleutels_percentage!$1:$1,0)))</f>
        <v>0</v>
      </c>
      <c r="AA283">
        <f>PRODUCT(INDEX(Overzicht!$B$2:$E$35,MATCH(demand!AA$1,Overzicht!$B$2:$B$35,0),4),INDEX(Verdeelsleutels_percentage!$A:$AB,MATCH(demand!$C283,Verdeelsleutels_percentage!$C:$C,0),MATCH(INDEX(Overzicht!$B$1:$F$35,MATCH(demand!AA$1,Overzicht!$B:$B,0),5),Verdeelsleutels_percentage!$1:$1,0)))</f>
        <v>1.2297004405010561E-5</v>
      </c>
      <c r="AB283">
        <f>PRODUCT(INDEX(Overzicht!$B$2:$E$35,MATCH(demand!AB$1,Overzicht!$B$2:$B$35,0),4),INDEX(Verdeelsleutels_percentage!$A:$AB,MATCH(demand!$C283,Verdeelsleutels_percentage!$C:$C,0),MATCH(INDEX(Overzicht!$B$1:$F$35,MATCH(demand!AB$1,Overzicht!$B:$B,0),5),Verdeelsleutels_percentage!$1:$1,0)))</f>
        <v>2.1142400986381921E-3</v>
      </c>
      <c r="AC283">
        <f>PRODUCT(INDEX(Overzicht!$B$2:$E$35,MATCH(demand!AC$1,Overzicht!$B$2:$B$35,0),4),INDEX(Verdeelsleutels_percentage!$A:$AB,MATCH(demand!$C283,Verdeelsleutels_percentage!$C:$C,0),MATCH(INDEX(Overzicht!$B$1:$F$35,MATCH(demand!AC$1,Overzicht!$B:$B,0),5),Verdeelsleutels_percentage!$1:$1,0)))</f>
        <v>3.3700253462300286E-4</v>
      </c>
      <c r="AD283">
        <f>PRODUCT(INDEX(Overzicht!$B$2:$E$35,MATCH(demand!AD$1,Overzicht!$B$2:$B$35,0),4),INDEX(Verdeelsleutels_percentage!$A:$AB,MATCH(demand!$C283,Verdeelsleutels_percentage!$C:$C,0),MATCH(INDEX(Overzicht!$B$1:$F$35,MATCH(demand!AD$1,Overzicht!$B:$B,0),5),Verdeelsleutels_percentage!$1:$1,0)))</f>
        <v>0</v>
      </c>
      <c r="AE283">
        <f>PRODUCT(INDEX(Overzicht!$B$2:$E$35,MATCH(demand!AE$1,Overzicht!$B$2:$B$35,0),4),INDEX(Verdeelsleutels_percentage!$A:$AB,MATCH(demand!$C283,Verdeelsleutels_percentage!$C:$C,0),MATCH(INDEX(Overzicht!$B$1:$F$35,MATCH(demand!AE$1,Overzicht!$B:$B,0),5),Verdeelsleutels_percentage!$1:$1,0)))</f>
        <v>0</v>
      </c>
      <c r="AF283">
        <f>PRODUCT(INDEX(Overzicht!$B$2:$E$35,MATCH(demand!AF$1,Overzicht!$B$2:$B$35,0),4),INDEX(Verdeelsleutels_percentage!$A:$AB,MATCH(demand!$C283,Verdeelsleutels_percentage!$C:$C,0),MATCH(INDEX(Overzicht!$B$1:$F$35,MATCH(demand!AF$1,Overzicht!$B:$B,0),5),Verdeelsleutels_percentage!$1:$1,0)))</f>
        <v>0</v>
      </c>
      <c r="AG283">
        <f>PRODUCT(INDEX(Overzicht!$B$2:$E$35,MATCH(demand!AG$1,Overzicht!$B$2:$B$35,0),4),INDEX(Verdeelsleutels_percentage!$A:$AB,MATCH(demand!$C283,Verdeelsleutels_percentage!$C:$C,0),MATCH(INDEX(Overzicht!$B$1:$F$35,MATCH(demand!AG$1,Overzicht!$B:$B,0),5),Verdeelsleutels_percentage!$1:$1,0)))</f>
        <v>0</v>
      </c>
      <c r="AH283">
        <f>PRODUCT(INDEX(Overzicht!$B$2:$E$35,MATCH(demand!AH$1,Overzicht!$B$2:$B$35,0),4),INDEX(Verdeelsleutels_percentage!$A:$AB,MATCH(demand!$C283,Verdeelsleutels_percentage!$C:$C,0),MATCH(INDEX(Overzicht!$B$1:$F$35,MATCH(demand!AH$1,Overzicht!$B:$B,0),5),Verdeelsleutels_percentage!$1:$1,0)))</f>
        <v>1.5986105726513729E-4</v>
      </c>
      <c r="AI283">
        <f>PRODUCT(INDEX(Overzicht!$B$2:$E$35,MATCH(demand!AI$1,Overzicht!$B$2:$B$35,0),4),INDEX(Verdeelsleutels_percentage!$A:$AB,MATCH(demand!$C283,Verdeelsleutels_percentage!$C:$C,0),MATCH(INDEX(Overzicht!$B$1:$F$35,MATCH(demand!AI$1,Overzicht!$B:$B,0),5),Verdeelsleutels_percentage!$1:$1,0)))</f>
        <v>2.4594008810021122E-5</v>
      </c>
      <c r="AJ283">
        <f>PRODUCT(INDEX(Overzicht!$B$2:$E$35,MATCH(demand!AJ$1,Overzicht!$B$2:$B$35,0),4),INDEX(Verdeelsleutels_percentage!$A:$AB,MATCH(demand!$C283,Verdeelsleutels_percentage!$C:$C,0),MATCH(INDEX(Overzicht!$B$1:$F$35,MATCH(demand!AJ$1,Overzicht!$B:$B,0),5),Verdeelsleutels_percentage!$1:$1,0)))</f>
        <v>0</v>
      </c>
      <c r="AK283">
        <f>PRODUCT(INDEX(Overzicht!$B$2:$E$35,MATCH(demand!AK$1,Overzicht!$B$2:$B$35,0),4),INDEX(Verdeelsleutels_percentage!$A:$AB,MATCH(demand!$C283,Verdeelsleutels_percentage!$C:$C,0),MATCH(INDEX(Overzicht!$B$1:$F$35,MATCH(demand!AK$1,Overzicht!$B:$B,0),5),Verdeelsleutels_percentage!$1:$1,0)))</f>
        <v>7.0245373799564329E-5</v>
      </c>
      <c r="AL283">
        <f>PRODUCT(INDEX(Overzicht!$B$2:$E$35,MATCH(demand!AL$1,Overzicht!$B$2:$B$35,0),4),INDEX(Verdeelsleutels_percentage!$A:$AB,MATCH(demand!$C283,Verdeelsleutels_percentage!$C:$C,0),MATCH(INDEX(Overzicht!$B$1:$F$35,MATCH(demand!AL$1,Overzicht!$B:$B,0),5),Verdeelsleutels_percentage!$1:$1,0)))</f>
        <v>9.0058171537902979E-4</v>
      </c>
      <c r="AM283">
        <f>PRODUCT(INDEX(Overzicht!$B$2:$E$35,MATCH(demand!AM$1,Overzicht!$B$2:$B$35,0),4),INDEX(Verdeelsleutels_percentage!$A:$AB,MATCH(demand!$C283,Verdeelsleutels_percentage!$C:$C,0),MATCH(INDEX(Overzicht!$B$1:$F$35,MATCH(demand!AM$1,Overzicht!$B:$B,0),5),Verdeelsleutels_percentage!$1:$1,0)))</f>
        <v>1.8011634307580596E-3</v>
      </c>
      <c r="AN283">
        <f>PRODUCT(INDEX(Overzicht!$B$2:$E$35,MATCH(demand!AN$1,Overzicht!$B$2:$B$35,0),4),INDEX(Verdeelsleutels_percentage!$A:$AB,MATCH(demand!$C283,Verdeelsleutels_percentage!$C:$C,0),MATCH(INDEX(Overzicht!$B$1:$F$35,MATCH(demand!AN$1,Overzicht!$B:$B,0),5),Verdeelsleutels_percentage!$1:$1,0)))</f>
        <v>9.0058171537902979E-4</v>
      </c>
      <c r="AO283">
        <f>PRODUCT(INDEX(Overzicht!$B$2:$E$35,MATCH(demand!AO$1,Overzicht!$B$2:$B$35,0),4),INDEX(Verdeelsleutels_percentage!$A:$AB,MATCH(demand!$C283,Verdeelsleutels_percentage!$C:$C,0),MATCH(INDEX(Overzicht!$B$1:$F$35,MATCH(demand!AO$1,Overzicht!$B:$B,0),5),Verdeelsleutels_percentage!$1:$1,0)))</f>
        <v>3.1520360038266044E-3</v>
      </c>
    </row>
    <row r="284" spans="2:41">
      <c r="B284" t="str">
        <f>INDEX('ETLocal datasets'!B:C,MATCH(C284,'ETLocal datasets'!C:C,0),1)</f>
        <v>GM0882</v>
      </c>
      <c r="C284" t="str">
        <f>'ETLocal datasets'!C267</f>
        <v>Landgraaf</v>
      </c>
      <c r="D284">
        <f t="shared" si="22"/>
        <v>1.6439734301682649E-2</v>
      </c>
      <c r="E284">
        <f t="shared" si="23"/>
        <v>8.3479242644660959E-2</v>
      </c>
      <c r="F284">
        <f t="shared" si="24"/>
        <v>2.2838894645305686E-2</v>
      </c>
      <c r="G284">
        <f t="shared" si="25"/>
        <v>4.6982868984628841E-2</v>
      </c>
      <c r="H284">
        <f>PRODUCT(INDEX(Overzicht!$B$2:$E$35,MATCH(demand!H$1,Overzicht!$B$2:$B$35,0),4),INDEX(Verdeelsleutels_percentage!$A:$AB,MATCH(demand!$C284,Verdeelsleutels_percentage!$C:$C,0),MATCH(INDEX(Overzicht!$B$1:$F$35,MATCH(demand!H$1,Overzicht!$B:$B,0),5),Verdeelsleutels_percentage!$1:$1,0)))</f>
        <v>2.2838894645305686E-2</v>
      </c>
      <c r="I284">
        <f>PRODUCT(INDEX(Overzicht!$B$2:$E$35,MATCH(demand!I$1,Overzicht!$B$2:$B$35,0),4),INDEX(Verdeelsleutels_percentage!$A:$AB,MATCH(demand!$C284,Verdeelsleutels_percentage!$C:$C,0),MATCH(INDEX(Overzicht!$B$1:$F$35,MATCH(demand!I$1,Overzicht!$B:$B,0),5),Verdeelsleutels_percentage!$1:$1,0)))</f>
        <v>1.0945066238507602E-3</v>
      </c>
      <c r="J284">
        <f>PRODUCT(INDEX(Overzicht!$B$2:$E$35,MATCH(demand!J$1,Overzicht!$B$2:$B$35,0),4),INDEX(Verdeelsleutels_percentage!$A:$AB,MATCH(demand!$C284,Verdeelsleutels_percentage!$C:$C,0),MATCH(INDEX(Overzicht!$B$1:$F$35,MATCH(demand!J$1,Overzicht!$B:$B,0),5),Verdeelsleutels_percentage!$1:$1,0)))</f>
        <v>5.2203187760698705E-3</v>
      </c>
      <c r="K284">
        <f>PRODUCT(INDEX(Overzicht!$B$2:$E$35,MATCH(demand!K$1,Overzicht!$B$2:$B$35,0),4),INDEX(Verdeelsleutels_percentage!$A:$AB,MATCH(demand!$C284,Verdeelsleutels_percentage!$C:$C,0),MATCH(INDEX(Overzicht!$B$1:$F$35,MATCH(demand!K$1,Overzicht!$B:$B,0),5),Verdeelsleutels_percentage!$1:$1,0)))</f>
        <v>1.2769243944925536E-4</v>
      </c>
      <c r="L284">
        <f>PRODUCT(INDEX(Overzicht!$B$2:$E$35,MATCH(demand!L$1,Overzicht!$B$2:$B$35,0),4),INDEX(Verdeelsleutels_percentage!$A:$AB,MATCH(demand!$C284,Verdeelsleutels_percentage!$C:$C,0),MATCH(INDEX(Overzicht!$B$1:$F$35,MATCH(demand!L$1,Overzicht!$B:$B,0),5),Verdeelsleutels_percentage!$1:$1,0)))</f>
        <v>7.8304781641048062E-3</v>
      </c>
      <c r="M284">
        <f>PRODUCT(INDEX(Overzicht!$B$2:$E$35,MATCH(demand!M$1,Overzicht!$B$2:$B$35,0),4),INDEX(Verdeelsleutels_percentage!$A:$AB,MATCH(demand!$C284,Verdeelsleutels_percentage!$C:$C,0),MATCH(INDEX(Overzicht!$B$1:$F$35,MATCH(demand!M$1,Overzicht!$B:$B,0),5),Verdeelsleutels_percentage!$1:$1,0)))</f>
        <v>9.7107491519279085E-5</v>
      </c>
      <c r="N284">
        <f>PRODUCT(INDEX(Overzicht!$B$2:$E$35,MATCH(demand!N$1,Overzicht!$B$2:$B$35,0),4),INDEX(Verdeelsleutels_percentage!$A:$AB,MATCH(demand!$C284,Verdeelsleutels_percentage!$C:$C,0),MATCH(INDEX(Overzicht!$B$1:$F$35,MATCH(demand!N$1,Overzicht!$B:$B,0),5),Verdeelsleutels_percentage!$1:$1,0)))</f>
        <v>1.61962636740293E-3</v>
      </c>
      <c r="O284">
        <f>PRODUCT(INDEX(Overzicht!$B$2:$E$35,MATCH(demand!O$1,Overzicht!$B$2:$B$35,0),4),INDEX(Verdeelsleutels_percentage!$A:$AB,MATCH(demand!$C284,Verdeelsleutels_percentage!$C:$C,0),MATCH(INDEX(Overzicht!$B$1:$F$35,MATCH(demand!O$1,Overzicht!$B:$B,0),5),Verdeelsleutels_percentage!$1:$1,0)))</f>
        <v>0</v>
      </c>
      <c r="P284">
        <f>PRODUCT(INDEX(Overzicht!$B$2:$E$35,MATCH(demand!P$1,Overzicht!$B$2:$B$35,0),4),INDEX(Verdeelsleutels_percentage!$A:$AB,MATCH(demand!$C284,Verdeelsleutels_percentage!$C:$C,0),MATCH(INDEX(Overzicht!$B$1:$F$35,MATCH(demand!P$1,Overzicht!$B:$B,0),5),Verdeelsleutels_percentage!$1:$1,0)))</f>
        <v>7.0375046131999143E-5</v>
      </c>
      <c r="Q284">
        <f>PRODUCT(INDEX(Overzicht!$B$2:$E$35,MATCH(demand!Q$1,Overzicht!$B$2:$B$35,0),4),INDEX(Verdeelsleutels_percentage!$A:$AB,MATCH(demand!$C284,Verdeelsleutels_percentage!$C:$C,0),MATCH(INDEX(Overzicht!$B$1:$F$35,MATCH(demand!Q$1,Overzicht!$B:$B,0),5),Verdeelsleutels_percentage!$1:$1,0)))</f>
        <v>7.7489106832287144E-3</v>
      </c>
      <c r="R284">
        <f>PRODUCT(INDEX(Overzicht!$B$2:$E$35,MATCH(demand!R$1,Overzicht!$B$2:$B$35,0),4),INDEX(Verdeelsleutels_percentage!$A:$AB,MATCH(demand!$C284,Verdeelsleutels_percentage!$C:$C,0),MATCH(INDEX(Overzicht!$B$1:$F$35,MATCH(demand!R$1,Overzicht!$B:$B,0),5),Verdeelsleutels_percentage!$1:$1,0)))</f>
        <v>1.3866471748935592E-3</v>
      </c>
      <c r="S284">
        <f>PRODUCT(INDEX(Overzicht!$B$2:$E$35,MATCH(demand!S$1,Overzicht!$B$2:$B$35,0),4),INDEX(Verdeelsleutels_percentage!$A:$AB,MATCH(demand!$C284,Verdeelsleutels_percentage!$C:$C,0),MATCH(INDEX(Overzicht!$B$1:$F$35,MATCH(demand!S$1,Overzicht!$B:$B,0),5),Verdeelsleutels_percentage!$1:$1,0)))</f>
        <v>1.0658150834475986E-2</v>
      </c>
      <c r="T284">
        <f>PRODUCT(INDEX(Overzicht!$B$2:$E$35,MATCH(demand!T$1,Overzicht!$B$2:$B$35,0),4),INDEX(Verdeelsleutels_percentage!$A:$AB,MATCH(demand!$C284,Verdeelsleutels_percentage!$C:$C,0),MATCH(INDEX(Overzicht!$B$1:$F$35,MATCH(demand!T$1,Overzicht!$B:$B,0),5),Verdeelsleutels_percentage!$1:$1,0)))</f>
        <v>8.7005312934497845E-3</v>
      </c>
      <c r="U284">
        <f>PRODUCT(INDEX(Overzicht!$B$2:$E$35,MATCH(demand!U$1,Overzicht!$B$2:$B$35,0),4),INDEX(Verdeelsleutels_percentage!$A:$AB,MATCH(demand!$C284,Verdeelsleutels_percentage!$C:$C,0),MATCH(INDEX(Overzicht!$B$1:$F$35,MATCH(demand!U$1,Overzicht!$B:$B,0),5),Verdeelsleutels_percentage!$1:$1,0)))</f>
        <v>2.7189160292030577E-2</v>
      </c>
      <c r="V284">
        <f>PRODUCT(INDEX(Overzicht!$B$2:$E$35,MATCH(demand!V$1,Overzicht!$B$2:$B$35,0),4),INDEX(Verdeelsleutels_percentage!$A:$AB,MATCH(demand!$C284,Verdeelsleutels_percentage!$C:$C,0),MATCH(INDEX(Overzicht!$B$1:$F$35,MATCH(demand!V$1,Overzicht!$B:$B,0),5),Verdeelsleutels_percentage!$1:$1,0)))</f>
        <v>2.3926461056986911E-3</v>
      </c>
      <c r="W284">
        <f>PRODUCT(INDEX(Overzicht!$B$2:$E$35,MATCH(demand!W$1,Overzicht!$B$2:$B$35,0),4),INDEX(Verdeelsleutels_percentage!$A:$AB,MATCH(demand!$C284,Verdeelsleutels_percentage!$C:$C,0),MATCH(INDEX(Overzicht!$B$1:$F$35,MATCH(demand!W$1,Overzicht!$B:$B,0),5),Verdeelsleutels_percentage!$1:$1,0)))</f>
        <v>2.6101593880349355E-2</v>
      </c>
      <c r="X284">
        <f>PRODUCT(INDEX(Overzicht!$B$2:$E$35,MATCH(demand!X$1,Overzicht!$B$2:$B$35,0),4),INDEX(Verdeelsleutels_percentage!$A:$AB,MATCH(demand!$C284,Verdeelsleutels_percentage!$C:$C,0),MATCH(INDEX(Overzicht!$B$1:$F$35,MATCH(demand!X$1,Overzicht!$B:$B,0),5),Verdeelsleutels_percentage!$1:$1,0)))</f>
        <v>2.059952530254637E-3</v>
      </c>
      <c r="Y284">
        <f>PRODUCT(INDEX(Overzicht!$B$2:$E$35,MATCH(demand!Y$1,Overzicht!$B$2:$B$35,0),4),INDEX(Verdeelsleutels_percentage!$A:$AB,MATCH(demand!$C284,Verdeelsleutels_percentage!$C:$C,0),MATCH(INDEX(Overzicht!$B$1:$F$35,MATCH(demand!Y$1,Overzicht!$B:$B,0),5),Verdeelsleutels_percentage!$1:$1,0)))</f>
        <v>2.7756798342989834E-7</v>
      </c>
      <c r="Z284">
        <f>PRODUCT(INDEX(Overzicht!$B$2:$E$35,MATCH(demand!Z$1,Overzicht!$B$2:$B$35,0),4),INDEX(Verdeelsleutels_percentage!$A:$AB,MATCH(demand!$C284,Verdeelsleutels_percentage!$C:$C,0),MATCH(INDEX(Overzicht!$B$1:$F$35,MATCH(demand!Z$1,Overzicht!$B:$B,0),5),Verdeelsleutels_percentage!$1:$1,0)))</f>
        <v>0</v>
      </c>
      <c r="AA284">
        <f>PRODUCT(INDEX(Overzicht!$B$2:$E$35,MATCH(demand!AA$1,Overzicht!$B$2:$B$35,0),4),INDEX(Verdeelsleutels_percentage!$A:$AB,MATCH(demand!$C284,Verdeelsleutels_percentage!$C:$C,0),MATCH(INDEX(Overzicht!$B$1:$F$35,MATCH(demand!AA$1,Overzicht!$B:$B,0),5),Verdeelsleutels_percentage!$1:$1,0)))</f>
        <v>6.4928183258455754E-6</v>
      </c>
      <c r="AB284">
        <f>PRODUCT(INDEX(Overzicht!$B$2:$E$35,MATCH(demand!AB$1,Overzicht!$B$2:$B$35,0),4),INDEX(Verdeelsleutels_percentage!$A:$AB,MATCH(demand!$C284,Verdeelsleutels_percentage!$C:$C,0),MATCH(INDEX(Overzicht!$B$1:$F$35,MATCH(demand!AB$1,Overzicht!$B:$B,0),5),Verdeelsleutels_percentage!$1:$1,0)))</f>
        <v>1.0923903067680828E-2</v>
      </c>
      <c r="AC284">
        <f>PRODUCT(INDEX(Overzicht!$B$2:$E$35,MATCH(demand!AC$1,Overzicht!$B$2:$B$35,0),4),INDEX(Verdeelsleutels_percentage!$A:$AB,MATCH(demand!$C284,Verdeelsleutels_percentage!$C:$C,0),MATCH(INDEX(Overzicht!$B$1:$F$35,MATCH(demand!AC$1,Overzicht!$B:$B,0),5),Verdeelsleutels_percentage!$1:$1,0)))</f>
        <v>6.0976942830321442E-4</v>
      </c>
      <c r="AD284">
        <f>PRODUCT(INDEX(Overzicht!$B$2:$E$35,MATCH(demand!AD$1,Overzicht!$B$2:$B$35,0),4),INDEX(Verdeelsleutels_percentage!$A:$AB,MATCH(demand!$C284,Verdeelsleutels_percentage!$C:$C,0),MATCH(INDEX(Overzicht!$B$1:$F$35,MATCH(demand!AD$1,Overzicht!$B:$B,0),5),Verdeelsleutels_percentage!$1:$1,0)))</f>
        <v>0</v>
      </c>
      <c r="AE284">
        <f>PRODUCT(INDEX(Overzicht!$B$2:$E$35,MATCH(demand!AE$1,Overzicht!$B$2:$B$35,0),4),INDEX(Verdeelsleutels_percentage!$A:$AB,MATCH(demand!$C284,Verdeelsleutels_percentage!$C:$C,0),MATCH(INDEX(Overzicht!$B$1:$F$35,MATCH(demand!AE$1,Overzicht!$B:$B,0),5),Verdeelsleutels_percentage!$1:$1,0)))</f>
        <v>0</v>
      </c>
      <c r="AF284">
        <f>PRODUCT(INDEX(Overzicht!$B$2:$E$35,MATCH(demand!AF$1,Overzicht!$B$2:$B$35,0),4),INDEX(Verdeelsleutels_percentage!$A:$AB,MATCH(demand!$C284,Verdeelsleutels_percentage!$C:$C,0),MATCH(INDEX(Overzicht!$B$1:$F$35,MATCH(demand!AF$1,Overzicht!$B:$B,0),5),Verdeelsleutels_percentage!$1:$1,0)))</f>
        <v>0</v>
      </c>
      <c r="AG284">
        <f>PRODUCT(INDEX(Overzicht!$B$2:$E$35,MATCH(demand!AG$1,Overzicht!$B$2:$B$35,0),4),INDEX(Verdeelsleutels_percentage!$A:$AB,MATCH(demand!$C284,Verdeelsleutels_percentage!$C:$C,0),MATCH(INDEX(Overzicht!$B$1:$F$35,MATCH(demand!AG$1,Overzicht!$B:$B,0),5),Verdeelsleutels_percentage!$1:$1,0)))</f>
        <v>0</v>
      </c>
      <c r="AH284">
        <f>PRODUCT(INDEX(Overzicht!$B$2:$E$35,MATCH(demand!AH$1,Overzicht!$B$2:$B$35,0),4),INDEX(Verdeelsleutels_percentage!$A:$AB,MATCH(demand!$C284,Verdeelsleutels_percentage!$C:$C,0),MATCH(INDEX(Overzicht!$B$1:$F$35,MATCH(demand!AH$1,Overzicht!$B:$B,0),5),Verdeelsleutels_percentage!$1:$1,0)))</f>
        <v>8.4406638235992476E-5</v>
      </c>
      <c r="AI284">
        <f>PRODUCT(INDEX(Overzicht!$B$2:$E$35,MATCH(demand!AI$1,Overzicht!$B$2:$B$35,0),4),INDEX(Verdeelsleutels_percentage!$A:$AB,MATCH(demand!$C284,Verdeelsleutels_percentage!$C:$C,0),MATCH(INDEX(Overzicht!$B$1:$F$35,MATCH(demand!AI$1,Overzicht!$B:$B,0),5),Verdeelsleutels_percentage!$1:$1,0)))</f>
        <v>1.2985636651691151E-5</v>
      </c>
      <c r="AJ284">
        <f>PRODUCT(INDEX(Overzicht!$B$2:$E$35,MATCH(demand!AJ$1,Overzicht!$B$2:$B$35,0),4),INDEX(Verdeelsleutels_percentage!$A:$AB,MATCH(demand!$C284,Verdeelsleutels_percentage!$C:$C,0),MATCH(INDEX(Overzicht!$B$1:$F$35,MATCH(demand!AJ$1,Overzicht!$B:$B,0),5),Verdeelsleutels_percentage!$1:$1,0)))</f>
        <v>0</v>
      </c>
      <c r="AK284">
        <f>PRODUCT(INDEX(Overzicht!$B$2:$E$35,MATCH(demand!AK$1,Overzicht!$B$2:$B$35,0),4),INDEX(Verdeelsleutels_percentage!$A:$AB,MATCH(demand!$C284,Verdeelsleutels_percentage!$C:$C,0),MATCH(INDEX(Overzicht!$B$1:$F$35,MATCH(demand!AK$1,Overzicht!$B:$B,0),5),Verdeelsleutels_percentage!$1:$1,0)))</f>
        <v>3.3932072044454159E-4</v>
      </c>
      <c r="AL284">
        <f>PRODUCT(INDEX(Overzicht!$B$2:$E$35,MATCH(demand!AL$1,Overzicht!$B$2:$B$35,0),4),INDEX(Verdeelsleutels_percentage!$A:$AB,MATCH(demand!$C284,Verdeelsleutels_percentage!$C:$C,0),MATCH(INDEX(Overzicht!$B$1:$F$35,MATCH(demand!AL$1,Overzicht!$B:$B,0),5),Verdeelsleutels_percentage!$1:$1,0)))</f>
        <v>4.3502656467248923E-3</v>
      </c>
      <c r="AM284">
        <f>PRODUCT(INDEX(Overzicht!$B$2:$E$35,MATCH(demand!AM$1,Overzicht!$B$2:$B$35,0),4),INDEX(Verdeelsleutels_percentage!$A:$AB,MATCH(demand!$C284,Verdeelsleutels_percentage!$C:$C,0),MATCH(INDEX(Overzicht!$B$1:$F$35,MATCH(demand!AM$1,Overzicht!$B:$B,0),5),Verdeelsleutels_percentage!$1:$1,0)))</f>
        <v>8.7005312934497845E-3</v>
      </c>
      <c r="AN284">
        <f>PRODUCT(INDEX(Overzicht!$B$2:$E$35,MATCH(demand!AN$1,Overzicht!$B$2:$B$35,0),4),INDEX(Verdeelsleutels_percentage!$A:$AB,MATCH(demand!$C284,Verdeelsleutels_percentage!$C:$C,0),MATCH(INDEX(Overzicht!$B$1:$F$35,MATCH(demand!AN$1,Overzicht!$B:$B,0),5),Verdeelsleutels_percentage!$1:$1,0)))</f>
        <v>4.3502656467248923E-3</v>
      </c>
      <c r="AO284">
        <f>PRODUCT(INDEX(Overzicht!$B$2:$E$35,MATCH(demand!AO$1,Overzicht!$B$2:$B$35,0),4),INDEX(Verdeelsleutels_percentage!$A:$AB,MATCH(demand!$C284,Verdeelsleutels_percentage!$C:$C,0),MATCH(INDEX(Overzicht!$B$1:$F$35,MATCH(demand!AO$1,Overzicht!$B:$B,0),5),Verdeelsleutels_percentage!$1:$1,0)))</f>
        <v>1.5225929763537123E-2</v>
      </c>
    </row>
    <row r="285" spans="2:41">
      <c r="B285" t="str">
        <f>INDEX('ETLocal datasets'!B:C,MATCH(C285,'ETLocal datasets'!C:C,0),1)</f>
        <v>GM0888</v>
      </c>
      <c r="C285" t="str">
        <f>'ETLocal datasets'!C268</f>
        <v>Beek</v>
      </c>
      <c r="D285">
        <f t="shared" si="22"/>
        <v>1.0654491351380004E-2</v>
      </c>
      <c r="E285">
        <f t="shared" si="23"/>
        <v>3.3984025275180692E-2</v>
      </c>
      <c r="F285">
        <f t="shared" si="24"/>
        <v>9.677868447369696E-3</v>
      </c>
      <c r="G285">
        <f t="shared" si="25"/>
        <v>1.9908757948874804E-2</v>
      </c>
      <c r="H285">
        <f>PRODUCT(INDEX(Overzicht!$B$2:$E$35,MATCH(demand!H$1,Overzicht!$B$2:$B$35,0),4),INDEX(Verdeelsleutels_percentage!$A:$AB,MATCH(demand!$C285,Verdeelsleutels_percentage!$C:$C,0),MATCH(INDEX(Overzicht!$B$1:$F$35,MATCH(demand!H$1,Overzicht!$B:$B,0),5),Verdeelsleutels_percentage!$1:$1,0)))</f>
        <v>9.677868447369696E-3</v>
      </c>
      <c r="I285">
        <f>PRODUCT(INDEX(Overzicht!$B$2:$E$35,MATCH(demand!I$1,Overzicht!$B$2:$B$35,0),4),INDEX(Verdeelsleutels_percentage!$A:$AB,MATCH(demand!$C285,Verdeelsleutels_percentage!$C:$C,0),MATCH(INDEX(Overzicht!$B$1:$F$35,MATCH(demand!I$1,Overzicht!$B:$B,0),5),Verdeelsleutels_percentage!$1:$1,0)))</f>
        <v>1.828691683275154E-3</v>
      </c>
      <c r="J285">
        <f>PRODUCT(INDEX(Overzicht!$B$2:$E$35,MATCH(demand!J$1,Overzicht!$B$2:$B$35,0),4),INDEX(Verdeelsleutels_percentage!$A:$AB,MATCH(demand!$C285,Verdeelsleutels_percentage!$C:$C,0),MATCH(INDEX(Overzicht!$B$1:$F$35,MATCH(demand!J$1,Overzicht!$B:$B,0),5),Verdeelsleutels_percentage!$1:$1,0)))</f>
        <v>2.2120842165416449E-3</v>
      </c>
      <c r="K285">
        <f>PRODUCT(INDEX(Overzicht!$B$2:$E$35,MATCH(demand!K$1,Overzicht!$B$2:$B$35,0),4),INDEX(Verdeelsleutels_percentage!$A:$AB,MATCH(demand!$C285,Verdeelsleutels_percentage!$C:$C,0),MATCH(INDEX(Overzicht!$B$1:$F$35,MATCH(demand!K$1,Overzicht!$B:$B,0),5),Verdeelsleutels_percentage!$1:$1,0)))</f>
        <v>2.1334736304876798E-4</v>
      </c>
      <c r="L285">
        <f>PRODUCT(INDEX(Overzicht!$B$2:$E$35,MATCH(demand!L$1,Overzicht!$B$2:$B$35,0),4),INDEX(Verdeelsleutels_percentage!$A:$AB,MATCH(demand!$C285,Verdeelsleutels_percentage!$C:$C,0),MATCH(INDEX(Overzicht!$B$1:$F$35,MATCH(demand!L$1,Overzicht!$B:$B,0),5),Verdeelsleutels_percentage!$1:$1,0)))</f>
        <v>3.3181263248124671E-3</v>
      </c>
      <c r="M285">
        <f>PRODUCT(INDEX(Overzicht!$B$2:$E$35,MATCH(demand!M$1,Overzicht!$B$2:$B$35,0),4),INDEX(Verdeelsleutels_percentage!$A:$AB,MATCH(demand!$C285,Verdeelsleutels_percentage!$C:$C,0),MATCH(INDEX(Overzicht!$B$1:$F$35,MATCH(demand!M$1,Overzicht!$B:$B,0),5),Verdeelsleutels_percentage!$1:$1,0)))</f>
        <v>8.5972499158401745E-4</v>
      </c>
      <c r="N285">
        <f>PRODUCT(INDEX(Overzicht!$B$2:$E$35,MATCH(demand!N$1,Overzicht!$B$2:$B$35,0),4),INDEX(Verdeelsleutels_percentage!$A:$AB,MATCH(demand!$C285,Verdeelsleutels_percentage!$C:$C,0),MATCH(INDEX(Overzicht!$B$1:$F$35,MATCH(demand!N$1,Overzicht!$B:$B,0),5),Verdeelsleutels_percentage!$1:$1,0)))</f>
        <v>9.3669084797344375E-4</v>
      </c>
      <c r="O285">
        <f>PRODUCT(INDEX(Overzicht!$B$2:$E$35,MATCH(demand!O$1,Overzicht!$B$2:$B$35,0),4),INDEX(Verdeelsleutels_percentage!$A:$AB,MATCH(demand!$C285,Verdeelsleutels_percentage!$C:$C,0),MATCH(INDEX(Overzicht!$B$1:$F$35,MATCH(demand!O$1,Overzicht!$B:$B,0),5),Verdeelsleutels_percentage!$1:$1,0)))</f>
        <v>0</v>
      </c>
      <c r="P285">
        <f>PRODUCT(INDEX(Overzicht!$B$2:$E$35,MATCH(demand!P$1,Overzicht!$B$2:$B$35,0),4),INDEX(Verdeelsleutels_percentage!$A:$AB,MATCH(demand!$C285,Verdeelsleutels_percentage!$C:$C,0),MATCH(INDEX(Overzicht!$B$1:$F$35,MATCH(demand!P$1,Overzicht!$B:$B,0),5),Verdeelsleutels_percentage!$1:$1,0)))</f>
        <v>1.3638882179948001E-3</v>
      </c>
      <c r="Q285">
        <f>PRODUCT(INDEX(Overzicht!$B$2:$E$35,MATCH(demand!Q$1,Overzicht!$B$2:$B$35,0),4),INDEX(Verdeelsleutels_percentage!$A:$AB,MATCH(demand!$C285,Verdeelsleutels_percentage!$C:$C,0),MATCH(INDEX(Overzicht!$B$1:$F$35,MATCH(demand!Q$1,Overzicht!$B:$B,0),5),Verdeelsleutels_percentage!$1:$1,0)))</f>
        <v>3.2835625089290038E-3</v>
      </c>
      <c r="R285">
        <f>PRODUCT(INDEX(Overzicht!$B$2:$E$35,MATCH(demand!R$1,Overzicht!$B$2:$B$35,0),4),INDEX(Verdeelsleutels_percentage!$A:$AB,MATCH(demand!$C285,Verdeelsleutels_percentage!$C:$C,0),MATCH(INDEX(Overzicht!$B$1:$F$35,MATCH(demand!R$1,Overzicht!$B:$B,0),5),Verdeelsleutels_percentage!$1:$1,0)))</f>
        <v>5.8758487001887437E-4</v>
      </c>
      <c r="S285">
        <f>PRODUCT(INDEX(Overzicht!$B$2:$E$35,MATCH(demand!S$1,Overzicht!$B$2:$B$35,0),4),INDEX(Verdeelsleutels_percentage!$A:$AB,MATCH(demand!$C285,Verdeelsleutels_percentage!$C:$C,0),MATCH(INDEX(Overzicht!$B$1:$F$35,MATCH(demand!S$1,Overzicht!$B:$B,0),5),Verdeelsleutels_percentage!$1:$1,0)))</f>
        <v>4.5163386087725254E-3</v>
      </c>
      <c r="T285">
        <f>PRODUCT(INDEX(Overzicht!$B$2:$E$35,MATCH(demand!T$1,Overzicht!$B$2:$B$35,0),4),INDEX(Verdeelsleutels_percentage!$A:$AB,MATCH(demand!$C285,Verdeelsleutels_percentage!$C:$C,0),MATCH(INDEX(Overzicht!$B$1:$F$35,MATCH(demand!T$1,Overzicht!$B:$B,0),5),Verdeelsleutels_percentage!$1:$1,0)))</f>
        <v>3.686807027569408E-3</v>
      </c>
      <c r="U285">
        <f>PRODUCT(INDEX(Overzicht!$B$2:$E$35,MATCH(demand!U$1,Overzicht!$B$2:$B$35,0),4),INDEX(Verdeelsleutels_percentage!$A:$AB,MATCH(demand!$C285,Verdeelsleutels_percentage!$C:$C,0),MATCH(INDEX(Overzicht!$B$1:$F$35,MATCH(demand!U$1,Overzicht!$B:$B,0),5),Verdeelsleutels_percentage!$1:$1,0)))</f>
        <v>1.15212719611544E-2</v>
      </c>
      <c r="V285">
        <f>PRODUCT(INDEX(Overzicht!$B$2:$E$35,MATCH(demand!V$1,Overzicht!$B$2:$B$35,0),4),INDEX(Verdeelsleutels_percentage!$A:$AB,MATCH(demand!$C285,Verdeelsleutels_percentage!$C:$C,0),MATCH(INDEX(Overzicht!$B$1:$F$35,MATCH(demand!V$1,Overzicht!$B:$B,0),5),Verdeelsleutels_percentage!$1:$1,0)))</f>
        <v>1.0138719325815872E-3</v>
      </c>
      <c r="W285">
        <f>PRODUCT(INDEX(Overzicht!$B$2:$E$35,MATCH(demand!W$1,Overzicht!$B$2:$B$35,0),4),INDEX(Verdeelsleutels_percentage!$A:$AB,MATCH(demand!$C285,Verdeelsleutels_percentage!$C:$C,0),MATCH(INDEX(Overzicht!$B$1:$F$35,MATCH(demand!W$1,Overzicht!$B:$B,0),5),Verdeelsleutels_percentage!$1:$1,0)))</f>
        <v>1.1060421082708223E-2</v>
      </c>
      <c r="X285">
        <f>PRODUCT(INDEX(Overzicht!$B$2:$E$35,MATCH(demand!X$1,Overzicht!$B$2:$B$35,0),4),INDEX(Verdeelsleutels_percentage!$A:$AB,MATCH(demand!$C285,Verdeelsleutels_percentage!$C:$C,0),MATCH(INDEX(Overzicht!$B$1:$F$35,MATCH(demand!X$1,Overzicht!$B:$B,0),5),Verdeelsleutels_percentage!$1:$1,0)))</f>
        <v>3.5631611334134263E-4</v>
      </c>
      <c r="Y285">
        <f>PRODUCT(INDEX(Overzicht!$B$2:$E$35,MATCH(demand!Y$1,Overzicht!$B$2:$B$35,0),4),INDEX(Verdeelsleutels_percentage!$A:$AB,MATCH(demand!$C285,Verdeelsleutels_percentage!$C:$C,0),MATCH(INDEX(Overzicht!$B$1:$F$35,MATCH(demand!Y$1,Overzicht!$B:$B,0),5),Verdeelsleutels_percentage!$1:$1,0)))</f>
        <v>4.9090535912395246E-7</v>
      </c>
      <c r="Z285">
        <f>PRODUCT(INDEX(Overzicht!$B$2:$E$35,MATCH(demand!Z$1,Overzicht!$B$2:$B$35,0),4),INDEX(Verdeelsleutels_percentage!$A:$AB,MATCH(demand!$C285,Verdeelsleutels_percentage!$C:$C,0),MATCH(INDEX(Overzicht!$B$1:$F$35,MATCH(demand!Z$1,Overzicht!$B:$B,0),5),Verdeelsleutels_percentage!$1:$1,0)))</f>
        <v>0</v>
      </c>
      <c r="AA285">
        <f>PRODUCT(INDEX(Overzicht!$B$2:$E$35,MATCH(demand!AA$1,Overzicht!$B$2:$B$35,0),4),INDEX(Verdeelsleutels_percentage!$A:$AB,MATCH(demand!$C285,Verdeelsleutels_percentage!$C:$C,0),MATCH(INDEX(Overzicht!$B$1:$F$35,MATCH(demand!AA$1,Overzicht!$B:$B,0),5),Verdeelsleutels_percentage!$1:$1,0)))</f>
        <v>1.1483166295297135E-5</v>
      </c>
      <c r="AB285">
        <f>PRODUCT(INDEX(Overzicht!$B$2:$E$35,MATCH(demand!AB$1,Overzicht!$B$2:$B$35,0),4),INDEX(Verdeelsleutels_percentage!$A:$AB,MATCH(demand!$C285,Verdeelsleutels_percentage!$C:$C,0),MATCH(INDEX(Overzicht!$B$1:$F$35,MATCH(demand!AB$1,Overzicht!$B:$B,0),5),Verdeelsleutels_percentage!$1:$1,0)))</f>
        <v>3.4786870934365986E-3</v>
      </c>
      <c r="AC285">
        <f>PRODUCT(INDEX(Overzicht!$B$2:$E$35,MATCH(demand!AC$1,Overzicht!$B$2:$B$35,0),4),INDEX(Verdeelsleutels_percentage!$A:$AB,MATCH(demand!$C285,Verdeelsleutels_percentage!$C:$C,0),MATCH(INDEX(Overzicht!$B$1:$F$35,MATCH(demand!AC$1,Overzicht!$B:$B,0),5),Verdeelsleutels_percentage!$1:$1,0)))</f>
        <v>1.5632633814887761E-4</v>
      </c>
      <c r="AD285">
        <f>PRODUCT(INDEX(Overzicht!$B$2:$E$35,MATCH(demand!AD$1,Overzicht!$B$2:$B$35,0),4),INDEX(Verdeelsleutels_percentage!$A:$AB,MATCH(demand!$C285,Verdeelsleutels_percentage!$C:$C,0),MATCH(INDEX(Overzicht!$B$1:$F$35,MATCH(demand!AD$1,Overzicht!$B:$B,0),5),Verdeelsleutels_percentage!$1:$1,0)))</f>
        <v>0</v>
      </c>
      <c r="AE285">
        <f>PRODUCT(INDEX(Overzicht!$B$2:$E$35,MATCH(demand!AE$1,Overzicht!$B$2:$B$35,0),4),INDEX(Verdeelsleutels_percentage!$A:$AB,MATCH(demand!$C285,Verdeelsleutels_percentage!$C:$C,0),MATCH(INDEX(Overzicht!$B$1:$F$35,MATCH(demand!AE$1,Overzicht!$B:$B,0),5),Verdeelsleutels_percentage!$1:$1,0)))</f>
        <v>0</v>
      </c>
      <c r="AF285">
        <f>PRODUCT(INDEX(Overzicht!$B$2:$E$35,MATCH(demand!AF$1,Overzicht!$B$2:$B$35,0),4),INDEX(Verdeelsleutels_percentage!$A:$AB,MATCH(demand!$C285,Verdeelsleutels_percentage!$C:$C,0),MATCH(INDEX(Overzicht!$B$1:$F$35,MATCH(demand!AF$1,Overzicht!$B:$B,0),5),Verdeelsleutels_percentage!$1:$1,0)))</f>
        <v>0</v>
      </c>
      <c r="AG285">
        <f>PRODUCT(INDEX(Overzicht!$B$2:$E$35,MATCH(demand!AG$1,Overzicht!$B$2:$B$35,0),4),INDEX(Verdeelsleutels_percentage!$A:$AB,MATCH(demand!$C285,Verdeelsleutels_percentage!$C:$C,0),MATCH(INDEX(Overzicht!$B$1:$F$35,MATCH(demand!AG$1,Overzicht!$B:$B,0),5),Verdeelsleutels_percentage!$1:$1,0)))</f>
        <v>0</v>
      </c>
      <c r="AH285">
        <f>PRODUCT(INDEX(Overzicht!$B$2:$E$35,MATCH(demand!AH$1,Overzicht!$B$2:$B$35,0),4),INDEX(Verdeelsleutels_percentage!$A:$AB,MATCH(demand!$C285,Verdeelsleutels_percentage!$C:$C,0),MATCH(INDEX(Overzicht!$B$1:$F$35,MATCH(demand!AH$1,Overzicht!$B:$B,0),5),Verdeelsleutels_percentage!$1:$1,0)))</f>
        <v>1.4928116183886276E-4</v>
      </c>
      <c r="AI285">
        <f>PRODUCT(INDEX(Overzicht!$B$2:$E$35,MATCH(demand!AI$1,Overzicht!$B$2:$B$35,0),4),INDEX(Verdeelsleutels_percentage!$A:$AB,MATCH(demand!$C285,Verdeelsleutels_percentage!$C:$C,0),MATCH(INDEX(Overzicht!$B$1:$F$35,MATCH(demand!AI$1,Overzicht!$B:$B,0),5),Verdeelsleutels_percentage!$1:$1,0)))</f>
        <v>2.296633259059427E-5</v>
      </c>
      <c r="AJ285">
        <f>PRODUCT(INDEX(Overzicht!$B$2:$E$35,MATCH(demand!AJ$1,Overzicht!$B$2:$B$35,0),4),INDEX(Verdeelsleutels_percentage!$A:$AB,MATCH(demand!$C285,Verdeelsleutels_percentage!$C:$C,0),MATCH(INDEX(Overzicht!$B$1:$F$35,MATCH(demand!AJ$1,Overzicht!$B:$B,0),5),Verdeelsleutels_percentage!$1:$1,0)))</f>
        <v>0</v>
      </c>
      <c r="AK285">
        <f>PRODUCT(INDEX(Overzicht!$B$2:$E$35,MATCH(demand!AK$1,Overzicht!$B$2:$B$35,0),4),INDEX(Verdeelsleutels_percentage!$A:$AB,MATCH(demand!$C285,Verdeelsleutels_percentage!$C:$C,0),MATCH(INDEX(Overzicht!$B$1:$F$35,MATCH(demand!AK$1,Overzicht!$B:$B,0),5),Verdeelsleutels_percentage!$1:$1,0)))</f>
        <v>1.4378547407520691E-4</v>
      </c>
      <c r="AL285">
        <f>PRODUCT(INDEX(Overzicht!$B$2:$E$35,MATCH(demand!AL$1,Overzicht!$B$2:$B$35,0),4),INDEX(Verdeelsleutels_percentage!$A:$AB,MATCH(demand!$C285,Verdeelsleutels_percentage!$C:$C,0),MATCH(INDEX(Overzicht!$B$1:$F$35,MATCH(demand!AL$1,Overzicht!$B:$B,0),5),Verdeelsleutels_percentage!$1:$1,0)))</f>
        <v>1.843403513784704E-3</v>
      </c>
      <c r="AM285">
        <f>PRODUCT(INDEX(Overzicht!$B$2:$E$35,MATCH(demand!AM$1,Overzicht!$B$2:$B$35,0),4),INDEX(Verdeelsleutels_percentage!$A:$AB,MATCH(demand!$C285,Verdeelsleutels_percentage!$C:$C,0),MATCH(INDEX(Overzicht!$B$1:$F$35,MATCH(demand!AM$1,Overzicht!$B:$B,0),5),Verdeelsleutels_percentage!$1:$1,0)))</f>
        <v>3.686807027569408E-3</v>
      </c>
      <c r="AN285">
        <f>PRODUCT(INDEX(Overzicht!$B$2:$E$35,MATCH(demand!AN$1,Overzicht!$B$2:$B$35,0),4),INDEX(Verdeelsleutels_percentage!$A:$AB,MATCH(demand!$C285,Verdeelsleutels_percentage!$C:$C,0),MATCH(INDEX(Overzicht!$B$1:$F$35,MATCH(demand!AN$1,Overzicht!$B:$B,0),5),Verdeelsleutels_percentage!$1:$1,0)))</f>
        <v>1.843403513784704E-3</v>
      </c>
      <c r="AO285">
        <f>PRODUCT(INDEX(Overzicht!$B$2:$E$35,MATCH(demand!AO$1,Overzicht!$B$2:$B$35,0),4),INDEX(Verdeelsleutels_percentage!$A:$AB,MATCH(demand!$C285,Verdeelsleutels_percentage!$C:$C,0),MATCH(INDEX(Overzicht!$B$1:$F$35,MATCH(demand!AO$1,Overzicht!$B:$B,0),5),Verdeelsleutels_percentage!$1:$1,0)))</f>
        <v>6.4519122982464637E-3</v>
      </c>
    </row>
    <row r="286" spans="2:41">
      <c r="B286" t="str">
        <f>INDEX('ETLocal datasets'!B:C,MATCH(C286,'ETLocal datasets'!C:C,0),1)</f>
        <v>GM0889</v>
      </c>
      <c r="C286" t="str">
        <f>'ETLocal datasets'!C269</f>
        <v>Beesel</v>
      </c>
      <c r="D286">
        <f t="shared" si="22"/>
        <v>1.2871586335493131E-2</v>
      </c>
      <c r="E286">
        <f t="shared" si="23"/>
        <v>3.1589491593003088E-2</v>
      </c>
      <c r="F286">
        <f t="shared" si="24"/>
        <v>8.2136420076584175E-3</v>
      </c>
      <c r="G286">
        <f t="shared" si="25"/>
        <v>1.689663498718303E-2</v>
      </c>
      <c r="H286">
        <f>PRODUCT(INDEX(Overzicht!$B$2:$E$35,MATCH(demand!H$1,Overzicht!$B$2:$B$35,0),4),INDEX(Verdeelsleutels_percentage!$A:$AB,MATCH(demand!$C286,Verdeelsleutels_percentage!$C:$C,0),MATCH(INDEX(Overzicht!$B$1:$F$35,MATCH(demand!H$1,Overzicht!$B:$B,0),5),Verdeelsleutels_percentage!$1:$1,0)))</f>
        <v>8.2136420076584175E-3</v>
      </c>
      <c r="I286">
        <f>PRODUCT(INDEX(Overzicht!$B$2:$E$35,MATCH(demand!I$1,Overzicht!$B$2:$B$35,0),4),INDEX(Verdeelsleutels_percentage!$A:$AB,MATCH(demand!$C286,Verdeelsleutels_percentage!$C:$C,0),MATCH(INDEX(Overzicht!$B$1:$F$35,MATCH(demand!I$1,Overzicht!$B:$B,0),5),Verdeelsleutels_percentage!$1:$1,0)))</f>
        <v>3.3097739575380265E-3</v>
      </c>
      <c r="J286">
        <f>PRODUCT(INDEX(Overzicht!$B$2:$E$35,MATCH(demand!J$1,Overzicht!$B$2:$B$35,0),4),INDEX(Verdeelsleutels_percentage!$A:$AB,MATCH(demand!$C286,Verdeelsleutels_percentage!$C:$C,0),MATCH(INDEX(Overzicht!$B$1:$F$35,MATCH(demand!J$1,Overzicht!$B:$B,0),5),Verdeelsleutels_percentage!$1:$1,0)))</f>
        <v>1.8774038874647808E-3</v>
      </c>
      <c r="K286">
        <f>PRODUCT(INDEX(Overzicht!$B$2:$E$35,MATCH(demand!K$1,Overzicht!$B$2:$B$35,0),4),INDEX(Verdeelsleutels_percentage!$A:$AB,MATCH(demand!$C286,Verdeelsleutels_percentage!$C:$C,0),MATCH(INDEX(Overzicht!$B$1:$F$35,MATCH(demand!K$1,Overzicht!$B:$B,0),5),Verdeelsleutels_percentage!$1:$1,0)))</f>
        <v>3.861402950461031E-4</v>
      </c>
      <c r="L286">
        <f>PRODUCT(INDEX(Overzicht!$B$2:$E$35,MATCH(demand!L$1,Overzicht!$B$2:$B$35,0),4),INDEX(Verdeelsleutels_percentage!$A:$AB,MATCH(demand!$C286,Verdeelsleutels_percentage!$C:$C,0),MATCH(INDEX(Overzicht!$B$1:$F$35,MATCH(demand!L$1,Overzicht!$B:$B,0),5),Verdeelsleutels_percentage!$1:$1,0)))</f>
        <v>2.8161058311971716E-3</v>
      </c>
      <c r="M286">
        <f>PRODUCT(INDEX(Overzicht!$B$2:$E$35,MATCH(demand!M$1,Overzicht!$B$2:$B$35,0),4),INDEX(Verdeelsleutels_percentage!$A:$AB,MATCH(demand!$C286,Verdeelsleutels_percentage!$C:$C,0),MATCH(INDEX(Overzicht!$B$1:$F$35,MATCH(demand!M$1,Overzicht!$B:$B,0),5),Verdeelsleutels_percentage!$1:$1,0)))</f>
        <v>1.1648141669346865E-3</v>
      </c>
      <c r="N286">
        <f>PRODUCT(INDEX(Overzicht!$B$2:$E$35,MATCH(demand!N$1,Overzicht!$B$2:$B$35,0),4),INDEX(Verdeelsleutels_percentage!$A:$AB,MATCH(demand!$C286,Verdeelsleutels_percentage!$C:$C,0),MATCH(INDEX(Overzicht!$B$1:$F$35,MATCH(demand!N$1,Overzicht!$B:$B,0),5),Verdeelsleutels_percentage!$1:$1,0)))</f>
        <v>8.2101517096467517E-4</v>
      </c>
      <c r="O286">
        <f>PRODUCT(INDEX(Overzicht!$B$2:$E$35,MATCH(demand!O$1,Overzicht!$B$2:$B$35,0),4),INDEX(Verdeelsleutels_percentage!$A:$AB,MATCH(demand!$C286,Verdeelsleutels_percentage!$C:$C,0),MATCH(INDEX(Overzicht!$B$1:$F$35,MATCH(demand!O$1,Overzicht!$B:$B,0),5),Verdeelsleutels_percentage!$1:$1,0)))</f>
        <v>0</v>
      </c>
      <c r="P286">
        <f>PRODUCT(INDEX(Overzicht!$B$2:$E$35,MATCH(demand!P$1,Overzicht!$B$2:$B$35,0),4),INDEX(Verdeelsleutels_percentage!$A:$AB,MATCH(demand!$C286,Verdeelsleutels_percentage!$C:$C,0),MATCH(INDEX(Overzicht!$B$1:$F$35,MATCH(demand!P$1,Overzicht!$B:$B,0),5),Verdeelsleutels_percentage!$1:$1,0)))</f>
        <v>2.239611503313409E-3</v>
      </c>
      <c r="Q286">
        <f>PRODUCT(INDEX(Overzicht!$B$2:$E$35,MATCH(demand!Q$1,Overzicht!$B$2:$B$35,0),4),INDEX(Verdeelsleutels_percentage!$A:$AB,MATCH(demand!$C286,Verdeelsleutels_percentage!$C:$C,0),MATCH(INDEX(Overzicht!$B$1:$F$35,MATCH(demand!Q$1,Overzicht!$B:$B,0),5),Verdeelsleutels_percentage!$1:$1,0)))</f>
        <v>2.7867713954555342E-3</v>
      </c>
      <c r="R286">
        <f>PRODUCT(INDEX(Overzicht!$B$2:$E$35,MATCH(demand!R$1,Overzicht!$B$2:$B$35,0),4),INDEX(Verdeelsleutels_percentage!$A:$AB,MATCH(demand!$C286,Verdeelsleutels_percentage!$C:$C,0),MATCH(INDEX(Overzicht!$B$1:$F$35,MATCH(demand!R$1,Overzicht!$B:$B,0),5),Verdeelsleutels_percentage!$1:$1,0)))</f>
        <v>4.9868540760783237E-4</v>
      </c>
      <c r="S286">
        <f>PRODUCT(INDEX(Overzicht!$B$2:$E$35,MATCH(demand!S$1,Overzicht!$B$2:$B$35,0),4),INDEX(Verdeelsleutels_percentage!$A:$AB,MATCH(demand!$C286,Verdeelsleutels_percentage!$C:$C,0),MATCH(INDEX(Overzicht!$B$1:$F$35,MATCH(demand!S$1,Overzicht!$B:$B,0),5),Verdeelsleutels_percentage!$1:$1,0)))</f>
        <v>3.8330329369072615E-3</v>
      </c>
      <c r="T286">
        <f>PRODUCT(INDEX(Overzicht!$B$2:$E$35,MATCH(demand!T$1,Overzicht!$B$2:$B$35,0),4),INDEX(Verdeelsleutels_percentage!$A:$AB,MATCH(demand!$C286,Verdeelsleutels_percentage!$C:$C,0),MATCH(INDEX(Overzicht!$B$1:$F$35,MATCH(demand!T$1,Overzicht!$B:$B,0),5),Verdeelsleutels_percentage!$1:$1,0)))</f>
        <v>3.1290064791079683E-3</v>
      </c>
      <c r="U286">
        <f>PRODUCT(INDEX(Overzicht!$B$2:$E$35,MATCH(demand!U$1,Overzicht!$B$2:$B$35,0),4),INDEX(Verdeelsleutels_percentage!$A:$AB,MATCH(demand!$C286,Verdeelsleutels_percentage!$C:$C,0),MATCH(INDEX(Overzicht!$B$1:$F$35,MATCH(demand!U$1,Overzicht!$B:$B,0),5),Verdeelsleutels_percentage!$1:$1,0)))</f>
        <v>9.7781452472124001E-3</v>
      </c>
      <c r="V286">
        <f>PRODUCT(INDEX(Overzicht!$B$2:$E$35,MATCH(demand!V$1,Overzicht!$B$2:$B$35,0),4),INDEX(Verdeelsleutels_percentage!$A:$AB,MATCH(demand!$C286,Verdeelsleutels_percentage!$C:$C,0),MATCH(INDEX(Overzicht!$B$1:$F$35,MATCH(demand!V$1,Overzicht!$B:$B,0),5),Verdeelsleutels_percentage!$1:$1,0)))</f>
        <v>8.6047678175469136E-4</v>
      </c>
      <c r="W286">
        <f>PRODUCT(INDEX(Overzicht!$B$2:$E$35,MATCH(demand!W$1,Overzicht!$B$2:$B$35,0),4),INDEX(Verdeelsleutels_percentage!$A:$AB,MATCH(demand!$C286,Verdeelsleutels_percentage!$C:$C,0),MATCH(INDEX(Overzicht!$B$1:$F$35,MATCH(demand!W$1,Overzicht!$B:$B,0),5),Verdeelsleutels_percentage!$1:$1,0)))</f>
        <v>9.3870194373239044E-3</v>
      </c>
      <c r="X286">
        <f>PRODUCT(INDEX(Overzicht!$B$2:$E$35,MATCH(demand!X$1,Overzicht!$B$2:$B$35,0),4),INDEX(Verdeelsleutels_percentage!$A:$AB,MATCH(demand!$C286,Verdeelsleutels_percentage!$C:$C,0),MATCH(INDEX(Overzicht!$B$1:$F$35,MATCH(demand!X$1,Overzicht!$B:$B,0),5),Verdeelsleutels_percentage!$1:$1,0)))</f>
        <v>2.1935710727576403E-3</v>
      </c>
      <c r="Y286">
        <f>PRODUCT(INDEX(Overzicht!$B$2:$E$35,MATCH(demand!Y$1,Overzicht!$B$2:$B$35,0),4),INDEX(Verdeelsleutels_percentage!$A:$AB,MATCH(demand!$C286,Verdeelsleutels_percentage!$C:$C,0),MATCH(INDEX(Overzicht!$B$1:$F$35,MATCH(demand!Y$1,Overzicht!$B:$B,0),5),Verdeelsleutels_percentage!$1:$1,0)))</f>
        <v>6.9353763352869916E-7</v>
      </c>
      <c r="Z286">
        <f>PRODUCT(INDEX(Overzicht!$B$2:$E$35,MATCH(demand!Z$1,Overzicht!$B$2:$B$35,0),4),INDEX(Verdeelsleutels_percentage!$A:$AB,MATCH(demand!$C286,Verdeelsleutels_percentage!$C:$C,0),MATCH(INDEX(Overzicht!$B$1:$F$35,MATCH(demand!Z$1,Overzicht!$B:$B,0),5),Verdeelsleutels_percentage!$1:$1,0)))</f>
        <v>0</v>
      </c>
      <c r="AA286">
        <f>PRODUCT(INDEX(Overzicht!$B$2:$E$35,MATCH(demand!AA$1,Overzicht!$B$2:$B$35,0),4),INDEX(Verdeelsleutels_percentage!$A:$AB,MATCH(demand!$C286,Verdeelsleutels_percentage!$C:$C,0),MATCH(INDEX(Overzicht!$B$1:$F$35,MATCH(demand!AA$1,Overzicht!$B:$B,0),5),Verdeelsleutels_percentage!$1:$1,0)))</f>
        <v>1.6223102538683023E-5</v>
      </c>
      <c r="AB286">
        <f>PRODUCT(INDEX(Overzicht!$B$2:$E$35,MATCH(demand!AB$1,Overzicht!$B$2:$B$35,0),4),INDEX(Verdeelsleutels_percentage!$A:$AB,MATCH(demand!$C286,Verdeelsleutels_percentage!$C:$C,0),MATCH(INDEX(Overzicht!$B$1:$F$35,MATCH(demand!AB$1,Overzicht!$B:$B,0),5),Verdeelsleutels_percentage!$1:$1,0)))</f>
        <v>3.762585228370743E-3</v>
      </c>
      <c r="AC286">
        <f>PRODUCT(INDEX(Overzicht!$B$2:$E$35,MATCH(demand!AC$1,Overzicht!$B$2:$B$35,0),4),INDEX(Verdeelsleutels_percentage!$A:$AB,MATCH(demand!$C286,Verdeelsleutels_percentage!$C:$C,0),MATCH(INDEX(Overzicht!$B$1:$F$35,MATCH(demand!AC$1,Overzicht!$B:$B,0),5),Verdeelsleutels_percentage!$1:$1,0)))</f>
        <v>3.9748538912988147E-4</v>
      </c>
      <c r="AD286">
        <f>PRODUCT(INDEX(Overzicht!$B$2:$E$35,MATCH(demand!AD$1,Overzicht!$B$2:$B$35,0),4),INDEX(Verdeelsleutels_percentage!$A:$AB,MATCH(demand!$C286,Verdeelsleutels_percentage!$C:$C,0),MATCH(INDEX(Overzicht!$B$1:$F$35,MATCH(demand!AD$1,Overzicht!$B:$B,0),5),Verdeelsleutels_percentage!$1:$1,0)))</f>
        <v>0</v>
      </c>
      <c r="AE286">
        <f>PRODUCT(INDEX(Overzicht!$B$2:$E$35,MATCH(demand!AE$1,Overzicht!$B$2:$B$35,0),4),INDEX(Verdeelsleutels_percentage!$A:$AB,MATCH(demand!$C286,Verdeelsleutels_percentage!$C:$C,0),MATCH(INDEX(Overzicht!$B$1:$F$35,MATCH(demand!AE$1,Overzicht!$B:$B,0),5),Verdeelsleutels_percentage!$1:$1,0)))</f>
        <v>0</v>
      </c>
      <c r="AF286">
        <f>PRODUCT(INDEX(Overzicht!$B$2:$E$35,MATCH(demand!AF$1,Overzicht!$B$2:$B$35,0),4),INDEX(Verdeelsleutels_percentage!$A:$AB,MATCH(demand!$C286,Verdeelsleutels_percentage!$C:$C,0),MATCH(INDEX(Overzicht!$B$1:$F$35,MATCH(demand!AF$1,Overzicht!$B:$B,0),5),Verdeelsleutels_percentage!$1:$1,0)))</f>
        <v>0</v>
      </c>
      <c r="AG286">
        <f>PRODUCT(INDEX(Overzicht!$B$2:$E$35,MATCH(demand!AG$1,Overzicht!$B$2:$B$35,0),4),INDEX(Verdeelsleutels_percentage!$A:$AB,MATCH(demand!$C286,Verdeelsleutels_percentage!$C:$C,0),MATCH(INDEX(Overzicht!$B$1:$F$35,MATCH(demand!AG$1,Overzicht!$B:$B,0),5),Verdeelsleutels_percentage!$1:$1,0)))</f>
        <v>0</v>
      </c>
      <c r="AH286">
        <f>PRODUCT(INDEX(Overzicht!$B$2:$E$35,MATCH(demand!AH$1,Overzicht!$B$2:$B$35,0),4),INDEX(Verdeelsleutels_percentage!$A:$AB,MATCH(demand!$C286,Verdeelsleutels_percentage!$C:$C,0),MATCH(INDEX(Overzicht!$B$1:$F$35,MATCH(demand!AH$1,Overzicht!$B:$B,0),5),Verdeelsleutels_percentage!$1:$1,0)))</f>
        <v>2.1090033300287932E-4</v>
      </c>
      <c r="AI286">
        <f>PRODUCT(INDEX(Overzicht!$B$2:$E$35,MATCH(demand!AI$1,Overzicht!$B$2:$B$35,0),4),INDEX(Verdeelsleutels_percentage!$A:$AB,MATCH(demand!$C286,Verdeelsleutels_percentage!$C:$C,0),MATCH(INDEX(Overzicht!$B$1:$F$35,MATCH(demand!AI$1,Overzicht!$B:$B,0),5),Verdeelsleutels_percentage!$1:$1,0)))</f>
        <v>3.2446205077366046E-5</v>
      </c>
      <c r="AJ286">
        <f>PRODUCT(INDEX(Overzicht!$B$2:$E$35,MATCH(demand!AJ$1,Overzicht!$B$2:$B$35,0),4),INDEX(Verdeelsleutels_percentage!$A:$AB,MATCH(demand!$C286,Verdeelsleutels_percentage!$C:$C,0),MATCH(INDEX(Overzicht!$B$1:$F$35,MATCH(demand!AJ$1,Overzicht!$B:$B,0),5),Verdeelsleutels_percentage!$1:$1,0)))</f>
        <v>0</v>
      </c>
      <c r="AK286">
        <f>PRODUCT(INDEX(Overzicht!$B$2:$E$35,MATCH(demand!AK$1,Overzicht!$B$2:$B$35,0),4),INDEX(Verdeelsleutels_percentage!$A:$AB,MATCH(demand!$C286,Verdeelsleutels_percentage!$C:$C,0),MATCH(INDEX(Overzicht!$B$1:$F$35,MATCH(demand!AK$1,Overzicht!$B:$B,0),5),Verdeelsleutels_percentage!$1:$1,0)))</f>
        <v>1.2203125268521077E-4</v>
      </c>
      <c r="AL286">
        <f>PRODUCT(INDEX(Overzicht!$B$2:$E$35,MATCH(demand!AL$1,Overzicht!$B$2:$B$35,0),4),INDEX(Verdeelsleutels_percentage!$A:$AB,MATCH(demand!$C286,Verdeelsleutels_percentage!$C:$C,0),MATCH(INDEX(Overzicht!$B$1:$F$35,MATCH(demand!AL$1,Overzicht!$B:$B,0),5),Verdeelsleutels_percentage!$1:$1,0)))</f>
        <v>1.5645032395539841E-3</v>
      </c>
      <c r="AM286">
        <f>PRODUCT(INDEX(Overzicht!$B$2:$E$35,MATCH(demand!AM$1,Overzicht!$B$2:$B$35,0),4),INDEX(Verdeelsleutels_percentage!$A:$AB,MATCH(demand!$C286,Verdeelsleutels_percentage!$C:$C,0),MATCH(INDEX(Overzicht!$B$1:$F$35,MATCH(demand!AM$1,Overzicht!$B:$B,0),5),Verdeelsleutels_percentage!$1:$1,0)))</f>
        <v>3.1290064791079683E-3</v>
      </c>
      <c r="AN286">
        <f>PRODUCT(INDEX(Overzicht!$B$2:$E$35,MATCH(demand!AN$1,Overzicht!$B$2:$B$35,0),4),INDEX(Verdeelsleutels_percentage!$A:$AB,MATCH(demand!$C286,Verdeelsleutels_percentage!$C:$C,0),MATCH(INDEX(Overzicht!$B$1:$F$35,MATCH(demand!AN$1,Overzicht!$B:$B,0),5),Verdeelsleutels_percentage!$1:$1,0)))</f>
        <v>1.5645032395539841E-3</v>
      </c>
      <c r="AO286">
        <f>PRODUCT(INDEX(Overzicht!$B$2:$E$35,MATCH(demand!AO$1,Overzicht!$B$2:$B$35,0),4),INDEX(Verdeelsleutels_percentage!$A:$AB,MATCH(demand!$C286,Verdeelsleutels_percentage!$C:$C,0),MATCH(INDEX(Overzicht!$B$1:$F$35,MATCH(demand!AO$1,Overzicht!$B:$B,0),5),Verdeelsleutels_percentage!$1:$1,0)))</f>
        <v>5.4757613384389444E-3</v>
      </c>
    </row>
    <row r="287" spans="2:41">
      <c r="B287" t="str">
        <f>INDEX('ETLocal datasets'!B:C,MATCH(C287,'ETLocal datasets'!C:C,0),1)</f>
        <v>GM0893</v>
      </c>
      <c r="C287" t="str">
        <f>'ETLocal datasets'!C270</f>
        <v>Bergen (L.)</v>
      </c>
      <c r="D287">
        <f t="shared" si="22"/>
        <v>3.2568914742404087E-2</v>
      </c>
      <c r="E287">
        <f t="shared" si="23"/>
        <v>5.1613552643355973E-2</v>
      </c>
      <c r="F287">
        <f t="shared" si="24"/>
        <v>7.9833756920357716E-3</v>
      </c>
      <c r="G287">
        <f t="shared" si="25"/>
        <v>1.64229442807593E-2</v>
      </c>
      <c r="H287">
        <f>PRODUCT(INDEX(Overzicht!$B$2:$E$35,MATCH(demand!H$1,Overzicht!$B$2:$B$35,0),4),INDEX(Verdeelsleutels_percentage!$A:$AB,MATCH(demand!$C287,Verdeelsleutels_percentage!$C:$C,0),MATCH(INDEX(Overzicht!$B$1:$F$35,MATCH(demand!H$1,Overzicht!$B:$B,0),5),Verdeelsleutels_percentage!$1:$1,0)))</f>
        <v>7.9833756920357716E-3</v>
      </c>
      <c r="I287">
        <f>PRODUCT(INDEX(Overzicht!$B$2:$E$35,MATCH(demand!I$1,Overzicht!$B$2:$B$35,0),4),INDEX(Verdeelsleutels_percentage!$A:$AB,MATCH(demand!$C287,Verdeelsleutels_percentage!$C:$C,0),MATCH(INDEX(Overzicht!$B$1:$F$35,MATCH(demand!I$1,Overzicht!$B:$B,0),5),Verdeelsleutels_percentage!$1:$1,0)))</f>
        <v>9.1577637400924033E-3</v>
      </c>
      <c r="J287">
        <f>PRODUCT(INDEX(Overzicht!$B$2:$E$35,MATCH(demand!J$1,Overzicht!$B$2:$B$35,0),4),INDEX(Verdeelsleutels_percentage!$A:$AB,MATCH(demand!$C287,Verdeelsleutels_percentage!$C:$C,0),MATCH(INDEX(Overzicht!$B$1:$F$35,MATCH(demand!J$1,Overzicht!$B:$B,0),5),Verdeelsleutels_percentage!$1:$1,0)))</f>
        <v>1.8247715867510334E-3</v>
      </c>
      <c r="K287">
        <f>PRODUCT(INDEX(Overzicht!$B$2:$E$35,MATCH(demand!K$1,Overzicht!$B$2:$B$35,0),4),INDEX(Verdeelsleutels_percentage!$A:$AB,MATCH(demand!$C287,Verdeelsleutels_percentage!$C:$C,0),MATCH(INDEX(Overzicht!$B$1:$F$35,MATCH(demand!K$1,Overzicht!$B:$B,0),5),Verdeelsleutels_percentage!$1:$1,0)))</f>
        <v>1.0684057696774471E-3</v>
      </c>
      <c r="L287">
        <f>PRODUCT(INDEX(Overzicht!$B$2:$E$35,MATCH(demand!L$1,Overzicht!$B$2:$B$35,0),4),INDEX(Verdeelsleutels_percentage!$A:$AB,MATCH(demand!$C287,Verdeelsleutels_percentage!$C:$C,0),MATCH(INDEX(Overzicht!$B$1:$F$35,MATCH(demand!L$1,Overzicht!$B:$B,0),5),Verdeelsleutels_percentage!$1:$1,0)))</f>
        <v>2.7371573801265501E-3</v>
      </c>
      <c r="M287">
        <f>PRODUCT(INDEX(Overzicht!$B$2:$E$35,MATCH(demand!M$1,Overzicht!$B$2:$B$35,0),4),INDEX(Verdeelsleutels_percentage!$A:$AB,MATCH(demand!$C287,Verdeelsleutels_percentage!$C:$C,0),MATCH(INDEX(Overzicht!$B$1:$F$35,MATCH(demand!M$1,Overzicht!$B:$B,0),5),Verdeelsleutels_percentage!$1:$1,0)))</f>
        <v>4.2401279536298572E-3</v>
      </c>
      <c r="N287">
        <f>PRODUCT(INDEX(Overzicht!$B$2:$E$35,MATCH(demand!N$1,Overzicht!$B$2:$B$35,0),4),INDEX(Verdeelsleutels_percentage!$A:$AB,MATCH(demand!$C287,Verdeelsleutels_percentage!$C:$C,0),MATCH(INDEX(Overzicht!$B$1:$F$35,MATCH(demand!N$1,Overzicht!$B:$B,0),5),Verdeelsleutels_percentage!$1:$1,0)))</f>
        <v>3.8267536376871349E-3</v>
      </c>
      <c r="O287">
        <f>PRODUCT(INDEX(Overzicht!$B$2:$E$35,MATCH(demand!O$1,Overzicht!$B$2:$B$35,0),4),INDEX(Verdeelsleutels_percentage!$A:$AB,MATCH(demand!$C287,Verdeelsleutels_percentage!$C:$C,0),MATCH(INDEX(Overzicht!$B$1:$F$35,MATCH(demand!O$1,Overzicht!$B:$B,0),5),Verdeelsleutels_percentage!$1:$1,0)))</f>
        <v>0</v>
      </c>
      <c r="P287">
        <f>PRODUCT(INDEX(Overzicht!$B$2:$E$35,MATCH(demand!P$1,Overzicht!$B$2:$B$35,0),4),INDEX(Verdeelsleutels_percentage!$A:$AB,MATCH(demand!$C287,Verdeelsleutels_percentage!$C:$C,0),MATCH(INDEX(Overzicht!$B$1:$F$35,MATCH(demand!P$1,Overzicht!$B:$B,0),5),Verdeelsleutels_percentage!$1:$1,0)))</f>
        <v>1.0124590263595848E-2</v>
      </c>
      <c r="Q287">
        <f>PRODUCT(INDEX(Overzicht!$B$2:$E$35,MATCH(demand!Q$1,Overzicht!$B$2:$B$35,0),4),INDEX(Verdeelsleutels_percentage!$A:$AB,MATCH(demand!$C287,Verdeelsleutels_percentage!$C:$C,0),MATCH(INDEX(Overzicht!$B$1:$F$35,MATCH(demand!Q$1,Overzicht!$B:$B,0),5),Verdeelsleutels_percentage!$1:$1,0)))</f>
        <v>2.7086453240835651E-3</v>
      </c>
      <c r="R287">
        <f>PRODUCT(INDEX(Overzicht!$B$2:$E$35,MATCH(demand!R$1,Overzicht!$B$2:$B$35,0),4),INDEX(Verdeelsleutels_percentage!$A:$AB,MATCH(demand!$C287,Verdeelsleutels_percentage!$C:$C,0),MATCH(INDEX(Overzicht!$B$1:$F$35,MATCH(demand!R$1,Overzicht!$B:$B,0),5),Verdeelsleutels_percentage!$1:$1,0)))</f>
        <v>4.8470495273074323E-4</v>
      </c>
      <c r="S287">
        <f>PRODUCT(INDEX(Overzicht!$B$2:$E$35,MATCH(demand!S$1,Overzicht!$B$2:$B$35,0),4),INDEX(Verdeelsleutels_percentage!$A:$AB,MATCH(demand!$C287,Verdeelsleutels_percentage!$C:$C,0),MATCH(INDEX(Overzicht!$B$1:$F$35,MATCH(demand!S$1,Overzicht!$B:$B,0),5),Verdeelsleutels_percentage!$1:$1,0)))</f>
        <v>3.7255753229500266E-3</v>
      </c>
      <c r="T287">
        <f>PRODUCT(INDEX(Overzicht!$B$2:$E$35,MATCH(demand!T$1,Overzicht!$B$2:$B$35,0),4),INDEX(Verdeelsleutels_percentage!$A:$AB,MATCH(demand!$C287,Verdeelsleutels_percentage!$C:$C,0),MATCH(INDEX(Overzicht!$B$1:$F$35,MATCH(demand!T$1,Overzicht!$B:$B,0),5),Verdeelsleutels_percentage!$1:$1,0)))</f>
        <v>3.041285977918389E-3</v>
      </c>
      <c r="U287">
        <f>PRODUCT(INDEX(Overzicht!$B$2:$E$35,MATCH(demand!U$1,Overzicht!$B$2:$B$35,0),4),INDEX(Verdeelsleutels_percentage!$A:$AB,MATCH(demand!$C287,Verdeelsleutels_percentage!$C:$C,0),MATCH(INDEX(Overzicht!$B$1:$F$35,MATCH(demand!U$1,Overzicht!$B:$B,0),5),Verdeelsleutels_percentage!$1:$1,0)))</f>
        <v>9.5040186809949648E-3</v>
      </c>
      <c r="V287">
        <f>PRODUCT(INDEX(Overzicht!$B$2:$E$35,MATCH(demand!V$1,Overzicht!$B$2:$B$35,0),4),INDEX(Verdeelsleutels_percentage!$A:$AB,MATCH(demand!$C287,Verdeelsleutels_percentage!$C:$C,0),MATCH(INDEX(Overzicht!$B$1:$F$35,MATCH(demand!V$1,Overzicht!$B:$B,0),5),Verdeelsleutels_percentage!$1:$1,0)))</f>
        <v>8.3635364392755708E-4</v>
      </c>
      <c r="W287">
        <f>PRODUCT(INDEX(Overzicht!$B$2:$E$35,MATCH(demand!W$1,Overzicht!$B$2:$B$35,0),4),INDEX(Verdeelsleutels_percentage!$A:$AB,MATCH(demand!$C287,Verdeelsleutels_percentage!$C:$C,0),MATCH(INDEX(Overzicht!$B$1:$F$35,MATCH(demand!W$1,Overzicht!$B:$B,0),5),Verdeelsleutels_percentage!$1:$1,0)))</f>
        <v>9.123857933755166E-3</v>
      </c>
      <c r="X287">
        <f>PRODUCT(INDEX(Overzicht!$B$2:$E$35,MATCH(demand!X$1,Overzicht!$B$2:$B$35,0),4),INDEX(Verdeelsleutels_percentage!$A:$AB,MATCH(demand!$C287,Verdeelsleutels_percentage!$C:$C,0),MATCH(INDEX(Overzicht!$B$1:$F$35,MATCH(demand!X$1,Overzicht!$B:$B,0),5),Verdeelsleutels_percentage!$1:$1,0)))</f>
        <v>1.6518592316933804E-2</v>
      </c>
      <c r="Y287">
        <f>PRODUCT(INDEX(Overzicht!$B$2:$E$35,MATCH(demand!Y$1,Overzicht!$B$2:$B$35,0),4),INDEX(Verdeelsleutels_percentage!$A:$AB,MATCH(demand!$C287,Verdeelsleutels_percentage!$C:$C,0),MATCH(INDEX(Overzicht!$B$1:$F$35,MATCH(demand!Y$1,Overzicht!$B:$B,0),5),Verdeelsleutels_percentage!$1:$1,0)))</f>
        <v>2.1303151565721675E-6</v>
      </c>
      <c r="Z287">
        <f>PRODUCT(INDEX(Overzicht!$B$2:$E$35,MATCH(demand!Z$1,Overzicht!$B$2:$B$35,0),4),INDEX(Verdeelsleutels_percentage!$A:$AB,MATCH(demand!$C287,Verdeelsleutels_percentage!$C:$C,0),MATCH(INDEX(Overzicht!$B$1:$F$35,MATCH(demand!Z$1,Overzicht!$B:$B,0),5),Verdeelsleutels_percentage!$1:$1,0)))</f>
        <v>0</v>
      </c>
      <c r="AA287">
        <f>PRODUCT(INDEX(Overzicht!$B$2:$E$35,MATCH(demand!AA$1,Overzicht!$B$2:$B$35,0),4),INDEX(Verdeelsleutels_percentage!$A:$AB,MATCH(demand!$C287,Verdeelsleutels_percentage!$C:$C,0),MATCH(INDEX(Overzicht!$B$1:$F$35,MATCH(demand!AA$1,Overzicht!$B:$B,0),5),Verdeelsleutels_percentage!$1:$1,0)))</f>
        <v>4.9831933487068255E-5</v>
      </c>
      <c r="AB287">
        <f>PRODUCT(INDEX(Overzicht!$B$2:$E$35,MATCH(demand!AB$1,Overzicht!$B$2:$B$35,0),4),INDEX(Verdeelsleutels_percentage!$A:$AB,MATCH(demand!$C287,Verdeelsleutels_percentage!$C:$C,0),MATCH(INDEX(Overzicht!$B$1:$F$35,MATCH(demand!AB$1,Overzicht!$B:$B,0),5),Verdeelsleutels_percentage!$1:$1,0)))</f>
        <v>7.0478433438711215E-3</v>
      </c>
      <c r="AC287">
        <f>PRODUCT(INDEX(Overzicht!$B$2:$E$35,MATCH(demand!AC$1,Overzicht!$B$2:$B$35,0),4),INDEX(Verdeelsleutels_percentage!$A:$AB,MATCH(demand!$C287,Verdeelsleutels_percentage!$C:$C,0),MATCH(INDEX(Overzicht!$B$1:$F$35,MATCH(demand!AC$1,Overzicht!$B:$B,0),5),Verdeelsleutels_percentage!$1:$1,0)))</f>
        <v>2.3120900165113038E-3</v>
      </c>
      <c r="AD287">
        <f>PRODUCT(INDEX(Overzicht!$B$2:$E$35,MATCH(demand!AD$1,Overzicht!$B$2:$B$35,0),4),INDEX(Verdeelsleutels_percentage!$A:$AB,MATCH(demand!$C287,Verdeelsleutels_percentage!$C:$C,0),MATCH(INDEX(Overzicht!$B$1:$F$35,MATCH(demand!AD$1,Overzicht!$B:$B,0),5),Verdeelsleutels_percentage!$1:$1,0)))</f>
        <v>0</v>
      </c>
      <c r="AE287">
        <f>PRODUCT(INDEX(Overzicht!$B$2:$E$35,MATCH(demand!AE$1,Overzicht!$B$2:$B$35,0),4),INDEX(Verdeelsleutels_percentage!$A:$AB,MATCH(demand!$C287,Verdeelsleutels_percentage!$C:$C,0),MATCH(INDEX(Overzicht!$B$1:$F$35,MATCH(demand!AE$1,Overzicht!$B:$B,0),5),Verdeelsleutels_percentage!$1:$1,0)))</f>
        <v>0</v>
      </c>
      <c r="AF287">
        <f>PRODUCT(INDEX(Overzicht!$B$2:$E$35,MATCH(demand!AF$1,Overzicht!$B$2:$B$35,0),4),INDEX(Verdeelsleutels_percentage!$A:$AB,MATCH(demand!$C287,Verdeelsleutels_percentage!$C:$C,0),MATCH(INDEX(Overzicht!$B$1:$F$35,MATCH(demand!AF$1,Overzicht!$B:$B,0),5),Verdeelsleutels_percentage!$1:$1,0)))</f>
        <v>0</v>
      </c>
      <c r="AG287">
        <f>PRODUCT(INDEX(Overzicht!$B$2:$E$35,MATCH(demand!AG$1,Overzicht!$B$2:$B$35,0),4),INDEX(Verdeelsleutels_percentage!$A:$AB,MATCH(demand!$C287,Verdeelsleutels_percentage!$C:$C,0),MATCH(INDEX(Overzicht!$B$1:$F$35,MATCH(demand!AG$1,Overzicht!$B:$B,0),5),Verdeelsleutels_percentage!$1:$1,0)))</f>
        <v>0</v>
      </c>
      <c r="AH287">
        <f>PRODUCT(INDEX(Overzicht!$B$2:$E$35,MATCH(demand!AH$1,Overzicht!$B$2:$B$35,0),4),INDEX(Verdeelsleutels_percentage!$A:$AB,MATCH(demand!$C287,Verdeelsleutels_percentage!$C:$C,0),MATCH(INDEX(Overzicht!$B$1:$F$35,MATCH(demand!AH$1,Overzicht!$B:$B,0),5),Verdeelsleutels_percentage!$1:$1,0)))</f>
        <v>6.4781513533188723E-4</v>
      </c>
      <c r="AI287">
        <f>PRODUCT(INDEX(Overzicht!$B$2:$E$35,MATCH(demand!AI$1,Overzicht!$B$2:$B$35,0),4),INDEX(Verdeelsleutels_percentage!$A:$AB,MATCH(demand!$C287,Verdeelsleutels_percentage!$C:$C,0),MATCH(INDEX(Overzicht!$B$1:$F$35,MATCH(demand!AI$1,Overzicht!$B:$B,0),5),Verdeelsleutels_percentage!$1:$1,0)))</f>
        <v>9.9663866974136509E-5</v>
      </c>
      <c r="AJ287">
        <f>PRODUCT(INDEX(Overzicht!$B$2:$E$35,MATCH(demand!AJ$1,Overzicht!$B$2:$B$35,0),4),INDEX(Verdeelsleutels_percentage!$A:$AB,MATCH(demand!$C287,Verdeelsleutels_percentage!$C:$C,0),MATCH(INDEX(Overzicht!$B$1:$F$35,MATCH(demand!AJ$1,Overzicht!$B:$B,0),5),Verdeelsleutels_percentage!$1:$1,0)))</f>
        <v>0</v>
      </c>
      <c r="AK287">
        <f>PRODUCT(INDEX(Overzicht!$B$2:$E$35,MATCH(demand!AK$1,Overzicht!$B$2:$B$35,0),4),INDEX(Verdeelsleutels_percentage!$A:$AB,MATCH(demand!$C287,Verdeelsleutels_percentage!$C:$C,0),MATCH(INDEX(Overzicht!$B$1:$F$35,MATCH(demand!AK$1,Overzicht!$B:$B,0),5),Verdeelsleutels_percentage!$1:$1,0)))</f>
        <v>1.1861015313881717E-4</v>
      </c>
      <c r="AL287">
        <f>PRODUCT(INDEX(Overzicht!$B$2:$E$35,MATCH(demand!AL$1,Overzicht!$B$2:$B$35,0),4),INDEX(Verdeelsleutels_percentage!$A:$AB,MATCH(demand!$C287,Verdeelsleutels_percentage!$C:$C,0),MATCH(INDEX(Overzicht!$B$1:$F$35,MATCH(demand!AL$1,Overzicht!$B:$B,0),5),Verdeelsleutels_percentage!$1:$1,0)))</f>
        <v>1.5206429889591945E-3</v>
      </c>
      <c r="AM287">
        <f>PRODUCT(INDEX(Overzicht!$B$2:$E$35,MATCH(demand!AM$1,Overzicht!$B$2:$B$35,0),4),INDEX(Verdeelsleutels_percentage!$A:$AB,MATCH(demand!$C287,Verdeelsleutels_percentage!$C:$C,0),MATCH(INDEX(Overzicht!$B$1:$F$35,MATCH(demand!AM$1,Overzicht!$B:$B,0),5),Verdeelsleutels_percentage!$1:$1,0)))</f>
        <v>3.041285977918389E-3</v>
      </c>
      <c r="AN287">
        <f>PRODUCT(INDEX(Overzicht!$B$2:$E$35,MATCH(demand!AN$1,Overzicht!$B$2:$B$35,0),4),INDEX(Verdeelsleutels_percentage!$A:$AB,MATCH(demand!$C287,Verdeelsleutels_percentage!$C:$C,0),MATCH(INDEX(Overzicht!$B$1:$F$35,MATCH(demand!AN$1,Overzicht!$B:$B,0),5),Verdeelsleutels_percentage!$1:$1,0)))</f>
        <v>1.5206429889591945E-3</v>
      </c>
      <c r="AO287">
        <f>PRODUCT(INDEX(Overzicht!$B$2:$E$35,MATCH(demand!AO$1,Overzicht!$B$2:$B$35,0),4),INDEX(Verdeelsleutels_percentage!$A:$AB,MATCH(demand!$C287,Verdeelsleutels_percentage!$C:$C,0),MATCH(INDEX(Overzicht!$B$1:$F$35,MATCH(demand!AO$1,Overzicht!$B:$B,0),5),Verdeelsleutels_percentage!$1:$1,0)))</f>
        <v>5.3222504613571805E-3</v>
      </c>
    </row>
    <row r="288" spans="2:41">
      <c r="B288" t="str">
        <f>INDEX('ETLocal datasets'!B:C,MATCH(C288,'ETLocal datasets'!C:C,0),1)</f>
        <v>GM0899</v>
      </c>
      <c r="C288" t="str">
        <f>'ETLocal datasets'!C271</f>
        <v>Brunssum</v>
      </c>
      <c r="D288">
        <f t="shared" si="22"/>
        <v>1.1586777994936544E-2</v>
      </c>
      <c r="E288">
        <f t="shared" si="23"/>
        <v>5.9612614065989014E-2</v>
      </c>
      <c r="F288">
        <f t="shared" si="24"/>
        <v>1.7074338437844845E-2</v>
      </c>
      <c r="G288">
        <f t="shared" si="25"/>
        <v>3.5124353357852259E-2</v>
      </c>
      <c r="H288">
        <f>PRODUCT(INDEX(Overzicht!$B$2:$E$35,MATCH(demand!H$1,Overzicht!$B$2:$B$35,0),4),INDEX(Verdeelsleutels_percentage!$A:$AB,MATCH(demand!$C288,Verdeelsleutels_percentage!$C:$C,0),MATCH(INDEX(Overzicht!$B$1:$F$35,MATCH(demand!H$1,Overzicht!$B:$B,0),5),Verdeelsleutels_percentage!$1:$1,0)))</f>
        <v>1.7074338437844845E-2</v>
      </c>
      <c r="I288">
        <f>PRODUCT(INDEX(Overzicht!$B$2:$E$35,MATCH(demand!I$1,Overzicht!$B$2:$B$35,0),4),INDEX(Verdeelsleutels_percentage!$A:$AB,MATCH(demand!$C288,Verdeelsleutels_percentage!$C:$C,0),MATCH(INDEX(Overzicht!$B$1:$F$35,MATCH(demand!I$1,Overzicht!$B:$B,0),5),Verdeelsleutels_percentage!$1:$1,0)))</f>
        <v>3.6971461921014121E-4</v>
      </c>
      <c r="J288">
        <f>PRODUCT(INDEX(Overzicht!$B$2:$E$35,MATCH(demand!J$1,Overzicht!$B$2:$B$35,0),4),INDEX(Verdeelsleutels_percentage!$A:$AB,MATCH(demand!$C288,Verdeelsleutels_percentage!$C:$C,0),MATCH(INDEX(Overzicht!$B$1:$F$35,MATCH(demand!J$1,Overzicht!$B:$B,0),5),Verdeelsleutels_percentage!$1:$1,0)))</f>
        <v>3.9027059286502503E-3</v>
      </c>
      <c r="K288">
        <f>PRODUCT(INDEX(Overzicht!$B$2:$E$35,MATCH(demand!K$1,Overzicht!$B$2:$B$35,0),4),INDEX(Verdeelsleutels_percentage!$A:$AB,MATCH(demand!$C288,Verdeelsleutels_percentage!$C:$C,0),MATCH(INDEX(Overzicht!$B$1:$F$35,MATCH(demand!K$1,Overzicht!$B:$B,0),5),Verdeelsleutels_percentage!$1:$1,0)))</f>
        <v>4.3133372241183144E-5</v>
      </c>
      <c r="L288">
        <f>PRODUCT(INDEX(Overzicht!$B$2:$E$35,MATCH(demand!L$1,Overzicht!$B$2:$B$35,0),4),INDEX(Verdeelsleutels_percentage!$A:$AB,MATCH(demand!$C288,Verdeelsleutels_percentage!$C:$C,0),MATCH(INDEX(Overzicht!$B$1:$F$35,MATCH(demand!L$1,Overzicht!$B:$B,0),5),Verdeelsleutels_percentage!$1:$1,0)))</f>
        <v>5.8540588929753756E-3</v>
      </c>
      <c r="M288">
        <f>PRODUCT(INDEX(Overzicht!$B$2:$E$35,MATCH(demand!M$1,Overzicht!$B$2:$B$35,0),4),INDEX(Verdeelsleutels_percentage!$A:$AB,MATCH(demand!$C288,Verdeelsleutels_percentage!$C:$C,0),MATCH(INDEX(Overzicht!$B$1:$F$35,MATCH(demand!M$1,Overzicht!$B:$B,0),5),Verdeelsleutels_percentage!$1:$1,0)))</f>
        <v>0</v>
      </c>
      <c r="N288">
        <f>PRODUCT(INDEX(Overzicht!$B$2:$E$35,MATCH(demand!N$1,Overzicht!$B$2:$B$35,0),4),INDEX(Verdeelsleutels_percentage!$A:$AB,MATCH(demand!$C288,Verdeelsleutels_percentage!$C:$C,0),MATCH(INDEX(Overzicht!$B$1:$F$35,MATCH(demand!N$1,Overzicht!$B:$B,0),5),Verdeelsleutels_percentage!$1:$1,0)))</f>
        <v>0</v>
      </c>
      <c r="O288">
        <f>PRODUCT(INDEX(Overzicht!$B$2:$E$35,MATCH(demand!O$1,Overzicht!$B$2:$B$35,0),4),INDEX(Verdeelsleutels_percentage!$A:$AB,MATCH(demand!$C288,Verdeelsleutels_percentage!$C:$C,0),MATCH(INDEX(Overzicht!$B$1:$F$35,MATCH(demand!O$1,Overzicht!$B:$B,0),5),Verdeelsleutels_percentage!$1:$1,0)))</f>
        <v>0</v>
      </c>
      <c r="P288">
        <f>PRODUCT(INDEX(Overzicht!$B$2:$E$35,MATCH(demand!P$1,Overzicht!$B$2:$B$35,0),4),INDEX(Verdeelsleutels_percentage!$A:$AB,MATCH(demand!$C288,Verdeelsleutels_percentage!$C:$C,0),MATCH(INDEX(Overzicht!$B$1:$F$35,MATCH(demand!P$1,Overzicht!$B:$B,0),5),Verdeelsleutels_percentage!$1:$1,0)))</f>
        <v>0</v>
      </c>
      <c r="Q288">
        <f>PRODUCT(INDEX(Overzicht!$B$2:$E$35,MATCH(demand!Q$1,Overzicht!$B$2:$B$35,0),4),INDEX(Verdeelsleutels_percentage!$A:$AB,MATCH(demand!$C288,Verdeelsleutels_percentage!$C:$C,0),MATCH(INDEX(Overzicht!$B$1:$F$35,MATCH(demand!Q$1,Overzicht!$B:$B,0),5),Verdeelsleutels_percentage!$1:$1,0)))</f>
        <v>5.7930791128402151E-3</v>
      </c>
      <c r="R288">
        <f>PRODUCT(INDEX(Overzicht!$B$2:$E$35,MATCH(demand!R$1,Overzicht!$B$2:$B$35,0),4),INDEX(Verdeelsleutels_percentage!$A:$AB,MATCH(demand!$C288,Verdeelsleutels_percentage!$C:$C,0),MATCH(INDEX(Overzicht!$B$1:$F$35,MATCH(demand!R$1,Overzicht!$B:$B,0),5),Verdeelsleutels_percentage!$1:$1,0)))</f>
        <v>1.0366562622977228E-3</v>
      </c>
      <c r="S288">
        <f>PRODUCT(INDEX(Overzicht!$B$2:$E$35,MATCH(demand!S$1,Overzicht!$B$2:$B$35,0),4),INDEX(Verdeelsleutels_percentage!$A:$AB,MATCH(demand!$C288,Verdeelsleutels_percentage!$C:$C,0),MATCH(INDEX(Overzicht!$B$1:$F$35,MATCH(demand!S$1,Overzicht!$B:$B,0),5),Verdeelsleutels_percentage!$1:$1,0)))</f>
        <v>7.9680246043275955E-3</v>
      </c>
      <c r="T288">
        <f>PRODUCT(INDEX(Overzicht!$B$2:$E$35,MATCH(demand!T$1,Overzicht!$B$2:$B$35,0),4),INDEX(Verdeelsleutels_percentage!$A:$AB,MATCH(demand!$C288,Verdeelsleutels_percentage!$C:$C,0),MATCH(INDEX(Overzicht!$B$1:$F$35,MATCH(demand!T$1,Overzicht!$B:$B,0),5),Verdeelsleutels_percentage!$1:$1,0)))</f>
        <v>6.5045098810837506E-3</v>
      </c>
      <c r="U288">
        <f>PRODUCT(INDEX(Overzicht!$B$2:$E$35,MATCH(demand!U$1,Overzicht!$B$2:$B$35,0),4),INDEX(Verdeelsleutels_percentage!$A:$AB,MATCH(demand!$C288,Verdeelsleutels_percentage!$C:$C,0),MATCH(INDEX(Overzicht!$B$1:$F$35,MATCH(demand!U$1,Overzicht!$B:$B,0),5),Verdeelsleutels_percentage!$1:$1,0)))</f>
        <v>2.0326593378386722E-2</v>
      </c>
      <c r="V288">
        <f>PRODUCT(INDEX(Overzicht!$B$2:$E$35,MATCH(demand!V$1,Overzicht!$B$2:$B$35,0),4),INDEX(Verdeelsleutels_percentage!$A:$AB,MATCH(demand!$C288,Verdeelsleutels_percentage!$C:$C,0),MATCH(INDEX(Overzicht!$B$1:$F$35,MATCH(demand!V$1,Overzicht!$B:$B,0),5),Verdeelsleutels_percentage!$1:$1,0)))</f>
        <v>1.7887402172980316E-3</v>
      </c>
      <c r="W288">
        <f>PRODUCT(INDEX(Overzicht!$B$2:$E$35,MATCH(demand!W$1,Overzicht!$B$2:$B$35,0),4),INDEX(Verdeelsleutels_percentage!$A:$AB,MATCH(demand!$C288,Verdeelsleutels_percentage!$C:$C,0),MATCH(INDEX(Overzicht!$B$1:$F$35,MATCH(demand!W$1,Overzicht!$B:$B,0),5),Verdeelsleutels_percentage!$1:$1,0)))</f>
        <v>1.9513529643251253E-2</v>
      </c>
      <c r="X288">
        <f>PRODUCT(INDEX(Overzicht!$B$2:$E$35,MATCH(demand!X$1,Overzicht!$B$2:$B$35,0),4),INDEX(Verdeelsleutels_percentage!$A:$AB,MATCH(demand!$C288,Verdeelsleutels_percentage!$C:$C,0),MATCH(INDEX(Overzicht!$B$1:$F$35,MATCH(demand!X$1,Overzicht!$B:$B,0),5),Verdeelsleutels_percentage!$1:$1,0)))</f>
        <v>1.7370410525390453E-3</v>
      </c>
      <c r="Y288">
        <f>PRODUCT(INDEX(Overzicht!$B$2:$E$35,MATCH(demand!Y$1,Overzicht!$B$2:$B$35,0),4),INDEX(Verdeelsleutels_percentage!$A:$AB,MATCH(demand!$C288,Verdeelsleutels_percentage!$C:$C,0),MATCH(INDEX(Overzicht!$B$1:$F$35,MATCH(demand!Y$1,Overzicht!$B:$B,0),5),Verdeelsleutels_percentage!$1:$1,0)))</f>
        <v>5.7348756907003788E-8</v>
      </c>
      <c r="Z288">
        <f>PRODUCT(INDEX(Overzicht!$B$2:$E$35,MATCH(demand!Z$1,Overzicht!$B$2:$B$35,0),4),INDEX(Verdeelsleutels_percentage!$A:$AB,MATCH(demand!$C288,Verdeelsleutels_percentage!$C:$C,0),MATCH(INDEX(Overzicht!$B$1:$F$35,MATCH(demand!Z$1,Overzicht!$B:$B,0),5),Verdeelsleutels_percentage!$1:$1,0)))</f>
        <v>0</v>
      </c>
      <c r="AA288">
        <f>PRODUCT(INDEX(Overzicht!$B$2:$E$35,MATCH(demand!AA$1,Overzicht!$B$2:$B$35,0),4),INDEX(Verdeelsleutels_percentage!$A:$AB,MATCH(demand!$C288,Verdeelsleutels_percentage!$C:$C,0),MATCH(INDEX(Overzicht!$B$1:$F$35,MATCH(demand!AA$1,Overzicht!$B:$B,0),5),Verdeelsleutels_percentage!$1:$1,0)))</f>
        <v>1.3414913896375155E-6</v>
      </c>
      <c r="AB288">
        <f>PRODUCT(INDEX(Overzicht!$B$2:$E$35,MATCH(demand!AB$1,Overzicht!$B$2:$B$35,0),4),INDEX(Verdeelsleutels_percentage!$A:$AB,MATCH(demand!$C288,Verdeelsleutels_percentage!$C:$C,0),MATCH(INDEX(Overzicht!$B$1:$F$35,MATCH(demand!AB$1,Overzicht!$B:$B,0),5),Verdeelsleutels_percentage!$1:$1,0)))</f>
        <v>6.3947999916273441E-3</v>
      </c>
      <c r="AC288">
        <f>PRODUCT(INDEX(Overzicht!$B$2:$E$35,MATCH(demand!AC$1,Overzicht!$B$2:$B$35,0),4),INDEX(Verdeelsleutels_percentage!$A:$AB,MATCH(demand!$C288,Verdeelsleutels_percentage!$C:$C,0),MATCH(INDEX(Overzicht!$B$1:$F$35,MATCH(demand!AC$1,Overzicht!$B:$B,0),5),Verdeelsleutels_percentage!$1:$1,0)))</f>
        <v>4.2404931163174392E-4</v>
      </c>
      <c r="AD288">
        <f>PRODUCT(INDEX(Overzicht!$B$2:$E$35,MATCH(demand!AD$1,Overzicht!$B$2:$B$35,0),4),INDEX(Verdeelsleutels_percentage!$A:$AB,MATCH(demand!$C288,Verdeelsleutels_percentage!$C:$C,0),MATCH(INDEX(Overzicht!$B$1:$F$35,MATCH(demand!AD$1,Overzicht!$B:$B,0),5),Verdeelsleutels_percentage!$1:$1,0)))</f>
        <v>0</v>
      </c>
      <c r="AE288">
        <f>PRODUCT(INDEX(Overzicht!$B$2:$E$35,MATCH(demand!AE$1,Overzicht!$B$2:$B$35,0),4),INDEX(Verdeelsleutels_percentage!$A:$AB,MATCH(demand!$C288,Verdeelsleutels_percentage!$C:$C,0),MATCH(INDEX(Overzicht!$B$1:$F$35,MATCH(demand!AE$1,Overzicht!$B:$B,0),5),Verdeelsleutels_percentage!$1:$1,0)))</f>
        <v>0</v>
      </c>
      <c r="AF288">
        <f>PRODUCT(INDEX(Overzicht!$B$2:$E$35,MATCH(demand!AF$1,Overzicht!$B$2:$B$35,0),4),INDEX(Verdeelsleutels_percentage!$A:$AB,MATCH(demand!$C288,Verdeelsleutels_percentage!$C:$C,0),MATCH(INDEX(Overzicht!$B$1:$F$35,MATCH(demand!AF$1,Overzicht!$B:$B,0),5),Verdeelsleutels_percentage!$1:$1,0)))</f>
        <v>0</v>
      </c>
      <c r="AG288">
        <f>PRODUCT(INDEX(Overzicht!$B$2:$E$35,MATCH(demand!AG$1,Overzicht!$B$2:$B$35,0),4),INDEX(Verdeelsleutels_percentage!$A:$AB,MATCH(demand!$C288,Verdeelsleutels_percentage!$C:$C,0),MATCH(INDEX(Overzicht!$B$1:$F$35,MATCH(demand!AG$1,Overzicht!$B:$B,0),5),Verdeelsleutels_percentage!$1:$1,0)))</f>
        <v>0</v>
      </c>
      <c r="AH288">
        <f>PRODUCT(INDEX(Overzicht!$B$2:$E$35,MATCH(demand!AH$1,Overzicht!$B$2:$B$35,0),4),INDEX(Verdeelsleutels_percentage!$A:$AB,MATCH(demand!$C288,Verdeelsleutels_percentage!$C:$C,0),MATCH(INDEX(Overzicht!$B$1:$F$35,MATCH(demand!AH$1,Overzicht!$B:$B,0),5),Verdeelsleutels_percentage!$1:$1,0)))</f>
        <v>1.7439388065287702E-5</v>
      </c>
      <c r="AI288">
        <f>PRODUCT(INDEX(Overzicht!$B$2:$E$35,MATCH(demand!AI$1,Overzicht!$B$2:$B$35,0),4),INDEX(Verdeelsleutels_percentage!$A:$AB,MATCH(demand!$C288,Verdeelsleutels_percentage!$C:$C,0),MATCH(INDEX(Overzicht!$B$1:$F$35,MATCH(demand!AI$1,Overzicht!$B:$B,0),5),Verdeelsleutels_percentage!$1:$1,0)))</f>
        <v>2.682982779275031E-6</v>
      </c>
      <c r="AJ288">
        <f>PRODUCT(INDEX(Overzicht!$B$2:$E$35,MATCH(demand!AJ$1,Overzicht!$B$2:$B$35,0),4),INDEX(Verdeelsleutels_percentage!$A:$AB,MATCH(demand!$C288,Verdeelsleutels_percentage!$C:$C,0),MATCH(INDEX(Overzicht!$B$1:$F$35,MATCH(demand!AJ$1,Overzicht!$B:$B,0),5),Verdeelsleutels_percentage!$1:$1,0)))</f>
        <v>0</v>
      </c>
      <c r="AK288">
        <f>PRODUCT(INDEX(Overzicht!$B$2:$E$35,MATCH(demand!AK$1,Overzicht!$B$2:$B$35,0),4),INDEX(Verdeelsleutels_percentage!$A:$AB,MATCH(demand!$C288,Verdeelsleutels_percentage!$C:$C,0),MATCH(INDEX(Overzicht!$B$1:$F$35,MATCH(demand!AK$1,Overzicht!$B:$B,0),5),Verdeelsleutels_percentage!$1:$1,0)))</f>
        <v>2.5367588536226627E-4</v>
      </c>
      <c r="AL288">
        <f>PRODUCT(INDEX(Overzicht!$B$2:$E$35,MATCH(demand!AL$1,Overzicht!$B$2:$B$35,0),4),INDEX(Verdeelsleutels_percentage!$A:$AB,MATCH(demand!$C288,Verdeelsleutels_percentage!$C:$C,0),MATCH(INDEX(Overzicht!$B$1:$F$35,MATCH(demand!AL$1,Overzicht!$B:$B,0),5),Verdeelsleutels_percentage!$1:$1,0)))</f>
        <v>3.2522549405418753E-3</v>
      </c>
      <c r="AM288">
        <f>PRODUCT(INDEX(Overzicht!$B$2:$E$35,MATCH(demand!AM$1,Overzicht!$B$2:$B$35,0),4),INDEX(Verdeelsleutels_percentage!$A:$AB,MATCH(demand!$C288,Verdeelsleutels_percentage!$C:$C,0),MATCH(INDEX(Overzicht!$B$1:$F$35,MATCH(demand!AM$1,Overzicht!$B:$B,0),5),Verdeelsleutels_percentage!$1:$1,0)))</f>
        <v>6.5045098810837506E-3</v>
      </c>
      <c r="AN288">
        <f>PRODUCT(INDEX(Overzicht!$B$2:$E$35,MATCH(demand!AN$1,Overzicht!$B$2:$B$35,0),4),INDEX(Verdeelsleutels_percentage!$A:$AB,MATCH(demand!$C288,Verdeelsleutels_percentage!$C:$C,0),MATCH(INDEX(Overzicht!$B$1:$F$35,MATCH(demand!AN$1,Overzicht!$B:$B,0),5),Verdeelsleutels_percentage!$1:$1,0)))</f>
        <v>3.2522549405418753E-3</v>
      </c>
      <c r="AO288">
        <f>PRODUCT(INDEX(Overzicht!$B$2:$E$35,MATCH(demand!AO$1,Overzicht!$B$2:$B$35,0),4),INDEX(Verdeelsleutels_percentage!$A:$AB,MATCH(demand!$C288,Verdeelsleutels_percentage!$C:$C,0),MATCH(INDEX(Overzicht!$B$1:$F$35,MATCH(demand!AO$1,Overzicht!$B:$B,0),5),Verdeelsleutels_percentage!$1:$1,0)))</f>
        <v>1.1382892291896563E-2</v>
      </c>
    </row>
    <row r="289" spans="2:41">
      <c r="B289" t="str">
        <f>INDEX('ETLocal datasets'!B:C,MATCH(C289,'ETLocal datasets'!C:C,0),1)</f>
        <v>GM0907</v>
      </c>
      <c r="C289" t="str">
        <f>'ETLocal datasets'!C272</f>
        <v>Gennep</v>
      </c>
      <c r="D289">
        <f t="shared" si="22"/>
        <v>2.186432255798787E-2</v>
      </c>
      <c r="E289">
        <f t="shared" si="23"/>
        <v>6.2756615646153951E-2</v>
      </c>
      <c r="F289">
        <f t="shared" si="24"/>
        <v>1.0371705208427902E-2</v>
      </c>
      <c r="G289">
        <f t="shared" si="25"/>
        <v>2.1336079285908829E-2</v>
      </c>
      <c r="H289">
        <f>PRODUCT(INDEX(Overzicht!$B$2:$E$35,MATCH(demand!H$1,Overzicht!$B$2:$B$35,0),4),INDEX(Verdeelsleutels_percentage!$A:$AB,MATCH(demand!$C289,Verdeelsleutels_percentage!$C:$C,0),MATCH(INDEX(Overzicht!$B$1:$F$35,MATCH(demand!H$1,Overzicht!$B:$B,0),5),Verdeelsleutels_percentage!$1:$1,0)))</f>
        <v>1.0371705208427902E-2</v>
      </c>
      <c r="I289">
        <f>PRODUCT(INDEX(Overzicht!$B$2:$E$35,MATCH(demand!I$1,Overzicht!$B$2:$B$35,0),4),INDEX(Verdeelsleutels_percentage!$A:$AB,MATCH(demand!$C289,Verdeelsleutels_percentage!$C:$C,0),MATCH(INDEX(Overzicht!$B$1:$F$35,MATCH(demand!I$1,Overzicht!$B:$B,0),5),Verdeelsleutels_percentage!$1:$1,0)))</f>
        <v>5.530849717328333E-3</v>
      </c>
      <c r="J289">
        <f>PRODUCT(INDEX(Overzicht!$B$2:$E$35,MATCH(demand!J$1,Overzicht!$B$2:$B$35,0),4),INDEX(Verdeelsleutels_percentage!$A:$AB,MATCH(demand!$C289,Verdeelsleutels_percentage!$C:$C,0),MATCH(INDEX(Overzicht!$B$1:$F$35,MATCH(demand!J$1,Overzicht!$B:$B,0),5),Verdeelsleutels_percentage!$1:$1,0)))</f>
        <v>2.3706754762120919E-3</v>
      </c>
      <c r="K289">
        <f>PRODUCT(INDEX(Overzicht!$B$2:$E$35,MATCH(demand!K$1,Overzicht!$B$2:$B$35,0),4),INDEX(Verdeelsleutels_percentage!$A:$AB,MATCH(demand!$C289,Verdeelsleutels_percentage!$C:$C,0),MATCH(INDEX(Overzicht!$B$1:$F$35,MATCH(demand!K$1,Overzicht!$B:$B,0),5),Verdeelsleutels_percentage!$1:$1,0)))</f>
        <v>6.452658003549723E-4</v>
      </c>
      <c r="L289">
        <f>PRODUCT(INDEX(Overzicht!$B$2:$E$35,MATCH(demand!L$1,Overzicht!$B$2:$B$35,0),4),INDEX(Verdeelsleutels_percentage!$A:$AB,MATCH(demand!$C289,Verdeelsleutels_percentage!$C:$C,0),MATCH(INDEX(Overzicht!$B$1:$F$35,MATCH(demand!L$1,Overzicht!$B:$B,0),5),Verdeelsleutels_percentage!$1:$1,0)))</f>
        <v>3.5560132143181381E-3</v>
      </c>
      <c r="M289">
        <f>PRODUCT(INDEX(Overzicht!$B$2:$E$35,MATCH(demand!M$1,Overzicht!$B$2:$B$35,0),4),INDEX(Verdeelsleutels_percentage!$A:$AB,MATCH(demand!$C289,Verdeelsleutels_percentage!$C:$C,0),MATCH(INDEX(Overzicht!$B$1:$F$35,MATCH(demand!M$1,Overzicht!$B:$B,0),5),Verdeelsleutels_percentage!$1:$1,0)))</f>
        <v>1.9409026371077611E-3</v>
      </c>
      <c r="N289">
        <f>PRODUCT(INDEX(Overzicht!$B$2:$E$35,MATCH(demand!N$1,Overzicht!$B$2:$B$35,0),4),INDEX(Verdeelsleutels_percentage!$A:$AB,MATCH(demand!$C289,Verdeelsleutels_percentage!$C:$C,0),MATCH(INDEX(Overzicht!$B$1:$F$35,MATCH(demand!N$1,Overzicht!$B:$B,0),5),Verdeelsleutels_percentage!$1:$1,0)))</f>
        <v>2.3501276458616941E-2</v>
      </c>
      <c r="O289">
        <f>PRODUCT(INDEX(Overzicht!$B$2:$E$35,MATCH(demand!O$1,Overzicht!$B$2:$B$35,0),4),INDEX(Verdeelsleutels_percentage!$A:$AB,MATCH(demand!$C289,Verdeelsleutels_percentage!$C:$C,0),MATCH(INDEX(Overzicht!$B$1:$F$35,MATCH(demand!O$1,Overzicht!$B:$B,0),5),Verdeelsleutels_percentage!$1:$1,0)))</f>
        <v>0</v>
      </c>
      <c r="P289">
        <f>PRODUCT(INDEX(Overzicht!$B$2:$E$35,MATCH(demand!P$1,Overzicht!$B$2:$B$35,0),4),INDEX(Verdeelsleutels_percentage!$A:$AB,MATCH(demand!$C289,Verdeelsleutels_percentage!$C:$C,0),MATCH(INDEX(Overzicht!$B$1:$F$35,MATCH(demand!P$1,Overzicht!$B:$B,0),5),Verdeelsleutels_percentage!$1:$1,0)))</f>
        <v>6.3278069648828525E-3</v>
      </c>
      <c r="Q289">
        <f>PRODUCT(INDEX(Overzicht!$B$2:$E$35,MATCH(demand!Q$1,Overzicht!$B$2:$B$35,0),4),INDEX(Verdeelsleutels_percentage!$A:$AB,MATCH(demand!$C289,Verdeelsleutels_percentage!$C:$C,0),MATCH(INDEX(Overzicht!$B$1:$F$35,MATCH(demand!Q$1,Overzicht!$B:$B,0),5),Verdeelsleutels_percentage!$1:$1,0)))</f>
        <v>3.5189714100023243E-3</v>
      </c>
      <c r="R289">
        <f>PRODUCT(INDEX(Overzicht!$B$2:$E$35,MATCH(demand!R$1,Overzicht!$B$2:$B$35,0),4),INDEX(Verdeelsleutels_percentage!$A:$AB,MATCH(demand!$C289,Verdeelsleutels_percentage!$C:$C,0),MATCH(INDEX(Overzicht!$B$1:$F$35,MATCH(demand!R$1,Overzicht!$B:$B,0),5),Verdeelsleutels_percentage!$1:$1,0)))</f>
        <v>6.2971067336883694E-4</v>
      </c>
      <c r="S289">
        <f>PRODUCT(INDEX(Overzicht!$B$2:$E$35,MATCH(demand!S$1,Overzicht!$B$2:$B$35,0),4),INDEX(Verdeelsleutels_percentage!$A:$AB,MATCH(demand!$C289,Verdeelsleutels_percentage!$C:$C,0),MATCH(INDEX(Overzicht!$B$1:$F$35,MATCH(demand!S$1,Overzicht!$B:$B,0),5),Verdeelsleutels_percentage!$1:$1,0)))</f>
        <v>4.840129097266355E-3</v>
      </c>
      <c r="T289">
        <f>PRODUCT(INDEX(Overzicht!$B$2:$E$35,MATCH(demand!T$1,Overzicht!$B$2:$B$35,0),4),INDEX(Verdeelsleutels_percentage!$A:$AB,MATCH(demand!$C289,Verdeelsleutels_percentage!$C:$C,0),MATCH(INDEX(Overzicht!$B$1:$F$35,MATCH(demand!T$1,Overzicht!$B:$B,0),5),Verdeelsleutels_percentage!$1:$1,0)))</f>
        <v>3.95112579368682E-3</v>
      </c>
      <c r="U289">
        <f>PRODUCT(INDEX(Overzicht!$B$2:$E$35,MATCH(demand!U$1,Overzicht!$B$2:$B$35,0),4),INDEX(Verdeelsleutels_percentage!$A:$AB,MATCH(demand!$C289,Verdeelsleutels_percentage!$C:$C,0),MATCH(INDEX(Overzicht!$B$1:$F$35,MATCH(demand!U$1,Overzicht!$B:$B,0),5),Verdeelsleutels_percentage!$1:$1,0)))</f>
        <v>1.2347268105271312E-2</v>
      </c>
      <c r="V289">
        <f>PRODUCT(INDEX(Overzicht!$B$2:$E$35,MATCH(demand!V$1,Overzicht!$B$2:$B$35,0),4),INDEX(Verdeelsleutels_percentage!$A:$AB,MATCH(demand!$C289,Verdeelsleutels_percentage!$C:$C,0),MATCH(INDEX(Overzicht!$B$1:$F$35,MATCH(demand!V$1,Overzicht!$B:$B,0),5),Verdeelsleutels_percentage!$1:$1,0)))</f>
        <v>1.0865595932638757E-3</v>
      </c>
      <c r="W289">
        <f>PRODUCT(INDEX(Overzicht!$B$2:$E$35,MATCH(demand!W$1,Overzicht!$B$2:$B$35,0),4),INDEX(Verdeelsleutels_percentage!$A:$AB,MATCH(demand!$C289,Verdeelsleutels_percentage!$C:$C,0),MATCH(INDEX(Overzicht!$B$1:$F$35,MATCH(demand!W$1,Overzicht!$B:$B,0),5),Verdeelsleutels_percentage!$1:$1,0)))</f>
        <v>1.1853377381060459E-2</v>
      </c>
      <c r="X289">
        <f>PRODUCT(INDEX(Overzicht!$B$2:$E$35,MATCH(demand!X$1,Overzicht!$B$2:$B$35,0),4),INDEX(Verdeelsleutels_percentage!$A:$AB,MATCH(demand!$C289,Verdeelsleutels_percentage!$C:$C,0),MATCH(INDEX(Overzicht!$B$1:$F$35,MATCH(demand!X$1,Overzicht!$B:$B,0),5),Verdeelsleutels_percentage!$1:$1,0)))</f>
        <v>2.9229056172532012E-3</v>
      </c>
      <c r="Y289">
        <f>PRODUCT(INDEX(Overzicht!$B$2:$E$35,MATCH(demand!Y$1,Overzicht!$B$2:$B$35,0),4),INDEX(Verdeelsleutels_percentage!$A:$AB,MATCH(demand!$C289,Verdeelsleutels_percentage!$C:$C,0),MATCH(INDEX(Overzicht!$B$1:$F$35,MATCH(demand!Y$1,Overzicht!$B:$B,0),5),Verdeelsleutels_percentage!$1:$1,0)))</f>
        <v>1.2222931722112743E-6</v>
      </c>
      <c r="Z289">
        <f>PRODUCT(INDEX(Overzicht!$B$2:$E$35,MATCH(demand!Z$1,Overzicht!$B$2:$B$35,0),4),INDEX(Verdeelsleutels_percentage!$A:$AB,MATCH(demand!$C289,Verdeelsleutels_percentage!$C:$C,0),MATCH(INDEX(Overzicht!$B$1:$F$35,MATCH(demand!Z$1,Overzicht!$B:$B,0),5),Verdeelsleutels_percentage!$1:$1,0)))</f>
        <v>0</v>
      </c>
      <c r="AA289">
        <f>PRODUCT(INDEX(Overzicht!$B$2:$E$35,MATCH(demand!AA$1,Overzicht!$B$2:$B$35,0),4),INDEX(Verdeelsleutels_percentage!$A:$AB,MATCH(demand!$C289,Verdeelsleutels_percentage!$C:$C,0),MATCH(INDEX(Overzicht!$B$1:$F$35,MATCH(demand!AA$1,Overzicht!$B:$B,0),5),Verdeelsleutels_percentage!$1:$1,0)))</f>
        <v>2.8591653151140918E-5</v>
      </c>
      <c r="AB289">
        <f>PRODUCT(INDEX(Overzicht!$B$2:$E$35,MATCH(demand!AB$1,Overzicht!$B$2:$B$35,0),4),INDEX(Verdeelsleutels_percentage!$A:$AB,MATCH(demand!$C289,Verdeelsleutels_percentage!$C:$C,0),MATCH(INDEX(Overzicht!$B$1:$F$35,MATCH(demand!AB$1,Overzicht!$B:$B,0),5),Verdeelsleutels_percentage!$1:$1,0)))</f>
        <v>4.9762267864206745E-3</v>
      </c>
      <c r="AC289">
        <f>PRODUCT(INDEX(Overzicht!$B$2:$E$35,MATCH(demand!AC$1,Overzicht!$B$2:$B$35,0),4),INDEX(Verdeelsleutels_percentage!$A:$AB,MATCH(demand!$C289,Verdeelsleutels_percentage!$C:$C,0),MATCH(INDEX(Overzicht!$B$1:$F$35,MATCH(demand!AC$1,Overzicht!$B:$B,0),5),Verdeelsleutels_percentage!$1:$1,0)))</f>
        <v>5.284483877658659E-4</v>
      </c>
      <c r="AD289">
        <f>PRODUCT(INDEX(Overzicht!$B$2:$E$35,MATCH(demand!AD$1,Overzicht!$B$2:$B$35,0),4),INDEX(Verdeelsleutels_percentage!$A:$AB,MATCH(demand!$C289,Verdeelsleutels_percentage!$C:$C,0),MATCH(INDEX(Overzicht!$B$1:$F$35,MATCH(demand!AD$1,Overzicht!$B:$B,0),5),Verdeelsleutels_percentage!$1:$1,0)))</f>
        <v>0</v>
      </c>
      <c r="AE289">
        <f>PRODUCT(INDEX(Overzicht!$B$2:$E$35,MATCH(demand!AE$1,Overzicht!$B$2:$B$35,0),4),INDEX(Verdeelsleutels_percentage!$A:$AB,MATCH(demand!$C289,Verdeelsleutels_percentage!$C:$C,0),MATCH(INDEX(Overzicht!$B$1:$F$35,MATCH(demand!AE$1,Overzicht!$B:$B,0),5),Verdeelsleutels_percentage!$1:$1,0)))</f>
        <v>0</v>
      </c>
      <c r="AF289">
        <f>PRODUCT(INDEX(Overzicht!$B$2:$E$35,MATCH(demand!AF$1,Overzicht!$B$2:$B$35,0),4),INDEX(Verdeelsleutels_percentage!$A:$AB,MATCH(demand!$C289,Verdeelsleutels_percentage!$C:$C,0),MATCH(INDEX(Overzicht!$B$1:$F$35,MATCH(demand!AF$1,Overzicht!$B:$B,0),5),Verdeelsleutels_percentage!$1:$1,0)))</f>
        <v>0</v>
      </c>
      <c r="AG289">
        <f>PRODUCT(INDEX(Overzicht!$B$2:$E$35,MATCH(demand!AG$1,Overzicht!$B$2:$B$35,0),4),INDEX(Verdeelsleutels_percentage!$A:$AB,MATCH(demand!$C289,Verdeelsleutels_percentage!$C:$C,0),MATCH(INDEX(Overzicht!$B$1:$F$35,MATCH(demand!AG$1,Overzicht!$B:$B,0),5),Verdeelsleutels_percentage!$1:$1,0)))</f>
        <v>0</v>
      </c>
      <c r="AH289">
        <f>PRODUCT(INDEX(Overzicht!$B$2:$E$35,MATCH(demand!AH$1,Overzicht!$B$2:$B$35,0),4),INDEX(Verdeelsleutels_percentage!$A:$AB,MATCH(demand!$C289,Verdeelsleutels_percentage!$C:$C,0),MATCH(INDEX(Overzicht!$B$1:$F$35,MATCH(demand!AH$1,Overzicht!$B:$B,0),5),Verdeelsleutels_percentage!$1:$1,0)))</f>
        <v>3.7169149096483194E-4</v>
      </c>
      <c r="AI289">
        <f>PRODUCT(INDEX(Overzicht!$B$2:$E$35,MATCH(demand!AI$1,Overzicht!$B$2:$B$35,0),4),INDEX(Verdeelsleutels_percentage!$A:$AB,MATCH(demand!$C289,Verdeelsleutels_percentage!$C:$C,0),MATCH(INDEX(Overzicht!$B$1:$F$35,MATCH(demand!AI$1,Overzicht!$B:$B,0),5),Verdeelsleutels_percentage!$1:$1,0)))</f>
        <v>5.7183306302281835E-5</v>
      </c>
      <c r="AJ289">
        <f>PRODUCT(INDEX(Overzicht!$B$2:$E$35,MATCH(demand!AJ$1,Overzicht!$B$2:$B$35,0),4),INDEX(Verdeelsleutels_percentage!$A:$AB,MATCH(demand!$C289,Verdeelsleutels_percentage!$C:$C,0),MATCH(INDEX(Overzicht!$B$1:$F$35,MATCH(demand!AJ$1,Overzicht!$B:$B,0),5),Verdeelsleutels_percentage!$1:$1,0)))</f>
        <v>0</v>
      </c>
      <c r="AK289">
        <f>PRODUCT(INDEX(Overzicht!$B$2:$E$35,MATCH(demand!AK$1,Overzicht!$B$2:$B$35,0),4),INDEX(Verdeelsleutels_percentage!$A:$AB,MATCH(demand!$C289,Verdeelsleutels_percentage!$C:$C,0),MATCH(INDEX(Overzicht!$B$1:$F$35,MATCH(demand!AK$1,Overzicht!$B:$B,0),5),Verdeelsleutels_percentage!$1:$1,0)))</f>
        <v>1.5409390595378598E-4</v>
      </c>
      <c r="AL289">
        <f>PRODUCT(INDEX(Overzicht!$B$2:$E$35,MATCH(demand!AL$1,Overzicht!$B$2:$B$35,0),4),INDEX(Verdeelsleutels_percentage!$A:$AB,MATCH(demand!$C289,Verdeelsleutels_percentage!$C:$C,0),MATCH(INDEX(Overzicht!$B$1:$F$35,MATCH(demand!AL$1,Overzicht!$B:$B,0),5),Verdeelsleutels_percentage!$1:$1,0)))</f>
        <v>1.97556289684341E-3</v>
      </c>
      <c r="AM289">
        <f>PRODUCT(INDEX(Overzicht!$B$2:$E$35,MATCH(demand!AM$1,Overzicht!$B$2:$B$35,0),4),INDEX(Verdeelsleutels_percentage!$A:$AB,MATCH(demand!$C289,Verdeelsleutels_percentage!$C:$C,0),MATCH(INDEX(Overzicht!$B$1:$F$35,MATCH(demand!AM$1,Overzicht!$B:$B,0),5),Verdeelsleutels_percentage!$1:$1,0)))</f>
        <v>3.95112579368682E-3</v>
      </c>
      <c r="AN289">
        <f>PRODUCT(INDEX(Overzicht!$B$2:$E$35,MATCH(demand!AN$1,Overzicht!$B$2:$B$35,0),4),INDEX(Verdeelsleutels_percentage!$A:$AB,MATCH(demand!$C289,Verdeelsleutels_percentage!$C:$C,0),MATCH(INDEX(Overzicht!$B$1:$F$35,MATCH(demand!AN$1,Overzicht!$B:$B,0),5),Verdeelsleutels_percentage!$1:$1,0)))</f>
        <v>1.97556289684341E-3</v>
      </c>
      <c r="AO289">
        <f>PRODUCT(INDEX(Overzicht!$B$2:$E$35,MATCH(demand!AO$1,Overzicht!$B$2:$B$35,0),4),INDEX(Verdeelsleutels_percentage!$A:$AB,MATCH(demand!$C289,Verdeelsleutels_percentage!$C:$C,0),MATCH(INDEX(Overzicht!$B$1:$F$35,MATCH(demand!AO$1,Overzicht!$B:$B,0),5),Verdeelsleutels_percentage!$1:$1,0)))</f>
        <v>6.9144701389519348E-3</v>
      </c>
    </row>
    <row r="290" spans="2:41">
      <c r="B290" t="str">
        <f>INDEX('ETLocal datasets'!B:C,MATCH(C290,'ETLocal datasets'!C:C,0),1)</f>
        <v>GM0917</v>
      </c>
      <c r="C290" t="str">
        <f>'ETLocal datasets'!C273</f>
        <v>Heerlen</v>
      </c>
      <c r="D290">
        <f t="shared" si="22"/>
        <v>3.6669781077408051E-2</v>
      </c>
      <c r="E290">
        <f t="shared" si="23"/>
        <v>0.21142375726673518</v>
      </c>
      <c r="F290">
        <f t="shared" si="24"/>
        <v>5.2755896353945973E-2</v>
      </c>
      <c r="G290">
        <f t="shared" si="25"/>
        <v>0.10852641535668886</v>
      </c>
      <c r="H290">
        <f>PRODUCT(INDEX(Overzicht!$B$2:$E$35,MATCH(demand!H$1,Overzicht!$B$2:$B$35,0),4),INDEX(Verdeelsleutels_percentage!$A:$AB,MATCH(demand!$C290,Verdeelsleutels_percentage!$C:$C,0),MATCH(INDEX(Overzicht!$B$1:$F$35,MATCH(demand!H$1,Overzicht!$B:$B,0),5),Verdeelsleutels_percentage!$1:$1,0)))</f>
        <v>5.2755896353945973E-2</v>
      </c>
      <c r="I290">
        <f>PRODUCT(INDEX(Overzicht!$B$2:$E$35,MATCH(demand!I$1,Overzicht!$B$2:$B$35,0),4),INDEX(Verdeelsleutels_percentage!$A:$AB,MATCH(demand!$C290,Verdeelsleutels_percentage!$C:$C,0),MATCH(INDEX(Overzicht!$B$1:$F$35,MATCH(demand!I$1,Overzicht!$B:$B,0),5),Verdeelsleutels_percentage!$1:$1,0)))</f>
        <v>8.4643704274145091E-4</v>
      </c>
      <c r="J290">
        <f>PRODUCT(INDEX(Overzicht!$B$2:$E$35,MATCH(demand!J$1,Overzicht!$B$2:$B$35,0),4),INDEX(Verdeelsleutels_percentage!$A:$AB,MATCH(demand!$C290,Verdeelsleutels_percentage!$C:$C,0),MATCH(INDEX(Overzicht!$B$1:$F$35,MATCH(demand!J$1,Overzicht!$B:$B,0),5),Verdeelsleutels_percentage!$1:$1,0)))</f>
        <v>1.2058490595187651E-2</v>
      </c>
      <c r="K290">
        <f>PRODUCT(INDEX(Overzicht!$B$2:$E$35,MATCH(demand!K$1,Overzicht!$B$2:$B$35,0),4),INDEX(Verdeelsleutels_percentage!$A:$AB,MATCH(demand!$C290,Verdeelsleutels_percentage!$C:$C,0),MATCH(INDEX(Overzicht!$B$1:$F$35,MATCH(demand!K$1,Overzicht!$B:$B,0),5),Verdeelsleutels_percentage!$1:$1,0)))</f>
        <v>9.8750988319835952E-5</v>
      </c>
      <c r="L290">
        <f>PRODUCT(INDEX(Overzicht!$B$2:$E$35,MATCH(demand!L$1,Overzicht!$B$2:$B$35,0),4),INDEX(Verdeelsleutels_percentage!$A:$AB,MATCH(demand!$C290,Verdeelsleutels_percentage!$C:$C,0),MATCH(INDEX(Overzicht!$B$1:$F$35,MATCH(demand!L$1,Overzicht!$B:$B,0),5),Verdeelsleutels_percentage!$1:$1,0)))</f>
        <v>1.8087735892781478E-2</v>
      </c>
      <c r="M290">
        <f>PRODUCT(INDEX(Overzicht!$B$2:$E$35,MATCH(demand!M$1,Overzicht!$B$2:$B$35,0),4),INDEX(Verdeelsleutels_percentage!$A:$AB,MATCH(demand!$C290,Verdeelsleutels_percentage!$C:$C,0),MATCH(INDEX(Overzicht!$B$1:$F$35,MATCH(demand!M$1,Overzicht!$B:$B,0),5),Verdeelsleutels_percentage!$1:$1,0)))</f>
        <v>2.0483103960195989E-4</v>
      </c>
      <c r="N290">
        <f>PRODUCT(INDEX(Overzicht!$B$2:$E$35,MATCH(demand!N$1,Overzicht!$B$2:$B$35,0),4),INDEX(Verdeelsleutels_percentage!$A:$AB,MATCH(demand!$C290,Verdeelsleutels_percentage!$C:$C,0),MATCH(INDEX(Overzicht!$B$1:$F$35,MATCH(demand!N$1,Overzicht!$B:$B,0),5),Verdeelsleutels_percentage!$1:$1,0)))</f>
        <v>9.7990115837470557E-3</v>
      </c>
      <c r="O290">
        <f>PRODUCT(INDEX(Overzicht!$B$2:$E$35,MATCH(demand!O$1,Overzicht!$B$2:$B$35,0),4),INDEX(Verdeelsleutels_percentage!$A:$AB,MATCH(demand!$C290,Verdeelsleutels_percentage!$C:$C,0),MATCH(INDEX(Overzicht!$B$1:$F$35,MATCH(demand!O$1,Overzicht!$B:$B,0),5),Verdeelsleutels_percentage!$1:$1,0)))</f>
        <v>0</v>
      </c>
      <c r="P290">
        <f>PRODUCT(INDEX(Overzicht!$B$2:$E$35,MATCH(demand!P$1,Overzicht!$B$2:$B$35,0),4),INDEX(Verdeelsleutels_percentage!$A:$AB,MATCH(demand!$C290,Verdeelsleutels_percentage!$C:$C,0),MATCH(INDEX(Overzicht!$B$1:$F$35,MATCH(demand!P$1,Overzicht!$B:$B,0),5),Verdeelsleutels_percentage!$1:$1,0)))</f>
        <v>7.1861842881266731E-4</v>
      </c>
      <c r="Q290">
        <f>PRODUCT(INDEX(Overzicht!$B$2:$E$35,MATCH(demand!Q$1,Overzicht!$B$2:$B$35,0),4),INDEX(Verdeelsleutels_percentage!$A:$AB,MATCH(demand!$C290,Verdeelsleutels_percentage!$C:$C,0),MATCH(INDEX(Overzicht!$B$1:$F$35,MATCH(demand!Q$1,Overzicht!$B:$B,0),5),Verdeelsleutels_percentage!$1:$1,0)))</f>
        <v>1.789932197723167E-2</v>
      </c>
      <c r="R290">
        <f>PRODUCT(INDEX(Overzicht!$B$2:$E$35,MATCH(demand!R$1,Overzicht!$B$2:$B$35,0),4),INDEX(Verdeelsleutels_percentage!$A:$AB,MATCH(demand!$C290,Verdeelsleutels_percentage!$C:$C,0),MATCH(INDEX(Overzicht!$B$1:$F$35,MATCH(demand!R$1,Overzicht!$B:$B,0),5),Verdeelsleutels_percentage!$1:$1,0)))</f>
        <v>3.2030365643467193E-3</v>
      </c>
      <c r="S290">
        <f>PRODUCT(INDEX(Overzicht!$B$2:$E$35,MATCH(demand!S$1,Overzicht!$B$2:$B$35,0),4),INDEX(Verdeelsleutels_percentage!$A:$AB,MATCH(demand!$C290,Verdeelsleutels_percentage!$C:$C,0),MATCH(INDEX(Overzicht!$B$1:$F$35,MATCH(demand!S$1,Overzicht!$B:$B,0),5),Verdeelsleutels_percentage!$1:$1,0)))</f>
        <v>2.4619418298508122E-2</v>
      </c>
      <c r="T290">
        <f>PRODUCT(INDEX(Overzicht!$B$2:$E$35,MATCH(demand!T$1,Overzicht!$B$2:$B$35,0),4),INDEX(Verdeelsleutels_percentage!$A:$AB,MATCH(demand!$C290,Verdeelsleutels_percentage!$C:$C,0),MATCH(INDEX(Overzicht!$B$1:$F$35,MATCH(demand!T$1,Overzicht!$B:$B,0),5),Verdeelsleutels_percentage!$1:$1,0)))</f>
        <v>2.0097484325312751E-2</v>
      </c>
      <c r="U290">
        <f>PRODUCT(INDEX(Overzicht!$B$2:$E$35,MATCH(demand!U$1,Overzicht!$B$2:$B$35,0),4),INDEX(Verdeelsleutels_percentage!$A:$AB,MATCH(demand!$C290,Verdeelsleutels_percentage!$C:$C,0),MATCH(INDEX(Overzicht!$B$1:$F$35,MATCH(demand!U$1,Overzicht!$B:$B,0),5),Verdeelsleutels_percentage!$1:$1,0)))</f>
        <v>6.2804638516602354E-2</v>
      </c>
      <c r="V290">
        <f>PRODUCT(INDEX(Overzicht!$B$2:$E$35,MATCH(demand!V$1,Overzicht!$B$2:$B$35,0),4),INDEX(Verdeelsleutels_percentage!$A:$AB,MATCH(demand!$C290,Verdeelsleutels_percentage!$C:$C,0),MATCH(INDEX(Overzicht!$B$1:$F$35,MATCH(demand!V$1,Overzicht!$B:$B,0),5),Verdeelsleutels_percentage!$1:$1,0)))</f>
        <v>5.526808189461007E-3</v>
      </c>
      <c r="W290">
        <f>PRODUCT(INDEX(Overzicht!$B$2:$E$35,MATCH(demand!W$1,Overzicht!$B$2:$B$35,0),4),INDEX(Verdeelsleutels_percentage!$A:$AB,MATCH(demand!$C290,Verdeelsleutels_percentage!$C:$C,0),MATCH(INDEX(Overzicht!$B$1:$F$35,MATCH(demand!W$1,Overzicht!$B:$B,0),5),Verdeelsleutels_percentage!$1:$1,0)))</f>
        <v>6.0292452975938257E-2</v>
      </c>
      <c r="X290">
        <f>PRODUCT(INDEX(Overzicht!$B$2:$E$35,MATCH(demand!X$1,Overzicht!$B$2:$B$35,0),4),INDEX(Verdeelsleutels_percentage!$A:$AB,MATCH(demand!$C290,Verdeelsleutels_percentage!$C:$C,0),MATCH(INDEX(Overzicht!$B$1:$F$35,MATCH(demand!X$1,Overzicht!$B:$B,0),5),Verdeelsleutels_percentage!$1:$1,0)))</f>
        <v>2.0098455768160104E-3</v>
      </c>
      <c r="Y290">
        <f>PRODUCT(INDEX(Overzicht!$B$2:$E$35,MATCH(demand!Y$1,Overzicht!$B$2:$B$35,0),4),INDEX(Verdeelsleutels_percentage!$A:$AB,MATCH(demand!$C290,Verdeelsleutels_percentage!$C:$C,0),MATCH(INDEX(Overzicht!$B$1:$F$35,MATCH(demand!Y$1,Overzicht!$B:$B,0),5),Verdeelsleutels_percentage!$1:$1,0)))</f>
        <v>2.9286098527176604E-7</v>
      </c>
      <c r="Z290">
        <f>PRODUCT(INDEX(Overzicht!$B$2:$E$35,MATCH(demand!Z$1,Overzicht!$B$2:$B$35,0),4),INDEX(Verdeelsleutels_percentage!$A:$AB,MATCH(demand!$C290,Verdeelsleutels_percentage!$C:$C,0),MATCH(INDEX(Overzicht!$B$1:$F$35,MATCH(demand!Z$1,Overzicht!$B:$B,0),5),Verdeelsleutels_percentage!$1:$1,0)))</f>
        <v>0</v>
      </c>
      <c r="AA290">
        <f>PRODUCT(INDEX(Overzicht!$B$2:$E$35,MATCH(demand!AA$1,Overzicht!$B$2:$B$35,0),4),INDEX(Verdeelsleutels_percentage!$A:$AB,MATCH(demand!$C290,Verdeelsleutels_percentage!$C:$C,0),MATCH(INDEX(Overzicht!$B$1:$F$35,MATCH(demand!AA$1,Overzicht!$B:$B,0),5),Verdeelsleutels_percentage!$1:$1,0)))</f>
        <v>6.8505493630822472E-6</v>
      </c>
      <c r="AB290">
        <f>PRODUCT(INDEX(Overzicht!$B$2:$E$35,MATCH(demand!AB$1,Overzicht!$B$2:$B$35,0),4),INDEX(Verdeelsleutels_percentage!$A:$AB,MATCH(demand!$C290,Verdeelsleutels_percentage!$C:$C,0),MATCH(INDEX(Overzicht!$B$1:$F$35,MATCH(demand!AB$1,Overzicht!$B:$B,0),5),Verdeelsleutels_percentage!$1:$1,0)))</f>
        <v>4.0542564646572452E-2</v>
      </c>
      <c r="AC290">
        <f>PRODUCT(INDEX(Overzicht!$B$2:$E$35,MATCH(demand!AC$1,Overzicht!$B$2:$B$35,0),4),INDEX(Verdeelsleutels_percentage!$A:$AB,MATCH(demand!$C290,Verdeelsleutels_percentage!$C:$C,0),MATCH(INDEX(Overzicht!$B$1:$F$35,MATCH(demand!AC$1,Overzicht!$B:$B,0),5),Verdeelsleutels_percentage!$1:$1,0)))</f>
        <v>1.5512372994460253E-3</v>
      </c>
      <c r="AD290">
        <f>PRODUCT(INDEX(Overzicht!$B$2:$E$35,MATCH(demand!AD$1,Overzicht!$B$2:$B$35,0),4),INDEX(Verdeelsleutels_percentage!$A:$AB,MATCH(demand!$C290,Verdeelsleutels_percentage!$C:$C,0),MATCH(INDEX(Overzicht!$B$1:$F$35,MATCH(demand!AD$1,Overzicht!$B:$B,0),5),Verdeelsleutels_percentage!$1:$1,0)))</f>
        <v>0</v>
      </c>
      <c r="AE290">
        <f>PRODUCT(INDEX(Overzicht!$B$2:$E$35,MATCH(demand!AE$1,Overzicht!$B$2:$B$35,0),4),INDEX(Verdeelsleutels_percentage!$A:$AB,MATCH(demand!$C290,Verdeelsleutels_percentage!$C:$C,0),MATCH(INDEX(Overzicht!$B$1:$F$35,MATCH(demand!AE$1,Overzicht!$B:$B,0),5),Verdeelsleutels_percentage!$1:$1,0)))</f>
        <v>0</v>
      </c>
      <c r="AF290">
        <f>PRODUCT(INDEX(Overzicht!$B$2:$E$35,MATCH(demand!AF$1,Overzicht!$B$2:$B$35,0),4),INDEX(Verdeelsleutels_percentage!$A:$AB,MATCH(demand!$C290,Verdeelsleutels_percentage!$C:$C,0),MATCH(INDEX(Overzicht!$B$1:$F$35,MATCH(demand!AF$1,Overzicht!$B:$B,0),5),Verdeelsleutels_percentage!$1:$1,0)))</f>
        <v>0</v>
      </c>
      <c r="AG290">
        <f>PRODUCT(INDEX(Overzicht!$B$2:$E$35,MATCH(demand!AG$1,Overzicht!$B$2:$B$35,0),4),INDEX(Verdeelsleutels_percentage!$A:$AB,MATCH(demand!$C290,Verdeelsleutels_percentage!$C:$C,0),MATCH(INDEX(Overzicht!$B$1:$F$35,MATCH(demand!AG$1,Overzicht!$B:$B,0),5),Verdeelsleutels_percentage!$1:$1,0)))</f>
        <v>0</v>
      </c>
      <c r="AH290">
        <f>PRODUCT(INDEX(Overzicht!$B$2:$E$35,MATCH(demand!AH$1,Overzicht!$B$2:$B$35,0),4),INDEX(Verdeelsleutels_percentage!$A:$AB,MATCH(demand!$C290,Verdeelsleutels_percentage!$C:$C,0),MATCH(INDEX(Overzicht!$B$1:$F$35,MATCH(demand!AH$1,Overzicht!$B:$B,0),5),Verdeelsleutels_percentage!$1:$1,0)))</f>
        <v>8.9057141720069217E-5</v>
      </c>
      <c r="AI290">
        <f>PRODUCT(INDEX(Overzicht!$B$2:$E$35,MATCH(demand!AI$1,Overzicht!$B$2:$B$35,0),4),INDEX(Verdeelsleutels_percentage!$A:$AB,MATCH(demand!$C290,Verdeelsleutels_percentage!$C:$C,0),MATCH(INDEX(Overzicht!$B$1:$F$35,MATCH(demand!AI$1,Overzicht!$B:$B,0),5),Verdeelsleutels_percentage!$1:$1,0)))</f>
        <v>1.3701098726164494E-5</v>
      </c>
      <c r="AJ290">
        <f>PRODUCT(INDEX(Overzicht!$B$2:$E$35,MATCH(demand!AJ$1,Overzicht!$B$2:$B$35,0),4),INDEX(Verdeelsleutels_percentage!$A:$AB,MATCH(demand!$C290,Verdeelsleutels_percentage!$C:$C,0),MATCH(INDEX(Overzicht!$B$1:$F$35,MATCH(demand!AJ$1,Overzicht!$B:$B,0),5),Verdeelsleutels_percentage!$1:$1,0)))</f>
        <v>0</v>
      </c>
      <c r="AK290">
        <f>PRODUCT(INDEX(Overzicht!$B$2:$E$35,MATCH(demand!AK$1,Overzicht!$B$2:$B$35,0),4),INDEX(Verdeelsleutels_percentage!$A:$AB,MATCH(demand!$C290,Verdeelsleutels_percentage!$C:$C,0),MATCH(INDEX(Overzicht!$B$1:$F$35,MATCH(demand!AK$1,Overzicht!$B:$B,0),5),Verdeelsleutels_percentage!$1:$1,0)))</f>
        <v>7.8380188868719728E-4</v>
      </c>
      <c r="AL290">
        <f>PRODUCT(INDEX(Overzicht!$B$2:$E$35,MATCH(demand!AL$1,Overzicht!$B$2:$B$35,0),4),INDEX(Verdeelsleutels_percentage!$A:$AB,MATCH(demand!$C290,Verdeelsleutels_percentage!$C:$C,0),MATCH(INDEX(Overzicht!$B$1:$F$35,MATCH(demand!AL$1,Overzicht!$B:$B,0),5),Verdeelsleutels_percentage!$1:$1,0)))</f>
        <v>1.0048742162656376E-2</v>
      </c>
      <c r="AM290">
        <f>PRODUCT(INDEX(Overzicht!$B$2:$E$35,MATCH(demand!AM$1,Overzicht!$B$2:$B$35,0),4),INDEX(Verdeelsleutels_percentage!$A:$AB,MATCH(demand!$C290,Verdeelsleutels_percentage!$C:$C,0),MATCH(INDEX(Overzicht!$B$1:$F$35,MATCH(demand!AM$1,Overzicht!$B:$B,0),5),Verdeelsleutels_percentage!$1:$1,0)))</f>
        <v>2.0097484325312751E-2</v>
      </c>
      <c r="AN290">
        <f>PRODUCT(INDEX(Overzicht!$B$2:$E$35,MATCH(demand!AN$1,Overzicht!$B$2:$B$35,0),4),INDEX(Verdeelsleutels_percentage!$A:$AB,MATCH(demand!$C290,Verdeelsleutels_percentage!$C:$C,0),MATCH(INDEX(Overzicht!$B$1:$F$35,MATCH(demand!AN$1,Overzicht!$B:$B,0),5),Verdeelsleutels_percentage!$1:$1,0)))</f>
        <v>1.0048742162656376E-2</v>
      </c>
      <c r="AO290">
        <f>PRODUCT(INDEX(Overzicht!$B$2:$E$35,MATCH(demand!AO$1,Overzicht!$B$2:$B$35,0),4),INDEX(Verdeelsleutels_percentage!$A:$AB,MATCH(demand!$C290,Verdeelsleutels_percentage!$C:$C,0),MATCH(INDEX(Overzicht!$B$1:$F$35,MATCH(demand!AO$1,Overzicht!$B:$B,0),5),Verdeelsleutels_percentage!$1:$1,0)))</f>
        <v>3.5170597569297316E-2</v>
      </c>
    </row>
    <row r="291" spans="2:41">
      <c r="B291" t="str">
        <f>INDEX('ETLocal datasets'!B:C,MATCH(C291,'ETLocal datasets'!C:C,0),1)</f>
        <v>GM0928</v>
      </c>
      <c r="C291" t="str">
        <f>'ETLocal datasets'!C274</f>
        <v>Kerkrade</v>
      </c>
      <c r="D291">
        <f t="shared" si="22"/>
        <v>1.9443559315601371E-2</v>
      </c>
      <c r="E291">
        <f t="shared" si="23"/>
        <v>0.10203088412269556</v>
      </c>
      <c r="F291">
        <f t="shared" si="24"/>
        <v>2.7730383054482242E-2</v>
      </c>
      <c r="G291">
        <f t="shared" si="25"/>
        <v>5.7045359426363476E-2</v>
      </c>
      <c r="H291">
        <f>PRODUCT(INDEX(Overzicht!$B$2:$E$35,MATCH(demand!H$1,Overzicht!$B$2:$B$35,0),4),INDEX(Verdeelsleutels_percentage!$A:$AB,MATCH(demand!$C291,Verdeelsleutels_percentage!$C:$C,0),MATCH(INDEX(Overzicht!$B$1:$F$35,MATCH(demand!H$1,Overzicht!$B:$B,0),5),Verdeelsleutels_percentage!$1:$1,0)))</f>
        <v>2.7730383054482242E-2</v>
      </c>
      <c r="I291">
        <f>PRODUCT(INDEX(Overzicht!$B$2:$E$35,MATCH(demand!I$1,Overzicht!$B$2:$B$35,0),4),INDEX(Verdeelsleutels_percentage!$A:$AB,MATCH(demand!$C291,Verdeelsleutels_percentage!$C:$C,0),MATCH(INDEX(Overzicht!$B$1:$F$35,MATCH(demand!I$1,Overzicht!$B:$B,0),5),Verdeelsleutels_percentage!$1:$1,0)))</f>
        <v>7.5854725805086349E-4</v>
      </c>
      <c r="J291">
        <f>PRODUCT(INDEX(Overzicht!$B$2:$E$35,MATCH(demand!J$1,Overzicht!$B$2:$B$35,0),4),INDEX(Verdeelsleutels_percentage!$A:$AB,MATCH(demand!$C291,Verdeelsleutels_percentage!$C:$C,0),MATCH(INDEX(Overzicht!$B$1:$F$35,MATCH(demand!J$1,Overzicht!$B:$B,0),5),Verdeelsleutels_percentage!$1:$1,0)))</f>
        <v>6.3383732695959415E-3</v>
      </c>
      <c r="K291">
        <f>PRODUCT(INDEX(Overzicht!$B$2:$E$35,MATCH(demand!K$1,Overzicht!$B$2:$B$35,0),4),INDEX(Verdeelsleutels_percentage!$A:$AB,MATCH(demand!$C291,Verdeelsleutels_percentage!$C:$C,0),MATCH(INDEX(Overzicht!$B$1:$F$35,MATCH(demand!K$1,Overzicht!$B:$B,0),5),Verdeelsleutels_percentage!$1:$1,0)))</f>
        <v>8.8497180105934076E-5</v>
      </c>
      <c r="L291">
        <f>PRODUCT(INDEX(Overzicht!$B$2:$E$35,MATCH(demand!L$1,Overzicht!$B$2:$B$35,0),4),INDEX(Verdeelsleutels_percentage!$A:$AB,MATCH(demand!$C291,Verdeelsleutels_percentage!$C:$C,0),MATCH(INDEX(Overzicht!$B$1:$F$35,MATCH(demand!L$1,Overzicht!$B:$B,0),5),Verdeelsleutels_percentage!$1:$1,0)))</f>
        <v>9.5075599043939127E-3</v>
      </c>
      <c r="M291">
        <f>PRODUCT(INDEX(Overzicht!$B$2:$E$35,MATCH(demand!M$1,Overzicht!$B$2:$B$35,0),4),INDEX(Verdeelsleutels_percentage!$A:$AB,MATCH(demand!$C291,Verdeelsleutels_percentage!$C:$C,0),MATCH(INDEX(Overzicht!$B$1:$F$35,MATCH(demand!M$1,Overzicht!$B:$B,0),5),Verdeelsleutels_percentage!$1:$1,0)))</f>
        <v>7.2603648551566193E-5</v>
      </c>
      <c r="N291">
        <f>PRODUCT(INDEX(Overzicht!$B$2:$E$35,MATCH(demand!N$1,Overzicht!$B$2:$B$35,0),4),INDEX(Verdeelsleutels_percentage!$A:$AB,MATCH(demand!$C291,Verdeelsleutels_percentage!$C:$C,0),MATCH(INDEX(Overzicht!$B$1:$F$35,MATCH(demand!N$1,Overzicht!$B:$B,0),5),Verdeelsleutels_percentage!$1:$1,0)))</f>
        <v>7.8998023323061532E-5</v>
      </c>
      <c r="O291">
        <f>PRODUCT(INDEX(Overzicht!$B$2:$E$35,MATCH(demand!O$1,Overzicht!$B$2:$B$35,0),4),INDEX(Verdeelsleutels_percentage!$A:$AB,MATCH(demand!$C291,Verdeelsleutels_percentage!$C:$C,0),MATCH(INDEX(Overzicht!$B$1:$F$35,MATCH(demand!O$1,Overzicht!$B:$B,0),5),Verdeelsleutels_percentage!$1:$1,0)))</f>
        <v>0</v>
      </c>
      <c r="P291">
        <f>PRODUCT(INDEX(Overzicht!$B$2:$E$35,MATCH(demand!P$1,Overzicht!$B$2:$B$35,0),4),INDEX(Verdeelsleutels_percentage!$A:$AB,MATCH(demand!$C291,Verdeelsleutels_percentage!$C:$C,0),MATCH(INDEX(Overzicht!$B$1:$F$35,MATCH(demand!P$1,Overzicht!$B:$B,0),5),Verdeelsleutels_percentage!$1:$1,0)))</f>
        <v>3.6525640140340395E-4</v>
      </c>
      <c r="Q291">
        <f>PRODUCT(INDEX(Overzicht!$B$2:$E$35,MATCH(demand!Q$1,Overzicht!$B$2:$B$35,0),4),INDEX(Verdeelsleutels_percentage!$A:$AB,MATCH(demand!$C291,Verdeelsleutels_percentage!$C:$C,0),MATCH(INDEX(Overzicht!$B$1:$F$35,MATCH(demand!Q$1,Overzicht!$B:$B,0),5),Verdeelsleutels_percentage!$1:$1,0)))</f>
        <v>9.4085228220564757E-3</v>
      </c>
      <c r="R291">
        <f>PRODUCT(INDEX(Overzicht!$B$2:$E$35,MATCH(demand!R$1,Overzicht!$B$2:$B$35,0),4),INDEX(Verdeelsleutels_percentage!$A:$AB,MATCH(demand!$C291,Verdeelsleutels_percentage!$C:$C,0),MATCH(INDEX(Overzicht!$B$1:$F$35,MATCH(demand!R$1,Overzicht!$B:$B,0),5),Verdeelsleutels_percentage!$1:$1,0)))</f>
        <v>1.6836303997364219E-3</v>
      </c>
      <c r="S291">
        <f>PRODUCT(INDEX(Overzicht!$B$2:$E$35,MATCH(demand!S$1,Overzicht!$B$2:$B$35,0),4),INDEX(Verdeelsleutels_percentage!$A:$AB,MATCH(demand!$C291,Verdeelsleutels_percentage!$C:$C,0),MATCH(INDEX(Overzicht!$B$1:$F$35,MATCH(demand!S$1,Overzicht!$B:$B,0),5),Verdeelsleutels_percentage!$1:$1,0)))</f>
        <v>1.2940845425425047E-2</v>
      </c>
      <c r="T291">
        <f>PRODUCT(INDEX(Overzicht!$B$2:$E$35,MATCH(demand!T$1,Overzicht!$B$2:$B$35,0),4),INDEX(Verdeelsleutels_percentage!$A:$AB,MATCH(demand!$C291,Verdeelsleutels_percentage!$C:$C,0),MATCH(INDEX(Overzicht!$B$1:$F$35,MATCH(demand!T$1,Overzicht!$B:$B,0),5),Verdeelsleutels_percentage!$1:$1,0)))</f>
        <v>1.0563955449326569E-2</v>
      </c>
      <c r="U291">
        <f>PRODUCT(INDEX(Overzicht!$B$2:$E$35,MATCH(demand!U$1,Overzicht!$B$2:$B$35,0),4),INDEX(Verdeelsleutels_percentage!$A:$AB,MATCH(demand!$C291,Verdeelsleutels_percentage!$C:$C,0),MATCH(INDEX(Overzicht!$B$1:$F$35,MATCH(demand!U$1,Overzicht!$B:$B,0),5),Verdeelsleutels_percentage!$1:$1,0)))</f>
        <v>3.301236077914553E-2</v>
      </c>
      <c r="V291">
        <f>PRODUCT(INDEX(Overzicht!$B$2:$E$35,MATCH(demand!V$1,Overzicht!$B$2:$B$35,0),4),INDEX(Verdeelsleutels_percentage!$A:$AB,MATCH(demand!$C291,Verdeelsleutels_percentage!$C:$C,0),MATCH(INDEX(Overzicht!$B$1:$F$35,MATCH(demand!V$1,Overzicht!$B:$B,0),5),Verdeelsleutels_percentage!$1:$1,0)))</f>
        <v>2.9050877485648067E-3</v>
      </c>
      <c r="W291">
        <f>PRODUCT(INDEX(Overzicht!$B$2:$E$35,MATCH(demand!W$1,Overzicht!$B$2:$B$35,0),4),INDEX(Verdeelsleutels_percentage!$A:$AB,MATCH(demand!$C291,Verdeelsleutels_percentage!$C:$C,0),MATCH(INDEX(Overzicht!$B$1:$F$35,MATCH(demand!W$1,Overzicht!$B:$B,0),5),Verdeelsleutels_percentage!$1:$1,0)))</f>
        <v>3.1691866347979707E-2</v>
      </c>
      <c r="X291">
        <f>PRODUCT(INDEX(Overzicht!$B$2:$E$35,MATCH(demand!X$1,Overzicht!$B$2:$B$35,0),4),INDEX(Verdeelsleutels_percentage!$A:$AB,MATCH(demand!$C291,Verdeelsleutels_percentage!$C:$C,0),MATCH(INDEX(Overzicht!$B$1:$F$35,MATCH(demand!X$1,Overzicht!$B:$B,0),5),Verdeelsleutels_percentage!$1:$1,0)))</f>
        <v>1.0077065080434846E-3</v>
      </c>
      <c r="Y291">
        <f>PRODUCT(INDEX(Overzicht!$B$2:$E$35,MATCH(demand!Y$1,Overzicht!$B$2:$B$35,0),4),INDEX(Verdeelsleutels_percentage!$A:$AB,MATCH(demand!$C291,Verdeelsleutels_percentage!$C:$C,0),MATCH(INDEX(Overzicht!$B$1:$F$35,MATCH(demand!Y$1,Overzicht!$B:$B,0),5),Verdeelsleutels_percentage!$1:$1,0)))</f>
        <v>1.521653683265834E-7</v>
      </c>
      <c r="Z291">
        <f>PRODUCT(INDEX(Overzicht!$B$2:$E$35,MATCH(demand!Z$1,Overzicht!$B$2:$B$35,0),4),INDEX(Verdeelsleutels_percentage!$A:$AB,MATCH(demand!$C291,Verdeelsleutels_percentage!$C:$C,0),MATCH(INDEX(Overzicht!$B$1:$F$35,MATCH(demand!Z$1,Overzicht!$B:$B,0),5),Verdeelsleutels_percentage!$1:$1,0)))</f>
        <v>0</v>
      </c>
      <c r="AA291">
        <f>PRODUCT(INDEX(Overzicht!$B$2:$E$35,MATCH(demand!AA$1,Overzicht!$B$2:$B$35,0),4),INDEX(Verdeelsleutels_percentage!$A:$AB,MATCH(demand!$C291,Verdeelsleutels_percentage!$C:$C,0),MATCH(INDEX(Overzicht!$B$1:$F$35,MATCH(demand!AA$1,Overzicht!$B:$B,0),5),Verdeelsleutels_percentage!$1:$1,0)))</f>
        <v>3.559423820504875E-6</v>
      </c>
      <c r="AB291">
        <f>PRODUCT(INDEX(Overzicht!$B$2:$E$35,MATCH(demand!AB$1,Overzicht!$B$2:$B$35,0),4),INDEX(Verdeelsleutels_percentage!$A:$AB,MATCH(demand!$C291,Verdeelsleutels_percentage!$C:$C,0),MATCH(INDEX(Overzicht!$B$1:$F$35,MATCH(demand!AB$1,Overzicht!$B:$B,0),5),Verdeelsleutels_percentage!$1:$1,0)))</f>
        <v>1.733020572852869E-2</v>
      </c>
      <c r="AC291">
        <f>PRODUCT(INDEX(Overzicht!$B$2:$E$35,MATCH(demand!AC$1,Overzicht!$B$2:$B$35,0),4),INDEX(Verdeelsleutels_percentage!$A:$AB,MATCH(demand!$C291,Verdeelsleutels_percentage!$C:$C,0),MATCH(INDEX(Overzicht!$B$1:$F$35,MATCH(demand!AC$1,Overzicht!$B:$B,0),5),Verdeelsleutels_percentage!$1:$1,0)))</f>
        <v>6.8185582643420046E-4</v>
      </c>
      <c r="AD291">
        <f>PRODUCT(INDEX(Overzicht!$B$2:$E$35,MATCH(demand!AD$1,Overzicht!$B$2:$B$35,0),4),INDEX(Verdeelsleutels_percentage!$A:$AB,MATCH(demand!$C291,Verdeelsleutels_percentage!$C:$C,0),MATCH(INDEX(Overzicht!$B$1:$F$35,MATCH(demand!AD$1,Overzicht!$B:$B,0),5),Verdeelsleutels_percentage!$1:$1,0)))</f>
        <v>0</v>
      </c>
      <c r="AE291">
        <f>PRODUCT(INDEX(Overzicht!$B$2:$E$35,MATCH(demand!AE$1,Overzicht!$B$2:$B$35,0),4),INDEX(Verdeelsleutels_percentage!$A:$AB,MATCH(demand!$C291,Verdeelsleutels_percentage!$C:$C,0),MATCH(INDEX(Overzicht!$B$1:$F$35,MATCH(demand!AE$1,Overzicht!$B:$B,0),5),Verdeelsleutels_percentage!$1:$1,0)))</f>
        <v>0</v>
      </c>
      <c r="AF291">
        <f>PRODUCT(INDEX(Overzicht!$B$2:$E$35,MATCH(demand!AF$1,Overzicht!$B$2:$B$35,0),4),INDEX(Verdeelsleutels_percentage!$A:$AB,MATCH(demand!$C291,Verdeelsleutels_percentage!$C:$C,0),MATCH(INDEX(Overzicht!$B$1:$F$35,MATCH(demand!AF$1,Overzicht!$B:$B,0),5),Verdeelsleutels_percentage!$1:$1,0)))</f>
        <v>0</v>
      </c>
      <c r="AG291">
        <f>PRODUCT(INDEX(Overzicht!$B$2:$E$35,MATCH(demand!AG$1,Overzicht!$B$2:$B$35,0),4),INDEX(Verdeelsleutels_percentage!$A:$AB,MATCH(demand!$C291,Verdeelsleutels_percentage!$C:$C,0),MATCH(INDEX(Overzicht!$B$1:$F$35,MATCH(demand!AG$1,Overzicht!$B:$B,0),5),Verdeelsleutels_percentage!$1:$1,0)))</f>
        <v>0</v>
      </c>
      <c r="AH291">
        <f>PRODUCT(INDEX(Overzicht!$B$2:$E$35,MATCH(demand!AH$1,Overzicht!$B$2:$B$35,0),4),INDEX(Verdeelsleutels_percentage!$A:$AB,MATCH(demand!$C291,Verdeelsleutels_percentage!$C:$C,0),MATCH(INDEX(Overzicht!$B$1:$F$35,MATCH(demand!AH$1,Overzicht!$B:$B,0),5),Verdeelsleutels_percentage!$1:$1,0)))</f>
        <v>4.6272509666563375E-5</v>
      </c>
      <c r="AI291">
        <f>PRODUCT(INDEX(Overzicht!$B$2:$E$35,MATCH(demand!AI$1,Overzicht!$B$2:$B$35,0),4),INDEX(Verdeelsleutels_percentage!$A:$AB,MATCH(demand!$C291,Verdeelsleutels_percentage!$C:$C,0),MATCH(INDEX(Overzicht!$B$1:$F$35,MATCH(demand!AI$1,Overzicht!$B:$B,0),5),Verdeelsleutels_percentage!$1:$1,0)))</f>
        <v>7.11884764100975E-6</v>
      </c>
      <c r="AJ291">
        <f>PRODUCT(INDEX(Overzicht!$B$2:$E$35,MATCH(demand!AJ$1,Overzicht!$B$2:$B$35,0),4),INDEX(Verdeelsleutels_percentage!$A:$AB,MATCH(demand!$C291,Verdeelsleutels_percentage!$C:$C,0),MATCH(INDEX(Overzicht!$B$1:$F$35,MATCH(demand!AJ$1,Overzicht!$B:$B,0),5),Verdeelsleutels_percentage!$1:$1,0)))</f>
        <v>0</v>
      </c>
      <c r="AK291">
        <f>PRODUCT(INDEX(Overzicht!$B$2:$E$35,MATCH(demand!AK$1,Overzicht!$B$2:$B$35,0),4),INDEX(Verdeelsleutels_percentage!$A:$AB,MATCH(demand!$C291,Verdeelsleutels_percentage!$C:$C,0),MATCH(INDEX(Overzicht!$B$1:$F$35,MATCH(demand!AK$1,Overzicht!$B:$B,0),5),Verdeelsleutels_percentage!$1:$1,0)))</f>
        <v>4.119942625237362E-4</v>
      </c>
      <c r="AL291">
        <f>PRODUCT(INDEX(Overzicht!$B$2:$E$35,MATCH(demand!AL$1,Overzicht!$B$2:$B$35,0),4),INDEX(Verdeelsleutels_percentage!$A:$AB,MATCH(demand!$C291,Verdeelsleutels_percentage!$C:$C,0),MATCH(INDEX(Overzicht!$B$1:$F$35,MATCH(demand!AL$1,Overzicht!$B:$B,0),5),Verdeelsleutels_percentage!$1:$1,0)))</f>
        <v>5.2819777246632844E-3</v>
      </c>
      <c r="AM291">
        <f>PRODUCT(INDEX(Overzicht!$B$2:$E$35,MATCH(demand!AM$1,Overzicht!$B$2:$B$35,0),4),INDEX(Verdeelsleutels_percentage!$A:$AB,MATCH(demand!$C291,Verdeelsleutels_percentage!$C:$C,0),MATCH(INDEX(Overzicht!$B$1:$F$35,MATCH(demand!AM$1,Overzicht!$B:$B,0),5),Verdeelsleutels_percentage!$1:$1,0)))</f>
        <v>1.0563955449326569E-2</v>
      </c>
      <c r="AN291">
        <f>PRODUCT(INDEX(Overzicht!$B$2:$E$35,MATCH(demand!AN$1,Overzicht!$B$2:$B$35,0),4),INDEX(Verdeelsleutels_percentage!$A:$AB,MATCH(demand!$C291,Verdeelsleutels_percentage!$C:$C,0),MATCH(INDEX(Overzicht!$B$1:$F$35,MATCH(demand!AN$1,Overzicht!$B:$B,0),5),Verdeelsleutels_percentage!$1:$1,0)))</f>
        <v>5.2819777246632844E-3</v>
      </c>
      <c r="AO291">
        <f>PRODUCT(INDEX(Overzicht!$B$2:$E$35,MATCH(demand!AO$1,Overzicht!$B$2:$B$35,0),4),INDEX(Verdeelsleutels_percentage!$A:$AB,MATCH(demand!$C291,Verdeelsleutels_percentage!$C:$C,0),MATCH(INDEX(Overzicht!$B$1:$F$35,MATCH(demand!AO$1,Overzicht!$B:$B,0),5),Verdeelsleutels_percentage!$1:$1,0)))</f>
        <v>1.8486922036321497E-2</v>
      </c>
    </row>
    <row r="292" spans="2:41">
      <c r="B292" t="str">
        <f>INDEX('ETLocal datasets'!B:C,MATCH(C292,'ETLocal datasets'!C:C,0),1)</f>
        <v>GM0935</v>
      </c>
      <c r="C292" t="str">
        <f>'ETLocal datasets'!C275</f>
        <v>Maastricht</v>
      </c>
      <c r="D292">
        <f t="shared" si="22"/>
        <v>5.4604671284174539E-2</v>
      </c>
      <c r="E292">
        <f t="shared" si="23"/>
        <v>0.25451076694015329</v>
      </c>
      <c r="F292">
        <f t="shared" si="24"/>
        <v>7.385837640809198E-2</v>
      </c>
      <c r="G292">
        <f t="shared" si="25"/>
        <v>0.15193723146807492</v>
      </c>
      <c r="H292">
        <f>PRODUCT(INDEX(Overzicht!$B$2:$E$35,MATCH(demand!H$1,Overzicht!$B$2:$B$35,0),4),INDEX(Verdeelsleutels_percentage!$A:$AB,MATCH(demand!$C292,Verdeelsleutels_percentage!$C:$C,0),MATCH(INDEX(Overzicht!$B$1:$F$35,MATCH(demand!H$1,Overzicht!$B:$B,0),5),Verdeelsleutels_percentage!$1:$1,0)))</f>
        <v>7.385837640809198E-2</v>
      </c>
      <c r="I292">
        <f>PRODUCT(INDEX(Overzicht!$B$2:$E$35,MATCH(demand!I$1,Overzicht!$B$2:$B$35,0),4),INDEX(Verdeelsleutels_percentage!$A:$AB,MATCH(demand!$C292,Verdeelsleutels_percentage!$C:$C,0),MATCH(INDEX(Overzicht!$B$1:$F$35,MATCH(demand!I$1,Overzicht!$B:$B,0),5),Verdeelsleutels_percentage!$1:$1,0)))</f>
        <v>3.3325761788682504E-3</v>
      </c>
      <c r="J292">
        <f>PRODUCT(INDEX(Overzicht!$B$2:$E$35,MATCH(demand!J$1,Overzicht!$B$2:$B$35,0),4),INDEX(Verdeelsleutels_percentage!$A:$AB,MATCH(demand!$C292,Verdeelsleutels_percentage!$C:$C,0),MATCH(INDEX(Overzicht!$B$1:$F$35,MATCH(demand!J$1,Overzicht!$B:$B,0),5),Verdeelsleutels_percentage!$1:$1,0)))</f>
        <v>1.6881914607563879E-2</v>
      </c>
      <c r="K292">
        <f>PRODUCT(INDEX(Overzicht!$B$2:$E$35,MATCH(demand!K$1,Overzicht!$B$2:$B$35,0),4),INDEX(Verdeelsleutels_percentage!$A:$AB,MATCH(demand!$C292,Verdeelsleutels_percentage!$C:$C,0),MATCH(INDEX(Overzicht!$B$1:$F$35,MATCH(demand!K$1,Overzicht!$B:$B,0),5),Verdeelsleutels_percentage!$1:$1,0)))</f>
        <v>3.8880055420129593E-4</v>
      </c>
      <c r="L292">
        <f>PRODUCT(INDEX(Overzicht!$B$2:$E$35,MATCH(demand!L$1,Overzicht!$B$2:$B$35,0),4),INDEX(Verdeelsleutels_percentage!$A:$AB,MATCH(demand!$C292,Verdeelsleutels_percentage!$C:$C,0),MATCH(INDEX(Overzicht!$B$1:$F$35,MATCH(demand!L$1,Overzicht!$B:$B,0),5),Verdeelsleutels_percentage!$1:$1,0)))</f>
        <v>2.5322871911345822E-2</v>
      </c>
      <c r="M292">
        <f>PRODUCT(INDEX(Overzicht!$B$2:$E$35,MATCH(demand!M$1,Overzicht!$B$2:$B$35,0),4),INDEX(Verdeelsleutels_percentage!$A:$AB,MATCH(demand!$C292,Verdeelsleutels_percentage!$C:$C,0),MATCH(INDEX(Overzicht!$B$1:$F$35,MATCH(demand!M$1,Overzicht!$B:$B,0),5),Verdeelsleutels_percentage!$1:$1,0)))</f>
        <v>2.1881554755677553E-4</v>
      </c>
      <c r="N292">
        <f>PRODUCT(INDEX(Overzicht!$B$2:$E$35,MATCH(demand!N$1,Overzicht!$B$2:$B$35,0),4),INDEX(Verdeelsleutels_percentage!$A:$AB,MATCH(demand!$C292,Verdeelsleutels_percentage!$C:$C,0),MATCH(INDEX(Overzicht!$B$1:$F$35,MATCH(demand!N$1,Overzicht!$B:$B,0),5),Verdeelsleutels_percentage!$1:$1,0)))</f>
        <v>1.0463468033944131E-3</v>
      </c>
      <c r="O292">
        <f>PRODUCT(INDEX(Overzicht!$B$2:$E$35,MATCH(demand!O$1,Overzicht!$B$2:$B$35,0),4),INDEX(Verdeelsleutels_percentage!$A:$AB,MATCH(demand!$C292,Verdeelsleutels_percentage!$C:$C,0),MATCH(INDEX(Overzicht!$B$1:$F$35,MATCH(demand!O$1,Overzicht!$B:$B,0),5),Verdeelsleutels_percentage!$1:$1,0)))</f>
        <v>0</v>
      </c>
      <c r="P292">
        <f>PRODUCT(INDEX(Overzicht!$B$2:$E$35,MATCH(demand!P$1,Overzicht!$B$2:$B$35,0),4),INDEX(Verdeelsleutels_percentage!$A:$AB,MATCH(demand!$C292,Verdeelsleutels_percentage!$C:$C,0),MATCH(INDEX(Overzicht!$B$1:$F$35,MATCH(demand!P$1,Overzicht!$B:$B,0),5),Verdeelsleutels_percentage!$1:$1,0)))</f>
        <v>2.9433619646334007E-3</v>
      </c>
      <c r="Q292">
        <f>PRODUCT(INDEX(Overzicht!$B$2:$E$35,MATCH(demand!Q$1,Overzicht!$B$2:$B$35,0),4),INDEX(Verdeelsleutels_percentage!$A:$AB,MATCH(demand!$C292,Verdeelsleutels_percentage!$C:$C,0),MATCH(INDEX(Overzicht!$B$1:$F$35,MATCH(demand!Q$1,Overzicht!$B:$B,0),5),Verdeelsleutels_percentage!$1:$1,0)))</f>
        <v>2.5059091995602634E-2</v>
      </c>
      <c r="R292">
        <f>PRODUCT(INDEX(Overzicht!$B$2:$E$35,MATCH(demand!R$1,Overzicht!$B$2:$B$35,0),4),INDEX(Verdeelsleutels_percentage!$A:$AB,MATCH(demand!$C292,Verdeelsleutels_percentage!$C:$C,0),MATCH(INDEX(Overzicht!$B$1:$F$35,MATCH(demand!R$1,Overzicht!$B:$B,0),5),Verdeelsleutels_percentage!$1:$1,0)))</f>
        <v>4.4842585676341555E-3</v>
      </c>
      <c r="S292">
        <f>PRODUCT(INDEX(Overzicht!$B$2:$E$35,MATCH(demand!S$1,Overzicht!$B$2:$B$35,0),4),INDEX(Verdeelsleutels_percentage!$A:$AB,MATCH(demand!$C292,Verdeelsleutels_percentage!$C:$C,0),MATCH(INDEX(Overzicht!$B$1:$F$35,MATCH(demand!S$1,Overzicht!$B:$B,0),5),Verdeelsleutels_percentage!$1:$1,0)))</f>
        <v>3.4467242323776258E-2</v>
      </c>
      <c r="T292">
        <f>PRODUCT(INDEX(Overzicht!$B$2:$E$35,MATCH(demand!T$1,Overzicht!$B$2:$B$35,0),4),INDEX(Verdeelsleutels_percentage!$A:$AB,MATCH(demand!$C292,Verdeelsleutels_percentage!$C:$C,0),MATCH(INDEX(Overzicht!$B$1:$F$35,MATCH(demand!T$1,Overzicht!$B:$B,0),5),Verdeelsleutels_percentage!$1:$1,0)))</f>
        <v>2.8136524345939801E-2</v>
      </c>
      <c r="U292">
        <f>PRODUCT(INDEX(Overzicht!$B$2:$E$35,MATCH(demand!U$1,Overzicht!$B$2:$B$35,0),4),INDEX(Verdeelsleutels_percentage!$A:$AB,MATCH(demand!$C292,Verdeelsleutels_percentage!$C:$C,0),MATCH(INDEX(Overzicht!$B$1:$F$35,MATCH(demand!U$1,Overzicht!$B:$B,0),5),Verdeelsleutels_percentage!$1:$1,0)))</f>
        <v>8.7926638581061881E-2</v>
      </c>
      <c r="V292">
        <f>PRODUCT(INDEX(Overzicht!$B$2:$E$35,MATCH(demand!V$1,Overzicht!$B$2:$B$35,0),4),INDEX(Verdeelsleutels_percentage!$A:$AB,MATCH(demand!$C292,Verdeelsleutels_percentage!$C:$C,0),MATCH(INDEX(Overzicht!$B$1:$F$35,MATCH(demand!V$1,Overzicht!$B:$B,0),5),Verdeelsleutels_percentage!$1:$1,0)))</f>
        <v>7.7375441951334457E-3</v>
      </c>
      <c r="W292">
        <f>PRODUCT(INDEX(Overzicht!$B$2:$E$35,MATCH(demand!W$1,Overzicht!$B$2:$B$35,0),4),INDEX(Verdeelsleutels_percentage!$A:$AB,MATCH(demand!$C292,Verdeelsleutels_percentage!$C:$C,0),MATCH(INDEX(Overzicht!$B$1:$F$35,MATCH(demand!W$1,Overzicht!$B:$B,0),5),Verdeelsleutels_percentage!$1:$1,0)))</f>
        <v>8.4409573037819402E-2</v>
      </c>
      <c r="X292">
        <f>PRODUCT(INDEX(Overzicht!$B$2:$E$35,MATCH(demand!X$1,Overzicht!$B$2:$B$35,0),4),INDEX(Verdeelsleutels_percentage!$A:$AB,MATCH(demand!$C292,Verdeelsleutels_percentage!$C:$C,0),MATCH(INDEX(Overzicht!$B$1:$F$35,MATCH(demand!X$1,Overzicht!$B:$B,0),5),Verdeelsleutels_percentage!$1:$1,0)))</f>
        <v>1.0912180971078616E-3</v>
      </c>
      <c r="Y292">
        <f>PRODUCT(INDEX(Overzicht!$B$2:$E$35,MATCH(demand!Y$1,Overzicht!$B$2:$B$35,0),4),INDEX(Verdeelsleutels_percentage!$A:$AB,MATCH(demand!$C292,Verdeelsleutels_percentage!$C:$C,0),MATCH(INDEX(Overzicht!$B$1:$F$35,MATCH(demand!Y$1,Overzicht!$B:$B,0),5),Verdeelsleutels_percentage!$1:$1,0)))</f>
        <v>6.8780275783799876E-7</v>
      </c>
      <c r="Z292">
        <f>PRODUCT(INDEX(Overzicht!$B$2:$E$35,MATCH(demand!Z$1,Overzicht!$B$2:$B$35,0),4),INDEX(Verdeelsleutels_percentage!$A:$AB,MATCH(demand!$C292,Verdeelsleutels_percentage!$C:$C,0),MATCH(INDEX(Overzicht!$B$1:$F$35,MATCH(demand!Z$1,Overzicht!$B:$B,0),5),Verdeelsleutels_percentage!$1:$1,0)))</f>
        <v>0</v>
      </c>
      <c r="AA292">
        <f>PRODUCT(INDEX(Overzicht!$B$2:$E$35,MATCH(demand!AA$1,Overzicht!$B$2:$B$35,0),4),INDEX(Verdeelsleutels_percentage!$A:$AB,MATCH(demand!$C292,Verdeelsleutels_percentage!$C:$C,0),MATCH(INDEX(Overzicht!$B$1:$F$35,MATCH(demand!AA$1,Overzicht!$B:$B,0),5),Verdeelsleutels_percentage!$1:$1,0)))</f>
        <v>1.6088953399719272E-5</v>
      </c>
      <c r="AB292">
        <f>PRODUCT(INDEX(Overzicht!$B$2:$E$35,MATCH(demand!AB$1,Overzicht!$B$2:$B$35,0),4),INDEX(Verdeelsleutels_percentage!$A:$AB,MATCH(demand!$C292,Verdeelsleutels_percentage!$C:$C,0),MATCH(INDEX(Overzicht!$B$1:$F$35,MATCH(demand!AB$1,Overzicht!$B:$B,0),5),Verdeelsleutels_percentage!$1:$1,0)))</f>
        <v>2.9651793702926449E-2</v>
      </c>
      <c r="AC292">
        <f>PRODUCT(INDEX(Overzicht!$B$2:$E$35,MATCH(demand!AC$1,Overzicht!$B$2:$B$35,0),4),INDEX(Verdeelsleutels_percentage!$A:$AB,MATCH(demand!$C292,Verdeelsleutels_percentage!$C:$C,0),MATCH(INDEX(Overzicht!$B$1:$F$35,MATCH(demand!AC$1,Overzicht!$B:$B,0),5),Verdeelsleutels_percentage!$1:$1,0)))</f>
        <v>1.0866954739177975E-3</v>
      </c>
      <c r="AD292">
        <f>PRODUCT(INDEX(Overzicht!$B$2:$E$35,MATCH(demand!AD$1,Overzicht!$B$2:$B$35,0),4),INDEX(Verdeelsleutels_percentage!$A:$AB,MATCH(demand!$C292,Verdeelsleutels_percentage!$C:$C,0),MATCH(INDEX(Overzicht!$B$1:$F$35,MATCH(demand!AD$1,Overzicht!$B:$B,0),5),Verdeelsleutels_percentage!$1:$1,0)))</f>
        <v>0</v>
      </c>
      <c r="AE292">
        <f>PRODUCT(INDEX(Overzicht!$B$2:$E$35,MATCH(demand!AE$1,Overzicht!$B$2:$B$35,0),4),INDEX(Verdeelsleutels_percentage!$A:$AB,MATCH(demand!$C292,Verdeelsleutels_percentage!$C:$C,0),MATCH(INDEX(Overzicht!$B$1:$F$35,MATCH(demand!AE$1,Overzicht!$B:$B,0),5),Verdeelsleutels_percentage!$1:$1,0)))</f>
        <v>0</v>
      </c>
      <c r="AF292">
        <f>PRODUCT(INDEX(Overzicht!$B$2:$E$35,MATCH(demand!AF$1,Overzicht!$B$2:$B$35,0),4),INDEX(Verdeelsleutels_percentage!$A:$AB,MATCH(demand!$C292,Verdeelsleutels_percentage!$C:$C,0),MATCH(INDEX(Overzicht!$B$1:$F$35,MATCH(demand!AF$1,Overzicht!$B:$B,0),5),Verdeelsleutels_percentage!$1:$1,0)))</f>
        <v>0</v>
      </c>
      <c r="AG292">
        <f>PRODUCT(INDEX(Overzicht!$B$2:$E$35,MATCH(demand!AG$1,Overzicht!$B$2:$B$35,0),4),INDEX(Verdeelsleutels_percentage!$A:$AB,MATCH(demand!$C292,Verdeelsleutels_percentage!$C:$C,0),MATCH(INDEX(Overzicht!$B$1:$F$35,MATCH(demand!AG$1,Overzicht!$B:$B,0),5),Verdeelsleutels_percentage!$1:$1,0)))</f>
        <v>0</v>
      </c>
      <c r="AH292">
        <f>PRODUCT(INDEX(Overzicht!$B$2:$E$35,MATCH(demand!AH$1,Overzicht!$B$2:$B$35,0),4),INDEX(Verdeelsleutels_percentage!$A:$AB,MATCH(demand!$C292,Verdeelsleutels_percentage!$C:$C,0),MATCH(INDEX(Overzicht!$B$1:$F$35,MATCH(demand!AH$1,Overzicht!$B:$B,0),5),Verdeelsleutels_percentage!$1:$1,0)))</f>
        <v>2.0915639419635053E-4</v>
      </c>
      <c r="AI292">
        <f>PRODUCT(INDEX(Overzicht!$B$2:$E$35,MATCH(demand!AI$1,Overzicht!$B$2:$B$35,0),4),INDEX(Verdeelsleutels_percentage!$A:$AB,MATCH(demand!$C292,Verdeelsleutels_percentage!$C:$C,0),MATCH(INDEX(Overzicht!$B$1:$F$35,MATCH(demand!AI$1,Overzicht!$B:$B,0),5),Verdeelsleutels_percentage!$1:$1,0)))</f>
        <v>3.2177906799438544E-5</v>
      </c>
      <c r="AJ292">
        <f>PRODUCT(INDEX(Overzicht!$B$2:$E$35,MATCH(demand!AJ$1,Overzicht!$B$2:$B$35,0),4),INDEX(Verdeelsleutels_percentage!$A:$AB,MATCH(demand!$C292,Verdeelsleutels_percentage!$C:$C,0),MATCH(INDEX(Overzicht!$B$1:$F$35,MATCH(demand!AJ$1,Overzicht!$B:$B,0),5),Verdeelsleutels_percentage!$1:$1,0)))</f>
        <v>0</v>
      </c>
      <c r="AK292">
        <f>PRODUCT(INDEX(Overzicht!$B$2:$E$35,MATCH(demand!AK$1,Overzicht!$B$2:$B$35,0),4),INDEX(Verdeelsleutels_percentage!$A:$AB,MATCH(demand!$C292,Verdeelsleutels_percentage!$C:$C,0),MATCH(INDEX(Overzicht!$B$1:$F$35,MATCH(demand!AK$1,Overzicht!$B:$B,0),5),Verdeelsleutels_percentage!$1:$1,0)))</f>
        <v>1.0973244494916522E-3</v>
      </c>
      <c r="AL292">
        <f>PRODUCT(INDEX(Overzicht!$B$2:$E$35,MATCH(demand!AL$1,Overzicht!$B$2:$B$35,0),4),INDEX(Verdeelsleutels_percentage!$A:$AB,MATCH(demand!$C292,Verdeelsleutels_percentage!$C:$C,0),MATCH(INDEX(Overzicht!$B$1:$F$35,MATCH(demand!AL$1,Overzicht!$B:$B,0),5),Verdeelsleutels_percentage!$1:$1,0)))</f>
        <v>1.40682621729699E-2</v>
      </c>
      <c r="AM292">
        <f>PRODUCT(INDEX(Overzicht!$B$2:$E$35,MATCH(demand!AM$1,Overzicht!$B$2:$B$35,0),4),INDEX(Verdeelsleutels_percentage!$A:$AB,MATCH(demand!$C292,Verdeelsleutels_percentage!$C:$C,0),MATCH(INDEX(Overzicht!$B$1:$F$35,MATCH(demand!AM$1,Overzicht!$B:$B,0),5),Verdeelsleutels_percentage!$1:$1,0)))</f>
        <v>2.8136524345939801E-2</v>
      </c>
      <c r="AN292">
        <f>PRODUCT(INDEX(Overzicht!$B$2:$E$35,MATCH(demand!AN$1,Overzicht!$B$2:$B$35,0),4),INDEX(Verdeelsleutels_percentage!$A:$AB,MATCH(demand!$C292,Verdeelsleutels_percentage!$C:$C,0),MATCH(INDEX(Overzicht!$B$1:$F$35,MATCH(demand!AN$1,Overzicht!$B:$B,0),5),Verdeelsleutels_percentage!$1:$1,0)))</f>
        <v>1.40682621729699E-2</v>
      </c>
      <c r="AO292">
        <f>PRODUCT(INDEX(Overzicht!$B$2:$E$35,MATCH(demand!AO$1,Overzicht!$B$2:$B$35,0),4),INDEX(Verdeelsleutels_percentage!$A:$AB,MATCH(demand!$C292,Verdeelsleutels_percentage!$C:$C,0),MATCH(INDEX(Overzicht!$B$1:$F$35,MATCH(demand!AO$1,Overzicht!$B:$B,0),5),Verdeelsleutels_percentage!$1:$1,0)))</f>
        <v>4.9238917605394651E-2</v>
      </c>
    </row>
    <row r="293" spans="2:41">
      <c r="B293" t="str">
        <f>INDEX('ETLocal datasets'!B:C,MATCH(C293,'ETLocal datasets'!C:C,0),1)</f>
        <v>GM0938</v>
      </c>
      <c r="C293" t="str">
        <f>'ETLocal datasets'!C276</f>
        <v>Meerssen</v>
      </c>
      <c r="D293">
        <f t="shared" si="22"/>
        <v>1.2483034100647999E-2</v>
      </c>
      <c r="E293">
        <f t="shared" si="23"/>
        <v>4.1199280785591486E-2</v>
      </c>
      <c r="F293">
        <f t="shared" si="24"/>
        <v>1.1496911584504787E-2</v>
      </c>
      <c r="G293">
        <f t="shared" si="25"/>
        <v>2.365078954526699E-2</v>
      </c>
      <c r="H293">
        <f>PRODUCT(INDEX(Overzicht!$B$2:$E$35,MATCH(demand!H$1,Overzicht!$B$2:$B$35,0),4),INDEX(Verdeelsleutels_percentage!$A:$AB,MATCH(demand!$C293,Verdeelsleutels_percentage!$C:$C,0),MATCH(INDEX(Overzicht!$B$1:$F$35,MATCH(demand!H$1,Overzicht!$B:$B,0),5),Verdeelsleutels_percentage!$1:$1,0)))</f>
        <v>1.1496911584504787E-2</v>
      </c>
      <c r="I293">
        <f>PRODUCT(INDEX(Overzicht!$B$2:$E$35,MATCH(demand!I$1,Overzicht!$B$2:$B$35,0),4),INDEX(Verdeelsleutels_percentage!$A:$AB,MATCH(demand!$C293,Verdeelsleutels_percentage!$C:$C,0),MATCH(INDEX(Overzicht!$B$1:$F$35,MATCH(demand!I$1,Overzicht!$B:$B,0),5),Verdeelsleutels_percentage!$1:$1,0)))</f>
        <v>3.235027811343463E-3</v>
      </c>
      <c r="J293">
        <f>PRODUCT(INDEX(Overzicht!$B$2:$E$35,MATCH(demand!J$1,Overzicht!$B$2:$B$35,0),4),INDEX(Verdeelsleutels_percentage!$A:$AB,MATCH(demand!$C293,Verdeelsleutels_percentage!$C:$C,0),MATCH(INDEX(Overzicht!$B$1:$F$35,MATCH(demand!J$1,Overzicht!$B:$B,0),5),Verdeelsleutels_percentage!$1:$1,0)))</f>
        <v>2.6278655050296653E-3</v>
      </c>
      <c r="K293">
        <f>PRODUCT(INDEX(Overzicht!$B$2:$E$35,MATCH(demand!K$1,Overzicht!$B$2:$B$35,0),4),INDEX(Verdeelsleutels_percentage!$A:$AB,MATCH(demand!$C293,Verdeelsleutels_percentage!$C:$C,0),MATCH(INDEX(Overzicht!$B$1:$F$35,MATCH(demand!K$1,Overzicht!$B:$B,0),5),Verdeelsleutels_percentage!$1:$1,0)))</f>
        <v>3.7741991132340404E-4</v>
      </c>
      <c r="L293">
        <f>PRODUCT(INDEX(Overzicht!$B$2:$E$35,MATCH(demand!L$1,Overzicht!$B$2:$B$35,0),4),INDEX(Verdeelsleutels_percentage!$A:$AB,MATCH(demand!$C293,Verdeelsleutels_percentage!$C:$C,0),MATCH(INDEX(Overzicht!$B$1:$F$35,MATCH(demand!L$1,Overzicht!$B:$B,0),5),Verdeelsleutels_percentage!$1:$1,0)))</f>
        <v>3.9417982575444986E-3</v>
      </c>
      <c r="M293">
        <f>PRODUCT(INDEX(Overzicht!$B$2:$E$35,MATCH(demand!M$1,Overzicht!$B$2:$B$35,0),4),INDEX(Verdeelsleutels_percentage!$A:$AB,MATCH(demand!$C293,Verdeelsleutels_percentage!$C:$C,0),MATCH(INDEX(Overzicht!$B$1:$F$35,MATCH(demand!M$1,Overzicht!$B:$B,0),5),Verdeelsleutels_percentage!$1:$1,0)))</f>
        <v>4.5103012788514252E-4</v>
      </c>
      <c r="N293">
        <f>PRODUCT(INDEX(Overzicht!$B$2:$E$35,MATCH(demand!N$1,Overzicht!$B$2:$B$35,0),4),INDEX(Verdeelsleutels_percentage!$A:$AB,MATCH(demand!$C293,Verdeelsleutels_percentage!$C:$C,0),MATCH(INDEX(Overzicht!$B$1:$F$35,MATCH(demand!N$1,Overzicht!$B:$B,0),5),Verdeelsleutels_percentage!$1:$1,0)))</f>
        <v>4.9091628779331087E-4</v>
      </c>
      <c r="O293">
        <f>PRODUCT(INDEX(Overzicht!$B$2:$E$35,MATCH(demand!O$1,Overzicht!$B$2:$B$35,0),4),INDEX(Verdeelsleutels_percentage!$A:$AB,MATCH(demand!$C293,Verdeelsleutels_percentage!$C:$C,0),MATCH(INDEX(Overzicht!$B$1:$F$35,MATCH(demand!O$1,Overzicht!$B:$B,0),5),Verdeelsleutels_percentage!$1:$1,0)))</f>
        <v>0</v>
      </c>
      <c r="P293">
        <f>PRODUCT(INDEX(Overzicht!$B$2:$E$35,MATCH(demand!P$1,Overzicht!$B$2:$B$35,0),4),INDEX(Verdeelsleutels_percentage!$A:$AB,MATCH(demand!$C293,Verdeelsleutels_percentage!$C:$C,0),MATCH(INDEX(Overzicht!$B$1:$F$35,MATCH(demand!P$1,Overzicht!$B:$B,0),5),Verdeelsleutels_percentage!$1:$1,0)))</f>
        <v>6.4923458051351318E-4</v>
      </c>
      <c r="Q293">
        <f>PRODUCT(INDEX(Overzicht!$B$2:$E$35,MATCH(demand!Q$1,Overzicht!$B$2:$B$35,0),4),INDEX(Verdeelsleutels_percentage!$A:$AB,MATCH(demand!$C293,Verdeelsleutels_percentage!$C:$C,0),MATCH(INDEX(Overzicht!$B$1:$F$35,MATCH(demand!Q$1,Overzicht!$B:$B,0),5),Verdeelsleutels_percentage!$1:$1,0)))</f>
        <v>3.9007378590284096E-3</v>
      </c>
      <c r="R293">
        <f>PRODUCT(INDEX(Overzicht!$B$2:$E$35,MATCH(demand!R$1,Overzicht!$B$2:$B$35,0),4),INDEX(Verdeelsleutels_percentage!$A:$AB,MATCH(demand!$C293,Verdeelsleutels_percentage!$C:$C,0),MATCH(INDEX(Overzicht!$B$1:$F$35,MATCH(demand!R$1,Overzicht!$B:$B,0),5),Verdeelsleutels_percentage!$1:$1,0)))</f>
        <v>6.9802677477350482E-4</v>
      </c>
      <c r="S293">
        <f>PRODUCT(INDEX(Overzicht!$B$2:$E$35,MATCH(demand!S$1,Overzicht!$B$2:$B$35,0),4),INDEX(Verdeelsleutels_percentage!$A:$AB,MATCH(demand!$C293,Verdeelsleutels_percentage!$C:$C,0),MATCH(INDEX(Overzicht!$B$1:$F$35,MATCH(demand!S$1,Overzicht!$B:$B,0),5),Verdeelsleutels_percentage!$1:$1,0)))</f>
        <v>5.3652254061022338E-3</v>
      </c>
      <c r="T293">
        <f>PRODUCT(INDEX(Overzicht!$B$2:$E$35,MATCH(demand!T$1,Overzicht!$B$2:$B$35,0),4),INDEX(Verdeelsleutels_percentage!$A:$AB,MATCH(demand!$C293,Verdeelsleutels_percentage!$C:$C,0),MATCH(INDEX(Overzicht!$B$1:$F$35,MATCH(demand!T$1,Overzicht!$B:$B,0),5),Verdeelsleutels_percentage!$1:$1,0)))</f>
        <v>4.379775841716109E-3</v>
      </c>
      <c r="U293">
        <f>PRODUCT(INDEX(Overzicht!$B$2:$E$35,MATCH(demand!U$1,Overzicht!$B$2:$B$35,0),4),INDEX(Verdeelsleutels_percentage!$A:$AB,MATCH(demand!$C293,Verdeelsleutels_percentage!$C:$C,0),MATCH(INDEX(Overzicht!$B$1:$F$35,MATCH(demand!U$1,Overzicht!$B:$B,0),5),Verdeelsleutels_percentage!$1:$1,0)))</f>
        <v>1.3686799505362841E-2</v>
      </c>
      <c r="V293">
        <f>PRODUCT(INDEX(Overzicht!$B$2:$E$35,MATCH(demand!V$1,Overzicht!$B$2:$B$35,0),4),INDEX(Verdeelsleutels_percentage!$A:$AB,MATCH(demand!$C293,Verdeelsleutels_percentage!$C:$C,0),MATCH(INDEX(Overzicht!$B$1:$F$35,MATCH(demand!V$1,Overzicht!$B:$B,0),5),Verdeelsleutels_percentage!$1:$1,0)))</f>
        <v>1.20443835647193E-3</v>
      </c>
      <c r="W293">
        <f>PRODUCT(INDEX(Overzicht!$B$2:$E$35,MATCH(demand!W$1,Overzicht!$B$2:$B$35,0),4),INDEX(Verdeelsleutels_percentage!$A:$AB,MATCH(demand!$C293,Verdeelsleutels_percentage!$C:$C,0),MATCH(INDEX(Overzicht!$B$1:$F$35,MATCH(demand!W$1,Overzicht!$B:$B,0),5),Verdeelsleutels_percentage!$1:$1,0)))</f>
        <v>1.3139327525148327E-2</v>
      </c>
      <c r="X293">
        <f>PRODUCT(INDEX(Overzicht!$B$2:$E$35,MATCH(demand!X$1,Overzicht!$B$2:$B$35,0),4),INDEX(Verdeelsleutels_percentage!$A:$AB,MATCH(demand!$C293,Verdeelsleutels_percentage!$C:$C,0),MATCH(INDEX(Overzicht!$B$1:$F$35,MATCH(demand!X$1,Overzicht!$B:$B,0),5),Verdeelsleutels_percentage!$1:$1,0)))</f>
        <v>1.6869340991004188E-3</v>
      </c>
      <c r="Y293">
        <f>PRODUCT(INDEX(Overzicht!$B$2:$E$35,MATCH(demand!Y$1,Overzicht!$B$2:$B$35,0),4),INDEX(Verdeelsleutels_percentage!$A:$AB,MATCH(demand!$C293,Verdeelsleutels_percentage!$C:$C,0),MATCH(INDEX(Overzicht!$B$1:$F$35,MATCH(demand!Y$1,Overzicht!$B:$B,0),5),Verdeelsleutels_percentage!$1:$1,0)))</f>
        <v>6.3313027625332188E-7</v>
      </c>
      <c r="Z293">
        <f>PRODUCT(INDEX(Overzicht!$B$2:$E$35,MATCH(demand!Z$1,Overzicht!$B$2:$B$35,0),4),INDEX(Verdeelsleutels_percentage!$A:$AB,MATCH(demand!$C293,Verdeelsleutels_percentage!$C:$C,0),MATCH(INDEX(Overzicht!$B$1:$F$35,MATCH(demand!Z$1,Overzicht!$B:$B,0),5),Verdeelsleutels_percentage!$1:$1,0)))</f>
        <v>0</v>
      </c>
      <c r="AA293">
        <f>PRODUCT(INDEX(Overzicht!$B$2:$E$35,MATCH(demand!AA$1,Overzicht!$B$2:$B$35,0),4),INDEX(Verdeelsleutels_percentage!$A:$AB,MATCH(demand!$C293,Verdeelsleutels_percentage!$C:$C,0),MATCH(INDEX(Overzicht!$B$1:$F$35,MATCH(demand!AA$1,Overzicht!$B:$B,0),5),Verdeelsleutels_percentage!$1:$1,0)))</f>
        <v>1.4810064941598173E-5</v>
      </c>
      <c r="AB293">
        <f>PRODUCT(INDEX(Overzicht!$B$2:$E$35,MATCH(demand!AB$1,Overzicht!$B$2:$B$35,0),4),INDEX(Verdeelsleutels_percentage!$A:$AB,MATCH(demand!$C293,Verdeelsleutels_percentage!$C:$C,0),MATCH(INDEX(Overzicht!$B$1:$F$35,MATCH(demand!AB$1,Overzicht!$B:$B,0),5),Verdeelsleutels_percentage!$1:$1,0)))</f>
        <v>4.3148210622554186E-3</v>
      </c>
      <c r="AC293">
        <f>PRODUCT(INDEX(Overzicht!$B$2:$E$35,MATCH(demand!AC$1,Overzicht!$B$2:$B$35,0),4),INDEX(Verdeelsleutels_percentage!$A:$AB,MATCH(demand!$C293,Verdeelsleutels_percentage!$C:$C,0),MATCH(INDEX(Overzicht!$B$1:$F$35,MATCH(demand!AC$1,Overzicht!$B:$B,0),5),Verdeelsleutels_percentage!$1:$1,0)))</f>
        <v>3.511606865101211E-4</v>
      </c>
      <c r="AD293">
        <f>PRODUCT(INDEX(Overzicht!$B$2:$E$35,MATCH(demand!AD$1,Overzicht!$B$2:$B$35,0),4),INDEX(Verdeelsleutels_percentage!$A:$AB,MATCH(demand!$C293,Verdeelsleutels_percentage!$C:$C,0),MATCH(INDEX(Overzicht!$B$1:$F$35,MATCH(demand!AD$1,Overzicht!$B:$B,0),5),Verdeelsleutels_percentage!$1:$1,0)))</f>
        <v>0</v>
      </c>
      <c r="AE293">
        <f>PRODUCT(INDEX(Overzicht!$B$2:$E$35,MATCH(demand!AE$1,Overzicht!$B$2:$B$35,0),4),INDEX(Verdeelsleutels_percentage!$A:$AB,MATCH(demand!$C293,Verdeelsleutels_percentage!$C:$C,0),MATCH(INDEX(Overzicht!$B$1:$F$35,MATCH(demand!AE$1,Overzicht!$B:$B,0),5),Verdeelsleutels_percentage!$1:$1,0)))</f>
        <v>0</v>
      </c>
      <c r="AF293">
        <f>PRODUCT(INDEX(Overzicht!$B$2:$E$35,MATCH(demand!AF$1,Overzicht!$B$2:$B$35,0),4),INDEX(Verdeelsleutels_percentage!$A:$AB,MATCH(demand!$C293,Verdeelsleutels_percentage!$C:$C,0),MATCH(INDEX(Overzicht!$B$1:$F$35,MATCH(demand!AF$1,Overzicht!$B:$B,0),5),Verdeelsleutels_percentage!$1:$1,0)))</f>
        <v>0</v>
      </c>
      <c r="AG293">
        <f>PRODUCT(INDEX(Overzicht!$B$2:$E$35,MATCH(demand!AG$1,Overzicht!$B$2:$B$35,0),4),INDEX(Verdeelsleutels_percentage!$A:$AB,MATCH(demand!$C293,Verdeelsleutels_percentage!$C:$C,0),MATCH(INDEX(Overzicht!$B$1:$F$35,MATCH(demand!AG$1,Overzicht!$B:$B,0),5),Verdeelsleutels_percentage!$1:$1,0)))</f>
        <v>0</v>
      </c>
      <c r="AH293">
        <f>PRODUCT(INDEX(Overzicht!$B$2:$E$35,MATCH(demand!AH$1,Overzicht!$B$2:$B$35,0),4),INDEX(Verdeelsleutels_percentage!$A:$AB,MATCH(demand!$C293,Verdeelsleutels_percentage!$C:$C,0),MATCH(INDEX(Overzicht!$B$1:$F$35,MATCH(demand!AH$1,Overzicht!$B:$B,0),5),Verdeelsleutels_percentage!$1:$1,0)))</f>
        <v>1.9253084424077625E-4</v>
      </c>
      <c r="AI293">
        <f>PRODUCT(INDEX(Overzicht!$B$2:$E$35,MATCH(demand!AI$1,Overzicht!$B$2:$B$35,0),4),INDEX(Verdeelsleutels_percentage!$A:$AB,MATCH(demand!$C293,Verdeelsleutels_percentage!$C:$C,0),MATCH(INDEX(Overzicht!$B$1:$F$35,MATCH(demand!AI$1,Overzicht!$B:$B,0),5),Verdeelsleutels_percentage!$1:$1,0)))</f>
        <v>2.9620129883196345E-5</v>
      </c>
      <c r="AJ293">
        <f>PRODUCT(INDEX(Overzicht!$B$2:$E$35,MATCH(demand!AJ$1,Overzicht!$B$2:$B$35,0),4),INDEX(Verdeelsleutels_percentage!$A:$AB,MATCH(demand!$C293,Verdeelsleutels_percentage!$C:$C,0),MATCH(INDEX(Overzicht!$B$1:$F$35,MATCH(demand!AJ$1,Overzicht!$B:$B,0),5),Verdeelsleutels_percentage!$1:$1,0)))</f>
        <v>0</v>
      </c>
      <c r="AK293">
        <f>PRODUCT(INDEX(Overzicht!$B$2:$E$35,MATCH(demand!AK$1,Overzicht!$B$2:$B$35,0),4),INDEX(Verdeelsleutels_percentage!$A:$AB,MATCH(demand!$C293,Verdeelsleutels_percentage!$C:$C,0),MATCH(INDEX(Overzicht!$B$1:$F$35,MATCH(demand!AK$1,Overzicht!$B:$B,0),5),Verdeelsleutels_percentage!$1:$1,0)))</f>
        <v>1.7081125782692825E-4</v>
      </c>
      <c r="AL293">
        <f>PRODUCT(INDEX(Overzicht!$B$2:$E$35,MATCH(demand!AL$1,Overzicht!$B$2:$B$35,0),4),INDEX(Verdeelsleutels_percentage!$A:$AB,MATCH(demand!$C293,Verdeelsleutels_percentage!$C:$C,0),MATCH(INDEX(Overzicht!$B$1:$F$35,MATCH(demand!AL$1,Overzicht!$B:$B,0),5),Verdeelsleutels_percentage!$1:$1,0)))</f>
        <v>2.1898879208580545E-3</v>
      </c>
      <c r="AM293">
        <f>PRODUCT(INDEX(Overzicht!$B$2:$E$35,MATCH(demand!AM$1,Overzicht!$B$2:$B$35,0),4),INDEX(Verdeelsleutels_percentage!$A:$AB,MATCH(demand!$C293,Verdeelsleutels_percentage!$C:$C,0),MATCH(INDEX(Overzicht!$B$1:$F$35,MATCH(demand!AM$1,Overzicht!$B:$B,0),5),Verdeelsleutels_percentage!$1:$1,0)))</f>
        <v>4.379775841716109E-3</v>
      </c>
      <c r="AN293">
        <f>PRODUCT(INDEX(Overzicht!$B$2:$E$35,MATCH(demand!AN$1,Overzicht!$B$2:$B$35,0),4),INDEX(Verdeelsleutels_percentage!$A:$AB,MATCH(demand!$C293,Verdeelsleutels_percentage!$C:$C,0),MATCH(INDEX(Overzicht!$B$1:$F$35,MATCH(demand!AN$1,Overzicht!$B:$B,0),5),Verdeelsleutels_percentage!$1:$1,0)))</f>
        <v>2.1898879208580545E-3</v>
      </c>
      <c r="AO293">
        <f>PRODUCT(INDEX(Overzicht!$B$2:$E$35,MATCH(demand!AO$1,Overzicht!$B$2:$B$35,0),4),INDEX(Verdeelsleutels_percentage!$A:$AB,MATCH(demand!$C293,Verdeelsleutels_percentage!$C:$C,0),MATCH(INDEX(Overzicht!$B$1:$F$35,MATCH(demand!AO$1,Overzicht!$B:$B,0),5),Verdeelsleutels_percentage!$1:$1,0)))</f>
        <v>7.6646077230031907E-3</v>
      </c>
    </row>
    <row r="294" spans="2:41">
      <c r="B294" t="str">
        <f>INDEX('ETLocal datasets'!B:C,MATCH(C294,'ETLocal datasets'!C:C,0),1)</f>
        <v>GM0944</v>
      </c>
      <c r="C294" t="str">
        <f>'ETLocal datasets'!C277</f>
        <v>Mook en Middelaar</v>
      </c>
      <c r="D294">
        <f t="shared" si="22"/>
        <v>4.9103998963400848E-3</v>
      </c>
      <c r="E294">
        <f t="shared" si="23"/>
        <v>2.0310680320754716E-2</v>
      </c>
      <c r="F294">
        <f t="shared" si="24"/>
        <v>4.7426355138532137E-3</v>
      </c>
      <c r="G294">
        <f t="shared" si="25"/>
        <v>9.756278771355183E-3</v>
      </c>
      <c r="H294">
        <f>PRODUCT(INDEX(Overzicht!$B$2:$E$35,MATCH(demand!H$1,Overzicht!$B$2:$B$35,0),4),INDEX(Verdeelsleutels_percentage!$A:$AB,MATCH(demand!$C294,Verdeelsleutels_percentage!$C:$C,0),MATCH(INDEX(Overzicht!$B$1:$F$35,MATCH(demand!H$1,Overzicht!$B:$B,0),5),Verdeelsleutels_percentage!$1:$1,0)))</f>
        <v>4.7426355138532137E-3</v>
      </c>
      <c r="I294">
        <f>PRODUCT(INDEX(Overzicht!$B$2:$E$35,MATCH(demand!I$1,Overzicht!$B$2:$B$35,0),4),INDEX(Verdeelsleutels_percentage!$A:$AB,MATCH(demand!$C294,Verdeelsleutels_percentage!$C:$C,0),MATCH(INDEX(Overzicht!$B$1:$F$35,MATCH(demand!I$1,Overzicht!$B:$B,0),5),Verdeelsleutels_percentage!$1:$1,0)))</f>
        <v>6.4403828630519623E-4</v>
      </c>
      <c r="J294">
        <f>PRODUCT(INDEX(Overzicht!$B$2:$E$35,MATCH(demand!J$1,Overzicht!$B$2:$B$35,0),4),INDEX(Verdeelsleutels_percentage!$A:$AB,MATCH(demand!$C294,Verdeelsleutels_percentage!$C:$C,0),MATCH(INDEX(Overzicht!$B$1:$F$35,MATCH(demand!J$1,Overzicht!$B:$B,0),5),Verdeelsleutels_percentage!$1:$1,0)))</f>
        <v>1.0840309745950203E-3</v>
      </c>
      <c r="K294">
        <f>PRODUCT(INDEX(Overzicht!$B$2:$E$35,MATCH(demand!K$1,Overzicht!$B$2:$B$35,0),4),INDEX(Verdeelsleutels_percentage!$A:$AB,MATCH(demand!$C294,Verdeelsleutels_percentage!$C:$C,0),MATCH(INDEX(Overzicht!$B$1:$F$35,MATCH(demand!K$1,Overzicht!$B:$B,0),5),Verdeelsleutels_percentage!$1:$1,0)))</f>
        <v>7.5137800068939562E-5</v>
      </c>
      <c r="L294">
        <f>PRODUCT(INDEX(Overzicht!$B$2:$E$35,MATCH(demand!L$1,Overzicht!$B$2:$B$35,0),4),INDEX(Verdeelsleutels_percentage!$A:$AB,MATCH(demand!$C294,Verdeelsleutels_percentage!$C:$C,0),MATCH(INDEX(Overzicht!$B$1:$F$35,MATCH(demand!L$1,Overzicht!$B:$B,0),5),Verdeelsleutels_percentage!$1:$1,0)))</f>
        <v>1.6260464618925304E-3</v>
      </c>
      <c r="M294">
        <f>PRODUCT(INDEX(Overzicht!$B$2:$E$35,MATCH(demand!M$1,Overzicht!$B$2:$B$35,0),4),INDEX(Verdeelsleutels_percentage!$A:$AB,MATCH(demand!$C294,Verdeelsleutels_percentage!$C:$C,0),MATCH(INDEX(Overzicht!$B$1:$F$35,MATCH(demand!M$1,Overzicht!$B:$B,0),5),Verdeelsleutels_percentage!$1:$1,0)))</f>
        <v>6.5515187611673621E-4</v>
      </c>
      <c r="N294">
        <f>PRODUCT(INDEX(Overzicht!$B$2:$E$35,MATCH(demand!N$1,Overzicht!$B$2:$B$35,0),4),INDEX(Verdeelsleutels_percentage!$A:$AB,MATCH(demand!$C294,Verdeelsleutels_percentage!$C:$C,0),MATCH(INDEX(Overzicht!$B$1:$F$35,MATCH(demand!N$1,Overzicht!$B:$B,0),5),Verdeelsleutels_percentage!$1:$1,0)))</f>
        <v>7.1380356788337731E-4</v>
      </c>
      <c r="O294">
        <f>PRODUCT(INDEX(Overzicht!$B$2:$E$35,MATCH(demand!O$1,Overzicht!$B$2:$B$35,0),4),INDEX(Verdeelsleutels_percentage!$A:$AB,MATCH(demand!$C294,Verdeelsleutels_percentage!$C:$C,0),MATCH(INDEX(Overzicht!$B$1:$F$35,MATCH(demand!O$1,Overzicht!$B:$B,0),5),Verdeelsleutels_percentage!$1:$1,0)))</f>
        <v>0</v>
      </c>
      <c r="P294">
        <f>PRODUCT(INDEX(Overzicht!$B$2:$E$35,MATCH(demand!P$1,Overzicht!$B$2:$B$35,0),4),INDEX(Verdeelsleutels_percentage!$A:$AB,MATCH(demand!$C294,Verdeelsleutels_percentage!$C:$C,0),MATCH(INDEX(Overzicht!$B$1:$F$35,MATCH(demand!P$1,Overzicht!$B:$B,0),5),Verdeelsleutels_percentage!$1:$1,0)))</f>
        <v>0</v>
      </c>
      <c r="Q294">
        <f>PRODUCT(INDEX(Overzicht!$B$2:$E$35,MATCH(demand!Q$1,Overzicht!$B$2:$B$35,0),4),INDEX(Verdeelsleutels_percentage!$A:$AB,MATCH(demand!$C294,Verdeelsleutels_percentage!$C:$C,0),MATCH(INDEX(Overzicht!$B$1:$F$35,MATCH(demand!Q$1,Overzicht!$B:$B,0),5),Verdeelsleutels_percentage!$1:$1,0)))</f>
        <v>1.6091084779144833E-3</v>
      </c>
      <c r="R294">
        <f>PRODUCT(INDEX(Overzicht!$B$2:$E$35,MATCH(demand!R$1,Overzicht!$B$2:$B$35,0),4),INDEX(Verdeelsleutels_percentage!$A:$AB,MATCH(demand!$C294,Verdeelsleutels_percentage!$C:$C,0),MATCH(INDEX(Overzicht!$B$1:$F$35,MATCH(demand!R$1,Overzicht!$B:$B,0),5),Verdeelsleutels_percentage!$1:$1,0)))</f>
        <v>2.8794572762680224E-4</v>
      </c>
      <c r="S294">
        <f>PRODUCT(INDEX(Overzicht!$B$2:$E$35,MATCH(demand!S$1,Overzicht!$B$2:$B$35,0),4),INDEX(Verdeelsleutels_percentage!$A:$AB,MATCH(demand!$C294,Verdeelsleutels_percentage!$C:$C,0),MATCH(INDEX(Overzicht!$B$1:$F$35,MATCH(demand!S$1,Overzicht!$B:$B,0),5),Verdeelsleutels_percentage!$1:$1,0)))</f>
        <v>2.213229906464833E-3</v>
      </c>
      <c r="T294">
        <f>PRODUCT(INDEX(Overzicht!$B$2:$E$35,MATCH(demand!T$1,Overzicht!$B$2:$B$35,0),4),INDEX(Verdeelsleutels_percentage!$A:$AB,MATCH(demand!$C294,Verdeelsleutels_percentage!$C:$C,0),MATCH(INDEX(Overzicht!$B$1:$F$35,MATCH(demand!T$1,Overzicht!$B:$B,0),5),Verdeelsleutels_percentage!$1:$1,0)))</f>
        <v>1.8067182909917005E-3</v>
      </c>
      <c r="U294">
        <f>PRODUCT(INDEX(Overzicht!$B$2:$E$35,MATCH(demand!U$1,Overzicht!$B$2:$B$35,0),4),INDEX(Verdeelsleutels_percentage!$A:$AB,MATCH(demand!$C294,Verdeelsleutels_percentage!$C:$C,0),MATCH(INDEX(Overzicht!$B$1:$F$35,MATCH(demand!U$1,Overzicht!$B:$B,0),5),Verdeelsleutels_percentage!$1:$1,0)))</f>
        <v>5.6459946593490637E-3</v>
      </c>
      <c r="V294">
        <f>PRODUCT(INDEX(Overzicht!$B$2:$E$35,MATCH(demand!V$1,Overzicht!$B$2:$B$35,0),4),INDEX(Verdeelsleutels_percentage!$A:$AB,MATCH(demand!$C294,Verdeelsleutels_percentage!$C:$C,0),MATCH(INDEX(Overzicht!$B$1:$F$35,MATCH(demand!V$1,Overzicht!$B:$B,0),5),Verdeelsleutels_percentage!$1:$1,0)))</f>
        <v>4.9684753002271769E-4</v>
      </c>
      <c r="W294">
        <f>PRODUCT(INDEX(Overzicht!$B$2:$E$35,MATCH(demand!W$1,Overzicht!$B$2:$B$35,0),4),INDEX(Verdeelsleutels_percentage!$A:$AB,MATCH(demand!$C294,Verdeelsleutels_percentage!$C:$C,0),MATCH(INDEX(Overzicht!$B$1:$F$35,MATCH(demand!W$1,Overzicht!$B:$B,0),5),Verdeelsleutels_percentage!$1:$1,0)))</f>
        <v>5.4201548729751019E-3</v>
      </c>
      <c r="X294">
        <f>PRODUCT(INDEX(Overzicht!$B$2:$E$35,MATCH(demand!X$1,Overzicht!$B$2:$B$35,0),4),INDEX(Verdeelsleutels_percentage!$A:$AB,MATCH(demand!$C294,Verdeelsleutels_percentage!$C:$C,0),MATCH(INDEX(Overzicht!$B$1:$F$35,MATCH(demand!X$1,Overzicht!$B:$B,0),5),Verdeelsleutels_percentage!$1:$1,0)))</f>
        <v>3.2179798986140002E-3</v>
      </c>
      <c r="Y294">
        <f>PRODUCT(INDEX(Overzicht!$B$2:$E$35,MATCH(demand!Y$1,Overzicht!$B$2:$B$35,0),4),INDEX(Verdeelsleutels_percentage!$A:$AB,MATCH(demand!$C294,Verdeelsleutels_percentage!$C:$C,0),MATCH(INDEX(Overzicht!$B$1:$F$35,MATCH(demand!Y$1,Overzicht!$B:$B,0),5),Verdeelsleutels_percentage!$1:$1,0)))</f>
        <v>2.714507826931513E-7</v>
      </c>
      <c r="Z294">
        <f>PRODUCT(INDEX(Overzicht!$B$2:$E$35,MATCH(demand!Z$1,Overzicht!$B$2:$B$35,0),4),INDEX(Verdeelsleutels_percentage!$A:$AB,MATCH(demand!$C294,Verdeelsleutels_percentage!$C:$C,0),MATCH(INDEX(Overzicht!$B$1:$F$35,MATCH(demand!Z$1,Overzicht!$B:$B,0),5),Verdeelsleutels_percentage!$1:$1,0)))</f>
        <v>0</v>
      </c>
      <c r="AA294">
        <f>PRODUCT(INDEX(Overzicht!$B$2:$E$35,MATCH(demand!AA$1,Overzicht!$B$2:$B$35,0),4),INDEX(Verdeelsleutels_percentage!$A:$AB,MATCH(demand!$C294,Verdeelsleutels_percentage!$C:$C,0),MATCH(INDEX(Overzicht!$B$1:$F$35,MATCH(demand!AA$1,Overzicht!$B:$B,0),5),Verdeelsleutels_percentage!$1:$1,0)))</f>
        <v>6.3497259109509077E-6</v>
      </c>
      <c r="AB294">
        <f>PRODUCT(INDEX(Overzicht!$B$2:$E$35,MATCH(demand!AB$1,Overzicht!$B$2:$B$35,0),4),INDEX(Verdeelsleutels_percentage!$A:$AB,MATCH(demand!$C294,Verdeelsleutels_percentage!$C:$C,0),MATCH(INDEX(Overzicht!$B$1:$F$35,MATCH(demand!AB$1,Overzicht!$B:$B,0),5),Verdeelsleutels_percentage!$1:$1,0)))</f>
        <v>2.0612076708334736E-3</v>
      </c>
      <c r="AC294">
        <f>PRODUCT(INDEX(Overzicht!$B$2:$E$35,MATCH(demand!AC$1,Overzicht!$B$2:$B$35,0),4),INDEX(Verdeelsleutels_percentage!$A:$AB,MATCH(demand!$C294,Verdeelsleutels_percentage!$C:$C,0),MATCH(INDEX(Overzicht!$B$1:$F$35,MATCH(demand!AC$1,Overzicht!$B:$B,0),5),Verdeelsleutels_percentage!$1:$1,0)))</f>
        <v>4.7244031687054496E-4</v>
      </c>
      <c r="AD294">
        <f>PRODUCT(INDEX(Overzicht!$B$2:$E$35,MATCH(demand!AD$1,Overzicht!$B$2:$B$35,0),4),INDEX(Verdeelsleutels_percentage!$A:$AB,MATCH(demand!$C294,Verdeelsleutels_percentage!$C:$C,0),MATCH(INDEX(Overzicht!$B$1:$F$35,MATCH(demand!AD$1,Overzicht!$B:$B,0),5),Verdeelsleutels_percentage!$1:$1,0)))</f>
        <v>0</v>
      </c>
      <c r="AE294">
        <f>PRODUCT(INDEX(Overzicht!$B$2:$E$35,MATCH(demand!AE$1,Overzicht!$B$2:$B$35,0),4),INDEX(Verdeelsleutels_percentage!$A:$AB,MATCH(demand!$C294,Verdeelsleutels_percentage!$C:$C,0),MATCH(INDEX(Overzicht!$B$1:$F$35,MATCH(demand!AE$1,Overzicht!$B:$B,0),5),Verdeelsleutels_percentage!$1:$1,0)))</f>
        <v>0</v>
      </c>
      <c r="AF294">
        <f>PRODUCT(INDEX(Overzicht!$B$2:$E$35,MATCH(demand!AF$1,Overzicht!$B$2:$B$35,0),4),INDEX(Verdeelsleutels_percentage!$A:$AB,MATCH(demand!$C294,Verdeelsleutels_percentage!$C:$C,0),MATCH(INDEX(Overzicht!$B$1:$F$35,MATCH(demand!AF$1,Overzicht!$B:$B,0),5),Verdeelsleutels_percentage!$1:$1,0)))</f>
        <v>0</v>
      </c>
      <c r="AG294">
        <f>PRODUCT(INDEX(Overzicht!$B$2:$E$35,MATCH(demand!AG$1,Overzicht!$B$2:$B$35,0),4),INDEX(Verdeelsleutels_percentage!$A:$AB,MATCH(demand!$C294,Verdeelsleutels_percentage!$C:$C,0),MATCH(INDEX(Overzicht!$B$1:$F$35,MATCH(demand!AG$1,Overzicht!$B:$B,0),5),Verdeelsleutels_percentage!$1:$1,0)))</f>
        <v>0</v>
      </c>
      <c r="AH294">
        <f>PRODUCT(INDEX(Overzicht!$B$2:$E$35,MATCH(demand!AH$1,Overzicht!$B$2:$B$35,0),4),INDEX(Verdeelsleutels_percentage!$A:$AB,MATCH(demand!$C294,Verdeelsleutels_percentage!$C:$C,0),MATCH(INDEX(Overzicht!$B$1:$F$35,MATCH(demand!AH$1,Overzicht!$B:$B,0),5),Verdeelsleutels_percentage!$1:$1,0)))</f>
        <v>8.2546436842361796E-5</v>
      </c>
      <c r="AI294">
        <f>PRODUCT(INDEX(Overzicht!$B$2:$E$35,MATCH(demand!AI$1,Overzicht!$B$2:$B$35,0),4),INDEX(Verdeelsleutels_percentage!$A:$AB,MATCH(demand!$C294,Verdeelsleutels_percentage!$C:$C,0),MATCH(INDEX(Overzicht!$B$1:$F$35,MATCH(demand!AI$1,Overzicht!$B:$B,0),5),Verdeelsleutels_percentage!$1:$1,0)))</f>
        <v>1.2699451821901815E-5</v>
      </c>
      <c r="AJ294">
        <f>PRODUCT(INDEX(Overzicht!$B$2:$E$35,MATCH(demand!AJ$1,Overzicht!$B$2:$B$35,0),4),INDEX(Verdeelsleutels_percentage!$A:$AB,MATCH(demand!$C294,Verdeelsleutels_percentage!$C:$C,0),MATCH(INDEX(Overzicht!$B$1:$F$35,MATCH(demand!AJ$1,Overzicht!$B:$B,0),5),Verdeelsleutels_percentage!$1:$1,0)))</f>
        <v>0</v>
      </c>
      <c r="AK294">
        <f>PRODUCT(INDEX(Overzicht!$B$2:$E$35,MATCH(demand!AK$1,Overzicht!$B$2:$B$35,0),4),INDEX(Verdeelsleutels_percentage!$A:$AB,MATCH(demand!$C294,Verdeelsleutels_percentage!$C:$C,0),MATCH(INDEX(Overzicht!$B$1:$F$35,MATCH(demand!AK$1,Overzicht!$B:$B,0),5),Verdeelsleutels_percentage!$1:$1,0)))</f>
        <v>7.0462013348676321E-5</v>
      </c>
      <c r="AL294">
        <f>PRODUCT(INDEX(Overzicht!$B$2:$E$35,MATCH(demand!AL$1,Overzicht!$B$2:$B$35,0),4),INDEX(Verdeelsleutels_percentage!$A:$AB,MATCH(demand!$C294,Verdeelsleutels_percentage!$C:$C,0),MATCH(INDEX(Overzicht!$B$1:$F$35,MATCH(demand!AL$1,Overzicht!$B:$B,0),5),Verdeelsleutels_percentage!$1:$1,0)))</f>
        <v>9.0335914549585024E-4</v>
      </c>
      <c r="AM294">
        <f>PRODUCT(INDEX(Overzicht!$B$2:$E$35,MATCH(demand!AM$1,Overzicht!$B$2:$B$35,0),4),INDEX(Verdeelsleutels_percentage!$A:$AB,MATCH(demand!$C294,Verdeelsleutels_percentage!$C:$C,0),MATCH(INDEX(Overzicht!$B$1:$F$35,MATCH(demand!AM$1,Overzicht!$B:$B,0),5),Verdeelsleutels_percentage!$1:$1,0)))</f>
        <v>1.8067182909917005E-3</v>
      </c>
      <c r="AN294">
        <f>PRODUCT(INDEX(Overzicht!$B$2:$E$35,MATCH(demand!AN$1,Overzicht!$B$2:$B$35,0),4),INDEX(Verdeelsleutels_percentage!$A:$AB,MATCH(demand!$C294,Verdeelsleutels_percentage!$C:$C,0),MATCH(INDEX(Overzicht!$B$1:$F$35,MATCH(demand!AN$1,Overzicht!$B:$B,0),5),Verdeelsleutels_percentage!$1:$1,0)))</f>
        <v>9.0335914549585024E-4</v>
      </c>
      <c r="AO294">
        <f>PRODUCT(INDEX(Overzicht!$B$2:$E$35,MATCH(demand!AO$1,Overzicht!$B$2:$B$35,0),4),INDEX(Verdeelsleutels_percentage!$A:$AB,MATCH(demand!$C294,Verdeelsleutels_percentage!$C:$C,0),MATCH(INDEX(Overzicht!$B$1:$F$35,MATCH(demand!AO$1,Overzicht!$B:$B,0),5),Verdeelsleutels_percentage!$1:$1,0)))</f>
        <v>3.1617570092354759E-3</v>
      </c>
    </row>
    <row r="295" spans="2:41">
      <c r="B295" t="str">
        <f>INDEX('ETLocal datasets'!B:C,MATCH(C295,'ETLocal datasets'!C:C,0),1)</f>
        <v>GM0946</v>
      </c>
      <c r="C295" t="str">
        <f>'ETLocal datasets'!C278</f>
        <v>Nederweert</v>
      </c>
      <c r="D295">
        <f t="shared" si="22"/>
        <v>5.8700203380696932E-2</v>
      </c>
      <c r="E295">
        <f t="shared" si="23"/>
        <v>0.26430116448461</v>
      </c>
      <c r="F295">
        <f t="shared" si="24"/>
        <v>1.032917580976409E-2</v>
      </c>
      <c r="G295">
        <f t="shared" si="25"/>
        <v>2.1248590237228984E-2</v>
      </c>
      <c r="H295">
        <f>PRODUCT(INDEX(Overzicht!$B$2:$E$35,MATCH(demand!H$1,Overzicht!$B$2:$B$35,0),4),INDEX(Verdeelsleutels_percentage!$A:$AB,MATCH(demand!$C295,Verdeelsleutels_percentage!$C:$C,0),MATCH(INDEX(Overzicht!$B$1:$F$35,MATCH(demand!H$1,Overzicht!$B:$B,0),5),Verdeelsleutels_percentage!$1:$1,0)))</f>
        <v>1.032917580976409E-2</v>
      </c>
      <c r="I295">
        <f>PRODUCT(INDEX(Overzicht!$B$2:$E$35,MATCH(demand!I$1,Overzicht!$B$2:$B$35,0),4),INDEX(Verdeelsleutels_percentage!$A:$AB,MATCH(demand!$C295,Verdeelsleutels_percentage!$C:$C,0),MATCH(INDEX(Overzicht!$B$1:$F$35,MATCH(demand!I$1,Overzicht!$B:$B,0),5),Verdeelsleutels_percentage!$1:$1,0)))</f>
        <v>1.4955900631179535E-2</v>
      </c>
      <c r="J295">
        <f>PRODUCT(INDEX(Overzicht!$B$2:$E$35,MATCH(demand!J$1,Overzicht!$B$2:$B$35,0),4),INDEX(Verdeelsleutels_percentage!$A:$AB,MATCH(demand!$C295,Verdeelsleutels_percentage!$C:$C,0),MATCH(INDEX(Overzicht!$B$1:$F$35,MATCH(demand!J$1,Overzicht!$B:$B,0),5),Verdeelsleutels_percentage!$1:$1,0)))</f>
        <v>2.3609544708032208E-3</v>
      </c>
      <c r="K295">
        <f>PRODUCT(INDEX(Overzicht!$B$2:$E$35,MATCH(demand!K$1,Overzicht!$B$2:$B$35,0),4),INDEX(Verdeelsleutels_percentage!$A:$AB,MATCH(demand!$C295,Verdeelsleutels_percentage!$C:$C,0),MATCH(INDEX(Overzicht!$B$1:$F$35,MATCH(demand!K$1,Overzicht!$B:$B,0),5),Verdeelsleutels_percentage!$1:$1,0)))</f>
        <v>1.7448550736376125E-3</v>
      </c>
      <c r="L295">
        <f>PRODUCT(INDEX(Overzicht!$B$2:$E$35,MATCH(demand!L$1,Overzicht!$B$2:$B$35,0),4),INDEX(Verdeelsleutels_percentage!$A:$AB,MATCH(demand!$C295,Verdeelsleutels_percentage!$C:$C,0),MATCH(INDEX(Overzicht!$B$1:$F$35,MATCH(demand!L$1,Overzicht!$B:$B,0),5),Verdeelsleutels_percentage!$1:$1,0)))</f>
        <v>3.541431706204831E-3</v>
      </c>
      <c r="M295">
        <f>PRODUCT(INDEX(Overzicht!$B$2:$E$35,MATCH(demand!M$1,Overzicht!$B$2:$B$35,0),4),INDEX(Verdeelsleutels_percentage!$A:$AB,MATCH(demand!$C295,Verdeelsleutels_percentage!$C:$C,0),MATCH(INDEX(Overzicht!$B$1:$F$35,MATCH(demand!M$1,Overzicht!$B:$B,0),5),Verdeelsleutels_percentage!$1:$1,0)))</f>
        <v>1.3915148523507108E-2</v>
      </c>
      <c r="N295">
        <f>PRODUCT(INDEX(Overzicht!$B$2:$E$35,MATCH(demand!N$1,Overzicht!$B$2:$B$35,0),4),INDEX(Verdeelsleutels_percentage!$A:$AB,MATCH(demand!$C295,Verdeelsleutels_percentage!$C:$C,0),MATCH(INDEX(Overzicht!$B$1:$F$35,MATCH(demand!N$1,Overzicht!$B:$B,0),5),Verdeelsleutels_percentage!$1:$1,0)))</f>
        <v>0.2188264314269357</v>
      </c>
      <c r="O295">
        <f>PRODUCT(INDEX(Overzicht!$B$2:$E$35,MATCH(demand!O$1,Overzicht!$B$2:$B$35,0),4),INDEX(Verdeelsleutels_percentage!$A:$AB,MATCH(demand!$C295,Verdeelsleutels_percentage!$C:$C,0),MATCH(INDEX(Overzicht!$B$1:$F$35,MATCH(demand!O$1,Overzicht!$B:$B,0),5),Verdeelsleutels_percentage!$1:$1,0)))</f>
        <v>0</v>
      </c>
      <c r="P295">
        <f>PRODUCT(INDEX(Overzicht!$B$2:$E$35,MATCH(demand!P$1,Overzicht!$B$2:$B$35,0),4),INDEX(Verdeelsleutels_percentage!$A:$AB,MATCH(demand!$C295,Verdeelsleutels_percentage!$C:$C,0),MATCH(INDEX(Overzicht!$B$1:$F$35,MATCH(demand!P$1,Overzicht!$B:$B,0),5),Verdeelsleutels_percentage!$1:$1,0)))</f>
        <v>1.9607875529340943E-2</v>
      </c>
      <c r="Q295">
        <f>PRODUCT(INDEX(Overzicht!$B$2:$E$35,MATCH(demand!Q$1,Overzicht!$B$2:$B$35,0),4),INDEX(Verdeelsleutels_percentage!$A:$AB,MATCH(demand!$C295,Verdeelsleutels_percentage!$C:$C,0),MATCH(INDEX(Overzicht!$B$1:$F$35,MATCH(demand!Q$1,Overzicht!$B:$B,0),5),Verdeelsleutels_percentage!$1:$1,0)))</f>
        <v>3.5045417925985306E-3</v>
      </c>
      <c r="R295">
        <f>PRODUCT(INDEX(Overzicht!$B$2:$E$35,MATCH(demand!R$1,Overzicht!$B$2:$B$35,0),4),INDEX(Verdeelsleutels_percentage!$A:$AB,MATCH(demand!$C295,Verdeelsleutels_percentage!$C:$C,0),MATCH(INDEX(Overzicht!$B$1:$F$35,MATCH(demand!R$1,Overzicht!$B:$B,0),5),Verdeelsleutels_percentage!$1:$1,0)))</f>
        <v>6.2712853130710542E-4</v>
      </c>
      <c r="S295">
        <f>PRODUCT(INDEX(Overzicht!$B$2:$E$35,MATCH(demand!S$1,Overzicht!$B$2:$B$35,0),4),INDEX(Verdeelsleutels_percentage!$A:$AB,MATCH(demand!$C295,Verdeelsleutels_percentage!$C:$C,0),MATCH(INDEX(Overzicht!$B$1:$F$35,MATCH(demand!S$1,Overzicht!$B:$B,0),5),Verdeelsleutels_percentage!$1:$1,0)))</f>
        <v>4.8202820445565758E-3</v>
      </c>
      <c r="T295">
        <f>PRODUCT(INDEX(Overzicht!$B$2:$E$35,MATCH(demand!T$1,Overzicht!$B$2:$B$35,0),4),INDEX(Verdeelsleutels_percentage!$A:$AB,MATCH(demand!$C295,Verdeelsleutels_percentage!$C:$C,0),MATCH(INDEX(Overzicht!$B$1:$F$35,MATCH(demand!T$1,Overzicht!$B:$B,0),5),Verdeelsleutels_percentage!$1:$1,0)))</f>
        <v>3.9349241180053679E-3</v>
      </c>
      <c r="U295">
        <f>PRODUCT(INDEX(Overzicht!$B$2:$E$35,MATCH(demand!U$1,Overzicht!$B$2:$B$35,0),4),INDEX(Verdeelsleutels_percentage!$A:$AB,MATCH(demand!$C295,Verdeelsleutels_percentage!$C:$C,0),MATCH(INDEX(Overzicht!$B$1:$F$35,MATCH(demand!U$1,Overzicht!$B:$B,0),5),Verdeelsleutels_percentage!$1:$1,0)))</f>
        <v>1.2296637868766775E-2</v>
      </c>
      <c r="V295">
        <f>PRODUCT(INDEX(Overzicht!$B$2:$E$35,MATCH(demand!V$1,Overzicht!$B$2:$B$35,0),4),INDEX(Verdeelsleutels_percentage!$A:$AB,MATCH(demand!$C295,Verdeelsleutels_percentage!$C:$C,0),MATCH(INDEX(Overzicht!$B$1:$F$35,MATCH(demand!V$1,Overzicht!$B:$B,0),5),Verdeelsleutels_percentage!$1:$1,0)))</f>
        <v>1.0821041324514762E-3</v>
      </c>
      <c r="W295">
        <f>PRODUCT(INDEX(Overzicht!$B$2:$E$35,MATCH(demand!W$1,Overzicht!$B$2:$B$35,0),4),INDEX(Verdeelsleutels_percentage!$A:$AB,MATCH(demand!$C295,Verdeelsleutels_percentage!$C:$C,0),MATCH(INDEX(Overzicht!$B$1:$F$35,MATCH(demand!W$1,Overzicht!$B:$B,0),5),Verdeelsleutels_percentage!$1:$1,0)))</f>
        <v>1.1804772354016103E-2</v>
      </c>
      <c r="X295">
        <f>PRODUCT(INDEX(Overzicht!$B$2:$E$35,MATCH(demand!X$1,Overzicht!$B$2:$B$35,0),4),INDEX(Verdeelsleutels_percentage!$A:$AB,MATCH(demand!$C295,Verdeelsleutels_percentage!$C:$C,0),MATCH(INDEX(Overzicht!$B$1:$F$35,MATCH(demand!X$1,Overzicht!$B:$B,0),5),Verdeelsleutels_percentage!$1:$1,0)))</f>
        <v>7.1986989773493125E-3</v>
      </c>
      <c r="Y295">
        <f>PRODUCT(INDEX(Overzicht!$B$2:$E$35,MATCH(demand!Y$1,Overzicht!$B$2:$B$35,0),4),INDEX(Verdeelsleutels_percentage!$A:$AB,MATCH(demand!$C295,Verdeelsleutels_percentage!$C:$C,0),MATCH(INDEX(Overzicht!$B$1:$F$35,MATCH(demand!Y$1,Overzicht!$B:$B,0),5),Verdeelsleutels_percentage!$1:$1,0)))</f>
        <v>2.803589562660392E-6</v>
      </c>
      <c r="Z295">
        <f>PRODUCT(INDEX(Overzicht!$B$2:$E$35,MATCH(demand!Z$1,Overzicht!$B$2:$B$35,0),4),INDEX(Verdeelsleutels_percentage!$A:$AB,MATCH(demand!$C295,Verdeelsleutels_percentage!$C:$C,0),MATCH(INDEX(Overzicht!$B$1:$F$35,MATCH(demand!Z$1,Overzicht!$B:$B,0),5),Verdeelsleutels_percentage!$1:$1,0)))</f>
        <v>0</v>
      </c>
      <c r="AA295">
        <f>PRODUCT(INDEX(Overzicht!$B$2:$E$35,MATCH(demand!AA$1,Overzicht!$B$2:$B$35,0),4),INDEX(Verdeelsleutels_percentage!$A:$AB,MATCH(demand!$C295,Verdeelsleutels_percentage!$C:$C,0),MATCH(INDEX(Overzicht!$B$1:$F$35,MATCH(demand!AA$1,Overzicht!$B:$B,0),5),Verdeelsleutels_percentage!$1:$1,0)))</f>
        <v>6.5581042401412684E-5</v>
      </c>
      <c r="AB295">
        <f>PRODUCT(INDEX(Overzicht!$B$2:$E$35,MATCH(demand!AB$1,Overzicht!$B$2:$B$35,0),4),INDEX(Verdeelsleutels_percentage!$A:$AB,MATCH(demand!$C295,Verdeelsleutels_percentage!$C:$C,0),MATCH(INDEX(Overzicht!$B$1:$F$35,MATCH(demand!AB$1,Overzicht!$B:$B,0),5),Verdeelsleutels_percentage!$1:$1,0)))</f>
        <v>6.9354978936636029E-3</v>
      </c>
      <c r="AC295">
        <f>PRODUCT(INDEX(Overzicht!$B$2:$E$35,MATCH(demand!AC$1,Overzicht!$B$2:$B$35,0),4),INDEX(Verdeelsleutels_percentage!$A:$AB,MATCH(demand!$C295,Verdeelsleutels_percentage!$C:$C,0),MATCH(INDEX(Overzicht!$B$1:$F$35,MATCH(demand!AC$1,Overzicht!$B:$B,0),5),Verdeelsleutels_percentage!$1:$1,0)))</f>
        <v>1.131245277104517E-3</v>
      </c>
      <c r="AD295">
        <f>PRODUCT(INDEX(Overzicht!$B$2:$E$35,MATCH(demand!AD$1,Overzicht!$B$2:$B$35,0),4),INDEX(Verdeelsleutels_percentage!$A:$AB,MATCH(demand!$C295,Verdeelsleutels_percentage!$C:$C,0),MATCH(INDEX(Overzicht!$B$1:$F$35,MATCH(demand!AD$1,Overzicht!$B:$B,0),5),Verdeelsleutels_percentage!$1:$1,0)))</f>
        <v>0</v>
      </c>
      <c r="AE295">
        <f>PRODUCT(INDEX(Overzicht!$B$2:$E$35,MATCH(demand!AE$1,Overzicht!$B$2:$B$35,0),4),INDEX(Verdeelsleutels_percentage!$A:$AB,MATCH(demand!$C295,Verdeelsleutels_percentage!$C:$C,0),MATCH(INDEX(Overzicht!$B$1:$F$35,MATCH(demand!AE$1,Overzicht!$B:$B,0),5),Verdeelsleutels_percentage!$1:$1,0)))</f>
        <v>0</v>
      </c>
      <c r="AF295">
        <f>PRODUCT(INDEX(Overzicht!$B$2:$E$35,MATCH(demand!AF$1,Overzicht!$B$2:$B$35,0),4),INDEX(Verdeelsleutels_percentage!$A:$AB,MATCH(demand!$C295,Verdeelsleutels_percentage!$C:$C,0),MATCH(INDEX(Overzicht!$B$1:$F$35,MATCH(demand!AF$1,Overzicht!$B:$B,0),5),Verdeelsleutels_percentage!$1:$1,0)))</f>
        <v>0</v>
      </c>
      <c r="AG295">
        <f>PRODUCT(INDEX(Overzicht!$B$2:$E$35,MATCH(demand!AG$1,Overzicht!$B$2:$B$35,0),4),INDEX(Verdeelsleutels_percentage!$A:$AB,MATCH(demand!$C295,Verdeelsleutels_percentage!$C:$C,0),MATCH(INDEX(Overzicht!$B$1:$F$35,MATCH(demand!AG$1,Overzicht!$B:$B,0),5),Verdeelsleutels_percentage!$1:$1,0)))</f>
        <v>0</v>
      </c>
      <c r="AH295">
        <f>PRODUCT(INDEX(Overzicht!$B$2:$E$35,MATCH(demand!AH$1,Overzicht!$B$2:$B$35,0),4),INDEX(Verdeelsleutels_percentage!$A:$AB,MATCH(demand!$C295,Verdeelsleutels_percentage!$C:$C,0),MATCH(INDEX(Overzicht!$B$1:$F$35,MATCH(demand!AH$1,Overzicht!$B:$B,0),5),Verdeelsleutels_percentage!$1:$1,0)))</f>
        <v>8.5255355121836493E-4</v>
      </c>
      <c r="AI295">
        <f>PRODUCT(INDEX(Overzicht!$B$2:$E$35,MATCH(demand!AI$1,Overzicht!$B$2:$B$35,0),4),INDEX(Verdeelsleutels_percentage!$A:$AB,MATCH(demand!$C295,Verdeelsleutels_percentage!$C:$C,0),MATCH(INDEX(Overzicht!$B$1:$F$35,MATCH(demand!AI$1,Overzicht!$B:$B,0),5),Verdeelsleutels_percentage!$1:$1,0)))</f>
        <v>1.3116208480282537E-4</v>
      </c>
      <c r="AJ295">
        <f>PRODUCT(INDEX(Overzicht!$B$2:$E$35,MATCH(demand!AJ$1,Overzicht!$B$2:$B$35,0),4),INDEX(Verdeelsleutels_percentage!$A:$AB,MATCH(demand!$C295,Verdeelsleutels_percentage!$C:$C,0),MATCH(INDEX(Overzicht!$B$1:$F$35,MATCH(demand!AJ$1,Overzicht!$B:$B,0),5),Verdeelsleutels_percentage!$1:$1,0)))</f>
        <v>0</v>
      </c>
      <c r="AK295">
        <f>PRODUCT(INDEX(Overzicht!$B$2:$E$35,MATCH(demand!AK$1,Overzicht!$B$2:$B$35,0),4),INDEX(Verdeelsleutels_percentage!$A:$AB,MATCH(demand!$C295,Verdeelsleutels_percentage!$C:$C,0),MATCH(INDEX(Overzicht!$B$1:$F$35,MATCH(demand!AK$1,Overzicht!$B:$B,0),5),Verdeelsleutels_percentage!$1:$1,0)))</f>
        <v>1.5346204060220935E-4</v>
      </c>
      <c r="AL295">
        <f>PRODUCT(INDEX(Overzicht!$B$2:$E$35,MATCH(demand!AL$1,Overzicht!$B$2:$B$35,0),4),INDEX(Verdeelsleutels_percentage!$A:$AB,MATCH(demand!$C295,Verdeelsleutels_percentage!$C:$C,0),MATCH(INDEX(Overzicht!$B$1:$F$35,MATCH(demand!AL$1,Overzicht!$B:$B,0),5),Verdeelsleutels_percentage!$1:$1,0)))</f>
        <v>1.9674620590026839E-3</v>
      </c>
      <c r="AM295">
        <f>PRODUCT(INDEX(Overzicht!$B$2:$E$35,MATCH(demand!AM$1,Overzicht!$B$2:$B$35,0),4),INDEX(Verdeelsleutels_percentage!$A:$AB,MATCH(demand!$C295,Verdeelsleutels_percentage!$C:$C,0),MATCH(INDEX(Overzicht!$B$1:$F$35,MATCH(demand!AM$1,Overzicht!$B:$B,0),5),Verdeelsleutels_percentage!$1:$1,0)))</f>
        <v>3.9349241180053679E-3</v>
      </c>
      <c r="AN295">
        <f>PRODUCT(INDEX(Overzicht!$B$2:$E$35,MATCH(demand!AN$1,Overzicht!$B$2:$B$35,0),4),INDEX(Verdeelsleutels_percentage!$A:$AB,MATCH(demand!$C295,Verdeelsleutels_percentage!$C:$C,0),MATCH(INDEX(Overzicht!$B$1:$F$35,MATCH(demand!AN$1,Overzicht!$B:$B,0),5),Verdeelsleutels_percentage!$1:$1,0)))</f>
        <v>1.9674620590026839E-3</v>
      </c>
      <c r="AO295">
        <f>PRODUCT(INDEX(Overzicht!$B$2:$E$35,MATCH(demand!AO$1,Overzicht!$B$2:$B$35,0),4),INDEX(Verdeelsleutels_percentage!$A:$AB,MATCH(demand!$C295,Verdeelsleutels_percentage!$C:$C,0),MATCH(INDEX(Overzicht!$B$1:$F$35,MATCH(demand!AO$1,Overzicht!$B:$B,0),5),Verdeelsleutels_percentage!$1:$1,0)))</f>
        <v>6.8861172065093935E-3</v>
      </c>
    </row>
    <row r="296" spans="2:41">
      <c r="B296" t="str">
        <f>INDEX('ETLocal datasets'!B:C,MATCH(C296,'ETLocal datasets'!C:C,0),1)</f>
        <v>GM0951</v>
      </c>
      <c r="C296" t="str">
        <f>'ETLocal datasets'!C279</f>
        <v>Nuth</v>
      </c>
      <c r="D296">
        <f t="shared" si="22"/>
        <v>1.5338360226632123E-2</v>
      </c>
      <c r="E296">
        <f t="shared" si="23"/>
        <v>3.3339793926179043E-2</v>
      </c>
      <c r="F296">
        <f t="shared" si="24"/>
        <v>9.227056821533278E-3</v>
      </c>
      <c r="G296">
        <f t="shared" si="25"/>
        <v>1.8981374032868457E-2</v>
      </c>
      <c r="H296">
        <f>PRODUCT(INDEX(Overzicht!$B$2:$E$35,MATCH(demand!H$1,Overzicht!$B$2:$B$35,0),4),INDEX(Verdeelsleutels_percentage!$A:$AB,MATCH(demand!$C296,Verdeelsleutels_percentage!$C:$C,0),MATCH(INDEX(Overzicht!$B$1:$F$35,MATCH(demand!H$1,Overzicht!$B:$B,0),5),Verdeelsleutels_percentage!$1:$1,0)))</f>
        <v>9.227056821533278E-3</v>
      </c>
      <c r="I296">
        <f>PRODUCT(INDEX(Overzicht!$B$2:$E$35,MATCH(demand!I$1,Overzicht!$B$2:$B$35,0),4),INDEX(Verdeelsleutels_percentage!$A:$AB,MATCH(demand!$C296,Verdeelsleutels_percentage!$C:$C,0),MATCH(INDEX(Overzicht!$B$1:$F$35,MATCH(demand!I$1,Overzicht!$B:$B,0),5),Verdeelsleutels_percentage!$1:$1,0)))</f>
        <v>5.2778014852735604E-3</v>
      </c>
      <c r="J296">
        <f>PRODUCT(INDEX(Overzicht!$B$2:$E$35,MATCH(demand!J$1,Overzicht!$B$2:$B$35,0),4),INDEX(Verdeelsleutels_percentage!$A:$AB,MATCH(demand!$C296,Verdeelsleutels_percentage!$C:$C,0),MATCH(INDEX(Overzicht!$B$1:$F$35,MATCH(demand!J$1,Overzicht!$B:$B,0),5),Verdeelsleutels_percentage!$1:$1,0)))</f>
        <v>2.1090415592076063E-3</v>
      </c>
      <c r="K296">
        <f>PRODUCT(INDEX(Overzicht!$B$2:$E$35,MATCH(demand!K$1,Overzicht!$B$2:$B$35,0),4),INDEX(Verdeelsleutels_percentage!$A:$AB,MATCH(demand!$C296,Verdeelsleutels_percentage!$C:$C,0),MATCH(INDEX(Overzicht!$B$1:$F$35,MATCH(demand!K$1,Overzicht!$B:$B,0),5),Verdeelsleutels_percentage!$1:$1,0)))</f>
        <v>6.1574350661524875E-4</v>
      </c>
      <c r="L296">
        <f>PRODUCT(INDEX(Overzicht!$B$2:$E$35,MATCH(demand!L$1,Overzicht!$B$2:$B$35,0),4),INDEX(Verdeelsleutels_percentage!$A:$AB,MATCH(demand!$C296,Verdeelsleutels_percentage!$C:$C,0),MATCH(INDEX(Overzicht!$B$1:$F$35,MATCH(demand!L$1,Overzicht!$B:$B,0),5),Verdeelsleutels_percentage!$1:$1,0)))</f>
        <v>3.1635623388114095E-3</v>
      </c>
      <c r="M296">
        <f>PRODUCT(INDEX(Overzicht!$B$2:$E$35,MATCH(demand!M$1,Overzicht!$B$2:$B$35,0),4),INDEX(Verdeelsleutels_percentage!$A:$AB,MATCH(demand!$C296,Verdeelsleutels_percentage!$C:$C,0),MATCH(INDEX(Overzicht!$B$1:$F$35,MATCH(demand!M$1,Overzicht!$B:$B,0),5),Verdeelsleutels_percentage!$1:$1,0)))</f>
        <v>7.4455524934814244E-4</v>
      </c>
      <c r="N296">
        <f>PRODUCT(INDEX(Overzicht!$B$2:$E$35,MATCH(demand!N$1,Overzicht!$B$2:$B$35,0),4),INDEX(Verdeelsleutels_percentage!$A:$AB,MATCH(demand!$C296,Verdeelsleutels_percentage!$C:$C,0),MATCH(INDEX(Overzicht!$B$1:$F$35,MATCH(demand!N$1,Overzicht!$B:$B,0),5),Verdeelsleutels_percentage!$1:$1,0)))</f>
        <v>1.2700686937975731E-3</v>
      </c>
      <c r="O296">
        <f>PRODUCT(INDEX(Overzicht!$B$2:$E$35,MATCH(demand!O$1,Overzicht!$B$2:$B$35,0),4),INDEX(Verdeelsleutels_percentage!$A:$AB,MATCH(demand!$C296,Verdeelsleutels_percentage!$C:$C,0),MATCH(INDEX(Overzicht!$B$1:$F$35,MATCH(demand!O$1,Overzicht!$B:$B,0),5),Verdeelsleutels_percentage!$1:$1,0)))</f>
        <v>0</v>
      </c>
      <c r="P296">
        <f>PRODUCT(INDEX(Overzicht!$B$2:$E$35,MATCH(demand!P$1,Overzicht!$B$2:$B$35,0),4),INDEX(Verdeelsleutels_percentage!$A:$AB,MATCH(demand!$C296,Verdeelsleutels_percentage!$C:$C,0),MATCH(INDEX(Overzicht!$B$1:$F$35,MATCH(demand!P$1,Overzicht!$B:$B,0),5),Verdeelsleutels_percentage!$1:$1,0)))</f>
        <v>2.4036547446492662E-3</v>
      </c>
      <c r="Q296">
        <f>PRODUCT(INDEX(Overzicht!$B$2:$E$35,MATCH(demand!Q$1,Overzicht!$B$2:$B$35,0),4),INDEX(Verdeelsleutels_percentage!$A:$AB,MATCH(demand!$C296,Verdeelsleutels_percentage!$C:$C,0),MATCH(INDEX(Overzicht!$B$1:$F$35,MATCH(demand!Q$1,Overzicht!$B:$B,0),5),Verdeelsleutels_percentage!$1:$1,0)))</f>
        <v>3.1306085644487907E-3</v>
      </c>
      <c r="R296">
        <f>PRODUCT(INDEX(Overzicht!$B$2:$E$35,MATCH(demand!R$1,Overzicht!$B$2:$B$35,0),4),INDEX(Verdeelsleutels_percentage!$A:$AB,MATCH(demand!$C296,Verdeelsleutels_percentage!$C:$C,0),MATCH(INDEX(Overzicht!$B$1:$F$35,MATCH(demand!R$1,Overzicht!$B:$B,0),5),Verdeelsleutels_percentage!$1:$1,0)))</f>
        <v>5.6021416416452037E-4</v>
      </c>
      <c r="S296">
        <f>PRODUCT(INDEX(Overzicht!$B$2:$E$35,MATCH(demand!S$1,Overzicht!$B$2:$B$35,0),4),INDEX(Verdeelsleutels_percentage!$A:$AB,MATCH(demand!$C296,Verdeelsleutels_percentage!$C:$C,0),MATCH(INDEX(Overzicht!$B$1:$F$35,MATCH(demand!S$1,Overzicht!$B:$B,0),5),Verdeelsleutels_percentage!$1:$1,0)))</f>
        <v>4.3059598500488627E-3</v>
      </c>
      <c r="T296">
        <f>PRODUCT(INDEX(Overzicht!$B$2:$E$35,MATCH(demand!T$1,Overzicht!$B$2:$B$35,0),4),INDEX(Verdeelsleutels_percentage!$A:$AB,MATCH(demand!$C296,Verdeelsleutels_percentage!$C:$C,0),MATCH(INDEX(Overzicht!$B$1:$F$35,MATCH(demand!T$1,Overzicht!$B:$B,0),5),Verdeelsleutels_percentage!$1:$1,0)))</f>
        <v>3.5150692653460104E-3</v>
      </c>
      <c r="U296">
        <f>PRODUCT(INDEX(Overzicht!$B$2:$E$35,MATCH(demand!U$1,Overzicht!$B$2:$B$35,0),4),INDEX(Verdeelsleutels_percentage!$A:$AB,MATCH(demand!$C296,Verdeelsleutels_percentage!$C:$C,0),MATCH(INDEX(Overzicht!$B$1:$F$35,MATCH(demand!U$1,Overzicht!$B:$B,0),5),Verdeelsleutels_percentage!$1:$1,0)))</f>
        <v>1.0984591454206282E-2</v>
      </c>
      <c r="V296">
        <f>PRODUCT(INDEX(Overzicht!$B$2:$E$35,MATCH(demand!V$1,Overzicht!$B$2:$B$35,0),4),INDEX(Verdeelsleutels_percentage!$A:$AB,MATCH(demand!$C296,Verdeelsleutels_percentage!$C:$C,0),MATCH(INDEX(Overzicht!$B$1:$F$35,MATCH(demand!V$1,Overzicht!$B:$B,0),5),Verdeelsleutels_percentage!$1:$1,0)))</f>
        <v>9.6664404797015293E-4</v>
      </c>
      <c r="W296">
        <f>PRODUCT(INDEX(Overzicht!$B$2:$E$35,MATCH(demand!W$1,Overzicht!$B$2:$B$35,0),4),INDEX(Verdeelsleutels_percentage!$A:$AB,MATCH(demand!$C296,Verdeelsleutels_percentage!$C:$C,0),MATCH(INDEX(Overzicht!$B$1:$F$35,MATCH(demand!W$1,Overzicht!$B:$B,0),5),Verdeelsleutels_percentage!$1:$1,0)))</f>
        <v>1.0545207796038032E-2</v>
      </c>
      <c r="X296">
        <f>PRODUCT(INDEX(Overzicht!$B$2:$E$35,MATCH(demand!X$1,Overzicht!$B$2:$B$35,0),4),INDEX(Verdeelsleutels_percentage!$A:$AB,MATCH(demand!$C296,Verdeelsleutels_percentage!$C:$C,0),MATCH(INDEX(Overzicht!$B$1:$F$35,MATCH(demand!X$1,Overzicht!$B:$B,0),5),Verdeelsleutels_percentage!$1:$1,0)))</f>
        <v>6.9592990886980979E-4</v>
      </c>
      <c r="Y296">
        <f>PRODUCT(INDEX(Overzicht!$B$2:$E$35,MATCH(demand!Y$1,Overzicht!$B$2:$B$35,0),4),INDEX(Verdeelsleutels_percentage!$A:$AB,MATCH(demand!$C296,Verdeelsleutels_percentage!$C:$C,0),MATCH(INDEX(Overzicht!$B$1:$F$35,MATCH(demand!Y$1,Overzicht!$B:$B,0),5),Verdeelsleutels_percentage!$1:$1,0)))</f>
        <v>9.7760514274139141E-7</v>
      </c>
      <c r="Z296">
        <f>PRODUCT(INDEX(Overzicht!$B$2:$E$35,MATCH(demand!Z$1,Overzicht!$B$2:$B$35,0),4),INDEX(Verdeelsleutels_percentage!$A:$AB,MATCH(demand!$C296,Verdeelsleutels_percentage!$C:$C,0),MATCH(INDEX(Overzicht!$B$1:$F$35,MATCH(demand!Z$1,Overzicht!$B:$B,0),5),Verdeelsleutels_percentage!$1:$1,0)))</f>
        <v>0</v>
      </c>
      <c r="AA296">
        <f>PRODUCT(INDEX(Overzicht!$B$2:$E$35,MATCH(demand!AA$1,Overzicht!$B$2:$B$35,0),4),INDEX(Verdeelsleutels_percentage!$A:$AB,MATCH(demand!$C296,Verdeelsleutels_percentage!$C:$C,0),MATCH(INDEX(Overzicht!$B$1:$F$35,MATCH(demand!AA$1,Overzicht!$B:$B,0),5),Verdeelsleutels_percentage!$1:$1,0)))</f>
        <v>2.2867956555354185E-5</v>
      </c>
      <c r="AB296">
        <f>PRODUCT(INDEX(Overzicht!$B$2:$E$35,MATCH(demand!AB$1,Overzicht!$B$2:$B$35,0),4),INDEX(Verdeelsleutels_percentage!$A:$AB,MATCH(demand!$C296,Verdeelsleutels_percentage!$C:$C,0),MATCH(INDEX(Overzicht!$B$1:$F$35,MATCH(demand!AB$1,Overzicht!$B:$B,0),5),Verdeelsleutels_percentage!$1:$1,0)))</f>
        <v>3.4859556827545306E-3</v>
      </c>
      <c r="AC296">
        <f>PRODUCT(INDEX(Overzicht!$B$2:$E$35,MATCH(demand!AC$1,Overzicht!$B$2:$B$35,0),4),INDEX(Verdeelsleutels_percentage!$A:$AB,MATCH(demand!$C296,Verdeelsleutels_percentage!$C:$C,0),MATCH(INDEX(Overzicht!$B$1:$F$35,MATCH(demand!AC$1,Overzicht!$B:$B,0),5),Verdeelsleutels_percentage!$1:$1,0)))</f>
        <v>1.9945751770538415E-4</v>
      </c>
      <c r="AD296">
        <f>PRODUCT(INDEX(Overzicht!$B$2:$E$35,MATCH(demand!AD$1,Overzicht!$B$2:$B$35,0),4),INDEX(Verdeelsleutels_percentage!$A:$AB,MATCH(demand!$C296,Verdeelsleutels_percentage!$C:$C,0),MATCH(INDEX(Overzicht!$B$1:$F$35,MATCH(demand!AD$1,Overzicht!$B:$B,0),5),Verdeelsleutels_percentage!$1:$1,0)))</f>
        <v>0</v>
      </c>
      <c r="AE296">
        <f>PRODUCT(INDEX(Overzicht!$B$2:$E$35,MATCH(demand!AE$1,Overzicht!$B$2:$B$35,0),4),INDEX(Verdeelsleutels_percentage!$A:$AB,MATCH(demand!$C296,Verdeelsleutels_percentage!$C:$C,0),MATCH(INDEX(Overzicht!$B$1:$F$35,MATCH(demand!AE$1,Overzicht!$B:$B,0),5),Verdeelsleutels_percentage!$1:$1,0)))</f>
        <v>0</v>
      </c>
      <c r="AF296">
        <f>PRODUCT(INDEX(Overzicht!$B$2:$E$35,MATCH(demand!AF$1,Overzicht!$B$2:$B$35,0),4),INDEX(Verdeelsleutels_percentage!$A:$AB,MATCH(demand!$C296,Verdeelsleutels_percentage!$C:$C,0),MATCH(INDEX(Overzicht!$B$1:$F$35,MATCH(demand!AF$1,Overzicht!$B:$B,0),5),Verdeelsleutels_percentage!$1:$1,0)))</f>
        <v>0</v>
      </c>
      <c r="AG296">
        <f>PRODUCT(INDEX(Overzicht!$B$2:$E$35,MATCH(demand!AG$1,Overzicht!$B$2:$B$35,0),4),INDEX(Verdeelsleutels_percentage!$A:$AB,MATCH(demand!$C296,Verdeelsleutels_percentage!$C:$C,0),MATCH(INDEX(Overzicht!$B$1:$F$35,MATCH(demand!AG$1,Overzicht!$B:$B,0),5),Verdeelsleutels_percentage!$1:$1,0)))</f>
        <v>0</v>
      </c>
      <c r="AH296">
        <f>PRODUCT(INDEX(Overzicht!$B$2:$E$35,MATCH(demand!AH$1,Overzicht!$B$2:$B$35,0),4),INDEX(Verdeelsleutels_percentage!$A:$AB,MATCH(demand!$C296,Verdeelsleutels_percentage!$C:$C,0),MATCH(INDEX(Overzicht!$B$1:$F$35,MATCH(demand!AH$1,Overzicht!$B:$B,0),5),Verdeelsleutels_percentage!$1:$1,0)))</f>
        <v>2.9728343521960441E-4</v>
      </c>
      <c r="AI296">
        <f>PRODUCT(INDEX(Overzicht!$B$2:$E$35,MATCH(demand!AI$1,Overzicht!$B$2:$B$35,0),4),INDEX(Verdeelsleutels_percentage!$A:$AB,MATCH(demand!$C296,Verdeelsleutels_percentage!$C:$C,0),MATCH(INDEX(Overzicht!$B$1:$F$35,MATCH(demand!AI$1,Overzicht!$B:$B,0),5),Verdeelsleutels_percentage!$1:$1,0)))</f>
        <v>4.5735913110708371E-5</v>
      </c>
      <c r="AJ296">
        <f>PRODUCT(INDEX(Overzicht!$B$2:$E$35,MATCH(demand!AJ$1,Overzicht!$B$2:$B$35,0),4),INDEX(Verdeelsleutels_percentage!$A:$AB,MATCH(demand!$C296,Verdeelsleutels_percentage!$C:$C,0),MATCH(INDEX(Overzicht!$B$1:$F$35,MATCH(demand!AJ$1,Overzicht!$B:$B,0),5),Verdeelsleutels_percentage!$1:$1,0)))</f>
        <v>0</v>
      </c>
      <c r="AK296">
        <f>PRODUCT(INDEX(Overzicht!$B$2:$E$35,MATCH(demand!AK$1,Overzicht!$B$2:$B$35,0),4),INDEX(Verdeelsleutels_percentage!$A:$AB,MATCH(demand!$C296,Verdeelsleutels_percentage!$C:$C,0),MATCH(INDEX(Overzicht!$B$1:$F$35,MATCH(demand!AK$1,Overzicht!$B:$B,0),5),Verdeelsleutels_percentage!$1:$1,0)))</f>
        <v>1.370877013484944E-4</v>
      </c>
      <c r="AL296">
        <f>PRODUCT(INDEX(Overzicht!$B$2:$E$35,MATCH(demand!AL$1,Overzicht!$B$2:$B$35,0),4),INDEX(Verdeelsleutels_percentage!$A:$AB,MATCH(demand!$C296,Verdeelsleutels_percentage!$C:$C,0),MATCH(INDEX(Overzicht!$B$1:$F$35,MATCH(demand!AL$1,Overzicht!$B:$B,0),5),Verdeelsleutels_percentage!$1:$1,0)))</f>
        <v>1.7575346326730052E-3</v>
      </c>
      <c r="AM296">
        <f>PRODUCT(INDEX(Overzicht!$B$2:$E$35,MATCH(demand!AM$1,Overzicht!$B$2:$B$35,0),4),INDEX(Verdeelsleutels_percentage!$A:$AB,MATCH(demand!$C296,Verdeelsleutels_percentage!$C:$C,0),MATCH(INDEX(Overzicht!$B$1:$F$35,MATCH(demand!AM$1,Overzicht!$B:$B,0),5),Verdeelsleutels_percentage!$1:$1,0)))</f>
        <v>3.5150692653460104E-3</v>
      </c>
      <c r="AN296">
        <f>PRODUCT(INDEX(Overzicht!$B$2:$E$35,MATCH(demand!AN$1,Overzicht!$B$2:$B$35,0),4),INDEX(Verdeelsleutels_percentage!$A:$AB,MATCH(demand!$C296,Verdeelsleutels_percentage!$C:$C,0),MATCH(INDEX(Overzicht!$B$1:$F$35,MATCH(demand!AN$1,Overzicht!$B:$B,0),5),Verdeelsleutels_percentage!$1:$1,0)))</f>
        <v>1.7575346326730052E-3</v>
      </c>
      <c r="AO296">
        <f>PRODUCT(INDEX(Overzicht!$B$2:$E$35,MATCH(demand!AO$1,Overzicht!$B$2:$B$35,0),4),INDEX(Verdeelsleutels_percentage!$A:$AB,MATCH(demand!$C296,Verdeelsleutels_percentage!$C:$C,0),MATCH(INDEX(Overzicht!$B$1:$F$35,MATCH(demand!AO$1,Overzicht!$B:$B,0),5),Verdeelsleutels_percentage!$1:$1,0)))</f>
        <v>6.1513712143555178E-3</v>
      </c>
    </row>
    <row r="297" spans="2:41">
      <c r="B297" t="str">
        <f>INDEX('ETLocal datasets'!B:C,MATCH(C297,'ETLocal datasets'!C:C,0),1)</f>
        <v>GM0957</v>
      </c>
      <c r="C297" t="str">
        <f>'ETLocal datasets'!C280</f>
        <v>Roermond</v>
      </c>
      <c r="D297">
        <f t="shared" si="22"/>
        <v>3.0002296571914475E-2</v>
      </c>
      <c r="E297">
        <f t="shared" si="23"/>
        <v>0.13210851473568963</v>
      </c>
      <c r="F297">
        <f t="shared" si="24"/>
        <v>3.5365625240312802E-2</v>
      </c>
      <c r="G297">
        <f t="shared" si="25"/>
        <v>7.2752143351500626E-2</v>
      </c>
      <c r="H297">
        <f>PRODUCT(INDEX(Overzicht!$B$2:$E$35,MATCH(demand!H$1,Overzicht!$B$2:$B$35,0),4),INDEX(Verdeelsleutels_percentage!$A:$AB,MATCH(demand!$C297,Verdeelsleutels_percentage!$C:$C,0),MATCH(INDEX(Overzicht!$B$1:$F$35,MATCH(demand!H$1,Overzicht!$B:$B,0),5),Verdeelsleutels_percentage!$1:$1,0)))</f>
        <v>3.5365625240312802E-2</v>
      </c>
      <c r="I297">
        <f>PRODUCT(INDEX(Overzicht!$B$2:$E$35,MATCH(demand!I$1,Overzicht!$B$2:$B$35,0),4),INDEX(Verdeelsleutels_percentage!$A:$AB,MATCH(demand!$C297,Verdeelsleutels_percentage!$C:$C,0),MATCH(INDEX(Overzicht!$B$1:$F$35,MATCH(demand!I$1,Overzicht!$B:$B,0),5),Verdeelsleutels_percentage!$1:$1,0)))</f>
        <v>3.6546617040334548E-3</v>
      </c>
      <c r="J297">
        <f>PRODUCT(INDEX(Overzicht!$B$2:$E$35,MATCH(demand!J$1,Overzicht!$B$2:$B$35,0),4),INDEX(Verdeelsleutels_percentage!$A:$AB,MATCH(demand!$C297,Verdeelsleutels_percentage!$C:$C,0),MATCH(INDEX(Overzicht!$B$1:$F$35,MATCH(demand!J$1,Overzicht!$B:$B,0),5),Verdeelsleutels_percentage!$1:$1,0)))</f>
        <v>8.0835714835000693E-3</v>
      </c>
      <c r="K297">
        <f>PRODUCT(INDEX(Overzicht!$B$2:$E$35,MATCH(demand!K$1,Overzicht!$B$2:$B$35,0),4),INDEX(Verdeelsleutels_percentage!$A:$AB,MATCH(demand!$C297,Verdeelsleutels_percentage!$C:$C,0),MATCH(INDEX(Overzicht!$B$1:$F$35,MATCH(demand!K$1,Overzicht!$B:$B,0),5),Verdeelsleutels_percentage!$1:$1,0)))</f>
        <v>4.2637719880390311E-4</v>
      </c>
      <c r="L297">
        <f>PRODUCT(INDEX(Overzicht!$B$2:$E$35,MATCH(demand!L$1,Overzicht!$B$2:$B$35,0),4),INDEX(Verdeelsleutels_percentage!$A:$AB,MATCH(demand!$C297,Verdeelsleutels_percentage!$C:$C,0),MATCH(INDEX(Overzicht!$B$1:$F$35,MATCH(demand!L$1,Overzicht!$B:$B,0),5),Verdeelsleutels_percentage!$1:$1,0)))</f>
        <v>1.2125357225250105E-2</v>
      </c>
      <c r="M297">
        <f>PRODUCT(INDEX(Overzicht!$B$2:$E$35,MATCH(demand!M$1,Overzicht!$B$2:$B$35,0),4),INDEX(Verdeelsleutels_percentage!$A:$AB,MATCH(demand!$C297,Verdeelsleutels_percentage!$C:$C,0),MATCH(INDEX(Overzicht!$B$1:$F$35,MATCH(demand!M$1,Overzicht!$B:$B,0),5),Verdeelsleutels_percentage!$1:$1,0)))</f>
        <v>8.3301461608057965E-4</v>
      </c>
      <c r="N297">
        <f>PRODUCT(INDEX(Overzicht!$B$2:$E$35,MATCH(demand!N$1,Overzicht!$B$2:$B$35,0),4),INDEX(Verdeelsleutels_percentage!$A:$AB,MATCH(demand!$C297,Verdeelsleutels_percentage!$C:$C,0),MATCH(INDEX(Overzicht!$B$1:$F$35,MATCH(demand!N$1,Overzicht!$B:$B,0),5),Verdeelsleutels_percentage!$1:$1,0)))</f>
        <v>2.8181157927920819E-3</v>
      </c>
      <c r="O297">
        <f>PRODUCT(INDEX(Overzicht!$B$2:$E$35,MATCH(demand!O$1,Overzicht!$B$2:$B$35,0),4),INDEX(Verdeelsleutels_percentage!$A:$AB,MATCH(demand!$C297,Verdeelsleutels_percentage!$C:$C,0),MATCH(INDEX(Overzicht!$B$1:$F$35,MATCH(demand!O$1,Overzicht!$B:$B,0),5),Verdeelsleutels_percentage!$1:$1,0)))</f>
        <v>0</v>
      </c>
      <c r="P297">
        <f>PRODUCT(INDEX(Overzicht!$B$2:$E$35,MATCH(demand!P$1,Overzicht!$B$2:$B$35,0),4),INDEX(Verdeelsleutels_percentage!$A:$AB,MATCH(demand!$C297,Verdeelsleutels_percentage!$C:$C,0),MATCH(INDEX(Overzicht!$B$1:$F$35,MATCH(demand!P$1,Overzicht!$B:$B,0),5),Verdeelsleutels_percentage!$1:$1,0)))</f>
        <v>1.3628970201619551E-3</v>
      </c>
      <c r="Q297">
        <f>PRODUCT(INDEX(Overzicht!$B$2:$E$35,MATCH(demand!Q$1,Overzicht!$B$2:$B$35,0),4),INDEX(Verdeelsleutels_percentage!$A:$AB,MATCH(demand!$C297,Verdeelsleutels_percentage!$C:$C,0),MATCH(INDEX(Overzicht!$B$1:$F$35,MATCH(demand!Q$1,Overzicht!$B:$B,0),5),Verdeelsleutels_percentage!$1:$1,0)))</f>
        <v>1.1999051420820415E-2</v>
      </c>
      <c r="R297">
        <f>PRODUCT(INDEX(Overzicht!$B$2:$E$35,MATCH(demand!R$1,Overzicht!$B$2:$B$35,0),4),INDEX(Verdeelsleutels_percentage!$A:$AB,MATCH(demand!$C297,Verdeelsleutels_percentage!$C:$C,0),MATCH(INDEX(Overzicht!$B$1:$F$35,MATCH(demand!R$1,Overzicht!$B:$B,0),5),Verdeelsleutels_percentage!$1:$1,0)))</f>
        <v>2.1471986753047057E-3</v>
      </c>
      <c r="S297">
        <f>PRODUCT(INDEX(Overzicht!$B$2:$E$35,MATCH(demand!S$1,Overzicht!$B$2:$B$35,0),4),INDEX(Verdeelsleutels_percentage!$A:$AB,MATCH(demand!$C297,Verdeelsleutels_percentage!$C:$C,0),MATCH(INDEX(Overzicht!$B$1:$F$35,MATCH(demand!S$1,Overzicht!$B:$B,0),5),Verdeelsleutels_percentage!$1:$1,0)))</f>
        <v>1.6503958445479309E-2</v>
      </c>
      <c r="T297">
        <f>PRODUCT(INDEX(Overzicht!$B$2:$E$35,MATCH(demand!T$1,Overzicht!$B$2:$B$35,0),4),INDEX(Verdeelsleutels_percentage!$A:$AB,MATCH(demand!$C297,Verdeelsleutels_percentage!$C:$C,0),MATCH(INDEX(Overzicht!$B$1:$F$35,MATCH(demand!T$1,Overzicht!$B:$B,0),5),Verdeelsleutels_percentage!$1:$1,0)))</f>
        <v>1.3472619139166782E-2</v>
      </c>
      <c r="U297">
        <f>PRODUCT(INDEX(Overzicht!$B$2:$E$35,MATCH(demand!U$1,Overzicht!$B$2:$B$35,0),4),INDEX(Verdeelsleutels_percentage!$A:$AB,MATCH(demand!$C297,Verdeelsleutels_percentage!$C:$C,0),MATCH(INDEX(Overzicht!$B$1:$F$35,MATCH(demand!U$1,Overzicht!$B:$B,0),5),Verdeelsleutels_percentage!$1:$1,0)))</f>
        <v>4.2101934809896192E-2</v>
      </c>
      <c r="V297">
        <f>PRODUCT(INDEX(Overzicht!$B$2:$E$35,MATCH(demand!V$1,Overzicht!$B$2:$B$35,0),4),INDEX(Verdeelsleutels_percentage!$A:$AB,MATCH(demand!$C297,Verdeelsleutels_percentage!$C:$C,0),MATCH(INDEX(Overzicht!$B$1:$F$35,MATCH(demand!V$1,Overzicht!$B:$B,0),5),Verdeelsleutels_percentage!$1:$1,0)))</f>
        <v>3.7049702632708653E-3</v>
      </c>
      <c r="W297">
        <f>PRODUCT(INDEX(Overzicht!$B$2:$E$35,MATCH(demand!W$1,Overzicht!$B$2:$B$35,0),4),INDEX(Verdeelsleutels_percentage!$A:$AB,MATCH(demand!$C297,Verdeelsleutels_percentage!$C:$C,0),MATCH(INDEX(Overzicht!$B$1:$F$35,MATCH(demand!W$1,Overzicht!$B:$B,0),5),Verdeelsleutels_percentage!$1:$1,0)))</f>
        <v>4.0417857417500348E-2</v>
      </c>
      <c r="X297">
        <f>PRODUCT(INDEX(Overzicht!$B$2:$E$35,MATCH(demand!X$1,Overzicht!$B$2:$B$35,0),4),INDEX(Verdeelsleutels_percentage!$A:$AB,MATCH(demand!$C297,Verdeelsleutels_percentage!$C:$C,0),MATCH(INDEX(Overzicht!$B$1:$F$35,MATCH(demand!X$1,Overzicht!$B:$B,0),5),Verdeelsleutels_percentage!$1:$1,0)))</f>
        <v>4.754593137398541E-3</v>
      </c>
      <c r="Y297">
        <f>PRODUCT(INDEX(Overzicht!$B$2:$E$35,MATCH(demand!Y$1,Overzicht!$B$2:$B$35,0),4),INDEX(Verdeelsleutels_percentage!$A:$AB,MATCH(demand!$C297,Verdeelsleutels_percentage!$C:$C,0),MATCH(INDEX(Overzicht!$B$1:$F$35,MATCH(demand!Y$1,Overzicht!$B:$B,0),5),Verdeelsleutels_percentage!$1:$1,0)))</f>
        <v>1.0659222283781771E-6</v>
      </c>
      <c r="Z297">
        <f>PRODUCT(INDEX(Overzicht!$B$2:$E$35,MATCH(demand!Z$1,Overzicht!$B$2:$B$35,0),4),INDEX(Verdeelsleutels_percentage!$A:$AB,MATCH(demand!$C297,Verdeelsleutels_percentage!$C:$C,0),MATCH(INDEX(Overzicht!$B$1:$F$35,MATCH(demand!Z$1,Overzicht!$B:$B,0),5),Verdeelsleutels_percentage!$1:$1,0)))</f>
        <v>0</v>
      </c>
      <c r="AA297">
        <f>PRODUCT(INDEX(Overzicht!$B$2:$E$35,MATCH(demand!AA$1,Overzicht!$B$2:$B$35,0),4),INDEX(Verdeelsleutels_percentage!$A:$AB,MATCH(demand!$C297,Verdeelsleutels_percentage!$C:$C,0),MATCH(INDEX(Overzicht!$B$1:$F$35,MATCH(demand!AA$1,Overzicht!$B:$B,0),5),Verdeelsleutels_percentage!$1:$1,0)))</f>
        <v>2.4933853295395957E-5</v>
      </c>
      <c r="AB297">
        <f>PRODUCT(INDEX(Overzicht!$B$2:$E$35,MATCH(demand!AB$1,Overzicht!$B$2:$B$35,0),4),INDEX(Verdeelsleutels_percentage!$A:$AB,MATCH(demand!$C297,Verdeelsleutels_percentage!$C:$C,0),MATCH(INDEX(Overzicht!$B$1:$F$35,MATCH(demand!AB$1,Overzicht!$B:$B,0),5),Verdeelsleutels_percentage!$1:$1,0)))</f>
        <v>1.7837630456018532E-2</v>
      </c>
      <c r="AC297">
        <f>PRODUCT(INDEX(Overzicht!$B$2:$E$35,MATCH(demand!AC$1,Overzicht!$B$2:$B$35,0),4),INDEX(Verdeelsleutels_percentage!$A:$AB,MATCH(demand!$C297,Verdeelsleutels_percentage!$C:$C,0),MATCH(INDEX(Overzicht!$B$1:$F$35,MATCH(demand!AC$1,Overzicht!$B:$B,0),5),Verdeelsleutels_percentage!$1:$1,0)))</f>
        <v>1.1713843603692509E-3</v>
      </c>
      <c r="AD297">
        <f>PRODUCT(INDEX(Overzicht!$B$2:$E$35,MATCH(demand!AD$1,Overzicht!$B$2:$B$35,0),4),INDEX(Verdeelsleutels_percentage!$A:$AB,MATCH(demand!$C297,Verdeelsleutels_percentage!$C:$C,0),MATCH(INDEX(Overzicht!$B$1:$F$35,MATCH(demand!AD$1,Overzicht!$B:$B,0),5),Verdeelsleutels_percentage!$1:$1,0)))</f>
        <v>0</v>
      </c>
      <c r="AE297">
        <f>PRODUCT(INDEX(Overzicht!$B$2:$E$35,MATCH(demand!AE$1,Overzicht!$B$2:$B$35,0),4),INDEX(Verdeelsleutels_percentage!$A:$AB,MATCH(demand!$C297,Verdeelsleutels_percentage!$C:$C,0),MATCH(INDEX(Overzicht!$B$1:$F$35,MATCH(demand!AE$1,Overzicht!$B:$B,0),5),Verdeelsleutels_percentage!$1:$1,0)))</f>
        <v>0</v>
      </c>
      <c r="AF297">
        <f>PRODUCT(INDEX(Overzicht!$B$2:$E$35,MATCH(demand!AF$1,Overzicht!$B$2:$B$35,0),4),INDEX(Verdeelsleutels_percentage!$A:$AB,MATCH(demand!$C297,Verdeelsleutels_percentage!$C:$C,0),MATCH(INDEX(Overzicht!$B$1:$F$35,MATCH(demand!AF$1,Overzicht!$B:$B,0),5),Verdeelsleutels_percentage!$1:$1,0)))</f>
        <v>0</v>
      </c>
      <c r="AG297">
        <f>PRODUCT(INDEX(Overzicht!$B$2:$E$35,MATCH(demand!AG$1,Overzicht!$B$2:$B$35,0),4),INDEX(Verdeelsleutels_percentage!$A:$AB,MATCH(demand!$C297,Verdeelsleutels_percentage!$C:$C,0),MATCH(INDEX(Overzicht!$B$1:$F$35,MATCH(demand!AG$1,Overzicht!$B:$B,0),5),Verdeelsleutels_percentage!$1:$1,0)))</f>
        <v>0</v>
      </c>
      <c r="AH297">
        <f>PRODUCT(INDEX(Overzicht!$B$2:$E$35,MATCH(demand!AH$1,Overzicht!$B$2:$B$35,0),4),INDEX(Verdeelsleutels_percentage!$A:$AB,MATCH(demand!$C297,Verdeelsleutels_percentage!$C:$C,0),MATCH(INDEX(Overzicht!$B$1:$F$35,MATCH(demand!AH$1,Overzicht!$B:$B,0),5),Verdeelsleutels_percentage!$1:$1,0)))</f>
        <v>3.2414009284014746E-4</v>
      </c>
      <c r="AI297">
        <f>PRODUCT(INDEX(Overzicht!$B$2:$E$35,MATCH(demand!AI$1,Overzicht!$B$2:$B$35,0),4),INDEX(Verdeelsleutels_percentage!$A:$AB,MATCH(demand!$C297,Verdeelsleutels_percentage!$C:$C,0),MATCH(INDEX(Overzicht!$B$1:$F$35,MATCH(demand!AI$1,Overzicht!$B:$B,0),5),Verdeelsleutels_percentage!$1:$1,0)))</f>
        <v>4.9867706590791915E-5</v>
      </c>
      <c r="AJ297">
        <f>PRODUCT(INDEX(Overzicht!$B$2:$E$35,MATCH(demand!AJ$1,Overzicht!$B$2:$B$35,0),4),INDEX(Verdeelsleutels_percentage!$A:$AB,MATCH(demand!$C297,Verdeelsleutels_percentage!$C:$C,0),MATCH(INDEX(Overzicht!$B$1:$F$35,MATCH(demand!AJ$1,Overzicht!$B:$B,0),5),Verdeelsleutels_percentage!$1:$1,0)))</f>
        <v>0</v>
      </c>
      <c r="AK297">
        <f>PRODUCT(INDEX(Overzicht!$B$2:$E$35,MATCH(demand!AK$1,Overzicht!$B$2:$B$35,0),4),INDEX(Verdeelsleutels_percentage!$A:$AB,MATCH(demand!$C297,Verdeelsleutels_percentage!$C:$C,0),MATCH(INDEX(Overzicht!$B$1:$F$35,MATCH(demand!AK$1,Overzicht!$B:$B,0),5),Verdeelsleutels_percentage!$1:$1,0)))</f>
        <v>5.254321464275045E-4</v>
      </c>
      <c r="AL297">
        <f>PRODUCT(INDEX(Overzicht!$B$2:$E$35,MATCH(demand!AL$1,Overzicht!$B$2:$B$35,0),4),INDEX(Verdeelsleutels_percentage!$A:$AB,MATCH(demand!$C297,Verdeelsleutels_percentage!$C:$C,0),MATCH(INDEX(Overzicht!$B$1:$F$35,MATCH(demand!AL$1,Overzicht!$B:$B,0),5),Verdeelsleutels_percentage!$1:$1,0)))</f>
        <v>6.7363095695833911E-3</v>
      </c>
      <c r="AM297">
        <f>PRODUCT(INDEX(Overzicht!$B$2:$E$35,MATCH(demand!AM$1,Overzicht!$B$2:$B$35,0),4),INDEX(Verdeelsleutels_percentage!$A:$AB,MATCH(demand!$C297,Verdeelsleutels_percentage!$C:$C,0),MATCH(INDEX(Overzicht!$B$1:$F$35,MATCH(demand!AM$1,Overzicht!$B:$B,0),5),Verdeelsleutels_percentage!$1:$1,0)))</f>
        <v>1.3472619139166782E-2</v>
      </c>
      <c r="AN297">
        <f>PRODUCT(INDEX(Overzicht!$B$2:$E$35,MATCH(demand!AN$1,Overzicht!$B$2:$B$35,0),4),INDEX(Verdeelsleutels_percentage!$A:$AB,MATCH(demand!$C297,Verdeelsleutels_percentage!$C:$C,0),MATCH(INDEX(Overzicht!$B$1:$F$35,MATCH(demand!AN$1,Overzicht!$B:$B,0),5),Verdeelsleutels_percentage!$1:$1,0)))</f>
        <v>6.7363095695833911E-3</v>
      </c>
      <c r="AO297">
        <f>PRODUCT(INDEX(Overzicht!$B$2:$E$35,MATCH(demand!AO$1,Overzicht!$B$2:$B$35,0),4),INDEX(Verdeelsleutels_percentage!$A:$AB,MATCH(demand!$C297,Verdeelsleutels_percentage!$C:$C,0),MATCH(INDEX(Overzicht!$B$1:$F$35,MATCH(demand!AO$1,Overzicht!$B:$B,0),5),Verdeelsleutels_percentage!$1:$1,0)))</f>
        <v>2.3577083493541869E-2</v>
      </c>
    </row>
    <row r="298" spans="2:41">
      <c r="B298" t="str">
        <f>INDEX('ETLocal datasets'!B:C,MATCH(C298,'ETLocal datasets'!C:C,0),1)</f>
        <v>GM0962</v>
      </c>
      <c r="C298" t="str">
        <f>'ETLocal datasets'!C281</f>
        <v>Schinnen</v>
      </c>
      <c r="D298">
        <f t="shared" si="22"/>
        <v>1.002419364321795E-2</v>
      </c>
      <c r="E298">
        <f t="shared" si="23"/>
        <v>3.0100274636390041E-2</v>
      </c>
      <c r="F298">
        <f t="shared" si="24"/>
        <v>7.7512866878989622E-3</v>
      </c>
      <c r="G298">
        <f t="shared" si="25"/>
        <v>1.5945504043677866E-2</v>
      </c>
      <c r="H298">
        <f>PRODUCT(INDEX(Overzicht!$B$2:$E$35,MATCH(demand!H$1,Overzicht!$B$2:$B$35,0),4),INDEX(Verdeelsleutels_percentage!$A:$AB,MATCH(demand!$C298,Verdeelsleutels_percentage!$C:$C,0),MATCH(INDEX(Overzicht!$B$1:$F$35,MATCH(demand!H$1,Overzicht!$B:$B,0),5),Verdeelsleutels_percentage!$1:$1,0)))</f>
        <v>7.7512866878989622E-3</v>
      </c>
      <c r="I298">
        <f>PRODUCT(INDEX(Overzicht!$B$2:$E$35,MATCH(demand!I$1,Overzicht!$B$2:$B$35,0),4),INDEX(Verdeelsleutels_percentage!$A:$AB,MATCH(demand!$C298,Verdeelsleutels_percentage!$C:$C,0),MATCH(INDEX(Overzicht!$B$1:$F$35,MATCH(demand!I$1,Overzicht!$B:$B,0),5),Verdeelsleutels_percentage!$1:$1,0)))</f>
        <v>3.3773176553648183E-3</v>
      </c>
      <c r="J298">
        <f>PRODUCT(INDEX(Overzicht!$B$2:$E$35,MATCH(demand!J$1,Overzicht!$B$2:$B$35,0),4),INDEX(Verdeelsleutels_percentage!$A:$AB,MATCH(demand!$C298,Verdeelsleutels_percentage!$C:$C,0),MATCH(INDEX(Overzicht!$B$1:$F$35,MATCH(demand!J$1,Overzicht!$B:$B,0),5),Verdeelsleutels_percentage!$1:$1,0)))</f>
        <v>1.7717226715197629E-3</v>
      </c>
      <c r="K298">
        <f>PRODUCT(INDEX(Overzicht!$B$2:$E$35,MATCH(demand!K$1,Overzicht!$B$2:$B$35,0),4),INDEX(Verdeelsleutels_percentage!$A:$AB,MATCH(demand!$C298,Verdeelsleutels_percentage!$C:$C,0),MATCH(INDEX(Overzicht!$B$1:$F$35,MATCH(demand!K$1,Overzicht!$B:$B,0),5),Verdeelsleutels_percentage!$1:$1,0)))</f>
        <v>3.9402039312589547E-4</v>
      </c>
      <c r="L298">
        <f>PRODUCT(INDEX(Overzicht!$B$2:$E$35,MATCH(demand!L$1,Overzicht!$B$2:$B$35,0),4),INDEX(Verdeelsleutels_percentage!$A:$AB,MATCH(demand!$C298,Verdeelsleutels_percentage!$C:$C,0),MATCH(INDEX(Overzicht!$B$1:$F$35,MATCH(demand!L$1,Overzicht!$B:$B,0),5),Verdeelsleutels_percentage!$1:$1,0)))</f>
        <v>2.6575840072796445E-3</v>
      </c>
      <c r="M298">
        <f>PRODUCT(INDEX(Overzicht!$B$2:$E$35,MATCH(demand!M$1,Overzicht!$B$2:$B$35,0),4),INDEX(Verdeelsleutels_percentage!$A:$AB,MATCH(demand!$C298,Verdeelsleutels_percentage!$C:$C,0),MATCH(INDEX(Overzicht!$B$1:$F$35,MATCH(demand!M$1,Overzicht!$B:$B,0),5),Verdeelsleutels_percentage!$1:$1,0)))</f>
        <v>2.5238034099072683E-4</v>
      </c>
      <c r="N298">
        <f>PRODUCT(INDEX(Overzicht!$B$2:$E$35,MATCH(demand!N$1,Overzicht!$B$2:$B$35,0),4),INDEX(Verdeelsleutels_percentage!$A:$AB,MATCH(demand!$C298,Verdeelsleutels_percentage!$C:$C,0),MATCH(INDEX(Overzicht!$B$1:$F$35,MATCH(demand!N$1,Overzicht!$B:$B,0),5),Verdeelsleutels_percentage!$1:$1,0)))</f>
        <v>2.5674357579994996E-4</v>
      </c>
      <c r="O298">
        <f>PRODUCT(INDEX(Overzicht!$B$2:$E$35,MATCH(demand!O$1,Overzicht!$B$2:$B$35,0),4),INDEX(Verdeelsleutels_percentage!$A:$AB,MATCH(demand!$C298,Verdeelsleutels_percentage!$C:$C,0),MATCH(INDEX(Overzicht!$B$1:$F$35,MATCH(demand!O$1,Overzicht!$B:$B,0),5),Verdeelsleutels_percentage!$1:$1,0)))</f>
        <v>0</v>
      </c>
      <c r="P298">
        <f>PRODUCT(INDEX(Overzicht!$B$2:$E$35,MATCH(demand!P$1,Overzicht!$B$2:$B$35,0),4),INDEX(Verdeelsleutels_percentage!$A:$AB,MATCH(demand!$C298,Verdeelsleutels_percentage!$C:$C,0),MATCH(INDEX(Overzicht!$B$1:$F$35,MATCH(demand!P$1,Overzicht!$B:$B,0),5),Verdeelsleutels_percentage!$1:$1,0)))</f>
        <v>6.3734020651937248E-4</v>
      </c>
      <c r="Q298">
        <f>PRODUCT(INDEX(Overzicht!$B$2:$E$35,MATCH(demand!Q$1,Overzicht!$B$2:$B$35,0),4),INDEX(Verdeelsleutels_percentage!$A:$AB,MATCH(demand!$C298,Verdeelsleutels_percentage!$C:$C,0),MATCH(INDEX(Overzicht!$B$1:$F$35,MATCH(demand!Q$1,Overzicht!$B:$B,0),5),Verdeelsleutels_percentage!$1:$1,0)))</f>
        <v>2.6299008405371478E-3</v>
      </c>
      <c r="R298">
        <f>PRODUCT(INDEX(Overzicht!$B$2:$E$35,MATCH(demand!R$1,Overzicht!$B$2:$B$35,0),4),INDEX(Verdeelsleutels_percentage!$A:$AB,MATCH(demand!$C298,Verdeelsleutels_percentage!$C:$C,0),MATCH(INDEX(Overzicht!$B$1:$F$35,MATCH(demand!R$1,Overzicht!$B:$B,0),5),Verdeelsleutels_percentage!$1:$1,0)))</f>
        <v>4.7061383462243696E-4</v>
      </c>
      <c r="S298">
        <f>PRODUCT(INDEX(Overzicht!$B$2:$E$35,MATCH(demand!S$1,Overzicht!$B$2:$B$35,0),4),INDEX(Verdeelsleutels_percentage!$A:$AB,MATCH(demand!$C298,Verdeelsleutels_percentage!$C:$C,0),MATCH(INDEX(Overzicht!$B$1:$F$35,MATCH(demand!S$1,Overzicht!$B:$B,0),5),Verdeelsleutels_percentage!$1:$1,0)))</f>
        <v>3.617267121019516E-3</v>
      </c>
      <c r="T298">
        <f>PRODUCT(INDEX(Overzicht!$B$2:$E$35,MATCH(demand!T$1,Overzicht!$B$2:$B$35,0),4),INDEX(Verdeelsleutels_percentage!$A:$AB,MATCH(demand!$C298,Verdeelsleutels_percentage!$C:$C,0),MATCH(INDEX(Overzicht!$B$1:$F$35,MATCH(demand!T$1,Overzicht!$B:$B,0),5),Verdeelsleutels_percentage!$1:$1,0)))</f>
        <v>2.9528711191996048E-3</v>
      </c>
      <c r="U298">
        <f>PRODUCT(INDEX(Overzicht!$B$2:$E$35,MATCH(demand!U$1,Overzicht!$B$2:$B$35,0),4),INDEX(Verdeelsleutels_percentage!$A:$AB,MATCH(demand!$C298,Verdeelsleutels_percentage!$C:$C,0),MATCH(INDEX(Overzicht!$B$1:$F$35,MATCH(demand!U$1,Overzicht!$B:$B,0),5),Verdeelsleutels_percentage!$1:$1,0)))</f>
        <v>9.2277222474987652E-3</v>
      </c>
      <c r="V298">
        <f>PRODUCT(INDEX(Overzicht!$B$2:$E$35,MATCH(demand!V$1,Overzicht!$B$2:$B$35,0),4),INDEX(Verdeelsleutels_percentage!$A:$AB,MATCH(demand!$C298,Verdeelsleutels_percentage!$C:$C,0),MATCH(INDEX(Overzicht!$B$1:$F$35,MATCH(demand!V$1,Overzicht!$B:$B,0),5),Verdeelsleutels_percentage!$1:$1,0)))</f>
        <v>8.1203955777989136E-4</v>
      </c>
      <c r="W298">
        <f>PRODUCT(INDEX(Overzicht!$B$2:$E$35,MATCH(demand!W$1,Overzicht!$B$2:$B$35,0),4),INDEX(Verdeelsleutels_percentage!$A:$AB,MATCH(demand!$C298,Verdeelsleutels_percentage!$C:$C,0),MATCH(INDEX(Overzicht!$B$1:$F$35,MATCH(demand!W$1,Overzicht!$B:$B,0),5),Verdeelsleutels_percentage!$1:$1,0)))</f>
        <v>8.8586133575988147E-3</v>
      </c>
      <c r="X298">
        <f>PRODUCT(INDEX(Overzicht!$B$2:$E$35,MATCH(demand!X$1,Overzicht!$B$2:$B$35,0),4),INDEX(Verdeelsleutels_percentage!$A:$AB,MATCH(demand!$C298,Verdeelsleutels_percentage!$C:$C,0),MATCH(INDEX(Overzicht!$B$1:$F$35,MATCH(demand!X$1,Overzicht!$B:$B,0),5),Verdeelsleutels_percentage!$1:$1,0)))</f>
        <v>9.5759955460485841E-4</v>
      </c>
      <c r="Y298">
        <f>PRODUCT(INDEX(Overzicht!$B$2:$E$35,MATCH(demand!Y$1,Overzicht!$B$2:$B$35,0),4),INDEX(Verdeelsleutels_percentage!$A:$AB,MATCH(demand!$C298,Verdeelsleutels_percentage!$C:$C,0),MATCH(INDEX(Overzicht!$B$1:$F$35,MATCH(demand!Y$1,Overzicht!$B:$B,0),5),Verdeelsleutels_percentage!$1:$1,0)))</f>
        <v>6.4077677717425565E-7</v>
      </c>
      <c r="Z298">
        <f>PRODUCT(INDEX(Overzicht!$B$2:$E$35,MATCH(demand!Z$1,Overzicht!$B$2:$B$35,0),4),INDEX(Verdeelsleutels_percentage!$A:$AB,MATCH(demand!$C298,Verdeelsleutels_percentage!$C:$C,0),MATCH(INDEX(Overzicht!$B$1:$F$35,MATCH(demand!Z$1,Overzicht!$B:$B,0),5),Verdeelsleutels_percentage!$1:$1,0)))</f>
        <v>0</v>
      </c>
      <c r="AA298">
        <f>PRODUCT(INDEX(Overzicht!$B$2:$E$35,MATCH(demand!AA$1,Overzicht!$B$2:$B$35,0),4),INDEX(Verdeelsleutels_percentage!$A:$AB,MATCH(demand!$C298,Verdeelsleutels_percentage!$C:$C,0),MATCH(INDEX(Overzicht!$B$1:$F$35,MATCH(demand!AA$1,Overzicht!$B:$B,0),5),Verdeelsleutels_percentage!$1:$1,0)))</f>
        <v>1.4988930460216507E-5</v>
      </c>
      <c r="AB298">
        <f>PRODUCT(INDEX(Overzicht!$B$2:$E$35,MATCH(demand!AB$1,Overzicht!$B$2:$B$35,0),4),INDEX(Verdeelsleutels_percentage!$A:$AB,MATCH(demand!$C298,Verdeelsleutels_percentage!$C:$C,0),MATCH(INDEX(Overzicht!$B$1:$F$35,MATCH(demand!AB$1,Overzicht!$B:$B,0),5),Verdeelsleutels_percentage!$1:$1,0)))</f>
        <v>5.4713019004817409E-3</v>
      </c>
      <c r="AC298">
        <f>PRODUCT(INDEX(Overzicht!$B$2:$E$35,MATCH(demand!AC$1,Overzicht!$B$2:$B$35,0),4),INDEX(Verdeelsleutels_percentage!$A:$AB,MATCH(demand!$C298,Verdeelsleutels_percentage!$C:$C,0),MATCH(INDEX(Overzicht!$B$1:$F$35,MATCH(demand!AC$1,Overzicht!$B:$B,0),5),Verdeelsleutels_percentage!$1:$1,0)))</f>
        <v>2.9604160455497675E-4</v>
      </c>
      <c r="AD298">
        <f>PRODUCT(INDEX(Overzicht!$B$2:$E$35,MATCH(demand!AD$1,Overzicht!$B$2:$B$35,0),4),INDEX(Verdeelsleutels_percentage!$A:$AB,MATCH(demand!$C298,Verdeelsleutels_percentage!$C:$C,0),MATCH(INDEX(Overzicht!$B$1:$F$35,MATCH(demand!AD$1,Overzicht!$B:$B,0),5),Verdeelsleutels_percentage!$1:$1,0)))</f>
        <v>0</v>
      </c>
      <c r="AE298">
        <f>PRODUCT(INDEX(Overzicht!$B$2:$E$35,MATCH(demand!AE$1,Overzicht!$B$2:$B$35,0),4),INDEX(Verdeelsleutels_percentage!$A:$AB,MATCH(demand!$C298,Verdeelsleutels_percentage!$C:$C,0),MATCH(INDEX(Overzicht!$B$1:$F$35,MATCH(demand!AE$1,Overzicht!$B:$B,0),5),Verdeelsleutels_percentage!$1:$1,0)))</f>
        <v>0</v>
      </c>
      <c r="AF298">
        <f>PRODUCT(INDEX(Overzicht!$B$2:$E$35,MATCH(demand!AF$1,Overzicht!$B$2:$B$35,0),4),INDEX(Verdeelsleutels_percentage!$A:$AB,MATCH(demand!$C298,Verdeelsleutels_percentage!$C:$C,0),MATCH(INDEX(Overzicht!$B$1:$F$35,MATCH(demand!AF$1,Overzicht!$B:$B,0),5),Verdeelsleutels_percentage!$1:$1,0)))</f>
        <v>0</v>
      </c>
      <c r="AG298">
        <f>PRODUCT(INDEX(Overzicht!$B$2:$E$35,MATCH(demand!AG$1,Overzicht!$B$2:$B$35,0),4),INDEX(Verdeelsleutels_percentage!$A:$AB,MATCH(demand!$C298,Verdeelsleutels_percentage!$C:$C,0),MATCH(INDEX(Overzicht!$B$1:$F$35,MATCH(demand!AG$1,Overzicht!$B:$B,0),5),Verdeelsleutels_percentage!$1:$1,0)))</f>
        <v>0</v>
      </c>
      <c r="AH298">
        <f>PRODUCT(INDEX(Overzicht!$B$2:$E$35,MATCH(demand!AH$1,Overzicht!$B$2:$B$35,0),4),INDEX(Verdeelsleutels_percentage!$A:$AB,MATCH(demand!$C298,Verdeelsleutels_percentage!$C:$C,0),MATCH(INDEX(Overzicht!$B$1:$F$35,MATCH(demand!AH$1,Overzicht!$B:$B,0),5),Verdeelsleutels_percentage!$1:$1,0)))</f>
        <v>1.9485609598281461E-4</v>
      </c>
      <c r="AI298">
        <f>PRODUCT(INDEX(Overzicht!$B$2:$E$35,MATCH(demand!AI$1,Overzicht!$B$2:$B$35,0),4),INDEX(Verdeelsleutels_percentage!$A:$AB,MATCH(demand!$C298,Verdeelsleutels_percentage!$C:$C,0),MATCH(INDEX(Overzicht!$B$1:$F$35,MATCH(demand!AI$1,Overzicht!$B:$B,0),5),Verdeelsleutels_percentage!$1:$1,0)))</f>
        <v>2.9977860920433015E-5</v>
      </c>
      <c r="AJ298">
        <f>PRODUCT(INDEX(Overzicht!$B$2:$E$35,MATCH(demand!AJ$1,Overzicht!$B$2:$B$35,0),4),INDEX(Verdeelsleutels_percentage!$A:$AB,MATCH(demand!$C298,Verdeelsleutels_percentage!$C:$C,0),MATCH(INDEX(Overzicht!$B$1:$F$35,MATCH(demand!AJ$1,Overzicht!$B:$B,0),5),Verdeelsleutels_percentage!$1:$1,0)))</f>
        <v>0</v>
      </c>
      <c r="AK298">
        <f>PRODUCT(INDEX(Overzicht!$B$2:$E$35,MATCH(demand!AK$1,Overzicht!$B$2:$B$35,0),4),INDEX(Verdeelsleutels_percentage!$A:$AB,MATCH(demand!$C298,Verdeelsleutels_percentage!$C:$C,0),MATCH(INDEX(Overzicht!$B$1:$F$35,MATCH(demand!AK$1,Overzicht!$B:$B,0),5),Verdeelsleutels_percentage!$1:$1,0)))</f>
        <v>1.1516197364878458E-4</v>
      </c>
      <c r="AL298">
        <f>PRODUCT(INDEX(Overzicht!$B$2:$E$35,MATCH(demand!AL$1,Overzicht!$B$2:$B$35,0),4),INDEX(Verdeelsleutels_percentage!$A:$AB,MATCH(demand!$C298,Verdeelsleutels_percentage!$C:$C,0),MATCH(INDEX(Overzicht!$B$1:$F$35,MATCH(demand!AL$1,Overzicht!$B:$B,0),5),Verdeelsleutels_percentage!$1:$1,0)))</f>
        <v>1.4764355595998024E-3</v>
      </c>
      <c r="AM298">
        <f>PRODUCT(INDEX(Overzicht!$B$2:$E$35,MATCH(demand!AM$1,Overzicht!$B$2:$B$35,0),4),INDEX(Verdeelsleutels_percentage!$A:$AB,MATCH(demand!$C298,Verdeelsleutels_percentage!$C:$C,0),MATCH(INDEX(Overzicht!$B$1:$F$35,MATCH(demand!AM$1,Overzicht!$B:$B,0),5),Verdeelsleutels_percentage!$1:$1,0)))</f>
        <v>2.9528711191996048E-3</v>
      </c>
      <c r="AN298">
        <f>PRODUCT(INDEX(Overzicht!$B$2:$E$35,MATCH(demand!AN$1,Overzicht!$B$2:$B$35,0),4),INDEX(Verdeelsleutels_percentage!$A:$AB,MATCH(demand!$C298,Verdeelsleutels_percentage!$C:$C,0),MATCH(INDEX(Overzicht!$B$1:$F$35,MATCH(demand!AN$1,Overzicht!$B:$B,0),5),Verdeelsleutels_percentage!$1:$1,0)))</f>
        <v>1.4764355595998024E-3</v>
      </c>
      <c r="AO298">
        <f>PRODUCT(INDEX(Overzicht!$B$2:$E$35,MATCH(demand!AO$1,Overzicht!$B$2:$B$35,0),4),INDEX(Verdeelsleutels_percentage!$A:$AB,MATCH(demand!$C298,Verdeelsleutels_percentage!$C:$C,0),MATCH(INDEX(Overzicht!$B$1:$F$35,MATCH(demand!AO$1,Overzicht!$B:$B,0),5),Verdeelsleutels_percentage!$1:$1,0)))</f>
        <v>5.1675244585993084E-3</v>
      </c>
    </row>
    <row r="299" spans="2:41">
      <c r="B299" t="str">
        <f>INDEX('ETLocal datasets'!B:C,MATCH(C299,'ETLocal datasets'!C:C,0),1)</f>
        <v>GM0965</v>
      </c>
      <c r="C299" t="str">
        <f>'ETLocal datasets'!C282</f>
        <v>Simpelveld</v>
      </c>
      <c r="D299">
        <f t="shared" si="22"/>
        <v>9.6984441060065756E-3</v>
      </c>
      <c r="E299">
        <f t="shared" si="23"/>
        <v>2.3130365515347973E-2</v>
      </c>
      <c r="F299">
        <f t="shared" si="24"/>
        <v>6.3891308049808344E-3</v>
      </c>
      <c r="G299">
        <f t="shared" si="25"/>
        <v>1.3143354798817716E-2</v>
      </c>
      <c r="H299">
        <f>PRODUCT(INDEX(Overzicht!$B$2:$E$35,MATCH(demand!H$1,Overzicht!$B$2:$B$35,0),4),INDEX(Verdeelsleutels_percentage!$A:$AB,MATCH(demand!$C299,Verdeelsleutels_percentage!$C:$C,0),MATCH(INDEX(Overzicht!$B$1:$F$35,MATCH(demand!H$1,Overzicht!$B:$B,0),5),Verdeelsleutels_percentage!$1:$1,0)))</f>
        <v>6.3891308049808344E-3</v>
      </c>
      <c r="I299">
        <f>PRODUCT(INDEX(Overzicht!$B$2:$E$35,MATCH(demand!I$1,Overzicht!$B$2:$B$35,0),4),INDEX(Verdeelsleutels_percentage!$A:$AB,MATCH(demand!$C299,Verdeelsleutels_percentage!$C:$C,0),MATCH(INDEX(Overzicht!$B$1:$F$35,MATCH(demand!I$1,Overzicht!$B:$B,0),5),Verdeelsleutels_percentage!$1:$1,0)))</f>
        <v>3.1335297140686075E-3</v>
      </c>
      <c r="J299">
        <f>PRODUCT(INDEX(Overzicht!$B$2:$E$35,MATCH(demand!J$1,Overzicht!$B$2:$B$35,0),4),INDEX(Verdeelsleutels_percentage!$A:$AB,MATCH(demand!$C299,Verdeelsleutels_percentage!$C:$C,0),MATCH(INDEX(Overzicht!$B$1:$F$35,MATCH(demand!J$1,Overzicht!$B:$B,0),5),Verdeelsleutels_percentage!$1:$1,0)))</f>
        <v>1.4603727554241908E-3</v>
      </c>
      <c r="K299">
        <f>PRODUCT(INDEX(Overzicht!$B$2:$E$35,MATCH(demand!K$1,Overzicht!$B$2:$B$35,0),4),INDEX(Verdeelsleutels_percentage!$A:$AB,MATCH(demand!$C299,Verdeelsleutels_percentage!$C:$C,0),MATCH(INDEX(Overzicht!$B$1:$F$35,MATCH(demand!K$1,Overzicht!$B:$B,0),5),Verdeelsleutels_percentage!$1:$1,0)))</f>
        <v>3.6557846664133758E-4</v>
      </c>
      <c r="L299">
        <f>PRODUCT(INDEX(Overzicht!$B$2:$E$35,MATCH(demand!L$1,Overzicht!$B$2:$B$35,0),4),INDEX(Verdeelsleutels_percentage!$A:$AB,MATCH(demand!$C299,Verdeelsleutels_percentage!$C:$C,0),MATCH(INDEX(Overzicht!$B$1:$F$35,MATCH(demand!L$1,Overzicht!$B:$B,0),5),Verdeelsleutels_percentage!$1:$1,0)))</f>
        <v>2.1905591331362862E-3</v>
      </c>
      <c r="M299">
        <f>PRODUCT(INDEX(Overzicht!$B$2:$E$35,MATCH(demand!M$1,Overzicht!$B$2:$B$35,0),4),INDEX(Verdeelsleutels_percentage!$A:$AB,MATCH(demand!$C299,Verdeelsleutels_percentage!$C:$C,0),MATCH(INDEX(Overzicht!$B$1:$F$35,MATCH(demand!M$1,Overzicht!$B:$B,0),5),Verdeelsleutels_percentage!$1:$1,0)))</f>
        <v>1.2262001108838414E-3</v>
      </c>
      <c r="N299">
        <f>PRODUCT(INDEX(Overzicht!$B$2:$E$35,MATCH(demand!N$1,Overzicht!$B$2:$B$35,0),4),INDEX(Verdeelsleutels_percentage!$A:$AB,MATCH(demand!$C299,Verdeelsleutels_percentage!$C:$C,0),MATCH(INDEX(Overzicht!$B$1:$F$35,MATCH(demand!N$1,Overzicht!$B:$B,0),5),Verdeelsleutels_percentage!$1:$1,0)))</f>
        <v>1.2540936202536017E-3</v>
      </c>
      <c r="O299">
        <f>PRODUCT(INDEX(Overzicht!$B$2:$E$35,MATCH(demand!O$1,Overzicht!$B$2:$B$35,0),4),INDEX(Verdeelsleutels_percentage!$A:$AB,MATCH(demand!$C299,Verdeelsleutels_percentage!$C:$C,0),MATCH(INDEX(Overzicht!$B$1:$F$35,MATCH(demand!O$1,Overzicht!$B:$B,0),5),Verdeelsleutels_percentage!$1:$1,0)))</f>
        <v>0</v>
      </c>
      <c r="P299">
        <f>PRODUCT(INDEX(Overzicht!$B$2:$E$35,MATCH(demand!P$1,Overzicht!$B$2:$B$35,0),4),INDEX(Verdeelsleutels_percentage!$A:$AB,MATCH(demand!$C299,Verdeelsleutels_percentage!$C:$C,0),MATCH(INDEX(Overzicht!$B$1:$F$35,MATCH(demand!P$1,Overzicht!$B:$B,0),5),Verdeelsleutels_percentage!$1:$1,0)))</f>
        <v>7.1911402772908983E-4</v>
      </c>
      <c r="Q299">
        <f>PRODUCT(INDEX(Overzicht!$B$2:$E$35,MATCH(demand!Q$1,Overzicht!$B$2:$B$35,0),4),INDEX(Verdeelsleutels_percentage!$A:$AB,MATCH(demand!$C299,Verdeelsleutels_percentage!$C:$C,0),MATCH(INDEX(Overzicht!$B$1:$F$35,MATCH(demand!Q$1,Overzicht!$B:$B,0),5),Verdeelsleutels_percentage!$1:$1,0)))</f>
        <v>2.1677408088327833E-3</v>
      </c>
      <c r="R299">
        <f>PRODUCT(INDEX(Overzicht!$B$2:$E$35,MATCH(demand!R$1,Overzicht!$B$2:$B$35,0),4),INDEX(Verdeelsleutels_percentage!$A:$AB,MATCH(demand!$C299,Verdeelsleutels_percentage!$C:$C,0),MATCH(INDEX(Overzicht!$B$1:$F$35,MATCH(demand!R$1,Overzicht!$B:$B,0),5),Verdeelsleutels_percentage!$1:$1,0)))</f>
        <v>3.8791151315955067E-4</v>
      </c>
      <c r="S299">
        <f>PRODUCT(INDEX(Overzicht!$B$2:$E$35,MATCH(demand!S$1,Overzicht!$B$2:$B$35,0),4),INDEX(Verdeelsleutels_percentage!$A:$AB,MATCH(demand!$C299,Verdeelsleutels_percentage!$C:$C,0),MATCH(INDEX(Overzicht!$B$1:$F$35,MATCH(demand!S$1,Overzicht!$B:$B,0),5),Verdeelsleutels_percentage!$1:$1,0)))</f>
        <v>2.981594375657723E-3</v>
      </c>
      <c r="T299">
        <f>PRODUCT(INDEX(Overzicht!$B$2:$E$35,MATCH(demand!T$1,Overzicht!$B$2:$B$35,0),4),INDEX(Verdeelsleutels_percentage!$A:$AB,MATCH(demand!$C299,Verdeelsleutels_percentage!$C:$C,0),MATCH(INDEX(Overzicht!$B$1:$F$35,MATCH(demand!T$1,Overzicht!$B:$B,0),5),Verdeelsleutels_percentage!$1:$1,0)))</f>
        <v>2.4339545923736513E-3</v>
      </c>
      <c r="U299">
        <f>PRODUCT(INDEX(Overzicht!$B$2:$E$35,MATCH(demand!U$1,Overzicht!$B$2:$B$35,0),4),INDEX(Verdeelsleutels_percentage!$A:$AB,MATCH(demand!$C299,Verdeelsleutels_percentage!$C:$C,0),MATCH(INDEX(Overzicht!$B$1:$F$35,MATCH(demand!U$1,Overzicht!$B:$B,0),5),Verdeelsleutels_percentage!$1:$1,0)))</f>
        <v>7.6061081011676605E-3</v>
      </c>
      <c r="V299">
        <f>PRODUCT(INDEX(Overzicht!$B$2:$E$35,MATCH(demand!V$1,Overzicht!$B$2:$B$35,0),4),INDEX(Verdeelsleutels_percentage!$A:$AB,MATCH(demand!$C299,Verdeelsleutels_percentage!$C:$C,0),MATCH(INDEX(Overzicht!$B$1:$F$35,MATCH(demand!V$1,Overzicht!$B:$B,0),5),Verdeelsleutels_percentage!$1:$1,0)))</f>
        <v>6.6933751290275411E-4</v>
      </c>
      <c r="W299">
        <f>PRODUCT(INDEX(Overzicht!$B$2:$E$35,MATCH(demand!W$1,Overzicht!$B$2:$B$35,0),4),INDEX(Verdeelsleutels_percentage!$A:$AB,MATCH(demand!$C299,Verdeelsleutels_percentage!$C:$C,0),MATCH(INDEX(Overzicht!$B$1:$F$35,MATCH(demand!W$1,Overzicht!$B:$B,0),5),Verdeelsleutels_percentage!$1:$1,0)))</f>
        <v>7.301863777120954E-3</v>
      </c>
      <c r="X299">
        <f>PRODUCT(INDEX(Overzicht!$B$2:$E$35,MATCH(demand!X$1,Overzicht!$B$2:$B$35,0),4),INDEX(Verdeelsleutels_percentage!$A:$AB,MATCH(demand!$C299,Verdeelsleutels_percentage!$C:$C,0),MATCH(INDEX(Overzicht!$B$1:$F$35,MATCH(demand!X$1,Overzicht!$B:$B,0),5),Verdeelsleutels_percentage!$1:$1,0)))</f>
        <v>1.7815805667067131E-4</v>
      </c>
      <c r="Y299">
        <f>PRODUCT(INDEX(Overzicht!$B$2:$E$35,MATCH(demand!Y$1,Overzicht!$B$2:$B$35,0),4),INDEX(Verdeelsleutels_percentage!$A:$AB,MATCH(demand!$C299,Verdeelsleutels_percentage!$C:$C,0),MATCH(INDEX(Overzicht!$B$1:$F$35,MATCH(demand!Y$1,Overzicht!$B:$B,0),5),Verdeelsleutels_percentage!$1:$1,0)))</f>
        <v>4.5573145488765681E-7</v>
      </c>
      <c r="Z299">
        <f>PRODUCT(INDEX(Overzicht!$B$2:$E$35,MATCH(demand!Z$1,Overzicht!$B$2:$B$35,0),4),INDEX(Verdeelsleutels_percentage!$A:$AB,MATCH(demand!$C299,Verdeelsleutels_percentage!$C:$C,0),MATCH(INDEX(Overzicht!$B$1:$F$35,MATCH(demand!Z$1,Overzicht!$B:$B,0),5),Verdeelsleutels_percentage!$1:$1,0)))</f>
        <v>0</v>
      </c>
      <c r="AA299">
        <f>PRODUCT(INDEX(Overzicht!$B$2:$E$35,MATCH(demand!AA$1,Overzicht!$B$2:$B$35,0),4),INDEX(Verdeelsleutels_percentage!$A:$AB,MATCH(demand!$C299,Verdeelsleutels_percentage!$C:$C,0),MATCH(INDEX(Overzicht!$B$1:$F$35,MATCH(demand!AA$1,Overzicht!$B:$B,0),5),Verdeelsleutels_percentage!$1:$1,0)))</f>
        <v>1.0660384909652792E-5</v>
      </c>
      <c r="AB299">
        <f>PRODUCT(INDEX(Overzicht!$B$2:$E$35,MATCH(demand!AB$1,Overzicht!$B$2:$B$35,0),4),INDEX(Verdeelsleutels_percentage!$A:$AB,MATCH(demand!$C299,Verdeelsleutels_percentage!$C:$C,0),MATCH(INDEX(Overzicht!$B$1:$F$35,MATCH(demand!AB$1,Overzicht!$B:$B,0),5),Verdeelsleutels_percentage!$1:$1,0)))</f>
        <v>2.4033603081947729E-3</v>
      </c>
      <c r="AC299">
        <f>PRODUCT(INDEX(Overzicht!$B$2:$E$35,MATCH(demand!AC$1,Overzicht!$B$2:$B$35,0),4),INDEX(Verdeelsleutels_percentage!$A:$AB,MATCH(demand!$C299,Verdeelsleutels_percentage!$C:$C,0),MATCH(INDEX(Overzicht!$B$1:$F$35,MATCH(demand!AC$1,Overzicht!$B:$B,0),5),Verdeelsleutels_percentage!$1:$1,0)))</f>
        <v>9.9411705441685956E-5</v>
      </c>
      <c r="AD299">
        <f>PRODUCT(INDEX(Overzicht!$B$2:$E$35,MATCH(demand!AD$1,Overzicht!$B$2:$B$35,0),4),INDEX(Verdeelsleutels_percentage!$A:$AB,MATCH(demand!$C299,Verdeelsleutels_percentage!$C:$C,0),MATCH(INDEX(Overzicht!$B$1:$F$35,MATCH(demand!AD$1,Overzicht!$B:$B,0),5),Verdeelsleutels_percentage!$1:$1,0)))</f>
        <v>0</v>
      </c>
      <c r="AE299">
        <f>PRODUCT(INDEX(Overzicht!$B$2:$E$35,MATCH(demand!AE$1,Overzicht!$B$2:$B$35,0),4),INDEX(Verdeelsleutels_percentage!$A:$AB,MATCH(demand!$C299,Verdeelsleutels_percentage!$C:$C,0),MATCH(INDEX(Overzicht!$B$1:$F$35,MATCH(demand!AE$1,Overzicht!$B:$B,0),5),Verdeelsleutels_percentage!$1:$1,0)))</f>
        <v>0</v>
      </c>
      <c r="AF299">
        <f>PRODUCT(INDEX(Overzicht!$B$2:$E$35,MATCH(demand!AF$1,Overzicht!$B$2:$B$35,0),4),INDEX(Verdeelsleutels_percentage!$A:$AB,MATCH(demand!$C299,Verdeelsleutels_percentage!$C:$C,0),MATCH(INDEX(Overzicht!$B$1:$F$35,MATCH(demand!AF$1,Overzicht!$B:$B,0),5),Verdeelsleutels_percentage!$1:$1,0)))</f>
        <v>0</v>
      </c>
      <c r="AG299">
        <f>PRODUCT(INDEX(Overzicht!$B$2:$E$35,MATCH(demand!AG$1,Overzicht!$B$2:$B$35,0),4),INDEX(Verdeelsleutels_percentage!$A:$AB,MATCH(demand!$C299,Verdeelsleutels_percentage!$C:$C,0),MATCH(INDEX(Overzicht!$B$1:$F$35,MATCH(demand!AG$1,Overzicht!$B:$B,0),5),Verdeelsleutels_percentage!$1:$1,0)))</f>
        <v>0</v>
      </c>
      <c r="AH299">
        <f>PRODUCT(INDEX(Overzicht!$B$2:$E$35,MATCH(demand!AH$1,Overzicht!$B$2:$B$35,0),4),INDEX(Verdeelsleutels_percentage!$A:$AB,MATCH(demand!$C299,Verdeelsleutels_percentage!$C:$C,0),MATCH(INDEX(Overzicht!$B$1:$F$35,MATCH(demand!AH$1,Overzicht!$B:$B,0),5),Verdeelsleutels_percentage!$1:$1,0)))</f>
        <v>1.385850038254863E-4</v>
      </c>
      <c r="AI299">
        <f>PRODUCT(INDEX(Overzicht!$B$2:$E$35,MATCH(demand!AI$1,Overzicht!$B$2:$B$35,0),4),INDEX(Verdeelsleutels_percentage!$A:$AB,MATCH(demand!$C299,Verdeelsleutels_percentage!$C:$C,0),MATCH(INDEX(Overzicht!$B$1:$F$35,MATCH(demand!AI$1,Overzicht!$B:$B,0),5),Verdeelsleutels_percentage!$1:$1,0)))</f>
        <v>2.1320769819305584E-5</v>
      </c>
      <c r="AJ299">
        <f>PRODUCT(INDEX(Overzicht!$B$2:$E$35,MATCH(demand!AJ$1,Overzicht!$B$2:$B$35,0),4),INDEX(Verdeelsleutels_percentage!$A:$AB,MATCH(demand!$C299,Verdeelsleutels_percentage!$C:$C,0),MATCH(INDEX(Overzicht!$B$1:$F$35,MATCH(demand!AJ$1,Overzicht!$B:$B,0),5),Verdeelsleutels_percentage!$1:$1,0)))</f>
        <v>0</v>
      </c>
      <c r="AK299">
        <f>PRODUCT(INDEX(Overzicht!$B$2:$E$35,MATCH(demand!AK$1,Overzicht!$B$2:$B$35,0),4),INDEX(Verdeelsleutels_percentage!$A:$AB,MATCH(demand!$C299,Verdeelsleutels_percentage!$C:$C,0),MATCH(INDEX(Overzicht!$B$1:$F$35,MATCH(demand!AK$1,Overzicht!$B:$B,0),5),Verdeelsleutels_percentage!$1:$1,0)))</f>
        <v>9.4924229102572404E-5</v>
      </c>
      <c r="AL299">
        <f>PRODUCT(INDEX(Overzicht!$B$2:$E$35,MATCH(demand!AL$1,Overzicht!$B$2:$B$35,0),4),INDEX(Verdeelsleutels_percentage!$A:$AB,MATCH(demand!$C299,Verdeelsleutels_percentage!$C:$C,0),MATCH(INDEX(Overzicht!$B$1:$F$35,MATCH(demand!AL$1,Overzicht!$B:$B,0),5),Verdeelsleutels_percentage!$1:$1,0)))</f>
        <v>1.2169772961868257E-3</v>
      </c>
      <c r="AM299">
        <f>PRODUCT(INDEX(Overzicht!$B$2:$E$35,MATCH(demand!AM$1,Overzicht!$B$2:$B$35,0),4),INDEX(Verdeelsleutels_percentage!$A:$AB,MATCH(demand!$C299,Verdeelsleutels_percentage!$C:$C,0),MATCH(INDEX(Overzicht!$B$1:$F$35,MATCH(demand!AM$1,Overzicht!$B:$B,0),5),Verdeelsleutels_percentage!$1:$1,0)))</f>
        <v>2.4339545923736513E-3</v>
      </c>
      <c r="AN299">
        <f>PRODUCT(INDEX(Overzicht!$B$2:$E$35,MATCH(demand!AN$1,Overzicht!$B$2:$B$35,0),4),INDEX(Verdeelsleutels_percentage!$A:$AB,MATCH(demand!$C299,Verdeelsleutels_percentage!$C:$C,0),MATCH(INDEX(Overzicht!$B$1:$F$35,MATCH(demand!AN$1,Overzicht!$B:$B,0),5),Verdeelsleutels_percentage!$1:$1,0)))</f>
        <v>1.2169772961868257E-3</v>
      </c>
      <c r="AO299">
        <f>PRODUCT(INDEX(Overzicht!$B$2:$E$35,MATCH(demand!AO$1,Overzicht!$B$2:$B$35,0),4),INDEX(Verdeelsleutels_percentage!$A:$AB,MATCH(demand!$C299,Verdeelsleutels_percentage!$C:$C,0),MATCH(INDEX(Overzicht!$B$1:$F$35,MATCH(demand!AO$1,Overzicht!$B:$B,0),5),Verdeelsleutels_percentage!$1:$1,0)))</f>
        <v>4.2594205366538896E-3</v>
      </c>
    </row>
    <row r="300" spans="2:41">
      <c r="B300" t="str">
        <f>INDEX('ETLocal datasets'!B:C,MATCH(C300,'ETLocal datasets'!C:C,0),1)</f>
        <v>GM0971</v>
      </c>
      <c r="C300" t="str">
        <f>'ETLocal datasets'!C283</f>
        <v>Stein</v>
      </c>
      <c r="D300">
        <f t="shared" si="22"/>
        <v>1.3629546353568823E-2</v>
      </c>
      <c r="E300">
        <f t="shared" si="23"/>
        <v>5.6679596415456113E-2</v>
      </c>
      <c r="F300">
        <f t="shared" si="24"/>
        <v>1.5165376000677694E-2</v>
      </c>
      <c r="G300">
        <f t="shared" si="25"/>
        <v>3.1197344915679825E-2</v>
      </c>
      <c r="H300">
        <f>PRODUCT(INDEX(Overzicht!$B$2:$E$35,MATCH(demand!H$1,Overzicht!$B$2:$B$35,0),4),INDEX(Verdeelsleutels_percentage!$A:$AB,MATCH(demand!$C300,Verdeelsleutels_percentage!$C:$C,0),MATCH(INDEX(Overzicht!$B$1:$F$35,MATCH(demand!H$1,Overzicht!$B:$B,0),5),Verdeelsleutels_percentage!$1:$1,0)))</f>
        <v>1.5165376000677694E-2</v>
      </c>
      <c r="I300">
        <f>PRODUCT(INDEX(Overzicht!$B$2:$E$35,MATCH(demand!I$1,Overzicht!$B$2:$B$35,0),4),INDEX(Verdeelsleutels_percentage!$A:$AB,MATCH(demand!$C300,Verdeelsleutels_percentage!$C:$C,0),MATCH(INDEX(Overzicht!$B$1:$F$35,MATCH(demand!I$1,Overzicht!$B:$B,0),5),Verdeelsleutels_percentage!$1:$1,0)))</f>
        <v>2.3645936710448767E-3</v>
      </c>
      <c r="J300">
        <f>PRODUCT(INDEX(Overzicht!$B$2:$E$35,MATCH(demand!J$1,Overzicht!$B$2:$B$35,0),4),INDEX(Verdeelsleutels_percentage!$A:$AB,MATCH(demand!$C300,Verdeelsleutels_percentage!$C:$C,0),MATCH(INDEX(Overzicht!$B$1:$F$35,MATCH(demand!J$1,Overzicht!$B:$B,0),5),Verdeelsleutels_percentage!$1:$1,0)))</f>
        <v>3.4663716572977585E-3</v>
      </c>
      <c r="K300">
        <f>PRODUCT(INDEX(Overzicht!$B$2:$E$35,MATCH(demand!K$1,Overzicht!$B$2:$B$35,0),4),INDEX(Verdeelsleutels_percentage!$A:$AB,MATCH(demand!$C300,Verdeelsleutels_percentage!$C:$C,0),MATCH(INDEX(Overzicht!$B$1:$F$35,MATCH(demand!K$1,Overzicht!$B:$B,0),5),Verdeelsleutels_percentage!$1:$1,0)))</f>
        <v>2.7586926162190229E-4</v>
      </c>
      <c r="L300">
        <f>PRODUCT(INDEX(Overzicht!$B$2:$E$35,MATCH(demand!L$1,Overzicht!$B$2:$B$35,0),4),INDEX(Verdeelsleutels_percentage!$A:$AB,MATCH(demand!$C300,Verdeelsleutels_percentage!$C:$C,0),MATCH(INDEX(Overzicht!$B$1:$F$35,MATCH(demand!L$1,Overzicht!$B:$B,0),5),Verdeelsleutels_percentage!$1:$1,0)))</f>
        <v>5.1995574859466376E-3</v>
      </c>
      <c r="M300">
        <f>PRODUCT(INDEX(Overzicht!$B$2:$E$35,MATCH(demand!M$1,Overzicht!$B$2:$B$35,0),4),INDEX(Verdeelsleutels_percentage!$A:$AB,MATCH(demand!$C300,Verdeelsleutels_percentage!$C:$C,0),MATCH(INDEX(Overzicht!$B$1:$F$35,MATCH(demand!M$1,Overzicht!$B:$B,0),5),Verdeelsleutels_percentage!$1:$1,0)))</f>
        <v>6.6666541628529951E-4</v>
      </c>
      <c r="N300">
        <f>PRODUCT(INDEX(Overzicht!$B$2:$E$35,MATCH(demand!N$1,Overzicht!$B$2:$B$35,0),4),INDEX(Verdeelsleutels_percentage!$A:$AB,MATCH(demand!$C300,Verdeelsleutels_percentage!$C:$C,0),MATCH(INDEX(Overzicht!$B$1:$F$35,MATCH(demand!N$1,Overzicht!$B:$B,0),5),Verdeelsleutels_percentage!$1:$1,0)))</f>
        <v>5.9107449593504967E-4</v>
      </c>
      <c r="O300">
        <f>PRODUCT(INDEX(Overzicht!$B$2:$E$35,MATCH(demand!O$1,Overzicht!$B$2:$B$35,0),4),INDEX(Verdeelsleutels_percentage!$A:$AB,MATCH(demand!$C300,Verdeelsleutels_percentage!$C:$C,0),MATCH(INDEX(Overzicht!$B$1:$F$35,MATCH(demand!O$1,Overzicht!$B:$B,0),5),Verdeelsleutels_percentage!$1:$1,0)))</f>
        <v>0</v>
      </c>
      <c r="P300">
        <f>PRODUCT(INDEX(Overzicht!$B$2:$E$35,MATCH(demand!P$1,Overzicht!$B$2:$B$35,0),4),INDEX(Verdeelsleutels_percentage!$A:$AB,MATCH(demand!$C300,Verdeelsleutels_percentage!$C:$C,0),MATCH(INDEX(Overzicht!$B$1:$F$35,MATCH(demand!P$1,Overzicht!$B:$B,0),5),Verdeelsleutels_percentage!$1:$1,0)))</f>
        <v>2.9537695418782736E-4</v>
      </c>
      <c r="Q300">
        <f>PRODUCT(INDEX(Overzicht!$B$2:$E$35,MATCH(demand!Q$1,Overzicht!$B$2:$B$35,0),4),INDEX(Verdeelsleutels_percentage!$A:$AB,MATCH(demand!$C300,Verdeelsleutels_percentage!$C:$C,0),MATCH(INDEX(Overzicht!$B$1:$F$35,MATCH(demand!Q$1,Overzicht!$B:$B,0),5),Verdeelsleutels_percentage!$1:$1,0)))</f>
        <v>5.1453954288013604E-3</v>
      </c>
      <c r="R300">
        <f>PRODUCT(INDEX(Overzicht!$B$2:$E$35,MATCH(demand!R$1,Overzicht!$B$2:$B$35,0),4),INDEX(Verdeelsleutels_percentage!$A:$AB,MATCH(demand!$C300,Verdeelsleutels_percentage!$C:$C,0),MATCH(INDEX(Overzicht!$B$1:$F$35,MATCH(demand!R$1,Overzicht!$B:$B,0),5),Verdeelsleutels_percentage!$1:$1,0)))</f>
        <v>9.2075497146971704E-4</v>
      </c>
      <c r="S300">
        <f>PRODUCT(INDEX(Overzicht!$B$2:$E$35,MATCH(demand!S$1,Overzicht!$B$2:$B$35,0),4),INDEX(Verdeelsleutels_percentage!$A:$AB,MATCH(demand!$C300,Verdeelsleutels_percentage!$C:$C,0),MATCH(INDEX(Overzicht!$B$1:$F$35,MATCH(demand!S$1,Overzicht!$B:$B,0),5),Verdeelsleutels_percentage!$1:$1,0)))</f>
        <v>7.0771754669829243E-3</v>
      </c>
      <c r="T300">
        <f>PRODUCT(INDEX(Overzicht!$B$2:$E$35,MATCH(demand!T$1,Overzicht!$B$2:$B$35,0),4),INDEX(Verdeelsleutels_percentage!$A:$AB,MATCH(demand!$C300,Verdeelsleutels_percentage!$C:$C,0),MATCH(INDEX(Overzicht!$B$1:$F$35,MATCH(demand!T$1,Overzicht!$B:$B,0),5),Verdeelsleutels_percentage!$1:$1,0)))</f>
        <v>5.7772860954962641E-3</v>
      </c>
      <c r="U300">
        <f>PRODUCT(INDEX(Overzicht!$B$2:$E$35,MATCH(demand!U$1,Overzicht!$B$2:$B$35,0),4),INDEX(Verdeelsleutels_percentage!$A:$AB,MATCH(demand!$C300,Verdeelsleutels_percentage!$C:$C,0),MATCH(INDEX(Overzicht!$B$1:$F$35,MATCH(demand!U$1,Overzicht!$B:$B,0),5),Verdeelsleutels_percentage!$1:$1,0)))</f>
        <v>1.8054019048425827E-2</v>
      </c>
      <c r="V300">
        <f>PRODUCT(INDEX(Overzicht!$B$2:$E$35,MATCH(demand!V$1,Overzicht!$B$2:$B$35,0),4),INDEX(Verdeelsleutels_percentage!$A:$AB,MATCH(demand!$C300,Verdeelsleutels_percentage!$C:$C,0),MATCH(INDEX(Overzicht!$B$1:$F$35,MATCH(demand!V$1,Overzicht!$B:$B,0),5),Verdeelsleutels_percentage!$1:$1,0)))</f>
        <v>1.5887536762614726E-3</v>
      </c>
      <c r="W300">
        <f>PRODUCT(INDEX(Overzicht!$B$2:$E$35,MATCH(demand!W$1,Overzicht!$B$2:$B$35,0),4),INDEX(Verdeelsleutels_percentage!$A:$AB,MATCH(demand!$C300,Verdeelsleutels_percentage!$C:$C,0),MATCH(INDEX(Overzicht!$B$1:$F$35,MATCH(demand!W$1,Overzicht!$B:$B,0),5),Verdeelsleutels_percentage!$1:$1,0)))</f>
        <v>1.7331858286488793E-2</v>
      </c>
      <c r="X300">
        <f>PRODUCT(INDEX(Overzicht!$B$2:$E$35,MATCH(demand!X$1,Overzicht!$B$2:$B$35,0),4),INDEX(Verdeelsleutels_percentage!$A:$AB,MATCH(demand!$C300,Verdeelsleutels_percentage!$C:$C,0),MATCH(INDEX(Overzicht!$B$1:$F$35,MATCH(demand!X$1,Overzicht!$B:$B,0),5),Verdeelsleutels_percentage!$1:$1,0)))</f>
        <v>5.6231136636680627E-4</v>
      </c>
      <c r="Y300">
        <f>PRODUCT(INDEX(Overzicht!$B$2:$E$35,MATCH(demand!Y$1,Overzicht!$B$2:$B$35,0),4),INDEX(Verdeelsleutels_percentage!$A:$AB,MATCH(demand!$C300,Verdeelsleutels_percentage!$C:$C,0),MATCH(INDEX(Overzicht!$B$1:$F$35,MATCH(demand!Y$1,Overzicht!$B:$B,0),5),Verdeelsleutels_percentage!$1:$1,0)))</f>
        <v>3.6359111879040405E-7</v>
      </c>
      <c r="Z300">
        <f>PRODUCT(INDEX(Overzicht!$B$2:$E$35,MATCH(demand!Z$1,Overzicht!$B$2:$B$35,0),4),INDEX(Verdeelsleutels_percentage!$A:$AB,MATCH(demand!$C300,Verdeelsleutels_percentage!$C:$C,0),MATCH(INDEX(Overzicht!$B$1:$F$35,MATCH(demand!Z$1,Overzicht!$B:$B,0),5),Verdeelsleutels_percentage!$1:$1,0)))</f>
        <v>0</v>
      </c>
      <c r="AA300">
        <f>PRODUCT(INDEX(Overzicht!$B$2:$E$35,MATCH(demand!AA$1,Overzicht!$B$2:$B$35,0),4),INDEX(Verdeelsleutels_percentage!$A:$AB,MATCH(demand!$C300,Verdeelsleutels_percentage!$C:$C,0),MATCH(INDEX(Overzicht!$B$1:$F$35,MATCH(demand!AA$1,Overzicht!$B:$B,0),5),Verdeelsleutels_percentage!$1:$1,0)))</f>
        <v>8.5050554103018494E-6</v>
      </c>
      <c r="AB300">
        <f>PRODUCT(INDEX(Overzicht!$B$2:$E$35,MATCH(demand!AB$1,Overzicht!$B$2:$B$35,0),4),INDEX(Verdeelsleutels_percentage!$A:$AB,MATCH(demand!$C300,Verdeelsleutels_percentage!$C:$C,0),MATCH(INDEX(Overzicht!$B$1:$F$35,MATCH(demand!AB$1,Overzicht!$B:$B,0),5),Verdeelsleutels_percentage!$1:$1,0)))</f>
        <v>9.7788896360471271E-3</v>
      </c>
      <c r="AC300">
        <f>PRODUCT(INDEX(Overzicht!$B$2:$E$35,MATCH(demand!AC$1,Overzicht!$B$2:$B$35,0),4),INDEX(Verdeelsleutels_percentage!$A:$AB,MATCH(demand!$C300,Verdeelsleutels_percentage!$C:$C,0),MATCH(INDEX(Overzicht!$B$1:$F$35,MATCH(demand!AC$1,Overzicht!$B:$B,0),5),Verdeelsleutels_percentage!$1:$1,0)))</f>
        <v>3.8395327252615727E-4</v>
      </c>
      <c r="AD300">
        <f>PRODUCT(INDEX(Overzicht!$B$2:$E$35,MATCH(demand!AD$1,Overzicht!$B$2:$B$35,0),4),INDEX(Verdeelsleutels_percentage!$A:$AB,MATCH(demand!$C300,Verdeelsleutels_percentage!$C:$C,0),MATCH(INDEX(Overzicht!$B$1:$F$35,MATCH(demand!AD$1,Overzicht!$B:$B,0),5),Verdeelsleutels_percentage!$1:$1,0)))</f>
        <v>0</v>
      </c>
      <c r="AE300">
        <f>PRODUCT(INDEX(Overzicht!$B$2:$E$35,MATCH(demand!AE$1,Overzicht!$B$2:$B$35,0),4),INDEX(Verdeelsleutels_percentage!$A:$AB,MATCH(demand!$C300,Verdeelsleutels_percentage!$C:$C,0),MATCH(INDEX(Overzicht!$B$1:$F$35,MATCH(demand!AE$1,Overzicht!$B:$B,0),5),Verdeelsleutels_percentage!$1:$1,0)))</f>
        <v>0</v>
      </c>
      <c r="AF300">
        <f>PRODUCT(INDEX(Overzicht!$B$2:$E$35,MATCH(demand!AF$1,Overzicht!$B$2:$B$35,0),4),INDEX(Verdeelsleutels_percentage!$A:$AB,MATCH(demand!$C300,Verdeelsleutels_percentage!$C:$C,0),MATCH(INDEX(Overzicht!$B$1:$F$35,MATCH(demand!AF$1,Overzicht!$B:$B,0),5),Verdeelsleutels_percentage!$1:$1,0)))</f>
        <v>0</v>
      </c>
      <c r="AG300">
        <f>PRODUCT(INDEX(Overzicht!$B$2:$E$35,MATCH(demand!AG$1,Overzicht!$B$2:$B$35,0),4),INDEX(Verdeelsleutels_percentage!$A:$AB,MATCH(demand!$C300,Verdeelsleutels_percentage!$C:$C,0),MATCH(INDEX(Overzicht!$B$1:$F$35,MATCH(demand!AG$1,Overzicht!$B:$B,0),5),Verdeelsleutels_percentage!$1:$1,0)))</f>
        <v>0</v>
      </c>
      <c r="AH300">
        <f>PRODUCT(INDEX(Overzicht!$B$2:$E$35,MATCH(demand!AH$1,Overzicht!$B$2:$B$35,0),4),INDEX(Verdeelsleutels_percentage!$A:$AB,MATCH(demand!$C300,Verdeelsleutels_percentage!$C:$C,0),MATCH(INDEX(Overzicht!$B$1:$F$35,MATCH(demand!AH$1,Overzicht!$B:$B,0),5),Verdeelsleutels_percentage!$1:$1,0)))</f>
        <v>1.1056572033392404E-4</v>
      </c>
      <c r="AI300">
        <f>PRODUCT(INDEX(Overzicht!$B$2:$E$35,MATCH(demand!AI$1,Overzicht!$B$2:$B$35,0),4),INDEX(Verdeelsleutels_percentage!$A:$AB,MATCH(demand!$C300,Verdeelsleutels_percentage!$C:$C,0),MATCH(INDEX(Overzicht!$B$1:$F$35,MATCH(demand!AI$1,Overzicht!$B:$B,0),5),Verdeelsleutels_percentage!$1:$1,0)))</f>
        <v>1.7010110820603699E-5</v>
      </c>
      <c r="AJ300">
        <f>PRODUCT(INDEX(Overzicht!$B$2:$E$35,MATCH(demand!AJ$1,Overzicht!$B$2:$B$35,0),4),INDEX(Verdeelsleutels_percentage!$A:$AB,MATCH(demand!$C300,Verdeelsleutels_percentage!$C:$C,0),MATCH(INDEX(Overzicht!$B$1:$F$35,MATCH(demand!AJ$1,Overzicht!$B:$B,0),5),Verdeelsleutels_percentage!$1:$1,0)))</f>
        <v>0</v>
      </c>
      <c r="AK300">
        <f>PRODUCT(INDEX(Overzicht!$B$2:$E$35,MATCH(demand!AK$1,Overzicht!$B$2:$B$35,0),4),INDEX(Verdeelsleutels_percentage!$A:$AB,MATCH(demand!$C300,Verdeelsleutels_percentage!$C:$C,0),MATCH(INDEX(Overzicht!$B$1:$F$35,MATCH(demand!AK$1,Overzicht!$B:$B,0),5),Verdeelsleutels_percentage!$1:$1,0)))</f>
        <v>2.2531415772435431E-4</v>
      </c>
      <c r="AL300">
        <f>PRODUCT(INDEX(Overzicht!$B$2:$E$35,MATCH(demand!AL$1,Overzicht!$B$2:$B$35,0),4),INDEX(Verdeelsleutels_percentage!$A:$AB,MATCH(demand!$C300,Verdeelsleutels_percentage!$C:$C,0),MATCH(INDEX(Overzicht!$B$1:$F$35,MATCH(demand!AL$1,Overzicht!$B:$B,0),5),Verdeelsleutels_percentage!$1:$1,0)))</f>
        <v>2.888643047748132E-3</v>
      </c>
      <c r="AM300">
        <f>PRODUCT(INDEX(Overzicht!$B$2:$E$35,MATCH(demand!AM$1,Overzicht!$B$2:$B$35,0),4),INDEX(Verdeelsleutels_percentage!$A:$AB,MATCH(demand!$C300,Verdeelsleutels_percentage!$C:$C,0),MATCH(INDEX(Overzicht!$B$1:$F$35,MATCH(demand!AM$1,Overzicht!$B:$B,0),5),Verdeelsleutels_percentage!$1:$1,0)))</f>
        <v>5.7772860954962641E-3</v>
      </c>
      <c r="AN300">
        <f>PRODUCT(INDEX(Overzicht!$B$2:$E$35,MATCH(demand!AN$1,Overzicht!$B$2:$B$35,0),4),INDEX(Verdeelsleutels_percentage!$A:$AB,MATCH(demand!$C300,Verdeelsleutels_percentage!$C:$C,0),MATCH(INDEX(Overzicht!$B$1:$F$35,MATCH(demand!AN$1,Overzicht!$B:$B,0),5),Verdeelsleutels_percentage!$1:$1,0)))</f>
        <v>2.888643047748132E-3</v>
      </c>
      <c r="AO300">
        <f>PRODUCT(INDEX(Overzicht!$B$2:$E$35,MATCH(demand!AO$1,Overzicht!$B$2:$B$35,0),4),INDEX(Verdeelsleutels_percentage!$A:$AB,MATCH(demand!$C300,Verdeelsleutels_percentage!$C:$C,0),MATCH(INDEX(Overzicht!$B$1:$F$35,MATCH(demand!AO$1,Overzicht!$B:$B,0),5),Verdeelsleutels_percentage!$1:$1,0)))</f>
        <v>1.0110250667118462E-2</v>
      </c>
    </row>
    <row r="301" spans="2:41">
      <c r="B301" t="str">
        <f>INDEX('ETLocal datasets'!B:C,MATCH(C301,'ETLocal datasets'!C:C,0),1)</f>
        <v>GM0981</v>
      </c>
      <c r="C301" t="str">
        <f>'ETLocal datasets'!C284</f>
        <v>Vaals</v>
      </c>
      <c r="D301">
        <f t="shared" si="22"/>
        <v>7.6701494924125962E-3</v>
      </c>
      <c r="E301">
        <f t="shared" si="23"/>
        <v>2.6039412706869068E-2</v>
      </c>
      <c r="F301">
        <f t="shared" si="24"/>
        <v>6.1315241616457386E-3</v>
      </c>
      <c r="G301">
        <f t="shared" si="25"/>
        <v>1.2613421132528377E-2</v>
      </c>
      <c r="H301">
        <f>PRODUCT(INDEX(Overzicht!$B$2:$E$35,MATCH(demand!H$1,Overzicht!$B$2:$B$35,0),4),INDEX(Verdeelsleutels_percentage!$A:$AB,MATCH(demand!$C301,Verdeelsleutels_percentage!$C:$C,0),MATCH(INDEX(Overzicht!$B$1:$F$35,MATCH(demand!H$1,Overzicht!$B:$B,0),5),Verdeelsleutels_percentage!$1:$1,0)))</f>
        <v>6.1315241616457386E-3</v>
      </c>
      <c r="I301">
        <f>PRODUCT(INDEX(Overzicht!$B$2:$E$35,MATCH(demand!I$1,Overzicht!$B$2:$B$35,0),4),INDEX(Verdeelsleutels_percentage!$A:$AB,MATCH(demand!$C301,Verdeelsleutels_percentage!$C:$C,0),MATCH(INDEX(Overzicht!$B$1:$F$35,MATCH(demand!I$1,Overzicht!$B:$B,0),5),Verdeelsleutels_percentage!$1:$1,0)))</f>
        <v>1.8032009904343795E-3</v>
      </c>
      <c r="J301">
        <f>PRODUCT(INDEX(Overzicht!$B$2:$E$35,MATCH(demand!J$1,Overzicht!$B$2:$B$35,0),4),INDEX(Verdeelsleutels_percentage!$A:$AB,MATCH(demand!$C301,Verdeelsleutels_percentage!$C:$C,0),MATCH(INDEX(Overzicht!$B$1:$F$35,MATCH(demand!J$1,Overzicht!$B:$B,0),5),Verdeelsleutels_percentage!$1:$1,0)))</f>
        <v>1.4014912369475973E-3</v>
      </c>
      <c r="K301">
        <f>PRODUCT(INDEX(Overzicht!$B$2:$E$35,MATCH(demand!K$1,Overzicht!$B$2:$B$35,0),4),INDEX(Verdeelsleutels_percentage!$A:$AB,MATCH(demand!$C301,Verdeelsleutels_percentage!$C:$C,0),MATCH(INDEX(Overzicht!$B$1:$F$35,MATCH(demand!K$1,Overzicht!$B:$B,0),5),Verdeelsleutels_percentage!$1:$1,0)))</f>
        <v>2.1037344888401093E-4</v>
      </c>
      <c r="L301">
        <f>PRODUCT(INDEX(Overzicht!$B$2:$E$35,MATCH(demand!L$1,Overzicht!$B$2:$B$35,0),4),INDEX(Verdeelsleutels_percentage!$A:$AB,MATCH(demand!$C301,Verdeelsleutels_percentage!$C:$C,0),MATCH(INDEX(Overzicht!$B$1:$F$35,MATCH(demand!L$1,Overzicht!$B:$B,0),5),Verdeelsleutels_percentage!$1:$1,0)))</f>
        <v>2.102236855421396E-3</v>
      </c>
      <c r="M301">
        <f>PRODUCT(INDEX(Overzicht!$B$2:$E$35,MATCH(demand!M$1,Overzicht!$B$2:$B$35,0),4),INDEX(Verdeelsleutels_percentage!$A:$AB,MATCH(demand!$C301,Verdeelsleutels_percentage!$C:$C,0),MATCH(INDEX(Overzicht!$B$1:$F$35,MATCH(demand!M$1,Overzicht!$B:$B,0),5),Verdeelsleutels_percentage!$1:$1,0)))</f>
        <v>1.1229121017678517E-3</v>
      </c>
      <c r="N301">
        <f>PRODUCT(INDEX(Overzicht!$B$2:$E$35,MATCH(demand!N$1,Overzicht!$B$2:$B$35,0),4),INDEX(Verdeelsleutels_percentage!$A:$AB,MATCH(demand!$C301,Verdeelsleutels_percentage!$C:$C,0),MATCH(INDEX(Overzicht!$B$1:$F$35,MATCH(demand!N$1,Overzicht!$B:$B,0),5),Verdeelsleutels_percentage!$1:$1,0)))</f>
        <v>1.2216480035316302E-3</v>
      </c>
      <c r="O301">
        <f>PRODUCT(INDEX(Overzicht!$B$2:$E$35,MATCH(demand!O$1,Overzicht!$B$2:$B$35,0),4),INDEX(Verdeelsleutels_percentage!$A:$AB,MATCH(demand!$C301,Verdeelsleutels_percentage!$C:$C,0),MATCH(INDEX(Overzicht!$B$1:$F$35,MATCH(demand!O$1,Overzicht!$B:$B,0),5),Verdeelsleutels_percentage!$1:$1,0)))</f>
        <v>0</v>
      </c>
      <c r="P301">
        <f>PRODUCT(INDEX(Overzicht!$B$2:$E$35,MATCH(demand!P$1,Overzicht!$B$2:$B$35,0),4),INDEX(Verdeelsleutels_percentage!$A:$AB,MATCH(demand!$C301,Verdeelsleutels_percentage!$C:$C,0),MATCH(INDEX(Overzicht!$B$1:$F$35,MATCH(demand!P$1,Overzicht!$B:$B,0),5),Verdeelsleutels_percentage!$1:$1,0)))</f>
        <v>0</v>
      </c>
      <c r="Q301">
        <f>PRODUCT(INDEX(Overzicht!$B$2:$E$35,MATCH(demand!Q$1,Overzicht!$B$2:$B$35,0),4),INDEX(Verdeelsleutels_percentage!$A:$AB,MATCH(demand!$C301,Verdeelsleutels_percentage!$C:$C,0),MATCH(INDEX(Overzicht!$B$1:$F$35,MATCH(demand!Q$1,Overzicht!$B:$B,0),5),Verdeelsleutels_percentage!$1:$1,0)))</f>
        <v>2.0803385548440897E-3</v>
      </c>
      <c r="R301">
        <f>PRODUCT(INDEX(Overzicht!$B$2:$E$35,MATCH(demand!R$1,Overzicht!$B$2:$B$35,0),4),INDEX(Verdeelsleutels_percentage!$A:$AB,MATCH(demand!$C301,Verdeelsleutels_percentage!$C:$C,0),MATCH(INDEX(Overzicht!$B$1:$F$35,MATCH(demand!R$1,Overzicht!$B:$B,0),5),Verdeelsleutels_percentage!$1:$1,0)))</f>
        <v>3.722711098142055E-4</v>
      </c>
      <c r="S301">
        <f>PRODUCT(INDEX(Overzicht!$B$2:$E$35,MATCH(demand!S$1,Overzicht!$B$2:$B$35,0),4),INDEX(Verdeelsleutels_percentage!$A:$AB,MATCH(demand!$C301,Verdeelsleutels_percentage!$C:$C,0),MATCH(INDEX(Overzicht!$B$1:$F$35,MATCH(demand!S$1,Overzicht!$B:$B,0),5),Verdeelsleutels_percentage!$1:$1,0)))</f>
        <v>2.8613779421013449E-3</v>
      </c>
      <c r="T301">
        <f>PRODUCT(INDEX(Overzicht!$B$2:$E$35,MATCH(demand!T$1,Overzicht!$B$2:$B$35,0),4),INDEX(Verdeelsleutels_percentage!$A:$AB,MATCH(demand!$C301,Verdeelsleutels_percentage!$C:$C,0),MATCH(INDEX(Overzicht!$B$1:$F$35,MATCH(demand!T$1,Overzicht!$B:$B,0),5),Verdeelsleutels_percentage!$1:$1,0)))</f>
        <v>2.3358187282459955E-3</v>
      </c>
      <c r="U301">
        <f>PRODUCT(INDEX(Overzicht!$B$2:$E$35,MATCH(demand!U$1,Overzicht!$B$2:$B$35,0),4),INDEX(Verdeelsleutels_percentage!$A:$AB,MATCH(demand!$C301,Verdeelsleutels_percentage!$C:$C,0),MATCH(INDEX(Overzicht!$B$1:$F$35,MATCH(demand!U$1,Overzicht!$B:$B,0),5),Verdeelsleutels_percentage!$1:$1,0)))</f>
        <v>7.299433525768736E-3</v>
      </c>
      <c r="V301">
        <f>PRODUCT(INDEX(Overzicht!$B$2:$E$35,MATCH(demand!V$1,Overzicht!$B$2:$B$35,0),4),INDEX(Verdeelsleutels_percentage!$A:$AB,MATCH(demand!$C301,Verdeelsleutels_percentage!$C:$C,0),MATCH(INDEX(Overzicht!$B$1:$F$35,MATCH(demand!V$1,Overzicht!$B:$B,0),5),Verdeelsleutels_percentage!$1:$1,0)))</f>
        <v>6.4235015026764878E-4</v>
      </c>
      <c r="W301">
        <f>PRODUCT(INDEX(Overzicht!$B$2:$E$35,MATCH(demand!W$1,Overzicht!$B$2:$B$35,0),4),INDEX(Verdeelsleutels_percentage!$A:$AB,MATCH(demand!$C301,Verdeelsleutels_percentage!$C:$C,0),MATCH(INDEX(Overzicht!$B$1:$F$35,MATCH(demand!W$1,Overzicht!$B:$B,0),5),Verdeelsleutels_percentage!$1:$1,0)))</f>
        <v>7.0074561847379866E-3</v>
      </c>
      <c r="X301">
        <f>PRODUCT(INDEX(Overzicht!$B$2:$E$35,MATCH(demand!X$1,Overzicht!$B$2:$B$35,0),4),INDEX(Verdeelsleutels_percentage!$A:$AB,MATCH(demand!$C301,Verdeelsleutels_percentage!$C:$C,0),MATCH(INDEX(Overzicht!$B$1:$F$35,MATCH(demand!X$1,Overzicht!$B:$B,0),5),Verdeelsleutels_percentage!$1:$1,0)))</f>
        <v>3.2680868520526267E-3</v>
      </c>
      <c r="Y301">
        <f>PRODUCT(INDEX(Overzicht!$B$2:$E$35,MATCH(demand!Y$1,Overzicht!$B$2:$B$35,0),4),INDEX(Verdeelsleutels_percentage!$A:$AB,MATCH(demand!$C301,Verdeelsleutels_percentage!$C:$C,0),MATCH(INDEX(Overzicht!$B$1:$F$35,MATCH(demand!Y$1,Overzicht!$B:$B,0),5),Verdeelsleutels_percentage!$1:$1,0)))</f>
        <v>5.5895921732026362E-7</v>
      </c>
      <c r="Z301">
        <f>PRODUCT(INDEX(Overzicht!$B$2:$E$35,MATCH(demand!Z$1,Overzicht!$B$2:$B$35,0),4),INDEX(Verdeelsleutels_percentage!$A:$AB,MATCH(demand!$C301,Verdeelsleutels_percentage!$C:$C,0),MATCH(INDEX(Overzicht!$B$1:$F$35,MATCH(demand!Z$1,Overzicht!$B:$B,0),5),Verdeelsleutels_percentage!$1:$1,0)))</f>
        <v>0</v>
      </c>
      <c r="AA301">
        <f>PRODUCT(INDEX(Overzicht!$B$2:$E$35,MATCH(demand!AA$1,Overzicht!$B$2:$B$35,0),4),INDEX(Verdeelsleutels_percentage!$A:$AB,MATCH(demand!$C301,Verdeelsleutels_percentage!$C:$C,0),MATCH(INDEX(Overzicht!$B$1:$F$35,MATCH(demand!AA$1,Overzicht!$B:$B,0),5),Verdeelsleutels_percentage!$1:$1,0)))</f>
        <v>1.3075069411000318E-5</v>
      </c>
      <c r="AB301">
        <f>PRODUCT(INDEX(Overzicht!$B$2:$E$35,MATCH(demand!AB$1,Overzicht!$B$2:$B$35,0),4),INDEX(Verdeelsleutels_percentage!$A:$AB,MATCH(demand!$C301,Verdeelsleutels_percentage!$C:$C,0),MATCH(INDEX(Overzicht!$B$1:$F$35,MATCH(demand!AB$1,Overzicht!$B:$B,0),5),Verdeelsleutels_percentage!$1:$1,0)))</f>
        <v>3.0242242684956787E-3</v>
      </c>
      <c r="AC301">
        <f>PRODUCT(INDEX(Overzicht!$B$2:$E$35,MATCH(demand!AC$1,Overzicht!$B$2:$B$35,0),4),INDEX(Verdeelsleutels_percentage!$A:$AB,MATCH(demand!$C301,Verdeelsleutels_percentage!$C:$C,0),MATCH(INDEX(Overzicht!$B$1:$F$35,MATCH(demand!AC$1,Overzicht!$B:$B,0),5),Verdeelsleutels_percentage!$1:$1,0)))</f>
        <v>5.0958614737745672E-4</v>
      </c>
      <c r="AD301">
        <f>PRODUCT(INDEX(Overzicht!$B$2:$E$35,MATCH(demand!AD$1,Overzicht!$B$2:$B$35,0),4),INDEX(Verdeelsleutels_percentage!$A:$AB,MATCH(demand!$C301,Verdeelsleutels_percentage!$C:$C,0),MATCH(INDEX(Overzicht!$B$1:$F$35,MATCH(demand!AD$1,Overzicht!$B:$B,0),5),Verdeelsleutels_percentage!$1:$1,0)))</f>
        <v>0</v>
      </c>
      <c r="AE301">
        <f>PRODUCT(INDEX(Overzicht!$B$2:$E$35,MATCH(demand!AE$1,Overzicht!$B$2:$B$35,0),4),INDEX(Verdeelsleutels_percentage!$A:$AB,MATCH(demand!$C301,Verdeelsleutels_percentage!$C:$C,0),MATCH(INDEX(Overzicht!$B$1:$F$35,MATCH(demand!AE$1,Overzicht!$B:$B,0),5),Verdeelsleutels_percentage!$1:$1,0)))</f>
        <v>0</v>
      </c>
      <c r="AF301">
        <f>PRODUCT(INDEX(Overzicht!$B$2:$E$35,MATCH(demand!AF$1,Overzicht!$B$2:$B$35,0),4),INDEX(Verdeelsleutels_percentage!$A:$AB,MATCH(demand!$C301,Verdeelsleutels_percentage!$C:$C,0),MATCH(INDEX(Overzicht!$B$1:$F$35,MATCH(demand!AF$1,Overzicht!$B:$B,0),5),Verdeelsleutels_percentage!$1:$1,0)))</f>
        <v>0</v>
      </c>
      <c r="AG301">
        <f>PRODUCT(INDEX(Overzicht!$B$2:$E$35,MATCH(demand!AG$1,Overzicht!$B$2:$B$35,0),4),INDEX(Verdeelsleutels_percentage!$A:$AB,MATCH(demand!$C301,Verdeelsleutels_percentage!$C:$C,0),MATCH(INDEX(Overzicht!$B$1:$F$35,MATCH(demand!AG$1,Overzicht!$B:$B,0),5),Verdeelsleutels_percentage!$1:$1,0)))</f>
        <v>0</v>
      </c>
      <c r="AH301">
        <f>PRODUCT(INDEX(Overzicht!$B$2:$E$35,MATCH(demand!AH$1,Overzicht!$B$2:$B$35,0),4),INDEX(Verdeelsleutels_percentage!$A:$AB,MATCH(demand!$C301,Verdeelsleutels_percentage!$C:$C,0),MATCH(INDEX(Overzicht!$B$1:$F$35,MATCH(demand!AH$1,Overzicht!$B:$B,0),5),Verdeelsleutels_percentage!$1:$1,0)))</f>
        <v>1.6997590234300413E-4</v>
      </c>
      <c r="AI301">
        <f>PRODUCT(INDEX(Overzicht!$B$2:$E$35,MATCH(demand!AI$1,Overzicht!$B$2:$B$35,0),4),INDEX(Verdeelsleutels_percentage!$A:$AB,MATCH(demand!$C301,Verdeelsleutels_percentage!$C:$C,0),MATCH(INDEX(Overzicht!$B$1:$F$35,MATCH(demand!AI$1,Overzicht!$B:$B,0),5),Verdeelsleutels_percentage!$1:$1,0)))</f>
        <v>2.6150138822000636E-5</v>
      </c>
      <c r="AJ301">
        <f>PRODUCT(INDEX(Overzicht!$B$2:$E$35,MATCH(demand!AJ$1,Overzicht!$B$2:$B$35,0),4),INDEX(Verdeelsleutels_percentage!$A:$AB,MATCH(demand!$C301,Verdeelsleutels_percentage!$C:$C,0),MATCH(INDEX(Overzicht!$B$1:$F$35,MATCH(demand!AJ$1,Overzicht!$B:$B,0),5),Verdeelsleutels_percentage!$1:$1,0)))</f>
        <v>0</v>
      </c>
      <c r="AK301">
        <f>PRODUCT(INDEX(Overzicht!$B$2:$E$35,MATCH(demand!AK$1,Overzicht!$B$2:$B$35,0),4),INDEX(Verdeelsleutels_percentage!$A:$AB,MATCH(demand!$C301,Verdeelsleutels_percentage!$C:$C,0),MATCH(INDEX(Overzicht!$B$1:$F$35,MATCH(demand!AK$1,Overzicht!$B:$B,0),5),Verdeelsleutels_percentage!$1:$1,0)))</f>
        <v>9.1096930401593832E-5</v>
      </c>
      <c r="AL301">
        <f>PRODUCT(INDEX(Overzicht!$B$2:$E$35,MATCH(demand!AL$1,Overzicht!$B$2:$B$35,0),4),INDEX(Verdeelsleutels_percentage!$A:$AB,MATCH(demand!$C301,Verdeelsleutels_percentage!$C:$C,0),MATCH(INDEX(Overzicht!$B$1:$F$35,MATCH(demand!AL$1,Overzicht!$B:$B,0),5),Verdeelsleutels_percentage!$1:$1,0)))</f>
        <v>1.1679093641229978E-3</v>
      </c>
      <c r="AM301">
        <f>PRODUCT(INDEX(Overzicht!$B$2:$E$35,MATCH(demand!AM$1,Overzicht!$B$2:$B$35,0),4),INDEX(Verdeelsleutels_percentage!$A:$AB,MATCH(demand!$C301,Verdeelsleutels_percentage!$C:$C,0),MATCH(INDEX(Overzicht!$B$1:$F$35,MATCH(demand!AM$1,Overzicht!$B:$B,0),5),Verdeelsleutels_percentage!$1:$1,0)))</f>
        <v>2.3358187282459955E-3</v>
      </c>
      <c r="AN301">
        <f>PRODUCT(INDEX(Overzicht!$B$2:$E$35,MATCH(demand!AN$1,Overzicht!$B$2:$B$35,0),4),INDEX(Verdeelsleutels_percentage!$A:$AB,MATCH(demand!$C301,Verdeelsleutels_percentage!$C:$C,0),MATCH(INDEX(Overzicht!$B$1:$F$35,MATCH(demand!AN$1,Overzicht!$B:$B,0),5),Verdeelsleutels_percentage!$1:$1,0)))</f>
        <v>1.1679093641229978E-3</v>
      </c>
      <c r="AO301">
        <f>PRODUCT(INDEX(Overzicht!$B$2:$E$35,MATCH(demand!AO$1,Overzicht!$B$2:$B$35,0),4),INDEX(Verdeelsleutels_percentage!$A:$AB,MATCH(demand!$C301,Verdeelsleutels_percentage!$C:$C,0),MATCH(INDEX(Overzicht!$B$1:$F$35,MATCH(demand!AO$1,Overzicht!$B:$B,0),5),Verdeelsleutels_percentage!$1:$1,0)))</f>
        <v>4.0876827744304924E-3</v>
      </c>
    </row>
    <row r="302" spans="2:41">
      <c r="B302" t="str">
        <f>INDEX('ETLocal datasets'!B:C,MATCH(C302,'ETLocal datasets'!C:C,0),1)</f>
        <v>GM0983</v>
      </c>
      <c r="C302" t="str">
        <f>'ETLocal datasets'!C285</f>
        <v>Venlo</v>
      </c>
      <c r="D302">
        <f t="shared" si="22"/>
        <v>5.8467548132721377E-2</v>
      </c>
      <c r="E302">
        <f t="shared" si="23"/>
        <v>0.24086599318185492</v>
      </c>
      <c r="F302">
        <f t="shared" si="24"/>
        <v>6.1730207034848592E-2</v>
      </c>
      <c r="G302">
        <f t="shared" si="25"/>
        <v>0.12698785447168853</v>
      </c>
      <c r="H302">
        <f>PRODUCT(INDEX(Overzicht!$B$2:$E$35,MATCH(demand!H$1,Overzicht!$B$2:$B$35,0),4),INDEX(Verdeelsleutels_percentage!$A:$AB,MATCH(demand!$C302,Verdeelsleutels_percentage!$C:$C,0),MATCH(INDEX(Overzicht!$B$1:$F$35,MATCH(demand!H$1,Overzicht!$B:$B,0),5),Verdeelsleutels_percentage!$1:$1,0)))</f>
        <v>6.1730207034848592E-2</v>
      </c>
      <c r="I302">
        <f>PRODUCT(INDEX(Overzicht!$B$2:$E$35,MATCH(demand!I$1,Overzicht!$B$2:$B$35,0),4),INDEX(Verdeelsleutels_percentage!$A:$AB,MATCH(demand!$C302,Verdeelsleutels_percentage!$C:$C,0),MATCH(INDEX(Overzicht!$B$1:$F$35,MATCH(demand!I$1,Overzicht!$B:$B,0),5),Verdeelsleutels_percentage!$1:$1,0)))</f>
        <v>6.9639377964769347E-3</v>
      </c>
      <c r="J302">
        <f>PRODUCT(INDEX(Overzicht!$B$2:$E$35,MATCH(demand!J$1,Overzicht!$B$2:$B$35,0),4),INDEX(Verdeelsleutels_percentage!$A:$AB,MATCH(demand!$C302,Verdeelsleutels_percentage!$C:$C,0),MATCH(INDEX(Overzicht!$B$1:$F$35,MATCH(demand!J$1,Overzicht!$B:$B,0),5),Verdeelsleutels_percentage!$1:$1,0)))</f>
        <v>1.4109761607965392E-2</v>
      </c>
      <c r="K302">
        <f>PRODUCT(INDEX(Overzicht!$B$2:$E$35,MATCH(demand!K$1,Overzicht!$B$2:$B$35,0),4),INDEX(Verdeelsleutels_percentage!$A:$AB,MATCH(demand!$C302,Verdeelsleutels_percentage!$C:$C,0),MATCH(INDEX(Overzicht!$B$1:$F$35,MATCH(demand!K$1,Overzicht!$B:$B,0),5),Verdeelsleutels_percentage!$1:$1,0)))</f>
        <v>8.1245940958897577E-4</v>
      </c>
      <c r="L302">
        <f>PRODUCT(INDEX(Overzicht!$B$2:$E$35,MATCH(demand!L$1,Overzicht!$B$2:$B$35,0),4),INDEX(Verdeelsleutels_percentage!$A:$AB,MATCH(demand!$C302,Verdeelsleutels_percentage!$C:$C,0),MATCH(INDEX(Overzicht!$B$1:$F$35,MATCH(demand!L$1,Overzicht!$B:$B,0),5),Verdeelsleutels_percentage!$1:$1,0)))</f>
        <v>2.1164642411948088E-2</v>
      </c>
      <c r="M302">
        <f>PRODUCT(INDEX(Overzicht!$B$2:$E$35,MATCH(demand!M$1,Overzicht!$B$2:$B$35,0),4),INDEX(Verdeelsleutels_percentage!$A:$AB,MATCH(demand!$C302,Verdeelsleutels_percentage!$C:$C,0),MATCH(INDEX(Overzicht!$B$1:$F$35,MATCH(demand!M$1,Overzicht!$B:$B,0),5),Verdeelsleutels_percentage!$1:$1,0)))</f>
        <v>2.5941513777527356E-3</v>
      </c>
      <c r="N302">
        <f>PRODUCT(INDEX(Overzicht!$B$2:$E$35,MATCH(demand!N$1,Overzicht!$B$2:$B$35,0),4),INDEX(Verdeelsleutels_percentage!$A:$AB,MATCH(demand!$C302,Verdeelsleutels_percentage!$C:$C,0),MATCH(INDEX(Overzicht!$B$1:$F$35,MATCH(demand!N$1,Overzicht!$B:$B,0),5),Verdeelsleutels_percentage!$1:$1,0)))</f>
        <v>1.5066051590898162E-3</v>
      </c>
      <c r="O302">
        <f>PRODUCT(INDEX(Overzicht!$B$2:$E$35,MATCH(demand!O$1,Overzicht!$B$2:$B$35,0),4),INDEX(Verdeelsleutels_percentage!$A:$AB,MATCH(demand!$C302,Verdeelsleutels_percentage!$C:$C,0),MATCH(INDEX(Overzicht!$B$1:$F$35,MATCH(demand!O$1,Overzicht!$B:$B,0),5),Verdeelsleutels_percentage!$1:$1,0)))</f>
        <v>0</v>
      </c>
      <c r="P302">
        <f>PRODUCT(INDEX(Overzicht!$B$2:$E$35,MATCH(demand!P$1,Overzicht!$B$2:$B$35,0),4),INDEX(Verdeelsleutels_percentage!$A:$AB,MATCH(demand!$C302,Verdeelsleutels_percentage!$C:$C,0),MATCH(INDEX(Overzicht!$B$1:$F$35,MATCH(demand!P$1,Overzicht!$B:$B,0),5),Verdeelsleutels_percentage!$1:$1,0)))</f>
        <v>5.6483408504675644E-3</v>
      </c>
      <c r="Q302">
        <f>PRODUCT(INDEX(Overzicht!$B$2:$E$35,MATCH(demand!Q$1,Overzicht!$B$2:$B$35,0),4),INDEX(Verdeelsleutels_percentage!$A:$AB,MATCH(demand!$C302,Verdeelsleutels_percentage!$C:$C,0),MATCH(INDEX(Overzicht!$B$1:$F$35,MATCH(demand!Q$1,Overzicht!$B:$B,0),5),Verdeelsleutels_percentage!$1:$1,0)))</f>
        <v>2.094417738682363E-2</v>
      </c>
      <c r="R302">
        <f>PRODUCT(INDEX(Overzicht!$B$2:$E$35,MATCH(demand!R$1,Overzicht!$B$2:$B$35,0),4),INDEX(Verdeelsleutels_percentage!$A:$AB,MATCH(demand!$C302,Verdeelsleutels_percentage!$C:$C,0),MATCH(INDEX(Overzicht!$B$1:$F$35,MATCH(demand!R$1,Overzicht!$B:$B,0),5),Verdeelsleutels_percentage!$1:$1,0)))</f>
        <v>3.7479054271158073E-3</v>
      </c>
      <c r="S302">
        <f>PRODUCT(INDEX(Overzicht!$B$2:$E$35,MATCH(demand!S$1,Overzicht!$B$2:$B$35,0),4),INDEX(Verdeelsleutels_percentage!$A:$AB,MATCH(demand!$C302,Verdeelsleutels_percentage!$C:$C,0),MATCH(INDEX(Overzicht!$B$1:$F$35,MATCH(demand!S$1,Overzicht!$B:$B,0),5),Verdeelsleutels_percentage!$1:$1,0)))</f>
        <v>2.8807429949596012E-2</v>
      </c>
      <c r="T302">
        <f>PRODUCT(INDEX(Overzicht!$B$2:$E$35,MATCH(demand!T$1,Overzicht!$B$2:$B$35,0),4),INDEX(Verdeelsleutels_percentage!$A:$AB,MATCH(demand!$C302,Verdeelsleutels_percentage!$C:$C,0),MATCH(INDEX(Overzicht!$B$1:$F$35,MATCH(demand!T$1,Overzicht!$B:$B,0),5),Verdeelsleutels_percentage!$1:$1,0)))</f>
        <v>2.3516269346608987E-2</v>
      </c>
      <c r="U302">
        <f>PRODUCT(INDEX(Overzicht!$B$2:$E$35,MATCH(demand!U$1,Overzicht!$B$2:$B$35,0),4),INDEX(Verdeelsleutels_percentage!$A:$AB,MATCH(demand!$C302,Verdeelsleutels_percentage!$C:$C,0),MATCH(INDEX(Overzicht!$B$1:$F$35,MATCH(demand!U$1,Overzicht!$B:$B,0),5),Verdeelsleutels_percentage!$1:$1,0)))</f>
        <v>7.348834170815309E-2</v>
      </c>
      <c r="V302">
        <f>PRODUCT(INDEX(Overzicht!$B$2:$E$35,MATCH(demand!V$1,Overzicht!$B$2:$B$35,0),4),INDEX(Verdeelsleutels_percentage!$A:$AB,MATCH(demand!$C302,Verdeelsleutels_percentage!$C:$C,0),MATCH(INDEX(Overzicht!$B$1:$F$35,MATCH(demand!V$1,Overzicht!$B:$B,0),5),Verdeelsleutels_percentage!$1:$1,0)))</f>
        <v>6.4669740703174718E-3</v>
      </c>
      <c r="W302">
        <f>PRODUCT(INDEX(Overzicht!$B$2:$E$35,MATCH(demand!W$1,Overzicht!$B$2:$B$35,0),4),INDEX(Verdeelsleutels_percentage!$A:$AB,MATCH(demand!$C302,Verdeelsleutels_percentage!$C:$C,0),MATCH(INDEX(Overzicht!$B$1:$F$35,MATCH(demand!W$1,Overzicht!$B:$B,0),5),Verdeelsleutels_percentage!$1:$1,0)))</f>
        <v>7.0548808039826966E-2</v>
      </c>
      <c r="X302">
        <f>PRODUCT(INDEX(Overzicht!$B$2:$E$35,MATCH(demand!X$1,Overzicht!$B$2:$B$35,0),4),INDEX(Verdeelsleutels_percentage!$A:$AB,MATCH(demand!$C302,Verdeelsleutels_percentage!$C:$C,0),MATCH(INDEX(Overzicht!$B$1:$F$35,MATCH(demand!X$1,Overzicht!$B:$B,0),5),Verdeelsleutels_percentage!$1:$1,0)))</f>
        <v>1.4614528086266006E-2</v>
      </c>
      <c r="Y302">
        <f>PRODUCT(INDEX(Overzicht!$B$2:$E$35,MATCH(demand!Y$1,Overzicht!$B$2:$B$35,0),4),INDEX(Verdeelsleutels_percentage!$A:$AB,MATCH(demand!$C302,Verdeelsleutels_percentage!$C:$C,0),MATCH(INDEX(Overzicht!$B$1:$F$35,MATCH(demand!Y$1,Overzicht!$B:$B,0),5),Verdeelsleutels_percentage!$1:$1,0)))</f>
        <v>1.8699518002143702E-6</v>
      </c>
      <c r="Z302">
        <f>PRODUCT(INDEX(Overzicht!$B$2:$E$35,MATCH(demand!Z$1,Overzicht!$B$2:$B$35,0),4),INDEX(Verdeelsleutels_percentage!$A:$AB,MATCH(demand!$C302,Verdeelsleutels_percentage!$C:$C,0),MATCH(INDEX(Overzicht!$B$1:$F$35,MATCH(demand!Z$1,Overzicht!$B:$B,0),5),Verdeelsleutels_percentage!$1:$1,0)))</f>
        <v>0</v>
      </c>
      <c r="AA302">
        <f>PRODUCT(INDEX(Overzicht!$B$2:$E$35,MATCH(demand!AA$1,Overzicht!$B$2:$B$35,0),4),INDEX(Verdeelsleutels_percentage!$A:$AB,MATCH(demand!$C302,Verdeelsleutels_percentage!$C:$C,0),MATCH(INDEX(Overzicht!$B$1:$F$35,MATCH(demand!AA$1,Overzicht!$B:$B,0),5),Verdeelsleutels_percentage!$1:$1,0)))</f>
        <v>4.374156257811393E-5</v>
      </c>
      <c r="AB302">
        <f>PRODUCT(INDEX(Overzicht!$B$2:$E$35,MATCH(demand!AB$1,Overzicht!$B$2:$B$35,0),4),INDEX(Verdeelsleutels_percentage!$A:$AB,MATCH(demand!$C302,Verdeelsleutels_percentage!$C:$C,0),MATCH(INDEX(Overzicht!$B$1:$F$35,MATCH(demand!AB$1,Overzicht!$B:$B,0),5),Verdeelsleutels_percentage!$1:$1,0)))</f>
        <v>3.8504009687901027E-2</v>
      </c>
      <c r="AC302">
        <f>PRODUCT(INDEX(Overzicht!$B$2:$E$35,MATCH(demand!AC$1,Overzicht!$B$2:$B$35,0),4),INDEX(Verdeelsleutels_percentage!$A:$AB,MATCH(demand!$C302,Verdeelsleutels_percentage!$C:$C,0),MATCH(INDEX(Overzicht!$B$1:$F$35,MATCH(demand!AC$1,Overzicht!$B:$B,0),5),Verdeelsleutels_percentage!$1:$1,0)))</f>
        <v>3.0781739630148549E-3</v>
      </c>
      <c r="AD302">
        <f>PRODUCT(INDEX(Overzicht!$B$2:$E$35,MATCH(demand!AD$1,Overzicht!$B$2:$B$35,0),4),INDEX(Verdeelsleutels_percentage!$A:$AB,MATCH(demand!$C302,Verdeelsleutels_percentage!$C:$C,0),MATCH(INDEX(Overzicht!$B$1:$F$35,MATCH(demand!AD$1,Overzicht!$B:$B,0),5),Verdeelsleutels_percentage!$1:$1,0)))</f>
        <v>0</v>
      </c>
      <c r="AE302">
        <f>PRODUCT(INDEX(Overzicht!$B$2:$E$35,MATCH(demand!AE$1,Overzicht!$B$2:$B$35,0),4),INDEX(Verdeelsleutels_percentage!$A:$AB,MATCH(demand!$C302,Verdeelsleutels_percentage!$C:$C,0),MATCH(INDEX(Overzicht!$B$1:$F$35,MATCH(demand!AE$1,Overzicht!$B:$B,0),5),Verdeelsleutels_percentage!$1:$1,0)))</f>
        <v>0</v>
      </c>
      <c r="AF302">
        <f>PRODUCT(INDEX(Overzicht!$B$2:$E$35,MATCH(demand!AF$1,Overzicht!$B$2:$B$35,0),4),INDEX(Verdeelsleutels_percentage!$A:$AB,MATCH(demand!$C302,Verdeelsleutels_percentage!$C:$C,0),MATCH(INDEX(Overzicht!$B$1:$F$35,MATCH(demand!AF$1,Overzicht!$B:$B,0),5),Verdeelsleutels_percentage!$1:$1,0)))</f>
        <v>0</v>
      </c>
      <c r="AG302">
        <f>PRODUCT(INDEX(Overzicht!$B$2:$E$35,MATCH(demand!AG$1,Overzicht!$B$2:$B$35,0),4),INDEX(Verdeelsleutels_percentage!$A:$AB,MATCH(demand!$C302,Verdeelsleutels_percentage!$C:$C,0),MATCH(INDEX(Overzicht!$B$1:$F$35,MATCH(demand!AG$1,Overzicht!$B:$B,0),5),Verdeelsleutels_percentage!$1:$1,0)))</f>
        <v>0</v>
      </c>
      <c r="AH302">
        <f>PRODUCT(INDEX(Overzicht!$B$2:$E$35,MATCH(demand!AH$1,Overzicht!$B$2:$B$35,0),4),INDEX(Verdeelsleutels_percentage!$A:$AB,MATCH(demand!$C302,Verdeelsleutels_percentage!$C:$C,0),MATCH(INDEX(Overzicht!$B$1:$F$35,MATCH(demand!AH$1,Overzicht!$B:$B,0),5),Verdeelsleutels_percentage!$1:$1,0)))</f>
        <v>5.6864031351548108E-4</v>
      </c>
      <c r="AI302">
        <f>PRODUCT(INDEX(Overzicht!$B$2:$E$35,MATCH(demand!AI$1,Overzicht!$B$2:$B$35,0),4),INDEX(Verdeelsleutels_percentage!$A:$AB,MATCH(demand!$C302,Verdeelsleutels_percentage!$C:$C,0),MATCH(INDEX(Overzicht!$B$1:$F$35,MATCH(demand!AI$1,Overzicht!$B:$B,0),5),Verdeelsleutels_percentage!$1:$1,0)))</f>
        <v>8.7483125156227859E-5</v>
      </c>
      <c r="AJ302">
        <f>PRODUCT(INDEX(Overzicht!$B$2:$E$35,MATCH(demand!AJ$1,Overzicht!$B$2:$B$35,0),4),INDEX(Verdeelsleutels_percentage!$A:$AB,MATCH(demand!$C302,Verdeelsleutels_percentage!$C:$C,0),MATCH(INDEX(Overzicht!$B$1:$F$35,MATCH(demand!AJ$1,Overzicht!$B:$B,0),5),Verdeelsleutels_percentage!$1:$1,0)))</f>
        <v>0</v>
      </c>
      <c r="AK302">
        <f>PRODUCT(INDEX(Overzicht!$B$2:$E$35,MATCH(demand!AK$1,Overzicht!$B$2:$B$35,0),4),INDEX(Verdeelsleutels_percentage!$A:$AB,MATCH(demand!$C302,Verdeelsleutels_percentage!$C:$C,0),MATCH(INDEX(Overzicht!$B$1:$F$35,MATCH(demand!AK$1,Overzicht!$B:$B,0),5),Verdeelsleutels_percentage!$1:$1,0)))</f>
        <v>9.171345045177505E-4</v>
      </c>
      <c r="AL302">
        <f>PRODUCT(INDEX(Overzicht!$B$2:$E$35,MATCH(demand!AL$1,Overzicht!$B$2:$B$35,0),4),INDEX(Verdeelsleutels_percentage!$A:$AB,MATCH(demand!$C302,Verdeelsleutels_percentage!$C:$C,0),MATCH(INDEX(Overzicht!$B$1:$F$35,MATCH(demand!AL$1,Overzicht!$B:$B,0),5),Verdeelsleutels_percentage!$1:$1,0)))</f>
        <v>1.1758134673304494E-2</v>
      </c>
      <c r="AM302">
        <f>PRODUCT(INDEX(Overzicht!$B$2:$E$35,MATCH(demand!AM$1,Overzicht!$B$2:$B$35,0),4),INDEX(Verdeelsleutels_percentage!$A:$AB,MATCH(demand!$C302,Verdeelsleutels_percentage!$C:$C,0),MATCH(INDEX(Overzicht!$B$1:$F$35,MATCH(demand!AM$1,Overzicht!$B:$B,0),5),Verdeelsleutels_percentage!$1:$1,0)))</f>
        <v>2.3516269346608987E-2</v>
      </c>
      <c r="AN302">
        <f>PRODUCT(INDEX(Overzicht!$B$2:$E$35,MATCH(demand!AN$1,Overzicht!$B$2:$B$35,0),4),INDEX(Verdeelsleutels_percentage!$A:$AB,MATCH(demand!$C302,Verdeelsleutels_percentage!$C:$C,0),MATCH(INDEX(Overzicht!$B$1:$F$35,MATCH(demand!AN$1,Overzicht!$B:$B,0),5),Verdeelsleutels_percentage!$1:$1,0)))</f>
        <v>1.1758134673304494E-2</v>
      </c>
      <c r="AO302">
        <f>PRODUCT(INDEX(Overzicht!$B$2:$E$35,MATCH(demand!AO$1,Overzicht!$B$2:$B$35,0),4),INDEX(Verdeelsleutels_percentage!$A:$AB,MATCH(demand!$C302,Verdeelsleutels_percentage!$C:$C,0),MATCH(INDEX(Overzicht!$B$1:$F$35,MATCH(demand!AO$1,Overzicht!$B:$B,0),5),Verdeelsleutels_percentage!$1:$1,0)))</f>
        <v>4.1153471356565725E-2</v>
      </c>
    </row>
    <row r="303" spans="2:41">
      <c r="B303" t="str">
        <f>INDEX('ETLocal datasets'!B:C,MATCH(C303,'ETLocal datasets'!C:C,0),1)</f>
        <v>GM0984</v>
      </c>
      <c r="C303" t="str">
        <f>'ETLocal datasets'!C286</f>
        <v>Venray</v>
      </c>
      <c r="D303">
        <f t="shared" si="22"/>
        <v>0.10513875195775478</v>
      </c>
      <c r="E303">
        <f t="shared" si="23"/>
        <v>0.37937311680650471</v>
      </c>
      <c r="F303">
        <f t="shared" si="24"/>
        <v>2.6323267521548083E-2</v>
      </c>
      <c r="G303">
        <f t="shared" si="25"/>
        <v>5.4150721758613199E-2</v>
      </c>
      <c r="H303">
        <f>PRODUCT(INDEX(Overzicht!$B$2:$E$35,MATCH(demand!H$1,Overzicht!$B$2:$B$35,0),4),INDEX(Verdeelsleutels_percentage!$A:$AB,MATCH(demand!$C303,Verdeelsleutels_percentage!$C:$C,0),MATCH(INDEX(Overzicht!$B$1:$F$35,MATCH(demand!H$1,Overzicht!$B:$B,0),5),Verdeelsleutels_percentage!$1:$1,0)))</f>
        <v>2.6323267521548083E-2</v>
      </c>
      <c r="I303">
        <f>PRODUCT(INDEX(Overzicht!$B$2:$E$35,MATCH(demand!I$1,Overzicht!$B$2:$B$35,0),4),INDEX(Verdeelsleutels_percentage!$A:$AB,MATCH(demand!$C303,Verdeelsleutels_percentage!$C:$C,0),MATCH(INDEX(Overzicht!$B$1:$F$35,MATCH(demand!I$1,Overzicht!$B:$B,0),5),Verdeelsleutels_percentage!$1:$1,0)))</f>
        <v>2.3779530510818714E-2</v>
      </c>
      <c r="J303">
        <f>PRODUCT(INDEX(Overzicht!$B$2:$E$35,MATCH(demand!J$1,Overzicht!$B$2:$B$35,0),4),INDEX(Verdeelsleutels_percentage!$A:$AB,MATCH(demand!$C303,Verdeelsleutels_percentage!$C:$C,0),MATCH(INDEX(Overzicht!$B$1:$F$35,MATCH(demand!J$1,Overzicht!$B:$B,0),5),Verdeelsleutels_percentage!$1:$1,0)))</f>
        <v>6.0167468620681329E-3</v>
      </c>
      <c r="K303">
        <f>PRODUCT(INDEX(Overzicht!$B$2:$E$35,MATCH(demand!K$1,Overzicht!$B$2:$B$35,0),4),INDEX(Verdeelsleutels_percentage!$A:$AB,MATCH(demand!$C303,Verdeelsleutels_percentage!$C:$C,0),MATCH(INDEX(Overzicht!$B$1:$F$35,MATCH(demand!K$1,Overzicht!$B:$B,0),5),Verdeelsleutels_percentage!$1:$1,0)))</f>
        <v>2.7742785595955164E-3</v>
      </c>
      <c r="L303">
        <f>PRODUCT(INDEX(Overzicht!$B$2:$E$35,MATCH(demand!L$1,Overzicht!$B$2:$B$35,0),4),INDEX(Verdeelsleutels_percentage!$A:$AB,MATCH(demand!$C303,Verdeelsleutels_percentage!$C:$C,0),MATCH(INDEX(Overzicht!$B$1:$F$35,MATCH(demand!L$1,Overzicht!$B:$B,0),5),Verdeelsleutels_percentage!$1:$1,0)))</f>
        <v>9.0251202931021998E-3</v>
      </c>
      <c r="M303">
        <f>PRODUCT(INDEX(Overzicht!$B$2:$E$35,MATCH(demand!M$1,Overzicht!$B$2:$B$35,0),4),INDEX(Verdeelsleutels_percentage!$A:$AB,MATCH(demand!$C303,Verdeelsleutels_percentage!$C:$C,0),MATCH(INDEX(Overzicht!$B$1:$F$35,MATCH(demand!M$1,Overzicht!$B:$B,0),5),Verdeelsleutels_percentage!$1:$1,0)))</f>
        <v>3.1175363878618238E-2</v>
      </c>
      <c r="N303">
        <f>PRODUCT(INDEX(Overzicht!$B$2:$E$35,MATCH(demand!N$1,Overzicht!$B$2:$B$35,0),4),INDEX(Verdeelsleutels_percentage!$A:$AB,MATCH(demand!$C303,Verdeelsleutels_percentage!$C:$C,0),MATCH(INDEX(Overzicht!$B$1:$F$35,MATCH(demand!N$1,Overzicht!$B:$B,0),5),Verdeelsleutels_percentage!$1:$1,0)))</f>
        <v>0.27091405909944577</v>
      </c>
      <c r="O303">
        <f>PRODUCT(INDEX(Overzicht!$B$2:$E$35,MATCH(demand!O$1,Overzicht!$B$2:$B$35,0),4),INDEX(Verdeelsleutels_percentage!$A:$AB,MATCH(demand!$C303,Verdeelsleutels_percentage!$C:$C,0),MATCH(INDEX(Overzicht!$B$1:$F$35,MATCH(demand!O$1,Overzicht!$B:$B,0),5),Verdeelsleutels_percentage!$1:$1,0)))</f>
        <v>0</v>
      </c>
      <c r="P303">
        <f>PRODUCT(INDEX(Overzicht!$B$2:$E$35,MATCH(demand!P$1,Overzicht!$B$2:$B$35,0),4),INDEX(Verdeelsleutels_percentage!$A:$AB,MATCH(demand!$C303,Verdeelsleutels_percentage!$C:$C,0),MATCH(INDEX(Overzicht!$B$1:$F$35,MATCH(demand!P$1,Overzicht!$B:$B,0),5),Verdeelsleutels_percentage!$1:$1,0)))</f>
        <v>2.7160307416703864E-2</v>
      </c>
      <c r="Q303">
        <f>PRODUCT(INDEX(Overzicht!$B$2:$E$35,MATCH(demand!Q$1,Overzicht!$B$2:$B$35,0),4),INDEX(Verdeelsleutels_percentage!$A:$AB,MATCH(demand!$C303,Verdeelsleutels_percentage!$C:$C,0),MATCH(INDEX(Overzicht!$B$1:$F$35,MATCH(demand!Q$1,Overzicht!$B:$B,0),5),Verdeelsleutels_percentage!$1:$1,0)))</f>
        <v>8.9311086233823857E-3</v>
      </c>
      <c r="R303">
        <f>PRODUCT(INDEX(Overzicht!$B$2:$E$35,MATCH(demand!R$1,Overzicht!$B$2:$B$35,0),4),INDEX(Verdeelsleutels_percentage!$A:$AB,MATCH(demand!$C303,Verdeelsleutels_percentage!$C:$C,0),MATCH(INDEX(Overzicht!$B$1:$F$35,MATCH(demand!R$1,Overzicht!$B:$B,0),5),Verdeelsleutels_percentage!$1:$1,0)))</f>
        <v>1.5981983852368477E-3</v>
      </c>
      <c r="S303">
        <f>PRODUCT(INDEX(Overzicht!$B$2:$E$35,MATCH(demand!S$1,Overzicht!$B$2:$B$35,0),4),INDEX(Verdeelsleutels_percentage!$A:$AB,MATCH(demand!$C303,Verdeelsleutels_percentage!$C:$C,0),MATCH(INDEX(Overzicht!$B$1:$F$35,MATCH(demand!S$1,Overzicht!$B:$B,0),5),Verdeelsleutels_percentage!$1:$1,0)))</f>
        <v>1.2284191510055772E-2</v>
      </c>
      <c r="T303">
        <f>PRODUCT(INDEX(Overzicht!$B$2:$E$35,MATCH(demand!T$1,Overzicht!$B$2:$B$35,0),4),INDEX(Verdeelsleutels_percentage!$A:$AB,MATCH(demand!$C303,Verdeelsleutels_percentage!$C:$C,0),MATCH(INDEX(Overzicht!$B$1:$F$35,MATCH(demand!T$1,Overzicht!$B:$B,0),5),Verdeelsleutels_percentage!$1:$1,0)))</f>
        <v>1.0027911436780222E-2</v>
      </c>
      <c r="U303">
        <f>PRODUCT(INDEX(Overzicht!$B$2:$E$35,MATCH(demand!U$1,Overzicht!$B$2:$B$35,0),4),INDEX(Verdeelsleutels_percentage!$A:$AB,MATCH(demand!$C303,Verdeelsleutels_percentage!$C:$C,0),MATCH(INDEX(Overzicht!$B$1:$F$35,MATCH(demand!U$1,Overzicht!$B:$B,0),5),Verdeelsleutels_percentage!$1:$1,0)))</f>
        <v>3.1337223239938192E-2</v>
      </c>
      <c r="V303">
        <f>PRODUCT(INDEX(Overzicht!$B$2:$E$35,MATCH(demand!V$1,Overzicht!$B$2:$B$35,0),4),INDEX(Verdeelsleutels_percentage!$A:$AB,MATCH(demand!$C303,Verdeelsleutels_percentage!$C:$C,0),MATCH(INDEX(Overzicht!$B$1:$F$35,MATCH(demand!V$1,Overzicht!$B:$B,0),5),Verdeelsleutels_percentage!$1:$1,0)))</f>
        <v>2.7576756451145614E-3</v>
      </c>
      <c r="W303">
        <f>PRODUCT(INDEX(Overzicht!$B$2:$E$35,MATCH(demand!W$1,Overzicht!$B$2:$B$35,0),4),INDEX(Verdeelsleutels_percentage!$A:$AB,MATCH(demand!$C303,Verdeelsleutels_percentage!$C:$C,0),MATCH(INDEX(Overzicht!$B$1:$F$35,MATCH(demand!W$1,Overzicht!$B:$B,0),5),Verdeelsleutels_percentage!$1:$1,0)))</f>
        <v>3.0083734310340664E-2</v>
      </c>
      <c r="X303">
        <f>PRODUCT(INDEX(Overzicht!$B$2:$E$35,MATCH(demand!X$1,Overzicht!$B$2:$B$35,0),4),INDEX(Verdeelsleutels_percentage!$A:$AB,MATCH(demand!$C303,Verdeelsleutels_percentage!$C:$C,0),MATCH(INDEX(Overzicht!$B$1:$F$35,MATCH(demand!X$1,Overzicht!$B:$B,0),5),Verdeelsleutels_percentage!$1:$1,0)))</f>
        <v>1.6039792539631375E-2</v>
      </c>
      <c r="Y303">
        <f>PRODUCT(INDEX(Overzicht!$B$2:$E$35,MATCH(demand!Y$1,Overzicht!$B$2:$B$35,0),4),INDEX(Verdeelsleutels_percentage!$A:$AB,MATCH(demand!$C303,Verdeelsleutels_percentage!$C:$C,0),MATCH(INDEX(Overzicht!$B$1:$F$35,MATCH(demand!Y$1,Overzicht!$B:$B,0),5),Verdeelsleutels_percentage!$1:$1,0)))</f>
        <v>4.1723132275075486E-6</v>
      </c>
      <c r="Z303">
        <f>PRODUCT(INDEX(Overzicht!$B$2:$E$35,MATCH(demand!Z$1,Overzicht!$B$2:$B$35,0),4),INDEX(Verdeelsleutels_percentage!$A:$AB,MATCH(demand!$C303,Verdeelsleutels_percentage!$C:$C,0),MATCH(INDEX(Overzicht!$B$1:$F$35,MATCH(demand!Z$1,Overzicht!$B:$B,0),5),Verdeelsleutels_percentage!$1:$1,0)))</f>
        <v>0</v>
      </c>
      <c r="AA303">
        <f>PRODUCT(INDEX(Overzicht!$B$2:$E$35,MATCH(demand!AA$1,Overzicht!$B$2:$B$35,0),4),INDEX(Verdeelsleutels_percentage!$A:$AB,MATCH(demand!$C303,Verdeelsleutels_percentage!$C:$C,0),MATCH(INDEX(Overzicht!$B$1:$F$35,MATCH(demand!AA$1,Overzicht!$B:$B,0),5),Verdeelsleutels_percentage!$1:$1,0)))</f>
        <v>9.759797023409472E-5</v>
      </c>
      <c r="AB303">
        <f>PRODUCT(INDEX(Overzicht!$B$2:$E$35,MATCH(demand!AB$1,Overzicht!$B$2:$B$35,0),4),INDEX(Verdeelsleutels_percentage!$A:$AB,MATCH(demand!$C303,Verdeelsleutels_percentage!$C:$C,0),MATCH(INDEX(Overzicht!$B$1:$F$35,MATCH(demand!AB$1,Overzicht!$B:$B,0),5),Verdeelsleutels_percentage!$1:$1,0)))</f>
        <v>1.2761407832819111E-2</v>
      </c>
      <c r="AC303">
        <f>PRODUCT(INDEX(Overzicht!$B$2:$E$35,MATCH(demand!AC$1,Overzicht!$B$2:$B$35,0),4),INDEX(Verdeelsleutels_percentage!$A:$AB,MATCH(demand!$C303,Verdeelsleutels_percentage!$C:$C,0),MATCH(INDEX(Overzicht!$B$1:$F$35,MATCH(demand!AC$1,Overzicht!$B:$B,0),5),Verdeelsleutels_percentage!$1:$1,0)))</f>
        <v>2.4344441082878592E-3</v>
      </c>
      <c r="AD303">
        <f>PRODUCT(INDEX(Overzicht!$B$2:$E$35,MATCH(demand!AD$1,Overzicht!$B$2:$B$35,0),4),INDEX(Verdeelsleutels_percentage!$A:$AB,MATCH(demand!$C303,Verdeelsleutels_percentage!$C:$C,0),MATCH(INDEX(Overzicht!$B$1:$F$35,MATCH(demand!AD$1,Overzicht!$B:$B,0),5),Verdeelsleutels_percentage!$1:$1,0)))</f>
        <v>0</v>
      </c>
      <c r="AE303">
        <f>PRODUCT(INDEX(Overzicht!$B$2:$E$35,MATCH(demand!AE$1,Overzicht!$B$2:$B$35,0),4),INDEX(Verdeelsleutels_percentage!$A:$AB,MATCH(demand!$C303,Verdeelsleutels_percentage!$C:$C,0),MATCH(INDEX(Overzicht!$B$1:$F$35,MATCH(demand!AE$1,Overzicht!$B:$B,0),5),Verdeelsleutels_percentage!$1:$1,0)))</f>
        <v>0</v>
      </c>
      <c r="AF303">
        <f>PRODUCT(INDEX(Overzicht!$B$2:$E$35,MATCH(demand!AF$1,Overzicht!$B$2:$B$35,0),4),INDEX(Verdeelsleutels_percentage!$A:$AB,MATCH(demand!$C303,Verdeelsleutels_percentage!$C:$C,0),MATCH(INDEX(Overzicht!$B$1:$F$35,MATCH(demand!AF$1,Overzicht!$B:$B,0),5),Verdeelsleutels_percentage!$1:$1,0)))</f>
        <v>0</v>
      </c>
      <c r="AG303">
        <f>PRODUCT(INDEX(Overzicht!$B$2:$E$35,MATCH(demand!AG$1,Overzicht!$B$2:$B$35,0),4),INDEX(Verdeelsleutels_percentage!$A:$AB,MATCH(demand!$C303,Verdeelsleutels_percentage!$C:$C,0),MATCH(INDEX(Overzicht!$B$1:$F$35,MATCH(demand!AG$1,Overzicht!$B:$B,0),5),Verdeelsleutels_percentage!$1:$1,0)))</f>
        <v>0</v>
      </c>
      <c r="AH303">
        <f>PRODUCT(INDEX(Overzicht!$B$2:$E$35,MATCH(demand!AH$1,Overzicht!$B$2:$B$35,0),4),INDEX(Verdeelsleutels_percentage!$A:$AB,MATCH(demand!$C303,Verdeelsleutels_percentage!$C:$C,0),MATCH(INDEX(Overzicht!$B$1:$F$35,MATCH(demand!AH$1,Overzicht!$B:$B,0),5),Verdeelsleutels_percentage!$1:$1,0)))</f>
        <v>1.2687736130432314E-3</v>
      </c>
      <c r="AI303">
        <f>PRODUCT(INDEX(Overzicht!$B$2:$E$35,MATCH(demand!AI$1,Overzicht!$B$2:$B$35,0),4),INDEX(Verdeelsleutels_percentage!$A:$AB,MATCH(demand!$C303,Verdeelsleutels_percentage!$C:$C,0),MATCH(INDEX(Overzicht!$B$1:$F$35,MATCH(demand!AI$1,Overzicht!$B:$B,0),5),Verdeelsleutels_percentage!$1:$1,0)))</f>
        <v>1.9519594046818944E-4</v>
      </c>
      <c r="AJ303">
        <f>PRODUCT(INDEX(Overzicht!$B$2:$E$35,MATCH(demand!AJ$1,Overzicht!$B$2:$B$35,0),4),INDEX(Verdeelsleutels_percentage!$A:$AB,MATCH(demand!$C303,Verdeelsleutels_percentage!$C:$C,0),MATCH(INDEX(Overzicht!$B$1:$F$35,MATCH(demand!AJ$1,Overzicht!$B:$B,0),5),Verdeelsleutels_percentage!$1:$1,0)))</f>
        <v>0</v>
      </c>
      <c r="AK303">
        <f>PRODUCT(INDEX(Overzicht!$B$2:$E$35,MATCH(demand!AK$1,Overzicht!$B$2:$B$35,0),4),INDEX(Verdeelsleutels_percentage!$A:$AB,MATCH(demand!$C303,Verdeelsleutels_percentage!$C:$C,0),MATCH(INDEX(Overzicht!$B$1:$F$35,MATCH(demand!AK$1,Overzicht!$B:$B,0),5),Verdeelsleutels_percentage!$1:$1,0)))</f>
        <v>3.9108854603442866E-4</v>
      </c>
      <c r="AL303">
        <f>PRODUCT(INDEX(Overzicht!$B$2:$E$35,MATCH(demand!AL$1,Overzicht!$B$2:$B$35,0),4),INDEX(Verdeelsleutels_percentage!$A:$AB,MATCH(demand!$C303,Verdeelsleutels_percentage!$C:$C,0),MATCH(INDEX(Overzicht!$B$1:$F$35,MATCH(demand!AL$1,Overzicht!$B:$B,0),5),Verdeelsleutels_percentage!$1:$1,0)))</f>
        <v>5.0139557183901109E-3</v>
      </c>
      <c r="AM303">
        <f>PRODUCT(INDEX(Overzicht!$B$2:$E$35,MATCH(demand!AM$1,Overzicht!$B$2:$B$35,0),4),INDEX(Verdeelsleutels_percentage!$A:$AB,MATCH(demand!$C303,Verdeelsleutels_percentage!$C:$C,0),MATCH(INDEX(Overzicht!$B$1:$F$35,MATCH(demand!AM$1,Overzicht!$B:$B,0),5),Verdeelsleutels_percentage!$1:$1,0)))</f>
        <v>1.0027911436780222E-2</v>
      </c>
      <c r="AN303">
        <f>PRODUCT(INDEX(Overzicht!$B$2:$E$35,MATCH(demand!AN$1,Overzicht!$B$2:$B$35,0),4),INDEX(Verdeelsleutels_percentage!$A:$AB,MATCH(demand!$C303,Verdeelsleutels_percentage!$C:$C,0),MATCH(INDEX(Overzicht!$B$1:$F$35,MATCH(demand!AN$1,Overzicht!$B:$B,0),5),Verdeelsleutels_percentage!$1:$1,0)))</f>
        <v>5.0139557183901109E-3</v>
      </c>
      <c r="AO303">
        <f>PRODUCT(INDEX(Overzicht!$B$2:$E$35,MATCH(demand!AO$1,Overzicht!$B$2:$B$35,0),4),INDEX(Verdeelsleutels_percentage!$A:$AB,MATCH(demand!$C303,Verdeelsleutels_percentage!$C:$C,0),MATCH(INDEX(Overzicht!$B$1:$F$35,MATCH(demand!AO$1,Overzicht!$B:$B,0),5),Verdeelsleutels_percentage!$1:$1,0)))</f>
        <v>1.7548845014365388E-2</v>
      </c>
    </row>
    <row r="304" spans="2:41">
      <c r="B304" t="str">
        <f>INDEX('ETLocal datasets'!B:C,MATCH(C304,'ETLocal datasets'!C:C,0),1)</f>
        <v>GM0986</v>
      </c>
      <c r="C304" t="str">
        <f>'ETLocal datasets'!C287</f>
        <v>Voerendaal</v>
      </c>
      <c r="D304">
        <f t="shared" si="22"/>
        <v>1.5093960452909649E-2</v>
      </c>
      <c r="E304">
        <f t="shared" si="23"/>
        <v>2.8751694786289309E-2</v>
      </c>
      <c r="F304">
        <f t="shared" si="24"/>
        <v>7.565372459454294E-3</v>
      </c>
      <c r="G304">
        <f t="shared" si="25"/>
        <v>1.5563051916591689E-2</v>
      </c>
      <c r="H304">
        <f>PRODUCT(INDEX(Overzicht!$B$2:$E$35,MATCH(demand!H$1,Overzicht!$B$2:$B$35,0),4),INDEX(Verdeelsleutels_percentage!$A:$AB,MATCH(demand!$C304,Verdeelsleutels_percentage!$C:$C,0),MATCH(INDEX(Overzicht!$B$1:$F$35,MATCH(demand!H$1,Overzicht!$B:$B,0),5),Verdeelsleutels_percentage!$1:$1,0)))</f>
        <v>7.565372459454294E-3</v>
      </c>
      <c r="I304">
        <f>PRODUCT(INDEX(Overzicht!$B$2:$E$35,MATCH(demand!I$1,Overzicht!$B$2:$B$35,0),4),INDEX(Verdeelsleutels_percentage!$A:$AB,MATCH(demand!$C304,Verdeelsleutels_percentage!$C:$C,0),MATCH(INDEX(Overzicht!$B$1:$F$35,MATCH(demand!I$1,Overzicht!$B:$B,0),5),Verdeelsleutels_percentage!$1:$1,0)))</f>
        <v>5.2930361571666799E-3</v>
      </c>
      <c r="J304">
        <f>PRODUCT(INDEX(Overzicht!$B$2:$E$35,MATCH(demand!J$1,Overzicht!$B$2:$B$35,0),4),INDEX(Verdeelsleutels_percentage!$A:$AB,MATCH(demand!$C304,Verdeelsleutels_percentage!$C:$C,0),MATCH(INDEX(Overzicht!$B$1:$F$35,MATCH(demand!J$1,Overzicht!$B:$B,0),5),Verdeelsleutels_percentage!$1:$1,0)))</f>
        <v>1.72922799073241E-3</v>
      </c>
      <c r="K304">
        <f>PRODUCT(INDEX(Overzicht!$B$2:$E$35,MATCH(demand!K$1,Overzicht!$B$2:$B$35,0),4),INDEX(Verdeelsleutels_percentage!$A:$AB,MATCH(demand!$C304,Verdeelsleutels_percentage!$C:$C,0),MATCH(INDEX(Overzicht!$B$1:$F$35,MATCH(demand!K$1,Overzicht!$B:$B,0),5),Verdeelsleutels_percentage!$1:$1,0)))</f>
        <v>6.1752088500277938E-4</v>
      </c>
      <c r="L304">
        <f>PRODUCT(INDEX(Overzicht!$B$2:$E$35,MATCH(demand!L$1,Overzicht!$B$2:$B$35,0),4),INDEX(Verdeelsleutels_percentage!$A:$AB,MATCH(demand!$C304,Verdeelsleutels_percentage!$C:$C,0),MATCH(INDEX(Overzicht!$B$1:$F$35,MATCH(demand!L$1,Overzicht!$B:$B,0),5),Verdeelsleutels_percentage!$1:$1,0)))</f>
        <v>2.593841986098615E-3</v>
      </c>
      <c r="M304">
        <f>PRODUCT(INDEX(Overzicht!$B$2:$E$35,MATCH(demand!M$1,Overzicht!$B$2:$B$35,0),4),INDEX(Verdeelsleutels_percentage!$A:$AB,MATCH(demand!$C304,Verdeelsleutels_percentage!$C:$C,0),MATCH(INDEX(Overzicht!$B$1:$F$35,MATCH(demand!M$1,Overzicht!$B:$B,0),5),Verdeelsleutels_percentage!$1:$1,0)))</f>
        <v>1.2940474955984282E-3</v>
      </c>
      <c r="N304">
        <f>PRODUCT(INDEX(Overzicht!$B$2:$E$35,MATCH(demand!N$1,Overzicht!$B$2:$B$35,0),4),INDEX(Verdeelsleutels_percentage!$A:$AB,MATCH(demand!$C304,Verdeelsleutels_percentage!$C:$C,0),MATCH(INDEX(Overzicht!$B$1:$F$35,MATCH(demand!N$1,Overzicht!$B:$B,0),5),Verdeelsleutels_percentage!$1:$1,0)))</f>
        <v>1.2047198556766883E-3</v>
      </c>
      <c r="O304">
        <f>PRODUCT(INDEX(Overzicht!$B$2:$E$35,MATCH(demand!O$1,Overzicht!$B$2:$B$35,0),4),INDEX(Verdeelsleutels_percentage!$A:$AB,MATCH(demand!$C304,Verdeelsleutels_percentage!$C:$C,0),MATCH(INDEX(Overzicht!$B$1:$F$35,MATCH(demand!O$1,Overzicht!$B:$B,0),5),Verdeelsleutels_percentage!$1:$1,0)))</f>
        <v>0</v>
      </c>
      <c r="P304">
        <f>PRODUCT(INDEX(Overzicht!$B$2:$E$35,MATCH(demand!P$1,Overzicht!$B$2:$B$35,0),4),INDEX(Verdeelsleutels_percentage!$A:$AB,MATCH(demand!$C304,Verdeelsleutels_percentage!$C:$C,0),MATCH(INDEX(Overzicht!$B$1:$F$35,MATCH(demand!P$1,Overzicht!$B:$B,0),5),Verdeelsleutels_percentage!$1:$1,0)))</f>
        <v>2.6489762082784183E-3</v>
      </c>
      <c r="Q304">
        <f>PRODUCT(INDEX(Overzicht!$B$2:$E$35,MATCH(demand!Q$1,Overzicht!$B$2:$B$35,0),4),INDEX(Verdeelsleutels_percentage!$A:$AB,MATCH(demand!$C304,Verdeelsleutels_percentage!$C:$C,0),MATCH(INDEX(Overzicht!$B$1:$F$35,MATCH(demand!Q$1,Overzicht!$B:$B,0),5),Verdeelsleutels_percentage!$1:$1,0)))</f>
        <v>2.5668227987434211E-3</v>
      </c>
      <c r="R304">
        <f>PRODUCT(INDEX(Overzicht!$B$2:$E$35,MATCH(demand!R$1,Overzicht!$B$2:$B$35,0),4),INDEX(Verdeelsleutels_percentage!$A:$AB,MATCH(demand!$C304,Verdeelsleutels_percentage!$C:$C,0),MATCH(INDEX(Overzicht!$B$1:$F$35,MATCH(demand!R$1,Overzicht!$B:$B,0),5),Verdeelsleutels_percentage!$1:$1,0)))</f>
        <v>4.593261850382964E-4</v>
      </c>
      <c r="S304">
        <f>PRODUCT(INDEX(Overzicht!$B$2:$E$35,MATCH(demand!S$1,Overzicht!$B$2:$B$35,0),4),INDEX(Verdeelsleutels_percentage!$A:$AB,MATCH(demand!$C304,Verdeelsleutels_percentage!$C:$C,0),MATCH(INDEX(Overzicht!$B$1:$F$35,MATCH(demand!S$1,Overzicht!$B:$B,0),5),Verdeelsleutels_percentage!$1:$1,0)))</f>
        <v>3.5305071477453372E-3</v>
      </c>
      <c r="T304">
        <f>PRODUCT(INDEX(Overzicht!$B$2:$E$35,MATCH(demand!T$1,Overzicht!$B$2:$B$35,0),4),INDEX(Verdeelsleutels_percentage!$A:$AB,MATCH(demand!$C304,Verdeelsleutels_percentage!$C:$C,0),MATCH(INDEX(Overzicht!$B$1:$F$35,MATCH(demand!T$1,Overzicht!$B:$B,0),5),Verdeelsleutels_percentage!$1:$1,0)))</f>
        <v>2.8820466512206834E-3</v>
      </c>
      <c r="U304">
        <f>PRODUCT(INDEX(Overzicht!$B$2:$E$35,MATCH(demand!U$1,Overzicht!$B$2:$B$35,0),4),INDEX(Verdeelsleutels_percentage!$A:$AB,MATCH(demand!$C304,Verdeelsleutels_percentage!$C:$C,0),MATCH(INDEX(Overzicht!$B$1:$F$35,MATCH(demand!U$1,Overzicht!$B:$B,0),5),Verdeelsleutels_percentage!$1:$1,0)))</f>
        <v>9.0063957850646352E-3</v>
      </c>
      <c r="V304">
        <f>PRODUCT(INDEX(Overzicht!$B$2:$E$35,MATCH(demand!V$1,Overzicht!$B$2:$B$35,0),4),INDEX(Verdeelsleutels_percentage!$A:$AB,MATCH(demand!$C304,Verdeelsleutels_percentage!$C:$C,0),MATCH(INDEX(Overzicht!$B$1:$F$35,MATCH(demand!V$1,Overzicht!$B:$B,0),5),Verdeelsleutels_percentage!$1:$1,0)))</f>
        <v>7.9256282908568803E-4</v>
      </c>
      <c r="W304">
        <f>PRODUCT(INDEX(Overzicht!$B$2:$E$35,MATCH(demand!W$1,Overzicht!$B$2:$B$35,0),4),INDEX(Verdeelsleutels_percentage!$A:$AB,MATCH(demand!$C304,Verdeelsleutels_percentage!$C:$C,0),MATCH(INDEX(Overzicht!$B$1:$F$35,MATCH(demand!W$1,Overzicht!$B:$B,0),5),Verdeelsleutels_percentage!$1:$1,0)))</f>
        <v>8.6461399536620492E-3</v>
      </c>
      <c r="X304">
        <f>PRODUCT(INDEX(Overzicht!$B$2:$E$35,MATCH(demand!X$1,Overzicht!$B$2:$B$35,0),4),INDEX(Verdeelsleutels_percentage!$A:$AB,MATCH(demand!$C304,Verdeelsleutels_percentage!$C:$C,0),MATCH(INDEX(Overzicht!$B$1:$F$35,MATCH(demand!X$1,Overzicht!$B:$B,0),5),Verdeelsleutels_percentage!$1:$1,0)))</f>
        <v>4.4539514167667827E-4</v>
      </c>
      <c r="Y304">
        <f>PRODUCT(INDEX(Overzicht!$B$2:$E$35,MATCH(demand!Y$1,Overzicht!$B$2:$B$35,0),4),INDEX(Verdeelsleutels_percentage!$A:$AB,MATCH(demand!$C304,Verdeelsleutels_percentage!$C:$C,0),MATCH(INDEX(Overzicht!$B$1:$F$35,MATCH(demand!Y$1,Overzicht!$B:$B,0),5),Verdeelsleutels_percentage!$1:$1,0)))</f>
        <v>9.6537074126789721E-7</v>
      </c>
      <c r="Z304">
        <f>PRODUCT(INDEX(Overzicht!$B$2:$E$35,MATCH(demand!Z$1,Overzicht!$B$2:$B$35,0),4),INDEX(Verdeelsleutels_percentage!$A:$AB,MATCH(demand!$C304,Verdeelsleutels_percentage!$C:$C,0),MATCH(INDEX(Overzicht!$B$1:$F$35,MATCH(demand!Z$1,Overzicht!$B:$B,0),5),Verdeelsleutels_percentage!$1:$1,0)))</f>
        <v>0</v>
      </c>
      <c r="AA304">
        <f>PRODUCT(INDEX(Overzicht!$B$2:$E$35,MATCH(demand!AA$1,Overzicht!$B$2:$B$35,0),4),INDEX(Verdeelsleutels_percentage!$A:$AB,MATCH(demand!$C304,Verdeelsleutels_percentage!$C:$C,0),MATCH(INDEX(Overzicht!$B$1:$F$35,MATCH(demand!AA$1,Overzicht!$B:$B,0),5),Verdeelsleutels_percentage!$1:$1,0)))</f>
        <v>2.258177172556485E-5</v>
      </c>
      <c r="AB304">
        <f>PRODUCT(INDEX(Overzicht!$B$2:$E$35,MATCH(demand!AB$1,Overzicht!$B$2:$B$35,0),4),INDEX(Verdeelsleutels_percentage!$A:$AB,MATCH(demand!$C304,Verdeelsleutels_percentage!$C:$C,0),MATCH(INDEX(Overzicht!$B$1:$F$35,MATCH(demand!AB$1,Overzicht!$B:$B,0),5),Verdeelsleutels_percentage!$1:$1,0)))</f>
        <v>4.2243519052574934E-3</v>
      </c>
      <c r="AC304">
        <f>PRODUCT(INDEX(Overzicht!$B$2:$E$35,MATCH(demand!AC$1,Overzicht!$B$2:$B$35,0),4),INDEX(Verdeelsleutels_percentage!$A:$AB,MATCH(demand!$C304,Verdeelsleutels_percentage!$C:$C,0),MATCH(INDEX(Overzicht!$B$1:$F$35,MATCH(demand!AC$1,Overzicht!$B:$B,0),5),Verdeelsleutels_percentage!$1:$1,0)))</f>
        <v>1.9143969991687284E-4</v>
      </c>
      <c r="AD304">
        <f>PRODUCT(INDEX(Overzicht!$B$2:$E$35,MATCH(demand!AD$1,Overzicht!$B$2:$B$35,0),4),INDEX(Verdeelsleutels_percentage!$A:$AB,MATCH(demand!$C304,Verdeelsleutels_percentage!$C:$C,0),MATCH(INDEX(Overzicht!$B$1:$F$35,MATCH(demand!AD$1,Overzicht!$B:$B,0),5),Verdeelsleutels_percentage!$1:$1,0)))</f>
        <v>0</v>
      </c>
      <c r="AE304">
        <f>PRODUCT(INDEX(Overzicht!$B$2:$E$35,MATCH(demand!AE$1,Overzicht!$B$2:$B$35,0),4),INDEX(Verdeelsleutels_percentage!$A:$AB,MATCH(demand!$C304,Verdeelsleutels_percentage!$C:$C,0),MATCH(INDEX(Overzicht!$B$1:$F$35,MATCH(demand!AE$1,Overzicht!$B:$B,0),5),Verdeelsleutels_percentage!$1:$1,0)))</f>
        <v>0</v>
      </c>
      <c r="AF304">
        <f>PRODUCT(INDEX(Overzicht!$B$2:$E$35,MATCH(demand!AF$1,Overzicht!$B$2:$B$35,0),4),INDEX(Verdeelsleutels_percentage!$A:$AB,MATCH(demand!$C304,Verdeelsleutels_percentage!$C:$C,0),MATCH(INDEX(Overzicht!$B$1:$F$35,MATCH(demand!AF$1,Overzicht!$B:$B,0),5),Verdeelsleutels_percentage!$1:$1,0)))</f>
        <v>0</v>
      </c>
      <c r="AG304">
        <f>PRODUCT(INDEX(Overzicht!$B$2:$E$35,MATCH(demand!AG$1,Overzicht!$B$2:$B$35,0),4),INDEX(Verdeelsleutels_percentage!$A:$AB,MATCH(demand!$C304,Verdeelsleutels_percentage!$C:$C,0),MATCH(INDEX(Overzicht!$B$1:$F$35,MATCH(demand!AG$1,Overzicht!$B:$B,0),5),Verdeelsleutels_percentage!$1:$1,0)))</f>
        <v>0</v>
      </c>
      <c r="AH304">
        <f>PRODUCT(INDEX(Overzicht!$B$2:$E$35,MATCH(demand!AH$1,Overzicht!$B$2:$B$35,0),4),INDEX(Verdeelsleutels_percentage!$A:$AB,MATCH(demand!$C304,Verdeelsleutels_percentage!$C:$C,0),MATCH(INDEX(Overzicht!$B$1:$F$35,MATCH(demand!AH$1,Overzicht!$B:$B,0),5),Verdeelsleutels_percentage!$1:$1,0)))</f>
        <v>2.9356303243234305E-4</v>
      </c>
      <c r="AI304">
        <f>PRODUCT(INDEX(Overzicht!$B$2:$E$35,MATCH(demand!AI$1,Overzicht!$B$2:$B$35,0),4),INDEX(Verdeelsleutels_percentage!$A:$AB,MATCH(demand!$C304,Verdeelsleutels_percentage!$C:$C,0),MATCH(INDEX(Overzicht!$B$1:$F$35,MATCH(demand!AI$1,Overzicht!$B:$B,0),5),Verdeelsleutels_percentage!$1:$1,0)))</f>
        <v>4.51635434511297E-5</v>
      </c>
      <c r="AJ304">
        <f>PRODUCT(INDEX(Overzicht!$B$2:$E$35,MATCH(demand!AJ$1,Overzicht!$B$2:$B$35,0),4),INDEX(Verdeelsleutels_percentage!$A:$AB,MATCH(demand!$C304,Verdeelsleutels_percentage!$C:$C,0),MATCH(INDEX(Overzicht!$B$1:$F$35,MATCH(demand!AJ$1,Overzicht!$B:$B,0),5),Verdeelsleutels_percentage!$1:$1,0)))</f>
        <v>0</v>
      </c>
      <c r="AK304">
        <f>PRODUCT(INDEX(Overzicht!$B$2:$E$35,MATCH(demand!AK$1,Overzicht!$B$2:$B$35,0),4),INDEX(Verdeelsleutels_percentage!$A:$AB,MATCH(demand!$C304,Verdeelsleutels_percentage!$C:$C,0),MATCH(INDEX(Overzicht!$B$1:$F$35,MATCH(demand!AK$1,Overzicht!$B:$B,0),5),Verdeelsleutels_percentage!$1:$1,0)))</f>
        <v>1.1239981939760666E-4</v>
      </c>
      <c r="AL304">
        <f>PRODUCT(INDEX(Overzicht!$B$2:$E$35,MATCH(demand!AL$1,Overzicht!$B$2:$B$35,0),4),INDEX(Verdeelsleutels_percentage!$A:$AB,MATCH(demand!$C304,Verdeelsleutels_percentage!$C:$C,0),MATCH(INDEX(Overzicht!$B$1:$F$35,MATCH(demand!AL$1,Overzicht!$B:$B,0),5),Verdeelsleutels_percentage!$1:$1,0)))</f>
        <v>1.4410233256103417E-3</v>
      </c>
      <c r="AM304">
        <f>PRODUCT(INDEX(Overzicht!$B$2:$E$35,MATCH(demand!AM$1,Overzicht!$B$2:$B$35,0),4),INDEX(Verdeelsleutels_percentage!$A:$AB,MATCH(demand!$C304,Verdeelsleutels_percentage!$C:$C,0),MATCH(INDEX(Overzicht!$B$1:$F$35,MATCH(demand!AM$1,Overzicht!$B:$B,0),5),Verdeelsleutels_percentage!$1:$1,0)))</f>
        <v>2.8820466512206834E-3</v>
      </c>
      <c r="AN304">
        <f>PRODUCT(INDEX(Overzicht!$B$2:$E$35,MATCH(demand!AN$1,Overzicht!$B$2:$B$35,0),4),INDEX(Verdeelsleutels_percentage!$A:$AB,MATCH(demand!$C304,Verdeelsleutels_percentage!$C:$C,0),MATCH(INDEX(Overzicht!$B$1:$F$35,MATCH(demand!AN$1,Overzicht!$B:$B,0),5),Verdeelsleutels_percentage!$1:$1,0)))</f>
        <v>1.4410233256103417E-3</v>
      </c>
      <c r="AO304">
        <f>PRODUCT(INDEX(Overzicht!$B$2:$E$35,MATCH(demand!AO$1,Overzicht!$B$2:$B$35,0),4),INDEX(Verdeelsleutels_percentage!$A:$AB,MATCH(demand!$C304,Verdeelsleutels_percentage!$C:$C,0),MATCH(INDEX(Overzicht!$B$1:$F$35,MATCH(demand!AO$1,Overzicht!$B:$B,0),5),Verdeelsleutels_percentage!$1:$1,0)))</f>
        <v>5.0435816396361957E-3</v>
      </c>
    </row>
    <row r="305" spans="2:41">
      <c r="B305" t="str">
        <f>INDEX('ETLocal datasets'!B:C,MATCH(C305,'ETLocal datasets'!C:C,0),1)</f>
        <v>GM0988</v>
      </c>
      <c r="C305" t="str">
        <f>'ETLocal datasets'!C288</f>
        <v>Weert</v>
      </c>
      <c r="D305">
        <f t="shared" si="22"/>
        <v>5.3143040743652163E-2</v>
      </c>
      <c r="E305">
        <f t="shared" si="23"/>
        <v>0.24405744060816659</v>
      </c>
      <c r="F305">
        <f t="shared" si="24"/>
        <v>3.0282146974311027E-2</v>
      </c>
      <c r="G305">
        <f t="shared" si="25"/>
        <v>6.2294702347154118E-2</v>
      </c>
      <c r="H305">
        <f>PRODUCT(INDEX(Overzicht!$B$2:$E$35,MATCH(demand!H$1,Overzicht!$B$2:$B$35,0),4),INDEX(Verdeelsleutels_percentage!$A:$AB,MATCH(demand!$C305,Verdeelsleutels_percentage!$C:$C,0),MATCH(INDEX(Overzicht!$B$1:$F$35,MATCH(demand!H$1,Overzicht!$B:$B,0),5),Verdeelsleutels_percentage!$1:$1,0)))</f>
        <v>3.0282146974311027E-2</v>
      </c>
      <c r="I305">
        <f>PRODUCT(INDEX(Overzicht!$B$2:$E$35,MATCH(demand!I$1,Overzicht!$B$2:$B$35,0),4),INDEX(Verdeelsleutels_percentage!$A:$AB,MATCH(demand!$C305,Verdeelsleutels_percentage!$C:$C,0),MATCH(INDEX(Overzicht!$B$1:$F$35,MATCH(demand!I$1,Overzicht!$B:$B,0),5),Verdeelsleutels_percentage!$1:$1,0)))</f>
        <v>9.375762269491111E-3</v>
      </c>
      <c r="J305">
        <f>PRODUCT(INDEX(Overzicht!$B$2:$E$35,MATCH(demand!J$1,Overzicht!$B$2:$B$35,0),4),INDEX(Verdeelsleutels_percentage!$A:$AB,MATCH(demand!$C305,Verdeelsleutels_percentage!$C:$C,0),MATCH(INDEX(Overzicht!$B$1:$F$35,MATCH(demand!J$1,Overzicht!$B:$B,0),5),Verdeelsleutels_percentage!$1:$1,0)))</f>
        <v>6.9216335941282353E-3</v>
      </c>
      <c r="K305">
        <f>PRODUCT(INDEX(Overzicht!$B$2:$E$35,MATCH(demand!K$1,Overzicht!$B$2:$B$35,0),4),INDEX(Verdeelsleutels_percentage!$A:$AB,MATCH(demand!$C305,Verdeelsleutels_percentage!$C:$C,0),MATCH(INDEX(Overzicht!$B$1:$F$35,MATCH(demand!K$1,Overzicht!$B:$B,0),5),Verdeelsleutels_percentage!$1:$1,0)))</f>
        <v>1.0938389314406297E-3</v>
      </c>
      <c r="L305">
        <f>PRODUCT(INDEX(Overzicht!$B$2:$E$35,MATCH(demand!L$1,Overzicht!$B$2:$B$35,0),4),INDEX(Verdeelsleutels_percentage!$A:$AB,MATCH(demand!$C305,Verdeelsleutels_percentage!$C:$C,0),MATCH(INDEX(Overzicht!$B$1:$F$35,MATCH(demand!L$1,Overzicht!$B:$B,0),5),Verdeelsleutels_percentage!$1:$1,0)))</f>
        <v>1.0382450391192352E-2</v>
      </c>
      <c r="M305">
        <f>PRODUCT(INDEX(Overzicht!$B$2:$E$35,MATCH(demand!M$1,Overzicht!$B$2:$B$35,0),4),INDEX(Verdeelsleutels_percentage!$A:$AB,MATCH(demand!$C305,Verdeelsleutels_percentage!$C:$C,0),MATCH(INDEX(Overzicht!$B$1:$F$35,MATCH(demand!M$1,Overzicht!$B:$B,0),5),Verdeelsleutels_percentage!$1:$1,0)))</f>
        <v>4.6843228821827031E-3</v>
      </c>
      <c r="N305">
        <f>PRODUCT(INDEX(Overzicht!$B$2:$E$35,MATCH(demand!N$1,Overzicht!$B$2:$B$35,0),4),INDEX(Verdeelsleutels_percentage!$A:$AB,MATCH(demand!$C305,Verdeelsleutels_percentage!$C:$C,0),MATCH(INDEX(Overzicht!$B$1:$F$35,MATCH(demand!N$1,Overzicht!$B:$B,0),5),Verdeelsleutels_percentage!$1:$1,0)))</f>
        <v>0.12449947964672048</v>
      </c>
      <c r="O305">
        <f>PRODUCT(INDEX(Overzicht!$B$2:$E$35,MATCH(demand!O$1,Overzicht!$B$2:$B$35,0),4),INDEX(Verdeelsleutels_percentage!$A:$AB,MATCH(demand!$C305,Verdeelsleutels_percentage!$C:$C,0),MATCH(INDEX(Overzicht!$B$1:$F$35,MATCH(demand!O$1,Overzicht!$B:$B,0),5),Verdeelsleutels_percentage!$1:$1,0)))</f>
        <v>0</v>
      </c>
      <c r="P305">
        <f>PRODUCT(INDEX(Overzicht!$B$2:$E$35,MATCH(demand!P$1,Overzicht!$B$2:$B$35,0),4),INDEX(Verdeelsleutels_percentage!$A:$AB,MATCH(demand!$C305,Verdeelsleutels_percentage!$C:$C,0),MATCH(INDEX(Overzicht!$B$1:$F$35,MATCH(demand!P$1,Overzicht!$B:$B,0),5),Verdeelsleutels_percentage!$1:$1,0)))</f>
        <v>1.6375579396433207E-2</v>
      </c>
      <c r="Q305">
        <f>PRODUCT(INDEX(Overzicht!$B$2:$E$35,MATCH(demand!Q$1,Overzicht!$B$2:$B$35,0),4),INDEX(Verdeelsleutels_percentage!$A:$AB,MATCH(demand!$C305,Verdeelsleutels_percentage!$C:$C,0),MATCH(INDEX(Overzicht!$B$1:$F$35,MATCH(demand!Q$1,Overzicht!$B:$B,0),5),Verdeelsleutels_percentage!$1:$1,0)))</f>
        <v>1.0274299866284099E-2</v>
      </c>
      <c r="R305">
        <f>PRODUCT(INDEX(Overzicht!$B$2:$E$35,MATCH(demand!R$1,Overzicht!$B$2:$B$35,0),4),INDEX(Verdeelsleutels_percentage!$A:$AB,MATCH(demand!$C305,Verdeelsleutels_percentage!$C:$C,0),MATCH(INDEX(Overzicht!$B$1:$F$35,MATCH(demand!R$1,Overzicht!$B:$B,0),5),Verdeelsleutels_percentage!$1:$1,0)))</f>
        <v>1.8385589234403124E-3</v>
      </c>
      <c r="S305">
        <f>PRODUCT(INDEX(Overzicht!$B$2:$E$35,MATCH(demand!S$1,Overzicht!$B$2:$B$35,0),4),INDEX(Verdeelsleutels_percentage!$A:$AB,MATCH(demand!$C305,Verdeelsleutels_percentage!$C:$C,0),MATCH(INDEX(Overzicht!$B$1:$F$35,MATCH(demand!S$1,Overzicht!$B:$B,0),5),Verdeelsleutels_percentage!$1:$1,0)))</f>
        <v>1.4131668588011815E-2</v>
      </c>
      <c r="T305">
        <f>PRODUCT(INDEX(Overzicht!$B$2:$E$35,MATCH(demand!T$1,Overzicht!$B$2:$B$35,0),4),INDEX(Verdeelsleutels_percentage!$A:$AB,MATCH(demand!$C305,Verdeelsleutels_percentage!$C:$C,0),MATCH(INDEX(Overzicht!$B$1:$F$35,MATCH(demand!T$1,Overzicht!$B:$B,0),5),Verdeelsleutels_percentage!$1:$1,0)))</f>
        <v>1.1536055990213725E-2</v>
      </c>
      <c r="U305">
        <f>PRODUCT(INDEX(Overzicht!$B$2:$E$35,MATCH(demand!U$1,Overzicht!$B$2:$B$35,0),4),INDEX(Verdeelsleutels_percentage!$A:$AB,MATCH(demand!$C305,Verdeelsleutels_percentage!$C:$C,0),MATCH(INDEX(Overzicht!$B$1:$F$35,MATCH(demand!U$1,Overzicht!$B:$B,0),5),Verdeelsleutels_percentage!$1:$1,0)))</f>
        <v>3.6050174969417891E-2</v>
      </c>
      <c r="V305">
        <f>PRODUCT(INDEX(Overzicht!$B$2:$E$35,MATCH(demand!V$1,Overzicht!$B$2:$B$35,0),4),INDEX(Verdeelsleutels_percentage!$A:$AB,MATCH(demand!$C305,Verdeelsleutels_percentage!$C:$C,0),MATCH(INDEX(Overzicht!$B$1:$F$35,MATCH(demand!V$1,Overzicht!$B:$B,0),5),Verdeelsleutels_percentage!$1:$1,0)))</f>
        <v>3.1724153973087745E-3</v>
      </c>
      <c r="W305">
        <f>PRODUCT(INDEX(Overzicht!$B$2:$E$35,MATCH(demand!W$1,Overzicht!$B$2:$B$35,0),4),INDEX(Verdeelsleutels_percentage!$A:$AB,MATCH(demand!$C305,Verdeelsleutels_percentage!$C:$C,0),MATCH(INDEX(Overzicht!$B$1:$F$35,MATCH(demand!W$1,Overzicht!$B:$B,0),5),Verdeelsleutels_percentage!$1:$1,0)))</f>
        <v>3.4608167970641174E-2</v>
      </c>
      <c r="X305">
        <f>PRODUCT(INDEX(Overzicht!$B$2:$E$35,MATCH(demand!X$1,Overzicht!$B$2:$B$35,0),4),INDEX(Verdeelsleutels_percentage!$A:$AB,MATCH(demand!$C305,Verdeelsleutels_percentage!$C:$C,0),MATCH(INDEX(Overzicht!$B$1:$F$35,MATCH(demand!X$1,Overzicht!$B:$B,0),5),Verdeelsleutels_percentage!$1:$1,0)))</f>
        <v>1.0728455475136988E-2</v>
      </c>
      <c r="Y305">
        <f>PRODUCT(INDEX(Overzicht!$B$2:$E$35,MATCH(demand!Y$1,Overzicht!$B$2:$B$35,0),4),INDEX(Verdeelsleutels_percentage!$A:$AB,MATCH(demand!$C305,Verdeelsleutels_percentage!$C:$C,0),MATCH(INDEX(Overzicht!$B$1:$F$35,MATCH(demand!Y$1,Overzicht!$B:$B,0),5),Verdeelsleutels_percentage!$1:$1,0)))</f>
        <v>2.1960750644921983E-6</v>
      </c>
      <c r="Z305">
        <f>PRODUCT(INDEX(Overzicht!$B$2:$E$35,MATCH(demand!Z$1,Overzicht!$B$2:$B$35,0),4),INDEX(Verdeelsleutels_percentage!$A:$AB,MATCH(demand!$C305,Verdeelsleutels_percentage!$C:$C,0),MATCH(INDEX(Overzicht!$B$1:$F$35,MATCH(demand!Z$1,Overzicht!$B:$B,0),5),Verdeelsleutels_percentage!$1:$1,0)))</f>
        <v>0</v>
      </c>
      <c r="AA305">
        <f>PRODUCT(INDEX(Overzicht!$B$2:$E$35,MATCH(demand!AA$1,Overzicht!$B$2:$B$35,0),4),INDEX(Verdeelsleutels_percentage!$A:$AB,MATCH(demand!$C305,Verdeelsleutels_percentage!$C:$C,0),MATCH(INDEX(Overzicht!$B$1:$F$35,MATCH(demand!AA$1,Overzicht!$B:$B,0),5),Verdeelsleutels_percentage!$1:$1,0)))</f>
        <v>5.1370176947185932E-5</v>
      </c>
      <c r="AB305">
        <f>PRODUCT(INDEX(Overzicht!$B$2:$E$35,MATCH(demand!AB$1,Overzicht!$B$2:$B$35,0),4),INDEX(Verdeelsleutels_percentage!$A:$AB,MATCH(demand!$C305,Verdeelsleutels_percentage!$C:$C,0),MATCH(INDEX(Overzicht!$B$1:$F$35,MATCH(demand!AB$1,Overzicht!$B:$B,0),5),Verdeelsleutels_percentage!$1:$1,0)))</f>
        <v>1.7376851773851631E-2</v>
      </c>
      <c r="AC305">
        <f>PRODUCT(INDEX(Overzicht!$B$2:$E$35,MATCH(demand!AC$1,Overzicht!$B$2:$B$35,0),4),INDEX(Verdeelsleutels_percentage!$A:$AB,MATCH(demand!$C305,Verdeelsleutels_percentage!$C:$C,0),MATCH(INDEX(Overzicht!$B$1:$F$35,MATCH(demand!AC$1,Overzicht!$B:$B,0),5),Verdeelsleutels_percentage!$1:$1,0)))</f>
        <v>1.9112325799384511E-3</v>
      </c>
      <c r="AD305">
        <f>PRODUCT(INDEX(Overzicht!$B$2:$E$35,MATCH(demand!AD$1,Overzicht!$B$2:$B$35,0),4),INDEX(Verdeelsleutels_percentage!$A:$AB,MATCH(demand!$C305,Verdeelsleutels_percentage!$C:$C,0),MATCH(INDEX(Overzicht!$B$1:$F$35,MATCH(demand!AD$1,Overzicht!$B:$B,0),5),Verdeelsleutels_percentage!$1:$1,0)))</f>
        <v>0</v>
      </c>
      <c r="AE305">
        <f>PRODUCT(INDEX(Overzicht!$B$2:$E$35,MATCH(demand!AE$1,Overzicht!$B$2:$B$35,0),4),INDEX(Verdeelsleutels_percentage!$A:$AB,MATCH(demand!$C305,Verdeelsleutels_percentage!$C:$C,0),MATCH(INDEX(Overzicht!$B$1:$F$35,MATCH(demand!AE$1,Overzicht!$B:$B,0),5),Verdeelsleutels_percentage!$1:$1,0)))</f>
        <v>0</v>
      </c>
      <c r="AF305">
        <f>PRODUCT(INDEX(Overzicht!$B$2:$E$35,MATCH(demand!AF$1,Overzicht!$B$2:$B$35,0),4),INDEX(Verdeelsleutels_percentage!$A:$AB,MATCH(demand!$C305,Verdeelsleutels_percentage!$C:$C,0),MATCH(INDEX(Overzicht!$B$1:$F$35,MATCH(demand!AF$1,Overzicht!$B:$B,0),5),Verdeelsleutels_percentage!$1:$1,0)))</f>
        <v>0</v>
      </c>
      <c r="AG305">
        <f>PRODUCT(INDEX(Overzicht!$B$2:$E$35,MATCH(demand!AG$1,Overzicht!$B$2:$B$35,0),4),INDEX(Verdeelsleutels_percentage!$A:$AB,MATCH(demand!$C305,Verdeelsleutels_percentage!$C:$C,0),MATCH(INDEX(Overzicht!$B$1:$F$35,MATCH(demand!AG$1,Overzicht!$B:$B,0),5),Verdeelsleutels_percentage!$1:$1,0)))</f>
        <v>0</v>
      </c>
      <c r="AH305">
        <f>PRODUCT(INDEX(Overzicht!$B$2:$E$35,MATCH(demand!AH$1,Overzicht!$B$2:$B$35,0),4),INDEX(Verdeelsleutels_percentage!$A:$AB,MATCH(demand!$C305,Verdeelsleutels_percentage!$C:$C,0),MATCH(INDEX(Overzicht!$B$1:$F$35,MATCH(demand!AH$1,Overzicht!$B:$B,0),5),Verdeelsleutels_percentage!$1:$1,0)))</f>
        <v>6.6781230031341709E-4</v>
      </c>
      <c r="AI305">
        <f>PRODUCT(INDEX(Overzicht!$B$2:$E$35,MATCH(demand!AI$1,Overzicht!$B$2:$B$35,0),4),INDEX(Verdeelsleutels_percentage!$A:$AB,MATCH(demand!$C305,Verdeelsleutels_percentage!$C:$C,0),MATCH(INDEX(Overzicht!$B$1:$F$35,MATCH(demand!AI$1,Overzicht!$B:$B,0),5),Verdeelsleutels_percentage!$1:$1,0)))</f>
        <v>1.0274035389437186E-4</v>
      </c>
      <c r="AJ305">
        <f>PRODUCT(INDEX(Overzicht!$B$2:$E$35,MATCH(demand!AJ$1,Overzicht!$B$2:$B$35,0),4),INDEX(Verdeelsleutels_percentage!$A:$AB,MATCH(demand!$C305,Verdeelsleutels_percentage!$C:$C,0),MATCH(INDEX(Overzicht!$B$1:$F$35,MATCH(demand!AJ$1,Overzicht!$B:$B,0),5),Verdeelsleutels_percentage!$1:$1,0)))</f>
        <v>0</v>
      </c>
      <c r="AK305">
        <f>PRODUCT(INDEX(Overzicht!$B$2:$E$35,MATCH(demand!AK$1,Overzicht!$B$2:$B$35,0),4),INDEX(Verdeelsleutels_percentage!$A:$AB,MATCH(demand!$C305,Verdeelsleutels_percentage!$C:$C,0),MATCH(INDEX(Overzicht!$B$1:$F$35,MATCH(demand!AK$1,Overzicht!$B:$B,0),5),Verdeelsleutels_percentage!$1:$1,0)))</f>
        <v>4.499061836183353E-4</v>
      </c>
      <c r="AL305">
        <f>PRODUCT(INDEX(Overzicht!$B$2:$E$35,MATCH(demand!AL$1,Overzicht!$B$2:$B$35,0),4),INDEX(Verdeelsleutels_percentage!$A:$AB,MATCH(demand!$C305,Verdeelsleutels_percentage!$C:$C,0),MATCH(INDEX(Overzicht!$B$1:$F$35,MATCH(demand!AL$1,Overzicht!$B:$B,0),5),Verdeelsleutels_percentage!$1:$1,0)))</f>
        <v>5.7680279951068626E-3</v>
      </c>
      <c r="AM305">
        <f>PRODUCT(INDEX(Overzicht!$B$2:$E$35,MATCH(demand!AM$1,Overzicht!$B$2:$B$35,0),4),INDEX(Verdeelsleutels_percentage!$A:$AB,MATCH(demand!$C305,Verdeelsleutels_percentage!$C:$C,0),MATCH(INDEX(Overzicht!$B$1:$F$35,MATCH(demand!AM$1,Overzicht!$B:$B,0),5),Verdeelsleutels_percentage!$1:$1,0)))</f>
        <v>1.1536055990213725E-2</v>
      </c>
      <c r="AN305">
        <f>PRODUCT(INDEX(Overzicht!$B$2:$E$35,MATCH(demand!AN$1,Overzicht!$B$2:$B$35,0),4),INDEX(Verdeelsleutels_percentage!$A:$AB,MATCH(demand!$C305,Verdeelsleutels_percentage!$C:$C,0),MATCH(INDEX(Overzicht!$B$1:$F$35,MATCH(demand!AN$1,Overzicht!$B:$B,0),5),Verdeelsleutels_percentage!$1:$1,0)))</f>
        <v>5.7680279951068626E-3</v>
      </c>
      <c r="AO305">
        <f>PRODUCT(INDEX(Overzicht!$B$2:$E$35,MATCH(demand!AO$1,Overzicht!$B$2:$B$35,0),4),INDEX(Verdeelsleutels_percentage!$A:$AB,MATCH(demand!$C305,Verdeelsleutels_percentage!$C:$C,0),MATCH(INDEX(Overzicht!$B$1:$F$35,MATCH(demand!AO$1,Overzicht!$B:$B,0),5),Verdeelsleutels_percentage!$1:$1,0)))</f>
        <v>2.018809798287402E-2</v>
      </c>
    </row>
    <row r="306" spans="2:41">
      <c r="B306" t="str">
        <f>INDEX('ETLocal datasets'!B:C,MATCH(C306,'ETLocal datasets'!C:C,0),1)</f>
        <v>GM0994</v>
      </c>
      <c r="C306" t="str">
        <f>'ETLocal datasets'!C289</f>
        <v>Valkenburg aan de Geul</v>
      </c>
      <c r="D306">
        <f t="shared" si="22"/>
        <v>1.6323335440088186E-2</v>
      </c>
      <c r="E306">
        <f t="shared" si="23"/>
        <v>3.9004228580210409E-2</v>
      </c>
      <c r="F306">
        <f t="shared" si="24"/>
        <v>1.0006559942757166E-2</v>
      </c>
      <c r="G306">
        <f t="shared" si="25"/>
        <v>2.058492331081474E-2</v>
      </c>
      <c r="H306">
        <f>PRODUCT(INDEX(Overzicht!$B$2:$E$35,MATCH(demand!H$1,Overzicht!$B$2:$B$35,0),4),INDEX(Verdeelsleutels_percentage!$A:$AB,MATCH(demand!$C306,Verdeelsleutels_percentage!$C:$C,0),MATCH(INDEX(Overzicht!$B$1:$F$35,MATCH(demand!H$1,Overzicht!$B:$B,0),5),Verdeelsleutels_percentage!$1:$1,0)))</f>
        <v>1.0006559942757166E-2</v>
      </c>
      <c r="I306">
        <f>PRODUCT(INDEX(Overzicht!$B$2:$E$35,MATCH(demand!I$1,Overzicht!$B$2:$B$35,0),4),INDEX(Verdeelsleutels_percentage!$A:$AB,MATCH(demand!$C306,Verdeelsleutels_percentage!$C:$C,0),MATCH(INDEX(Overzicht!$B$1:$F$35,MATCH(demand!I$1,Overzicht!$B:$B,0),5),Verdeelsleutels_percentage!$1:$1,0)))</f>
        <v>4.7359583073755835E-3</v>
      </c>
      <c r="J306">
        <f>PRODUCT(INDEX(Overzicht!$B$2:$E$35,MATCH(demand!J$1,Overzicht!$B$2:$B$35,0),4),INDEX(Verdeelsleutels_percentage!$A:$AB,MATCH(demand!$C306,Verdeelsleutels_percentage!$C:$C,0),MATCH(INDEX(Overzicht!$B$1:$F$35,MATCH(demand!J$1,Overzicht!$B:$B,0),5),Verdeelsleutels_percentage!$1:$1,0)))</f>
        <v>2.2872137012016377E-3</v>
      </c>
      <c r="K306">
        <f>PRODUCT(INDEX(Overzicht!$B$2:$E$35,MATCH(demand!K$1,Overzicht!$B$2:$B$35,0),4),INDEX(Verdeelsleutels_percentage!$A:$AB,MATCH(demand!$C306,Verdeelsleutels_percentage!$C:$C,0),MATCH(INDEX(Overzicht!$B$1:$F$35,MATCH(demand!K$1,Overzicht!$B:$B,0),5),Verdeelsleutels_percentage!$1:$1,0)))</f>
        <v>5.5252846919381818E-4</v>
      </c>
      <c r="L306">
        <f>PRODUCT(INDEX(Overzicht!$B$2:$E$35,MATCH(demand!L$1,Overzicht!$B$2:$B$35,0),4),INDEX(Verdeelsleutels_percentage!$A:$AB,MATCH(demand!$C306,Verdeelsleutels_percentage!$C:$C,0),MATCH(INDEX(Overzicht!$B$1:$F$35,MATCH(demand!L$1,Overzicht!$B:$B,0),5),Verdeelsleutels_percentage!$1:$1,0)))</f>
        <v>3.4308205518024568E-3</v>
      </c>
      <c r="M306">
        <f>PRODUCT(INDEX(Overzicht!$B$2:$E$35,MATCH(demand!M$1,Overzicht!$B$2:$B$35,0),4),INDEX(Verdeelsleutels_percentage!$A:$AB,MATCH(demand!$C306,Verdeelsleutels_percentage!$C:$C,0),MATCH(INDEX(Overzicht!$B$1:$F$35,MATCH(demand!M$1,Overzicht!$B:$B,0),5),Verdeelsleutels_percentage!$1:$1,0)))</f>
        <v>1.3206618846621954E-3</v>
      </c>
      <c r="N306">
        <f>PRODUCT(INDEX(Overzicht!$B$2:$E$35,MATCH(demand!N$1,Overzicht!$B$2:$B$35,0),4),INDEX(Verdeelsleutels_percentage!$A:$AB,MATCH(demand!$C306,Verdeelsleutels_percentage!$C:$C,0),MATCH(INDEX(Overzicht!$B$1:$F$35,MATCH(demand!N$1,Overzicht!$B:$B,0),5),Verdeelsleutels_percentage!$1:$1,0)))</f>
        <v>1.438892567670049E-3</v>
      </c>
      <c r="O306">
        <f>PRODUCT(INDEX(Overzicht!$B$2:$E$35,MATCH(demand!O$1,Overzicht!$B$2:$B$35,0),4),INDEX(Verdeelsleutels_percentage!$A:$AB,MATCH(demand!$C306,Verdeelsleutels_percentage!$C:$C,0),MATCH(INDEX(Overzicht!$B$1:$F$35,MATCH(demand!O$1,Overzicht!$B:$B,0),5),Verdeelsleutels_percentage!$1:$1,0)))</f>
        <v>0</v>
      </c>
      <c r="P306">
        <f>PRODUCT(INDEX(Overzicht!$B$2:$E$35,MATCH(demand!P$1,Overzicht!$B$2:$B$35,0),4),INDEX(Verdeelsleutels_percentage!$A:$AB,MATCH(demand!$C306,Verdeelsleutels_percentage!$C:$C,0),MATCH(INDEX(Overzicht!$B$1:$F$35,MATCH(demand!P$1,Overzicht!$B:$B,0),5),Verdeelsleutels_percentage!$1:$1,0)))</f>
        <v>2.6484806093619957E-3</v>
      </c>
      <c r="Q306">
        <f>PRODUCT(INDEX(Overzicht!$B$2:$E$35,MATCH(demand!Q$1,Overzicht!$B$2:$B$35,0),4),INDEX(Verdeelsleutels_percentage!$A:$AB,MATCH(demand!$C306,Verdeelsleutels_percentage!$C:$C,0),MATCH(INDEX(Overzicht!$B$1:$F$35,MATCH(demand!Q$1,Overzicht!$B:$B,0),5),Verdeelsleutels_percentage!$1:$1,0)))</f>
        <v>3.3950828377211808E-3</v>
      </c>
      <c r="R306">
        <f>PRODUCT(INDEX(Overzicht!$B$2:$E$35,MATCH(demand!R$1,Overzicht!$B$2:$B$35,0),4),INDEX(Verdeelsleutels_percentage!$A:$AB,MATCH(demand!$C306,Verdeelsleutels_percentage!$C:$C,0),MATCH(INDEX(Overzicht!$B$1:$F$35,MATCH(demand!R$1,Overzicht!$B:$B,0),5),Verdeelsleutels_percentage!$1:$1,0)))</f>
        <v>6.0754113938168498E-4</v>
      </c>
      <c r="S306">
        <f>PRODUCT(INDEX(Overzicht!$B$2:$E$35,MATCH(demand!S$1,Overzicht!$B$2:$B$35,0),4),INDEX(Verdeelsleutels_percentage!$A:$AB,MATCH(demand!$C306,Verdeelsleutels_percentage!$C:$C,0),MATCH(INDEX(Overzicht!$B$1:$F$35,MATCH(demand!S$1,Overzicht!$B:$B,0),5),Verdeelsleutels_percentage!$1:$1,0)))</f>
        <v>4.6697279732866772E-3</v>
      </c>
      <c r="T306">
        <f>PRODUCT(INDEX(Overzicht!$B$2:$E$35,MATCH(demand!T$1,Overzicht!$B$2:$B$35,0),4),INDEX(Verdeelsleutels_percentage!$A:$AB,MATCH(demand!$C306,Verdeelsleutels_percentage!$C:$C,0),MATCH(INDEX(Overzicht!$B$1:$F$35,MATCH(demand!T$1,Overzicht!$B:$B,0),5),Verdeelsleutels_percentage!$1:$1,0)))</f>
        <v>3.8120228353360629E-3</v>
      </c>
      <c r="U306">
        <f>PRODUCT(INDEX(Overzicht!$B$2:$E$35,MATCH(demand!U$1,Overzicht!$B$2:$B$35,0),4),INDEX(Verdeelsleutels_percentage!$A:$AB,MATCH(demand!$C306,Verdeelsleutels_percentage!$C:$C,0),MATCH(INDEX(Overzicht!$B$1:$F$35,MATCH(demand!U$1,Overzicht!$B:$B,0),5),Verdeelsleutels_percentage!$1:$1,0)))</f>
        <v>1.1912571360425197E-2</v>
      </c>
      <c r="V306">
        <f>PRODUCT(INDEX(Overzicht!$B$2:$E$35,MATCH(demand!V$1,Overzicht!$B$2:$B$35,0),4),INDEX(Verdeelsleutels_percentage!$A:$AB,MATCH(demand!$C306,Verdeelsleutels_percentage!$C:$C,0),MATCH(INDEX(Overzicht!$B$1:$F$35,MATCH(demand!V$1,Overzicht!$B:$B,0),5),Verdeelsleutels_percentage!$1:$1,0)))</f>
        <v>1.0483062797174173E-3</v>
      </c>
      <c r="W306">
        <f>PRODUCT(INDEX(Overzicht!$B$2:$E$35,MATCH(demand!W$1,Overzicht!$B$2:$B$35,0),4),INDEX(Verdeelsleutels_percentage!$A:$AB,MATCH(demand!$C306,Verdeelsleutels_percentage!$C:$C,0),MATCH(INDEX(Overzicht!$B$1:$F$35,MATCH(demand!W$1,Overzicht!$B:$B,0),5),Verdeelsleutels_percentage!$1:$1,0)))</f>
        <v>1.1436068506008189E-2</v>
      </c>
      <c r="X306">
        <f>PRODUCT(INDEX(Overzicht!$B$2:$E$35,MATCH(demand!X$1,Overzicht!$B$2:$B$35,0),4),INDEX(Verdeelsleutels_percentage!$A:$AB,MATCH(demand!$C306,Verdeelsleutels_percentage!$C:$C,0),MATCH(INDEX(Overzicht!$B$1:$F$35,MATCH(demand!X$1,Overzicht!$B:$B,0),5),Verdeelsleutels_percentage!$1:$1,0)))</f>
        <v>2.6946406071439036E-3</v>
      </c>
      <c r="Y306">
        <f>PRODUCT(INDEX(Overzicht!$B$2:$E$35,MATCH(demand!Y$1,Overzicht!$B$2:$B$35,0),4),INDEX(Verdeelsleutels_percentage!$A:$AB,MATCH(demand!$C306,Verdeelsleutels_percentage!$C:$C,0),MATCH(INDEX(Overzicht!$B$1:$F$35,MATCH(demand!Y$1,Overzicht!$B:$B,0),5),Verdeelsleutels_percentage!$1:$1,0)))</f>
        <v>9.4434286373532905E-7</v>
      </c>
      <c r="Z306">
        <f>PRODUCT(INDEX(Overzicht!$B$2:$E$35,MATCH(demand!Z$1,Overzicht!$B$2:$B$35,0),4),INDEX(Verdeelsleutels_percentage!$A:$AB,MATCH(demand!$C306,Verdeelsleutels_percentage!$C:$C,0),MATCH(INDEX(Overzicht!$B$1:$F$35,MATCH(demand!Z$1,Overzicht!$B:$B,0),5),Verdeelsleutels_percentage!$1:$1,0)))</f>
        <v>0</v>
      </c>
      <c r="AA306">
        <f>PRODUCT(INDEX(Overzicht!$B$2:$E$35,MATCH(demand!AA$1,Overzicht!$B$2:$B$35,0),4),INDEX(Verdeelsleutels_percentage!$A:$AB,MATCH(demand!$C306,Verdeelsleutels_percentage!$C:$C,0),MATCH(INDEX(Overzicht!$B$1:$F$35,MATCH(demand!AA$1,Overzicht!$B:$B,0),5),Verdeelsleutels_percentage!$1:$1,0)))</f>
        <v>2.2089891549364423E-5</v>
      </c>
      <c r="AB306">
        <f>PRODUCT(INDEX(Overzicht!$B$2:$E$35,MATCH(demand!AB$1,Overzicht!$B$2:$B$35,0),4),INDEX(Verdeelsleutels_percentage!$A:$AB,MATCH(demand!$C306,Verdeelsleutels_percentage!$C:$C,0),MATCH(INDEX(Overzicht!$B$1:$F$35,MATCH(demand!AB$1,Overzicht!$B:$B,0),5),Verdeelsleutels_percentage!$1:$1,0)))</f>
        <v>4.635132669035022E-3</v>
      </c>
      <c r="AC306">
        <f>PRODUCT(INDEX(Overzicht!$B$2:$E$35,MATCH(demand!AC$1,Overzicht!$B$2:$B$35,0),4),INDEX(Verdeelsleutels_percentage!$A:$AB,MATCH(demand!$C306,Verdeelsleutels_percentage!$C:$C,0),MATCH(INDEX(Overzicht!$B$1:$F$35,MATCH(demand!AC$1,Overzicht!$B:$B,0),5),Verdeelsleutels_percentage!$1:$1,0)))</f>
        <v>4.8869990104835062E-4</v>
      </c>
      <c r="AD306">
        <f>PRODUCT(INDEX(Overzicht!$B$2:$E$35,MATCH(demand!AD$1,Overzicht!$B$2:$B$35,0),4),INDEX(Verdeelsleutels_percentage!$A:$AB,MATCH(demand!$C306,Verdeelsleutels_percentage!$C:$C,0),MATCH(INDEX(Overzicht!$B$1:$F$35,MATCH(demand!AD$1,Overzicht!$B:$B,0),5),Verdeelsleutels_percentage!$1:$1,0)))</f>
        <v>0</v>
      </c>
      <c r="AE306">
        <f>PRODUCT(INDEX(Overzicht!$B$2:$E$35,MATCH(demand!AE$1,Overzicht!$B$2:$B$35,0),4),INDEX(Verdeelsleutels_percentage!$A:$AB,MATCH(demand!$C306,Verdeelsleutels_percentage!$C:$C,0),MATCH(INDEX(Overzicht!$B$1:$F$35,MATCH(demand!AE$1,Overzicht!$B:$B,0),5),Verdeelsleutels_percentage!$1:$1,0)))</f>
        <v>0</v>
      </c>
      <c r="AF306">
        <f>PRODUCT(INDEX(Overzicht!$B$2:$E$35,MATCH(demand!AF$1,Overzicht!$B$2:$B$35,0),4),INDEX(Verdeelsleutels_percentage!$A:$AB,MATCH(demand!$C306,Verdeelsleutels_percentage!$C:$C,0),MATCH(INDEX(Overzicht!$B$1:$F$35,MATCH(demand!AF$1,Overzicht!$B:$B,0),5),Verdeelsleutels_percentage!$1:$1,0)))</f>
        <v>0</v>
      </c>
      <c r="AG306">
        <f>PRODUCT(INDEX(Overzicht!$B$2:$E$35,MATCH(demand!AG$1,Overzicht!$B$2:$B$35,0),4),INDEX(Verdeelsleutels_percentage!$A:$AB,MATCH(demand!$C306,Verdeelsleutels_percentage!$C:$C,0),MATCH(INDEX(Overzicht!$B$1:$F$35,MATCH(demand!AG$1,Overzicht!$B:$B,0),5),Verdeelsleutels_percentage!$1:$1,0)))</f>
        <v>0</v>
      </c>
      <c r="AH306">
        <f>PRODUCT(INDEX(Overzicht!$B$2:$E$35,MATCH(demand!AH$1,Overzicht!$B$2:$B$35,0),4),INDEX(Verdeelsleutels_percentage!$A:$AB,MATCH(demand!$C306,Verdeelsleutels_percentage!$C:$C,0),MATCH(INDEX(Overzicht!$B$1:$F$35,MATCH(demand!AH$1,Overzicht!$B:$B,0),5),Verdeelsleutels_percentage!$1:$1,0)))</f>
        <v>2.8716859014173753E-4</v>
      </c>
      <c r="AI306">
        <f>PRODUCT(INDEX(Overzicht!$B$2:$E$35,MATCH(demand!AI$1,Overzicht!$B$2:$B$35,0),4),INDEX(Verdeelsleutels_percentage!$A:$AB,MATCH(demand!$C306,Verdeelsleutels_percentage!$C:$C,0),MATCH(INDEX(Overzicht!$B$1:$F$35,MATCH(demand!AI$1,Overzicht!$B:$B,0),5),Verdeelsleutels_percentage!$1:$1,0)))</f>
        <v>4.4179783098728846E-5</v>
      </c>
      <c r="AJ306">
        <f>PRODUCT(INDEX(Overzicht!$B$2:$E$35,MATCH(demand!AJ$1,Overzicht!$B$2:$B$35,0),4),INDEX(Verdeelsleutels_percentage!$A:$AB,MATCH(demand!$C306,Verdeelsleutels_percentage!$C:$C,0),MATCH(INDEX(Overzicht!$B$1:$F$35,MATCH(demand!AJ$1,Overzicht!$B:$B,0),5),Verdeelsleutels_percentage!$1:$1,0)))</f>
        <v>0</v>
      </c>
      <c r="AK306">
        <f>PRODUCT(INDEX(Overzicht!$B$2:$E$35,MATCH(demand!AK$1,Overzicht!$B$2:$B$35,0),4),INDEX(Verdeelsleutels_percentage!$A:$AB,MATCH(demand!$C306,Verdeelsleutels_percentage!$C:$C,0),MATCH(INDEX(Overzicht!$B$1:$F$35,MATCH(demand!AK$1,Overzicht!$B:$B,0),5),Verdeelsleutels_percentage!$1:$1,0)))</f>
        <v>1.4866889057810645E-4</v>
      </c>
      <c r="AL306">
        <f>PRODUCT(INDEX(Overzicht!$B$2:$E$35,MATCH(demand!AL$1,Overzicht!$B$2:$B$35,0),4),INDEX(Verdeelsleutels_percentage!$A:$AB,MATCH(demand!$C306,Verdeelsleutels_percentage!$C:$C,0),MATCH(INDEX(Overzicht!$B$1:$F$35,MATCH(demand!AL$1,Overzicht!$B:$B,0),5),Verdeelsleutels_percentage!$1:$1,0)))</f>
        <v>1.9060114176680314E-3</v>
      </c>
      <c r="AM306">
        <f>PRODUCT(INDEX(Overzicht!$B$2:$E$35,MATCH(demand!AM$1,Overzicht!$B$2:$B$35,0),4),INDEX(Verdeelsleutels_percentage!$A:$AB,MATCH(demand!$C306,Verdeelsleutels_percentage!$C:$C,0),MATCH(INDEX(Overzicht!$B$1:$F$35,MATCH(demand!AM$1,Overzicht!$B:$B,0),5),Verdeelsleutels_percentage!$1:$1,0)))</f>
        <v>3.8120228353360629E-3</v>
      </c>
      <c r="AN306">
        <f>PRODUCT(INDEX(Overzicht!$B$2:$E$35,MATCH(demand!AN$1,Overzicht!$B$2:$B$35,0),4),INDEX(Verdeelsleutels_percentage!$A:$AB,MATCH(demand!$C306,Verdeelsleutels_percentage!$C:$C,0),MATCH(INDEX(Overzicht!$B$1:$F$35,MATCH(demand!AN$1,Overzicht!$B:$B,0),5),Verdeelsleutels_percentage!$1:$1,0)))</f>
        <v>1.9060114176680314E-3</v>
      </c>
      <c r="AO306">
        <f>PRODUCT(INDEX(Overzicht!$B$2:$E$35,MATCH(demand!AO$1,Overzicht!$B$2:$B$35,0),4),INDEX(Verdeelsleutels_percentage!$A:$AB,MATCH(demand!$C306,Verdeelsleutels_percentage!$C:$C,0),MATCH(INDEX(Overzicht!$B$1:$F$35,MATCH(demand!AO$1,Overzicht!$B:$B,0),5),Verdeelsleutels_percentage!$1:$1,0)))</f>
        <v>6.6710399618381102E-3</v>
      </c>
    </row>
    <row r="307" spans="2:41">
      <c r="B307" t="str">
        <f>INDEX('ETLocal datasets'!B:C,MATCH(C307,'ETLocal datasets'!C:C,0),1)</f>
        <v>GM0995</v>
      </c>
      <c r="C307" t="str">
        <f>'ETLocal datasets'!C290</f>
        <v>Lelystad</v>
      </c>
      <c r="D307">
        <f t="shared" si="22"/>
        <v>0.1732575559862459</v>
      </c>
      <c r="E307">
        <f t="shared" si="23"/>
        <v>0.23974647218950418</v>
      </c>
      <c r="F307">
        <f t="shared" si="24"/>
        <v>4.7324892144577038E-2</v>
      </c>
      <c r="G307">
        <f t="shared" si="25"/>
        <v>9.7354063840272773E-2</v>
      </c>
      <c r="H307">
        <f>PRODUCT(INDEX(Overzicht!$B$2:$E$35,MATCH(demand!H$1,Overzicht!$B$2:$B$35,0),4),INDEX(Verdeelsleutels_percentage!$A:$AB,MATCH(demand!$C307,Verdeelsleutels_percentage!$C:$C,0),MATCH(INDEX(Overzicht!$B$1:$F$35,MATCH(demand!H$1,Overzicht!$B:$B,0),5),Verdeelsleutels_percentage!$1:$1,0)))</f>
        <v>4.7324892144577038E-2</v>
      </c>
      <c r="I307">
        <f>PRODUCT(INDEX(Overzicht!$B$2:$E$35,MATCH(demand!I$1,Overzicht!$B$2:$B$35,0),4),INDEX(Verdeelsleutels_percentage!$A:$AB,MATCH(demand!$C307,Verdeelsleutels_percentage!$C:$C,0),MATCH(INDEX(Overzicht!$B$1:$F$35,MATCH(demand!I$1,Overzicht!$B:$B,0),5),Verdeelsleutels_percentage!$1:$1,0)))</f>
        <v>3.1336956691001235E-2</v>
      </c>
      <c r="J307">
        <f>PRODUCT(INDEX(Overzicht!$B$2:$E$35,MATCH(demand!J$1,Overzicht!$B$2:$B$35,0),4),INDEX(Verdeelsleutels_percentage!$A:$AB,MATCH(demand!$C307,Verdeelsleutels_percentage!$C:$C,0),MATCH(INDEX(Overzicht!$B$1:$F$35,MATCH(demand!J$1,Overzicht!$B:$B,0),5),Verdeelsleutels_percentage!$1:$1,0)))</f>
        <v>1.0817118204474752E-2</v>
      </c>
      <c r="K307">
        <f>PRODUCT(INDEX(Overzicht!$B$2:$E$35,MATCH(demand!K$1,Overzicht!$B$2:$B$35,0),4),INDEX(Verdeelsleutels_percentage!$A:$AB,MATCH(demand!$C307,Verdeelsleutels_percentage!$C:$C,0),MATCH(INDEX(Overzicht!$B$1:$F$35,MATCH(demand!K$1,Overzicht!$B:$B,0),5),Verdeelsleutels_percentage!$1:$1,0)))</f>
        <v>3.6559782806168104E-3</v>
      </c>
      <c r="L307">
        <f>PRODUCT(INDEX(Overzicht!$B$2:$E$35,MATCH(demand!L$1,Overzicht!$B$2:$B$35,0),4),INDEX(Verdeelsleutels_percentage!$A:$AB,MATCH(demand!$C307,Verdeelsleutels_percentage!$C:$C,0),MATCH(INDEX(Overzicht!$B$1:$F$35,MATCH(demand!L$1,Overzicht!$B:$B,0),5),Verdeelsleutels_percentage!$1:$1,0)))</f>
        <v>1.6225677306712129E-2</v>
      </c>
      <c r="M307">
        <f>PRODUCT(INDEX(Overzicht!$B$2:$E$35,MATCH(demand!M$1,Overzicht!$B$2:$B$35,0),4),INDEX(Verdeelsleutels_percentage!$A:$AB,MATCH(demand!$C307,Verdeelsleutels_percentage!$C:$C,0),MATCH(INDEX(Overzicht!$B$1:$F$35,MATCH(demand!M$1,Overzicht!$B:$B,0),5),Verdeelsleutels_percentage!$1:$1,0)))</f>
        <v>6.3490085137430678E-3</v>
      </c>
      <c r="N307">
        <f>PRODUCT(INDEX(Overzicht!$B$2:$E$35,MATCH(demand!N$1,Overzicht!$B$2:$B$35,0),4),INDEX(Verdeelsleutels_percentage!$A:$AB,MATCH(demand!$C307,Verdeelsleutels_percentage!$C:$C,0),MATCH(INDEX(Overzicht!$B$1:$F$35,MATCH(demand!N$1,Overzicht!$B:$B,0),5),Verdeelsleutels_percentage!$1:$1,0)))</f>
        <v>3.7075659718499673E-2</v>
      </c>
      <c r="O307">
        <f>PRODUCT(INDEX(Overzicht!$B$2:$E$35,MATCH(demand!O$1,Overzicht!$B$2:$B$35,0),4),INDEX(Verdeelsleutels_percentage!$A:$AB,MATCH(demand!$C307,Verdeelsleutels_percentage!$C:$C,0),MATCH(INDEX(Overzicht!$B$1:$F$35,MATCH(demand!O$1,Overzicht!$B:$B,0),5),Verdeelsleutels_percentage!$1:$1,0)))</f>
        <v>0</v>
      </c>
      <c r="P307">
        <f>PRODUCT(INDEX(Overzicht!$B$2:$E$35,MATCH(demand!P$1,Overzicht!$B$2:$B$35,0),4),INDEX(Verdeelsleutels_percentage!$A:$AB,MATCH(demand!$C307,Verdeelsleutels_percentage!$C:$C,0),MATCH(INDEX(Overzicht!$B$1:$F$35,MATCH(demand!P$1,Overzicht!$B:$B,0),5),Verdeelsleutels_percentage!$1:$1,0)))</f>
        <v>9.7112607672994594E-2</v>
      </c>
      <c r="Q307">
        <f>PRODUCT(INDEX(Overzicht!$B$2:$E$35,MATCH(demand!Q$1,Overzicht!$B$2:$B$35,0),4),INDEX(Verdeelsleutels_percentage!$A:$AB,MATCH(demand!$C307,Verdeelsleutels_percentage!$C:$C,0),MATCH(INDEX(Overzicht!$B$1:$F$35,MATCH(demand!Q$1,Overzicht!$B:$B,0),5),Verdeelsleutels_percentage!$1:$1,0)))</f>
        <v>1.6056659834767211E-2</v>
      </c>
      <c r="R307">
        <f>PRODUCT(INDEX(Overzicht!$B$2:$E$35,MATCH(demand!R$1,Overzicht!$B$2:$B$35,0),4),INDEX(Verdeelsleutels_percentage!$A:$AB,MATCH(demand!$C307,Verdeelsleutels_percentage!$C:$C,0),MATCH(INDEX(Overzicht!$B$1:$F$35,MATCH(demand!R$1,Overzicht!$B:$B,0),5),Verdeelsleutels_percentage!$1:$1,0)))</f>
        <v>2.8732970230636061E-3</v>
      </c>
      <c r="S307">
        <f>PRODUCT(INDEX(Overzicht!$B$2:$E$35,MATCH(demand!S$1,Overzicht!$B$2:$B$35,0),4),INDEX(Verdeelsleutels_percentage!$A:$AB,MATCH(demand!$C307,Verdeelsleutels_percentage!$C:$C,0),MATCH(INDEX(Overzicht!$B$1:$F$35,MATCH(demand!S$1,Overzicht!$B:$B,0),5),Verdeelsleutels_percentage!$1:$1,0)))</f>
        <v>2.2084949667469288E-2</v>
      </c>
      <c r="T307">
        <f>PRODUCT(INDEX(Overzicht!$B$2:$E$35,MATCH(demand!T$1,Overzicht!$B$2:$B$35,0),4),INDEX(Verdeelsleutels_percentage!$A:$AB,MATCH(demand!$C307,Verdeelsleutels_percentage!$C:$C,0),MATCH(INDEX(Overzicht!$B$1:$F$35,MATCH(demand!T$1,Overzicht!$B:$B,0),5),Verdeelsleutels_percentage!$1:$1,0)))</f>
        <v>1.8028530340791254E-2</v>
      </c>
      <c r="U307">
        <f>PRODUCT(INDEX(Overzicht!$B$2:$E$35,MATCH(demand!U$1,Overzicht!$B$2:$B$35,0),4),INDEX(Verdeelsleutels_percentage!$A:$AB,MATCH(demand!$C307,Verdeelsleutels_percentage!$C:$C,0),MATCH(INDEX(Overzicht!$B$1:$F$35,MATCH(demand!U$1,Overzicht!$B:$B,0),5),Verdeelsleutels_percentage!$1:$1,0)))</f>
        <v>5.6339157314972667E-2</v>
      </c>
      <c r="V307">
        <f>PRODUCT(INDEX(Overzicht!$B$2:$E$35,MATCH(demand!V$1,Overzicht!$B$2:$B$35,0),4),INDEX(Verdeelsleutels_percentage!$A:$AB,MATCH(demand!$C307,Verdeelsleutels_percentage!$C:$C,0),MATCH(INDEX(Overzicht!$B$1:$F$35,MATCH(demand!V$1,Overzicht!$B:$B,0),5),Verdeelsleutels_percentage!$1:$1,0)))</f>
        <v>4.9578458437175956E-3</v>
      </c>
      <c r="W307">
        <f>PRODUCT(INDEX(Overzicht!$B$2:$E$35,MATCH(demand!W$1,Overzicht!$B$2:$B$35,0),4),INDEX(Verdeelsleutels_percentage!$A:$AB,MATCH(demand!$C307,Verdeelsleutels_percentage!$C:$C,0),MATCH(INDEX(Overzicht!$B$1:$F$35,MATCH(demand!W$1,Overzicht!$B:$B,0),5),Verdeelsleutels_percentage!$1:$1,0)))</f>
        <v>5.4085591022373758E-2</v>
      </c>
      <c r="X307">
        <f>PRODUCT(INDEX(Overzicht!$B$2:$E$35,MATCH(demand!X$1,Overzicht!$B$2:$B$35,0),4),INDEX(Verdeelsleutels_percentage!$A:$AB,MATCH(demand!$C307,Verdeelsleutels_percentage!$C:$C,0),MATCH(INDEX(Overzicht!$B$1:$F$35,MATCH(demand!X$1,Overzicht!$B:$B,0),5),Verdeelsleutels_percentage!$1:$1,0)))</f>
        <v>1.9853488440237935E-2</v>
      </c>
      <c r="Y307">
        <f>PRODUCT(INDEX(Overzicht!$B$2:$E$35,MATCH(demand!Y$1,Overzicht!$B$2:$B$35,0),4),INDEX(Verdeelsleutels_percentage!$A:$AB,MATCH(demand!$C307,Verdeelsleutels_percentage!$C:$C,0),MATCH(INDEX(Overzicht!$B$1:$F$35,MATCH(demand!Y$1,Overzicht!$B:$B,0),5),Verdeelsleutels_percentage!$1:$1,0)))</f>
        <v>4.1868415792573231E-6</v>
      </c>
      <c r="Z307">
        <f>PRODUCT(INDEX(Overzicht!$B$2:$E$35,MATCH(demand!Z$1,Overzicht!$B$2:$B$35,0),4),INDEX(Verdeelsleutels_percentage!$A:$AB,MATCH(demand!$C307,Verdeelsleutels_percentage!$C:$C,0),MATCH(INDEX(Overzicht!$B$1:$F$35,MATCH(demand!Z$1,Overzicht!$B:$B,0),5),Verdeelsleutels_percentage!$1:$1,0)))</f>
        <v>0</v>
      </c>
      <c r="AA307">
        <f>PRODUCT(INDEX(Overzicht!$B$2:$E$35,MATCH(demand!AA$1,Overzicht!$B$2:$B$35,0),4),INDEX(Verdeelsleutels_percentage!$A:$AB,MATCH(demand!$C307,Verdeelsleutels_percentage!$C:$C,0),MATCH(INDEX(Overzicht!$B$1:$F$35,MATCH(demand!AA$1,Overzicht!$B:$B,0),5),Verdeelsleutels_percentage!$1:$1,0)))</f>
        <v>9.7937814719469549E-5</v>
      </c>
      <c r="AB307">
        <f>PRODUCT(INDEX(Overzicht!$B$2:$E$35,MATCH(demand!AB$1,Overzicht!$B$2:$B$35,0),4),INDEX(Verdeelsleutels_percentage!$A:$AB,MATCH(demand!$C307,Verdeelsleutels_percentage!$C:$C,0),MATCH(INDEX(Overzicht!$B$1:$F$35,MATCH(demand!AB$1,Overzicht!$B:$B,0),5),Verdeelsleutels_percentage!$1:$1,0)))</f>
        <v>3.9841534628006901E-2</v>
      </c>
      <c r="AC307">
        <f>PRODUCT(INDEX(Overzicht!$B$2:$E$35,MATCH(demand!AC$1,Overzicht!$B$2:$B$35,0),4),INDEX(Verdeelsleutels_percentage!$A:$AB,MATCH(demand!$C307,Verdeelsleutels_percentage!$C:$C,0),MATCH(INDEX(Overzicht!$B$1:$F$35,MATCH(demand!AC$1,Overzicht!$B:$B,0),5),Verdeelsleutels_percentage!$1:$1,0)))</f>
        <v>3.7827381742315393E-3</v>
      </c>
      <c r="AD307">
        <f>PRODUCT(INDEX(Overzicht!$B$2:$E$35,MATCH(demand!AD$1,Overzicht!$B$2:$B$35,0),4),INDEX(Verdeelsleutels_percentage!$A:$AB,MATCH(demand!$C307,Verdeelsleutels_percentage!$C:$C,0),MATCH(INDEX(Overzicht!$B$1:$F$35,MATCH(demand!AD$1,Overzicht!$B:$B,0),5),Verdeelsleutels_percentage!$1:$1,0)))</f>
        <v>0</v>
      </c>
      <c r="AE307">
        <f>PRODUCT(INDEX(Overzicht!$B$2:$E$35,MATCH(demand!AE$1,Overzicht!$B$2:$B$35,0),4),INDEX(Verdeelsleutels_percentage!$A:$AB,MATCH(demand!$C307,Verdeelsleutels_percentage!$C:$C,0),MATCH(INDEX(Overzicht!$B$1:$F$35,MATCH(demand!AE$1,Overzicht!$B:$B,0),5),Verdeelsleutels_percentage!$1:$1,0)))</f>
        <v>0</v>
      </c>
      <c r="AF307">
        <f>PRODUCT(INDEX(Overzicht!$B$2:$E$35,MATCH(demand!AF$1,Overzicht!$B$2:$B$35,0),4),INDEX(Verdeelsleutels_percentage!$A:$AB,MATCH(demand!$C307,Verdeelsleutels_percentage!$C:$C,0),MATCH(INDEX(Overzicht!$B$1:$F$35,MATCH(demand!AF$1,Overzicht!$B:$B,0),5),Verdeelsleutels_percentage!$1:$1,0)))</f>
        <v>0</v>
      </c>
      <c r="AG307">
        <f>PRODUCT(INDEX(Overzicht!$B$2:$E$35,MATCH(demand!AG$1,Overzicht!$B$2:$B$35,0),4),INDEX(Verdeelsleutels_percentage!$A:$AB,MATCH(demand!$C307,Verdeelsleutels_percentage!$C:$C,0),MATCH(INDEX(Overzicht!$B$1:$F$35,MATCH(demand!AG$1,Overzicht!$B:$B,0),5),Verdeelsleutels_percentage!$1:$1,0)))</f>
        <v>0</v>
      </c>
      <c r="AH307">
        <f>PRODUCT(INDEX(Overzicht!$B$2:$E$35,MATCH(demand!AH$1,Overzicht!$B$2:$B$35,0),4),INDEX(Verdeelsleutels_percentage!$A:$AB,MATCH(demand!$C307,Verdeelsleutels_percentage!$C:$C,0),MATCH(INDEX(Overzicht!$B$1:$F$35,MATCH(demand!AH$1,Overzicht!$B:$B,0),5),Verdeelsleutels_percentage!$1:$1,0)))</f>
        <v>1.2731915913531042E-3</v>
      </c>
      <c r="AI307">
        <f>PRODUCT(INDEX(Overzicht!$B$2:$E$35,MATCH(demand!AI$1,Overzicht!$B$2:$B$35,0),4),INDEX(Verdeelsleutels_percentage!$A:$AB,MATCH(demand!$C307,Verdeelsleutels_percentage!$C:$C,0),MATCH(INDEX(Overzicht!$B$1:$F$35,MATCH(demand!AI$1,Overzicht!$B:$B,0),5),Verdeelsleutels_percentage!$1:$1,0)))</f>
        <v>1.958756294389391E-4</v>
      </c>
      <c r="AJ307">
        <f>PRODUCT(INDEX(Overzicht!$B$2:$E$35,MATCH(demand!AJ$1,Overzicht!$B$2:$B$35,0),4),INDEX(Verdeelsleutels_percentage!$A:$AB,MATCH(demand!$C307,Verdeelsleutels_percentage!$C:$C,0),MATCH(INDEX(Overzicht!$B$1:$F$35,MATCH(demand!AJ$1,Overzicht!$B:$B,0),5),Verdeelsleutels_percentage!$1:$1,0)))</f>
        <v>0</v>
      </c>
      <c r="AK307">
        <f>PRODUCT(INDEX(Overzicht!$B$2:$E$35,MATCH(demand!AK$1,Overzicht!$B$2:$B$35,0),4),INDEX(Verdeelsleutels_percentage!$A:$AB,MATCH(demand!$C307,Verdeelsleutels_percentage!$C:$C,0),MATCH(INDEX(Overzicht!$B$1:$F$35,MATCH(demand!AK$1,Overzicht!$B:$B,0),5),Verdeelsleutels_percentage!$1:$1,0)))</f>
        <v>7.0311268329085888E-4</v>
      </c>
      <c r="AL307">
        <f>PRODUCT(INDEX(Overzicht!$B$2:$E$35,MATCH(demand!AL$1,Overzicht!$B$2:$B$35,0),4),INDEX(Verdeelsleutels_percentage!$A:$AB,MATCH(demand!$C307,Verdeelsleutels_percentage!$C:$C,0),MATCH(INDEX(Overzicht!$B$1:$F$35,MATCH(demand!AL$1,Overzicht!$B:$B,0),5),Verdeelsleutels_percentage!$1:$1,0)))</f>
        <v>9.0142651703956269E-3</v>
      </c>
      <c r="AM307">
        <f>PRODUCT(INDEX(Overzicht!$B$2:$E$35,MATCH(demand!AM$1,Overzicht!$B$2:$B$35,0),4),INDEX(Verdeelsleutels_percentage!$A:$AB,MATCH(demand!$C307,Verdeelsleutels_percentage!$C:$C,0),MATCH(INDEX(Overzicht!$B$1:$F$35,MATCH(demand!AM$1,Overzicht!$B:$B,0),5),Verdeelsleutels_percentage!$1:$1,0)))</f>
        <v>1.8028530340791254E-2</v>
      </c>
      <c r="AN307">
        <f>PRODUCT(INDEX(Overzicht!$B$2:$E$35,MATCH(demand!AN$1,Overzicht!$B$2:$B$35,0),4),INDEX(Verdeelsleutels_percentage!$A:$AB,MATCH(demand!$C307,Verdeelsleutels_percentage!$C:$C,0),MATCH(INDEX(Overzicht!$B$1:$F$35,MATCH(demand!AN$1,Overzicht!$B:$B,0),5),Verdeelsleutels_percentage!$1:$1,0)))</f>
        <v>9.0142651703956269E-3</v>
      </c>
      <c r="AO307">
        <f>PRODUCT(INDEX(Overzicht!$B$2:$E$35,MATCH(demand!AO$1,Overzicht!$B$2:$B$35,0),4),INDEX(Verdeelsleutels_percentage!$A:$AB,MATCH(demand!$C307,Verdeelsleutels_percentage!$C:$C,0),MATCH(INDEX(Overzicht!$B$1:$F$35,MATCH(demand!AO$1,Overzicht!$B:$B,0),5),Verdeelsleutels_percentage!$1:$1,0)))</f>
        <v>3.1549928096384697E-2</v>
      </c>
    </row>
    <row r="308" spans="2:41">
      <c r="B308" t="str">
        <f>INDEX('ETLocal datasets'!B:C,MATCH(C308,'ETLocal datasets'!C:C,0),1)</f>
        <v>GM1507</v>
      </c>
      <c r="C308" t="str">
        <f>'ETLocal datasets'!C291</f>
        <v>Horst aan de Maas</v>
      </c>
      <c r="D308">
        <f t="shared" si="22"/>
        <v>8.3976955417906229E-2</v>
      </c>
      <c r="E308">
        <f t="shared" si="23"/>
        <v>0.19594186027405991</v>
      </c>
      <c r="F308">
        <f t="shared" si="24"/>
        <v>2.5694439984161703E-2</v>
      </c>
      <c r="G308">
        <f t="shared" si="25"/>
        <v>5.2857133681704076E-2</v>
      </c>
      <c r="H308">
        <f>PRODUCT(INDEX(Overzicht!$B$2:$E$35,MATCH(demand!H$1,Overzicht!$B$2:$B$35,0),4),INDEX(Verdeelsleutels_percentage!$A:$AB,MATCH(demand!$C308,Verdeelsleutels_percentage!$C:$C,0),MATCH(INDEX(Overzicht!$B$1:$F$35,MATCH(demand!H$1,Overzicht!$B:$B,0),5),Verdeelsleutels_percentage!$1:$1,0)))</f>
        <v>2.5694439984161703E-2</v>
      </c>
      <c r="I308">
        <f>PRODUCT(INDEX(Overzicht!$B$2:$E$35,MATCH(demand!I$1,Overzicht!$B$2:$B$35,0),4),INDEX(Verdeelsleutels_percentage!$A:$AB,MATCH(demand!$C308,Verdeelsleutels_percentage!$C:$C,0),MATCH(INDEX(Overzicht!$B$1:$F$35,MATCH(demand!I$1,Overzicht!$B:$B,0),5),Verdeelsleutels_percentage!$1:$1,0)))</f>
        <v>2.7785519016570396E-2</v>
      </c>
      <c r="J308">
        <f>PRODUCT(INDEX(Overzicht!$B$2:$E$35,MATCH(demand!J$1,Overzicht!$B$2:$B$35,0),4),INDEX(Verdeelsleutels_percentage!$A:$AB,MATCH(demand!$C308,Verdeelsleutels_percentage!$C:$C,0),MATCH(INDEX(Overzicht!$B$1:$F$35,MATCH(demand!J$1,Overzicht!$B:$B,0),5),Verdeelsleutels_percentage!$1:$1,0)))</f>
        <v>5.8730148535226746E-3</v>
      </c>
      <c r="K308">
        <f>PRODUCT(INDEX(Overzicht!$B$2:$E$35,MATCH(demand!K$1,Overzicht!$B$2:$B$35,0),4),INDEX(Verdeelsleutels_percentage!$A:$AB,MATCH(demand!$C308,Verdeelsleutels_percentage!$C:$C,0),MATCH(INDEX(Overzicht!$B$1:$F$35,MATCH(demand!K$1,Overzicht!$B:$B,0),5),Verdeelsleutels_percentage!$1:$1,0)))</f>
        <v>3.2416438852665465E-3</v>
      </c>
      <c r="L308">
        <f>PRODUCT(INDEX(Overzicht!$B$2:$E$35,MATCH(demand!L$1,Overzicht!$B$2:$B$35,0),4),INDEX(Verdeelsleutels_percentage!$A:$AB,MATCH(demand!$C308,Verdeelsleutels_percentage!$C:$C,0),MATCH(INDEX(Overzicht!$B$1:$F$35,MATCH(demand!L$1,Overzicht!$B:$B,0),5),Verdeelsleutels_percentage!$1:$1,0)))</f>
        <v>8.8095222802840132E-3</v>
      </c>
      <c r="M308">
        <f>PRODUCT(INDEX(Overzicht!$B$2:$E$35,MATCH(demand!M$1,Overzicht!$B$2:$B$35,0),4),INDEX(Verdeelsleutels_percentage!$A:$AB,MATCH(demand!$C308,Verdeelsleutels_percentage!$C:$C,0),MATCH(INDEX(Overzicht!$B$1:$F$35,MATCH(demand!M$1,Overzicht!$B:$B,0),5),Verdeelsleutels_percentage!$1:$1,0)))</f>
        <v>1.3194047357566446E-2</v>
      </c>
      <c r="N308">
        <f>PRODUCT(INDEX(Overzicht!$B$2:$E$35,MATCH(demand!N$1,Overzicht!$B$2:$B$35,0),4),INDEX(Verdeelsleutels_percentage!$A:$AB,MATCH(demand!$C308,Verdeelsleutels_percentage!$C:$C,0),MATCH(INDEX(Overzicht!$B$1:$F$35,MATCH(demand!N$1,Overzicht!$B:$B,0),5),Verdeelsleutels_percentage!$1:$1,0)))</f>
        <v>8.7963826074218238E-2</v>
      </c>
      <c r="O308">
        <f>PRODUCT(INDEX(Overzicht!$B$2:$E$35,MATCH(demand!O$1,Overzicht!$B$2:$B$35,0),4),INDEX(Verdeelsleutels_percentage!$A:$AB,MATCH(demand!$C308,Verdeelsleutels_percentage!$C:$C,0),MATCH(INDEX(Overzicht!$B$1:$F$35,MATCH(demand!O$1,Overzicht!$B:$B,0),5),Verdeelsleutels_percentage!$1:$1,0)))</f>
        <v>0</v>
      </c>
      <c r="P308">
        <f>PRODUCT(INDEX(Overzicht!$B$2:$E$35,MATCH(demand!P$1,Overzicht!$B$2:$B$35,0),4),INDEX(Verdeelsleutels_percentage!$A:$AB,MATCH(demand!$C308,Verdeelsleutels_percentage!$C:$C,0),MATCH(INDEX(Overzicht!$B$1:$F$35,MATCH(demand!P$1,Overzicht!$B:$B,0),5),Verdeelsleutels_percentage!$1:$1,0)))</f>
        <v>1.9589538369433307E-2</v>
      </c>
      <c r="Q308">
        <f>PRODUCT(INDEX(Overzicht!$B$2:$E$35,MATCH(demand!Q$1,Overzicht!$B$2:$B$35,0),4),INDEX(Verdeelsleutels_percentage!$A:$AB,MATCH(demand!$C308,Verdeelsleutels_percentage!$C:$C,0),MATCH(INDEX(Overzicht!$B$1:$F$35,MATCH(demand!Q$1,Overzicht!$B:$B,0),5),Verdeelsleutels_percentage!$1:$1,0)))</f>
        <v>8.71775642319772E-3</v>
      </c>
      <c r="R308">
        <f>PRODUCT(INDEX(Overzicht!$B$2:$E$35,MATCH(demand!R$1,Overzicht!$B$2:$B$35,0),4),INDEX(Verdeelsleutels_percentage!$A:$AB,MATCH(demand!$C308,Verdeelsleutels_percentage!$C:$C,0),MATCH(INDEX(Overzicht!$B$1:$F$35,MATCH(demand!R$1,Overzicht!$B:$B,0),5),Verdeelsleutels_percentage!$1:$1,0)))</f>
        <v>1.5600195704669605E-3</v>
      </c>
      <c r="S308">
        <f>PRODUCT(INDEX(Overzicht!$B$2:$E$35,MATCH(demand!S$1,Overzicht!$B$2:$B$35,0),4),INDEX(Verdeelsleutels_percentage!$A:$AB,MATCH(demand!$C308,Verdeelsleutels_percentage!$C:$C,0),MATCH(INDEX(Overzicht!$B$1:$F$35,MATCH(demand!S$1,Overzicht!$B:$B,0),5),Verdeelsleutels_percentage!$1:$1,0)))</f>
        <v>1.1990738659275463E-2</v>
      </c>
      <c r="T308">
        <f>PRODUCT(INDEX(Overzicht!$B$2:$E$35,MATCH(demand!T$1,Overzicht!$B$2:$B$35,0),4),INDEX(Verdeelsleutels_percentage!$A:$AB,MATCH(demand!$C308,Verdeelsleutels_percentage!$C:$C,0),MATCH(INDEX(Overzicht!$B$1:$F$35,MATCH(demand!T$1,Overzicht!$B:$B,0),5),Verdeelsleutels_percentage!$1:$1,0)))</f>
        <v>9.7883580892044585E-3</v>
      </c>
      <c r="U308">
        <f>PRODUCT(INDEX(Overzicht!$B$2:$E$35,MATCH(demand!U$1,Overzicht!$B$2:$B$35,0),4),INDEX(Verdeelsleutels_percentage!$A:$AB,MATCH(demand!$C308,Verdeelsleutels_percentage!$C:$C,0),MATCH(INDEX(Overzicht!$B$1:$F$35,MATCH(demand!U$1,Overzicht!$B:$B,0),5),Verdeelsleutels_percentage!$1:$1,0)))</f>
        <v>3.0588619028763933E-2</v>
      </c>
      <c r="V308">
        <f>PRODUCT(INDEX(Overzicht!$B$2:$E$35,MATCH(demand!V$1,Overzicht!$B$2:$B$35,0),4),INDEX(Verdeelsleutels_percentage!$A:$AB,MATCH(demand!$C308,Verdeelsleutels_percentage!$C:$C,0),MATCH(INDEX(Overzicht!$B$1:$F$35,MATCH(demand!V$1,Overzicht!$B:$B,0),5),Verdeelsleutels_percentage!$1:$1,0)))</f>
        <v>2.6917984745312264E-3</v>
      </c>
      <c r="W308">
        <f>PRODUCT(INDEX(Overzicht!$B$2:$E$35,MATCH(demand!W$1,Overzicht!$B$2:$B$35,0),4),INDEX(Verdeelsleutels_percentage!$A:$AB,MATCH(demand!$C308,Verdeelsleutels_percentage!$C:$C,0),MATCH(INDEX(Overzicht!$B$1:$F$35,MATCH(demand!W$1,Overzicht!$B:$B,0),5),Verdeelsleutels_percentage!$1:$1,0)))</f>
        <v>2.9365074267613374E-2</v>
      </c>
      <c r="X308">
        <f>PRODUCT(INDEX(Overzicht!$B$2:$E$35,MATCH(demand!X$1,Overzicht!$B$2:$B$35,0),4),INDEX(Verdeelsleutels_percentage!$A:$AB,MATCH(demand!$C308,Verdeelsleutels_percentage!$C:$C,0),MATCH(INDEX(Overzicht!$B$1:$F$35,MATCH(demand!X$1,Overzicht!$B:$B,0),5),Verdeelsleutels_percentage!$1:$1,0)))</f>
        <v>1.606206229671521E-2</v>
      </c>
      <c r="Y308">
        <f>PRODUCT(INDEX(Overzicht!$B$2:$E$35,MATCH(demand!Y$1,Overzicht!$B$2:$B$35,0),4),INDEX(Verdeelsleutels_percentage!$A:$AB,MATCH(demand!$C308,Verdeelsleutels_percentage!$C:$C,0),MATCH(INDEX(Overzicht!$B$1:$F$35,MATCH(demand!Y$1,Overzicht!$B:$B,0),5),Verdeelsleutels_percentage!$1:$1,0)))</f>
        <v>5.0497492081847073E-6</v>
      </c>
      <c r="Z308">
        <f>PRODUCT(INDEX(Overzicht!$B$2:$E$35,MATCH(demand!Z$1,Overzicht!$B$2:$B$35,0),4),INDEX(Verdeelsleutels_percentage!$A:$AB,MATCH(demand!$C308,Verdeelsleutels_percentage!$C:$C,0),MATCH(INDEX(Overzicht!$B$1:$F$35,MATCH(demand!Z$1,Overzicht!$B:$B,0),5),Verdeelsleutels_percentage!$1:$1,0)))</f>
        <v>0</v>
      </c>
      <c r="AA308">
        <f>PRODUCT(INDEX(Overzicht!$B$2:$E$35,MATCH(demand!AA$1,Overzicht!$B$2:$B$35,0),4),INDEX(Verdeelsleutels_percentage!$A:$AB,MATCH(demand!$C308,Verdeelsleutels_percentage!$C:$C,0),MATCH(INDEX(Overzicht!$B$1:$F$35,MATCH(demand!AA$1,Overzicht!$B:$B,0),5),Verdeelsleutels_percentage!$1:$1,0)))</f>
        <v>1.1812278849554873E-4</v>
      </c>
      <c r="AB308">
        <f>PRODUCT(INDEX(Overzicht!$B$2:$E$35,MATCH(demand!AB$1,Overzicht!$B$2:$B$35,0),4),INDEX(Verdeelsleutels_percentage!$A:$AB,MATCH(demand!$C308,Verdeelsleutels_percentage!$C:$C,0),MATCH(INDEX(Overzicht!$B$1:$F$35,MATCH(demand!AB$1,Overzicht!$B:$B,0),5),Verdeelsleutels_percentage!$1:$1,0)))</f>
        <v>1.4091487870467557E-2</v>
      </c>
      <c r="AC308">
        <f>PRODUCT(INDEX(Overzicht!$B$2:$E$35,MATCH(demand!AC$1,Overzicht!$B$2:$B$35,0),4),INDEX(Verdeelsleutels_percentage!$A:$AB,MATCH(demand!$C308,Verdeelsleutels_percentage!$C:$C,0),MATCH(INDEX(Overzicht!$B$1:$F$35,MATCH(demand!AC$1,Overzicht!$B:$B,0),5),Verdeelsleutels_percentage!$1:$1,0)))</f>
        <v>2.4798196914400414E-3</v>
      </c>
      <c r="AD308">
        <f>PRODUCT(INDEX(Overzicht!$B$2:$E$35,MATCH(demand!AD$1,Overzicht!$B$2:$B$35,0),4),INDEX(Verdeelsleutels_percentage!$A:$AB,MATCH(demand!$C308,Verdeelsleutels_percentage!$C:$C,0),MATCH(INDEX(Overzicht!$B$1:$F$35,MATCH(demand!AD$1,Overzicht!$B:$B,0),5),Verdeelsleutels_percentage!$1:$1,0)))</f>
        <v>0</v>
      </c>
      <c r="AE308">
        <f>PRODUCT(INDEX(Overzicht!$B$2:$E$35,MATCH(demand!AE$1,Overzicht!$B$2:$B$35,0),4),INDEX(Verdeelsleutels_percentage!$A:$AB,MATCH(demand!$C308,Verdeelsleutels_percentage!$C:$C,0),MATCH(INDEX(Overzicht!$B$1:$F$35,MATCH(demand!AE$1,Overzicht!$B:$B,0),5),Verdeelsleutels_percentage!$1:$1,0)))</f>
        <v>0</v>
      </c>
      <c r="AF308">
        <f>PRODUCT(INDEX(Overzicht!$B$2:$E$35,MATCH(demand!AF$1,Overzicht!$B$2:$B$35,0),4),INDEX(Verdeelsleutels_percentage!$A:$AB,MATCH(demand!$C308,Verdeelsleutels_percentage!$C:$C,0),MATCH(INDEX(Overzicht!$B$1:$F$35,MATCH(demand!AF$1,Overzicht!$B:$B,0),5),Verdeelsleutels_percentage!$1:$1,0)))</f>
        <v>0</v>
      </c>
      <c r="AG308">
        <f>PRODUCT(INDEX(Overzicht!$B$2:$E$35,MATCH(demand!AG$1,Overzicht!$B$2:$B$35,0),4),INDEX(Verdeelsleutels_percentage!$A:$AB,MATCH(demand!$C308,Verdeelsleutels_percentage!$C:$C,0),MATCH(INDEX(Overzicht!$B$1:$F$35,MATCH(demand!AG$1,Overzicht!$B:$B,0),5),Verdeelsleutels_percentage!$1:$1,0)))</f>
        <v>0</v>
      </c>
      <c r="AH308">
        <f>PRODUCT(INDEX(Overzicht!$B$2:$E$35,MATCH(demand!AH$1,Overzicht!$B$2:$B$35,0),4),INDEX(Verdeelsleutels_percentage!$A:$AB,MATCH(demand!$C308,Verdeelsleutels_percentage!$C:$C,0),MATCH(INDEX(Overzicht!$B$1:$F$35,MATCH(demand!AH$1,Overzicht!$B:$B,0),5),Verdeelsleutels_percentage!$1:$1,0)))</f>
        <v>1.5355962504421334E-3</v>
      </c>
      <c r="AI308">
        <f>PRODUCT(INDEX(Overzicht!$B$2:$E$35,MATCH(demand!AI$1,Overzicht!$B$2:$B$35,0),4),INDEX(Verdeelsleutels_percentage!$A:$AB,MATCH(demand!$C308,Verdeelsleutels_percentage!$C:$C,0),MATCH(INDEX(Overzicht!$B$1:$F$35,MATCH(demand!AI$1,Overzicht!$B:$B,0),5),Verdeelsleutels_percentage!$1:$1,0)))</f>
        <v>2.3624557699109745E-4</v>
      </c>
      <c r="AJ308">
        <f>PRODUCT(INDEX(Overzicht!$B$2:$E$35,MATCH(demand!AJ$1,Overzicht!$B$2:$B$35,0),4),INDEX(Verdeelsleutels_percentage!$A:$AB,MATCH(demand!$C308,Verdeelsleutels_percentage!$C:$C,0),MATCH(INDEX(Overzicht!$B$1:$F$35,MATCH(demand!AJ$1,Overzicht!$B:$B,0),5),Verdeelsleutels_percentage!$1:$1,0)))</f>
        <v>0</v>
      </c>
      <c r="AK308">
        <f>PRODUCT(INDEX(Overzicht!$B$2:$E$35,MATCH(demand!AK$1,Overzicht!$B$2:$B$35,0),4),INDEX(Verdeelsleutels_percentage!$A:$AB,MATCH(demand!$C308,Verdeelsleutels_percentage!$C:$C,0),MATCH(INDEX(Overzicht!$B$1:$F$35,MATCH(demand!AK$1,Overzicht!$B:$B,0),5),Verdeelsleutels_percentage!$1:$1,0)))</f>
        <v>3.8174596547897391E-4</v>
      </c>
      <c r="AL308">
        <f>PRODUCT(INDEX(Overzicht!$B$2:$E$35,MATCH(demand!AL$1,Overzicht!$B$2:$B$35,0),4),INDEX(Verdeelsleutels_percentage!$A:$AB,MATCH(demand!$C308,Verdeelsleutels_percentage!$C:$C,0),MATCH(INDEX(Overzicht!$B$1:$F$35,MATCH(demand!AL$1,Overzicht!$B:$B,0),5),Verdeelsleutels_percentage!$1:$1,0)))</f>
        <v>4.8941790446022293E-3</v>
      </c>
      <c r="AM308">
        <f>PRODUCT(INDEX(Overzicht!$B$2:$E$35,MATCH(demand!AM$1,Overzicht!$B$2:$B$35,0),4),INDEX(Verdeelsleutels_percentage!$A:$AB,MATCH(demand!$C308,Verdeelsleutels_percentage!$C:$C,0),MATCH(INDEX(Overzicht!$B$1:$F$35,MATCH(demand!AM$1,Overzicht!$B:$B,0),5),Verdeelsleutels_percentage!$1:$1,0)))</f>
        <v>9.7883580892044585E-3</v>
      </c>
      <c r="AN308">
        <f>PRODUCT(INDEX(Overzicht!$B$2:$E$35,MATCH(demand!AN$1,Overzicht!$B$2:$B$35,0),4),INDEX(Verdeelsleutels_percentage!$A:$AB,MATCH(demand!$C308,Verdeelsleutels_percentage!$C:$C,0),MATCH(INDEX(Overzicht!$B$1:$F$35,MATCH(demand!AN$1,Overzicht!$B:$B,0),5),Verdeelsleutels_percentage!$1:$1,0)))</f>
        <v>4.8941790446022293E-3</v>
      </c>
      <c r="AO308">
        <f>PRODUCT(INDEX(Overzicht!$B$2:$E$35,MATCH(demand!AO$1,Overzicht!$B$2:$B$35,0),4),INDEX(Verdeelsleutels_percentage!$A:$AB,MATCH(demand!$C308,Verdeelsleutels_percentage!$C:$C,0),MATCH(INDEX(Overzicht!$B$1:$F$35,MATCH(demand!AO$1,Overzicht!$B:$B,0),5),Verdeelsleutels_percentage!$1:$1,0)))</f>
        <v>1.7129626656107802E-2</v>
      </c>
    </row>
    <row r="309" spans="2:41">
      <c r="B309" t="str">
        <f>INDEX('ETLocal datasets'!B:C,MATCH(C309,'ETLocal datasets'!C:C,0),1)</f>
        <v>GM1509</v>
      </c>
      <c r="C309" t="str">
        <f>'ETLocal datasets'!C292</f>
        <v>Oude IJsselstreek</v>
      </c>
      <c r="D309">
        <f t="shared" si="22"/>
        <v>5.233090568380961E-2</v>
      </c>
      <c r="E309">
        <f t="shared" si="23"/>
        <v>0.12009826943057306</v>
      </c>
      <c r="F309">
        <f t="shared" si="24"/>
        <v>2.3982327906524197E-2</v>
      </c>
      <c r="G309">
        <f t="shared" si="25"/>
        <v>4.9335074550564066E-2</v>
      </c>
      <c r="H309">
        <f>PRODUCT(INDEX(Overzicht!$B$2:$E$35,MATCH(demand!H$1,Overzicht!$B$2:$B$35,0),4),INDEX(Verdeelsleutels_percentage!$A:$AB,MATCH(demand!$C309,Verdeelsleutels_percentage!$C:$C,0),MATCH(INDEX(Overzicht!$B$1:$F$35,MATCH(demand!H$1,Overzicht!$B:$B,0),5),Verdeelsleutels_percentage!$1:$1,0)))</f>
        <v>2.3982327906524197E-2</v>
      </c>
      <c r="I309">
        <f>PRODUCT(INDEX(Overzicht!$B$2:$E$35,MATCH(demand!I$1,Overzicht!$B$2:$B$35,0),4),INDEX(Verdeelsleutels_percentage!$A:$AB,MATCH(demand!$C309,Verdeelsleutels_percentage!$C:$C,0),MATCH(INDEX(Overzicht!$B$1:$F$35,MATCH(demand!I$1,Overzicht!$B:$B,0),5),Verdeelsleutels_percentage!$1:$1,0)))</f>
        <v>1.5198825606311866E-2</v>
      </c>
      <c r="J309">
        <f>PRODUCT(INDEX(Overzicht!$B$2:$E$35,MATCH(demand!J$1,Overzicht!$B$2:$B$35,0),4),INDEX(Verdeelsleutels_percentage!$A:$AB,MATCH(demand!$C309,Verdeelsleutels_percentage!$C:$C,0),MATCH(INDEX(Overzicht!$B$1:$F$35,MATCH(demand!J$1,Overzicht!$B:$B,0),5),Verdeelsleutels_percentage!$1:$1,0)))</f>
        <v>5.4816749500626741E-3</v>
      </c>
      <c r="K309">
        <f>PRODUCT(INDEX(Overzicht!$B$2:$E$35,MATCH(demand!K$1,Overzicht!$B$2:$B$35,0),4),INDEX(Verdeelsleutels_percentage!$A:$AB,MATCH(demand!$C309,Verdeelsleutels_percentage!$C:$C,0),MATCH(INDEX(Overzicht!$B$1:$F$35,MATCH(demand!K$1,Overzicht!$B:$B,0),5),Verdeelsleutels_percentage!$1:$1,0)))</f>
        <v>1.7731963207363844E-3</v>
      </c>
      <c r="L309">
        <f>PRODUCT(INDEX(Overzicht!$B$2:$E$35,MATCH(demand!L$1,Overzicht!$B$2:$B$35,0),4),INDEX(Verdeelsleutels_percentage!$A:$AB,MATCH(demand!$C309,Verdeelsleutels_percentage!$C:$C,0),MATCH(INDEX(Overzicht!$B$1:$F$35,MATCH(demand!L$1,Overzicht!$B:$B,0),5),Verdeelsleutels_percentage!$1:$1,0)))</f>
        <v>8.2225124250940116E-3</v>
      </c>
      <c r="M309">
        <f>PRODUCT(INDEX(Overzicht!$B$2:$E$35,MATCH(demand!M$1,Overzicht!$B$2:$B$35,0),4),INDEX(Verdeelsleutels_percentage!$A:$AB,MATCH(demand!$C309,Verdeelsleutels_percentage!$C:$C,0),MATCH(INDEX(Overzicht!$B$1:$F$35,MATCH(demand!M$1,Overzicht!$B:$B,0),5),Verdeelsleutels_percentage!$1:$1,0)))</f>
        <v>1.6688334639989262E-2</v>
      </c>
      <c r="N309">
        <f>PRODUCT(INDEX(Overzicht!$B$2:$E$35,MATCH(demand!N$1,Overzicht!$B$2:$B$35,0),4),INDEX(Verdeelsleutels_percentage!$A:$AB,MATCH(demand!$C309,Verdeelsleutels_percentage!$C:$C,0),MATCH(INDEX(Overzicht!$B$1:$F$35,MATCH(demand!N$1,Overzicht!$B:$B,0),5),Verdeelsleutels_percentage!$1:$1,0)))</f>
        <v>3.217678774623129E-2</v>
      </c>
      <c r="O309">
        <f>PRODUCT(INDEX(Overzicht!$B$2:$E$35,MATCH(demand!O$1,Overzicht!$B$2:$B$35,0),4),INDEX(Verdeelsleutels_percentage!$A:$AB,MATCH(demand!$C309,Verdeelsleutels_percentage!$C:$C,0),MATCH(INDEX(Overzicht!$B$1:$F$35,MATCH(demand!O$1,Overzicht!$B:$B,0),5),Verdeelsleutels_percentage!$1:$1,0)))</f>
        <v>0</v>
      </c>
      <c r="P309">
        <f>PRODUCT(INDEX(Overzicht!$B$2:$E$35,MATCH(demand!P$1,Overzicht!$B$2:$B$35,0),4),INDEX(Verdeelsleutels_percentage!$A:$AB,MATCH(demand!$C309,Verdeelsleutels_percentage!$C:$C,0),MATCH(INDEX(Overzicht!$B$1:$F$35,MATCH(demand!P$1,Overzicht!$B:$B,0),5),Verdeelsleutels_percentage!$1:$1,0)))</f>
        <v>1.480849562270517E-3</v>
      </c>
      <c r="Q309">
        <f>PRODUCT(INDEX(Overzicht!$B$2:$E$35,MATCH(demand!Q$1,Overzicht!$B$2:$B$35,0),4),INDEX(Verdeelsleutels_percentage!$A:$AB,MATCH(demand!$C309,Verdeelsleutels_percentage!$C:$C,0),MATCH(INDEX(Overzicht!$B$1:$F$35,MATCH(demand!Q$1,Overzicht!$B:$B,0),5),Verdeelsleutels_percentage!$1:$1,0)))</f>
        <v>8.1368612539992821E-3</v>
      </c>
      <c r="R309">
        <f>PRODUCT(INDEX(Overzicht!$B$2:$E$35,MATCH(demand!R$1,Overzicht!$B$2:$B$35,0),4),INDEX(Verdeelsleutels_percentage!$A:$AB,MATCH(demand!$C309,Verdeelsleutels_percentage!$C:$C,0),MATCH(INDEX(Overzicht!$B$1:$F$35,MATCH(demand!R$1,Overzicht!$B:$B,0),5),Verdeelsleutels_percentage!$1:$1,0)))</f>
        <v>1.4560699086103976E-3</v>
      </c>
      <c r="S309">
        <f>PRODUCT(INDEX(Overzicht!$B$2:$E$35,MATCH(demand!S$1,Overzicht!$B$2:$B$35,0),4),INDEX(Verdeelsleutels_percentage!$A:$AB,MATCH(demand!$C309,Verdeelsleutels_percentage!$C:$C,0),MATCH(INDEX(Overzicht!$B$1:$F$35,MATCH(demand!S$1,Overzicht!$B:$B,0),5),Verdeelsleutels_percentage!$1:$1,0)))</f>
        <v>1.1191753023044627E-2</v>
      </c>
      <c r="T309">
        <f>PRODUCT(INDEX(Overzicht!$B$2:$E$35,MATCH(demand!T$1,Overzicht!$B$2:$B$35,0),4),INDEX(Verdeelsleutels_percentage!$A:$AB,MATCH(demand!$C309,Verdeelsleutels_percentage!$C:$C,0),MATCH(INDEX(Overzicht!$B$1:$F$35,MATCH(demand!T$1,Overzicht!$B:$B,0),5),Verdeelsleutels_percentage!$1:$1,0)))</f>
        <v>9.1361249167711232E-3</v>
      </c>
      <c r="U309">
        <f>PRODUCT(INDEX(Overzicht!$B$2:$E$35,MATCH(demand!U$1,Overzicht!$B$2:$B$35,0),4),INDEX(Verdeelsleutels_percentage!$A:$AB,MATCH(demand!$C309,Verdeelsleutels_percentage!$C:$C,0),MATCH(INDEX(Overzicht!$B$1:$F$35,MATCH(demand!U$1,Overzicht!$B:$B,0),5),Verdeelsleutels_percentage!$1:$1,0)))</f>
        <v>2.8550390364909761E-2</v>
      </c>
      <c r="V309">
        <f>PRODUCT(INDEX(Overzicht!$B$2:$E$35,MATCH(demand!V$1,Overzicht!$B$2:$B$35,0),4),INDEX(Verdeelsleutels_percentage!$A:$AB,MATCH(demand!$C309,Verdeelsleutels_percentage!$C:$C,0),MATCH(INDEX(Overzicht!$B$1:$F$35,MATCH(demand!V$1,Overzicht!$B:$B,0),5),Verdeelsleutels_percentage!$1:$1,0)))</f>
        <v>2.5124343521120591E-3</v>
      </c>
      <c r="W309">
        <f>PRODUCT(INDEX(Overzicht!$B$2:$E$35,MATCH(demand!W$1,Overzicht!$B$2:$B$35,0),4),INDEX(Verdeelsleutels_percentage!$A:$AB,MATCH(demand!$C309,Verdeelsleutels_percentage!$C:$C,0),MATCH(INDEX(Overzicht!$B$1:$F$35,MATCH(demand!W$1,Overzicht!$B:$B,0),5),Verdeelsleutels_percentage!$1:$1,0)))</f>
        <v>2.740837475031337E-2</v>
      </c>
      <c r="X309">
        <f>PRODUCT(INDEX(Overzicht!$B$2:$E$35,MATCH(demand!X$1,Overzicht!$B$2:$B$35,0),4),INDEX(Verdeelsleutels_percentage!$A:$AB,MATCH(demand!$C309,Verdeelsleutels_percentage!$C:$C,0),MATCH(INDEX(Overzicht!$B$1:$F$35,MATCH(demand!X$1,Overzicht!$B:$B,0),5),Verdeelsleutels_percentage!$1:$1,0)))</f>
        <v>3.4128402730975475E-3</v>
      </c>
      <c r="Y309">
        <f>PRODUCT(INDEX(Overzicht!$B$2:$E$35,MATCH(demand!Y$1,Overzicht!$B$2:$B$35,0),4),INDEX(Verdeelsleutels_percentage!$A:$AB,MATCH(demand!$C309,Verdeelsleutels_percentage!$C:$C,0),MATCH(INDEX(Overzicht!$B$1:$F$35,MATCH(demand!Y$1,Overzicht!$B:$B,0),5),Verdeelsleutels_percentage!$1:$1,0)))</f>
        <v>4.2854814411373699E-6</v>
      </c>
      <c r="Z309">
        <f>PRODUCT(INDEX(Overzicht!$B$2:$E$35,MATCH(demand!Z$1,Overzicht!$B$2:$B$35,0),4),INDEX(Verdeelsleutels_percentage!$A:$AB,MATCH(demand!$C309,Verdeelsleutels_percentage!$C:$C,0),MATCH(INDEX(Overzicht!$B$1:$F$35,MATCH(demand!Z$1,Overzicht!$B:$B,0),5),Verdeelsleutels_percentage!$1:$1,0)))</f>
        <v>0</v>
      </c>
      <c r="AA309">
        <f>PRODUCT(INDEX(Overzicht!$B$2:$E$35,MATCH(demand!AA$1,Overzicht!$B$2:$B$35,0),4),INDEX(Verdeelsleutels_percentage!$A:$AB,MATCH(demand!$C309,Verdeelsleutels_percentage!$C:$C,0),MATCH(INDEX(Overzicht!$B$1:$F$35,MATCH(demand!AA$1,Overzicht!$B:$B,0),5),Verdeelsleutels_percentage!$1:$1,0)))</f>
        <v>1.002451799096461E-4</v>
      </c>
      <c r="AB309">
        <f>PRODUCT(INDEX(Overzicht!$B$2:$E$35,MATCH(demand!AB$1,Overzicht!$B$2:$B$35,0),4),INDEX(Verdeelsleutels_percentage!$A:$AB,MATCH(demand!$C309,Verdeelsleutels_percentage!$C:$C,0),MATCH(INDEX(Overzicht!$B$1:$F$35,MATCH(demand!AB$1,Overzicht!$B:$B,0),5),Verdeelsleutels_percentage!$1:$1,0)))</f>
        <v>1.1900327798747454E-2</v>
      </c>
      <c r="AC309">
        <f>PRODUCT(INDEX(Overzicht!$B$2:$E$35,MATCH(demand!AC$1,Overzicht!$B$2:$B$35,0),4),INDEX(Verdeelsleutels_percentage!$A:$AB,MATCH(demand!$C309,Verdeelsleutels_percentage!$C:$C,0),MATCH(INDEX(Overzicht!$B$1:$F$35,MATCH(demand!AC$1,Overzicht!$B:$B,0),5),Verdeelsleutels_percentage!$1:$1,0)))</f>
        <v>8.1190610300381928E-4</v>
      </c>
      <c r="AD309">
        <f>PRODUCT(INDEX(Overzicht!$B$2:$E$35,MATCH(demand!AD$1,Overzicht!$B$2:$B$35,0),4),INDEX(Verdeelsleutels_percentage!$A:$AB,MATCH(demand!$C309,Verdeelsleutels_percentage!$C:$C,0),MATCH(INDEX(Overzicht!$B$1:$F$35,MATCH(demand!AD$1,Overzicht!$B:$B,0),5),Verdeelsleutels_percentage!$1:$1,0)))</f>
        <v>0</v>
      </c>
      <c r="AE309">
        <f>PRODUCT(INDEX(Overzicht!$B$2:$E$35,MATCH(demand!AE$1,Overzicht!$B$2:$B$35,0),4),INDEX(Verdeelsleutels_percentage!$A:$AB,MATCH(demand!$C309,Verdeelsleutels_percentage!$C:$C,0),MATCH(INDEX(Overzicht!$B$1:$F$35,MATCH(demand!AE$1,Overzicht!$B:$B,0),5),Verdeelsleutels_percentage!$1:$1,0)))</f>
        <v>0</v>
      </c>
      <c r="AF309">
        <f>PRODUCT(INDEX(Overzicht!$B$2:$E$35,MATCH(demand!AF$1,Overzicht!$B$2:$B$35,0),4),INDEX(Verdeelsleutels_percentage!$A:$AB,MATCH(demand!$C309,Verdeelsleutels_percentage!$C:$C,0),MATCH(INDEX(Overzicht!$B$1:$F$35,MATCH(demand!AF$1,Overzicht!$B:$B,0),5),Verdeelsleutels_percentage!$1:$1,0)))</f>
        <v>0</v>
      </c>
      <c r="AG309">
        <f>PRODUCT(INDEX(Overzicht!$B$2:$E$35,MATCH(demand!AG$1,Overzicht!$B$2:$B$35,0),4),INDEX(Verdeelsleutels_percentage!$A:$AB,MATCH(demand!$C309,Verdeelsleutels_percentage!$C:$C,0),MATCH(INDEX(Overzicht!$B$1:$F$35,MATCH(demand!AG$1,Overzicht!$B:$B,0),5),Verdeelsleutels_percentage!$1:$1,0)))</f>
        <v>0</v>
      </c>
      <c r="AH309">
        <f>PRODUCT(INDEX(Overzicht!$B$2:$E$35,MATCH(demand!AH$1,Overzicht!$B$2:$B$35,0),4),INDEX(Verdeelsleutels_percentage!$A:$AB,MATCH(demand!$C309,Verdeelsleutels_percentage!$C:$C,0),MATCH(INDEX(Overzicht!$B$1:$F$35,MATCH(demand!AH$1,Overzicht!$B:$B,0),5),Verdeelsleutels_percentage!$1:$1,0)))</f>
        <v>1.3031873388253993E-3</v>
      </c>
      <c r="AI309">
        <f>PRODUCT(INDEX(Overzicht!$B$2:$E$35,MATCH(demand!AI$1,Overzicht!$B$2:$B$35,0),4),INDEX(Verdeelsleutels_percentage!$A:$AB,MATCH(demand!$C309,Verdeelsleutels_percentage!$C:$C,0),MATCH(INDEX(Overzicht!$B$1:$F$35,MATCH(demand!AI$1,Overzicht!$B:$B,0),5),Verdeelsleutels_percentage!$1:$1,0)))</f>
        <v>2.004903598192922E-4</v>
      </c>
      <c r="AJ309">
        <f>PRODUCT(INDEX(Overzicht!$B$2:$E$35,MATCH(demand!AJ$1,Overzicht!$B$2:$B$35,0),4),INDEX(Verdeelsleutels_percentage!$A:$AB,MATCH(demand!$C309,Verdeelsleutels_percentage!$C:$C,0),MATCH(INDEX(Overzicht!$B$1:$F$35,MATCH(demand!AJ$1,Overzicht!$B:$B,0),5),Verdeelsleutels_percentage!$1:$1,0)))</f>
        <v>0</v>
      </c>
      <c r="AK309">
        <f>PRODUCT(INDEX(Overzicht!$B$2:$E$35,MATCH(demand!AK$1,Overzicht!$B$2:$B$35,0),4),INDEX(Verdeelsleutels_percentage!$A:$AB,MATCH(demand!$C309,Verdeelsleutels_percentage!$C:$C,0),MATCH(INDEX(Overzicht!$B$1:$F$35,MATCH(demand!AK$1,Overzicht!$B:$B,0),5),Verdeelsleutels_percentage!$1:$1,0)))</f>
        <v>3.5630887175407383E-4</v>
      </c>
      <c r="AL309">
        <f>PRODUCT(INDEX(Overzicht!$B$2:$E$35,MATCH(demand!AL$1,Overzicht!$B$2:$B$35,0),4),INDEX(Verdeelsleutels_percentage!$A:$AB,MATCH(demand!$C309,Verdeelsleutels_percentage!$C:$C,0),MATCH(INDEX(Overzicht!$B$1:$F$35,MATCH(demand!AL$1,Overzicht!$B:$B,0),5),Verdeelsleutels_percentage!$1:$1,0)))</f>
        <v>4.5680624583855616E-3</v>
      </c>
      <c r="AM309">
        <f>PRODUCT(INDEX(Overzicht!$B$2:$E$35,MATCH(demand!AM$1,Overzicht!$B$2:$B$35,0),4),INDEX(Verdeelsleutels_percentage!$A:$AB,MATCH(demand!$C309,Verdeelsleutels_percentage!$C:$C,0),MATCH(INDEX(Overzicht!$B$1:$F$35,MATCH(demand!AM$1,Overzicht!$B:$B,0),5),Verdeelsleutels_percentage!$1:$1,0)))</f>
        <v>9.1361249167711232E-3</v>
      </c>
      <c r="AN309">
        <f>PRODUCT(INDEX(Overzicht!$B$2:$E$35,MATCH(demand!AN$1,Overzicht!$B$2:$B$35,0),4),INDEX(Verdeelsleutels_percentage!$A:$AB,MATCH(demand!$C309,Verdeelsleutels_percentage!$C:$C,0),MATCH(INDEX(Overzicht!$B$1:$F$35,MATCH(demand!AN$1,Overzicht!$B:$B,0),5),Verdeelsleutels_percentage!$1:$1,0)))</f>
        <v>4.5680624583855616E-3</v>
      </c>
      <c r="AO309">
        <f>PRODUCT(INDEX(Overzicht!$B$2:$E$35,MATCH(demand!AO$1,Overzicht!$B$2:$B$35,0),4),INDEX(Verdeelsleutels_percentage!$A:$AB,MATCH(demand!$C309,Verdeelsleutels_percentage!$C:$C,0),MATCH(INDEX(Overzicht!$B$1:$F$35,MATCH(demand!AO$1,Overzicht!$B:$B,0),5),Verdeelsleutels_percentage!$1:$1,0)))</f>
        <v>1.5988218604349465E-2</v>
      </c>
    </row>
    <row r="310" spans="2:41">
      <c r="B310" t="str">
        <f>INDEX('ETLocal datasets'!B:C,MATCH(C310,'ETLocal datasets'!C:C,0),1)</f>
        <v>GM1525</v>
      </c>
      <c r="C310" t="str">
        <f>'ETLocal datasets'!C293</f>
        <v>Teylingen</v>
      </c>
      <c r="D310">
        <f t="shared" si="22"/>
        <v>1.8087892467254278E-2</v>
      </c>
      <c r="E310">
        <f t="shared" si="23"/>
        <v>7.5206517887502766E-2</v>
      </c>
      <c r="F310">
        <f t="shared" si="24"/>
        <v>2.2516886341136813E-2</v>
      </c>
      <c r="G310">
        <f t="shared" si="25"/>
        <v>4.632045190176716E-2</v>
      </c>
      <c r="H310">
        <f>PRODUCT(INDEX(Overzicht!$B$2:$E$35,MATCH(demand!H$1,Overzicht!$B$2:$B$35,0),4),INDEX(Verdeelsleutels_percentage!$A:$AB,MATCH(demand!$C310,Verdeelsleutels_percentage!$C:$C,0),MATCH(INDEX(Overzicht!$B$1:$F$35,MATCH(demand!H$1,Overzicht!$B:$B,0),5),Verdeelsleutels_percentage!$1:$1,0)))</f>
        <v>2.2516886341136813E-2</v>
      </c>
      <c r="I310">
        <f>PRODUCT(INDEX(Overzicht!$B$2:$E$35,MATCH(demand!I$1,Overzicht!$B$2:$B$35,0),4),INDEX(Verdeelsleutels_percentage!$A:$AB,MATCH(demand!$C310,Verdeelsleutels_percentage!$C:$C,0),MATCH(INDEX(Overzicht!$B$1:$F$35,MATCH(demand!I$1,Overzicht!$B:$B,0),5),Verdeelsleutels_percentage!$1:$1,0)))</f>
        <v>1.5325283340326646E-3</v>
      </c>
      <c r="J310">
        <f>PRODUCT(INDEX(Overzicht!$B$2:$E$35,MATCH(demand!J$1,Overzicht!$B$2:$B$35,0),4),INDEX(Verdeelsleutels_percentage!$A:$AB,MATCH(demand!$C310,Verdeelsleutels_percentage!$C:$C,0),MATCH(INDEX(Overzicht!$B$1:$F$35,MATCH(demand!J$1,Overzicht!$B:$B,0),5),Verdeelsleutels_percentage!$1:$1,0)))</f>
        <v>5.1467168779741283E-3</v>
      </c>
      <c r="K310">
        <f>PRODUCT(INDEX(Overzicht!$B$2:$E$35,MATCH(demand!K$1,Overzicht!$B$2:$B$35,0),4),INDEX(Verdeelsleutels_percentage!$A:$AB,MATCH(demand!$C310,Verdeelsleutels_percentage!$C:$C,0),MATCH(INDEX(Overzicht!$B$1:$F$35,MATCH(demand!K$1,Overzicht!$B:$B,0),5),Verdeelsleutels_percentage!$1:$1,0)))</f>
        <v>1.7879497230381089E-4</v>
      </c>
      <c r="L310">
        <f>PRODUCT(INDEX(Overzicht!$B$2:$E$35,MATCH(demand!L$1,Overzicht!$B$2:$B$35,0),4),INDEX(Verdeelsleutels_percentage!$A:$AB,MATCH(demand!$C310,Verdeelsleutels_percentage!$C:$C,0),MATCH(INDEX(Overzicht!$B$1:$F$35,MATCH(demand!L$1,Overzicht!$B:$B,0),5),Verdeelsleutels_percentage!$1:$1,0)))</f>
        <v>7.7200753169611933E-3</v>
      </c>
      <c r="M310">
        <f>PRODUCT(INDEX(Overzicht!$B$2:$E$35,MATCH(demand!M$1,Overzicht!$B$2:$B$35,0),4),INDEX(Verdeelsleutels_percentage!$A:$AB,MATCH(demand!$C310,Verdeelsleutels_percentage!$C:$C,0),MATCH(INDEX(Overzicht!$B$1:$F$35,MATCH(demand!M$1,Overzicht!$B:$B,0),5),Verdeelsleutels_percentage!$1:$1,0)))</f>
        <v>1.0021493124789599E-3</v>
      </c>
      <c r="N310">
        <f>PRODUCT(INDEX(Overzicht!$B$2:$E$35,MATCH(demand!N$1,Overzicht!$B$2:$B$35,0),4),INDEX(Verdeelsleutels_percentage!$A:$AB,MATCH(demand!$C310,Verdeelsleutels_percentage!$C:$C,0),MATCH(INDEX(Overzicht!$B$1:$F$35,MATCH(demand!N$1,Overzicht!$B:$B,0),5),Verdeelsleutels_percentage!$1:$1,0)))</f>
        <v>1.0918655366437431E-3</v>
      </c>
      <c r="O310">
        <f>PRODUCT(INDEX(Overzicht!$B$2:$E$35,MATCH(demand!O$1,Overzicht!$B$2:$B$35,0),4),INDEX(Verdeelsleutels_percentage!$A:$AB,MATCH(demand!$C310,Verdeelsleutels_percentage!$C:$C,0),MATCH(INDEX(Overzicht!$B$1:$F$35,MATCH(demand!O$1,Overzicht!$B:$B,0),5),Verdeelsleutels_percentage!$1:$1,0)))</f>
        <v>0</v>
      </c>
      <c r="P310">
        <f>PRODUCT(INDEX(Overzicht!$B$2:$E$35,MATCH(demand!P$1,Overzicht!$B$2:$B$35,0),4),INDEX(Verdeelsleutels_percentage!$A:$AB,MATCH(demand!$C310,Verdeelsleutels_percentage!$C:$C,0),MATCH(INDEX(Overzicht!$B$1:$F$35,MATCH(demand!P$1,Overzicht!$B:$B,0),5),Verdeelsleutels_percentage!$1:$1,0)))</f>
        <v>7.9196706844320149E-4</v>
      </c>
      <c r="Q310">
        <f>PRODUCT(INDEX(Overzicht!$B$2:$E$35,MATCH(demand!Q$1,Overzicht!$B$2:$B$35,0),4),INDEX(Verdeelsleutels_percentage!$A:$AB,MATCH(demand!$C310,Verdeelsleutels_percentage!$C:$C,0),MATCH(INDEX(Overzicht!$B$1:$F$35,MATCH(demand!Q$1,Overzicht!$B:$B,0),5),Verdeelsleutels_percentage!$1:$1,0)))</f>
        <v>7.6396578657428474E-3</v>
      </c>
      <c r="R310">
        <f>PRODUCT(INDEX(Overzicht!$B$2:$E$35,MATCH(demand!R$1,Overzicht!$B$2:$B$35,0),4),INDEX(Verdeelsleutels_percentage!$A:$AB,MATCH(demand!$C310,Verdeelsleutels_percentage!$C:$C,0),MATCH(INDEX(Overzicht!$B$1:$F$35,MATCH(demand!R$1,Overzicht!$B:$B,0),5),Verdeelsleutels_percentage!$1:$1,0)))</f>
        <v>1.3670966707118779E-3</v>
      </c>
      <c r="S310">
        <f>PRODUCT(INDEX(Overzicht!$B$2:$E$35,MATCH(demand!S$1,Overzicht!$B$2:$B$35,0),4),INDEX(Verdeelsleutels_percentage!$A:$AB,MATCH(demand!$C310,Verdeelsleutels_percentage!$C:$C,0),MATCH(INDEX(Overzicht!$B$1:$F$35,MATCH(demand!S$1,Overzicht!$B:$B,0),5),Verdeelsleutels_percentage!$1:$1,0)))</f>
        <v>1.0507880292530513E-2</v>
      </c>
      <c r="T310">
        <f>PRODUCT(INDEX(Overzicht!$B$2:$E$35,MATCH(demand!T$1,Overzicht!$B$2:$B$35,0),4),INDEX(Verdeelsleutels_percentage!$A:$AB,MATCH(demand!$C310,Verdeelsleutels_percentage!$C:$C,0),MATCH(INDEX(Overzicht!$B$1:$F$35,MATCH(demand!T$1,Overzicht!$B:$B,0),5),Verdeelsleutels_percentage!$1:$1,0)))</f>
        <v>8.5778614632902143E-3</v>
      </c>
      <c r="U310">
        <f>PRODUCT(INDEX(Overzicht!$B$2:$E$35,MATCH(demand!U$1,Overzicht!$B$2:$B$35,0),4),INDEX(Verdeelsleutels_percentage!$A:$AB,MATCH(demand!$C310,Verdeelsleutels_percentage!$C:$C,0),MATCH(INDEX(Overzicht!$B$1:$F$35,MATCH(demand!U$1,Overzicht!$B:$B,0),5),Verdeelsleutels_percentage!$1:$1,0)))</f>
        <v>2.6805817072781919E-2</v>
      </c>
      <c r="V310">
        <f>PRODUCT(INDEX(Overzicht!$B$2:$E$35,MATCH(demand!V$1,Overzicht!$B$2:$B$35,0),4),INDEX(Verdeelsleutels_percentage!$A:$AB,MATCH(demand!$C310,Verdeelsleutels_percentage!$C:$C,0),MATCH(INDEX(Overzicht!$B$1:$F$35,MATCH(demand!V$1,Overzicht!$B:$B,0),5),Verdeelsleutels_percentage!$1:$1,0)))</f>
        <v>2.3589119024048093E-3</v>
      </c>
      <c r="W310">
        <f>PRODUCT(INDEX(Overzicht!$B$2:$E$35,MATCH(demand!W$1,Overzicht!$B$2:$B$35,0),4),INDEX(Verdeelsleutels_percentage!$A:$AB,MATCH(demand!$C310,Verdeelsleutels_percentage!$C:$C,0),MATCH(INDEX(Overzicht!$B$1:$F$35,MATCH(demand!W$1,Overzicht!$B:$B,0),5),Verdeelsleutels_percentage!$1:$1,0)))</f>
        <v>2.5733584389870643E-2</v>
      </c>
      <c r="X310">
        <f>PRODUCT(INDEX(Overzicht!$B$2:$E$35,MATCH(demand!X$1,Overzicht!$B$2:$B$35,0),4),INDEX(Verdeelsleutels_percentage!$A:$AB,MATCH(demand!$C310,Verdeelsleutels_percentage!$C:$C,0),MATCH(INDEX(Overzicht!$B$1:$F$35,MATCH(demand!X$1,Overzicht!$B:$B,0),5),Verdeelsleutels_percentage!$1:$1,0)))</f>
        <v>2.839394028188824E-4</v>
      </c>
      <c r="Y310">
        <f>PRODUCT(INDEX(Overzicht!$B$2:$E$35,MATCH(demand!Y$1,Overzicht!$B$2:$B$35,0),4),INDEX(Verdeelsleutels_percentage!$A:$AB,MATCH(demand!$C310,Verdeelsleutels_percentage!$C:$C,0),MATCH(INDEX(Overzicht!$B$1:$F$35,MATCH(demand!Y$1,Overzicht!$B:$B,0),5),Verdeelsleutels_percentage!$1:$1,0)))</f>
        <v>6.7212743095008442E-7</v>
      </c>
      <c r="Z310">
        <f>PRODUCT(INDEX(Overzicht!$B$2:$E$35,MATCH(demand!Z$1,Overzicht!$B$2:$B$35,0),4),INDEX(Verdeelsleutels_percentage!$A:$AB,MATCH(demand!$C310,Verdeelsleutels_percentage!$C:$C,0),MATCH(INDEX(Overzicht!$B$1:$F$35,MATCH(demand!Z$1,Overzicht!$B:$B,0),5),Verdeelsleutels_percentage!$1:$1,0)))</f>
        <v>0</v>
      </c>
      <c r="AA310">
        <f>PRODUCT(INDEX(Overzicht!$B$2:$E$35,MATCH(demand!AA$1,Overzicht!$B$2:$B$35,0),4),INDEX(Verdeelsleutels_percentage!$A:$AB,MATCH(demand!$C310,Verdeelsleutels_percentage!$C:$C,0),MATCH(INDEX(Overzicht!$B$1:$F$35,MATCH(demand!AA$1,Overzicht!$B:$B,0),5),Verdeelsleutels_percentage!$1:$1,0)))</f>
        <v>1.5722279086551683E-5</v>
      </c>
      <c r="AB310">
        <f>PRODUCT(INDEX(Overzicht!$B$2:$E$35,MATCH(demand!AB$1,Overzicht!$B$2:$B$35,0),4),INDEX(Verdeelsleutels_percentage!$A:$AB,MATCH(demand!$C310,Verdeelsleutels_percentage!$C:$C,0),MATCH(INDEX(Overzicht!$B$1:$F$35,MATCH(demand!AB$1,Overzicht!$B:$B,0),5),Verdeelsleutels_percentage!$1:$1,0)))</f>
        <v>5.897678362870782E-3</v>
      </c>
      <c r="AC310">
        <f>PRODUCT(INDEX(Overzicht!$B$2:$E$35,MATCH(demand!AC$1,Overzicht!$B$2:$B$35,0),4),INDEX(Verdeelsleutels_percentage!$A:$AB,MATCH(demand!$C310,Verdeelsleutels_percentage!$C:$C,0),MATCH(INDEX(Overzicht!$B$1:$F$35,MATCH(demand!AC$1,Overzicht!$B:$B,0),5),Verdeelsleutels_percentage!$1:$1,0)))</f>
        <v>2.2459173744161863E-4</v>
      </c>
      <c r="AD310">
        <f>PRODUCT(INDEX(Overzicht!$B$2:$E$35,MATCH(demand!AD$1,Overzicht!$B$2:$B$35,0),4),INDEX(Verdeelsleutels_percentage!$A:$AB,MATCH(demand!$C310,Verdeelsleutels_percentage!$C:$C,0),MATCH(INDEX(Overzicht!$B$1:$F$35,MATCH(demand!AD$1,Overzicht!$B:$B,0),5),Verdeelsleutels_percentage!$1:$1,0)))</f>
        <v>0</v>
      </c>
      <c r="AE310">
        <f>PRODUCT(INDEX(Overzicht!$B$2:$E$35,MATCH(demand!AE$1,Overzicht!$B$2:$B$35,0),4),INDEX(Verdeelsleutels_percentage!$A:$AB,MATCH(demand!$C310,Verdeelsleutels_percentage!$C:$C,0),MATCH(INDEX(Overzicht!$B$1:$F$35,MATCH(demand!AE$1,Overzicht!$B:$B,0),5),Verdeelsleutels_percentage!$1:$1,0)))</f>
        <v>0</v>
      </c>
      <c r="AF310">
        <f>PRODUCT(INDEX(Overzicht!$B$2:$E$35,MATCH(demand!AF$1,Overzicht!$B$2:$B$35,0),4),INDEX(Verdeelsleutels_percentage!$A:$AB,MATCH(demand!$C310,Verdeelsleutels_percentage!$C:$C,0),MATCH(INDEX(Overzicht!$B$1:$F$35,MATCH(demand!AF$1,Overzicht!$B:$B,0),5),Verdeelsleutels_percentage!$1:$1,0)))</f>
        <v>0</v>
      </c>
      <c r="AG310">
        <f>PRODUCT(INDEX(Overzicht!$B$2:$E$35,MATCH(demand!AG$1,Overzicht!$B$2:$B$35,0),4),INDEX(Verdeelsleutels_percentage!$A:$AB,MATCH(demand!$C310,Verdeelsleutels_percentage!$C:$C,0),MATCH(INDEX(Overzicht!$B$1:$F$35,MATCH(demand!AG$1,Overzicht!$B:$B,0),5),Verdeelsleutels_percentage!$1:$1,0)))</f>
        <v>0</v>
      </c>
      <c r="AH310">
        <f>PRODUCT(INDEX(Overzicht!$B$2:$E$35,MATCH(demand!AH$1,Overzicht!$B$2:$B$35,0),4),INDEX(Verdeelsleutels_percentage!$A:$AB,MATCH(demand!$C310,Verdeelsleutels_percentage!$C:$C,0),MATCH(INDEX(Overzicht!$B$1:$F$35,MATCH(demand!AH$1,Overzicht!$B:$B,0),5),Verdeelsleutels_percentage!$1:$1,0)))</f>
        <v>2.0438962812517188E-4</v>
      </c>
      <c r="AI310">
        <f>PRODUCT(INDEX(Overzicht!$B$2:$E$35,MATCH(demand!AI$1,Overzicht!$B$2:$B$35,0),4),INDEX(Verdeelsleutels_percentage!$A:$AB,MATCH(demand!$C310,Verdeelsleutels_percentage!$C:$C,0),MATCH(INDEX(Overzicht!$B$1:$F$35,MATCH(demand!AI$1,Overzicht!$B:$B,0),5),Verdeelsleutels_percentage!$1:$1,0)))</f>
        <v>3.1444558173103365E-5</v>
      </c>
      <c r="AJ310">
        <f>PRODUCT(INDEX(Overzicht!$B$2:$E$35,MATCH(demand!AJ$1,Overzicht!$B$2:$B$35,0),4),INDEX(Verdeelsleutels_percentage!$A:$AB,MATCH(demand!$C310,Verdeelsleutels_percentage!$C:$C,0),MATCH(INDEX(Overzicht!$B$1:$F$35,MATCH(demand!AJ$1,Overzicht!$B:$B,0),5),Verdeelsleutels_percentage!$1:$1,0)))</f>
        <v>0</v>
      </c>
      <c r="AK310">
        <f>PRODUCT(INDEX(Overzicht!$B$2:$E$35,MATCH(demand!AK$1,Overzicht!$B$2:$B$35,0),4),INDEX(Verdeelsleutels_percentage!$A:$AB,MATCH(demand!$C310,Verdeelsleutels_percentage!$C:$C,0),MATCH(INDEX(Overzicht!$B$1:$F$35,MATCH(demand!AK$1,Overzicht!$B:$B,0),5),Verdeelsleutels_percentage!$1:$1,0)))</f>
        <v>3.3453659706831837E-4</v>
      </c>
      <c r="AL310">
        <f>PRODUCT(INDEX(Overzicht!$B$2:$E$35,MATCH(demand!AL$1,Overzicht!$B$2:$B$35,0),4),INDEX(Verdeelsleutels_percentage!$A:$AB,MATCH(demand!$C310,Verdeelsleutels_percentage!$C:$C,0),MATCH(INDEX(Overzicht!$B$1:$F$35,MATCH(demand!AL$1,Overzicht!$B:$B,0),5),Verdeelsleutels_percentage!$1:$1,0)))</f>
        <v>4.2889307316451072E-3</v>
      </c>
      <c r="AM310">
        <f>PRODUCT(INDEX(Overzicht!$B$2:$E$35,MATCH(demand!AM$1,Overzicht!$B$2:$B$35,0),4),INDEX(Verdeelsleutels_percentage!$A:$AB,MATCH(demand!$C310,Verdeelsleutels_percentage!$C:$C,0),MATCH(INDEX(Overzicht!$B$1:$F$35,MATCH(demand!AM$1,Overzicht!$B:$B,0),5),Verdeelsleutels_percentage!$1:$1,0)))</f>
        <v>8.5778614632902143E-3</v>
      </c>
      <c r="AN310">
        <f>PRODUCT(INDEX(Overzicht!$B$2:$E$35,MATCH(demand!AN$1,Overzicht!$B$2:$B$35,0),4),INDEX(Verdeelsleutels_percentage!$A:$AB,MATCH(demand!$C310,Verdeelsleutels_percentage!$C:$C,0),MATCH(INDEX(Overzicht!$B$1:$F$35,MATCH(demand!AN$1,Overzicht!$B:$B,0),5),Verdeelsleutels_percentage!$1:$1,0)))</f>
        <v>4.2889307316451072E-3</v>
      </c>
      <c r="AO310">
        <f>PRODUCT(INDEX(Overzicht!$B$2:$E$35,MATCH(demand!AO$1,Overzicht!$B$2:$B$35,0),4),INDEX(Verdeelsleutels_percentage!$A:$AB,MATCH(demand!$C310,Verdeelsleutels_percentage!$C:$C,0),MATCH(INDEX(Overzicht!$B$1:$F$35,MATCH(demand!AO$1,Overzicht!$B:$B,0),5),Verdeelsleutels_percentage!$1:$1,0)))</f>
        <v>1.5011257560757874E-2</v>
      </c>
    </row>
    <row r="311" spans="2:41">
      <c r="B311" t="str">
        <f>INDEX('ETLocal datasets'!B:C,MATCH(C311,'ETLocal datasets'!C:C,0),1)</f>
        <v>GM1581</v>
      </c>
      <c r="C311" t="str">
        <f>'ETLocal datasets'!C294</f>
        <v>Utrechtse Heuvelrug</v>
      </c>
      <c r="D311">
        <f t="shared" si="22"/>
        <v>3.5562706415041202E-2</v>
      </c>
      <c r="E311">
        <f t="shared" si="23"/>
        <v>0.16443911360784899</v>
      </c>
      <c r="F311">
        <f t="shared" si="24"/>
        <v>3.0083473926267215E-2</v>
      </c>
      <c r="G311">
        <f t="shared" si="25"/>
        <v>6.1886003505463985E-2</v>
      </c>
      <c r="H311">
        <f>PRODUCT(INDEX(Overzicht!$B$2:$E$35,MATCH(demand!H$1,Overzicht!$B$2:$B$35,0),4),INDEX(Verdeelsleutels_percentage!$A:$AB,MATCH(demand!$C311,Verdeelsleutels_percentage!$C:$C,0),MATCH(INDEX(Overzicht!$B$1:$F$35,MATCH(demand!H$1,Overzicht!$B:$B,0),5),Verdeelsleutels_percentage!$1:$1,0)))</f>
        <v>3.0083473926267215E-2</v>
      </c>
      <c r="I311">
        <f>PRODUCT(INDEX(Overzicht!$B$2:$E$35,MATCH(demand!I$1,Overzicht!$B$2:$B$35,0),4),INDEX(Verdeelsleutels_percentage!$A:$AB,MATCH(demand!$C311,Verdeelsleutels_percentage!$C:$C,0),MATCH(INDEX(Overzicht!$B$1:$F$35,MATCH(demand!I$1,Overzicht!$B:$B,0),5),Verdeelsleutels_percentage!$1:$1,0)))</f>
        <v>4.5182253060273014E-3</v>
      </c>
      <c r="J311">
        <f>PRODUCT(INDEX(Overzicht!$B$2:$E$35,MATCH(demand!J$1,Overzicht!$B$2:$B$35,0),4),INDEX(Verdeelsleutels_percentage!$A:$AB,MATCH(demand!$C311,Verdeelsleutels_percentage!$C:$C,0),MATCH(INDEX(Overzicht!$B$1:$F$35,MATCH(demand!J$1,Overzicht!$B:$B,0),5),Verdeelsleutels_percentage!$1:$1,0)))</f>
        <v>6.8762226117182199E-3</v>
      </c>
      <c r="K311">
        <f>PRODUCT(INDEX(Overzicht!$B$2:$E$35,MATCH(demand!K$1,Overzicht!$B$2:$B$35,0),4),INDEX(Verdeelsleutels_percentage!$A:$AB,MATCH(demand!$C311,Verdeelsleutels_percentage!$C:$C,0),MATCH(INDEX(Overzicht!$B$1:$F$35,MATCH(demand!K$1,Overzicht!$B:$B,0),5),Verdeelsleutels_percentage!$1:$1,0)))</f>
        <v>5.2712628570318512E-4</v>
      </c>
      <c r="L311">
        <f>PRODUCT(INDEX(Overzicht!$B$2:$E$35,MATCH(demand!L$1,Overzicht!$B$2:$B$35,0),4),INDEX(Verdeelsleutels_percentage!$A:$AB,MATCH(demand!$C311,Verdeelsleutels_percentage!$C:$C,0),MATCH(INDEX(Overzicht!$B$1:$F$35,MATCH(demand!L$1,Overzicht!$B:$B,0),5),Verdeelsleutels_percentage!$1:$1,0)))</f>
        <v>1.031433391757733E-2</v>
      </c>
      <c r="M311">
        <f>PRODUCT(INDEX(Overzicht!$B$2:$E$35,MATCH(demand!M$1,Overzicht!$B$2:$B$35,0),4),INDEX(Verdeelsleutels_percentage!$A:$AB,MATCH(demand!$C311,Verdeelsleutels_percentage!$C:$C,0),MATCH(INDEX(Overzicht!$B$1:$F$35,MATCH(demand!M$1,Overzicht!$B:$B,0),5),Verdeelsleutels_percentage!$1:$1,0)))</f>
        <v>6.5580114974711223E-3</v>
      </c>
      <c r="N311">
        <f>PRODUCT(INDEX(Overzicht!$B$2:$E$35,MATCH(demand!N$1,Overzicht!$B$2:$B$35,0),4),INDEX(Verdeelsleutels_percentage!$A:$AB,MATCH(demand!$C311,Verdeelsleutels_percentage!$C:$C,0),MATCH(INDEX(Overzicht!$B$1:$F$35,MATCH(demand!N$1,Overzicht!$B:$B,0),5),Verdeelsleutels_percentage!$1:$1,0)))</f>
        <v>2.7276853645664328E-2</v>
      </c>
      <c r="O311">
        <f>PRODUCT(INDEX(Overzicht!$B$2:$E$35,MATCH(demand!O$1,Overzicht!$B$2:$B$35,0),4),INDEX(Verdeelsleutels_percentage!$A:$AB,MATCH(demand!$C311,Verdeelsleutels_percentage!$C:$C,0),MATCH(INDEX(Overzicht!$B$1:$F$35,MATCH(demand!O$1,Overzicht!$B:$B,0),5),Verdeelsleutels_percentage!$1:$1,0)))</f>
        <v>0</v>
      </c>
      <c r="P311">
        <f>PRODUCT(INDEX(Overzicht!$B$2:$E$35,MATCH(demand!P$1,Overzicht!$B$2:$B$35,0),4),INDEX(Verdeelsleutels_percentage!$A:$AB,MATCH(demand!$C311,Verdeelsleutels_percentage!$C:$C,0),MATCH(INDEX(Overzicht!$B$1:$F$35,MATCH(demand!P$1,Overzicht!$B:$B,0),5),Verdeelsleutels_percentage!$1:$1,0)))</f>
        <v>0</v>
      </c>
      <c r="Q311">
        <f>PRODUCT(INDEX(Overzicht!$B$2:$E$35,MATCH(demand!Q$1,Overzicht!$B$2:$B$35,0),4),INDEX(Verdeelsleutels_percentage!$A:$AB,MATCH(demand!$C311,Verdeelsleutels_percentage!$C:$C,0),MATCH(INDEX(Overzicht!$B$1:$F$35,MATCH(demand!Q$1,Overzicht!$B:$B,0),5),Verdeelsleutels_percentage!$1:$1,0)))</f>
        <v>1.0206892939269234E-2</v>
      </c>
      <c r="R311">
        <f>PRODUCT(INDEX(Overzicht!$B$2:$E$35,MATCH(demand!R$1,Overzicht!$B$2:$B$35,0),4),INDEX(Verdeelsleutels_percentage!$A:$AB,MATCH(demand!$C311,Verdeelsleutels_percentage!$C:$C,0),MATCH(INDEX(Overzicht!$B$1:$F$35,MATCH(demand!R$1,Overzicht!$B:$B,0),5),Verdeelsleutels_percentage!$1:$1,0)))</f>
        <v>1.8264966312376521E-3</v>
      </c>
      <c r="S311">
        <f>PRODUCT(INDEX(Overzicht!$B$2:$E$35,MATCH(demand!S$1,Overzicht!$B$2:$B$35,0),4),INDEX(Verdeelsleutels_percentage!$A:$AB,MATCH(demand!$C311,Verdeelsleutels_percentage!$C:$C,0),MATCH(INDEX(Overzicht!$B$1:$F$35,MATCH(demand!S$1,Overzicht!$B:$B,0),5),Verdeelsleutels_percentage!$1:$1,0)))</f>
        <v>1.4038954498924701E-2</v>
      </c>
      <c r="T311">
        <f>PRODUCT(INDEX(Overzicht!$B$2:$E$35,MATCH(demand!T$1,Overzicht!$B$2:$B$35,0),4),INDEX(Verdeelsleutels_percentage!$A:$AB,MATCH(demand!$C311,Verdeelsleutels_percentage!$C:$C,0),MATCH(INDEX(Overzicht!$B$1:$F$35,MATCH(demand!T$1,Overzicht!$B:$B,0),5),Verdeelsleutels_percentage!$1:$1,0)))</f>
        <v>1.1460371019530367E-2</v>
      </c>
      <c r="U311">
        <f>PRODUCT(INDEX(Overzicht!$B$2:$E$35,MATCH(demand!U$1,Overzicht!$B$2:$B$35,0),4),INDEX(Verdeelsleutels_percentage!$A:$AB,MATCH(demand!$C311,Verdeelsleutels_percentage!$C:$C,0),MATCH(INDEX(Overzicht!$B$1:$F$35,MATCH(demand!U$1,Overzicht!$B:$B,0),5),Verdeelsleutels_percentage!$1:$1,0)))</f>
        <v>3.5813659436032395E-2</v>
      </c>
      <c r="V311">
        <f>PRODUCT(INDEX(Overzicht!$B$2:$E$35,MATCH(demand!V$1,Overzicht!$B$2:$B$35,0),4),INDEX(Verdeelsleutels_percentage!$A:$AB,MATCH(demand!$C311,Verdeelsleutels_percentage!$C:$C,0),MATCH(INDEX(Overzicht!$B$1:$F$35,MATCH(demand!V$1,Overzicht!$B:$B,0),5),Verdeelsleutels_percentage!$1:$1,0)))</f>
        <v>3.1516020303708511E-3</v>
      </c>
      <c r="W311">
        <f>PRODUCT(INDEX(Overzicht!$B$2:$E$35,MATCH(demand!W$1,Overzicht!$B$2:$B$35,0),4),INDEX(Verdeelsleutels_percentage!$A:$AB,MATCH(demand!$C311,Verdeelsleutels_percentage!$C:$C,0),MATCH(INDEX(Overzicht!$B$1:$F$35,MATCH(demand!W$1,Overzicht!$B:$B,0),5),Verdeelsleutels_percentage!$1:$1,0)))</f>
        <v>3.4381113058591102E-2</v>
      </c>
      <c r="X311">
        <f>PRODUCT(INDEX(Overzicht!$B$2:$E$35,MATCH(demand!X$1,Overzicht!$B$2:$B$35,0),4),INDEX(Verdeelsleutels_percentage!$A:$AB,MATCH(demand!$C311,Verdeelsleutels_percentage!$C:$C,0),MATCH(INDEX(Overzicht!$B$1:$F$35,MATCH(demand!X$1,Overzicht!$B:$B,0),5),Verdeelsleutels_percentage!$1:$1,0)))</f>
        <v>3.1784510797901955E-2</v>
      </c>
      <c r="Y311">
        <f>PRODUCT(INDEX(Overzicht!$B$2:$E$35,MATCH(demand!Y$1,Overzicht!$B$2:$B$35,0),4),INDEX(Verdeelsleutels_percentage!$A:$AB,MATCH(demand!$C311,Verdeelsleutels_percentage!$C:$C,0),MATCH(INDEX(Overzicht!$B$1:$F$35,MATCH(demand!Y$1,Overzicht!$B:$B,0),5),Verdeelsleutels_percentage!$1:$1,0)))</f>
        <v>1.8722457504906504E-6</v>
      </c>
      <c r="Z311">
        <f>PRODUCT(INDEX(Overzicht!$B$2:$E$35,MATCH(demand!Z$1,Overzicht!$B$2:$B$35,0),4),INDEX(Verdeelsleutels_percentage!$A:$AB,MATCH(demand!$C311,Verdeelsleutels_percentage!$C:$C,0),MATCH(INDEX(Overzicht!$B$1:$F$35,MATCH(demand!Z$1,Overzicht!$B:$B,0),5),Verdeelsleutels_percentage!$1:$1,0)))</f>
        <v>0</v>
      </c>
      <c r="AA311">
        <f>PRODUCT(INDEX(Overzicht!$B$2:$E$35,MATCH(demand!AA$1,Overzicht!$B$2:$B$35,0),4),INDEX(Verdeelsleutels_percentage!$A:$AB,MATCH(demand!$C311,Verdeelsleutels_percentage!$C:$C,0),MATCH(INDEX(Overzicht!$B$1:$F$35,MATCH(demand!AA$1,Overzicht!$B:$B,0),5),Verdeelsleutels_percentage!$1:$1,0)))</f>
        <v>4.379522223369943E-5</v>
      </c>
      <c r="AB311">
        <f>PRODUCT(INDEX(Overzicht!$B$2:$E$35,MATCH(demand!AB$1,Overzicht!$B$2:$B$35,0),4),INDEX(Verdeelsleutels_percentage!$A:$AB,MATCH(demand!$C311,Verdeelsleutels_percentage!$C:$C,0),MATCH(INDEX(Overzicht!$B$1:$F$35,MATCH(demand!AB$1,Overzicht!$B:$B,0),5),Verdeelsleutels_percentage!$1:$1,0)))</f>
        <v>1.4547115003267818E-2</v>
      </c>
      <c r="AC311">
        <f>PRODUCT(INDEX(Overzicht!$B$2:$E$35,MATCH(demand!AC$1,Overzicht!$B$2:$B$35,0),4),INDEX(Verdeelsleutels_percentage!$A:$AB,MATCH(demand!$C311,Verdeelsleutels_percentage!$C:$C,0),MATCH(INDEX(Overzicht!$B$1:$F$35,MATCH(demand!AC$1,Overzicht!$B:$B,0),5),Verdeelsleutels_percentage!$1:$1,0)))</f>
        <v>4.4803932545763965E-3</v>
      </c>
      <c r="AD311">
        <f>PRODUCT(INDEX(Overzicht!$B$2:$E$35,MATCH(demand!AD$1,Overzicht!$B$2:$B$35,0),4),INDEX(Verdeelsleutels_percentage!$A:$AB,MATCH(demand!$C311,Verdeelsleutels_percentage!$C:$C,0),MATCH(INDEX(Overzicht!$B$1:$F$35,MATCH(demand!AD$1,Overzicht!$B:$B,0),5),Verdeelsleutels_percentage!$1:$1,0)))</f>
        <v>0</v>
      </c>
      <c r="AE311">
        <f>PRODUCT(INDEX(Overzicht!$B$2:$E$35,MATCH(demand!AE$1,Overzicht!$B$2:$B$35,0),4),INDEX(Verdeelsleutels_percentage!$A:$AB,MATCH(demand!$C311,Verdeelsleutels_percentage!$C:$C,0),MATCH(INDEX(Overzicht!$B$1:$F$35,MATCH(demand!AE$1,Overzicht!$B:$B,0),5),Verdeelsleutels_percentage!$1:$1,0)))</f>
        <v>0</v>
      </c>
      <c r="AF311">
        <f>PRODUCT(INDEX(Overzicht!$B$2:$E$35,MATCH(demand!AF$1,Overzicht!$B$2:$B$35,0),4),INDEX(Verdeelsleutels_percentage!$A:$AB,MATCH(demand!$C311,Verdeelsleutels_percentage!$C:$C,0),MATCH(INDEX(Overzicht!$B$1:$F$35,MATCH(demand!AF$1,Overzicht!$B:$B,0),5),Verdeelsleutels_percentage!$1:$1,0)))</f>
        <v>0</v>
      </c>
      <c r="AG311">
        <f>PRODUCT(INDEX(Overzicht!$B$2:$E$35,MATCH(demand!AG$1,Overzicht!$B$2:$B$35,0),4),INDEX(Verdeelsleutels_percentage!$A:$AB,MATCH(demand!$C311,Verdeelsleutels_percentage!$C:$C,0),MATCH(INDEX(Overzicht!$B$1:$F$35,MATCH(demand!AG$1,Overzicht!$B:$B,0),5),Verdeelsleutels_percentage!$1:$1,0)))</f>
        <v>0</v>
      </c>
      <c r="AH311">
        <f>PRODUCT(INDEX(Overzicht!$B$2:$E$35,MATCH(demand!AH$1,Overzicht!$B$2:$B$35,0),4),INDEX(Verdeelsleutels_percentage!$A:$AB,MATCH(demand!$C311,Verdeelsleutels_percentage!$C:$C,0),MATCH(INDEX(Overzicht!$B$1:$F$35,MATCH(demand!AH$1,Overzicht!$B:$B,0),5),Verdeelsleutels_percentage!$1:$1,0)))</f>
        <v>5.6933788903809255E-4</v>
      </c>
      <c r="AI311">
        <f>PRODUCT(INDEX(Overzicht!$B$2:$E$35,MATCH(demand!AI$1,Overzicht!$B$2:$B$35,0),4),INDEX(Verdeelsleutels_percentage!$A:$AB,MATCH(demand!$C311,Verdeelsleutels_percentage!$C:$C,0),MATCH(INDEX(Overzicht!$B$1:$F$35,MATCH(demand!AI$1,Overzicht!$B:$B,0),5),Verdeelsleutels_percentage!$1:$1,0)))</f>
        <v>8.759044446739886E-5</v>
      </c>
      <c r="AJ311">
        <f>PRODUCT(INDEX(Overzicht!$B$2:$E$35,MATCH(demand!AJ$1,Overzicht!$B$2:$B$35,0),4),INDEX(Verdeelsleutels_percentage!$A:$AB,MATCH(demand!$C311,Verdeelsleutels_percentage!$C:$C,0),MATCH(INDEX(Overzicht!$B$1:$F$35,MATCH(demand!AJ$1,Overzicht!$B:$B,0),5),Verdeelsleutels_percentage!$1:$1,0)))</f>
        <v>0</v>
      </c>
      <c r="AK311">
        <f>PRODUCT(INDEX(Overzicht!$B$2:$E$35,MATCH(demand!AK$1,Overzicht!$B$2:$B$35,0),4),INDEX(Verdeelsleutels_percentage!$A:$AB,MATCH(demand!$C311,Verdeelsleutels_percentage!$C:$C,0),MATCH(INDEX(Overzicht!$B$1:$F$35,MATCH(demand!AK$1,Overzicht!$B:$B,0),5),Verdeelsleutels_percentage!$1:$1,0)))</f>
        <v>4.4695446976168431E-4</v>
      </c>
      <c r="AL311">
        <f>PRODUCT(INDEX(Overzicht!$B$2:$E$35,MATCH(demand!AL$1,Overzicht!$B$2:$B$35,0),4),INDEX(Verdeelsleutels_percentage!$A:$AB,MATCH(demand!$C311,Verdeelsleutels_percentage!$C:$C,0),MATCH(INDEX(Overzicht!$B$1:$F$35,MATCH(demand!AL$1,Overzicht!$B:$B,0),5),Verdeelsleutels_percentage!$1:$1,0)))</f>
        <v>5.7301855097651837E-3</v>
      </c>
      <c r="AM311">
        <f>PRODUCT(INDEX(Overzicht!$B$2:$E$35,MATCH(demand!AM$1,Overzicht!$B$2:$B$35,0),4),INDEX(Verdeelsleutels_percentage!$A:$AB,MATCH(demand!$C311,Verdeelsleutels_percentage!$C:$C,0),MATCH(INDEX(Overzicht!$B$1:$F$35,MATCH(demand!AM$1,Overzicht!$B:$B,0),5),Verdeelsleutels_percentage!$1:$1,0)))</f>
        <v>1.1460371019530367E-2</v>
      </c>
      <c r="AN311">
        <f>PRODUCT(INDEX(Overzicht!$B$2:$E$35,MATCH(demand!AN$1,Overzicht!$B$2:$B$35,0),4),INDEX(Verdeelsleutels_percentage!$A:$AB,MATCH(demand!$C311,Verdeelsleutels_percentage!$C:$C,0),MATCH(INDEX(Overzicht!$B$1:$F$35,MATCH(demand!AN$1,Overzicht!$B:$B,0),5),Verdeelsleutels_percentage!$1:$1,0)))</f>
        <v>5.7301855097651837E-3</v>
      </c>
      <c r="AO311">
        <f>PRODUCT(INDEX(Overzicht!$B$2:$E$35,MATCH(demand!AO$1,Overzicht!$B$2:$B$35,0),4),INDEX(Verdeelsleutels_percentage!$A:$AB,MATCH(demand!$C311,Verdeelsleutels_percentage!$C:$C,0),MATCH(INDEX(Overzicht!$B$1:$F$35,MATCH(demand!AO$1,Overzicht!$B:$B,0),5),Verdeelsleutels_percentage!$1:$1,0)))</f>
        <v>2.0055649284178141E-2</v>
      </c>
    </row>
    <row r="312" spans="2:41">
      <c r="B312" t="str">
        <f>INDEX('ETLocal datasets'!B:C,MATCH(C312,'ETLocal datasets'!C:C,0),1)</f>
        <v>GM1586</v>
      </c>
      <c r="C312" t="str">
        <f>'ETLocal datasets'!C295</f>
        <v>Oost Gelre</v>
      </c>
      <c r="D312">
        <f t="shared" si="22"/>
        <v>5.1438662983491486E-2</v>
      </c>
      <c r="E312">
        <f t="shared" si="23"/>
        <v>0.14726156241648153</v>
      </c>
      <c r="F312">
        <f t="shared" si="24"/>
        <v>1.8047046541570057E-2</v>
      </c>
      <c r="G312">
        <f t="shared" si="25"/>
        <v>3.7125352885515543E-2</v>
      </c>
      <c r="H312">
        <f>PRODUCT(INDEX(Overzicht!$B$2:$E$35,MATCH(demand!H$1,Overzicht!$B$2:$B$35,0),4),INDEX(Verdeelsleutels_percentage!$A:$AB,MATCH(demand!$C312,Verdeelsleutels_percentage!$C:$C,0),MATCH(INDEX(Overzicht!$B$1:$F$35,MATCH(demand!H$1,Overzicht!$B:$B,0),5),Verdeelsleutels_percentage!$1:$1,0)))</f>
        <v>1.8047046541570057E-2</v>
      </c>
      <c r="I312">
        <f>PRODUCT(INDEX(Overzicht!$B$2:$E$35,MATCH(demand!I$1,Overzicht!$B$2:$B$35,0),4),INDEX(Verdeelsleutels_percentage!$A:$AB,MATCH(demand!$C312,Verdeelsleutels_percentage!$C:$C,0),MATCH(INDEX(Overzicht!$B$1:$F$35,MATCH(demand!I$1,Overzicht!$B:$B,0),5),Verdeelsleutels_percentage!$1:$1,0)))</f>
        <v>1.4553924353842789E-2</v>
      </c>
      <c r="J312">
        <f>PRODUCT(INDEX(Overzicht!$B$2:$E$35,MATCH(demand!J$1,Overzicht!$B$2:$B$35,0),4),INDEX(Verdeelsleutels_percentage!$A:$AB,MATCH(demand!$C312,Verdeelsleutels_percentage!$C:$C,0),MATCH(INDEX(Overzicht!$B$1:$F$35,MATCH(demand!J$1,Overzicht!$B:$B,0),5),Verdeelsleutels_percentage!$1:$1,0)))</f>
        <v>4.1250392095017272E-3</v>
      </c>
      <c r="K312">
        <f>PRODUCT(INDEX(Overzicht!$B$2:$E$35,MATCH(demand!K$1,Overzicht!$B$2:$B$35,0),4),INDEX(Verdeelsleutels_percentage!$A:$AB,MATCH(demand!$C312,Verdeelsleutels_percentage!$C:$C,0),MATCH(INDEX(Overzicht!$B$1:$F$35,MATCH(demand!K$1,Overzicht!$B:$B,0),5),Verdeelsleutels_percentage!$1:$1,0)))</f>
        <v>1.6979578412816589E-3</v>
      </c>
      <c r="L312">
        <f>PRODUCT(INDEX(Overzicht!$B$2:$E$35,MATCH(demand!L$1,Overzicht!$B$2:$B$35,0),4),INDEX(Verdeelsleutels_percentage!$A:$AB,MATCH(demand!$C312,Verdeelsleutels_percentage!$C:$C,0),MATCH(INDEX(Overzicht!$B$1:$F$35,MATCH(demand!L$1,Overzicht!$B:$B,0),5),Verdeelsleutels_percentage!$1:$1,0)))</f>
        <v>6.1875588142525908E-3</v>
      </c>
      <c r="M312">
        <f>PRODUCT(INDEX(Overzicht!$B$2:$E$35,MATCH(demand!M$1,Overzicht!$B$2:$B$35,0),4),INDEX(Verdeelsleutels_percentage!$A:$AB,MATCH(demand!$C312,Verdeelsleutels_percentage!$C:$C,0),MATCH(INDEX(Overzicht!$B$1:$F$35,MATCH(demand!M$1,Overzicht!$B:$B,0),5),Verdeelsleutels_percentage!$1:$1,0)))</f>
        <v>2.1768677452194109E-2</v>
      </c>
      <c r="N312">
        <f>PRODUCT(INDEX(Overzicht!$B$2:$E$35,MATCH(demand!N$1,Overzicht!$B$2:$B$35,0),4),INDEX(Verdeelsleutels_percentage!$A:$AB,MATCH(demand!$C312,Verdeelsleutels_percentage!$C:$C,0),MATCH(INDEX(Overzicht!$B$1:$F$35,MATCH(demand!N$1,Overzicht!$B:$B,0),5),Verdeelsleutels_percentage!$1:$1,0)))</f>
        <v>7.5203875484424143E-2</v>
      </c>
      <c r="O312">
        <f>PRODUCT(INDEX(Overzicht!$B$2:$E$35,MATCH(demand!O$1,Overzicht!$B$2:$B$35,0),4),INDEX(Verdeelsleutels_percentage!$A:$AB,MATCH(demand!$C312,Verdeelsleutels_percentage!$C:$C,0),MATCH(INDEX(Overzicht!$B$1:$F$35,MATCH(demand!O$1,Overzicht!$B:$B,0),5),Verdeelsleutels_percentage!$1:$1,0)))</f>
        <v>0</v>
      </c>
      <c r="P312">
        <f>PRODUCT(INDEX(Overzicht!$B$2:$E$35,MATCH(demand!P$1,Overzicht!$B$2:$B$35,0),4),INDEX(Verdeelsleutels_percentage!$A:$AB,MATCH(demand!$C312,Verdeelsleutels_percentage!$C:$C,0),MATCH(INDEX(Overzicht!$B$1:$F$35,MATCH(demand!P$1,Overzicht!$B:$B,0),5),Verdeelsleutels_percentage!$1:$1,0)))</f>
        <v>2.1806352322591279E-4</v>
      </c>
      <c r="Q312">
        <f>PRODUCT(INDEX(Overzicht!$B$2:$E$35,MATCH(demand!Q$1,Overzicht!$B$2:$B$35,0),4),INDEX(Verdeelsleutels_percentage!$A:$AB,MATCH(demand!$C312,Verdeelsleutels_percentage!$C:$C,0),MATCH(INDEX(Overzicht!$B$1:$F$35,MATCH(demand!Q$1,Overzicht!$B:$B,0),5),Verdeelsleutels_percentage!$1:$1,0)))</f>
        <v>6.123105076604126E-3</v>
      </c>
      <c r="R312">
        <f>PRODUCT(INDEX(Overzicht!$B$2:$E$35,MATCH(demand!R$1,Overzicht!$B$2:$B$35,0),4),INDEX(Verdeelsleutels_percentage!$A:$AB,MATCH(demand!$C312,Verdeelsleutels_percentage!$C:$C,0),MATCH(INDEX(Overzicht!$B$1:$F$35,MATCH(demand!R$1,Overzicht!$B:$B,0),5),Verdeelsleutels_percentage!$1:$1,0)))</f>
        <v>1.0957135400238962E-3</v>
      </c>
      <c r="S312">
        <f>PRODUCT(INDEX(Overzicht!$B$2:$E$35,MATCH(demand!S$1,Overzicht!$B$2:$B$35,0),4),INDEX(Verdeelsleutels_percentage!$A:$AB,MATCH(demand!$C312,Verdeelsleutels_percentage!$C:$C,0),MATCH(INDEX(Overzicht!$B$1:$F$35,MATCH(demand!S$1,Overzicht!$B:$B,0),5),Verdeelsleutels_percentage!$1:$1,0)))</f>
        <v>8.4219550527326933E-3</v>
      </c>
      <c r="T312">
        <f>PRODUCT(INDEX(Overzicht!$B$2:$E$35,MATCH(demand!T$1,Overzicht!$B$2:$B$35,0),4),INDEX(Verdeelsleutels_percentage!$A:$AB,MATCH(demand!$C312,Verdeelsleutels_percentage!$C:$C,0),MATCH(INDEX(Overzicht!$B$1:$F$35,MATCH(demand!T$1,Overzicht!$B:$B,0),5),Verdeelsleutels_percentage!$1:$1,0)))</f>
        <v>6.8750653491695454E-3</v>
      </c>
      <c r="U312">
        <f>PRODUCT(INDEX(Overzicht!$B$2:$E$35,MATCH(demand!U$1,Overzicht!$B$2:$B$35,0),4),INDEX(Verdeelsleutels_percentage!$A:$AB,MATCH(demand!$C312,Verdeelsleutels_percentage!$C:$C,0),MATCH(INDEX(Overzicht!$B$1:$F$35,MATCH(demand!U$1,Overzicht!$B:$B,0),5),Verdeelsleutels_percentage!$1:$1,0)))</f>
        <v>2.148457921615483E-2</v>
      </c>
      <c r="V312">
        <f>PRODUCT(INDEX(Overzicht!$B$2:$E$35,MATCH(demand!V$1,Overzicht!$B$2:$B$35,0),4),INDEX(Verdeelsleutels_percentage!$A:$AB,MATCH(demand!$C312,Verdeelsleutels_percentage!$C:$C,0),MATCH(INDEX(Overzicht!$B$1:$F$35,MATCH(demand!V$1,Overzicht!$B:$B,0),5),Verdeelsleutels_percentage!$1:$1,0)))</f>
        <v>1.8906429710216252E-3</v>
      </c>
      <c r="W312">
        <f>PRODUCT(INDEX(Overzicht!$B$2:$E$35,MATCH(demand!W$1,Overzicht!$B$2:$B$35,0),4),INDEX(Verdeelsleutels_percentage!$A:$AB,MATCH(demand!$C312,Verdeelsleutels_percentage!$C:$C,0),MATCH(INDEX(Overzicht!$B$1:$F$35,MATCH(demand!W$1,Overzicht!$B:$B,0),5),Verdeelsleutels_percentage!$1:$1,0)))</f>
        <v>2.0625196047508634E-2</v>
      </c>
      <c r="X312">
        <f>PRODUCT(INDEX(Overzicht!$B$2:$E$35,MATCH(demand!X$1,Overzicht!$B$2:$B$35,0),4),INDEX(Verdeelsleutels_percentage!$A:$AB,MATCH(demand!$C312,Verdeelsleutels_percentage!$C:$C,0),MATCH(INDEX(Overzicht!$B$1:$F$35,MATCH(demand!X$1,Overzicht!$B:$B,0),5),Verdeelsleutels_percentage!$1:$1,0)))</f>
        <v>2.6668034107891112E-3</v>
      </c>
      <c r="Y312">
        <f>PRODUCT(INDEX(Overzicht!$B$2:$E$35,MATCH(demand!Y$1,Overzicht!$B$2:$B$35,0),4),INDEX(Verdeelsleutels_percentage!$A:$AB,MATCH(demand!$C312,Verdeelsleutels_percentage!$C:$C,0),MATCH(INDEX(Overzicht!$B$1:$F$35,MATCH(demand!Y$1,Overzicht!$B:$B,0),5),Verdeelsleutels_percentage!$1:$1,0)))</f>
        <v>3.4455133149727882E-6</v>
      </c>
      <c r="Z312">
        <f>PRODUCT(INDEX(Overzicht!$B$2:$E$35,MATCH(demand!Z$1,Overzicht!$B$2:$B$35,0),4),INDEX(Verdeelsleutels_percentage!$A:$AB,MATCH(demand!$C312,Verdeelsleutels_percentage!$C:$C,0),MATCH(INDEX(Overzicht!$B$1:$F$35,MATCH(demand!Z$1,Overzicht!$B:$B,0),5),Verdeelsleutels_percentage!$1:$1,0)))</f>
        <v>0</v>
      </c>
      <c r="AA312">
        <f>PRODUCT(INDEX(Overzicht!$B$2:$E$35,MATCH(demand!AA$1,Overzicht!$B$2:$B$35,0),4),INDEX(Verdeelsleutels_percentage!$A:$AB,MATCH(demand!$C312,Verdeelsleutels_percentage!$C:$C,0),MATCH(INDEX(Overzicht!$B$1:$F$35,MATCH(demand!AA$1,Overzicht!$B:$B,0),5),Verdeelsleutels_percentage!$1:$1,0)))</f>
        <v>8.0596802689421941E-5</v>
      </c>
      <c r="AB312">
        <f>PRODUCT(INDEX(Overzicht!$B$2:$E$35,MATCH(demand!AB$1,Overzicht!$B$2:$B$35,0),4),INDEX(Verdeelsleutels_percentage!$A:$AB,MATCH(demand!$C312,Verdeelsleutels_percentage!$C:$C,0),MATCH(INDEX(Overzicht!$B$1:$F$35,MATCH(demand!AB$1,Overzicht!$B:$B,0),5),Verdeelsleutels_percentage!$1:$1,0)))</f>
        <v>1.4736380426557248E-2</v>
      </c>
      <c r="AC312">
        <f>PRODUCT(INDEX(Overzicht!$B$2:$E$35,MATCH(demand!AC$1,Overzicht!$B$2:$B$35,0),4),INDEX(Verdeelsleutels_percentage!$A:$AB,MATCH(demand!$C312,Verdeelsleutels_percentage!$C:$C,0),MATCH(INDEX(Overzicht!$B$1:$F$35,MATCH(demand!AC$1,Overzicht!$B:$B,0),5),Verdeelsleutels_percentage!$1:$1,0)))</f>
        <v>8.0842355185477245E-4</v>
      </c>
      <c r="AD312">
        <f>PRODUCT(INDEX(Overzicht!$B$2:$E$35,MATCH(demand!AD$1,Overzicht!$B$2:$B$35,0),4),INDEX(Verdeelsleutels_percentage!$A:$AB,MATCH(demand!$C312,Verdeelsleutels_percentage!$C:$C,0),MATCH(INDEX(Overzicht!$B$1:$F$35,MATCH(demand!AD$1,Overzicht!$B:$B,0),5),Verdeelsleutels_percentage!$1:$1,0)))</f>
        <v>0</v>
      </c>
      <c r="AE312">
        <f>PRODUCT(INDEX(Overzicht!$B$2:$E$35,MATCH(demand!AE$1,Overzicht!$B$2:$B$35,0),4),INDEX(Verdeelsleutels_percentage!$A:$AB,MATCH(demand!$C312,Verdeelsleutels_percentage!$C:$C,0),MATCH(INDEX(Overzicht!$B$1:$F$35,MATCH(demand!AE$1,Overzicht!$B:$B,0),5),Verdeelsleutels_percentage!$1:$1,0)))</f>
        <v>0</v>
      </c>
      <c r="AF312">
        <f>PRODUCT(INDEX(Overzicht!$B$2:$E$35,MATCH(demand!AF$1,Overzicht!$B$2:$B$35,0),4),INDEX(Verdeelsleutels_percentage!$A:$AB,MATCH(demand!$C312,Verdeelsleutels_percentage!$C:$C,0),MATCH(INDEX(Overzicht!$B$1:$F$35,MATCH(demand!AF$1,Overzicht!$B:$B,0),5),Verdeelsleutels_percentage!$1:$1,0)))</f>
        <v>0</v>
      </c>
      <c r="AG312">
        <f>PRODUCT(INDEX(Overzicht!$B$2:$E$35,MATCH(demand!AG$1,Overzicht!$B$2:$B$35,0),4),INDEX(Verdeelsleutels_percentage!$A:$AB,MATCH(demand!$C312,Verdeelsleutels_percentage!$C:$C,0),MATCH(INDEX(Overzicht!$B$1:$F$35,MATCH(demand!AG$1,Overzicht!$B:$B,0),5),Verdeelsleutels_percentage!$1:$1,0)))</f>
        <v>0</v>
      </c>
      <c r="AH312">
        <f>PRODUCT(INDEX(Overzicht!$B$2:$E$35,MATCH(demand!AH$1,Overzicht!$B$2:$B$35,0),4),INDEX(Verdeelsleutels_percentage!$A:$AB,MATCH(demand!$C312,Verdeelsleutels_percentage!$C:$C,0),MATCH(INDEX(Overzicht!$B$1:$F$35,MATCH(demand!AH$1,Overzicht!$B:$B,0),5),Verdeelsleutels_percentage!$1:$1,0)))</f>
        <v>1.0477584349624853E-3</v>
      </c>
      <c r="AI312">
        <f>PRODUCT(INDEX(Overzicht!$B$2:$E$35,MATCH(demand!AI$1,Overzicht!$B$2:$B$35,0),4),INDEX(Verdeelsleutels_percentage!$A:$AB,MATCH(demand!$C312,Verdeelsleutels_percentage!$C:$C,0),MATCH(INDEX(Overzicht!$B$1:$F$35,MATCH(demand!AI$1,Overzicht!$B:$B,0),5),Verdeelsleutels_percentage!$1:$1,0)))</f>
        <v>1.6119360537884388E-4</v>
      </c>
      <c r="AJ312">
        <f>PRODUCT(INDEX(Overzicht!$B$2:$E$35,MATCH(demand!AJ$1,Overzicht!$B$2:$B$35,0),4),INDEX(Verdeelsleutels_percentage!$A:$AB,MATCH(demand!$C312,Verdeelsleutels_percentage!$C:$C,0),MATCH(INDEX(Overzicht!$B$1:$F$35,MATCH(demand!AJ$1,Overzicht!$B:$B,0),5),Verdeelsleutels_percentage!$1:$1,0)))</f>
        <v>0</v>
      </c>
      <c r="AK312">
        <f>PRODUCT(INDEX(Overzicht!$B$2:$E$35,MATCH(demand!AK$1,Overzicht!$B$2:$B$35,0),4),INDEX(Verdeelsleutels_percentage!$A:$AB,MATCH(demand!$C312,Verdeelsleutels_percentage!$C:$C,0),MATCH(INDEX(Overzicht!$B$1:$F$35,MATCH(demand!AK$1,Overzicht!$B:$B,0),5),Verdeelsleutels_percentage!$1:$1,0)))</f>
        <v>2.6812754861761228E-4</v>
      </c>
      <c r="AL312">
        <f>PRODUCT(INDEX(Overzicht!$B$2:$E$35,MATCH(demand!AL$1,Overzicht!$B$2:$B$35,0),4),INDEX(Verdeelsleutels_percentage!$A:$AB,MATCH(demand!$C312,Verdeelsleutels_percentage!$C:$C,0),MATCH(INDEX(Overzicht!$B$1:$F$35,MATCH(demand!AL$1,Overzicht!$B:$B,0),5),Verdeelsleutels_percentage!$1:$1,0)))</f>
        <v>3.4375326745847727E-3</v>
      </c>
      <c r="AM312">
        <f>PRODUCT(INDEX(Overzicht!$B$2:$E$35,MATCH(demand!AM$1,Overzicht!$B$2:$B$35,0),4),INDEX(Verdeelsleutels_percentage!$A:$AB,MATCH(demand!$C312,Verdeelsleutels_percentage!$C:$C,0),MATCH(INDEX(Overzicht!$B$1:$F$35,MATCH(demand!AM$1,Overzicht!$B:$B,0),5),Verdeelsleutels_percentage!$1:$1,0)))</f>
        <v>6.8750653491695454E-3</v>
      </c>
      <c r="AN312">
        <f>PRODUCT(INDEX(Overzicht!$B$2:$E$35,MATCH(demand!AN$1,Overzicht!$B$2:$B$35,0),4),INDEX(Verdeelsleutels_percentage!$A:$AB,MATCH(demand!$C312,Verdeelsleutels_percentage!$C:$C,0),MATCH(INDEX(Overzicht!$B$1:$F$35,MATCH(demand!AN$1,Overzicht!$B:$B,0),5),Verdeelsleutels_percentage!$1:$1,0)))</f>
        <v>3.4375326745847727E-3</v>
      </c>
      <c r="AO312">
        <f>PRODUCT(INDEX(Overzicht!$B$2:$E$35,MATCH(demand!AO$1,Overzicht!$B$2:$B$35,0),4),INDEX(Verdeelsleutels_percentage!$A:$AB,MATCH(demand!$C312,Verdeelsleutels_percentage!$C:$C,0),MATCH(INDEX(Overzicht!$B$1:$F$35,MATCH(demand!AO$1,Overzicht!$B:$B,0),5),Verdeelsleutels_percentage!$1:$1,0)))</f>
        <v>1.2031364361046704E-2</v>
      </c>
    </row>
    <row r="313" spans="2:41">
      <c r="B313" t="str">
        <f>INDEX('ETLocal datasets'!B:C,MATCH(C313,'ETLocal datasets'!C:C,0),1)</f>
        <v>GM1598</v>
      </c>
      <c r="C313" t="str">
        <f>'ETLocal datasets'!C296</f>
        <v>Koggenland</v>
      </c>
      <c r="D313">
        <f t="shared" si="22"/>
        <v>4.2833844326545203E-2</v>
      </c>
      <c r="E313">
        <f t="shared" si="23"/>
        <v>5.6918152997763101E-2</v>
      </c>
      <c r="F313">
        <f t="shared" si="24"/>
        <v>1.38147638116826E-2</v>
      </c>
      <c r="G313">
        <f t="shared" si="25"/>
        <v>2.8418942698318492E-2</v>
      </c>
      <c r="H313">
        <f>PRODUCT(INDEX(Overzicht!$B$2:$E$35,MATCH(demand!H$1,Overzicht!$B$2:$B$35,0),4),INDEX(Verdeelsleutels_percentage!$A:$AB,MATCH(demand!$C313,Verdeelsleutels_percentage!$C:$C,0),MATCH(INDEX(Overzicht!$B$1:$F$35,MATCH(demand!H$1,Overzicht!$B:$B,0),5),Verdeelsleutels_percentage!$1:$1,0)))</f>
        <v>1.38147638116826E-2</v>
      </c>
      <c r="I313">
        <f>PRODUCT(INDEX(Overzicht!$B$2:$E$35,MATCH(demand!I$1,Overzicht!$B$2:$B$35,0),4),INDEX(Verdeelsleutels_percentage!$A:$AB,MATCH(demand!$C313,Verdeelsleutels_percentage!$C:$C,0),MATCH(INDEX(Overzicht!$B$1:$F$35,MATCH(demand!I$1,Overzicht!$B:$B,0),5),Verdeelsleutels_percentage!$1:$1,0)))</f>
        <v>1.311121088286629E-2</v>
      </c>
      <c r="J313">
        <f>PRODUCT(INDEX(Overzicht!$B$2:$E$35,MATCH(demand!J$1,Overzicht!$B$2:$B$35,0),4),INDEX(Verdeelsleutels_percentage!$A:$AB,MATCH(demand!$C313,Verdeelsleutels_percentage!$C:$C,0),MATCH(INDEX(Overzicht!$B$1:$F$35,MATCH(demand!J$1,Overzicht!$B:$B,0),5),Verdeelsleutels_percentage!$1:$1,0)))</f>
        <v>3.1576602998131657E-3</v>
      </c>
      <c r="K313">
        <f>PRODUCT(INDEX(Overzicht!$B$2:$E$35,MATCH(demand!K$1,Overzicht!$B$2:$B$35,0),4),INDEX(Verdeelsleutels_percentage!$A:$AB,MATCH(demand!$C313,Verdeelsleutels_percentage!$C:$C,0),MATCH(INDEX(Overzicht!$B$1:$F$35,MATCH(demand!K$1,Overzicht!$B:$B,0),5),Verdeelsleutels_percentage!$1:$1,0)))</f>
        <v>1.5296412696677341E-3</v>
      </c>
      <c r="L313">
        <f>PRODUCT(INDEX(Overzicht!$B$2:$E$35,MATCH(demand!L$1,Overzicht!$B$2:$B$35,0),4),INDEX(Verdeelsleutels_percentage!$A:$AB,MATCH(demand!$C313,Verdeelsleutels_percentage!$C:$C,0),MATCH(INDEX(Overzicht!$B$1:$F$35,MATCH(demand!L$1,Overzicht!$B:$B,0),5),Verdeelsleutels_percentage!$1:$1,0)))</f>
        <v>4.7364904497197487E-3</v>
      </c>
      <c r="M313">
        <f>PRODUCT(INDEX(Overzicht!$B$2:$E$35,MATCH(demand!M$1,Overzicht!$B$2:$B$35,0),4),INDEX(Verdeelsleutels_percentage!$A:$AB,MATCH(demand!$C313,Verdeelsleutels_percentage!$C:$C,0),MATCH(INDEX(Overzicht!$B$1:$F$35,MATCH(demand!M$1,Overzicht!$B:$B,0),5),Verdeelsleutels_percentage!$1:$1,0)))</f>
        <v>8.7648985030347997E-3</v>
      </c>
      <c r="N313">
        <f>PRODUCT(INDEX(Overzicht!$B$2:$E$35,MATCH(demand!N$1,Overzicht!$B$2:$B$35,0),4),INDEX(Verdeelsleutels_percentage!$A:$AB,MATCH(demand!$C313,Verdeelsleutels_percentage!$C:$C,0),MATCH(INDEX(Overzicht!$B$1:$F$35,MATCH(demand!N$1,Overzicht!$B:$B,0),5),Verdeelsleutels_percentage!$1:$1,0)))</f>
        <v>9.3133026781937883E-3</v>
      </c>
      <c r="O313">
        <f>PRODUCT(INDEX(Overzicht!$B$2:$E$35,MATCH(demand!O$1,Overzicht!$B$2:$B$35,0),4),INDEX(Verdeelsleutels_percentage!$A:$AB,MATCH(demand!$C313,Verdeelsleutels_percentage!$C:$C,0),MATCH(INDEX(Overzicht!$B$1:$F$35,MATCH(demand!O$1,Overzicht!$B:$B,0),5),Verdeelsleutels_percentage!$1:$1,0)))</f>
        <v>0</v>
      </c>
      <c r="P313">
        <f>PRODUCT(INDEX(Overzicht!$B$2:$E$35,MATCH(demand!P$1,Overzicht!$B$2:$B$35,0),4),INDEX(Verdeelsleutels_percentage!$A:$AB,MATCH(demand!$C313,Verdeelsleutels_percentage!$C:$C,0),MATCH(INDEX(Overzicht!$B$1:$F$35,MATCH(demand!P$1,Overzicht!$B:$B,0),5),Verdeelsleutels_percentage!$1:$1,0)))</f>
        <v>9.7310847239563594E-3</v>
      </c>
      <c r="Q313">
        <f>PRODUCT(INDEX(Overzicht!$B$2:$E$35,MATCH(demand!Q$1,Overzicht!$B$2:$B$35,0),4),INDEX(Verdeelsleutels_percentage!$A:$AB,MATCH(demand!$C313,Verdeelsleutels_percentage!$C:$C,0),MATCH(INDEX(Overzicht!$B$1:$F$35,MATCH(demand!Q$1,Overzicht!$B:$B,0),5),Verdeelsleutels_percentage!$1:$1,0)))</f>
        <v>4.6871520075351678E-3</v>
      </c>
      <c r="R313">
        <f>PRODUCT(INDEX(Overzicht!$B$2:$E$35,MATCH(demand!R$1,Overzicht!$B$2:$B$35,0),4),INDEX(Verdeelsleutels_percentage!$A:$AB,MATCH(demand!$C313,Verdeelsleutels_percentage!$C:$C,0),MATCH(INDEX(Overzicht!$B$1:$F$35,MATCH(demand!R$1,Overzicht!$B:$B,0),5),Verdeelsleutels_percentage!$1:$1,0)))</f>
        <v>8.3875351713787215E-4</v>
      </c>
      <c r="S313">
        <f>PRODUCT(INDEX(Overzicht!$B$2:$E$35,MATCH(demand!S$1,Overzicht!$B$2:$B$35,0),4),INDEX(Verdeelsleutels_percentage!$A:$AB,MATCH(demand!$C313,Verdeelsleutels_percentage!$C:$C,0),MATCH(INDEX(Overzicht!$B$1:$F$35,MATCH(demand!S$1,Overzicht!$B:$B,0),5),Verdeelsleutels_percentage!$1:$1,0)))</f>
        <v>6.4468897787852142E-3</v>
      </c>
      <c r="T313">
        <f>PRODUCT(INDEX(Overzicht!$B$2:$E$35,MATCH(demand!T$1,Overzicht!$B$2:$B$35,0),4),INDEX(Verdeelsleutels_percentage!$A:$AB,MATCH(demand!$C313,Verdeelsleutels_percentage!$C:$C,0),MATCH(INDEX(Overzicht!$B$1:$F$35,MATCH(demand!T$1,Overzicht!$B:$B,0),5),Verdeelsleutels_percentage!$1:$1,0)))</f>
        <v>5.2627671663552766E-3</v>
      </c>
      <c r="U313">
        <f>PRODUCT(INDEX(Overzicht!$B$2:$E$35,MATCH(demand!U$1,Overzicht!$B$2:$B$35,0),4),INDEX(Verdeelsleutels_percentage!$A:$AB,MATCH(demand!$C313,Verdeelsleutels_percentage!$C:$C,0),MATCH(INDEX(Overzicht!$B$1:$F$35,MATCH(demand!U$1,Overzicht!$B:$B,0),5),Verdeelsleutels_percentage!$1:$1,0)))</f>
        <v>1.6446147394860239E-2</v>
      </c>
      <c r="V313">
        <f>PRODUCT(INDEX(Overzicht!$B$2:$E$35,MATCH(demand!V$1,Overzicht!$B$2:$B$35,0),4),INDEX(Verdeelsleutels_percentage!$A:$AB,MATCH(demand!$C313,Verdeelsleutels_percentage!$C:$C,0),MATCH(INDEX(Overzicht!$B$1:$F$35,MATCH(demand!V$1,Overzicht!$B:$B,0),5),Verdeelsleutels_percentage!$1:$1,0)))</f>
        <v>1.4472609707477011E-3</v>
      </c>
      <c r="W313">
        <f>PRODUCT(INDEX(Overzicht!$B$2:$E$35,MATCH(demand!W$1,Overzicht!$B$2:$B$35,0),4),INDEX(Verdeelsleutels_percentage!$A:$AB,MATCH(demand!$C313,Verdeelsleutels_percentage!$C:$C,0),MATCH(INDEX(Overzicht!$B$1:$F$35,MATCH(demand!W$1,Overzicht!$B:$B,0),5),Verdeelsleutels_percentage!$1:$1,0)))</f>
        <v>1.5788301499065828E-2</v>
      </c>
      <c r="X313">
        <f>PRODUCT(INDEX(Overzicht!$B$2:$E$35,MATCH(demand!X$1,Overzicht!$B$2:$B$35,0),4),INDEX(Verdeelsleutels_percentage!$A:$AB,MATCH(demand!$C313,Verdeelsleutels_percentage!$C:$C,0),MATCH(INDEX(Overzicht!$B$1:$F$35,MATCH(demand!X$1,Overzicht!$B:$B,0),5),Verdeelsleutels_percentage!$1:$1,0)))</f>
        <v>2.338324493802561E-4</v>
      </c>
      <c r="Y313">
        <f>PRODUCT(INDEX(Overzicht!$B$2:$E$35,MATCH(demand!Y$1,Overzicht!$B$2:$B$35,0),4),INDEX(Verdeelsleutels_percentage!$A:$AB,MATCH(demand!$C313,Verdeelsleutels_percentage!$C:$C,0),MATCH(INDEX(Overzicht!$B$1:$F$35,MATCH(demand!Y$1,Overzicht!$B:$B,0),5),Verdeelsleutels_percentage!$1:$1,0)))</f>
        <v>2.6533358195640423E-6</v>
      </c>
      <c r="Z313">
        <f>PRODUCT(INDEX(Overzicht!$B$2:$E$35,MATCH(demand!Z$1,Overzicht!$B$2:$B$35,0),4),INDEX(Verdeelsleutels_percentage!$A:$AB,MATCH(demand!$C313,Verdeelsleutels_percentage!$C:$C,0),MATCH(INDEX(Overzicht!$B$1:$F$35,MATCH(demand!Z$1,Overzicht!$B:$B,0),5),Verdeelsleutels_percentage!$1:$1,0)))</f>
        <v>0</v>
      </c>
      <c r="AA313">
        <f>PRODUCT(INDEX(Overzicht!$B$2:$E$35,MATCH(demand!AA$1,Overzicht!$B$2:$B$35,0),4),INDEX(Verdeelsleutels_percentage!$A:$AB,MATCH(demand!$C313,Verdeelsleutels_percentage!$C:$C,0),MATCH(INDEX(Overzicht!$B$1:$F$35,MATCH(demand!AA$1,Overzicht!$B:$B,0),5),Verdeelsleutels_percentage!$1:$1,0)))</f>
        <v>6.2066334960562391E-5</v>
      </c>
      <c r="AB313">
        <f>PRODUCT(INDEX(Overzicht!$B$2:$E$35,MATCH(demand!AB$1,Overzicht!$B$2:$B$35,0),4),INDEX(Verdeelsleutels_percentage!$A:$AB,MATCH(demand!$C313,Verdeelsleutels_percentage!$C:$C,0),MATCH(INDEX(Overzicht!$B$1:$F$35,MATCH(demand!AB$1,Overzicht!$B:$B,0),5),Verdeelsleutels_percentage!$1:$1,0)))</f>
        <v>5.5326261749521401E-3</v>
      </c>
      <c r="AC313">
        <f>PRODUCT(INDEX(Overzicht!$B$2:$E$35,MATCH(demand!AC$1,Overzicht!$B$2:$B$35,0),4),INDEX(Verdeelsleutels_percentage!$A:$AB,MATCH(demand!$C313,Verdeelsleutels_percentage!$C:$C,0),MATCH(INDEX(Overzicht!$B$1:$F$35,MATCH(demand!AC$1,Overzicht!$B:$B,0),5),Verdeelsleutels_percentage!$1:$1,0)))</f>
        <v>2.0658076804650085E-4</v>
      </c>
      <c r="AD313">
        <f>PRODUCT(INDEX(Overzicht!$B$2:$E$35,MATCH(demand!AD$1,Overzicht!$B$2:$B$35,0),4),INDEX(Verdeelsleutels_percentage!$A:$AB,MATCH(demand!$C313,Verdeelsleutels_percentage!$C:$C,0),MATCH(INDEX(Overzicht!$B$1:$F$35,MATCH(demand!AD$1,Overzicht!$B:$B,0),5),Verdeelsleutels_percentage!$1:$1,0)))</f>
        <v>0</v>
      </c>
      <c r="AE313">
        <f>PRODUCT(INDEX(Overzicht!$B$2:$E$35,MATCH(demand!AE$1,Overzicht!$B$2:$B$35,0),4),INDEX(Verdeelsleutels_percentage!$A:$AB,MATCH(demand!$C313,Verdeelsleutels_percentage!$C:$C,0),MATCH(INDEX(Overzicht!$B$1:$F$35,MATCH(demand!AE$1,Overzicht!$B:$B,0),5),Verdeelsleutels_percentage!$1:$1,0)))</f>
        <v>0</v>
      </c>
      <c r="AF313">
        <f>PRODUCT(INDEX(Overzicht!$B$2:$E$35,MATCH(demand!AF$1,Overzicht!$B$2:$B$35,0),4),INDEX(Verdeelsleutels_percentage!$A:$AB,MATCH(demand!$C313,Verdeelsleutels_percentage!$C:$C,0),MATCH(INDEX(Overzicht!$B$1:$F$35,MATCH(demand!AF$1,Overzicht!$B:$B,0),5),Verdeelsleutels_percentage!$1:$1,0)))</f>
        <v>0</v>
      </c>
      <c r="AG313">
        <f>PRODUCT(INDEX(Overzicht!$B$2:$E$35,MATCH(demand!AG$1,Overzicht!$B$2:$B$35,0),4),INDEX(Verdeelsleutels_percentage!$A:$AB,MATCH(demand!$C313,Verdeelsleutels_percentage!$C:$C,0),MATCH(INDEX(Overzicht!$B$1:$F$35,MATCH(demand!AG$1,Overzicht!$B:$B,0),5),Verdeelsleutels_percentage!$1:$1,0)))</f>
        <v>0</v>
      </c>
      <c r="AH313">
        <f>PRODUCT(INDEX(Overzicht!$B$2:$E$35,MATCH(demand!AH$1,Overzicht!$B$2:$B$35,0),4),INDEX(Verdeelsleutels_percentage!$A:$AB,MATCH(demand!$C313,Verdeelsleutels_percentage!$C:$C,0),MATCH(INDEX(Overzicht!$B$1:$F$35,MATCH(demand!AH$1,Overzicht!$B:$B,0),5),Verdeelsleutels_percentage!$1:$1,0)))</f>
        <v>8.0686235448731113E-4</v>
      </c>
      <c r="AI313">
        <f>PRODUCT(INDEX(Overzicht!$B$2:$E$35,MATCH(demand!AI$1,Overzicht!$B$2:$B$35,0),4),INDEX(Verdeelsleutels_percentage!$A:$AB,MATCH(demand!$C313,Verdeelsleutels_percentage!$C:$C,0),MATCH(INDEX(Overzicht!$B$1:$F$35,MATCH(demand!AI$1,Overzicht!$B:$B,0),5),Verdeelsleutels_percentage!$1:$1,0)))</f>
        <v>1.2413266992112478E-4</v>
      </c>
      <c r="AJ313">
        <f>PRODUCT(INDEX(Overzicht!$B$2:$E$35,MATCH(demand!AJ$1,Overzicht!$B$2:$B$35,0),4),INDEX(Verdeelsleutels_percentage!$A:$AB,MATCH(demand!$C313,Verdeelsleutels_percentage!$C:$C,0),MATCH(INDEX(Overzicht!$B$1:$F$35,MATCH(demand!AJ$1,Overzicht!$B:$B,0),5),Verdeelsleutels_percentage!$1:$1,0)))</f>
        <v>0</v>
      </c>
      <c r="AK313">
        <f>PRODUCT(INDEX(Overzicht!$B$2:$E$35,MATCH(demand!AK$1,Overzicht!$B$2:$B$35,0),4),INDEX(Verdeelsleutels_percentage!$A:$AB,MATCH(demand!$C313,Verdeelsleutels_percentage!$C:$C,0),MATCH(INDEX(Overzicht!$B$1:$F$35,MATCH(demand!AK$1,Overzicht!$B:$B,0),5),Verdeelsleutels_percentage!$1:$1,0)))</f>
        <v>2.0524791948785579E-4</v>
      </c>
      <c r="AL313">
        <f>PRODUCT(INDEX(Overzicht!$B$2:$E$35,MATCH(demand!AL$1,Overzicht!$B$2:$B$35,0),4),INDEX(Verdeelsleutels_percentage!$A:$AB,MATCH(demand!$C313,Verdeelsleutels_percentage!$C:$C,0),MATCH(INDEX(Overzicht!$B$1:$F$35,MATCH(demand!AL$1,Overzicht!$B:$B,0),5),Verdeelsleutels_percentage!$1:$1,0)))</f>
        <v>2.6313835831776383E-3</v>
      </c>
      <c r="AM313">
        <f>PRODUCT(INDEX(Overzicht!$B$2:$E$35,MATCH(demand!AM$1,Overzicht!$B$2:$B$35,0),4),INDEX(Verdeelsleutels_percentage!$A:$AB,MATCH(demand!$C313,Verdeelsleutels_percentage!$C:$C,0),MATCH(INDEX(Overzicht!$B$1:$F$35,MATCH(demand!AM$1,Overzicht!$B:$B,0),5),Verdeelsleutels_percentage!$1:$1,0)))</f>
        <v>5.2627671663552766E-3</v>
      </c>
      <c r="AN313">
        <f>PRODUCT(INDEX(Overzicht!$B$2:$E$35,MATCH(demand!AN$1,Overzicht!$B$2:$B$35,0),4),INDEX(Verdeelsleutels_percentage!$A:$AB,MATCH(demand!$C313,Verdeelsleutels_percentage!$C:$C,0),MATCH(INDEX(Overzicht!$B$1:$F$35,MATCH(demand!AN$1,Overzicht!$B:$B,0),5),Verdeelsleutels_percentage!$1:$1,0)))</f>
        <v>2.6313835831776383E-3</v>
      </c>
      <c r="AO313">
        <f>PRODUCT(INDEX(Overzicht!$B$2:$E$35,MATCH(demand!AO$1,Overzicht!$B$2:$B$35,0),4),INDEX(Verdeelsleutels_percentage!$A:$AB,MATCH(demand!$C313,Verdeelsleutels_percentage!$C:$C,0),MATCH(INDEX(Overzicht!$B$1:$F$35,MATCH(demand!AO$1,Overzicht!$B:$B,0),5),Verdeelsleutels_percentage!$1:$1,0)))</f>
        <v>9.2098425411217336E-3</v>
      </c>
    </row>
    <row r="314" spans="2:41">
      <c r="B314" t="str">
        <f>INDEX('ETLocal datasets'!B:C,MATCH(C314,'ETLocal datasets'!C:C,0),1)</f>
        <v>GM1621</v>
      </c>
      <c r="C314" t="str">
        <f>'ETLocal datasets'!C297</f>
        <v>Lansingerland</v>
      </c>
      <c r="D314">
        <f t="shared" si="22"/>
        <v>3.1498226799108194E-2</v>
      </c>
      <c r="E314">
        <f t="shared" si="23"/>
        <v>0.1269305069732643</v>
      </c>
      <c r="F314">
        <f t="shared" si="24"/>
        <v>3.7426478386993575E-2</v>
      </c>
      <c r="G314">
        <f t="shared" si="25"/>
        <v>7.6991612681815355E-2</v>
      </c>
      <c r="H314">
        <f>PRODUCT(INDEX(Overzicht!$B$2:$E$35,MATCH(demand!H$1,Overzicht!$B$2:$B$35,0),4),INDEX(Verdeelsleutels_percentage!$A:$AB,MATCH(demand!$C314,Verdeelsleutels_percentage!$C:$C,0),MATCH(INDEX(Overzicht!$B$1:$F$35,MATCH(demand!H$1,Overzicht!$B:$B,0),5),Verdeelsleutels_percentage!$1:$1,0)))</f>
        <v>3.7426478386993575E-2</v>
      </c>
      <c r="I314">
        <f>PRODUCT(INDEX(Overzicht!$B$2:$E$35,MATCH(demand!I$1,Overzicht!$B$2:$B$35,0),4),INDEX(Verdeelsleutels_percentage!$A:$AB,MATCH(demand!$C314,Verdeelsleutels_percentage!$C:$C,0),MATCH(INDEX(Overzicht!$B$1:$F$35,MATCH(demand!I$1,Overzicht!$B:$B,0),5),Verdeelsleutels_percentage!$1:$1,0)))</f>
        <v>4.5402973252188575E-3</v>
      </c>
      <c r="J314">
        <f>PRODUCT(INDEX(Overzicht!$B$2:$E$35,MATCH(demand!J$1,Overzicht!$B$2:$B$35,0),4),INDEX(Verdeelsleutels_percentage!$A:$AB,MATCH(demand!$C314,Verdeelsleutels_percentage!$C:$C,0),MATCH(INDEX(Overzicht!$B$1:$F$35,MATCH(demand!J$1,Overzicht!$B:$B,0),5),Verdeelsleutels_percentage!$1:$1,0)))</f>
        <v>8.554623631312817E-3</v>
      </c>
      <c r="K314">
        <f>PRODUCT(INDEX(Overzicht!$B$2:$E$35,MATCH(demand!K$1,Overzicht!$B$2:$B$35,0),4),INDEX(Verdeelsleutels_percentage!$A:$AB,MATCH(demand!$C314,Verdeelsleutels_percentage!$C:$C,0),MATCH(INDEX(Overzicht!$B$1:$F$35,MATCH(demand!K$1,Overzicht!$B:$B,0),5),Verdeelsleutels_percentage!$1:$1,0)))</f>
        <v>5.2970135460886673E-4</v>
      </c>
      <c r="L314">
        <f>PRODUCT(INDEX(Overzicht!$B$2:$E$35,MATCH(demand!L$1,Overzicht!$B$2:$B$35,0),4),INDEX(Verdeelsleutels_percentage!$A:$AB,MATCH(demand!$C314,Verdeelsleutels_percentage!$C:$C,0),MATCH(INDEX(Overzicht!$B$1:$F$35,MATCH(demand!L$1,Overzicht!$B:$B,0),5),Verdeelsleutels_percentage!$1:$1,0)))</f>
        <v>1.2831935446969226E-2</v>
      </c>
      <c r="M314">
        <f>PRODUCT(INDEX(Overzicht!$B$2:$E$35,MATCH(demand!M$1,Overzicht!$B$2:$B$35,0),4),INDEX(Verdeelsleutels_percentage!$A:$AB,MATCH(demand!$C314,Verdeelsleutels_percentage!$C:$C,0),MATCH(INDEX(Overzicht!$B$1:$F$35,MATCH(demand!M$1,Overzicht!$B:$B,0),5),Verdeelsleutels_percentage!$1:$1,0)))</f>
        <v>3.8842996607711634E-4</v>
      </c>
      <c r="N314">
        <f>PRODUCT(INDEX(Overzicht!$B$2:$E$35,MATCH(demand!N$1,Overzicht!$B$2:$B$35,0),4),INDEX(Verdeelsleutels_percentage!$A:$AB,MATCH(demand!$C314,Verdeelsleutels_percentage!$C:$C,0),MATCH(INDEX(Overzicht!$B$1:$F$35,MATCH(demand!N$1,Overzicht!$B:$B,0),5),Verdeelsleutels_percentage!$1:$1,0)))</f>
        <v>4.2320369637354388E-4</v>
      </c>
      <c r="O314">
        <f>PRODUCT(INDEX(Overzicht!$B$2:$E$35,MATCH(demand!O$1,Overzicht!$B$2:$B$35,0),4),INDEX(Verdeelsleutels_percentage!$A:$AB,MATCH(demand!$C314,Verdeelsleutels_percentage!$C:$C,0),MATCH(INDEX(Overzicht!$B$1:$F$35,MATCH(demand!O$1,Overzicht!$B:$B,0),5),Verdeelsleutels_percentage!$1:$1,0)))</f>
        <v>0</v>
      </c>
      <c r="P314">
        <f>PRODUCT(INDEX(Overzicht!$B$2:$E$35,MATCH(demand!P$1,Overzicht!$B$2:$B$35,0),4),INDEX(Verdeelsleutels_percentage!$A:$AB,MATCH(demand!$C314,Verdeelsleutels_percentage!$C:$C,0),MATCH(INDEX(Overzicht!$B$1:$F$35,MATCH(demand!P$1,Overzicht!$B:$B,0),5),Verdeelsleutels_percentage!$1:$1,0)))</f>
        <v>1.641919210107839E-3</v>
      </c>
      <c r="Q314">
        <f>PRODUCT(INDEX(Overzicht!$B$2:$E$35,MATCH(demand!Q$1,Overzicht!$B$2:$B$35,0),4),INDEX(Verdeelsleutels_percentage!$A:$AB,MATCH(demand!$C314,Verdeelsleutels_percentage!$C:$C,0),MATCH(INDEX(Overzicht!$B$1:$F$35,MATCH(demand!Q$1,Overzicht!$B:$B,0),5),Verdeelsleutels_percentage!$1:$1,0)))</f>
        <v>1.2698269452729963E-2</v>
      </c>
      <c r="R314">
        <f>PRODUCT(INDEX(Overzicht!$B$2:$E$35,MATCH(demand!R$1,Overzicht!$B$2:$B$35,0),4),INDEX(Verdeelsleutels_percentage!$A:$AB,MATCH(demand!$C314,Verdeelsleutels_percentage!$C:$C,0),MATCH(INDEX(Overzicht!$B$1:$F$35,MATCH(demand!R$1,Overzicht!$B:$B,0),5),Verdeelsleutels_percentage!$1:$1,0)))</f>
        <v>2.2723219020674671E-3</v>
      </c>
      <c r="S314">
        <f>PRODUCT(INDEX(Overzicht!$B$2:$E$35,MATCH(demand!S$1,Overzicht!$B$2:$B$35,0),4),INDEX(Verdeelsleutels_percentage!$A:$AB,MATCH(demand!$C314,Verdeelsleutels_percentage!$C:$C,0),MATCH(INDEX(Overzicht!$B$1:$F$35,MATCH(demand!S$1,Overzicht!$B:$B,0),5),Verdeelsleutels_percentage!$1:$1,0)))</f>
        <v>1.7465689913930337E-2</v>
      </c>
      <c r="T314">
        <f>PRODUCT(INDEX(Overzicht!$B$2:$E$35,MATCH(demand!T$1,Overzicht!$B$2:$B$35,0),4),INDEX(Verdeelsleutels_percentage!$A:$AB,MATCH(demand!$C314,Verdeelsleutels_percentage!$C:$C,0),MATCH(INDEX(Overzicht!$B$1:$F$35,MATCH(demand!T$1,Overzicht!$B:$B,0),5),Verdeelsleutels_percentage!$1:$1,0)))</f>
        <v>1.4257706052188028E-2</v>
      </c>
      <c r="U314">
        <f>PRODUCT(INDEX(Overzicht!$B$2:$E$35,MATCH(demand!U$1,Overzicht!$B$2:$B$35,0),4),INDEX(Verdeelsleutels_percentage!$A:$AB,MATCH(demand!$C314,Verdeelsleutels_percentage!$C:$C,0),MATCH(INDEX(Overzicht!$B$1:$F$35,MATCH(demand!U$1,Overzicht!$B:$B,0),5),Verdeelsleutels_percentage!$1:$1,0)))</f>
        <v>4.4555331413087589E-2</v>
      </c>
      <c r="V314">
        <f>PRODUCT(INDEX(Overzicht!$B$2:$E$35,MATCH(demand!V$1,Overzicht!$B$2:$B$35,0),4),INDEX(Verdeelsleutels_percentage!$A:$AB,MATCH(demand!$C314,Verdeelsleutels_percentage!$C:$C,0),MATCH(INDEX(Overzicht!$B$1:$F$35,MATCH(demand!V$1,Overzicht!$B:$B,0),5),Verdeelsleutels_percentage!$1:$1,0)))</f>
        <v>3.920869164351708E-3</v>
      </c>
      <c r="W314">
        <f>PRODUCT(INDEX(Overzicht!$B$2:$E$35,MATCH(demand!W$1,Overzicht!$B$2:$B$35,0),4),INDEX(Verdeelsleutels_percentage!$A:$AB,MATCH(demand!$C314,Verdeelsleutels_percentage!$C:$C,0),MATCH(INDEX(Overzicht!$B$1:$F$35,MATCH(demand!W$1,Overzicht!$B:$B,0),5),Verdeelsleutels_percentage!$1:$1,0)))</f>
        <v>4.2773118156564087E-2</v>
      </c>
      <c r="X314">
        <f>PRODUCT(INDEX(Overzicht!$B$2:$E$35,MATCH(demand!X$1,Overzicht!$B$2:$B$35,0),4),INDEX(Verdeelsleutels_percentage!$A:$AB,MATCH(demand!$C314,Verdeelsleutels_percentage!$C:$C,0),MATCH(INDEX(Overzicht!$B$1:$F$35,MATCH(demand!X$1,Overzicht!$B:$B,0),5),Verdeelsleutels_percentage!$1:$1,0)))</f>
        <v>1.0132739473144431E-3</v>
      </c>
      <c r="Y314">
        <f>PRODUCT(INDEX(Overzicht!$B$2:$E$35,MATCH(demand!Y$1,Overzicht!$B$2:$B$35,0),4),INDEX(Verdeelsleutels_percentage!$A:$AB,MATCH(demand!$C314,Verdeelsleutels_percentage!$C:$C,0),MATCH(INDEX(Overzicht!$B$1:$F$35,MATCH(demand!Y$1,Overzicht!$B:$B,0),5),Verdeelsleutels_percentage!$1:$1,0)))</f>
        <v>1.1251826105154143E-6</v>
      </c>
      <c r="Z314">
        <f>PRODUCT(INDEX(Overzicht!$B$2:$E$35,MATCH(demand!Z$1,Overzicht!$B$2:$B$35,0),4),INDEX(Verdeelsleutels_percentage!$A:$AB,MATCH(demand!$C314,Verdeelsleutels_percentage!$C:$C,0),MATCH(INDEX(Overzicht!$B$1:$F$35,MATCH(demand!Z$1,Overzicht!$B:$B,0),5),Verdeelsleutels_percentage!$1:$1,0)))</f>
        <v>0</v>
      </c>
      <c r="AA314">
        <f>PRODUCT(INDEX(Overzicht!$B$2:$E$35,MATCH(demand!AA$1,Overzicht!$B$2:$B$35,0),4),INDEX(Verdeelsleutels_percentage!$A:$AB,MATCH(demand!$C314,Verdeelsleutels_percentage!$C:$C,0),MATCH(INDEX(Overzicht!$B$1:$F$35,MATCH(demand!AA$1,Overzicht!$B:$B,0),5),Verdeelsleutels_percentage!$1:$1,0)))</f>
        <v>2.6320061064688058E-5</v>
      </c>
      <c r="AB314">
        <f>PRODUCT(INDEX(Overzicht!$B$2:$E$35,MATCH(demand!AB$1,Overzicht!$B$2:$B$35,0),4),INDEX(Verdeelsleutels_percentage!$A:$AB,MATCH(demand!$C314,Verdeelsleutels_percentage!$C:$C,0),MATCH(INDEX(Overzicht!$B$1:$F$35,MATCH(demand!AB$1,Overzicht!$B:$B,0),5),Verdeelsleutels_percentage!$1:$1,0)))</f>
        <v>1.2578458266755663E-2</v>
      </c>
      <c r="AC314">
        <f>PRODUCT(INDEX(Overzicht!$B$2:$E$35,MATCH(demand!AC$1,Overzicht!$B$2:$B$35,0),4),INDEX(Verdeelsleutels_percentage!$A:$AB,MATCH(demand!$C314,Verdeelsleutels_percentage!$C:$C,0),MATCH(INDEX(Overzicht!$B$1:$F$35,MATCH(demand!AC$1,Overzicht!$B:$B,0),5),Verdeelsleutels_percentage!$1:$1,0)))</f>
        <v>5.3050316314432139E-4</v>
      </c>
      <c r="AD314">
        <f>PRODUCT(INDEX(Overzicht!$B$2:$E$35,MATCH(demand!AD$1,Overzicht!$B$2:$B$35,0),4),INDEX(Verdeelsleutels_percentage!$A:$AB,MATCH(demand!$C314,Verdeelsleutels_percentage!$C:$C,0),MATCH(INDEX(Overzicht!$B$1:$F$35,MATCH(demand!AD$1,Overzicht!$B:$B,0),5),Verdeelsleutels_percentage!$1:$1,0)))</f>
        <v>0</v>
      </c>
      <c r="AE314">
        <f>PRODUCT(INDEX(Overzicht!$B$2:$E$35,MATCH(demand!AE$1,Overzicht!$B$2:$B$35,0),4),INDEX(Verdeelsleutels_percentage!$A:$AB,MATCH(demand!$C314,Verdeelsleutels_percentage!$C:$C,0),MATCH(INDEX(Overzicht!$B$1:$F$35,MATCH(demand!AE$1,Overzicht!$B:$B,0),5),Verdeelsleutels_percentage!$1:$1,0)))</f>
        <v>0</v>
      </c>
      <c r="AF314">
        <f>PRODUCT(INDEX(Overzicht!$B$2:$E$35,MATCH(demand!AF$1,Overzicht!$B$2:$B$35,0),4),INDEX(Verdeelsleutels_percentage!$A:$AB,MATCH(demand!$C314,Verdeelsleutels_percentage!$C:$C,0),MATCH(INDEX(Overzicht!$B$1:$F$35,MATCH(demand!AF$1,Overzicht!$B:$B,0),5),Verdeelsleutels_percentage!$1:$1,0)))</f>
        <v>0</v>
      </c>
      <c r="AG314">
        <f>PRODUCT(INDEX(Overzicht!$B$2:$E$35,MATCH(demand!AG$1,Overzicht!$B$2:$B$35,0),4),INDEX(Verdeelsleutels_percentage!$A:$AB,MATCH(demand!$C314,Verdeelsleutels_percentage!$C:$C,0),MATCH(INDEX(Overzicht!$B$1:$F$35,MATCH(demand!AG$1,Overzicht!$B:$B,0),5),Verdeelsleutels_percentage!$1:$1,0)))</f>
        <v>0</v>
      </c>
      <c r="AH314">
        <f>PRODUCT(INDEX(Overzicht!$B$2:$E$35,MATCH(demand!AH$1,Overzicht!$B$2:$B$35,0),4),INDEX(Verdeelsleutels_percentage!$A:$AB,MATCH(demand!$C314,Verdeelsleutels_percentage!$C:$C,0),MATCH(INDEX(Overzicht!$B$1:$F$35,MATCH(demand!AH$1,Overzicht!$B:$B,0),5),Verdeelsleutels_percentage!$1:$1,0)))</f>
        <v>3.4216079384094474E-4</v>
      </c>
      <c r="AI314">
        <f>PRODUCT(INDEX(Overzicht!$B$2:$E$35,MATCH(demand!AI$1,Overzicht!$B$2:$B$35,0),4),INDEX(Verdeelsleutels_percentage!$A:$AB,MATCH(demand!$C314,Verdeelsleutels_percentage!$C:$C,0),MATCH(INDEX(Overzicht!$B$1:$F$35,MATCH(demand!AI$1,Overzicht!$B:$B,0),5),Verdeelsleutels_percentage!$1:$1,0)))</f>
        <v>5.2640122129376115E-5</v>
      </c>
      <c r="AJ314">
        <f>PRODUCT(INDEX(Overzicht!$B$2:$E$35,MATCH(demand!AJ$1,Overzicht!$B$2:$B$35,0),4),INDEX(Verdeelsleutels_percentage!$A:$AB,MATCH(demand!$C314,Verdeelsleutels_percentage!$C:$C,0),MATCH(INDEX(Overzicht!$B$1:$F$35,MATCH(demand!AJ$1,Overzicht!$B:$B,0),5),Verdeelsleutels_percentage!$1:$1,0)))</f>
        <v>0</v>
      </c>
      <c r="AK314">
        <f>PRODUCT(INDEX(Overzicht!$B$2:$E$35,MATCH(demand!AK$1,Overzicht!$B$2:$B$35,0),4),INDEX(Verdeelsleutels_percentage!$A:$AB,MATCH(demand!$C314,Verdeelsleutels_percentage!$C:$C,0),MATCH(INDEX(Overzicht!$B$1:$F$35,MATCH(demand!AK$1,Overzicht!$B:$B,0),5),Verdeelsleutels_percentage!$1:$1,0)))</f>
        <v>5.5605053603533308E-4</v>
      </c>
      <c r="AL314">
        <f>PRODUCT(INDEX(Overzicht!$B$2:$E$35,MATCH(demand!AL$1,Overzicht!$B$2:$B$35,0),4),INDEX(Verdeelsleutels_percentage!$A:$AB,MATCH(demand!$C314,Verdeelsleutels_percentage!$C:$C,0),MATCH(INDEX(Overzicht!$B$1:$F$35,MATCH(demand!AL$1,Overzicht!$B:$B,0),5),Verdeelsleutels_percentage!$1:$1,0)))</f>
        <v>7.1288530260940142E-3</v>
      </c>
      <c r="AM314">
        <f>PRODUCT(INDEX(Overzicht!$B$2:$E$35,MATCH(demand!AM$1,Overzicht!$B$2:$B$35,0),4),INDEX(Verdeelsleutels_percentage!$A:$AB,MATCH(demand!$C314,Verdeelsleutels_percentage!$C:$C,0),MATCH(INDEX(Overzicht!$B$1:$F$35,MATCH(demand!AM$1,Overzicht!$B:$B,0),5),Verdeelsleutels_percentage!$1:$1,0)))</f>
        <v>1.4257706052188028E-2</v>
      </c>
      <c r="AN314">
        <f>PRODUCT(INDEX(Overzicht!$B$2:$E$35,MATCH(demand!AN$1,Overzicht!$B$2:$B$35,0),4),INDEX(Verdeelsleutels_percentage!$A:$AB,MATCH(demand!$C314,Verdeelsleutels_percentage!$C:$C,0),MATCH(INDEX(Overzicht!$B$1:$F$35,MATCH(demand!AN$1,Overzicht!$B:$B,0),5),Verdeelsleutels_percentage!$1:$1,0)))</f>
        <v>7.1288530260940142E-3</v>
      </c>
      <c r="AO314">
        <f>PRODUCT(INDEX(Overzicht!$B$2:$E$35,MATCH(demand!AO$1,Overzicht!$B$2:$B$35,0),4),INDEX(Verdeelsleutels_percentage!$A:$AB,MATCH(demand!$C314,Verdeelsleutels_percentage!$C:$C,0),MATCH(INDEX(Overzicht!$B$1:$F$35,MATCH(demand!AO$1,Overzicht!$B:$B,0),5),Verdeelsleutels_percentage!$1:$1,0)))</f>
        <v>2.495098559132905E-2</v>
      </c>
    </row>
    <row r="315" spans="2:41">
      <c r="B315" t="str">
        <f>INDEX('ETLocal datasets'!B:C,MATCH(C315,'ETLocal datasets'!C:C,0),1)</f>
        <v>GM1640</v>
      </c>
      <c r="C315" t="str">
        <f>'ETLocal datasets'!C298</f>
        <v>Leudal</v>
      </c>
      <c r="D315">
        <f t="shared" si="22"/>
        <v>0.11292219334405845</v>
      </c>
      <c r="E315">
        <f t="shared" si="23"/>
        <v>0.298939930170603</v>
      </c>
      <c r="F315">
        <f t="shared" si="24"/>
        <v>2.1678449624621638E-2</v>
      </c>
      <c r="G315">
        <f t="shared" si="25"/>
        <v>4.4595667799221653E-2</v>
      </c>
      <c r="H315">
        <f>PRODUCT(INDEX(Overzicht!$B$2:$E$35,MATCH(demand!H$1,Overzicht!$B$2:$B$35,0),4),INDEX(Verdeelsleutels_percentage!$A:$AB,MATCH(demand!$C315,Verdeelsleutels_percentage!$C:$C,0),MATCH(INDEX(Overzicht!$B$1:$F$35,MATCH(demand!H$1,Overzicht!$B:$B,0),5),Verdeelsleutels_percentage!$1:$1,0)))</f>
        <v>2.1678449624621638E-2</v>
      </c>
      <c r="I315">
        <f>PRODUCT(INDEX(Overzicht!$B$2:$E$35,MATCH(demand!I$1,Overzicht!$B$2:$B$35,0),4),INDEX(Verdeelsleutels_percentage!$A:$AB,MATCH(demand!$C315,Verdeelsleutels_percentage!$C:$C,0),MATCH(INDEX(Overzicht!$B$1:$F$35,MATCH(demand!I$1,Overzicht!$B:$B,0),5),Verdeelsleutels_percentage!$1:$1,0)))</f>
        <v>2.9184453550233119E-2</v>
      </c>
      <c r="J315">
        <f>PRODUCT(INDEX(Overzicht!$B$2:$E$35,MATCH(demand!J$1,Overzicht!$B$2:$B$35,0),4),INDEX(Verdeelsleutels_percentage!$A:$AB,MATCH(demand!$C315,Verdeelsleutels_percentage!$C:$C,0),MATCH(INDEX(Overzicht!$B$1:$F$35,MATCH(demand!J$1,Overzicht!$B:$B,0),5),Verdeelsleutels_percentage!$1:$1,0)))</f>
        <v>4.9550741999135174E-3</v>
      </c>
      <c r="K315">
        <f>PRODUCT(INDEX(Overzicht!$B$2:$E$35,MATCH(demand!K$1,Overzicht!$B$2:$B$35,0),4),INDEX(Verdeelsleutels_percentage!$A:$AB,MATCH(demand!$C315,Verdeelsleutels_percentage!$C:$C,0),MATCH(INDEX(Overzicht!$B$1:$F$35,MATCH(demand!K$1,Overzicht!$B:$B,0),5),Verdeelsleutels_percentage!$1:$1,0)))</f>
        <v>3.4048529141938637E-3</v>
      </c>
      <c r="L315">
        <f>PRODUCT(INDEX(Overzicht!$B$2:$E$35,MATCH(demand!L$1,Overzicht!$B$2:$B$35,0),4),INDEX(Verdeelsleutels_percentage!$A:$AB,MATCH(demand!$C315,Verdeelsleutels_percentage!$C:$C,0),MATCH(INDEX(Overzicht!$B$1:$F$35,MATCH(demand!L$1,Overzicht!$B:$B,0),5),Verdeelsleutels_percentage!$1:$1,0)))</f>
        <v>7.4326112998702757E-3</v>
      </c>
      <c r="M315">
        <f>PRODUCT(INDEX(Overzicht!$B$2:$E$35,MATCH(demand!M$1,Overzicht!$B$2:$B$35,0),4),INDEX(Verdeelsleutels_percentage!$A:$AB,MATCH(demand!$C315,Verdeelsleutels_percentage!$C:$C,0),MATCH(INDEX(Overzicht!$B$1:$F$35,MATCH(demand!M$1,Overzicht!$B:$B,0),5),Verdeelsleutels_percentage!$1:$1,0)))</f>
        <v>1.4272580965334245E-2</v>
      </c>
      <c r="N315">
        <f>PRODUCT(INDEX(Overzicht!$B$2:$E$35,MATCH(demand!N$1,Overzicht!$B$2:$B$35,0),4),INDEX(Verdeelsleutels_percentage!$A:$AB,MATCH(demand!$C315,Verdeelsleutels_percentage!$C:$C,0),MATCH(INDEX(Overzicht!$B$1:$F$35,MATCH(demand!N$1,Overzicht!$B:$B,0),5),Verdeelsleutels_percentage!$1:$1,0)))</f>
        <v>0.20312914426444323</v>
      </c>
      <c r="O315">
        <f>PRODUCT(INDEX(Overzicht!$B$2:$E$35,MATCH(demand!O$1,Overzicht!$B$2:$B$35,0),4),INDEX(Verdeelsleutels_percentage!$A:$AB,MATCH(demand!$C315,Verdeelsleutels_percentage!$C:$C,0),MATCH(INDEX(Overzicht!$B$1:$F$35,MATCH(demand!O$1,Overzicht!$B:$B,0),5),Verdeelsleutels_percentage!$1:$1,0)))</f>
        <v>0</v>
      </c>
      <c r="P315">
        <f>PRODUCT(INDEX(Overzicht!$B$2:$E$35,MATCH(demand!P$1,Overzicht!$B$2:$B$35,0),4),INDEX(Verdeelsleutels_percentage!$A:$AB,MATCH(demand!$C315,Verdeelsleutels_percentage!$C:$C,0),MATCH(INDEX(Overzicht!$B$1:$F$35,MATCH(demand!P$1,Overzicht!$B:$B,0),5),Verdeelsleutels_percentage!$1:$1,0)))</f>
        <v>4.8687637549349266E-2</v>
      </c>
      <c r="Q315">
        <f>PRODUCT(INDEX(Overzicht!$B$2:$E$35,MATCH(demand!Q$1,Overzicht!$B$2:$B$35,0),4),INDEX(Verdeelsleutels_percentage!$A:$AB,MATCH(demand!$C315,Verdeelsleutels_percentage!$C:$C,0),MATCH(INDEX(Overzicht!$B$1:$F$35,MATCH(demand!Q$1,Overzicht!$B:$B,0),5),Verdeelsleutels_percentage!$1:$1,0)))</f>
        <v>7.3551882654966268E-3</v>
      </c>
      <c r="R315">
        <f>PRODUCT(INDEX(Overzicht!$B$2:$E$35,MATCH(demand!R$1,Overzicht!$B$2:$B$35,0),4),INDEX(Verdeelsleutels_percentage!$A:$AB,MATCH(demand!$C315,Verdeelsleutels_percentage!$C:$C,0),MATCH(INDEX(Overzicht!$B$1:$F$35,MATCH(demand!R$1,Overzicht!$B:$B,0),5),Verdeelsleutels_percentage!$1:$1,0)))</f>
        <v>1.3161915843520279E-3</v>
      </c>
      <c r="S315">
        <f>PRODUCT(INDEX(Overzicht!$B$2:$E$35,MATCH(demand!S$1,Overzicht!$B$2:$B$35,0),4),INDEX(Verdeelsleutels_percentage!$A:$AB,MATCH(demand!$C315,Verdeelsleutels_percentage!$C:$C,0),MATCH(INDEX(Overzicht!$B$1:$F$35,MATCH(demand!S$1,Overzicht!$B:$B,0),5),Verdeelsleutels_percentage!$1:$1,0)))</f>
        <v>1.0116609824823432E-2</v>
      </c>
      <c r="T315">
        <f>PRODUCT(INDEX(Overzicht!$B$2:$E$35,MATCH(demand!T$1,Overzicht!$B$2:$B$35,0),4),INDEX(Verdeelsleutels_percentage!$A:$AB,MATCH(demand!$C315,Verdeelsleutels_percentage!$C:$C,0),MATCH(INDEX(Overzicht!$B$1:$F$35,MATCH(demand!T$1,Overzicht!$B:$B,0),5),Verdeelsleutels_percentage!$1:$1,0)))</f>
        <v>8.2584569998558621E-3</v>
      </c>
      <c r="U315">
        <f>PRODUCT(INDEX(Overzicht!$B$2:$E$35,MATCH(demand!U$1,Overzicht!$B$2:$B$35,0),4),INDEX(Verdeelsleutels_percentage!$A:$AB,MATCH(demand!$C315,Verdeelsleutels_percentage!$C:$C,0),MATCH(INDEX(Overzicht!$B$1:$F$35,MATCH(demand!U$1,Overzicht!$B:$B,0),5),Verdeelsleutels_percentage!$1:$1,0)))</f>
        <v>2.5807678124549569E-2</v>
      </c>
      <c r="V315">
        <f>PRODUCT(INDEX(Overzicht!$B$2:$E$35,MATCH(demand!V$1,Overzicht!$B$2:$B$35,0),4),INDEX(Verdeelsleutels_percentage!$A:$AB,MATCH(demand!$C315,Verdeelsleutels_percentage!$C:$C,0),MATCH(INDEX(Overzicht!$B$1:$F$35,MATCH(demand!V$1,Overzicht!$B:$B,0),5),Verdeelsleutels_percentage!$1:$1,0)))</f>
        <v>2.2710756749603623E-3</v>
      </c>
      <c r="W315">
        <f>PRODUCT(INDEX(Overzicht!$B$2:$E$35,MATCH(demand!W$1,Overzicht!$B$2:$B$35,0),4),INDEX(Verdeelsleutels_percentage!$A:$AB,MATCH(demand!$C315,Verdeelsleutels_percentage!$C:$C,0),MATCH(INDEX(Overzicht!$B$1:$F$35,MATCH(demand!W$1,Overzicht!$B:$B,0),5),Verdeelsleutels_percentage!$1:$1,0)))</f>
        <v>2.4775370999567586E-2</v>
      </c>
      <c r="X315">
        <f>PRODUCT(INDEX(Overzicht!$B$2:$E$35,MATCH(demand!X$1,Overzicht!$B$2:$B$35,0),4),INDEX(Verdeelsleutels_percentage!$A:$AB,MATCH(demand!$C315,Verdeelsleutels_percentage!$C:$C,0),MATCH(INDEX(Overzicht!$B$1:$F$35,MATCH(demand!X$1,Overzicht!$B:$B,0),5),Verdeelsleutels_percentage!$1:$1,0)))</f>
        <v>1.5522020687432237E-2</v>
      </c>
      <c r="Y315">
        <f>PRODUCT(INDEX(Overzicht!$B$2:$E$35,MATCH(demand!Y$1,Overzicht!$B$2:$B$35,0),4),INDEX(Verdeelsleutels_percentage!$A:$AB,MATCH(demand!$C315,Verdeelsleutels_percentage!$C:$C,0),MATCH(INDEX(Overzicht!$B$1:$F$35,MATCH(demand!Y$1,Overzicht!$B:$B,0),5),Verdeelsleutels_percentage!$1:$1,0)))</f>
        <v>4.3328897468471595E-6</v>
      </c>
      <c r="Z315">
        <f>PRODUCT(INDEX(Overzicht!$B$2:$E$35,MATCH(demand!Z$1,Overzicht!$B$2:$B$35,0),4),INDEX(Verdeelsleutels_percentage!$A:$AB,MATCH(demand!$C315,Verdeelsleutels_percentage!$C:$C,0),MATCH(INDEX(Overzicht!$B$1:$F$35,MATCH(demand!Z$1,Overzicht!$B:$B,0),5),Verdeelsleutels_percentage!$1:$1,0)))</f>
        <v>0</v>
      </c>
      <c r="AA315">
        <f>PRODUCT(INDEX(Overzicht!$B$2:$E$35,MATCH(demand!AA$1,Overzicht!$B$2:$B$35,0),4),INDEX(Verdeelsleutels_percentage!$A:$AB,MATCH(demand!$C315,Verdeelsleutels_percentage!$C:$C,0),MATCH(INDEX(Overzicht!$B$1:$F$35,MATCH(demand!AA$1,Overzicht!$B:$B,0),5),Verdeelsleutels_percentage!$1:$1,0)))</f>
        <v>1.0135414612507976E-4</v>
      </c>
      <c r="AB315">
        <f>PRODUCT(INDEX(Overzicht!$B$2:$E$35,MATCH(demand!AB$1,Overzicht!$B$2:$B$35,0),4),INDEX(Verdeelsleutels_percentage!$A:$AB,MATCH(demand!$C315,Verdeelsleutels_percentage!$C:$C,0),MATCH(INDEX(Overzicht!$B$1:$F$35,MATCH(demand!AB$1,Overzicht!$B:$B,0),5),Verdeelsleutels_percentage!$1:$1,0)))</f>
        <v>1.4622941193746183E-2</v>
      </c>
      <c r="AC315">
        <f>PRODUCT(INDEX(Overzicht!$B$2:$E$35,MATCH(demand!AC$1,Overzicht!$B$2:$B$35,0),4),INDEX(Verdeelsleutels_percentage!$A:$AB,MATCH(demand!$C315,Verdeelsleutels_percentage!$C:$C,0),MATCH(INDEX(Overzicht!$B$1:$F$35,MATCH(demand!AC$1,Overzicht!$B:$B,0),5),Verdeelsleutels_percentage!$1:$1,0)))</f>
        <v>2.4286104155597393E-3</v>
      </c>
      <c r="AD315">
        <f>PRODUCT(INDEX(Overzicht!$B$2:$E$35,MATCH(demand!AD$1,Overzicht!$B$2:$B$35,0),4),INDEX(Verdeelsleutels_percentage!$A:$AB,MATCH(demand!$C315,Verdeelsleutels_percentage!$C:$C,0),MATCH(INDEX(Overzicht!$B$1:$F$35,MATCH(demand!AD$1,Overzicht!$B:$B,0),5),Verdeelsleutels_percentage!$1:$1,0)))</f>
        <v>0</v>
      </c>
      <c r="AE315">
        <f>PRODUCT(INDEX(Overzicht!$B$2:$E$35,MATCH(demand!AE$1,Overzicht!$B$2:$B$35,0),4),INDEX(Verdeelsleutels_percentage!$A:$AB,MATCH(demand!$C315,Verdeelsleutels_percentage!$C:$C,0),MATCH(INDEX(Overzicht!$B$1:$F$35,MATCH(demand!AE$1,Overzicht!$B:$B,0),5),Verdeelsleutels_percentage!$1:$1,0)))</f>
        <v>0</v>
      </c>
      <c r="AF315">
        <f>PRODUCT(INDEX(Overzicht!$B$2:$E$35,MATCH(demand!AF$1,Overzicht!$B$2:$B$35,0),4),INDEX(Verdeelsleutels_percentage!$A:$AB,MATCH(demand!$C315,Verdeelsleutels_percentage!$C:$C,0),MATCH(INDEX(Overzicht!$B$1:$F$35,MATCH(demand!AF$1,Overzicht!$B:$B,0),5),Verdeelsleutels_percentage!$1:$1,0)))</f>
        <v>0</v>
      </c>
      <c r="AG315">
        <f>PRODUCT(INDEX(Overzicht!$B$2:$E$35,MATCH(demand!AG$1,Overzicht!$B$2:$B$35,0),4),INDEX(Verdeelsleutels_percentage!$A:$AB,MATCH(demand!$C315,Verdeelsleutels_percentage!$C:$C,0),MATCH(INDEX(Overzicht!$B$1:$F$35,MATCH(demand!AG$1,Overzicht!$B:$B,0),5),Verdeelsleutels_percentage!$1:$1,0)))</f>
        <v>0</v>
      </c>
      <c r="AH315">
        <f>PRODUCT(INDEX(Overzicht!$B$2:$E$35,MATCH(demand!AH$1,Overzicht!$B$2:$B$35,0),4),INDEX(Verdeelsleutels_percentage!$A:$AB,MATCH(demand!$C315,Verdeelsleutels_percentage!$C:$C,0),MATCH(INDEX(Overzicht!$B$1:$F$35,MATCH(demand!AH$1,Overzicht!$B:$B,0),5),Verdeelsleutels_percentage!$1:$1,0)))</f>
        <v>1.3176038996260369E-3</v>
      </c>
      <c r="AI315">
        <f>PRODUCT(INDEX(Overzicht!$B$2:$E$35,MATCH(demand!AI$1,Overzicht!$B$2:$B$35,0),4),INDEX(Verdeelsleutels_percentage!$A:$AB,MATCH(demand!$C315,Verdeelsleutels_percentage!$C:$C,0),MATCH(INDEX(Overzicht!$B$1:$F$35,MATCH(demand!AI$1,Overzicht!$B:$B,0),5),Verdeelsleutels_percentage!$1:$1,0)))</f>
        <v>2.0270829225015952E-4</v>
      </c>
      <c r="AJ315">
        <f>PRODUCT(INDEX(Overzicht!$B$2:$E$35,MATCH(demand!AJ$1,Overzicht!$B$2:$B$35,0),4),INDEX(Verdeelsleutels_percentage!$A:$AB,MATCH(demand!$C315,Verdeelsleutels_percentage!$C:$C,0),MATCH(INDEX(Overzicht!$B$1:$F$35,MATCH(demand!AJ$1,Overzicht!$B:$B,0),5),Verdeelsleutels_percentage!$1:$1,0)))</f>
        <v>0</v>
      </c>
      <c r="AK315">
        <f>PRODUCT(INDEX(Overzicht!$B$2:$E$35,MATCH(demand!AK$1,Overzicht!$B$2:$B$35,0),4),INDEX(Verdeelsleutels_percentage!$A:$AB,MATCH(demand!$C315,Verdeelsleutels_percentage!$C:$C,0),MATCH(INDEX(Overzicht!$B$1:$F$35,MATCH(demand!AK$1,Overzicht!$B:$B,0),5),Verdeelsleutels_percentage!$1:$1,0)))</f>
        <v>3.2207982299437861E-4</v>
      </c>
      <c r="AL315">
        <f>PRODUCT(INDEX(Overzicht!$B$2:$E$35,MATCH(demand!AL$1,Overzicht!$B$2:$B$35,0),4),INDEX(Verdeelsleutels_percentage!$A:$AB,MATCH(demand!$C315,Verdeelsleutels_percentage!$C:$C,0),MATCH(INDEX(Overzicht!$B$1:$F$35,MATCH(demand!AL$1,Overzicht!$B:$B,0),5),Verdeelsleutels_percentage!$1:$1,0)))</f>
        <v>4.1292284999279311E-3</v>
      </c>
      <c r="AM315">
        <f>PRODUCT(INDEX(Overzicht!$B$2:$E$35,MATCH(demand!AM$1,Overzicht!$B$2:$B$35,0),4),INDEX(Verdeelsleutels_percentage!$A:$AB,MATCH(demand!$C315,Verdeelsleutels_percentage!$C:$C,0),MATCH(INDEX(Overzicht!$B$1:$F$35,MATCH(demand!AM$1,Overzicht!$B:$B,0),5),Verdeelsleutels_percentage!$1:$1,0)))</f>
        <v>8.2584569998558621E-3</v>
      </c>
      <c r="AN315">
        <f>PRODUCT(INDEX(Overzicht!$B$2:$E$35,MATCH(demand!AN$1,Overzicht!$B$2:$B$35,0),4),INDEX(Verdeelsleutels_percentage!$A:$AB,MATCH(demand!$C315,Verdeelsleutels_percentage!$C:$C,0),MATCH(INDEX(Overzicht!$B$1:$F$35,MATCH(demand!AN$1,Overzicht!$B:$B,0),5),Verdeelsleutels_percentage!$1:$1,0)))</f>
        <v>4.1292284999279311E-3</v>
      </c>
      <c r="AO315">
        <f>PRODUCT(INDEX(Overzicht!$B$2:$E$35,MATCH(demand!AO$1,Overzicht!$B$2:$B$35,0),4),INDEX(Verdeelsleutels_percentage!$A:$AB,MATCH(demand!$C315,Verdeelsleutels_percentage!$C:$C,0),MATCH(INDEX(Overzicht!$B$1:$F$35,MATCH(demand!AO$1,Overzicht!$B:$B,0),5),Verdeelsleutels_percentage!$1:$1,0)))</f>
        <v>1.4452299749747759E-2</v>
      </c>
    </row>
    <row r="316" spans="2:41">
      <c r="B316" t="str">
        <f>INDEX('ETLocal datasets'!B:C,MATCH(C316,'ETLocal datasets'!C:C,0),1)</f>
        <v>GM1641</v>
      </c>
      <c r="C316" t="str">
        <f>'ETLocal datasets'!C299</f>
        <v>Maasgouw</v>
      </c>
      <c r="D316">
        <f t="shared" si="22"/>
        <v>1.7217201025715976E-2</v>
      </c>
      <c r="E316">
        <f t="shared" si="23"/>
        <v>5.4934236456941704E-2</v>
      </c>
      <c r="F316">
        <f t="shared" si="24"/>
        <v>1.4408960267299873E-2</v>
      </c>
      <c r="G316">
        <f t="shared" si="25"/>
        <v>2.9641289692731169E-2</v>
      </c>
      <c r="H316">
        <f>PRODUCT(INDEX(Overzicht!$B$2:$E$35,MATCH(demand!H$1,Overzicht!$B$2:$B$35,0),4),INDEX(Verdeelsleutels_percentage!$A:$AB,MATCH(demand!$C316,Verdeelsleutels_percentage!$C:$C,0),MATCH(INDEX(Overzicht!$B$1:$F$35,MATCH(demand!H$1,Overzicht!$B:$B,0),5),Verdeelsleutels_percentage!$1:$1,0)))</f>
        <v>1.4408960267299873E-2</v>
      </c>
      <c r="I316">
        <f>PRODUCT(INDEX(Overzicht!$B$2:$E$35,MATCH(demand!I$1,Overzicht!$B$2:$B$35,0),4),INDEX(Verdeelsleutels_percentage!$A:$AB,MATCH(demand!$C316,Verdeelsleutels_percentage!$C:$C,0),MATCH(INDEX(Overzicht!$B$1:$F$35,MATCH(demand!I$1,Overzicht!$B:$B,0),5),Verdeelsleutels_percentage!$1:$1,0)))</f>
        <v>4.533592741945632E-3</v>
      </c>
      <c r="J316">
        <f>PRODUCT(INDEX(Overzicht!$B$2:$E$35,MATCH(demand!J$1,Overzicht!$B$2:$B$35,0),4),INDEX(Verdeelsleutels_percentage!$A:$AB,MATCH(demand!$C316,Verdeelsleutels_percentage!$C:$C,0),MATCH(INDEX(Overzicht!$B$1:$F$35,MATCH(demand!J$1,Overzicht!$B:$B,0),5),Verdeelsleutels_percentage!$1:$1,0)))</f>
        <v>3.2934766325256855E-3</v>
      </c>
      <c r="K316">
        <f>PRODUCT(INDEX(Overzicht!$B$2:$E$35,MATCH(demand!K$1,Overzicht!$B$2:$B$35,0),4),INDEX(Verdeelsleutels_percentage!$A:$AB,MATCH(demand!$C316,Verdeelsleutels_percentage!$C:$C,0),MATCH(INDEX(Overzicht!$B$1:$F$35,MATCH(demand!K$1,Overzicht!$B:$B,0),5),Verdeelsleutels_percentage!$1:$1,0)))</f>
        <v>5.2891915322699043E-4</v>
      </c>
      <c r="L316">
        <f>PRODUCT(INDEX(Overzicht!$B$2:$E$35,MATCH(demand!L$1,Overzicht!$B$2:$B$35,0),4),INDEX(Verdeelsleutels_percentage!$A:$AB,MATCH(demand!$C316,Verdeelsleutels_percentage!$C:$C,0),MATCH(INDEX(Overzicht!$B$1:$F$35,MATCH(demand!L$1,Overzicht!$B:$B,0),5),Verdeelsleutels_percentage!$1:$1,0)))</f>
        <v>4.9402149487885287E-3</v>
      </c>
      <c r="M316">
        <f>PRODUCT(INDEX(Overzicht!$B$2:$E$35,MATCH(demand!M$1,Overzicht!$B$2:$B$35,0),4),INDEX(Verdeelsleutels_percentage!$A:$AB,MATCH(demand!$C316,Verdeelsleutels_percentage!$C:$C,0),MATCH(INDEX(Overzicht!$B$1:$F$35,MATCH(demand!M$1,Overzicht!$B:$B,0),5),Verdeelsleutels_percentage!$1:$1,0)))</f>
        <v>6.9872341190433177E-4</v>
      </c>
      <c r="N316">
        <f>PRODUCT(INDEX(Overzicht!$B$2:$E$35,MATCH(demand!N$1,Overzicht!$B$2:$B$35,0),4),INDEX(Verdeelsleutels_percentage!$A:$AB,MATCH(demand!$C316,Verdeelsleutels_percentage!$C:$C,0),MATCH(INDEX(Overzicht!$B$1:$F$35,MATCH(demand!N$1,Overzicht!$B:$B,0),5),Verdeelsleutels_percentage!$1:$1,0)))</f>
        <v>5.2336190451528263E-4</v>
      </c>
      <c r="O316">
        <f>PRODUCT(INDEX(Overzicht!$B$2:$E$35,MATCH(demand!O$1,Overzicht!$B$2:$B$35,0),4),INDEX(Verdeelsleutels_percentage!$A:$AB,MATCH(demand!$C316,Verdeelsleutels_percentage!$C:$C,0),MATCH(INDEX(Overzicht!$B$1:$F$35,MATCH(demand!O$1,Overzicht!$B:$B,0),5),Verdeelsleutels_percentage!$1:$1,0)))</f>
        <v>0</v>
      </c>
      <c r="P316">
        <f>PRODUCT(INDEX(Overzicht!$B$2:$E$35,MATCH(demand!P$1,Overzicht!$B$2:$B$35,0),4),INDEX(Verdeelsleutels_percentage!$A:$AB,MATCH(demand!$C316,Verdeelsleutels_percentage!$C:$C,0),MATCH(INDEX(Overzicht!$B$1:$F$35,MATCH(demand!P$1,Overzicht!$B:$B,0),5),Verdeelsleutels_percentage!$1:$1,0)))</f>
        <v>1.4863011503511649E-3</v>
      </c>
      <c r="Q316">
        <f>PRODUCT(INDEX(Overzicht!$B$2:$E$35,MATCH(demand!Q$1,Overzicht!$B$2:$B$35,0),4),INDEX(Verdeelsleutels_percentage!$A:$AB,MATCH(demand!$C316,Verdeelsleutels_percentage!$C:$C,0),MATCH(INDEX(Overzicht!$B$1:$F$35,MATCH(demand!Q$1,Overzicht!$B:$B,0),5),Verdeelsleutels_percentage!$1:$1,0)))</f>
        <v>4.8887543764053144E-3</v>
      </c>
      <c r="R316">
        <f>PRODUCT(INDEX(Overzicht!$B$2:$E$35,MATCH(demand!R$1,Overzicht!$B$2:$B$35,0),4),INDEX(Verdeelsleutels_percentage!$A:$AB,MATCH(demand!$C316,Verdeelsleutels_percentage!$C:$C,0),MATCH(INDEX(Overzicht!$B$1:$F$35,MATCH(demand!R$1,Overzicht!$B:$B,0),5),Verdeelsleutels_percentage!$1:$1,0)))</f>
        <v>8.7482973051463515E-4</v>
      </c>
      <c r="S316">
        <f>PRODUCT(INDEX(Overzicht!$B$2:$E$35,MATCH(demand!S$1,Overzicht!$B$2:$B$35,0),4),INDEX(Verdeelsleutels_percentage!$A:$AB,MATCH(demand!$C316,Verdeelsleutels_percentage!$C:$C,0),MATCH(INDEX(Overzicht!$B$1:$F$35,MATCH(demand!S$1,Overzicht!$B:$B,0),5),Verdeelsleutels_percentage!$1:$1,0)))</f>
        <v>6.7241814580732747E-3</v>
      </c>
      <c r="T316">
        <f>PRODUCT(INDEX(Overzicht!$B$2:$E$35,MATCH(demand!T$1,Overzicht!$B$2:$B$35,0),4),INDEX(Verdeelsleutels_percentage!$A:$AB,MATCH(demand!$C316,Verdeelsleutels_percentage!$C:$C,0),MATCH(INDEX(Overzicht!$B$1:$F$35,MATCH(demand!T$1,Overzicht!$B:$B,0),5),Verdeelsleutels_percentage!$1:$1,0)))</f>
        <v>5.4891277208761425E-3</v>
      </c>
      <c r="U316">
        <f>PRODUCT(INDEX(Overzicht!$B$2:$E$35,MATCH(demand!U$1,Overzicht!$B$2:$B$35,0),4),INDEX(Verdeelsleutels_percentage!$A:$AB,MATCH(demand!$C316,Verdeelsleutels_percentage!$C:$C,0),MATCH(INDEX(Overzicht!$B$1:$F$35,MATCH(demand!U$1,Overzicht!$B:$B,0),5),Verdeelsleutels_percentage!$1:$1,0)))</f>
        <v>1.7153524127737945E-2</v>
      </c>
      <c r="V316">
        <f>PRODUCT(INDEX(Overzicht!$B$2:$E$35,MATCH(demand!V$1,Overzicht!$B$2:$B$35,0),4),INDEX(Verdeelsleutels_percentage!$A:$AB,MATCH(demand!$C316,Verdeelsleutels_percentage!$C:$C,0),MATCH(INDEX(Overzicht!$B$1:$F$35,MATCH(demand!V$1,Overzicht!$B:$B,0),5),Verdeelsleutels_percentage!$1:$1,0)))</f>
        <v>1.5095101232409393E-3</v>
      </c>
      <c r="W316">
        <f>PRODUCT(INDEX(Overzicht!$B$2:$E$35,MATCH(demand!W$1,Overzicht!$B$2:$B$35,0),4),INDEX(Verdeelsleutels_percentage!$A:$AB,MATCH(demand!$C316,Verdeelsleutels_percentage!$C:$C,0),MATCH(INDEX(Overzicht!$B$1:$F$35,MATCH(demand!W$1,Overzicht!$B:$B,0),5),Verdeelsleutels_percentage!$1:$1,0)))</f>
        <v>1.6467383162628427E-2</v>
      </c>
      <c r="X316">
        <f>PRODUCT(INDEX(Overzicht!$B$2:$E$35,MATCH(demand!X$1,Overzicht!$B$2:$B$35,0),4),INDEX(Verdeelsleutels_percentage!$A:$AB,MATCH(demand!$C316,Verdeelsleutels_percentage!$C:$C,0),MATCH(INDEX(Overzicht!$B$1:$F$35,MATCH(demand!X$1,Overzicht!$B:$B,0),5),Verdeelsleutels_percentage!$1:$1,0)))</f>
        <v>3.0398218419433291E-3</v>
      </c>
      <c r="Y316">
        <f>PRODUCT(INDEX(Overzicht!$B$2:$E$35,MATCH(demand!Y$1,Overzicht!$B$2:$B$35,0),4),INDEX(Verdeelsleutels_percentage!$A:$AB,MATCH(demand!$C316,Verdeelsleutels_percentage!$C:$C,0),MATCH(INDEX(Overzicht!$B$1:$F$35,MATCH(demand!Y$1,Overzicht!$B:$B,0),5),Verdeelsleutels_percentage!$1:$1,0)))</f>
        <v>9.1069825968322022E-7</v>
      </c>
      <c r="Z316">
        <f>PRODUCT(INDEX(Overzicht!$B$2:$E$35,MATCH(demand!Z$1,Overzicht!$B$2:$B$35,0),4),INDEX(Verdeelsleutels_percentage!$A:$AB,MATCH(demand!$C316,Verdeelsleutels_percentage!$C:$C,0),MATCH(INDEX(Overzicht!$B$1:$F$35,MATCH(demand!Z$1,Overzicht!$B:$B,0),5),Verdeelsleutels_percentage!$1:$1,0)))</f>
        <v>0</v>
      </c>
      <c r="AA316">
        <f>PRODUCT(INDEX(Overzicht!$B$2:$E$35,MATCH(demand!AA$1,Overzicht!$B$2:$B$35,0),4),INDEX(Verdeelsleutels_percentage!$A:$AB,MATCH(demand!$C316,Verdeelsleutels_percentage!$C:$C,0),MATCH(INDEX(Overzicht!$B$1:$F$35,MATCH(demand!AA$1,Overzicht!$B:$B,0),5),Verdeelsleutels_percentage!$1:$1,0)))</f>
        <v>2.1302883267443747E-5</v>
      </c>
      <c r="AB316">
        <f>PRODUCT(INDEX(Overzicht!$B$2:$E$35,MATCH(demand!AB$1,Overzicht!$B$2:$B$35,0),4),INDEX(Verdeelsleutels_percentage!$A:$AB,MATCH(demand!$C316,Verdeelsleutels_percentage!$C:$C,0),MATCH(INDEX(Overzicht!$B$1:$F$35,MATCH(demand!AB$1,Overzicht!$B:$B,0),5),Verdeelsleutels_percentage!$1:$1,0)))</f>
        <v>7.8652765794072887E-3</v>
      </c>
      <c r="AC316">
        <f>PRODUCT(INDEX(Overzicht!$B$2:$E$35,MATCH(demand!AC$1,Overzicht!$B$2:$B$35,0),4),INDEX(Verdeelsleutels_percentage!$A:$AB,MATCH(demand!$C316,Verdeelsleutels_percentage!$C:$C,0),MATCH(INDEX(Overzicht!$B$1:$F$35,MATCH(demand!AC$1,Overzicht!$B:$B,0),5),Verdeelsleutels_percentage!$1:$1,0)))</f>
        <v>6.356663463654538E-4</v>
      </c>
      <c r="AD316">
        <f>PRODUCT(INDEX(Overzicht!$B$2:$E$35,MATCH(demand!AD$1,Overzicht!$B$2:$B$35,0),4),INDEX(Verdeelsleutels_percentage!$A:$AB,MATCH(demand!$C316,Verdeelsleutels_percentage!$C:$C,0),MATCH(INDEX(Overzicht!$B$1:$F$35,MATCH(demand!AD$1,Overzicht!$B:$B,0),5),Verdeelsleutels_percentage!$1:$1,0)))</f>
        <v>0</v>
      </c>
      <c r="AE316">
        <f>PRODUCT(INDEX(Overzicht!$B$2:$E$35,MATCH(demand!AE$1,Overzicht!$B$2:$B$35,0),4),INDEX(Verdeelsleutels_percentage!$A:$AB,MATCH(demand!$C316,Verdeelsleutels_percentage!$C:$C,0),MATCH(INDEX(Overzicht!$B$1:$F$35,MATCH(demand!AE$1,Overzicht!$B:$B,0),5),Verdeelsleutels_percentage!$1:$1,0)))</f>
        <v>0</v>
      </c>
      <c r="AF316">
        <f>PRODUCT(INDEX(Overzicht!$B$2:$E$35,MATCH(demand!AF$1,Overzicht!$B$2:$B$35,0),4),INDEX(Verdeelsleutels_percentage!$A:$AB,MATCH(demand!$C316,Verdeelsleutels_percentage!$C:$C,0),MATCH(INDEX(Overzicht!$B$1:$F$35,MATCH(demand!AF$1,Overzicht!$B:$B,0),5),Verdeelsleutels_percentage!$1:$1,0)))</f>
        <v>0</v>
      </c>
      <c r="AG316">
        <f>PRODUCT(INDEX(Overzicht!$B$2:$E$35,MATCH(demand!AG$1,Overzicht!$B$2:$B$35,0),4),INDEX(Verdeelsleutels_percentage!$A:$AB,MATCH(demand!$C316,Verdeelsleutels_percentage!$C:$C,0),MATCH(INDEX(Overzicht!$B$1:$F$35,MATCH(demand!AG$1,Overzicht!$B:$B,0),5),Verdeelsleutels_percentage!$1:$1,0)))</f>
        <v>0</v>
      </c>
      <c r="AH316">
        <f>PRODUCT(INDEX(Overzicht!$B$2:$E$35,MATCH(demand!AH$1,Overzicht!$B$2:$B$35,0),4),INDEX(Verdeelsleutels_percentage!$A:$AB,MATCH(demand!$C316,Verdeelsleutels_percentage!$C:$C,0),MATCH(INDEX(Overzicht!$B$1:$F$35,MATCH(demand!AH$1,Overzicht!$B:$B,0),5),Verdeelsleutels_percentage!$1:$1,0)))</f>
        <v>2.7693748247676871E-4</v>
      </c>
      <c r="AI316">
        <f>PRODUCT(INDEX(Overzicht!$B$2:$E$35,MATCH(demand!AI$1,Overzicht!$B$2:$B$35,0),4),INDEX(Verdeelsleutels_percentage!$A:$AB,MATCH(demand!$C316,Verdeelsleutels_percentage!$C:$C,0),MATCH(INDEX(Overzicht!$B$1:$F$35,MATCH(demand!AI$1,Overzicht!$B:$B,0),5),Verdeelsleutels_percentage!$1:$1,0)))</f>
        <v>4.2605766534887494E-5</v>
      </c>
      <c r="AJ316">
        <f>PRODUCT(INDEX(Overzicht!$B$2:$E$35,MATCH(demand!AJ$1,Overzicht!$B$2:$B$35,0),4),INDEX(Verdeelsleutels_percentage!$A:$AB,MATCH(demand!$C316,Verdeelsleutels_percentage!$C:$C,0),MATCH(INDEX(Overzicht!$B$1:$F$35,MATCH(demand!AJ$1,Overzicht!$B:$B,0),5),Verdeelsleutels_percentage!$1:$1,0)))</f>
        <v>0</v>
      </c>
      <c r="AK316">
        <f>PRODUCT(INDEX(Overzicht!$B$2:$E$35,MATCH(demand!AK$1,Overzicht!$B$2:$B$35,0),4),INDEX(Verdeelsleutels_percentage!$A:$AB,MATCH(demand!$C316,Verdeelsleutels_percentage!$C:$C,0),MATCH(INDEX(Overzicht!$B$1:$F$35,MATCH(demand!AK$1,Overzicht!$B:$B,0),5),Verdeelsleutels_percentage!$1:$1,0)))</f>
        <v>2.1407598111416955E-4</v>
      </c>
      <c r="AL316">
        <f>PRODUCT(INDEX(Overzicht!$B$2:$E$35,MATCH(demand!AL$1,Overzicht!$B$2:$B$35,0),4),INDEX(Verdeelsleutels_percentage!$A:$AB,MATCH(demand!$C316,Verdeelsleutels_percentage!$C:$C,0),MATCH(INDEX(Overzicht!$B$1:$F$35,MATCH(demand!AL$1,Overzicht!$B:$B,0),5),Verdeelsleutels_percentage!$1:$1,0)))</f>
        <v>2.7445638604380713E-3</v>
      </c>
      <c r="AM316">
        <f>PRODUCT(INDEX(Overzicht!$B$2:$E$35,MATCH(demand!AM$1,Overzicht!$B$2:$B$35,0),4),INDEX(Verdeelsleutels_percentage!$A:$AB,MATCH(demand!$C316,Verdeelsleutels_percentage!$C:$C,0),MATCH(INDEX(Overzicht!$B$1:$F$35,MATCH(demand!AM$1,Overzicht!$B:$B,0),5),Verdeelsleutels_percentage!$1:$1,0)))</f>
        <v>5.4891277208761425E-3</v>
      </c>
      <c r="AN316">
        <f>PRODUCT(INDEX(Overzicht!$B$2:$E$35,MATCH(demand!AN$1,Overzicht!$B$2:$B$35,0),4),INDEX(Verdeelsleutels_percentage!$A:$AB,MATCH(demand!$C316,Verdeelsleutels_percentage!$C:$C,0),MATCH(INDEX(Overzicht!$B$1:$F$35,MATCH(demand!AN$1,Overzicht!$B:$B,0),5),Verdeelsleutels_percentage!$1:$1,0)))</f>
        <v>2.7445638604380713E-3</v>
      </c>
      <c r="AO316">
        <f>PRODUCT(INDEX(Overzicht!$B$2:$E$35,MATCH(demand!AO$1,Overzicht!$B$2:$B$35,0),4),INDEX(Verdeelsleutels_percentage!$A:$AB,MATCH(demand!$C316,Verdeelsleutels_percentage!$C:$C,0),MATCH(INDEX(Overzicht!$B$1:$F$35,MATCH(demand!AO$1,Overzicht!$B:$B,0),5),Verdeelsleutels_percentage!$1:$1,0)))</f>
        <v>9.6059735115332501E-3</v>
      </c>
    </row>
    <row r="317" spans="2:41">
      <c r="B317" t="str">
        <f>INDEX('ETLocal datasets'!B:C,MATCH(C317,'ETLocal datasets'!C:C,0),1)</f>
        <v>GM1652</v>
      </c>
      <c r="C317" t="str">
        <f>'ETLocal datasets'!C300</f>
        <v>Gemert-Bakel</v>
      </c>
      <c r="D317">
        <f t="shared" si="22"/>
        <v>7.100012816585477E-2</v>
      </c>
      <c r="E317">
        <f t="shared" si="23"/>
        <v>0.16644283221178996</v>
      </c>
      <c r="F317">
        <f t="shared" si="24"/>
        <v>1.849846573024453E-2</v>
      </c>
      <c r="G317">
        <f t="shared" si="25"/>
        <v>3.8053986645074464E-2</v>
      </c>
      <c r="H317">
        <f>PRODUCT(INDEX(Overzicht!$B$2:$E$35,MATCH(demand!H$1,Overzicht!$B$2:$B$35,0),4),INDEX(Verdeelsleutels_percentage!$A:$AB,MATCH(demand!$C317,Verdeelsleutels_percentage!$C:$C,0),MATCH(INDEX(Overzicht!$B$1:$F$35,MATCH(demand!H$1,Overzicht!$B:$B,0),5),Verdeelsleutels_percentage!$1:$1,0)))</f>
        <v>1.849846573024453E-2</v>
      </c>
      <c r="I317">
        <f>PRODUCT(INDEX(Overzicht!$B$2:$E$35,MATCH(demand!I$1,Overzicht!$B$2:$B$35,0),4),INDEX(Verdeelsleutels_percentage!$A:$AB,MATCH(demand!$C317,Verdeelsleutels_percentage!$C:$C,0),MATCH(INDEX(Overzicht!$B$1:$F$35,MATCH(demand!I$1,Overzicht!$B:$B,0),5),Verdeelsleutels_percentage!$1:$1,0)))</f>
        <v>1.9182476564821568E-2</v>
      </c>
      <c r="J317">
        <f>PRODUCT(INDEX(Overzicht!$B$2:$E$35,MATCH(demand!J$1,Overzicht!$B$2:$B$35,0),4),INDEX(Verdeelsleutels_percentage!$A:$AB,MATCH(demand!$C317,Verdeelsleutels_percentage!$C:$C,0),MATCH(INDEX(Overzicht!$B$1:$F$35,MATCH(demand!J$1,Overzicht!$B:$B,0),5),Verdeelsleutels_percentage!$1:$1,0)))</f>
        <v>4.2282207383416062E-3</v>
      </c>
      <c r="K317">
        <f>PRODUCT(INDEX(Overzicht!$B$2:$E$35,MATCH(demand!K$1,Overzicht!$B$2:$B$35,0),4),INDEX(Verdeelsleutels_percentage!$A:$AB,MATCH(demand!$C317,Verdeelsleutels_percentage!$C:$C,0),MATCH(INDEX(Overzicht!$B$1:$F$35,MATCH(demand!K$1,Overzicht!$B:$B,0),5),Verdeelsleutels_percentage!$1:$1,0)))</f>
        <v>2.237955599229183E-3</v>
      </c>
      <c r="L317">
        <f>PRODUCT(INDEX(Overzicht!$B$2:$E$35,MATCH(demand!L$1,Overzicht!$B$2:$B$35,0),4),INDEX(Verdeelsleutels_percentage!$A:$AB,MATCH(demand!$C317,Verdeelsleutels_percentage!$C:$C,0),MATCH(INDEX(Overzicht!$B$1:$F$35,MATCH(demand!L$1,Overzicht!$B:$B,0),5),Verdeelsleutels_percentage!$1:$1,0)))</f>
        <v>6.3423311075124101E-3</v>
      </c>
      <c r="M317">
        <f>PRODUCT(INDEX(Overzicht!$B$2:$E$35,MATCH(demand!M$1,Overzicht!$B$2:$B$35,0),4),INDEX(Verdeelsleutels_percentage!$A:$AB,MATCH(demand!$C317,Verdeelsleutels_percentage!$C:$C,0),MATCH(INDEX(Overzicht!$B$1:$F$35,MATCH(demand!M$1,Overzicht!$B:$B,0),5),Verdeelsleutels_percentage!$1:$1,0)))</f>
        <v>2.2128304876529777E-2</v>
      </c>
      <c r="N317">
        <f>PRODUCT(INDEX(Overzicht!$B$2:$E$35,MATCH(demand!N$1,Overzicht!$B$2:$B$35,0),4),INDEX(Verdeelsleutels_percentage!$A:$AB,MATCH(demand!$C317,Verdeelsleutels_percentage!$C:$C,0),MATCH(INDEX(Overzicht!$B$1:$F$35,MATCH(demand!N$1,Overzicht!$B:$B,0),5),Verdeelsleutels_percentage!$1:$1,0)))</f>
        <v>8.4156227713709272E-2</v>
      </c>
      <c r="O317">
        <f>PRODUCT(INDEX(Overzicht!$B$2:$E$35,MATCH(demand!O$1,Overzicht!$B$2:$B$35,0),4),INDEX(Verdeelsleutels_percentage!$A:$AB,MATCH(demand!$C317,Verdeelsleutels_percentage!$C:$C,0),MATCH(INDEX(Overzicht!$B$1:$F$35,MATCH(demand!O$1,Overzicht!$B:$B,0),5),Verdeelsleutels_percentage!$1:$1,0)))</f>
        <v>0</v>
      </c>
      <c r="P317">
        <f>PRODUCT(INDEX(Overzicht!$B$2:$E$35,MATCH(demand!P$1,Overzicht!$B$2:$B$35,0),4),INDEX(Verdeelsleutels_percentage!$A:$AB,MATCH(demand!$C317,Verdeelsleutels_percentage!$C:$C,0),MATCH(INDEX(Overzicht!$B$1:$F$35,MATCH(demand!P$1,Overzicht!$B:$B,0),5),Verdeelsleutels_percentage!$1:$1,0)))</f>
        <v>1.2586230081466549E-2</v>
      </c>
      <c r="Q317">
        <f>PRODUCT(INDEX(Overzicht!$B$2:$E$35,MATCH(demand!Q$1,Overzicht!$B$2:$B$35,0),4),INDEX(Verdeelsleutels_percentage!$A:$AB,MATCH(demand!$C317,Verdeelsleutels_percentage!$C:$C,0),MATCH(INDEX(Overzicht!$B$1:$F$35,MATCH(demand!Q$1,Overzicht!$B:$B,0),5),Verdeelsleutels_percentage!$1:$1,0)))</f>
        <v>6.2762651584758224E-3</v>
      </c>
      <c r="R317">
        <f>PRODUCT(INDEX(Overzicht!$B$2:$E$35,MATCH(demand!R$1,Overzicht!$B$2:$B$35,0),4),INDEX(Verdeelsleutels_percentage!$A:$AB,MATCH(demand!$C317,Verdeelsleutels_percentage!$C:$C,0),MATCH(INDEX(Overzicht!$B$1:$F$35,MATCH(demand!R$1,Overzicht!$B:$B,0),5),Verdeelsleutels_percentage!$1:$1,0)))</f>
        <v>1.1231211336219893E-3</v>
      </c>
      <c r="S317">
        <f>PRODUCT(INDEX(Overzicht!$B$2:$E$35,MATCH(demand!S$1,Overzicht!$B$2:$B$35,0),4),INDEX(Verdeelsleutels_percentage!$A:$AB,MATCH(demand!$C317,Verdeelsleutels_percentage!$C:$C,0),MATCH(INDEX(Overzicht!$B$1:$F$35,MATCH(demand!S$1,Overzicht!$B:$B,0),5),Verdeelsleutels_percentage!$1:$1,0)))</f>
        <v>8.6326173407807807E-3</v>
      </c>
      <c r="T317">
        <f>PRODUCT(INDEX(Overzicht!$B$2:$E$35,MATCH(demand!T$1,Overzicht!$B$2:$B$35,0),4),INDEX(Verdeelsleutels_percentage!$A:$AB,MATCH(demand!$C317,Verdeelsleutels_percentage!$C:$C,0),MATCH(INDEX(Overzicht!$B$1:$F$35,MATCH(demand!T$1,Overzicht!$B:$B,0),5),Verdeelsleutels_percentage!$1:$1,0)))</f>
        <v>7.0470345639026778E-3</v>
      </c>
      <c r="U317">
        <f>PRODUCT(INDEX(Overzicht!$B$2:$E$35,MATCH(demand!U$1,Overzicht!$B$2:$B$35,0),4),INDEX(Verdeelsleutels_percentage!$A:$AB,MATCH(demand!$C317,Verdeelsleutels_percentage!$C:$C,0),MATCH(INDEX(Overzicht!$B$1:$F$35,MATCH(demand!U$1,Overzicht!$B:$B,0),5),Verdeelsleutels_percentage!$1:$1,0)))</f>
        <v>2.2021983012195868E-2</v>
      </c>
      <c r="V317">
        <f>PRODUCT(INDEX(Overzicht!$B$2:$E$35,MATCH(demand!V$1,Overzicht!$B$2:$B$35,0),4),INDEX(Verdeelsleutels_percentage!$A:$AB,MATCH(demand!$C317,Verdeelsleutels_percentage!$C:$C,0),MATCH(INDEX(Overzicht!$B$1:$F$35,MATCH(demand!V$1,Overzicht!$B:$B,0),5),Verdeelsleutels_percentage!$1:$1,0)))</f>
        <v>1.9379345050732366E-3</v>
      </c>
      <c r="W317">
        <f>PRODUCT(INDEX(Overzicht!$B$2:$E$35,MATCH(demand!W$1,Overzicht!$B$2:$B$35,0),4),INDEX(Verdeelsleutels_percentage!$A:$AB,MATCH(demand!$C317,Verdeelsleutels_percentage!$C:$C,0),MATCH(INDEX(Overzicht!$B$1:$F$35,MATCH(demand!W$1,Overzicht!$B:$B,0),5),Verdeelsleutels_percentage!$1:$1,0)))</f>
        <v>2.1141103691708032E-2</v>
      </c>
      <c r="X317">
        <f>PRODUCT(INDEX(Overzicht!$B$2:$E$35,MATCH(demand!X$1,Overzicht!$B$2:$B$35,0),4),INDEX(Verdeelsleutels_percentage!$A:$AB,MATCH(demand!$C317,Verdeelsleutels_percentage!$C:$C,0),MATCH(INDEX(Overzicht!$B$1:$F$35,MATCH(demand!X$1,Overzicht!$B:$B,0),5),Verdeelsleutels_percentage!$1:$1,0)))</f>
        <v>1.5761420576083453E-2</v>
      </c>
      <c r="Y317">
        <f>PRODUCT(INDEX(Overzicht!$B$2:$E$35,MATCH(demand!Y$1,Overzicht!$B$2:$B$35,0),4),INDEX(Verdeelsleutels_percentage!$A:$AB,MATCH(demand!$C317,Verdeelsleutels_percentage!$C:$C,0),MATCH(INDEX(Overzicht!$B$1:$F$35,MATCH(demand!Y$1,Overzicht!$B:$B,0),5),Verdeelsleutels_percentage!$1:$1,0)))</f>
        <v>2.9901641851311776E-6</v>
      </c>
      <c r="Z317">
        <f>PRODUCT(INDEX(Overzicht!$B$2:$E$35,MATCH(demand!Z$1,Overzicht!$B$2:$B$35,0),4),INDEX(Verdeelsleutels_percentage!$A:$AB,MATCH(demand!$C317,Verdeelsleutels_percentage!$C:$C,0),MATCH(INDEX(Overzicht!$B$1:$F$35,MATCH(demand!Z$1,Overzicht!$B:$B,0),5),Verdeelsleutels_percentage!$1:$1,0)))</f>
        <v>0</v>
      </c>
      <c r="AA317">
        <f>PRODUCT(INDEX(Overzicht!$B$2:$E$35,MATCH(demand!AA$1,Overzicht!$B$2:$B$35,0),4),INDEX(Verdeelsleutels_percentage!$A:$AB,MATCH(demand!$C317,Verdeelsleutels_percentage!$C:$C,0),MATCH(INDEX(Overzicht!$B$1:$F$35,MATCH(demand!AA$1,Overzicht!$B:$B,0),5),Verdeelsleutels_percentage!$1:$1,0)))</f>
        <v>6.9945361055700063E-5</v>
      </c>
      <c r="AB317">
        <f>PRODUCT(INDEX(Overzicht!$B$2:$E$35,MATCH(demand!AB$1,Overzicht!$B$2:$B$35,0),4),INDEX(Verdeelsleutels_percentage!$A:$AB,MATCH(demand!$C317,Verdeelsleutels_percentage!$C:$C,0),MATCH(INDEX(Overzicht!$B$1:$F$35,MATCH(demand!AB$1,Overzicht!$B:$B,0),5),Verdeelsleutels_percentage!$1:$1,0)))</f>
        <v>1.0542126135919233E-2</v>
      </c>
      <c r="AC317">
        <f>PRODUCT(INDEX(Overzicht!$B$2:$E$35,MATCH(demand!AC$1,Overzicht!$B$2:$B$35,0),4),INDEX(Verdeelsleutels_percentage!$A:$AB,MATCH(demand!$C317,Verdeelsleutels_percentage!$C:$C,0),MATCH(INDEX(Overzicht!$B$1:$F$35,MATCH(demand!AC$1,Overzicht!$B:$B,0),5),Verdeelsleutels_percentage!$1:$1,0)))</f>
        <v>2.3282643196441675E-3</v>
      </c>
      <c r="AD317">
        <f>PRODUCT(INDEX(Overzicht!$B$2:$E$35,MATCH(demand!AD$1,Overzicht!$B$2:$B$35,0),4),INDEX(Verdeelsleutels_percentage!$A:$AB,MATCH(demand!$C317,Verdeelsleutels_percentage!$C:$C,0),MATCH(INDEX(Overzicht!$B$1:$F$35,MATCH(demand!AD$1,Overzicht!$B:$B,0),5),Verdeelsleutels_percentage!$1:$1,0)))</f>
        <v>0</v>
      </c>
      <c r="AE317">
        <f>PRODUCT(INDEX(Overzicht!$B$2:$E$35,MATCH(demand!AE$1,Overzicht!$B$2:$B$35,0),4),INDEX(Verdeelsleutels_percentage!$A:$AB,MATCH(demand!$C317,Verdeelsleutels_percentage!$C:$C,0),MATCH(INDEX(Overzicht!$B$1:$F$35,MATCH(demand!AE$1,Overzicht!$B:$B,0),5),Verdeelsleutels_percentage!$1:$1,0)))</f>
        <v>0</v>
      </c>
      <c r="AF317">
        <f>PRODUCT(INDEX(Overzicht!$B$2:$E$35,MATCH(demand!AF$1,Overzicht!$B$2:$B$35,0),4),INDEX(Verdeelsleutels_percentage!$A:$AB,MATCH(demand!$C317,Verdeelsleutels_percentage!$C:$C,0),MATCH(INDEX(Overzicht!$B$1:$F$35,MATCH(demand!AF$1,Overzicht!$B:$B,0),5),Verdeelsleutels_percentage!$1:$1,0)))</f>
        <v>0</v>
      </c>
      <c r="AG317">
        <f>PRODUCT(INDEX(Overzicht!$B$2:$E$35,MATCH(demand!AG$1,Overzicht!$B$2:$B$35,0),4),INDEX(Verdeelsleutels_percentage!$A:$AB,MATCH(demand!$C317,Verdeelsleutels_percentage!$C:$C,0),MATCH(INDEX(Overzicht!$B$1:$F$35,MATCH(demand!AG$1,Overzicht!$B:$B,0),5),Verdeelsleutels_percentage!$1:$1,0)))</f>
        <v>0</v>
      </c>
      <c r="AH317">
        <f>PRODUCT(INDEX(Overzicht!$B$2:$E$35,MATCH(demand!AH$1,Overzicht!$B$2:$B$35,0),4),INDEX(Verdeelsleutels_percentage!$A:$AB,MATCH(demand!$C317,Verdeelsleutels_percentage!$C:$C,0),MATCH(INDEX(Overzicht!$B$1:$F$35,MATCH(demand!AH$1,Overzicht!$B:$B,0),5),Verdeelsleutels_percentage!$1:$1,0)))</f>
        <v>9.0928969372410092E-4</v>
      </c>
      <c r="AI317">
        <f>PRODUCT(INDEX(Overzicht!$B$2:$E$35,MATCH(demand!AI$1,Overzicht!$B$2:$B$35,0),4),INDEX(Verdeelsleutels_percentage!$A:$AB,MATCH(demand!$C317,Verdeelsleutels_percentage!$C:$C,0),MATCH(INDEX(Overzicht!$B$1:$F$35,MATCH(demand!AI$1,Overzicht!$B:$B,0),5),Verdeelsleutels_percentage!$1:$1,0)))</f>
        <v>1.3989072211140013E-4</v>
      </c>
      <c r="AJ317">
        <f>PRODUCT(INDEX(Overzicht!$B$2:$E$35,MATCH(demand!AJ$1,Overzicht!$B$2:$B$35,0),4),INDEX(Verdeelsleutels_percentage!$A:$AB,MATCH(demand!$C317,Verdeelsleutels_percentage!$C:$C,0),MATCH(INDEX(Overzicht!$B$1:$F$35,MATCH(demand!AJ$1,Overzicht!$B:$B,0),5),Verdeelsleutels_percentage!$1:$1,0)))</f>
        <v>0</v>
      </c>
      <c r="AK317">
        <f>PRODUCT(INDEX(Overzicht!$B$2:$E$35,MATCH(demand!AK$1,Overzicht!$B$2:$B$35,0),4),INDEX(Verdeelsleutels_percentage!$A:$AB,MATCH(demand!$C317,Verdeelsleutels_percentage!$C:$C,0),MATCH(INDEX(Overzicht!$B$1:$F$35,MATCH(demand!AK$1,Overzicht!$B:$B,0),5),Verdeelsleutels_percentage!$1:$1,0)))</f>
        <v>2.7483434799220445E-4</v>
      </c>
      <c r="AL317">
        <f>PRODUCT(INDEX(Overzicht!$B$2:$E$35,MATCH(demand!AL$1,Overzicht!$B$2:$B$35,0),4),INDEX(Verdeelsleutels_percentage!$A:$AB,MATCH(demand!$C317,Verdeelsleutels_percentage!$C:$C,0),MATCH(INDEX(Overzicht!$B$1:$F$35,MATCH(demand!AL$1,Overzicht!$B:$B,0),5),Verdeelsleutels_percentage!$1:$1,0)))</f>
        <v>3.5235172819513389E-3</v>
      </c>
      <c r="AM317">
        <f>PRODUCT(INDEX(Overzicht!$B$2:$E$35,MATCH(demand!AM$1,Overzicht!$B$2:$B$35,0),4),INDEX(Verdeelsleutels_percentage!$A:$AB,MATCH(demand!$C317,Verdeelsleutels_percentage!$C:$C,0),MATCH(INDEX(Overzicht!$B$1:$F$35,MATCH(demand!AM$1,Overzicht!$B:$B,0),5),Verdeelsleutels_percentage!$1:$1,0)))</f>
        <v>7.0470345639026778E-3</v>
      </c>
      <c r="AN317">
        <f>PRODUCT(INDEX(Overzicht!$B$2:$E$35,MATCH(demand!AN$1,Overzicht!$B$2:$B$35,0),4),INDEX(Verdeelsleutels_percentage!$A:$AB,MATCH(demand!$C317,Verdeelsleutels_percentage!$C:$C,0),MATCH(INDEX(Overzicht!$B$1:$F$35,MATCH(demand!AN$1,Overzicht!$B:$B,0),5),Verdeelsleutels_percentage!$1:$1,0)))</f>
        <v>3.5235172819513389E-3</v>
      </c>
      <c r="AO317">
        <f>PRODUCT(INDEX(Overzicht!$B$2:$E$35,MATCH(demand!AO$1,Overzicht!$B$2:$B$35,0),4),INDEX(Verdeelsleutels_percentage!$A:$AB,MATCH(demand!$C317,Verdeelsleutels_percentage!$C:$C,0),MATCH(INDEX(Overzicht!$B$1:$F$35,MATCH(demand!AO$1,Overzicht!$B:$B,0),5),Verdeelsleutels_percentage!$1:$1,0)))</f>
        <v>1.2332310486829687E-2</v>
      </c>
    </row>
    <row r="318" spans="2:41">
      <c r="B318" t="str">
        <f>INDEX('ETLocal datasets'!B:C,MATCH(C318,'ETLocal datasets'!C:C,0),1)</f>
        <v>GM1655</v>
      </c>
      <c r="C318" t="str">
        <f>'ETLocal datasets'!C301</f>
        <v>Halderberge</v>
      </c>
      <c r="D318">
        <f t="shared" si="22"/>
        <v>5.9806084354393718E-2</v>
      </c>
      <c r="E318">
        <f t="shared" si="23"/>
        <v>7.591092303896313E-2</v>
      </c>
      <c r="F318">
        <f t="shared" si="24"/>
        <v>1.834475233221675E-2</v>
      </c>
      <c r="G318">
        <f t="shared" si="25"/>
        <v>3.7737776226274458E-2</v>
      </c>
      <c r="H318">
        <f>PRODUCT(INDEX(Overzicht!$B$2:$E$35,MATCH(demand!H$1,Overzicht!$B$2:$B$35,0),4),INDEX(Verdeelsleutels_percentage!$A:$AB,MATCH(demand!$C318,Verdeelsleutels_percentage!$C:$C,0),MATCH(INDEX(Overzicht!$B$1:$F$35,MATCH(demand!H$1,Overzicht!$B:$B,0),5),Verdeelsleutels_percentage!$1:$1,0)))</f>
        <v>1.834475233221675E-2</v>
      </c>
      <c r="I318">
        <f>PRODUCT(INDEX(Overzicht!$B$2:$E$35,MATCH(demand!I$1,Overzicht!$B$2:$B$35,0),4),INDEX(Verdeelsleutels_percentage!$A:$AB,MATCH(demand!$C318,Verdeelsleutels_percentage!$C:$C,0),MATCH(INDEX(Overzicht!$B$1:$F$35,MATCH(demand!I$1,Overzicht!$B:$B,0),5),Verdeelsleutels_percentage!$1:$1,0)))</f>
        <v>1.2596683903155759E-2</v>
      </c>
      <c r="J318">
        <f>PRODUCT(INDEX(Overzicht!$B$2:$E$35,MATCH(demand!J$1,Overzicht!$B$2:$B$35,0),4),INDEX(Verdeelsleutels_percentage!$A:$AB,MATCH(demand!$C318,Verdeelsleutels_percentage!$C:$C,0),MATCH(INDEX(Overzicht!$B$1:$F$35,MATCH(demand!J$1,Overzicht!$B:$B,0),5),Verdeelsleutels_percentage!$1:$1,0)))</f>
        <v>4.1930862473638286E-3</v>
      </c>
      <c r="K318">
        <f>PRODUCT(INDEX(Overzicht!$B$2:$E$35,MATCH(demand!K$1,Overzicht!$B$2:$B$35,0),4),INDEX(Verdeelsleutels_percentage!$A:$AB,MATCH(demand!$C318,Verdeelsleutels_percentage!$C:$C,0),MATCH(INDEX(Overzicht!$B$1:$F$35,MATCH(demand!K$1,Overzicht!$B:$B,0),5),Verdeelsleutels_percentage!$1:$1,0)))</f>
        <v>1.4696131220348387E-3</v>
      </c>
      <c r="L318">
        <f>PRODUCT(INDEX(Overzicht!$B$2:$E$35,MATCH(demand!L$1,Overzicht!$B$2:$B$35,0),4),INDEX(Verdeelsleutels_percentage!$A:$AB,MATCH(demand!$C318,Verdeelsleutels_percentage!$C:$C,0),MATCH(INDEX(Overzicht!$B$1:$F$35,MATCH(demand!L$1,Overzicht!$B:$B,0),5),Verdeelsleutels_percentage!$1:$1,0)))</f>
        <v>6.2896293710457424E-3</v>
      </c>
      <c r="M318">
        <f>PRODUCT(INDEX(Overzicht!$B$2:$E$35,MATCH(demand!M$1,Overzicht!$B$2:$B$35,0),4),INDEX(Verdeelsleutels_percentage!$A:$AB,MATCH(demand!$C318,Verdeelsleutels_percentage!$C:$C,0),MATCH(INDEX(Overzicht!$B$1:$F$35,MATCH(demand!M$1,Overzicht!$B:$B,0),5),Verdeelsleutels_percentage!$1:$1,0)))</f>
        <v>4.270419861959281E-3</v>
      </c>
      <c r="N318">
        <f>PRODUCT(INDEX(Overzicht!$B$2:$E$35,MATCH(demand!N$1,Overzicht!$B$2:$B$35,0),4),INDEX(Verdeelsleutels_percentage!$A:$AB,MATCH(demand!$C318,Verdeelsleutels_percentage!$C:$C,0),MATCH(INDEX(Overzicht!$B$1:$F$35,MATCH(demand!N$1,Overzicht!$B:$B,0),5),Verdeelsleutels_percentage!$1:$1,0)))</f>
        <v>1.0541542327464805E-2</v>
      </c>
      <c r="O318">
        <f>PRODUCT(INDEX(Overzicht!$B$2:$E$35,MATCH(demand!O$1,Overzicht!$B$2:$B$35,0),4),INDEX(Verdeelsleutels_percentage!$A:$AB,MATCH(demand!$C318,Verdeelsleutels_percentage!$C:$C,0),MATCH(INDEX(Overzicht!$B$1:$F$35,MATCH(demand!O$1,Overzicht!$B:$B,0),5),Verdeelsleutels_percentage!$1:$1,0)))</f>
        <v>0</v>
      </c>
      <c r="P318">
        <f>PRODUCT(INDEX(Overzicht!$B$2:$E$35,MATCH(demand!P$1,Overzicht!$B$2:$B$35,0),4),INDEX(Verdeelsleutels_percentage!$A:$AB,MATCH(demand!$C318,Verdeelsleutels_percentage!$C:$C,0),MATCH(INDEX(Overzicht!$B$1:$F$35,MATCH(demand!P$1,Overzicht!$B:$B,0),5),Verdeelsleutels_percentage!$1:$1,0)))</f>
        <v>2.8808173813808777E-2</v>
      </c>
      <c r="Q318">
        <f>PRODUCT(INDEX(Overzicht!$B$2:$E$35,MATCH(demand!Q$1,Overzicht!$B$2:$B$35,0),4),INDEX(Verdeelsleutels_percentage!$A:$AB,MATCH(demand!$C318,Verdeelsleutels_percentage!$C:$C,0),MATCH(INDEX(Overzicht!$B$1:$F$35,MATCH(demand!Q$1,Overzicht!$B:$B,0),5),Verdeelsleutels_percentage!$1:$1,0)))</f>
        <v>6.2241123984306829E-3</v>
      </c>
      <c r="R318">
        <f>PRODUCT(INDEX(Overzicht!$B$2:$E$35,MATCH(demand!R$1,Overzicht!$B$2:$B$35,0),4),INDEX(Verdeelsleutels_percentage!$A:$AB,MATCH(demand!$C318,Verdeelsleutels_percentage!$C:$C,0),MATCH(INDEX(Overzicht!$B$1:$F$35,MATCH(demand!R$1,Overzicht!$B:$B,0),5),Verdeelsleutels_percentage!$1:$1,0)))</f>
        <v>1.1137885344560169E-3</v>
      </c>
      <c r="S318">
        <f>PRODUCT(INDEX(Overzicht!$B$2:$E$35,MATCH(demand!S$1,Overzicht!$B$2:$B$35,0),4),INDEX(Verdeelsleutels_percentage!$A:$AB,MATCH(demand!$C318,Verdeelsleutels_percentage!$C:$C,0),MATCH(INDEX(Overzicht!$B$1:$F$35,MATCH(demand!S$1,Overzicht!$B:$B,0),5),Verdeelsleutels_percentage!$1:$1,0)))</f>
        <v>8.5608844217011509E-3</v>
      </c>
      <c r="T318">
        <f>PRODUCT(INDEX(Overzicht!$B$2:$E$35,MATCH(demand!T$1,Overzicht!$B$2:$B$35,0),4),INDEX(Verdeelsleutels_percentage!$A:$AB,MATCH(demand!$C318,Verdeelsleutels_percentage!$C:$C,0),MATCH(INDEX(Overzicht!$B$1:$F$35,MATCH(demand!T$1,Overzicht!$B:$B,0),5),Verdeelsleutels_percentage!$1:$1,0)))</f>
        <v>6.988477078939714E-3</v>
      </c>
      <c r="U318">
        <f>PRODUCT(INDEX(Overzicht!$B$2:$E$35,MATCH(demand!U$1,Overzicht!$B$2:$B$35,0),4),INDEX(Verdeelsleutels_percentage!$A:$AB,MATCH(demand!$C318,Verdeelsleutels_percentage!$C:$C,0),MATCH(INDEX(Overzicht!$B$1:$F$35,MATCH(demand!U$1,Overzicht!$B:$B,0),5),Verdeelsleutels_percentage!$1:$1,0)))</f>
        <v>2.1838990871686607E-2</v>
      </c>
      <c r="V318">
        <f>PRODUCT(INDEX(Overzicht!$B$2:$E$35,MATCH(demand!V$1,Overzicht!$B$2:$B$35,0),4),INDEX(Verdeelsleutels_percentage!$A:$AB,MATCH(demand!$C318,Verdeelsleutels_percentage!$C:$C,0),MATCH(INDEX(Overzicht!$B$1:$F$35,MATCH(demand!V$1,Overzicht!$B:$B,0),5),Verdeelsleutels_percentage!$1:$1,0)))</f>
        <v>1.9218311967084216E-3</v>
      </c>
      <c r="W318">
        <f>PRODUCT(INDEX(Overzicht!$B$2:$E$35,MATCH(demand!W$1,Overzicht!$B$2:$B$35,0),4),INDEX(Verdeelsleutels_percentage!$A:$AB,MATCH(demand!$C318,Verdeelsleutels_percentage!$C:$C,0),MATCH(INDEX(Overzicht!$B$1:$F$35,MATCH(demand!W$1,Overzicht!$B:$B,0),5),Verdeelsleutels_percentage!$1:$1,0)))</f>
        <v>2.096543123681914E-2</v>
      </c>
      <c r="X318">
        <f>PRODUCT(INDEX(Overzicht!$B$2:$E$35,MATCH(demand!X$1,Overzicht!$B$2:$B$35,0),4),INDEX(Verdeelsleutels_percentage!$A:$AB,MATCH(demand!$C318,Verdeelsleutels_percentage!$C:$C,0),MATCH(INDEX(Overzicht!$B$1:$F$35,MATCH(demand!X$1,Overzicht!$B:$B,0),5),Verdeelsleutels_percentage!$1:$1,0)))</f>
        <v>1.4865062853459136E-3</v>
      </c>
      <c r="Y318">
        <f>PRODUCT(INDEX(Overzicht!$B$2:$E$35,MATCH(demand!Y$1,Overzicht!$B$2:$B$35,0),4),INDEX(Verdeelsleutels_percentage!$A:$AB,MATCH(demand!$C318,Verdeelsleutels_percentage!$C:$C,0),MATCH(INDEX(Overzicht!$B$1:$F$35,MATCH(demand!Y$1,Overzicht!$B:$B,0),5),Verdeelsleutels_percentage!$1:$1,0)))</f>
        <v>2.2132796915642995E-6</v>
      </c>
      <c r="Z318">
        <f>PRODUCT(INDEX(Overzicht!$B$2:$E$35,MATCH(demand!Z$1,Overzicht!$B$2:$B$35,0),4),INDEX(Verdeelsleutels_percentage!$A:$AB,MATCH(demand!$C318,Verdeelsleutels_percentage!$C:$C,0),MATCH(INDEX(Overzicht!$B$1:$F$35,MATCH(demand!Z$1,Overzicht!$B:$B,0),5),Verdeelsleutels_percentage!$1:$1,0)))</f>
        <v>0</v>
      </c>
      <c r="AA318">
        <f>PRODUCT(INDEX(Overzicht!$B$2:$E$35,MATCH(demand!AA$1,Overzicht!$B$2:$B$35,0),4),INDEX(Verdeelsleutels_percentage!$A:$AB,MATCH(demand!$C318,Verdeelsleutels_percentage!$C:$C,0),MATCH(INDEX(Overzicht!$B$1:$F$35,MATCH(demand!AA$1,Overzicht!$B:$B,0),5),Verdeelsleutels_percentage!$1:$1,0)))</f>
        <v>5.1772624364077182E-5</v>
      </c>
      <c r="AB318">
        <f>PRODUCT(INDEX(Overzicht!$B$2:$E$35,MATCH(demand!AB$1,Overzicht!$B$2:$B$35,0),4),INDEX(Verdeelsleutels_percentage!$A:$AB,MATCH(demand!$C318,Verdeelsleutels_percentage!$C:$C,0),MATCH(INDEX(Overzicht!$B$1:$F$35,MATCH(demand!AB$1,Overzicht!$B:$B,0),5),Verdeelsleutels_percentage!$1:$1,0)))</f>
        <v>8.4185356706397117E-3</v>
      </c>
      <c r="AC318">
        <f>PRODUCT(INDEX(Overzicht!$B$2:$E$35,MATCH(demand!AC$1,Overzicht!$B$2:$B$35,0),4),INDEX(Verdeelsleutels_percentage!$A:$AB,MATCH(demand!$C318,Verdeelsleutels_percentage!$C:$C,0),MATCH(INDEX(Overzicht!$B$1:$F$35,MATCH(demand!AC$1,Overzicht!$B:$B,0),5),Verdeelsleutels_percentage!$1:$1,0)))</f>
        <v>4.571623564515336E-4</v>
      </c>
      <c r="AD318">
        <f>PRODUCT(INDEX(Overzicht!$B$2:$E$35,MATCH(demand!AD$1,Overzicht!$B$2:$B$35,0),4),INDEX(Verdeelsleutels_percentage!$A:$AB,MATCH(demand!$C318,Verdeelsleutels_percentage!$C:$C,0),MATCH(INDEX(Overzicht!$B$1:$F$35,MATCH(demand!AD$1,Overzicht!$B:$B,0),5),Verdeelsleutels_percentage!$1:$1,0)))</f>
        <v>0</v>
      </c>
      <c r="AE318">
        <f>PRODUCT(INDEX(Overzicht!$B$2:$E$35,MATCH(demand!AE$1,Overzicht!$B$2:$B$35,0),4),INDEX(Verdeelsleutels_percentage!$A:$AB,MATCH(demand!$C318,Verdeelsleutels_percentage!$C:$C,0),MATCH(INDEX(Overzicht!$B$1:$F$35,MATCH(demand!AE$1,Overzicht!$B:$B,0),5),Verdeelsleutels_percentage!$1:$1,0)))</f>
        <v>0</v>
      </c>
      <c r="AF318">
        <f>PRODUCT(INDEX(Overzicht!$B$2:$E$35,MATCH(demand!AF$1,Overzicht!$B$2:$B$35,0),4),INDEX(Verdeelsleutels_percentage!$A:$AB,MATCH(demand!$C318,Verdeelsleutels_percentage!$C:$C,0),MATCH(INDEX(Overzicht!$B$1:$F$35,MATCH(demand!AF$1,Overzicht!$B:$B,0),5),Verdeelsleutels_percentage!$1:$1,0)))</f>
        <v>0</v>
      </c>
      <c r="AG318">
        <f>PRODUCT(INDEX(Overzicht!$B$2:$E$35,MATCH(demand!AG$1,Overzicht!$B$2:$B$35,0),4),INDEX(Verdeelsleutels_percentage!$A:$AB,MATCH(demand!$C318,Verdeelsleutels_percentage!$C:$C,0),MATCH(INDEX(Overzicht!$B$1:$F$35,MATCH(demand!AG$1,Overzicht!$B:$B,0),5),Verdeelsleutels_percentage!$1:$1,0)))</f>
        <v>0</v>
      </c>
      <c r="AH318">
        <f>PRODUCT(INDEX(Overzicht!$B$2:$E$35,MATCH(demand!AH$1,Overzicht!$B$2:$B$35,0),4),INDEX(Verdeelsleutels_percentage!$A:$AB,MATCH(demand!$C318,Verdeelsleutels_percentage!$C:$C,0),MATCH(INDEX(Overzicht!$B$1:$F$35,MATCH(demand!AH$1,Overzicht!$B:$B,0),5),Verdeelsleutels_percentage!$1:$1,0)))</f>
        <v>6.7304411673300339E-4</v>
      </c>
      <c r="AI318">
        <f>PRODUCT(INDEX(Overzicht!$B$2:$E$35,MATCH(demand!AI$1,Overzicht!$B$2:$B$35,0),4),INDEX(Verdeelsleutels_percentage!$A:$AB,MATCH(demand!$C318,Verdeelsleutels_percentage!$C:$C,0),MATCH(INDEX(Overzicht!$B$1:$F$35,MATCH(demand!AI$1,Overzicht!$B:$B,0),5),Verdeelsleutels_percentage!$1:$1,0)))</f>
        <v>1.0354524872815436E-4</v>
      </c>
      <c r="AJ318">
        <f>PRODUCT(INDEX(Overzicht!$B$2:$E$35,MATCH(demand!AJ$1,Overzicht!$B$2:$B$35,0),4),INDEX(Verdeelsleutels_percentage!$A:$AB,MATCH(demand!$C318,Verdeelsleutels_percentage!$C:$C,0),MATCH(INDEX(Overzicht!$B$1:$F$35,MATCH(demand!AJ$1,Overzicht!$B:$B,0),5),Verdeelsleutels_percentage!$1:$1,0)))</f>
        <v>0</v>
      </c>
      <c r="AK318">
        <f>PRODUCT(INDEX(Overzicht!$B$2:$E$35,MATCH(demand!AK$1,Overzicht!$B$2:$B$35,0),4),INDEX(Verdeelsleutels_percentage!$A:$AB,MATCH(demand!$C318,Verdeelsleutels_percentage!$C:$C,0),MATCH(INDEX(Overzicht!$B$1:$F$35,MATCH(demand!AK$1,Overzicht!$B:$B,0),5),Verdeelsleutels_percentage!$1:$1,0)))</f>
        <v>2.7255060607864884E-4</v>
      </c>
      <c r="AL318">
        <f>PRODUCT(INDEX(Overzicht!$B$2:$E$35,MATCH(demand!AL$1,Overzicht!$B$2:$B$35,0),4),INDEX(Verdeelsleutels_percentage!$A:$AB,MATCH(demand!$C318,Verdeelsleutels_percentage!$C:$C,0),MATCH(INDEX(Overzicht!$B$1:$F$35,MATCH(demand!AL$1,Overzicht!$B:$B,0),5),Verdeelsleutels_percentage!$1:$1,0)))</f>
        <v>3.494238539469857E-3</v>
      </c>
      <c r="AM318">
        <f>PRODUCT(INDEX(Overzicht!$B$2:$E$35,MATCH(demand!AM$1,Overzicht!$B$2:$B$35,0),4),INDEX(Verdeelsleutels_percentage!$A:$AB,MATCH(demand!$C318,Verdeelsleutels_percentage!$C:$C,0),MATCH(INDEX(Overzicht!$B$1:$F$35,MATCH(demand!AM$1,Overzicht!$B:$B,0),5),Verdeelsleutels_percentage!$1:$1,0)))</f>
        <v>6.988477078939714E-3</v>
      </c>
      <c r="AN318">
        <f>PRODUCT(INDEX(Overzicht!$B$2:$E$35,MATCH(demand!AN$1,Overzicht!$B$2:$B$35,0),4),INDEX(Verdeelsleutels_percentage!$A:$AB,MATCH(demand!$C318,Verdeelsleutels_percentage!$C:$C,0),MATCH(INDEX(Overzicht!$B$1:$F$35,MATCH(demand!AN$1,Overzicht!$B:$B,0),5),Verdeelsleutels_percentage!$1:$1,0)))</f>
        <v>3.494238539469857E-3</v>
      </c>
      <c r="AO318">
        <f>PRODUCT(INDEX(Overzicht!$B$2:$E$35,MATCH(demand!AO$1,Overzicht!$B$2:$B$35,0),4),INDEX(Verdeelsleutels_percentage!$A:$AB,MATCH(demand!$C318,Verdeelsleutels_percentage!$C:$C,0),MATCH(INDEX(Overzicht!$B$1:$F$35,MATCH(demand!AO$1,Overzicht!$B:$B,0),5),Verdeelsleutels_percentage!$1:$1,0)))</f>
        <v>1.2229834888144499E-2</v>
      </c>
    </row>
    <row r="319" spans="2:41">
      <c r="B319" t="str">
        <f>INDEX('ETLocal datasets'!B:C,MATCH(C319,'ETLocal datasets'!C:C,0),1)</f>
        <v>GM1658</v>
      </c>
      <c r="C319" t="str">
        <f>'ETLocal datasets'!C302</f>
        <v>Heeze-Leende</v>
      </c>
      <c r="D319">
        <f t="shared" si="22"/>
        <v>2.7659258867107146E-2</v>
      </c>
      <c r="E319">
        <f t="shared" si="23"/>
        <v>9.9786851340323335E-2</v>
      </c>
      <c r="F319">
        <f t="shared" si="24"/>
        <v>9.6991331467016027E-3</v>
      </c>
      <c r="G319">
        <f t="shared" si="25"/>
        <v>1.9952502473214728E-2</v>
      </c>
      <c r="H319">
        <f>PRODUCT(INDEX(Overzicht!$B$2:$E$35,MATCH(demand!H$1,Overzicht!$B$2:$B$35,0),4),INDEX(Verdeelsleutels_percentage!$A:$AB,MATCH(demand!$C319,Verdeelsleutels_percentage!$C:$C,0),MATCH(INDEX(Overzicht!$B$1:$F$35,MATCH(demand!H$1,Overzicht!$B:$B,0),5),Verdeelsleutels_percentage!$1:$1,0)))</f>
        <v>9.6991331467016027E-3</v>
      </c>
      <c r="I319">
        <f>PRODUCT(INDEX(Overzicht!$B$2:$E$35,MATCH(demand!I$1,Overzicht!$B$2:$B$35,0),4),INDEX(Verdeelsleutels_percentage!$A:$AB,MATCH(demand!$C319,Verdeelsleutels_percentage!$C:$C,0),MATCH(INDEX(Overzicht!$B$1:$F$35,MATCH(demand!I$1,Overzicht!$B:$B,0),5),Verdeelsleutels_percentage!$1:$1,0)))</f>
        <v>8.6482817933399413E-3</v>
      </c>
      <c r="J319">
        <f>PRODUCT(INDEX(Overzicht!$B$2:$E$35,MATCH(demand!J$1,Overzicht!$B$2:$B$35,0),4),INDEX(Verdeelsleutels_percentage!$A:$AB,MATCH(demand!$C319,Verdeelsleutels_percentage!$C:$C,0),MATCH(INDEX(Overzicht!$B$1:$F$35,MATCH(demand!J$1,Overzicht!$B:$B,0),5),Verdeelsleutels_percentage!$1:$1,0)))</f>
        <v>2.2169447192460804E-3</v>
      </c>
      <c r="K319">
        <f>PRODUCT(INDEX(Overzicht!$B$2:$E$35,MATCH(demand!K$1,Overzicht!$B$2:$B$35,0),4),INDEX(Verdeelsleutels_percentage!$A:$AB,MATCH(demand!$C319,Verdeelsleutels_percentage!$C:$C,0),MATCH(INDEX(Overzicht!$B$1:$F$35,MATCH(demand!K$1,Overzicht!$B:$B,0),5),Verdeelsleutels_percentage!$1:$1,0)))</f>
        <v>1.0089662092229931E-3</v>
      </c>
      <c r="L319">
        <f>PRODUCT(INDEX(Overzicht!$B$2:$E$35,MATCH(demand!L$1,Overzicht!$B$2:$B$35,0),4),INDEX(Verdeelsleutels_percentage!$A:$AB,MATCH(demand!$C319,Verdeelsleutels_percentage!$C:$C,0),MATCH(INDEX(Overzicht!$B$1:$F$35,MATCH(demand!L$1,Overzicht!$B:$B,0),5),Verdeelsleutels_percentage!$1:$1,0)))</f>
        <v>3.3254170788691207E-3</v>
      </c>
      <c r="M319">
        <f>PRODUCT(INDEX(Overzicht!$B$2:$E$35,MATCH(demand!M$1,Overzicht!$B$2:$B$35,0),4),INDEX(Verdeelsleutels_percentage!$A:$AB,MATCH(demand!$C319,Verdeelsleutels_percentage!$C:$C,0),MATCH(INDEX(Overzicht!$B$1:$F$35,MATCH(demand!M$1,Overzicht!$B:$B,0),5),Verdeelsleutels_percentage!$1:$1,0)))</f>
        <v>8.3817318282558128E-3</v>
      </c>
      <c r="N319">
        <f>PRODUCT(INDEX(Overzicht!$B$2:$E$35,MATCH(demand!N$1,Overzicht!$B$2:$B$35,0),4),INDEX(Verdeelsleutels_percentage!$A:$AB,MATCH(demand!$C319,Verdeelsleutels_percentage!$C:$C,0),MATCH(INDEX(Overzicht!$B$1:$F$35,MATCH(demand!N$1,Overzicht!$B:$B,0),5),Verdeelsleutels_percentage!$1:$1,0)))</f>
        <v>4.8311311113013594E-2</v>
      </c>
      <c r="O319">
        <f>PRODUCT(INDEX(Overzicht!$B$2:$E$35,MATCH(demand!O$1,Overzicht!$B$2:$B$35,0),4),INDEX(Verdeelsleutels_percentage!$A:$AB,MATCH(demand!$C319,Verdeelsleutels_percentage!$C:$C,0),MATCH(INDEX(Overzicht!$B$1:$F$35,MATCH(demand!O$1,Overzicht!$B:$B,0),5),Verdeelsleutels_percentage!$1:$1,0)))</f>
        <v>0</v>
      </c>
      <c r="P319">
        <f>PRODUCT(INDEX(Overzicht!$B$2:$E$35,MATCH(demand!P$1,Overzicht!$B$2:$B$35,0),4),INDEX(Verdeelsleutels_percentage!$A:$AB,MATCH(demand!$C319,Verdeelsleutels_percentage!$C:$C,0),MATCH(INDEX(Overzicht!$B$1:$F$35,MATCH(demand!P$1,Overzicht!$B:$B,0),5),Verdeelsleutels_percentage!$1:$1,0)))</f>
        <v>6.9383848299154076E-4</v>
      </c>
      <c r="Q319">
        <f>PRODUCT(INDEX(Overzicht!$B$2:$E$35,MATCH(demand!Q$1,Overzicht!$B$2:$B$35,0),4),INDEX(Verdeelsleutels_percentage!$A:$AB,MATCH(demand!$C319,Verdeelsleutels_percentage!$C:$C,0),MATCH(INDEX(Overzicht!$B$1:$F$35,MATCH(demand!Q$1,Overzicht!$B:$B,0),5),Verdeelsleutels_percentage!$1:$1,0)))</f>
        <v>3.2907773176309007E-3</v>
      </c>
      <c r="R319">
        <f>PRODUCT(INDEX(Overzicht!$B$2:$E$35,MATCH(demand!R$1,Overzicht!$B$2:$B$35,0),4),INDEX(Verdeelsleutels_percentage!$A:$AB,MATCH(demand!$C319,Verdeelsleutels_percentage!$C:$C,0),MATCH(INDEX(Overzicht!$B$1:$F$35,MATCH(demand!R$1,Overzicht!$B:$B,0),5),Verdeelsleutels_percentage!$1:$1,0)))</f>
        <v>5.8887594104974007E-4</v>
      </c>
      <c r="S319">
        <f>PRODUCT(INDEX(Overzicht!$B$2:$E$35,MATCH(demand!S$1,Overzicht!$B$2:$B$35,0),4),INDEX(Verdeelsleutels_percentage!$A:$AB,MATCH(demand!$C319,Verdeelsleutels_percentage!$C:$C,0),MATCH(INDEX(Overzicht!$B$1:$F$35,MATCH(demand!S$1,Overzicht!$B:$B,0),5),Verdeelsleutels_percentage!$1:$1,0)))</f>
        <v>4.526262135127415E-3</v>
      </c>
      <c r="T319">
        <f>PRODUCT(INDEX(Overzicht!$B$2:$E$35,MATCH(demand!T$1,Overzicht!$B$2:$B$35,0),4),INDEX(Verdeelsleutels_percentage!$A:$AB,MATCH(demand!$C319,Verdeelsleutels_percentage!$C:$C,0),MATCH(INDEX(Overzicht!$B$1:$F$35,MATCH(demand!T$1,Overzicht!$B:$B,0),5),Verdeelsleutels_percentage!$1:$1,0)))</f>
        <v>3.6949078654101341E-3</v>
      </c>
      <c r="U319">
        <f>PRODUCT(INDEX(Overzicht!$B$2:$E$35,MATCH(demand!U$1,Overzicht!$B$2:$B$35,0),4),INDEX(Verdeelsleutels_percentage!$A:$AB,MATCH(demand!$C319,Verdeelsleutels_percentage!$C:$C,0),MATCH(INDEX(Overzicht!$B$1:$F$35,MATCH(demand!U$1,Overzicht!$B:$B,0),5),Verdeelsleutels_percentage!$1:$1,0)))</f>
        <v>1.1546587079406669E-2</v>
      </c>
      <c r="V319">
        <f>PRODUCT(INDEX(Overzicht!$B$2:$E$35,MATCH(demand!V$1,Overzicht!$B$2:$B$35,0),4),INDEX(Verdeelsleutels_percentage!$A:$AB,MATCH(demand!$C319,Verdeelsleutels_percentage!$C:$C,0),MATCH(INDEX(Overzicht!$B$1:$F$35,MATCH(demand!V$1,Overzicht!$B:$B,0),5),Verdeelsleutels_percentage!$1:$1,0)))</f>
        <v>1.016099662987787E-3</v>
      </c>
      <c r="W319">
        <f>PRODUCT(INDEX(Overzicht!$B$2:$E$35,MATCH(demand!W$1,Overzicht!$B$2:$B$35,0),4),INDEX(Verdeelsleutels_percentage!$A:$AB,MATCH(demand!$C319,Verdeelsleutels_percentage!$C:$C,0),MATCH(INDEX(Overzicht!$B$1:$F$35,MATCH(demand!W$1,Overzicht!$B:$B,0),5),Verdeelsleutels_percentage!$1:$1,0)))</f>
        <v>1.1084723596230403E-2</v>
      </c>
      <c r="X319">
        <f>PRODUCT(INDEX(Overzicht!$B$2:$E$35,MATCH(demand!X$1,Overzicht!$B$2:$B$35,0),4),INDEX(Verdeelsleutels_percentage!$A:$AB,MATCH(demand!$C319,Verdeelsleutels_percentage!$C:$C,0),MATCH(INDEX(Overzicht!$B$1:$F$35,MATCH(demand!X$1,Overzicht!$B:$B,0),5),Verdeelsleutels_percentage!$1:$1,0)))</f>
        <v>1.7058633926216777E-2</v>
      </c>
      <c r="Y319">
        <f>PRODUCT(INDEX(Overzicht!$B$2:$E$35,MATCH(demand!Y$1,Overzicht!$B$2:$B$35,0),4),INDEX(Verdeelsleutels_percentage!$A:$AB,MATCH(demand!$C319,Verdeelsleutels_percentage!$C:$C,0),MATCH(INDEX(Overzicht!$B$1:$F$35,MATCH(demand!Y$1,Overzicht!$B:$B,0),5),Verdeelsleutels_percentage!$1:$1,0)))</f>
        <v>1.6879650782961449E-6</v>
      </c>
      <c r="Z319">
        <f>PRODUCT(INDEX(Overzicht!$B$2:$E$35,MATCH(demand!Z$1,Overzicht!$B$2:$B$35,0),4),INDEX(Verdeelsleutels_percentage!$A:$AB,MATCH(demand!$C319,Verdeelsleutels_percentage!$C:$C,0),MATCH(INDEX(Overzicht!$B$1:$F$35,MATCH(demand!Z$1,Overzicht!$B:$B,0),5),Verdeelsleutels_percentage!$1:$1,0)))</f>
        <v>0</v>
      </c>
      <c r="AA319">
        <f>PRODUCT(INDEX(Overzicht!$B$2:$E$35,MATCH(demand!AA$1,Overzicht!$B$2:$B$35,0),4),INDEX(Verdeelsleutels_percentage!$A:$AB,MATCH(demand!$C319,Verdeelsleutels_percentage!$C:$C,0),MATCH(INDEX(Overzicht!$B$1:$F$35,MATCH(demand!AA$1,Overzicht!$B:$B,0),5),Verdeelsleutels_percentage!$1:$1,0)))</f>
        <v>3.9484563234997545E-5</v>
      </c>
      <c r="AB319">
        <f>PRODUCT(INDEX(Overzicht!$B$2:$E$35,MATCH(demand!AB$1,Overzicht!$B$2:$B$35,0),4),INDEX(Verdeelsleutels_percentage!$A:$AB,MATCH(demand!$C319,Verdeelsleutels_percentage!$C:$C,0),MATCH(INDEX(Overzicht!$B$1:$F$35,MATCH(demand!AB$1,Overzicht!$B:$B,0),5),Verdeelsleutels_percentage!$1:$1,0)))</f>
        <v>5.055263799453878E-3</v>
      </c>
      <c r="AC319">
        <f>PRODUCT(INDEX(Overzicht!$B$2:$E$35,MATCH(demand!AC$1,Overzicht!$B$2:$B$35,0),4),INDEX(Verdeelsleutels_percentage!$A:$AB,MATCH(demand!$C319,Verdeelsleutels_percentage!$C:$C,0),MATCH(INDEX(Overzicht!$B$1:$F$35,MATCH(demand!AC$1,Overzicht!$B:$B,0),5),Verdeelsleutels_percentage!$1:$1,0)))</f>
        <v>2.3165432533151695E-3</v>
      </c>
      <c r="AD319">
        <f>PRODUCT(INDEX(Overzicht!$B$2:$E$35,MATCH(demand!AD$1,Overzicht!$B$2:$B$35,0),4),INDEX(Verdeelsleutels_percentage!$A:$AB,MATCH(demand!$C319,Verdeelsleutels_percentage!$C:$C,0),MATCH(INDEX(Overzicht!$B$1:$F$35,MATCH(demand!AD$1,Overzicht!$B:$B,0),5),Verdeelsleutels_percentage!$1:$1,0)))</f>
        <v>0</v>
      </c>
      <c r="AE319">
        <f>PRODUCT(INDEX(Overzicht!$B$2:$E$35,MATCH(demand!AE$1,Overzicht!$B$2:$B$35,0),4),INDEX(Verdeelsleutels_percentage!$A:$AB,MATCH(demand!$C319,Verdeelsleutels_percentage!$C:$C,0),MATCH(INDEX(Overzicht!$B$1:$F$35,MATCH(demand!AE$1,Overzicht!$B:$B,0),5),Verdeelsleutels_percentage!$1:$1,0)))</f>
        <v>0</v>
      </c>
      <c r="AF319">
        <f>PRODUCT(INDEX(Overzicht!$B$2:$E$35,MATCH(demand!AF$1,Overzicht!$B$2:$B$35,0),4),INDEX(Verdeelsleutels_percentage!$A:$AB,MATCH(demand!$C319,Verdeelsleutels_percentage!$C:$C,0),MATCH(INDEX(Overzicht!$B$1:$F$35,MATCH(demand!AF$1,Overzicht!$B:$B,0),5),Verdeelsleutels_percentage!$1:$1,0)))</f>
        <v>0</v>
      </c>
      <c r="AG319">
        <f>PRODUCT(INDEX(Overzicht!$B$2:$E$35,MATCH(demand!AG$1,Overzicht!$B$2:$B$35,0),4),INDEX(Verdeelsleutels_percentage!$A:$AB,MATCH(demand!$C319,Verdeelsleutels_percentage!$C:$C,0),MATCH(INDEX(Overzicht!$B$1:$F$35,MATCH(demand!AG$1,Overzicht!$B:$B,0),5),Verdeelsleutels_percentage!$1:$1,0)))</f>
        <v>0</v>
      </c>
      <c r="AH319">
        <f>PRODUCT(INDEX(Overzicht!$B$2:$E$35,MATCH(demand!AH$1,Overzicht!$B$2:$B$35,0),4),INDEX(Verdeelsleutels_percentage!$A:$AB,MATCH(demand!$C319,Verdeelsleutels_percentage!$C:$C,0),MATCH(INDEX(Overzicht!$B$1:$F$35,MATCH(demand!AH$1,Overzicht!$B:$B,0),5),Verdeelsleutels_percentage!$1:$1,0)))</f>
        <v>5.1329932205496803E-4</v>
      </c>
      <c r="AI319">
        <f>PRODUCT(INDEX(Overzicht!$B$2:$E$35,MATCH(demand!AI$1,Overzicht!$B$2:$B$35,0),4),INDEX(Verdeelsleutels_percentage!$A:$AB,MATCH(demand!$C319,Verdeelsleutels_percentage!$C:$C,0),MATCH(INDEX(Overzicht!$B$1:$F$35,MATCH(demand!AI$1,Overzicht!$B:$B,0),5),Verdeelsleutels_percentage!$1:$1,0)))</f>
        <v>7.8969126469995089E-5</v>
      </c>
      <c r="AJ319">
        <f>PRODUCT(INDEX(Overzicht!$B$2:$E$35,MATCH(demand!AJ$1,Overzicht!$B$2:$B$35,0),4),INDEX(Verdeelsleutels_percentage!$A:$AB,MATCH(demand!$C319,Verdeelsleutels_percentage!$C:$C,0),MATCH(INDEX(Overzicht!$B$1:$F$35,MATCH(demand!AJ$1,Overzicht!$B:$B,0),5),Verdeelsleutels_percentage!$1:$1,0)))</f>
        <v>0</v>
      </c>
      <c r="AK319">
        <f>PRODUCT(INDEX(Overzicht!$B$2:$E$35,MATCH(demand!AK$1,Overzicht!$B$2:$B$35,0),4),INDEX(Verdeelsleutels_percentage!$A:$AB,MATCH(demand!$C319,Verdeelsleutels_percentage!$C:$C,0),MATCH(INDEX(Overzicht!$B$1:$F$35,MATCH(demand!AK$1,Overzicht!$B:$B,0),5),Verdeelsleutels_percentage!$1:$1,0)))</f>
        <v>1.4410140675099524E-4</v>
      </c>
      <c r="AL319">
        <f>PRODUCT(INDEX(Overzicht!$B$2:$E$35,MATCH(demand!AL$1,Overzicht!$B$2:$B$35,0),4),INDEX(Verdeelsleutels_percentage!$A:$AB,MATCH(demand!$C319,Verdeelsleutels_percentage!$C:$C,0),MATCH(INDEX(Overzicht!$B$1:$F$35,MATCH(demand!AL$1,Overzicht!$B:$B,0),5),Verdeelsleutels_percentage!$1:$1,0)))</f>
        <v>1.847453932705067E-3</v>
      </c>
      <c r="AM319">
        <f>PRODUCT(INDEX(Overzicht!$B$2:$E$35,MATCH(demand!AM$1,Overzicht!$B$2:$B$35,0),4),INDEX(Verdeelsleutels_percentage!$A:$AB,MATCH(demand!$C319,Verdeelsleutels_percentage!$C:$C,0),MATCH(INDEX(Overzicht!$B$1:$F$35,MATCH(demand!AM$1,Overzicht!$B:$B,0),5),Verdeelsleutels_percentage!$1:$1,0)))</f>
        <v>3.6949078654101341E-3</v>
      </c>
      <c r="AN319">
        <f>PRODUCT(INDEX(Overzicht!$B$2:$E$35,MATCH(demand!AN$1,Overzicht!$B$2:$B$35,0),4),INDEX(Verdeelsleutels_percentage!$A:$AB,MATCH(demand!$C319,Verdeelsleutels_percentage!$C:$C,0),MATCH(INDEX(Overzicht!$B$1:$F$35,MATCH(demand!AN$1,Overzicht!$B:$B,0),5),Verdeelsleutels_percentage!$1:$1,0)))</f>
        <v>1.847453932705067E-3</v>
      </c>
      <c r="AO319">
        <f>PRODUCT(INDEX(Overzicht!$B$2:$E$35,MATCH(demand!AO$1,Overzicht!$B$2:$B$35,0),4),INDEX(Verdeelsleutels_percentage!$A:$AB,MATCH(demand!$C319,Verdeelsleutels_percentage!$C:$C,0),MATCH(INDEX(Overzicht!$B$1:$F$35,MATCH(demand!AO$1,Overzicht!$B:$B,0),5),Verdeelsleutels_percentage!$1:$1,0)))</f>
        <v>6.4660887644677348E-3</v>
      </c>
    </row>
    <row r="320" spans="2:41">
      <c r="B320" t="str">
        <f>INDEX('ETLocal datasets'!B:C,MATCH(C320,'ETLocal datasets'!C:C,0),1)</f>
        <v>GM1659</v>
      </c>
      <c r="C320" t="str">
        <f>'ETLocal datasets'!C303</f>
        <v>Laarbeek</v>
      </c>
      <c r="D320">
        <f t="shared" si="22"/>
        <v>2.9963379964250633E-2</v>
      </c>
      <c r="E320">
        <f t="shared" si="23"/>
        <v>8.4044895844313142E-2</v>
      </c>
      <c r="F320">
        <f t="shared" si="24"/>
        <v>1.3568700862270539E-2</v>
      </c>
      <c r="G320">
        <f t="shared" si="25"/>
        <v>2.791275605952797E-2</v>
      </c>
      <c r="H320">
        <f>PRODUCT(INDEX(Overzicht!$B$2:$E$35,MATCH(demand!H$1,Overzicht!$B$2:$B$35,0),4),INDEX(Verdeelsleutels_percentage!$A:$AB,MATCH(demand!$C320,Verdeelsleutels_percentage!$C:$C,0),MATCH(INDEX(Overzicht!$B$1:$F$35,MATCH(demand!H$1,Overzicht!$B:$B,0),5),Verdeelsleutels_percentage!$1:$1,0)))</f>
        <v>1.3568700862270539E-2</v>
      </c>
      <c r="I320">
        <f>PRODUCT(INDEX(Overzicht!$B$2:$E$35,MATCH(demand!I$1,Overzicht!$B$2:$B$35,0),4),INDEX(Verdeelsleutels_percentage!$A:$AB,MATCH(demand!$C320,Verdeelsleutels_percentage!$C:$C,0),MATCH(INDEX(Overzicht!$B$1:$F$35,MATCH(demand!I$1,Overzicht!$B:$B,0),5),Verdeelsleutels_percentage!$1:$1,0)))</f>
        <v>7.4548659707059676E-3</v>
      </c>
      <c r="J320">
        <f>PRODUCT(INDEX(Overzicht!$B$2:$E$35,MATCH(demand!J$1,Overzicht!$B$2:$B$35,0),4),INDEX(Verdeelsleutels_percentage!$A:$AB,MATCH(demand!$C320,Verdeelsleutels_percentage!$C:$C,0),MATCH(INDEX(Overzicht!$B$1:$F$35,MATCH(demand!J$1,Overzicht!$B:$B,0),5),Verdeelsleutels_percentage!$1:$1,0)))</f>
        <v>3.1014173399475519E-3</v>
      </c>
      <c r="K320">
        <f>PRODUCT(INDEX(Overzicht!$B$2:$E$35,MATCH(demand!K$1,Overzicht!$B$2:$B$35,0),4),INDEX(Verdeelsleutels_percentage!$A:$AB,MATCH(demand!$C320,Verdeelsleutels_percentage!$C:$C,0),MATCH(INDEX(Overzicht!$B$1:$F$35,MATCH(demand!K$1,Overzicht!$B:$B,0),5),Verdeelsleutels_percentage!$1:$1,0)))</f>
        <v>8.6973436324902953E-4</v>
      </c>
      <c r="L320">
        <f>PRODUCT(INDEX(Overzicht!$B$2:$E$35,MATCH(demand!L$1,Overzicht!$B$2:$B$35,0),4),INDEX(Verdeelsleutels_percentage!$A:$AB,MATCH(demand!$C320,Verdeelsleutels_percentage!$C:$C,0),MATCH(INDEX(Overzicht!$B$1:$F$35,MATCH(demand!L$1,Overzicht!$B:$B,0),5),Verdeelsleutels_percentage!$1:$1,0)))</f>
        <v>4.652126009921328E-3</v>
      </c>
      <c r="M320">
        <f>PRODUCT(INDEX(Overzicht!$B$2:$E$35,MATCH(demand!M$1,Overzicht!$B$2:$B$35,0),4),INDEX(Verdeelsleutels_percentage!$A:$AB,MATCH(demand!$C320,Verdeelsleutels_percentage!$C:$C,0),MATCH(INDEX(Overzicht!$B$1:$F$35,MATCH(demand!M$1,Overzicht!$B:$B,0),5),Verdeelsleutels_percentage!$1:$1,0)))</f>
        <v>8.0052644592644284E-3</v>
      </c>
      <c r="N320">
        <f>PRODUCT(INDEX(Overzicht!$B$2:$E$35,MATCH(demand!N$1,Overzicht!$B$2:$B$35,0),4),INDEX(Verdeelsleutels_percentage!$A:$AB,MATCH(demand!$C320,Verdeelsleutels_percentage!$C:$C,0),MATCH(INDEX(Overzicht!$B$1:$F$35,MATCH(demand!N$1,Overzicht!$B:$B,0),5),Verdeelsleutels_percentage!$1:$1,0)))</f>
        <v>3.1875232570265831E-2</v>
      </c>
      <c r="O320">
        <f>PRODUCT(INDEX(Overzicht!$B$2:$E$35,MATCH(demand!O$1,Overzicht!$B$2:$B$35,0),4),INDEX(Verdeelsleutels_percentage!$A:$AB,MATCH(demand!$C320,Verdeelsleutels_percentage!$C:$C,0),MATCH(INDEX(Overzicht!$B$1:$F$35,MATCH(demand!O$1,Overzicht!$B:$B,0),5),Verdeelsleutels_percentage!$1:$1,0)))</f>
        <v>0</v>
      </c>
      <c r="P320">
        <f>PRODUCT(INDEX(Overzicht!$B$2:$E$35,MATCH(demand!P$1,Overzicht!$B$2:$B$35,0),4),INDEX(Verdeelsleutels_percentage!$A:$AB,MATCH(demand!$C320,Verdeelsleutels_percentage!$C:$C,0),MATCH(INDEX(Overzicht!$B$1:$F$35,MATCH(demand!P$1,Overzicht!$B:$B,0),5),Verdeelsleutels_percentage!$1:$1,0)))</f>
        <v>4.0049348436104575E-3</v>
      </c>
      <c r="Q320">
        <f>PRODUCT(INDEX(Overzicht!$B$2:$E$35,MATCH(demand!Q$1,Overzicht!$B$2:$B$35,0),4),INDEX(Verdeelsleutels_percentage!$A:$AB,MATCH(demand!$C320,Verdeelsleutels_percentage!$C:$C,0),MATCH(INDEX(Overzicht!$B$1:$F$35,MATCH(demand!Q$1,Overzicht!$B:$B,0),5),Verdeelsleutels_percentage!$1:$1,0)))</f>
        <v>4.6036663639846473E-3</v>
      </c>
      <c r="R320">
        <f>PRODUCT(INDEX(Overzicht!$B$2:$E$35,MATCH(demand!R$1,Overzicht!$B$2:$B$35,0),4),INDEX(Verdeelsleutels_percentage!$A:$AB,MATCH(demand!$C320,Verdeelsleutels_percentage!$C:$C,0),MATCH(INDEX(Overzicht!$B$1:$F$35,MATCH(demand!R$1,Overzicht!$B:$B,0),5),Verdeelsleutels_percentage!$1:$1,0)))</f>
        <v>8.2381398092356835E-4</v>
      </c>
      <c r="S320">
        <f>PRODUCT(INDEX(Overzicht!$B$2:$E$35,MATCH(demand!S$1,Overzicht!$B$2:$B$35,0),4),INDEX(Verdeelsleutels_percentage!$A:$AB,MATCH(demand!$C320,Verdeelsleutels_percentage!$C:$C,0),MATCH(INDEX(Overzicht!$B$1:$F$35,MATCH(demand!S$1,Overzicht!$B:$B,0),5),Verdeelsleutels_percentage!$1:$1,0)))</f>
        <v>6.3320604023929189E-3</v>
      </c>
      <c r="T320">
        <f>PRODUCT(INDEX(Overzicht!$B$2:$E$35,MATCH(demand!T$1,Overzicht!$B$2:$B$35,0),4),INDEX(Verdeelsleutels_percentage!$A:$AB,MATCH(demand!$C320,Verdeelsleutels_percentage!$C:$C,0),MATCH(INDEX(Overzicht!$B$1:$F$35,MATCH(demand!T$1,Overzicht!$B:$B,0),5),Verdeelsleutels_percentage!$1:$1,0)))</f>
        <v>5.1690288999125863E-3</v>
      </c>
      <c r="U320">
        <f>PRODUCT(INDEX(Overzicht!$B$2:$E$35,MATCH(demand!U$1,Overzicht!$B$2:$B$35,0),4),INDEX(Verdeelsleutels_percentage!$A:$AB,MATCH(demand!$C320,Verdeelsleutels_percentage!$C:$C,0),MATCH(INDEX(Overzicht!$B$1:$F$35,MATCH(demand!U$1,Overzicht!$B:$B,0),5),Verdeelsleutels_percentage!$1:$1,0)))</f>
        <v>1.6153215312226833E-2</v>
      </c>
      <c r="V320">
        <f>PRODUCT(INDEX(Overzicht!$B$2:$E$35,MATCH(demand!V$1,Overzicht!$B$2:$B$35,0),4),INDEX(Verdeelsleutels_percentage!$A:$AB,MATCH(demand!$C320,Verdeelsleutels_percentage!$C:$C,0),MATCH(INDEX(Overzicht!$B$1:$F$35,MATCH(demand!V$1,Overzicht!$B:$B,0),5),Verdeelsleutels_percentage!$1:$1,0)))</f>
        <v>1.4214829474759614E-3</v>
      </c>
      <c r="W320">
        <f>PRODUCT(INDEX(Overzicht!$B$2:$E$35,MATCH(demand!W$1,Overzicht!$B$2:$B$35,0),4),INDEX(Verdeelsleutels_percentage!$A:$AB,MATCH(demand!$C320,Verdeelsleutels_percentage!$C:$C,0),MATCH(INDEX(Overzicht!$B$1:$F$35,MATCH(demand!W$1,Overzicht!$B:$B,0),5),Verdeelsleutels_percentage!$1:$1,0)))</f>
        <v>1.5507086699737759E-2</v>
      </c>
      <c r="X320">
        <f>PRODUCT(INDEX(Overzicht!$B$2:$E$35,MATCH(demand!X$1,Overzicht!$B$2:$B$35,0),4),INDEX(Verdeelsleutels_percentage!$A:$AB,MATCH(demand!$C320,Verdeelsleutels_percentage!$C:$C,0),MATCH(INDEX(Overzicht!$B$1:$F$35,MATCH(demand!X$1,Overzicht!$B:$B,0),5),Verdeelsleutels_percentage!$1:$1,0)))</f>
        <v>3.1233334310077064E-3</v>
      </c>
      <c r="Y320">
        <f>PRODUCT(INDEX(Overzicht!$B$2:$E$35,MATCH(demand!Y$1,Overzicht!$B$2:$B$35,0),4),INDEX(Verdeelsleutels_percentage!$A:$AB,MATCH(demand!$C320,Verdeelsleutels_percentage!$C:$C,0),MATCH(INDEX(Overzicht!$B$1:$F$35,MATCH(demand!Y$1,Overzicht!$B:$B,0),5),Verdeelsleutels_percentage!$1:$1,0)))</f>
        <v>1.4734807274639507E-6</v>
      </c>
      <c r="Z320">
        <f>PRODUCT(INDEX(Overzicht!$B$2:$E$35,MATCH(demand!Z$1,Overzicht!$B$2:$B$35,0),4),INDEX(Verdeelsleutels_percentage!$A:$AB,MATCH(demand!$C320,Verdeelsleutels_percentage!$C:$C,0),MATCH(INDEX(Overzicht!$B$1:$F$35,MATCH(demand!Z$1,Overzicht!$B:$B,0),5),Verdeelsleutels_percentage!$1:$1,0)))</f>
        <v>0</v>
      </c>
      <c r="AA320">
        <f>PRODUCT(INDEX(Overzicht!$B$2:$E$35,MATCH(demand!AA$1,Overzicht!$B$2:$B$35,0),4),INDEX(Verdeelsleutels_percentage!$A:$AB,MATCH(demand!$C320,Verdeelsleutels_percentage!$C:$C,0),MATCH(INDEX(Overzicht!$B$1:$F$35,MATCH(demand!AA$1,Overzicht!$B:$B,0),5),Verdeelsleutels_percentage!$1:$1,0)))</f>
        <v>3.4467385437753234E-5</v>
      </c>
      <c r="AB320">
        <f>PRODUCT(INDEX(Overzicht!$B$2:$E$35,MATCH(demand!AB$1,Overzicht!$B$2:$B$35,0),4),INDEX(Verdeelsleutels_percentage!$A:$AB,MATCH(demand!$C320,Verdeelsleutels_percentage!$C:$C,0),MATCH(INDEX(Overzicht!$B$1:$F$35,MATCH(demand!AB$1,Overzicht!$B:$B,0),5),Verdeelsleutels_percentage!$1:$1,0)))</f>
        <v>8.0337594920906683E-3</v>
      </c>
      <c r="AC320">
        <f>PRODUCT(INDEX(Overzicht!$B$2:$E$35,MATCH(demand!AC$1,Overzicht!$B$2:$B$35,0),4),INDEX(Verdeelsleutels_percentage!$A:$AB,MATCH(demand!$C320,Verdeelsleutels_percentage!$C:$C,0),MATCH(INDEX(Overzicht!$B$1:$F$35,MATCH(demand!AC$1,Overzicht!$B:$B,0),5),Verdeelsleutels_percentage!$1:$1,0)))</f>
        <v>6.5160663187419066E-4</v>
      </c>
      <c r="AD320">
        <f>PRODUCT(INDEX(Overzicht!$B$2:$E$35,MATCH(demand!AD$1,Overzicht!$B$2:$B$35,0),4),INDEX(Verdeelsleutels_percentage!$A:$AB,MATCH(demand!$C320,Verdeelsleutels_percentage!$C:$C,0),MATCH(INDEX(Overzicht!$B$1:$F$35,MATCH(demand!AD$1,Overzicht!$B:$B,0),5),Verdeelsleutels_percentage!$1:$1,0)))</f>
        <v>0</v>
      </c>
      <c r="AE320">
        <f>PRODUCT(INDEX(Overzicht!$B$2:$E$35,MATCH(demand!AE$1,Overzicht!$B$2:$B$35,0),4),INDEX(Verdeelsleutels_percentage!$A:$AB,MATCH(demand!$C320,Verdeelsleutels_percentage!$C:$C,0),MATCH(INDEX(Overzicht!$B$1:$F$35,MATCH(demand!AE$1,Overzicht!$B:$B,0),5),Verdeelsleutels_percentage!$1:$1,0)))</f>
        <v>0</v>
      </c>
      <c r="AF320">
        <f>PRODUCT(INDEX(Overzicht!$B$2:$E$35,MATCH(demand!AF$1,Overzicht!$B$2:$B$35,0),4),INDEX(Verdeelsleutels_percentage!$A:$AB,MATCH(demand!$C320,Verdeelsleutels_percentage!$C:$C,0),MATCH(INDEX(Overzicht!$B$1:$F$35,MATCH(demand!AF$1,Overzicht!$B:$B,0),5),Verdeelsleutels_percentage!$1:$1,0)))</f>
        <v>0</v>
      </c>
      <c r="AG320">
        <f>PRODUCT(INDEX(Overzicht!$B$2:$E$35,MATCH(demand!AG$1,Overzicht!$B$2:$B$35,0),4),INDEX(Verdeelsleutels_percentage!$A:$AB,MATCH(demand!$C320,Verdeelsleutels_percentage!$C:$C,0),MATCH(INDEX(Overzicht!$B$1:$F$35,MATCH(demand!AG$1,Overzicht!$B:$B,0),5),Verdeelsleutels_percentage!$1:$1,0)))</f>
        <v>0</v>
      </c>
      <c r="AH320">
        <f>PRODUCT(INDEX(Overzicht!$B$2:$E$35,MATCH(demand!AH$1,Overzicht!$B$2:$B$35,0),4),INDEX(Verdeelsleutels_percentage!$A:$AB,MATCH(demand!$C320,Verdeelsleutels_percentage!$C:$C,0),MATCH(INDEX(Overzicht!$B$1:$F$35,MATCH(demand!AH$1,Overzicht!$B:$B,0),5),Verdeelsleutels_percentage!$1:$1,0)))</f>
        <v>4.4807601069079205E-4</v>
      </c>
      <c r="AI320">
        <f>PRODUCT(INDEX(Overzicht!$B$2:$E$35,MATCH(demand!AI$1,Overzicht!$B$2:$B$35,0),4),INDEX(Verdeelsleutels_percentage!$A:$AB,MATCH(demand!$C320,Verdeelsleutels_percentage!$C:$C,0),MATCH(INDEX(Overzicht!$B$1:$F$35,MATCH(demand!AI$1,Overzicht!$B:$B,0),5),Verdeelsleutels_percentage!$1:$1,0)))</f>
        <v>6.8934770875506469E-5</v>
      </c>
      <c r="AJ320">
        <f>PRODUCT(INDEX(Overzicht!$B$2:$E$35,MATCH(demand!AJ$1,Overzicht!$B$2:$B$35,0),4),INDEX(Verdeelsleutels_percentage!$A:$AB,MATCH(demand!$C320,Verdeelsleutels_percentage!$C:$C,0),MATCH(INDEX(Overzicht!$B$1:$F$35,MATCH(demand!AJ$1,Overzicht!$B:$B,0),5),Verdeelsleutels_percentage!$1:$1,0)))</f>
        <v>0</v>
      </c>
      <c r="AK320">
        <f>PRODUCT(INDEX(Overzicht!$B$2:$E$35,MATCH(demand!AK$1,Overzicht!$B$2:$B$35,0),4),INDEX(Verdeelsleutels_percentage!$A:$AB,MATCH(demand!$C320,Verdeelsleutels_percentage!$C:$C,0),MATCH(INDEX(Overzicht!$B$1:$F$35,MATCH(demand!AK$1,Overzicht!$B:$B,0),5),Verdeelsleutels_percentage!$1:$1,0)))</f>
        <v>2.0159212709659088E-4</v>
      </c>
      <c r="AL320">
        <f>PRODUCT(INDEX(Overzicht!$B$2:$E$35,MATCH(demand!AL$1,Overzicht!$B$2:$B$35,0),4),INDEX(Verdeelsleutels_percentage!$A:$AB,MATCH(demand!$C320,Verdeelsleutels_percentage!$C:$C,0),MATCH(INDEX(Overzicht!$B$1:$F$35,MATCH(demand!AL$1,Overzicht!$B:$B,0),5),Verdeelsleutels_percentage!$1:$1,0)))</f>
        <v>2.5845144499562931E-3</v>
      </c>
      <c r="AM320">
        <f>PRODUCT(INDEX(Overzicht!$B$2:$E$35,MATCH(demand!AM$1,Overzicht!$B$2:$B$35,0),4),INDEX(Verdeelsleutels_percentage!$A:$AB,MATCH(demand!$C320,Verdeelsleutels_percentage!$C:$C,0),MATCH(INDEX(Overzicht!$B$1:$F$35,MATCH(demand!AM$1,Overzicht!$B:$B,0),5),Verdeelsleutels_percentage!$1:$1,0)))</f>
        <v>5.1690288999125863E-3</v>
      </c>
      <c r="AN320">
        <f>PRODUCT(INDEX(Overzicht!$B$2:$E$35,MATCH(demand!AN$1,Overzicht!$B$2:$B$35,0),4),INDEX(Verdeelsleutels_percentage!$A:$AB,MATCH(demand!$C320,Verdeelsleutels_percentage!$C:$C,0),MATCH(INDEX(Overzicht!$B$1:$F$35,MATCH(demand!AN$1,Overzicht!$B:$B,0),5),Verdeelsleutels_percentage!$1:$1,0)))</f>
        <v>2.5845144499562931E-3</v>
      </c>
      <c r="AO320">
        <f>PRODUCT(INDEX(Overzicht!$B$2:$E$35,MATCH(demand!AO$1,Overzicht!$B$2:$B$35,0),4),INDEX(Verdeelsleutels_percentage!$A:$AB,MATCH(demand!$C320,Verdeelsleutels_percentage!$C:$C,0),MATCH(INDEX(Overzicht!$B$1:$F$35,MATCH(demand!AO$1,Overzicht!$B:$B,0),5),Verdeelsleutels_percentage!$1:$1,0)))</f>
        <v>9.0458005748470256E-3</v>
      </c>
    </row>
    <row r="321" spans="2:41">
      <c r="B321" t="str">
        <f>INDEX('ETLocal datasets'!B:C,MATCH(C321,'ETLocal datasets'!C:C,0),1)</f>
        <v>GM1667</v>
      </c>
      <c r="C321" t="str">
        <f>'ETLocal datasets'!C304</f>
        <v>Reusel-De Mierden</v>
      </c>
      <c r="D321">
        <f t="shared" si="22"/>
        <v>6.2684737326098791E-2</v>
      </c>
      <c r="E321">
        <f t="shared" si="23"/>
        <v>7.8594311234449821E-2</v>
      </c>
      <c r="F321">
        <f t="shared" si="24"/>
        <v>7.9347706649914133E-3</v>
      </c>
      <c r="G321">
        <f t="shared" si="25"/>
        <v>1.6322956796553763E-2</v>
      </c>
      <c r="H321">
        <f>PRODUCT(INDEX(Overzicht!$B$2:$E$35,MATCH(demand!H$1,Overzicht!$B$2:$B$35,0),4),INDEX(Verdeelsleutels_percentage!$A:$AB,MATCH(demand!$C321,Verdeelsleutels_percentage!$C:$C,0),MATCH(INDEX(Overzicht!$B$1:$F$35,MATCH(demand!H$1,Overzicht!$B:$B,0),5),Verdeelsleutels_percentage!$1:$1,0)))</f>
        <v>7.9347706649914133E-3</v>
      </c>
      <c r="I321">
        <f>PRODUCT(INDEX(Overzicht!$B$2:$E$35,MATCH(demand!I$1,Overzicht!$B$2:$B$35,0),4),INDEX(Verdeelsleutels_percentage!$A:$AB,MATCH(demand!$C321,Verdeelsleutels_percentage!$C:$C,0),MATCH(INDEX(Overzicht!$B$1:$F$35,MATCH(demand!I$1,Overzicht!$B:$B,0),5),Verdeelsleutels_percentage!$1:$1,0)))</f>
        <v>1.4179131510668274E-2</v>
      </c>
      <c r="J321">
        <f>PRODUCT(INDEX(Overzicht!$B$2:$E$35,MATCH(demand!J$1,Overzicht!$B$2:$B$35,0),4),INDEX(Verdeelsleutels_percentage!$A:$AB,MATCH(demand!$C321,Verdeelsleutels_percentage!$C:$C,0),MATCH(INDEX(Overzicht!$B$1:$F$35,MATCH(demand!J$1,Overzicht!$B:$B,0),5),Verdeelsleutels_percentage!$1:$1,0)))</f>
        <v>1.8136618662837516E-3</v>
      </c>
      <c r="K321">
        <f>PRODUCT(INDEX(Overzicht!$B$2:$E$35,MATCH(demand!K$1,Overzicht!$B$2:$B$35,0),4),INDEX(Verdeelsleutels_percentage!$A:$AB,MATCH(demand!$C321,Verdeelsleutels_percentage!$C:$C,0),MATCH(INDEX(Overzicht!$B$1:$F$35,MATCH(demand!K$1,Overzicht!$B:$B,0),5),Verdeelsleutels_percentage!$1:$1,0)))</f>
        <v>1.6542320095779654E-3</v>
      </c>
      <c r="L321">
        <f>PRODUCT(INDEX(Overzicht!$B$2:$E$35,MATCH(demand!L$1,Overzicht!$B$2:$B$35,0),4),INDEX(Verdeelsleutels_percentage!$A:$AB,MATCH(demand!$C321,Verdeelsleutels_percentage!$C:$C,0),MATCH(INDEX(Overzicht!$B$1:$F$35,MATCH(demand!L$1,Overzicht!$B:$B,0),5),Verdeelsleutels_percentage!$1:$1,0)))</f>
        <v>2.7204927994256274E-3</v>
      </c>
      <c r="M321">
        <f>PRODUCT(INDEX(Overzicht!$B$2:$E$35,MATCH(demand!M$1,Overzicht!$B$2:$B$35,0),4),INDEX(Verdeelsleutels_percentage!$A:$AB,MATCH(demand!$C321,Verdeelsleutels_percentage!$C:$C,0),MATCH(INDEX(Overzicht!$B$1:$F$35,MATCH(demand!M$1,Overzicht!$B:$B,0),5),Verdeelsleutels_percentage!$1:$1,0)))</f>
        <v>1.7113718856861235E-2</v>
      </c>
      <c r="N321">
        <f>PRODUCT(INDEX(Overzicht!$B$2:$E$35,MATCH(demand!N$1,Overzicht!$B$2:$B$35,0),4),INDEX(Verdeelsleutels_percentage!$A:$AB,MATCH(demand!$C321,Verdeelsleutels_percentage!$C:$C,0),MATCH(INDEX(Overzicht!$B$1:$F$35,MATCH(demand!N$1,Overzicht!$B:$B,0),5),Verdeelsleutels_percentage!$1:$1,0)))</f>
        <v>3.8564090406948755E-2</v>
      </c>
      <c r="O321">
        <f>PRODUCT(INDEX(Overzicht!$B$2:$E$35,MATCH(demand!O$1,Overzicht!$B$2:$B$35,0),4),INDEX(Verdeelsleutels_percentage!$A:$AB,MATCH(demand!$C321,Verdeelsleutels_percentage!$C:$C,0),MATCH(INDEX(Overzicht!$B$1:$F$35,MATCH(demand!O$1,Overzicht!$B:$B,0),5),Verdeelsleutels_percentage!$1:$1,0)))</f>
        <v>0</v>
      </c>
      <c r="P321">
        <f>PRODUCT(INDEX(Overzicht!$B$2:$E$35,MATCH(demand!P$1,Overzicht!$B$2:$B$35,0),4),INDEX(Verdeelsleutels_percentage!$A:$AB,MATCH(demand!$C321,Verdeelsleutels_percentage!$C:$C,0),MATCH(INDEX(Overzicht!$B$1:$F$35,MATCH(demand!P$1,Overzicht!$B:$B,0),5),Verdeelsleutels_percentage!$1:$1,0)))</f>
        <v>2.2584442621374653E-2</v>
      </c>
      <c r="Q321">
        <f>PRODUCT(INDEX(Overzicht!$B$2:$E$35,MATCH(demand!Q$1,Overzicht!$B$2:$B$35,0),4),INDEX(Verdeelsleutels_percentage!$A:$AB,MATCH(demand!$C321,Verdeelsleutels_percentage!$C:$C,0),MATCH(INDEX(Overzicht!$B$1:$F$35,MATCH(demand!Q$1,Overzicht!$B:$B,0),5),Verdeelsleutels_percentage!$1:$1,0)))</f>
        <v>2.6921543327649436E-3</v>
      </c>
      <c r="R321">
        <f>PRODUCT(INDEX(Overzicht!$B$2:$E$35,MATCH(demand!R$1,Overzicht!$B$2:$B$35,0),4),INDEX(Verdeelsleutels_percentage!$A:$AB,MATCH(demand!$C321,Verdeelsleutels_percentage!$C:$C,0),MATCH(INDEX(Overzicht!$B$1:$F$35,MATCH(demand!R$1,Overzicht!$B:$B,0),5),Verdeelsleutels_percentage!$1:$1,0)))</f>
        <v>4.817539332316215E-4</v>
      </c>
      <c r="S321">
        <f>PRODUCT(INDEX(Overzicht!$B$2:$E$35,MATCH(demand!S$1,Overzicht!$B$2:$B$35,0),4),INDEX(Verdeelsleutels_percentage!$A:$AB,MATCH(demand!$C321,Verdeelsleutels_percentage!$C:$C,0),MATCH(INDEX(Overzicht!$B$1:$F$35,MATCH(demand!S$1,Overzicht!$B:$B,0),5),Verdeelsleutels_percentage!$1:$1,0)))</f>
        <v>3.702892976995993E-3</v>
      </c>
      <c r="T321">
        <f>PRODUCT(INDEX(Overzicht!$B$2:$E$35,MATCH(demand!T$1,Overzicht!$B$2:$B$35,0),4),INDEX(Verdeelsleutels_percentage!$A:$AB,MATCH(demand!$C321,Verdeelsleutels_percentage!$C:$C,0),MATCH(INDEX(Overzicht!$B$1:$F$35,MATCH(demand!T$1,Overzicht!$B:$B,0),5),Verdeelsleutels_percentage!$1:$1,0)))</f>
        <v>3.022769777139586E-3</v>
      </c>
      <c r="U321">
        <f>PRODUCT(INDEX(Overzicht!$B$2:$E$35,MATCH(demand!U$1,Overzicht!$B$2:$B$35,0),4),INDEX(Verdeelsleutels_percentage!$A:$AB,MATCH(demand!$C321,Verdeelsleutels_percentage!$C:$C,0),MATCH(INDEX(Overzicht!$B$1:$F$35,MATCH(demand!U$1,Overzicht!$B:$B,0),5),Verdeelsleutels_percentage!$1:$1,0)))</f>
        <v>9.4461555535612068E-3</v>
      </c>
      <c r="V321">
        <f>PRODUCT(INDEX(Overzicht!$B$2:$E$35,MATCH(demand!V$1,Overzicht!$B$2:$B$35,0),4),INDEX(Verdeelsleutels_percentage!$A:$AB,MATCH(demand!$C321,Verdeelsleutels_percentage!$C:$C,0),MATCH(INDEX(Overzicht!$B$1:$F$35,MATCH(demand!V$1,Overzicht!$B:$B,0),5),Verdeelsleutels_percentage!$1:$1,0)))</f>
        <v>8.3126168871338626E-4</v>
      </c>
      <c r="W321">
        <f>PRODUCT(INDEX(Overzicht!$B$2:$E$35,MATCH(demand!W$1,Overzicht!$B$2:$B$35,0),4),INDEX(Verdeelsleutels_percentage!$A:$AB,MATCH(demand!$C321,Verdeelsleutels_percentage!$C:$C,0),MATCH(INDEX(Overzicht!$B$1:$F$35,MATCH(demand!W$1,Overzicht!$B:$B,0),5),Verdeelsleutels_percentage!$1:$1,0)))</f>
        <v>9.0683093314187571E-3</v>
      </c>
      <c r="X321">
        <f>PRODUCT(INDEX(Overzicht!$B$2:$E$35,MATCH(demand!X$1,Overzicht!$B$2:$B$35,0),4),INDEX(Verdeelsleutels_percentage!$A:$AB,MATCH(demand!$C321,Verdeelsleutels_percentage!$C:$C,0),MATCH(INDEX(Overzicht!$B$1:$F$35,MATCH(demand!X$1,Overzicht!$B:$B,0),5),Verdeelsleutels_percentage!$1:$1,0)))</f>
        <v>1.1585841122864593E-2</v>
      </c>
      <c r="Y321">
        <f>PRODUCT(INDEX(Overzicht!$B$2:$E$35,MATCH(demand!Y$1,Overzicht!$B$2:$B$35,0),4),INDEX(Verdeelsleutels_percentage!$A:$AB,MATCH(demand!$C321,Verdeelsleutels_percentage!$C:$C,0),MATCH(INDEX(Overzicht!$B$1:$F$35,MATCH(demand!Y$1,Overzicht!$B:$B,0),5),Verdeelsleutels_percentage!$1:$1,0)))</f>
        <v>1.8470122974515686E-6</v>
      </c>
      <c r="Z321">
        <f>PRODUCT(INDEX(Overzicht!$B$2:$E$35,MATCH(demand!Z$1,Overzicht!$B$2:$B$35,0),4),INDEX(Verdeelsleutels_percentage!$A:$AB,MATCH(demand!$C321,Verdeelsleutels_percentage!$C:$C,0),MATCH(INDEX(Overzicht!$B$1:$F$35,MATCH(demand!Z$1,Overzicht!$B:$B,0),5),Verdeelsleutels_percentage!$1:$1,0)))</f>
        <v>0</v>
      </c>
      <c r="AA321">
        <f>PRODUCT(INDEX(Overzicht!$B$2:$E$35,MATCH(demand!AA$1,Overzicht!$B$2:$B$35,0),4),INDEX(Verdeelsleutels_percentage!$A:$AB,MATCH(demand!$C321,Verdeelsleutels_percentage!$C:$C,0),MATCH(INDEX(Overzicht!$B$1:$F$35,MATCH(demand!AA$1,Overzicht!$B:$B,0),5),Verdeelsleutels_percentage!$1:$1,0)))</f>
        <v>4.3204966022258919E-5</v>
      </c>
      <c r="AB321">
        <f>PRODUCT(INDEX(Overzicht!$B$2:$E$35,MATCH(demand!AB$1,Overzicht!$B$2:$B$35,0),4),INDEX(Verdeelsleutels_percentage!$A:$AB,MATCH(demand!$C321,Verdeelsleutels_percentage!$C:$C,0),MATCH(INDEX(Overzicht!$B$1:$F$35,MATCH(demand!AB$1,Overzicht!$B:$B,0),5),Verdeelsleutels_percentage!$1:$1,0)))</f>
        <v>4.3907177779895805E-3</v>
      </c>
      <c r="AC321">
        <f>PRODUCT(INDEX(Overzicht!$B$2:$E$35,MATCH(demand!AC$1,Overzicht!$B$2:$B$35,0),4),INDEX(Verdeelsleutels_percentage!$A:$AB,MATCH(demand!$C321,Verdeelsleutels_percentage!$C:$C,0),MATCH(INDEX(Overzicht!$B$1:$F$35,MATCH(demand!AC$1,Overzicht!$B:$B,0),5),Verdeelsleutels_percentage!$1:$1,0)))</f>
        <v>1.6039776370469834E-3</v>
      </c>
      <c r="AD321">
        <f>PRODUCT(INDEX(Overzicht!$B$2:$E$35,MATCH(demand!AD$1,Overzicht!$B$2:$B$35,0),4),INDEX(Verdeelsleutels_percentage!$A:$AB,MATCH(demand!$C321,Verdeelsleutels_percentage!$C:$C,0),MATCH(INDEX(Overzicht!$B$1:$F$35,MATCH(demand!AD$1,Overzicht!$B:$B,0),5),Verdeelsleutels_percentage!$1:$1,0)))</f>
        <v>0</v>
      </c>
      <c r="AE321">
        <f>PRODUCT(INDEX(Overzicht!$B$2:$E$35,MATCH(demand!AE$1,Overzicht!$B$2:$B$35,0),4),INDEX(Verdeelsleutels_percentage!$A:$AB,MATCH(demand!$C321,Verdeelsleutels_percentage!$C:$C,0),MATCH(INDEX(Overzicht!$B$1:$F$35,MATCH(demand!AE$1,Overzicht!$B:$B,0),5),Verdeelsleutels_percentage!$1:$1,0)))</f>
        <v>0</v>
      </c>
      <c r="AF321">
        <f>PRODUCT(INDEX(Overzicht!$B$2:$E$35,MATCH(demand!AF$1,Overzicht!$B$2:$B$35,0),4),INDEX(Verdeelsleutels_percentage!$A:$AB,MATCH(demand!$C321,Verdeelsleutels_percentage!$C:$C,0),MATCH(INDEX(Overzicht!$B$1:$F$35,MATCH(demand!AF$1,Overzicht!$B:$B,0),5),Verdeelsleutels_percentage!$1:$1,0)))</f>
        <v>0</v>
      </c>
      <c r="AG321">
        <f>PRODUCT(INDEX(Overzicht!$B$2:$E$35,MATCH(demand!AG$1,Overzicht!$B$2:$B$35,0),4),INDEX(Verdeelsleutels_percentage!$A:$AB,MATCH(demand!$C321,Verdeelsleutels_percentage!$C:$C,0),MATCH(INDEX(Overzicht!$B$1:$F$35,MATCH(demand!AG$1,Overzicht!$B:$B,0),5),Verdeelsleutels_percentage!$1:$1,0)))</f>
        <v>0</v>
      </c>
      <c r="AH321">
        <f>PRODUCT(INDEX(Overzicht!$B$2:$E$35,MATCH(demand!AH$1,Overzicht!$B$2:$B$35,0),4),INDEX(Verdeelsleutels_percentage!$A:$AB,MATCH(demand!$C321,Verdeelsleutels_percentage!$C:$C,0),MATCH(INDEX(Overzicht!$B$1:$F$35,MATCH(demand!AH$1,Overzicht!$B:$B,0),5),Verdeelsleutels_percentage!$1:$1,0)))</f>
        <v>5.6166455828936593E-4</v>
      </c>
      <c r="AI321">
        <f>PRODUCT(INDEX(Overzicht!$B$2:$E$35,MATCH(demand!AI$1,Overzicht!$B$2:$B$35,0),4),INDEX(Verdeelsleutels_percentage!$A:$AB,MATCH(demand!$C321,Verdeelsleutels_percentage!$C:$C,0),MATCH(INDEX(Overzicht!$B$1:$F$35,MATCH(demand!AI$1,Overzicht!$B:$B,0),5),Verdeelsleutels_percentage!$1:$1,0)))</f>
        <v>8.6409932044517838E-5</v>
      </c>
      <c r="AJ321">
        <f>PRODUCT(INDEX(Overzicht!$B$2:$E$35,MATCH(demand!AJ$1,Overzicht!$B$2:$B$35,0),4),INDEX(Verdeelsleutels_percentage!$A:$AB,MATCH(demand!$C321,Verdeelsleutels_percentage!$C:$C,0),MATCH(INDEX(Overzicht!$B$1:$F$35,MATCH(demand!AJ$1,Overzicht!$B:$B,0),5),Verdeelsleutels_percentage!$1:$1,0)))</f>
        <v>0</v>
      </c>
      <c r="AK321">
        <f>PRODUCT(INDEX(Overzicht!$B$2:$E$35,MATCH(demand!AK$1,Overzicht!$B$2:$B$35,0),4),INDEX(Verdeelsleutels_percentage!$A:$AB,MATCH(demand!$C321,Verdeelsleutels_percentage!$C:$C,0),MATCH(INDEX(Overzicht!$B$1:$F$35,MATCH(demand!AK$1,Overzicht!$B:$B,0),5),Verdeelsleutels_percentage!$1:$1,0)))</f>
        <v>1.1788802130844385E-4</v>
      </c>
      <c r="AL321">
        <f>PRODUCT(INDEX(Overzicht!$B$2:$E$35,MATCH(demand!AL$1,Overzicht!$B$2:$B$35,0),4),INDEX(Verdeelsleutels_percentage!$A:$AB,MATCH(demand!$C321,Verdeelsleutels_percentage!$C:$C,0),MATCH(INDEX(Overzicht!$B$1:$F$35,MATCH(demand!AL$1,Overzicht!$B:$B,0),5),Verdeelsleutels_percentage!$1:$1,0)))</f>
        <v>1.511384888569793E-3</v>
      </c>
      <c r="AM321">
        <f>PRODUCT(INDEX(Overzicht!$B$2:$E$35,MATCH(demand!AM$1,Overzicht!$B$2:$B$35,0),4),INDEX(Verdeelsleutels_percentage!$A:$AB,MATCH(demand!$C321,Verdeelsleutels_percentage!$C:$C,0),MATCH(INDEX(Overzicht!$B$1:$F$35,MATCH(demand!AM$1,Overzicht!$B:$B,0),5),Verdeelsleutels_percentage!$1:$1,0)))</f>
        <v>3.022769777139586E-3</v>
      </c>
      <c r="AN321">
        <f>PRODUCT(INDEX(Overzicht!$B$2:$E$35,MATCH(demand!AN$1,Overzicht!$B$2:$B$35,0),4),INDEX(Verdeelsleutels_percentage!$A:$AB,MATCH(demand!$C321,Verdeelsleutels_percentage!$C:$C,0),MATCH(INDEX(Overzicht!$B$1:$F$35,MATCH(demand!AN$1,Overzicht!$B:$B,0),5),Verdeelsleutels_percentage!$1:$1,0)))</f>
        <v>1.511384888569793E-3</v>
      </c>
      <c r="AO321">
        <f>PRODUCT(INDEX(Overzicht!$B$2:$E$35,MATCH(demand!AO$1,Overzicht!$B$2:$B$35,0),4),INDEX(Verdeelsleutels_percentage!$A:$AB,MATCH(demand!$C321,Verdeelsleutels_percentage!$C:$C,0),MATCH(INDEX(Overzicht!$B$1:$F$35,MATCH(demand!AO$1,Overzicht!$B:$B,0),5),Verdeelsleutels_percentage!$1:$1,0)))</f>
        <v>5.2898471099942753E-3</v>
      </c>
    </row>
    <row r="322" spans="2:41">
      <c r="B322" t="str">
        <f>INDEX('ETLocal datasets'!B:C,MATCH(C322,'ETLocal datasets'!C:C,0),1)</f>
        <v>GM1669</v>
      </c>
      <c r="C322" t="str">
        <f>'ETLocal datasets'!C305</f>
        <v>Roerdalen</v>
      </c>
      <c r="D322">
        <f t="shared" si="22"/>
        <v>3.2691926579747607E-2</v>
      </c>
      <c r="E322">
        <f t="shared" si="23"/>
        <v>6.1857740638491011E-2</v>
      </c>
      <c r="F322">
        <f t="shared" si="24"/>
        <v>1.2524907906492954E-2</v>
      </c>
      <c r="G322">
        <f t="shared" si="25"/>
        <v>2.5765524836214079E-2</v>
      </c>
      <c r="H322">
        <f>PRODUCT(INDEX(Overzicht!$B$2:$E$35,MATCH(demand!H$1,Overzicht!$B$2:$B$35,0),4),INDEX(Verdeelsleutels_percentage!$A:$AB,MATCH(demand!$C322,Verdeelsleutels_percentage!$C:$C,0),MATCH(INDEX(Overzicht!$B$1:$F$35,MATCH(demand!H$1,Overzicht!$B:$B,0),5),Verdeelsleutels_percentage!$1:$1,0)))</f>
        <v>1.2524907906492954E-2</v>
      </c>
      <c r="I322">
        <f>PRODUCT(INDEX(Overzicht!$B$2:$E$35,MATCH(demand!I$1,Overzicht!$B$2:$B$35,0),4),INDEX(Verdeelsleutels_percentage!$A:$AB,MATCH(demand!$C322,Verdeelsleutels_percentage!$C:$C,0),MATCH(INDEX(Overzicht!$B$1:$F$35,MATCH(demand!I$1,Overzicht!$B:$B,0),5),Verdeelsleutels_percentage!$1:$1,0)))</f>
        <v>1.1693423857623416E-2</v>
      </c>
      <c r="J322">
        <f>PRODUCT(INDEX(Overzicht!$B$2:$E$35,MATCH(demand!J$1,Overzicht!$B$2:$B$35,0),4),INDEX(Verdeelsleutels_percentage!$A:$AB,MATCH(demand!$C322,Verdeelsleutels_percentage!$C:$C,0),MATCH(INDEX(Overzicht!$B$1:$F$35,MATCH(demand!J$1,Overzicht!$B:$B,0),5),Verdeelsleutels_percentage!$1:$1,0)))</f>
        <v>2.8628360929126751E-3</v>
      </c>
      <c r="K322">
        <f>PRODUCT(INDEX(Overzicht!$B$2:$E$35,MATCH(demand!K$1,Overzicht!$B$2:$B$35,0),4),INDEX(Verdeelsleutels_percentage!$A:$AB,MATCH(demand!$C322,Verdeelsleutels_percentage!$C:$C,0),MATCH(INDEX(Overzicht!$B$1:$F$35,MATCH(demand!K$1,Overzicht!$B:$B,0),5),Verdeelsleutels_percentage!$1:$1,0)))</f>
        <v>1.3642327833893987E-3</v>
      </c>
      <c r="L322">
        <f>PRODUCT(INDEX(Overzicht!$B$2:$E$35,MATCH(demand!L$1,Overzicht!$B$2:$B$35,0),4),INDEX(Verdeelsleutels_percentage!$A:$AB,MATCH(demand!$C322,Verdeelsleutels_percentage!$C:$C,0),MATCH(INDEX(Overzicht!$B$1:$F$35,MATCH(demand!L$1,Overzicht!$B:$B,0),5),Verdeelsleutels_percentage!$1:$1,0)))</f>
        <v>4.2942541393690128E-3</v>
      </c>
      <c r="M322">
        <f>PRODUCT(INDEX(Overzicht!$B$2:$E$35,MATCH(demand!M$1,Overzicht!$B$2:$B$35,0),4),INDEX(Verdeelsleutels_percentage!$A:$AB,MATCH(demand!$C322,Verdeelsleutels_percentage!$C:$C,0),MATCH(INDEX(Overzicht!$B$1:$F$35,MATCH(demand!M$1,Overzicht!$B:$B,0),5),Verdeelsleutels_percentage!$1:$1,0)))</f>
        <v>3.3443185773766241E-3</v>
      </c>
      <c r="N322">
        <f>PRODUCT(INDEX(Overzicht!$B$2:$E$35,MATCH(demand!N$1,Overzicht!$B$2:$B$35,0),4),INDEX(Verdeelsleutels_percentage!$A:$AB,MATCH(demand!$C322,Verdeelsleutels_percentage!$C:$C,0),MATCH(INDEX(Overzicht!$B$1:$F$35,MATCH(demand!N$1,Overzicht!$B:$B,0),5),Verdeelsleutels_percentage!$1:$1,0)))</f>
        <v>3.8845053834000581E-3</v>
      </c>
      <c r="O322">
        <f>PRODUCT(INDEX(Overzicht!$B$2:$E$35,MATCH(demand!O$1,Overzicht!$B$2:$B$35,0),4),INDEX(Verdeelsleutels_percentage!$A:$AB,MATCH(demand!$C322,Verdeelsleutels_percentage!$C:$C,0),MATCH(INDEX(Overzicht!$B$1:$F$35,MATCH(demand!O$1,Overzicht!$B:$B,0),5),Verdeelsleutels_percentage!$1:$1,0)))</f>
        <v>0</v>
      </c>
      <c r="P322">
        <f>PRODUCT(INDEX(Overzicht!$B$2:$E$35,MATCH(demand!P$1,Overzicht!$B$2:$B$35,0),4),INDEX(Verdeelsleutels_percentage!$A:$AB,MATCH(demand!$C322,Verdeelsleutels_percentage!$C:$C,0),MATCH(INDEX(Overzicht!$B$1:$F$35,MATCH(demand!P$1,Overzicht!$B:$B,0),5),Verdeelsleutels_percentage!$1:$1,0)))</f>
        <v>5.9680021515600961E-3</v>
      </c>
      <c r="Q322">
        <f>PRODUCT(INDEX(Overzicht!$B$2:$E$35,MATCH(demand!Q$1,Overzicht!$B$2:$B$35,0),4),INDEX(Verdeelsleutels_percentage!$A:$AB,MATCH(demand!$C322,Verdeelsleutels_percentage!$C:$C,0),MATCH(INDEX(Overzicht!$B$1:$F$35,MATCH(demand!Q$1,Overzicht!$B:$B,0),5),Verdeelsleutels_percentage!$1:$1,0)))</f>
        <v>4.2495223254172525E-3</v>
      </c>
      <c r="R322">
        <f>PRODUCT(INDEX(Overzicht!$B$2:$E$35,MATCH(demand!R$1,Overzicht!$B$2:$B$35,0),4),INDEX(Verdeelsleutels_percentage!$A:$AB,MATCH(demand!$C322,Verdeelsleutels_percentage!$C:$C,0),MATCH(INDEX(Overzicht!$B$1:$F$35,MATCH(demand!R$1,Overzicht!$B:$B,0),5),Verdeelsleutels_percentage!$1:$1,0)))</f>
        <v>7.6044083717992925E-4</v>
      </c>
      <c r="S322">
        <f>PRODUCT(INDEX(Overzicht!$B$2:$E$35,MATCH(demand!S$1,Overzicht!$B$2:$B$35,0),4),INDEX(Verdeelsleutels_percentage!$A:$AB,MATCH(demand!$C322,Verdeelsleutels_percentage!$C:$C,0),MATCH(INDEX(Overzicht!$B$1:$F$35,MATCH(demand!S$1,Overzicht!$B:$B,0),5),Verdeelsleutels_percentage!$1:$1,0)))</f>
        <v>5.8449570230300453E-3</v>
      </c>
      <c r="T322">
        <f>PRODUCT(INDEX(Overzicht!$B$2:$E$35,MATCH(demand!T$1,Overzicht!$B$2:$B$35,0),4),INDEX(Verdeelsleutels_percentage!$A:$AB,MATCH(demand!$C322,Verdeelsleutels_percentage!$C:$C,0),MATCH(INDEX(Overzicht!$B$1:$F$35,MATCH(demand!T$1,Overzicht!$B:$B,0),5),Verdeelsleutels_percentage!$1:$1,0)))</f>
        <v>4.7713934881877919E-3</v>
      </c>
      <c r="U322">
        <f>PRODUCT(INDEX(Overzicht!$B$2:$E$35,MATCH(demand!U$1,Overzicht!$B$2:$B$35,0),4),INDEX(Verdeelsleutels_percentage!$A:$AB,MATCH(demand!$C322,Verdeelsleutels_percentage!$C:$C,0),MATCH(INDEX(Overzicht!$B$1:$F$35,MATCH(demand!U$1,Overzicht!$B:$B,0),5),Verdeelsleutels_percentage!$1:$1,0)))</f>
        <v>1.4910604650586849E-2</v>
      </c>
      <c r="V322">
        <f>PRODUCT(INDEX(Overzicht!$B$2:$E$35,MATCH(demand!V$1,Overzicht!$B$2:$B$35,0),4),INDEX(Verdeelsleutels_percentage!$A:$AB,MATCH(demand!$C322,Verdeelsleutels_percentage!$C:$C,0),MATCH(INDEX(Overzicht!$B$1:$F$35,MATCH(demand!V$1,Overzicht!$B:$B,0),5),Verdeelsleutels_percentage!$1:$1,0)))</f>
        <v>1.312133209251643E-3</v>
      </c>
      <c r="W322">
        <f>PRODUCT(INDEX(Overzicht!$B$2:$E$35,MATCH(demand!W$1,Overzicht!$B$2:$B$35,0),4),INDEX(Verdeelsleutels_percentage!$A:$AB,MATCH(demand!$C322,Verdeelsleutels_percentage!$C:$C,0),MATCH(INDEX(Overzicht!$B$1:$F$35,MATCH(demand!W$1,Overzicht!$B:$B,0),5),Verdeelsleutels_percentage!$1:$1,0)))</f>
        <v>1.4314180464563377E-2</v>
      </c>
      <c r="X322">
        <f>PRODUCT(INDEX(Overzicht!$B$2:$E$35,MATCH(demand!X$1,Overzicht!$B$2:$B$35,0),4),INDEX(Verdeelsleutels_percentage!$A:$AB,MATCH(demand!$C322,Verdeelsleutels_percentage!$C:$C,0),MATCH(INDEX(Overzicht!$B$1:$F$35,MATCH(demand!X$1,Overzicht!$B:$B,0),5),Verdeelsleutels_percentage!$1:$1,0)))</f>
        <v>1.3038942772584756E-2</v>
      </c>
      <c r="Y322">
        <f>PRODUCT(INDEX(Overzicht!$B$2:$E$35,MATCH(demand!Y$1,Overzicht!$B$2:$B$35,0),4),INDEX(Verdeelsleutels_percentage!$A:$AB,MATCH(demand!$C322,Verdeelsleutels_percentage!$C:$C,0),MATCH(INDEX(Overzicht!$B$1:$F$35,MATCH(demand!Y$1,Overzicht!$B:$B,0),5),Verdeelsleutels_percentage!$1:$1,0)))</f>
        <v>1.8970968784836854E-6</v>
      </c>
      <c r="Z322">
        <f>PRODUCT(INDEX(Overzicht!$B$2:$E$35,MATCH(demand!Z$1,Overzicht!$B$2:$B$35,0),4),INDEX(Verdeelsleutels_percentage!$A:$AB,MATCH(demand!$C322,Verdeelsleutels_percentage!$C:$C,0),MATCH(INDEX(Overzicht!$B$1:$F$35,MATCH(demand!Z$1,Overzicht!$B:$B,0),5),Verdeelsleutels_percentage!$1:$1,0)))</f>
        <v>0</v>
      </c>
      <c r="AA322">
        <f>PRODUCT(INDEX(Overzicht!$B$2:$E$35,MATCH(demand!AA$1,Overzicht!$B$2:$B$35,0),4),INDEX(Verdeelsleutels_percentage!$A:$AB,MATCH(demand!$C322,Verdeelsleutels_percentage!$C:$C,0),MATCH(INDEX(Overzicht!$B$1:$F$35,MATCH(demand!AA$1,Overzicht!$B:$B,0),5),Verdeelsleutels_percentage!$1:$1,0)))</f>
        <v>4.4376535169209014E-5</v>
      </c>
      <c r="AB322">
        <f>PRODUCT(INDEX(Overzicht!$B$2:$E$35,MATCH(demand!AB$1,Overzicht!$B$2:$B$35,0),4),INDEX(Verdeelsleutels_percentage!$A:$AB,MATCH(demand!$C322,Verdeelsleutels_percentage!$C:$C,0),MATCH(INDEX(Overzicht!$B$1:$F$35,MATCH(demand!AB$1,Overzicht!$B:$B,0),5),Verdeelsleutels_percentage!$1:$1,0)))</f>
        <v>7.0384577146018973E-3</v>
      </c>
      <c r="AC322">
        <f>PRODUCT(INDEX(Overzicht!$B$2:$E$35,MATCH(demand!AC$1,Overzicht!$B$2:$B$35,0),4),INDEX(Verdeelsleutels_percentage!$A:$AB,MATCH(demand!$C322,Verdeelsleutels_percentage!$C:$C,0),MATCH(INDEX(Overzicht!$B$1:$F$35,MATCH(demand!AC$1,Overzicht!$B:$B,0),5),Verdeelsleutels_percentage!$1:$1,0)))</f>
        <v>1.872254997088493E-3</v>
      </c>
      <c r="AD322">
        <f>PRODUCT(INDEX(Overzicht!$B$2:$E$35,MATCH(demand!AD$1,Overzicht!$B$2:$B$35,0),4),INDEX(Verdeelsleutels_percentage!$A:$AB,MATCH(demand!$C322,Verdeelsleutels_percentage!$C:$C,0),MATCH(INDEX(Overzicht!$B$1:$F$35,MATCH(demand!AD$1,Overzicht!$B:$B,0),5),Verdeelsleutels_percentage!$1:$1,0)))</f>
        <v>0</v>
      </c>
      <c r="AE322">
        <f>PRODUCT(INDEX(Overzicht!$B$2:$E$35,MATCH(demand!AE$1,Overzicht!$B$2:$B$35,0),4),INDEX(Verdeelsleutels_percentage!$A:$AB,MATCH(demand!$C322,Verdeelsleutels_percentage!$C:$C,0),MATCH(INDEX(Overzicht!$B$1:$F$35,MATCH(demand!AE$1,Overzicht!$B:$B,0),5),Verdeelsleutels_percentage!$1:$1,0)))</f>
        <v>0</v>
      </c>
      <c r="AF322">
        <f>PRODUCT(INDEX(Overzicht!$B$2:$E$35,MATCH(demand!AF$1,Overzicht!$B$2:$B$35,0),4),INDEX(Verdeelsleutels_percentage!$A:$AB,MATCH(demand!$C322,Verdeelsleutels_percentage!$C:$C,0),MATCH(INDEX(Overzicht!$B$1:$F$35,MATCH(demand!AF$1,Overzicht!$B:$B,0),5),Verdeelsleutels_percentage!$1:$1,0)))</f>
        <v>0</v>
      </c>
      <c r="AG322">
        <f>PRODUCT(INDEX(Overzicht!$B$2:$E$35,MATCH(demand!AG$1,Overzicht!$B$2:$B$35,0),4),INDEX(Verdeelsleutels_percentage!$A:$AB,MATCH(demand!$C322,Verdeelsleutels_percentage!$C:$C,0),MATCH(INDEX(Overzicht!$B$1:$F$35,MATCH(demand!AG$1,Overzicht!$B:$B,0),5),Verdeelsleutels_percentage!$1:$1,0)))</f>
        <v>0</v>
      </c>
      <c r="AH322">
        <f>PRODUCT(INDEX(Overzicht!$B$2:$E$35,MATCH(demand!AH$1,Overzicht!$B$2:$B$35,0),4),INDEX(Verdeelsleutels_percentage!$A:$AB,MATCH(demand!$C322,Verdeelsleutels_percentage!$C:$C,0),MATCH(INDEX(Overzicht!$B$1:$F$35,MATCH(demand!AH$1,Overzicht!$B:$B,0),5),Verdeelsleutels_percentage!$1:$1,0)))</f>
        <v>5.7689495719971727E-4</v>
      </c>
      <c r="AI322">
        <f>PRODUCT(INDEX(Overzicht!$B$2:$E$35,MATCH(demand!AI$1,Overzicht!$B$2:$B$35,0),4),INDEX(Verdeelsleutels_percentage!$A:$AB,MATCH(demand!$C322,Verdeelsleutels_percentage!$C:$C,0),MATCH(INDEX(Overzicht!$B$1:$F$35,MATCH(demand!AI$1,Overzicht!$B:$B,0),5),Verdeelsleutels_percentage!$1:$1,0)))</f>
        <v>8.8753070338418028E-5</v>
      </c>
      <c r="AJ322">
        <f>PRODUCT(INDEX(Overzicht!$B$2:$E$35,MATCH(demand!AJ$1,Overzicht!$B$2:$B$35,0),4),INDEX(Verdeelsleutels_percentage!$A:$AB,MATCH(demand!$C322,Verdeelsleutels_percentage!$C:$C,0),MATCH(INDEX(Overzicht!$B$1:$F$35,MATCH(demand!AJ$1,Overzicht!$B:$B,0),5),Verdeelsleutels_percentage!$1:$1,0)))</f>
        <v>0</v>
      </c>
      <c r="AK322">
        <f>PRODUCT(INDEX(Overzicht!$B$2:$E$35,MATCH(demand!AK$1,Overzicht!$B$2:$B$35,0),4),INDEX(Verdeelsleutels_percentage!$A:$AB,MATCH(demand!$C322,Verdeelsleutels_percentage!$C:$C,0),MATCH(INDEX(Overzicht!$B$1:$F$35,MATCH(demand!AK$1,Overzicht!$B:$B,0),5),Verdeelsleutels_percentage!$1:$1,0)))</f>
        <v>1.8608434603932389E-4</v>
      </c>
      <c r="AL322">
        <f>PRODUCT(INDEX(Overzicht!$B$2:$E$35,MATCH(demand!AL$1,Overzicht!$B$2:$B$35,0),4),INDEX(Verdeelsleutels_percentage!$A:$AB,MATCH(demand!$C322,Verdeelsleutels_percentage!$C:$C,0),MATCH(INDEX(Overzicht!$B$1:$F$35,MATCH(demand!AL$1,Overzicht!$B:$B,0),5),Verdeelsleutels_percentage!$1:$1,0)))</f>
        <v>2.385696744093896E-3</v>
      </c>
      <c r="AM322">
        <f>PRODUCT(INDEX(Overzicht!$B$2:$E$35,MATCH(demand!AM$1,Overzicht!$B$2:$B$35,0),4),INDEX(Verdeelsleutels_percentage!$A:$AB,MATCH(demand!$C322,Verdeelsleutels_percentage!$C:$C,0),MATCH(INDEX(Overzicht!$B$1:$F$35,MATCH(demand!AM$1,Overzicht!$B:$B,0),5),Verdeelsleutels_percentage!$1:$1,0)))</f>
        <v>4.7713934881877919E-3</v>
      </c>
      <c r="AN322">
        <f>PRODUCT(INDEX(Overzicht!$B$2:$E$35,MATCH(demand!AN$1,Overzicht!$B$2:$B$35,0),4),INDEX(Verdeelsleutels_percentage!$A:$AB,MATCH(demand!$C322,Verdeelsleutels_percentage!$C:$C,0),MATCH(INDEX(Overzicht!$B$1:$F$35,MATCH(demand!AN$1,Overzicht!$B:$B,0),5),Verdeelsleutels_percentage!$1:$1,0)))</f>
        <v>2.385696744093896E-3</v>
      </c>
      <c r="AO322">
        <f>PRODUCT(INDEX(Overzicht!$B$2:$E$35,MATCH(demand!AO$1,Overzicht!$B$2:$B$35,0),4),INDEX(Verdeelsleutels_percentage!$A:$AB,MATCH(demand!$C322,Verdeelsleutels_percentage!$C:$C,0),MATCH(INDEX(Overzicht!$B$1:$F$35,MATCH(demand!AO$1,Overzicht!$B:$B,0),5),Verdeelsleutels_percentage!$1:$1,0)))</f>
        <v>8.3499386043286352E-3</v>
      </c>
    </row>
    <row r="323" spans="2:41">
      <c r="B323" t="str">
        <f>INDEX('ETLocal datasets'!B:C,MATCH(C323,'ETLocal datasets'!C:C,0),1)</f>
        <v>GM1674</v>
      </c>
      <c r="C323" t="str">
        <f>'ETLocal datasets'!C306</f>
        <v>Roosendaal</v>
      </c>
      <c r="D323">
        <f t="shared" si="22"/>
        <v>7.8879225662349131E-2</v>
      </c>
      <c r="E323">
        <f t="shared" si="23"/>
        <v>0.1877494397972862</v>
      </c>
      <c r="F323">
        <f t="shared" si="24"/>
        <v>4.6801780541012146E-2</v>
      </c>
      <c r="G323">
        <f t="shared" si="25"/>
        <v>9.6277948541510699E-2</v>
      </c>
      <c r="H323">
        <f>PRODUCT(INDEX(Overzicht!$B$2:$E$35,MATCH(demand!H$1,Overzicht!$B$2:$B$35,0),4),INDEX(Verdeelsleutels_percentage!$A:$AB,MATCH(demand!$C323,Verdeelsleutels_percentage!$C:$C,0),MATCH(INDEX(Overzicht!$B$1:$F$35,MATCH(demand!H$1,Overzicht!$B:$B,0),5),Verdeelsleutels_percentage!$1:$1,0)))</f>
        <v>4.6801780541012146E-2</v>
      </c>
      <c r="I323">
        <f>PRODUCT(INDEX(Overzicht!$B$2:$E$35,MATCH(demand!I$1,Overzicht!$B$2:$B$35,0),4),INDEX(Verdeelsleutels_percentage!$A:$AB,MATCH(demand!$C323,Verdeelsleutels_percentage!$C:$C,0),MATCH(INDEX(Overzicht!$B$1:$F$35,MATCH(demand!I$1,Overzicht!$B:$B,0),5),Verdeelsleutels_percentage!$1:$1,0)))</f>
        <v>1.6882738120092933E-2</v>
      </c>
      <c r="J323">
        <f>PRODUCT(INDEX(Overzicht!$B$2:$E$35,MATCH(demand!J$1,Overzicht!$B$2:$B$35,0),4),INDEX(Verdeelsleutels_percentage!$A:$AB,MATCH(demand!$C323,Verdeelsleutels_percentage!$C:$C,0),MATCH(INDEX(Overzicht!$B$1:$F$35,MATCH(demand!J$1,Overzicht!$B:$B,0),5),Verdeelsleutels_percentage!$1:$1,0)))</f>
        <v>1.0697549837945632E-2</v>
      </c>
      <c r="K323">
        <f>PRODUCT(INDEX(Overzicht!$B$2:$E$35,MATCH(demand!K$1,Overzicht!$B$2:$B$35,0),4),INDEX(Verdeelsleutels_percentage!$A:$AB,MATCH(demand!$C323,Verdeelsleutels_percentage!$C:$C,0),MATCH(INDEX(Overzicht!$B$1:$F$35,MATCH(demand!K$1,Overzicht!$B:$B,0),5),Verdeelsleutels_percentage!$1:$1,0)))</f>
        <v>1.9696527806775093E-3</v>
      </c>
      <c r="L323">
        <f>PRODUCT(INDEX(Overzicht!$B$2:$E$35,MATCH(demand!L$1,Overzicht!$B$2:$B$35,0),4),INDEX(Verdeelsleutels_percentage!$A:$AB,MATCH(demand!$C323,Verdeelsleutels_percentage!$C:$C,0),MATCH(INDEX(Overzicht!$B$1:$F$35,MATCH(demand!L$1,Overzicht!$B:$B,0),5),Verdeelsleutels_percentage!$1:$1,0)))</f>
        <v>1.6046324756918449E-2</v>
      </c>
      <c r="M323">
        <f>PRODUCT(INDEX(Overzicht!$B$2:$E$35,MATCH(demand!M$1,Overzicht!$B$2:$B$35,0),4),INDEX(Verdeelsleutels_percentage!$A:$AB,MATCH(demand!$C323,Verdeelsleutels_percentage!$C:$C,0),MATCH(INDEX(Overzicht!$B$1:$F$35,MATCH(demand!M$1,Overzicht!$B:$B,0),5),Verdeelsleutels_percentage!$1:$1,0)))</f>
        <v>6.2350795590726208E-3</v>
      </c>
      <c r="N323">
        <f>PRODUCT(INDEX(Overzicht!$B$2:$E$35,MATCH(demand!N$1,Overzicht!$B$2:$B$35,0),4),INDEX(Verdeelsleutels_percentage!$A:$AB,MATCH(demand!$C323,Verdeelsleutels_percentage!$C:$C,0),MATCH(INDEX(Overzicht!$B$1:$F$35,MATCH(demand!N$1,Overzicht!$B:$B,0),5),Verdeelsleutels_percentage!$1:$1,0)))</f>
        <v>2.2574195932855642E-2</v>
      </c>
      <c r="O323">
        <f>PRODUCT(INDEX(Overzicht!$B$2:$E$35,MATCH(demand!O$1,Overzicht!$B$2:$B$35,0),4),INDEX(Verdeelsleutels_percentage!$A:$AB,MATCH(demand!$C323,Verdeelsleutels_percentage!$C:$C,0),MATCH(INDEX(Overzicht!$B$1:$F$35,MATCH(demand!O$1,Overzicht!$B:$B,0),5),Verdeelsleutels_percentage!$1:$1,0)))</f>
        <v>0</v>
      </c>
      <c r="P323">
        <f>PRODUCT(INDEX(Overzicht!$B$2:$E$35,MATCH(demand!P$1,Overzicht!$B$2:$B$35,0),4),INDEX(Verdeelsleutels_percentage!$A:$AB,MATCH(demand!$C323,Verdeelsleutels_percentage!$C:$C,0),MATCH(INDEX(Overzicht!$B$1:$F$35,MATCH(demand!P$1,Overzicht!$B:$B,0),5),Verdeelsleutels_percentage!$1:$1,0)))</f>
        <v>2.2432789352949359E-2</v>
      </c>
      <c r="Q323">
        <f>PRODUCT(INDEX(Overzicht!$B$2:$E$35,MATCH(demand!Q$1,Overzicht!$B$2:$B$35,0),4),INDEX(Verdeelsleutels_percentage!$A:$AB,MATCH(demand!$C323,Verdeelsleutels_percentage!$C:$C,0),MATCH(INDEX(Overzicht!$B$1:$F$35,MATCH(demand!Q$1,Overzicht!$B:$B,0),5),Verdeelsleutels_percentage!$1:$1,0)))</f>
        <v>1.5879175540700549E-2</v>
      </c>
      <c r="R323">
        <f>PRODUCT(INDEX(Overzicht!$B$2:$E$35,MATCH(demand!R$1,Overzicht!$B$2:$B$35,0),4),INDEX(Verdeelsleutels_percentage!$A:$AB,MATCH(demand!$C323,Verdeelsleutels_percentage!$C:$C,0),MATCH(INDEX(Overzicht!$B$1:$F$35,MATCH(demand!R$1,Overzicht!$B:$B,0),5),Verdeelsleutels_percentage!$1:$1,0)))</f>
        <v>2.8415366757043085E-3</v>
      </c>
      <c r="S323">
        <f>PRODUCT(INDEX(Overzicht!$B$2:$E$35,MATCH(demand!S$1,Overzicht!$B$2:$B$35,0),4),INDEX(Verdeelsleutels_percentage!$A:$AB,MATCH(demand!$C323,Verdeelsleutels_percentage!$C:$C,0),MATCH(INDEX(Overzicht!$B$1:$F$35,MATCH(demand!S$1,Overzicht!$B:$B,0),5),Verdeelsleutels_percentage!$1:$1,0)))</f>
        <v>2.1840830919139003E-2</v>
      </c>
      <c r="T323">
        <f>PRODUCT(INDEX(Overzicht!$B$2:$E$35,MATCH(demand!T$1,Overzicht!$B$2:$B$35,0),4),INDEX(Verdeelsleutels_percentage!$A:$AB,MATCH(demand!$C323,Verdeelsleutels_percentage!$C:$C,0),MATCH(INDEX(Overzicht!$B$1:$F$35,MATCH(demand!T$1,Overzicht!$B:$B,0),5),Verdeelsleutels_percentage!$1:$1,0)))</f>
        <v>1.7829249729909388E-2</v>
      </c>
      <c r="U323">
        <f>PRODUCT(INDEX(Overzicht!$B$2:$E$35,MATCH(demand!U$1,Overzicht!$B$2:$B$35,0),4),INDEX(Verdeelsleutels_percentage!$A:$AB,MATCH(demand!$C323,Verdeelsleutels_percentage!$C:$C,0),MATCH(INDEX(Overzicht!$B$1:$F$35,MATCH(demand!U$1,Overzicht!$B:$B,0),5),Verdeelsleutels_percentage!$1:$1,0)))</f>
        <v>5.571640540596684E-2</v>
      </c>
      <c r="V323">
        <f>PRODUCT(INDEX(Overzicht!$B$2:$E$35,MATCH(demand!V$1,Overzicht!$B$2:$B$35,0),4),INDEX(Verdeelsleutels_percentage!$A:$AB,MATCH(demand!$C323,Verdeelsleutels_percentage!$C:$C,0),MATCH(INDEX(Overzicht!$B$1:$F$35,MATCH(demand!V$1,Overzicht!$B:$B,0),5),Verdeelsleutels_percentage!$1:$1,0)))</f>
        <v>4.9030436757250819E-3</v>
      </c>
      <c r="W323">
        <f>PRODUCT(INDEX(Overzicht!$B$2:$E$35,MATCH(demand!W$1,Overzicht!$B$2:$B$35,0),4),INDEX(Verdeelsleutels_percentage!$A:$AB,MATCH(demand!$C323,Verdeelsleutels_percentage!$C:$C,0),MATCH(INDEX(Overzicht!$B$1:$F$35,MATCH(demand!W$1,Overzicht!$B:$B,0),5),Verdeelsleutels_percentage!$1:$1,0)))</f>
        <v>5.3487749189728165E-2</v>
      </c>
      <c r="X323">
        <f>PRODUCT(INDEX(Overzicht!$B$2:$E$35,MATCH(demand!X$1,Overzicht!$B$2:$B$35,0),4),INDEX(Verdeelsleutels_percentage!$A:$AB,MATCH(demand!$C323,Verdeelsleutels_percentage!$C:$C,0),MATCH(INDEX(Overzicht!$B$1:$F$35,MATCH(demand!X$1,Overzicht!$B:$B,0),5),Verdeelsleutels_percentage!$1:$1,0)))</f>
        <v>3.7023471151873882E-3</v>
      </c>
      <c r="Y323">
        <f>PRODUCT(INDEX(Overzicht!$B$2:$E$35,MATCH(demand!Y$1,Overzicht!$B$2:$B$35,0),4),INDEX(Verdeelsleutels_percentage!$A:$AB,MATCH(demand!$C323,Verdeelsleutels_percentage!$C:$C,0),MATCH(INDEX(Overzicht!$B$1:$F$35,MATCH(demand!Y$1,Overzicht!$B:$B,0),5),Verdeelsleutels_percentage!$1:$1,0)))</f>
        <v>2.72062502766826E-6</v>
      </c>
      <c r="Z323">
        <f>PRODUCT(INDEX(Overzicht!$B$2:$E$35,MATCH(demand!Z$1,Overzicht!$B$2:$B$35,0),4),INDEX(Verdeelsleutels_percentage!$A:$AB,MATCH(demand!$C323,Verdeelsleutels_percentage!$C:$C,0),MATCH(INDEX(Overzicht!$B$1:$F$35,MATCH(demand!Z$1,Overzicht!$B:$B,0),5),Verdeelsleutels_percentage!$1:$1,0)))</f>
        <v>0</v>
      </c>
      <c r="AA323">
        <f>PRODUCT(INDEX(Overzicht!$B$2:$E$35,MATCH(demand!AA$1,Overzicht!$B$2:$B$35,0),4),INDEX(Verdeelsleutels_percentage!$A:$AB,MATCH(demand!$C323,Verdeelsleutels_percentage!$C:$C,0),MATCH(INDEX(Overzicht!$B$1:$F$35,MATCH(demand!AA$1,Overzicht!$B:$B,0),5),Verdeelsleutels_percentage!$1:$1,0)))</f>
        <v>6.364035152440375E-5</v>
      </c>
      <c r="AB323">
        <f>PRODUCT(INDEX(Overzicht!$B$2:$E$35,MATCH(demand!AB$1,Overzicht!$B$2:$B$35,0),4),INDEX(Verdeelsleutels_percentage!$A:$AB,MATCH(demand!$C323,Verdeelsleutels_percentage!$C:$C,0),MATCH(INDEX(Overzicht!$B$1:$F$35,MATCH(demand!AB$1,Overzicht!$B:$B,0),5),Verdeelsleutels_percentage!$1:$1,0)))</f>
        <v>2.017857270713936E-2</v>
      </c>
      <c r="AC323">
        <f>PRODUCT(INDEX(Overzicht!$B$2:$E$35,MATCH(demand!AC$1,Overzicht!$B$2:$B$35,0),4),INDEX(Verdeelsleutels_percentage!$A:$AB,MATCH(demand!$C323,Verdeelsleutels_percentage!$C:$C,0),MATCH(INDEX(Overzicht!$B$1:$F$35,MATCH(demand!AC$1,Overzicht!$B:$B,0),5),Verdeelsleutels_percentage!$1:$1,0)))</f>
        <v>1.1133792253889719E-3</v>
      </c>
      <c r="AD323">
        <f>PRODUCT(INDEX(Overzicht!$B$2:$E$35,MATCH(demand!AD$1,Overzicht!$B$2:$B$35,0),4),INDEX(Verdeelsleutels_percentage!$A:$AB,MATCH(demand!$C323,Verdeelsleutels_percentage!$C:$C,0),MATCH(INDEX(Overzicht!$B$1:$F$35,MATCH(demand!AD$1,Overzicht!$B:$B,0),5),Verdeelsleutels_percentage!$1:$1,0)))</f>
        <v>0</v>
      </c>
      <c r="AE323">
        <f>PRODUCT(INDEX(Overzicht!$B$2:$E$35,MATCH(demand!AE$1,Overzicht!$B$2:$B$35,0),4),INDEX(Verdeelsleutels_percentage!$A:$AB,MATCH(demand!$C323,Verdeelsleutels_percentage!$C:$C,0),MATCH(INDEX(Overzicht!$B$1:$F$35,MATCH(demand!AE$1,Overzicht!$B:$B,0),5),Verdeelsleutels_percentage!$1:$1,0)))</f>
        <v>0</v>
      </c>
      <c r="AF323">
        <f>PRODUCT(INDEX(Overzicht!$B$2:$E$35,MATCH(demand!AF$1,Overzicht!$B$2:$B$35,0),4),INDEX(Verdeelsleutels_percentage!$A:$AB,MATCH(demand!$C323,Verdeelsleutels_percentage!$C:$C,0),MATCH(INDEX(Overzicht!$B$1:$F$35,MATCH(demand!AF$1,Overzicht!$B:$B,0),5),Verdeelsleutels_percentage!$1:$1,0)))</f>
        <v>0</v>
      </c>
      <c r="AG323">
        <f>PRODUCT(INDEX(Overzicht!$B$2:$E$35,MATCH(demand!AG$1,Overzicht!$B$2:$B$35,0),4),INDEX(Verdeelsleutels_percentage!$A:$AB,MATCH(demand!$C323,Verdeelsleutels_percentage!$C:$C,0),MATCH(INDEX(Overzicht!$B$1:$F$35,MATCH(demand!AG$1,Overzicht!$B:$B,0),5),Verdeelsleutels_percentage!$1:$1,0)))</f>
        <v>0</v>
      </c>
      <c r="AH323">
        <f>PRODUCT(INDEX(Overzicht!$B$2:$E$35,MATCH(demand!AH$1,Overzicht!$B$2:$B$35,0),4),INDEX(Verdeelsleutels_percentage!$A:$AB,MATCH(demand!$C323,Verdeelsleutels_percentage!$C:$C,0),MATCH(INDEX(Overzicht!$B$1:$F$35,MATCH(demand!AH$1,Overzicht!$B:$B,0),5),Verdeelsleutels_percentage!$1:$1,0)))</f>
        <v>8.2732456981724867E-4</v>
      </c>
      <c r="AI323">
        <f>PRODUCT(INDEX(Overzicht!$B$2:$E$35,MATCH(demand!AI$1,Overzicht!$B$2:$B$35,0),4),INDEX(Verdeelsleutels_percentage!$A:$AB,MATCH(demand!$C323,Verdeelsleutels_percentage!$C:$C,0),MATCH(INDEX(Overzicht!$B$1:$F$35,MATCH(demand!AI$1,Overzicht!$B:$B,0),5),Verdeelsleutels_percentage!$1:$1,0)))</f>
        <v>1.272807030488075E-4</v>
      </c>
      <c r="AJ323">
        <f>PRODUCT(INDEX(Overzicht!$B$2:$E$35,MATCH(demand!AJ$1,Overzicht!$B$2:$B$35,0),4),INDEX(Verdeelsleutels_percentage!$A:$AB,MATCH(demand!$C323,Verdeelsleutels_percentage!$C:$C,0),MATCH(INDEX(Overzicht!$B$1:$F$35,MATCH(demand!AJ$1,Overzicht!$B:$B,0),5),Verdeelsleutels_percentage!$1:$1,0)))</f>
        <v>0</v>
      </c>
      <c r="AK323">
        <f>PRODUCT(INDEX(Overzicht!$B$2:$E$35,MATCH(demand!AK$1,Overzicht!$B$2:$B$35,0),4),INDEX(Verdeelsleutels_percentage!$A:$AB,MATCH(demand!$C323,Verdeelsleutels_percentage!$C:$C,0),MATCH(INDEX(Overzicht!$B$1:$F$35,MATCH(demand!AK$1,Overzicht!$B:$B,0),5),Verdeelsleutels_percentage!$1:$1,0)))</f>
        <v>6.9534073946646616E-4</v>
      </c>
      <c r="AL323">
        <f>PRODUCT(INDEX(Overzicht!$B$2:$E$35,MATCH(demand!AL$1,Overzicht!$B$2:$B$35,0),4),INDEX(Verdeelsleutels_percentage!$A:$AB,MATCH(demand!$C323,Verdeelsleutels_percentage!$C:$C,0),MATCH(INDEX(Overzicht!$B$1:$F$35,MATCH(demand!AL$1,Overzicht!$B:$B,0),5),Verdeelsleutels_percentage!$1:$1,0)))</f>
        <v>8.9146248649546941E-3</v>
      </c>
      <c r="AM323">
        <f>PRODUCT(INDEX(Overzicht!$B$2:$E$35,MATCH(demand!AM$1,Overzicht!$B$2:$B$35,0),4),INDEX(Verdeelsleutels_percentage!$A:$AB,MATCH(demand!$C323,Verdeelsleutels_percentage!$C:$C,0),MATCH(INDEX(Overzicht!$B$1:$F$35,MATCH(demand!AM$1,Overzicht!$B:$B,0),5),Verdeelsleutels_percentage!$1:$1,0)))</f>
        <v>1.7829249729909388E-2</v>
      </c>
      <c r="AN323">
        <f>PRODUCT(INDEX(Overzicht!$B$2:$E$35,MATCH(demand!AN$1,Overzicht!$B$2:$B$35,0),4),INDEX(Verdeelsleutels_percentage!$A:$AB,MATCH(demand!$C323,Verdeelsleutels_percentage!$C:$C,0),MATCH(INDEX(Overzicht!$B$1:$F$35,MATCH(demand!AN$1,Overzicht!$B:$B,0),5),Verdeelsleutels_percentage!$1:$1,0)))</f>
        <v>8.9146248649546941E-3</v>
      </c>
      <c r="AO323">
        <f>PRODUCT(INDEX(Overzicht!$B$2:$E$35,MATCH(demand!AO$1,Overzicht!$B$2:$B$35,0),4),INDEX(Verdeelsleutels_percentage!$A:$AB,MATCH(demand!$C323,Verdeelsleutels_percentage!$C:$C,0),MATCH(INDEX(Overzicht!$B$1:$F$35,MATCH(demand!AO$1,Overzicht!$B:$B,0),5),Verdeelsleutels_percentage!$1:$1,0)))</f>
        <v>3.1201187027341429E-2</v>
      </c>
    </row>
    <row r="324" spans="2:41">
      <c r="B324" t="str">
        <f>INDEX('ETLocal datasets'!B:C,MATCH(C324,'ETLocal datasets'!C:C,0),1)</f>
        <v>GM1676</v>
      </c>
      <c r="C324" t="str">
        <f>'ETLocal datasets'!C307</f>
        <v>Schouwen-Duiveland</v>
      </c>
      <c r="D324">
        <f t="shared" si="22"/>
        <v>0.13908658662778348</v>
      </c>
      <c r="E324">
        <f t="shared" si="23"/>
        <v>9.1772190684643623E-2</v>
      </c>
      <c r="F324">
        <f t="shared" si="24"/>
        <v>2.0522865106642033E-2</v>
      </c>
      <c r="G324">
        <f t="shared" si="25"/>
        <v>4.2218465362235044E-2</v>
      </c>
      <c r="H324">
        <f>PRODUCT(INDEX(Overzicht!$B$2:$E$35,MATCH(demand!H$1,Overzicht!$B$2:$B$35,0),4),INDEX(Verdeelsleutels_percentage!$A:$AB,MATCH(demand!$C324,Verdeelsleutels_percentage!$C:$C,0),MATCH(INDEX(Overzicht!$B$1:$F$35,MATCH(demand!H$1,Overzicht!$B:$B,0),5),Verdeelsleutels_percentage!$1:$1,0)))</f>
        <v>2.0522865106642033E-2</v>
      </c>
      <c r="I324">
        <f>PRODUCT(INDEX(Overzicht!$B$2:$E$35,MATCH(demand!I$1,Overzicht!$B$2:$B$35,0),4),INDEX(Verdeelsleutels_percentage!$A:$AB,MATCH(demand!$C324,Verdeelsleutels_percentage!$C:$C,0),MATCH(INDEX(Overzicht!$B$1:$F$35,MATCH(demand!I$1,Overzicht!$B:$B,0),5),Verdeelsleutels_percentage!$1:$1,0)))</f>
        <v>3.9608055888712843E-2</v>
      </c>
      <c r="J324">
        <f>PRODUCT(INDEX(Overzicht!$B$2:$E$35,MATCH(demand!J$1,Overzicht!$B$2:$B$35,0),4),INDEX(Verdeelsleutels_percentage!$A:$AB,MATCH(demand!$C324,Verdeelsleutels_percentage!$C:$C,0),MATCH(INDEX(Overzicht!$B$1:$F$35,MATCH(demand!J$1,Overzicht!$B:$B,0),5),Verdeelsleutels_percentage!$1:$1,0)))</f>
        <v>4.6909405958038925E-3</v>
      </c>
      <c r="K324">
        <f>PRODUCT(INDEX(Overzicht!$B$2:$E$35,MATCH(demand!K$1,Overzicht!$B$2:$B$35,0),4),INDEX(Verdeelsleutels_percentage!$A:$AB,MATCH(demand!$C324,Verdeelsleutels_percentage!$C:$C,0),MATCH(INDEX(Overzicht!$B$1:$F$35,MATCH(demand!K$1,Overzicht!$B:$B,0),5),Verdeelsleutels_percentage!$1:$1,0)))</f>
        <v>4.6209398536831651E-3</v>
      </c>
      <c r="L324">
        <f>PRODUCT(INDEX(Overzicht!$B$2:$E$35,MATCH(demand!L$1,Overzicht!$B$2:$B$35,0),4),INDEX(Verdeelsleutels_percentage!$A:$AB,MATCH(demand!$C324,Verdeelsleutels_percentage!$C:$C,0),MATCH(INDEX(Overzicht!$B$1:$F$35,MATCH(demand!L$1,Overzicht!$B:$B,0),5),Verdeelsleutels_percentage!$1:$1,0)))</f>
        <v>7.0364108937058401E-3</v>
      </c>
      <c r="M324">
        <f>PRODUCT(INDEX(Overzicht!$B$2:$E$35,MATCH(demand!M$1,Overzicht!$B$2:$B$35,0),4),INDEX(Verdeelsleutels_percentage!$A:$AB,MATCH(demand!$C324,Verdeelsleutels_percentage!$C:$C,0),MATCH(INDEX(Overzicht!$B$1:$F$35,MATCH(demand!M$1,Overzicht!$B:$B,0),5),Verdeelsleutels_percentage!$1:$1,0)))</f>
        <v>3.1990191792556628E-3</v>
      </c>
      <c r="N324">
        <f>PRODUCT(INDEX(Overzicht!$B$2:$E$35,MATCH(demand!N$1,Overzicht!$B$2:$B$35,0),4),INDEX(Verdeelsleutels_percentage!$A:$AB,MATCH(demand!$C324,Verdeelsleutels_percentage!$C:$C,0),MATCH(INDEX(Overzicht!$B$1:$F$35,MATCH(demand!N$1,Overzicht!$B:$B,0),5),Verdeelsleutels_percentage!$1:$1,0)))</f>
        <v>5.9950611317903134E-3</v>
      </c>
      <c r="O324">
        <f>PRODUCT(INDEX(Overzicht!$B$2:$E$35,MATCH(demand!O$1,Overzicht!$B$2:$B$35,0),4),INDEX(Verdeelsleutels_percentage!$A:$AB,MATCH(demand!$C324,Verdeelsleutels_percentage!$C:$C,0),MATCH(INDEX(Overzicht!$B$1:$F$35,MATCH(demand!O$1,Overzicht!$B:$B,0),5),Verdeelsleutels_percentage!$1:$1,0)))</f>
        <v>0</v>
      </c>
      <c r="P324">
        <f>PRODUCT(INDEX(Overzicht!$B$2:$E$35,MATCH(demand!P$1,Overzicht!$B$2:$B$35,0),4),INDEX(Verdeelsleutels_percentage!$A:$AB,MATCH(demand!$C324,Verdeelsleutels_percentage!$C:$C,0),MATCH(INDEX(Overzicht!$B$1:$F$35,MATCH(demand!P$1,Overzicht!$B:$B,0),5),Verdeelsleutels_percentage!$1:$1,0)))</f>
        <v>7.5719089247783269E-2</v>
      </c>
      <c r="Q324">
        <f>PRODUCT(INDEX(Overzicht!$B$2:$E$35,MATCH(demand!Q$1,Overzicht!$B$2:$B$35,0),4),INDEX(Verdeelsleutels_percentage!$A:$AB,MATCH(demand!$C324,Verdeelsleutels_percentage!$C:$C,0),MATCH(INDEX(Overzicht!$B$1:$F$35,MATCH(demand!Q$1,Overzicht!$B:$B,0),5),Verdeelsleutels_percentage!$1:$1,0)))</f>
        <v>6.9631149468964036E-3</v>
      </c>
      <c r="R324">
        <f>PRODUCT(INDEX(Overzicht!$B$2:$E$35,MATCH(demand!R$1,Overzicht!$B$2:$B$35,0),4),INDEX(Verdeelsleutels_percentage!$A:$AB,MATCH(demand!$C324,Verdeelsleutels_percentage!$C:$C,0),MATCH(INDEX(Overzicht!$B$1:$F$35,MATCH(demand!R$1,Overzicht!$B:$B,0),5),Verdeelsleutels_percentage!$1:$1,0)))</f>
        <v>1.246031095760409E-3</v>
      </c>
      <c r="S324">
        <f>PRODUCT(INDEX(Overzicht!$B$2:$E$35,MATCH(demand!S$1,Overzicht!$B$2:$B$35,0),4),INDEX(Verdeelsleutels_percentage!$A:$AB,MATCH(demand!$C324,Verdeelsleutels_percentage!$C:$C,0),MATCH(INDEX(Overzicht!$B$1:$F$35,MATCH(demand!S$1,Overzicht!$B:$B,0),5),Verdeelsleutels_percentage!$1:$1,0)))</f>
        <v>9.5773370497662831E-3</v>
      </c>
      <c r="T324">
        <f>PRODUCT(INDEX(Overzicht!$B$2:$E$35,MATCH(demand!T$1,Overzicht!$B$2:$B$35,0),4),INDEX(Verdeelsleutels_percentage!$A:$AB,MATCH(demand!$C324,Verdeelsleutels_percentage!$C:$C,0),MATCH(INDEX(Overzicht!$B$1:$F$35,MATCH(demand!T$1,Overzicht!$B:$B,0),5),Verdeelsleutels_percentage!$1:$1,0)))</f>
        <v>7.8182343263398218E-3</v>
      </c>
      <c r="U324">
        <f>PRODUCT(INDEX(Overzicht!$B$2:$E$35,MATCH(demand!U$1,Overzicht!$B$2:$B$35,0),4),INDEX(Verdeelsleutels_percentage!$A:$AB,MATCH(demand!$C324,Verdeelsleutels_percentage!$C:$C,0),MATCH(INDEX(Overzicht!$B$1:$F$35,MATCH(demand!U$1,Overzicht!$B:$B,0),5),Verdeelsleutels_percentage!$1:$1,0)))</f>
        <v>2.4431982269811942E-2</v>
      </c>
      <c r="V324">
        <f>PRODUCT(INDEX(Overzicht!$B$2:$E$35,MATCH(demand!V$1,Overzicht!$B$2:$B$35,0),4),INDEX(Verdeelsleutels_percentage!$A:$AB,MATCH(demand!$C324,Verdeelsleutels_percentage!$C:$C,0),MATCH(INDEX(Overzicht!$B$1:$F$35,MATCH(demand!V$1,Overzicht!$B:$B,0),5),Verdeelsleutels_percentage!$1:$1,0)))</f>
        <v>2.1500144397434513E-3</v>
      </c>
      <c r="W324">
        <f>PRODUCT(INDEX(Overzicht!$B$2:$E$35,MATCH(demand!W$1,Overzicht!$B$2:$B$35,0),4),INDEX(Verdeelsleutels_percentage!$A:$AB,MATCH(demand!$C324,Verdeelsleutels_percentage!$C:$C,0),MATCH(INDEX(Overzicht!$B$1:$F$35,MATCH(demand!W$1,Overzicht!$B:$B,0),5),Verdeelsleutels_percentage!$1:$1,0)))</f>
        <v>2.3454702979019464E-2</v>
      </c>
      <c r="X324">
        <f>PRODUCT(INDEX(Overzicht!$B$2:$E$35,MATCH(demand!X$1,Overzicht!$B$2:$B$35,0),4),INDEX(Verdeelsleutels_percentage!$A:$AB,MATCH(demand!$C324,Verdeelsleutels_percentage!$C:$C,0),MATCH(INDEX(Overzicht!$B$1:$F$35,MATCH(demand!X$1,Overzicht!$B:$B,0),5),Verdeelsleutels_percentage!$1:$1,0)))</f>
        <v>5.2779324288686376E-3</v>
      </c>
      <c r="Y324">
        <f>PRODUCT(INDEX(Overzicht!$B$2:$E$35,MATCH(demand!Y$1,Overzicht!$B$2:$B$35,0),4),INDEX(Verdeelsleutels_percentage!$A:$AB,MATCH(demand!$C324,Verdeelsleutels_percentage!$C:$C,0),MATCH(INDEX(Overzicht!$B$1:$F$35,MATCH(demand!Y$1,Overzicht!$B:$B,0),5),Verdeelsleutels_percentage!$1:$1,0)))</f>
        <v>5.8866587339809158E-6</v>
      </c>
      <c r="Z324">
        <f>PRODUCT(INDEX(Overzicht!$B$2:$E$35,MATCH(demand!Z$1,Overzicht!$B$2:$B$35,0),4),INDEX(Verdeelsleutels_percentage!$A:$AB,MATCH(demand!$C324,Verdeelsleutels_percentage!$C:$C,0),MATCH(INDEX(Overzicht!$B$1:$F$35,MATCH(demand!Z$1,Overzicht!$B:$B,0),5),Verdeelsleutels_percentage!$1:$1,0)))</f>
        <v>0</v>
      </c>
      <c r="AA324">
        <f>PRODUCT(INDEX(Overzicht!$B$2:$E$35,MATCH(demand!AA$1,Overzicht!$B$2:$B$35,0),4),INDEX(Verdeelsleutels_percentage!$A:$AB,MATCH(demand!$C324,Verdeelsleutels_percentage!$C:$C,0),MATCH(INDEX(Overzicht!$B$1:$F$35,MATCH(demand!AA$1,Overzicht!$B:$B,0),5),Verdeelsleutels_percentage!$1:$1,0)))</f>
        <v>1.3769961950832552E-4</v>
      </c>
      <c r="AB324">
        <f>PRODUCT(INDEX(Overzicht!$B$2:$E$35,MATCH(demand!AB$1,Overzicht!$B$2:$B$35,0),4),INDEX(Verdeelsleutels_percentage!$A:$AB,MATCH(demand!$C324,Verdeelsleutels_percentage!$C:$C,0),MATCH(INDEX(Overzicht!$B$1:$F$35,MATCH(demand!AB$1,Overzicht!$B:$B,0),5),Verdeelsleutels_percentage!$1:$1,0)))</f>
        <v>1.820670514807237E-2</v>
      </c>
      <c r="AC324">
        <f>PRODUCT(INDEX(Overzicht!$B$2:$E$35,MATCH(demand!AC$1,Overzicht!$B$2:$B$35,0),4),INDEX(Verdeelsleutels_percentage!$A:$AB,MATCH(demand!$C324,Verdeelsleutels_percentage!$C:$C,0),MATCH(INDEX(Overzicht!$B$1:$F$35,MATCH(demand!AC$1,Overzicht!$B:$B,0),5),Verdeelsleutels_percentage!$1:$1,0)))</f>
        <v>1.2493007662796175E-3</v>
      </c>
      <c r="AD324">
        <f>PRODUCT(INDEX(Overzicht!$B$2:$E$35,MATCH(demand!AD$1,Overzicht!$B$2:$B$35,0),4),INDEX(Verdeelsleutels_percentage!$A:$AB,MATCH(demand!$C324,Verdeelsleutels_percentage!$C:$C,0),MATCH(INDEX(Overzicht!$B$1:$F$35,MATCH(demand!AD$1,Overzicht!$B:$B,0),5),Verdeelsleutels_percentage!$1:$1,0)))</f>
        <v>0</v>
      </c>
      <c r="AE324">
        <f>PRODUCT(INDEX(Overzicht!$B$2:$E$35,MATCH(demand!AE$1,Overzicht!$B$2:$B$35,0),4),INDEX(Verdeelsleutels_percentage!$A:$AB,MATCH(demand!$C324,Verdeelsleutels_percentage!$C:$C,0),MATCH(INDEX(Overzicht!$B$1:$F$35,MATCH(demand!AE$1,Overzicht!$B:$B,0),5),Verdeelsleutels_percentage!$1:$1,0)))</f>
        <v>0</v>
      </c>
      <c r="AF324">
        <f>PRODUCT(INDEX(Overzicht!$B$2:$E$35,MATCH(demand!AF$1,Overzicht!$B$2:$B$35,0),4),INDEX(Verdeelsleutels_percentage!$A:$AB,MATCH(demand!$C324,Verdeelsleutels_percentage!$C:$C,0),MATCH(INDEX(Overzicht!$B$1:$F$35,MATCH(demand!AF$1,Overzicht!$B:$B,0),5),Verdeelsleutels_percentage!$1:$1,0)))</f>
        <v>0</v>
      </c>
      <c r="AG324">
        <f>PRODUCT(INDEX(Overzicht!$B$2:$E$35,MATCH(demand!AG$1,Overzicht!$B$2:$B$35,0),4),INDEX(Verdeelsleutels_percentage!$A:$AB,MATCH(demand!$C324,Verdeelsleutels_percentage!$C:$C,0),MATCH(INDEX(Overzicht!$B$1:$F$35,MATCH(demand!AG$1,Overzicht!$B:$B,0),5),Verdeelsleutels_percentage!$1:$1,0)))</f>
        <v>0</v>
      </c>
      <c r="AH324">
        <f>PRODUCT(INDEX(Overzicht!$B$2:$E$35,MATCH(demand!AH$1,Overzicht!$B$2:$B$35,0),4),INDEX(Verdeelsleutels_percentage!$A:$AB,MATCH(demand!$C324,Verdeelsleutels_percentage!$C:$C,0),MATCH(INDEX(Overzicht!$B$1:$F$35,MATCH(demand!AH$1,Overzicht!$B:$B,0),5),Verdeelsleutels_percentage!$1:$1,0)))</f>
        <v>1.7900950536082318E-3</v>
      </c>
      <c r="AI324">
        <f>PRODUCT(INDEX(Overzicht!$B$2:$E$35,MATCH(demand!AI$1,Overzicht!$B$2:$B$35,0),4),INDEX(Verdeelsleutels_percentage!$A:$AB,MATCH(demand!$C324,Verdeelsleutels_percentage!$C:$C,0),MATCH(INDEX(Overzicht!$B$1:$F$35,MATCH(demand!AI$1,Overzicht!$B:$B,0),5),Verdeelsleutels_percentage!$1:$1,0)))</f>
        <v>2.7539923901665105E-4</v>
      </c>
      <c r="AJ324">
        <f>PRODUCT(INDEX(Overzicht!$B$2:$E$35,MATCH(demand!AJ$1,Overzicht!$B$2:$B$35,0),4),INDEX(Verdeelsleutels_percentage!$A:$AB,MATCH(demand!$C324,Verdeelsleutels_percentage!$C:$C,0),MATCH(INDEX(Overzicht!$B$1:$F$35,MATCH(demand!AJ$1,Overzicht!$B:$B,0),5),Verdeelsleutels_percentage!$1:$1,0)))</f>
        <v>0</v>
      </c>
      <c r="AK324">
        <f>PRODUCT(INDEX(Overzicht!$B$2:$E$35,MATCH(demand!AK$1,Overzicht!$B$2:$B$35,0),4),INDEX(Verdeelsleutels_percentage!$A:$AB,MATCH(demand!$C324,Verdeelsleutels_percentage!$C:$C,0),MATCH(INDEX(Overzicht!$B$1:$F$35,MATCH(demand!AK$1,Overzicht!$B:$B,0),5),Verdeelsleutels_percentage!$1:$1,0)))</f>
        <v>3.0491113872725304E-4</v>
      </c>
      <c r="AL324">
        <f>PRODUCT(INDEX(Overzicht!$B$2:$E$35,MATCH(demand!AL$1,Overzicht!$B$2:$B$35,0),4),INDEX(Verdeelsleutels_percentage!$A:$AB,MATCH(demand!$C324,Verdeelsleutels_percentage!$C:$C,0),MATCH(INDEX(Overzicht!$B$1:$F$35,MATCH(demand!AL$1,Overzicht!$B:$B,0),5),Verdeelsleutels_percentage!$1:$1,0)))</f>
        <v>3.9091171631699109E-3</v>
      </c>
      <c r="AM324">
        <f>PRODUCT(INDEX(Overzicht!$B$2:$E$35,MATCH(demand!AM$1,Overzicht!$B$2:$B$35,0),4),INDEX(Verdeelsleutels_percentage!$A:$AB,MATCH(demand!$C324,Verdeelsleutels_percentage!$C:$C,0),MATCH(INDEX(Overzicht!$B$1:$F$35,MATCH(demand!AM$1,Overzicht!$B:$B,0),5),Verdeelsleutels_percentage!$1:$1,0)))</f>
        <v>7.8182343263398218E-3</v>
      </c>
      <c r="AN324">
        <f>PRODUCT(INDEX(Overzicht!$B$2:$E$35,MATCH(demand!AN$1,Overzicht!$B$2:$B$35,0),4),INDEX(Verdeelsleutels_percentage!$A:$AB,MATCH(demand!$C324,Verdeelsleutels_percentage!$C:$C,0),MATCH(INDEX(Overzicht!$B$1:$F$35,MATCH(demand!AN$1,Overzicht!$B:$B,0),5),Verdeelsleutels_percentage!$1:$1,0)))</f>
        <v>3.9091171631699109E-3</v>
      </c>
      <c r="AO324">
        <f>PRODUCT(INDEX(Overzicht!$B$2:$E$35,MATCH(demand!AO$1,Overzicht!$B$2:$B$35,0),4),INDEX(Verdeelsleutels_percentage!$A:$AB,MATCH(demand!$C324,Verdeelsleutels_percentage!$C:$C,0),MATCH(INDEX(Overzicht!$B$1:$F$35,MATCH(demand!AO$1,Overzicht!$B:$B,0),5),Verdeelsleutels_percentage!$1:$1,0)))</f>
        <v>1.3681910071094688E-2</v>
      </c>
    </row>
    <row r="325" spans="2:41">
      <c r="B325" t="str">
        <f>INDEX('ETLocal datasets'!B:C,MATCH(C325,'ETLocal datasets'!C:C,0),1)</f>
        <v>GM1680</v>
      </c>
      <c r="C325" t="str">
        <f>'ETLocal datasets'!C308</f>
        <v>Aa en Hunze</v>
      </c>
      <c r="D325">
        <f t="shared" si="22"/>
        <v>7.1911453858360536E-2</v>
      </c>
      <c r="E325">
        <f t="shared" si="23"/>
        <v>0.12857673188223259</v>
      </c>
      <c r="F325">
        <f t="shared" si="24"/>
        <v>1.5423590206850845E-2</v>
      </c>
      <c r="G325">
        <f t="shared" si="25"/>
        <v>3.1728528425521735E-2</v>
      </c>
      <c r="H325">
        <f>PRODUCT(INDEX(Overzicht!$B$2:$E$35,MATCH(demand!H$1,Overzicht!$B$2:$B$35,0),4),INDEX(Verdeelsleutels_percentage!$A:$AB,MATCH(demand!$C325,Verdeelsleutels_percentage!$C:$C,0),MATCH(INDEX(Overzicht!$B$1:$F$35,MATCH(demand!H$1,Overzicht!$B:$B,0),5),Verdeelsleutels_percentage!$1:$1,0)))</f>
        <v>1.5423590206850845E-2</v>
      </c>
      <c r="I325">
        <f>PRODUCT(INDEX(Overzicht!$B$2:$E$35,MATCH(demand!I$1,Overzicht!$B$2:$B$35,0),4),INDEX(Verdeelsleutels_percentage!$A:$AB,MATCH(demand!$C325,Verdeelsleutels_percentage!$C:$C,0),MATCH(INDEX(Overzicht!$B$1:$F$35,MATCH(demand!I$1,Overzicht!$B:$B,0),5),Verdeelsleutels_percentage!$1:$1,0)))</f>
        <v>3.8386228564683419E-2</v>
      </c>
      <c r="J325">
        <f>PRODUCT(INDEX(Overzicht!$B$2:$E$35,MATCH(demand!J$1,Overzicht!$B$2:$B$35,0),4),INDEX(Verdeelsleutels_percentage!$A:$AB,MATCH(demand!$C325,Verdeelsleutels_percentage!$C:$C,0),MATCH(INDEX(Overzicht!$B$1:$F$35,MATCH(demand!J$1,Overzicht!$B:$B,0),5),Verdeelsleutels_percentage!$1:$1,0)))</f>
        <v>3.5253920472801928E-3</v>
      </c>
      <c r="K325">
        <f>PRODUCT(INDEX(Overzicht!$B$2:$E$35,MATCH(demand!K$1,Overzicht!$B$2:$B$35,0),4),INDEX(Verdeelsleutels_percentage!$A:$AB,MATCH(demand!$C325,Verdeelsleutels_percentage!$C:$C,0),MATCH(INDEX(Overzicht!$B$1:$F$35,MATCH(demand!K$1,Overzicht!$B:$B,0),5),Verdeelsleutels_percentage!$1:$1,0)))</f>
        <v>4.4783933325463991E-3</v>
      </c>
      <c r="L325">
        <f>PRODUCT(INDEX(Overzicht!$B$2:$E$35,MATCH(demand!L$1,Overzicht!$B$2:$B$35,0),4),INDEX(Verdeelsleutels_percentage!$A:$AB,MATCH(demand!$C325,Verdeelsleutels_percentage!$C:$C,0),MATCH(INDEX(Overzicht!$B$1:$F$35,MATCH(demand!L$1,Overzicht!$B:$B,0),5),Verdeelsleutels_percentage!$1:$1,0)))</f>
        <v>5.2880880709202894E-3</v>
      </c>
      <c r="M325">
        <f>PRODUCT(INDEX(Overzicht!$B$2:$E$35,MATCH(demand!M$1,Overzicht!$B$2:$B$35,0),4),INDEX(Verdeelsleutels_percentage!$A:$AB,MATCH(demand!$C325,Verdeelsleutels_percentage!$C:$C,0),MATCH(INDEX(Overzicht!$B$1:$F$35,MATCH(demand!M$1,Overzicht!$B:$B,0),5),Verdeelsleutels_percentage!$1:$1,0)))</f>
        <v>9.1824843980630282E-3</v>
      </c>
      <c r="N325">
        <f>PRODUCT(INDEX(Overzicht!$B$2:$E$35,MATCH(demand!N$1,Overzicht!$B$2:$B$35,0),4),INDEX(Verdeelsleutels_percentage!$A:$AB,MATCH(demand!$C325,Verdeelsleutels_percentage!$C:$C,0),MATCH(INDEX(Overzicht!$B$1:$F$35,MATCH(demand!N$1,Overzicht!$B:$B,0),5),Verdeelsleutels_percentage!$1:$1,0)))</f>
        <v>4.0209804614142662E-2</v>
      </c>
      <c r="O325">
        <f>PRODUCT(INDEX(Overzicht!$B$2:$E$35,MATCH(demand!O$1,Overzicht!$B$2:$B$35,0),4),INDEX(Verdeelsleutels_percentage!$A:$AB,MATCH(demand!$C325,Verdeelsleutels_percentage!$C:$C,0),MATCH(INDEX(Overzicht!$B$1:$F$35,MATCH(demand!O$1,Overzicht!$B:$B,0),5),Verdeelsleutels_percentage!$1:$1,0)))</f>
        <v>0</v>
      </c>
      <c r="P325">
        <f>PRODUCT(INDEX(Overzicht!$B$2:$E$35,MATCH(demand!P$1,Overzicht!$B$2:$B$35,0),4),INDEX(Verdeelsleutels_percentage!$A:$AB,MATCH(demand!$C325,Verdeelsleutels_percentage!$C:$C,0),MATCH(INDEX(Overzicht!$B$1:$F$35,MATCH(demand!P$1,Overzicht!$B:$B,0),5),Verdeelsleutels_percentage!$1:$1,0)))</f>
        <v>3.9707385183773035E-3</v>
      </c>
      <c r="Q325">
        <f>PRODUCT(INDEX(Overzicht!$B$2:$E$35,MATCH(demand!Q$1,Overzicht!$B$2:$B$35,0),4),INDEX(Verdeelsleutels_percentage!$A:$AB,MATCH(demand!$C325,Verdeelsleutels_percentage!$C:$C,0),MATCH(INDEX(Overzicht!$B$1:$F$35,MATCH(demand!Q$1,Overzicht!$B:$B,0),5),Verdeelsleutels_percentage!$1:$1,0)))</f>
        <v>5.2330038201815364E-3</v>
      </c>
      <c r="R325">
        <f>PRODUCT(INDEX(Overzicht!$B$2:$E$35,MATCH(demand!R$1,Overzicht!$B$2:$B$35,0),4),INDEX(Verdeelsleutels_percentage!$A:$AB,MATCH(demand!$C325,Verdeelsleutels_percentage!$C:$C,0),MATCH(INDEX(Overzicht!$B$1:$F$35,MATCH(demand!R$1,Overzicht!$B:$B,0),5),Verdeelsleutels_percentage!$1:$1,0)))</f>
        <v>9.3643226255880126E-4</v>
      </c>
      <c r="S325">
        <f>PRODUCT(INDEX(Overzicht!$B$2:$E$35,MATCH(demand!S$1,Overzicht!$B$2:$B$35,0),4),INDEX(Verdeelsleutels_percentage!$A:$AB,MATCH(demand!$C325,Verdeelsleutels_percentage!$C:$C,0),MATCH(INDEX(Overzicht!$B$1:$F$35,MATCH(demand!S$1,Overzicht!$B:$B,0),5),Verdeelsleutels_percentage!$1:$1,0)))</f>
        <v>7.1976754298637277E-3</v>
      </c>
      <c r="T325">
        <f>PRODUCT(INDEX(Overzicht!$B$2:$E$35,MATCH(demand!T$1,Overzicht!$B$2:$B$35,0),4),INDEX(Verdeelsleutels_percentage!$A:$AB,MATCH(demand!$C325,Verdeelsleutels_percentage!$C:$C,0),MATCH(INDEX(Overzicht!$B$1:$F$35,MATCH(demand!T$1,Overzicht!$B:$B,0),5),Verdeelsleutels_percentage!$1:$1,0)))</f>
        <v>5.8756534121336551E-3</v>
      </c>
      <c r="U325">
        <f>PRODUCT(INDEX(Overzicht!$B$2:$E$35,MATCH(demand!U$1,Overzicht!$B$2:$B$35,0),4),INDEX(Verdeelsleutels_percentage!$A:$AB,MATCH(demand!$C325,Verdeelsleutels_percentage!$C:$C,0),MATCH(INDEX(Overzicht!$B$1:$F$35,MATCH(demand!U$1,Overzicht!$B:$B,0),5),Verdeelsleutels_percentage!$1:$1,0)))</f>
        <v>1.836141691291767E-2</v>
      </c>
      <c r="V325">
        <f>PRODUCT(INDEX(Overzicht!$B$2:$E$35,MATCH(demand!V$1,Overzicht!$B$2:$B$35,0),4),INDEX(Verdeelsleutels_percentage!$A:$AB,MATCH(demand!$C325,Verdeelsleutels_percentage!$C:$C,0),MATCH(INDEX(Overzicht!$B$1:$F$35,MATCH(demand!V$1,Overzicht!$B:$B,0),5),Verdeelsleutels_percentage!$1:$1,0)))</f>
        <v>1.6158046883367552E-3</v>
      </c>
      <c r="W325">
        <f>PRODUCT(INDEX(Overzicht!$B$2:$E$35,MATCH(demand!W$1,Overzicht!$B$2:$B$35,0),4),INDEX(Verdeelsleutels_percentage!$A:$AB,MATCH(demand!$C325,Verdeelsleutels_percentage!$C:$C,0),MATCH(INDEX(Overzicht!$B$1:$F$35,MATCH(demand!W$1,Overzicht!$B:$B,0),5),Verdeelsleutels_percentage!$1:$1,0)))</f>
        <v>1.7626960236400965E-2</v>
      </c>
      <c r="X325">
        <f>PRODUCT(INDEX(Overzicht!$B$2:$E$35,MATCH(demand!X$1,Overzicht!$B$2:$B$35,0),4),INDEX(Verdeelsleutels_percentage!$A:$AB,MATCH(demand!$C325,Verdeelsleutels_percentage!$C:$C,0),MATCH(INDEX(Overzicht!$B$1:$F$35,MATCH(demand!X$1,Overzicht!$B:$B,0),5),Verdeelsleutels_percentage!$1:$1,0)))</f>
        <v>2.8577665777829869E-2</v>
      </c>
      <c r="Y325">
        <f>PRODUCT(INDEX(Overzicht!$B$2:$E$35,MATCH(demand!Y$1,Overzicht!$B$2:$B$35,0),4),INDEX(Verdeelsleutels_percentage!$A:$AB,MATCH(demand!$C325,Verdeelsleutels_percentage!$C:$C,0),MATCH(INDEX(Overzicht!$B$1:$F$35,MATCH(demand!Y$1,Overzicht!$B:$B,0),5),Verdeelsleutels_percentage!$1:$1,0)))</f>
        <v>7.1689769384215203E-6</v>
      </c>
      <c r="Z325">
        <f>PRODUCT(INDEX(Overzicht!$B$2:$E$35,MATCH(demand!Z$1,Overzicht!$B$2:$B$35,0),4),INDEX(Verdeelsleutels_percentage!$A:$AB,MATCH(demand!$C325,Verdeelsleutels_percentage!$C:$C,0),MATCH(INDEX(Overzicht!$B$1:$F$35,MATCH(demand!Z$1,Overzicht!$B:$B,0),5),Verdeelsleutels_percentage!$1:$1,0)))</f>
        <v>0</v>
      </c>
      <c r="AA325">
        <f>PRODUCT(INDEX(Overzicht!$B$2:$E$35,MATCH(demand!AA$1,Overzicht!$B$2:$B$35,0),4),INDEX(Verdeelsleutels_percentage!$A:$AB,MATCH(demand!$C325,Verdeelsleutels_percentage!$C:$C,0),MATCH(INDEX(Overzicht!$B$1:$F$35,MATCH(demand!AA$1,Overzicht!$B:$B,0),5),Verdeelsleutels_percentage!$1:$1,0)))</f>
        <v>1.6769536698062038E-4</v>
      </c>
      <c r="AB325">
        <f>PRODUCT(INDEX(Overzicht!$B$2:$E$35,MATCH(demand!AB$1,Overzicht!$B$2:$B$35,0),4),INDEX(Verdeelsleutels_percentage!$A:$AB,MATCH(demand!$C325,Verdeelsleutels_percentage!$C:$C,0),MATCH(INDEX(Overzicht!$B$1:$F$35,MATCH(demand!AB$1,Overzicht!$B:$B,0),5),Verdeelsleutels_percentage!$1:$1,0)))</f>
        <v>1.2779085308754018E-2</v>
      </c>
      <c r="AC325">
        <f>PRODUCT(INDEX(Overzicht!$B$2:$E$35,MATCH(demand!AC$1,Overzicht!$B$2:$B$35,0),4),INDEX(Verdeelsleutels_percentage!$A:$AB,MATCH(demand!$C325,Verdeelsleutels_percentage!$C:$C,0),MATCH(INDEX(Overzicht!$B$1:$F$35,MATCH(demand!AC$1,Overzicht!$B:$B,0),5),Verdeelsleutels_percentage!$1:$1,0)))</f>
        <v>4.0187411439217965E-3</v>
      </c>
      <c r="AD325">
        <f>PRODUCT(INDEX(Overzicht!$B$2:$E$35,MATCH(demand!AD$1,Overzicht!$B$2:$B$35,0),4),INDEX(Verdeelsleutels_percentage!$A:$AB,MATCH(demand!$C325,Verdeelsleutels_percentage!$C:$C,0),MATCH(INDEX(Overzicht!$B$1:$F$35,MATCH(demand!AD$1,Overzicht!$B:$B,0),5),Verdeelsleutels_percentage!$1:$1,0)))</f>
        <v>0</v>
      </c>
      <c r="AE325">
        <f>PRODUCT(INDEX(Overzicht!$B$2:$E$35,MATCH(demand!AE$1,Overzicht!$B$2:$B$35,0),4),INDEX(Verdeelsleutels_percentage!$A:$AB,MATCH(demand!$C325,Verdeelsleutels_percentage!$C:$C,0),MATCH(INDEX(Overzicht!$B$1:$F$35,MATCH(demand!AE$1,Overzicht!$B:$B,0),5),Verdeelsleutels_percentage!$1:$1,0)))</f>
        <v>0</v>
      </c>
      <c r="AF325">
        <f>PRODUCT(INDEX(Overzicht!$B$2:$E$35,MATCH(demand!AF$1,Overzicht!$B$2:$B$35,0),4),INDEX(Verdeelsleutels_percentage!$A:$AB,MATCH(demand!$C325,Verdeelsleutels_percentage!$C:$C,0),MATCH(INDEX(Overzicht!$B$1:$F$35,MATCH(demand!AF$1,Overzicht!$B:$B,0),5),Verdeelsleutels_percentage!$1:$1,0)))</f>
        <v>0</v>
      </c>
      <c r="AG325">
        <f>PRODUCT(INDEX(Overzicht!$B$2:$E$35,MATCH(demand!AG$1,Overzicht!$B$2:$B$35,0),4),INDEX(Verdeelsleutels_percentage!$A:$AB,MATCH(demand!$C325,Verdeelsleutels_percentage!$C:$C,0),MATCH(INDEX(Overzicht!$B$1:$F$35,MATCH(demand!AG$1,Overzicht!$B:$B,0),5),Verdeelsleutels_percentage!$1:$1,0)))</f>
        <v>0</v>
      </c>
      <c r="AH325">
        <f>PRODUCT(INDEX(Overzicht!$B$2:$E$35,MATCH(demand!AH$1,Overzicht!$B$2:$B$35,0),4),INDEX(Verdeelsleutels_percentage!$A:$AB,MATCH(demand!$C325,Verdeelsleutels_percentage!$C:$C,0),MATCH(INDEX(Overzicht!$B$1:$F$35,MATCH(demand!AH$1,Overzicht!$B:$B,0),5),Verdeelsleutels_percentage!$1:$1,0)))</f>
        <v>2.1800397707480647E-3</v>
      </c>
      <c r="AI325">
        <f>PRODUCT(INDEX(Overzicht!$B$2:$E$35,MATCH(demand!AI$1,Overzicht!$B$2:$B$35,0),4),INDEX(Verdeelsleutels_percentage!$A:$AB,MATCH(demand!$C325,Verdeelsleutels_percentage!$C:$C,0),MATCH(INDEX(Overzicht!$B$1:$F$35,MATCH(demand!AI$1,Overzicht!$B:$B,0),5),Verdeelsleutels_percentage!$1:$1,0)))</f>
        <v>3.3539073396124077E-4</v>
      </c>
      <c r="AJ325">
        <f>PRODUCT(INDEX(Overzicht!$B$2:$E$35,MATCH(demand!AJ$1,Overzicht!$B$2:$B$35,0),4),INDEX(Verdeelsleutels_percentage!$A:$AB,MATCH(demand!$C325,Verdeelsleutels_percentage!$C:$C,0),MATCH(INDEX(Overzicht!$B$1:$F$35,MATCH(demand!AJ$1,Overzicht!$B:$B,0),5),Verdeelsleutels_percentage!$1:$1,0)))</f>
        <v>0</v>
      </c>
      <c r="AK325">
        <f>PRODUCT(INDEX(Overzicht!$B$2:$E$35,MATCH(demand!AK$1,Overzicht!$B$2:$B$35,0),4),INDEX(Verdeelsleutels_percentage!$A:$AB,MATCH(demand!$C325,Verdeelsleutels_percentage!$C:$C,0),MATCH(INDEX(Overzicht!$B$1:$F$35,MATCH(demand!AK$1,Overzicht!$B:$B,0),5),Verdeelsleutels_percentage!$1:$1,0)))</f>
        <v>2.2915048307321255E-4</v>
      </c>
      <c r="AL325">
        <f>PRODUCT(INDEX(Overzicht!$B$2:$E$35,MATCH(demand!AL$1,Overzicht!$B$2:$B$35,0),4),INDEX(Verdeelsleutels_percentage!$A:$AB,MATCH(demand!$C325,Verdeelsleutels_percentage!$C:$C,0),MATCH(INDEX(Overzicht!$B$1:$F$35,MATCH(demand!AL$1,Overzicht!$B:$B,0),5),Verdeelsleutels_percentage!$1:$1,0)))</f>
        <v>2.9378267060668276E-3</v>
      </c>
      <c r="AM325">
        <f>PRODUCT(INDEX(Overzicht!$B$2:$E$35,MATCH(demand!AM$1,Overzicht!$B$2:$B$35,0),4),INDEX(Verdeelsleutels_percentage!$A:$AB,MATCH(demand!$C325,Verdeelsleutels_percentage!$C:$C,0),MATCH(INDEX(Overzicht!$B$1:$F$35,MATCH(demand!AM$1,Overzicht!$B:$B,0),5),Verdeelsleutels_percentage!$1:$1,0)))</f>
        <v>5.8756534121336551E-3</v>
      </c>
      <c r="AN325">
        <f>PRODUCT(INDEX(Overzicht!$B$2:$E$35,MATCH(demand!AN$1,Overzicht!$B$2:$B$35,0),4),INDEX(Verdeelsleutels_percentage!$A:$AB,MATCH(demand!$C325,Verdeelsleutels_percentage!$C:$C,0),MATCH(INDEX(Overzicht!$B$1:$F$35,MATCH(demand!AN$1,Overzicht!$B:$B,0),5),Verdeelsleutels_percentage!$1:$1,0)))</f>
        <v>2.9378267060668276E-3</v>
      </c>
      <c r="AO325">
        <f>PRODUCT(INDEX(Overzicht!$B$2:$E$35,MATCH(demand!AO$1,Overzicht!$B$2:$B$35,0),4),INDEX(Verdeelsleutels_percentage!$A:$AB,MATCH(demand!$C325,Verdeelsleutels_percentage!$C:$C,0),MATCH(INDEX(Overzicht!$B$1:$F$35,MATCH(demand!AO$1,Overzicht!$B:$B,0),5),Verdeelsleutels_percentage!$1:$1,0)))</f>
        <v>1.0282393471233896E-2</v>
      </c>
    </row>
    <row r="326" spans="2:41">
      <c r="B326" t="str">
        <f>INDEX('ETLocal datasets'!B:C,MATCH(C326,'ETLocal datasets'!C:C,0),1)</f>
        <v>GM1681</v>
      </c>
      <c r="C326" t="str">
        <f>'ETLocal datasets'!C309</f>
        <v>Borger-Odoorn</v>
      </c>
      <c r="D326">
        <f t="shared" si="22"/>
        <v>9.3237123415529213E-2</v>
      </c>
      <c r="E326">
        <f t="shared" si="23"/>
        <v>0.17329917957465746</v>
      </c>
      <c r="F326">
        <f t="shared" si="24"/>
        <v>1.5415084327118082E-2</v>
      </c>
      <c r="G326">
        <f t="shared" si="25"/>
        <v>3.1711030615785771E-2</v>
      </c>
      <c r="H326">
        <f>PRODUCT(INDEX(Overzicht!$B$2:$E$35,MATCH(demand!H$1,Overzicht!$B$2:$B$35,0),4),INDEX(Verdeelsleutels_percentage!$A:$AB,MATCH(demand!$C326,Verdeelsleutels_percentage!$C:$C,0),MATCH(INDEX(Overzicht!$B$1:$F$35,MATCH(demand!H$1,Overzicht!$B:$B,0),5),Verdeelsleutels_percentage!$1:$1,0)))</f>
        <v>1.5415084327118082E-2</v>
      </c>
      <c r="I326">
        <f>PRODUCT(INDEX(Overzicht!$B$2:$E$35,MATCH(demand!I$1,Overzicht!$B$2:$B$35,0),4),INDEX(Verdeelsleutels_percentage!$A:$AB,MATCH(demand!$C326,Verdeelsleutels_percentage!$C:$C,0),MATCH(INDEX(Overzicht!$B$1:$F$35,MATCH(demand!I$1,Overzicht!$B:$B,0),5),Verdeelsleutels_percentage!$1:$1,0)))</f>
        <v>5.3923403289249001E-2</v>
      </c>
      <c r="J326">
        <f>PRODUCT(INDEX(Overzicht!$B$2:$E$35,MATCH(demand!J$1,Overzicht!$B$2:$B$35,0),4),INDEX(Verdeelsleutels_percentage!$A:$AB,MATCH(demand!$C326,Verdeelsleutels_percentage!$C:$C,0),MATCH(INDEX(Overzicht!$B$1:$F$35,MATCH(demand!J$1,Overzicht!$B:$B,0),5),Verdeelsleutels_percentage!$1:$1,0)))</f>
        <v>3.5234478461984185E-3</v>
      </c>
      <c r="K326">
        <f>PRODUCT(INDEX(Overzicht!$B$2:$E$35,MATCH(demand!K$1,Overzicht!$B$2:$B$35,0),4),INDEX(Verdeelsleutels_percentage!$A:$AB,MATCH(demand!$C326,Verdeelsleutels_percentage!$C:$C,0),MATCH(INDEX(Overzicht!$B$1:$F$35,MATCH(demand!K$1,Overzicht!$B:$B,0),5),Verdeelsleutels_percentage!$1:$1,0)))</f>
        <v>6.291063717079051E-3</v>
      </c>
      <c r="L326">
        <f>PRODUCT(INDEX(Overzicht!$B$2:$E$35,MATCH(demand!L$1,Overzicht!$B$2:$B$35,0),4),INDEX(Verdeelsleutels_percentage!$A:$AB,MATCH(demand!$C326,Verdeelsleutels_percentage!$C:$C,0),MATCH(INDEX(Overzicht!$B$1:$F$35,MATCH(demand!L$1,Overzicht!$B:$B,0),5),Verdeelsleutels_percentage!$1:$1,0)))</f>
        <v>5.2851717692976282E-3</v>
      </c>
      <c r="M326">
        <f>PRODUCT(INDEX(Overzicht!$B$2:$E$35,MATCH(demand!M$1,Overzicht!$B$2:$B$35,0),4),INDEX(Verdeelsleutels_percentage!$A:$AB,MATCH(demand!$C326,Verdeelsleutels_percentage!$C:$C,0),MATCH(INDEX(Overzicht!$B$1:$F$35,MATCH(demand!M$1,Overzicht!$B:$B,0),5),Verdeelsleutels_percentage!$1:$1,0)))</f>
        <v>7.1375231302680496E-3</v>
      </c>
      <c r="N326">
        <f>PRODUCT(INDEX(Overzicht!$B$2:$E$35,MATCH(demand!N$1,Overzicht!$B$2:$B$35,0),4),INDEX(Verdeelsleutels_percentage!$A:$AB,MATCH(demand!$C326,Verdeelsleutels_percentage!$C:$C,0),MATCH(INDEX(Overzicht!$B$1:$F$35,MATCH(demand!N$1,Overzicht!$B:$B,0),5),Verdeelsleutels_percentage!$1:$1,0)))</f>
        <v>9.3305390238953678E-2</v>
      </c>
      <c r="O326">
        <f>PRODUCT(INDEX(Overzicht!$B$2:$E$35,MATCH(demand!O$1,Overzicht!$B$2:$B$35,0),4),INDEX(Verdeelsleutels_percentage!$A:$AB,MATCH(demand!$C326,Verdeelsleutels_percentage!$C:$C,0),MATCH(INDEX(Overzicht!$B$1:$F$35,MATCH(demand!O$1,Overzicht!$B:$B,0),5),Verdeelsleutels_percentage!$1:$1,0)))</f>
        <v>0</v>
      </c>
      <c r="P326">
        <f>PRODUCT(INDEX(Overzicht!$B$2:$E$35,MATCH(demand!P$1,Overzicht!$B$2:$B$35,0),4),INDEX(Verdeelsleutels_percentage!$A:$AB,MATCH(demand!$C326,Verdeelsleutels_percentage!$C:$C,0),MATCH(INDEX(Overzicht!$B$1:$F$35,MATCH(demand!P$1,Overzicht!$B:$B,0),5),Verdeelsleutels_percentage!$1:$1,0)))</f>
        <v>1.0918044128788317E-2</v>
      </c>
      <c r="Q326">
        <f>PRODUCT(INDEX(Overzicht!$B$2:$E$35,MATCH(demand!Q$1,Overzicht!$B$2:$B$35,0),4),INDEX(Verdeelsleutels_percentage!$A:$AB,MATCH(demand!$C326,Verdeelsleutels_percentage!$C:$C,0),MATCH(INDEX(Overzicht!$B$1:$F$35,MATCH(demand!Q$1,Overzicht!$B:$B,0),5),Verdeelsleutels_percentage!$1:$1,0)))</f>
        <v>5.2301178967007773E-3</v>
      </c>
      <c r="R326">
        <f>PRODUCT(INDEX(Overzicht!$B$2:$E$35,MATCH(demand!R$1,Overzicht!$B$2:$B$35,0),4),INDEX(Verdeelsleutels_percentage!$A:$AB,MATCH(demand!$C326,Verdeelsleutels_percentage!$C:$C,0),MATCH(INDEX(Overzicht!$B$1:$F$35,MATCH(demand!R$1,Overzicht!$B:$B,0),5),Verdeelsleutels_percentage!$1:$1,0)))</f>
        <v>9.3591583414645487E-4</v>
      </c>
      <c r="S326">
        <f>PRODUCT(INDEX(Overzicht!$B$2:$E$35,MATCH(demand!S$1,Overzicht!$B$2:$B$35,0),4),INDEX(Verdeelsleutels_percentage!$A:$AB,MATCH(demand!$C326,Verdeelsleutels_percentage!$C:$C,0),MATCH(INDEX(Overzicht!$B$1:$F$35,MATCH(demand!S$1,Overzicht!$B:$B,0),5),Verdeelsleutels_percentage!$1:$1,0)))</f>
        <v>7.1937060193217718E-3</v>
      </c>
      <c r="T326">
        <f>PRODUCT(INDEX(Overzicht!$B$2:$E$35,MATCH(demand!T$1,Overzicht!$B$2:$B$35,0),4),INDEX(Verdeelsleutels_percentage!$A:$AB,MATCH(demand!$C326,Verdeelsleutels_percentage!$C:$C,0),MATCH(INDEX(Overzicht!$B$1:$F$35,MATCH(demand!T$1,Overzicht!$B:$B,0),5),Verdeelsleutels_percentage!$1:$1,0)))</f>
        <v>5.8724130769973642E-3</v>
      </c>
      <c r="U326">
        <f>PRODUCT(INDEX(Overzicht!$B$2:$E$35,MATCH(demand!U$1,Overzicht!$B$2:$B$35,0),4),INDEX(Verdeelsleutels_percentage!$A:$AB,MATCH(demand!$C326,Verdeelsleutels_percentage!$C:$C,0),MATCH(INDEX(Overzicht!$B$1:$F$35,MATCH(demand!U$1,Overzicht!$B:$B,0),5),Verdeelsleutels_percentage!$1:$1,0)))</f>
        <v>1.8351290865616762E-2</v>
      </c>
      <c r="V326">
        <f>PRODUCT(INDEX(Overzicht!$B$2:$E$35,MATCH(demand!V$1,Overzicht!$B$2:$B$35,0),4),INDEX(Verdeelsleutels_percentage!$A:$AB,MATCH(demand!$C326,Verdeelsleutels_percentage!$C:$C,0),MATCH(INDEX(Overzicht!$B$1:$F$35,MATCH(demand!V$1,Overzicht!$B:$B,0),5),Verdeelsleutels_percentage!$1:$1,0)))</f>
        <v>1.6149135961742753E-3</v>
      </c>
      <c r="W326">
        <f>PRODUCT(INDEX(Overzicht!$B$2:$E$35,MATCH(demand!W$1,Overzicht!$B$2:$B$35,0),4),INDEX(Verdeelsleutels_percentage!$A:$AB,MATCH(demand!$C326,Verdeelsleutels_percentage!$C:$C,0),MATCH(INDEX(Overzicht!$B$1:$F$35,MATCH(demand!W$1,Overzicht!$B:$B,0),5),Verdeelsleutels_percentage!$1:$1,0)))</f>
        <v>1.7617239230992093E-2</v>
      </c>
      <c r="X326">
        <f>PRODUCT(INDEX(Overzicht!$B$2:$E$35,MATCH(demand!X$1,Overzicht!$B$2:$B$35,0),4),INDEX(Verdeelsleutels_percentage!$A:$AB,MATCH(demand!$C326,Verdeelsleutels_percentage!$C:$C,0),MATCH(INDEX(Overzicht!$B$1:$F$35,MATCH(demand!X$1,Overzicht!$B:$B,0),5),Verdeelsleutels_percentage!$1:$1,0)))</f>
        <v>1.8545140211562693E-2</v>
      </c>
      <c r="Y326">
        <f>PRODUCT(INDEX(Overzicht!$B$2:$E$35,MATCH(demand!Y$1,Overzicht!$B$2:$B$35,0),4),INDEX(Verdeelsleutels_percentage!$A:$AB,MATCH(demand!$C326,Verdeelsleutels_percentage!$C:$C,0),MATCH(INDEX(Overzicht!$B$1:$F$35,MATCH(demand!Y$1,Overzicht!$B:$B,0),5),Verdeelsleutels_percentage!$1:$1,0)))</f>
        <v>8.1370239550117449E-6</v>
      </c>
      <c r="Z326">
        <f>PRODUCT(INDEX(Overzicht!$B$2:$E$35,MATCH(demand!Z$1,Overzicht!$B$2:$B$35,0),4),INDEX(Verdeelsleutels_percentage!$A:$AB,MATCH(demand!$C326,Verdeelsleutels_percentage!$C:$C,0),MATCH(INDEX(Overzicht!$B$1:$F$35,MATCH(demand!Z$1,Overzicht!$B:$B,0),5),Verdeelsleutels_percentage!$1:$1,0)))</f>
        <v>0</v>
      </c>
      <c r="AA326">
        <f>PRODUCT(INDEX(Overzicht!$B$2:$E$35,MATCH(demand!AA$1,Overzicht!$B$2:$B$35,0),4),INDEX(Verdeelsleutels_percentage!$A:$AB,MATCH(demand!$C326,Verdeelsleutels_percentage!$C:$C,0),MATCH(INDEX(Overzicht!$B$1:$F$35,MATCH(demand!AA$1,Overzicht!$B:$B,0),5),Verdeelsleutels_percentage!$1:$1,0)))</f>
        <v>1.9033974163770164E-4</v>
      </c>
      <c r="AB326">
        <f>PRODUCT(INDEX(Overzicht!$B$2:$E$35,MATCH(demand!AB$1,Overzicht!$B$2:$B$35,0),4),INDEX(Verdeelsleutels_percentage!$A:$AB,MATCH(demand!$C326,Verdeelsleutels_percentage!$C:$C,0),MATCH(INDEX(Overzicht!$B$1:$F$35,MATCH(demand!AB$1,Overzicht!$B:$B,0),5),Verdeelsleutels_percentage!$1:$1,0)))</f>
        <v>1.43952157839158E-2</v>
      </c>
      <c r="AC326">
        <f>PRODUCT(INDEX(Overzicht!$B$2:$E$35,MATCH(demand!AC$1,Overzicht!$B$2:$B$35,0),4),INDEX(Verdeelsleutels_percentage!$A:$AB,MATCH(demand!$C326,Verdeelsleutels_percentage!$C:$C,0),MATCH(INDEX(Overzicht!$B$1:$F$35,MATCH(demand!AC$1,Overzicht!$B:$B,0),5),Verdeelsleutels_percentage!$1:$1,0)))</f>
        <v>2.8031909318090142E-3</v>
      </c>
      <c r="AD326">
        <f>PRODUCT(INDEX(Overzicht!$B$2:$E$35,MATCH(demand!AD$1,Overzicht!$B$2:$B$35,0),4),INDEX(Verdeelsleutels_percentage!$A:$AB,MATCH(demand!$C326,Verdeelsleutels_percentage!$C:$C,0),MATCH(INDEX(Overzicht!$B$1:$F$35,MATCH(demand!AD$1,Overzicht!$B:$B,0),5),Verdeelsleutels_percentage!$1:$1,0)))</f>
        <v>0</v>
      </c>
      <c r="AE326">
        <f>PRODUCT(INDEX(Overzicht!$B$2:$E$35,MATCH(demand!AE$1,Overzicht!$B$2:$B$35,0),4),INDEX(Verdeelsleutels_percentage!$A:$AB,MATCH(demand!$C326,Verdeelsleutels_percentage!$C:$C,0),MATCH(INDEX(Overzicht!$B$1:$F$35,MATCH(demand!AE$1,Overzicht!$B:$B,0),5),Verdeelsleutels_percentage!$1:$1,0)))</f>
        <v>0</v>
      </c>
      <c r="AF326">
        <f>PRODUCT(INDEX(Overzicht!$B$2:$E$35,MATCH(demand!AF$1,Overzicht!$B$2:$B$35,0),4),INDEX(Verdeelsleutels_percentage!$A:$AB,MATCH(demand!$C326,Verdeelsleutels_percentage!$C:$C,0),MATCH(INDEX(Overzicht!$B$1:$F$35,MATCH(demand!AF$1,Overzicht!$B:$B,0),5),Verdeelsleutels_percentage!$1:$1,0)))</f>
        <v>0</v>
      </c>
      <c r="AG326">
        <f>PRODUCT(INDEX(Overzicht!$B$2:$E$35,MATCH(demand!AG$1,Overzicht!$B$2:$B$35,0),4),INDEX(Verdeelsleutels_percentage!$A:$AB,MATCH(demand!$C326,Verdeelsleutels_percentage!$C:$C,0),MATCH(INDEX(Overzicht!$B$1:$F$35,MATCH(demand!AG$1,Overzicht!$B:$B,0),5),Verdeelsleutels_percentage!$1:$1,0)))</f>
        <v>0</v>
      </c>
      <c r="AH326">
        <f>PRODUCT(INDEX(Overzicht!$B$2:$E$35,MATCH(demand!AH$1,Overzicht!$B$2:$B$35,0),4),INDEX(Verdeelsleutels_percentage!$A:$AB,MATCH(demand!$C326,Verdeelsleutels_percentage!$C:$C,0),MATCH(INDEX(Overzicht!$B$1:$F$35,MATCH(demand!AH$1,Overzicht!$B:$B,0),5),Verdeelsleutels_percentage!$1:$1,0)))</f>
        <v>2.4744166412901214E-3</v>
      </c>
      <c r="AI326">
        <f>PRODUCT(INDEX(Overzicht!$B$2:$E$35,MATCH(demand!AI$1,Overzicht!$B$2:$B$35,0),4),INDEX(Verdeelsleutels_percentage!$A:$AB,MATCH(demand!$C326,Verdeelsleutels_percentage!$C:$C,0),MATCH(INDEX(Overzicht!$B$1:$F$35,MATCH(demand!AI$1,Overzicht!$B:$B,0),5),Verdeelsleutels_percentage!$1:$1,0)))</f>
        <v>3.8067948327540329E-4</v>
      </c>
      <c r="AJ326">
        <f>PRODUCT(INDEX(Overzicht!$B$2:$E$35,MATCH(demand!AJ$1,Overzicht!$B$2:$B$35,0),4),INDEX(Verdeelsleutels_percentage!$A:$AB,MATCH(demand!$C326,Verdeelsleutels_percentage!$C:$C,0),MATCH(INDEX(Overzicht!$B$1:$F$35,MATCH(demand!AJ$1,Overzicht!$B:$B,0),5),Verdeelsleutels_percentage!$1:$1,0)))</f>
        <v>0</v>
      </c>
      <c r="AK326">
        <f>PRODUCT(INDEX(Overzicht!$B$2:$E$35,MATCH(demand!AK$1,Overzicht!$B$2:$B$35,0),4),INDEX(Verdeelsleutels_percentage!$A:$AB,MATCH(demand!$C326,Verdeelsleutels_percentage!$C:$C,0),MATCH(INDEX(Overzicht!$B$1:$F$35,MATCH(demand!AK$1,Overzicht!$B:$B,0),5),Verdeelsleutels_percentage!$1:$1,0)))</f>
        <v>2.2902411000289721E-4</v>
      </c>
      <c r="AL326">
        <f>PRODUCT(INDEX(Overzicht!$B$2:$E$35,MATCH(demand!AL$1,Overzicht!$B$2:$B$35,0),4),INDEX(Verdeelsleutels_percentage!$A:$AB,MATCH(demand!$C326,Verdeelsleutels_percentage!$C:$C,0),MATCH(INDEX(Overzicht!$B$1:$F$35,MATCH(demand!AL$1,Overzicht!$B:$B,0),5),Verdeelsleutels_percentage!$1:$1,0)))</f>
        <v>2.9362065384986821E-3</v>
      </c>
      <c r="AM326">
        <f>PRODUCT(INDEX(Overzicht!$B$2:$E$35,MATCH(demand!AM$1,Overzicht!$B$2:$B$35,0),4),INDEX(Verdeelsleutels_percentage!$A:$AB,MATCH(demand!$C326,Verdeelsleutels_percentage!$C:$C,0),MATCH(INDEX(Overzicht!$B$1:$F$35,MATCH(demand!AM$1,Overzicht!$B:$B,0),5),Verdeelsleutels_percentage!$1:$1,0)))</f>
        <v>5.8724130769973642E-3</v>
      </c>
      <c r="AN326">
        <f>PRODUCT(INDEX(Overzicht!$B$2:$E$35,MATCH(demand!AN$1,Overzicht!$B$2:$B$35,0),4),INDEX(Verdeelsleutels_percentage!$A:$AB,MATCH(demand!$C326,Verdeelsleutels_percentage!$C:$C,0),MATCH(INDEX(Overzicht!$B$1:$F$35,MATCH(demand!AN$1,Overzicht!$B:$B,0),5),Verdeelsleutels_percentage!$1:$1,0)))</f>
        <v>2.9362065384986821E-3</v>
      </c>
      <c r="AO326">
        <f>PRODUCT(INDEX(Overzicht!$B$2:$E$35,MATCH(demand!AO$1,Overzicht!$B$2:$B$35,0),4),INDEX(Verdeelsleutels_percentage!$A:$AB,MATCH(demand!$C326,Verdeelsleutels_percentage!$C:$C,0),MATCH(INDEX(Overzicht!$B$1:$F$35,MATCH(demand!AO$1,Overzicht!$B:$B,0),5),Verdeelsleutels_percentage!$1:$1,0)))</f>
        <v>1.0276722884745387E-2</v>
      </c>
    </row>
    <row r="327" spans="2:41">
      <c r="B327" t="str">
        <f>INDEX('ETLocal datasets'!B:C,MATCH(C327,'ETLocal datasets'!C:C,0),1)</f>
        <v>GM1684</v>
      </c>
      <c r="C327" t="str">
        <f>'ETLocal datasets'!C310</f>
        <v>Cuijk</v>
      </c>
      <c r="D327">
        <f t="shared" si="22"/>
        <v>2.8053925886721398E-2</v>
      </c>
      <c r="E327">
        <f t="shared" si="23"/>
        <v>7.3842452661904354E-2</v>
      </c>
      <c r="F327">
        <f t="shared" si="24"/>
        <v>1.5147149115536059E-2</v>
      </c>
      <c r="G327">
        <f t="shared" si="25"/>
        <v>3.1159849609102751E-2</v>
      </c>
      <c r="H327">
        <f>PRODUCT(INDEX(Overzicht!$B$2:$E$35,MATCH(demand!H$1,Overzicht!$B$2:$B$35,0),4),INDEX(Verdeelsleutels_percentage!$A:$AB,MATCH(demand!$C327,Verdeelsleutels_percentage!$C:$C,0),MATCH(INDEX(Overzicht!$B$1:$F$35,MATCH(demand!H$1,Overzicht!$B:$B,0),5),Verdeelsleutels_percentage!$1:$1,0)))</f>
        <v>1.5147149115536059E-2</v>
      </c>
      <c r="I327">
        <f>PRODUCT(INDEX(Overzicht!$B$2:$E$35,MATCH(demand!I$1,Overzicht!$B$2:$B$35,0),4),INDEX(Verdeelsleutels_percentage!$A:$AB,MATCH(demand!$C327,Verdeelsleutels_percentage!$C:$C,0),MATCH(INDEX(Overzicht!$B$1:$F$35,MATCH(demand!I$1,Overzicht!$B:$B,0),5),Verdeelsleutels_percentage!$1:$1,0)))</f>
        <v>7.3645864335615575E-3</v>
      </c>
      <c r="J327">
        <f>PRODUCT(INDEX(Overzicht!$B$2:$E$35,MATCH(demand!J$1,Overzicht!$B$2:$B$35,0),4),INDEX(Verdeelsleutels_percentage!$A:$AB,MATCH(demand!$C327,Verdeelsleutels_percentage!$C:$C,0),MATCH(INDEX(Overzicht!$B$1:$F$35,MATCH(demand!J$1,Overzicht!$B:$B,0),5),Verdeelsleutels_percentage!$1:$1,0)))</f>
        <v>3.4622055121225274E-3</v>
      </c>
      <c r="K327">
        <f>PRODUCT(INDEX(Overzicht!$B$2:$E$35,MATCH(demand!K$1,Overzicht!$B$2:$B$35,0),4),INDEX(Verdeelsleutels_percentage!$A:$AB,MATCH(demand!$C327,Verdeelsleutels_percentage!$C:$C,0),MATCH(INDEX(Overzicht!$B$1:$F$35,MATCH(demand!K$1,Overzicht!$B:$B,0),5),Verdeelsleutels_percentage!$1:$1,0)))</f>
        <v>8.5920175058218178E-4</v>
      </c>
      <c r="L327">
        <f>PRODUCT(INDEX(Overzicht!$B$2:$E$35,MATCH(demand!L$1,Overzicht!$B$2:$B$35,0),4),INDEX(Verdeelsleutels_percentage!$A:$AB,MATCH(demand!$C327,Verdeelsleutels_percentage!$C:$C,0),MATCH(INDEX(Overzicht!$B$1:$F$35,MATCH(demand!L$1,Overzicht!$B:$B,0),5),Verdeelsleutels_percentage!$1:$1,0)))</f>
        <v>5.1933082681837918E-3</v>
      </c>
      <c r="M327">
        <f>PRODUCT(INDEX(Overzicht!$B$2:$E$35,MATCH(demand!M$1,Overzicht!$B$2:$B$35,0),4),INDEX(Verdeelsleutels_percentage!$A:$AB,MATCH(demand!$C327,Verdeelsleutels_percentage!$C:$C,0),MATCH(INDEX(Overzicht!$B$1:$F$35,MATCH(demand!M$1,Overzicht!$B:$B,0),5),Verdeelsleutels_percentage!$1:$1,0)))</f>
        <v>5.4587315897659033E-3</v>
      </c>
      <c r="N327">
        <f>PRODUCT(INDEX(Overzicht!$B$2:$E$35,MATCH(demand!N$1,Overzicht!$B$2:$B$35,0),4),INDEX(Verdeelsleutels_percentage!$A:$AB,MATCH(demand!$C327,Verdeelsleutels_percentage!$C:$C,0),MATCH(INDEX(Overzicht!$B$1:$F$35,MATCH(demand!N$1,Overzicht!$B:$B,0),5),Verdeelsleutels_percentage!$1:$1,0)))</f>
        <v>1.914650960002429E-2</v>
      </c>
      <c r="O327">
        <f>PRODUCT(INDEX(Overzicht!$B$2:$E$35,MATCH(demand!O$1,Overzicht!$B$2:$B$35,0),4),INDEX(Verdeelsleutels_percentage!$A:$AB,MATCH(demand!$C327,Verdeelsleutels_percentage!$C:$C,0),MATCH(INDEX(Overzicht!$B$1:$F$35,MATCH(demand!O$1,Overzicht!$B:$B,0),5),Verdeelsleutels_percentage!$1:$1,0)))</f>
        <v>0</v>
      </c>
      <c r="P327">
        <f>PRODUCT(INDEX(Overzicht!$B$2:$E$35,MATCH(demand!P$1,Overzicht!$B$2:$B$35,0),4),INDEX(Verdeelsleutels_percentage!$A:$AB,MATCH(demand!$C327,Verdeelsleutels_percentage!$C:$C,0),MATCH(INDEX(Overzicht!$B$1:$F$35,MATCH(demand!P$1,Overzicht!$B:$B,0),5),Verdeelsleutels_percentage!$1:$1,0)))</f>
        <v>4.0054304425268805E-3</v>
      </c>
      <c r="Q327">
        <f>PRODUCT(INDEX(Overzicht!$B$2:$E$35,MATCH(demand!Q$1,Overzicht!$B$2:$B$35,0),4),INDEX(Verdeelsleutels_percentage!$A:$AB,MATCH(demand!$C327,Verdeelsleutels_percentage!$C:$C,0),MATCH(INDEX(Overzicht!$B$1:$F$35,MATCH(demand!Q$1,Overzicht!$B:$B,0),5),Verdeelsleutels_percentage!$1:$1,0)))</f>
        <v>5.1392113070568768E-3</v>
      </c>
      <c r="R327">
        <f>PRODUCT(INDEX(Overzicht!$B$2:$E$35,MATCH(demand!R$1,Overzicht!$B$2:$B$35,0),4),INDEX(Verdeelsleutels_percentage!$A:$AB,MATCH(demand!$C327,Verdeelsleutels_percentage!$C:$C,0),MATCH(INDEX(Overzicht!$B$1:$F$35,MATCH(demand!R$1,Overzicht!$B:$B,0),5),Verdeelsleutels_percentage!$1:$1,0)))</f>
        <v>9.1964833915754635E-4</v>
      </c>
      <c r="S327">
        <f>PRODUCT(INDEX(Overzicht!$B$2:$E$35,MATCH(demand!S$1,Overzicht!$B$2:$B$35,0),4),INDEX(Verdeelsleutels_percentage!$A:$AB,MATCH(demand!$C327,Verdeelsleutels_percentage!$C:$C,0),MATCH(INDEX(Overzicht!$B$1:$F$35,MATCH(demand!S$1,Overzicht!$B:$B,0),5),Verdeelsleutels_percentage!$1:$1,0)))</f>
        <v>7.0686695872501605E-3</v>
      </c>
      <c r="T327">
        <f>PRODUCT(INDEX(Overzicht!$B$2:$E$35,MATCH(demand!T$1,Overzicht!$B$2:$B$35,0),4),INDEX(Verdeelsleutels_percentage!$A:$AB,MATCH(demand!$C327,Verdeelsleutels_percentage!$C:$C,0),MATCH(INDEX(Overzicht!$B$1:$F$35,MATCH(demand!T$1,Overzicht!$B:$B,0),5),Verdeelsleutels_percentage!$1:$1,0)))</f>
        <v>5.7703425202042125E-3</v>
      </c>
      <c r="U327">
        <f>PRODUCT(INDEX(Overzicht!$B$2:$E$35,MATCH(demand!U$1,Overzicht!$B$2:$B$35,0),4),INDEX(Verdeelsleutels_percentage!$A:$AB,MATCH(demand!$C327,Verdeelsleutels_percentage!$C:$C,0),MATCH(INDEX(Overzicht!$B$1:$F$35,MATCH(demand!U$1,Overzicht!$B:$B,0),5),Verdeelsleutels_percentage!$1:$1,0)))</f>
        <v>1.8032320375638164E-2</v>
      </c>
      <c r="V327">
        <f>PRODUCT(INDEX(Overzicht!$B$2:$E$35,MATCH(demand!V$1,Overzicht!$B$2:$B$35,0),4),INDEX(Verdeelsleutels_percentage!$A:$AB,MATCH(demand!$C327,Verdeelsleutels_percentage!$C:$C,0),MATCH(INDEX(Overzicht!$B$1:$F$35,MATCH(demand!V$1,Overzicht!$B:$B,0),5),Verdeelsleutels_percentage!$1:$1,0)))</f>
        <v>1.5868441930561585E-3</v>
      </c>
      <c r="W327">
        <f>PRODUCT(INDEX(Overzicht!$B$2:$E$35,MATCH(demand!W$1,Overzicht!$B$2:$B$35,0),4),INDEX(Verdeelsleutels_percentage!$A:$AB,MATCH(demand!$C327,Verdeelsleutels_percentage!$C:$C,0),MATCH(INDEX(Overzicht!$B$1:$F$35,MATCH(demand!W$1,Overzicht!$B:$B,0),5),Verdeelsleutels_percentage!$1:$1,0)))</f>
        <v>1.7311027560612639E-2</v>
      </c>
      <c r="X327">
        <f>PRODUCT(INDEX(Overzicht!$B$2:$E$35,MATCH(demand!X$1,Overzicht!$B$2:$B$35,0),4),INDEX(Verdeelsleutels_percentage!$A:$AB,MATCH(demand!$C327,Verdeelsleutels_percentage!$C:$C,0),MATCH(INDEX(Overzicht!$B$1:$F$35,MATCH(demand!X$1,Overzicht!$B:$B,0),5),Verdeelsleutels_percentage!$1:$1,0)))</f>
        <v>1.3862923784686613E-3</v>
      </c>
      <c r="Y327">
        <f>PRODUCT(INDEX(Overzicht!$B$2:$E$35,MATCH(demand!Y$1,Overzicht!$B$2:$B$35,0),4),INDEX(Verdeelsleutels_percentage!$A:$AB,MATCH(demand!$C327,Verdeelsleutels_percentage!$C:$C,0),MATCH(INDEX(Overzicht!$B$1:$F$35,MATCH(demand!Y$1,Overzicht!$B:$B,0),5),Verdeelsleutels_percentage!$1:$1,0)))</f>
        <v>1.4088677946820598E-6</v>
      </c>
      <c r="Z327">
        <f>PRODUCT(INDEX(Overzicht!$B$2:$E$35,MATCH(demand!Z$1,Overzicht!$B$2:$B$35,0),4),INDEX(Verdeelsleutels_percentage!$A:$AB,MATCH(demand!$C327,Verdeelsleutels_percentage!$C:$C,0),MATCH(INDEX(Overzicht!$B$1:$F$35,MATCH(demand!Z$1,Overzicht!$B:$B,0),5),Verdeelsleutels_percentage!$1:$1,0)))</f>
        <v>0</v>
      </c>
      <c r="AA327">
        <f>PRODUCT(INDEX(Overzicht!$B$2:$E$35,MATCH(demand!AA$1,Overzicht!$B$2:$B$35,0),4),INDEX(Verdeelsleutels_percentage!$A:$AB,MATCH(demand!$C327,Verdeelsleutels_percentage!$C:$C,0),MATCH(INDEX(Overzicht!$B$1:$F$35,MATCH(demand!AA$1,Overzicht!$B:$B,0),5),Verdeelsleutels_percentage!$1:$1,0)))</f>
        <v>3.2955971805428303E-5</v>
      </c>
      <c r="AB327">
        <f>PRODUCT(INDEX(Overzicht!$B$2:$E$35,MATCH(demand!AB$1,Overzicht!$B$2:$B$35,0),4),INDEX(Verdeelsleutels_percentage!$A:$AB,MATCH(demand!$C327,Verdeelsleutels_percentage!$C:$C,0),MATCH(INDEX(Overzicht!$B$1:$F$35,MATCH(demand!AB$1,Overzicht!$B:$B,0),5),Verdeelsleutels_percentage!$1:$1,0)))</f>
        <v>7.5428831953042903E-3</v>
      </c>
      <c r="AC327">
        <f>PRODUCT(INDEX(Overzicht!$B$2:$E$35,MATCH(demand!AC$1,Overzicht!$B$2:$B$35,0),4),INDEX(Verdeelsleutels_percentage!$A:$AB,MATCH(demand!$C327,Verdeelsleutels_percentage!$C:$C,0),MATCH(INDEX(Overzicht!$B$1:$F$35,MATCH(demand!AC$1,Overzicht!$B:$B,0),5),Verdeelsleutels_percentage!$1:$1,0)))</f>
        <v>4.1648287847735767E-4</v>
      </c>
      <c r="AD327">
        <f>PRODUCT(INDEX(Overzicht!$B$2:$E$35,MATCH(demand!AD$1,Overzicht!$B$2:$B$35,0),4),INDEX(Verdeelsleutels_percentage!$A:$AB,MATCH(demand!$C327,Verdeelsleutels_percentage!$C:$C,0),MATCH(INDEX(Overzicht!$B$1:$F$35,MATCH(demand!AD$1,Overzicht!$B:$B,0),5),Verdeelsleutels_percentage!$1:$1,0)))</f>
        <v>0</v>
      </c>
      <c r="AE327">
        <f>PRODUCT(INDEX(Overzicht!$B$2:$E$35,MATCH(demand!AE$1,Overzicht!$B$2:$B$35,0),4),INDEX(Verdeelsleutels_percentage!$A:$AB,MATCH(demand!$C327,Verdeelsleutels_percentage!$C:$C,0),MATCH(INDEX(Overzicht!$B$1:$F$35,MATCH(demand!AE$1,Overzicht!$B:$B,0),5),Verdeelsleutels_percentage!$1:$1,0)))</f>
        <v>0</v>
      </c>
      <c r="AF327">
        <f>PRODUCT(INDEX(Overzicht!$B$2:$E$35,MATCH(demand!AF$1,Overzicht!$B$2:$B$35,0),4),INDEX(Verdeelsleutels_percentage!$A:$AB,MATCH(demand!$C327,Verdeelsleutels_percentage!$C:$C,0),MATCH(INDEX(Overzicht!$B$1:$F$35,MATCH(demand!AF$1,Overzicht!$B:$B,0),5),Verdeelsleutels_percentage!$1:$1,0)))</f>
        <v>0</v>
      </c>
      <c r="AG327">
        <f>PRODUCT(INDEX(Overzicht!$B$2:$E$35,MATCH(demand!AG$1,Overzicht!$B$2:$B$35,0),4),INDEX(Verdeelsleutels_percentage!$A:$AB,MATCH(demand!$C327,Verdeelsleutels_percentage!$C:$C,0),MATCH(INDEX(Overzicht!$B$1:$F$35,MATCH(demand!AG$1,Overzicht!$B:$B,0),5),Verdeelsleutels_percentage!$1:$1,0)))</f>
        <v>0</v>
      </c>
      <c r="AH327">
        <f>PRODUCT(INDEX(Overzicht!$B$2:$E$35,MATCH(demand!AH$1,Overzicht!$B$2:$B$35,0),4),INDEX(Verdeelsleutels_percentage!$A:$AB,MATCH(demand!$C327,Verdeelsleutels_percentage!$C:$C,0),MATCH(INDEX(Overzicht!$B$1:$F$35,MATCH(demand!AH$1,Overzicht!$B:$B,0),5),Verdeelsleutels_percentage!$1:$1,0)))</f>
        <v>4.2842763347056794E-4</v>
      </c>
      <c r="AI327">
        <f>PRODUCT(INDEX(Overzicht!$B$2:$E$35,MATCH(demand!AI$1,Overzicht!$B$2:$B$35,0),4),INDEX(Verdeelsleutels_percentage!$A:$AB,MATCH(demand!$C327,Verdeelsleutels_percentage!$C:$C,0),MATCH(INDEX(Overzicht!$B$1:$F$35,MATCH(demand!AI$1,Overzicht!$B:$B,0),5),Verdeelsleutels_percentage!$1:$1,0)))</f>
        <v>6.5911943610856606E-5</v>
      </c>
      <c r="AJ327">
        <f>PRODUCT(INDEX(Overzicht!$B$2:$E$35,MATCH(demand!AJ$1,Overzicht!$B$2:$B$35,0),4),INDEX(Verdeelsleutels_percentage!$A:$AB,MATCH(demand!$C327,Verdeelsleutels_percentage!$C:$C,0),MATCH(INDEX(Overzicht!$B$1:$F$35,MATCH(demand!AJ$1,Overzicht!$B:$B,0),5),Verdeelsleutels_percentage!$1:$1,0)))</f>
        <v>0</v>
      </c>
      <c r="AK327">
        <f>PRODUCT(INDEX(Overzicht!$B$2:$E$35,MATCH(demand!AK$1,Overzicht!$B$2:$B$35,0),4),INDEX(Verdeelsleutels_percentage!$A:$AB,MATCH(demand!$C327,Verdeelsleutels_percentage!$C:$C,0),MATCH(INDEX(Overzicht!$B$1:$F$35,MATCH(demand!AK$1,Overzicht!$B:$B,0),5),Verdeelsleutels_percentage!$1:$1,0)))</f>
        <v>2.2504335828796429E-4</v>
      </c>
      <c r="AL327">
        <f>PRODUCT(INDEX(Overzicht!$B$2:$E$35,MATCH(demand!AL$1,Overzicht!$B$2:$B$35,0),4),INDEX(Verdeelsleutels_percentage!$A:$AB,MATCH(demand!$C327,Verdeelsleutels_percentage!$C:$C,0),MATCH(INDEX(Overzicht!$B$1:$F$35,MATCH(demand!AL$1,Overzicht!$B:$B,0),5),Verdeelsleutels_percentage!$1:$1,0)))</f>
        <v>2.8851712601021063E-3</v>
      </c>
      <c r="AM327">
        <f>PRODUCT(INDEX(Overzicht!$B$2:$E$35,MATCH(demand!AM$1,Overzicht!$B$2:$B$35,0),4),INDEX(Verdeelsleutels_percentage!$A:$AB,MATCH(demand!$C327,Verdeelsleutels_percentage!$C:$C,0),MATCH(INDEX(Overzicht!$B$1:$F$35,MATCH(demand!AM$1,Overzicht!$B:$B,0),5),Verdeelsleutels_percentage!$1:$1,0)))</f>
        <v>5.7703425202042125E-3</v>
      </c>
      <c r="AN327">
        <f>PRODUCT(INDEX(Overzicht!$B$2:$E$35,MATCH(demand!AN$1,Overzicht!$B$2:$B$35,0),4),INDEX(Verdeelsleutels_percentage!$A:$AB,MATCH(demand!$C327,Verdeelsleutels_percentage!$C:$C,0),MATCH(INDEX(Overzicht!$B$1:$F$35,MATCH(demand!AN$1,Overzicht!$B:$B,0),5),Verdeelsleutels_percentage!$1:$1,0)))</f>
        <v>2.8851712601021063E-3</v>
      </c>
      <c r="AO327">
        <f>PRODUCT(INDEX(Overzicht!$B$2:$E$35,MATCH(demand!AO$1,Overzicht!$B$2:$B$35,0),4),INDEX(Verdeelsleutels_percentage!$A:$AB,MATCH(demand!$C327,Verdeelsleutels_percentage!$C:$C,0),MATCH(INDEX(Overzicht!$B$1:$F$35,MATCH(demand!AO$1,Overzicht!$B:$B,0),5),Verdeelsleutels_percentage!$1:$1,0)))</f>
        <v>1.0098099410357372E-2</v>
      </c>
    </row>
    <row r="328" spans="2:41">
      <c r="B328" t="str">
        <f>INDEX('ETLocal datasets'!B:C,MATCH(C328,'ETLocal datasets'!C:C,0),1)</f>
        <v>GM1685</v>
      </c>
      <c r="C328" t="str">
        <f>'ETLocal datasets'!C311</f>
        <v>Landerd</v>
      </c>
      <c r="D328">
        <f t="shared" ref="D328:D390" si="26">SUMIF(H$2:AP$2,"NAT",H328:AP328)</f>
        <v>2.9730368622323481E-2</v>
      </c>
      <c r="E328">
        <f t="shared" ref="E328:E390" si="27">SUMIF(H$2:AP$2,"DROOG",H328:AP328)</f>
        <v>6.8543680822559544E-2</v>
      </c>
      <c r="F328">
        <f t="shared" ref="F328:F390" si="28">SUMIF(H$2:AP$2,"VET",H328:AP328)</f>
        <v>9.4348433121479065E-3</v>
      </c>
      <c r="G328">
        <f t="shared" ref="G328:G390" si="29">SUMIF(H$2:AP$2,"AFVAL",H328:AP328)</f>
        <v>1.940882052784712E-2</v>
      </c>
      <c r="H328">
        <f>PRODUCT(INDEX(Overzicht!$B$2:$E$35,MATCH(demand!H$1,Overzicht!$B$2:$B$35,0),4),INDEX(Verdeelsleutels_percentage!$A:$AB,MATCH(demand!$C328,Verdeelsleutels_percentage!$C:$C,0),MATCH(INDEX(Overzicht!$B$1:$F$35,MATCH(demand!H$1,Overzicht!$B:$B,0),5),Verdeelsleutels_percentage!$1:$1,0)))</f>
        <v>9.4348433121479065E-3</v>
      </c>
      <c r="I328">
        <f>PRODUCT(INDEX(Overzicht!$B$2:$E$35,MATCH(demand!I$1,Overzicht!$B$2:$B$35,0),4),INDEX(Verdeelsleutels_percentage!$A:$AB,MATCH(demand!$C328,Verdeelsleutels_percentage!$C:$C,0),MATCH(INDEX(Overzicht!$B$1:$F$35,MATCH(demand!I$1,Overzicht!$B:$B,0),5),Verdeelsleutels_percentage!$1:$1,0)))</f>
        <v>8.8500831116627415E-3</v>
      </c>
      <c r="J328">
        <f>PRODUCT(INDEX(Overzicht!$B$2:$E$35,MATCH(demand!J$1,Overzicht!$B$2:$B$35,0),4),INDEX(Verdeelsleutels_percentage!$A:$AB,MATCH(demand!$C328,Verdeelsleutels_percentage!$C:$C,0),MATCH(INDEX(Overzicht!$B$1:$F$35,MATCH(demand!J$1,Overzicht!$B:$B,0),5),Verdeelsleutels_percentage!$1:$1,0)))</f>
        <v>2.1565356142052359E-3</v>
      </c>
      <c r="K328">
        <f>PRODUCT(INDEX(Overzicht!$B$2:$E$35,MATCH(demand!K$1,Overzicht!$B$2:$B$35,0),4),INDEX(Verdeelsleutels_percentage!$A:$AB,MATCH(demand!$C328,Verdeelsleutels_percentage!$C:$C,0),MATCH(INDEX(Overzicht!$B$1:$F$35,MATCH(demand!K$1,Overzicht!$B:$B,0),5),Verdeelsleutels_percentage!$1:$1,0)))</f>
        <v>1.0325096963606532E-3</v>
      </c>
      <c r="L328">
        <f>PRODUCT(INDEX(Overzicht!$B$2:$E$35,MATCH(demand!L$1,Overzicht!$B$2:$B$35,0),4),INDEX(Verdeelsleutels_percentage!$A:$AB,MATCH(demand!$C328,Verdeelsleutels_percentage!$C:$C,0),MATCH(INDEX(Overzicht!$B$1:$F$35,MATCH(demand!L$1,Overzicht!$B:$B,0),5),Verdeelsleutels_percentage!$1:$1,0)))</f>
        <v>3.2348034213078537E-3</v>
      </c>
      <c r="M328">
        <f>PRODUCT(INDEX(Overzicht!$B$2:$E$35,MATCH(demand!M$1,Overzicht!$B$2:$B$35,0),4),INDEX(Verdeelsleutels_percentage!$A:$AB,MATCH(demand!$C328,Verdeelsleutels_percentage!$C:$C,0),MATCH(INDEX(Overzicht!$B$1:$F$35,MATCH(demand!M$1,Overzicht!$B:$B,0),5),Verdeelsleutels_percentage!$1:$1,0)))</f>
        <v>8.2360572012419603E-3</v>
      </c>
      <c r="N328">
        <f>PRODUCT(INDEX(Overzicht!$B$2:$E$35,MATCH(demand!N$1,Overzicht!$B$2:$B$35,0),4),INDEX(Verdeelsleutels_percentage!$A:$AB,MATCH(demand!$C328,Verdeelsleutels_percentage!$C:$C,0),MATCH(INDEX(Overzicht!$B$1:$F$35,MATCH(demand!N$1,Overzicht!$B:$B,0),5),Verdeelsleutels_percentage!$1:$1,0)))</f>
        <v>2.6317418629639065E-2</v>
      </c>
      <c r="O328">
        <f>PRODUCT(INDEX(Overzicht!$B$2:$E$35,MATCH(demand!O$1,Overzicht!$B$2:$B$35,0),4),INDEX(Verdeelsleutels_percentage!$A:$AB,MATCH(demand!$C328,Verdeelsleutels_percentage!$C:$C,0),MATCH(INDEX(Overzicht!$B$1:$F$35,MATCH(demand!O$1,Overzicht!$B:$B,0),5),Verdeelsleutels_percentage!$1:$1,0)))</f>
        <v>0</v>
      </c>
      <c r="P328">
        <f>PRODUCT(INDEX(Overzicht!$B$2:$E$35,MATCH(demand!P$1,Overzicht!$B$2:$B$35,0),4),INDEX(Verdeelsleutels_percentage!$A:$AB,MATCH(demand!$C328,Verdeelsleutels_percentage!$C:$C,0),MATCH(INDEX(Overzicht!$B$1:$F$35,MATCH(demand!P$1,Overzicht!$B:$B,0),5),Verdeelsleutels_percentage!$1:$1,0)))</f>
        <v>3.9063106592423739E-3</v>
      </c>
      <c r="Q328">
        <f>PRODUCT(INDEX(Overzicht!$B$2:$E$35,MATCH(demand!Q$1,Overzicht!$B$2:$B$35,0),4),INDEX(Verdeelsleutels_percentage!$A:$AB,MATCH(demand!$C328,Verdeelsleutels_percentage!$C:$C,0),MATCH(INDEX(Overzicht!$B$1:$F$35,MATCH(demand!Q$1,Overzicht!$B:$B,0),5),Verdeelsleutels_percentage!$1:$1,0)))</f>
        <v>3.201107552335897E-3</v>
      </c>
      <c r="R328">
        <f>PRODUCT(INDEX(Overzicht!$B$2:$E$35,MATCH(demand!R$1,Overzicht!$B$2:$B$35,0),4),INDEX(Verdeelsleutels_percentage!$A:$AB,MATCH(demand!$C328,Verdeelsleutels_percentage!$C:$C,0),MATCH(INDEX(Overzicht!$B$1:$F$35,MATCH(demand!R$1,Overzicht!$B:$B,0),5),Verdeelsleutels_percentage!$1:$1,0)))</f>
        <v>5.7282977252326569E-4</v>
      </c>
      <c r="S328">
        <f>PRODUCT(INDEX(Overzicht!$B$2:$E$35,MATCH(demand!S$1,Overzicht!$B$2:$B$35,0),4),INDEX(Verdeelsleutels_percentage!$A:$AB,MATCH(demand!$C328,Verdeelsleutels_percentage!$C:$C,0),MATCH(INDEX(Overzicht!$B$1:$F$35,MATCH(demand!S$1,Overzicht!$B:$B,0),5),Verdeelsleutels_percentage!$1:$1,0)))</f>
        <v>4.4029268790023567E-3</v>
      </c>
      <c r="T328">
        <f>PRODUCT(INDEX(Overzicht!$B$2:$E$35,MATCH(demand!T$1,Overzicht!$B$2:$B$35,0),4),INDEX(Verdeelsleutels_percentage!$A:$AB,MATCH(demand!$C328,Verdeelsleutels_percentage!$C:$C,0),MATCH(INDEX(Overzicht!$B$1:$F$35,MATCH(demand!T$1,Overzicht!$B:$B,0),5),Verdeelsleutels_percentage!$1:$1,0)))</f>
        <v>3.5942260236753931E-3</v>
      </c>
      <c r="U328">
        <f>PRODUCT(INDEX(Overzicht!$B$2:$E$35,MATCH(demand!U$1,Overzicht!$B$2:$B$35,0),4),INDEX(Verdeelsleutels_percentage!$A:$AB,MATCH(demand!$C328,Verdeelsleutels_percentage!$C:$C,0),MATCH(INDEX(Overzicht!$B$1:$F$35,MATCH(demand!U$1,Overzicht!$B:$B,0),5),Verdeelsleutels_percentage!$1:$1,0)))</f>
        <v>1.1231956323985604E-2</v>
      </c>
      <c r="V328">
        <f>PRODUCT(INDEX(Overzicht!$B$2:$E$35,MATCH(demand!V$1,Overzicht!$B$2:$B$35,0),4),INDEX(Verdeelsleutels_percentage!$A:$AB,MATCH(demand!$C328,Verdeelsleutels_percentage!$C:$C,0),MATCH(INDEX(Overzicht!$B$1:$F$35,MATCH(demand!V$1,Overzicht!$B:$B,0),5),Verdeelsleutels_percentage!$1:$1,0)))</f>
        <v>9.8841215651073312E-4</v>
      </c>
      <c r="W328">
        <f>PRODUCT(INDEX(Overzicht!$B$2:$E$35,MATCH(demand!W$1,Overzicht!$B$2:$B$35,0),4),INDEX(Verdeelsleutels_percentage!$A:$AB,MATCH(demand!$C328,Verdeelsleutels_percentage!$C:$C,0),MATCH(INDEX(Overzicht!$B$1:$F$35,MATCH(demand!W$1,Overzicht!$B:$B,0),5),Verdeelsleutels_percentage!$1:$1,0)))</f>
        <v>1.0782678071026178E-2</v>
      </c>
      <c r="X328">
        <f>PRODUCT(INDEX(Overzicht!$B$2:$E$35,MATCH(demand!X$1,Overzicht!$B$2:$B$35,0),4),INDEX(Verdeelsleutels_percentage!$A:$AB,MATCH(demand!$C328,Verdeelsleutels_percentage!$C:$C,0),MATCH(INDEX(Overzicht!$B$1:$F$35,MATCH(demand!X$1,Overzicht!$B:$B,0),5),Verdeelsleutels_percentage!$1:$1,0)))</f>
        <v>8.5849913558179742E-3</v>
      </c>
      <c r="Y328">
        <f>PRODUCT(INDEX(Overzicht!$B$2:$E$35,MATCH(demand!Y$1,Overzicht!$B$2:$B$35,0),4),INDEX(Verdeelsleutels_percentage!$A:$AB,MATCH(demand!$C328,Verdeelsleutels_percentage!$C:$C,0),MATCH(INDEX(Overzicht!$B$1:$F$35,MATCH(demand!Y$1,Overzicht!$B:$B,0),5),Verdeelsleutels_percentage!$1:$1,0)))</f>
        <v>1.7369026841901217E-6</v>
      </c>
      <c r="Z328">
        <f>PRODUCT(INDEX(Overzicht!$B$2:$E$35,MATCH(demand!Z$1,Overzicht!$B$2:$B$35,0),4),INDEX(Verdeelsleutels_percentage!$A:$AB,MATCH(demand!$C328,Verdeelsleutels_percentage!$C:$C,0),MATCH(INDEX(Overzicht!$B$1:$F$35,MATCH(demand!Z$1,Overzicht!$B:$B,0),5),Verdeelsleutels_percentage!$1:$1,0)))</f>
        <v>0</v>
      </c>
      <c r="AA328">
        <f>PRODUCT(INDEX(Overzicht!$B$2:$E$35,MATCH(demand!AA$1,Overzicht!$B$2:$B$35,0),4),INDEX(Verdeelsleutels_percentage!$A:$AB,MATCH(demand!$C328,Verdeelsleutels_percentage!$C:$C,0),MATCH(INDEX(Overzicht!$B$1:$F$35,MATCH(demand!AA$1,Overzicht!$B:$B,0),5),Verdeelsleutels_percentage!$1:$1,0)))</f>
        <v>4.0629302554154893E-5</v>
      </c>
      <c r="AB328">
        <f>PRODUCT(INDEX(Overzicht!$B$2:$E$35,MATCH(demand!AB$1,Overzicht!$B$2:$B$35,0),4),INDEX(Verdeelsleutels_percentage!$A:$AB,MATCH(demand!$C328,Verdeelsleutels_percentage!$C:$C,0),MATCH(INDEX(Overzicht!$B$1:$F$35,MATCH(demand!AB$1,Overzicht!$B:$B,0),5),Verdeelsleutels_percentage!$1:$1,0)))</f>
        <v>5.0729412753887839E-3</v>
      </c>
      <c r="AC328">
        <f>PRODUCT(INDEX(Overzicht!$B$2:$E$35,MATCH(demand!AC$1,Overzicht!$B$2:$B$35,0),4),INDEX(Verdeelsleutels_percentage!$A:$AB,MATCH(demand!$C328,Verdeelsleutels_percentage!$C:$C,0),MATCH(INDEX(Overzicht!$B$1:$F$35,MATCH(demand!AC$1,Overzicht!$B:$B,0),5),Verdeelsleutels_percentage!$1:$1,0)))</f>
        <v>1.2467540815473432E-3</v>
      </c>
      <c r="AD328">
        <f>PRODUCT(INDEX(Overzicht!$B$2:$E$35,MATCH(demand!AD$1,Overzicht!$B$2:$B$35,0),4),INDEX(Verdeelsleutels_percentage!$A:$AB,MATCH(demand!$C328,Verdeelsleutels_percentage!$C:$C,0),MATCH(INDEX(Overzicht!$B$1:$F$35,MATCH(demand!AD$1,Overzicht!$B:$B,0),5),Verdeelsleutels_percentage!$1:$1,0)))</f>
        <v>0</v>
      </c>
      <c r="AE328">
        <f>PRODUCT(INDEX(Overzicht!$B$2:$E$35,MATCH(demand!AE$1,Overzicht!$B$2:$B$35,0),4),INDEX(Verdeelsleutels_percentage!$A:$AB,MATCH(demand!$C328,Verdeelsleutels_percentage!$C:$C,0),MATCH(INDEX(Overzicht!$B$1:$F$35,MATCH(demand!AE$1,Overzicht!$B:$B,0),5),Verdeelsleutels_percentage!$1:$1,0)))</f>
        <v>0</v>
      </c>
      <c r="AF328">
        <f>PRODUCT(INDEX(Overzicht!$B$2:$E$35,MATCH(demand!AF$1,Overzicht!$B$2:$B$35,0),4),INDEX(Verdeelsleutels_percentage!$A:$AB,MATCH(demand!$C328,Verdeelsleutels_percentage!$C:$C,0),MATCH(INDEX(Overzicht!$B$1:$F$35,MATCH(demand!AF$1,Overzicht!$B:$B,0),5),Verdeelsleutels_percentage!$1:$1,0)))</f>
        <v>0</v>
      </c>
      <c r="AG328">
        <f>PRODUCT(INDEX(Overzicht!$B$2:$E$35,MATCH(demand!AG$1,Overzicht!$B$2:$B$35,0),4),INDEX(Verdeelsleutels_percentage!$A:$AB,MATCH(demand!$C328,Verdeelsleutels_percentage!$C:$C,0),MATCH(INDEX(Overzicht!$B$1:$F$35,MATCH(demand!AG$1,Overzicht!$B:$B,0),5),Verdeelsleutels_percentage!$1:$1,0)))</f>
        <v>0</v>
      </c>
      <c r="AH328">
        <f>PRODUCT(INDEX(Overzicht!$B$2:$E$35,MATCH(demand!AH$1,Overzicht!$B$2:$B$35,0),4),INDEX(Verdeelsleutels_percentage!$A:$AB,MATCH(demand!$C328,Verdeelsleutels_percentage!$C:$C,0),MATCH(INDEX(Overzicht!$B$1:$F$35,MATCH(demand!AH$1,Overzicht!$B:$B,0),5),Verdeelsleutels_percentage!$1:$1,0)))</f>
        <v>5.2818093320401358E-4</v>
      </c>
      <c r="AI328">
        <f>PRODUCT(INDEX(Overzicht!$B$2:$E$35,MATCH(demand!AI$1,Overzicht!$B$2:$B$35,0),4),INDEX(Verdeelsleutels_percentage!$A:$AB,MATCH(demand!$C328,Verdeelsleutels_percentage!$C:$C,0),MATCH(INDEX(Overzicht!$B$1:$F$35,MATCH(demand!AI$1,Overzicht!$B:$B,0),5),Verdeelsleutels_percentage!$1:$1,0)))</f>
        <v>8.1258605108309786E-5</v>
      </c>
      <c r="AJ328">
        <f>PRODUCT(INDEX(Overzicht!$B$2:$E$35,MATCH(demand!AJ$1,Overzicht!$B$2:$B$35,0),4),INDEX(Verdeelsleutels_percentage!$A:$AB,MATCH(demand!$C328,Verdeelsleutels_percentage!$C:$C,0),MATCH(INDEX(Overzicht!$B$1:$F$35,MATCH(demand!AJ$1,Overzicht!$B:$B,0),5),Verdeelsleutels_percentage!$1:$1,0)))</f>
        <v>0</v>
      </c>
      <c r="AK328">
        <f>PRODUCT(INDEX(Overzicht!$B$2:$E$35,MATCH(demand!AK$1,Overzicht!$B$2:$B$35,0),4),INDEX(Verdeelsleutels_percentage!$A:$AB,MATCH(demand!$C328,Verdeelsleutels_percentage!$C:$C,0),MATCH(INDEX(Overzicht!$B$1:$F$35,MATCH(demand!AK$1,Overzicht!$B:$B,0),5),Verdeelsleutels_percentage!$1:$1,0)))</f>
        <v>1.4017481492334033E-4</v>
      </c>
      <c r="AL328">
        <f>PRODUCT(INDEX(Overzicht!$B$2:$E$35,MATCH(demand!AL$1,Overzicht!$B$2:$B$35,0),4),INDEX(Verdeelsleutels_percentage!$A:$AB,MATCH(demand!$C328,Verdeelsleutels_percentage!$C:$C,0),MATCH(INDEX(Overzicht!$B$1:$F$35,MATCH(demand!AL$1,Overzicht!$B:$B,0),5),Verdeelsleutels_percentage!$1:$1,0)))</f>
        <v>1.7971130118376965E-3</v>
      </c>
      <c r="AM328">
        <f>PRODUCT(INDEX(Overzicht!$B$2:$E$35,MATCH(demand!AM$1,Overzicht!$B$2:$B$35,0),4),INDEX(Verdeelsleutels_percentage!$A:$AB,MATCH(demand!$C328,Verdeelsleutels_percentage!$C:$C,0),MATCH(INDEX(Overzicht!$B$1:$F$35,MATCH(demand!AM$1,Overzicht!$B:$B,0),5),Verdeelsleutels_percentage!$1:$1,0)))</f>
        <v>3.5942260236753931E-3</v>
      </c>
      <c r="AN328">
        <f>PRODUCT(INDEX(Overzicht!$B$2:$E$35,MATCH(demand!AN$1,Overzicht!$B$2:$B$35,0),4),INDEX(Verdeelsleutels_percentage!$A:$AB,MATCH(demand!$C328,Verdeelsleutels_percentage!$C:$C,0),MATCH(INDEX(Overzicht!$B$1:$F$35,MATCH(demand!AN$1,Overzicht!$B:$B,0),5),Verdeelsleutels_percentage!$1:$1,0)))</f>
        <v>1.7971130118376965E-3</v>
      </c>
      <c r="AO328">
        <f>PRODUCT(INDEX(Overzicht!$B$2:$E$35,MATCH(demand!AO$1,Overzicht!$B$2:$B$35,0),4),INDEX(Verdeelsleutels_percentage!$A:$AB,MATCH(demand!$C328,Verdeelsleutels_percentage!$C:$C,0),MATCH(INDEX(Overzicht!$B$1:$F$35,MATCH(demand!AO$1,Overzicht!$B:$B,0),5),Verdeelsleutels_percentage!$1:$1,0)))</f>
        <v>6.2898955414319377E-3</v>
      </c>
    </row>
    <row r="329" spans="2:41">
      <c r="B329" t="str">
        <f>INDEX('ETLocal datasets'!B:C,MATCH(C329,'ETLocal datasets'!C:C,0),1)</f>
        <v>GM1690</v>
      </c>
      <c r="C329" t="str">
        <f>'ETLocal datasets'!C312</f>
        <v>De Wolden</v>
      </c>
      <c r="D329">
        <f t="shared" si="26"/>
        <v>5.7621561190993251E-2</v>
      </c>
      <c r="E329">
        <f t="shared" si="27"/>
        <v>0.17946762010724887</v>
      </c>
      <c r="F329">
        <f t="shared" si="28"/>
        <v>1.4648340025493338E-2</v>
      </c>
      <c r="G329">
        <f t="shared" si="29"/>
        <v>3.0133728052443437E-2</v>
      </c>
      <c r="H329">
        <f>PRODUCT(INDEX(Overzicht!$B$2:$E$35,MATCH(demand!H$1,Overzicht!$B$2:$B$35,0),4),INDEX(Verdeelsleutels_percentage!$A:$AB,MATCH(demand!$C329,Verdeelsleutels_percentage!$C:$C,0),MATCH(INDEX(Overzicht!$B$1:$F$35,MATCH(demand!H$1,Overzicht!$B:$B,0),5),Verdeelsleutels_percentage!$1:$1,0)))</f>
        <v>1.4648340025493338E-2</v>
      </c>
      <c r="I329">
        <f>PRODUCT(INDEX(Overzicht!$B$2:$E$35,MATCH(demand!I$1,Overzicht!$B$2:$B$35,0),4),INDEX(Verdeelsleutels_percentage!$A:$AB,MATCH(demand!$C329,Verdeelsleutels_percentage!$C:$C,0),MATCH(INDEX(Overzicht!$B$1:$F$35,MATCH(demand!I$1,Overzicht!$B:$B,0),5),Verdeelsleutels_percentage!$1:$1,0)))</f>
        <v>1.9111215474288828E-2</v>
      </c>
      <c r="J329">
        <f>PRODUCT(INDEX(Overzicht!$B$2:$E$35,MATCH(demand!J$1,Overzicht!$B$2:$B$35,0),4),INDEX(Verdeelsleutels_percentage!$A:$AB,MATCH(demand!$C329,Verdeelsleutels_percentage!$C:$C,0),MATCH(INDEX(Overzicht!$B$1:$F$35,MATCH(demand!J$1,Overzicht!$B:$B,0),5),Verdeelsleutels_percentage!$1:$1,0)))</f>
        <v>3.3481920058270483E-3</v>
      </c>
      <c r="K329">
        <f>PRODUCT(INDEX(Overzicht!$B$2:$E$35,MATCH(demand!K$1,Overzicht!$B$2:$B$35,0),4),INDEX(Verdeelsleutels_percentage!$A:$AB,MATCH(demand!$C329,Verdeelsleutels_percentage!$C:$C,0),MATCH(INDEX(Overzicht!$B$1:$F$35,MATCH(demand!K$1,Overzicht!$B:$B,0),5),Verdeelsleutels_percentage!$1:$1,0)))</f>
        <v>2.229641805333697E-3</v>
      </c>
      <c r="L329">
        <f>PRODUCT(INDEX(Overzicht!$B$2:$E$35,MATCH(demand!L$1,Overzicht!$B$2:$B$35,0),4),INDEX(Verdeelsleutels_percentage!$A:$AB,MATCH(demand!$C329,Verdeelsleutels_percentage!$C:$C,0),MATCH(INDEX(Overzicht!$B$1:$F$35,MATCH(demand!L$1,Overzicht!$B:$B,0),5),Verdeelsleutels_percentage!$1:$1,0)))</f>
        <v>5.0222880087405731E-3</v>
      </c>
      <c r="M329">
        <f>PRODUCT(INDEX(Overzicht!$B$2:$E$35,MATCH(demand!M$1,Overzicht!$B$2:$B$35,0),4),INDEX(Verdeelsleutels_percentage!$A:$AB,MATCH(demand!$C329,Verdeelsleutels_percentage!$C:$C,0),MATCH(INDEX(Overzicht!$B$1:$F$35,MATCH(demand!M$1,Overzicht!$B:$B,0),5),Verdeelsleutels_percentage!$1:$1,0)))</f>
        <v>2.1980802723804285E-2</v>
      </c>
      <c r="N329">
        <f>PRODUCT(INDEX(Overzicht!$B$2:$E$35,MATCH(demand!N$1,Overzicht!$B$2:$B$35,0),4),INDEX(Verdeelsleutels_percentage!$A:$AB,MATCH(demand!$C329,Verdeelsleutels_percentage!$C:$C,0),MATCH(INDEX(Overzicht!$B$1:$F$35,MATCH(demand!N$1,Overzicht!$B:$B,0),5),Verdeelsleutels_percentage!$1:$1,0)))</f>
        <v>0.11231344916813096</v>
      </c>
      <c r="O329">
        <f>PRODUCT(INDEX(Overzicht!$B$2:$E$35,MATCH(demand!O$1,Overzicht!$B$2:$B$35,0),4),INDEX(Verdeelsleutels_percentage!$A:$AB,MATCH(demand!$C329,Verdeelsleutels_percentage!$C:$C,0),MATCH(INDEX(Overzicht!$B$1:$F$35,MATCH(demand!O$1,Overzicht!$B:$B,0),5),Verdeelsleutels_percentage!$1:$1,0)))</f>
        <v>0</v>
      </c>
      <c r="P329">
        <f>PRODUCT(INDEX(Overzicht!$B$2:$E$35,MATCH(demand!P$1,Overzicht!$B$2:$B$35,0),4),INDEX(Verdeelsleutels_percentage!$A:$AB,MATCH(demand!$C329,Verdeelsleutels_percentage!$C:$C,0),MATCH(INDEX(Overzicht!$B$1:$F$35,MATCH(demand!P$1,Overzicht!$B:$B,0),5),Verdeelsleutels_percentage!$1:$1,0)))</f>
        <v>1.1126195673685779E-3</v>
      </c>
      <c r="Q329">
        <f>PRODUCT(INDEX(Overzicht!$B$2:$E$35,MATCH(demand!Q$1,Overzicht!$B$2:$B$35,0),4),INDEX(Verdeelsleutels_percentage!$A:$AB,MATCH(demand!$C329,Verdeelsleutels_percentage!$C:$C,0),MATCH(INDEX(Overzicht!$B$1:$F$35,MATCH(demand!Q$1,Overzicht!$B:$B,0),5),Verdeelsleutels_percentage!$1:$1,0)))</f>
        <v>4.9699725086495249E-3</v>
      </c>
      <c r="R329">
        <f>PRODUCT(INDEX(Overzicht!$B$2:$E$35,MATCH(demand!R$1,Overzicht!$B$2:$B$35,0),4),INDEX(Verdeelsleutels_percentage!$A:$AB,MATCH(demand!$C329,Verdeelsleutels_percentage!$C:$C,0),MATCH(INDEX(Overzicht!$B$1:$F$35,MATCH(demand!R$1,Overzicht!$B:$B,0),5),Verdeelsleutels_percentage!$1:$1,0)))</f>
        <v>8.8936350154780969E-4</v>
      </c>
      <c r="S329">
        <f>PRODUCT(INDEX(Overzicht!$B$2:$E$35,MATCH(demand!S$1,Overzicht!$B$2:$B$35,0),4),INDEX(Verdeelsleutels_percentage!$A:$AB,MATCH(demand!$C329,Verdeelsleutels_percentage!$C:$C,0),MATCH(INDEX(Overzicht!$B$1:$F$35,MATCH(demand!S$1,Overzicht!$B:$B,0),5),Verdeelsleutels_percentage!$1:$1,0)))</f>
        <v>6.8358920118968911E-3</v>
      </c>
      <c r="T329">
        <f>PRODUCT(INDEX(Overzicht!$B$2:$E$35,MATCH(demand!T$1,Overzicht!$B$2:$B$35,0),4),INDEX(Verdeelsleutels_percentage!$A:$AB,MATCH(demand!$C329,Verdeelsleutels_percentage!$C:$C,0),MATCH(INDEX(Overzicht!$B$1:$F$35,MATCH(demand!T$1,Overzicht!$B:$B,0),5),Verdeelsleutels_percentage!$1:$1,0)))</f>
        <v>5.5803200097117476E-3</v>
      </c>
      <c r="U329">
        <f>PRODUCT(INDEX(Overzicht!$B$2:$E$35,MATCH(demand!U$1,Overzicht!$B$2:$B$35,0),4),INDEX(Verdeelsleutels_percentage!$A:$AB,MATCH(demand!$C329,Verdeelsleutels_percentage!$C:$C,0),MATCH(INDEX(Overzicht!$B$1:$F$35,MATCH(demand!U$1,Overzicht!$B:$B,0),5),Verdeelsleutels_percentage!$1:$1,0)))</f>
        <v>1.7438500030349212E-2</v>
      </c>
      <c r="V329">
        <f>PRODUCT(INDEX(Overzicht!$B$2:$E$35,MATCH(demand!V$1,Overzicht!$B$2:$B$35,0),4),INDEX(Verdeelsleutels_percentage!$A:$AB,MATCH(demand!$C329,Verdeelsleutels_percentage!$C:$C,0),MATCH(INDEX(Overzicht!$B$1:$F$35,MATCH(demand!V$1,Overzicht!$B:$B,0),5),Verdeelsleutels_percentage!$1:$1,0)))</f>
        <v>1.5345880026707307E-3</v>
      </c>
      <c r="W329">
        <f>PRODUCT(INDEX(Overzicht!$B$2:$E$35,MATCH(demand!W$1,Overzicht!$B$2:$B$35,0),4),INDEX(Verdeelsleutels_percentage!$A:$AB,MATCH(demand!$C329,Verdeelsleutels_percentage!$C:$C,0),MATCH(INDEX(Overzicht!$B$1:$F$35,MATCH(demand!W$1,Overzicht!$B:$B,0),5),Verdeelsleutels_percentage!$1:$1,0)))</f>
        <v>1.6740960029135242E-2</v>
      </c>
      <c r="X329">
        <f>PRODUCT(INDEX(Overzicht!$B$2:$E$35,MATCH(demand!X$1,Overzicht!$B$2:$B$35,0),4),INDEX(Verdeelsleutels_percentage!$A:$AB,MATCH(demand!$C329,Verdeelsleutels_percentage!$C:$C,0),MATCH(INDEX(Overzicht!$B$1:$F$35,MATCH(demand!X$1,Overzicht!$B:$B,0),5),Verdeelsleutels_percentage!$1:$1,0)))</f>
        <v>1.1741729422451431E-2</v>
      </c>
      <c r="Y329">
        <f>PRODUCT(INDEX(Overzicht!$B$2:$E$35,MATCH(demand!Y$1,Overzicht!$B$2:$B$35,0),4),INDEX(Verdeelsleutels_percentage!$A:$AB,MATCH(demand!$C329,Verdeelsleutels_percentage!$C:$C,0),MATCH(INDEX(Overzicht!$B$1:$F$35,MATCH(demand!Y$1,Overzicht!$B:$B,0),5),Verdeelsleutels_percentage!$1:$1,0)))</f>
        <v>7.0791305526005485E-6</v>
      </c>
      <c r="Z329">
        <f>PRODUCT(INDEX(Overzicht!$B$2:$E$35,MATCH(demand!Z$1,Overzicht!$B$2:$B$35,0),4),INDEX(Verdeelsleutels_percentage!$A:$AB,MATCH(demand!$C329,Verdeelsleutels_percentage!$C:$C,0),MATCH(INDEX(Overzicht!$B$1:$F$35,MATCH(demand!Z$1,Overzicht!$B:$B,0),5),Verdeelsleutels_percentage!$1:$1,0)))</f>
        <v>0</v>
      </c>
      <c r="AA329">
        <f>PRODUCT(INDEX(Overzicht!$B$2:$E$35,MATCH(demand!AA$1,Overzicht!$B$2:$B$35,0),4),INDEX(Verdeelsleutels_percentage!$A:$AB,MATCH(demand!$C329,Verdeelsleutels_percentage!$C:$C,0),MATCH(INDEX(Overzicht!$B$1:$F$35,MATCH(demand!AA$1,Overzicht!$B:$B,0),5),Verdeelsleutels_percentage!$1:$1,0)))</f>
        <v>1.6559369713685493E-4</v>
      </c>
      <c r="AB329">
        <f>PRODUCT(INDEX(Overzicht!$B$2:$E$35,MATCH(demand!AB$1,Overzicht!$B$2:$B$35,0),4),INDEX(Verdeelsleutels_percentage!$A:$AB,MATCH(demand!$C329,Verdeelsleutels_percentage!$C:$C,0),MATCH(INDEX(Overzicht!$B$1:$F$35,MATCH(demand!AB$1,Overzicht!$B:$B,0),5),Verdeelsleutels_percentage!$1:$1,0)))</f>
        <v>1.0745928737844527E-2</v>
      </c>
      <c r="AC329">
        <f>PRODUCT(INDEX(Overzicht!$B$2:$E$35,MATCH(demand!AC$1,Overzicht!$B$2:$B$35,0),4),INDEX(Verdeelsleutels_percentage!$A:$AB,MATCH(demand!$C329,Verdeelsleutels_percentage!$C:$C,0),MATCH(INDEX(Overzicht!$B$1:$F$35,MATCH(demand!AC$1,Overzicht!$B:$B,0),5),Verdeelsleutels_percentage!$1:$1,0)))</f>
        <v>1.8270355413943637E-3</v>
      </c>
      <c r="AD329">
        <f>PRODUCT(INDEX(Overzicht!$B$2:$E$35,MATCH(demand!AD$1,Overzicht!$B$2:$B$35,0),4),INDEX(Verdeelsleutels_percentage!$A:$AB,MATCH(demand!$C329,Verdeelsleutels_percentage!$C:$C,0),MATCH(INDEX(Overzicht!$B$1:$F$35,MATCH(demand!AD$1,Overzicht!$B:$B,0),5),Verdeelsleutels_percentage!$1:$1,0)))</f>
        <v>0</v>
      </c>
      <c r="AE329">
        <f>PRODUCT(INDEX(Overzicht!$B$2:$E$35,MATCH(demand!AE$1,Overzicht!$B$2:$B$35,0),4),INDEX(Verdeelsleutels_percentage!$A:$AB,MATCH(demand!$C329,Verdeelsleutels_percentage!$C:$C,0),MATCH(INDEX(Overzicht!$B$1:$F$35,MATCH(demand!AE$1,Overzicht!$B:$B,0),5),Verdeelsleutels_percentage!$1:$1,0)))</f>
        <v>0</v>
      </c>
      <c r="AF329">
        <f>PRODUCT(INDEX(Overzicht!$B$2:$E$35,MATCH(demand!AF$1,Overzicht!$B$2:$B$35,0),4),INDEX(Verdeelsleutels_percentage!$A:$AB,MATCH(demand!$C329,Verdeelsleutels_percentage!$C:$C,0),MATCH(INDEX(Overzicht!$B$1:$F$35,MATCH(demand!AF$1,Overzicht!$B:$B,0),5),Verdeelsleutels_percentage!$1:$1,0)))</f>
        <v>0</v>
      </c>
      <c r="AG329">
        <f>PRODUCT(INDEX(Overzicht!$B$2:$E$35,MATCH(demand!AG$1,Overzicht!$B$2:$B$35,0),4),INDEX(Verdeelsleutels_percentage!$A:$AB,MATCH(demand!$C329,Verdeelsleutels_percentage!$C:$C,0),MATCH(INDEX(Overzicht!$B$1:$F$35,MATCH(demand!AG$1,Overzicht!$B:$B,0),5),Verdeelsleutels_percentage!$1:$1,0)))</f>
        <v>0</v>
      </c>
      <c r="AH329">
        <f>PRODUCT(INDEX(Overzicht!$B$2:$E$35,MATCH(demand!AH$1,Overzicht!$B$2:$B$35,0),4),INDEX(Verdeelsleutels_percentage!$A:$AB,MATCH(demand!$C329,Verdeelsleutels_percentage!$C:$C,0),MATCH(INDEX(Overzicht!$B$1:$F$35,MATCH(demand!AH$1,Overzicht!$B:$B,0),5),Verdeelsleutels_percentage!$1:$1,0)))</f>
        <v>2.152718062779114E-3</v>
      </c>
      <c r="AI329">
        <f>PRODUCT(INDEX(Overzicht!$B$2:$E$35,MATCH(demand!AI$1,Overzicht!$B$2:$B$35,0),4),INDEX(Verdeelsleutels_percentage!$A:$AB,MATCH(demand!$C329,Verdeelsleutels_percentage!$C:$C,0),MATCH(INDEX(Overzicht!$B$1:$F$35,MATCH(demand!AI$1,Overzicht!$B:$B,0),5),Verdeelsleutels_percentage!$1:$1,0)))</f>
        <v>3.3118739427370986E-4</v>
      </c>
      <c r="AJ329">
        <f>PRODUCT(INDEX(Overzicht!$B$2:$E$35,MATCH(demand!AJ$1,Overzicht!$B$2:$B$35,0),4),INDEX(Verdeelsleutels_percentage!$A:$AB,MATCH(demand!$C329,Verdeelsleutels_percentage!$C:$C,0),MATCH(INDEX(Overzicht!$B$1:$F$35,MATCH(demand!AJ$1,Overzicht!$B:$B,0),5),Verdeelsleutels_percentage!$1:$1,0)))</f>
        <v>0</v>
      </c>
      <c r="AK329">
        <f>PRODUCT(INDEX(Overzicht!$B$2:$E$35,MATCH(demand!AK$1,Overzicht!$B$2:$B$35,0),4),INDEX(Verdeelsleutels_percentage!$A:$AB,MATCH(demand!$C329,Verdeelsleutels_percentage!$C:$C,0),MATCH(INDEX(Overzicht!$B$1:$F$35,MATCH(demand!AK$1,Overzicht!$B:$B,0),5),Verdeelsleutels_percentage!$1:$1,0)))</f>
        <v>2.1763248037875817E-4</v>
      </c>
      <c r="AL329">
        <f>PRODUCT(INDEX(Overzicht!$B$2:$E$35,MATCH(demand!AL$1,Overzicht!$B$2:$B$35,0),4),INDEX(Verdeelsleutels_percentage!$A:$AB,MATCH(demand!$C329,Verdeelsleutels_percentage!$C:$C,0),MATCH(INDEX(Overzicht!$B$1:$F$35,MATCH(demand!AL$1,Overzicht!$B:$B,0),5),Verdeelsleutels_percentage!$1:$1,0)))</f>
        <v>2.7901600048558738E-3</v>
      </c>
      <c r="AM329">
        <f>PRODUCT(INDEX(Overzicht!$B$2:$E$35,MATCH(demand!AM$1,Overzicht!$B$2:$B$35,0),4),INDEX(Verdeelsleutels_percentage!$A:$AB,MATCH(demand!$C329,Verdeelsleutels_percentage!$C:$C,0),MATCH(INDEX(Overzicht!$B$1:$F$35,MATCH(demand!AM$1,Overzicht!$B:$B,0),5),Verdeelsleutels_percentage!$1:$1,0)))</f>
        <v>5.5803200097117476E-3</v>
      </c>
      <c r="AN329">
        <f>PRODUCT(INDEX(Overzicht!$B$2:$E$35,MATCH(demand!AN$1,Overzicht!$B$2:$B$35,0),4),INDEX(Verdeelsleutels_percentage!$A:$AB,MATCH(demand!$C329,Verdeelsleutels_percentage!$C:$C,0),MATCH(INDEX(Overzicht!$B$1:$F$35,MATCH(demand!AN$1,Overzicht!$B:$B,0),5),Verdeelsleutels_percentage!$1:$1,0)))</f>
        <v>2.7901600048558738E-3</v>
      </c>
      <c r="AO329">
        <f>PRODUCT(INDEX(Overzicht!$B$2:$E$35,MATCH(demand!AO$1,Overzicht!$B$2:$B$35,0),4),INDEX(Verdeelsleutels_percentage!$A:$AB,MATCH(demand!$C329,Verdeelsleutels_percentage!$C:$C,0),MATCH(INDEX(Overzicht!$B$1:$F$35,MATCH(demand!AO$1,Overzicht!$B:$B,0),5),Verdeelsleutels_percentage!$1:$1,0)))</f>
        <v>9.765560016995559E-3</v>
      </c>
    </row>
    <row r="330" spans="2:41">
      <c r="B330" t="str">
        <f>INDEX('ETLocal datasets'!B:C,MATCH(C330,'ETLocal datasets'!C:C,0),1)</f>
        <v>GM1695</v>
      </c>
      <c r="C330" t="str">
        <f>'ETLocal datasets'!C313</f>
        <v>Noord-Beveland</v>
      </c>
      <c r="D330">
        <f t="shared" si="26"/>
        <v>5.30069373812991E-2</v>
      </c>
      <c r="E330">
        <f t="shared" si="27"/>
        <v>2.3104672944417703E-2</v>
      </c>
      <c r="F330">
        <f t="shared" si="28"/>
        <v>4.4400692205020867E-3</v>
      </c>
      <c r="G330">
        <f t="shared" si="29"/>
        <v>9.1338566821757214E-3</v>
      </c>
      <c r="H330">
        <f>PRODUCT(INDEX(Overzicht!$B$2:$E$35,MATCH(demand!H$1,Overzicht!$B$2:$B$35,0),4),INDEX(Verdeelsleutels_percentage!$A:$AB,MATCH(demand!$C330,Verdeelsleutels_percentage!$C:$C,0),MATCH(INDEX(Overzicht!$B$1:$F$35,MATCH(demand!H$1,Overzicht!$B:$B,0),5),Verdeelsleutels_percentage!$1:$1,0)))</f>
        <v>4.4400692205020867E-3</v>
      </c>
      <c r="I330">
        <f>PRODUCT(INDEX(Overzicht!$B$2:$E$35,MATCH(demand!I$1,Overzicht!$B$2:$B$35,0),4),INDEX(Verdeelsleutels_percentage!$A:$AB,MATCH(demand!$C330,Verdeelsleutels_percentage!$C:$C,0),MATCH(INDEX(Overzicht!$B$1:$F$35,MATCH(demand!I$1,Overzicht!$B:$B,0),5),Verdeelsleutels_percentage!$1:$1,0)))</f>
        <v>1.9481992205700668E-2</v>
      </c>
      <c r="J330">
        <f>PRODUCT(INDEX(Overzicht!$B$2:$E$35,MATCH(demand!J$1,Overzicht!$B$2:$B$35,0),4),INDEX(Verdeelsleutels_percentage!$A:$AB,MATCH(demand!$C330,Verdeelsleutels_percentage!$C:$C,0),MATCH(INDEX(Overzicht!$B$1:$F$35,MATCH(demand!J$1,Overzicht!$B:$B,0),5),Verdeelsleutels_percentage!$1:$1,0)))</f>
        <v>1.0148729646861912E-3</v>
      </c>
      <c r="K330">
        <f>PRODUCT(INDEX(Overzicht!$B$2:$E$35,MATCH(demand!K$1,Overzicht!$B$2:$B$35,0),4),INDEX(Verdeelsleutels_percentage!$A:$AB,MATCH(demand!$C330,Verdeelsleutels_percentage!$C:$C,0),MATCH(INDEX(Overzicht!$B$1:$F$35,MATCH(demand!K$1,Overzicht!$B:$B,0),5),Verdeelsleutels_percentage!$1:$1,0)))</f>
        <v>2.272899090665078E-3</v>
      </c>
      <c r="L330">
        <f>PRODUCT(INDEX(Overzicht!$B$2:$E$35,MATCH(demand!L$1,Overzicht!$B$2:$B$35,0),4),INDEX(Verdeelsleutels_percentage!$A:$AB,MATCH(demand!$C330,Verdeelsleutels_percentage!$C:$C,0),MATCH(INDEX(Overzicht!$B$1:$F$35,MATCH(demand!L$1,Overzicht!$B:$B,0),5),Verdeelsleutels_percentage!$1:$1,0)))</f>
        <v>1.5223094470292868E-3</v>
      </c>
      <c r="M330">
        <f>PRODUCT(INDEX(Overzicht!$B$2:$E$35,MATCH(demand!M$1,Overzicht!$B$2:$B$35,0),4),INDEX(Verdeelsleutels_percentage!$A:$AB,MATCH(demand!$C330,Verdeelsleutels_percentage!$C:$C,0),MATCH(INDEX(Overzicht!$B$1:$F$35,MATCH(demand!M$1,Overzicht!$B:$B,0),5),Verdeelsleutels_percentage!$1:$1,0)))</f>
        <v>2.2684954829240286E-3</v>
      </c>
      <c r="N330">
        <f>PRODUCT(INDEX(Overzicht!$B$2:$E$35,MATCH(demand!N$1,Overzicht!$B$2:$B$35,0),4),INDEX(Verdeelsleutels_percentage!$A:$AB,MATCH(demand!$C330,Verdeelsleutels_percentage!$C:$C,0),MATCH(INDEX(Overzicht!$B$1:$F$35,MATCH(demand!N$1,Overzicht!$B:$B,0),5),Verdeelsleutels_percentage!$1:$1,0)))</f>
        <v>2.4715095868214961E-3</v>
      </c>
      <c r="O330">
        <f>PRODUCT(INDEX(Overzicht!$B$2:$E$35,MATCH(demand!O$1,Overzicht!$B$2:$B$35,0),4),INDEX(Verdeelsleutels_percentage!$A:$AB,MATCH(demand!$C330,Verdeelsleutels_percentage!$C:$C,0),MATCH(INDEX(Overzicht!$B$1:$F$35,MATCH(demand!O$1,Overzicht!$B:$B,0),5),Verdeelsleutels_percentage!$1:$1,0)))</f>
        <v>0</v>
      </c>
      <c r="P330">
        <f>PRODUCT(INDEX(Overzicht!$B$2:$E$35,MATCH(demand!P$1,Overzicht!$B$2:$B$35,0),4),INDEX(Verdeelsleutels_percentage!$A:$AB,MATCH(demand!$C330,Verdeelsleutels_percentage!$C:$C,0),MATCH(INDEX(Overzicht!$B$1:$F$35,MATCH(demand!P$1,Overzicht!$B:$B,0),5),Verdeelsleutels_percentage!$1:$1,0)))</f>
        <v>2.5025762883672031E-2</v>
      </c>
      <c r="Q330">
        <f>PRODUCT(INDEX(Overzicht!$B$2:$E$35,MATCH(demand!Q$1,Overzicht!$B$2:$B$35,0),4),INDEX(Verdeelsleutels_percentage!$A:$AB,MATCH(demand!$C330,Verdeelsleutels_percentage!$C:$C,0),MATCH(INDEX(Overzicht!$B$1:$F$35,MATCH(demand!Q$1,Overzicht!$B:$B,0),5),Verdeelsleutels_percentage!$1:$1,0)))</f>
        <v>1.506452056956065E-3</v>
      </c>
      <c r="R330">
        <f>PRODUCT(INDEX(Overzicht!$B$2:$E$35,MATCH(demand!R$1,Overzicht!$B$2:$B$35,0),4),INDEX(Verdeelsleutels_percentage!$A:$AB,MATCH(demand!$C330,Verdeelsleutels_percentage!$C:$C,0),MATCH(INDEX(Overzicht!$B$1:$F$35,MATCH(demand!R$1,Overzicht!$B:$B,0),5),Verdeelsleutels_percentage!$1:$1,0)))</f>
        <v>2.6957563124476949E-4</v>
      </c>
      <c r="S330">
        <f>PRODUCT(INDEX(Overzicht!$B$2:$E$35,MATCH(demand!S$1,Overzicht!$B$2:$B$35,0),4),INDEX(Verdeelsleutels_percentage!$A:$AB,MATCH(demand!$C330,Verdeelsleutels_percentage!$C:$C,0),MATCH(INDEX(Overzicht!$B$1:$F$35,MATCH(demand!S$1,Overzicht!$B:$B,0),5),Verdeelsleutels_percentage!$1:$1,0)))</f>
        <v>2.072032302900974E-3</v>
      </c>
      <c r="T330">
        <f>PRODUCT(INDEX(Overzicht!$B$2:$E$35,MATCH(demand!T$1,Overzicht!$B$2:$B$35,0),4),INDEX(Verdeelsleutels_percentage!$A:$AB,MATCH(demand!$C330,Verdeelsleutels_percentage!$C:$C,0),MATCH(INDEX(Overzicht!$B$1:$F$35,MATCH(demand!T$1,Overzicht!$B:$B,0),5),Verdeelsleutels_percentage!$1:$1,0)))</f>
        <v>1.6914549411436519E-3</v>
      </c>
      <c r="U330">
        <f>PRODUCT(INDEX(Overzicht!$B$2:$E$35,MATCH(demand!U$1,Overzicht!$B$2:$B$35,0),4),INDEX(Verdeelsleutels_percentage!$A:$AB,MATCH(demand!$C330,Verdeelsleutels_percentage!$C:$C,0),MATCH(INDEX(Overzicht!$B$1:$F$35,MATCH(demand!U$1,Overzicht!$B:$B,0),5),Verdeelsleutels_percentage!$1:$1,0)))</f>
        <v>5.2857966910739122E-3</v>
      </c>
      <c r="V330">
        <f>PRODUCT(INDEX(Overzicht!$B$2:$E$35,MATCH(demand!V$1,Overzicht!$B$2:$B$35,0),4),INDEX(Verdeelsleutels_percentage!$A:$AB,MATCH(demand!$C330,Verdeelsleutels_percentage!$C:$C,0),MATCH(INDEX(Overzicht!$B$1:$F$35,MATCH(demand!V$1,Overzicht!$B:$B,0),5),Verdeelsleutels_percentage!$1:$1,0)))</f>
        <v>4.6515010881450434E-4</v>
      </c>
      <c r="W330">
        <f>PRODUCT(INDEX(Overzicht!$B$2:$E$35,MATCH(demand!W$1,Overzicht!$B$2:$B$35,0),4),INDEX(Verdeelsleutels_percentage!$A:$AB,MATCH(demand!$C330,Verdeelsleutels_percentage!$C:$C,0),MATCH(INDEX(Overzicht!$B$1:$F$35,MATCH(demand!W$1,Overzicht!$B:$B,0),5),Verdeelsleutels_percentage!$1:$1,0)))</f>
        <v>5.0743648234309558E-3</v>
      </c>
      <c r="X330">
        <f>PRODUCT(INDEX(Overzicht!$B$2:$E$35,MATCH(demand!X$1,Overzicht!$B$2:$B$35,0),4),INDEX(Verdeelsleutels_percentage!$A:$AB,MATCH(demand!$C330,Verdeelsleutels_percentage!$C:$C,0),MATCH(INDEX(Overzicht!$B$1:$F$35,MATCH(demand!X$1,Overzicht!$B:$B,0),5),Verdeelsleutels_percentage!$1:$1,0)))</f>
        <v>1.3417528643009933E-3</v>
      </c>
      <c r="Y330">
        <f>PRODUCT(INDEX(Overzicht!$B$2:$E$35,MATCH(demand!Y$1,Overzicht!$B$2:$B$35,0),4),INDEX(Verdeelsleutels_percentage!$A:$AB,MATCH(demand!$C330,Verdeelsleutels_percentage!$C:$C,0),MATCH(INDEX(Overzicht!$B$1:$F$35,MATCH(demand!Y$1,Overzicht!$B:$B,0),5),Verdeelsleutels_percentage!$1:$1,0)))</f>
        <v>2.6785692726031234E-6</v>
      </c>
      <c r="Z330">
        <f>PRODUCT(INDEX(Overzicht!$B$2:$E$35,MATCH(demand!Z$1,Overzicht!$B$2:$B$35,0),4),INDEX(Verdeelsleutels_percentage!$A:$AB,MATCH(demand!$C330,Verdeelsleutels_percentage!$C:$C,0),MATCH(INDEX(Overzicht!$B$1:$F$35,MATCH(demand!Z$1,Overzicht!$B:$B,0),5),Verdeelsleutels_percentage!$1:$1,0)))</f>
        <v>0</v>
      </c>
      <c r="AA330">
        <f>PRODUCT(INDEX(Overzicht!$B$2:$E$35,MATCH(demand!AA$1,Overzicht!$B$2:$B$35,0),4),INDEX(Verdeelsleutels_percentage!$A:$AB,MATCH(demand!$C330,Verdeelsleutels_percentage!$C:$C,0),MATCH(INDEX(Overzicht!$B$1:$F$35,MATCH(demand!AA$1,Overzicht!$B:$B,0),5),Verdeelsleutels_percentage!$1:$1,0)))</f>
        <v>6.2656591172002889E-5</v>
      </c>
      <c r="AB330">
        <f>PRODUCT(INDEX(Overzicht!$B$2:$E$35,MATCH(demand!AB$1,Overzicht!$B$2:$B$35,0),4),INDEX(Verdeelsleutels_percentage!$A:$AB,MATCH(demand!$C330,Verdeelsleutels_percentage!$C:$C,0),MATCH(INDEX(Overzicht!$B$1:$F$35,MATCH(demand!AB$1,Overzicht!$B:$B,0),5),Verdeelsleutels_percentage!$1:$1,0)))</f>
        <v>5.7145877462957389E-3</v>
      </c>
      <c r="AC330">
        <f>PRODUCT(INDEX(Overzicht!$B$2:$E$35,MATCH(demand!AC$1,Overzicht!$B$2:$B$35,0),4),INDEX(Verdeelsleutels_percentage!$A:$AB,MATCH(demand!$C330,Verdeelsleutels_percentage!$C:$C,0),MATCH(INDEX(Overzicht!$B$1:$F$35,MATCH(demand!AC$1,Overzicht!$B:$B,0),5),Verdeelsleutels_percentage!$1:$1,0)))</f>
        <v>3.5235138021422072E-4</v>
      </c>
      <c r="AD330">
        <f>PRODUCT(INDEX(Overzicht!$B$2:$E$35,MATCH(demand!AD$1,Overzicht!$B$2:$B$35,0),4),INDEX(Verdeelsleutels_percentage!$A:$AB,MATCH(demand!$C330,Verdeelsleutels_percentage!$C:$C,0),MATCH(INDEX(Overzicht!$B$1:$F$35,MATCH(demand!AD$1,Overzicht!$B:$B,0),5),Verdeelsleutels_percentage!$1:$1,0)))</f>
        <v>0</v>
      </c>
      <c r="AE330">
        <f>PRODUCT(INDEX(Overzicht!$B$2:$E$35,MATCH(demand!AE$1,Overzicht!$B$2:$B$35,0),4),INDEX(Verdeelsleutels_percentage!$A:$AB,MATCH(demand!$C330,Verdeelsleutels_percentage!$C:$C,0),MATCH(INDEX(Overzicht!$B$1:$F$35,MATCH(demand!AE$1,Overzicht!$B:$B,0),5),Verdeelsleutels_percentage!$1:$1,0)))</f>
        <v>0</v>
      </c>
      <c r="AF330">
        <f>PRODUCT(INDEX(Overzicht!$B$2:$E$35,MATCH(demand!AF$1,Overzicht!$B$2:$B$35,0),4),INDEX(Verdeelsleutels_percentage!$A:$AB,MATCH(demand!$C330,Verdeelsleutels_percentage!$C:$C,0),MATCH(INDEX(Overzicht!$B$1:$F$35,MATCH(demand!AF$1,Overzicht!$B:$B,0),5),Verdeelsleutels_percentage!$1:$1,0)))</f>
        <v>0</v>
      </c>
      <c r="AG330">
        <f>PRODUCT(INDEX(Overzicht!$B$2:$E$35,MATCH(demand!AG$1,Overzicht!$B$2:$B$35,0),4),INDEX(Verdeelsleutels_percentage!$A:$AB,MATCH(demand!$C330,Verdeelsleutels_percentage!$C:$C,0),MATCH(INDEX(Overzicht!$B$1:$F$35,MATCH(demand!AG$1,Overzicht!$B:$B,0),5),Verdeelsleutels_percentage!$1:$1,0)))</f>
        <v>0</v>
      </c>
      <c r="AH330">
        <f>PRODUCT(INDEX(Overzicht!$B$2:$E$35,MATCH(demand!AH$1,Overzicht!$B$2:$B$35,0),4),INDEX(Verdeelsleutels_percentage!$A:$AB,MATCH(demand!$C330,Verdeelsleutels_percentage!$C:$C,0),MATCH(INDEX(Overzicht!$B$1:$F$35,MATCH(demand!AH$1,Overzicht!$B:$B,0),5),Verdeelsleutels_percentage!$1:$1,0)))</f>
        <v>8.1453568523603764E-4</v>
      </c>
      <c r="AI330">
        <f>PRODUCT(INDEX(Overzicht!$B$2:$E$35,MATCH(demand!AI$1,Overzicht!$B$2:$B$35,0),4),INDEX(Verdeelsleutels_percentage!$A:$AB,MATCH(demand!$C330,Verdeelsleutels_percentage!$C:$C,0),MATCH(INDEX(Overzicht!$B$1:$F$35,MATCH(demand!AI$1,Overzicht!$B:$B,0),5),Verdeelsleutels_percentage!$1:$1,0)))</f>
        <v>1.2531318234400578E-4</v>
      </c>
      <c r="AJ330">
        <f>PRODUCT(INDEX(Overzicht!$B$2:$E$35,MATCH(demand!AJ$1,Overzicht!$B$2:$B$35,0),4),INDEX(Verdeelsleutels_percentage!$A:$AB,MATCH(demand!$C330,Verdeelsleutels_percentage!$C:$C,0),MATCH(INDEX(Overzicht!$B$1:$F$35,MATCH(demand!AJ$1,Overzicht!$B:$B,0),5),Verdeelsleutels_percentage!$1:$1,0)))</f>
        <v>0</v>
      </c>
      <c r="AK330">
        <f>PRODUCT(INDEX(Overzicht!$B$2:$E$35,MATCH(demand!AK$1,Overzicht!$B$2:$B$35,0),4),INDEX(Verdeelsleutels_percentage!$A:$AB,MATCH(demand!$C330,Verdeelsleutels_percentage!$C:$C,0),MATCH(INDEX(Overzicht!$B$1:$F$35,MATCH(demand!AK$1,Overzicht!$B:$B,0),5),Verdeelsleutels_percentage!$1:$1,0)))</f>
        <v>6.5966742704602421E-5</v>
      </c>
      <c r="AL330">
        <f>PRODUCT(INDEX(Overzicht!$B$2:$E$35,MATCH(demand!AL$1,Overzicht!$B$2:$B$35,0),4),INDEX(Verdeelsleutels_percentage!$A:$AB,MATCH(demand!$C330,Verdeelsleutels_percentage!$C:$C,0),MATCH(INDEX(Overzicht!$B$1:$F$35,MATCH(demand!AL$1,Overzicht!$B:$B,0),5),Verdeelsleutels_percentage!$1:$1,0)))</f>
        <v>8.4572747057182597E-4</v>
      </c>
      <c r="AM330">
        <f>PRODUCT(INDEX(Overzicht!$B$2:$E$35,MATCH(demand!AM$1,Overzicht!$B$2:$B$35,0),4),INDEX(Verdeelsleutels_percentage!$A:$AB,MATCH(demand!$C330,Verdeelsleutels_percentage!$C:$C,0),MATCH(INDEX(Overzicht!$B$1:$F$35,MATCH(demand!AM$1,Overzicht!$B:$B,0),5),Verdeelsleutels_percentage!$1:$1,0)))</f>
        <v>1.6914549411436519E-3</v>
      </c>
      <c r="AN330">
        <f>PRODUCT(INDEX(Overzicht!$B$2:$E$35,MATCH(demand!AN$1,Overzicht!$B$2:$B$35,0),4),INDEX(Verdeelsleutels_percentage!$A:$AB,MATCH(demand!$C330,Verdeelsleutels_percentage!$C:$C,0),MATCH(INDEX(Overzicht!$B$1:$F$35,MATCH(demand!AN$1,Overzicht!$B:$B,0),5),Verdeelsleutels_percentage!$1:$1,0)))</f>
        <v>8.4572747057182597E-4</v>
      </c>
      <c r="AO330">
        <f>PRODUCT(INDEX(Overzicht!$B$2:$E$35,MATCH(demand!AO$1,Overzicht!$B$2:$B$35,0),4),INDEX(Verdeelsleutels_percentage!$A:$AB,MATCH(demand!$C330,Verdeelsleutels_percentage!$C:$C,0),MATCH(INDEX(Overzicht!$B$1:$F$35,MATCH(demand!AO$1,Overzicht!$B:$B,0),5),Verdeelsleutels_percentage!$1:$1,0)))</f>
        <v>2.9600461470013911E-3</v>
      </c>
    </row>
    <row r="331" spans="2:41">
      <c r="B331" t="str">
        <f>INDEX('ETLocal datasets'!B:C,MATCH(C331,'ETLocal datasets'!C:C,0),1)</f>
        <v>GM1696</v>
      </c>
      <c r="C331" t="str">
        <f>'ETLocal datasets'!C314</f>
        <v>Wijdemeren</v>
      </c>
      <c r="D331">
        <f t="shared" si="26"/>
        <v>1.2223586990783294E-2</v>
      </c>
      <c r="E331">
        <f t="shared" si="27"/>
        <v>5.7640999332396421E-2</v>
      </c>
      <c r="F331">
        <f t="shared" si="28"/>
        <v>1.4589406430202054E-2</v>
      </c>
      <c r="G331">
        <f t="shared" si="29"/>
        <v>3.0012493227844227E-2</v>
      </c>
      <c r="H331">
        <f>PRODUCT(INDEX(Overzicht!$B$2:$E$35,MATCH(demand!H$1,Overzicht!$B$2:$B$35,0),4),INDEX(Verdeelsleutels_percentage!$A:$AB,MATCH(demand!$C331,Verdeelsleutels_percentage!$C:$C,0),MATCH(INDEX(Overzicht!$B$1:$F$35,MATCH(demand!H$1,Overzicht!$B:$B,0),5),Verdeelsleutels_percentage!$1:$1,0)))</f>
        <v>1.4589406430202054E-2</v>
      </c>
      <c r="I331">
        <f>PRODUCT(INDEX(Overzicht!$B$2:$E$35,MATCH(demand!I$1,Overzicht!$B$2:$B$35,0),4),INDEX(Verdeelsleutels_percentage!$A:$AB,MATCH(demand!$C331,Verdeelsleutels_percentage!$C:$C,0),MATCH(INDEX(Overzicht!$B$1:$F$35,MATCH(demand!I$1,Overzicht!$B:$B,0),5),Verdeelsleutels_percentage!$1:$1,0)))</f>
        <v>3.2344635642363103E-4</v>
      </c>
      <c r="J331">
        <f>PRODUCT(INDEX(Overzicht!$B$2:$E$35,MATCH(demand!J$1,Overzicht!$B$2:$B$35,0),4),INDEX(Verdeelsleutels_percentage!$A:$AB,MATCH(demand!$C331,Verdeelsleutels_percentage!$C:$C,0),MATCH(INDEX(Overzicht!$B$1:$F$35,MATCH(demand!J$1,Overzicht!$B:$B,0),5),Verdeelsleutels_percentage!$1:$1,0)))</f>
        <v>3.3347214697604694E-3</v>
      </c>
      <c r="K331">
        <f>PRODUCT(INDEX(Overzicht!$B$2:$E$35,MATCH(demand!K$1,Overzicht!$B$2:$B$35,0),4),INDEX(Verdeelsleutels_percentage!$A:$AB,MATCH(demand!$C331,Verdeelsleutels_percentage!$C:$C,0),MATCH(INDEX(Overzicht!$B$1:$F$35,MATCH(demand!K$1,Overzicht!$B:$B,0),5),Verdeelsleutels_percentage!$1:$1,0)))</f>
        <v>3.7735408249423623E-5</v>
      </c>
      <c r="L331">
        <f>PRODUCT(INDEX(Overzicht!$B$2:$E$35,MATCH(demand!L$1,Overzicht!$B$2:$B$35,0),4),INDEX(Verdeelsleutels_percentage!$A:$AB,MATCH(demand!$C331,Verdeelsleutels_percentage!$C:$C,0),MATCH(INDEX(Overzicht!$B$1:$F$35,MATCH(demand!L$1,Overzicht!$B:$B,0),5),Verdeelsleutels_percentage!$1:$1,0)))</f>
        <v>5.0020822046407043E-3</v>
      </c>
      <c r="M331">
        <f>PRODUCT(INDEX(Overzicht!$B$2:$E$35,MATCH(demand!M$1,Overzicht!$B$2:$B$35,0),4),INDEX(Verdeelsleutels_percentage!$A:$AB,MATCH(demand!$C331,Verdeelsleutels_percentage!$C:$C,0),MATCH(INDEX(Overzicht!$B$1:$F$35,MATCH(demand!M$1,Overzicht!$B:$B,0),5),Verdeelsleutels_percentage!$1:$1,0)))</f>
        <v>1.6184581919879847E-3</v>
      </c>
      <c r="N331">
        <f>PRODUCT(INDEX(Overzicht!$B$2:$E$35,MATCH(demand!N$1,Overzicht!$B$2:$B$35,0),4),INDEX(Verdeelsleutels_percentage!$A:$AB,MATCH(demand!$C331,Verdeelsleutels_percentage!$C:$C,0),MATCH(INDEX(Overzicht!$B$1:$F$35,MATCH(demand!N$1,Overzicht!$B:$B,0),5),Verdeelsleutels_percentage!$1:$1,0)))</f>
        <v>5.3148560088370307E-3</v>
      </c>
      <c r="O331">
        <f>PRODUCT(INDEX(Overzicht!$B$2:$E$35,MATCH(demand!O$1,Overzicht!$B$2:$B$35,0),4),INDEX(Verdeelsleutels_percentage!$A:$AB,MATCH(demand!$C331,Verdeelsleutels_percentage!$C:$C,0),MATCH(INDEX(Overzicht!$B$1:$F$35,MATCH(demand!O$1,Overzicht!$B:$B,0),5),Verdeelsleutels_percentage!$1:$1,0)))</f>
        <v>0</v>
      </c>
      <c r="P331">
        <f>PRODUCT(INDEX(Overzicht!$B$2:$E$35,MATCH(demand!P$1,Overzicht!$B$2:$B$35,0),4),INDEX(Verdeelsleutels_percentage!$A:$AB,MATCH(demand!$C331,Verdeelsleutels_percentage!$C:$C,0),MATCH(INDEX(Overzicht!$B$1:$F$35,MATCH(demand!P$1,Overzicht!$B:$B,0),5),Verdeelsleutels_percentage!$1:$1,0)))</f>
        <v>3.5683121982422092E-5</v>
      </c>
      <c r="Q331">
        <f>PRODUCT(INDEX(Overzicht!$B$2:$E$35,MATCH(demand!Q$1,Overzicht!$B$2:$B$35,0),4),INDEX(Verdeelsleutels_percentage!$A:$AB,MATCH(demand!$C331,Verdeelsleutels_percentage!$C:$C,0),MATCH(INDEX(Overzicht!$B$1:$F$35,MATCH(demand!Q$1,Overzicht!$B:$B,0),5),Verdeelsleutels_percentage!$1:$1,0)))</f>
        <v>4.9499771816756966E-3</v>
      </c>
      <c r="R331">
        <f>PRODUCT(INDEX(Overzicht!$B$2:$E$35,MATCH(demand!R$1,Overzicht!$B$2:$B$35,0),4),INDEX(Verdeelsleutels_percentage!$A:$AB,MATCH(demand!$C331,Verdeelsleutels_percentage!$C:$C,0),MATCH(INDEX(Overzicht!$B$1:$F$35,MATCH(demand!R$1,Overzicht!$B:$B,0),5),Verdeelsleutels_percentage!$1:$1,0)))</f>
        <v>8.8578539040512461E-4</v>
      </c>
      <c r="S331">
        <f>PRODUCT(INDEX(Overzicht!$B$2:$E$35,MATCH(demand!S$1,Overzicht!$B$2:$B$35,0),4),INDEX(Verdeelsleutels_percentage!$A:$AB,MATCH(demand!$C331,Verdeelsleutels_percentage!$C:$C,0),MATCH(INDEX(Overzicht!$B$1:$F$35,MATCH(demand!S$1,Overzicht!$B:$B,0),5),Verdeelsleutels_percentage!$1:$1,0)))</f>
        <v>6.8083896674276251E-3</v>
      </c>
      <c r="T331">
        <f>PRODUCT(INDEX(Overzicht!$B$2:$E$35,MATCH(demand!T$1,Overzicht!$B$2:$B$35,0),4),INDEX(Verdeelsleutels_percentage!$A:$AB,MATCH(demand!$C331,Verdeelsleutels_percentage!$C:$C,0),MATCH(INDEX(Overzicht!$B$1:$F$35,MATCH(demand!T$1,Overzicht!$B:$B,0),5),Verdeelsleutels_percentage!$1:$1,0)))</f>
        <v>5.5578691162674488E-3</v>
      </c>
      <c r="U331">
        <f>PRODUCT(INDEX(Overzicht!$B$2:$E$35,MATCH(demand!U$1,Overzicht!$B$2:$B$35,0),4),INDEX(Verdeelsleutels_percentage!$A:$AB,MATCH(demand!$C331,Verdeelsleutels_percentage!$C:$C,0),MATCH(INDEX(Overzicht!$B$1:$F$35,MATCH(demand!U$1,Overzicht!$B:$B,0),5),Verdeelsleutels_percentage!$1:$1,0)))</f>
        <v>1.7368340988335777E-2</v>
      </c>
      <c r="V331">
        <f>PRODUCT(INDEX(Overzicht!$B$2:$E$35,MATCH(demand!V$1,Overzicht!$B$2:$B$35,0),4),INDEX(Verdeelsleutels_percentage!$A:$AB,MATCH(demand!$C331,Verdeelsleutels_percentage!$C:$C,0),MATCH(INDEX(Overzicht!$B$1:$F$35,MATCH(demand!V$1,Overzicht!$B:$B,0),5),Verdeelsleutels_percentage!$1:$1,0)))</f>
        <v>1.5284140069735485E-3</v>
      </c>
      <c r="W331">
        <f>PRODUCT(INDEX(Overzicht!$B$2:$E$35,MATCH(demand!W$1,Overzicht!$B$2:$B$35,0),4),INDEX(Verdeelsleutels_percentage!$A:$AB,MATCH(demand!$C331,Verdeelsleutels_percentage!$C:$C,0),MATCH(INDEX(Overzicht!$B$1:$F$35,MATCH(demand!W$1,Overzicht!$B:$B,0),5),Verdeelsleutels_percentage!$1:$1,0)))</f>
        <v>1.6673607348802348E-2</v>
      </c>
      <c r="X331">
        <f>PRODUCT(INDEX(Overzicht!$B$2:$E$35,MATCH(demand!X$1,Overzicht!$B$2:$B$35,0),4),INDEX(Verdeelsleutels_percentage!$A:$AB,MATCH(demand!$C331,Verdeelsleutels_percentage!$C:$C,0),MATCH(INDEX(Overzicht!$B$1:$F$35,MATCH(demand!X$1,Overzicht!$B:$B,0),5),Verdeelsleutels_percentage!$1:$1,0)))</f>
        <v>4.8882116799015439E-3</v>
      </c>
      <c r="Y331">
        <f>PRODUCT(INDEX(Overzicht!$B$2:$E$35,MATCH(demand!Y$1,Overzicht!$B$2:$B$35,0),4),INDEX(Verdeelsleutels_percentage!$A:$AB,MATCH(demand!$C331,Verdeelsleutels_percentage!$C:$C,0),MATCH(INDEX(Overzicht!$B$1:$F$35,MATCH(demand!Y$1,Overzicht!$B:$B,0),5),Verdeelsleutels_percentage!$1:$1,0)))</f>
        <v>1.0265427486353678E-6</v>
      </c>
      <c r="Z331">
        <f>PRODUCT(INDEX(Overzicht!$B$2:$E$35,MATCH(demand!Z$1,Overzicht!$B$2:$B$35,0),4),INDEX(Verdeelsleutels_percentage!$A:$AB,MATCH(demand!$C331,Verdeelsleutels_percentage!$C:$C,0),MATCH(INDEX(Overzicht!$B$1:$F$35,MATCH(demand!Z$1,Overzicht!$B:$B,0),5),Verdeelsleutels_percentage!$1:$1,0)))</f>
        <v>0</v>
      </c>
      <c r="AA331">
        <f>PRODUCT(INDEX(Overzicht!$B$2:$E$35,MATCH(demand!AA$1,Overzicht!$B$2:$B$35,0),4),INDEX(Verdeelsleutels_percentage!$A:$AB,MATCH(demand!$C331,Verdeelsleutels_percentage!$C:$C,0),MATCH(INDEX(Overzicht!$B$1:$F$35,MATCH(demand!AA$1,Overzicht!$B:$B,0),5),Verdeelsleutels_percentage!$1:$1,0)))</f>
        <v>2.4012695874511531E-5</v>
      </c>
      <c r="AB331">
        <f>PRODUCT(INDEX(Overzicht!$B$2:$E$35,MATCH(demand!AB$1,Overzicht!$B$2:$B$35,0),4),INDEX(Verdeelsleutels_percentage!$A:$AB,MATCH(demand!$C331,Verdeelsleutels_percentage!$C:$C,0),MATCH(INDEX(Overzicht!$B$1:$F$35,MATCH(demand!AB$1,Overzicht!$B:$B,0),5),Verdeelsleutels_percentage!$1:$1,0)))</f>
        <v>3.3798908271450941E-3</v>
      </c>
      <c r="AC331">
        <f>PRODUCT(INDEX(Overzicht!$B$2:$E$35,MATCH(demand!AC$1,Overzicht!$B$2:$B$35,0),4),INDEX(Verdeelsleutels_percentage!$A:$AB,MATCH(demand!$C331,Verdeelsleutels_percentage!$C:$C,0),MATCH(INDEX(Overzicht!$B$1:$F$35,MATCH(demand!AC$1,Overzicht!$B:$B,0),5),Verdeelsleutels_percentage!$1:$1,0)))</f>
        <v>7.2561482392989075E-4</v>
      </c>
      <c r="AD331">
        <f>PRODUCT(INDEX(Overzicht!$B$2:$E$35,MATCH(demand!AD$1,Overzicht!$B$2:$B$35,0),4),INDEX(Verdeelsleutels_percentage!$A:$AB,MATCH(demand!$C331,Verdeelsleutels_percentage!$C:$C,0),MATCH(INDEX(Overzicht!$B$1:$F$35,MATCH(demand!AD$1,Overzicht!$B:$B,0),5),Verdeelsleutels_percentage!$1:$1,0)))</f>
        <v>0</v>
      </c>
      <c r="AE331">
        <f>PRODUCT(INDEX(Overzicht!$B$2:$E$35,MATCH(demand!AE$1,Overzicht!$B$2:$B$35,0),4),INDEX(Verdeelsleutels_percentage!$A:$AB,MATCH(demand!$C331,Verdeelsleutels_percentage!$C:$C,0),MATCH(INDEX(Overzicht!$B$1:$F$35,MATCH(demand!AE$1,Overzicht!$B:$B,0),5),Verdeelsleutels_percentage!$1:$1,0)))</f>
        <v>0</v>
      </c>
      <c r="AF331">
        <f>PRODUCT(INDEX(Overzicht!$B$2:$E$35,MATCH(demand!AF$1,Overzicht!$B$2:$B$35,0),4),INDEX(Verdeelsleutels_percentage!$A:$AB,MATCH(demand!$C331,Verdeelsleutels_percentage!$C:$C,0),MATCH(INDEX(Overzicht!$B$1:$F$35,MATCH(demand!AF$1,Overzicht!$B:$B,0),5),Verdeelsleutels_percentage!$1:$1,0)))</f>
        <v>0</v>
      </c>
      <c r="AG331">
        <f>PRODUCT(INDEX(Overzicht!$B$2:$E$35,MATCH(demand!AG$1,Overzicht!$B$2:$B$35,0),4),INDEX(Verdeelsleutels_percentage!$A:$AB,MATCH(demand!$C331,Verdeelsleutels_percentage!$C:$C,0),MATCH(INDEX(Overzicht!$B$1:$F$35,MATCH(demand!AG$1,Overzicht!$B:$B,0),5),Verdeelsleutels_percentage!$1:$1,0)))</f>
        <v>0</v>
      </c>
      <c r="AH331">
        <f>PRODUCT(INDEX(Overzicht!$B$2:$E$35,MATCH(demand!AH$1,Overzicht!$B$2:$B$35,0),4),INDEX(Verdeelsleutels_percentage!$A:$AB,MATCH(demand!$C331,Verdeelsleutels_percentage!$C:$C,0),MATCH(INDEX(Overzicht!$B$1:$F$35,MATCH(demand!AH$1,Overzicht!$B:$B,0),5),Verdeelsleutels_percentage!$1:$1,0)))</f>
        <v>3.121650463686499E-4</v>
      </c>
      <c r="AI331">
        <f>PRODUCT(INDEX(Overzicht!$B$2:$E$35,MATCH(demand!AI$1,Overzicht!$B$2:$B$35,0),4),INDEX(Verdeelsleutels_percentage!$A:$AB,MATCH(demand!$C331,Verdeelsleutels_percentage!$C:$C,0),MATCH(INDEX(Overzicht!$B$1:$F$35,MATCH(demand!AI$1,Overzicht!$B:$B,0),5),Verdeelsleutels_percentage!$1:$1,0)))</f>
        <v>4.8025391749023061E-5</v>
      </c>
      <c r="AJ331">
        <f>PRODUCT(INDEX(Overzicht!$B$2:$E$35,MATCH(demand!AJ$1,Overzicht!$B$2:$B$35,0),4),INDEX(Verdeelsleutels_percentage!$A:$AB,MATCH(demand!$C331,Verdeelsleutels_percentage!$C:$C,0),MATCH(INDEX(Overzicht!$B$1:$F$35,MATCH(demand!AJ$1,Overzicht!$B:$B,0),5),Verdeelsleutels_percentage!$1:$1,0)))</f>
        <v>0</v>
      </c>
      <c r="AK331">
        <f>PRODUCT(INDEX(Overzicht!$B$2:$E$35,MATCH(demand!AK$1,Overzicht!$B$2:$B$35,0),4),INDEX(Verdeelsleutels_percentage!$A:$AB,MATCH(demand!$C331,Verdeelsleutels_percentage!$C:$C,0),MATCH(INDEX(Overzicht!$B$1:$F$35,MATCH(demand!AK$1,Overzicht!$B:$B,0),5),Verdeelsleutels_percentage!$1:$1,0)))</f>
        <v>2.1675689553443052E-4</v>
      </c>
      <c r="AL331">
        <f>PRODUCT(INDEX(Overzicht!$B$2:$E$35,MATCH(demand!AL$1,Overzicht!$B$2:$B$35,0),4),INDEX(Verdeelsleutels_percentage!$A:$AB,MATCH(demand!$C331,Verdeelsleutels_percentage!$C:$C,0),MATCH(INDEX(Overzicht!$B$1:$F$35,MATCH(demand!AL$1,Overzicht!$B:$B,0),5),Verdeelsleutels_percentage!$1:$1,0)))</f>
        <v>2.7789345581337244E-3</v>
      </c>
      <c r="AM331">
        <f>PRODUCT(INDEX(Overzicht!$B$2:$E$35,MATCH(demand!AM$1,Overzicht!$B$2:$B$35,0),4),INDEX(Verdeelsleutels_percentage!$A:$AB,MATCH(demand!$C331,Verdeelsleutels_percentage!$C:$C,0),MATCH(INDEX(Overzicht!$B$1:$F$35,MATCH(demand!AM$1,Overzicht!$B:$B,0),5),Verdeelsleutels_percentage!$1:$1,0)))</f>
        <v>5.5578691162674488E-3</v>
      </c>
      <c r="AN331">
        <f>PRODUCT(INDEX(Overzicht!$B$2:$E$35,MATCH(demand!AN$1,Overzicht!$B$2:$B$35,0),4),INDEX(Verdeelsleutels_percentage!$A:$AB,MATCH(demand!$C331,Verdeelsleutels_percentage!$C:$C,0),MATCH(INDEX(Overzicht!$B$1:$F$35,MATCH(demand!AN$1,Overzicht!$B:$B,0),5),Verdeelsleutels_percentage!$1:$1,0)))</f>
        <v>2.7789345581337244E-3</v>
      </c>
      <c r="AO331">
        <f>PRODUCT(INDEX(Overzicht!$B$2:$E$35,MATCH(demand!AO$1,Overzicht!$B$2:$B$35,0),4),INDEX(Verdeelsleutels_percentage!$A:$AB,MATCH(demand!$C331,Verdeelsleutels_percentage!$C:$C,0),MATCH(INDEX(Overzicht!$B$1:$F$35,MATCH(demand!AO$1,Overzicht!$B:$B,0),5),Verdeelsleutels_percentage!$1:$1,0)))</f>
        <v>9.7262709534680358E-3</v>
      </c>
    </row>
    <row r="332" spans="2:41">
      <c r="B332" t="str">
        <f>INDEX('ETLocal datasets'!B:C,MATCH(C332,'ETLocal datasets'!C:C,0),1)</f>
        <v>GM1699</v>
      </c>
      <c r="C332" t="str">
        <f>'ETLocal datasets'!C315</f>
        <v>Noordenveld</v>
      </c>
      <c r="D332">
        <f t="shared" si="26"/>
        <v>4.6813298291338602E-2</v>
      </c>
      <c r="E332">
        <f t="shared" si="27"/>
        <v>0.12026913277880488</v>
      </c>
      <c r="F332">
        <f t="shared" si="28"/>
        <v>1.901064120272445E-2</v>
      </c>
      <c r="G332">
        <f t="shared" si="29"/>
        <v>3.9107604759890301E-2</v>
      </c>
      <c r="H332">
        <f>PRODUCT(INDEX(Overzicht!$B$2:$E$35,MATCH(demand!H$1,Overzicht!$B$2:$B$35,0),4),INDEX(Verdeelsleutels_percentage!$A:$AB,MATCH(demand!$C332,Verdeelsleutels_percentage!$C:$C,0),MATCH(INDEX(Overzicht!$B$1:$F$35,MATCH(demand!H$1,Overzicht!$B:$B,0),5),Verdeelsleutels_percentage!$1:$1,0)))</f>
        <v>1.901064120272445E-2</v>
      </c>
      <c r="I332">
        <f>PRODUCT(INDEX(Overzicht!$B$2:$E$35,MATCH(demand!I$1,Overzicht!$B$2:$B$35,0),4),INDEX(Verdeelsleutels_percentage!$A:$AB,MATCH(demand!$C332,Verdeelsleutels_percentage!$C:$C,0),MATCH(INDEX(Overzicht!$B$1:$F$35,MATCH(demand!I$1,Overzicht!$B:$B,0),5),Verdeelsleutels_percentage!$1:$1,0)))</f>
        <v>1.693627521325982E-2</v>
      </c>
      <c r="J332">
        <f>PRODUCT(INDEX(Overzicht!$B$2:$E$35,MATCH(demand!J$1,Overzicht!$B$2:$B$35,0),4),INDEX(Verdeelsleutels_percentage!$A:$AB,MATCH(demand!$C332,Verdeelsleutels_percentage!$C:$C,0),MATCH(INDEX(Overzicht!$B$1:$F$35,MATCH(demand!J$1,Overzicht!$B:$B,0),5),Verdeelsleutels_percentage!$1:$1,0)))</f>
        <v>4.3452894177655891E-3</v>
      </c>
      <c r="K332">
        <f>PRODUCT(INDEX(Overzicht!$B$2:$E$35,MATCH(demand!K$1,Overzicht!$B$2:$B$35,0),4),INDEX(Verdeelsleutels_percentage!$A:$AB,MATCH(demand!$C332,Verdeelsleutels_percentage!$C:$C,0),MATCH(INDEX(Overzicht!$B$1:$F$35,MATCH(demand!K$1,Overzicht!$B:$B,0),5),Verdeelsleutels_percentage!$1:$1,0)))</f>
        <v>1.9758987748803125E-3</v>
      </c>
      <c r="L332">
        <f>PRODUCT(INDEX(Overzicht!$B$2:$E$35,MATCH(demand!L$1,Overzicht!$B$2:$B$35,0),4),INDEX(Verdeelsleutels_percentage!$A:$AB,MATCH(demand!$C332,Verdeelsleutels_percentage!$C:$C,0),MATCH(INDEX(Overzicht!$B$1:$F$35,MATCH(demand!L$1,Overzicht!$B:$B,0),5),Verdeelsleutels_percentage!$1:$1,0)))</f>
        <v>6.5179341266483832E-3</v>
      </c>
      <c r="M332">
        <f>PRODUCT(INDEX(Overzicht!$B$2:$E$35,MATCH(demand!M$1,Overzicht!$B$2:$B$35,0),4),INDEX(Verdeelsleutels_percentage!$A:$AB,MATCH(demand!$C332,Verdeelsleutels_percentage!$C:$C,0),MATCH(INDEX(Overzicht!$B$1:$F$35,MATCH(demand!M$1,Overzicht!$B:$B,0),5),Verdeelsleutels_percentage!$1:$1,0)))</f>
        <v>1.0073609342725652E-2</v>
      </c>
      <c r="N332">
        <f>PRODUCT(INDEX(Overzicht!$B$2:$E$35,MATCH(demand!N$1,Overzicht!$B$2:$B$35,0),4),INDEX(Verdeelsleutels_percentage!$A:$AB,MATCH(demand!$C332,Verdeelsleutels_percentage!$C:$C,0),MATCH(INDEX(Overzicht!$B$1:$F$35,MATCH(demand!N$1,Overzicht!$B:$B,0),5),Verdeelsleutels_percentage!$1:$1,0)))</f>
        <v>3.6440435124868761E-2</v>
      </c>
      <c r="O332">
        <f>PRODUCT(INDEX(Overzicht!$B$2:$E$35,MATCH(demand!O$1,Overzicht!$B$2:$B$35,0),4),INDEX(Verdeelsleutels_percentage!$A:$AB,MATCH(demand!$C332,Verdeelsleutels_percentage!$C:$C,0),MATCH(INDEX(Overzicht!$B$1:$F$35,MATCH(demand!O$1,Overzicht!$B:$B,0),5),Verdeelsleutels_percentage!$1:$1,0)))</f>
        <v>0</v>
      </c>
      <c r="P332">
        <f>PRODUCT(INDEX(Overzicht!$B$2:$E$35,MATCH(demand!P$1,Overzicht!$B$2:$B$35,0),4),INDEX(Verdeelsleutels_percentage!$A:$AB,MATCH(demand!$C332,Verdeelsleutels_percentage!$C:$C,0),MATCH(INDEX(Overzicht!$B$1:$F$35,MATCH(demand!P$1,Overzicht!$B:$B,0),5),Verdeelsleutels_percentage!$1:$1,0)))</f>
        <v>2.1603156766858045E-3</v>
      </c>
      <c r="Q332">
        <f>PRODUCT(INDEX(Overzicht!$B$2:$E$35,MATCH(demand!Q$1,Overzicht!$B$2:$B$35,0),4),INDEX(Verdeelsleutels_percentage!$A:$AB,MATCH(demand!$C332,Verdeelsleutels_percentage!$C:$C,0),MATCH(INDEX(Overzicht!$B$1:$F$35,MATCH(demand!Q$1,Overzicht!$B:$B,0),5),Verdeelsleutels_percentage!$1:$1,0)))</f>
        <v>6.4500389794957961E-3</v>
      </c>
      <c r="R332">
        <f>PRODUCT(INDEX(Overzicht!$B$2:$E$35,MATCH(demand!R$1,Overzicht!$B$2:$B$35,0),4),INDEX(Verdeelsleutels_percentage!$A:$AB,MATCH(demand!$C332,Verdeelsleutels_percentage!$C:$C,0),MATCH(INDEX(Overzicht!$B$1:$F$35,MATCH(demand!R$1,Overzicht!$B:$B,0),5),Verdeelsleutels_percentage!$1:$1,0)))</f>
        <v>1.1542175015939844E-3</v>
      </c>
      <c r="S332">
        <f>PRODUCT(INDEX(Overzicht!$B$2:$E$35,MATCH(demand!S$1,Overzicht!$B$2:$B$35,0),4),INDEX(Verdeelsleutels_percentage!$A:$AB,MATCH(demand!$C332,Verdeelsleutels_percentage!$C:$C,0),MATCH(INDEX(Overzicht!$B$1:$F$35,MATCH(demand!S$1,Overzicht!$B:$B,0),5),Verdeelsleutels_percentage!$1:$1,0)))</f>
        <v>8.8716325612714121E-3</v>
      </c>
      <c r="T332">
        <f>PRODUCT(INDEX(Overzicht!$B$2:$E$35,MATCH(demand!T$1,Overzicht!$B$2:$B$35,0),4),INDEX(Verdeelsleutels_percentage!$A:$AB,MATCH(demand!$C332,Verdeelsleutels_percentage!$C:$C,0),MATCH(INDEX(Overzicht!$B$1:$F$35,MATCH(demand!T$1,Overzicht!$B:$B,0),5),Verdeelsleutels_percentage!$1:$1,0)))</f>
        <v>7.2421490296093148E-3</v>
      </c>
      <c r="U332">
        <f>PRODUCT(INDEX(Overzicht!$B$2:$E$35,MATCH(demand!U$1,Overzicht!$B$2:$B$35,0),4),INDEX(Verdeelsleutels_percentage!$A:$AB,MATCH(demand!$C332,Verdeelsleutels_percentage!$C:$C,0),MATCH(INDEX(Overzicht!$B$1:$F$35,MATCH(demand!U$1,Overzicht!$B:$B,0),5),Verdeelsleutels_percentage!$1:$1,0)))</f>
        <v>2.2631715717529109E-2</v>
      </c>
      <c r="V332">
        <f>PRODUCT(INDEX(Overzicht!$B$2:$E$35,MATCH(demand!V$1,Overzicht!$B$2:$B$35,0),4),INDEX(Verdeelsleutels_percentage!$A:$AB,MATCH(demand!$C332,Verdeelsleutels_percentage!$C:$C,0),MATCH(INDEX(Overzicht!$B$1:$F$35,MATCH(demand!V$1,Overzicht!$B:$B,0),5),Verdeelsleutels_percentage!$1:$1,0)))</f>
        <v>1.9915909831425618E-3</v>
      </c>
      <c r="W332">
        <f>PRODUCT(INDEX(Overzicht!$B$2:$E$35,MATCH(demand!W$1,Overzicht!$B$2:$B$35,0),4),INDEX(Verdeelsleutels_percentage!$A:$AB,MATCH(demand!$C332,Verdeelsleutels_percentage!$C:$C,0),MATCH(INDEX(Overzicht!$B$1:$F$35,MATCH(demand!W$1,Overzicht!$B:$B,0),5),Verdeelsleutels_percentage!$1:$1,0)))</f>
        <v>2.1726447088827944E-2</v>
      </c>
      <c r="X332">
        <f>PRODUCT(INDEX(Overzicht!$B$2:$E$35,MATCH(demand!X$1,Overzicht!$B$2:$B$35,0),4),INDEX(Verdeelsleutels_percentage!$A:$AB,MATCH(demand!$C332,Verdeelsleutels_percentage!$C:$C,0),MATCH(INDEX(Overzicht!$B$1:$F$35,MATCH(demand!X$1,Overzicht!$B:$B,0),5),Verdeelsleutels_percentage!$1:$1,0)))</f>
        <v>1.4458639786679169E-2</v>
      </c>
      <c r="Y332">
        <f>PRODUCT(INDEX(Overzicht!$B$2:$E$35,MATCH(demand!Y$1,Overzicht!$B$2:$B$35,0),4),INDEX(Verdeelsleutels_percentage!$A:$AB,MATCH(demand!$C332,Verdeelsleutels_percentage!$C:$C,0),MATCH(INDEX(Overzicht!$B$1:$F$35,MATCH(demand!Y$1,Overzicht!$B:$B,0),5),Verdeelsleutels_percentage!$1:$1,0)))</f>
        <v>4.9881948757711897E-6</v>
      </c>
      <c r="Z332">
        <f>PRODUCT(INDEX(Overzicht!$B$2:$E$35,MATCH(demand!Z$1,Overzicht!$B$2:$B$35,0),4),INDEX(Verdeelsleutels_percentage!$A:$AB,MATCH(demand!$C332,Verdeelsleutels_percentage!$C:$C,0),MATCH(INDEX(Overzicht!$B$1:$F$35,MATCH(demand!Z$1,Overzicht!$B:$B,0),5),Verdeelsleutels_percentage!$1:$1,0)))</f>
        <v>0</v>
      </c>
      <c r="AA332">
        <f>PRODUCT(INDEX(Overzicht!$B$2:$E$35,MATCH(demand!AA$1,Overzicht!$B$2:$B$35,0),4),INDEX(Verdeelsleutels_percentage!$A:$AB,MATCH(demand!$C332,Verdeelsleutels_percentage!$C:$C,0),MATCH(INDEX(Overzicht!$B$1:$F$35,MATCH(demand!AA$1,Overzicht!$B:$B,0),5),Verdeelsleutels_percentage!$1:$1,0)))</f>
        <v>1.1668292107067111E-4</v>
      </c>
      <c r="AB332">
        <f>PRODUCT(INDEX(Overzicht!$B$2:$E$35,MATCH(demand!AB$1,Overzicht!$B$2:$B$35,0),4),INDEX(Verdeelsleutels_percentage!$A:$AB,MATCH(demand!$C332,Verdeelsleutels_percentage!$C:$C,0),MATCH(INDEX(Overzicht!$B$1:$F$35,MATCH(demand!AB$1,Overzicht!$B:$B,0),5),Verdeelsleutels_percentage!$1:$1,0)))</f>
        <v>1.1700653488841051E-2</v>
      </c>
      <c r="AC332">
        <f>PRODUCT(INDEX(Overzicht!$B$2:$E$35,MATCH(demand!AC$1,Overzicht!$B$2:$B$35,0),4),INDEX(Verdeelsleutels_percentage!$A:$AB,MATCH(demand!$C332,Verdeelsleutels_percentage!$C:$C,0),MATCH(INDEX(Overzicht!$B$1:$F$35,MATCH(demand!AC$1,Overzicht!$B:$B,0),5),Verdeelsleutels_percentage!$1:$1,0)))</f>
        <v>2.2007754110129141E-3</v>
      </c>
      <c r="AD332">
        <f>PRODUCT(INDEX(Overzicht!$B$2:$E$35,MATCH(demand!AD$1,Overzicht!$B$2:$B$35,0),4),INDEX(Verdeelsleutels_percentage!$A:$AB,MATCH(demand!$C332,Verdeelsleutels_percentage!$C:$C,0),MATCH(INDEX(Overzicht!$B$1:$F$35,MATCH(demand!AD$1,Overzicht!$B:$B,0),5),Verdeelsleutels_percentage!$1:$1,0)))</f>
        <v>0</v>
      </c>
      <c r="AE332">
        <f>PRODUCT(INDEX(Overzicht!$B$2:$E$35,MATCH(demand!AE$1,Overzicht!$B$2:$B$35,0),4),INDEX(Verdeelsleutels_percentage!$A:$AB,MATCH(demand!$C332,Verdeelsleutels_percentage!$C:$C,0),MATCH(INDEX(Overzicht!$B$1:$F$35,MATCH(demand!AE$1,Overzicht!$B:$B,0),5),Verdeelsleutels_percentage!$1:$1,0)))</f>
        <v>0</v>
      </c>
      <c r="AF332">
        <f>PRODUCT(INDEX(Overzicht!$B$2:$E$35,MATCH(demand!AF$1,Overzicht!$B$2:$B$35,0),4),INDEX(Verdeelsleutels_percentage!$A:$AB,MATCH(demand!$C332,Verdeelsleutels_percentage!$C:$C,0),MATCH(INDEX(Overzicht!$B$1:$F$35,MATCH(demand!AF$1,Overzicht!$B:$B,0),5),Verdeelsleutels_percentage!$1:$1,0)))</f>
        <v>0</v>
      </c>
      <c r="AG332">
        <f>PRODUCT(INDEX(Overzicht!$B$2:$E$35,MATCH(demand!AG$1,Overzicht!$B$2:$B$35,0),4),INDEX(Verdeelsleutels_percentage!$A:$AB,MATCH(demand!$C332,Verdeelsleutels_percentage!$C:$C,0),MATCH(INDEX(Overzicht!$B$1:$F$35,MATCH(demand!AG$1,Overzicht!$B:$B,0),5),Verdeelsleutels_percentage!$1:$1,0)))</f>
        <v>0</v>
      </c>
      <c r="AH332">
        <f>PRODUCT(INDEX(Overzicht!$B$2:$E$35,MATCH(demand!AH$1,Overzicht!$B$2:$B$35,0),4),INDEX(Verdeelsleutels_percentage!$A:$AB,MATCH(demand!$C332,Verdeelsleutels_percentage!$C:$C,0),MATCH(INDEX(Overzicht!$B$1:$F$35,MATCH(demand!AH$1,Overzicht!$B:$B,0),5),Verdeelsleutels_percentage!$1:$1,0)))</f>
        <v>1.5168779739187243E-3</v>
      </c>
      <c r="AI332">
        <f>PRODUCT(INDEX(Overzicht!$B$2:$E$35,MATCH(demand!AI$1,Overzicht!$B$2:$B$35,0),4),INDEX(Verdeelsleutels_percentage!$A:$AB,MATCH(demand!$C332,Verdeelsleutels_percentage!$C:$C,0),MATCH(INDEX(Overzicht!$B$1:$F$35,MATCH(demand!AI$1,Overzicht!$B:$B,0),5),Verdeelsleutels_percentage!$1:$1,0)))</f>
        <v>2.3336584214134223E-4</v>
      </c>
      <c r="AJ332">
        <f>PRODUCT(INDEX(Overzicht!$B$2:$E$35,MATCH(demand!AJ$1,Overzicht!$B$2:$B$35,0),4),INDEX(Verdeelsleutels_percentage!$A:$AB,MATCH(demand!$C332,Verdeelsleutels_percentage!$C:$C,0),MATCH(INDEX(Overzicht!$B$1:$F$35,MATCH(demand!AJ$1,Overzicht!$B:$B,0),5),Verdeelsleutels_percentage!$1:$1,0)))</f>
        <v>0</v>
      </c>
      <c r="AK332">
        <f>PRODUCT(INDEX(Overzicht!$B$2:$E$35,MATCH(demand!AK$1,Overzicht!$B$2:$B$35,0),4),INDEX(Verdeelsleutels_percentage!$A:$AB,MATCH(demand!$C332,Verdeelsleutels_percentage!$C:$C,0),MATCH(INDEX(Overzicht!$B$1:$F$35,MATCH(demand!AK$1,Overzicht!$B:$B,0),5),Verdeelsleutels_percentage!$1:$1,0)))</f>
        <v>2.8244381215476326E-4</v>
      </c>
      <c r="AL332">
        <f>PRODUCT(INDEX(Overzicht!$B$2:$E$35,MATCH(demand!AL$1,Overzicht!$B$2:$B$35,0),4),INDEX(Verdeelsleutels_percentage!$A:$AB,MATCH(demand!$C332,Verdeelsleutels_percentage!$C:$C,0),MATCH(INDEX(Overzicht!$B$1:$F$35,MATCH(demand!AL$1,Overzicht!$B:$B,0),5),Verdeelsleutels_percentage!$1:$1,0)))</f>
        <v>3.6210745148046574E-3</v>
      </c>
      <c r="AM332">
        <f>PRODUCT(INDEX(Overzicht!$B$2:$E$35,MATCH(demand!AM$1,Overzicht!$B$2:$B$35,0),4),INDEX(Verdeelsleutels_percentage!$A:$AB,MATCH(demand!$C332,Verdeelsleutels_percentage!$C:$C,0),MATCH(INDEX(Overzicht!$B$1:$F$35,MATCH(demand!AM$1,Overzicht!$B:$B,0),5),Verdeelsleutels_percentage!$1:$1,0)))</f>
        <v>7.2421490296093148E-3</v>
      </c>
      <c r="AN332">
        <f>PRODUCT(INDEX(Overzicht!$B$2:$E$35,MATCH(demand!AN$1,Overzicht!$B$2:$B$35,0),4),INDEX(Verdeelsleutels_percentage!$A:$AB,MATCH(demand!$C332,Verdeelsleutels_percentage!$C:$C,0),MATCH(INDEX(Overzicht!$B$1:$F$35,MATCH(demand!AN$1,Overzicht!$B:$B,0),5),Verdeelsleutels_percentage!$1:$1,0)))</f>
        <v>3.6210745148046574E-3</v>
      </c>
      <c r="AO332">
        <f>PRODUCT(INDEX(Overzicht!$B$2:$E$35,MATCH(demand!AO$1,Overzicht!$B$2:$B$35,0),4),INDEX(Verdeelsleutels_percentage!$A:$AB,MATCH(demand!$C332,Verdeelsleutels_percentage!$C:$C,0),MATCH(INDEX(Overzicht!$B$1:$F$35,MATCH(demand!AO$1,Overzicht!$B:$B,0),5),Verdeelsleutels_percentage!$1:$1,0)))</f>
        <v>1.26737608018163E-2</v>
      </c>
    </row>
    <row r="333" spans="2:41">
      <c r="B333" t="str">
        <f>INDEX('ETLocal datasets'!B:C,MATCH(C333,'ETLocal datasets'!C:C,0),1)</f>
        <v>GM1700</v>
      </c>
      <c r="C333" t="str">
        <f>'ETLocal datasets'!C316</f>
        <v>Twenterand</v>
      </c>
      <c r="D333">
        <f t="shared" si="26"/>
        <v>3.8348778803723671E-2</v>
      </c>
      <c r="E333">
        <f t="shared" si="27"/>
        <v>0.11766939850244702</v>
      </c>
      <c r="F333">
        <f t="shared" si="28"/>
        <v>2.0530763423536741E-2</v>
      </c>
      <c r="G333">
        <f t="shared" si="29"/>
        <v>4.2234713328418438E-2</v>
      </c>
      <c r="H333">
        <f>PRODUCT(INDEX(Overzicht!$B$2:$E$35,MATCH(demand!H$1,Overzicht!$B$2:$B$35,0),4),INDEX(Verdeelsleutels_percentage!$A:$AB,MATCH(demand!$C333,Verdeelsleutels_percentage!$C:$C,0),MATCH(INDEX(Overzicht!$B$1:$F$35,MATCH(demand!H$1,Overzicht!$B:$B,0),5),Verdeelsleutels_percentage!$1:$1,0)))</f>
        <v>2.0530763423536741E-2</v>
      </c>
      <c r="I333">
        <f>PRODUCT(INDEX(Overzicht!$B$2:$E$35,MATCH(demand!I$1,Overzicht!$B$2:$B$35,0),4),INDEX(Verdeelsleutels_percentage!$A:$AB,MATCH(demand!$C333,Verdeelsleutels_percentage!$C:$C,0),MATCH(INDEX(Overzicht!$B$1:$F$35,MATCH(demand!I$1,Overzicht!$B:$B,0),5),Verdeelsleutels_percentage!$1:$1,0)))</f>
        <v>1.2265338087231993E-2</v>
      </c>
      <c r="J333">
        <f>PRODUCT(INDEX(Overzicht!$B$2:$E$35,MATCH(demand!J$1,Overzicht!$B$2:$B$35,0),4),INDEX(Verdeelsleutels_percentage!$A:$AB,MATCH(demand!$C333,Verdeelsleutels_percentage!$C:$C,0),MATCH(INDEX(Overzicht!$B$1:$F$35,MATCH(demand!J$1,Overzicht!$B:$B,0),5),Verdeelsleutels_percentage!$1:$1,0)))</f>
        <v>4.6927459253798265E-3</v>
      </c>
      <c r="K333">
        <f>PRODUCT(INDEX(Overzicht!$B$2:$E$35,MATCH(demand!K$1,Overzicht!$B$2:$B$35,0),4),INDEX(Verdeelsleutels_percentage!$A:$AB,MATCH(demand!$C333,Verdeelsleutels_percentage!$C:$C,0),MATCH(INDEX(Overzicht!$B$1:$F$35,MATCH(demand!K$1,Overzicht!$B:$B,0),5),Verdeelsleutels_percentage!$1:$1,0)))</f>
        <v>1.430956110177066E-3</v>
      </c>
      <c r="L333">
        <f>PRODUCT(INDEX(Overzicht!$B$2:$E$35,MATCH(demand!L$1,Overzicht!$B$2:$B$35,0),4),INDEX(Verdeelsleutels_percentage!$A:$AB,MATCH(demand!$C333,Verdeelsleutels_percentage!$C:$C,0),MATCH(INDEX(Overzicht!$B$1:$F$35,MATCH(demand!L$1,Overzicht!$B:$B,0),5),Verdeelsleutels_percentage!$1:$1,0)))</f>
        <v>7.0391188880697397E-3</v>
      </c>
      <c r="M333">
        <f>PRODUCT(INDEX(Overzicht!$B$2:$E$35,MATCH(demand!M$1,Overzicht!$B$2:$B$35,0),4),INDEX(Verdeelsleutels_percentage!$A:$AB,MATCH(demand!$C333,Verdeelsleutels_percentage!$C:$C,0),MATCH(INDEX(Overzicht!$B$1:$F$35,MATCH(demand!M$1,Overzicht!$B:$B,0),5),Verdeelsleutels_percentage!$1:$1,0)))</f>
        <v>1.0066146135724182E-2</v>
      </c>
      <c r="N333">
        <f>PRODUCT(INDEX(Overzicht!$B$2:$E$35,MATCH(demand!N$1,Overzicht!$B$2:$B$35,0),4),INDEX(Verdeelsleutels_percentage!$A:$AB,MATCH(demand!$C333,Verdeelsleutels_percentage!$C:$C,0),MATCH(INDEX(Overzicht!$B$1:$F$35,MATCH(demand!N$1,Overzicht!$B:$B,0),5),Verdeelsleutels_percentage!$1:$1,0)))</f>
        <v>4.3855677235934219E-2</v>
      </c>
      <c r="O333">
        <f>PRODUCT(INDEX(Overzicht!$B$2:$E$35,MATCH(demand!O$1,Overzicht!$B$2:$B$35,0),4),INDEX(Verdeelsleutels_percentage!$A:$AB,MATCH(demand!$C333,Verdeelsleutels_percentage!$C:$C,0),MATCH(INDEX(Overzicht!$B$1:$F$35,MATCH(demand!O$1,Overzicht!$B:$B,0),5),Verdeelsleutels_percentage!$1:$1,0)))</f>
        <v>0</v>
      </c>
      <c r="P333">
        <f>PRODUCT(INDEX(Overzicht!$B$2:$E$35,MATCH(demand!P$1,Overzicht!$B$2:$B$35,0),4),INDEX(Verdeelsleutels_percentage!$A:$AB,MATCH(demand!$C333,Verdeelsleutels_percentage!$C:$C,0),MATCH(INDEX(Overzicht!$B$1:$F$35,MATCH(demand!P$1,Overzicht!$B:$B,0),5),Verdeelsleutels_percentage!$1:$1,0)))</f>
        <v>1.0358017353230859E-4</v>
      </c>
      <c r="Q333">
        <f>PRODUCT(INDEX(Overzicht!$B$2:$E$35,MATCH(demand!Q$1,Overzicht!$B$2:$B$35,0),4),INDEX(Verdeelsleutels_percentage!$A:$AB,MATCH(demand!$C333,Verdeelsleutels_percentage!$C:$C,0),MATCH(INDEX(Overzicht!$B$1:$F$35,MATCH(demand!Q$1,Overzicht!$B:$B,0),5),Verdeelsleutels_percentage!$1:$1,0)))</f>
        <v>6.9657947329856799E-3</v>
      </c>
      <c r="R333">
        <f>PRODUCT(INDEX(Overzicht!$B$2:$E$35,MATCH(demand!R$1,Overzicht!$B$2:$B$35,0),4),INDEX(Verdeelsleutels_percentage!$A:$AB,MATCH(demand!$C333,Verdeelsleutels_percentage!$C:$C,0),MATCH(INDEX(Overzicht!$B$1:$F$35,MATCH(demand!R$1,Overzicht!$B:$B,0),5),Verdeelsleutels_percentage!$1:$1,0)))</f>
        <v>1.2465106364290164E-3</v>
      </c>
      <c r="S333">
        <f>PRODUCT(INDEX(Overzicht!$B$2:$E$35,MATCH(demand!S$1,Overzicht!$B$2:$B$35,0),4),INDEX(Verdeelsleutels_percentage!$A:$AB,MATCH(demand!$C333,Verdeelsleutels_percentage!$C:$C,0),MATCH(INDEX(Overzicht!$B$1:$F$35,MATCH(demand!S$1,Overzicht!$B:$B,0),5),Verdeelsleutels_percentage!$1:$1,0)))</f>
        <v>9.5810229309838124E-3</v>
      </c>
      <c r="T333">
        <f>PRODUCT(INDEX(Overzicht!$B$2:$E$35,MATCH(demand!T$1,Overzicht!$B$2:$B$35,0),4),INDEX(Verdeelsleutels_percentage!$A:$AB,MATCH(demand!$C333,Verdeelsleutels_percentage!$C:$C,0),MATCH(INDEX(Overzicht!$B$1:$F$35,MATCH(demand!T$1,Overzicht!$B:$B,0),5),Verdeelsleutels_percentage!$1:$1,0)))</f>
        <v>7.8212432089663775E-3</v>
      </c>
      <c r="U333">
        <f>PRODUCT(INDEX(Overzicht!$B$2:$E$35,MATCH(demand!U$1,Overzicht!$B$2:$B$35,0),4),INDEX(Verdeelsleutels_percentage!$A:$AB,MATCH(demand!$C333,Verdeelsleutels_percentage!$C:$C,0),MATCH(INDEX(Overzicht!$B$1:$F$35,MATCH(demand!U$1,Overzicht!$B:$B,0),5),Verdeelsleutels_percentage!$1:$1,0)))</f>
        <v>2.444138502801993E-2</v>
      </c>
      <c r="V333">
        <f>PRODUCT(INDEX(Overzicht!$B$2:$E$35,MATCH(demand!V$1,Overzicht!$B$2:$B$35,0),4),INDEX(Verdeelsleutels_percentage!$A:$AB,MATCH(demand!$C333,Verdeelsleutels_percentage!$C:$C,0),MATCH(INDEX(Overzicht!$B$1:$F$35,MATCH(demand!V$1,Overzicht!$B:$B,0),5),Verdeelsleutels_percentage!$1:$1,0)))</f>
        <v>2.1508418824657538E-3</v>
      </c>
      <c r="W333">
        <f>PRODUCT(INDEX(Overzicht!$B$2:$E$35,MATCH(demand!W$1,Overzicht!$B$2:$B$35,0),4),INDEX(Verdeelsleutels_percentage!$A:$AB,MATCH(demand!$C333,Verdeelsleutels_percentage!$C:$C,0),MATCH(INDEX(Overzicht!$B$1:$F$35,MATCH(demand!W$1,Overzicht!$B:$B,0),5),Verdeelsleutels_percentage!$1:$1,0)))</f>
        <v>2.3463729626899132E-2</v>
      </c>
      <c r="X333">
        <f>PRODUCT(INDEX(Overzicht!$B$2:$E$35,MATCH(demand!X$1,Overzicht!$B$2:$B$35,0),4),INDEX(Verdeelsleutels_percentage!$A:$AB,MATCH(demand!$C333,Verdeelsleutels_percentage!$C:$C,0),MATCH(INDEX(Overzicht!$B$1:$F$35,MATCH(demand!X$1,Overzicht!$B:$B,0),5),Verdeelsleutels_percentage!$1:$1,0)))</f>
        <v>2.9730125706918273E-3</v>
      </c>
      <c r="Y333">
        <f>PRODUCT(INDEX(Overzicht!$B$2:$E$35,MATCH(demand!Y$1,Overzicht!$B$2:$B$35,0),4),INDEX(Verdeelsleutels_percentage!$A:$AB,MATCH(demand!$C333,Verdeelsleutels_percentage!$C:$C,0),MATCH(INDEX(Overzicht!$B$1:$F$35,MATCH(demand!Y$1,Overzicht!$B:$B,0),5),Verdeelsleutels_percentage!$1:$1,0)))</f>
        <v>3.0348962155186407E-6</v>
      </c>
      <c r="Z333">
        <f>PRODUCT(INDEX(Overzicht!$B$2:$E$35,MATCH(demand!Z$1,Overzicht!$B$2:$B$35,0),4),INDEX(Verdeelsleutels_percentage!$A:$AB,MATCH(demand!$C333,Verdeelsleutels_percentage!$C:$C,0),MATCH(INDEX(Overzicht!$B$1:$F$35,MATCH(demand!Z$1,Overzicht!$B:$B,0),5),Verdeelsleutels_percentage!$1:$1,0)))</f>
        <v>0</v>
      </c>
      <c r="AA333">
        <f>PRODUCT(INDEX(Overzicht!$B$2:$E$35,MATCH(demand!AA$1,Overzicht!$B$2:$B$35,0),4),INDEX(Verdeelsleutels_percentage!$A:$AB,MATCH(demand!$C333,Verdeelsleutels_percentage!$C:$C,0),MATCH(INDEX(Overzicht!$B$1:$F$35,MATCH(demand!AA$1,Overzicht!$B:$B,0),5),Verdeelsleutels_percentage!$1:$1,0)))</f>
        <v>7.0991724339617324E-5</v>
      </c>
      <c r="AB333">
        <f>PRODUCT(INDEX(Overzicht!$B$2:$E$35,MATCH(demand!AB$1,Overzicht!$B$2:$B$35,0),4),INDEX(Verdeelsleutels_percentage!$A:$AB,MATCH(demand!$C333,Verdeelsleutels_percentage!$C:$C,0),MATCH(INDEX(Overzicht!$B$1:$F$35,MATCH(demand!AB$1,Overzicht!$B:$B,0),5),Verdeelsleutels_percentage!$1:$1,0)))</f>
        <v>8.7273798708266941E-3</v>
      </c>
      <c r="AC333">
        <f>PRODUCT(INDEX(Overzicht!$B$2:$E$35,MATCH(demand!AC$1,Overzicht!$B$2:$B$35,0),4),INDEX(Verdeelsleutels_percentage!$A:$AB,MATCH(demand!$C333,Verdeelsleutels_percentage!$C:$C,0),MATCH(INDEX(Overzicht!$B$1:$F$35,MATCH(demand!AC$1,Overzicht!$B:$B,0),5),Verdeelsleutels_percentage!$1:$1,0)))</f>
        <v>6.5481458584857981E-4</v>
      </c>
      <c r="AD333">
        <f>PRODUCT(INDEX(Overzicht!$B$2:$E$35,MATCH(demand!AD$1,Overzicht!$B$2:$B$35,0),4),INDEX(Verdeelsleutels_percentage!$A:$AB,MATCH(demand!$C333,Verdeelsleutels_percentage!$C:$C,0),MATCH(INDEX(Overzicht!$B$1:$F$35,MATCH(demand!AD$1,Overzicht!$B:$B,0),5),Verdeelsleutels_percentage!$1:$1,0)))</f>
        <v>0</v>
      </c>
      <c r="AE333">
        <f>PRODUCT(INDEX(Overzicht!$B$2:$E$35,MATCH(demand!AE$1,Overzicht!$B$2:$B$35,0),4),INDEX(Verdeelsleutels_percentage!$A:$AB,MATCH(demand!$C333,Verdeelsleutels_percentage!$C:$C,0),MATCH(INDEX(Overzicht!$B$1:$F$35,MATCH(demand!AE$1,Overzicht!$B:$B,0),5),Verdeelsleutels_percentage!$1:$1,0)))</f>
        <v>0</v>
      </c>
      <c r="AF333">
        <f>PRODUCT(INDEX(Overzicht!$B$2:$E$35,MATCH(demand!AF$1,Overzicht!$B$2:$B$35,0),4),INDEX(Verdeelsleutels_percentage!$A:$AB,MATCH(demand!$C333,Verdeelsleutels_percentage!$C:$C,0),MATCH(INDEX(Overzicht!$B$1:$F$35,MATCH(demand!AF$1,Overzicht!$B:$B,0),5),Verdeelsleutels_percentage!$1:$1,0)))</f>
        <v>0</v>
      </c>
      <c r="AG333">
        <f>PRODUCT(INDEX(Overzicht!$B$2:$E$35,MATCH(demand!AG$1,Overzicht!$B$2:$B$35,0),4),INDEX(Verdeelsleutels_percentage!$A:$AB,MATCH(demand!$C333,Verdeelsleutels_percentage!$C:$C,0),MATCH(INDEX(Overzicht!$B$1:$F$35,MATCH(demand!AG$1,Overzicht!$B:$B,0),5),Verdeelsleutels_percentage!$1:$1,0)))</f>
        <v>0</v>
      </c>
      <c r="AH333">
        <f>PRODUCT(INDEX(Overzicht!$B$2:$E$35,MATCH(demand!AH$1,Overzicht!$B$2:$B$35,0),4),INDEX(Verdeelsleutels_percentage!$A:$AB,MATCH(demand!$C333,Verdeelsleutels_percentage!$C:$C,0),MATCH(INDEX(Overzicht!$B$1:$F$35,MATCH(demand!AH$1,Overzicht!$B:$B,0),5),Verdeelsleutels_percentage!$1:$1,0)))</f>
        <v>9.2289241641502532E-4</v>
      </c>
      <c r="AI333">
        <f>PRODUCT(INDEX(Overzicht!$B$2:$E$35,MATCH(demand!AI$1,Overzicht!$B$2:$B$35,0),4),INDEX(Verdeelsleutels_percentage!$A:$AB,MATCH(demand!$C333,Verdeelsleutels_percentage!$C:$C,0),MATCH(INDEX(Overzicht!$B$1:$F$35,MATCH(demand!AI$1,Overzicht!$B:$B,0),5),Verdeelsleutels_percentage!$1:$1,0)))</f>
        <v>1.4198344867923465E-4</v>
      </c>
      <c r="AJ333">
        <f>PRODUCT(INDEX(Overzicht!$B$2:$E$35,MATCH(demand!AJ$1,Overzicht!$B$2:$B$35,0),4),INDEX(Verdeelsleutels_percentage!$A:$AB,MATCH(demand!$C333,Verdeelsleutels_percentage!$C:$C,0),MATCH(INDEX(Overzicht!$B$1:$F$35,MATCH(demand!AJ$1,Overzicht!$B:$B,0),5),Verdeelsleutels_percentage!$1:$1,0)))</f>
        <v>0</v>
      </c>
      <c r="AK333">
        <f>PRODUCT(INDEX(Overzicht!$B$2:$E$35,MATCH(demand!AK$1,Overzicht!$B$2:$B$35,0),4),INDEX(Verdeelsleutels_percentage!$A:$AB,MATCH(demand!$C333,Verdeelsleutels_percentage!$C:$C,0),MATCH(INDEX(Overzicht!$B$1:$F$35,MATCH(demand!AK$1,Overzicht!$B:$B,0),5),Verdeelsleutels_percentage!$1:$1,0)))</f>
        <v>3.050284851496887E-4</v>
      </c>
      <c r="AL333">
        <f>PRODUCT(INDEX(Overzicht!$B$2:$E$35,MATCH(demand!AL$1,Overzicht!$B$2:$B$35,0),4),INDEX(Verdeelsleutels_percentage!$A:$AB,MATCH(demand!$C333,Verdeelsleutels_percentage!$C:$C,0),MATCH(INDEX(Overzicht!$B$1:$F$35,MATCH(demand!AL$1,Overzicht!$B:$B,0),5),Verdeelsleutels_percentage!$1:$1,0)))</f>
        <v>3.9106216044831887E-3</v>
      </c>
      <c r="AM333">
        <f>PRODUCT(INDEX(Overzicht!$B$2:$E$35,MATCH(demand!AM$1,Overzicht!$B$2:$B$35,0),4),INDEX(Verdeelsleutels_percentage!$A:$AB,MATCH(demand!$C333,Verdeelsleutels_percentage!$C:$C,0),MATCH(INDEX(Overzicht!$B$1:$F$35,MATCH(demand!AM$1,Overzicht!$B:$B,0),5),Verdeelsleutels_percentage!$1:$1,0)))</f>
        <v>7.8212432089663775E-3</v>
      </c>
      <c r="AN333">
        <f>PRODUCT(INDEX(Overzicht!$B$2:$E$35,MATCH(demand!AN$1,Overzicht!$B$2:$B$35,0),4),INDEX(Verdeelsleutels_percentage!$A:$AB,MATCH(demand!$C333,Verdeelsleutels_percentage!$C:$C,0),MATCH(INDEX(Overzicht!$B$1:$F$35,MATCH(demand!AN$1,Overzicht!$B:$B,0),5),Verdeelsleutels_percentage!$1:$1,0)))</f>
        <v>3.9106216044831887E-3</v>
      </c>
      <c r="AO333">
        <f>PRODUCT(INDEX(Overzicht!$B$2:$E$35,MATCH(demand!AO$1,Overzicht!$B$2:$B$35,0),4),INDEX(Verdeelsleutels_percentage!$A:$AB,MATCH(demand!$C333,Verdeelsleutels_percentage!$C:$C,0),MATCH(INDEX(Overzicht!$B$1:$F$35,MATCH(demand!AO$1,Overzicht!$B:$B,0),5),Verdeelsleutels_percentage!$1:$1,0)))</f>
        <v>1.3687175615691161E-2</v>
      </c>
    </row>
    <row r="334" spans="2:41">
      <c r="B334" t="str">
        <f>INDEX('ETLocal datasets'!B:C,MATCH(C334,'ETLocal datasets'!C:C,0),1)</f>
        <v>GM1701</v>
      </c>
      <c r="C334" t="str">
        <f>'ETLocal datasets'!C317</f>
        <v>Westerveld</v>
      </c>
      <c r="D334">
        <f t="shared" si="26"/>
        <v>5.2824674297018245E-2</v>
      </c>
      <c r="E334">
        <f t="shared" si="27"/>
        <v>0.10875298884496679</v>
      </c>
      <c r="F334">
        <f t="shared" si="28"/>
        <v>1.1755125790677938E-2</v>
      </c>
      <c r="G334">
        <f t="shared" si="29"/>
        <v>2.4181973055108899E-2</v>
      </c>
      <c r="H334">
        <f>PRODUCT(INDEX(Overzicht!$B$2:$E$35,MATCH(demand!H$1,Overzicht!$B$2:$B$35,0),4),INDEX(Verdeelsleutels_percentage!$A:$AB,MATCH(demand!$C334,Verdeelsleutels_percentage!$C:$C,0),MATCH(INDEX(Overzicht!$B$1:$F$35,MATCH(demand!H$1,Overzicht!$B:$B,0),5),Verdeelsleutels_percentage!$1:$1,0)))</f>
        <v>1.1755125790677938E-2</v>
      </c>
      <c r="I334">
        <f>PRODUCT(INDEX(Overzicht!$B$2:$E$35,MATCH(demand!I$1,Overzicht!$B$2:$B$35,0),4),INDEX(Verdeelsleutels_percentage!$A:$AB,MATCH(demand!$C334,Verdeelsleutels_percentage!$C:$C,0),MATCH(INDEX(Overzicht!$B$1:$F$35,MATCH(demand!I$1,Overzicht!$B:$B,0),5),Verdeelsleutels_percentage!$1:$1,0)))</f>
        <v>1.7478184773170403E-2</v>
      </c>
      <c r="J334">
        <f>PRODUCT(INDEX(Overzicht!$B$2:$E$35,MATCH(demand!J$1,Overzicht!$B$2:$B$35,0),4),INDEX(Verdeelsleutels_percentage!$A:$AB,MATCH(demand!$C334,Verdeelsleutels_percentage!$C:$C,0),MATCH(INDEX(Overzicht!$B$1:$F$35,MATCH(demand!J$1,Overzicht!$B:$B,0),5),Verdeelsleutels_percentage!$1:$1,0)))</f>
        <v>2.6868858950121E-3</v>
      </c>
      <c r="K334">
        <f>PRODUCT(INDEX(Overzicht!$B$2:$E$35,MATCH(demand!K$1,Overzicht!$B$2:$B$35,0),4),INDEX(Verdeelsleutels_percentage!$A:$AB,MATCH(demand!$C334,Verdeelsleutels_percentage!$C:$C,0),MATCH(INDEX(Overzicht!$B$1:$F$35,MATCH(demand!K$1,Overzicht!$B:$B,0),5),Verdeelsleutels_percentage!$1:$1,0)))</f>
        <v>2.0391215568698806E-3</v>
      </c>
      <c r="L334">
        <f>PRODUCT(INDEX(Overzicht!$B$2:$E$35,MATCH(demand!L$1,Overzicht!$B$2:$B$35,0),4),INDEX(Verdeelsleutels_percentage!$A:$AB,MATCH(demand!$C334,Verdeelsleutels_percentage!$C:$C,0),MATCH(INDEX(Overzicht!$B$1:$F$35,MATCH(demand!L$1,Overzicht!$B:$B,0),5),Verdeelsleutels_percentage!$1:$1,0)))</f>
        <v>4.0303288425181504E-3</v>
      </c>
      <c r="M334">
        <f>PRODUCT(INDEX(Overzicht!$B$2:$E$35,MATCH(demand!M$1,Overzicht!$B$2:$B$35,0),4),INDEX(Verdeelsleutels_percentage!$A:$AB,MATCH(demand!$C334,Verdeelsleutels_percentage!$C:$C,0),MATCH(INDEX(Overzicht!$B$1:$F$35,MATCH(demand!M$1,Overzicht!$B:$B,0),5),Verdeelsleutels_percentage!$1:$1,0)))</f>
        <v>1.6098747687471906E-2</v>
      </c>
      <c r="N334">
        <f>PRODUCT(INDEX(Overzicht!$B$2:$E$35,MATCH(demand!N$1,Overzicht!$B$2:$B$35,0),4),INDEX(Verdeelsleutels_percentage!$A:$AB,MATCH(demand!$C334,Verdeelsleutels_percentage!$C:$C,0),MATCH(INDEX(Overzicht!$B$1:$F$35,MATCH(demand!N$1,Overzicht!$B:$B,0),5),Verdeelsleutels_percentage!$1:$1,0)))</f>
        <v>2.1988285427126438E-2</v>
      </c>
      <c r="O334">
        <f>PRODUCT(INDEX(Overzicht!$B$2:$E$35,MATCH(demand!O$1,Overzicht!$B$2:$B$35,0),4),INDEX(Verdeelsleutels_percentage!$A:$AB,MATCH(demand!$C334,Verdeelsleutels_percentage!$C:$C,0),MATCH(INDEX(Overzicht!$B$1:$F$35,MATCH(demand!O$1,Overzicht!$B:$B,0),5),Verdeelsleutels_percentage!$1:$1,0)))</f>
        <v>0</v>
      </c>
      <c r="P334">
        <f>PRODUCT(INDEX(Overzicht!$B$2:$E$35,MATCH(demand!P$1,Overzicht!$B$2:$B$35,0),4),INDEX(Verdeelsleutels_percentage!$A:$AB,MATCH(demand!$C334,Verdeelsleutels_percentage!$C:$C,0),MATCH(INDEX(Overzicht!$B$1:$F$35,MATCH(demand!P$1,Overzicht!$B:$B,0),5),Verdeelsleutels_percentage!$1:$1,0)))</f>
        <v>2.7010140945027839E-3</v>
      </c>
      <c r="Q334">
        <f>PRODUCT(INDEX(Overzicht!$B$2:$E$35,MATCH(demand!Q$1,Overzicht!$B$2:$B$35,0),4),INDEX(Verdeelsleutels_percentage!$A:$AB,MATCH(demand!$C334,Verdeelsleutels_percentage!$C:$C,0),MATCH(INDEX(Overzicht!$B$1:$F$35,MATCH(demand!Q$1,Overzicht!$B:$B,0),5),Verdeelsleutels_percentage!$1:$1,0)))</f>
        <v>3.9883462504085856E-3</v>
      </c>
      <c r="R334">
        <f>PRODUCT(INDEX(Overzicht!$B$2:$E$35,MATCH(demand!R$1,Overzicht!$B$2:$B$35,0),4),INDEX(Verdeelsleutels_percentage!$A:$AB,MATCH(demand!$C334,Verdeelsleutels_percentage!$C:$C,0),MATCH(INDEX(Overzicht!$B$1:$F$35,MATCH(demand!R$1,Overzicht!$B:$B,0),5),Verdeelsleutels_percentage!$1:$1,0)))</f>
        <v>7.1370406586258905E-4</v>
      </c>
      <c r="S334">
        <f>PRODUCT(INDEX(Overzicht!$B$2:$E$35,MATCH(demand!S$1,Overzicht!$B$2:$B$35,0),4),INDEX(Verdeelsleutels_percentage!$A:$AB,MATCH(demand!$C334,Verdeelsleutels_percentage!$C:$C,0),MATCH(INDEX(Overzicht!$B$1:$F$35,MATCH(demand!S$1,Overzicht!$B:$B,0),5),Verdeelsleutels_percentage!$1:$1,0)))</f>
        <v>5.485725368983038E-3</v>
      </c>
      <c r="T334">
        <f>PRODUCT(INDEX(Overzicht!$B$2:$E$35,MATCH(demand!T$1,Overzicht!$B$2:$B$35,0),4),INDEX(Verdeelsleutels_percentage!$A:$AB,MATCH(demand!$C334,Verdeelsleutels_percentage!$C:$C,0),MATCH(INDEX(Overzicht!$B$1:$F$35,MATCH(demand!T$1,Overzicht!$B:$B,0),5),Verdeelsleutels_percentage!$1:$1,0)))</f>
        <v>4.4781431583535E-3</v>
      </c>
      <c r="U334">
        <f>PRODUCT(INDEX(Overzicht!$B$2:$E$35,MATCH(demand!U$1,Overzicht!$B$2:$B$35,0),4),INDEX(Verdeelsleutels_percentage!$A:$AB,MATCH(demand!$C334,Verdeelsleutels_percentage!$C:$C,0),MATCH(INDEX(Overzicht!$B$1:$F$35,MATCH(demand!U$1,Overzicht!$B:$B,0),5),Verdeelsleutels_percentage!$1:$1,0)))</f>
        <v>1.3994197369854687E-2</v>
      </c>
      <c r="V334">
        <f>PRODUCT(INDEX(Overzicht!$B$2:$E$35,MATCH(demand!V$1,Overzicht!$B$2:$B$35,0),4),INDEX(Verdeelsleutels_percentage!$A:$AB,MATCH(demand!$C334,Verdeelsleutels_percentage!$C:$C,0),MATCH(INDEX(Overzicht!$B$1:$F$35,MATCH(demand!V$1,Overzicht!$B:$B,0),5),Verdeelsleutels_percentage!$1:$1,0)))</f>
        <v>1.2314893685472126E-3</v>
      </c>
      <c r="W334">
        <f>PRODUCT(INDEX(Overzicht!$B$2:$E$35,MATCH(demand!W$1,Overzicht!$B$2:$B$35,0),4),INDEX(Verdeelsleutels_percentage!$A:$AB,MATCH(demand!$C334,Verdeelsleutels_percentage!$C:$C,0),MATCH(INDEX(Overzicht!$B$1:$F$35,MATCH(demand!W$1,Overzicht!$B:$B,0),5),Verdeelsleutels_percentage!$1:$1,0)))</f>
        <v>1.3434429475060499E-2</v>
      </c>
      <c r="X334">
        <f>PRODUCT(INDEX(Overzicht!$B$2:$E$35,MATCH(demand!X$1,Overzicht!$B$2:$B$35,0),4),INDEX(Verdeelsleutels_percentage!$A:$AB,MATCH(demand!$C334,Verdeelsleutels_percentage!$C:$C,0),MATCH(INDEX(Overzicht!$B$1:$F$35,MATCH(demand!X$1,Overzicht!$B:$B,0),5),Verdeelsleutels_percentage!$1:$1,0)))</f>
        <v>3.9105693439212351E-2</v>
      </c>
      <c r="Y334">
        <f>PRODUCT(INDEX(Overzicht!$B$2:$E$35,MATCH(demand!Y$1,Overzicht!$B$2:$B$35,0),4),INDEX(Verdeelsleutels_percentage!$A:$AB,MATCH(demand!$C334,Verdeelsleutels_percentage!$C:$C,0),MATCH(INDEX(Overzicht!$B$1:$F$35,MATCH(demand!Y$1,Overzicht!$B:$B,0),5),Verdeelsleutels_percentage!$1:$1,0)))</f>
        <v>5.9241265884934916E-6</v>
      </c>
      <c r="Z334">
        <f>PRODUCT(INDEX(Overzicht!$B$2:$E$35,MATCH(demand!Z$1,Overzicht!$B$2:$B$35,0),4),INDEX(Verdeelsleutels_percentage!$A:$AB,MATCH(demand!$C334,Verdeelsleutels_percentage!$C:$C,0),MATCH(INDEX(Overzicht!$B$1:$F$35,MATCH(demand!Z$1,Overzicht!$B:$B,0),5),Verdeelsleutels_percentage!$1:$1,0)))</f>
        <v>0</v>
      </c>
      <c r="AA334">
        <f>PRODUCT(INDEX(Overzicht!$B$2:$E$35,MATCH(demand!AA$1,Overzicht!$B$2:$B$35,0),4),INDEX(Verdeelsleutels_percentage!$A:$AB,MATCH(demand!$C334,Verdeelsleutels_percentage!$C:$C,0),MATCH(INDEX(Overzicht!$B$1:$F$35,MATCH(demand!AA$1,Overzicht!$B:$B,0),5),Verdeelsleutels_percentage!$1:$1,0)))</f>
        <v>1.3857606054955537E-4</v>
      </c>
      <c r="AB334">
        <f>PRODUCT(INDEX(Overzicht!$B$2:$E$35,MATCH(demand!AB$1,Overzicht!$B$2:$B$35,0),4),INDEX(Verdeelsleutels_percentage!$A:$AB,MATCH(demand!$C334,Verdeelsleutels_percentage!$C:$C,0),MATCH(INDEX(Overzicht!$B$1:$F$35,MATCH(demand!AB$1,Overzicht!$B:$B,0),5),Verdeelsleutels_percentage!$1:$1,0)))</f>
        <v>1.179733271518126E-2</v>
      </c>
      <c r="AC334">
        <f>PRODUCT(INDEX(Overzicht!$B$2:$E$35,MATCH(demand!AC$1,Overzicht!$B$2:$B$35,0),4),INDEX(Verdeelsleutels_percentage!$A:$AB,MATCH(demand!$C334,Verdeelsleutels_percentage!$C:$C,0),MATCH(INDEX(Overzicht!$B$1:$F$35,MATCH(demand!AC$1,Overzicht!$B:$B,0),5),Verdeelsleutels_percentage!$1:$1,0)))</f>
        <v>5.3171811865757824E-3</v>
      </c>
      <c r="AD334">
        <f>PRODUCT(INDEX(Overzicht!$B$2:$E$35,MATCH(demand!AD$1,Overzicht!$B$2:$B$35,0),4),INDEX(Verdeelsleutels_percentage!$A:$AB,MATCH(demand!$C334,Verdeelsleutels_percentage!$C:$C,0),MATCH(INDEX(Overzicht!$B$1:$F$35,MATCH(demand!AD$1,Overzicht!$B:$B,0),5),Verdeelsleutels_percentage!$1:$1,0)))</f>
        <v>0</v>
      </c>
      <c r="AE334">
        <f>PRODUCT(INDEX(Overzicht!$B$2:$E$35,MATCH(demand!AE$1,Overzicht!$B$2:$B$35,0),4),INDEX(Verdeelsleutels_percentage!$A:$AB,MATCH(demand!$C334,Verdeelsleutels_percentage!$C:$C,0),MATCH(INDEX(Overzicht!$B$1:$F$35,MATCH(demand!AE$1,Overzicht!$B:$B,0),5),Verdeelsleutels_percentage!$1:$1,0)))</f>
        <v>0</v>
      </c>
      <c r="AF334">
        <f>PRODUCT(INDEX(Overzicht!$B$2:$E$35,MATCH(demand!AF$1,Overzicht!$B$2:$B$35,0),4),INDEX(Verdeelsleutels_percentage!$A:$AB,MATCH(demand!$C334,Verdeelsleutels_percentage!$C:$C,0),MATCH(INDEX(Overzicht!$B$1:$F$35,MATCH(demand!AF$1,Overzicht!$B:$B,0),5),Verdeelsleutels_percentage!$1:$1,0)))</f>
        <v>0</v>
      </c>
      <c r="AG334">
        <f>PRODUCT(INDEX(Overzicht!$B$2:$E$35,MATCH(demand!AG$1,Overzicht!$B$2:$B$35,0),4),INDEX(Verdeelsleutels_percentage!$A:$AB,MATCH(demand!$C334,Verdeelsleutels_percentage!$C:$C,0),MATCH(INDEX(Overzicht!$B$1:$F$35,MATCH(demand!AG$1,Overzicht!$B:$B,0),5),Verdeelsleutels_percentage!$1:$1,0)))</f>
        <v>0</v>
      </c>
      <c r="AH334">
        <f>PRODUCT(INDEX(Overzicht!$B$2:$E$35,MATCH(demand!AH$1,Overzicht!$B$2:$B$35,0),4),INDEX(Verdeelsleutels_percentage!$A:$AB,MATCH(demand!$C334,Verdeelsleutels_percentage!$C:$C,0),MATCH(INDEX(Overzicht!$B$1:$F$35,MATCH(demand!AH$1,Overzicht!$B:$B,0),5),Verdeelsleutels_percentage!$1:$1,0)))</f>
        <v>1.8014887871442198E-3</v>
      </c>
      <c r="AI334">
        <f>PRODUCT(INDEX(Overzicht!$B$2:$E$35,MATCH(demand!AI$1,Overzicht!$B$2:$B$35,0),4),INDEX(Verdeelsleutels_percentage!$A:$AB,MATCH(demand!$C334,Verdeelsleutels_percentage!$C:$C,0),MATCH(INDEX(Overzicht!$B$1:$F$35,MATCH(demand!AI$1,Overzicht!$B:$B,0),5),Verdeelsleutels_percentage!$1:$1,0)))</f>
        <v>2.7715212109911074E-4</v>
      </c>
      <c r="AJ334">
        <f>PRODUCT(INDEX(Overzicht!$B$2:$E$35,MATCH(demand!AJ$1,Overzicht!$B$2:$B$35,0),4),INDEX(Verdeelsleutels_percentage!$A:$AB,MATCH(demand!$C334,Verdeelsleutels_percentage!$C:$C,0),MATCH(INDEX(Overzicht!$B$1:$F$35,MATCH(demand!AJ$1,Overzicht!$B:$B,0),5),Verdeelsleutels_percentage!$1:$1,0)))</f>
        <v>0</v>
      </c>
      <c r="AK334">
        <f>PRODUCT(INDEX(Overzicht!$B$2:$E$35,MATCH(demand!AK$1,Overzicht!$B$2:$B$35,0),4),INDEX(Verdeelsleutels_percentage!$A:$AB,MATCH(demand!$C334,Verdeelsleutels_percentage!$C:$C,0),MATCH(INDEX(Overzicht!$B$1:$F$35,MATCH(demand!AK$1,Overzicht!$B:$B,0),5),Verdeelsleutels_percentage!$1:$1,0)))</f>
        <v>1.7464758317578649E-4</v>
      </c>
      <c r="AL334">
        <f>PRODUCT(INDEX(Overzicht!$B$2:$E$35,MATCH(demand!AL$1,Overzicht!$B$2:$B$35,0),4),INDEX(Verdeelsleutels_percentage!$A:$AB,MATCH(demand!$C334,Verdeelsleutels_percentage!$C:$C,0),MATCH(INDEX(Overzicht!$B$1:$F$35,MATCH(demand!AL$1,Overzicht!$B:$B,0),5),Verdeelsleutels_percentage!$1:$1,0)))</f>
        <v>2.23907157917675E-3</v>
      </c>
      <c r="AM334">
        <f>PRODUCT(INDEX(Overzicht!$B$2:$E$35,MATCH(demand!AM$1,Overzicht!$B$2:$B$35,0),4),INDEX(Verdeelsleutels_percentage!$A:$AB,MATCH(demand!$C334,Verdeelsleutels_percentage!$C:$C,0),MATCH(INDEX(Overzicht!$B$1:$F$35,MATCH(demand!AM$1,Overzicht!$B:$B,0),5),Verdeelsleutels_percentage!$1:$1,0)))</f>
        <v>4.4781431583535E-3</v>
      </c>
      <c r="AN334">
        <f>PRODUCT(INDEX(Overzicht!$B$2:$E$35,MATCH(demand!AN$1,Overzicht!$B$2:$B$35,0),4),INDEX(Verdeelsleutels_percentage!$A:$AB,MATCH(demand!$C334,Verdeelsleutels_percentage!$C:$C,0),MATCH(INDEX(Overzicht!$B$1:$F$35,MATCH(demand!AN$1,Overzicht!$B:$B,0),5),Verdeelsleutels_percentage!$1:$1,0)))</f>
        <v>2.23907157917675E-3</v>
      </c>
      <c r="AO334">
        <f>PRODUCT(INDEX(Overzicht!$B$2:$E$35,MATCH(demand!AO$1,Overzicht!$B$2:$B$35,0),4),INDEX(Verdeelsleutels_percentage!$A:$AB,MATCH(demand!$C334,Verdeelsleutels_percentage!$C:$C,0),MATCH(INDEX(Overzicht!$B$1:$F$35,MATCH(demand!AO$1,Overzicht!$B:$B,0),5),Verdeelsleutels_percentage!$1:$1,0)))</f>
        <v>7.8367505271186248E-3</v>
      </c>
    </row>
    <row r="335" spans="2:41">
      <c r="B335" t="str">
        <f>INDEX('ETLocal datasets'!B:C,MATCH(C335,'ETLocal datasets'!C:C,0),1)</f>
        <v>GM1702</v>
      </c>
      <c r="C335" t="str">
        <f>'ETLocal datasets'!C318</f>
        <v>Sint Anthonis</v>
      </c>
      <c r="D335">
        <f t="shared" si="26"/>
        <v>7.6738743698839693E-2</v>
      </c>
      <c r="E335">
        <f t="shared" si="27"/>
        <v>8.2816976733379524E-2</v>
      </c>
      <c r="F335">
        <f t="shared" si="28"/>
        <v>7.0513742984602097E-3</v>
      </c>
      <c r="G335">
        <f t="shared" si="29"/>
        <v>1.4505684271118147E-2</v>
      </c>
      <c r="H335">
        <f>PRODUCT(INDEX(Overzicht!$B$2:$E$35,MATCH(demand!H$1,Overzicht!$B$2:$B$35,0),4),INDEX(Verdeelsleutels_percentage!$A:$AB,MATCH(demand!$C335,Verdeelsleutels_percentage!$C:$C,0),MATCH(INDEX(Overzicht!$B$1:$F$35,MATCH(demand!H$1,Overzicht!$B:$B,0),5),Verdeelsleutels_percentage!$1:$1,0)))</f>
        <v>7.0513742984602097E-3</v>
      </c>
      <c r="I335">
        <f>PRODUCT(INDEX(Overzicht!$B$2:$E$35,MATCH(demand!I$1,Overzicht!$B$2:$B$35,0),4),INDEX(Verdeelsleutels_percentage!$A:$AB,MATCH(demand!$C335,Verdeelsleutels_percentage!$C:$C,0),MATCH(INDEX(Overzicht!$B$1:$F$35,MATCH(demand!I$1,Overzicht!$B:$B,0),5),Verdeelsleutels_percentage!$1:$1,0)))</f>
        <v>2.4365484536093496E-2</v>
      </c>
      <c r="J335">
        <f>PRODUCT(INDEX(Overzicht!$B$2:$E$35,MATCH(demand!J$1,Overzicht!$B$2:$B$35,0),4),INDEX(Verdeelsleutels_percentage!$A:$AB,MATCH(demand!$C335,Verdeelsleutels_percentage!$C:$C,0),MATCH(INDEX(Overzicht!$B$1:$F$35,MATCH(demand!J$1,Overzicht!$B:$B,0),5),Verdeelsleutels_percentage!$1:$1,0)))</f>
        <v>1.6117426967909051E-3</v>
      </c>
      <c r="K335">
        <f>PRODUCT(INDEX(Overzicht!$B$2:$E$35,MATCH(demand!K$1,Overzicht!$B$2:$B$35,0),4),INDEX(Verdeelsleutels_percentage!$A:$AB,MATCH(demand!$C335,Verdeelsleutels_percentage!$C:$C,0),MATCH(INDEX(Overzicht!$B$1:$F$35,MATCH(demand!K$1,Overzicht!$B:$B,0),5),Verdeelsleutels_percentage!$1:$1,0)))</f>
        <v>2.8426398625442414E-3</v>
      </c>
      <c r="L335">
        <f>PRODUCT(INDEX(Overzicht!$B$2:$E$35,MATCH(demand!L$1,Overzicht!$B$2:$B$35,0),4),INDEX(Verdeelsleutels_percentage!$A:$AB,MATCH(demand!$C335,Verdeelsleutels_percentage!$C:$C,0),MATCH(INDEX(Overzicht!$B$1:$F$35,MATCH(demand!L$1,Overzicht!$B:$B,0),5),Verdeelsleutels_percentage!$1:$1,0)))</f>
        <v>2.4176140451863579E-3</v>
      </c>
      <c r="M335">
        <f>PRODUCT(INDEX(Overzicht!$B$2:$E$35,MATCH(demand!M$1,Overzicht!$B$2:$B$35,0),4),INDEX(Verdeelsleutels_percentage!$A:$AB,MATCH(demand!$C335,Verdeelsleutels_percentage!$C:$C,0),MATCH(INDEX(Overzicht!$B$1:$F$35,MATCH(demand!M$1,Overzicht!$B:$B,0),5),Verdeelsleutels_percentage!$1:$1,0)))</f>
        <v>2.6251763851293571E-2</v>
      </c>
      <c r="N335">
        <f>PRODUCT(INDEX(Overzicht!$B$2:$E$35,MATCH(demand!N$1,Overzicht!$B$2:$B$35,0),4),INDEX(Verdeelsleutels_percentage!$A:$AB,MATCH(demand!$C335,Verdeelsleutels_percentage!$C:$C,0),MATCH(INDEX(Overzicht!$B$1:$F$35,MATCH(demand!N$1,Overzicht!$B:$B,0),5),Verdeelsleutels_percentage!$1:$1,0)))</f>
        <v>4.9395450993219646E-2</v>
      </c>
      <c r="O335">
        <f>PRODUCT(INDEX(Overzicht!$B$2:$E$35,MATCH(demand!O$1,Overzicht!$B$2:$B$35,0),4),INDEX(Verdeelsleutels_percentage!$A:$AB,MATCH(demand!$C335,Verdeelsleutels_percentage!$C:$C,0),MATCH(INDEX(Overzicht!$B$1:$F$35,MATCH(demand!O$1,Overzicht!$B:$B,0),5),Verdeelsleutels_percentage!$1:$1,0)))</f>
        <v>0</v>
      </c>
      <c r="P335">
        <f>PRODUCT(INDEX(Overzicht!$B$2:$E$35,MATCH(demand!P$1,Overzicht!$B$2:$B$35,0),4),INDEX(Verdeelsleutels_percentage!$A:$AB,MATCH(demand!$C335,Verdeelsleutels_percentage!$C:$C,0),MATCH(INDEX(Overzicht!$B$1:$F$35,MATCH(demand!P$1,Overzicht!$B:$B,0),5),Verdeelsleutels_percentage!$1:$1,0)))</f>
        <v>1.6906365835921734E-2</v>
      </c>
      <c r="Q335">
        <f>PRODUCT(INDEX(Overzicht!$B$2:$E$35,MATCH(demand!Q$1,Overzicht!$B$2:$B$35,0),4),INDEX(Verdeelsleutels_percentage!$A:$AB,MATCH(demand!$C335,Verdeelsleutels_percentage!$C:$C,0),MATCH(INDEX(Overzicht!$B$1:$F$35,MATCH(demand!Q$1,Overzicht!$B:$B,0),5),Verdeelsleutels_percentage!$1:$1,0)))</f>
        <v>2.3924305655489996E-3</v>
      </c>
      <c r="R335">
        <f>PRODUCT(INDEX(Overzicht!$B$2:$E$35,MATCH(demand!R$1,Overzicht!$B$2:$B$35,0),4),INDEX(Verdeelsleutels_percentage!$A:$AB,MATCH(demand!$C335,Verdeelsleutels_percentage!$C:$C,0),MATCH(INDEX(Overzicht!$B$1:$F$35,MATCH(demand!R$1,Overzicht!$B:$B,0),5),Verdeelsleutels_percentage!$1:$1,0)))</f>
        <v>4.2811915383508413E-4</v>
      </c>
      <c r="S335">
        <f>PRODUCT(INDEX(Overzicht!$B$2:$E$35,MATCH(demand!S$1,Overzicht!$B$2:$B$35,0),4),INDEX(Verdeelsleutels_percentage!$A:$AB,MATCH(demand!$C335,Verdeelsleutels_percentage!$C:$C,0),MATCH(INDEX(Overzicht!$B$1:$F$35,MATCH(demand!S$1,Overzicht!$B:$B,0),5),Verdeelsleutels_percentage!$1:$1,0)))</f>
        <v>3.2906413392814315E-3</v>
      </c>
      <c r="T335">
        <f>PRODUCT(INDEX(Overzicht!$B$2:$E$35,MATCH(demand!T$1,Overzicht!$B$2:$B$35,0),4),INDEX(Verdeelsleutels_percentage!$A:$AB,MATCH(demand!$C335,Verdeelsleutels_percentage!$C:$C,0),MATCH(INDEX(Overzicht!$B$1:$F$35,MATCH(demand!T$1,Overzicht!$B:$B,0),5),Verdeelsleutels_percentage!$1:$1,0)))</f>
        <v>2.6862378279848419E-3</v>
      </c>
      <c r="U335">
        <f>PRODUCT(INDEX(Overzicht!$B$2:$E$35,MATCH(demand!U$1,Overzicht!$B$2:$B$35,0),4),INDEX(Verdeelsleutels_percentage!$A:$AB,MATCH(demand!$C335,Verdeelsleutels_percentage!$C:$C,0),MATCH(INDEX(Overzicht!$B$1:$F$35,MATCH(demand!U$1,Overzicht!$B:$B,0),5),Verdeelsleutels_percentage!$1:$1,0)))</f>
        <v>8.3944932124526313E-3</v>
      </c>
      <c r="V335">
        <f>PRODUCT(INDEX(Overzicht!$B$2:$E$35,MATCH(demand!V$1,Overzicht!$B$2:$B$35,0),4),INDEX(Verdeelsleutels_percentage!$A:$AB,MATCH(demand!$C335,Verdeelsleutels_percentage!$C:$C,0),MATCH(INDEX(Overzicht!$B$1:$F$35,MATCH(demand!V$1,Overzicht!$B:$B,0),5),Verdeelsleutels_percentage!$1:$1,0)))</f>
        <v>7.3871540269583157E-4</v>
      </c>
      <c r="W335">
        <f>PRODUCT(INDEX(Overzicht!$B$2:$E$35,MATCH(demand!W$1,Overzicht!$B$2:$B$35,0),4),INDEX(Verdeelsleutels_percentage!$A:$AB,MATCH(demand!$C335,Verdeelsleutels_percentage!$C:$C,0),MATCH(INDEX(Overzicht!$B$1:$F$35,MATCH(demand!W$1,Overzicht!$B:$B,0),5),Verdeelsleutels_percentage!$1:$1,0)))</f>
        <v>8.0587134839545261E-3</v>
      </c>
      <c r="X335">
        <f>PRODUCT(INDEX(Overzicht!$B$2:$E$35,MATCH(demand!X$1,Overzicht!$B$2:$B$35,0),4),INDEX(Verdeelsleutels_percentage!$A:$AB,MATCH(demand!$C335,Verdeelsleutels_percentage!$C:$C,0),MATCH(INDEX(Overzicht!$B$1:$F$35,MATCH(demand!X$1,Overzicht!$B:$B,0),5),Verdeelsleutels_percentage!$1:$1,0)))</f>
        <v>6.9481642101561812E-3</v>
      </c>
      <c r="Y335">
        <f>PRODUCT(INDEX(Overzicht!$B$2:$E$35,MATCH(demand!Y$1,Overzicht!$B$2:$B$35,0),4),INDEX(Verdeelsleutels_percentage!$A:$AB,MATCH(demand!$C335,Verdeelsleutels_percentage!$C:$C,0),MATCH(INDEX(Overzicht!$B$1:$F$35,MATCH(demand!Y$1,Overzicht!$B:$B,0),5),Verdeelsleutels_percentage!$1:$1,0)))</f>
        <v>2.967607007414423E-6</v>
      </c>
      <c r="Z335">
        <f>PRODUCT(INDEX(Overzicht!$B$2:$E$35,MATCH(demand!Z$1,Overzicht!$B$2:$B$35,0),4),INDEX(Verdeelsleutels_percentage!$A:$AB,MATCH(demand!$C335,Verdeelsleutels_percentage!$C:$C,0),MATCH(INDEX(Overzicht!$B$1:$F$35,MATCH(demand!Z$1,Overzicht!$B:$B,0),5),Verdeelsleutels_percentage!$1:$1,0)))</f>
        <v>0</v>
      </c>
      <c r="AA335">
        <f>PRODUCT(INDEX(Overzicht!$B$2:$E$35,MATCH(demand!AA$1,Overzicht!$B$2:$B$35,0),4),INDEX(Verdeelsleutels_percentage!$A:$AB,MATCH(demand!$C335,Verdeelsleutels_percentage!$C:$C,0),MATCH(INDEX(Overzicht!$B$1:$F$35,MATCH(demand!AA$1,Overzicht!$B:$B,0),5),Verdeelsleutels_percentage!$1:$1,0)))</f>
        <v>6.9417707775775979E-5</v>
      </c>
      <c r="AB335">
        <f>PRODUCT(INDEX(Overzicht!$B$2:$E$35,MATCH(demand!AB$1,Overzicht!$B$2:$B$35,0),4),INDEX(Verdeelsleutels_percentage!$A:$AB,MATCH(demand!$C335,Verdeelsleutels_percentage!$C:$C,0),MATCH(INDEX(Overzicht!$B$1:$F$35,MATCH(demand!AB$1,Overzicht!$B:$B,0),5),Verdeelsleutels_percentage!$1:$1,0)))</f>
        <v>5.0032546289969088E-3</v>
      </c>
      <c r="AC335">
        <f>PRODUCT(INDEX(Overzicht!$B$2:$E$35,MATCH(demand!AC$1,Overzicht!$B$2:$B$35,0),4),INDEX(Verdeelsleutels_percentage!$A:$AB,MATCH(demand!$C335,Verdeelsleutels_percentage!$C:$C,0),MATCH(INDEX(Overzicht!$B$1:$F$35,MATCH(demand!AC$1,Overzicht!$B:$B,0),5),Verdeelsleutels_percentage!$1:$1,0)))</f>
        <v>1.0377669957265766E-3</v>
      </c>
      <c r="AD335">
        <f>PRODUCT(INDEX(Overzicht!$B$2:$E$35,MATCH(demand!AD$1,Overzicht!$B$2:$B$35,0),4),INDEX(Verdeelsleutels_percentage!$A:$AB,MATCH(demand!$C335,Verdeelsleutels_percentage!$C:$C,0),MATCH(INDEX(Overzicht!$B$1:$F$35,MATCH(demand!AD$1,Overzicht!$B:$B,0),5),Verdeelsleutels_percentage!$1:$1,0)))</f>
        <v>0</v>
      </c>
      <c r="AE335">
        <f>PRODUCT(INDEX(Overzicht!$B$2:$E$35,MATCH(demand!AE$1,Overzicht!$B$2:$B$35,0),4),INDEX(Verdeelsleutels_percentage!$A:$AB,MATCH(demand!$C335,Verdeelsleutels_percentage!$C:$C,0),MATCH(INDEX(Overzicht!$B$1:$F$35,MATCH(demand!AE$1,Overzicht!$B:$B,0),5),Verdeelsleutels_percentage!$1:$1,0)))</f>
        <v>0</v>
      </c>
      <c r="AF335">
        <f>PRODUCT(INDEX(Overzicht!$B$2:$E$35,MATCH(demand!AF$1,Overzicht!$B$2:$B$35,0),4),INDEX(Verdeelsleutels_percentage!$A:$AB,MATCH(demand!$C335,Verdeelsleutels_percentage!$C:$C,0),MATCH(INDEX(Overzicht!$B$1:$F$35,MATCH(demand!AF$1,Overzicht!$B:$B,0),5),Verdeelsleutels_percentage!$1:$1,0)))</f>
        <v>0</v>
      </c>
      <c r="AG335">
        <f>PRODUCT(INDEX(Overzicht!$B$2:$E$35,MATCH(demand!AG$1,Overzicht!$B$2:$B$35,0),4),INDEX(Verdeelsleutels_percentage!$A:$AB,MATCH(demand!$C335,Verdeelsleutels_percentage!$C:$C,0),MATCH(INDEX(Overzicht!$B$1:$F$35,MATCH(demand!AG$1,Overzicht!$B:$B,0),5),Verdeelsleutels_percentage!$1:$1,0)))</f>
        <v>0</v>
      </c>
      <c r="AH335">
        <f>PRODUCT(INDEX(Overzicht!$B$2:$E$35,MATCH(demand!AH$1,Overzicht!$B$2:$B$35,0),4),INDEX(Verdeelsleutels_percentage!$A:$AB,MATCH(demand!$C335,Verdeelsleutels_percentage!$C:$C,0),MATCH(INDEX(Overzicht!$B$1:$F$35,MATCH(demand!AH$1,Overzicht!$B:$B,0),5),Verdeelsleutels_percentage!$1:$1,0)))</f>
        <v>9.0243020108508778E-4</v>
      </c>
      <c r="AI335">
        <f>PRODUCT(INDEX(Overzicht!$B$2:$E$35,MATCH(demand!AI$1,Overzicht!$B$2:$B$35,0),4),INDEX(Verdeelsleutels_percentage!$A:$AB,MATCH(demand!$C335,Verdeelsleutels_percentage!$C:$C,0),MATCH(INDEX(Overzicht!$B$1:$F$35,MATCH(demand!AI$1,Overzicht!$B:$B,0),5),Verdeelsleutels_percentage!$1:$1,0)))</f>
        <v>1.3883541555155196E-4</v>
      </c>
      <c r="AJ335">
        <f>PRODUCT(INDEX(Overzicht!$B$2:$E$35,MATCH(demand!AJ$1,Overzicht!$B$2:$B$35,0),4),INDEX(Verdeelsleutels_percentage!$A:$AB,MATCH(demand!$C335,Verdeelsleutels_percentage!$C:$C,0),MATCH(INDEX(Overzicht!$B$1:$F$35,MATCH(demand!AJ$1,Overzicht!$B:$B,0),5),Verdeelsleutels_percentage!$1:$1,0)))</f>
        <v>0</v>
      </c>
      <c r="AK335">
        <f>PRODUCT(INDEX(Overzicht!$B$2:$E$35,MATCH(demand!AK$1,Overzicht!$B$2:$B$35,0),4),INDEX(Verdeelsleutels_percentage!$A:$AB,MATCH(demand!$C335,Verdeelsleutels_percentage!$C:$C,0),MATCH(INDEX(Overzicht!$B$1:$F$35,MATCH(demand!AK$1,Overzicht!$B:$B,0),5),Verdeelsleutels_percentage!$1:$1,0)))</f>
        <v>1.0476327529140884E-4</v>
      </c>
      <c r="AL335">
        <f>PRODUCT(INDEX(Overzicht!$B$2:$E$35,MATCH(demand!AL$1,Overzicht!$B$2:$B$35,0),4),INDEX(Verdeelsleutels_percentage!$A:$AB,MATCH(demand!$C335,Verdeelsleutels_percentage!$C:$C,0),MATCH(INDEX(Overzicht!$B$1:$F$35,MATCH(demand!AL$1,Overzicht!$B:$B,0),5),Verdeelsleutels_percentage!$1:$1,0)))</f>
        <v>1.3431189139924209E-3</v>
      </c>
      <c r="AM335">
        <f>PRODUCT(INDEX(Overzicht!$B$2:$E$35,MATCH(demand!AM$1,Overzicht!$B$2:$B$35,0),4),INDEX(Verdeelsleutels_percentage!$A:$AB,MATCH(demand!$C335,Verdeelsleutels_percentage!$C:$C,0),MATCH(INDEX(Overzicht!$B$1:$F$35,MATCH(demand!AM$1,Overzicht!$B:$B,0),5),Verdeelsleutels_percentage!$1:$1,0)))</f>
        <v>2.6862378279848419E-3</v>
      </c>
      <c r="AN335">
        <f>PRODUCT(INDEX(Overzicht!$B$2:$E$35,MATCH(demand!AN$1,Overzicht!$B$2:$B$35,0),4),INDEX(Verdeelsleutels_percentage!$A:$AB,MATCH(demand!$C335,Verdeelsleutels_percentage!$C:$C,0),MATCH(INDEX(Overzicht!$B$1:$F$35,MATCH(demand!AN$1,Overzicht!$B:$B,0),5),Verdeelsleutels_percentage!$1:$1,0)))</f>
        <v>1.3431189139924209E-3</v>
      </c>
      <c r="AO335">
        <f>PRODUCT(INDEX(Overzicht!$B$2:$E$35,MATCH(demand!AO$1,Overzicht!$B$2:$B$35,0),4),INDEX(Verdeelsleutels_percentage!$A:$AB,MATCH(demand!$C335,Verdeelsleutels_percentage!$C:$C,0),MATCH(INDEX(Overzicht!$B$1:$F$35,MATCH(demand!AO$1,Overzicht!$B:$B,0),5),Verdeelsleutels_percentage!$1:$1,0)))</f>
        <v>4.7009161989734734E-3</v>
      </c>
    </row>
    <row r="336" spans="2:41">
      <c r="B336" t="str">
        <f>INDEX('ETLocal datasets'!B:C,MATCH(C336,'ETLocal datasets'!C:C,0),1)</f>
        <v>GM1705</v>
      </c>
      <c r="C336" t="str">
        <f>'ETLocal datasets'!C319</f>
        <v>Lingewaard</v>
      </c>
      <c r="D336">
        <f t="shared" si="26"/>
        <v>2.741317814119755E-2</v>
      </c>
      <c r="E336">
        <f t="shared" si="27"/>
        <v>0.10211267642252243</v>
      </c>
      <c r="F336">
        <f t="shared" si="28"/>
        <v>2.8236482898581619E-2</v>
      </c>
      <c r="G336">
        <f t="shared" si="29"/>
        <v>5.8086479105653614E-2</v>
      </c>
      <c r="H336">
        <f>PRODUCT(INDEX(Overzicht!$B$2:$E$35,MATCH(demand!H$1,Overzicht!$B$2:$B$35,0),4),INDEX(Verdeelsleutels_percentage!$A:$AB,MATCH(demand!$C336,Verdeelsleutels_percentage!$C:$C,0),MATCH(INDEX(Overzicht!$B$1:$F$35,MATCH(demand!H$1,Overzicht!$B:$B,0),5),Verdeelsleutels_percentage!$1:$1,0)))</f>
        <v>2.8236482898581619E-2</v>
      </c>
      <c r="I336">
        <f>PRODUCT(INDEX(Overzicht!$B$2:$E$35,MATCH(demand!I$1,Overzicht!$B$2:$B$35,0),4),INDEX(Verdeelsleutels_percentage!$A:$AB,MATCH(demand!$C336,Verdeelsleutels_percentage!$C:$C,0),MATCH(INDEX(Overzicht!$B$1:$F$35,MATCH(demand!I$1,Overzicht!$B:$B,0),5),Verdeelsleutels_percentage!$1:$1,0)))</f>
        <v>5.4756198828399879E-3</v>
      </c>
      <c r="J336">
        <f>PRODUCT(INDEX(Overzicht!$B$2:$E$35,MATCH(demand!J$1,Overzicht!$B$2:$B$35,0),4),INDEX(Verdeelsleutels_percentage!$A:$AB,MATCH(demand!$C336,Verdeelsleutels_percentage!$C:$C,0),MATCH(INDEX(Overzicht!$B$1:$F$35,MATCH(demand!J$1,Overzicht!$B:$B,0),5),Verdeelsleutels_percentage!$1:$1,0)))</f>
        <v>6.454053233961512E-3</v>
      </c>
      <c r="K336">
        <f>PRODUCT(INDEX(Overzicht!$B$2:$E$35,MATCH(demand!K$1,Overzicht!$B$2:$B$35,0),4),INDEX(Verdeelsleutels_percentage!$A:$AB,MATCH(demand!$C336,Verdeelsleutels_percentage!$C:$C,0),MATCH(INDEX(Overzicht!$B$1:$F$35,MATCH(demand!K$1,Overzicht!$B:$B,0),5),Verdeelsleutels_percentage!$1:$1,0)))</f>
        <v>6.3882231966466533E-4</v>
      </c>
      <c r="L336">
        <f>PRODUCT(INDEX(Overzicht!$B$2:$E$35,MATCH(demand!L$1,Overzicht!$B$2:$B$35,0),4),INDEX(Verdeelsleutels_percentage!$A:$AB,MATCH(demand!$C336,Verdeelsleutels_percentage!$C:$C,0),MATCH(INDEX(Overzicht!$B$1:$F$35,MATCH(demand!L$1,Overzicht!$B:$B,0),5),Verdeelsleutels_percentage!$1:$1,0)))</f>
        <v>9.6810798509422685E-3</v>
      </c>
      <c r="M336">
        <f>PRODUCT(INDEX(Overzicht!$B$2:$E$35,MATCH(demand!M$1,Overzicht!$B$2:$B$35,0),4),INDEX(Verdeelsleutels_percentage!$A:$AB,MATCH(demand!$C336,Verdeelsleutels_percentage!$C:$C,0),MATCH(INDEX(Overzicht!$B$1:$F$35,MATCH(demand!M$1,Overzicht!$B:$B,0),5),Verdeelsleutels_percentage!$1:$1,0)))</f>
        <v>1.8645672800172636E-3</v>
      </c>
      <c r="N336">
        <f>PRODUCT(INDEX(Overzicht!$B$2:$E$35,MATCH(demand!N$1,Overzicht!$B$2:$B$35,0),4),INDEX(Verdeelsleutels_percentage!$A:$AB,MATCH(demand!$C336,Verdeelsleutels_percentage!$C:$C,0),MATCH(INDEX(Overzicht!$B$1:$F$35,MATCH(demand!N$1,Overzicht!$B:$B,0),5),Verdeelsleutels_percentage!$1:$1,0)))</f>
        <v>4.6717278497066129E-3</v>
      </c>
      <c r="O336">
        <f>PRODUCT(INDEX(Overzicht!$B$2:$E$35,MATCH(demand!O$1,Overzicht!$B$2:$B$35,0),4),INDEX(Verdeelsleutels_percentage!$A:$AB,MATCH(demand!$C336,Verdeelsleutels_percentage!$C:$C,0),MATCH(INDEX(Overzicht!$B$1:$F$35,MATCH(demand!O$1,Overzicht!$B:$B,0),5),Verdeelsleutels_percentage!$1:$1,0)))</f>
        <v>0</v>
      </c>
      <c r="P336">
        <f>PRODUCT(INDEX(Overzicht!$B$2:$E$35,MATCH(demand!P$1,Overzicht!$B$2:$B$35,0),4),INDEX(Verdeelsleutels_percentage!$A:$AB,MATCH(demand!$C336,Verdeelsleutels_percentage!$C:$C,0),MATCH(INDEX(Overzicht!$B$1:$F$35,MATCH(demand!P$1,Overzicht!$B:$B,0),5),Verdeelsleutels_percentage!$1:$1,0)))</f>
        <v>7.1861842881266731E-4</v>
      </c>
      <c r="Q336">
        <f>PRODUCT(INDEX(Overzicht!$B$2:$E$35,MATCH(demand!Q$1,Overzicht!$B$2:$B$35,0),4),INDEX(Verdeelsleutels_percentage!$A:$AB,MATCH(demand!$C336,Verdeelsleutels_percentage!$C:$C,0),MATCH(INDEX(Overzicht!$B$1:$F$35,MATCH(demand!Q$1,Overzicht!$B:$B,0),5),Verdeelsleutels_percentage!$1:$1,0)))</f>
        <v>9.5802352691616195E-3</v>
      </c>
      <c r="R336">
        <f>PRODUCT(INDEX(Overzicht!$B$2:$E$35,MATCH(demand!R$1,Overzicht!$B$2:$B$35,0),4),INDEX(Verdeelsleutels_percentage!$A:$AB,MATCH(demand!$C336,Verdeelsleutels_percentage!$C:$C,0),MATCH(INDEX(Overzicht!$B$1:$F$35,MATCH(demand!R$1,Overzicht!$B:$B,0),5),Verdeelsleutels_percentage!$1:$1,0)))</f>
        <v>1.7143578902710267E-3</v>
      </c>
      <c r="S336">
        <f>PRODUCT(INDEX(Overzicht!$B$2:$E$35,MATCH(demand!S$1,Overzicht!$B$2:$B$35,0),4),INDEX(Verdeelsleutels_percentage!$A:$AB,MATCH(demand!$C336,Verdeelsleutels_percentage!$C:$C,0),MATCH(INDEX(Overzicht!$B$1:$F$35,MATCH(demand!S$1,Overzicht!$B:$B,0),5),Verdeelsleutels_percentage!$1:$1,0)))</f>
        <v>1.3177025352671422E-2</v>
      </c>
      <c r="T336">
        <f>PRODUCT(INDEX(Overzicht!$B$2:$E$35,MATCH(demand!T$1,Overzicht!$B$2:$B$35,0),4),INDEX(Verdeelsleutels_percentage!$A:$AB,MATCH(demand!$C336,Verdeelsleutels_percentage!$C:$C,0),MATCH(INDEX(Overzicht!$B$1:$F$35,MATCH(demand!T$1,Overzicht!$B:$B,0),5),Verdeelsleutels_percentage!$1:$1,0)))</f>
        <v>1.0756755389935854E-2</v>
      </c>
      <c r="U336">
        <f>PRODUCT(INDEX(Overzicht!$B$2:$E$35,MATCH(demand!U$1,Overzicht!$B$2:$B$35,0),4),INDEX(Verdeelsleutels_percentage!$A:$AB,MATCH(demand!$C336,Verdeelsleutels_percentage!$C:$C,0),MATCH(INDEX(Overzicht!$B$1:$F$35,MATCH(demand!U$1,Overzicht!$B:$B,0),5),Verdeelsleutels_percentage!$1:$1,0)))</f>
        <v>3.3614860593549546E-2</v>
      </c>
      <c r="V336">
        <f>PRODUCT(INDEX(Overzicht!$B$2:$E$35,MATCH(demand!V$1,Overzicht!$B$2:$B$35,0),4),INDEX(Verdeelsleutels_percentage!$A:$AB,MATCH(demand!$C336,Verdeelsleutels_percentage!$C:$C,0),MATCH(INDEX(Overzicht!$B$1:$F$35,MATCH(demand!V$1,Overzicht!$B:$B,0),5),Verdeelsleutels_percentage!$1:$1,0)))</f>
        <v>2.95810773223236E-3</v>
      </c>
      <c r="W336">
        <f>PRODUCT(INDEX(Overzicht!$B$2:$E$35,MATCH(demand!W$1,Overzicht!$B$2:$B$35,0),4),INDEX(Verdeelsleutels_percentage!$A:$AB,MATCH(demand!$C336,Verdeelsleutels_percentage!$C:$C,0),MATCH(INDEX(Overzicht!$B$1:$F$35,MATCH(demand!W$1,Overzicht!$B:$B,0),5),Verdeelsleutels_percentage!$1:$1,0)))</f>
        <v>3.2270266169807563E-2</v>
      </c>
      <c r="X336">
        <f>PRODUCT(INDEX(Overzicht!$B$2:$E$35,MATCH(demand!X$1,Overzicht!$B$2:$B$35,0),4),INDEX(Verdeelsleutels_percentage!$A:$AB,MATCH(demand!$C336,Verdeelsleutels_percentage!$C:$C,0),MATCH(INDEX(Overzicht!$B$1:$F$35,MATCH(demand!X$1,Overzicht!$B:$B,0),5),Verdeelsleutels_percentage!$1:$1,0)))</f>
        <v>4.9550209511530462E-4</v>
      </c>
      <c r="Y336">
        <f>PRODUCT(INDEX(Overzicht!$B$2:$E$35,MATCH(demand!Y$1,Overzicht!$B$2:$B$35,0),4),INDEX(Verdeelsleutels_percentage!$A:$AB,MATCH(demand!$C336,Verdeelsleutels_percentage!$C:$C,0),MATCH(INDEX(Overzicht!$B$1:$F$35,MATCH(demand!Y$1,Overzicht!$B:$B,0),5),Verdeelsleutels_percentage!$1:$1,0)))</f>
        <v>1.7434022099729151E-6</v>
      </c>
      <c r="Z336">
        <f>PRODUCT(INDEX(Overzicht!$B$2:$E$35,MATCH(demand!Z$1,Overzicht!$B$2:$B$35,0),4),INDEX(Verdeelsleutels_percentage!$A:$AB,MATCH(demand!$C336,Verdeelsleutels_percentage!$C:$C,0),MATCH(INDEX(Overzicht!$B$1:$F$35,MATCH(demand!Z$1,Overzicht!$B:$B,0),5),Verdeelsleutels_percentage!$1:$1,0)))</f>
        <v>0</v>
      </c>
      <c r="AA336">
        <f>PRODUCT(INDEX(Overzicht!$B$2:$E$35,MATCH(demand!AA$1,Overzicht!$B$2:$B$35,0),4),INDEX(Verdeelsleutels_percentage!$A:$AB,MATCH(demand!$C336,Verdeelsleutels_percentage!$C:$C,0),MATCH(INDEX(Overzicht!$B$1:$F$35,MATCH(demand!AA$1,Overzicht!$B:$B,0),5),Verdeelsleutels_percentage!$1:$1,0)))</f>
        <v>4.0781338244980474E-5</v>
      </c>
      <c r="AB336">
        <f>PRODUCT(INDEX(Overzicht!$B$2:$E$35,MATCH(demand!AB$1,Overzicht!$B$2:$B$35,0),4),INDEX(Verdeelsleutels_percentage!$A:$AB,MATCH(demand!$C336,Verdeelsleutels_percentage!$C:$C,0),MATCH(INDEX(Overzicht!$B$1:$F$35,MATCH(demand!AB$1,Overzicht!$B:$B,0),5),Verdeelsleutels_percentage!$1:$1,0)))</f>
        <v>1.1692396904803268E-2</v>
      </c>
      <c r="AC336">
        <f>PRODUCT(INDEX(Overzicht!$B$2:$E$35,MATCH(demand!AC$1,Overzicht!$B$2:$B$35,0),4),INDEX(Verdeelsleutels_percentage!$A:$AB,MATCH(demand!$C336,Verdeelsleutels_percentage!$C:$C,0),MATCH(INDEX(Overzicht!$B$1:$F$35,MATCH(demand!AC$1,Overzicht!$B:$B,0),5),Verdeelsleutels_percentage!$1:$1,0)))</f>
        <v>4.367464392840589E-4</v>
      </c>
      <c r="AD336">
        <f>PRODUCT(INDEX(Overzicht!$B$2:$E$35,MATCH(demand!AD$1,Overzicht!$B$2:$B$35,0),4),INDEX(Verdeelsleutels_percentage!$A:$AB,MATCH(demand!$C336,Verdeelsleutels_percentage!$C:$C,0),MATCH(INDEX(Overzicht!$B$1:$F$35,MATCH(demand!AD$1,Overzicht!$B:$B,0),5),Verdeelsleutels_percentage!$1:$1,0)))</f>
        <v>0</v>
      </c>
      <c r="AE336">
        <f>PRODUCT(INDEX(Overzicht!$B$2:$E$35,MATCH(demand!AE$1,Overzicht!$B$2:$B$35,0),4),INDEX(Verdeelsleutels_percentage!$A:$AB,MATCH(demand!$C336,Verdeelsleutels_percentage!$C:$C,0),MATCH(INDEX(Overzicht!$B$1:$F$35,MATCH(demand!AE$1,Overzicht!$B:$B,0),5),Verdeelsleutels_percentage!$1:$1,0)))</f>
        <v>0</v>
      </c>
      <c r="AF336">
        <f>PRODUCT(INDEX(Overzicht!$B$2:$E$35,MATCH(demand!AF$1,Overzicht!$B$2:$B$35,0),4),INDEX(Verdeelsleutels_percentage!$A:$AB,MATCH(demand!$C336,Verdeelsleutels_percentage!$C:$C,0),MATCH(INDEX(Overzicht!$B$1:$F$35,MATCH(demand!AF$1,Overzicht!$B:$B,0),5),Verdeelsleutels_percentage!$1:$1,0)))</f>
        <v>0</v>
      </c>
      <c r="AG336">
        <f>PRODUCT(INDEX(Overzicht!$B$2:$E$35,MATCH(demand!AG$1,Overzicht!$B$2:$B$35,0),4),INDEX(Verdeelsleutels_percentage!$A:$AB,MATCH(demand!$C336,Verdeelsleutels_percentage!$C:$C,0),MATCH(INDEX(Overzicht!$B$1:$F$35,MATCH(demand!AG$1,Overzicht!$B:$B,0),5),Verdeelsleutels_percentage!$1:$1,0)))</f>
        <v>0</v>
      </c>
      <c r="AH336">
        <f>PRODUCT(INDEX(Overzicht!$B$2:$E$35,MATCH(demand!AH$1,Overzicht!$B$2:$B$35,0),4),INDEX(Verdeelsleutels_percentage!$A:$AB,MATCH(demand!$C336,Verdeelsleutels_percentage!$C:$C,0),MATCH(INDEX(Overzicht!$B$1:$F$35,MATCH(demand!AH$1,Overzicht!$B:$B,0),5),Verdeelsleutels_percentage!$1:$1,0)))</f>
        <v>5.3015739718474621E-4</v>
      </c>
      <c r="AI336">
        <f>PRODUCT(INDEX(Overzicht!$B$2:$E$35,MATCH(demand!AI$1,Overzicht!$B$2:$B$35,0),4),INDEX(Verdeelsleutels_percentage!$A:$AB,MATCH(demand!$C336,Verdeelsleutels_percentage!$C:$C,0),MATCH(INDEX(Overzicht!$B$1:$F$35,MATCH(demand!AI$1,Overzicht!$B:$B,0),5),Verdeelsleutels_percentage!$1:$1,0)))</f>
        <v>8.1562676489960949E-5</v>
      </c>
      <c r="AJ336">
        <f>PRODUCT(INDEX(Overzicht!$B$2:$E$35,MATCH(demand!AJ$1,Overzicht!$B$2:$B$35,0),4),INDEX(Verdeelsleutels_percentage!$A:$AB,MATCH(demand!$C336,Verdeelsleutels_percentage!$C:$C,0),MATCH(INDEX(Overzicht!$B$1:$F$35,MATCH(demand!AJ$1,Overzicht!$B:$B,0),5),Verdeelsleutels_percentage!$1:$1,0)))</f>
        <v>0</v>
      </c>
      <c r="AK336">
        <f>PRODUCT(INDEX(Overzicht!$B$2:$E$35,MATCH(demand!AK$1,Overzicht!$B$2:$B$35,0),4),INDEX(Verdeelsleutels_percentage!$A:$AB,MATCH(demand!$C336,Verdeelsleutels_percentage!$C:$C,0),MATCH(INDEX(Overzicht!$B$1:$F$35,MATCH(demand!AK$1,Overzicht!$B:$B,0),5),Verdeelsleutels_percentage!$1:$1,0)))</f>
        <v>4.195134602074983E-4</v>
      </c>
      <c r="AL336">
        <f>PRODUCT(INDEX(Overzicht!$B$2:$E$35,MATCH(demand!AL$1,Overzicht!$B$2:$B$35,0),4),INDEX(Verdeelsleutels_percentage!$A:$AB,MATCH(demand!$C336,Verdeelsleutels_percentage!$C:$C,0),MATCH(INDEX(Overzicht!$B$1:$F$35,MATCH(demand!AL$1,Overzicht!$B:$B,0),5),Verdeelsleutels_percentage!$1:$1,0)))</f>
        <v>5.3783776949679271E-3</v>
      </c>
      <c r="AM336">
        <f>PRODUCT(INDEX(Overzicht!$B$2:$E$35,MATCH(demand!AM$1,Overzicht!$B$2:$B$35,0),4),INDEX(Verdeelsleutels_percentage!$A:$AB,MATCH(demand!$C336,Verdeelsleutels_percentage!$C:$C,0),MATCH(INDEX(Overzicht!$B$1:$F$35,MATCH(demand!AM$1,Overzicht!$B:$B,0),5),Verdeelsleutels_percentage!$1:$1,0)))</f>
        <v>1.0756755389935854E-2</v>
      </c>
      <c r="AN336">
        <f>PRODUCT(INDEX(Overzicht!$B$2:$E$35,MATCH(demand!AN$1,Overzicht!$B$2:$B$35,0),4),INDEX(Verdeelsleutels_percentage!$A:$AB,MATCH(demand!$C336,Verdeelsleutels_percentage!$C:$C,0),MATCH(INDEX(Overzicht!$B$1:$F$35,MATCH(demand!AN$1,Overzicht!$B:$B,0),5),Verdeelsleutels_percentage!$1:$1,0)))</f>
        <v>5.3783776949679271E-3</v>
      </c>
      <c r="AO336">
        <f>PRODUCT(INDEX(Overzicht!$B$2:$E$35,MATCH(demand!AO$1,Overzicht!$B$2:$B$35,0),4),INDEX(Verdeelsleutels_percentage!$A:$AB,MATCH(demand!$C336,Verdeelsleutels_percentage!$C:$C,0),MATCH(INDEX(Overzicht!$B$1:$F$35,MATCH(demand!AO$1,Overzicht!$B:$B,0),5),Verdeelsleutels_percentage!$1:$1,0)))</f>
        <v>1.8824321932387745E-2</v>
      </c>
    </row>
    <row r="337" spans="2:41">
      <c r="B337" t="str">
        <f>INDEX('ETLocal datasets'!B:C,MATCH(C337,'ETLocal datasets'!C:C,0),1)</f>
        <v>GM1706</v>
      </c>
      <c r="C337" t="str">
        <f>'ETLocal datasets'!C320</f>
        <v>Cranendonck</v>
      </c>
      <c r="D337">
        <f t="shared" si="26"/>
        <v>2.6330261992870609E-2</v>
      </c>
      <c r="E337">
        <f t="shared" si="27"/>
        <v>5.903154391739858E-2</v>
      </c>
      <c r="F337">
        <f t="shared" si="28"/>
        <v>1.2418584409833422E-2</v>
      </c>
      <c r="G337">
        <f t="shared" si="29"/>
        <v>2.5546802214514469E-2</v>
      </c>
      <c r="H337">
        <f>PRODUCT(INDEX(Overzicht!$B$2:$E$35,MATCH(demand!H$1,Overzicht!$B$2:$B$35,0),4),INDEX(Verdeelsleutels_percentage!$A:$AB,MATCH(demand!$C337,Verdeelsleutels_percentage!$C:$C,0),MATCH(INDEX(Overzicht!$B$1:$F$35,MATCH(demand!H$1,Overzicht!$B:$B,0),5),Verdeelsleutels_percentage!$1:$1,0)))</f>
        <v>1.2418584409833422E-2</v>
      </c>
      <c r="I337">
        <f>PRODUCT(INDEX(Overzicht!$B$2:$E$35,MATCH(demand!I$1,Overzicht!$B$2:$B$35,0),4),INDEX(Verdeelsleutels_percentage!$A:$AB,MATCH(demand!$C337,Verdeelsleutels_percentage!$C:$C,0),MATCH(INDEX(Overzicht!$B$1:$F$35,MATCH(demand!I$1,Overzicht!$B:$B,0),5),Verdeelsleutels_percentage!$1:$1,0)))</f>
        <v>8.8012259503845898E-3</v>
      </c>
      <c r="J337">
        <f>PRODUCT(INDEX(Overzicht!$B$2:$E$35,MATCH(demand!J$1,Overzicht!$B$2:$B$35,0),4),INDEX(Verdeelsleutels_percentage!$A:$AB,MATCH(demand!$C337,Verdeelsleutels_percentage!$C:$C,0),MATCH(INDEX(Overzicht!$B$1:$F$35,MATCH(demand!J$1,Overzicht!$B:$B,0),5),Verdeelsleutels_percentage!$1:$1,0)))</f>
        <v>2.8385335793904964E-3</v>
      </c>
      <c r="K337">
        <f>PRODUCT(INDEX(Overzicht!$B$2:$E$35,MATCH(demand!K$1,Overzicht!$B$2:$B$35,0),4),INDEX(Verdeelsleutels_percentage!$A:$AB,MATCH(demand!$C337,Verdeelsleutels_percentage!$C:$C,0),MATCH(INDEX(Overzicht!$B$1:$F$35,MATCH(demand!K$1,Overzicht!$B:$B,0),5),Verdeelsleutels_percentage!$1:$1,0)))</f>
        <v>1.0268096942115355E-3</v>
      </c>
      <c r="L337">
        <f>PRODUCT(INDEX(Overzicht!$B$2:$E$35,MATCH(demand!L$1,Overzicht!$B$2:$B$35,0),4),INDEX(Verdeelsleutels_percentage!$A:$AB,MATCH(demand!$C337,Verdeelsleutels_percentage!$C:$C,0),MATCH(INDEX(Overzicht!$B$1:$F$35,MATCH(demand!L$1,Overzicht!$B:$B,0),5),Verdeelsleutels_percentage!$1:$1,0)))</f>
        <v>4.2578003690857446E-3</v>
      </c>
      <c r="M337">
        <f>PRODUCT(INDEX(Overzicht!$B$2:$E$35,MATCH(demand!M$1,Overzicht!$B$2:$B$35,0),4),INDEX(Verdeelsleutels_percentage!$A:$AB,MATCH(demand!$C337,Verdeelsleutels_percentage!$C:$C,0),MATCH(INDEX(Overzicht!$B$1:$F$35,MATCH(demand!M$1,Overzicht!$B:$B,0),5),Verdeelsleutels_percentage!$1:$1,0)))</f>
        <v>4.3559297990331406E-3</v>
      </c>
      <c r="N337">
        <f>PRODUCT(INDEX(Overzicht!$B$2:$E$35,MATCH(demand!N$1,Overzicht!$B$2:$B$35,0),4),INDEX(Verdeelsleutels_percentage!$A:$AB,MATCH(demand!$C337,Verdeelsleutels_percentage!$C:$C,0),MATCH(INDEX(Overzicht!$B$1:$F$35,MATCH(demand!N$1,Overzicht!$B:$B,0),5),Verdeelsleutels_percentage!$1:$1,0)))</f>
        <v>4.1221010175736053E-3</v>
      </c>
      <c r="O337">
        <f>PRODUCT(INDEX(Overzicht!$B$2:$E$35,MATCH(demand!O$1,Overzicht!$B$2:$B$35,0),4),INDEX(Verdeelsleutels_percentage!$A:$AB,MATCH(demand!$C337,Verdeelsleutels_percentage!$C:$C,0),MATCH(INDEX(Overzicht!$B$1:$F$35,MATCH(demand!O$1,Overzicht!$B:$B,0),5),Verdeelsleutels_percentage!$1:$1,0)))</f>
        <v>0</v>
      </c>
      <c r="P337">
        <f>PRODUCT(INDEX(Overzicht!$B$2:$E$35,MATCH(demand!P$1,Overzicht!$B$2:$B$35,0),4),INDEX(Verdeelsleutels_percentage!$A:$AB,MATCH(demand!$C337,Verdeelsleutels_percentage!$C:$C,0),MATCH(INDEX(Overzicht!$B$1:$F$35,MATCH(demand!P$1,Overzicht!$B:$B,0),5),Verdeelsleutels_percentage!$1:$1,0)))</f>
        <v>2.3446784735949855E-3</v>
      </c>
      <c r="Q337">
        <f>PRODUCT(INDEX(Overzicht!$B$2:$E$35,MATCH(demand!Q$1,Overzicht!$B$2:$B$35,0),4),INDEX(Verdeelsleutels_percentage!$A:$AB,MATCH(demand!$C337,Verdeelsleutels_percentage!$C:$C,0),MATCH(INDEX(Overzicht!$B$1:$F$35,MATCH(demand!Q$1,Overzicht!$B:$B,0),5),Verdeelsleutels_percentage!$1:$1,0)))</f>
        <v>4.2134482819077678E-3</v>
      </c>
      <c r="R337">
        <f>PRODUCT(INDEX(Overzicht!$B$2:$E$35,MATCH(demand!R$1,Overzicht!$B$2:$B$35,0),4),INDEX(Verdeelsleutels_percentage!$A:$AB,MATCH(demand!$C337,Verdeelsleutels_percentage!$C:$C,0),MATCH(INDEX(Overzicht!$B$1:$F$35,MATCH(demand!R$1,Overzicht!$B:$B,0),5),Verdeelsleutels_percentage!$1:$1,0)))</f>
        <v>7.5398548202560052E-4</v>
      </c>
      <c r="S337">
        <f>PRODUCT(INDEX(Overzicht!$B$2:$E$35,MATCH(demand!S$1,Overzicht!$B$2:$B$35,0),4),INDEX(Verdeelsleutels_percentage!$A:$AB,MATCH(demand!$C337,Verdeelsleutels_percentage!$C:$C,0),MATCH(INDEX(Overzicht!$B$1:$F$35,MATCH(demand!S$1,Overzicht!$B:$B,0),5),Verdeelsleutels_percentage!$1:$1,0)))</f>
        <v>5.7953393912555974E-3</v>
      </c>
      <c r="T337">
        <f>PRODUCT(INDEX(Overzicht!$B$2:$E$35,MATCH(demand!T$1,Overzicht!$B$2:$B$35,0),4),INDEX(Verdeelsleutels_percentage!$A:$AB,MATCH(demand!$C337,Verdeelsleutels_percentage!$C:$C,0),MATCH(INDEX(Overzicht!$B$1:$F$35,MATCH(demand!T$1,Overzicht!$B:$B,0),5),Verdeelsleutels_percentage!$1:$1,0)))</f>
        <v>4.7308892989841606E-3</v>
      </c>
      <c r="U337">
        <f>PRODUCT(INDEX(Overzicht!$B$2:$E$35,MATCH(demand!U$1,Overzicht!$B$2:$B$35,0),4),INDEX(Verdeelsleutels_percentage!$A:$AB,MATCH(demand!$C337,Verdeelsleutels_percentage!$C:$C,0),MATCH(INDEX(Overzicht!$B$1:$F$35,MATCH(demand!U$1,Overzicht!$B:$B,0),5),Verdeelsleutels_percentage!$1:$1,0)))</f>
        <v>1.4784029059325502E-2</v>
      </c>
      <c r="V337">
        <f>PRODUCT(INDEX(Overzicht!$B$2:$E$35,MATCH(demand!V$1,Overzicht!$B$2:$B$35,0),4),INDEX(Verdeelsleutels_percentage!$A:$AB,MATCH(demand!$C337,Verdeelsleutels_percentage!$C:$C,0),MATCH(INDEX(Overzicht!$B$1:$F$35,MATCH(demand!V$1,Overzicht!$B:$B,0),5),Verdeelsleutels_percentage!$1:$1,0)))</f>
        <v>1.3009945572206442E-3</v>
      </c>
      <c r="W337">
        <f>PRODUCT(INDEX(Overzicht!$B$2:$E$35,MATCH(demand!W$1,Overzicht!$B$2:$B$35,0),4),INDEX(Verdeelsleutels_percentage!$A:$AB,MATCH(demand!$C337,Verdeelsleutels_percentage!$C:$C,0),MATCH(INDEX(Overzicht!$B$1:$F$35,MATCH(demand!W$1,Overzicht!$B:$B,0),5),Verdeelsleutels_percentage!$1:$1,0)))</f>
        <v>1.4192667896952482E-2</v>
      </c>
      <c r="X337">
        <f>PRODUCT(INDEX(Overzicht!$B$2:$E$35,MATCH(demand!X$1,Overzicht!$B$2:$B$35,0),4),INDEX(Verdeelsleutels_percentage!$A:$AB,MATCH(demand!$C337,Verdeelsleutels_percentage!$C:$C,0),MATCH(INDEX(Overzicht!$B$1:$F$35,MATCH(demand!X$1,Overzicht!$B:$B,0),5),Verdeelsleutels_percentage!$1:$1,0)))</f>
        <v>1.0689483400240278E-2</v>
      </c>
      <c r="Y337">
        <f>PRODUCT(INDEX(Overzicht!$B$2:$E$35,MATCH(demand!Y$1,Overzicht!$B$2:$B$35,0),4),INDEX(Verdeelsleutels_percentage!$A:$AB,MATCH(demand!$C337,Verdeelsleutels_percentage!$C:$C,0),MATCH(INDEX(Overzicht!$B$1:$F$35,MATCH(demand!Y$1,Overzicht!$B:$B,0),5),Verdeelsleutels_percentage!$1:$1,0)))</f>
        <v>1.419572895971367E-6</v>
      </c>
      <c r="Z337">
        <f>PRODUCT(INDEX(Overzicht!$B$2:$E$35,MATCH(demand!Z$1,Overzicht!$B$2:$B$35,0),4),INDEX(Verdeelsleutels_percentage!$A:$AB,MATCH(demand!$C337,Verdeelsleutels_percentage!$C:$C,0),MATCH(INDEX(Overzicht!$B$1:$F$35,MATCH(demand!Z$1,Overzicht!$B:$B,0),5),Verdeelsleutels_percentage!$1:$1,0)))</f>
        <v>0</v>
      </c>
      <c r="AA337">
        <f>PRODUCT(INDEX(Overzicht!$B$2:$E$35,MATCH(demand!AA$1,Overzicht!$B$2:$B$35,0),4),INDEX(Verdeelsleutels_percentage!$A:$AB,MATCH(demand!$C337,Verdeelsleutels_percentage!$C:$C,0),MATCH(INDEX(Overzicht!$B$1:$F$35,MATCH(demand!AA$1,Overzicht!$B:$B,0),5),Verdeelsleutels_percentage!$1:$1,0)))</f>
        <v>3.3206383531493972E-5</v>
      </c>
      <c r="AB337">
        <f>PRODUCT(INDEX(Overzicht!$B$2:$E$35,MATCH(demand!AB$1,Overzicht!$B$2:$B$35,0),4),INDEX(Verdeelsleutels_percentage!$A:$AB,MATCH(demand!$C337,Verdeelsleutels_percentage!$C:$C,0),MATCH(INDEX(Overzicht!$B$1:$F$35,MATCH(demand!AB$1,Overzicht!$B:$B,0),5),Verdeelsleutels_percentage!$1:$1,0)))</f>
        <v>6.6786628639335906E-3</v>
      </c>
      <c r="AC337">
        <f>PRODUCT(INDEX(Overzicht!$B$2:$E$35,MATCH(demand!AC$1,Overzicht!$B$2:$B$35,0),4),INDEX(Verdeelsleutels_percentage!$A:$AB,MATCH(demand!$C337,Verdeelsleutels_percentage!$C:$C,0),MATCH(INDEX(Overzicht!$B$1:$F$35,MATCH(demand!AC$1,Overzicht!$B:$B,0),5),Verdeelsleutels_percentage!$1:$1,0)))</f>
        <v>1.5639677464130679E-3</v>
      </c>
      <c r="AD337">
        <f>PRODUCT(INDEX(Overzicht!$B$2:$E$35,MATCH(demand!AD$1,Overzicht!$B$2:$B$35,0),4),INDEX(Verdeelsleutels_percentage!$A:$AB,MATCH(demand!$C337,Verdeelsleutels_percentage!$C:$C,0),MATCH(INDEX(Overzicht!$B$1:$F$35,MATCH(demand!AD$1,Overzicht!$B:$B,0),5),Verdeelsleutels_percentage!$1:$1,0)))</f>
        <v>0</v>
      </c>
      <c r="AE337">
        <f>PRODUCT(INDEX(Overzicht!$B$2:$E$35,MATCH(demand!AE$1,Overzicht!$B$2:$B$35,0),4),INDEX(Verdeelsleutels_percentage!$A:$AB,MATCH(demand!$C337,Verdeelsleutels_percentage!$C:$C,0),MATCH(INDEX(Overzicht!$B$1:$F$35,MATCH(demand!AE$1,Overzicht!$B:$B,0),5),Verdeelsleutels_percentage!$1:$1,0)))</f>
        <v>0</v>
      </c>
      <c r="AF337">
        <f>PRODUCT(INDEX(Overzicht!$B$2:$E$35,MATCH(demand!AF$1,Overzicht!$B$2:$B$35,0),4),INDEX(Verdeelsleutels_percentage!$A:$AB,MATCH(demand!$C337,Verdeelsleutels_percentage!$C:$C,0),MATCH(INDEX(Overzicht!$B$1:$F$35,MATCH(demand!AF$1,Overzicht!$B:$B,0),5),Verdeelsleutels_percentage!$1:$1,0)))</f>
        <v>0</v>
      </c>
      <c r="AG337">
        <f>PRODUCT(INDEX(Overzicht!$B$2:$E$35,MATCH(demand!AG$1,Overzicht!$B$2:$B$35,0),4),INDEX(Verdeelsleutels_percentage!$A:$AB,MATCH(demand!$C337,Verdeelsleutels_percentage!$C:$C,0),MATCH(INDEX(Overzicht!$B$1:$F$35,MATCH(demand!AG$1,Overzicht!$B:$B,0),5),Verdeelsleutels_percentage!$1:$1,0)))</f>
        <v>0</v>
      </c>
      <c r="AH337">
        <f>PRODUCT(INDEX(Overzicht!$B$2:$E$35,MATCH(demand!AH$1,Overzicht!$B$2:$B$35,0),4),INDEX(Verdeelsleutels_percentage!$A:$AB,MATCH(demand!$C337,Verdeelsleutels_percentage!$C:$C,0),MATCH(INDEX(Overzicht!$B$1:$F$35,MATCH(demand!AH$1,Overzicht!$B:$B,0),5),Verdeelsleutels_percentage!$1:$1,0)))</f>
        <v>4.3168298590942161E-4</v>
      </c>
      <c r="AI337">
        <f>PRODUCT(INDEX(Overzicht!$B$2:$E$35,MATCH(demand!AI$1,Overzicht!$B$2:$B$35,0),4),INDEX(Verdeelsleutels_percentage!$A:$AB,MATCH(demand!$C337,Verdeelsleutels_percentage!$C:$C,0),MATCH(INDEX(Overzicht!$B$1:$F$35,MATCH(demand!AI$1,Overzicht!$B:$B,0),5),Verdeelsleutels_percentage!$1:$1,0)))</f>
        <v>6.6412767062987943E-5</v>
      </c>
      <c r="AJ337">
        <f>PRODUCT(INDEX(Overzicht!$B$2:$E$35,MATCH(demand!AJ$1,Overzicht!$B$2:$B$35,0),4),INDEX(Verdeelsleutels_percentage!$A:$AB,MATCH(demand!$C337,Verdeelsleutels_percentage!$C:$C,0),MATCH(INDEX(Overzicht!$B$1:$F$35,MATCH(demand!AJ$1,Overzicht!$B:$B,0),5),Verdeelsleutels_percentage!$1:$1,0)))</f>
        <v>0</v>
      </c>
      <c r="AK337">
        <f>PRODUCT(INDEX(Overzicht!$B$2:$E$35,MATCH(demand!AK$1,Overzicht!$B$2:$B$35,0),4),INDEX(Verdeelsleutels_percentage!$A:$AB,MATCH(demand!$C337,Verdeelsleutels_percentage!$C:$C,0),MATCH(INDEX(Overzicht!$B$1:$F$35,MATCH(demand!AK$1,Overzicht!$B:$B,0),5),Verdeelsleutels_percentage!$1:$1,0)))</f>
        <v>1.8450468266038226E-4</v>
      </c>
      <c r="AL337">
        <f>PRODUCT(INDEX(Overzicht!$B$2:$E$35,MATCH(demand!AL$1,Overzicht!$B$2:$B$35,0),4),INDEX(Verdeelsleutels_percentage!$A:$AB,MATCH(demand!$C337,Verdeelsleutels_percentage!$C:$C,0),MATCH(INDEX(Overzicht!$B$1:$F$35,MATCH(demand!AL$1,Overzicht!$B:$B,0),5),Verdeelsleutels_percentage!$1:$1,0)))</f>
        <v>2.3654446494920803E-3</v>
      </c>
      <c r="AM337">
        <f>PRODUCT(INDEX(Overzicht!$B$2:$E$35,MATCH(demand!AM$1,Overzicht!$B$2:$B$35,0),4),INDEX(Verdeelsleutels_percentage!$A:$AB,MATCH(demand!$C337,Verdeelsleutels_percentage!$C:$C,0),MATCH(INDEX(Overzicht!$B$1:$F$35,MATCH(demand!AM$1,Overzicht!$B:$B,0),5),Verdeelsleutels_percentage!$1:$1,0)))</f>
        <v>4.7308892989841606E-3</v>
      </c>
      <c r="AN337">
        <f>PRODUCT(INDEX(Overzicht!$B$2:$E$35,MATCH(demand!AN$1,Overzicht!$B$2:$B$35,0),4),INDEX(Verdeelsleutels_percentage!$A:$AB,MATCH(demand!$C337,Verdeelsleutels_percentage!$C:$C,0),MATCH(INDEX(Overzicht!$B$1:$F$35,MATCH(demand!AN$1,Overzicht!$B:$B,0),5),Verdeelsleutels_percentage!$1:$1,0)))</f>
        <v>2.3654446494920803E-3</v>
      </c>
      <c r="AO337">
        <f>PRODUCT(INDEX(Overzicht!$B$2:$E$35,MATCH(demand!AO$1,Overzicht!$B$2:$B$35,0),4),INDEX(Verdeelsleutels_percentage!$A:$AB,MATCH(demand!$C337,Verdeelsleutels_percentage!$C:$C,0),MATCH(INDEX(Overzicht!$B$1:$F$35,MATCH(demand!AO$1,Overzicht!$B:$B,0),5),Verdeelsleutels_percentage!$1:$1,0)))</f>
        <v>8.2790562732222815E-3</v>
      </c>
    </row>
    <row r="338" spans="2:41">
      <c r="B338" t="str">
        <f>INDEX('ETLocal datasets'!B:C,MATCH(C338,'ETLocal datasets'!C:C,0),1)</f>
        <v>GM1708</v>
      </c>
      <c r="C338" t="str">
        <f>'ETLocal datasets'!C321</f>
        <v>Steenwijkerland</v>
      </c>
      <c r="D338">
        <f t="shared" si="26"/>
        <v>7.8028616484089042E-2</v>
      </c>
      <c r="E338">
        <f t="shared" si="27"/>
        <v>0.15936488315836039</v>
      </c>
      <c r="F338">
        <f t="shared" si="28"/>
        <v>2.6696311104113531E-2</v>
      </c>
      <c r="G338">
        <f t="shared" si="29"/>
        <v>5.4918125699890699E-2</v>
      </c>
      <c r="H338">
        <f>PRODUCT(INDEX(Overzicht!$B$2:$E$35,MATCH(demand!H$1,Overzicht!$B$2:$B$35,0),4),INDEX(Verdeelsleutels_percentage!$A:$AB,MATCH(demand!$C338,Verdeelsleutels_percentage!$C:$C,0),MATCH(INDEX(Overzicht!$B$1:$F$35,MATCH(demand!H$1,Overzicht!$B:$B,0),5),Verdeelsleutels_percentage!$1:$1,0)))</f>
        <v>2.6696311104113531E-2</v>
      </c>
      <c r="I338">
        <f>PRODUCT(INDEX(Overzicht!$B$2:$E$35,MATCH(demand!I$1,Overzicht!$B$2:$B$35,0),4),INDEX(Verdeelsleutels_percentage!$A:$AB,MATCH(demand!$C338,Verdeelsleutels_percentage!$C:$C,0),MATCH(INDEX(Overzicht!$B$1:$F$35,MATCH(demand!I$1,Overzicht!$B:$B,0),5),Verdeelsleutels_percentage!$1:$1,0)))</f>
        <v>2.1499208804777386E-2</v>
      </c>
      <c r="J338">
        <f>PRODUCT(INDEX(Overzicht!$B$2:$E$35,MATCH(demand!J$1,Overzicht!$B$2:$B$35,0),4),INDEX(Verdeelsleutels_percentage!$A:$AB,MATCH(demand!$C338,Verdeelsleutels_percentage!$C:$C,0),MATCH(INDEX(Overzicht!$B$1:$F$35,MATCH(demand!J$1,Overzicht!$B:$B,0),5),Verdeelsleutels_percentage!$1:$1,0)))</f>
        <v>6.1020139666545211E-3</v>
      </c>
      <c r="K338">
        <f>PRODUCT(INDEX(Overzicht!$B$2:$E$35,MATCH(demand!K$1,Overzicht!$B$2:$B$35,0),4),INDEX(Verdeelsleutels_percentage!$A:$AB,MATCH(demand!$C338,Verdeelsleutels_percentage!$C:$C,0),MATCH(INDEX(Overzicht!$B$1:$F$35,MATCH(demand!K$1,Overzicht!$B:$B,0),5),Verdeelsleutels_percentage!$1:$1,0)))</f>
        <v>2.5082410272240286E-3</v>
      </c>
      <c r="L338">
        <f>PRODUCT(INDEX(Overzicht!$B$2:$E$35,MATCH(demand!L$1,Overzicht!$B$2:$B$35,0),4),INDEX(Verdeelsleutels_percentage!$A:$AB,MATCH(demand!$C338,Verdeelsleutels_percentage!$C:$C,0),MATCH(INDEX(Overzicht!$B$1:$F$35,MATCH(demand!L$1,Overzicht!$B:$B,0),5),Verdeelsleutels_percentage!$1:$1,0)))</f>
        <v>9.153020949981782E-3</v>
      </c>
      <c r="M338">
        <f>PRODUCT(INDEX(Overzicht!$B$2:$E$35,MATCH(demand!M$1,Overzicht!$B$2:$B$35,0),4),INDEX(Verdeelsleutels_percentage!$A:$AB,MATCH(demand!$C338,Verdeelsleutels_percentage!$C:$C,0),MATCH(INDEX(Overzicht!$B$1:$F$35,MATCH(demand!M$1,Overzicht!$B:$B,0),5),Verdeelsleutels_percentage!$1:$1,0)))</f>
        <v>2.6984984507676918E-2</v>
      </c>
      <c r="N338">
        <f>PRODUCT(INDEX(Overzicht!$B$2:$E$35,MATCH(demand!N$1,Overzicht!$B$2:$B$35,0),4),INDEX(Verdeelsleutels_percentage!$A:$AB,MATCH(demand!$C338,Verdeelsleutels_percentage!$C:$C,0),MATCH(INDEX(Overzicht!$B$1:$F$35,MATCH(demand!N$1,Overzicht!$B:$B,0),5),Verdeelsleutels_percentage!$1:$1,0)))</f>
        <v>4.7117192550469748E-2</v>
      </c>
      <c r="O338">
        <f>PRODUCT(INDEX(Overzicht!$B$2:$E$35,MATCH(demand!O$1,Overzicht!$B$2:$B$35,0),4),INDEX(Verdeelsleutels_percentage!$A:$AB,MATCH(demand!$C338,Verdeelsleutels_percentage!$C:$C,0),MATCH(INDEX(Overzicht!$B$1:$F$35,MATCH(demand!O$1,Overzicht!$B:$B,0),5),Verdeelsleutels_percentage!$1:$1,0)))</f>
        <v>0</v>
      </c>
      <c r="P338">
        <f>PRODUCT(INDEX(Overzicht!$B$2:$E$35,MATCH(demand!P$1,Overzicht!$B$2:$B$35,0),4),INDEX(Verdeelsleutels_percentage!$A:$AB,MATCH(demand!$C338,Verdeelsleutels_percentage!$C:$C,0),MATCH(INDEX(Overzicht!$B$1:$F$35,MATCH(demand!P$1,Overzicht!$B:$B,0),5),Verdeelsleutels_percentage!$1:$1,0)))</f>
        <v>5.8401376311230831E-3</v>
      </c>
      <c r="Q338">
        <f>PRODUCT(INDEX(Overzicht!$B$2:$E$35,MATCH(demand!Q$1,Overzicht!$B$2:$B$35,0),4),INDEX(Verdeelsleutels_percentage!$A:$AB,MATCH(demand!$C338,Verdeelsleutels_percentage!$C:$C,0),MATCH(INDEX(Overzicht!$B$1:$F$35,MATCH(demand!Q$1,Overzicht!$B:$B,0),5),Verdeelsleutels_percentage!$1:$1,0)))</f>
        <v>9.0576769817528047E-3</v>
      </c>
      <c r="R338">
        <f>PRODUCT(INDEX(Overzicht!$B$2:$E$35,MATCH(demand!R$1,Overzicht!$B$2:$B$35,0),4),INDEX(Verdeelsleutels_percentage!$A:$AB,MATCH(demand!$C338,Verdeelsleutels_percentage!$C:$C,0),MATCH(INDEX(Overzicht!$B$1:$F$35,MATCH(demand!R$1,Overzicht!$B:$B,0),5),Verdeelsleutels_percentage!$1:$1,0)))</f>
        <v>1.6208474598926072E-3</v>
      </c>
      <c r="S338">
        <f>PRODUCT(INDEX(Overzicht!$B$2:$E$35,MATCH(demand!S$1,Overzicht!$B$2:$B$35,0),4),INDEX(Verdeelsleutels_percentage!$A:$AB,MATCH(demand!$C338,Verdeelsleutels_percentage!$C:$C,0),MATCH(INDEX(Overzicht!$B$1:$F$35,MATCH(demand!S$1,Overzicht!$B:$B,0),5),Verdeelsleutels_percentage!$1:$1,0)))</f>
        <v>1.2458278515252982E-2</v>
      </c>
      <c r="T338">
        <f>PRODUCT(INDEX(Overzicht!$B$2:$E$35,MATCH(demand!T$1,Overzicht!$B$2:$B$35,0),4),INDEX(Verdeelsleutels_percentage!$A:$AB,MATCH(demand!$C338,Verdeelsleutels_percentage!$C:$C,0),MATCH(INDEX(Overzicht!$B$1:$F$35,MATCH(demand!T$1,Overzicht!$B:$B,0),5),Verdeelsleutels_percentage!$1:$1,0)))</f>
        <v>1.0170023277757536E-2</v>
      </c>
      <c r="U338">
        <f>PRODUCT(INDEX(Overzicht!$B$2:$E$35,MATCH(demand!U$1,Overzicht!$B$2:$B$35,0),4),INDEX(Verdeelsleutels_percentage!$A:$AB,MATCH(demand!$C338,Verdeelsleutels_percentage!$C:$C,0),MATCH(INDEX(Overzicht!$B$1:$F$35,MATCH(demand!U$1,Overzicht!$B:$B,0),5),Verdeelsleutels_percentage!$1:$1,0)))</f>
        <v>3.17813227429923E-2</v>
      </c>
      <c r="V338">
        <f>PRODUCT(INDEX(Overzicht!$B$2:$E$35,MATCH(demand!V$1,Overzicht!$B$2:$B$35,0),4),INDEX(Verdeelsleutels_percentage!$A:$AB,MATCH(demand!$C338,Verdeelsleutels_percentage!$C:$C,0),MATCH(INDEX(Overzicht!$B$1:$F$35,MATCH(demand!V$1,Overzicht!$B:$B,0),5),Verdeelsleutels_percentage!$1:$1,0)))</f>
        <v>2.7967564013833225E-3</v>
      </c>
      <c r="W338">
        <f>PRODUCT(INDEX(Overzicht!$B$2:$E$35,MATCH(demand!W$1,Overzicht!$B$2:$B$35,0),4),INDEX(Verdeelsleutels_percentage!$A:$AB,MATCH(demand!$C338,Verdeelsleutels_percentage!$C:$C,0),MATCH(INDEX(Overzicht!$B$1:$F$35,MATCH(demand!W$1,Overzicht!$B:$B,0),5),Verdeelsleutels_percentage!$1:$1,0)))</f>
        <v>3.0510069833272608E-2</v>
      </c>
      <c r="X338">
        <f>PRODUCT(INDEX(Overzicht!$B$2:$E$35,MATCH(demand!X$1,Overzicht!$B$2:$B$35,0),4),INDEX(Verdeelsleutels_percentage!$A:$AB,MATCH(demand!$C338,Verdeelsleutels_percentage!$C:$C,0),MATCH(INDEX(Overzicht!$B$1:$F$35,MATCH(demand!X$1,Overzicht!$B:$B,0),5),Verdeelsleutels_percentage!$1:$1,0)))</f>
        <v>1.2793975444662584E-2</v>
      </c>
      <c r="Y338">
        <f>PRODUCT(INDEX(Overzicht!$B$2:$E$35,MATCH(demand!Y$1,Overzicht!$B$2:$B$35,0),4),INDEX(Verdeelsleutels_percentage!$A:$AB,MATCH(demand!$C338,Verdeelsleutels_percentage!$C:$C,0),MATCH(INDEX(Overzicht!$B$1:$F$35,MATCH(demand!Y$1,Overzicht!$B:$B,0),5),Verdeelsleutels_percentage!$1:$1,0)))</f>
        <v>7.2641758748871469E-6</v>
      </c>
      <c r="Z338">
        <f>PRODUCT(INDEX(Overzicht!$B$2:$E$35,MATCH(demand!Z$1,Overzicht!$B$2:$B$35,0),4),INDEX(Verdeelsleutels_percentage!$A:$AB,MATCH(demand!$C338,Verdeelsleutels_percentage!$C:$C,0),MATCH(INDEX(Overzicht!$B$1:$F$35,MATCH(demand!Z$1,Overzicht!$B:$B,0),5),Verdeelsleutels_percentage!$1:$1,0)))</f>
        <v>0</v>
      </c>
      <c r="AA338">
        <f>PRODUCT(INDEX(Overzicht!$B$2:$E$35,MATCH(demand!AA$1,Overzicht!$B$2:$B$35,0),4),INDEX(Verdeelsleutels_percentage!$A:$AB,MATCH(demand!$C338,Verdeelsleutels_percentage!$C:$C,0),MATCH(INDEX(Overzicht!$B$1:$F$35,MATCH(demand!AA$1,Overzicht!$B:$B,0),5),Verdeelsleutels_percentage!$1:$1,0)))</f>
        <v>1.6992224268741867E-4</v>
      </c>
      <c r="AB338">
        <f>PRODUCT(INDEX(Overzicht!$B$2:$E$35,MATCH(demand!AB$1,Overzicht!$B$2:$B$35,0),4),INDEX(Verdeelsleutels_percentage!$A:$AB,MATCH(demand!$C338,Verdeelsleutels_percentage!$C:$C,0),MATCH(INDEX(Overzicht!$B$1:$F$35,MATCH(demand!AB$1,Overzicht!$B:$B,0),5),Verdeelsleutels_percentage!$1:$1,0)))</f>
        <v>1.8451120039117808E-2</v>
      </c>
      <c r="AC338">
        <f>PRODUCT(INDEX(Overzicht!$B$2:$E$35,MATCH(demand!AC$1,Overzicht!$B$2:$B$35,0),4),INDEX(Verdeelsleutels_percentage!$A:$AB,MATCH(demand!$C338,Verdeelsleutels_percentage!$C:$C,0),MATCH(INDEX(Overzicht!$B$1:$F$35,MATCH(demand!AC$1,Overzicht!$B:$B,0),5),Verdeelsleutels_percentage!$1:$1,0)))</f>
        <v>2.2065169500512542E-3</v>
      </c>
      <c r="AD338">
        <f>PRODUCT(INDEX(Overzicht!$B$2:$E$35,MATCH(demand!AD$1,Overzicht!$B$2:$B$35,0),4),INDEX(Verdeelsleutels_percentage!$A:$AB,MATCH(demand!$C338,Verdeelsleutels_percentage!$C:$C,0),MATCH(INDEX(Overzicht!$B$1:$F$35,MATCH(demand!AD$1,Overzicht!$B:$B,0),5),Verdeelsleutels_percentage!$1:$1,0)))</f>
        <v>0</v>
      </c>
      <c r="AE338">
        <f>PRODUCT(INDEX(Overzicht!$B$2:$E$35,MATCH(demand!AE$1,Overzicht!$B$2:$B$35,0),4),INDEX(Verdeelsleutels_percentage!$A:$AB,MATCH(demand!$C338,Verdeelsleutels_percentage!$C:$C,0),MATCH(INDEX(Overzicht!$B$1:$F$35,MATCH(demand!AE$1,Overzicht!$B:$B,0),5),Verdeelsleutels_percentage!$1:$1,0)))</f>
        <v>0</v>
      </c>
      <c r="AF338">
        <f>PRODUCT(INDEX(Overzicht!$B$2:$E$35,MATCH(demand!AF$1,Overzicht!$B$2:$B$35,0),4),INDEX(Verdeelsleutels_percentage!$A:$AB,MATCH(demand!$C338,Verdeelsleutels_percentage!$C:$C,0),MATCH(INDEX(Overzicht!$B$1:$F$35,MATCH(demand!AF$1,Overzicht!$B:$B,0),5),Verdeelsleutels_percentage!$1:$1,0)))</f>
        <v>0</v>
      </c>
      <c r="AG338">
        <f>PRODUCT(INDEX(Overzicht!$B$2:$E$35,MATCH(demand!AG$1,Overzicht!$B$2:$B$35,0),4),INDEX(Verdeelsleutels_percentage!$A:$AB,MATCH(demand!$C338,Verdeelsleutels_percentage!$C:$C,0),MATCH(INDEX(Overzicht!$B$1:$F$35,MATCH(demand!AG$1,Overzicht!$B:$B,0),5),Verdeelsleutels_percentage!$1:$1,0)))</f>
        <v>0</v>
      </c>
      <c r="AH338">
        <f>PRODUCT(INDEX(Overzicht!$B$2:$E$35,MATCH(demand!AH$1,Overzicht!$B$2:$B$35,0),4),INDEX(Verdeelsleutels_percentage!$A:$AB,MATCH(demand!$C338,Verdeelsleutels_percentage!$C:$C,0),MATCH(INDEX(Overzicht!$B$1:$F$35,MATCH(demand!AH$1,Overzicht!$B:$B,0),5),Verdeelsleutels_percentage!$1:$1,0)))</f>
        <v>2.2089891549364428E-3</v>
      </c>
      <c r="AI338">
        <f>PRODUCT(INDEX(Overzicht!$B$2:$E$35,MATCH(demand!AI$1,Overzicht!$B$2:$B$35,0),4),INDEX(Verdeelsleutels_percentage!$A:$AB,MATCH(demand!$C338,Verdeelsleutels_percentage!$C:$C,0),MATCH(INDEX(Overzicht!$B$1:$F$35,MATCH(demand!AI$1,Overzicht!$B:$B,0),5),Verdeelsleutels_percentage!$1:$1,0)))</f>
        <v>3.3984448537483734E-4</v>
      </c>
      <c r="AJ338">
        <f>PRODUCT(INDEX(Overzicht!$B$2:$E$35,MATCH(demand!AJ$1,Overzicht!$B$2:$B$35,0),4),INDEX(Verdeelsleutels_percentage!$A:$AB,MATCH(demand!$C338,Verdeelsleutels_percentage!$C:$C,0),MATCH(INDEX(Overzicht!$B$1:$F$35,MATCH(demand!AJ$1,Overzicht!$B:$B,0),5),Verdeelsleutels_percentage!$1:$1,0)))</f>
        <v>0</v>
      </c>
      <c r="AK338">
        <f>PRODUCT(INDEX(Overzicht!$B$2:$E$35,MATCH(demand!AK$1,Overzicht!$B$2:$B$35,0),4),INDEX(Verdeelsleutels_percentage!$A:$AB,MATCH(demand!$C338,Verdeelsleutels_percentage!$C:$C,0),MATCH(INDEX(Overzicht!$B$1:$F$35,MATCH(demand!AK$1,Overzicht!$B:$B,0),5),Verdeelsleutels_percentage!$1:$1,0)))</f>
        <v>3.9663090783254392E-4</v>
      </c>
      <c r="AL338">
        <f>PRODUCT(INDEX(Overzicht!$B$2:$E$35,MATCH(demand!AL$1,Overzicht!$B$2:$B$35,0),4),INDEX(Verdeelsleutels_percentage!$A:$AB,MATCH(demand!$C338,Verdeelsleutels_percentage!$C:$C,0),MATCH(INDEX(Overzicht!$B$1:$F$35,MATCH(demand!AL$1,Overzicht!$B:$B,0),5),Verdeelsleutels_percentage!$1:$1,0)))</f>
        <v>5.085011638878768E-3</v>
      </c>
      <c r="AM338">
        <f>PRODUCT(INDEX(Overzicht!$B$2:$E$35,MATCH(demand!AM$1,Overzicht!$B$2:$B$35,0),4),INDEX(Verdeelsleutels_percentage!$A:$AB,MATCH(demand!$C338,Verdeelsleutels_percentage!$C:$C,0),MATCH(INDEX(Overzicht!$B$1:$F$35,MATCH(demand!AM$1,Overzicht!$B:$B,0),5),Verdeelsleutels_percentage!$1:$1,0)))</f>
        <v>1.0170023277757536E-2</v>
      </c>
      <c r="AN338">
        <f>PRODUCT(INDEX(Overzicht!$B$2:$E$35,MATCH(demand!AN$1,Overzicht!$B$2:$B$35,0),4),INDEX(Verdeelsleutels_percentage!$A:$AB,MATCH(demand!$C338,Verdeelsleutels_percentage!$C:$C,0),MATCH(INDEX(Overzicht!$B$1:$F$35,MATCH(demand!AN$1,Overzicht!$B:$B,0),5),Verdeelsleutels_percentage!$1:$1,0)))</f>
        <v>5.085011638878768E-3</v>
      </c>
      <c r="AO338">
        <f>PRODUCT(INDEX(Overzicht!$B$2:$E$35,MATCH(demand!AO$1,Overzicht!$B$2:$B$35,0),4),INDEX(Verdeelsleutels_percentage!$A:$AB,MATCH(demand!$C338,Verdeelsleutels_percentage!$C:$C,0),MATCH(INDEX(Overzicht!$B$1:$F$35,MATCH(demand!AO$1,Overzicht!$B:$B,0),5),Verdeelsleutels_percentage!$1:$1,0)))</f>
        <v>1.7797540736075687E-2</v>
      </c>
    </row>
    <row r="339" spans="2:41">
      <c r="B339" t="str">
        <f>INDEX('ETLocal datasets'!B:C,MATCH(C339,'ETLocal datasets'!C:C,0),1)</f>
        <v>GM1709</v>
      </c>
      <c r="C339" t="str">
        <f>'ETLocal datasets'!C322</f>
        <v>Moerdijk</v>
      </c>
      <c r="D339">
        <f t="shared" si="26"/>
        <v>0.12567789910155558</v>
      </c>
      <c r="E339">
        <f t="shared" si="27"/>
        <v>0.12281945682612372</v>
      </c>
      <c r="F339">
        <f t="shared" si="28"/>
        <v>2.2456130057331363E-2</v>
      </c>
      <c r="G339">
        <f t="shared" si="29"/>
        <v>4.619546754651023E-2</v>
      </c>
      <c r="H339">
        <f>PRODUCT(INDEX(Overzicht!$B$2:$E$35,MATCH(demand!H$1,Overzicht!$B$2:$B$35,0),4),INDEX(Verdeelsleutels_percentage!$A:$AB,MATCH(demand!$C339,Verdeelsleutels_percentage!$C:$C,0),MATCH(INDEX(Overzicht!$B$1:$F$35,MATCH(demand!H$1,Overzicht!$B:$B,0),5),Verdeelsleutels_percentage!$1:$1,0)))</f>
        <v>2.2456130057331363E-2</v>
      </c>
      <c r="I339">
        <f>PRODUCT(INDEX(Overzicht!$B$2:$E$35,MATCH(demand!I$1,Overzicht!$B$2:$B$35,0),4),INDEX(Verdeelsleutels_percentage!$A:$AB,MATCH(demand!$C339,Verdeelsleutels_percentage!$C:$C,0),MATCH(INDEX(Overzicht!$B$1:$F$35,MATCH(demand!I$1,Overzicht!$B:$B,0),5),Verdeelsleutels_percentage!$1:$1,0)))</f>
        <v>2.9428274682535626E-2</v>
      </c>
      <c r="J339">
        <f>PRODUCT(INDEX(Overzicht!$B$2:$E$35,MATCH(demand!J$1,Overzicht!$B$2:$B$35,0),4),INDEX(Verdeelsleutels_percentage!$A:$AB,MATCH(demand!$C339,Verdeelsleutels_percentage!$C:$C,0),MATCH(INDEX(Overzicht!$B$1:$F$35,MATCH(demand!J$1,Overzicht!$B:$B,0),5),Verdeelsleutels_percentage!$1:$1,0)))</f>
        <v>5.132829727390026E-3</v>
      </c>
      <c r="K339">
        <f>PRODUCT(INDEX(Overzicht!$B$2:$E$35,MATCH(demand!K$1,Overzicht!$B$2:$B$35,0),4),INDEX(Verdeelsleutels_percentage!$A:$AB,MATCH(demand!$C339,Verdeelsleutels_percentage!$C:$C,0),MATCH(INDEX(Overzicht!$B$1:$F$35,MATCH(demand!K$1,Overzicht!$B:$B,0),5),Verdeelsleutels_percentage!$1:$1,0)))</f>
        <v>3.4332987129624898E-3</v>
      </c>
      <c r="L339">
        <f>PRODUCT(INDEX(Overzicht!$B$2:$E$35,MATCH(demand!L$1,Overzicht!$B$2:$B$35,0),4),INDEX(Verdeelsleutels_percentage!$A:$AB,MATCH(demand!$C339,Verdeelsleutels_percentage!$C:$C,0),MATCH(INDEX(Overzicht!$B$1:$F$35,MATCH(demand!L$1,Overzicht!$B:$B,0),5),Verdeelsleutels_percentage!$1:$1,0)))</f>
        <v>7.6992445910850386E-3</v>
      </c>
      <c r="M339">
        <f>PRODUCT(INDEX(Overzicht!$B$2:$E$35,MATCH(demand!M$1,Overzicht!$B$2:$B$35,0),4),INDEX(Verdeelsleutels_percentage!$A:$AB,MATCH(demand!$C339,Verdeelsleutels_percentage!$C:$C,0),MATCH(INDEX(Overzicht!$B$1:$F$35,MATCH(demand!M$1,Overzicht!$B:$B,0),5),Verdeelsleutels_percentage!$1:$1,0)))</f>
        <v>3.870661187247916E-3</v>
      </c>
      <c r="N339">
        <f>PRODUCT(INDEX(Overzicht!$B$2:$E$35,MATCH(demand!N$1,Overzicht!$B$2:$B$35,0),4),INDEX(Verdeelsleutels_percentage!$A:$AB,MATCH(demand!$C339,Verdeelsleutels_percentage!$C:$C,0),MATCH(INDEX(Overzicht!$B$1:$F$35,MATCH(demand!N$1,Overzicht!$B:$B,0),5),Verdeelsleutels_percentage!$1:$1,0)))</f>
        <v>2.9739958900840309E-2</v>
      </c>
      <c r="O339">
        <f>PRODUCT(INDEX(Overzicht!$B$2:$E$35,MATCH(demand!O$1,Overzicht!$B$2:$B$35,0),4),INDEX(Verdeelsleutels_percentage!$A:$AB,MATCH(demand!$C339,Verdeelsleutels_percentage!$C:$C,0),MATCH(INDEX(Overzicht!$B$1:$F$35,MATCH(demand!O$1,Overzicht!$B:$B,0),5),Verdeelsleutels_percentage!$1:$1,0)))</f>
        <v>0</v>
      </c>
      <c r="P339">
        <f>PRODUCT(INDEX(Overzicht!$B$2:$E$35,MATCH(demand!P$1,Overzicht!$B$2:$B$35,0),4),INDEX(Verdeelsleutels_percentage!$A:$AB,MATCH(demand!$C339,Verdeelsleutels_percentage!$C:$C,0),MATCH(INDEX(Overzicht!$B$1:$F$35,MATCH(demand!P$1,Overzicht!$B:$B,0),5),Verdeelsleutels_percentage!$1:$1,0)))</f>
        <v>7.2463995564720107E-2</v>
      </c>
      <c r="Q339">
        <f>PRODUCT(INDEX(Overzicht!$B$2:$E$35,MATCH(demand!Q$1,Overzicht!$B$2:$B$35,0),4),INDEX(Verdeelsleutels_percentage!$A:$AB,MATCH(demand!$C339,Verdeelsleutels_percentage!$C:$C,0),MATCH(INDEX(Overzicht!$B$1:$F$35,MATCH(demand!Q$1,Overzicht!$B:$B,0),5),Verdeelsleutels_percentage!$1:$1,0)))</f>
        <v>7.6190441265945701E-3</v>
      </c>
      <c r="R339">
        <f>PRODUCT(INDEX(Overzicht!$B$2:$E$35,MATCH(demand!R$1,Overzicht!$B$2:$B$35,0),4),INDEX(Verdeelsleutels_percentage!$A:$AB,MATCH(demand!$C339,Verdeelsleutels_percentage!$C:$C,0),MATCH(INDEX(Overzicht!$B$1:$F$35,MATCH(demand!R$1,Overzicht!$B:$B,0),5),Verdeelsleutels_percentage!$1:$1,0)))</f>
        <v>1.3634078963379755E-3</v>
      </c>
      <c r="S339">
        <f>PRODUCT(INDEX(Overzicht!$B$2:$E$35,MATCH(demand!S$1,Overzicht!$B$2:$B$35,0),4),INDEX(Verdeelsleutels_percentage!$A:$AB,MATCH(demand!$C339,Verdeelsleutels_percentage!$C:$C,0),MATCH(INDEX(Overzicht!$B$1:$F$35,MATCH(demand!S$1,Overzicht!$B:$B,0),5),Verdeelsleutels_percentage!$1:$1,0)))</f>
        <v>1.047952736008797E-2</v>
      </c>
      <c r="T339">
        <f>PRODUCT(INDEX(Overzicht!$B$2:$E$35,MATCH(demand!T$1,Overzicht!$B$2:$B$35,0),4),INDEX(Verdeelsleutels_percentage!$A:$AB,MATCH(demand!$C339,Verdeelsleutels_percentage!$C:$C,0),MATCH(INDEX(Overzicht!$B$1:$F$35,MATCH(demand!T$1,Overzicht!$B:$B,0),5),Verdeelsleutels_percentage!$1:$1,0)))</f>
        <v>8.5547162123167098E-3</v>
      </c>
      <c r="U339">
        <f>PRODUCT(INDEX(Overzicht!$B$2:$E$35,MATCH(demand!U$1,Overzicht!$B$2:$B$35,0),4),INDEX(Verdeelsleutels_percentage!$A:$AB,MATCH(demand!$C339,Verdeelsleutels_percentage!$C:$C,0),MATCH(INDEX(Overzicht!$B$1:$F$35,MATCH(demand!U$1,Overzicht!$B:$B,0),5),Verdeelsleutels_percentage!$1:$1,0)))</f>
        <v>2.6733488163489718E-2</v>
      </c>
      <c r="V339">
        <f>PRODUCT(INDEX(Overzicht!$B$2:$E$35,MATCH(demand!V$1,Overzicht!$B$2:$B$35,0),4),INDEX(Verdeelsleutels_percentage!$A:$AB,MATCH(demand!$C339,Verdeelsleutels_percentage!$C:$C,0),MATCH(INDEX(Overzicht!$B$1:$F$35,MATCH(demand!V$1,Overzicht!$B:$B,0),5),Verdeelsleutels_percentage!$1:$1,0)))</f>
        <v>2.3525469583870954E-3</v>
      </c>
      <c r="W339">
        <f>PRODUCT(INDEX(Overzicht!$B$2:$E$35,MATCH(demand!W$1,Overzicht!$B$2:$B$35,0),4),INDEX(Verdeelsleutels_percentage!$A:$AB,MATCH(demand!$C339,Verdeelsleutels_percentage!$C:$C,0),MATCH(INDEX(Overzicht!$B$1:$F$35,MATCH(demand!W$1,Overzicht!$B:$B,0),5),Verdeelsleutels_percentage!$1:$1,0)))</f>
        <v>2.5664148636950129E-2</v>
      </c>
      <c r="X339">
        <f>PRODUCT(INDEX(Overzicht!$B$2:$E$35,MATCH(demand!X$1,Overzicht!$B$2:$B$35,0),4),INDEX(Verdeelsleutels_percentage!$A:$AB,MATCH(demand!$C339,Verdeelsleutels_percentage!$C:$C,0),MATCH(INDEX(Overzicht!$B$1:$F$35,MATCH(demand!X$1,Overzicht!$B:$B,0),5),Verdeelsleutels_percentage!$1:$1,0)))</f>
        <v>2.2937849796348928E-3</v>
      </c>
      <c r="Y339">
        <f>PRODUCT(INDEX(Overzicht!$B$2:$E$35,MATCH(demand!Y$1,Overzicht!$B$2:$B$35,0),4),INDEX(Verdeelsleutels_percentage!$A:$AB,MATCH(demand!$C339,Verdeelsleutels_percentage!$C:$C,0),MATCH(INDEX(Overzicht!$B$1:$F$35,MATCH(demand!Y$1,Overzicht!$B:$B,0),5),Verdeelsleutels_percentage!$1:$1,0)))</f>
        <v>4.4330589089113926E-6</v>
      </c>
      <c r="Z339">
        <f>PRODUCT(INDEX(Overzicht!$B$2:$E$35,MATCH(demand!Z$1,Overzicht!$B$2:$B$35,0),4),INDEX(Verdeelsleutels_percentage!$A:$AB,MATCH(demand!$C339,Verdeelsleutels_percentage!$C:$C,0),MATCH(INDEX(Overzicht!$B$1:$F$35,MATCH(demand!Z$1,Overzicht!$B:$B,0),5),Verdeelsleutels_percentage!$1:$1,0)))</f>
        <v>0</v>
      </c>
      <c r="AA339">
        <f>PRODUCT(INDEX(Overzicht!$B$2:$E$35,MATCH(demand!AA$1,Overzicht!$B$2:$B$35,0),4),INDEX(Verdeelsleutels_percentage!$A:$AB,MATCH(demand!$C339,Verdeelsleutels_percentage!$C:$C,0),MATCH(INDEX(Overzicht!$B$1:$F$35,MATCH(demand!AA$1,Overzicht!$B:$B,0),5),Verdeelsleutels_percentage!$1:$1,0)))</f>
        <v>1.0369728441897995E-4</v>
      </c>
      <c r="AB339">
        <f>PRODUCT(INDEX(Overzicht!$B$2:$E$35,MATCH(demand!AB$1,Overzicht!$B$2:$B$35,0),4),INDEX(Verdeelsleutels_percentage!$A:$AB,MATCH(demand!$C339,Verdeelsleutels_percentage!$C:$C,0),MATCH(INDEX(Overzicht!$B$1:$F$35,MATCH(demand!AB$1,Overzicht!$B:$B,0),5),Verdeelsleutels_percentage!$1:$1,0)))</f>
        <v>2.2768163929208218E-2</v>
      </c>
      <c r="AC339">
        <f>PRODUCT(INDEX(Overzicht!$B$2:$E$35,MATCH(demand!AC$1,Overzicht!$B$2:$B$35,0),4),INDEX(Verdeelsleutels_percentage!$A:$AB,MATCH(demand!$C339,Verdeelsleutels_percentage!$C:$C,0),MATCH(INDEX(Overzicht!$B$1:$F$35,MATCH(demand!AC$1,Overzicht!$B:$B,0),5),Verdeelsleutels_percentage!$1:$1,0)))</f>
        <v>1.0183225063201231E-3</v>
      </c>
      <c r="AD339">
        <f>PRODUCT(INDEX(Overzicht!$B$2:$E$35,MATCH(demand!AD$1,Overzicht!$B$2:$B$35,0),4),INDEX(Verdeelsleutels_percentage!$A:$AB,MATCH(demand!$C339,Verdeelsleutels_percentage!$C:$C,0),MATCH(INDEX(Overzicht!$B$1:$F$35,MATCH(demand!AD$1,Overzicht!$B:$B,0),5),Verdeelsleutels_percentage!$1:$1,0)))</f>
        <v>0</v>
      </c>
      <c r="AE339">
        <f>PRODUCT(INDEX(Overzicht!$B$2:$E$35,MATCH(demand!AE$1,Overzicht!$B$2:$B$35,0),4),INDEX(Verdeelsleutels_percentage!$A:$AB,MATCH(demand!$C339,Verdeelsleutels_percentage!$C:$C,0),MATCH(INDEX(Overzicht!$B$1:$F$35,MATCH(demand!AE$1,Overzicht!$B:$B,0),5),Verdeelsleutels_percentage!$1:$1,0)))</f>
        <v>0</v>
      </c>
      <c r="AF339">
        <f>PRODUCT(INDEX(Overzicht!$B$2:$E$35,MATCH(demand!AF$1,Overzicht!$B$2:$B$35,0),4),INDEX(Verdeelsleutels_percentage!$A:$AB,MATCH(demand!$C339,Verdeelsleutels_percentage!$C:$C,0),MATCH(INDEX(Overzicht!$B$1:$F$35,MATCH(demand!AF$1,Overzicht!$B:$B,0),5),Verdeelsleutels_percentage!$1:$1,0)))</f>
        <v>0</v>
      </c>
      <c r="AG339">
        <f>PRODUCT(INDEX(Overzicht!$B$2:$E$35,MATCH(demand!AG$1,Overzicht!$B$2:$B$35,0),4),INDEX(Verdeelsleutels_percentage!$A:$AB,MATCH(demand!$C339,Verdeelsleutels_percentage!$C:$C,0),MATCH(INDEX(Overzicht!$B$1:$F$35,MATCH(demand!AG$1,Overzicht!$B:$B,0),5),Verdeelsleutels_percentage!$1:$1,0)))</f>
        <v>0</v>
      </c>
      <c r="AH339">
        <f>PRODUCT(INDEX(Overzicht!$B$2:$E$35,MATCH(demand!AH$1,Overzicht!$B$2:$B$35,0),4),INDEX(Verdeelsleutels_percentage!$A:$AB,MATCH(demand!$C339,Verdeelsleutels_percentage!$C:$C,0),MATCH(INDEX(Overzicht!$B$1:$F$35,MATCH(demand!AH$1,Overzicht!$B:$B,0),5),Verdeelsleutels_percentage!$1:$1,0)))</f>
        <v>1.3480646974467394E-3</v>
      </c>
      <c r="AI339">
        <f>PRODUCT(INDEX(Overzicht!$B$2:$E$35,MATCH(demand!AI$1,Overzicht!$B$2:$B$35,0),4),INDEX(Verdeelsleutels_percentage!$A:$AB,MATCH(demand!$C339,Verdeelsleutels_percentage!$C:$C,0),MATCH(INDEX(Overzicht!$B$1:$F$35,MATCH(demand!AI$1,Overzicht!$B:$B,0),5),Verdeelsleutels_percentage!$1:$1,0)))</f>
        <v>2.073945688379599E-4</v>
      </c>
      <c r="AJ339">
        <f>PRODUCT(INDEX(Overzicht!$B$2:$E$35,MATCH(demand!AJ$1,Overzicht!$B$2:$B$35,0),4),INDEX(Verdeelsleutels_percentage!$A:$AB,MATCH(demand!$C339,Verdeelsleutels_percentage!$C:$C,0),MATCH(INDEX(Overzicht!$B$1:$F$35,MATCH(demand!AJ$1,Overzicht!$B:$B,0),5),Verdeelsleutels_percentage!$1:$1,0)))</f>
        <v>0</v>
      </c>
      <c r="AK339">
        <f>PRODUCT(INDEX(Overzicht!$B$2:$E$35,MATCH(demand!AK$1,Overzicht!$B$2:$B$35,0),4),INDEX(Verdeelsleutels_percentage!$A:$AB,MATCH(demand!$C339,Verdeelsleutels_percentage!$C:$C,0),MATCH(INDEX(Overzicht!$B$1:$F$35,MATCH(demand!AK$1,Overzicht!$B:$B,0),5),Verdeelsleutels_percentage!$1:$1,0)))</f>
        <v>3.3363393228035167E-4</v>
      </c>
      <c r="AL339">
        <f>PRODUCT(INDEX(Overzicht!$B$2:$E$35,MATCH(demand!AL$1,Overzicht!$B$2:$B$35,0),4),INDEX(Verdeelsleutels_percentage!$A:$AB,MATCH(demand!$C339,Verdeelsleutels_percentage!$C:$C,0),MATCH(INDEX(Overzicht!$B$1:$F$35,MATCH(demand!AL$1,Overzicht!$B:$B,0),5),Verdeelsleutels_percentage!$1:$1,0)))</f>
        <v>4.2773581061583549E-3</v>
      </c>
      <c r="AM339">
        <f>PRODUCT(INDEX(Overzicht!$B$2:$E$35,MATCH(demand!AM$1,Overzicht!$B$2:$B$35,0),4),INDEX(Verdeelsleutels_percentage!$A:$AB,MATCH(demand!$C339,Verdeelsleutels_percentage!$C:$C,0),MATCH(INDEX(Overzicht!$B$1:$F$35,MATCH(demand!AM$1,Overzicht!$B:$B,0),5),Verdeelsleutels_percentage!$1:$1,0)))</f>
        <v>8.5547162123167098E-3</v>
      </c>
      <c r="AN339">
        <f>PRODUCT(INDEX(Overzicht!$B$2:$E$35,MATCH(demand!AN$1,Overzicht!$B$2:$B$35,0),4),INDEX(Verdeelsleutels_percentage!$A:$AB,MATCH(demand!$C339,Verdeelsleutels_percentage!$C:$C,0),MATCH(INDEX(Overzicht!$B$1:$F$35,MATCH(demand!AN$1,Overzicht!$B:$B,0),5),Verdeelsleutels_percentage!$1:$1,0)))</f>
        <v>4.2773581061583549E-3</v>
      </c>
      <c r="AO339">
        <f>PRODUCT(INDEX(Overzicht!$B$2:$E$35,MATCH(demand!AO$1,Overzicht!$B$2:$B$35,0),4),INDEX(Verdeelsleutels_percentage!$A:$AB,MATCH(demand!$C339,Verdeelsleutels_percentage!$C:$C,0),MATCH(INDEX(Overzicht!$B$1:$F$35,MATCH(demand!AO$1,Overzicht!$B:$B,0),5),Verdeelsleutels_percentage!$1:$1,0)))</f>
        <v>1.4970753371554242E-2</v>
      </c>
    </row>
    <row r="340" spans="2:41">
      <c r="B340" t="str">
        <f>INDEX('ETLocal datasets'!B:C,MATCH(C340,'ETLocal datasets'!C:C,0),1)</f>
        <v>GM1711</v>
      </c>
      <c r="C340" t="str">
        <f>'ETLocal datasets'!C323</f>
        <v>Echt-Susteren</v>
      </c>
      <c r="D340">
        <f t="shared" si="26"/>
        <v>5.3486030405550805E-2</v>
      </c>
      <c r="E340">
        <f t="shared" si="27"/>
        <v>9.0944591452778709E-2</v>
      </c>
      <c r="F340">
        <f t="shared" si="28"/>
        <v>1.9222073070367409E-2</v>
      </c>
      <c r="G340">
        <f t="shared" si="29"/>
        <v>3.954255031618438E-2</v>
      </c>
      <c r="H340">
        <f>PRODUCT(INDEX(Overzicht!$B$2:$E$35,MATCH(demand!H$1,Overzicht!$B$2:$B$35,0),4),INDEX(Verdeelsleutels_percentage!$A:$AB,MATCH(demand!$C340,Verdeelsleutels_percentage!$C:$C,0),MATCH(INDEX(Overzicht!$B$1:$F$35,MATCH(demand!H$1,Overzicht!$B:$B,0),5),Verdeelsleutels_percentage!$1:$1,0)))</f>
        <v>1.9222073070367409E-2</v>
      </c>
      <c r="I340">
        <f>PRODUCT(INDEX(Overzicht!$B$2:$E$35,MATCH(demand!I$1,Overzicht!$B$2:$B$35,0),4),INDEX(Verdeelsleutels_percentage!$A:$AB,MATCH(demand!$C340,Verdeelsleutels_percentage!$C:$C,0),MATCH(INDEX(Overzicht!$B$1:$F$35,MATCH(demand!I$1,Overzicht!$B:$B,0),5),Verdeelsleutels_percentage!$1:$1,0)))</f>
        <v>1.5673158277389354E-2</v>
      </c>
      <c r="J340">
        <f>PRODUCT(INDEX(Overzicht!$B$2:$E$35,MATCH(demand!J$1,Overzicht!$B$2:$B$35,0),4),INDEX(Verdeelsleutels_percentage!$A:$AB,MATCH(demand!$C340,Verdeelsleutels_percentage!$C:$C,0),MATCH(INDEX(Overzicht!$B$1:$F$35,MATCH(demand!J$1,Overzicht!$B:$B,0),5),Verdeelsleutels_percentage!$1:$1,0)))</f>
        <v>4.3936167017982648E-3</v>
      </c>
      <c r="K340">
        <f>PRODUCT(INDEX(Overzicht!$B$2:$E$35,MATCH(demand!K$1,Overzicht!$B$2:$B$35,0),4),INDEX(Verdeelsleutels_percentage!$A:$AB,MATCH(demand!$C340,Verdeelsleutels_percentage!$C:$C,0),MATCH(INDEX(Overzicht!$B$1:$F$35,MATCH(demand!K$1,Overzicht!$B:$B,0),5),Verdeelsleutels_percentage!$1:$1,0)))</f>
        <v>1.8285351323620912E-3</v>
      </c>
      <c r="L340">
        <f>PRODUCT(INDEX(Overzicht!$B$2:$E$35,MATCH(demand!L$1,Overzicht!$B$2:$B$35,0),4),INDEX(Verdeelsleutels_percentage!$A:$AB,MATCH(demand!$C340,Verdeelsleutels_percentage!$C:$C,0),MATCH(INDEX(Overzicht!$B$1:$F$35,MATCH(demand!L$1,Overzicht!$B:$B,0),5),Verdeelsleutels_percentage!$1:$1,0)))</f>
        <v>6.5904250526973972E-3</v>
      </c>
      <c r="M340">
        <f>PRODUCT(INDEX(Overzicht!$B$2:$E$35,MATCH(demand!M$1,Overzicht!$B$2:$B$35,0),4),INDEX(Verdeelsleutels_percentage!$A:$AB,MATCH(demand!$C340,Verdeelsleutels_percentage!$C:$C,0),MATCH(INDEX(Overzicht!$B$1:$F$35,MATCH(demand!M$1,Overzicht!$B:$B,0),5),Verdeelsleutels_percentage!$1:$1,0)))</f>
        <v>5.5214850777022435E-3</v>
      </c>
      <c r="N340">
        <f>PRODUCT(INDEX(Overzicht!$B$2:$E$35,MATCH(demand!N$1,Overzicht!$B$2:$B$35,0),4),INDEX(Verdeelsleutels_percentage!$A:$AB,MATCH(demand!$C340,Verdeelsleutels_percentage!$C:$C,0),MATCH(INDEX(Overzicht!$B$1:$F$35,MATCH(demand!N$1,Overzicht!$B:$B,0),5),Verdeelsleutels_percentage!$1:$1,0)))</f>
        <v>1.3719310861470962E-2</v>
      </c>
      <c r="O340">
        <f>PRODUCT(INDEX(Overzicht!$B$2:$E$35,MATCH(demand!O$1,Overzicht!$B$2:$B$35,0),4),INDEX(Verdeelsleutels_percentage!$A:$AB,MATCH(demand!$C340,Verdeelsleutels_percentage!$C:$C,0),MATCH(INDEX(Overzicht!$B$1:$F$35,MATCH(demand!O$1,Overzicht!$B:$B,0),5),Verdeelsleutels_percentage!$1:$1,0)))</f>
        <v>0</v>
      </c>
      <c r="P340">
        <f>PRODUCT(INDEX(Overzicht!$B$2:$E$35,MATCH(demand!P$1,Overzicht!$B$2:$B$35,0),4),INDEX(Verdeelsleutels_percentage!$A:$AB,MATCH(demand!$C340,Verdeelsleutels_percentage!$C:$C,0),MATCH(INDEX(Overzicht!$B$1:$F$35,MATCH(demand!P$1,Overzicht!$B:$B,0),5),Verdeelsleutels_percentage!$1:$1,0)))</f>
        <v>1.6178331027697043E-2</v>
      </c>
      <c r="Q340">
        <f>PRODUCT(INDEX(Overzicht!$B$2:$E$35,MATCH(demand!Q$1,Overzicht!$B$2:$B$35,0),4),INDEX(Verdeelsleutels_percentage!$A:$AB,MATCH(demand!$C340,Verdeelsleutels_percentage!$C:$C,0),MATCH(INDEX(Overzicht!$B$1:$F$35,MATCH(demand!Q$1,Overzicht!$B:$B,0),5),Verdeelsleutels_percentage!$1:$1,0)))</f>
        <v>6.5217747917317992E-3</v>
      </c>
      <c r="R340">
        <f>PRODUCT(INDEX(Overzicht!$B$2:$E$35,MATCH(demand!R$1,Overzicht!$B$2:$B$35,0),4),INDEX(Verdeelsleutels_percentage!$A:$AB,MATCH(demand!$C340,Verdeelsleutels_percentage!$C:$C,0),MATCH(INDEX(Overzicht!$B$1:$F$35,MATCH(demand!R$1,Overzicht!$B:$B,0),5),Verdeelsleutels_percentage!$1:$1,0)))</f>
        <v>1.167054436415164E-3</v>
      </c>
      <c r="S340">
        <f>PRODUCT(INDEX(Overzicht!$B$2:$E$35,MATCH(demand!S$1,Overzicht!$B$2:$B$35,0),4),INDEX(Verdeelsleutels_percentage!$A:$AB,MATCH(demand!$C340,Verdeelsleutels_percentage!$C:$C,0),MATCH(INDEX(Overzicht!$B$1:$F$35,MATCH(demand!S$1,Overzicht!$B:$B,0),5),Verdeelsleutels_percentage!$1:$1,0)))</f>
        <v>8.9703007661714584E-3</v>
      </c>
      <c r="T340">
        <f>PRODUCT(INDEX(Overzicht!$B$2:$E$35,MATCH(demand!T$1,Overzicht!$B$2:$B$35,0),4),INDEX(Verdeelsleutels_percentage!$A:$AB,MATCH(demand!$C340,Verdeelsleutels_percentage!$C:$C,0),MATCH(INDEX(Overzicht!$B$1:$F$35,MATCH(demand!T$1,Overzicht!$B:$B,0),5),Verdeelsleutels_percentage!$1:$1,0)))</f>
        <v>7.3226945029971078E-3</v>
      </c>
      <c r="U340">
        <f>PRODUCT(INDEX(Overzicht!$B$2:$E$35,MATCH(demand!U$1,Overzicht!$B$2:$B$35,0),4),INDEX(Verdeelsleutels_percentage!$A:$AB,MATCH(demand!$C340,Verdeelsleutels_percentage!$C:$C,0),MATCH(INDEX(Overzicht!$B$1:$F$35,MATCH(demand!U$1,Overzicht!$B:$B,0),5),Verdeelsleutels_percentage!$1:$1,0)))</f>
        <v>2.2883420321865963E-2</v>
      </c>
      <c r="V340">
        <f>PRODUCT(INDEX(Overzicht!$B$2:$E$35,MATCH(demand!V$1,Overzicht!$B$2:$B$35,0),4),INDEX(Verdeelsleutels_percentage!$A:$AB,MATCH(demand!$C340,Verdeelsleutels_percentage!$C:$C,0),MATCH(INDEX(Overzicht!$B$1:$F$35,MATCH(demand!V$1,Overzicht!$B:$B,0),5),Verdeelsleutels_percentage!$1:$1,0)))</f>
        <v>2.013740988324205E-3</v>
      </c>
      <c r="W340">
        <f>PRODUCT(INDEX(Overzicht!$B$2:$E$35,MATCH(demand!W$1,Overzicht!$B$2:$B$35,0),4),INDEX(Verdeelsleutels_percentage!$A:$AB,MATCH(demand!$C340,Verdeelsleutels_percentage!$C:$C,0),MATCH(INDEX(Overzicht!$B$1:$F$35,MATCH(demand!W$1,Overzicht!$B:$B,0),5),Verdeelsleutels_percentage!$1:$1,0)))</f>
        <v>2.1968083508991324E-2</v>
      </c>
      <c r="X340">
        <f>PRODUCT(INDEX(Overzicht!$B$2:$E$35,MATCH(demand!X$1,Overzicht!$B$2:$B$35,0),4),INDEX(Verdeelsleutels_percentage!$A:$AB,MATCH(demand!$C340,Verdeelsleutels_percentage!$C:$C,0),MATCH(INDEX(Overzicht!$B$1:$F$35,MATCH(demand!X$1,Overzicht!$B:$B,0),5),Verdeelsleutels_percentage!$1:$1,0)))</f>
        <v>8.1061915785155449E-3</v>
      </c>
      <c r="Y340">
        <f>PRODUCT(INDEX(Overzicht!$B$2:$E$35,MATCH(demand!Y$1,Overzicht!$B$2:$B$35,0),4),INDEX(Verdeelsleutels_percentage!$A:$AB,MATCH(demand!$C340,Verdeelsleutels_percentage!$C:$C,0),MATCH(INDEX(Overzicht!$B$1:$F$35,MATCH(demand!Y$1,Overzicht!$B:$B,0),5),Verdeelsleutels_percentage!$1:$1,0)))</f>
        <v>2.7194780525301198E-6</v>
      </c>
      <c r="Z340">
        <f>PRODUCT(INDEX(Overzicht!$B$2:$E$35,MATCH(demand!Z$1,Overzicht!$B$2:$B$35,0),4),INDEX(Verdeelsleutels_percentage!$A:$AB,MATCH(demand!$C340,Verdeelsleutels_percentage!$C:$C,0),MATCH(INDEX(Overzicht!$B$1:$F$35,MATCH(demand!Z$1,Overzicht!$B:$B,0),5),Verdeelsleutels_percentage!$1:$1,0)))</f>
        <v>0</v>
      </c>
      <c r="AA340">
        <f>PRODUCT(INDEX(Overzicht!$B$2:$E$35,MATCH(demand!AA$1,Overzicht!$B$2:$B$35,0),4),INDEX(Verdeelsleutels_percentage!$A:$AB,MATCH(demand!$C340,Verdeelsleutels_percentage!$C:$C,0),MATCH(INDEX(Overzicht!$B$1:$F$35,MATCH(demand!AA$1,Overzicht!$B:$B,0),5),Verdeelsleutels_percentage!$1:$1,0)))</f>
        <v>6.3613521696610989E-5</v>
      </c>
      <c r="AB340">
        <f>PRODUCT(INDEX(Overzicht!$B$2:$E$35,MATCH(demand!AB$1,Overzicht!$B$2:$B$35,0),4),INDEX(Verdeelsleutels_percentage!$A:$AB,MATCH(demand!$C340,Verdeelsleutels_percentage!$C:$C,0),MATCH(INDEX(Overzicht!$B$1:$F$35,MATCH(demand!AB$1,Overzicht!$B:$B,0),5),Verdeelsleutels_percentage!$1:$1,0)))</f>
        <v>1.0973724672930708E-2</v>
      </c>
      <c r="AC340">
        <f>PRODUCT(INDEX(Overzicht!$B$2:$E$35,MATCH(demand!AC$1,Overzicht!$B$2:$B$35,0),4),INDEX(Verdeelsleutels_percentage!$A:$AB,MATCH(demand!$C340,Verdeelsleutels_percentage!$C:$C,0),MATCH(INDEX(Overzicht!$B$1:$F$35,MATCH(demand!AC$1,Overzicht!$B:$B,0),5),Verdeelsleutels_percentage!$1:$1,0)))</f>
        <v>1.3750991783989042E-3</v>
      </c>
      <c r="AD340">
        <f>PRODUCT(INDEX(Overzicht!$B$2:$E$35,MATCH(demand!AD$1,Overzicht!$B$2:$B$35,0),4),INDEX(Verdeelsleutels_percentage!$A:$AB,MATCH(demand!$C340,Verdeelsleutels_percentage!$C:$C,0),MATCH(INDEX(Overzicht!$B$1:$F$35,MATCH(demand!AD$1,Overzicht!$B:$B,0),5),Verdeelsleutels_percentage!$1:$1,0)))</f>
        <v>0</v>
      </c>
      <c r="AE340">
        <f>PRODUCT(INDEX(Overzicht!$B$2:$E$35,MATCH(demand!AE$1,Overzicht!$B$2:$B$35,0),4),INDEX(Verdeelsleutels_percentage!$A:$AB,MATCH(demand!$C340,Verdeelsleutels_percentage!$C:$C,0),MATCH(INDEX(Overzicht!$B$1:$F$35,MATCH(demand!AE$1,Overzicht!$B:$B,0),5),Verdeelsleutels_percentage!$1:$1,0)))</f>
        <v>0</v>
      </c>
      <c r="AF340">
        <f>PRODUCT(INDEX(Overzicht!$B$2:$E$35,MATCH(demand!AF$1,Overzicht!$B$2:$B$35,0),4),INDEX(Verdeelsleutels_percentage!$A:$AB,MATCH(demand!$C340,Verdeelsleutels_percentage!$C:$C,0),MATCH(INDEX(Overzicht!$B$1:$F$35,MATCH(demand!AF$1,Overzicht!$B:$B,0),5),Verdeelsleutels_percentage!$1:$1,0)))</f>
        <v>0</v>
      </c>
      <c r="AG340">
        <f>PRODUCT(INDEX(Overzicht!$B$2:$E$35,MATCH(demand!AG$1,Overzicht!$B$2:$B$35,0),4),INDEX(Verdeelsleutels_percentage!$A:$AB,MATCH(demand!$C340,Verdeelsleutels_percentage!$C:$C,0),MATCH(INDEX(Overzicht!$B$1:$F$35,MATCH(demand!AG$1,Overzicht!$B:$B,0),5),Verdeelsleutels_percentage!$1:$1,0)))</f>
        <v>0</v>
      </c>
      <c r="AH340">
        <f>PRODUCT(INDEX(Overzicht!$B$2:$E$35,MATCH(demand!AH$1,Overzicht!$B$2:$B$35,0),4),INDEX(Verdeelsleutels_percentage!$A:$AB,MATCH(demand!$C340,Verdeelsleutels_percentage!$C:$C,0),MATCH(INDEX(Overzicht!$B$1:$F$35,MATCH(demand!AH$1,Overzicht!$B:$B,0),5),Verdeelsleutels_percentage!$1:$1,0)))</f>
        <v>8.2697578205594288E-4</v>
      </c>
      <c r="AI340">
        <f>PRODUCT(INDEX(Overzicht!$B$2:$E$35,MATCH(demand!AI$1,Overzicht!$B$2:$B$35,0),4),INDEX(Verdeelsleutels_percentage!$A:$AB,MATCH(demand!$C340,Verdeelsleutels_percentage!$C:$C,0),MATCH(INDEX(Overzicht!$B$1:$F$35,MATCH(demand!AI$1,Overzicht!$B:$B,0),5),Verdeelsleutels_percentage!$1:$1,0)))</f>
        <v>1.2722704339322198E-4</v>
      </c>
      <c r="AJ340">
        <f>PRODUCT(INDEX(Overzicht!$B$2:$E$35,MATCH(demand!AJ$1,Overzicht!$B$2:$B$35,0),4),INDEX(Verdeelsleutels_percentage!$A:$AB,MATCH(demand!$C340,Verdeelsleutels_percentage!$C:$C,0),MATCH(INDEX(Overzicht!$B$1:$F$35,MATCH(demand!AJ$1,Overzicht!$B:$B,0),5),Verdeelsleutels_percentage!$1:$1,0)))</f>
        <v>0</v>
      </c>
      <c r="AK340">
        <f>PRODUCT(INDEX(Overzicht!$B$2:$E$35,MATCH(demand!AK$1,Overzicht!$B$2:$B$35,0),4),INDEX(Verdeelsleutels_percentage!$A:$AB,MATCH(demand!$C340,Verdeelsleutels_percentage!$C:$C,0),MATCH(INDEX(Overzicht!$B$1:$F$35,MATCH(demand!AK$1,Overzicht!$B:$B,0),5),Verdeelsleutels_percentage!$1:$1,0)))</f>
        <v>2.8558508561688721E-4</v>
      </c>
      <c r="AL340">
        <f>PRODUCT(INDEX(Overzicht!$B$2:$E$35,MATCH(demand!AL$1,Overzicht!$B$2:$B$35,0),4),INDEX(Verdeelsleutels_percentage!$A:$AB,MATCH(demand!$C340,Verdeelsleutels_percentage!$C:$C,0),MATCH(INDEX(Overzicht!$B$1:$F$35,MATCH(demand!AL$1,Overzicht!$B:$B,0),5),Verdeelsleutels_percentage!$1:$1,0)))</f>
        <v>3.6613472514985539E-3</v>
      </c>
      <c r="AM340">
        <f>PRODUCT(INDEX(Overzicht!$B$2:$E$35,MATCH(demand!AM$1,Overzicht!$B$2:$B$35,0),4),INDEX(Verdeelsleutels_percentage!$A:$AB,MATCH(demand!$C340,Verdeelsleutels_percentage!$C:$C,0),MATCH(INDEX(Overzicht!$B$1:$F$35,MATCH(demand!AM$1,Overzicht!$B:$B,0),5),Verdeelsleutels_percentage!$1:$1,0)))</f>
        <v>7.3226945029971078E-3</v>
      </c>
      <c r="AN340">
        <f>PRODUCT(INDEX(Overzicht!$B$2:$E$35,MATCH(demand!AN$1,Overzicht!$B$2:$B$35,0),4),INDEX(Verdeelsleutels_percentage!$A:$AB,MATCH(demand!$C340,Verdeelsleutels_percentage!$C:$C,0),MATCH(INDEX(Overzicht!$B$1:$F$35,MATCH(demand!AN$1,Overzicht!$B:$B,0),5),Verdeelsleutels_percentage!$1:$1,0)))</f>
        <v>3.6613472514985539E-3</v>
      </c>
      <c r="AO340">
        <f>PRODUCT(INDEX(Overzicht!$B$2:$E$35,MATCH(demand!AO$1,Overzicht!$B$2:$B$35,0),4),INDEX(Verdeelsleutels_percentage!$A:$AB,MATCH(demand!$C340,Verdeelsleutels_percentage!$C:$C,0),MATCH(INDEX(Overzicht!$B$1:$F$35,MATCH(demand!AO$1,Overzicht!$B:$B,0),5),Verdeelsleutels_percentage!$1:$1,0)))</f>
        <v>1.2814715380244939E-2</v>
      </c>
    </row>
    <row r="341" spans="2:41">
      <c r="B341" t="str">
        <f>INDEX('ETLocal datasets'!B:C,MATCH(C341,'ETLocal datasets'!C:C,0),1)</f>
        <v>GM1714</v>
      </c>
      <c r="C341" t="str">
        <f>'ETLocal datasets'!C324</f>
        <v>Sluis</v>
      </c>
      <c r="D341">
        <f t="shared" si="26"/>
        <v>0.18240216214175109</v>
      </c>
      <c r="E341">
        <f t="shared" si="27"/>
        <v>9.2689189449938897E-2</v>
      </c>
      <c r="F341">
        <f t="shared" si="28"/>
        <v>1.4208464530741899E-2</v>
      </c>
      <c r="G341">
        <f t="shared" si="29"/>
        <v>2.9228841320383336E-2</v>
      </c>
      <c r="H341">
        <f>PRODUCT(INDEX(Overzicht!$B$2:$E$35,MATCH(demand!H$1,Overzicht!$B$2:$B$35,0),4),INDEX(Verdeelsleutels_percentage!$A:$AB,MATCH(demand!$C341,Verdeelsleutels_percentage!$C:$C,0),MATCH(INDEX(Overzicht!$B$1:$F$35,MATCH(demand!H$1,Overzicht!$B:$B,0),5),Verdeelsleutels_percentage!$1:$1,0)))</f>
        <v>1.4208464530741899E-2</v>
      </c>
      <c r="I341">
        <f>PRODUCT(INDEX(Overzicht!$B$2:$E$35,MATCH(demand!I$1,Overzicht!$B$2:$B$35,0),4),INDEX(Verdeelsleutels_percentage!$A:$AB,MATCH(demand!$C341,Verdeelsleutels_percentage!$C:$C,0),MATCH(INDEX(Overzicht!$B$1:$F$35,MATCH(demand!I$1,Overzicht!$B:$B,0),5),Verdeelsleutels_percentage!$1:$1,0)))</f>
        <v>6.7283945011464119E-2</v>
      </c>
      <c r="J341">
        <f>PRODUCT(INDEX(Overzicht!$B$2:$E$35,MATCH(demand!J$1,Overzicht!$B$2:$B$35,0),4),INDEX(Verdeelsleutels_percentage!$A:$AB,MATCH(demand!$C341,Verdeelsleutels_percentage!$C:$C,0),MATCH(INDEX(Overzicht!$B$1:$F$35,MATCH(demand!J$1,Overzicht!$B:$B,0),5),Verdeelsleutels_percentage!$1:$1,0)))</f>
        <v>3.2476490355981481E-3</v>
      </c>
      <c r="K341">
        <f>PRODUCT(INDEX(Overzicht!$B$2:$E$35,MATCH(demand!K$1,Overzicht!$B$2:$B$35,0),4),INDEX(Verdeelsleutels_percentage!$A:$AB,MATCH(demand!$C341,Verdeelsleutels_percentage!$C:$C,0),MATCH(INDEX(Overzicht!$B$1:$F$35,MATCH(demand!K$1,Overzicht!$B:$B,0),5),Verdeelsleutels_percentage!$1:$1,0)))</f>
        <v>7.8497935846708142E-3</v>
      </c>
      <c r="L341">
        <f>PRODUCT(INDEX(Overzicht!$B$2:$E$35,MATCH(demand!L$1,Overzicht!$B$2:$B$35,0),4),INDEX(Verdeelsleutels_percentage!$A:$AB,MATCH(demand!$C341,Verdeelsleutels_percentage!$C:$C,0),MATCH(INDEX(Overzicht!$B$1:$F$35,MATCH(demand!L$1,Overzicht!$B:$B,0),5),Verdeelsleutels_percentage!$1:$1,0)))</f>
        <v>4.8714735533972224E-3</v>
      </c>
      <c r="M341">
        <f>PRODUCT(INDEX(Overzicht!$B$2:$E$35,MATCH(demand!M$1,Overzicht!$B$2:$B$35,0),4),INDEX(Verdeelsleutels_percentage!$A:$AB,MATCH(demand!$C341,Verdeelsleutels_percentage!$C:$C,0),MATCH(INDEX(Overzicht!$B$1:$F$35,MATCH(demand!M$1,Overzicht!$B:$B,0),5),Verdeelsleutels_percentage!$1:$1,0)))</f>
        <v>3.8802846138633355E-3</v>
      </c>
      <c r="N341">
        <f>PRODUCT(INDEX(Overzicht!$B$2:$E$35,MATCH(demand!N$1,Overzicht!$B$2:$B$35,0),4),INDEX(Verdeelsleutels_percentage!$A:$AB,MATCH(demand!$C341,Verdeelsleutels_percentage!$C:$C,0),MATCH(INDEX(Overzicht!$B$1:$F$35,MATCH(demand!N$1,Overzicht!$B:$B,0),5),Verdeelsleutels_percentage!$1:$1,0)))</f>
        <v>2.3537799592450018E-2</v>
      </c>
      <c r="O341">
        <f>PRODUCT(INDEX(Overzicht!$B$2:$E$35,MATCH(demand!O$1,Overzicht!$B$2:$B$35,0),4),INDEX(Verdeelsleutels_percentage!$A:$AB,MATCH(demand!$C341,Verdeelsleutels_percentage!$C:$C,0),MATCH(INDEX(Overzicht!$B$1:$F$35,MATCH(demand!O$1,Overzicht!$B:$B,0),5),Verdeelsleutels_percentage!$1:$1,0)))</f>
        <v>0</v>
      </c>
      <c r="P341">
        <f>PRODUCT(INDEX(Overzicht!$B$2:$E$35,MATCH(demand!P$1,Overzicht!$B$2:$B$35,0),4),INDEX(Verdeelsleutels_percentage!$A:$AB,MATCH(demand!$C341,Verdeelsleutels_percentage!$C:$C,0),MATCH(INDEX(Overzicht!$B$1:$F$35,MATCH(demand!P$1,Overzicht!$B:$B,0),5),Verdeelsleutels_percentage!$1:$1,0)))</f>
        <v>9.071938165114396E-2</v>
      </c>
      <c r="Q341">
        <f>PRODUCT(INDEX(Overzicht!$B$2:$E$35,MATCH(demand!Q$1,Overzicht!$B$2:$B$35,0),4),INDEX(Verdeelsleutels_percentage!$A:$AB,MATCH(demand!$C341,Verdeelsleutels_percentage!$C:$C,0),MATCH(INDEX(Overzicht!$B$1:$F$35,MATCH(demand!Q$1,Overzicht!$B:$B,0),5),Verdeelsleutels_percentage!$1:$1,0)))</f>
        <v>4.8207290372160013E-3</v>
      </c>
      <c r="R341">
        <f>PRODUCT(INDEX(Overzicht!$B$2:$E$35,MATCH(demand!R$1,Overzicht!$B$2:$B$35,0),4),INDEX(Verdeelsleutels_percentage!$A:$AB,MATCH(demand!$C341,Verdeelsleutels_percentage!$C:$C,0),MATCH(INDEX(Overzicht!$B$1:$F$35,MATCH(demand!R$1,Overzicht!$B:$B,0),5),Verdeelsleutels_percentage!$1:$1,0)))</f>
        <v>8.626567750807581E-4</v>
      </c>
      <c r="S341">
        <f>PRODUCT(INDEX(Overzicht!$B$2:$E$35,MATCH(demand!S$1,Overzicht!$B$2:$B$35,0),4),INDEX(Verdeelsleutels_percentage!$A:$AB,MATCH(demand!$C341,Verdeelsleutels_percentage!$C:$C,0),MATCH(INDEX(Overzicht!$B$1:$F$35,MATCH(demand!S$1,Overzicht!$B:$B,0),5),Verdeelsleutels_percentage!$1:$1,0)))</f>
        <v>6.6306167810128869E-3</v>
      </c>
      <c r="T341">
        <f>PRODUCT(INDEX(Overzicht!$B$2:$E$35,MATCH(demand!T$1,Overzicht!$B$2:$B$35,0),4),INDEX(Verdeelsleutels_percentage!$A:$AB,MATCH(demand!$C341,Verdeelsleutels_percentage!$C:$C,0),MATCH(INDEX(Overzicht!$B$1:$F$35,MATCH(demand!T$1,Overzicht!$B:$B,0),5),Verdeelsleutels_percentage!$1:$1,0)))</f>
        <v>5.4127483926635807E-3</v>
      </c>
      <c r="U341">
        <f>PRODUCT(INDEX(Overzicht!$B$2:$E$35,MATCH(demand!U$1,Overzicht!$B$2:$B$35,0),4),INDEX(Verdeelsleutels_percentage!$A:$AB,MATCH(demand!$C341,Verdeelsleutels_percentage!$C:$C,0),MATCH(INDEX(Overzicht!$B$1:$F$35,MATCH(demand!U$1,Overzicht!$B:$B,0),5),Verdeelsleutels_percentage!$1:$1,0)))</f>
        <v>1.6914838727073691E-2</v>
      </c>
      <c r="V341">
        <f>PRODUCT(INDEX(Overzicht!$B$2:$E$35,MATCH(demand!V$1,Overzicht!$B$2:$B$35,0),4),INDEX(Verdeelsleutels_percentage!$A:$AB,MATCH(demand!$C341,Verdeelsleutels_percentage!$C:$C,0),MATCH(INDEX(Overzicht!$B$1:$F$35,MATCH(demand!V$1,Overzicht!$B:$B,0),5),Verdeelsleutels_percentage!$1:$1,0)))</f>
        <v>1.4885058079824847E-3</v>
      </c>
      <c r="W341">
        <f>PRODUCT(INDEX(Overzicht!$B$2:$E$35,MATCH(demand!W$1,Overzicht!$B$2:$B$35,0),4),INDEX(Verdeelsleutels_percentage!$A:$AB,MATCH(demand!$C341,Verdeelsleutels_percentage!$C:$C,0),MATCH(INDEX(Overzicht!$B$1:$F$35,MATCH(demand!W$1,Overzicht!$B:$B,0),5),Verdeelsleutels_percentage!$1:$1,0)))</f>
        <v>1.6238245177990742E-2</v>
      </c>
      <c r="X341">
        <f>PRODUCT(INDEX(Overzicht!$B$2:$E$35,MATCH(demand!X$1,Overzicht!$B$2:$B$35,0),4),INDEX(Verdeelsleutels_percentage!$A:$AB,MATCH(demand!$C341,Verdeelsleutels_percentage!$C:$C,0),MATCH(INDEX(Overzicht!$B$1:$F$35,MATCH(demand!X$1,Overzicht!$B:$B,0),5),Verdeelsleutels_percentage!$1:$1,0)))</f>
        <v>8.2954845137281331E-4</v>
      </c>
      <c r="Y341">
        <f>PRODUCT(INDEX(Overzicht!$B$2:$E$35,MATCH(demand!Y$1,Overzicht!$B$2:$B$35,0),4),INDEX(Verdeelsleutels_percentage!$A:$AB,MATCH(demand!$C341,Verdeelsleutels_percentage!$C:$C,0),MATCH(INDEX(Overzicht!$B$1:$F$35,MATCH(demand!Y$1,Overzicht!$B:$B,0),5),Verdeelsleutels_percentage!$1:$1,0)))</f>
        <v>9.3348483242760289E-6</v>
      </c>
      <c r="Z341">
        <f>PRODUCT(INDEX(Overzicht!$B$2:$E$35,MATCH(demand!Z$1,Overzicht!$B$2:$B$35,0),4),INDEX(Verdeelsleutels_percentage!$A:$AB,MATCH(demand!$C341,Verdeelsleutels_percentage!$C:$C,0),MATCH(INDEX(Overzicht!$B$1:$F$35,MATCH(demand!Z$1,Overzicht!$B:$B,0),5),Verdeelsleutels_percentage!$1:$1,0)))</f>
        <v>0</v>
      </c>
      <c r="AA341">
        <f>PRODUCT(INDEX(Overzicht!$B$2:$E$35,MATCH(demand!AA$1,Overzicht!$B$2:$B$35,0),4),INDEX(Verdeelsleutels_percentage!$A:$AB,MATCH(demand!$C341,Verdeelsleutels_percentage!$C:$C,0),MATCH(INDEX(Overzicht!$B$1:$F$35,MATCH(demand!AA$1,Overzicht!$B:$B,0),5),Verdeelsleutels_percentage!$1:$1,0)))</f>
        <v>2.1835902512926388E-4</v>
      </c>
      <c r="AB341">
        <f>PRODUCT(INDEX(Overzicht!$B$2:$E$35,MATCH(demand!AB$1,Overzicht!$B$2:$B$35,0),4),INDEX(Verdeelsleutels_percentage!$A:$AB,MATCH(demand!$C341,Verdeelsleutels_percentage!$C:$C,0),MATCH(INDEX(Overzicht!$B$1:$F$35,MATCH(demand!AB$1,Overzicht!$B:$B,0),5),Verdeelsleutels_percentage!$1:$1,0)))</f>
        <v>2.4820938702864417E-2</v>
      </c>
      <c r="AC341">
        <f>PRODUCT(INDEX(Overzicht!$B$2:$E$35,MATCH(demand!AC$1,Overzicht!$B$2:$B$35,0),4),INDEX(Verdeelsleutels_percentage!$A:$AB,MATCH(demand!$C341,Verdeelsleutels_percentage!$C:$C,0),MATCH(INDEX(Overzicht!$B$1:$F$35,MATCH(demand!AC$1,Overzicht!$B:$B,0),5),Verdeelsleutels_percentage!$1:$1,0)))</f>
        <v>8.9905510603349053E-4</v>
      </c>
      <c r="AD341">
        <f>PRODUCT(INDEX(Overzicht!$B$2:$E$35,MATCH(demand!AD$1,Overzicht!$B$2:$B$35,0),4),INDEX(Verdeelsleutels_percentage!$A:$AB,MATCH(demand!$C341,Verdeelsleutels_percentage!$C:$C,0),MATCH(INDEX(Overzicht!$B$1:$F$35,MATCH(demand!AD$1,Overzicht!$B:$B,0),5),Verdeelsleutels_percentage!$1:$1,0)))</f>
        <v>0</v>
      </c>
      <c r="AE341">
        <f>PRODUCT(INDEX(Overzicht!$B$2:$E$35,MATCH(demand!AE$1,Overzicht!$B$2:$B$35,0),4),INDEX(Verdeelsleutels_percentage!$A:$AB,MATCH(demand!$C341,Verdeelsleutels_percentage!$C:$C,0),MATCH(INDEX(Overzicht!$B$1:$F$35,MATCH(demand!AE$1,Overzicht!$B:$B,0),5),Verdeelsleutels_percentage!$1:$1,0)))</f>
        <v>0</v>
      </c>
      <c r="AF341">
        <f>PRODUCT(INDEX(Overzicht!$B$2:$E$35,MATCH(demand!AF$1,Overzicht!$B$2:$B$35,0),4),INDEX(Verdeelsleutels_percentage!$A:$AB,MATCH(demand!$C341,Verdeelsleutels_percentage!$C:$C,0),MATCH(INDEX(Overzicht!$B$1:$F$35,MATCH(demand!AF$1,Overzicht!$B:$B,0),5),Verdeelsleutels_percentage!$1:$1,0)))</f>
        <v>0</v>
      </c>
      <c r="AG341">
        <f>PRODUCT(INDEX(Overzicht!$B$2:$E$35,MATCH(demand!AG$1,Overzicht!$B$2:$B$35,0),4),INDEX(Verdeelsleutels_percentage!$A:$AB,MATCH(demand!$C341,Verdeelsleutels_percentage!$C:$C,0),MATCH(INDEX(Overzicht!$B$1:$F$35,MATCH(demand!AG$1,Overzicht!$B:$B,0),5),Verdeelsleutels_percentage!$1:$1,0)))</f>
        <v>0</v>
      </c>
      <c r="AH341">
        <f>PRODUCT(INDEX(Overzicht!$B$2:$E$35,MATCH(demand!AH$1,Overzicht!$B$2:$B$35,0),4),INDEX(Verdeelsleutels_percentage!$A:$AB,MATCH(demand!$C341,Verdeelsleutels_percentage!$C:$C,0),MATCH(INDEX(Overzicht!$B$1:$F$35,MATCH(demand!AH$1,Overzicht!$B:$B,0),5),Verdeelsleutels_percentage!$1:$1,0)))</f>
        <v>2.8386673266804301E-3</v>
      </c>
      <c r="AI341">
        <f>PRODUCT(INDEX(Overzicht!$B$2:$E$35,MATCH(demand!AI$1,Overzicht!$B$2:$B$35,0),4),INDEX(Verdeelsleutels_percentage!$A:$AB,MATCH(demand!$C341,Verdeelsleutels_percentage!$C:$C,0),MATCH(INDEX(Overzicht!$B$1:$F$35,MATCH(demand!AI$1,Overzicht!$B:$B,0),5),Verdeelsleutels_percentage!$1:$1,0)))</f>
        <v>4.3671805025852776E-4</v>
      </c>
      <c r="AJ341">
        <f>PRODUCT(INDEX(Overzicht!$B$2:$E$35,MATCH(demand!AJ$1,Overzicht!$B$2:$B$35,0),4),INDEX(Verdeelsleutels_percentage!$A:$AB,MATCH(demand!$C341,Verdeelsleutels_percentage!$C:$C,0),MATCH(INDEX(Overzicht!$B$1:$F$35,MATCH(demand!AJ$1,Overzicht!$B:$B,0),5),Verdeelsleutels_percentage!$1:$1,0)))</f>
        <v>0</v>
      </c>
      <c r="AK341">
        <f>PRODUCT(INDEX(Overzicht!$B$2:$E$35,MATCH(demand!AK$1,Overzicht!$B$2:$B$35,0),4),INDEX(Verdeelsleutels_percentage!$A:$AB,MATCH(demand!$C341,Verdeelsleutels_percentage!$C:$C,0),MATCH(INDEX(Overzicht!$B$1:$F$35,MATCH(demand!AK$1,Overzicht!$B:$B,0),5),Verdeelsleutels_percentage!$1:$1,0)))</f>
        <v>2.1109718731387965E-4</v>
      </c>
      <c r="AL341">
        <f>PRODUCT(INDEX(Overzicht!$B$2:$E$35,MATCH(demand!AL$1,Overzicht!$B$2:$B$35,0),4),INDEX(Verdeelsleutels_percentage!$A:$AB,MATCH(demand!$C341,Verdeelsleutels_percentage!$C:$C,0),MATCH(INDEX(Overzicht!$B$1:$F$35,MATCH(demand!AL$1,Overzicht!$B:$B,0),5),Verdeelsleutels_percentage!$1:$1,0)))</f>
        <v>2.7063741963317903E-3</v>
      </c>
      <c r="AM341">
        <f>PRODUCT(INDEX(Overzicht!$B$2:$E$35,MATCH(demand!AM$1,Overzicht!$B$2:$B$35,0),4),INDEX(Verdeelsleutels_percentage!$A:$AB,MATCH(demand!$C341,Verdeelsleutels_percentage!$C:$C,0),MATCH(INDEX(Overzicht!$B$1:$F$35,MATCH(demand!AM$1,Overzicht!$B:$B,0),5),Verdeelsleutels_percentage!$1:$1,0)))</f>
        <v>5.4127483926635807E-3</v>
      </c>
      <c r="AN341">
        <f>PRODUCT(INDEX(Overzicht!$B$2:$E$35,MATCH(demand!AN$1,Overzicht!$B$2:$B$35,0),4),INDEX(Verdeelsleutels_percentage!$A:$AB,MATCH(demand!$C341,Verdeelsleutels_percentage!$C:$C,0),MATCH(INDEX(Overzicht!$B$1:$F$35,MATCH(demand!AN$1,Overzicht!$B:$B,0),5),Verdeelsleutels_percentage!$1:$1,0)))</f>
        <v>2.7063741963317903E-3</v>
      </c>
      <c r="AO341">
        <f>PRODUCT(INDEX(Overzicht!$B$2:$E$35,MATCH(demand!AO$1,Overzicht!$B$2:$B$35,0),4),INDEX(Verdeelsleutels_percentage!$A:$AB,MATCH(demand!$C341,Verdeelsleutels_percentage!$C:$C,0),MATCH(INDEX(Overzicht!$B$1:$F$35,MATCH(demand!AO$1,Overzicht!$B:$B,0),5),Verdeelsleutels_percentage!$1:$1,0)))</f>
        <v>9.4723096871612671E-3</v>
      </c>
    </row>
    <row r="342" spans="2:41">
      <c r="B342" t="str">
        <f>INDEX('ETLocal datasets'!B:C,MATCH(C342,'ETLocal datasets'!C:C,0),1)</f>
        <v>GM1719</v>
      </c>
      <c r="C342" t="str">
        <f>'ETLocal datasets'!C325</f>
        <v>Drimmelen</v>
      </c>
      <c r="D342">
        <f t="shared" si="26"/>
        <v>6.2881630595893925E-2</v>
      </c>
      <c r="E342">
        <f t="shared" si="27"/>
        <v>8.2768426598835584E-2</v>
      </c>
      <c r="F342">
        <f t="shared" si="28"/>
        <v>1.6495331053178935E-2</v>
      </c>
      <c r="G342">
        <f t="shared" si="29"/>
        <v>3.3933252452253808E-2</v>
      </c>
      <c r="H342">
        <f>PRODUCT(INDEX(Overzicht!$B$2:$E$35,MATCH(demand!H$1,Overzicht!$B$2:$B$35,0),4),INDEX(Verdeelsleutels_percentage!$A:$AB,MATCH(demand!$C342,Verdeelsleutels_percentage!$C:$C,0),MATCH(INDEX(Overzicht!$B$1:$F$35,MATCH(demand!H$1,Overzicht!$B:$B,0),5),Verdeelsleutels_percentage!$1:$1,0)))</f>
        <v>1.6495331053178935E-2</v>
      </c>
      <c r="I342">
        <f>PRODUCT(INDEX(Overzicht!$B$2:$E$35,MATCH(demand!I$1,Overzicht!$B$2:$B$35,0),4),INDEX(Verdeelsleutels_percentage!$A:$AB,MATCH(demand!$C342,Verdeelsleutels_percentage!$C:$C,0),MATCH(INDEX(Overzicht!$B$1:$F$35,MATCH(demand!I$1,Overzicht!$B:$B,0),5),Verdeelsleutels_percentage!$1:$1,0)))</f>
        <v>1.4867977655482647E-2</v>
      </c>
      <c r="J342">
        <f>PRODUCT(INDEX(Overzicht!$B$2:$E$35,MATCH(demand!J$1,Overzicht!$B$2:$B$35,0),4),INDEX(Verdeelsleutels_percentage!$A:$AB,MATCH(demand!$C342,Verdeelsleutels_percentage!$C:$C,0),MATCH(INDEX(Overzicht!$B$1:$F$35,MATCH(demand!J$1,Overzicht!$B:$B,0),5),Verdeelsleutels_percentage!$1:$1,0)))</f>
        <v>3.7703613835837562E-3</v>
      </c>
      <c r="K342">
        <f>PRODUCT(INDEX(Overzicht!$B$2:$E$35,MATCH(demand!K$1,Overzicht!$B$2:$B$35,0),4),INDEX(Verdeelsleutels_percentage!$A:$AB,MATCH(demand!$C342,Verdeelsleutels_percentage!$C:$C,0),MATCH(INDEX(Overzicht!$B$1:$F$35,MATCH(demand!K$1,Overzicht!$B:$B,0),5),Verdeelsleutels_percentage!$1:$1,0)))</f>
        <v>1.7345973931396422E-3</v>
      </c>
      <c r="L342">
        <f>PRODUCT(INDEX(Overzicht!$B$2:$E$35,MATCH(demand!L$1,Overzicht!$B$2:$B$35,0),4),INDEX(Verdeelsleutels_percentage!$A:$AB,MATCH(demand!$C342,Verdeelsleutels_percentage!$C:$C,0),MATCH(INDEX(Overzicht!$B$1:$F$35,MATCH(demand!L$1,Overzicht!$B:$B,0),5),Verdeelsleutels_percentage!$1:$1,0)))</f>
        <v>5.6555420753756349E-3</v>
      </c>
      <c r="M342">
        <f>PRODUCT(INDEX(Overzicht!$B$2:$E$35,MATCH(demand!M$1,Overzicht!$B$2:$B$35,0),4),INDEX(Verdeelsleutels_percentage!$A:$AB,MATCH(demand!$C342,Verdeelsleutels_percentage!$C:$C,0),MATCH(INDEX(Overzicht!$B$1:$F$35,MATCH(demand!M$1,Overzicht!$B:$B,0),5),Verdeelsleutels_percentage!$1:$1,0)))</f>
        <v>5.5412169039212563E-3</v>
      </c>
      <c r="N342">
        <f>PRODUCT(INDEX(Overzicht!$B$2:$E$35,MATCH(demand!N$1,Overzicht!$B$2:$B$35,0),4),INDEX(Verdeelsleutels_percentage!$A:$AB,MATCH(demand!$C342,Verdeelsleutels_percentage!$C:$C,0),MATCH(INDEX(Overzicht!$B$1:$F$35,MATCH(demand!N$1,Overzicht!$B:$B,0),5),Verdeelsleutels_percentage!$1:$1,0)))</f>
        <v>2.1164123016077726E-2</v>
      </c>
      <c r="O342">
        <f>PRODUCT(INDEX(Overzicht!$B$2:$E$35,MATCH(demand!O$1,Overzicht!$B$2:$B$35,0),4),INDEX(Verdeelsleutels_percentage!$A:$AB,MATCH(demand!$C342,Verdeelsleutels_percentage!$C:$C,0),MATCH(INDEX(Overzicht!$B$1:$F$35,MATCH(demand!O$1,Overzicht!$B:$B,0),5),Verdeelsleutels_percentage!$1:$1,0)))</f>
        <v>0</v>
      </c>
      <c r="P342">
        <f>PRODUCT(INDEX(Overzicht!$B$2:$E$35,MATCH(demand!P$1,Overzicht!$B$2:$B$35,0),4),INDEX(Verdeelsleutels_percentage!$A:$AB,MATCH(demand!$C342,Verdeelsleutels_percentage!$C:$C,0),MATCH(INDEX(Overzicht!$B$1:$F$35,MATCH(demand!P$1,Overzicht!$B:$B,0),5),Verdeelsleutels_percentage!$1:$1,0)))</f>
        <v>2.8827006572632825E-2</v>
      </c>
      <c r="Q342">
        <f>PRODUCT(INDEX(Overzicht!$B$2:$E$35,MATCH(demand!Q$1,Overzicht!$B$2:$B$35,0),4),INDEX(Verdeelsleutels_percentage!$A:$AB,MATCH(demand!$C342,Verdeelsleutels_percentage!$C:$C,0),MATCH(INDEX(Overzicht!$B$1:$F$35,MATCH(demand!Q$1,Overzicht!$B:$B,0),5),Verdeelsleutels_percentage!$1:$1,0)))</f>
        <v>5.5966301787571384E-3</v>
      </c>
      <c r="R342">
        <f>PRODUCT(INDEX(Overzicht!$B$2:$E$35,MATCH(demand!R$1,Overzicht!$B$2:$B$35,0),4),INDEX(Verdeelsleutels_percentage!$A:$AB,MATCH(demand!$C342,Verdeelsleutels_percentage!$C:$C,0),MATCH(INDEX(Overzicht!$B$1:$F$35,MATCH(demand!R$1,Overzicht!$B:$B,0),5),Verdeelsleutels_percentage!$1:$1,0)))</f>
        <v>1.0015022425144352E-3</v>
      </c>
      <c r="S342">
        <f>PRODUCT(INDEX(Overzicht!$B$2:$E$35,MATCH(demand!S$1,Overzicht!$B$2:$B$35,0),4),INDEX(Verdeelsleutels_percentage!$A:$AB,MATCH(demand!$C342,Verdeelsleutels_percentage!$C:$C,0),MATCH(INDEX(Overzicht!$B$1:$F$35,MATCH(demand!S$1,Overzicht!$B:$B,0),5),Verdeelsleutels_percentage!$1:$1,0)))</f>
        <v>7.6978211581501697E-3</v>
      </c>
      <c r="T342">
        <f>PRODUCT(INDEX(Overzicht!$B$2:$E$35,MATCH(demand!T$1,Overzicht!$B$2:$B$35,0),4),INDEX(Verdeelsleutels_percentage!$A:$AB,MATCH(demand!$C342,Verdeelsleutels_percentage!$C:$C,0),MATCH(INDEX(Overzicht!$B$1:$F$35,MATCH(demand!T$1,Overzicht!$B:$B,0),5),Verdeelsleutels_percentage!$1:$1,0)))</f>
        <v>6.2839356393062607E-3</v>
      </c>
      <c r="U342">
        <f>PRODUCT(INDEX(Overzicht!$B$2:$E$35,MATCH(demand!U$1,Overzicht!$B$2:$B$35,0),4),INDEX(Verdeelsleutels_percentage!$A:$AB,MATCH(demand!$C342,Verdeelsleutels_percentage!$C:$C,0),MATCH(INDEX(Overzicht!$B$1:$F$35,MATCH(demand!U$1,Overzicht!$B:$B,0),5),Verdeelsleutels_percentage!$1:$1,0)))</f>
        <v>1.9637298872832065E-2</v>
      </c>
      <c r="V342">
        <f>PRODUCT(INDEX(Overzicht!$B$2:$E$35,MATCH(demand!V$1,Overzicht!$B$2:$B$35,0),4),INDEX(Verdeelsleutels_percentage!$A:$AB,MATCH(demand!$C342,Verdeelsleutels_percentage!$C:$C,0),MATCH(INDEX(Overzicht!$B$1:$F$35,MATCH(demand!V$1,Overzicht!$B:$B,0),5),Verdeelsleutels_percentage!$1:$1,0)))</f>
        <v>1.7280823008092219E-3</v>
      </c>
      <c r="W342">
        <f>PRODUCT(INDEX(Overzicht!$B$2:$E$35,MATCH(demand!W$1,Overzicht!$B$2:$B$35,0),4),INDEX(Verdeelsleutels_percentage!$A:$AB,MATCH(demand!$C342,Verdeelsleutels_percentage!$C:$C,0),MATCH(INDEX(Overzicht!$B$1:$F$35,MATCH(demand!W$1,Overzicht!$B:$B,0),5),Verdeelsleutels_percentage!$1:$1,0)))</f>
        <v>1.8851806917918781E-2</v>
      </c>
      <c r="X342">
        <f>PRODUCT(INDEX(Overzicht!$B$2:$E$35,MATCH(demand!X$1,Overzicht!$B$2:$B$35,0),4),INDEX(Verdeelsleutels_percentage!$A:$AB,MATCH(demand!$C342,Verdeelsleutels_percentage!$C:$C,0),MATCH(INDEX(Overzicht!$B$1:$F$35,MATCH(demand!X$1,Overzicht!$B:$B,0),5),Verdeelsleutels_percentage!$1:$1,0)))</f>
        <v>4.0697981070706478E-3</v>
      </c>
      <c r="Y342">
        <f>PRODUCT(INDEX(Overzicht!$B$2:$E$35,MATCH(demand!Y$1,Overzicht!$B$2:$B$35,0),4),INDEX(Verdeelsleutels_percentage!$A:$AB,MATCH(demand!$C342,Verdeelsleutels_percentage!$C:$C,0),MATCH(INDEX(Overzicht!$B$1:$F$35,MATCH(demand!Y$1,Overzicht!$B:$B,0),5),Verdeelsleutels_percentage!$1:$1,0)))</f>
        <v>2.5795470856770305E-6</v>
      </c>
      <c r="Z342">
        <f>PRODUCT(INDEX(Overzicht!$B$2:$E$35,MATCH(demand!Z$1,Overzicht!$B$2:$B$35,0),4),INDEX(Verdeelsleutels_percentage!$A:$AB,MATCH(demand!$C342,Verdeelsleutels_percentage!$C:$C,0),MATCH(INDEX(Overzicht!$B$1:$F$35,MATCH(demand!Z$1,Overzicht!$B:$B,0),5),Verdeelsleutels_percentage!$1:$1,0)))</f>
        <v>0</v>
      </c>
      <c r="AA342">
        <f>PRODUCT(INDEX(Overzicht!$B$2:$E$35,MATCH(demand!AA$1,Overzicht!$B$2:$B$35,0),4),INDEX(Verdeelsleutels_percentage!$A:$AB,MATCH(demand!$C342,Verdeelsleutels_percentage!$C:$C,0),MATCH(INDEX(Overzicht!$B$1:$F$35,MATCH(demand!AA$1,Overzicht!$B:$B,0),5),Verdeelsleutels_percentage!$1:$1,0)))</f>
        <v>6.0340282705895452E-5</v>
      </c>
      <c r="AB342">
        <f>PRODUCT(INDEX(Overzicht!$B$2:$E$35,MATCH(demand!AB$1,Overzicht!$B$2:$B$35,0),4),INDEX(Verdeelsleutels_percentage!$A:$AB,MATCH(demand!$C342,Verdeelsleutels_percentage!$C:$C,0),MATCH(INDEX(Overzicht!$B$1:$F$35,MATCH(demand!AB$1,Overzicht!$B:$B,0),5),Verdeelsleutels_percentage!$1:$1,0)))</f>
        <v>7.6198384310140988E-3</v>
      </c>
      <c r="AC342">
        <f>PRODUCT(INDEX(Overzicht!$B$2:$E$35,MATCH(demand!AC$1,Overzicht!$B$2:$B$35,0),4),INDEX(Verdeelsleutels_percentage!$A:$AB,MATCH(demand!$C342,Verdeelsleutels_percentage!$C:$C,0),MATCH(INDEX(Overzicht!$B$1:$F$35,MATCH(demand!AC$1,Overzicht!$B:$B,0),5),Verdeelsleutels_percentage!$1:$1,0)))</f>
        <v>7.5791459068558567E-4</v>
      </c>
      <c r="AD342">
        <f>PRODUCT(INDEX(Overzicht!$B$2:$E$35,MATCH(demand!AD$1,Overzicht!$B$2:$B$35,0),4),INDEX(Verdeelsleutels_percentage!$A:$AB,MATCH(demand!$C342,Verdeelsleutels_percentage!$C:$C,0),MATCH(INDEX(Overzicht!$B$1:$F$35,MATCH(demand!AD$1,Overzicht!$B:$B,0),5),Verdeelsleutels_percentage!$1:$1,0)))</f>
        <v>0</v>
      </c>
      <c r="AE342">
        <f>PRODUCT(INDEX(Overzicht!$B$2:$E$35,MATCH(demand!AE$1,Overzicht!$B$2:$B$35,0),4),INDEX(Verdeelsleutels_percentage!$A:$AB,MATCH(demand!$C342,Verdeelsleutels_percentage!$C:$C,0),MATCH(INDEX(Overzicht!$B$1:$F$35,MATCH(demand!AE$1,Overzicht!$B:$B,0),5),Verdeelsleutels_percentage!$1:$1,0)))</f>
        <v>0</v>
      </c>
      <c r="AF342">
        <f>PRODUCT(INDEX(Overzicht!$B$2:$E$35,MATCH(demand!AF$1,Overzicht!$B$2:$B$35,0),4),INDEX(Verdeelsleutels_percentage!$A:$AB,MATCH(demand!$C342,Verdeelsleutels_percentage!$C:$C,0),MATCH(INDEX(Overzicht!$B$1:$F$35,MATCH(demand!AF$1,Overzicht!$B:$B,0),5),Verdeelsleutels_percentage!$1:$1,0)))</f>
        <v>0</v>
      </c>
      <c r="AG342">
        <f>PRODUCT(INDEX(Overzicht!$B$2:$E$35,MATCH(demand!AG$1,Overzicht!$B$2:$B$35,0),4),INDEX(Verdeelsleutels_percentage!$A:$AB,MATCH(demand!$C342,Verdeelsleutels_percentage!$C:$C,0),MATCH(INDEX(Overzicht!$B$1:$F$35,MATCH(demand!AG$1,Overzicht!$B:$B,0),5),Verdeelsleutels_percentage!$1:$1,0)))</f>
        <v>0</v>
      </c>
      <c r="AH342">
        <f>PRODUCT(INDEX(Overzicht!$B$2:$E$35,MATCH(demand!AH$1,Overzicht!$B$2:$B$35,0),4),INDEX(Verdeelsleutels_percentage!$A:$AB,MATCH(demand!$C342,Verdeelsleutels_percentage!$C:$C,0),MATCH(INDEX(Overzicht!$B$1:$F$35,MATCH(demand!AH$1,Overzicht!$B:$B,0),5),Verdeelsleutels_percentage!$1:$1,0)))</f>
        <v>7.8442367517664085E-4</v>
      </c>
      <c r="AI342">
        <f>PRODUCT(INDEX(Overzicht!$B$2:$E$35,MATCH(demand!AI$1,Overzicht!$B$2:$B$35,0),4),INDEX(Verdeelsleutels_percentage!$A:$AB,MATCH(demand!$C342,Verdeelsleutels_percentage!$C:$C,0),MATCH(INDEX(Overzicht!$B$1:$F$35,MATCH(demand!AI$1,Overzicht!$B:$B,0),5),Verdeelsleutels_percentage!$1:$1,0)))</f>
        <v>1.206805654117909E-4</v>
      </c>
      <c r="AJ342">
        <f>PRODUCT(INDEX(Overzicht!$B$2:$E$35,MATCH(demand!AJ$1,Overzicht!$B$2:$B$35,0),4),INDEX(Verdeelsleutels_percentage!$A:$AB,MATCH(demand!$C342,Verdeelsleutels_percentage!$C:$C,0),MATCH(INDEX(Overzicht!$B$1:$F$35,MATCH(demand!AJ$1,Overzicht!$B:$B,0),5),Verdeelsleutels_percentage!$1:$1,0)))</f>
        <v>0</v>
      </c>
      <c r="AK342">
        <f>PRODUCT(INDEX(Overzicht!$B$2:$E$35,MATCH(demand!AK$1,Overzicht!$B$2:$B$35,0),4),INDEX(Verdeelsleutels_percentage!$A:$AB,MATCH(demand!$C342,Verdeelsleutels_percentage!$C:$C,0),MATCH(INDEX(Overzicht!$B$1:$F$35,MATCH(demand!AK$1,Overzicht!$B:$B,0),5),Verdeelsleutels_percentage!$1:$1,0)))</f>
        <v>2.4507348993294415E-4</v>
      </c>
      <c r="AL342">
        <f>PRODUCT(INDEX(Overzicht!$B$2:$E$35,MATCH(demand!AL$1,Overzicht!$B$2:$B$35,0),4),INDEX(Verdeelsleutels_percentage!$A:$AB,MATCH(demand!$C342,Verdeelsleutels_percentage!$C:$C,0),MATCH(INDEX(Overzicht!$B$1:$F$35,MATCH(demand!AL$1,Overzicht!$B:$B,0),5),Verdeelsleutels_percentage!$1:$1,0)))</f>
        <v>3.1419678196531304E-3</v>
      </c>
      <c r="AM342">
        <f>PRODUCT(INDEX(Overzicht!$B$2:$E$35,MATCH(demand!AM$1,Overzicht!$B$2:$B$35,0),4),INDEX(Verdeelsleutels_percentage!$A:$AB,MATCH(demand!$C342,Verdeelsleutels_percentage!$C:$C,0),MATCH(INDEX(Overzicht!$B$1:$F$35,MATCH(demand!AM$1,Overzicht!$B:$B,0),5),Verdeelsleutels_percentage!$1:$1,0)))</f>
        <v>6.2839356393062607E-3</v>
      </c>
      <c r="AN342">
        <f>PRODUCT(INDEX(Overzicht!$B$2:$E$35,MATCH(demand!AN$1,Overzicht!$B$2:$B$35,0),4),INDEX(Verdeelsleutels_percentage!$A:$AB,MATCH(demand!$C342,Verdeelsleutels_percentage!$C:$C,0),MATCH(INDEX(Overzicht!$B$1:$F$35,MATCH(demand!AN$1,Overzicht!$B:$B,0),5),Verdeelsleutels_percentage!$1:$1,0)))</f>
        <v>3.1419678196531304E-3</v>
      </c>
      <c r="AO342">
        <f>PRODUCT(INDEX(Overzicht!$B$2:$E$35,MATCH(demand!AO$1,Overzicht!$B$2:$B$35,0),4),INDEX(Verdeelsleutels_percentage!$A:$AB,MATCH(demand!$C342,Verdeelsleutels_percentage!$C:$C,0),MATCH(INDEX(Overzicht!$B$1:$F$35,MATCH(demand!AO$1,Overzicht!$B:$B,0),5),Verdeelsleutels_percentage!$1:$1,0)))</f>
        <v>1.0996887368785957E-2</v>
      </c>
    </row>
    <row r="343" spans="2:41">
      <c r="B343" t="str">
        <f>INDEX('ETLocal datasets'!B:C,MATCH(C343,'ETLocal datasets'!C:C,0),1)</f>
        <v>GM1721</v>
      </c>
      <c r="C343" t="str">
        <f>'ETLocal datasets'!C326</f>
        <v>Bernheze</v>
      </c>
      <c r="D343">
        <f t="shared" si="26"/>
        <v>5.1567335727871262E-2</v>
      </c>
      <c r="E343">
        <f t="shared" si="27"/>
        <v>0.21113242805925703</v>
      </c>
      <c r="F343">
        <f t="shared" si="28"/>
        <v>1.8716580789106086E-2</v>
      </c>
      <c r="G343">
        <f t="shared" si="29"/>
        <v>3.8502680480446805E-2</v>
      </c>
      <c r="H343">
        <f>PRODUCT(INDEX(Overzicht!$B$2:$E$35,MATCH(demand!H$1,Overzicht!$B$2:$B$35,0),4),INDEX(Verdeelsleutels_percentage!$A:$AB,MATCH(demand!$C343,Verdeelsleutels_percentage!$C:$C,0),MATCH(INDEX(Overzicht!$B$1:$F$35,MATCH(demand!H$1,Overzicht!$B:$B,0),5),Verdeelsleutels_percentage!$1:$1,0)))</f>
        <v>1.8716580789106086E-2</v>
      </c>
      <c r="I343">
        <f>PRODUCT(INDEX(Overzicht!$B$2:$E$35,MATCH(demand!I$1,Overzicht!$B$2:$B$35,0),4),INDEX(Verdeelsleutels_percentage!$A:$AB,MATCH(demand!$C343,Verdeelsleutels_percentage!$C:$C,0),MATCH(INDEX(Overzicht!$B$1:$F$35,MATCH(demand!I$1,Overzicht!$B:$B,0),5),Verdeelsleutels_percentage!$1:$1,0)))</f>
        <v>1.3395093559776637E-2</v>
      </c>
      <c r="J343">
        <f>PRODUCT(INDEX(Overzicht!$B$2:$E$35,MATCH(demand!J$1,Overzicht!$B$2:$B$35,0),4),INDEX(Verdeelsleutels_percentage!$A:$AB,MATCH(demand!$C343,Verdeelsleutels_percentage!$C:$C,0),MATCH(INDEX(Overzicht!$B$1:$F$35,MATCH(demand!J$1,Overzicht!$B:$B,0),5),Verdeelsleutels_percentage!$1:$1,0)))</f>
        <v>4.2780756089385343E-3</v>
      </c>
      <c r="K343">
        <f>PRODUCT(INDEX(Overzicht!$B$2:$E$35,MATCH(demand!K$1,Overzicht!$B$2:$B$35,0),4),INDEX(Verdeelsleutels_percentage!$A:$AB,MATCH(demand!$C343,Verdeelsleutels_percentage!$C:$C,0),MATCH(INDEX(Overzicht!$B$1:$F$35,MATCH(demand!K$1,Overzicht!$B:$B,0),5),Verdeelsleutels_percentage!$1:$1,0)))</f>
        <v>1.5627609153072745E-3</v>
      </c>
      <c r="L343">
        <f>PRODUCT(INDEX(Overzicht!$B$2:$E$35,MATCH(demand!L$1,Overzicht!$B$2:$B$35,0),4),INDEX(Verdeelsleutels_percentage!$A:$AB,MATCH(demand!$C343,Verdeelsleutels_percentage!$C:$C,0),MATCH(INDEX(Overzicht!$B$1:$F$35,MATCH(demand!L$1,Overzicht!$B:$B,0),5),Verdeelsleutels_percentage!$1:$1,0)))</f>
        <v>6.4171134134078014E-3</v>
      </c>
      <c r="M343">
        <f>PRODUCT(INDEX(Overzicht!$B$2:$E$35,MATCH(demand!M$1,Overzicht!$B$2:$B$35,0),4),INDEX(Verdeelsleutels_percentage!$A:$AB,MATCH(demand!$C343,Verdeelsleutels_percentage!$C:$C,0),MATCH(INDEX(Overzicht!$B$1:$F$35,MATCH(demand!M$1,Overzicht!$B:$B,0),5),Verdeelsleutels_percentage!$1:$1,0)))</f>
        <v>2.047990784668987E-2</v>
      </c>
      <c r="N343">
        <f>PRODUCT(INDEX(Overzicht!$B$2:$E$35,MATCH(demand!N$1,Overzicht!$B$2:$B$35,0),4),INDEX(Verdeelsleutels_percentage!$A:$AB,MATCH(demand!$C343,Verdeelsleutels_percentage!$C:$C,0),MATCH(INDEX(Overzicht!$B$1:$F$35,MATCH(demand!N$1,Overzicht!$B:$B,0),5),Verdeelsleutels_percentage!$1:$1,0)))</f>
        <v>0.13963323474999104</v>
      </c>
      <c r="O343">
        <f>PRODUCT(INDEX(Overzicht!$B$2:$E$35,MATCH(demand!O$1,Overzicht!$B$2:$B$35,0),4),INDEX(Verdeelsleutels_percentage!$A:$AB,MATCH(demand!$C343,Verdeelsleutels_percentage!$C:$C,0),MATCH(INDEX(Overzicht!$B$1:$F$35,MATCH(demand!O$1,Overzicht!$B:$B,0),5),Verdeelsleutels_percentage!$1:$1,0)))</f>
        <v>0</v>
      </c>
      <c r="P343">
        <f>PRODUCT(INDEX(Overzicht!$B$2:$E$35,MATCH(demand!P$1,Overzicht!$B$2:$B$35,0),4),INDEX(Verdeelsleutels_percentage!$A:$AB,MATCH(demand!$C343,Verdeelsleutels_percentage!$C:$C,0),MATCH(INDEX(Overzicht!$B$1:$F$35,MATCH(demand!P$1,Overzicht!$B:$B,0),5),Verdeelsleutels_percentage!$1:$1,0)))</f>
        <v>2.6023899101347003E-3</v>
      </c>
      <c r="Q343">
        <f>PRODUCT(INDEX(Overzicht!$B$2:$E$35,MATCH(demand!Q$1,Overzicht!$B$2:$B$35,0),4),INDEX(Verdeelsleutels_percentage!$A:$AB,MATCH(demand!$C343,Verdeelsleutels_percentage!$C:$C,0),MATCH(INDEX(Overzicht!$B$1:$F$35,MATCH(demand!Q$1,Overzicht!$B:$B,0),5),Verdeelsleutels_percentage!$1:$1,0)))</f>
        <v>6.3502684820181364E-3</v>
      </c>
      <c r="R343">
        <f>PRODUCT(INDEX(Overzicht!$B$2:$E$35,MATCH(demand!R$1,Overzicht!$B$2:$B$35,0),4),INDEX(Verdeelsleutels_percentage!$A:$AB,MATCH(demand!$C343,Verdeelsleutels_percentage!$C:$C,0),MATCH(INDEX(Overzicht!$B$1:$F$35,MATCH(demand!R$1,Overzicht!$B:$B,0),5),Verdeelsleutels_percentage!$1:$1,0)))</f>
        <v>1.1363638336242981E-3</v>
      </c>
      <c r="S343">
        <f>PRODUCT(INDEX(Overzicht!$B$2:$E$35,MATCH(demand!S$1,Overzicht!$B$2:$B$35,0),4),INDEX(Verdeelsleutels_percentage!$A:$AB,MATCH(demand!$C343,Verdeelsleutels_percentage!$C:$C,0),MATCH(INDEX(Overzicht!$B$1:$F$35,MATCH(demand!S$1,Overzicht!$B:$B,0),5),Verdeelsleutels_percentage!$1:$1,0)))</f>
        <v>8.7344043682495084E-3</v>
      </c>
      <c r="T343">
        <f>PRODUCT(INDEX(Overzicht!$B$2:$E$35,MATCH(demand!T$1,Overzicht!$B$2:$B$35,0),4),INDEX(Verdeelsleutels_percentage!$A:$AB,MATCH(demand!$C343,Verdeelsleutels_percentage!$C:$C,0),MATCH(INDEX(Overzicht!$B$1:$F$35,MATCH(demand!T$1,Overzicht!$B:$B,0),5),Verdeelsleutels_percentage!$1:$1,0)))</f>
        <v>7.1301260148975568E-3</v>
      </c>
      <c r="U343">
        <f>PRODUCT(INDEX(Overzicht!$B$2:$E$35,MATCH(demand!U$1,Overzicht!$B$2:$B$35,0),4),INDEX(Verdeelsleutels_percentage!$A:$AB,MATCH(demand!$C343,Verdeelsleutels_percentage!$C:$C,0),MATCH(INDEX(Overzicht!$B$1:$F$35,MATCH(demand!U$1,Overzicht!$B:$B,0),5),Verdeelsleutels_percentage!$1:$1,0)))</f>
        <v>2.2281643796554864E-2</v>
      </c>
      <c r="V343">
        <f>PRODUCT(INDEX(Overzicht!$B$2:$E$35,MATCH(demand!V$1,Overzicht!$B$2:$B$35,0),4),INDEX(Verdeelsleutels_percentage!$A:$AB,MATCH(demand!$C343,Verdeelsleutels_percentage!$C:$C,0),MATCH(INDEX(Overzicht!$B$1:$F$35,MATCH(demand!V$1,Overzicht!$B:$B,0),5),Verdeelsleutels_percentage!$1:$1,0)))</f>
        <v>1.9607846540968285E-3</v>
      </c>
      <c r="W343">
        <f>PRODUCT(INDEX(Overzicht!$B$2:$E$35,MATCH(demand!W$1,Overzicht!$B$2:$B$35,0),4),INDEX(Verdeelsleutels_percentage!$A:$AB,MATCH(demand!$C343,Verdeelsleutels_percentage!$C:$C,0),MATCH(INDEX(Overzicht!$B$1:$F$35,MATCH(demand!W$1,Overzicht!$B:$B,0),5),Verdeelsleutels_percentage!$1:$1,0)))</f>
        <v>2.1390378044692671E-2</v>
      </c>
      <c r="X343">
        <f>PRODUCT(INDEX(Overzicht!$B$2:$E$35,MATCH(demand!X$1,Overzicht!$B$2:$B$35,0),4),INDEX(Verdeelsleutels_percentage!$A:$AB,MATCH(demand!$C343,Verdeelsleutels_percentage!$C:$C,0),MATCH(INDEX(Overzicht!$B$1:$F$35,MATCH(demand!X$1,Overzicht!$B:$B,0),5),Verdeelsleutels_percentage!$1:$1,0)))</f>
        <v>5.4839276818941015E-3</v>
      </c>
      <c r="Y343">
        <f>PRODUCT(INDEX(Overzicht!$B$2:$E$35,MATCH(demand!Y$1,Overzicht!$B$2:$B$35,0),4),INDEX(Verdeelsleutels_percentage!$A:$AB,MATCH(demand!$C343,Verdeelsleutels_percentage!$C:$C,0),MATCH(INDEX(Overzicht!$B$1:$F$35,MATCH(demand!Y$1,Overzicht!$B:$B,0),5),Verdeelsleutels_percentage!$1:$1,0)))</f>
        <v>2.5279332044607272E-6</v>
      </c>
      <c r="Z343">
        <f>PRODUCT(INDEX(Overzicht!$B$2:$E$35,MATCH(demand!Z$1,Overzicht!$B$2:$B$35,0),4),INDEX(Verdeelsleutels_percentage!$A:$AB,MATCH(demand!$C343,Verdeelsleutels_percentage!$C:$C,0),MATCH(INDEX(Overzicht!$B$1:$F$35,MATCH(demand!Z$1,Overzicht!$B:$B,0),5),Verdeelsleutels_percentage!$1:$1,0)))</f>
        <v>0</v>
      </c>
      <c r="AA343">
        <f>PRODUCT(INDEX(Overzicht!$B$2:$E$35,MATCH(demand!AA$1,Overzicht!$B$2:$B$35,0),4),INDEX(Verdeelsleutels_percentage!$A:$AB,MATCH(demand!$C343,Verdeelsleutels_percentage!$C:$C,0),MATCH(INDEX(Overzicht!$B$1:$F$35,MATCH(demand!AA$1,Overzicht!$B:$B,0),5),Verdeelsleutels_percentage!$1:$1,0)))</f>
        <v>5.913294045522169E-5</v>
      </c>
      <c r="AB343">
        <f>PRODUCT(INDEX(Overzicht!$B$2:$E$35,MATCH(demand!AB$1,Overzicht!$B$2:$B$35,0),4),INDEX(Verdeelsleutels_percentage!$A:$AB,MATCH(demand!$C343,Verdeelsleutels_percentage!$C:$C,0),MATCH(INDEX(Overzicht!$B$1:$F$35,MATCH(demand!AB$1,Overzicht!$B:$B,0),5),Verdeelsleutels_percentage!$1:$1,0)))</f>
        <v>9.4075215909025026E-3</v>
      </c>
      <c r="AC343">
        <f>PRODUCT(INDEX(Overzicht!$B$2:$E$35,MATCH(demand!AC$1,Overzicht!$B$2:$B$35,0),4),INDEX(Verdeelsleutels_percentage!$A:$AB,MATCH(demand!$C343,Verdeelsleutels_percentage!$C:$C,0),MATCH(INDEX(Overzicht!$B$1:$F$35,MATCH(demand!AC$1,Overzicht!$B:$B,0),5),Verdeelsleutels_percentage!$1:$1,0)))</f>
        <v>9.9374734546392451E-4</v>
      </c>
      <c r="AD343">
        <f>PRODUCT(INDEX(Overzicht!$B$2:$E$35,MATCH(demand!AD$1,Overzicht!$B$2:$B$35,0),4),INDEX(Verdeelsleutels_percentage!$A:$AB,MATCH(demand!$C343,Verdeelsleutels_percentage!$C:$C,0),MATCH(INDEX(Overzicht!$B$1:$F$35,MATCH(demand!AD$1,Overzicht!$B:$B,0),5),Verdeelsleutels_percentage!$1:$1,0)))</f>
        <v>0</v>
      </c>
      <c r="AE343">
        <f>PRODUCT(INDEX(Overzicht!$B$2:$E$35,MATCH(demand!AE$1,Overzicht!$B$2:$B$35,0),4),INDEX(Verdeelsleutels_percentage!$A:$AB,MATCH(demand!$C343,Verdeelsleutels_percentage!$C:$C,0),MATCH(INDEX(Overzicht!$B$1:$F$35,MATCH(demand!AE$1,Overzicht!$B:$B,0),5),Verdeelsleutels_percentage!$1:$1,0)))</f>
        <v>0</v>
      </c>
      <c r="AF343">
        <f>PRODUCT(INDEX(Overzicht!$B$2:$E$35,MATCH(demand!AF$1,Overzicht!$B$2:$B$35,0),4),INDEX(Verdeelsleutels_percentage!$A:$AB,MATCH(demand!$C343,Verdeelsleutels_percentage!$C:$C,0),MATCH(INDEX(Overzicht!$B$1:$F$35,MATCH(demand!AF$1,Overzicht!$B:$B,0),5),Verdeelsleutels_percentage!$1:$1,0)))</f>
        <v>0</v>
      </c>
      <c r="AG343">
        <f>PRODUCT(INDEX(Overzicht!$B$2:$E$35,MATCH(demand!AG$1,Overzicht!$B$2:$B$35,0),4),INDEX(Verdeelsleutels_percentage!$A:$AB,MATCH(demand!$C343,Verdeelsleutels_percentage!$C:$C,0),MATCH(INDEX(Overzicht!$B$1:$F$35,MATCH(demand!AG$1,Overzicht!$B:$B,0),5),Verdeelsleutels_percentage!$1:$1,0)))</f>
        <v>0</v>
      </c>
      <c r="AH343">
        <f>PRODUCT(INDEX(Overzicht!$B$2:$E$35,MATCH(demand!AH$1,Overzicht!$B$2:$B$35,0),4),INDEX(Verdeelsleutels_percentage!$A:$AB,MATCH(demand!$C343,Verdeelsleutels_percentage!$C:$C,0),MATCH(INDEX(Overzicht!$B$1:$F$35,MATCH(demand!AH$1,Overzicht!$B:$B,0),5),Verdeelsleutels_percentage!$1:$1,0)))</f>
        <v>7.6872822591788194E-4</v>
      </c>
      <c r="AI343">
        <f>PRODUCT(INDEX(Overzicht!$B$2:$E$35,MATCH(demand!AI$1,Overzicht!$B$2:$B$35,0),4),INDEX(Verdeelsleutels_percentage!$A:$AB,MATCH(demand!$C343,Verdeelsleutels_percentage!$C:$C,0),MATCH(INDEX(Overzicht!$B$1:$F$35,MATCH(demand!AI$1,Overzicht!$B:$B,0),5),Verdeelsleutels_percentage!$1:$1,0)))</f>
        <v>1.1826588091044338E-4</v>
      </c>
      <c r="AJ343">
        <f>PRODUCT(INDEX(Overzicht!$B$2:$E$35,MATCH(demand!AJ$1,Overzicht!$B$2:$B$35,0),4),INDEX(Verdeelsleutels_percentage!$A:$AB,MATCH(demand!$C343,Verdeelsleutels_percentage!$C:$C,0),MATCH(INDEX(Overzicht!$B$1:$F$35,MATCH(demand!AJ$1,Overzicht!$B:$B,0),5),Verdeelsleutels_percentage!$1:$1,0)))</f>
        <v>0</v>
      </c>
      <c r="AK343">
        <f>PRODUCT(INDEX(Overzicht!$B$2:$E$35,MATCH(demand!AK$1,Overzicht!$B$2:$B$35,0),4),INDEX(Verdeelsleutels_percentage!$A:$AB,MATCH(demand!$C343,Verdeelsleutels_percentage!$C:$C,0),MATCH(INDEX(Overzicht!$B$1:$F$35,MATCH(demand!AK$1,Overzicht!$B:$B,0),5),Verdeelsleutels_percentage!$1:$1,0)))</f>
        <v>2.7807491458100474E-4</v>
      </c>
      <c r="AL343">
        <f>PRODUCT(INDEX(Overzicht!$B$2:$E$35,MATCH(demand!AL$1,Overzicht!$B$2:$B$35,0),4),INDEX(Verdeelsleutels_percentage!$A:$AB,MATCH(demand!$C343,Verdeelsleutels_percentage!$C:$C,0),MATCH(INDEX(Overzicht!$B$1:$F$35,MATCH(demand!AL$1,Overzicht!$B:$B,0),5),Verdeelsleutels_percentage!$1:$1,0)))</f>
        <v>3.5650630074487784E-3</v>
      </c>
      <c r="AM343">
        <f>PRODUCT(INDEX(Overzicht!$B$2:$E$35,MATCH(demand!AM$1,Overzicht!$B$2:$B$35,0),4),INDEX(Verdeelsleutels_percentage!$A:$AB,MATCH(demand!$C343,Verdeelsleutels_percentage!$C:$C,0),MATCH(INDEX(Overzicht!$B$1:$F$35,MATCH(demand!AM$1,Overzicht!$B:$B,0),5),Verdeelsleutels_percentage!$1:$1,0)))</f>
        <v>7.1301260148975568E-3</v>
      </c>
      <c r="AN343">
        <f>PRODUCT(INDEX(Overzicht!$B$2:$E$35,MATCH(demand!AN$1,Overzicht!$B$2:$B$35,0),4),INDEX(Verdeelsleutels_percentage!$A:$AB,MATCH(demand!$C343,Verdeelsleutels_percentage!$C:$C,0),MATCH(INDEX(Overzicht!$B$1:$F$35,MATCH(demand!AN$1,Overzicht!$B:$B,0),5),Verdeelsleutels_percentage!$1:$1,0)))</f>
        <v>3.5650630074487784E-3</v>
      </c>
      <c r="AO343">
        <f>PRODUCT(INDEX(Overzicht!$B$2:$E$35,MATCH(demand!AO$1,Overzicht!$B$2:$B$35,0),4),INDEX(Verdeelsleutels_percentage!$A:$AB,MATCH(demand!$C343,Verdeelsleutels_percentage!$C:$C,0),MATCH(INDEX(Overzicht!$B$1:$F$35,MATCH(demand!AO$1,Overzicht!$B:$B,0),5),Verdeelsleutels_percentage!$1:$1,0)))</f>
        <v>1.2477720526070725E-2</v>
      </c>
    </row>
    <row r="344" spans="2:41">
      <c r="B344" t="str">
        <f>INDEX('ETLocal datasets'!B:C,MATCH(C344,'ETLocal datasets'!C:C,0),1)</f>
        <v>GM1722</v>
      </c>
      <c r="C344" t="str">
        <f>'ETLocal datasets'!C327</f>
        <v>Ferwerderadiel</v>
      </c>
      <c r="D344">
        <f t="shared" si="26"/>
        <v>3.3465771747259843E-2</v>
      </c>
      <c r="E344">
        <f t="shared" si="27"/>
        <v>7.055558784290239E-2</v>
      </c>
      <c r="F344">
        <f t="shared" si="28"/>
        <v>5.2098513363171041E-3</v>
      </c>
      <c r="G344">
        <f t="shared" si="29"/>
        <v>1.0717408463280899E-2</v>
      </c>
      <c r="H344">
        <f>PRODUCT(INDEX(Overzicht!$B$2:$E$35,MATCH(demand!H$1,Overzicht!$B$2:$B$35,0),4),INDEX(Verdeelsleutels_percentage!$A:$AB,MATCH(demand!$C344,Verdeelsleutels_percentage!$C:$C,0),MATCH(INDEX(Overzicht!$B$1:$F$35,MATCH(demand!H$1,Overzicht!$B:$B,0),5),Verdeelsleutels_percentage!$1:$1,0)))</f>
        <v>5.2098513363171041E-3</v>
      </c>
      <c r="I344">
        <f>PRODUCT(INDEX(Overzicht!$B$2:$E$35,MATCH(demand!I$1,Overzicht!$B$2:$B$35,0),4),INDEX(Verdeelsleutels_percentage!$A:$AB,MATCH(demand!$C344,Verdeelsleutels_percentage!$C:$C,0),MATCH(INDEX(Overzicht!$B$1:$F$35,MATCH(demand!I$1,Overzicht!$B:$B,0),5),Verdeelsleutels_percentage!$1:$1,0)))</f>
        <v>1.1122339403172416E-2</v>
      </c>
      <c r="J344">
        <f>PRODUCT(INDEX(Overzicht!$B$2:$E$35,MATCH(demand!J$1,Overzicht!$B$2:$B$35,0),4),INDEX(Verdeelsleutels_percentage!$A:$AB,MATCH(demand!$C344,Verdeelsleutels_percentage!$C:$C,0),MATCH(INDEX(Overzicht!$B$1:$F$35,MATCH(demand!J$1,Overzicht!$B:$B,0),5),Verdeelsleutels_percentage!$1:$1,0)))</f>
        <v>1.1908231625867665E-3</v>
      </c>
      <c r="K344">
        <f>PRODUCT(INDEX(Overzicht!$B$2:$E$35,MATCH(demand!K$1,Overzicht!$B$2:$B$35,0),4),INDEX(Verdeelsleutels_percentage!$A:$AB,MATCH(demand!$C344,Verdeelsleutels_percentage!$C:$C,0),MATCH(INDEX(Overzicht!$B$1:$F$35,MATCH(demand!K$1,Overzicht!$B:$B,0),5),Verdeelsleutels_percentage!$1:$1,0)))</f>
        <v>1.2976062637034486E-3</v>
      </c>
      <c r="L344">
        <f>PRODUCT(INDEX(Overzicht!$B$2:$E$35,MATCH(demand!L$1,Overzicht!$B$2:$B$35,0),4),INDEX(Verdeelsleutels_percentage!$A:$AB,MATCH(demand!$C344,Verdeelsleutels_percentage!$C:$C,0),MATCH(INDEX(Overzicht!$B$1:$F$35,MATCH(demand!L$1,Overzicht!$B:$B,0),5),Verdeelsleutels_percentage!$1:$1,0)))</f>
        <v>1.78623474388015E-3</v>
      </c>
      <c r="M344">
        <f>PRODUCT(INDEX(Overzicht!$B$2:$E$35,MATCH(demand!M$1,Overzicht!$B$2:$B$35,0),4),INDEX(Verdeelsleutels_percentage!$A:$AB,MATCH(demand!$C344,Verdeelsleutels_percentage!$C:$C,0),MATCH(INDEX(Overzicht!$B$1:$F$35,MATCH(demand!M$1,Overzicht!$B:$B,0),5),Verdeelsleutels_percentage!$1:$1,0)))</f>
        <v>1.1458683999274931E-2</v>
      </c>
      <c r="N344">
        <f>PRODUCT(INDEX(Overzicht!$B$2:$E$35,MATCH(demand!N$1,Overzicht!$B$2:$B$35,0),4),INDEX(Verdeelsleutels_percentage!$A:$AB,MATCH(demand!$C344,Verdeelsleutels_percentage!$C:$C,0),MATCH(INDEX(Overzicht!$B$1:$F$35,MATCH(demand!N$1,Overzicht!$B:$B,0),5),Verdeelsleutels_percentage!$1:$1,0)))</f>
        <v>5.0282808705216439E-2</v>
      </c>
      <c r="O344">
        <f>PRODUCT(INDEX(Overzicht!$B$2:$E$35,MATCH(demand!O$1,Overzicht!$B$2:$B$35,0),4),INDEX(Verdeelsleutels_percentage!$A:$AB,MATCH(demand!$C344,Verdeelsleutels_percentage!$C:$C,0),MATCH(INDEX(Overzicht!$B$1:$F$35,MATCH(demand!O$1,Overzicht!$B:$B,0),5),Verdeelsleutels_percentage!$1:$1,0)))</f>
        <v>0</v>
      </c>
      <c r="P344">
        <f>PRODUCT(INDEX(Overzicht!$B$2:$E$35,MATCH(demand!P$1,Overzicht!$B$2:$B$35,0),4),INDEX(Verdeelsleutels_percentage!$A:$AB,MATCH(demand!$C344,Verdeelsleutels_percentage!$C:$C,0),MATCH(INDEX(Overzicht!$B$1:$F$35,MATCH(demand!P$1,Overzicht!$B:$B,0),5),Verdeelsleutels_percentage!$1:$1,0)))</f>
        <v>5.2384805465861325E-3</v>
      </c>
      <c r="Q344">
        <f>PRODUCT(INDEX(Overzicht!$B$2:$E$35,MATCH(demand!Q$1,Overzicht!$B$2:$B$35,0),4),INDEX(Verdeelsleutels_percentage!$A:$AB,MATCH(demand!$C344,Verdeelsleutels_percentage!$C:$C,0),MATCH(INDEX(Overzicht!$B$1:$F$35,MATCH(demand!Q$1,Overzicht!$B:$B,0),5),Verdeelsleutels_percentage!$1:$1,0)))</f>
        <v>1.7676281319647317E-3</v>
      </c>
      <c r="R344">
        <f>PRODUCT(INDEX(Overzicht!$B$2:$E$35,MATCH(demand!R$1,Overzicht!$B$2:$B$35,0),4),INDEX(Verdeelsleutels_percentage!$A:$AB,MATCH(demand!$C344,Verdeelsleutels_percentage!$C:$C,0),MATCH(INDEX(Overzicht!$B$1:$F$35,MATCH(demand!R$1,Overzicht!$B:$B,0),5),Verdeelsleutels_percentage!$1:$1,0)))</f>
        <v>3.1631240256210986E-4</v>
      </c>
      <c r="S344">
        <f>PRODUCT(INDEX(Overzicht!$B$2:$E$35,MATCH(demand!S$1,Overzicht!$B$2:$B$35,0),4),INDEX(Verdeelsleutels_percentage!$A:$AB,MATCH(demand!$C344,Verdeelsleutels_percentage!$C:$C,0),MATCH(INDEX(Overzicht!$B$1:$F$35,MATCH(demand!S$1,Overzicht!$B:$B,0),5),Verdeelsleutels_percentage!$1:$1,0)))</f>
        <v>2.4312639569479821E-3</v>
      </c>
      <c r="T344">
        <f>PRODUCT(INDEX(Overzicht!$B$2:$E$35,MATCH(demand!T$1,Overzicht!$B$2:$B$35,0),4),INDEX(Verdeelsleutels_percentage!$A:$AB,MATCH(demand!$C344,Verdeelsleutels_percentage!$C:$C,0),MATCH(INDEX(Overzicht!$B$1:$F$35,MATCH(demand!T$1,Overzicht!$B:$B,0),5),Verdeelsleutels_percentage!$1:$1,0)))</f>
        <v>1.9847052709779443E-3</v>
      </c>
      <c r="U344">
        <f>PRODUCT(INDEX(Overzicht!$B$2:$E$35,MATCH(demand!U$1,Overzicht!$B$2:$B$35,0),4),INDEX(Verdeelsleutels_percentage!$A:$AB,MATCH(demand!$C344,Verdeelsleutels_percentage!$C:$C,0),MATCH(INDEX(Overzicht!$B$1:$F$35,MATCH(demand!U$1,Overzicht!$B:$B,0),5),Verdeelsleutels_percentage!$1:$1,0)))</f>
        <v>6.2022039718060756E-3</v>
      </c>
      <c r="V344">
        <f>PRODUCT(INDEX(Overzicht!$B$2:$E$35,MATCH(demand!V$1,Overzicht!$B$2:$B$35,0),4),INDEX(Verdeelsleutels_percentage!$A:$AB,MATCH(demand!$C344,Verdeelsleutels_percentage!$C:$C,0),MATCH(INDEX(Overzicht!$B$1:$F$35,MATCH(demand!V$1,Overzicht!$B:$B,0),5),Verdeelsleutels_percentage!$1:$1,0)))</f>
        <v>5.4579394951893476E-4</v>
      </c>
      <c r="W344">
        <f>PRODUCT(INDEX(Overzicht!$B$2:$E$35,MATCH(demand!W$1,Overzicht!$B$2:$B$35,0),4),INDEX(Verdeelsleutels_percentage!$A:$AB,MATCH(demand!$C344,Verdeelsleutels_percentage!$C:$C,0),MATCH(INDEX(Overzicht!$B$1:$F$35,MATCH(demand!W$1,Overzicht!$B:$B,0),5),Verdeelsleutels_percentage!$1:$1,0)))</f>
        <v>5.9541158129338325E-3</v>
      </c>
      <c r="X344">
        <f>PRODUCT(INDEX(Overzicht!$B$2:$E$35,MATCH(demand!X$1,Overzicht!$B$2:$B$35,0),4),INDEX(Verdeelsleutels_percentage!$A:$AB,MATCH(demand!$C344,Verdeelsleutels_percentage!$C:$C,0),MATCH(INDEX(Overzicht!$B$1:$F$35,MATCH(demand!X$1,Overzicht!$B:$B,0),5),Verdeelsleutels_percentage!$1:$1,0)))</f>
        <v>9.4646467606294128E-5</v>
      </c>
      <c r="Y344">
        <f>PRODUCT(INDEX(Overzicht!$B$2:$E$35,MATCH(demand!Y$1,Overzicht!$B$2:$B$35,0),4),INDEX(Verdeelsleutels_percentage!$A:$AB,MATCH(demand!$C344,Verdeelsleutels_percentage!$C:$C,0),MATCH(INDEX(Overzicht!$B$1:$F$35,MATCH(demand!Y$1,Overzicht!$B:$B,0),5),Verdeelsleutels_percentage!$1:$1,0)))</f>
        <v>3.0444543416698079E-6</v>
      </c>
      <c r="Z344">
        <f>PRODUCT(INDEX(Overzicht!$B$2:$E$35,MATCH(demand!Z$1,Overzicht!$B$2:$B$35,0),4),INDEX(Verdeelsleutels_percentage!$A:$AB,MATCH(demand!$C344,Verdeelsleutels_percentage!$C:$C,0),MATCH(INDEX(Overzicht!$B$1:$F$35,MATCH(demand!Z$1,Overzicht!$B:$B,0),5),Verdeelsleutels_percentage!$1:$1,0)))</f>
        <v>0</v>
      </c>
      <c r="AA344">
        <f>PRODUCT(INDEX(Overzicht!$B$2:$E$35,MATCH(demand!AA$1,Overzicht!$B$2:$B$35,0),4),INDEX(Verdeelsleutels_percentage!$A:$AB,MATCH(demand!$C344,Verdeelsleutels_percentage!$C:$C,0),MATCH(INDEX(Overzicht!$B$1:$F$35,MATCH(demand!AA$1,Overzicht!$B:$B,0),5),Verdeelsleutels_percentage!$1:$1,0)))</f>
        <v>7.1215306237890246E-5</v>
      </c>
      <c r="AB344">
        <f>PRODUCT(INDEX(Overzicht!$B$2:$E$35,MATCH(demand!AB$1,Overzicht!$B$2:$B$35,0),4),INDEX(Verdeelsleutels_percentage!$A:$AB,MATCH(demand!$C344,Verdeelsleutels_percentage!$C:$C,0),MATCH(INDEX(Overzicht!$B$1:$F$35,MATCH(demand!AB$1,Overzicht!$B:$B,0),5),Verdeelsleutels_percentage!$1:$1,0)))</f>
        <v>4.2544847825048701E-3</v>
      </c>
      <c r="AC344">
        <f>PRODUCT(INDEX(Overzicht!$B$2:$E$35,MATCH(demand!AC$1,Overzicht!$B$2:$B$35,0),4),INDEX(Verdeelsleutels_percentage!$A:$AB,MATCH(demand!$C344,Verdeelsleutels_percentage!$C:$C,0),MATCH(INDEX(Overzicht!$B$1:$F$35,MATCH(demand!AC$1,Overzicht!$B:$B,0),5),Verdeelsleutels_percentage!$1:$1,0)))</f>
        <v>1.4809885631674038E-4</v>
      </c>
      <c r="AD344">
        <f>PRODUCT(INDEX(Overzicht!$B$2:$E$35,MATCH(demand!AD$1,Overzicht!$B$2:$B$35,0),4),INDEX(Verdeelsleutels_percentage!$A:$AB,MATCH(demand!$C344,Verdeelsleutels_percentage!$C:$C,0),MATCH(INDEX(Overzicht!$B$1:$F$35,MATCH(demand!AD$1,Overzicht!$B:$B,0),5),Verdeelsleutels_percentage!$1:$1,0)))</f>
        <v>0</v>
      </c>
      <c r="AE344">
        <f>PRODUCT(INDEX(Overzicht!$B$2:$E$35,MATCH(demand!AE$1,Overzicht!$B$2:$B$35,0),4),INDEX(Verdeelsleutels_percentage!$A:$AB,MATCH(demand!$C344,Verdeelsleutels_percentage!$C:$C,0),MATCH(INDEX(Overzicht!$B$1:$F$35,MATCH(demand!AE$1,Overzicht!$B:$B,0),5),Verdeelsleutels_percentage!$1:$1,0)))</f>
        <v>0</v>
      </c>
      <c r="AF344">
        <f>PRODUCT(INDEX(Overzicht!$B$2:$E$35,MATCH(demand!AF$1,Overzicht!$B$2:$B$35,0),4),INDEX(Verdeelsleutels_percentage!$A:$AB,MATCH(demand!$C344,Verdeelsleutels_percentage!$C:$C,0),MATCH(INDEX(Overzicht!$B$1:$F$35,MATCH(demand!AF$1,Overzicht!$B:$B,0),5),Verdeelsleutels_percentage!$1:$1,0)))</f>
        <v>0</v>
      </c>
      <c r="AG344">
        <f>PRODUCT(INDEX(Overzicht!$B$2:$E$35,MATCH(demand!AG$1,Overzicht!$B$2:$B$35,0),4),INDEX(Verdeelsleutels_percentage!$A:$AB,MATCH(demand!$C344,Verdeelsleutels_percentage!$C:$C,0),MATCH(INDEX(Overzicht!$B$1:$F$35,MATCH(demand!AG$1,Overzicht!$B:$B,0),5),Verdeelsleutels_percentage!$1:$1,0)))</f>
        <v>0</v>
      </c>
      <c r="AH344">
        <f>PRODUCT(INDEX(Overzicht!$B$2:$E$35,MATCH(demand!AH$1,Overzicht!$B$2:$B$35,0),4),INDEX(Verdeelsleutels_percentage!$A:$AB,MATCH(demand!$C344,Verdeelsleutels_percentage!$C:$C,0),MATCH(INDEX(Overzicht!$B$1:$F$35,MATCH(demand!AH$1,Overzicht!$B:$B,0),5),Verdeelsleutels_percentage!$1:$1,0)))</f>
        <v>9.2579898109257321E-4</v>
      </c>
      <c r="AI344">
        <f>PRODUCT(INDEX(Overzicht!$B$2:$E$35,MATCH(demand!AI$1,Overzicht!$B$2:$B$35,0),4),INDEX(Verdeelsleutels_percentage!$A:$AB,MATCH(demand!$C344,Verdeelsleutels_percentage!$C:$C,0),MATCH(INDEX(Overzicht!$B$1:$F$35,MATCH(demand!AI$1,Overzicht!$B:$B,0),5),Verdeelsleutels_percentage!$1:$1,0)))</f>
        <v>1.4243061247578049E-4</v>
      </c>
      <c r="AJ344">
        <f>PRODUCT(INDEX(Overzicht!$B$2:$E$35,MATCH(demand!AJ$1,Overzicht!$B$2:$B$35,0),4),INDEX(Verdeelsleutels_percentage!$A:$AB,MATCH(demand!$C344,Verdeelsleutels_percentage!$C:$C,0),MATCH(INDEX(Overzicht!$B$1:$F$35,MATCH(demand!AJ$1,Overzicht!$B:$B,0),5),Verdeelsleutels_percentage!$1:$1,0)))</f>
        <v>0</v>
      </c>
      <c r="AK344">
        <f>PRODUCT(INDEX(Overzicht!$B$2:$E$35,MATCH(demand!AK$1,Overzicht!$B$2:$B$35,0),4),INDEX(Verdeelsleutels_percentage!$A:$AB,MATCH(demand!$C344,Verdeelsleutels_percentage!$C:$C,0),MATCH(INDEX(Overzicht!$B$1:$F$35,MATCH(demand!AK$1,Overzicht!$B:$B,0),5),Verdeelsleutels_percentage!$1:$1,0)))</f>
        <v>7.7403505568139833E-5</v>
      </c>
      <c r="AL344">
        <f>PRODUCT(INDEX(Overzicht!$B$2:$E$35,MATCH(demand!AL$1,Overzicht!$B$2:$B$35,0),4),INDEX(Verdeelsleutels_percentage!$A:$AB,MATCH(demand!$C344,Verdeelsleutels_percentage!$C:$C,0),MATCH(INDEX(Overzicht!$B$1:$F$35,MATCH(demand!AL$1,Overzicht!$B:$B,0),5),Verdeelsleutels_percentage!$1:$1,0)))</f>
        <v>9.9235263548897216E-4</v>
      </c>
      <c r="AM344">
        <f>PRODUCT(INDEX(Overzicht!$B$2:$E$35,MATCH(demand!AM$1,Overzicht!$B$2:$B$35,0),4),INDEX(Verdeelsleutels_percentage!$A:$AB,MATCH(demand!$C344,Verdeelsleutels_percentage!$C:$C,0),MATCH(INDEX(Overzicht!$B$1:$F$35,MATCH(demand!AM$1,Overzicht!$B:$B,0),5),Verdeelsleutels_percentage!$1:$1,0)))</f>
        <v>1.9847052709779443E-3</v>
      </c>
      <c r="AN344">
        <f>PRODUCT(INDEX(Overzicht!$B$2:$E$35,MATCH(demand!AN$1,Overzicht!$B$2:$B$35,0),4),INDEX(Verdeelsleutels_percentage!$A:$AB,MATCH(demand!$C344,Verdeelsleutels_percentage!$C:$C,0),MATCH(INDEX(Overzicht!$B$1:$F$35,MATCH(demand!AN$1,Overzicht!$B:$B,0),5),Verdeelsleutels_percentage!$1:$1,0)))</f>
        <v>9.9235263548897216E-4</v>
      </c>
      <c r="AO344">
        <f>PRODUCT(INDEX(Overzicht!$B$2:$E$35,MATCH(demand!AO$1,Overzicht!$B$2:$B$35,0),4),INDEX(Verdeelsleutels_percentage!$A:$AB,MATCH(demand!$C344,Verdeelsleutels_percentage!$C:$C,0),MATCH(INDEX(Overzicht!$B$1:$F$35,MATCH(demand!AO$1,Overzicht!$B:$B,0),5),Verdeelsleutels_percentage!$1:$1,0)))</f>
        <v>3.4732342242114024E-3</v>
      </c>
    </row>
    <row r="345" spans="2:41">
      <c r="B345" t="str">
        <f>INDEX('ETLocal datasets'!B:C,MATCH(C345,'ETLocal datasets'!C:C,0),1)</f>
        <v>GM1723</v>
      </c>
      <c r="C345" t="str">
        <f>'ETLocal datasets'!C328</f>
        <v>Alphen-Chaam</v>
      </c>
      <c r="D345">
        <f t="shared" si="26"/>
        <v>3.7988791989489921E-2</v>
      </c>
      <c r="E345">
        <f t="shared" si="27"/>
        <v>8.6430387138253531E-2</v>
      </c>
      <c r="F345">
        <f t="shared" si="28"/>
        <v>6.1661552434148434E-3</v>
      </c>
      <c r="G345">
        <f t="shared" si="29"/>
        <v>1.268466221502482E-2</v>
      </c>
      <c r="H345">
        <f>PRODUCT(INDEX(Overzicht!$B$2:$E$35,MATCH(demand!H$1,Overzicht!$B$2:$B$35,0),4),INDEX(Verdeelsleutels_percentage!$A:$AB,MATCH(demand!$C345,Verdeelsleutels_percentage!$C:$C,0),MATCH(INDEX(Overzicht!$B$1:$F$35,MATCH(demand!H$1,Overzicht!$B:$B,0),5),Verdeelsleutels_percentage!$1:$1,0)))</f>
        <v>6.1661552434148434E-3</v>
      </c>
      <c r="I345">
        <f>PRODUCT(INDEX(Overzicht!$B$2:$E$35,MATCH(demand!I$1,Overzicht!$B$2:$B$35,0),4),INDEX(Verdeelsleutels_percentage!$A:$AB,MATCH(demand!$C345,Verdeelsleutels_percentage!$C:$C,0),MATCH(INDEX(Overzicht!$B$1:$F$35,MATCH(demand!I$1,Overzicht!$B:$B,0),5),Verdeelsleutels_percentage!$1:$1,0)))</f>
        <v>1.3068859158823547E-2</v>
      </c>
      <c r="J345">
        <f>PRODUCT(INDEX(Overzicht!$B$2:$E$35,MATCH(demand!J$1,Overzicht!$B$2:$B$35,0),4),INDEX(Verdeelsleutels_percentage!$A:$AB,MATCH(demand!$C345,Verdeelsleutels_percentage!$C:$C,0),MATCH(INDEX(Overzicht!$B$1:$F$35,MATCH(demand!J$1,Overzicht!$B:$B,0),5),Verdeelsleutels_percentage!$1:$1,0)))</f>
        <v>1.4094069127805356E-3</v>
      </c>
      <c r="K345">
        <f>PRODUCT(INDEX(Overzicht!$B$2:$E$35,MATCH(demand!K$1,Overzicht!$B$2:$B$35,0),4),INDEX(Verdeelsleutels_percentage!$A:$AB,MATCH(demand!$C345,Verdeelsleutels_percentage!$C:$C,0),MATCH(INDEX(Overzicht!$B$1:$F$35,MATCH(demand!K$1,Overzicht!$B:$B,0),5),Verdeelsleutels_percentage!$1:$1,0)))</f>
        <v>1.5247002351960804E-3</v>
      </c>
      <c r="L345">
        <f>PRODUCT(INDEX(Overzicht!$B$2:$E$35,MATCH(demand!L$1,Overzicht!$B$2:$B$35,0),4),INDEX(Verdeelsleutels_percentage!$A:$AB,MATCH(demand!$C345,Verdeelsleutels_percentage!$C:$C,0),MATCH(INDEX(Overzicht!$B$1:$F$35,MATCH(demand!L$1,Overzicht!$B:$B,0),5),Verdeelsleutels_percentage!$1:$1,0)))</f>
        <v>2.1141103691708035E-3</v>
      </c>
      <c r="M345">
        <f>PRODUCT(INDEX(Overzicht!$B$2:$E$35,MATCH(demand!M$1,Overzicht!$B$2:$B$35,0),4),INDEX(Verdeelsleutels_percentage!$A:$AB,MATCH(demand!$C345,Verdeelsleutels_percentage!$C:$C,0),MATCH(INDEX(Overzicht!$B$1:$F$35,MATCH(demand!M$1,Overzicht!$B:$B,0),5),Verdeelsleutels_percentage!$1:$1,0)))</f>
        <v>8.2860221256713662E-3</v>
      </c>
      <c r="N345">
        <f>PRODUCT(INDEX(Overzicht!$B$2:$E$35,MATCH(demand!N$1,Overzicht!$B$2:$B$35,0),4),INDEX(Verdeelsleutels_percentage!$A:$AB,MATCH(demand!$C345,Verdeelsleutels_percentage!$C:$C,0),MATCH(INDEX(Overzicht!$B$1:$F$35,MATCH(demand!N$1,Overzicht!$B:$B,0),5),Verdeelsleutels_percentage!$1:$1,0)))</f>
        <v>5.3124277501046646E-2</v>
      </c>
      <c r="O345">
        <f>PRODUCT(INDEX(Overzicht!$B$2:$E$35,MATCH(demand!O$1,Overzicht!$B$2:$B$35,0),4),INDEX(Verdeelsleutels_percentage!$A:$AB,MATCH(demand!$C345,Verdeelsleutels_percentage!$C:$C,0),MATCH(INDEX(Overzicht!$B$1:$F$35,MATCH(demand!O$1,Overzicht!$B:$B,0),5),Verdeelsleutels_percentage!$1:$1,0)))</f>
        <v>0</v>
      </c>
      <c r="P345">
        <f>PRODUCT(INDEX(Overzicht!$B$2:$E$35,MATCH(demand!P$1,Overzicht!$B$2:$B$35,0),4),INDEX(Verdeelsleutels_percentage!$A:$AB,MATCH(demand!$C345,Verdeelsleutels_percentage!$C:$C,0),MATCH(INDEX(Overzicht!$B$1:$F$35,MATCH(demand!P$1,Overzicht!$B:$B,0),5),Verdeelsleutels_percentage!$1:$1,0)))</f>
        <v>9.0228738723885649E-3</v>
      </c>
      <c r="Q345">
        <f>PRODUCT(INDEX(Overzicht!$B$2:$E$35,MATCH(demand!Q$1,Overzicht!$B$2:$B$35,0),4),INDEX(Verdeelsleutels_percentage!$A:$AB,MATCH(demand!$C345,Verdeelsleutels_percentage!$C:$C,0),MATCH(INDEX(Overzicht!$B$1:$F$35,MATCH(demand!Q$1,Overzicht!$B:$B,0),5),Verdeelsleutels_percentage!$1:$1,0)))</f>
        <v>2.0920883861586079E-3</v>
      </c>
      <c r="R345">
        <f>PRODUCT(INDEX(Overzicht!$B$2:$E$35,MATCH(demand!R$1,Overzicht!$B$2:$B$35,0),4),INDEX(Verdeelsleutels_percentage!$A:$AB,MATCH(demand!$C345,Verdeelsleutels_percentage!$C:$C,0),MATCH(INDEX(Overzicht!$B$1:$F$35,MATCH(demand!R$1,Overzicht!$B:$B,0),5),Verdeelsleutels_percentage!$1:$1,0)))</f>
        <v>3.7437371120732979E-4</v>
      </c>
      <c r="S345">
        <f>PRODUCT(INDEX(Overzicht!$B$2:$E$35,MATCH(demand!S$1,Overzicht!$B$2:$B$35,0),4),INDEX(Verdeelsleutels_percentage!$A:$AB,MATCH(demand!$C345,Verdeelsleutels_percentage!$C:$C,0),MATCH(INDEX(Overzicht!$B$1:$F$35,MATCH(demand!S$1,Overzicht!$B:$B,0),5),Verdeelsleutels_percentage!$1:$1,0)))</f>
        <v>2.8775391135935939E-3</v>
      </c>
      <c r="T345">
        <f>PRODUCT(INDEX(Overzicht!$B$2:$E$35,MATCH(demand!T$1,Overzicht!$B$2:$B$35,0),4),INDEX(Verdeelsleutels_percentage!$A:$AB,MATCH(demand!$C345,Verdeelsleutels_percentage!$C:$C,0),MATCH(INDEX(Overzicht!$B$1:$F$35,MATCH(demand!T$1,Overzicht!$B:$B,0),5),Verdeelsleutels_percentage!$1:$1,0)))</f>
        <v>2.3490115213008929E-3</v>
      </c>
      <c r="U345">
        <f>PRODUCT(INDEX(Overzicht!$B$2:$E$35,MATCH(demand!U$1,Overzicht!$B$2:$B$35,0),4),INDEX(Verdeelsleutels_percentage!$A:$AB,MATCH(demand!$C345,Verdeelsleutels_percentage!$C:$C,0),MATCH(INDEX(Overzicht!$B$1:$F$35,MATCH(demand!U$1,Overzicht!$B:$B,0),5),Verdeelsleutels_percentage!$1:$1,0)))</f>
        <v>7.3406610040652898E-3</v>
      </c>
      <c r="V345">
        <f>PRODUCT(INDEX(Overzicht!$B$2:$E$35,MATCH(demand!V$1,Overzicht!$B$2:$B$35,0),4),INDEX(Verdeelsleutels_percentage!$A:$AB,MATCH(demand!$C345,Verdeelsleutels_percentage!$C:$C,0),MATCH(INDEX(Overzicht!$B$1:$F$35,MATCH(demand!V$1,Overzicht!$B:$B,0),5),Verdeelsleutels_percentage!$1:$1,0)))</f>
        <v>6.4597816835774557E-4</v>
      </c>
      <c r="W345">
        <f>PRODUCT(INDEX(Overzicht!$B$2:$E$35,MATCH(demand!W$1,Overzicht!$B$2:$B$35,0),4),INDEX(Verdeelsleutels_percentage!$A:$AB,MATCH(demand!$C345,Verdeelsleutels_percentage!$C:$C,0),MATCH(INDEX(Overzicht!$B$1:$F$35,MATCH(demand!W$1,Overzicht!$B:$B,0),5),Verdeelsleutels_percentage!$1:$1,0)))</f>
        <v>7.0470345639026787E-3</v>
      </c>
      <c r="X345">
        <f>PRODUCT(INDEX(Overzicht!$B$2:$E$35,MATCH(demand!X$1,Overzicht!$B$2:$B$35,0),4),INDEX(Verdeelsleutels_percentage!$A:$AB,MATCH(demand!$C345,Verdeelsleutels_percentage!$C:$C,0),MATCH(INDEX(Overzicht!$B$1:$F$35,MATCH(demand!X$1,Overzicht!$B:$B,0),5),Verdeelsleutels_percentage!$1:$1,0)))</f>
        <v>1.042781375450523E-2</v>
      </c>
      <c r="Y345">
        <f>PRODUCT(INDEX(Overzicht!$B$2:$E$35,MATCH(demand!Y$1,Overzicht!$B$2:$B$35,0),4),INDEX(Verdeelsleutels_percentage!$A:$AB,MATCH(demand!$C345,Verdeelsleutels_percentage!$C:$C,0),MATCH(INDEX(Overzicht!$B$1:$F$35,MATCH(demand!Y$1,Overzicht!$B:$B,0),5),Verdeelsleutels_percentage!$1:$1,0)))</f>
        <v>2.5049937016979256E-6</v>
      </c>
      <c r="Z345">
        <f>PRODUCT(INDEX(Overzicht!$B$2:$E$35,MATCH(demand!Z$1,Overzicht!$B$2:$B$35,0),4),INDEX(Verdeelsleutels_percentage!$A:$AB,MATCH(demand!$C345,Verdeelsleutels_percentage!$C:$C,0),MATCH(INDEX(Overzicht!$B$1:$F$35,MATCH(demand!Z$1,Overzicht!$B:$B,0),5),Verdeelsleutels_percentage!$1:$1,0)))</f>
        <v>0</v>
      </c>
      <c r="AA345">
        <f>PRODUCT(INDEX(Overzicht!$B$2:$E$35,MATCH(demand!AA$1,Overzicht!$B$2:$B$35,0),4),INDEX(Verdeelsleutels_percentage!$A:$AB,MATCH(demand!$C345,Verdeelsleutels_percentage!$C:$C,0),MATCH(INDEX(Overzicht!$B$1:$F$35,MATCH(demand!AA$1,Overzicht!$B:$B,0),5),Verdeelsleutels_percentage!$1:$1,0)))</f>
        <v>5.8596343899366679E-5</v>
      </c>
      <c r="AB345">
        <f>PRODUCT(INDEX(Overzicht!$B$2:$E$35,MATCH(demand!AB$1,Overzicht!$B$2:$B$35,0),4),INDEX(Verdeelsleutels_percentage!$A:$AB,MATCH(demand!$C345,Verdeelsleutels_percentage!$C:$C,0),MATCH(INDEX(Overzicht!$B$1:$F$35,MATCH(demand!AB$1,Overzicht!$B:$B,0),5),Verdeelsleutels_percentage!$1:$1,0)))</f>
        <v>4.1099246777265798E-3</v>
      </c>
      <c r="AC345">
        <f>PRODUCT(INDEX(Overzicht!$B$2:$E$35,MATCH(demand!AC$1,Overzicht!$B$2:$B$35,0),4),INDEX(Verdeelsleutels_percentage!$A:$AB,MATCH(demand!$C345,Verdeelsleutels_percentage!$C:$C,0),MATCH(INDEX(Overzicht!$B$1:$F$35,MATCH(demand!AC$1,Overzicht!$B:$B,0),5),Verdeelsleutels_percentage!$1:$1,0)))</f>
        <v>1.4487151165721217E-3</v>
      </c>
      <c r="AD345">
        <f>PRODUCT(INDEX(Overzicht!$B$2:$E$35,MATCH(demand!AD$1,Overzicht!$B$2:$B$35,0),4),INDEX(Verdeelsleutels_percentage!$A:$AB,MATCH(demand!$C345,Verdeelsleutels_percentage!$C:$C,0),MATCH(INDEX(Overzicht!$B$1:$F$35,MATCH(demand!AD$1,Overzicht!$B:$B,0),5),Verdeelsleutels_percentage!$1:$1,0)))</f>
        <v>0</v>
      </c>
      <c r="AE345">
        <f>PRODUCT(INDEX(Overzicht!$B$2:$E$35,MATCH(demand!AE$1,Overzicht!$B$2:$B$35,0),4),INDEX(Verdeelsleutels_percentage!$A:$AB,MATCH(demand!$C345,Verdeelsleutels_percentage!$C:$C,0),MATCH(INDEX(Overzicht!$B$1:$F$35,MATCH(demand!AE$1,Overzicht!$B:$B,0),5),Verdeelsleutels_percentage!$1:$1,0)))</f>
        <v>0</v>
      </c>
      <c r="AF345">
        <f>PRODUCT(INDEX(Overzicht!$B$2:$E$35,MATCH(demand!AF$1,Overzicht!$B$2:$B$35,0),4),INDEX(Verdeelsleutels_percentage!$A:$AB,MATCH(demand!$C345,Verdeelsleutels_percentage!$C:$C,0),MATCH(INDEX(Overzicht!$B$1:$F$35,MATCH(demand!AF$1,Overzicht!$B:$B,0),5),Verdeelsleutels_percentage!$1:$1,0)))</f>
        <v>0</v>
      </c>
      <c r="AG345">
        <f>PRODUCT(INDEX(Overzicht!$B$2:$E$35,MATCH(demand!AG$1,Overzicht!$B$2:$B$35,0),4),INDEX(Verdeelsleutels_percentage!$A:$AB,MATCH(demand!$C345,Verdeelsleutels_percentage!$C:$C,0),MATCH(INDEX(Overzicht!$B$1:$F$35,MATCH(demand!AG$1,Overzicht!$B:$B,0),5),Verdeelsleutels_percentage!$1:$1,0)))</f>
        <v>0</v>
      </c>
      <c r="AH345">
        <f>PRODUCT(INDEX(Overzicht!$B$2:$E$35,MATCH(demand!AH$1,Overzicht!$B$2:$B$35,0),4),INDEX(Verdeelsleutels_percentage!$A:$AB,MATCH(demand!$C345,Verdeelsleutels_percentage!$C:$C,0),MATCH(INDEX(Overzicht!$B$1:$F$35,MATCH(demand!AH$1,Overzicht!$B:$B,0),5),Verdeelsleutels_percentage!$1:$1,0)))</f>
        <v>7.617524706917669E-4</v>
      </c>
      <c r="AI345">
        <f>PRODUCT(INDEX(Overzicht!$B$2:$E$35,MATCH(demand!AI$1,Overzicht!$B$2:$B$35,0),4),INDEX(Verdeelsleutels_percentage!$A:$AB,MATCH(demand!$C345,Verdeelsleutels_percentage!$C:$C,0),MATCH(INDEX(Overzicht!$B$1:$F$35,MATCH(demand!AI$1,Overzicht!$B:$B,0),5),Verdeelsleutels_percentage!$1:$1,0)))</f>
        <v>1.1719268779873336E-4</v>
      </c>
      <c r="AJ345">
        <f>PRODUCT(INDEX(Overzicht!$B$2:$E$35,MATCH(demand!AJ$1,Overzicht!$B$2:$B$35,0),4),INDEX(Verdeelsleutels_percentage!$A:$AB,MATCH(demand!$C345,Verdeelsleutels_percentage!$C:$C,0),MATCH(INDEX(Overzicht!$B$1:$F$35,MATCH(demand!AJ$1,Overzicht!$B:$B,0),5),Verdeelsleutels_percentage!$1:$1,0)))</f>
        <v>0</v>
      </c>
      <c r="AK345">
        <f>PRODUCT(INDEX(Overzicht!$B$2:$E$35,MATCH(demand!AK$1,Overzicht!$B$2:$B$35,0),4),INDEX(Verdeelsleutels_percentage!$A:$AB,MATCH(demand!$C345,Verdeelsleutels_percentage!$C:$C,0),MATCH(INDEX(Overzicht!$B$1:$F$35,MATCH(demand!AK$1,Overzicht!$B:$B,0),5),Verdeelsleutels_percentage!$1:$1,0)))</f>
        <v>9.1611449330734825E-5</v>
      </c>
      <c r="AL345">
        <f>PRODUCT(INDEX(Overzicht!$B$2:$E$35,MATCH(demand!AL$1,Overzicht!$B$2:$B$35,0),4),INDEX(Verdeelsleutels_percentage!$A:$AB,MATCH(demand!$C345,Verdeelsleutels_percentage!$C:$C,0),MATCH(INDEX(Overzicht!$B$1:$F$35,MATCH(demand!AL$1,Overzicht!$B:$B,0),5),Verdeelsleutels_percentage!$1:$1,0)))</f>
        <v>1.1745057606504464E-3</v>
      </c>
      <c r="AM345">
        <f>PRODUCT(INDEX(Overzicht!$B$2:$E$35,MATCH(demand!AM$1,Overzicht!$B$2:$B$35,0),4),INDEX(Verdeelsleutels_percentage!$A:$AB,MATCH(demand!$C345,Verdeelsleutels_percentage!$C:$C,0),MATCH(INDEX(Overzicht!$B$1:$F$35,MATCH(demand!AM$1,Overzicht!$B:$B,0),5),Verdeelsleutels_percentage!$1:$1,0)))</f>
        <v>2.3490115213008929E-3</v>
      </c>
      <c r="AN345">
        <f>PRODUCT(INDEX(Overzicht!$B$2:$E$35,MATCH(demand!AN$1,Overzicht!$B$2:$B$35,0),4),INDEX(Verdeelsleutels_percentage!$A:$AB,MATCH(demand!$C345,Verdeelsleutels_percentage!$C:$C,0),MATCH(INDEX(Overzicht!$B$1:$F$35,MATCH(demand!AN$1,Overzicht!$B:$B,0),5),Verdeelsleutels_percentage!$1:$1,0)))</f>
        <v>1.1745057606504464E-3</v>
      </c>
      <c r="AO345">
        <f>PRODUCT(INDEX(Overzicht!$B$2:$E$35,MATCH(demand!AO$1,Overzicht!$B$2:$B$35,0),4),INDEX(Verdeelsleutels_percentage!$A:$AB,MATCH(demand!$C345,Verdeelsleutels_percentage!$C:$C,0),MATCH(INDEX(Overzicht!$B$1:$F$35,MATCH(demand!AO$1,Overzicht!$B:$B,0),5),Verdeelsleutels_percentage!$1:$1,0)))</f>
        <v>4.1107701622765625E-3</v>
      </c>
    </row>
    <row r="346" spans="2:41">
      <c r="B346" t="str">
        <f>INDEX('ETLocal datasets'!B:C,MATCH(C346,'ETLocal datasets'!C:C,0),1)</f>
        <v>GM1724</v>
      </c>
      <c r="C346" t="str">
        <f>'ETLocal datasets'!C329</f>
        <v>Bergeijk</v>
      </c>
      <c r="D346">
        <f t="shared" si="26"/>
        <v>4.4831632821264462E-2</v>
      </c>
      <c r="E346">
        <f t="shared" si="27"/>
        <v>0.1183956660637149</v>
      </c>
      <c r="F346">
        <f t="shared" si="28"/>
        <v>1.1234444438465253E-2</v>
      </c>
      <c r="G346">
        <f t="shared" si="29"/>
        <v>2.3110857130557095E-2</v>
      </c>
      <c r="H346">
        <f>PRODUCT(INDEX(Overzicht!$B$2:$E$35,MATCH(demand!H$1,Overzicht!$B$2:$B$35,0),4),INDEX(Verdeelsleutels_percentage!$A:$AB,MATCH(demand!$C346,Verdeelsleutels_percentage!$C:$C,0),MATCH(INDEX(Overzicht!$B$1:$F$35,MATCH(demand!H$1,Overzicht!$B:$B,0),5),Verdeelsleutels_percentage!$1:$1,0)))</f>
        <v>1.1234444438465253E-2</v>
      </c>
      <c r="I346">
        <f>PRODUCT(INDEX(Overzicht!$B$2:$E$35,MATCH(demand!I$1,Overzicht!$B$2:$B$35,0),4),INDEX(Verdeelsleutels_percentage!$A:$AB,MATCH(demand!$C346,Verdeelsleutels_percentage!$C:$C,0),MATCH(INDEX(Overzicht!$B$1:$F$35,MATCH(demand!I$1,Overzicht!$B:$B,0),5),Verdeelsleutels_percentage!$1:$1,0)))</f>
        <v>1.3264287803936152E-2</v>
      </c>
      <c r="J346">
        <f>PRODUCT(INDEX(Overzicht!$B$2:$E$35,MATCH(demand!J$1,Overzicht!$B$2:$B$35,0),4),INDEX(Verdeelsleutels_percentage!$A:$AB,MATCH(demand!$C346,Verdeelsleutels_percentage!$C:$C,0),MATCH(INDEX(Overzicht!$B$1:$F$35,MATCH(demand!J$1,Overzicht!$B:$B,0),5),Verdeelsleutels_percentage!$1:$1,0)))</f>
        <v>2.5678730145063436E-3</v>
      </c>
      <c r="K346">
        <f>PRODUCT(INDEX(Overzicht!$B$2:$E$35,MATCH(demand!K$1,Overzicht!$B$2:$B$35,0),4),INDEX(Verdeelsleutels_percentage!$A:$AB,MATCH(demand!$C346,Verdeelsleutels_percentage!$C:$C,0),MATCH(INDEX(Overzicht!$B$1:$F$35,MATCH(demand!K$1,Overzicht!$B:$B,0),5),Verdeelsleutels_percentage!$1:$1,0)))</f>
        <v>1.5475002437925511E-3</v>
      </c>
      <c r="L346">
        <f>PRODUCT(INDEX(Overzicht!$B$2:$E$35,MATCH(demand!L$1,Overzicht!$B$2:$B$35,0),4),INDEX(Verdeelsleutels_percentage!$A:$AB,MATCH(demand!$C346,Verdeelsleutels_percentage!$C:$C,0),MATCH(INDEX(Overzicht!$B$1:$F$35,MATCH(demand!L$1,Overzicht!$B:$B,0),5),Verdeelsleutels_percentage!$1:$1,0)))</f>
        <v>3.8518095217595157E-3</v>
      </c>
      <c r="M346">
        <f>PRODUCT(INDEX(Overzicht!$B$2:$E$35,MATCH(demand!M$1,Overzicht!$B$2:$B$35,0),4),INDEX(Verdeelsleutels_percentage!$A:$AB,MATCH(demand!$C346,Verdeelsleutels_percentage!$C:$C,0),MATCH(INDEX(Overzicht!$B$1:$F$35,MATCH(demand!M$1,Overzicht!$B:$B,0),5),Verdeelsleutels_percentage!$1:$1,0)))</f>
        <v>9.2187657968188473E-3</v>
      </c>
      <c r="N346">
        <f>PRODUCT(INDEX(Overzicht!$B$2:$E$35,MATCH(demand!N$1,Overzicht!$B$2:$B$35,0),4),INDEX(Verdeelsleutels_percentage!$A:$AB,MATCH(demand!$C346,Verdeelsleutels_percentage!$C:$C,0),MATCH(INDEX(Overzicht!$B$1:$F$35,MATCH(demand!N$1,Overzicht!$B:$B,0),5),Verdeelsleutels_percentage!$1:$1,0)))</f>
        <v>6.2449366476641385E-2</v>
      </c>
      <c r="O346">
        <f>PRODUCT(INDEX(Overzicht!$B$2:$E$35,MATCH(demand!O$1,Overzicht!$B$2:$B$35,0),4),INDEX(Verdeelsleutels_percentage!$A:$AB,MATCH(demand!$C346,Verdeelsleutels_percentage!$C:$C,0),MATCH(INDEX(Overzicht!$B$1:$F$35,MATCH(demand!O$1,Overzicht!$B:$B,0),5),Verdeelsleutels_percentage!$1:$1,0)))</f>
        <v>0</v>
      </c>
      <c r="P346">
        <f>PRODUCT(INDEX(Overzicht!$B$2:$E$35,MATCH(demand!P$1,Overzicht!$B$2:$B$35,0),4),INDEX(Verdeelsleutels_percentage!$A:$AB,MATCH(demand!$C346,Verdeelsleutels_percentage!$C:$C,0),MATCH(INDEX(Overzicht!$B$1:$F$35,MATCH(demand!P$1,Overzicht!$B:$B,0),5),Verdeelsleutels_percentage!$1:$1,0)))</f>
        <v>1.0906645353710599E-2</v>
      </c>
      <c r="Q346">
        <f>PRODUCT(INDEX(Overzicht!$B$2:$E$35,MATCH(demand!Q$1,Overzicht!$B$2:$B$35,0),4),INDEX(Verdeelsleutels_percentage!$A:$AB,MATCH(demand!$C346,Verdeelsleutels_percentage!$C:$C,0),MATCH(INDEX(Overzicht!$B$1:$F$35,MATCH(demand!Q$1,Overzicht!$B:$B,0),5),Verdeelsleutels_percentage!$1:$1,0)))</f>
        <v>3.8116865059078541E-3</v>
      </c>
      <c r="R346">
        <f>PRODUCT(INDEX(Overzicht!$B$2:$E$35,MATCH(demand!R$1,Overzicht!$B$2:$B$35,0),4),INDEX(Verdeelsleutels_percentage!$A:$AB,MATCH(demand!$C346,Verdeelsleutels_percentage!$C:$C,0),MATCH(INDEX(Overzicht!$B$1:$F$35,MATCH(demand!R$1,Overzicht!$B:$B,0),5),Verdeelsleutels_percentage!$1:$1,0)))</f>
        <v>6.8209126947824745E-4</v>
      </c>
      <c r="S346">
        <f>PRODUCT(INDEX(Overzicht!$B$2:$E$35,MATCH(demand!S$1,Overzicht!$B$2:$B$35,0),4),INDEX(Verdeelsleutels_percentage!$A:$AB,MATCH(demand!$C346,Verdeelsleutels_percentage!$C:$C,0),MATCH(INDEX(Overzicht!$B$1:$F$35,MATCH(demand!S$1,Overzicht!$B:$B,0),5),Verdeelsleutels_percentage!$1:$1,0)))</f>
        <v>5.2427407379504526E-3</v>
      </c>
      <c r="T346">
        <f>PRODUCT(INDEX(Overzicht!$B$2:$E$35,MATCH(demand!T$1,Overzicht!$B$2:$B$35,0),4),INDEX(Verdeelsleutels_percentage!$A:$AB,MATCH(demand!$C346,Verdeelsleutels_percentage!$C:$C,0),MATCH(INDEX(Overzicht!$B$1:$F$35,MATCH(demand!T$1,Overzicht!$B:$B,0),5),Verdeelsleutels_percentage!$1:$1,0)))</f>
        <v>4.2797883575105729E-3</v>
      </c>
      <c r="U346">
        <f>PRODUCT(INDEX(Overzicht!$B$2:$E$35,MATCH(demand!U$1,Overzicht!$B$2:$B$35,0),4),INDEX(Verdeelsleutels_percentage!$A:$AB,MATCH(demand!$C346,Verdeelsleutels_percentage!$C:$C,0),MATCH(INDEX(Overzicht!$B$1:$F$35,MATCH(demand!U$1,Overzicht!$B:$B,0),5),Verdeelsleutels_percentage!$1:$1,0)))</f>
        <v>1.337433861722054E-2</v>
      </c>
      <c r="V346">
        <f>PRODUCT(INDEX(Overzicht!$B$2:$E$35,MATCH(demand!V$1,Overzicht!$B$2:$B$35,0),4),INDEX(Verdeelsleutels_percentage!$A:$AB,MATCH(demand!$C346,Verdeelsleutels_percentage!$C:$C,0),MATCH(INDEX(Overzicht!$B$1:$F$35,MATCH(demand!V$1,Overzicht!$B:$B,0),5),Verdeelsleutels_percentage!$1:$1,0)))</f>
        <v>1.1769417983154076E-3</v>
      </c>
      <c r="W346">
        <f>PRODUCT(INDEX(Overzicht!$B$2:$E$35,MATCH(demand!W$1,Overzicht!$B$2:$B$35,0),4),INDEX(Verdeelsleutels_percentage!$A:$AB,MATCH(demand!$C346,Verdeelsleutels_percentage!$C:$C,0),MATCH(INDEX(Overzicht!$B$1:$F$35,MATCH(demand!W$1,Overzicht!$B:$B,0),5),Verdeelsleutels_percentage!$1:$1,0)))</f>
        <v>1.2839365072531719E-2</v>
      </c>
      <c r="X346">
        <f>PRODUCT(INDEX(Overzicht!$B$2:$E$35,MATCH(demand!X$1,Overzicht!$B$2:$B$35,0),4),INDEX(Verdeelsleutels_percentage!$A:$AB,MATCH(demand!$C346,Verdeelsleutels_percentage!$C:$C,0),MATCH(INDEX(Overzicht!$B$1:$F$35,MATCH(demand!X$1,Overzicht!$B:$B,0),5),Verdeelsleutels_percentage!$1:$1,0)))</f>
        <v>1.499868139596214E-2</v>
      </c>
      <c r="Y346">
        <f>PRODUCT(INDEX(Overzicht!$B$2:$E$35,MATCH(demand!Y$1,Overzicht!$B$2:$B$35,0),4),INDEX(Verdeelsleutels_percentage!$A:$AB,MATCH(demand!$C346,Verdeelsleutels_percentage!$C:$C,0),MATCH(INDEX(Overzicht!$B$1:$F$35,MATCH(demand!Y$1,Overzicht!$B:$B,0),5),Verdeelsleutels_percentage!$1:$1,0)))</f>
        <v>2.358180884015996E-6</v>
      </c>
      <c r="Z346">
        <f>PRODUCT(INDEX(Overzicht!$B$2:$E$35,MATCH(demand!Z$1,Overzicht!$B$2:$B$35,0),4),INDEX(Verdeelsleutels_percentage!$A:$AB,MATCH(demand!$C346,Verdeelsleutels_percentage!$C:$C,0),MATCH(INDEX(Overzicht!$B$1:$F$35,MATCH(demand!Z$1,Overzicht!$B:$B,0),5),Verdeelsleutels_percentage!$1:$1,0)))</f>
        <v>0</v>
      </c>
      <c r="AA346">
        <f>PRODUCT(INDEX(Overzicht!$B$2:$E$35,MATCH(demand!AA$1,Overzicht!$B$2:$B$35,0),4),INDEX(Verdeelsleutels_percentage!$A:$AB,MATCH(demand!$C346,Verdeelsleutels_percentage!$C:$C,0),MATCH(INDEX(Overzicht!$B$1:$F$35,MATCH(demand!AA$1,Overzicht!$B:$B,0),5),Verdeelsleutels_percentage!$1:$1,0)))</f>
        <v>5.5162125941894647E-5</v>
      </c>
      <c r="AB346">
        <f>PRODUCT(INDEX(Overzicht!$B$2:$E$35,MATCH(demand!AB$1,Overzicht!$B$2:$B$35,0),4),INDEX(Verdeelsleutels_percentage!$A:$AB,MATCH(demand!$C346,Verdeelsleutels_percentage!$C:$C,0),MATCH(INDEX(Overzicht!$B$1:$F$35,MATCH(demand!AB$1,Overzicht!$B:$B,0),5),Verdeelsleutels_percentage!$1:$1,0)))</f>
        <v>6.9095285710630162E-3</v>
      </c>
      <c r="AC346">
        <f>PRODUCT(INDEX(Overzicht!$B$2:$E$35,MATCH(demand!AC$1,Overzicht!$B$2:$B$35,0),4),INDEX(Verdeelsleutels_percentage!$A:$AB,MATCH(demand!$C346,Verdeelsleutels_percentage!$C:$C,0),MATCH(INDEX(Overzicht!$B$1:$F$35,MATCH(demand!AC$1,Overzicht!$B:$B,0),5),Verdeelsleutels_percentage!$1:$1,0)))</f>
        <v>2.1156751958692345E-3</v>
      </c>
      <c r="AD346">
        <f>PRODUCT(INDEX(Overzicht!$B$2:$E$35,MATCH(demand!AD$1,Overzicht!$B$2:$B$35,0),4),INDEX(Verdeelsleutels_percentage!$A:$AB,MATCH(demand!$C346,Verdeelsleutels_percentage!$C:$C,0),MATCH(INDEX(Overzicht!$B$1:$F$35,MATCH(demand!AD$1,Overzicht!$B:$B,0),5),Verdeelsleutels_percentage!$1:$1,0)))</f>
        <v>0</v>
      </c>
      <c r="AE346">
        <f>PRODUCT(INDEX(Overzicht!$B$2:$E$35,MATCH(demand!AE$1,Overzicht!$B$2:$B$35,0),4),INDEX(Verdeelsleutels_percentage!$A:$AB,MATCH(demand!$C346,Verdeelsleutels_percentage!$C:$C,0),MATCH(INDEX(Overzicht!$B$1:$F$35,MATCH(demand!AE$1,Overzicht!$B:$B,0),5),Verdeelsleutels_percentage!$1:$1,0)))</f>
        <v>0</v>
      </c>
      <c r="AF346">
        <f>PRODUCT(INDEX(Overzicht!$B$2:$E$35,MATCH(demand!AF$1,Overzicht!$B$2:$B$35,0),4),INDEX(Verdeelsleutels_percentage!$A:$AB,MATCH(demand!$C346,Verdeelsleutels_percentage!$C:$C,0),MATCH(INDEX(Overzicht!$B$1:$F$35,MATCH(demand!AF$1,Overzicht!$B:$B,0),5),Verdeelsleutels_percentage!$1:$1,0)))</f>
        <v>0</v>
      </c>
      <c r="AG346">
        <f>PRODUCT(INDEX(Overzicht!$B$2:$E$35,MATCH(demand!AG$1,Overzicht!$B$2:$B$35,0),4),INDEX(Verdeelsleutels_percentage!$A:$AB,MATCH(demand!$C346,Verdeelsleutels_percentage!$C:$C,0),MATCH(INDEX(Overzicht!$B$1:$F$35,MATCH(demand!AG$1,Overzicht!$B:$B,0),5),Verdeelsleutels_percentage!$1:$1,0)))</f>
        <v>0</v>
      </c>
      <c r="AH346">
        <f>PRODUCT(INDEX(Overzicht!$B$2:$E$35,MATCH(demand!AH$1,Overzicht!$B$2:$B$35,0),4),INDEX(Verdeelsleutels_percentage!$A:$AB,MATCH(demand!$C346,Verdeelsleutels_percentage!$C:$C,0),MATCH(INDEX(Overzicht!$B$1:$F$35,MATCH(demand!AH$1,Overzicht!$B:$B,0),5),Verdeelsleutels_percentage!$1:$1,0)))</f>
        <v>7.1710763724463036E-4</v>
      </c>
      <c r="AI346">
        <f>PRODUCT(INDEX(Overzicht!$B$2:$E$35,MATCH(demand!AI$1,Overzicht!$B$2:$B$35,0),4),INDEX(Verdeelsleutels_percentage!$A:$AB,MATCH(demand!$C346,Verdeelsleutels_percentage!$C:$C,0),MATCH(INDEX(Overzicht!$B$1:$F$35,MATCH(demand!AI$1,Overzicht!$B:$B,0),5),Verdeelsleutels_percentage!$1:$1,0)))</f>
        <v>1.1032425188378929E-4</v>
      </c>
      <c r="AJ346">
        <f>PRODUCT(INDEX(Overzicht!$B$2:$E$35,MATCH(demand!AJ$1,Overzicht!$B$2:$B$35,0),4),INDEX(Verdeelsleutels_percentage!$A:$AB,MATCH(demand!$C346,Verdeelsleutels_percentage!$C:$C,0),MATCH(INDEX(Overzicht!$B$1:$F$35,MATCH(demand!AJ$1,Overzicht!$B:$B,0),5),Verdeelsleutels_percentage!$1:$1,0)))</f>
        <v>0</v>
      </c>
      <c r="AK346">
        <f>PRODUCT(INDEX(Overzicht!$B$2:$E$35,MATCH(demand!AK$1,Overzicht!$B$2:$B$35,0),4),INDEX(Verdeelsleutels_percentage!$A:$AB,MATCH(demand!$C346,Verdeelsleutels_percentage!$C:$C,0),MATCH(INDEX(Overzicht!$B$1:$F$35,MATCH(demand!AK$1,Overzicht!$B:$B,0),5),Verdeelsleutels_percentage!$1:$1,0)))</f>
        <v>1.6691174594291234E-4</v>
      </c>
      <c r="AL346">
        <f>PRODUCT(INDEX(Overzicht!$B$2:$E$35,MATCH(demand!AL$1,Overzicht!$B$2:$B$35,0),4),INDEX(Verdeelsleutels_percentage!$A:$AB,MATCH(demand!$C346,Verdeelsleutels_percentage!$C:$C,0),MATCH(INDEX(Overzicht!$B$1:$F$35,MATCH(demand!AL$1,Overzicht!$B:$B,0),5),Verdeelsleutels_percentage!$1:$1,0)))</f>
        <v>2.1398941787552864E-3</v>
      </c>
      <c r="AM346">
        <f>PRODUCT(INDEX(Overzicht!$B$2:$E$35,MATCH(demand!AM$1,Overzicht!$B$2:$B$35,0),4),INDEX(Verdeelsleutels_percentage!$A:$AB,MATCH(demand!$C346,Verdeelsleutels_percentage!$C:$C,0),MATCH(INDEX(Overzicht!$B$1:$F$35,MATCH(demand!AM$1,Overzicht!$B:$B,0),5),Verdeelsleutels_percentage!$1:$1,0)))</f>
        <v>4.2797883575105729E-3</v>
      </c>
      <c r="AN346">
        <f>PRODUCT(INDEX(Overzicht!$B$2:$E$35,MATCH(demand!AN$1,Overzicht!$B$2:$B$35,0),4),INDEX(Verdeelsleutels_percentage!$A:$AB,MATCH(demand!$C346,Verdeelsleutels_percentage!$C:$C,0),MATCH(INDEX(Overzicht!$B$1:$F$35,MATCH(demand!AN$1,Overzicht!$B:$B,0),5),Verdeelsleutels_percentage!$1:$1,0)))</f>
        <v>2.1398941787552864E-3</v>
      </c>
      <c r="AO346">
        <f>PRODUCT(INDEX(Overzicht!$B$2:$E$35,MATCH(demand!AO$1,Overzicht!$B$2:$B$35,0),4),INDEX(Verdeelsleutels_percentage!$A:$AB,MATCH(demand!$C346,Verdeelsleutels_percentage!$C:$C,0),MATCH(INDEX(Overzicht!$B$1:$F$35,MATCH(demand!AO$1,Overzicht!$B:$B,0),5),Verdeelsleutels_percentage!$1:$1,0)))</f>
        <v>7.4896296256435025E-3</v>
      </c>
    </row>
    <row r="347" spans="2:41">
      <c r="B347" t="str">
        <f>INDEX('ETLocal datasets'!B:C,MATCH(C347,'ETLocal datasets'!C:C,0),1)</f>
        <v>GM1728</v>
      </c>
      <c r="C347" t="str">
        <f>'ETLocal datasets'!C330</f>
        <v>Bladel</v>
      </c>
      <c r="D347">
        <f t="shared" si="26"/>
        <v>3.6369384708953123E-2</v>
      </c>
      <c r="E347">
        <f t="shared" si="27"/>
        <v>9.9693414159258517E-2</v>
      </c>
      <c r="F347">
        <f t="shared" si="28"/>
        <v>1.2257580257748986E-2</v>
      </c>
      <c r="G347">
        <f t="shared" si="29"/>
        <v>2.5215593673083628E-2</v>
      </c>
      <c r="H347">
        <f>PRODUCT(INDEX(Overzicht!$B$2:$E$35,MATCH(demand!H$1,Overzicht!$B$2:$B$35,0),4),INDEX(Verdeelsleutels_percentage!$A:$AB,MATCH(demand!$C347,Verdeelsleutels_percentage!$C:$C,0),MATCH(INDEX(Overzicht!$B$1:$F$35,MATCH(demand!H$1,Overzicht!$B:$B,0),5),Verdeelsleutels_percentage!$1:$1,0)))</f>
        <v>1.2257580257748986E-2</v>
      </c>
      <c r="I347">
        <f>PRODUCT(INDEX(Overzicht!$B$2:$E$35,MATCH(demand!I$1,Overzicht!$B$2:$B$35,0),4),INDEX(Verdeelsleutels_percentage!$A:$AB,MATCH(demand!$C347,Verdeelsleutels_percentage!$C:$C,0),MATCH(INDEX(Overzicht!$B$1:$F$35,MATCH(demand!I$1,Overzicht!$B:$B,0),5),Verdeelsleutels_percentage!$1:$1,0)))</f>
        <v>8.9832122379444428E-3</v>
      </c>
      <c r="J347">
        <f>PRODUCT(INDEX(Overzicht!$B$2:$E$35,MATCH(demand!J$1,Overzicht!$B$2:$B$35,0),4),INDEX(Verdeelsleutels_percentage!$A:$AB,MATCH(demand!$C347,Verdeelsleutels_percentage!$C:$C,0),MATCH(INDEX(Overzicht!$B$1:$F$35,MATCH(demand!J$1,Overzicht!$B:$B,0),5),Verdeelsleutels_percentage!$1:$1,0)))</f>
        <v>2.8017326303426252E-3</v>
      </c>
      <c r="K347">
        <f>PRODUCT(INDEX(Overzicht!$B$2:$E$35,MATCH(demand!K$1,Overzicht!$B$2:$B$35,0),4),INDEX(Verdeelsleutels_percentage!$A:$AB,MATCH(demand!$C347,Verdeelsleutels_percentage!$C:$C,0),MATCH(INDEX(Overzicht!$B$1:$F$35,MATCH(demand!K$1,Overzicht!$B:$B,0),5),Verdeelsleutels_percentage!$1:$1,0)))</f>
        <v>1.0480414277601851E-3</v>
      </c>
      <c r="L347">
        <f>PRODUCT(INDEX(Overzicht!$B$2:$E$35,MATCH(demand!L$1,Overzicht!$B$2:$B$35,0),4),INDEX(Verdeelsleutels_percentage!$A:$AB,MATCH(demand!$C347,Verdeelsleutels_percentage!$C:$C,0),MATCH(INDEX(Overzicht!$B$1:$F$35,MATCH(demand!L$1,Overzicht!$B:$B,0),5),Verdeelsleutels_percentage!$1:$1,0)))</f>
        <v>4.2025989455139381E-3</v>
      </c>
      <c r="M347">
        <f>PRODUCT(INDEX(Overzicht!$B$2:$E$35,MATCH(demand!M$1,Overzicht!$B$2:$B$35,0),4),INDEX(Verdeelsleutels_percentage!$A:$AB,MATCH(demand!$C347,Verdeelsleutels_percentage!$C:$C,0),MATCH(INDEX(Overzicht!$B$1:$F$35,MATCH(demand!M$1,Overzicht!$B:$B,0),5),Verdeelsleutels_percentage!$1:$1,0)))</f>
        <v>9.7431003587757636E-3</v>
      </c>
      <c r="N347">
        <f>PRODUCT(INDEX(Overzicht!$B$2:$E$35,MATCH(demand!N$1,Overzicht!$B$2:$B$35,0),4),INDEX(Verdeelsleutels_percentage!$A:$AB,MATCH(demand!$C347,Verdeelsleutels_percentage!$C:$C,0),MATCH(INDEX(Overzicht!$B$1:$F$35,MATCH(demand!N$1,Overzicht!$B:$B,0),5),Verdeelsleutels_percentage!$1:$1,0)))</f>
        <v>4.6030108375314564E-2</v>
      </c>
      <c r="O347">
        <f>PRODUCT(INDEX(Overzicht!$B$2:$E$35,MATCH(demand!O$1,Overzicht!$B$2:$B$35,0),4),INDEX(Verdeelsleutels_percentage!$A:$AB,MATCH(demand!$C347,Verdeelsleutels_percentage!$C:$C,0),MATCH(INDEX(Overzicht!$B$1:$F$35,MATCH(demand!O$1,Overzicht!$B:$B,0),5),Verdeelsleutels_percentage!$1:$1,0)))</f>
        <v>0</v>
      </c>
      <c r="P347">
        <f>PRODUCT(INDEX(Overzicht!$B$2:$E$35,MATCH(demand!P$1,Overzicht!$B$2:$B$35,0),4),INDEX(Verdeelsleutels_percentage!$A:$AB,MATCH(demand!$C347,Verdeelsleutels_percentage!$C:$C,0),MATCH(INDEX(Overzicht!$B$1:$F$35,MATCH(demand!P$1,Overzicht!$B:$B,0),5),Verdeelsleutels_percentage!$1:$1,0)))</f>
        <v>6.9041885046822538E-3</v>
      </c>
      <c r="Q347">
        <f>PRODUCT(INDEX(Overzicht!$B$2:$E$35,MATCH(demand!Q$1,Overzicht!$B$2:$B$35,0),4),INDEX(Verdeelsleutels_percentage!$A:$AB,MATCH(demand!$C347,Verdeelsleutels_percentage!$C:$C,0),MATCH(INDEX(Overzicht!$B$1:$F$35,MATCH(demand!Q$1,Overzicht!$B:$B,0),5),Verdeelsleutels_percentage!$1:$1,0)))</f>
        <v>4.1588218731648348E-3</v>
      </c>
      <c r="R347">
        <f>PRODUCT(INDEX(Overzicht!$B$2:$E$35,MATCH(demand!R$1,Overzicht!$B$2:$B$35,0),4),INDEX(Verdeelsleutels_percentage!$A:$AB,MATCH(demand!$C347,Verdeelsleutels_percentage!$C:$C,0),MATCH(INDEX(Overzicht!$B$1:$F$35,MATCH(demand!R$1,Overzicht!$B:$B,0),5),Verdeelsleutels_percentage!$1:$1,0)))</f>
        <v>7.4421022993475985E-4</v>
      </c>
      <c r="S347">
        <f>PRODUCT(INDEX(Overzicht!$B$2:$E$35,MATCH(demand!S$1,Overzicht!$B$2:$B$35,0),4),INDEX(Verdeelsleutels_percentage!$A:$AB,MATCH(demand!$C347,Verdeelsleutels_percentage!$C:$C,0),MATCH(INDEX(Overzicht!$B$1:$F$35,MATCH(demand!S$1,Overzicht!$B:$B,0),5),Verdeelsleutels_percentage!$1:$1,0)))</f>
        <v>5.7202041202828605E-3</v>
      </c>
      <c r="T347">
        <f>PRODUCT(INDEX(Overzicht!$B$2:$E$35,MATCH(demand!T$1,Overzicht!$B$2:$B$35,0),4),INDEX(Verdeelsleutels_percentage!$A:$AB,MATCH(demand!$C347,Verdeelsleutels_percentage!$C:$C,0),MATCH(INDEX(Overzicht!$B$1:$F$35,MATCH(demand!T$1,Overzicht!$B:$B,0),5),Verdeelsleutels_percentage!$1:$1,0)))</f>
        <v>4.6695543839043755E-3</v>
      </c>
      <c r="U347">
        <f>PRODUCT(INDEX(Overzicht!$B$2:$E$35,MATCH(demand!U$1,Overzicht!$B$2:$B$35,0),4),INDEX(Verdeelsleutels_percentage!$A:$AB,MATCH(demand!$C347,Verdeelsleutels_percentage!$C:$C,0),MATCH(INDEX(Overzicht!$B$1:$F$35,MATCH(demand!U$1,Overzicht!$B:$B,0),5),Verdeelsleutels_percentage!$1:$1,0)))</f>
        <v>1.4592357449701174E-2</v>
      </c>
      <c r="V347">
        <f>PRODUCT(INDEX(Overzicht!$B$2:$E$35,MATCH(demand!V$1,Overzicht!$B$2:$B$35,0),4),INDEX(Verdeelsleutels_percentage!$A:$AB,MATCH(demand!$C347,Verdeelsleutels_percentage!$C:$C,0),MATCH(INDEX(Overzicht!$B$1:$F$35,MATCH(demand!V$1,Overzicht!$B:$B,0),5),Verdeelsleutels_percentage!$1:$1,0)))</f>
        <v>1.2841274555737035E-3</v>
      </c>
      <c r="W347">
        <f>PRODUCT(INDEX(Overzicht!$B$2:$E$35,MATCH(demand!W$1,Overzicht!$B$2:$B$35,0),4),INDEX(Verdeelsleutels_percentage!$A:$AB,MATCH(demand!$C347,Verdeelsleutels_percentage!$C:$C,0),MATCH(INDEX(Overzicht!$B$1:$F$35,MATCH(demand!W$1,Overzicht!$B:$B,0),5),Verdeelsleutels_percentage!$1:$1,0)))</f>
        <v>1.4008663151713126E-2</v>
      </c>
      <c r="X347">
        <f>PRODUCT(INDEX(Overzicht!$B$2:$E$35,MATCH(demand!X$1,Overzicht!$B$2:$B$35,0),4),INDEX(Verdeelsleutels_percentage!$A:$AB,MATCH(demand!$C347,Verdeelsleutels_percentage!$C:$C,0),MATCH(INDEX(Overzicht!$B$1:$F$35,MATCH(demand!X$1,Overzicht!$B:$B,0),5),Verdeelsleutels_percentage!$1:$1,0)))</f>
        <v>1.0193981305124973E-2</v>
      </c>
      <c r="Y347">
        <f>PRODUCT(INDEX(Overzicht!$B$2:$E$35,MATCH(demand!Y$1,Overzicht!$B$2:$B$35,0),4),INDEX(Verdeelsleutels_percentage!$A:$AB,MATCH(demand!$C347,Verdeelsleutels_percentage!$C:$C,0),MATCH(INDEX(Overzicht!$B$1:$F$35,MATCH(demand!Y$1,Overzicht!$B:$B,0),5),Verdeelsleutels_percentage!$1:$1,0)))</f>
        <v>1.623352145514254E-6</v>
      </c>
      <c r="Z347">
        <f>PRODUCT(INDEX(Overzicht!$B$2:$E$35,MATCH(demand!Z$1,Overzicht!$B$2:$B$35,0),4),INDEX(Verdeelsleutels_percentage!$A:$AB,MATCH(demand!$C347,Verdeelsleutels_percentage!$C:$C,0),MATCH(INDEX(Overzicht!$B$1:$F$35,MATCH(demand!Z$1,Overzicht!$B:$B,0),5),Verdeelsleutels_percentage!$1:$1,0)))</f>
        <v>0</v>
      </c>
      <c r="AA347">
        <f>PRODUCT(INDEX(Overzicht!$B$2:$E$35,MATCH(demand!AA$1,Overzicht!$B$2:$B$35,0),4),INDEX(Verdeelsleutels_percentage!$A:$AB,MATCH(demand!$C347,Verdeelsleutels_percentage!$C:$C,0),MATCH(INDEX(Overzicht!$B$1:$F$35,MATCH(demand!AA$1,Overzicht!$B:$B,0),5),Verdeelsleutels_percentage!$1:$1,0)))</f>
        <v>3.7973149602672607E-5</v>
      </c>
      <c r="AB347">
        <f>PRODUCT(INDEX(Overzicht!$B$2:$E$35,MATCH(demand!AB$1,Overzicht!$B$2:$B$35,0),4),INDEX(Verdeelsleutels_percentage!$A:$AB,MATCH(demand!$C347,Verdeelsleutels_percentage!$C:$C,0),MATCH(INDEX(Overzicht!$B$1:$F$35,MATCH(demand!AB$1,Overzicht!$B:$B,0),5),Verdeelsleutels_percentage!$1:$1,0)))</f>
        <v>6.3989282836462349E-3</v>
      </c>
      <c r="AC347">
        <f>PRODUCT(INDEX(Overzicht!$B$2:$E$35,MATCH(demand!AC$1,Overzicht!$B$2:$B$35,0),4),INDEX(Verdeelsleutels_percentage!$A:$AB,MATCH(demand!$C347,Verdeelsleutels_percentage!$C:$C,0),MATCH(INDEX(Overzicht!$B$1:$F$35,MATCH(demand!AC$1,Overzicht!$B:$B,0),5),Verdeelsleutels_percentage!$1:$1,0)))</f>
        <v>1.4924265015135183E-3</v>
      </c>
      <c r="AD347">
        <f>PRODUCT(INDEX(Overzicht!$B$2:$E$35,MATCH(demand!AD$1,Overzicht!$B$2:$B$35,0),4),INDEX(Verdeelsleutels_percentage!$A:$AB,MATCH(demand!$C347,Verdeelsleutels_percentage!$C:$C,0),MATCH(INDEX(Overzicht!$B$1:$F$35,MATCH(demand!AD$1,Overzicht!$B:$B,0),5),Verdeelsleutels_percentage!$1:$1,0)))</f>
        <v>0</v>
      </c>
      <c r="AE347">
        <f>PRODUCT(INDEX(Overzicht!$B$2:$E$35,MATCH(demand!AE$1,Overzicht!$B$2:$B$35,0),4),INDEX(Verdeelsleutels_percentage!$A:$AB,MATCH(demand!$C347,Verdeelsleutels_percentage!$C:$C,0),MATCH(INDEX(Overzicht!$B$1:$F$35,MATCH(demand!AE$1,Overzicht!$B:$B,0),5),Verdeelsleutels_percentage!$1:$1,0)))</f>
        <v>0</v>
      </c>
      <c r="AF347">
        <f>PRODUCT(INDEX(Overzicht!$B$2:$E$35,MATCH(demand!AF$1,Overzicht!$B$2:$B$35,0),4),INDEX(Verdeelsleutels_percentage!$A:$AB,MATCH(demand!$C347,Verdeelsleutels_percentage!$C:$C,0),MATCH(INDEX(Overzicht!$B$1:$F$35,MATCH(demand!AF$1,Overzicht!$B:$B,0),5),Verdeelsleutels_percentage!$1:$1,0)))</f>
        <v>0</v>
      </c>
      <c r="AG347">
        <f>PRODUCT(INDEX(Overzicht!$B$2:$E$35,MATCH(demand!AG$1,Overzicht!$B$2:$B$35,0),4),INDEX(Verdeelsleutels_percentage!$A:$AB,MATCH(demand!$C347,Verdeelsleutels_percentage!$C:$C,0),MATCH(INDEX(Overzicht!$B$1:$F$35,MATCH(demand!AG$1,Overzicht!$B:$B,0),5),Verdeelsleutels_percentage!$1:$1,0)))</f>
        <v>0</v>
      </c>
      <c r="AH347">
        <f>PRODUCT(INDEX(Overzicht!$B$2:$E$35,MATCH(demand!AH$1,Overzicht!$B$2:$B$35,0),4),INDEX(Verdeelsleutels_percentage!$A:$AB,MATCH(demand!$C347,Verdeelsleutels_percentage!$C:$C,0),MATCH(INDEX(Overzicht!$B$1:$F$35,MATCH(demand!AH$1,Overzicht!$B:$B,0),5),Verdeelsleutels_percentage!$1:$1,0)))</f>
        <v>4.9365094483474386E-4</v>
      </c>
      <c r="AI347">
        <f>PRODUCT(INDEX(Overzicht!$B$2:$E$35,MATCH(demand!AI$1,Overzicht!$B$2:$B$35,0),4),INDEX(Verdeelsleutels_percentage!$A:$AB,MATCH(demand!$C347,Verdeelsleutels_percentage!$C:$C,0),MATCH(INDEX(Overzicht!$B$1:$F$35,MATCH(demand!AI$1,Overzicht!$B:$B,0),5),Verdeelsleutels_percentage!$1:$1,0)))</f>
        <v>7.5946299205345214E-5</v>
      </c>
      <c r="AJ347">
        <f>PRODUCT(INDEX(Overzicht!$B$2:$E$35,MATCH(demand!AJ$1,Overzicht!$B$2:$B$35,0),4),INDEX(Verdeelsleutels_percentage!$A:$AB,MATCH(demand!$C347,Verdeelsleutels_percentage!$C:$C,0),MATCH(INDEX(Overzicht!$B$1:$F$35,MATCH(demand!AJ$1,Overzicht!$B:$B,0),5),Verdeelsleutels_percentage!$1:$1,0)))</f>
        <v>0</v>
      </c>
      <c r="AK347">
        <f>PRODUCT(INDEX(Overzicht!$B$2:$E$35,MATCH(demand!AK$1,Overzicht!$B$2:$B$35,0),4),INDEX(Verdeelsleutels_percentage!$A:$AB,MATCH(demand!$C347,Verdeelsleutels_percentage!$C:$C,0),MATCH(INDEX(Overzicht!$B$1:$F$35,MATCH(demand!AK$1,Overzicht!$B:$B,0),5),Verdeelsleutels_percentage!$1:$1,0)))</f>
        <v>1.8211262097227065E-4</v>
      </c>
      <c r="AL347">
        <f>PRODUCT(INDEX(Overzicht!$B$2:$E$35,MATCH(demand!AL$1,Overzicht!$B$2:$B$35,0),4),INDEX(Verdeelsleutels_percentage!$A:$AB,MATCH(demand!$C347,Verdeelsleutels_percentage!$C:$C,0),MATCH(INDEX(Overzicht!$B$1:$F$35,MATCH(demand!AL$1,Overzicht!$B:$B,0),5),Verdeelsleutels_percentage!$1:$1,0)))</f>
        <v>2.3347771919521878E-3</v>
      </c>
      <c r="AM347">
        <f>PRODUCT(INDEX(Overzicht!$B$2:$E$35,MATCH(demand!AM$1,Overzicht!$B$2:$B$35,0),4),INDEX(Verdeelsleutels_percentage!$A:$AB,MATCH(demand!$C347,Verdeelsleutels_percentage!$C:$C,0),MATCH(INDEX(Overzicht!$B$1:$F$35,MATCH(demand!AM$1,Overzicht!$B:$B,0),5),Verdeelsleutels_percentage!$1:$1,0)))</f>
        <v>4.6695543839043755E-3</v>
      </c>
      <c r="AN347">
        <f>PRODUCT(INDEX(Overzicht!$B$2:$E$35,MATCH(demand!AN$1,Overzicht!$B$2:$B$35,0),4),INDEX(Verdeelsleutels_percentage!$A:$AB,MATCH(demand!$C347,Verdeelsleutels_percentage!$C:$C,0),MATCH(INDEX(Overzicht!$B$1:$F$35,MATCH(demand!AN$1,Overzicht!$B:$B,0),5),Verdeelsleutels_percentage!$1:$1,0)))</f>
        <v>2.3347771919521878E-3</v>
      </c>
      <c r="AO347">
        <f>PRODUCT(INDEX(Overzicht!$B$2:$E$35,MATCH(demand!AO$1,Overzicht!$B$2:$B$35,0),4),INDEX(Verdeelsleutels_percentage!$A:$AB,MATCH(demand!$C347,Verdeelsleutels_percentage!$C:$C,0),MATCH(INDEX(Overzicht!$B$1:$F$35,MATCH(demand!AO$1,Overzicht!$B:$B,0),5),Verdeelsleutels_percentage!$1:$1,0)))</f>
        <v>8.1717201718326579E-3</v>
      </c>
    </row>
    <row r="348" spans="2:41">
      <c r="B348" t="str">
        <f>INDEX('ETLocal datasets'!B:C,MATCH(C348,'ETLocal datasets'!C:C,0),1)</f>
        <v>GM1729</v>
      </c>
      <c r="C348" t="str">
        <f>'ETLocal datasets'!C331</f>
        <v>Gulpen-Wittem</v>
      </c>
      <c r="D348">
        <f t="shared" si="26"/>
        <v>2.3636671623832043E-2</v>
      </c>
      <c r="E348">
        <f t="shared" si="27"/>
        <v>4.6692361077630938E-2</v>
      </c>
      <c r="F348">
        <f t="shared" si="28"/>
        <v>8.6553401909240171E-3</v>
      </c>
      <c r="G348">
        <f t="shared" si="29"/>
        <v>1.7805271249900841E-2</v>
      </c>
      <c r="H348">
        <f>PRODUCT(INDEX(Overzicht!$B$2:$E$35,MATCH(demand!H$1,Overzicht!$B$2:$B$35,0),4),INDEX(Verdeelsleutels_percentage!$A:$AB,MATCH(demand!$C348,Verdeelsleutels_percentage!$C:$C,0),MATCH(INDEX(Overzicht!$B$1:$F$35,MATCH(demand!H$1,Overzicht!$B:$B,0),5),Verdeelsleutels_percentage!$1:$1,0)))</f>
        <v>8.6553401909240171E-3</v>
      </c>
      <c r="I348">
        <f>PRODUCT(INDEX(Overzicht!$B$2:$E$35,MATCH(demand!I$1,Overzicht!$B$2:$B$35,0),4),INDEX(Verdeelsleutels_percentage!$A:$AB,MATCH(demand!$C348,Verdeelsleutels_percentage!$C:$C,0),MATCH(INDEX(Overzicht!$B$1:$F$35,MATCH(demand!I$1,Overzicht!$B:$B,0),5),Verdeelsleutels_percentage!$1:$1,0)))</f>
        <v>9.8579612090624307E-3</v>
      </c>
      <c r="J348">
        <f>PRODUCT(INDEX(Overzicht!$B$2:$E$35,MATCH(demand!J$1,Overzicht!$B$2:$B$35,0),4),INDEX(Verdeelsleutels_percentage!$A:$AB,MATCH(demand!$C348,Verdeelsleutels_percentage!$C:$C,0),MATCH(INDEX(Overzicht!$B$1:$F$35,MATCH(demand!J$1,Overzicht!$B:$B,0),5),Verdeelsleutels_percentage!$1:$1,0)))</f>
        <v>1.9783634722112041E-3</v>
      </c>
      <c r="K348">
        <f>PRODUCT(INDEX(Overzicht!$B$2:$E$35,MATCH(demand!K$1,Overzicht!$B$2:$B$35,0),4),INDEX(Verdeelsleutels_percentage!$A:$AB,MATCH(demand!$C348,Verdeelsleutels_percentage!$C:$C,0),MATCH(INDEX(Overzicht!$B$1:$F$35,MATCH(demand!K$1,Overzicht!$B:$B,0),5),Verdeelsleutels_percentage!$1:$1,0)))</f>
        <v>1.1500954743906171E-3</v>
      </c>
      <c r="L348">
        <f>PRODUCT(INDEX(Overzicht!$B$2:$E$35,MATCH(demand!L$1,Overzicht!$B$2:$B$35,0),4),INDEX(Verdeelsleutels_percentage!$A:$AB,MATCH(demand!$C348,Verdeelsleutels_percentage!$C:$C,0),MATCH(INDEX(Overzicht!$B$1:$F$35,MATCH(demand!L$1,Overzicht!$B:$B,0),5),Verdeelsleutels_percentage!$1:$1,0)))</f>
        <v>2.9675452083168063E-3</v>
      </c>
      <c r="M348">
        <f>PRODUCT(INDEX(Overzicht!$B$2:$E$35,MATCH(demand!M$1,Overzicht!$B$2:$B$35,0),4),INDEX(Verdeelsleutels_percentage!$A:$AB,MATCH(demand!$C348,Verdeelsleutels_percentage!$C:$C,0),MATCH(INDEX(Overzicht!$B$1:$F$35,MATCH(demand!M$1,Overzicht!$B:$B,0),5),Verdeelsleutels_percentage!$1:$1,0)))</f>
        <v>3.9332699603095572E-3</v>
      </c>
      <c r="N348">
        <f>PRODUCT(INDEX(Overzicht!$B$2:$E$35,MATCH(demand!N$1,Overzicht!$B$2:$B$35,0),4),INDEX(Verdeelsleutels_percentage!$A:$AB,MATCH(demand!$C348,Verdeelsleutels_percentage!$C:$C,0),MATCH(INDEX(Overzicht!$B$1:$F$35,MATCH(demand!N$1,Overzicht!$B:$B,0),5),Verdeelsleutels_percentage!$1:$1,0)))</f>
        <v>8.4371469046212993E-3</v>
      </c>
      <c r="O348">
        <f>PRODUCT(INDEX(Overzicht!$B$2:$E$35,MATCH(demand!O$1,Overzicht!$B$2:$B$35,0),4),INDEX(Verdeelsleutels_percentage!$A:$AB,MATCH(demand!$C348,Verdeelsleutels_percentage!$C:$C,0),MATCH(INDEX(Overzicht!$B$1:$F$35,MATCH(demand!O$1,Overzicht!$B:$B,0),5),Verdeelsleutels_percentage!$1:$1,0)))</f>
        <v>0</v>
      </c>
      <c r="P348">
        <f>PRODUCT(INDEX(Overzicht!$B$2:$E$35,MATCH(demand!P$1,Overzicht!$B$2:$B$35,0),4),INDEX(Verdeelsleutels_percentage!$A:$AB,MATCH(demand!$C348,Verdeelsleutels_percentage!$C:$C,0),MATCH(INDEX(Overzicht!$B$1:$F$35,MATCH(demand!P$1,Overzicht!$B:$B,0),5),Verdeelsleutels_percentage!$1:$1,0)))</f>
        <v>1.7737485218762318E-3</v>
      </c>
      <c r="Q348">
        <f>PRODUCT(INDEX(Overzicht!$B$2:$E$35,MATCH(demand!Q$1,Overzicht!$B$2:$B$35,0),4),INDEX(Verdeelsleutels_percentage!$A:$AB,MATCH(demand!$C348,Verdeelsleutels_percentage!$C:$C,0),MATCH(INDEX(Overzicht!$B$1:$F$35,MATCH(demand!Q$1,Overzicht!$B:$B,0),5),Verdeelsleutels_percentage!$1:$1,0)))</f>
        <v>2.9366332790635059E-3</v>
      </c>
      <c r="R348">
        <f>PRODUCT(INDEX(Overzicht!$B$2:$E$35,MATCH(demand!R$1,Overzicht!$B$2:$B$35,0),4),INDEX(Verdeelsleutels_percentage!$A:$AB,MATCH(demand!$C348,Verdeelsleutels_percentage!$C:$C,0),MATCH(INDEX(Overzicht!$B$1:$F$35,MATCH(demand!R$1,Overzicht!$B:$B,0),5),Verdeelsleutels_percentage!$1:$1,0)))</f>
        <v>5.2550279730610109E-4</v>
      </c>
      <c r="S348">
        <f>PRODUCT(INDEX(Overzicht!$B$2:$E$35,MATCH(demand!S$1,Overzicht!$B$2:$B$35,0),4),INDEX(Verdeelsleutels_percentage!$A:$AB,MATCH(demand!$C348,Verdeelsleutels_percentage!$C:$C,0),MATCH(INDEX(Overzicht!$B$1:$F$35,MATCH(demand!S$1,Overzicht!$B:$B,0),5),Verdeelsleutels_percentage!$1:$1,0)))</f>
        <v>4.0391587557645423E-3</v>
      </c>
      <c r="T348">
        <f>PRODUCT(INDEX(Overzicht!$B$2:$E$35,MATCH(demand!T$1,Overzicht!$B$2:$B$35,0),4),INDEX(Verdeelsleutels_percentage!$A:$AB,MATCH(demand!$C348,Verdeelsleutels_percentage!$C:$C,0),MATCH(INDEX(Overzicht!$B$1:$F$35,MATCH(demand!T$1,Overzicht!$B:$B,0),5),Verdeelsleutels_percentage!$1:$1,0)))</f>
        <v>3.2972724536853401E-3</v>
      </c>
      <c r="U348">
        <f>PRODUCT(INDEX(Overzicht!$B$2:$E$35,MATCH(demand!U$1,Overzicht!$B$2:$B$35,0),4),INDEX(Verdeelsleutels_percentage!$A:$AB,MATCH(demand!$C348,Verdeelsleutels_percentage!$C:$C,0),MATCH(INDEX(Overzicht!$B$1:$F$35,MATCH(demand!U$1,Overzicht!$B:$B,0),5),Verdeelsleutels_percentage!$1:$1,0)))</f>
        <v>1.0303976417766689E-2</v>
      </c>
      <c r="V348">
        <f>PRODUCT(INDEX(Overzicht!$B$2:$E$35,MATCH(demand!V$1,Overzicht!$B$2:$B$35,0),4),INDEX(Verdeelsleutels_percentage!$A:$AB,MATCH(demand!$C348,Verdeelsleutels_percentage!$C:$C,0),MATCH(INDEX(Overzicht!$B$1:$F$35,MATCH(demand!V$1,Overzicht!$B:$B,0),5),Verdeelsleutels_percentage!$1:$1,0)))</f>
        <v>9.0674992476346859E-4</v>
      </c>
      <c r="W348">
        <f>PRODUCT(INDEX(Overzicht!$B$2:$E$35,MATCH(demand!W$1,Overzicht!$B$2:$B$35,0),4),INDEX(Verdeelsleutels_percentage!$A:$AB,MATCH(demand!$C348,Verdeelsleutels_percentage!$C:$C,0),MATCH(INDEX(Overzicht!$B$1:$F$35,MATCH(demand!W$1,Overzicht!$B:$B,0),5),Verdeelsleutels_percentage!$1:$1,0)))</f>
        <v>9.8918173610560208E-3</v>
      </c>
      <c r="X348">
        <f>PRODUCT(INDEX(Overzicht!$B$2:$E$35,MATCH(demand!X$1,Overzicht!$B$2:$B$35,0),4),INDEX(Verdeelsleutels_percentage!$A:$AB,MATCH(demand!$C348,Verdeelsleutels_percentage!$C:$C,0),MATCH(INDEX(Overzicht!$B$1:$F$35,MATCH(demand!X$1,Overzicht!$B:$B,0),5),Verdeelsleutels_percentage!$1:$1,0)))</f>
        <v>4.4094119025991155E-3</v>
      </c>
      <c r="Y348">
        <f>PRODUCT(INDEX(Overzicht!$B$2:$E$35,MATCH(demand!Y$1,Overzicht!$B$2:$B$35,0),4),INDEX(Verdeelsleutels_percentage!$A:$AB,MATCH(demand!$C348,Verdeelsleutels_percentage!$C:$C,0),MATCH(INDEX(Overzicht!$B$1:$F$35,MATCH(demand!Y$1,Overzicht!$B:$B,0),5),Verdeelsleutels_percentage!$1:$1,0)))</f>
        <v>2.2400424447875682E-6</v>
      </c>
      <c r="Z348">
        <f>PRODUCT(INDEX(Overzicht!$B$2:$E$35,MATCH(demand!Z$1,Overzicht!$B$2:$B$35,0),4),INDEX(Verdeelsleutels_percentage!$A:$AB,MATCH(demand!$C348,Verdeelsleutels_percentage!$C:$C,0),MATCH(INDEX(Overzicht!$B$1:$F$35,MATCH(demand!Z$1,Overzicht!$B:$B,0),5),Verdeelsleutels_percentage!$1:$1,0)))</f>
        <v>0</v>
      </c>
      <c r="AA348">
        <f>PRODUCT(INDEX(Overzicht!$B$2:$E$35,MATCH(demand!AA$1,Overzicht!$B$2:$B$35,0),4),INDEX(Verdeelsleutels_percentage!$A:$AB,MATCH(demand!$C348,Verdeelsleutels_percentage!$C:$C,0),MATCH(INDEX(Overzicht!$B$1:$F$35,MATCH(demand!AA$1,Overzicht!$B:$B,0),5),Verdeelsleutels_percentage!$1:$1,0)))</f>
        <v>5.2398653679241367E-5</v>
      </c>
      <c r="AB348">
        <f>PRODUCT(INDEX(Overzicht!$B$2:$E$35,MATCH(demand!AB$1,Overzicht!$B$2:$B$35,0),4),INDEX(Verdeelsleutels_percentage!$A:$AB,MATCH(demand!$C348,Verdeelsleutels_percentage!$C:$C,0),MATCH(INDEX(Overzicht!$B$1:$F$35,MATCH(demand!AB$1,Overzicht!$B:$B,0),5),Verdeelsleutels_percentage!$1:$1,0)))</f>
        <v>7.5917520684622196E-3</v>
      </c>
      <c r="AC348">
        <f>PRODUCT(INDEX(Overzicht!$B$2:$E$35,MATCH(demand!AC$1,Overzicht!$B$2:$B$35,0),4),INDEX(Verdeelsleutels_percentage!$A:$AB,MATCH(demand!$C348,Verdeelsleutels_percentage!$C:$C,0),MATCH(INDEX(Overzicht!$B$1:$F$35,MATCH(demand!AC$1,Overzicht!$B:$B,0),5),Verdeelsleutels_percentage!$1:$1,0)))</f>
        <v>7.9991441178225813E-4</v>
      </c>
      <c r="AD348">
        <f>PRODUCT(INDEX(Overzicht!$B$2:$E$35,MATCH(demand!AD$1,Overzicht!$B$2:$B$35,0),4),INDEX(Verdeelsleutels_percentage!$A:$AB,MATCH(demand!$C348,Verdeelsleutels_percentage!$C:$C,0),MATCH(INDEX(Overzicht!$B$1:$F$35,MATCH(demand!AD$1,Overzicht!$B:$B,0),5),Verdeelsleutels_percentage!$1:$1,0)))</f>
        <v>0</v>
      </c>
      <c r="AE348">
        <f>PRODUCT(INDEX(Overzicht!$B$2:$E$35,MATCH(demand!AE$1,Overzicht!$B$2:$B$35,0),4),INDEX(Verdeelsleutels_percentage!$A:$AB,MATCH(demand!$C348,Verdeelsleutels_percentage!$C:$C,0),MATCH(INDEX(Overzicht!$B$1:$F$35,MATCH(demand!AE$1,Overzicht!$B:$B,0),5),Verdeelsleutels_percentage!$1:$1,0)))</f>
        <v>0</v>
      </c>
      <c r="AF348">
        <f>PRODUCT(INDEX(Overzicht!$B$2:$E$35,MATCH(demand!AF$1,Overzicht!$B$2:$B$35,0),4),INDEX(Verdeelsleutels_percentage!$A:$AB,MATCH(demand!$C348,Verdeelsleutels_percentage!$C:$C,0),MATCH(INDEX(Overzicht!$B$1:$F$35,MATCH(demand!AF$1,Overzicht!$B:$B,0),5),Verdeelsleutels_percentage!$1:$1,0)))</f>
        <v>0</v>
      </c>
      <c r="AG348">
        <f>PRODUCT(INDEX(Overzicht!$B$2:$E$35,MATCH(demand!AG$1,Overzicht!$B$2:$B$35,0),4),INDEX(Verdeelsleutels_percentage!$A:$AB,MATCH(demand!$C348,Verdeelsleutels_percentage!$C:$C,0),MATCH(INDEX(Overzicht!$B$1:$F$35,MATCH(demand!AG$1,Overzicht!$B:$B,0),5),Verdeelsleutels_percentage!$1:$1,0)))</f>
        <v>0</v>
      </c>
      <c r="AH348">
        <f>PRODUCT(INDEX(Overzicht!$B$2:$E$35,MATCH(demand!AH$1,Overzicht!$B$2:$B$35,0),4),INDEX(Verdeelsleutels_percentage!$A:$AB,MATCH(demand!$C348,Verdeelsleutels_percentage!$C:$C,0),MATCH(INDEX(Overzicht!$B$1:$F$35,MATCH(demand!AH$1,Overzicht!$B:$B,0),5),Verdeelsleutels_percentage!$1:$1,0)))</f>
        <v>6.8118249783013769E-4</v>
      </c>
      <c r="AI348">
        <f>PRODUCT(INDEX(Overzicht!$B$2:$E$35,MATCH(demand!AI$1,Overzicht!$B$2:$B$35,0),4),INDEX(Verdeelsleutels_percentage!$A:$AB,MATCH(demand!$C348,Verdeelsleutels_percentage!$C:$C,0),MATCH(INDEX(Overzicht!$B$1:$F$35,MATCH(demand!AI$1,Overzicht!$B:$B,0),5),Verdeelsleutels_percentage!$1:$1,0)))</f>
        <v>1.0479730735848273E-4</v>
      </c>
      <c r="AJ348">
        <f>PRODUCT(INDEX(Overzicht!$B$2:$E$35,MATCH(demand!AJ$1,Overzicht!$B$2:$B$35,0),4),INDEX(Verdeelsleutels_percentage!$A:$AB,MATCH(demand!$C348,Verdeelsleutels_percentage!$C:$C,0),MATCH(INDEX(Overzicht!$B$1:$F$35,MATCH(demand!AJ$1,Overzicht!$B:$B,0),5),Verdeelsleutels_percentage!$1:$1,0)))</f>
        <v>0</v>
      </c>
      <c r="AK348">
        <f>PRODUCT(INDEX(Overzicht!$B$2:$E$35,MATCH(demand!AK$1,Overzicht!$B$2:$B$35,0),4),INDEX(Verdeelsleutels_percentage!$A:$AB,MATCH(demand!$C348,Verdeelsleutels_percentage!$C:$C,0),MATCH(INDEX(Overzicht!$B$1:$F$35,MATCH(demand!AK$1,Overzicht!$B:$B,0),5),Verdeelsleutels_percentage!$1:$1,0)))</f>
        <v>1.2859362569372825E-4</v>
      </c>
      <c r="AL348">
        <f>PRODUCT(INDEX(Overzicht!$B$2:$E$35,MATCH(demand!AL$1,Overzicht!$B$2:$B$35,0),4),INDEX(Verdeelsleutels_percentage!$A:$AB,MATCH(demand!$C348,Verdeelsleutels_percentage!$C:$C,0),MATCH(INDEX(Overzicht!$B$1:$F$35,MATCH(demand!AL$1,Overzicht!$B:$B,0),5),Verdeelsleutels_percentage!$1:$1,0)))</f>
        <v>1.6486362268426701E-3</v>
      </c>
      <c r="AM348">
        <f>PRODUCT(INDEX(Overzicht!$B$2:$E$35,MATCH(demand!AM$1,Overzicht!$B$2:$B$35,0),4),INDEX(Verdeelsleutels_percentage!$A:$AB,MATCH(demand!$C348,Verdeelsleutels_percentage!$C:$C,0),MATCH(INDEX(Overzicht!$B$1:$F$35,MATCH(demand!AM$1,Overzicht!$B:$B,0),5),Verdeelsleutels_percentage!$1:$1,0)))</f>
        <v>3.2972724536853401E-3</v>
      </c>
      <c r="AN348">
        <f>PRODUCT(INDEX(Overzicht!$B$2:$E$35,MATCH(demand!AN$1,Overzicht!$B$2:$B$35,0),4),INDEX(Verdeelsleutels_percentage!$A:$AB,MATCH(demand!$C348,Verdeelsleutels_percentage!$C:$C,0),MATCH(INDEX(Overzicht!$B$1:$F$35,MATCH(demand!AN$1,Overzicht!$B:$B,0),5),Verdeelsleutels_percentage!$1:$1,0)))</f>
        <v>1.6486362268426701E-3</v>
      </c>
      <c r="AO348">
        <f>PRODUCT(INDEX(Overzicht!$B$2:$E$35,MATCH(demand!AO$1,Overzicht!$B$2:$B$35,0),4),INDEX(Verdeelsleutels_percentage!$A:$AB,MATCH(demand!$C348,Verdeelsleutels_percentage!$C:$C,0),MATCH(INDEX(Overzicht!$B$1:$F$35,MATCH(demand!AO$1,Overzicht!$B:$B,0),5),Verdeelsleutels_percentage!$1:$1,0)))</f>
        <v>5.7702267939493453E-3</v>
      </c>
    </row>
    <row r="349" spans="2:41">
      <c r="B349" t="str">
        <f>INDEX('ETLocal datasets'!B:C,MATCH(C349,'ETLocal datasets'!C:C,0),1)</f>
        <v>GM1730</v>
      </c>
      <c r="C349" t="str">
        <f>'ETLocal datasets'!C332</f>
        <v>Tynaarlo</v>
      </c>
      <c r="D349">
        <f t="shared" si="26"/>
        <v>4.2702667019957792E-2</v>
      </c>
      <c r="E349">
        <f t="shared" si="27"/>
        <v>9.9358433297840013E-2</v>
      </c>
      <c r="F349">
        <f t="shared" si="28"/>
        <v>2.0473652516759623E-2</v>
      </c>
      <c r="G349">
        <f t="shared" si="29"/>
        <v>4.2117228034476935E-2</v>
      </c>
      <c r="H349">
        <f>PRODUCT(INDEX(Overzicht!$B$2:$E$35,MATCH(demand!H$1,Overzicht!$B$2:$B$35,0),4),INDEX(Verdeelsleutels_percentage!$A:$AB,MATCH(demand!$C349,Verdeelsleutels_percentage!$C:$C,0),MATCH(INDEX(Overzicht!$B$1:$F$35,MATCH(demand!H$1,Overzicht!$B:$B,0),5),Verdeelsleutels_percentage!$1:$1,0)))</f>
        <v>2.0473652516759623E-2</v>
      </c>
      <c r="I349">
        <f>PRODUCT(INDEX(Overzicht!$B$2:$E$35,MATCH(demand!I$1,Overzicht!$B$2:$B$35,0),4),INDEX(Verdeelsleutels_percentage!$A:$AB,MATCH(demand!$C349,Verdeelsleutels_percentage!$C:$C,0),MATCH(INDEX(Overzicht!$B$1:$F$35,MATCH(demand!I$1,Overzicht!$B:$B,0),5),Verdeelsleutels_percentage!$1:$1,0)))</f>
        <v>1.5953589089644178E-2</v>
      </c>
      <c r="J349">
        <f>PRODUCT(INDEX(Overzicht!$B$2:$E$35,MATCH(demand!J$1,Overzicht!$B$2:$B$35,0),4),INDEX(Verdeelsleutels_percentage!$A:$AB,MATCH(demand!$C349,Verdeelsleutels_percentage!$C:$C,0),MATCH(INDEX(Overzicht!$B$1:$F$35,MATCH(demand!J$1,Overzicht!$B:$B,0),5),Verdeelsleutels_percentage!$1:$1,0)))</f>
        <v>4.6796920038307708E-3</v>
      </c>
      <c r="K349">
        <f>PRODUCT(INDEX(Overzicht!$B$2:$E$35,MATCH(demand!K$1,Overzicht!$B$2:$B$35,0),4),INDEX(Verdeelsleutels_percentage!$A:$AB,MATCH(demand!$C349,Verdeelsleutels_percentage!$C:$C,0),MATCH(INDEX(Overzicht!$B$1:$F$35,MATCH(demand!K$1,Overzicht!$B:$B,0),5),Verdeelsleutels_percentage!$1:$1,0)))</f>
        <v>1.8612520604584875E-3</v>
      </c>
      <c r="L349">
        <f>PRODUCT(INDEX(Overzicht!$B$2:$E$35,MATCH(demand!L$1,Overzicht!$B$2:$B$35,0),4),INDEX(Verdeelsleutels_percentage!$A:$AB,MATCH(demand!$C349,Verdeelsleutels_percentage!$C:$C,0),MATCH(INDEX(Overzicht!$B$1:$F$35,MATCH(demand!L$1,Overzicht!$B:$B,0),5),Verdeelsleutels_percentage!$1:$1,0)))</f>
        <v>7.0195380057461558E-3</v>
      </c>
      <c r="M349">
        <f>PRODUCT(INDEX(Overzicht!$B$2:$E$35,MATCH(demand!M$1,Overzicht!$B$2:$B$35,0),4),INDEX(Verdeelsleutels_percentage!$A:$AB,MATCH(demand!$C349,Verdeelsleutels_percentage!$C:$C,0),MATCH(INDEX(Overzicht!$B$1:$F$35,MATCH(demand!M$1,Overzicht!$B:$B,0),5),Verdeelsleutels_percentage!$1:$1,0)))</f>
        <v>9.3702255483336348E-3</v>
      </c>
      <c r="N349">
        <f>PRODUCT(INDEX(Overzicht!$B$2:$E$35,MATCH(demand!N$1,Overzicht!$B$2:$B$35,0),4),INDEX(Verdeelsleutels_percentage!$A:$AB,MATCH(demand!$C349,Verdeelsleutels_percentage!$C:$C,0),MATCH(INDEX(Overzicht!$B$1:$F$35,MATCH(demand!N$1,Overzicht!$B:$B,0),5),Verdeelsleutels_percentage!$1:$1,0)))</f>
        <v>2.033021484206414E-2</v>
      </c>
      <c r="O349">
        <f>PRODUCT(INDEX(Overzicht!$B$2:$E$35,MATCH(demand!O$1,Overzicht!$B$2:$B$35,0),4),INDEX(Verdeelsleutels_percentage!$A:$AB,MATCH(demand!$C349,Verdeelsleutels_percentage!$C:$C,0),MATCH(INDEX(Overzicht!$B$1:$F$35,MATCH(demand!O$1,Overzicht!$B:$B,0),5),Verdeelsleutels_percentage!$1:$1,0)))</f>
        <v>0</v>
      </c>
      <c r="P349">
        <f>PRODUCT(INDEX(Overzicht!$B$2:$E$35,MATCH(demand!P$1,Overzicht!$B$2:$B$35,0),4),INDEX(Verdeelsleutels_percentage!$A:$AB,MATCH(demand!$C349,Verdeelsleutels_percentage!$C:$C,0),MATCH(INDEX(Overzicht!$B$1:$F$35,MATCH(demand!P$1,Overzicht!$B:$B,0),5),Verdeelsleutels_percentage!$1:$1,0)))</f>
        <v>3.3948525774943247E-4</v>
      </c>
      <c r="Q349">
        <f>PRODUCT(INDEX(Overzicht!$B$2:$E$35,MATCH(demand!Q$1,Overzicht!$B$2:$B$35,0),4),INDEX(Verdeelsleutels_percentage!$A:$AB,MATCH(demand!$C349,Verdeelsleutels_percentage!$C:$C,0),MATCH(INDEX(Overzicht!$B$1:$F$35,MATCH(demand!Q$1,Overzicht!$B:$B,0),5),Verdeelsleutels_percentage!$1:$1,0)))</f>
        <v>6.9464178181862998E-3</v>
      </c>
      <c r="R349">
        <f>PRODUCT(INDEX(Overzicht!$B$2:$E$35,MATCH(demand!R$1,Overzicht!$B$2:$B$35,0),4),INDEX(Verdeelsleutels_percentage!$A:$AB,MATCH(demand!$C349,Verdeelsleutels_percentage!$C:$C,0),MATCH(INDEX(Overzicht!$B$1:$F$35,MATCH(demand!R$1,Overzicht!$B:$B,0),5),Verdeelsleutels_percentage!$1:$1,0)))</f>
        <v>1.2430431885175485E-3</v>
      </c>
      <c r="S349">
        <f>PRODUCT(INDEX(Overzicht!$B$2:$E$35,MATCH(demand!S$1,Overzicht!$B$2:$B$35,0),4),INDEX(Verdeelsleutels_percentage!$A:$AB,MATCH(demand!$C349,Verdeelsleutels_percentage!$C:$C,0),MATCH(INDEX(Overzicht!$B$1:$F$35,MATCH(demand!S$1,Overzicht!$B:$B,0),5),Verdeelsleutels_percentage!$1:$1,0)))</f>
        <v>9.5543711744878242E-3</v>
      </c>
      <c r="T349">
        <f>PRODUCT(INDEX(Overzicht!$B$2:$E$35,MATCH(demand!T$1,Overzicht!$B$2:$B$35,0),4),INDEX(Verdeelsleutels_percentage!$A:$AB,MATCH(demand!$C349,Verdeelsleutels_percentage!$C:$C,0),MATCH(INDEX(Overzicht!$B$1:$F$35,MATCH(demand!T$1,Overzicht!$B:$B,0),5),Verdeelsleutels_percentage!$1:$1,0)))</f>
        <v>7.7994866730512844E-3</v>
      </c>
      <c r="U349">
        <f>PRODUCT(INDEX(Overzicht!$B$2:$E$35,MATCH(demand!U$1,Overzicht!$B$2:$B$35,0),4),INDEX(Verdeelsleutels_percentage!$A:$AB,MATCH(demand!$C349,Verdeelsleutels_percentage!$C:$C,0),MATCH(INDEX(Overzicht!$B$1:$F$35,MATCH(demand!U$1,Overzicht!$B:$B,0),5),Verdeelsleutels_percentage!$1:$1,0)))</f>
        <v>2.4373395853285264E-2</v>
      </c>
      <c r="V349">
        <f>PRODUCT(INDEX(Overzicht!$B$2:$E$35,MATCH(demand!V$1,Overzicht!$B$2:$B$35,0),4),INDEX(Verdeelsleutels_percentage!$A:$AB,MATCH(demand!$C349,Verdeelsleutels_percentage!$C:$C,0),MATCH(INDEX(Overzicht!$B$1:$F$35,MATCH(demand!V$1,Overzicht!$B:$B,0),5),Verdeelsleutels_percentage!$1:$1,0)))</f>
        <v>2.1448588350891033E-3</v>
      </c>
      <c r="W349">
        <f>PRODUCT(INDEX(Overzicht!$B$2:$E$35,MATCH(demand!W$1,Overzicht!$B$2:$B$35,0),4),INDEX(Verdeelsleutels_percentage!$A:$AB,MATCH(demand!$C349,Verdeelsleutels_percentage!$C:$C,0),MATCH(INDEX(Overzicht!$B$1:$F$35,MATCH(demand!W$1,Overzicht!$B:$B,0),5),Verdeelsleutels_percentage!$1:$1,0)))</f>
        <v>2.3398460019153855E-2</v>
      </c>
      <c r="X349">
        <f>PRODUCT(INDEX(Overzicht!$B$2:$E$35,MATCH(demand!X$1,Overzicht!$B$2:$B$35,0),4),INDEX(Verdeelsleutels_percentage!$A:$AB,MATCH(demand!$C349,Verdeelsleutels_percentage!$C:$C,0),MATCH(INDEX(Overzicht!$B$1:$F$35,MATCH(demand!X$1,Overzicht!$B:$B,0),5),Verdeelsleutels_percentage!$1:$1,0)))</f>
        <v>5.3224719430363058E-3</v>
      </c>
      <c r="Y349">
        <f>PRODUCT(INDEX(Overzicht!$B$2:$E$35,MATCH(demand!Y$1,Overzicht!$B$2:$B$35,0),4),INDEX(Verdeelsleutels_percentage!$A:$AB,MATCH(demand!$C349,Verdeelsleutels_percentage!$C:$C,0),MATCH(INDEX(Overzicht!$B$1:$F$35,MATCH(demand!Y$1,Overzicht!$B:$B,0),5),Verdeelsleutels_percentage!$1:$1,0)))</f>
        <v>4.1524323251131209E-6</v>
      </c>
      <c r="Z349">
        <f>PRODUCT(INDEX(Overzicht!$B$2:$E$35,MATCH(demand!Z$1,Overzicht!$B$2:$B$35,0),4),INDEX(Verdeelsleutels_percentage!$A:$AB,MATCH(demand!$C349,Verdeelsleutels_percentage!$C:$C,0),MATCH(INDEX(Overzicht!$B$1:$F$35,MATCH(demand!Z$1,Overzicht!$B:$B,0),5),Verdeelsleutels_percentage!$1:$1,0)))</f>
        <v>0</v>
      </c>
      <c r="AA349">
        <f>PRODUCT(INDEX(Overzicht!$B$2:$E$35,MATCH(demand!AA$1,Overzicht!$B$2:$B$35,0),4),INDEX(Verdeelsleutels_percentage!$A:$AB,MATCH(demand!$C349,Verdeelsleutels_percentage!$C:$C,0),MATCH(INDEX(Overzicht!$B$1:$F$35,MATCH(demand!AA$1,Overzicht!$B:$B,0),5),Verdeelsleutels_percentage!$1:$1,0)))</f>
        <v>9.713291988568705E-5</v>
      </c>
      <c r="AB349">
        <f>PRODUCT(INDEX(Overzicht!$B$2:$E$35,MATCH(demand!AB$1,Overzicht!$B$2:$B$35,0),4),INDEX(Verdeelsleutels_percentage!$A:$AB,MATCH(demand!$C349,Verdeelsleutels_percentage!$C:$C,0),MATCH(INDEX(Overzicht!$B$1:$F$35,MATCH(demand!AB$1,Overzicht!$B:$B,0),5),Verdeelsleutels_percentage!$1:$1,0)))</f>
        <v>1.1685057790229538E-2</v>
      </c>
      <c r="AC349">
        <f>PRODUCT(INDEX(Overzicht!$B$2:$E$35,MATCH(demand!AC$1,Overzicht!$B$2:$B$35,0),4),INDEX(Verdeelsleutels_percentage!$A:$AB,MATCH(demand!$C349,Verdeelsleutels_percentage!$C:$C,0),MATCH(INDEX(Overzicht!$B$1:$F$35,MATCH(demand!AC$1,Overzicht!$B:$B,0),5),Verdeelsleutels_percentage!$1:$1,0)))</f>
        <v>1.0462340947235101E-3</v>
      </c>
      <c r="AD349">
        <f>PRODUCT(INDEX(Overzicht!$B$2:$E$35,MATCH(demand!AD$1,Overzicht!$B$2:$B$35,0),4),INDEX(Verdeelsleutels_percentage!$A:$AB,MATCH(demand!$C349,Verdeelsleutels_percentage!$C:$C,0),MATCH(INDEX(Overzicht!$B$1:$F$35,MATCH(demand!AD$1,Overzicht!$B:$B,0),5),Verdeelsleutels_percentage!$1:$1,0)))</f>
        <v>0</v>
      </c>
      <c r="AE349">
        <f>PRODUCT(INDEX(Overzicht!$B$2:$E$35,MATCH(demand!AE$1,Overzicht!$B$2:$B$35,0),4),INDEX(Verdeelsleutels_percentage!$A:$AB,MATCH(demand!$C349,Verdeelsleutels_percentage!$C:$C,0),MATCH(INDEX(Overzicht!$B$1:$F$35,MATCH(demand!AE$1,Overzicht!$B:$B,0),5),Verdeelsleutels_percentage!$1:$1,0)))</f>
        <v>0</v>
      </c>
      <c r="AF349">
        <f>PRODUCT(INDEX(Overzicht!$B$2:$E$35,MATCH(demand!AF$1,Overzicht!$B$2:$B$35,0),4),INDEX(Verdeelsleutels_percentage!$A:$AB,MATCH(demand!$C349,Verdeelsleutels_percentage!$C:$C,0),MATCH(INDEX(Overzicht!$B$1:$F$35,MATCH(demand!AF$1,Overzicht!$B:$B,0),5),Verdeelsleutels_percentage!$1:$1,0)))</f>
        <v>0</v>
      </c>
      <c r="AG349">
        <f>PRODUCT(INDEX(Overzicht!$B$2:$E$35,MATCH(demand!AG$1,Overzicht!$B$2:$B$35,0),4),INDEX(Verdeelsleutels_percentage!$A:$AB,MATCH(demand!$C349,Verdeelsleutels_percentage!$C:$C,0),MATCH(INDEX(Overzicht!$B$1:$F$35,MATCH(demand!AG$1,Overzicht!$B:$B,0),5),Verdeelsleutels_percentage!$1:$1,0)))</f>
        <v>0</v>
      </c>
      <c r="AH349">
        <f>PRODUCT(INDEX(Overzicht!$B$2:$E$35,MATCH(demand!AH$1,Overzicht!$B$2:$B$35,0),4),INDEX(Verdeelsleutels_percentage!$A:$AB,MATCH(demand!$C349,Verdeelsleutels_percentage!$C:$C,0),MATCH(INDEX(Overzicht!$B$1:$F$35,MATCH(demand!AH$1,Overzicht!$B:$B,0),5),Verdeelsleutels_percentage!$1:$1,0)))</f>
        <v>1.2627279585139316E-3</v>
      </c>
      <c r="AI349">
        <f>PRODUCT(INDEX(Overzicht!$B$2:$E$35,MATCH(demand!AI$1,Overzicht!$B$2:$B$35,0),4),INDEX(Verdeelsleutels_percentage!$A:$AB,MATCH(demand!$C349,Verdeelsleutels_percentage!$C:$C,0),MATCH(INDEX(Overzicht!$B$1:$F$35,MATCH(demand!AI$1,Overzicht!$B:$B,0),5),Verdeelsleutels_percentage!$1:$1,0)))</f>
        <v>1.942658397713741E-4</v>
      </c>
      <c r="AJ349">
        <f>PRODUCT(INDEX(Overzicht!$B$2:$E$35,MATCH(demand!AJ$1,Overzicht!$B$2:$B$35,0),4),INDEX(Verdeelsleutels_percentage!$A:$AB,MATCH(demand!$C349,Verdeelsleutels_percentage!$C:$C,0),MATCH(INDEX(Overzicht!$B$1:$F$35,MATCH(demand!AJ$1,Overzicht!$B:$B,0),5),Verdeelsleutels_percentage!$1:$1,0)))</f>
        <v>0</v>
      </c>
      <c r="AK349">
        <f>PRODUCT(INDEX(Overzicht!$B$2:$E$35,MATCH(demand!AK$1,Overzicht!$B$2:$B$35,0),4),INDEX(Verdeelsleutels_percentage!$A:$AB,MATCH(demand!$C349,Verdeelsleutels_percentage!$C:$C,0),MATCH(INDEX(Overzicht!$B$1:$F$35,MATCH(demand!AK$1,Overzicht!$B:$B,0),5),Verdeelsleutels_percentage!$1:$1,0)))</f>
        <v>3.041799802490001E-4</v>
      </c>
      <c r="AL349">
        <f>PRODUCT(INDEX(Overzicht!$B$2:$E$35,MATCH(demand!AL$1,Overzicht!$B$2:$B$35,0),4),INDEX(Verdeelsleutels_percentage!$A:$AB,MATCH(demand!$C349,Verdeelsleutels_percentage!$C:$C,0),MATCH(INDEX(Overzicht!$B$1:$F$35,MATCH(demand!AL$1,Overzicht!$B:$B,0),5),Verdeelsleutels_percentage!$1:$1,0)))</f>
        <v>3.8997433365256422E-3</v>
      </c>
      <c r="AM349">
        <f>PRODUCT(INDEX(Overzicht!$B$2:$E$35,MATCH(demand!AM$1,Overzicht!$B$2:$B$35,0),4),INDEX(Verdeelsleutels_percentage!$A:$AB,MATCH(demand!$C349,Verdeelsleutels_percentage!$C:$C,0),MATCH(INDEX(Overzicht!$B$1:$F$35,MATCH(demand!AM$1,Overzicht!$B:$B,0),5),Verdeelsleutels_percentage!$1:$1,0)))</f>
        <v>7.7994866730512844E-3</v>
      </c>
      <c r="AN349">
        <f>PRODUCT(INDEX(Overzicht!$B$2:$E$35,MATCH(demand!AN$1,Overzicht!$B$2:$B$35,0),4),INDEX(Verdeelsleutels_percentage!$A:$AB,MATCH(demand!$C349,Verdeelsleutels_percentage!$C:$C,0),MATCH(INDEX(Overzicht!$B$1:$F$35,MATCH(demand!AN$1,Overzicht!$B:$B,0),5),Verdeelsleutels_percentage!$1:$1,0)))</f>
        <v>3.8997433365256422E-3</v>
      </c>
      <c r="AO349">
        <f>PRODUCT(INDEX(Overzicht!$B$2:$E$35,MATCH(demand!AO$1,Overzicht!$B$2:$B$35,0),4),INDEX(Verdeelsleutels_percentage!$A:$AB,MATCH(demand!$C349,Verdeelsleutels_percentage!$C:$C,0),MATCH(INDEX(Overzicht!$B$1:$F$35,MATCH(demand!AO$1,Overzicht!$B:$B,0),5),Verdeelsleutels_percentage!$1:$1,0)))</f>
        <v>1.3649101677839748E-2</v>
      </c>
    </row>
    <row r="350" spans="2:41">
      <c r="B350" t="str">
        <f>INDEX('ETLocal datasets'!B:C,MATCH(C350,'ETLocal datasets'!C:C,0),1)</f>
        <v>GM1731</v>
      </c>
      <c r="C350" t="str">
        <f>'ETLocal datasets'!C333</f>
        <v>Midden-Drenthe</v>
      </c>
      <c r="D350">
        <f t="shared" si="26"/>
        <v>0.12530770148820511</v>
      </c>
      <c r="E350">
        <f t="shared" si="27"/>
        <v>0.26409589724387839</v>
      </c>
      <c r="F350">
        <f t="shared" si="28"/>
        <v>2.0157719840971297E-2</v>
      </c>
      <c r="G350">
        <f t="shared" si="29"/>
        <v>4.1467309387140952E-2</v>
      </c>
      <c r="H350">
        <f>PRODUCT(INDEX(Overzicht!$B$2:$E$35,MATCH(demand!H$1,Overzicht!$B$2:$B$35,0),4),INDEX(Verdeelsleutels_percentage!$A:$AB,MATCH(demand!$C350,Verdeelsleutels_percentage!$C:$C,0),MATCH(INDEX(Overzicht!$B$1:$F$35,MATCH(demand!H$1,Overzicht!$B:$B,0),5),Verdeelsleutels_percentage!$1:$1,0)))</f>
        <v>2.0157719840971297E-2</v>
      </c>
      <c r="I350">
        <f>PRODUCT(INDEX(Overzicht!$B$2:$E$35,MATCH(demand!I$1,Overzicht!$B$2:$B$35,0),4),INDEX(Verdeelsleutels_percentage!$A:$AB,MATCH(demand!$C350,Verdeelsleutels_percentage!$C:$C,0),MATCH(INDEX(Overzicht!$B$1:$F$35,MATCH(demand!I$1,Overzicht!$B:$B,0),5),Verdeelsleutels_percentage!$1:$1,0)))</f>
        <v>5.9076970837930093E-2</v>
      </c>
      <c r="J350">
        <f>PRODUCT(INDEX(Overzicht!$B$2:$E$35,MATCH(demand!J$1,Overzicht!$B$2:$B$35,0),4),INDEX(Verdeelsleutels_percentage!$A:$AB,MATCH(demand!$C350,Verdeelsleutels_percentage!$C:$C,0),MATCH(INDEX(Overzicht!$B$1:$F$35,MATCH(demand!J$1,Overzicht!$B:$B,0),5),Verdeelsleutels_percentage!$1:$1,0)))</f>
        <v>4.6074788207934392E-3</v>
      </c>
      <c r="K350">
        <f>PRODUCT(INDEX(Overzicht!$B$2:$E$35,MATCH(demand!K$1,Overzicht!$B$2:$B$35,0),4),INDEX(Verdeelsleutels_percentage!$A:$AB,MATCH(demand!$C350,Verdeelsleutels_percentage!$C:$C,0),MATCH(INDEX(Overzicht!$B$1:$F$35,MATCH(demand!K$1,Overzicht!$B:$B,0),5),Verdeelsleutels_percentage!$1:$1,0)))</f>
        <v>6.8923132644251785E-3</v>
      </c>
      <c r="L350">
        <f>PRODUCT(INDEX(Overzicht!$B$2:$E$35,MATCH(demand!L$1,Overzicht!$B$2:$B$35,0),4),INDEX(Verdeelsleutels_percentage!$A:$AB,MATCH(demand!$C350,Verdeelsleutels_percentage!$C:$C,0),MATCH(INDEX(Overzicht!$B$1:$F$35,MATCH(demand!L$1,Overzicht!$B:$B,0),5),Verdeelsleutels_percentage!$1:$1,0)))</f>
        <v>6.9112182311901584E-3</v>
      </c>
      <c r="M350">
        <f>PRODUCT(INDEX(Overzicht!$B$2:$E$35,MATCH(demand!M$1,Overzicht!$B$2:$B$35,0),4),INDEX(Verdeelsleutels_percentage!$A:$AB,MATCH(demand!$C350,Verdeelsleutels_percentage!$C:$C,0),MATCH(INDEX(Overzicht!$B$1:$F$35,MATCH(demand!M$1,Overzicht!$B:$B,0),5),Verdeelsleutels_percentage!$1:$1,0)))</f>
        <v>2.20517674618495E-2</v>
      </c>
      <c r="N350">
        <f>PRODUCT(INDEX(Overzicht!$B$2:$E$35,MATCH(demand!N$1,Overzicht!$B$2:$B$35,0),4),INDEX(Verdeelsleutels_percentage!$A:$AB,MATCH(demand!$C350,Verdeelsleutels_percentage!$C:$C,0),MATCH(INDEX(Overzicht!$B$1:$F$35,MATCH(demand!N$1,Overzicht!$B:$B,0),5),Verdeelsleutels_percentage!$1:$1,0)))</f>
        <v>0.16279954789827286</v>
      </c>
      <c r="O350">
        <f>PRODUCT(INDEX(Overzicht!$B$2:$E$35,MATCH(demand!O$1,Overzicht!$B$2:$B$35,0),4),INDEX(Verdeelsleutels_percentage!$A:$AB,MATCH(demand!$C350,Verdeelsleutels_percentage!$C:$C,0),MATCH(INDEX(Overzicht!$B$1:$F$35,MATCH(demand!O$1,Overzicht!$B:$B,0),5),Verdeelsleutels_percentage!$1:$1,0)))</f>
        <v>0</v>
      </c>
      <c r="P350">
        <f>PRODUCT(INDEX(Overzicht!$B$2:$E$35,MATCH(demand!P$1,Overzicht!$B$2:$B$35,0),4),INDEX(Verdeelsleutels_percentage!$A:$AB,MATCH(demand!$C350,Verdeelsleutels_percentage!$C:$C,0),MATCH(INDEX(Overzicht!$B$1:$F$35,MATCH(demand!P$1,Overzicht!$B:$B,0),5),Verdeelsleutels_percentage!$1:$1,0)))</f>
        <v>1.8332699517385774E-2</v>
      </c>
      <c r="Q350">
        <f>PRODUCT(INDEX(Overzicht!$B$2:$E$35,MATCH(demand!Q$1,Overzicht!$B$2:$B$35,0),4),INDEX(Verdeelsleutels_percentage!$A:$AB,MATCH(demand!$C350,Verdeelsleutels_percentage!$C:$C,0),MATCH(INDEX(Overzicht!$B$1:$F$35,MATCH(demand!Q$1,Overzicht!$B:$B,0),5),Verdeelsleutels_percentage!$1:$1,0)))</f>
        <v>6.839226374615261E-3</v>
      </c>
      <c r="R350">
        <f>PRODUCT(INDEX(Overzicht!$B$2:$E$35,MATCH(demand!R$1,Overzicht!$B$2:$B$35,0),4),INDEX(Verdeelsleutels_percentage!$A:$AB,MATCH(demand!$C350,Verdeelsleutels_percentage!$C:$C,0),MATCH(INDEX(Overzicht!$B$1:$F$35,MATCH(demand!R$1,Overzicht!$B:$B,0),5),Verdeelsleutels_percentage!$1:$1,0)))</f>
        <v>1.2238615617732572E-3</v>
      </c>
      <c r="S350">
        <f>PRODUCT(INDEX(Overzicht!$B$2:$E$35,MATCH(demand!S$1,Overzicht!$B$2:$B$35,0),4),INDEX(Verdeelsleutels_percentage!$A:$AB,MATCH(demand!$C350,Verdeelsleutels_percentage!$C:$C,0),MATCH(INDEX(Overzicht!$B$1:$F$35,MATCH(demand!S$1,Overzicht!$B:$B,0),5),Verdeelsleutels_percentage!$1:$1,0)))</f>
        <v>9.4069359257866053E-3</v>
      </c>
      <c r="T350">
        <f>PRODUCT(INDEX(Overzicht!$B$2:$E$35,MATCH(demand!T$1,Overzicht!$B$2:$B$35,0),4),INDEX(Verdeelsleutels_percentage!$A:$AB,MATCH(demand!$C350,Verdeelsleutels_percentage!$C:$C,0),MATCH(INDEX(Overzicht!$B$1:$F$35,MATCH(demand!T$1,Overzicht!$B:$B,0),5),Verdeelsleutels_percentage!$1:$1,0)))</f>
        <v>7.6791313679890651E-3</v>
      </c>
      <c r="U350">
        <f>PRODUCT(INDEX(Overzicht!$B$2:$E$35,MATCH(demand!U$1,Overzicht!$B$2:$B$35,0),4),INDEX(Verdeelsleutels_percentage!$A:$AB,MATCH(demand!$C350,Verdeelsleutels_percentage!$C:$C,0),MATCH(INDEX(Overzicht!$B$1:$F$35,MATCH(demand!U$1,Overzicht!$B:$B,0),5),Verdeelsleutels_percentage!$1:$1,0)))</f>
        <v>2.3997285524965828E-2</v>
      </c>
      <c r="V350">
        <f>PRODUCT(INDEX(Overzicht!$B$2:$E$35,MATCH(demand!V$1,Overzicht!$B$2:$B$35,0),4),INDEX(Verdeelsleutels_percentage!$A:$AB,MATCH(demand!$C350,Verdeelsleutels_percentage!$C:$C,0),MATCH(INDEX(Overzicht!$B$1:$F$35,MATCH(demand!V$1,Overzicht!$B:$B,0),5),Verdeelsleutels_percentage!$1:$1,0)))</f>
        <v>2.1117611261969932E-3</v>
      </c>
      <c r="W350">
        <f>PRODUCT(INDEX(Overzicht!$B$2:$E$35,MATCH(demand!W$1,Overzicht!$B$2:$B$35,0),4),INDEX(Verdeelsleutels_percentage!$A:$AB,MATCH(demand!$C350,Verdeelsleutels_percentage!$C:$C,0),MATCH(INDEX(Overzicht!$B$1:$F$35,MATCH(demand!W$1,Overzicht!$B:$B,0),5),Verdeelsleutels_percentage!$1:$1,0)))</f>
        <v>2.3037394103967195E-2</v>
      </c>
      <c r="X350">
        <f>PRODUCT(INDEX(Overzicht!$B$2:$E$35,MATCH(demand!X$1,Overzicht!$B$2:$B$35,0),4),INDEX(Verdeelsleutels_percentage!$A:$AB,MATCH(demand!$C350,Verdeelsleutels_percentage!$C:$C,0),MATCH(INDEX(Overzicht!$B$1:$F$35,MATCH(demand!X$1,Overzicht!$B:$B,0),5),Verdeelsleutels_percentage!$1:$1,0)))</f>
        <v>2.210273390570516E-2</v>
      </c>
      <c r="Y350">
        <f>PRODUCT(INDEX(Overzicht!$B$2:$E$35,MATCH(demand!Y$1,Overzicht!$B$2:$B$35,0),4),INDEX(Verdeelsleutels_percentage!$A:$AB,MATCH(demand!$C350,Verdeelsleutels_percentage!$C:$C,0),MATCH(INDEX(Overzicht!$B$1:$F$35,MATCH(demand!Y$1,Overzicht!$B:$B,0),5),Verdeelsleutels_percentage!$1:$1,0)))</f>
        <v>9.6150925830282565E-6</v>
      </c>
      <c r="Z350">
        <f>PRODUCT(INDEX(Overzicht!$B$2:$E$35,MATCH(demand!Z$1,Overzicht!$B$2:$B$35,0),4),INDEX(Verdeelsleutels_percentage!$A:$AB,MATCH(demand!$C350,Verdeelsleutels_percentage!$C:$C,0),MATCH(INDEX(Overzicht!$B$1:$F$35,MATCH(demand!Z$1,Overzicht!$B:$B,0),5),Verdeelsleutels_percentage!$1:$1,0)))</f>
        <v>0</v>
      </c>
      <c r="AA350">
        <f>PRODUCT(INDEX(Overzicht!$B$2:$E$35,MATCH(demand!AA$1,Overzicht!$B$2:$B$35,0),4),INDEX(Verdeelsleutels_percentage!$A:$AB,MATCH(demand!$C350,Verdeelsleutels_percentage!$C:$C,0),MATCH(INDEX(Overzicht!$B$1:$F$35,MATCH(demand!AA$1,Overzicht!$B:$B,0),5),Verdeelsleutels_percentage!$1:$1,0)))</f>
        <v>2.2491444638662587E-4</v>
      </c>
      <c r="AB350">
        <f>PRODUCT(INDEX(Overzicht!$B$2:$E$35,MATCH(demand!AB$1,Overzicht!$B$2:$B$35,0),4),INDEX(Verdeelsleutels_percentage!$A:$AB,MATCH(demand!$C350,Verdeelsleutels_percentage!$C:$C,0),MATCH(INDEX(Overzicht!$B$1:$F$35,MATCH(demand!AB$1,Overzicht!$B:$B,0),5),Verdeelsleutels_percentage!$1:$1,0)))</f>
        <v>1.773661136189204E-2</v>
      </c>
      <c r="AC350">
        <f>PRODUCT(INDEX(Overzicht!$B$2:$E$35,MATCH(demand!AC$1,Overzicht!$B$2:$B$35,0),4),INDEX(Verdeelsleutels_percentage!$A:$AB,MATCH(demand!$C350,Verdeelsleutels_percentage!$C:$C,0),MATCH(INDEX(Overzicht!$B$1:$F$35,MATCH(demand!AC$1,Overzicht!$B:$B,0),5),Verdeelsleutels_percentage!$1:$1,0)))</f>
        <v>3.3594958464064602E-3</v>
      </c>
      <c r="AD350">
        <f>PRODUCT(INDEX(Overzicht!$B$2:$E$35,MATCH(demand!AD$1,Overzicht!$B$2:$B$35,0),4),INDEX(Verdeelsleutels_percentage!$A:$AB,MATCH(demand!$C350,Verdeelsleutels_percentage!$C:$C,0),MATCH(INDEX(Overzicht!$B$1:$F$35,MATCH(demand!AD$1,Overzicht!$B:$B,0),5),Verdeelsleutels_percentage!$1:$1,0)))</f>
        <v>0</v>
      </c>
      <c r="AE350">
        <f>PRODUCT(INDEX(Overzicht!$B$2:$E$35,MATCH(demand!AE$1,Overzicht!$B$2:$B$35,0),4),INDEX(Verdeelsleutels_percentage!$A:$AB,MATCH(demand!$C350,Verdeelsleutels_percentage!$C:$C,0),MATCH(INDEX(Overzicht!$B$1:$F$35,MATCH(demand!AE$1,Overzicht!$B:$B,0),5),Verdeelsleutels_percentage!$1:$1,0)))</f>
        <v>0</v>
      </c>
      <c r="AF350">
        <f>PRODUCT(INDEX(Overzicht!$B$2:$E$35,MATCH(demand!AF$1,Overzicht!$B$2:$B$35,0),4),INDEX(Verdeelsleutels_percentage!$A:$AB,MATCH(demand!$C350,Verdeelsleutels_percentage!$C:$C,0),MATCH(INDEX(Overzicht!$B$1:$F$35,MATCH(demand!AF$1,Overzicht!$B:$B,0),5),Verdeelsleutels_percentage!$1:$1,0)))</f>
        <v>0</v>
      </c>
      <c r="AG350">
        <f>PRODUCT(INDEX(Overzicht!$B$2:$E$35,MATCH(demand!AG$1,Overzicht!$B$2:$B$35,0),4),INDEX(Verdeelsleutels_percentage!$A:$AB,MATCH(demand!$C350,Verdeelsleutels_percentage!$C:$C,0),MATCH(INDEX(Overzicht!$B$1:$F$35,MATCH(demand!AG$1,Overzicht!$B:$B,0),5),Verdeelsleutels_percentage!$1:$1,0)))</f>
        <v>0</v>
      </c>
      <c r="AH350">
        <f>PRODUCT(INDEX(Overzicht!$B$2:$E$35,MATCH(demand!AH$1,Overzicht!$B$2:$B$35,0),4),INDEX(Verdeelsleutels_percentage!$A:$AB,MATCH(demand!$C350,Verdeelsleutels_percentage!$C:$C,0),MATCH(INDEX(Overzicht!$B$1:$F$35,MATCH(demand!AH$1,Overzicht!$B:$B,0),5),Verdeelsleutels_percentage!$1:$1,0)))</f>
        <v>2.9238878030261365E-3</v>
      </c>
      <c r="AI350">
        <f>PRODUCT(INDEX(Overzicht!$B$2:$E$35,MATCH(demand!AI$1,Overzicht!$B$2:$B$35,0),4),INDEX(Verdeelsleutels_percentage!$A:$AB,MATCH(demand!$C350,Verdeelsleutels_percentage!$C:$C,0),MATCH(INDEX(Overzicht!$B$1:$F$35,MATCH(demand!AI$1,Overzicht!$B:$B,0),5),Verdeelsleutels_percentage!$1:$1,0)))</f>
        <v>4.4982889277325175E-4</v>
      </c>
      <c r="AJ350">
        <f>PRODUCT(INDEX(Overzicht!$B$2:$E$35,MATCH(demand!AJ$1,Overzicht!$B$2:$B$35,0),4),INDEX(Verdeelsleutels_percentage!$A:$AB,MATCH(demand!$C350,Verdeelsleutels_percentage!$C:$C,0),MATCH(INDEX(Overzicht!$B$1:$F$35,MATCH(demand!AJ$1,Overzicht!$B:$B,0),5),Verdeelsleutels_percentage!$1:$1,0)))</f>
        <v>0</v>
      </c>
      <c r="AK350">
        <f>PRODUCT(INDEX(Overzicht!$B$2:$E$35,MATCH(demand!AK$1,Overzicht!$B$2:$B$35,0),4),INDEX(Verdeelsleutels_percentage!$A:$AB,MATCH(demand!$C350,Verdeelsleutels_percentage!$C:$C,0),MATCH(INDEX(Overzicht!$B$1:$F$35,MATCH(demand!AK$1,Overzicht!$B:$B,0),5),Verdeelsleutels_percentage!$1:$1,0)))</f>
        <v>2.9948612335157354E-4</v>
      </c>
      <c r="AL350">
        <f>PRODUCT(INDEX(Overzicht!$B$2:$E$35,MATCH(demand!AL$1,Overzicht!$B$2:$B$35,0),4),INDEX(Verdeelsleutels_percentage!$A:$AB,MATCH(demand!$C350,Verdeelsleutels_percentage!$C:$C,0),MATCH(INDEX(Overzicht!$B$1:$F$35,MATCH(demand!AL$1,Overzicht!$B:$B,0),5),Verdeelsleutels_percentage!$1:$1,0)))</f>
        <v>3.8395656839945325E-3</v>
      </c>
      <c r="AM350">
        <f>PRODUCT(INDEX(Overzicht!$B$2:$E$35,MATCH(demand!AM$1,Overzicht!$B$2:$B$35,0),4),INDEX(Verdeelsleutels_percentage!$A:$AB,MATCH(demand!$C350,Verdeelsleutels_percentage!$C:$C,0),MATCH(INDEX(Overzicht!$B$1:$F$35,MATCH(demand!AM$1,Overzicht!$B:$B,0),5),Verdeelsleutels_percentage!$1:$1,0)))</f>
        <v>7.6791313679890651E-3</v>
      </c>
      <c r="AN350">
        <f>PRODUCT(INDEX(Overzicht!$B$2:$E$35,MATCH(demand!AN$1,Overzicht!$B$2:$B$35,0),4),INDEX(Verdeelsleutels_percentage!$A:$AB,MATCH(demand!$C350,Verdeelsleutels_percentage!$C:$C,0),MATCH(INDEX(Overzicht!$B$1:$F$35,MATCH(demand!AN$1,Overzicht!$B:$B,0),5),Verdeelsleutels_percentage!$1:$1,0)))</f>
        <v>3.8395656839945325E-3</v>
      </c>
      <c r="AO350">
        <f>PRODUCT(INDEX(Overzicht!$B$2:$E$35,MATCH(demand!AO$1,Overzicht!$B$2:$B$35,0),4),INDEX(Verdeelsleutels_percentage!$A:$AB,MATCH(demand!$C350,Verdeelsleutels_percentage!$C:$C,0),MATCH(INDEX(Overzicht!$B$1:$F$35,MATCH(demand!AO$1,Overzicht!$B:$B,0),5),Verdeelsleutels_percentage!$1:$1,0)))</f>
        <v>1.3438479893980865E-2</v>
      </c>
    </row>
    <row r="351" spans="2:41">
      <c r="B351" t="str">
        <f>INDEX('ETLocal datasets'!B:C,MATCH(C351,'ETLocal datasets'!C:C,0),1)</f>
        <v>GM1734</v>
      </c>
      <c r="C351" t="str">
        <f>'ETLocal datasets'!C334</f>
        <v>Overbetuwe</v>
      </c>
      <c r="D351">
        <f t="shared" si="26"/>
        <v>4.4173541163312048E-2</v>
      </c>
      <c r="E351">
        <f t="shared" si="27"/>
        <v>0.14865868200581153</v>
      </c>
      <c r="F351">
        <f t="shared" si="28"/>
        <v>2.8885360009623797E-2</v>
      </c>
      <c r="G351">
        <f t="shared" si="29"/>
        <v>5.9421312019797529E-2</v>
      </c>
      <c r="H351">
        <f>PRODUCT(INDEX(Overzicht!$B$2:$E$35,MATCH(demand!H$1,Overzicht!$B$2:$B$35,0),4),INDEX(Verdeelsleutels_percentage!$A:$AB,MATCH(demand!$C351,Verdeelsleutels_percentage!$C:$C,0),MATCH(INDEX(Overzicht!$B$1:$F$35,MATCH(demand!H$1,Overzicht!$B:$B,0),5),Verdeelsleutels_percentage!$1:$1,0)))</f>
        <v>2.8885360009623797E-2</v>
      </c>
      <c r="I351">
        <f>PRODUCT(INDEX(Overzicht!$B$2:$E$35,MATCH(demand!I$1,Overzicht!$B$2:$B$35,0),4),INDEX(Verdeelsleutels_percentage!$A:$AB,MATCH(demand!$C351,Verdeelsleutels_percentage!$C:$C,0),MATCH(INDEX(Overzicht!$B$1:$F$35,MATCH(demand!I$1,Overzicht!$B:$B,0),5),Verdeelsleutels_percentage!$1:$1,0)))</f>
        <v>1.0377500030724728E-2</v>
      </c>
      <c r="J351">
        <f>PRODUCT(INDEX(Overzicht!$B$2:$E$35,MATCH(demand!J$1,Overzicht!$B$2:$B$35,0),4),INDEX(Verdeelsleutels_percentage!$A:$AB,MATCH(demand!$C351,Verdeelsleutels_percentage!$C:$C,0),MATCH(INDEX(Overzicht!$B$1:$F$35,MATCH(demand!J$1,Overzicht!$B:$B,0),5),Verdeelsleutels_percentage!$1:$1,0)))</f>
        <v>6.6023680021997247E-3</v>
      </c>
      <c r="K351">
        <f>PRODUCT(INDEX(Overzicht!$B$2:$E$35,MATCH(demand!K$1,Overzicht!$B$2:$B$35,0),4),INDEX(Verdeelsleutels_percentage!$A:$AB,MATCH(demand!$C351,Verdeelsleutels_percentage!$C:$C,0),MATCH(INDEX(Overzicht!$B$1:$F$35,MATCH(demand!K$1,Overzicht!$B:$B,0),5),Verdeelsleutels_percentage!$1:$1,0)))</f>
        <v>1.2107083369178851E-3</v>
      </c>
      <c r="L351">
        <f>PRODUCT(INDEX(Overzicht!$B$2:$E$35,MATCH(demand!L$1,Overzicht!$B$2:$B$35,0),4),INDEX(Verdeelsleutels_percentage!$A:$AB,MATCH(demand!$C351,Verdeelsleutels_percentage!$C:$C,0),MATCH(INDEX(Overzicht!$B$1:$F$35,MATCH(demand!L$1,Overzicht!$B:$B,0),5),Verdeelsleutels_percentage!$1:$1,0)))</f>
        <v>9.9035520032995875E-3</v>
      </c>
      <c r="M351">
        <f>PRODUCT(INDEX(Overzicht!$B$2:$E$35,MATCH(demand!M$1,Overzicht!$B$2:$B$35,0),4),INDEX(Verdeelsleutels_percentage!$A:$AB,MATCH(demand!$C351,Verdeelsleutels_percentage!$C:$C,0),MATCH(INDEX(Overzicht!$B$1:$F$35,MATCH(demand!M$1,Overzicht!$B:$B,0),5),Verdeelsleutels_percentage!$1:$1,0)))</f>
        <v>7.5839339377210694E-3</v>
      </c>
      <c r="N351">
        <f>PRODUCT(INDEX(Overzicht!$B$2:$E$35,MATCH(demand!N$1,Overzicht!$B$2:$B$35,0),4),INDEX(Verdeelsleutels_percentage!$A:$AB,MATCH(demand!$C351,Verdeelsleutels_percentage!$C:$C,0),MATCH(INDEX(Overzicht!$B$1:$F$35,MATCH(demand!N$1,Overzicht!$B:$B,0),5),Verdeelsleutels_percentage!$1:$1,0)))</f>
        <v>5.0276136231126499E-2</v>
      </c>
      <c r="O351">
        <f>PRODUCT(INDEX(Overzicht!$B$2:$E$35,MATCH(demand!O$1,Overzicht!$B$2:$B$35,0),4),INDEX(Verdeelsleutels_percentage!$A:$AB,MATCH(demand!$C351,Verdeelsleutels_percentage!$C:$C,0),MATCH(INDEX(Overzicht!$B$1:$F$35,MATCH(demand!O$1,Overzicht!$B:$B,0),5),Verdeelsleutels_percentage!$1:$1,0)))</f>
        <v>0</v>
      </c>
      <c r="P351">
        <f>PRODUCT(INDEX(Overzicht!$B$2:$E$35,MATCH(demand!P$1,Overzicht!$B$2:$B$35,0),4),INDEX(Verdeelsleutels_percentage!$A:$AB,MATCH(demand!$C351,Verdeelsleutels_percentage!$C:$C,0),MATCH(INDEX(Overzicht!$B$1:$F$35,MATCH(demand!P$1,Overzicht!$B:$B,0),5),Verdeelsleutels_percentage!$1:$1,0)))</f>
        <v>5.3906294139278495E-3</v>
      </c>
      <c r="Q351">
        <f>PRODUCT(INDEX(Overzicht!$B$2:$E$35,MATCH(demand!Q$1,Overzicht!$B$2:$B$35,0),4),INDEX(Verdeelsleutels_percentage!$A:$AB,MATCH(demand!$C351,Verdeelsleutels_percentage!$C:$C,0),MATCH(INDEX(Overzicht!$B$1:$F$35,MATCH(demand!Q$1,Overzicht!$B:$B,0),5),Verdeelsleutels_percentage!$1:$1,0)))</f>
        <v>9.8003900032652171E-3</v>
      </c>
      <c r="R351">
        <f>PRODUCT(INDEX(Overzicht!$B$2:$E$35,MATCH(demand!R$1,Overzicht!$B$2:$B$35,0),4),INDEX(Verdeelsleutels_percentage!$A:$AB,MATCH(demand!$C351,Verdeelsleutels_percentage!$C:$C,0),MATCH(INDEX(Overzicht!$B$1:$F$35,MATCH(demand!R$1,Overzicht!$B:$B,0),5),Verdeelsleutels_percentage!$1:$1,0)))</f>
        <v>1.7537540005843019E-3</v>
      </c>
      <c r="S351">
        <f>PRODUCT(INDEX(Overzicht!$B$2:$E$35,MATCH(demand!S$1,Overzicht!$B$2:$B$35,0),4),INDEX(Verdeelsleutels_percentage!$A:$AB,MATCH(demand!$C351,Verdeelsleutels_percentage!$C:$C,0),MATCH(INDEX(Overzicht!$B$1:$F$35,MATCH(demand!S$1,Overzicht!$B:$B,0),5),Verdeelsleutels_percentage!$1:$1,0)))</f>
        <v>1.3479834671157773E-2</v>
      </c>
      <c r="T351">
        <f>PRODUCT(INDEX(Overzicht!$B$2:$E$35,MATCH(demand!T$1,Overzicht!$B$2:$B$35,0),4),INDEX(Verdeelsleutels_percentage!$A:$AB,MATCH(demand!$C351,Verdeelsleutels_percentage!$C:$C,0),MATCH(INDEX(Overzicht!$B$1:$F$35,MATCH(demand!T$1,Overzicht!$B:$B,0),5),Verdeelsleutels_percentage!$1:$1,0)))</f>
        <v>1.1003946670332875E-2</v>
      </c>
      <c r="U351">
        <f>PRODUCT(INDEX(Overzicht!$B$2:$E$35,MATCH(demand!U$1,Overzicht!$B$2:$B$35,0),4),INDEX(Verdeelsleutels_percentage!$A:$AB,MATCH(demand!$C351,Verdeelsleutels_percentage!$C:$C,0),MATCH(INDEX(Overzicht!$B$1:$F$35,MATCH(demand!U$1,Overzicht!$B:$B,0),5),Verdeelsleutels_percentage!$1:$1,0)))</f>
        <v>3.4387333344790237E-2</v>
      </c>
      <c r="V351">
        <f>PRODUCT(INDEX(Overzicht!$B$2:$E$35,MATCH(demand!V$1,Overzicht!$B$2:$B$35,0),4),INDEX(Verdeelsleutels_percentage!$A:$AB,MATCH(demand!$C351,Verdeelsleutels_percentage!$C:$C,0),MATCH(INDEX(Overzicht!$B$1:$F$35,MATCH(demand!V$1,Overzicht!$B:$B,0),5),Verdeelsleutels_percentage!$1:$1,0)))</f>
        <v>3.026085334341541E-3</v>
      </c>
      <c r="W351">
        <f>PRODUCT(INDEX(Overzicht!$B$2:$E$35,MATCH(demand!W$1,Overzicht!$B$2:$B$35,0),4),INDEX(Verdeelsleutels_percentage!$A:$AB,MATCH(demand!$C351,Verdeelsleutels_percentage!$C:$C,0),MATCH(INDEX(Overzicht!$B$1:$F$35,MATCH(demand!W$1,Overzicht!$B:$B,0),5),Verdeelsleutels_percentage!$1:$1,0)))</f>
        <v>3.3011840010998626E-2</v>
      </c>
      <c r="X351">
        <f>PRODUCT(INDEX(Overzicht!$B$2:$E$35,MATCH(demand!X$1,Overzicht!$B$2:$B$35,0),4),INDEX(Verdeelsleutels_percentage!$A:$AB,MATCH(demand!$C351,Verdeelsleutels_percentage!$C:$C,0),MATCH(INDEX(Overzicht!$B$1:$F$35,MATCH(demand!X$1,Overzicht!$B:$B,0),5),Verdeelsleutels_percentage!$1:$1,0)))</f>
        <v>1.0299762651273185E-3</v>
      </c>
      <c r="Y351">
        <f>PRODUCT(INDEX(Overzicht!$B$2:$E$35,MATCH(demand!Y$1,Overzicht!$B$2:$B$35,0),4),INDEX(Verdeelsleutels_percentage!$A:$AB,MATCH(demand!$C351,Verdeelsleutels_percentage!$C:$C,0),MATCH(INDEX(Overzicht!$B$1:$F$35,MATCH(demand!Y$1,Overzicht!$B:$B,0),5),Verdeelsleutels_percentage!$1:$1,0)))</f>
        <v>3.2987004972908578E-6</v>
      </c>
      <c r="Z351">
        <f>PRODUCT(INDEX(Overzicht!$B$2:$E$35,MATCH(demand!Z$1,Overzicht!$B$2:$B$35,0),4),INDEX(Verdeelsleutels_percentage!$A:$AB,MATCH(demand!$C351,Verdeelsleutels_percentage!$C:$C,0),MATCH(INDEX(Overzicht!$B$1:$F$35,MATCH(demand!Z$1,Overzicht!$B:$B,0),5),Verdeelsleutels_percentage!$1:$1,0)))</f>
        <v>0</v>
      </c>
      <c r="AA351">
        <f>PRODUCT(INDEX(Overzicht!$B$2:$E$35,MATCH(demand!AA$1,Overzicht!$B$2:$B$35,0),4),INDEX(Verdeelsleutels_percentage!$A:$AB,MATCH(demand!$C351,Verdeelsleutels_percentage!$C:$C,0),MATCH(INDEX(Overzicht!$B$1:$F$35,MATCH(demand!AA$1,Overzicht!$B:$B,0),5),Verdeelsleutels_percentage!$1:$1,0)))</f>
        <v>7.7162584731949889E-5</v>
      </c>
      <c r="AB351">
        <f>PRODUCT(INDEX(Overzicht!$B$2:$E$35,MATCH(demand!AB$1,Overzicht!$B$2:$B$35,0),4),INDEX(Verdeelsleutels_percentage!$A:$AB,MATCH(demand!$C351,Verdeelsleutels_percentage!$C:$C,0),MATCH(INDEX(Overzicht!$B$1:$F$35,MATCH(demand!AB$1,Overzicht!$B:$B,0),5),Verdeelsleutels_percentage!$1:$1,0)))</f>
        <v>1.00325491058502E-2</v>
      </c>
      <c r="AC351">
        <f>PRODUCT(INDEX(Overzicht!$B$2:$E$35,MATCH(demand!AC$1,Overzicht!$B$2:$B$35,0),4),INDEX(Verdeelsleutels_percentage!$A:$AB,MATCH(demand!$C351,Verdeelsleutels_percentage!$C:$C,0),MATCH(INDEX(Overzicht!$B$1:$F$35,MATCH(demand!AC$1,Overzicht!$B:$B,0),5),Verdeelsleutels_percentage!$1:$1,0)))</f>
        <v>4.5114383645592036E-4</v>
      </c>
      <c r="AD351">
        <f>PRODUCT(INDEX(Overzicht!$B$2:$E$35,MATCH(demand!AD$1,Overzicht!$B$2:$B$35,0),4),INDEX(Verdeelsleutels_percentage!$A:$AB,MATCH(demand!$C351,Verdeelsleutels_percentage!$C:$C,0),MATCH(INDEX(Overzicht!$B$1:$F$35,MATCH(demand!AD$1,Overzicht!$B:$B,0),5),Verdeelsleutels_percentage!$1:$1,0)))</f>
        <v>0</v>
      </c>
      <c r="AE351">
        <f>PRODUCT(INDEX(Overzicht!$B$2:$E$35,MATCH(demand!AE$1,Overzicht!$B$2:$B$35,0),4),INDEX(Verdeelsleutels_percentage!$A:$AB,MATCH(demand!$C351,Verdeelsleutels_percentage!$C:$C,0),MATCH(INDEX(Overzicht!$B$1:$F$35,MATCH(demand!AE$1,Overzicht!$B:$B,0),5),Verdeelsleutels_percentage!$1:$1,0)))</f>
        <v>0</v>
      </c>
      <c r="AF351">
        <f>PRODUCT(INDEX(Overzicht!$B$2:$E$35,MATCH(demand!AF$1,Overzicht!$B$2:$B$35,0),4),INDEX(Verdeelsleutels_percentage!$A:$AB,MATCH(demand!$C351,Verdeelsleutels_percentage!$C:$C,0),MATCH(INDEX(Overzicht!$B$1:$F$35,MATCH(demand!AF$1,Overzicht!$B:$B,0),5),Verdeelsleutels_percentage!$1:$1,0)))</f>
        <v>0</v>
      </c>
      <c r="AG351">
        <f>PRODUCT(INDEX(Overzicht!$B$2:$E$35,MATCH(demand!AG$1,Overzicht!$B$2:$B$35,0),4),INDEX(Verdeelsleutels_percentage!$A:$AB,MATCH(demand!$C351,Verdeelsleutels_percentage!$C:$C,0),MATCH(INDEX(Overzicht!$B$1:$F$35,MATCH(demand!AG$1,Overzicht!$B:$B,0),5),Verdeelsleutels_percentage!$1:$1,0)))</f>
        <v>0</v>
      </c>
      <c r="AH351">
        <f>PRODUCT(INDEX(Overzicht!$B$2:$E$35,MATCH(demand!AH$1,Overzicht!$B$2:$B$35,0),4),INDEX(Verdeelsleutels_percentage!$A:$AB,MATCH(demand!$C351,Verdeelsleutels_percentage!$C:$C,0),MATCH(INDEX(Overzicht!$B$1:$F$35,MATCH(demand!AH$1,Overzicht!$B:$B,0),5),Verdeelsleutels_percentage!$1:$1,0)))</f>
        <v>1.0031136015153487E-3</v>
      </c>
      <c r="AI351">
        <f>PRODUCT(INDEX(Overzicht!$B$2:$E$35,MATCH(demand!AI$1,Overzicht!$B$2:$B$35,0),4),INDEX(Verdeelsleutels_percentage!$A:$AB,MATCH(demand!$C351,Verdeelsleutels_percentage!$C:$C,0),MATCH(INDEX(Overzicht!$B$1:$F$35,MATCH(demand!AI$1,Overzicht!$B:$B,0),5),Verdeelsleutels_percentage!$1:$1,0)))</f>
        <v>1.5432516946389978E-4</v>
      </c>
      <c r="AJ351">
        <f>PRODUCT(INDEX(Overzicht!$B$2:$E$35,MATCH(demand!AJ$1,Overzicht!$B$2:$B$35,0),4),INDEX(Verdeelsleutels_percentage!$A:$AB,MATCH(demand!$C351,Verdeelsleutels_percentage!$C:$C,0),MATCH(INDEX(Overzicht!$B$1:$F$35,MATCH(demand!AJ$1,Overzicht!$B:$B,0),5),Verdeelsleutels_percentage!$1:$1,0)))</f>
        <v>0</v>
      </c>
      <c r="AK351">
        <f>PRODUCT(INDEX(Overzicht!$B$2:$E$35,MATCH(demand!AK$1,Overzicht!$B$2:$B$35,0),4),INDEX(Verdeelsleutels_percentage!$A:$AB,MATCH(demand!$C351,Verdeelsleutels_percentage!$C:$C,0),MATCH(INDEX(Overzicht!$B$1:$F$35,MATCH(demand!AK$1,Overzicht!$B:$B,0),5),Verdeelsleutels_percentage!$1:$1,0)))</f>
        <v>4.2915392014298214E-4</v>
      </c>
      <c r="AL351">
        <f>PRODUCT(INDEX(Overzicht!$B$2:$E$35,MATCH(demand!AL$1,Overzicht!$B$2:$B$35,0),4),INDEX(Verdeelsleutels_percentage!$A:$AB,MATCH(demand!$C351,Verdeelsleutels_percentage!$C:$C,0),MATCH(INDEX(Overzicht!$B$1:$F$35,MATCH(demand!AL$1,Overzicht!$B:$B,0),5),Verdeelsleutels_percentage!$1:$1,0)))</f>
        <v>5.5019733351664374E-3</v>
      </c>
      <c r="AM351">
        <f>PRODUCT(INDEX(Overzicht!$B$2:$E$35,MATCH(demand!AM$1,Overzicht!$B$2:$B$35,0),4),INDEX(Verdeelsleutels_percentage!$A:$AB,MATCH(demand!$C351,Verdeelsleutels_percentage!$C:$C,0),MATCH(INDEX(Overzicht!$B$1:$F$35,MATCH(demand!AM$1,Overzicht!$B:$B,0),5),Verdeelsleutels_percentage!$1:$1,0)))</f>
        <v>1.1003946670332875E-2</v>
      </c>
      <c r="AN351">
        <f>PRODUCT(INDEX(Overzicht!$B$2:$E$35,MATCH(demand!AN$1,Overzicht!$B$2:$B$35,0),4),INDEX(Verdeelsleutels_percentage!$A:$AB,MATCH(demand!$C351,Verdeelsleutels_percentage!$C:$C,0),MATCH(INDEX(Overzicht!$B$1:$F$35,MATCH(demand!AN$1,Overzicht!$B:$B,0),5),Verdeelsleutels_percentage!$1:$1,0)))</f>
        <v>5.5019733351664374E-3</v>
      </c>
      <c r="AO351">
        <f>PRODUCT(INDEX(Overzicht!$B$2:$E$35,MATCH(demand!AO$1,Overzicht!$B$2:$B$35,0),4),INDEX(Verdeelsleutels_percentage!$A:$AB,MATCH(demand!$C351,Verdeelsleutels_percentage!$C:$C,0),MATCH(INDEX(Overzicht!$B$1:$F$35,MATCH(demand!AO$1,Overzicht!$B:$B,0),5),Verdeelsleutels_percentage!$1:$1,0)))</f>
        <v>1.9256906673082531E-2</v>
      </c>
    </row>
    <row r="352" spans="2:41">
      <c r="B352" t="str">
        <f>INDEX('ETLocal datasets'!B:C,MATCH(C352,'ETLocal datasets'!C:C,0),1)</f>
        <v>GM1735</v>
      </c>
      <c r="C352" t="str">
        <f>'ETLocal datasets'!C335</f>
        <v>Hof van Twente</v>
      </c>
      <c r="D352">
        <f t="shared" si="26"/>
        <v>7.0892126699602293E-2</v>
      </c>
      <c r="E352">
        <f t="shared" si="27"/>
        <v>0.23487229143256189</v>
      </c>
      <c r="F352">
        <f t="shared" si="28"/>
        <v>2.1228245561623279E-2</v>
      </c>
      <c r="G352">
        <f t="shared" si="29"/>
        <v>4.3669533726767892E-2</v>
      </c>
      <c r="H352">
        <f>PRODUCT(INDEX(Overzicht!$B$2:$E$35,MATCH(demand!H$1,Overzicht!$B$2:$B$35,0),4),INDEX(Verdeelsleutels_percentage!$A:$AB,MATCH(demand!$C352,Verdeelsleutels_percentage!$C:$C,0),MATCH(INDEX(Overzicht!$B$1:$F$35,MATCH(demand!H$1,Overzicht!$B:$B,0),5),Verdeelsleutels_percentage!$1:$1,0)))</f>
        <v>2.1228245561623279E-2</v>
      </c>
      <c r="I352">
        <f>PRODUCT(INDEX(Overzicht!$B$2:$E$35,MATCH(demand!I$1,Overzicht!$B$2:$B$35,0),4),INDEX(Verdeelsleutels_percentage!$A:$AB,MATCH(demand!$C352,Verdeelsleutels_percentage!$C:$C,0),MATCH(INDEX(Overzicht!$B$1:$F$35,MATCH(demand!I$1,Overzicht!$B:$B,0),5),Verdeelsleutels_percentage!$1:$1,0)))</f>
        <v>2.0202734907572312E-2</v>
      </c>
      <c r="J352">
        <f>PRODUCT(INDEX(Overzicht!$B$2:$E$35,MATCH(demand!J$1,Overzicht!$B$2:$B$35,0),4),INDEX(Verdeelsleutels_percentage!$A:$AB,MATCH(demand!$C352,Verdeelsleutels_percentage!$C:$C,0),MATCH(INDEX(Overzicht!$B$1:$F$35,MATCH(demand!J$1,Overzicht!$B:$B,0),5),Verdeelsleutels_percentage!$1:$1,0)))</f>
        <v>4.8521704140853201E-3</v>
      </c>
      <c r="K352">
        <f>PRODUCT(INDEX(Overzicht!$B$2:$E$35,MATCH(demand!K$1,Overzicht!$B$2:$B$35,0),4),INDEX(Verdeelsleutels_percentage!$A:$AB,MATCH(demand!$C352,Verdeelsleutels_percentage!$C:$C,0),MATCH(INDEX(Overzicht!$B$1:$F$35,MATCH(demand!K$1,Overzicht!$B:$B,0),5),Verdeelsleutels_percentage!$1:$1,0)))</f>
        <v>2.3569857392167696E-3</v>
      </c>
      <c r="L352">
        <f>PRODUCT(INDEX(Overzicht!$B$2:$E$35,MATCH(demand!L$1,Overzicht!$B$2:$B$35,0),4),INDEX(Verdeelsleutels_percentage!$A:$AB,MATCH(demand!$C352,Verdeelsleutels_percentage!$C:$C,0),MATCH(INDEX(Overzicht!$B$1:$F$35,MATCH(demand!L$1,Overzicht!$B:$B,0),5),Verdeelsleutels_percentage!$1:$1,0)))</f>
        <v>7.2782556211279815E-3</v>
      </c>
      <c r="M352">
        <f>PRODUCT(INDEX(Overzicht!$B$2:$E$35,MATCH(demand!M$1,Overzicht!$B$2:$B$35,0),4),INDEX(Verdeelsleutels_percentage!$A:$AB,MATCH(demand!$C352,Verdeelsleutels_percentage!$C:$C,0),MATCH(INDEX(Overzicht!$B$1:$F$35,MATCH(demand!M$1,Overzicht!$B:$B,0),5),Verdeelsleutels_percentage!$1:$1,0)))</f>
        <v>3.0405681395722015E-2</v>
      </c>
      <c r="N352">
        <f>PRODUCT(INDEX(Overzicht!$B$2:$E$35,MATCH(demand!N$1,Overzicht!$B$2:$B$35,0),4),INDEX(Verdeelsleutels_percentage!$A:$AB,MATCH(demand!$C352,Verdeelsleutels_percentage!$C:$C,0),MATCH(INDEX(Overzicht!$B$1:$F$35,MATCH(demand!N$1,Overzicht!$B:$B,0),5),Verdeelsleutels_percentage!$1:$1,0)))</f>
        <v>0.13484487225885358</v>
      </c>
      <c r="O352">
        <f>PRODUCT(INDEX(Overzicht!$B$2:$E$35,MATCH(demand!O$1,Overzicht!$B$2:$B$35,0),4),INDEX(Verdeelsleutels_percentage!$A:$AB,MATCH(demand!$C352,Verdeelsleutels_percentage!$C:$C,0),MATCH(INDEX(Overzicht!$B$1:$F$35,MATCH(demand!O$1,Overzicht!$B:$B,0),5),Verdeelsleutels_percentage!$1:$1,0)))</f>
        <v>0</v>
      </c>
      <c r="P352">
        <f>PRODUCT(INDEX(Overzicht!$B$2:$E$35,MATCH(demand!P$1,Overzicht!$B$2:$B$35,0),4),INDEX(Verdeelsleutels_percentage!$A:$AB,MATCH(demand!$C352,Verdeelsleutels_percentage!$C:$C,0),MATCH(INDEX(Overzicht!$B$1:$F$35,MATCH(demand!P$1,Overzicht!$B:$B,0),5),Verdeelsleutels_percentage!$1:$1,0)))</f>
        <v>0</v>
      </c>
      <c r="Q352">
        <f>PRODUCT(INDEX(Overzicht!$B$2:$E$35,MATCH(demand!Q$1,Overzicht!$B$2:$B$35,0),4),INDEX(Verdeelsleutels_percentage!$A:$AB,MATCH(demand!$C352,Verdeelsleutels_percentage!$C:$C,0),MATCH(INDEX(Overzicht!$B$1:$F$35,MATCH(demand!Q$1,Overzicht!$B:$B,0),5),Verdeelsleutels_percentage!$1:$1,0)))</f>
        <v>7.2024404584078976E-3</v>
      </c>
      <c r="R352">
        <f>PRODUCT(INDEX(Overzicht!$B$2:$E$35,MATCH(demand!R$1,Overzicht!$B$2:$B$35,0),4),INDEX(Verdeelsleutels_percentage!$A:$AB,MATCH(demand!$C352,Verdeelsleutels_percentage!$C:$C,0),MATCH(INDEX(Overzicht!$B$1:$F$35,MATCH(demand!R$1,Overzicht!$B:$B,0),5),Verdeelsleutels_percentage!$1:$1,0)))</f>
        <v>1.2888577662414132E-3</v>
      </c>
      <c r="S352">
        <f>PRODUCT(INDEX(Overzicht!$B$2:$E$35,MATCH(demand!S$1,Overzicht!$B$2:$B$35,0),4),INDEX(Verdeelsleutels_percentage!$A:$AB,MATCH(demand!$C352,Verdeelsleutels_percentage!$C:$C,0),MATCH(INDEX(Overzicht!$B$1:$F$35,MATCH(demand!S$1,Overzicht!$B:$B,0),5),Verdeelsleutels_percentage!$1:$1,0)))</f>
        <v>9.9065145954241977E-3</v>
      </c>
      <c r="T352">
        <f>PRODUCT(INDEX(Overzicht!$B$2:$E$35,MATCH(demand!T$1,Overzicht!$B$2:$B$35,0),4),INDEX(Verdeelsleutels_percentage!$A:$AB,MATCH(demand!$C352,Verdeelsleutels_percentage!$C:$C,0),MATCH(INDEX(Overzicht!$B$1:$F$35,MATCH(demand!T$1,Overzicht!$B:$B,0),5),Verdeelsleutels_percentage!$1:$1,0)))</f>
        <v>8.0869506901422011E-3</v>
      </c>
      <c r="U352">
        <f>PRODUCT(INDEX(Overzicht!$B$2:$E$35,MATCH(demand!U$1,Overzicht!$B$2:$B$35,0),4),INDEX(Verdeelsleutels_percentage!$A:$AB,MATCH(demand!$C352,Verdeelsleutels_percentage!$C:$C,0),MATCH(INDEX(Overzicht!$B$1:$F$35,MATCH(demand!U$1,Overzicht!$B:$B,0),5),Verdeelsleutels_percentage!$1:$1,0)))</f>
        <v>2.5271720906694377E-2</v>
      </c>
      <c r="V352">
        <f>PRODUCT(INDEX(Overzicht!$B$2:$E$35,MATCH(demand!V$1,Overzicht!$B$2:$B$35,0),4),INDEX(Verdeelsleutels_percentage!$A:$AB,MATCH(demand!$C352,Verdeelsleutels_percentage!$C:$C,0),MATCH(INDEX(Overzicht!$B$1:$F$35,MATCH(demand!V$1,Overzicht!$B:$B,0),5),Verdeelsleutels_percentage!$1:$1,0)))</f>
        <v>2.2239114397891056E-3</v>
      </c>
      <c r="W352">
        <f>PRODUCT(INDEX(Overzicht!$B$2:$E$35,MATCH(demand!W$1,Overzicht!$B$2:$B$35,0),4),INDEX(Verdeelsleutels_percentage!$A:$AB,MATCH(demand!$C352,Verdeelsleutels_percentage!$C:$C,0),MATCH(INDEX(Overzicht!$B$1:$F$35,MATCH(demand!W$1,Overzicht!$B:$B,0),5),Verdeelsleutels_percentage!$1:$1,0)))</f>
        <v>2.4260852070426601E-2</v>
      </c>
      <c r="X352">
        <f>PRODUCT(INDEX(Overzicht!$B$2:$E$35,MATCH(demand!X$1,Overzicht!$B$2:$B$35,0),4),INDEX(Verdeelsleutels_percentage!$A:$AB,MATCH(demand!$C352,Verdeelsleutels_percentage!$C:$C,0),MATCH(INDEX(Overzicht!$B$1:$F$35,MATCH(demand!X$1,Overzicht!$B:$B,0),5),Verdeelsleutels_percentage!$1:$1,0)))</f>
        <v>1.7192252468719783E-2</v>
      </c>
      <c r="Y352">
        <f>PRODUCT(INDEX(Overzicht!$B$2:$E$35,MATCH(demand!Y$1,Overzicht!$B$2:$B$35,0),4),INDEX(Verdeelsleutels_percentage!$A:$AB,MATCH(demand!$C352,Verdeelsleutels_percentage!$C:$C,0),MATCH(INDEX(Overzicht!$B$1:$F$35,MATCH(demand!Y$1,Overzicht!$B:$B,0),5),Verdeelsleutels_percentage!$1:$1,0)))</f>
        <v>5.9933274218279426E-6</v>
      </c>
      <c r="Z352">
        <f>PRODUCT(INDEX(Overzicht!$B$2:$E$35,MATCH(demand!Z$1,Overzicht!$B$2:$B$35,0),4),INDEX(Verdeelsleutels_percentage!$A:$AB,MATCH(demand!$C352,Verdeelsleutels_percentage!$C:$C,0),MATCH(INDEX(Overzicht!$B$1:$F$35,MATCH(demand!Z$1,Overzicht!$B:$B,0),5),Verdeelsleutels_percentage!$1:$1,0)))</f>
        <v>0</v>
      </c>
      <c r="AA352">
        <f>PRODUCT(INDEX(Overzicht!$B$2:$E$35,MATCH(demand!AA$1,Overzicht!$B$2:$B$35,0),4),INDEX(Verdeelsleutels_percentage!$A:$AB,MATCH(demand!$C352,Verdeelsleutels_percentage!$C:$C,0),MATCH(INDEX(Overzicht!$B$1:$F$35,MATCH(demand!AA$1,Overzicht!$B:$B,0),5),Verdeelsleutels_percentage!$1:$1,0)))</f>
        <v>1.401947934930513E-4</v>
      </c>
      <c r="AB352">
        <f>PRODUCT(INDEX(Overzicht!$B$2:$E$35,MATCH(demand!AB$1,Overzicht!$B$2:$B$35,0),4),INDEX(Verdeelsleutels_percentage!$A:$AB,MATCH(demand!$C352,Verdeelsleutels_percentage!$C:$C,0),MATCH(INDEX(Overzicht!$B$1:$F$35,MATCH(demand!AB$1,Overzicht!$B:$B,0),5),Verdeelsleutels_percentage!$1:$1,0)))</f>
        <v>1.8408461235302168E-2</v>
      </c>
      <c r="AC352">
        <f>PRODUCT(INDEX(Overzicht!$B$2:$E$35,MATCH(demand!AC$1,Overzicht!$B$2:$B$35,0),4),INDEX(Verdeelsleutels_percentage!$A:$AB,MATCH(demand!$C352,Verdeelsleutels_percentage!$C:$C,0),MATCH(INDEX(Overzicht!$B$1:$F$35,MATCH(demand!AC$1,Overzicht!$B:$B,0),5),Verdeelsleutels_percentage!$1:$1,0)))</f>
        <v>2.7607237029469052E-3</v>
      </c>
      <c r="AD352">
        <f>PRODUCT(INDEX(Overzicht!$B$2:$E$35,MATCH(demand!AD$1,Overzicht!$B$2:$B$35,0),4),INDEX(Verdeelsleutels_percentage!$A:$AB,MATCH(demand!$C352,Verdeelsleutels_percentage!$C:$C,0),MATCH(INDEX(Overzicht!$B$1:$F$35,MATCH(demand!AD$1,Overzicht!$B:$B,0),5),Verdeelsleutels_percentage!$1:$1,0)))</f>
        <v>0</v>
      </c>
      <c r="AE352">
        <f>PRODUCT(INDEX(Overzicht!$B$2:$E$35,MATCH(demand!AE$1,Overzicht!$B$2:$B$35,0),4),INDEX(Verdeelsleutels_percentage!$A:$AB,MATCH(demand!$C352,Verdeelsleutels_percentage!$C:$C,0),MATCH(INDEX(Overzicht!$B$1:$F$35,MATCH(demand!AE$1,Overzicht!$B:$B,0),5),Verdeelsleutels_percentage!$1:$1,0)))</f>
        <v>0</v>
      </c>
      <c r="AF352">
        <f>PRODUCT(INDEX(Overzicht!$B$2:$E$35,MATCH(demand!AF$1,Overzicht!$B$2:$B$35,0),4),INDEX(Verdeelsleutels_percentage!$A:$AB,MATCH(demand!$C352,Verdeelsleutels_percentage!$C:$C,0),MATCH(INDEX(Overzicht!$B$1:$F$35,MATCH(demand!AF$1,Overzicht!$B:$B,0),5),Verdeelsleutels_percentage!$1:$1,0)))</f>
        <v>0</v>
      </c>
      <c r="AG352">
        <f>PRODUCT(INDEX(Overzicht!$B$2:$E$35,MATCH(demand!AG$1,Overzicht!$B$2:$B$35,0),4),INDEX(Verdeelsleutels_percentage!$A:$AB,MATCH(demand!$C352,Verdeelsleutels_percentage!$C:$C,0),MATCH(INDEX(Overzicht!$B$1:$F$35,MATCH(demand!AG$1,Overzicht!$B:$B,0),5),Verdeelsleutels_percentage!$1:$1,0)))</f>
        <v>0</v>
      </c>
      <c r="AH352">
        <f>PRODUCT(INDEX(Overzicht!$B$2:$E$35,MATCH(demand!AH$1,Overzicht!$B$2:$B$35,0),4),INDEX(Verdeelsleutels_percentage!$A:$AB,MATCH(demand!$C352,Verdeelsleutels_percentage!$C:$C,0),MATCH(INDEX(Overzicht!$B$1:$F$35,MATCH(demand!AH$1,Overzicht!$B:$B,0),5),Verdeelsleutels_percentage!$1:$1,0)))</f>
        <v>1.8225323154096669E-3</v>
      </c>
      <c r="AI352">
        <f>PRODUCT(INDEX(Overzicht!$B$2:$E$35,MATCH(demand!AI$1,Overzicht!$B$2:$B$35,0),4),INDEX(Verdeelsleutels_percentage!$A:$AB,MATCH(demand!$C352,Verdeelsleutels_percentage!$C:$C,0),MATCH(INDEX(Overzicht!$B$1:$F$35,MATCH(demand!AI$1,Overzicht!$B:$B,0),5),Verdeelsleutels_percentage!$1:$1,0)))</f>
        <v>2.803895869861026E-4</v>
      </c>
      <c r="AJ352">
        <f>PRODUCT(INDEX(Overzicht!$B$2:$E$35,MATCH(demand!AJ$1,Overzicht!$B$2:$B$35,0),4),INDEX(Verdeelsleutels_percentage!$A:$AB,MATCH(demand!$C352,Verdeelsleutels_percentage!$C:$C,0),MATCH(INDEX(Overzicht!$B$1:$F$35,MATCH(demand!AJ$1,Overzicht!$B:$B,0),5),Verdeelsleutels_percentage!$1:$1,0)))</f>
        <v>0</v>
      </c>
      <c r="AK352">
        <f>PRODUCT(INDEX(Overzicht!$B$2:$E$35,MATCH(demand!AK$1,Overzicht!$B$2:$B$35,0),4),INDEX(Verdeelsleutels_percentage!$A:$AB,MATCH(demand!$C352,Verdeelsleutels_percentage!$C:$C,0),MATCH(INDEX(Overzicht!$B$1:$F$35,MATCH(demand!AK$1,Overzicht!$B:$B,0),5),Verdeelsleutels_percentage!$1:$1,0)))</f>
        <v>3.1539107691554586E-4</v>
      </c>
      <c r="AL352">
        <f>PRODUCT(INDEX(Overzicht!$B$2:$E$35,MATCH(demand!AL$1,Overzicht!$B$2:$B$35,0),4),INDEX(Verdeelsleutels_percentage!$A:$AB,MATCH(demand!$C352,Verdeelsleutels_percentage!$C:$C,0),MATCH(INDEX(Overzicht!$B$1:$F$35,MATCH(demand!AL$1,Overzicht!$B:$B,0),5),Verdeelsleutels_percentage!$1:$1,0)))</f>
        <v>4.0434753450711005E-3</v>
      </c>
      <c r="AM352">
        <f>PRODUCT(INDEX(Overzicht!$B$2:$E$35,MATCH(demand!AM$1,Overzicht!$B$2:$B$35,0),4),INDEX(Verdeelsleutels_percentage!$A:$AB,MATCH(demand!$C352,Verdeelsleutels_percentage!$C:$C,0),MATCH(INDEX(Overzicht!$B$1:$F$35,MATCH(demand!AM$1,Overzicht!$B:$B,0),5),Verdeelsleutels_percentage!$1:$1,0)))</f>
        <v>8.0869506901422011E-3</v>
      </c>
      <c r="AN352">
        <f>PRODUCT(INDEX(Overzicht!$B$2:$E$35,MATCH(demand!AN$1,Overzicht!$B$2:$B$35,0),4),INDEX(Verdeelsleutels_percentage!$A:$AB,MATCH(demand!$C352,Verdeelsleutels_percentage!$C:$C,0),MATCH(INDEX(Overzicht!$B$1:$F$35,MATCH(demand!AN$1,Overzicht!$B:$B,0),5),Verdeelsleutels_percentage!$1:$1,0)))</f>
        <v>4.0434753450711005E-3</v>
      </c>
      <c r="AO352">
        <f>PRODUCT(INDEX(Overzicht!$B$2:$E$35,MATCH(demand!AO$1,Overzicht!$B$2:$B$35,0),4),INDEX(Verdeelsleutels_percentage!$A:$AB,MATCH(demand!$C352,Verdeelsleutels_percentage!$C:$C,0),MATCH(INDEX(Overzicht!$B$1:$F$35,MATCH(demand!AO$1,Overzicht!$B:$B,0),5),Verdeelsleutels_percentage!$1:$1,0)))</f>
        <v>1.4152163707748851E-2</v>
      </c>
    </row>
    <row r="353" spans="2:41">
      <c r="B353" t="str">
        <f>INDEX('ETLocal datasets'!B:C,MATCH(C353,'ETLocal datasets'!C:C,0),1)</f>
        <v>GM1740</v>
      </c>
      <c r="C353" t="str">
        <f>'ETLocal datasets'!C336</f>
        <v>Neder-Betuwe</v>
      </c>
      <c r="D353">
        <f t="shared" si="26"/>
        <v>2.0965790329569932E-2</v>
      </c>
      <c r="E353">
        <f t="shared" si="27"/>
        <v>0.14711386074341884</v>
      </c>
      <c r="F353">
        <f t="shared" si="28"/>
        <v>1.4602165249801197E-2</v>
      </c>
      <c r="G353">
        <f t="shared" si="29"/>
        <v>3.003873994244818E-2</v>
      </c>
      <c r="H353">
        <f>PRODUCT(INDEX(Overzicht!$B$2:$E$35,MATCH(demand!H$1,Overzicht!$B$2:$B$35,0),4),INDEX(Verdeelsleutels_percentage!$A:$AB,MATCH(demand!$C353,Verdeelsleutels_percentage!$C:$C,0),MATCH(INDEX(Overzicht!$B$1:$F$35,MATCH(demand!H$1,Overzicht!$B:$B,0),5),Verdeelsleutels_percentage!$1:$1,0)))</f>
        <v>1.4602165249801197E-2</v>
      </c>
      <c r="I353">
        <f>PRODUCT(INDEX(Overzicht!$B$2:$E$35,MATCH(demand!I$1,Overzicht!$B$2:$B$35,0),4),INDEX(Verdeelsleutels_percentage!$A:$AB,MATCH(demand!$C353,Verdeelsleutels_percentage!$C:$C,0),MATCH(INDEX(Overzicht!$B$1:$F$35,MATCH(demand!I$1,Overzicht!$B:$B,0),5),Verdeelsleutels_percentage!$1:$1,0)))</f>
        <v>7.8701186505639505E-3</v>
      </c>
      <c r="J353">
        <f>PRODUCT(INDEX(Overzicht!$B$2:$E$35,MATCH(demand!J$1,Overzicht!$B$2:$B$35,0),4),INDEX(Verdeelsleutels_percentage!$A:$AB,MATCH(demand!$C353,Verdeelsleutels_percentage!$C:$C,0),MATCH(INDEX(Overzicht!$B$1:$F$35,MATCH(demand!J$1,Overzicht!$B:$B,0),5),Verdeelsleutels_percentage!$1:$1,0)))</f>
        <v>3.3376377713831306E-3</v>
      </c>
      <c r="K353">
        <f>PRODUCT(INDEX(Overzicht!$B$2:$E$35,MATCH(demand!K$1,Overzicht!$B$2:$B$35,0),4),INDEX(Verdeelsleutels_percentage!$A:$AB,MATCH(demand!$C353,Verdeelsleutels_percentage!$C:$C,0),MATCH(INDEX(Overzicht!$B$1:$F$35,MATCH(demand!K$1,Overzicht!$B:$B,0),5),Verdeelsleutels_percentage!$1:$1,0)))</f>
        <v>9.1818050923246099E-4</v>
      </c>
      <c r="L353">
        <f>PRODUCT(INDEX(Overzicht!$B$2:$E$35,MATCH(demand!L$1,Overzicht!$B$2:$B$35,0),4),INDEX(Verdeelsleutels_percentage!$A:$AB,MATCH(demand!$C353,Verdeelsleutels_percentage!$C:$C,0),MATCH(INDEX(Overzicht!$B$1:$F$35,MATCH(demand!L$1,Overzicht!$B:$B,0),5),Verdeelsleutels_percentage!$1:$1,0)))</f>
        <v>5.0064566570746961E-3</v>
      </c>
      <c r="M353">
        <f>PRODUCT(INDEX(Overzicht!$B$2:$E$35,MATCH(demand!M$1,Overzicht!$B$2:$B$35,0),4),INDEX(Verdeelsleutels_percentage!$A:$AB,MATCH(demand!$C353,Verdeelsleutels_percentage!$C:$C,0),MATCH(INDEX(Overzicht!$B$1:$F$35,MATCH(demand!M$1,Overzicht!$B:$B,0),5),Verdeelsleutels_percentage!$1:$1,0)))</f>
        <v>1.7376320594551945E-3</v>
      </c>
      <c r="N353">
        <f>PRODUCT(INDEX(Overzicht!$B$2:$E$35,MATCH(demand!N$1,Overzicht!$B$2:$B$35,0),4),INDEX(Verdeelsleutels_percentage!$A:$AB,MATCH(demand!$C353,Verdeelsleutels_percentage!$C:$C,0),MATCH(INDEX(Overzicht!$B$1:$F$35,MATCH(demand!N$1,Overzicht!$B:$B,0),5),Verdeelsleutels_percentage!$1:$1,0)))</f>
        <v>9.6750623226645058E-2</v>
      </c>
      <c r="O353">
        <f>PRODUCT(INDEX(Overzicht!$B$2:$E$35,MATCH(demand!O$1,Overzicht!$B$2:$B$35,0),4),INDEX(Verdeelsleutels_percentage!$A:$AB,MATCH(demand!$C353,Verdeelsleutels_percentage!$C:$C,0),MATCH(INDEX(Overzicht!$B$1:$F$35,MATCH(demand!O$1,Overzicht!$B:$B,0),5),Verdeelsleutels_percentage!$1:$1,0)))</f>
        <v>0</v>
      </c>
      <c r="P353">
        <f>PRODUCT(INDEX(Overzicht!$B$2:$E$35,MATCH(demand!P$1,Overzicht!$B$2:$B$35,0),4),INDEX(Verdeelsleutels_percentage!$A:$AB,MATCH(demand!$C353,Verdeelsleutels_percentage!$C:$C,0),MATCH(INDEX(Overzicht!$B$1:$F$35,MATCH(demand!P$1,Overzicht!$B:$B,0),5),Verdeelsleutels_percentage!$1:$1,0)))</f>
        <v>4.8221774567912083E-4</v>
      </c>
      <c r="Q353">
        <f>PRODUCT(INDEX(Overzicht!$B$2:$E$35,MATCH(demand!Q$1,Overzicht!$B$2:$B$35,0),4),INDEX(Verdeelsleutels_percentage!$A:$AB,MATCH(demand!$C353,Verdeelsleutels_percentage!$C:$C,0),MATCH(INDEX(Overzicht!$B$1:$F$35,MATCH(demand!Q$1,Overzicht!$B:$B,0),5),Verdeelsleutels_percentage!$1:$1,0)))</f>
        <v>4.9543060668968348E-3</v>
      </c>
      <c r="R353">
        <f>PRODUCT(INDEX(Overzicht!$B$2:$E$35,MATCH(demand!R$1,Overzicht!$B$2:$B$35,0),4),INDEX(Verdeelsleutels_percentage!$A:$AB,MATCH(demand!$C353,Verdeelsleutels_percentage!$C:$C,0),MATCH(INDEX(Overzicht!$B$1:$F$35,MATCH(demand!R$1,Overzicht!$B:$B,0),5),Verdeelsleutels_percentage!$1:$1,0)))</f>
        <v>8.8656003302364404E-4</v>
      </c>
      <c r="S353">
        <f>PRODUCT(INDEX(Overzicht!$B$2:$E$35,MATCH(demand!S$1,Overzicht!$B$2:$B$35,0),4),INDEX(Verdeelsleutels_percentage!$A:$AB,MATCH(demand!$C353,Verdeelsleutels_percentage!$C:$C,0),MATCH(INDEX(Overzicht!$B$1:$F$35,MATCH(demand!S$1,Overzicht!$B:$B,0),5),Verdeelsleutels_percentage!$1:$1,0)))</f>
        <v>6.8143437832405597E-3</v>
      </c>
      <c r="T353">
        <f>PRODUCT(INDEX(Overzicht!$B$2:$E$35,MATCH(demand!T$1,Overzicht!$B$2:$B$35,0),4),INDEX(Verdeelsleutels_percentage!$A:$AB,MATCH(demand!$C353,Verdeelsleutels_percentage!$C:$C,0),MATCH(INDEX(Overzicht!$B$1:$F$35,MATCH(demand!T$1,Overzicht!$B:$B,0),5),Verdeelsleutels_percentage!$1:$1,0)))</f>
        <v>5.5627296189718848E-3</v>
      </c>
      <c r="U353">
        <f>PRODUCT(INDEX(Overzicht!$B$2:$E$35,MATCH(demand!U$1,Overzicht!$B$2:$B$35,0),4),INDEX(Verdeelsleutels_percentage!$A:$AB,MATCH(demand!$C353,Verdeelsleutels_percentage!$C:$C,0),MATCH(INDEX(Overzicht!$B$1:$F$35,MATCH(demand!U$1,Overzicht!$B:$B,0),5),Verdeelsleutels_percentage!$1:$1,0)))</f>
        <v>1.7383530059287139E-2</v>
      </c>
      <c r="V353">
        <f>PRODUCT(INDEX(Overzicht!$B$2:$E$35,MATCH(demand!V$1,Overzicht!$B$2:$B$35,0),4),INDEX(Verdeelsleutels_percentage!$A:$AB,MATCH(demand!$C353,Verdeelsleutels_percentage!$C:$C,0),MATCH(INDEX(Overzicht!$B$1:$F$35,MATCH(demand!V$1,Overzicht!$B:$B,0),5),Verdeelsleutels_percentage!$1:$1,0)))</f>
        <v>1.5297506452172684E-3</v>
      </c>
      <c r="W353">
        <f>PRODUCT(INDEX(Overzicht!$B$2:$E$35,MATCH(demand!W$1,Overzicht!$B$2:$B$35,0),4),INDEX(Verdeelsleutels_percentage!$A:$AB,MATCH(demand!$C353,Verdeelsleutels_percentage!$C:$C,0),MATCH(INDEX(Overzicht!$B$1:$F$35,MATCH(demand!W$1,Overzicht!$B:$B,0),5),Verdeelsleutels_percentage!$1:$1,0)))</f>
        <v>1.6688188856915656E-2</v>
      </c>
      <c r="X353">
        <f>PRODUCT(INDEX(Overzicht!$B$2:$E$35,MATCH(demand!X$1,Overzicht!$B$2:$B$35,0),4),INDEX(Verdeelsleutels_percentage!$A:$AB,MATCH(demand!$C353,Verdeelsleutels_percentage!$C:$C,0),MATCH(INDEX(Overzicht!$B$1:$F$35,MATCH(demand!X$1,Overzicht!$B:$B,0),5),Verdeelsleutels_percentage!$1:$1,0)))</f>
        <v>2.728045242769654E-4</v>
      </c>
      <c r="Y353">
        <f>PRODUCT(INDEX(Overzicht!$B$2:$E$35,MATCH(demand!Y$1,Overzicht!$B$2:$B$35,0),4),INDEX(Verdeelsleutels_percentage!$A:$AB,MATCH(demand!$C353,Verdeelsleutels_percentage!$C:$C,0),MATCH(INDEX(Overzicht!$B$1:$F$35,MATCH(demand!Y$1,Overzicht!$B:$B,0),5),Verdeelsleutels_percentage!$1:$1,0)))</f>
        <v>1.8240727946887672E-6</v>
      </c>
      <c r="Z353">
        <f>PRODUCT(INDEX(Overzicht!$B$2:$E$35,MATCH(demand!Z$1,Overzicht!$B$2:$B$35,0),4),INDEX(Verdeelsleutels_percentage!$A:$AB,MATCH(demand!$C353,Verdeelsleutels_percentage!$C:$C,0),MATCH(INDEX(Overzicht!$B$1:$F$35,MATCH(demand!Z$1,Overzicht!$B:$B,0),5),Verdeelsleutels_percentage!$1:$1,0)))</f>
        <v>0</v>
      </c>
      <c r="AA353">
        <f>PRODUCT(INDEX(Overzicht!$B$2:$E$35,MATCH(demand!AA$1,Overzicht!$B$2:$B$35,0),4),INDEX(Verdeelsleutels_percentage!$A:$AB,MATCH(demand!$C353,Verdeelsleutels_percentage!$C:$C,0),MATCH(INDEX(Overzicht!$B$1:$F$35,MATCH(demand!AA$1,Overzicht!$B:$B,0),5),Verdeelsleutels_percentage!$1:$1,0)))</f>
        <v>4.2668369466403915E-5</v>
      </c>
      <c r="AB353">
        <f>PRODUCT(INDEX(Overzicht!$B$2:$E$35,MATCH(demand!AB$1,Overzicht!$B$2:$B$35,0),4),INDEX(Verdeelsleutels_percentage!$A:$AB,MATCH(demand!$C353,Verdeelsleutels_percentage!$C:$C,0),MATCH(INDEX(Overzicht!$B$1:$F$35,MATCH(demand!AB$1,Overzicht!$B:$B,0),5),Verdeelsleutels_percentage!$1:$1,0)))</f>
        <v>5.9371616067594845E-3</v>
      </c>
      <c r="AC353">
        <f>PRODUCT(INDEX(Overzicht!$B$2:$E$35,MATCH(demand!AC$1,Overzicht!$B$2:$B$35,0),4),INDEX(Verdeelsleutels_percentage!$A:$AB,MATCH(demand!$C353,Verdeelsleutels_percentage!$C:$C,0),MATCH(INDEX(Overzicht!$B$1:$F$35,MATCH(demand!AC$1,Overzicht!$B:$B,0),5),Verdeelsleutels_percentage!$1:$1,0)))</f>
        <v>2.2444869027234127E-4</v>
      </c>
      <c r="AD353">
        <f>PRODUCT(INDEX(Overzicht!$B$2:$E$35,MATCH(demand!AD$1,Overzicht!$B$2:$B$35,0),4),INDEX(Verdeelsleutels_percentage!$A:$AB,MATCH(demand!$C353,Verdeelsleutels_percentage!$C:$C,0),MATCH(INDEX(Overzicht!$B$1:$F$35,MATCH(demand!AD$1,Overzicht!$B:$B,0),5),Verdeelsleutels_percentage!$1:$1,0)))</f>
        <v>0</v>
      </c>
      <c r="AE353">
        <f>PRODUCT(INDEX(Overzicht!$B$2:$E$35,MATCH(demand!AE$1,Overzicht!$B$2:$B$35,0),4),INDEX(Verdeelsleutels_percentage!$A:$AB,MATCH(demand!$C353,Verdeelsleutels_percentage!$C:$C,0),MATCH(INDEX(Overzicht!$B$1:$F$35,MATCH(demand!AE$1,Overzicht!$B:$B,0),5),Verdeelsleutels_percentage!$1:$1,0)))</f>
        <v>0</v>
      </c>
      <c r="AF353">
        <f>PRODUCT(INDEX(Overzicht!$B$2:$E$35,MATCH(demand!AF$1,Overzicht!$B$2:$B$35,0),4),INDEX(Verdeelsleutels_percentage!$A:$AB,MATCH(demand!$C353,Verdeelsleutels_percentage!$C:$C,0),MATCH(INDEX(Overzicht!$B$1:$F$35,MATCH(demand!AF$1,Overzicht!$B:$B,0),5),Verdeelsleutels_percentage!$1:$1,0)))</f>
        <v>0</v>
      </c>
      <c r="AG353">
        <f>PRODUCT(INDEX(Overzicht!$B$2:$E$35,MATCH(demand!AG$1,Overzicht!$B$2:$B$35,0),4),INDEX(Verdeelsleutels_percentage!$A:$AB,MATCH(demand!$C353,Verdeelsleutels_percentage!$C:$C,0),MATCH(INDEX(Overzicht!$B$1:$F$35,MATCH(demand!AG$1,Overzicht!$B:$B,0),5),Verdeelsleutels_percentage!$1:$1,0)))</f>
        <v>0</v>
      </c>
      <c r="AH353">
        <f>PRODUCT(INDEX(Overzicht!$B$2:$E$35,MATCH(demand!AH$1,Overzicht!$B$2:$B$35,0),4),INDEX(Verdeelsleutels_percentage!$A:$AB,MATCH(demand!$C353,Verdeelsleutels_percentage!$C:$C,0),MATCH(INDEX(Overzicht!$B$1:$F$35,MATCH(demand!AH$1,Overzicht!$B:$B,0),5),Verdeelsleutels_percentage!$1:$1,0)))</f>
        <v>5.5468880306325089E-4</v>
      </c>
      <c r="AI353">
        <f>PRODUCT(INDEX(Overzicht!$B$2:$E$35,MATCH(demand!AI$1,Overzicht!$B$2:$B$35,0),4),INDEX(Verdeelsleutels_percentage!$A:$AB,MATCH(demand!$C353,Verdeelsleutels_percentage!$C:$C,0),MATCH(INDEX(Overzicht!$B$1:$F$35,MATCH(demand!AI$1,Overzicht!$B:$B,0),5),Verdeelsleutels_percentage!$1:$1,0)))</f>
        <v>8.533673893280783E-5</v>
      </c>
      <c r="AJ353">
        <f>PRODUCT(INDEX(Overzicht!$B$2:$E$35,MATCH(demand!AJ$1,Overzicht!$B$2:$B$35,0),4),INDEX(Verdeelsleutels_percentage!$A:$AB,MATCH(demand!$C353,Verdeelsleutels_percentage!$C:$C,0),MATCH(INDEX(Overzicht!$B$1:$F$35,MATCH(demand!AJ$1,Overzicht!$B:$B,0),5),Verdeelsleutels_percentage!$1:$1,0)))</f>
        <v>0</v>
      </c>
      <c r="AK353">
        <f>PRODUCT(INDEX(Overzicht!$B$2:$E$35,MATCH(demand!AK$1,Overzicht!$B$2:$B$35,0),4),INDEX(Verdeelsleutels_percentage!$A:$AB,MATCH(demand!$C353,Verdeelsleutels_percentage!$C:$C,0),MATCH(INDEX(Overzicht!$B$1:$F$35,MATCH(demand!AK$1,Overzicht!$B:$B,0),5),Verdeelsleutels_percentage!$1:$1,0)))</f>
        <v>2.169464551399035E-4</v>
      </c>
      <c r="AL353">
        <f>PRODUCT(INDEX(Overzicht!$B$2:$E$35,MATCH(demand!AL$1,Overzicht!$B$2:$B$35,0),4),INDEX(Verdeelsleutels_percentage!$A:$AB,MATCH(demand!$C353,Verdeelsleutels_percentage!$C:$C,0),MATCH(INDEX(Overzicht!$B$1:$F$35,MATCH(demand!AL$1,Overzicht!$B:$B,0),5),Verdeelsleutels_percentage!$1:$1,0)))</f>
        <v>2.7813648094859424E-3</v>
      </c>
      <c r="AM353">
        <f>PRODUCT(INDEX(Overzicht!$B$2:$E$35,MATCH(demand!AM$1,Overzicht!$B$2:$B$35,0),4),INDEX(Verdeelsleutels_percentage!$A:$AB,MATCH(demand!$C353,Verdeelsleutels_percentage!$C:$C,0),MATCH(INDEX(Overzicht!$B$1:$F$35,MATCH(demand!AM$1,Overzicht!$B:$B,0),5),Verdeelsleutels_percentage!$1:$1,0)))</f>
        <v>5.5627296189718848E-3</v>
      </c>
      <c r="AN353">
        <f>PRODUCT(INDEX(Overzicht!$B$2:$E$35,MATCH(demand!AN$1,Overzicht!$B$2:$B$35,0),4),INDEX(Verdeelsleutels_percentage!$A:$AB,MATCH(demand!$C353,Verdeelsleutels_percentage!$C:$C,0),MATCH(INDEX(Overzicht!$B$1:$F$35,MATCH(demand!AN$1,Overzicht!$B:$B,0),5),Verdeelsleutels_percentage!$1:$1,0)))</f>
        <v>2.7813648094859424E-3</v>
      </c>
      <c r="AO353">
        <f>PRODUCT(INDEX(Overzicht!$B$2:$E$35,MATCH(demand!AO$1,Overzicht!$B$2:$B$35,0),4),INDEX(Verdeelsleutels_percentage!$A:$AB,MATCH(demand!$C353,Verdeelsleutels_percentage!$C:$C,0),MATCH(INDEX(Overzicht!$B$1:$F$35,MATCH(demand!AO$1,Overzicht!$B:$B,0),5),Verdeelsleutels_percentage!$1:$1,0)))</f>
        <v>9.7347768332007988E-3</v>
      </c>
    </row>
    <row r="354" spans="2:41">
      <c r="B354" t="str">
        <f>INDEX('ETLocal datasets'!B:C,MATCH(C354,'ETLocal datasets'!C:C,0),1)</f>
        <v>GM1742</v>
      </c>
      <c r="C354" t="str">
        <f>'ETLocal datasets'!C337</f>
        <v>Rijssen-Holten</v>
      </c>
      <c r="D354">
        <f t="shared" si="26"/>
        <v>3.563426720055389E-2</v>
      </c>
      <c r="E354">
        <f t="shared" si="27"/>
        <v>0.1150875372881219</v>
      </c>
      <c r="F354">
        <f t="shared" si="28"/>
        <v>2.3269656697486304E-2</v>
      </c>
      <c r="G354">
        <f t="shared" si="29"/>
        <v>4.7869008063400401E-2</v>
      </c>
      <c r="H354">
        <f>PRODUCT(INDEX(Overzicht!$B$2:$E$35,MATCH(demand!H$1,Overzicht!$B$2:$B$35,0),4),INDEX(Verdeelsleutels_percentage!$A:$AB,MATCH(demand!$C354,Verdeelsleutels_percentage!$C:$C,0),MATCH(INDEX(Overzicht!$B$1:$F$35,MATCH(demand!H$1,Overzicht!$B:$B,0),5),Verdeelsleutels_percentage!$1:$1,0)))</f>
        <v>2.3269656697486304E-2</v>
      </c>
      <c r="I354">
        <f>PRODUCT(INDEX(Overzicht!$B$2:$E$35,MATCH(demand!I$1,Overzicht!$B$2:$B$35,0),4),INDEX(Verdeelsleutels_percentage!$A:$AB,MATCH(demand!$C354,Verdeelsleutels_percentage!$C:$C,0),MATCH(INDEX(Overzicht!$B$1:$F$35,MATCH(demand!I$1,Overzicht!$B:$B,0),5),Verdeelsleutels_percentage!$1:$1,0)))</f>
        <v>7.0941129231976612E-3</v>
      </c>
      <c r="J354">
        <f>PRODUCT(INDEX(Overzicht!$B$2:$E$35,MATCH(demand!J$1,Overzicht!$B$2:$B$35,0),4),INDEX(Verdeelsleutels_percentage!$A:$AB,MATCH(demand!$C354,Verdeelsleutels_percentage!$C:$C,0),MATCH(INDEX(Overzicht!$B$1:$F$35,MATCH(demand!J$1,Overzicht!$B:$B,0),5),Verdeelsleutels_percentage!$1:$1,0)))</f>
        <v>5.3187786737111551E-3</v>
      </c>
      <c r="K354">
        <f>PRODUCT(INDEX(Overzicht!$B$2:$E$35,MATCH(demand!K$1,Overzicht!$B$2:$B$35,0),4),INDEX(Verdeelsleutels_percentage!$A:$AB,MATCH(demand!$C354,Verdeelsleutels_percentage!$C:$C,0),MATCH(INDEX(Overzicht!$B$1:$F$35,MATCH(demand!K$1,Overzicht!$B:$B,0),5),Verdeelsleutels_percentage!$1:$1,0)))</f>
        <v>8.2764650770639388E-4</v>
      </c>
      <c r="L354">
        <f>PRODUCT(INDEX(Overzicht!$B$2:$E$35,MATCH(demand!L$1,Overzicht!$B$2:$B$35,0),4),INDEX(Verdeelsleutels_percentage!$A:$AB,MATCH(demand!$C354,Verdeelsleutels_percentage!$C:$C,0),MATCH(INDEX(Overzicht!$B$1:$F$35,MATCH(demand!L$1,Overzicht!$B:$B,0),5),Verdeelsleutels_percentage!$1:$1,0)))</f>
        <v>7.978168010566734E-3</v>
      </c>
      <c r="M354">
        <f>PRODUCT(INDEX(Overzicht!$B$2:$E$35,MATCH(demand!M$1,Overzicht!$B$2:$B$35,0),4),INDEX(Verdeelsleutels_percentage!$A:$AB,MATCH(demand!$C354,Verdeelsleutels_percentage!$C:$C,0),MATCH(INDEX(Overzicht!$B$1:$F$35,MATCH(demand!M$1,Overzicht!$B:$B,0),5),Verdeelsleutels_percentage!$1:$1,0)))</f>
        <v>1.0256400576399316E-2</v>
      </c>
      <c r="N354">
        <f>PRODUCT(INDEX(Overzicht!$B$2:$E$35,MATCH(demand!N$1,Overzicht!$B$2:$B$35,0),4),INDEX(Verdeelsleutels_percentage!$A:$AB,MATCH(demand!$C354,Verdeelsleutels_percentage!$C:$C,0),MATCH(INDEX(Overzicht!$B$1:$F$35,MATCH(demand!N$1,Overzicht!$B:$B,0),5),Verdeelsleutels_percentage!$1:$1,0)))</f>
        <v>2.0762522798410291E-2</v>
      </c>
      <c r="O354">
        <f>PRODUCT(INDEX(Overzicht!$B$2:$E$35,MATCH(demand!O$1,Overzicht!$B$2:$B$35,0),4),INDEX(Verdeelsleutels_percentage!$A:$AB,MATCH(demand!$C354,Verdeelsleutels_percentage!$C:$C,0),MATCH(INDEX(Overzicht!$B$1:$F$35,MATCH(demand!O$1,Overzicht!$B:$B,0),5),Verdeelsleutels_percentage!$1:$1,0)))</f>
        <v>0</v>
      </c>
      <c r="P354">
        <f>PRODUCT(INDEX(Overzicht!$B$2:$E$35,MATCH(demand!P$1,Overzicht!$B$2:$B$35,0),4),INDEX(Verdeelsleutels_percentage!$A:$AB,MATCH(demand!$C354,Verdeelsleutels_percentage!$C:$C,0),MATCH(INDEX(Overzicht!$B$1:$F$35,MATCH(demand!P$1,Overzicht!$B:$B,0),5),Verdeelsleutels_percentage!$1:$1,0)))</f>
        <v>2.8695177260864435E-4</v>
      </c>
      <c r="Q354">
        <f>PRODUCT(INDEX(Overzicht!$B$2:$E$35,MATCH(demand!Q$1,Overzicht!$B$2:$B$35,0),4),INDEX(Verdeelsleutels_percentage!$A:$AB,MATCH(demand!$C354,Verdeelsleutels_percentage!$C:$C,0),MATCH(INDEX(Overzicht!$B$1:$F$35,MATCH(demand!Q$1,Overzicht!$B:$B,0),5),Verdeelsleutels_percentage!$1:$1,0)))</f>
        <v>7.8950620937899962E-3</v>
      </c>
      <c r="R354">
        <f>PRODUCT(INDEX(Overzicht!$B$2:$E$35,MATCH(demand!R$1,Overzicht!$B$2:$B$35,0),4),INDEX(Verdeelsleutels_percentage!$A:$AB,MATCH(demand!$C354,Verdeelsleutels_percentage!$C:$C,0),MATCH(INDEX(Overzicht!$B$1:$F$35,MATCH(demand!R$1,Overzicht!$B:$B,0),5),Verdeelsleutels_percentage!$1:$1,0)))</f>
        <v>1.4128005852045255E-3</v>
      </c>
      <c r="S354">
        <f>PRODUCT(INDEX(Overzicht!$B$2:$E$35,MATCH(demand!S$1,Overzicht!$B$2:$B$35,0),4),INDEX(Verdeelsleutels_percentage!$A:$AB,MATCH(demand!$C354,Verdeelsleutels_percentage!$C:$C,0),MATCH(INDEX(Overzicht!$B$1:$F$35,MATCH(demand!S$1,Overzicht!$B:$B,0),5),Verdeelsleutels_percentage!$1:$1,0)))</f>
        <v>1.085917312549361E-2</v>
      </c>
      <c r="T354">
        <f>PRODUCT(INDEX(Overzicht!$B$2:$E$35,MATCH(demand!T$1,Overzicht!$B$2:$B$35,0),4),INDEX(Verdeelsleutels_percentage!$A:$AB,MATCH(demand!$C354,Verdeelsleutels_percentage!$C:$C,0),MATCH(INDEX(Overzicht!$B$1:$F$35,MATCH(demand!T$1,Overzicht!$B:$B,0),5),Verdeelsleutels_percentage!$1:$1,0)))</f>
        <v>8.8646311228519261E-3</v>
      </c>
      <c r="U354">
        <f>PRODUCT(INDEX(Overzicht!$B$2:$E$35,MATCH(demand!U$1,Overzicht!$B$2:$B$35,0),4),INDEX(Verdeelsleutels_percentage!$A:$AB,MATCH(demand!$C354,Verdeelsleutels_percentage!$C:$C,0),MATCH(INDEX(Overzicht!$B$1:$F$35,MATCH(demand!U$1,Overzicht!$B:$B,0),5),Verdeelsleutels_percentage!$1:$1,0)))</f>
        <v>2.7701972258912268E-2</v>
      </c>
      <c r="V354">
        <f>PRODUCT(INDEX(Overzicht!$B$2:$E$35,MATCH(demand!V$1,Overzicht!$B$2:$B$35,0),4),INDEX(Verdeelsleutels_percentage!$A:$AB,MATCH(demand!$C354,Verdeelsleutels_percentage!$C:$C,0),MATCH(INDEX(Overzicht!$B$1:$F$35,MATCH(demand!V$1,Overzicht!$B:$B,0),5),Verdeelsleutels_percentage!$1:$1,0)))</f>
        <v>2.43777355878428E-3</v>
      </c>
      <c r="W354">
        <f>PRODUCT(INDEX(Overzicht!$B$2:$E$35,MATCH(demand!W$1,Overzicht!$B$2:$B$35,0),4),INDEX(Verdeelsleutels_percentage!$A:$AB,MATCH(demand!$C354,Verdeelsleutels_percentage!$C:$C,0),MATCH(INDEX(Overzicht!$B$1:$F$35,MATCH(demand!W$1,Overzicht!$B:$B,0),5),Verdeelsleutels_percentage!$1:$1,0)))</f>
        <v>2.6593893368555777E-2</v>
      </c>
      <c r="X354">
        <f>PRODUCT(INDEX(Overzicht!$B$2:$E$35,MATCH(demand!X$1,Overzicht!$B$2:$B$35,0),4),INDEX(Verdeelsleutels_percentage!$A:$AB,MATCH(demand!$C354,Verdeelsleutels_percentage!$C:$C,0),MATCH(INDEX(Overzicht!$B$1:$F$35,MATCH(demand!X$1,Overzicht!$B:$B,0),5),Verdeelsleutels_percentage!$1:$1,0)))</f>
        <v>1.2214961760482902E-2</v>
      </c>
      <c r="Y354">
        <f>PRODUCT(INDEX(Overzicht!$B$2:$E$35,MATCH(demand!Y$1,Overzicht!$B$2:$B$35,0),4),INDEX(Verdeelsleutels_percentage!$A:$AB,MATCH(demand!$C354,Verdeelsleutels_percentage!$C:$C,0),MATCH(INDEX(Overzicht!$B$1:$F$35,MATCH(demand!Y$1,Overzicht!$B:$B,0),5),Verdeelsleutels_percentage!$1:$1,0)))</f>
        <v>2.0442920212116615E-6</v>
      </c>
      <c r="Z354">
        <f>PRODUCT(INDEX(Overzicht!$B$2:$E$35,MATCH(demand!Z$1,Overzicht!$B$2:$B$35,0),4),INDEX(Verdeelsleutels_percentage!$A:$AB,MATCH(demand!$C354,Verdeelsleutels_percentage!$C:$C,0),MATCH(INDEX(Overzicht!$B$1:$F$35,MATCH(demand!Z$1,Overzicht!$B:$B,0),5),Verdeelsleutels_percentage!$1:$1,0)))</f>
        <v>0</v>
      </c>
      <c r="AA354">
        <f>PRODUCT(INDEX(Overzicht!$B$2:$E$35,MATCH(demand!AA$1,Overzicht!$B$2:$B$35,0),4),INDEX(Verdeelsleutels_percentage!$A:$AB,MATCH(demand!$C354,Verdeelsleutels_percentage!$C:$C,0),MATCH(INDEX(Overzicht!$B$1:$F$35,MATCH(demand!AA$1,Overzicht!$B:$B,0),5),Verdeelsleutels_percentage!$1:$1,0)))</f>
        <v>4.7819696402611973E-5</v>
      </c>
      <c r="AB354">
        <f>PRODUCT(INDEX(Overzicht!$B$2:$E$35,MATCH(demand!AB$1,Overzicht!$B$2:$B$35,0),4),INDEX(Verdeelsleutels_percentage!$A:$AB,MATCH(demand!$C354,Verdeelsleutels_percentage!$C:$C,0),MATCH(INDEX(Overzicht!$B$1:$F$35,MATCH(demand!AB$1,Overzicht!$B:$B,0),5),Verdeelsleutels_percentage!$1:$1,0)))</f>
        <v>1.1809858641749528E-2</v>
      </c>
      <c r="AC354">
        <f>PRODUCT(INDEX(Overzicht!$B$2:$E$35,MATCH(demand!AC$1,Overzicht!$B$2:$B$35,0),4),INDEX(Verdeelsleutels_percentage!$A:$AB,MATCH(demand!$C354,Verdeelsleutels_percentage!$C:$C,0),MATCH(INDEX(Overzicht!$B$1:$F$35,MATCH(demand!AC$1,Overzicht!$B:$B,0),5),Verdeelsleutels_percentage!$1:$1,0)))</f>
        <v>1.9208580147022465E-3</v>
      </c>
      <c r="AD354">
        <f>PRODUCT(INDEX(Overzicht!$B$2:$E$35,MATCH(demand!AD$1,Overzicht!$B$2:$B$35,0),4),INDEX(Verdeelsleutels_percentage!$A:$AB,MATCH(demand!$C354,Verdeelsleutels_percentage!$C:$C,0),MATCH(INDEX(Overzicht!$B$1:$F$35,MATCH(demand!AD$1,Overzicht!$B:$B,0),5),Verdeelsleutels_percentage!$1:$1,0)))</f>
        <v>0</v>
      </c>
      <c r="AE354">
        <f>PRODUCT(INDEX(Overzicht!$B$2:$E$35,MATCH(demand!AE$1,Overzicht!$B$2:$B$35,0),4),INDEX(Verdeelsleutels_percentage!$A:$AB,MATCH(demand!$C354,Verdeelsleutels_percentage!$C:$C,0),MATCH(INDEX(Overzicht!$B$1:$F$35,MATCH(demand!AE$1,Overzicht!$B:$B,0),5),Verdeelsleutels_percentage!$1:$1,0)))</f>
        <v>0</v>
      </c>
      <c r="AF354">
        <f>PRODUCT(INDEX(Overzicht!$B$2:$E$35,MATCH(demand!AF$1,Overzicht!$B$2:$B$35,0),4),INDEX(Verdeelsleutels_percentage!$A:$AB,MATCH(demand!$C354,Verdeelsleutels_percentage!$C:$C,0),MATCH(INDEX(Overzicht!$B$1:$F$35,MATCH(demand!AF$1,Overzicht!$B:$B,0),5),Verdeelsleutels_percentage!$1:$1,0)))</f>
        <v>0</v>
      </c>
      <c r="AG354">
        <f>PRODUCT(INDEX(Overzicht!$B$2:$E$35,MATCH(demand!AG$1,Overzicht!$B$2:$B$35,0),4),INDEX(Verdeelsleutels_percentage!$A:$AB,MATCH(demand!$C354,Verdeelsleutels_percentage!$C:$C,0),MATCH(INDEX(Overzicht!$B$1:$F$35,MATCH(demand!AG$1,Overzicht!$B:$B,0),5),Verdeelsleutels_percentage!$1:$1,0)))</f>
        <v>0</v>
      </c>
      <c r="AH354">
        <f>PRODUCT(INDEX(Overzicht!$B$2:$E$35,MATCH(demand!AH$1,Overzicht!$B$2:$B$35,0),4),INDEX(Verdeelsleutels_percentage!$A:$AB,MATCH(demand!$C354,Verdeelsleutels_percentage!$C:$C,0),MATCH(INDEX(Overzicht!$B$1:$F$35,MATCH(demand!AH$1,Overzicht!$B:$B,0),5),Verdeelsleutels_percentage!$1:$1,0)))</f>
        <v>6.216560532339556E-4</v>
      </c>
      <c r="AI354">
        <f>PRODUCT(INDEX(Overzicht!$B$2:$E$35,MATCH(demand!AI$1,Overzicht!$B$2:$B$35,0),4),INDEX(Verdeelsleutels_percentage!$A:$AB,MATCH(demand!$C354,Verdeelsleutels_percentage!$C:$C,0),MATCH(INDEX(Overzicht!$B$1:$F$35,MATCH(demand!AI$1,Overzicht!$B:$B,0),5),Verdeelsleutels_percentage!$1:$1,0)))</f>
        <v>9.5639392805223946E-5</v>
      </c>
      <c r="AJ354">
        <f>PRODUCT(INDEX(Overzicht!$B$2:$E$35,MATCH(demand!AJ$1,Overzicht!$B$2:$B$35,0),4),INDEX(Verdeelsleutels_percentage!$A:$AB,MATCH(demand!$C354,Verdeelsleutels_percentage!$C:$C,0),MATCH(INDEX(Overzicht!$B$1:$F$35,MATCH(demand!AJ$1,Overzicht!$B:$B,0),5),Verdeelsleutels_percentage!$1:$1,0)))</f>
        <v>0</v>
      </c>
      <c r="AK354">
        <f>PRODUCT(INDEX(Overzicht!$B$2:$E$35,MATCH(demand!AK$1,Overzicht!$B$2:$B$35,0),4),INDEX(Verdeelsleutels_percentage!$A:$AB,MATCH(demand!$C354,Verdeelsleutels_percentage!$C:$C,0),MATCH(INDEX(Overzicht!$B$1:$F$35,MATCH(demand!AK$1,Overzicht!$B:$B,0),5),Verdeelsleutels_percentage!$1:$1,0)))</f>
        <v>3.4572061379122514E-4</v>
      </c>
      <c r="AL354">
        <f>PRODUCT(INDEX(Overzicht!$B$2:$E$35,MATCH(demand!AL$1,Overzicht!$B$2:$B$35,0),4),INDEX(Verdeelsleutels_percentage!$A:$AB,MATCH(demand!$C354,Verdeelsleutels_percentage!$C:$C,0),MATCH(INDEX(Overzicht!$B$1:$F$35,MATCH(demand!AL$1,Overzicht!$B:$B,0),5),Verdeelsleutels_percentage!$1:$1,0)))</f>
        <v>4.4323155614259631E-3</v>
      </c>
      <c r="AM354">
        <f>PRODUCT(INDEX(Overzicht!$B$2:$E$35,MATCH(demand!AM$1,Overzicht!$B$2:$B$35,0),4),INDEX(Verdeelsleutels_percentage!$A:$AB,MATCH(demand!$C354,Verdeelsleutels_percentage!$C:$C,0),MATCH(INDEX(Overzicht!$B$1:$F$35,MATCH(demand!AM$1,Overzicht!$B:$B,0),5),Verdeelsleutels_percentage!$1:$1,0)))</f>
        <v>8.8646311228519261E-3</v>
      </c>
      <c r="AN354">
        <f>PRODUCT(INDEX(Overzicht!$B$2:$E$35,MATCH(demand!AN$1,Overzicht!$B$2:$B$35,0),4),INDEX(Verdeelsleutels_percentage!$A:$AB,MATCH(demand!$C354,Verdeelsleutels_percentage!$C:$C,0),MATCH(INDEX(Overzicht!$B$1:$F$35,MATCH(demand!AN$1,Overzicht!$B:$B,0),5),Verdeelsleutels_percentage!$1:$1,0)))</f>
        <v>4.4323155614259631E-3</v>
      </c>
      <c r="AO354">
        <f>PRODUCT(INDEX(Overzicht!$B$2:$E$35,MATCH(demand!AO$1,Overzicht!$B$2:$B$35,0),4),INDEX(Verdeelsleutels_percentage!$A:$AB,MATCH(demand!$C354,Verdeelsleutels_percentage!$C:$C,0),MATCH(INDEX(Overzicht!$B$1:$F$35,MATCH(demand!AO$1,Overzicht!$B:$B,0),5),Verdeelsleutels_percentage!$1:$1,0)))</f>
        <v>1.551310446499087E-2</v>
      </c>
    </row>
    <row r="355" spans="2:41">
      <c r="B355" t="str">
        <f>INDEX('ETLocal datasets'!B:C,MATCH(C355,'ETLocal datasets'!C:C,0),1)</f>
        <v>GM1771</v>
      </c>
      <c r="C355" t="str">
        <f>'ETLocal datasets'!C338</f>
        <v>Geldrop-Mierlo</v>
      </c>
      <c r="D355">
        <f t="shared" si="26"/>
        <v>2.0145798378219056E-2</v>
      </c>
      <c r="E355">
        <f t="shared" si="27"/>
        <v>8.9147011381304306E-2</v>
      </c>
      <c r="F355">
        <f t="shared" si="28"/>
        <v>2.4056450572766844E-2</v>
      </c>
      <c r="G355">
        <f t="shared" si="29"/>
        <v>4.9487555463977512E-2</v>
      </c>
      <c r="H355">
        <f>PRODUCT(INDEX(Overzicht!$B$2:$E$35,MATCH(demand!H$1,Overzicht!$B$2:$B$35,0),4),INDEX(Verdeelsleutels_percentage!$A:$AB,MATCH(demand!$C355,Verdeelsleutels_percentage!$C:$C,0),MATCH(INDEX(Overzicht!$B$1:$F$35,MATCH(demand!H$1,Overzicht!$B:$B,0),5),Verdeelsleutels_percentage!$1:$1,0)))</f>
        <v>2.4056450572766844E-2</v>
      </c>
      <c r="I355">
        <f>PRODUCT(INDEX(Overzicht!$B$2:$E$35,MATCH(demand!I$1,Overzicht!$B$2:$B$35,0),4),INDEX(Verdeelsleutels_percentage!$A:$AB,MATCH(demand!$C355,Verdeelsleutels_percentage!$C:$C,0),MATCH(INDEX(Overzicht!$B$1:$F$35,MATCH(demand!I$1,Overzicht!$B:$B,0),5),Verdeelsleutels_percentage!$1:$1,0)))</f>
        <v>1.877781181597427E-3</v>
      </c>
      <c r="J355">
        <f>PRODUCT(INDEX(Overzicht!$B$2:$E$35,MATCH(demand!J$1,Overzicht!$B$2:$B$35,0),4),INDEX(Verdeelsleutels_percentage!$A:$AB,MATCH(demand!$C355,Verdeelsleutels_percentage!$C:$C,0),MATCH(INDEX(Overzicht!$B$1:$F$35,MATCH(demand!J$1,Overzicht!$B:$B,0),5),Verdeelsleutels_percentage!$1:$1,0)))</f>
        <v>5.4986172737752784E-3</v>
      </c>
      <c r="K355">
        <f>PRODUCT(INDEX(Overzicht!$B$2:$E$35,MATCH(demand!K$1,Overzicht!$B$2:$B$35,0),4),INDEX(Verdeelsleutels_percentage!$A:$AB,MATCH(demand!$C355,Verdeelsleutels_percentage!$C:$C,0),MATCH(INDEX(Overzicht!$B$1:$F$35,MATCH(demand!K$1,Overzicht!$B:$B,0),5),Verdeelsleutels_percentage!$1:$1,0)))</f>
        <v>2.1907447118636649E-4</v>
      </c>
      <c r="L355">
        <f>PRODUCT(INDEX(Overzicht!$B$2:$E$35,MATCH(demand!L$1,Overzicht!$B$2:$B$35,0),4),INDEX(Verdeelsleutels_percentage!$A:$AB,MATCH(demand!$C355,Verdeelsleutels_percentage!$C:$C,0),MATCH(INDEX(Overzicht!$B$1:$F$35,MATCH(demand!L$1,Overzicht!$B:$B,0),5),Verdeelsleutels_percentage!$1:$1,0)))</f>
        <v>8.247925910662918E-3</v>
      </c>
      <c r="M355">
        <f>PRODUCT(INDEX(Overzicht!$B$2:$E$35,MATCH(demand!M$1,Overzicht!$B$2:$B$35,0),4),INDEX(Verdeelsleutels_percentage!$A:$AB,MATCH(demand!$C355,Verdeelsleutels_percentage!$C:$C,0),MATCH(INDEX(Overzicht!$B$1:$F$35,MATCH(demand!M$1,Overzicht!$B:$B,0),5),Verdeelsleutels_percentage!$1:$1,0)))</f>
        <v>2.061781366336655E-3</v>
      </c>
      <c r="N355">
        <f>PRODUCT(INDEX(Overzicht!$B$2:$E$35,MATCH(demand!N$1,Overzicht!$B$2:$B$35,0),4),INDEX(Verdeelsleutels_percentage!$A:$AB,MATCH(demand!$C355,Verdeelsleutels_percentage!$C:$C,0),MATCH(INDEX(Overzicht!$B$1:$F$35,MATCH(demand!N$1,Overzicht!$B:$B,0),5),Verdeelsleutels_percentage!$1:$1,0)))</f>
        <v>4.237702741071778E-3</v>
      </c>
      <c r="O355">
        <f>PRODUCT(INDEX(Overzicht!$B$2:$E$35,MATCH(demand!O$1,Overzicht!$B$2:$B$35,0),4),INDEX(Verdeelsleutels_percentage!$A:$AB,MATCH(demand!$C355,Verdeelsleutels_percentage!$C:$C,0),MATCH(INDEX(Overzicht!$B$1:$F$35,MATCH(demand!O$1,Overzicht!$B:$B,0),5),Verdeelsleutels_percentage!$1:$1,0)))</f>
        <v>0</v>
      </c>
      <c r="P355">
        <f>PRODUCT(INDEX(Overzicht!$B$2:$E$35,MATCH(demand!P$1,Overzicht!$B$2:$B$35,0),4),INDEX(Verdeelsleutels_percentage!$A:$AB,MATCH(demand!$C355,Verdeelsleutels_percentage!$C:$C,0),MATCH(INDEX(Overzicht!$B$1:$F$35,MATCH(demand!P$1,Overzicht!$B:$B,0),5),Verdeelsleutels_percentage!$1:$1,0)))</f>
        <v>0</v>
      </c>
      <c r="Q355">
        <f>PRODUCT(INDEX(Overzicht!$B$2:$E$35,MATCH(demand!Q$1,Overzicht!$B$2:$B$35,0),4),INDEX(Verdeelsleutels_percentage!$A:$AB,MATCH(demand!$C355,Verdeelsleutels_percentage!$C:$C,0),MATCH(INDEX(Overzicht!$B$1:$F$35,MATCH(demand!Q$1,Overzicht!$B:$B,0),5),Verdeelsleutels_percentage!$1:$1,0)))</f>
        <v>8.1620100157601804E-3</v>
      </c>
      <c r="R355">
        <f>PRODUCT(INDEX(Overzicht!$B$2:$E$35,MATCH(demand!R$1,Overzicht!$B$2:$B$35,0),4),INDEX(Verdeelsleutels_percentage!$A:$AB,MATCH(demand!$C355,Verdeelsleutels_percentage!$C:$C,0),MATCH(INDEX(Overzicht!$B$1:$F$35,MATCH(demand!R$1,Overzicht!$B:$B,0),5),Verdeelsleutels_percentage!$1:$1,0)))</f>
        <v>1.4605702133465583E-3</v>
      </c>
      <c r="S355">
        <f>PRODUCT(INDEX(Overzicht!$B$2:$E$35,MATCH(demand!S$1,Overzicht!$B$2:$B$35,0),4),INDEX(Verdeelsleutels_percentage!$A:$AB,MATCH(demand!$C355,Verdeelsleutels_percentage!$C:$C,0),MATCH(INDEX(Overzicht!$B$1:$F$35,MATCH(demand!S$1,Overzicht!$B:$B,0),5),Verdeelsleutels_percentage!$1:$1,0)))</f>
        <v>1.1226343600624529E-2</v>
      </c>
      <c r="T355">
        <f>PRODUCT(INDEX(Overzicht!$B$2:$E$35,MATCH(demand!T$1,Overzicht!$B$2:$B$35,0),4),INDEX(Verdeelsleutels_percentage!$A:$AB,MATCH(demand!$C355,Verdeelsleutels_percentage!$C:$C,0),MATCH(INDEX(Overzicht!$B$1:$F$35,MATCH(demand!T$1,Overzicht!$B:$B,0),5),Verdeelsleutels_percentage!$1:$1,0)))</f>
        <v>9.1643621229587982E-3</v>
      </c>
      <c r="U355">
        <f>PRODUCT(INDEX(Overzicht!$B$2:$E$35,MATCH(demand!U$1,Overzicht!$B$2:$B$35,0),4),INDEX(Verdeelsleutels_percentage!$A:$AB,MATCH(demand!$C355,Verdeelsleutels_percentage!$C:$C,0),MATCH(INDEX(Overzicht!$B$1:$F$35,MATCH(demand!U$1,Overzicht!$B:$B,0),5),Verdeelsleutels_percentage!$1:$1,0)))</f>
        <v>2.8638631634246244E-2</v>
      </c>
      <c r="V355">
        <f>PRODUCT(INDEX(Overzicht!$B$2:$E$35,MATCH(demand!V$1,Overzicht!$B$2:$B$35,0),4),INDEX(Verdeelsleutels_percentage!$A:$AB,MATCH(demand!$C355,Verdeelsleutels_percentage!$C:$C,0),MATCH(INDEX(Overzicht!$B$1:$F$35,MATCH(demand!V$1,Overzicht!$B:$B,0),5),Verdeelsleutels_percentage!$1:$1,0)))</f>
        <v>2.5201995838136696E-3</v>
      </c>
      <c r="W355">
        <f>PRODUCT(INDEX(Overzicht!$B$2:$E$35,MATCH(demand!W$1,Overzicht!$B$2:$B$35,0),4),INDEX(Verdeelsleutels_percentage!$A:$AB,MATCH(demand!$C355,Verdeelsleutels_percentage!$C:$C,0),MATCH(INDEX(Overzicht!$B$1:$F$35,MATCH(demand!W$1,Overzicht!$B:$B,0),5),Verdeelsleutels_percentage!$1:$1,0)))</f>
        <v>2.7493086368876395E-2</v>
      </c>
      <c r="X355">
        <f>PRODUCT(INDEX(Overzicht!$B$2:$E$35,MATCH(demand!X$1,Overzicht!$B$2:$B$35,0),4),INDEX(Verdeelsleutels_percentage!$A:$AB,MATCH(demand!$C355,Verdeelsleutels_percentage!$C:$C,0),MATCH(INDEX(Overzicht!$B$1:$F$35,MATCH(demand!X$1,Overzicht!$B:$B,0),5),Verdeelsleutels_percentage!$1:$1,0)))</f>
        <v>3.7079145544583465E-3</v>
      </c>
      <c r="Y355">
        <f>PRODUCT(INDEX(Overzicht!$B$2:$E$35,MATCH(demand!Y$1,Overzicht!$B$2:$B$35,0),4),INDEX(Verdeelsleutels_percentage!$A:$AB,MATCH(demand!$C355,Verdeelsleutels_percentage!$C:$C,0),MATCH(INDEX(Overzicht!$B$1:$F$35,MATCH(demand!Y$1,Overzicht!$B:$B,0),5),Verdeelsleutels_percentage!$1:$1,0)))</f>
        <v>3.9761804788855963E-7</v>
      </c>
      <c r="Z355">
        <f>PRODUCT(INDEX(Overzicht!$B$2:$E$35,MATCH(demand!Z$1,Overzicht!$B$2:$B$35,0),4),INDEX(Verdeelsleutels_percentage!$A:$AB,MATCH(demand!$C355,Verdeelsleutels_percentage!$C:$C,0),MATCH(INDEX(Overzicht!$B$1:$F$35,MATCH(demand!Z$1,Overzicht!$B:$B,0),5),Verdeelsleutels_percentage!$1:$1,0)))</f>
        <v>0</v>
      </c>
      <c r="AA355">
        <f>PRODUCT(INDEX(Overzicht!$B$2:$E$35,MATCH(demand!AA$1,Overzicht!$B$2:$B$35,0),4),INDEX(Verdeelsleutels_percentage!$A:$AB,MATCH(demand!$C355,Verdeelsleutels_percentage!$C:$C,0),MATCH(INDEX(Overzicht!$B$1:$F$35,MATCH(demand!AA$1,Overzicht!$B:$B,0),5),Verdeelsleutels_percentage!$1:$1,0)))</f>
        <v>9.301006968153442E-6</v>
      </c>
      <c r="AB355">
        <f>PRODUCT(INDEX(Overzicht!$B$2:$E$35,MATCH(demand!AB$1,Overzicht!$B$2:$B$35,0),4),INDEX(Verdeelsleutels_percentage!$A:$AB,MATCH(demand!$C355,Verdeelsleutels_percentage!$C:$C,0),MATCH(INDEX(Overzicht!$B$1:$F$35,MATCH(demand!AB$1,Overzicht!$B:$B,0),5),Verdeelsleutels_percentage!$1:$1,0)))</f>
        <v>8.6463316057258949E-3</v>
      </c>
      <c r="AC355">
        <f>PRODUCT(INDEX(Overzicht!$B$2:$E$35,MATCH(demand!AC$1,Overzicht!$B$2:$B$35,0),4),INDEX(Verdeelsleutels_percentage!$A:$AB,MATCH(demand!$C355,Verdeelsleutels_percentage!$C:$C,0),MATCH(INDEX(Overzicht!$B$1:$F$35,MATCH(demand!AC$1,Overzicht!$B:$B,0),5),Verdeelsleutels_percentage!$1:$1,0)))</f>
        <v>7.4505076563059877E-4</v>
      </c>
      <c r="AD355">
        <f>PRODUCT(INDEX(Overzicht!$B$2:$E$35,MATCH(demand!AD$1,Overzicht!$B$2:$B$35,0),4),INDEX(Verdeelsleutels_percentage!$A:$AB,MATCH(demand!$C355,Verdeelsleutels_percentage!$C:$C,0),MATCH(INDEX(Overzicht!$B$1:$F$35,MATCH(demand!AD$1,Overzicht!$B:$B,0),5),Verdeelsleutels_percentage!$1:$1,0)))</f>
        <v>0</v>
      </c>
      <c r="AE355">
        <f>PRODUCT(INDEX(Overzicht!$B$2:$E$35,MATCH(demand!AE$1,Overzicht!$B$2:$B$35,0),4),INDEX(Verdeelsleutels_percentage!$A:$AB,MATCH(demand!$C355,Verdeelsleutels_percentage!$C:$C,0),MATCH(INDEX(Overzicht!$B$1:$F$35,MATCH(demand!AE$1,Overzicht!$B:$B,0),5),Verdeelsleutels_percentage!$1:$1,0)))</f>
        <v>0</v>
      </c>
      <c r="AF355">
        <f>PRODUCT(INDEX(Overzicht!$B$2:$E$35,MATCH(demand!AF$1,Overzicht!$B$2:$B$35,0),4),INDEX(Verdeelsleutels_percentage!$A:$AB,MATCH(demand!$C355,Verdeelsleutels_percentage!$C:$C,0),MATCH(INDEX(Overzicht!$B$1:$F$35,MATCH(demand!AF$1,Overzicht!$B:$B,0),5),Verdeelsleutels_percentage!$1:$1,0)))</f>
        <v>0</v>
      </c>
      <c r="AG355">
        <f>PRODUCT(INDEX(Overzicht!$B$2:$E$35,MATCH(demand!AG$1,Overzicht!$B$2:$B$35,0),4),INDEX(Verdeelsleutels_percentage!$A:$AB,MATCH(demand!$C355,Verdeelsleutels_percentage!$C:$C,0),MATCH(INDEX(Overzicht!$B$1:$F$35,MATCH(demand!AG$1,Overzicht!$B:$B,0),5),Verdeelsleutels_percentage!$1:$1,0)))</f>
        <v>0</v>
      </c>
      <c r="AH355">
        <f>PRODUCT(INDEX(Overzicht!$B$2:$E$35,MATCH(demand!AH$1,Overzicht!$B$2:$B$35,0),4),INDEX(Verdeelsleutels_percentage!$A:$AB,MATCH(demand!$C355,Verdeelsleutels_percentage!$C:$C,0),MATCH(INDEX(Overzicht!$B$1:$F$35,MATCH(demand!AH$1,Overzicht!$B:$B,0),5),Verdeelsleutels_percentage!$1:$1,0)))</f>
        <v>1.2091309058599475E-4</v>
      </c>
      <c r="AI355">
        <f>PRODUCT(INDEX(Overzicht!$B$2:$E$35,MATCH(demand!AI$1,Overzicht!$B$2:$B$35,0),4),INDEX(Verdeelsleutels_percentage!$A:$AB,MATCH(demand!$C355,Verdeelsleutels_percentage!$C:$C,0),MATCH(INDEX(Overzicht!$B$1:$F$35,MATCH(demand!AI$1,Overzicht!$B:$B,0),5),Verdeelsleutels_percentage!$1:$1,0)))</f>
        <v>1.8602013936306884E-5</v>
      </c>
      <c r="AJ355">
        <f>PRODUCT(INDEX(Overzicht!$B$2:$E$35,MATCH(demand!AJ$1,Overzicht!$B$2:$B$35,0),4),INDEX(Verdeelsleutels_percentage!$A:$AB,MATCH(demand!$C355,Verdeelsleutels_percentage!$C:$C,0),MATCH(INDEX(Overzicht!$B$1:$F$35,MATCH(demand!AJ$1,Overzicht!$B:$B,0),5),Verdeelsleutels_percentage!$1:$1,0)))</f>
        <v>0</v>
      </c>
      <c r="AK355">
        <f>PRODUCT(INDEX(Overzicht!$B$2:$E$35,MATCH(demand!AK$1,Overzicht!$B$2:$B$35,0),4),INDEX(Verdeelsleutels_percentage!$A:$AB,MATCH(demand!$C355,Verdeelsleutels_percentage!$C:$C,0),MATCH(INDEX(Overzicht!$B$1:$F$35,MATCH(demand!AK$1,Overzicht!$B:$B,0),5),Verdeelsleutels_percentage!$1:$1,0)))</f>
        <v>3.5741012279539311E-4</v>
      </c>
      <c r="AL355">
        <f>PRODUCT(INDEX(Overzicht!$B$2:$E$35,MATCH(demand!AL$1,Overzicht!$B$2:$B$35,0),4),INDEX(Verdeelsleutels_percentage!$A:$AB,MATCH(demand!$C355,Verdeelsleutels_percentage!$C:$C,0),MATCH(INDEX(Overzicht!$B$1:$F$35,MATCH(demand!AL$1,Overzicht!$B:$B,0),5),Verdeelsleutels_percentage!$1:$1,0)))</f>
        <v>4.5821810614793991E-3</v>
      </c>
      <c r="AM355">
        <f>PRODUCT(INDEX(Overzicht!$B$2:$E$35,MATCH(demand!AM$1,Overzicht!$B$2:$B$35,0),4),INDEX(Verdeelsleutels_percentage!$A:$AB,MATCH(demand!$C355,Verdeelsleutels_percentage!$C:$C,0),MATCH(INDEX(Overzicht!$B$1:$F$35,MATCH(demand!AM$1,Overzicht!$B:$B,0),5),Verdeelsleutels_percentage!$1:$1,0)))</f>
        <v>9.1643621229587982E-3</v>
      </c>
      <c r="AN355">
        <f>PRODUCT(INDEX(Overzicht!$B$2:$E$35,MATCH(demand!AN$1,Overzicht!$B$2:$B$35,0),4),INDEX(Verdeelsleutels_percentage!$A:$AB,MATCH(demand!$C355,Verdeelsleutels_percentage!$C:$C,0),MATCH(INDEX(Overzicht!$B$1:$F$35,MATCH(demand!AN$1,Overzicht!$B:$B,0),5),Verdeelsleutels_percentage!$1:$1,0)))</f>
        <v>4.5821810614793991E-3</v>
      </c>
      <c r="AO355">
        <f>PRODUCT(INDEX(Overzicht!$B$2:$E$35,MATCH(demand!AO$1,Overzicht!$B$2:$B$35,0),4),INDEX(Verdeelsleutels_percentage!$A:$AB,MATCH(demand!$C355,Verdeelsleutels_percentage!$C:$C,0),MATCH(INDEX(Overzicht!$B$1:$F$35,MATCH(demand!AO$1,Overzicht!$B:$B,0),5),Verdeelsleutels_percentage!$1:$1,0)))</f>
        <v>1.6037633715177899E-2</v>
      </c>
    </row>
    <row r="356" spans="2:41">
      <c r="B356" t="str">
        <f>INDEX('ETLocal datasets'!B:C,MATCH(C356,'ETLocal datasets'!C:C,0),1)</f>
        <v>GM1773</v>
      </c>
      <c r="C356" t="str">
        <f>'ETLocal datasets'!C339</f>
        <v>Olst-Wijhe</v>
      </c>
      <c r="D356">
        <f t="shared" si="26"/>
        <v>3.6067252217135762E-2</v>
      </c>
      <c r="E356">
        <f t="shared" si="27"/>
        <v>7.254497777173334E-2</v>
      </c>
      <c r="F356">
        <f t="shared" si="28"/>
        <v>1.0979268046482376E-2</v>
      </c>
      <c r="G356">
        <f t="shared" si="29"/>
        <v>2.2585922838478031E-2</v>
      </c>
      <c r="H356">
        <f>PRODUCT(INDEX(Overzicht!$B$2:$E$35,MATCH(demand!H$1,Overzicht!$B$2:$B$35,0),4),INDEX(Verdeelsleutels_percentage!$A:$AB,MATCH(demand!$C356,Verdeelsleutels_percentage!$C:$C,0),MATCH(INDEX(Overzicht!$B$1:$F$35,MATCH(demand!H$1,Overzicht!$B:$B,0),5),Verdeelsleutels_percentage!$1:$1,0)))</f>
        <v>1.0979268046482376E-2</v>
      </c>
      <c r="I356">
        <f>PRODUCT(INDEX(Overzicht!$B$2:$E$35,MATCH(demand!I$1,Overzicht!$B$2:$B$35,0),4),INDEX(Verdeelsleutels_percentage!$A:$AB,MATCH(demand!$C356,Verdeelsleutels_percentage!$C:$C,0),MATCH(INDEX(Overzicht!$B$1:$F$35,MATCH(demand!I$1,Overzicht!$B:$B,0),5),Verdeelsleutels_percentage!$1:$1,0)))</f>
        <v>9.0847103352192978E-3</v>
      </c>
      <c r="J356">
        <f>PRODUCT(INDEX(Overzicht!$B$2:$E$35,MATCH(demand!J$1,Overzicht!$B$2:$B$35,0),4),INDEX(Verdeelsleutels_percentage!$A:$AB,MATCH(demand!$C356,Verdeelsleutels_percentage!$C:$C,0),MATCH(INDEX(Overzicht!$B$1:$F$35,MATCH(demand!J$1,Overzicht!$B:$B,0),5),Verdeelsleutels_percentage!$1:$1,0)))</f>
        <v>2.5095469820531143E-3</v>
      </c>
      <c r="K356">
        <f>PRODUCT(INDEX(Overzicht!$B$2:$E$35,MATCH(demand!K$1,Overzicht!$B$2:$B$35,0),4),INDEX(Verdeelsleutels_percentage!$A:$AB,MATCH(demand!$C356,Verdeelsleutels_percentage!$C:$C,0),MATCH(INDEX(Overzicht!$B$1:$F$35,MATCH(demand!K$1,Overzicht!$B:$B,0),5),Verdeelsleutels_percentage!$1:$1,0)))</f>
        <v>1.0598828724422515E-3</v>
      </c>
      <c r="L356">
        <f>PRODUCT(INDEX(Overzicht!$B$2:$E$35,MATCH(demand!L$1,Overzicht!$B$2:$B$35,0),4),INDEX(Verdeelsleutels_percentage!$A:$AB,MATCH(demand!$C356,Verdeelsleutels_percentage!$C:$C,0),MATCH(INDEX(Overzicht!$B$1:$F$35,MATCH(demand!L$1,Overzicht!$B:$B,0),5),Verdeelsleutels_percentage!$1:$1,0)))</f>
        <v>3.7643204730796716E-3</v>
      </c>
      <c r="M356">
        <f>PRODUCT(INDEX(Overzicht!$B$2:$E$35,MATCH(demand!M$1,Overzicht!$B$2:$B$35,0),4),INDEX(Verdeelsleutels_percentage!$A:$AB,MATCH(demand!$C356,Verdeelsleutels_percentage!$C:$C,0),MATCH(INDEX(Overzicht!$B$1:$F$35,MATCH(demand!M$1,Overzicht!$B:$B,0),5),Verdeelsleutels_percentage!$1:$1,0)))</f>
        <v>1.6386925714479909E-2</v>
      </c>
      <c r="N356">
        <f>PRODUCT(INDEX(Overzicht!$B$2:$E$35,MATCH(demand!N$1,Overzicht!$B$2:$B$35,0),4),INDEX(Verdeelsleutels_percentage!$A:$AB,MATCH(demand!$C356,Verdeelsleutels_percentage!$C:$C,0),MATCH(INDEX(Overzicht!$B$1:$F$35,MATCH(demand!N$1,Overzicht!$B:$B,0),5),Verdeelsleutels_percentage!$1:$1,0)))</f>
        <v>2.6874306274821964E-2</v>
      </c>
      <c r="O356">
        <f>PRODUCT(INDEX(Overzicht!$B$2:$E$35,MATCH(demand!O$1,Overzicht!$B$2:$B$35,0),4),INDEX(Verdeelsleutels_percentage!$A:$AB,MATCH(demand!$C356,Verdeelsleutels_percentage!$C:$C,0),MATCH(INDEX(Overzicht!$B$1:$F$35,MATCH(demand!O$1,Overzicht!$B:$B,0),5),Verdeelsleutels_percentage!$1:$1,0)))</f>
        <v>0</v>
      </c>
      <c r="P356">
        <f>PRODUCT(INDEX(Overzicht!$B$2:$E$35,MATCH(demand!P$1,Overzicht!$B$2:$B$35,0),4),INDEX(Verdeelsleutels_percentage!$A:$AB,MATCH(demand!$C356,Verdeelsleutels_percentage!$C:$C,0),MATCH(INDEX(Overzicht!$B$1:$F$35,MATCH(demand!P$1,Overzicht!$B:$B,0),5),Verdeelsleutels_percentage!$1:$1,0)))</f>
        <v>6.64102548006189E-4</v>
      </c>
      <c r="Q356">
        <f>PRODUCT(INDEX(Overzicht!$B$2:$E$35,MATCH(demand!Q$1,Overzicht!$B$2:$B$35,0),4),INDEX(Verdeelsleutels_percentage!$A:$AB,MATCH(demand!$C356,Verdeelsleutels_percentage!$C:$C,0),MATCH(INDEX(Overzicht!$B$1:$F$35,MATCH(demand!Q$1,Overzicht!$B:$B,0),5),Verdeelsleutels_percentage!$1:$1,0)))</f>
        <v>3.7251088014850918E-3</v>
      </c>
      <c r="R356">
        <f>PRODUCT(INDEX(Overzicht!$B$2:$E$35,MATCH(demand!R$1,Overzicht!$B$2:$B$35,0),4),INDEX(Verdeelsleutels_percentage!$A:$AB,MATCH(demand!$C356,Verdeelsleutels_percentage!$C:$C,0),MATCH(INDEX(Overzicht!$B$1:$F$35,MATCH(demand!R$1,Overzicht!$B:$B,0),5),Verdeelsleutels_percentage!$1:$1,0)))</f>
        <v>6.6659841710785847E-4</v>
      </c>
      <c r="S356">
        <f>PRODUCT(INDEX(Overzicht!$B$2:$E$35,MATCH(demand!S$1,Overzicht!$B$2:$B$35,0),4),INDEX(Verdeelsleutels_percentage!$A:$AB,MATCH(demand!$C356,Verdeelsleutels_percentage!$C:$C,0),MATCH(INDEX(Overzicht!$B$1:$F$35,MATCH(demand!S$1,Overzicht!$B:$B,0),5),Verdeelsleutels_percentage!$1:$1,0)))</f>
        <v>5.1236584216917758E-3</v>
      </c>
      <c r="T356">
        <f>PRODUCT(INDEX(Overzicht!$B$2:$E$35,MATCH(demand!T$1,Overzicht!$B$2:$B$35,0),4),INDEX(Verdeelsleutels_percentage!$A:$AB,MATCH(demand!$C356,Verdeelsleutels_percentage!$C:$C,0),MATCH(INDEX(Overzicht!$B$1:$F$35,MATCH(demand!T$1,Overzicht!$B:$B,0),5),Verdeelsleutels_percentage!$1:$1,0)))</f>
        <v>4.1825783034218572E-3</v>
      </c>
      <c r="U356">
        <f>PRODUCT(INDEX(Overzicht!$B$2:$E$35,MATCH(demand!U$1,Overzicht!$B$2:$B$35,0),4),INDEX(Verdeelsleutels_percentage!$A:$AB,MATCH(demand!$C356,Verdeelsleutels_percentage!$C:$C,0),MATCH(INDEX(Overzicht!$B$1:$F$35,MATCH(demand!U$1,Overzicht!$B:$B,0),5),Verdeelsleutels_percentage!$1:$1,0)))</f>
        <v>1.3070557198193304E-2</v>
      </c>
      <c r="V356">
        <f>PRODUCT(INDEX(Overzicht!$B$2:$E$35,MATCH(demand!V$1,Overzicht!$B$2:$B$35,0),4),INDEX(Verdeelsleutels_percentage!$A:$AB,MATCH(demand!$C356,Verdeelsleutels_percentage!$C:$C,0),MATCH(INDEX(Overzicht!$B$1:$F$35,MATCH(demand!V$1,Overzicht!$B:$B,0),5),Verdeelsleutels_percentage!$1:$1,0)))</f>
        <v>1.1502090334410109E-3</v>
      </c>
      <c r="W356">
        <f>PRODUCT(INDEX(Overzicht!$B$2:$E$35,MATCH(demand!W$1,Overzicht!$B$2:$B$35,0),4),INDEX(Verdeelsleutels_percentage!$A:$AB,MATCH(demand!$C356,Verdeelsleutels_percentage!$C:$C,0),MATCH(INDEX(Overzicht!$B$1:$F$35,MATCH(demand!W$1,Overzicht!$B:$B,0),5),Verdeelsleutels_percentage!$1:$1,0)))</f>
        <v>1.2547734910265573E-2</v>
      </c>
      <c r="X356">
        <f>PRODUCT(INDEX(Overzicht!$B$2:$E$35,MATCH(demand!X$1,Overzicht!$B$2:$B$35,0),4),INDEX(Verdeelsleutels_percentage!$A:$AB,MATCH(demand!$C356,Verdeelsleutels_percentage!$C:$C,0),MATCH(INDEX(Overzicht!$B$1:$F$35,MATCH(demand!X$1,Overzicht!$B:$B,0),5),Verdeelsleutels_percentage!$1:$1,0)))</f>
        <v>4.8715093620886685E-3</v>
      </c>
      <c r="Y356">
        <f>PRODUCT(INDEX(Overzicht!$B$2:$E$35,MATCH(demand!Y$1,Overzicht!$B$2:$B$35,0),4),INDEX(Verdeelsleutels_percentage!$A:$AB,MATCH(demand!$C356,Verdeelsleutels_percentage!$C:$C,0),MATCH(INDEX(Overzicht!$B$1:$F$35,MATCH(demand!Y$1,Overzicht!$B:$B,0),5),Verdeelsleutels_percentage!$1:$1,0)))</f>
        <v>3.673379042416616E-6</v>
      </c>
      <c r="Z356">
        <f>PRODUCT(INDEX(Overzicht!$B$2:$E$35,MATCH(demand!Z$1,Overzicht!$B$2:$B$35,0),4),INDEX(Verdeelsleutels_percentage!$A:$AB,MATCH(demand!$C356,Verdeelsleutels_percentage!$C:$C,0),MATCH(INDEX(Overzicht!$B$1:$F$35,MATCH(demand!Z$1,Overzicht!$B:$B,0),5),Verdeelsleutels_percentage!$1:$1,0)))</f>
        <v>0</v>
      </c>
      <c r="AA356">
        <f>PRODUCT(INDEX(Overzicht!$B$2:$E$35,MATCH(demand!AA$1,Overzicht!$B$2:$B$35,0),4),INDEX(Verdeelsleutels_percentage!$A:$AB,MATCH(demand!$C356,Verdeelsleutels_percentage!$C:$C,0),MATCH(INDEX(Overzicht!$B$1:$F$35,MATCH(demand!AA$1,Overzicht!$B:$B,0),5),Verdeelsleutels_percentage!$1:$1,0)))</f>
        <v>8.5926995144248327E-5</v>
      </c>
      <c r="AB356">
        <f>PRODUCT(INDEX(Overzicht!$B$2:$E$35,MATCH(demand!AB$1,Overzicht!$B$2:$B$35,0),4),INDEX(Verdeelsleutels_percentage!$A:$AB,MATCH(demand!$C356,Verdeelsleutels_percentage!$C:$C,0),MATCH(INDEX(Overzicht!$B$1:$F$35,MATCH(demand!AB$1,Overzicht!$B:$B,0),5),Verdeelsleutels_percentage!$1:$1,0)))</f>
        <v>7.4367830770669541E-3</v>
      </c>
      <c r="AC356">
        <f>PRODUCT(INDEX(Overzicht!$B$2:$E$35,MATCH(demand!AC$1,Overzicht!$B$2:$B$35,0),4),INDEX(Verdeelsleutels_percentage!$A:$AB,MATCH(demand!$C356,Verdeelsleutels_percentage!$C:$C,0),MATCH(INDEX(Overzicht!$B$1:$F$35,MATCH(demand!AC$1,Overzicht!$B:$B,0),5),Verdeelsleutels_percentage!$1:$1,0)))</f>
        <v>8.5332560946681658E-4</v>
      </c>
      <c r="AD356">
        <f>PRODUCT(INDEX(Overzicht!$B$2:$E$35,MATCH(demand!AD$1,Overzicht!$B$2:$B$35,0),4),INDEX(Verdeelsleutels_percentage!$A:$AB,MATCH(demand!$C356,Verdeelsleutels_percentage!$C:$C,0),MATCH(INDEX(Overzicht!$B$1:$F$35,MATCH(demand!AD$1,Overzicht!$B:$B,0),5),Verdeelsleutels_percentage!$1:$1,0)))</f>
        <v>0</v>
      </c>
      <c r="AE356">
        <f>PRODUCT(INDEX(Overzicht!$B$2:$E$35,MATCH(demand!AE$1,Overzicht!$B$2:$B$35,0),4),INDEX(Verdeelsleutels_percentage!$A:$AB,MATCH(demand!$C356,Verdeelsleutels_percentage!$C:$C,0),MATCH(INDEX(Overzicht!$B$1:$F$35,MATCH(demand!AE$1,Overzicht!$B:$B,0),5),Verdeelsleutels_percentage!$1:$1,0)))</f>
        <v>0</v>
      </c>
      <c r="AF356">
        <f>PRODUCT(INDEX(Overzicht!$B$2:$E$35,MATCH(demand!AF$1,Overzicht!$B$2:$B$35,0),4),INDEX(Verdeelsleutels_percentage!$A:$AB,MATCH(demand!$C356,Verdeelsleutels_percentage!$C:$C,0),MATCH(INDEX(Overzicht!$B$1:$F$35,MATCH(demand!AF$1,Overzicht!$B:$B,0),5),Verdeelsleutels_percentage!$1:$1,0)))</f>
        <v>0</v>
      </c>
      <c r="AG356">
        <f>PRODUCT(INDEX(Overzicht!$B$2:$E$35,MATCH(demand!AG$1,Overzicht!$B$2:$B$35,0),4),INDEX(Verdeelsleutels_percentage!$A:$AB,MATCH(demand!$C356,Verdeelsleutels_percentage!$C:$C,0),MATCH(INDEX(Overzicht!$B$1:$F$35,MATCH(demand!AG$1,Overzicht!$B:$B,0),5),Verdeelsleutels_percentage!$1:$1,0)))</f>
        <v>0</v>
      </c>
      <c r="AH356">
        <f>PRODUCT(INDEX(Overzicht!$B$2:$E$35,MATCH(demand!AH$1,Overzicht!$B$2:$B$35,0),4),INDEX(Verdeelsleutels_percentage!$A:$AB,MATCH(demand!$C356,Verdeelsleutels_percentage!$C:$C,0),MATCH(INDEX(Overzicht!$B$1:$F$35,MATCH(demand!AH$1,Overzicht!$B:$B,0),5),Verdeelsleutels_percentage!$1:$1,0)))</f>
        <v>1.1170509368752283E-3</v>
      </c>
      <c r="AI356">
        <f>PRODUCT(INDEX(Overzicht!$B$2:$E$35,MATCH(demand!AI$1,Overzicht!$B$2:$B$35,0),4),INDEX(Verdeelsleutels_percentage!$A:$AB,MATCH(demand!$C356,Verdeelsleutels_percentage!$C:$C,0),MATCH(INDEX(Overzicht!$B$1:$F$35,MATCH(demand!AI$1,Overzicht!$B:$B,0),5),Verdeelsleutels_percentage!$1:$1,0)))</f>
        <v>1.7185399028849665E-4</v>
      </c>
      <c r="AJ356">
        <f>PRODUCT(INDEX(Overzicht!$B$2:$E$35,MATCH(demand!AJ$1,Overzicht!$B$2:$B$35,0),4),INDEX(Verdeelsleutels_percentage!$A:$AB,MATCH(demand!$C356,Verdeelsleutels_percentage!$C:$C,0),MATCH(INDEX(Overzicht!$B$1:$F$35,MATCH(demand!AJ$1,Overzicht!$B:$B,0),5),Verdeelsleutels_percentage!$1:$1,0)))</f>
        <v>0</v>
      </c>
      <c r="AK356">
        <f>PRODUCT(INDEX(Overzicht!$B$2:$E$35,MATCH(demand!AK$1,Overzicht!$B$2:$B$35,0),4),INDEX(Verdeelsleutels_percentage!$A:$AB,MATCH(demand!$C356,Verdeelsleutels_percentage!$C:$C,0),MATCH(INDEX(Overzicht!$B$1:$F$35,MATCH(demand!AK$1,Overzicht!$B:$B,0),5),Verdeelsleutels_percentage!$1:$1,0)))</f>
        <v>1.6312055383345243E-4</v>
      </c>
      <c r="AL356">
        <f>PRODUCT(INDEX(Overzicht!$B$2:$E$35,MATCH(demand!AL$1,Overzicht!$B$2:$B$35,0),4),INDEX(Verdeelsleutels_percentage!$A:$AB,MATCH(demand!$C356,Verdeelsleutels_percentage!$C:$C,0),MATCH(INDEX(Overzicht!$B$1:$F$35,MATCH(demand!AL$1,Overzicht!$B:$B,0),5),Verdeelsleutels_percentage!$1:$1,0)))</f>
        <v>2.0912891517109286E-3</v>
      </c>
      <c r="AM356">
        <f>PRODUCT(INDEX(Overzicht!$B$2:$E$35,MATCH(demand!AM$1,Overzicht!$B$2:$B$35,0),4),INDEX(Verdeelsleutels_percentage!$A:$AB,MATCH(demand!$C356,Verdeelsleutels_percentage!$C:$C,0),MATCH(INDEX(Overzicht!$B$1:$F$35,MATCH(demand!AM$1,Overzicht!$B:$B,0),5),Verdeelsleutels_percentage!$1:$1,0)))</f>
        <v>4.1825783034218572E-3</v>
      </c>
      <c r="AN356">
        <f>PRODUCT(INDEX(Overzicht!$B$2:$E$35,MATCH(demand!AN$1,Overzicht!$B$2:$B$35,0),4),INDEX(Verdeelsleutels_percentage!$A:$AB,MATCH(demand!$C356,Verdeelsleutels_percentage!$C:$C,0),MATCH(INDEX(Overzicht!$B$1:$F$35,MATCH(demand!AN$1,Overzicht!$B:$B,0),5),Verdeelsleutels_percentage!$1:$1,0)))</f>
        <v>2.0912891517109286E-3</v>
      </c>
      <c r="AO356">
        <f>PRODUCT(INDEX(Overzicht!$B$2:$E$35,MATCH(demand!AO$1,Overzicht!$B$2:$B$35,0),4),INDEX(Verdeelsleutels_percentage!$A:$AB,MATCH(demand!$C356,Verdeelsleutels_percentage!$C:$C,0),MATCH(INDEX(Overzicht!$B$1:$F$35,MATCH(demand!AO$1,Overzicht!$B:$B,0),5),Verdeelsleutels_percentage!$1:$1,0)))</f>
        <v>7.3195120309882504E-3</v>
      </c>
    </row>
    <row r="357" spans="2:41">
      <c r="B357" t="str">
        <f>INDEX('ETLocal datasets'!B:C,MATCH(C357,'ETLocal datasets'!C:C,0),1)</f>
        <v>GM1774</v>
      </c>
      <c r="C357" t="str">
        <f>'ETLocal datasets'!C340</f>
        <v>Dinkelland</v>
      </c>
      <c r="D357">
        <f t="shared" si="26"/>
        <v>6.1110723016441749E-2</v>
      </c>
      <c r="E357">
        <f t="shared" si="27"/>
        <v>0.10589522265892587</v>
      </c>
      <c r="F357">
        <f t="shared" si="28"/>
        <v>1.6009280782735356E-2</v>
      </c>
      <c r="G357">
        <f t="shared" si="29"/>
        <v>3.2933377610198447E-2</v>
      </c>
      <c r="H357">
        <f>PRODUCT(INDEX(Overzicht!$B$2:$E$35,MATCH(demand!H$1,Overzicht!$B$2:$B$35,0),4),INDEX(Verdeelsleutels_percentage!$A:$AB,MATCH(demand!$C357,Verdeelsleutels_percentage!$C:$C,0),MATCH(INDEX(Overzicht!$B$1:$F$35,MATCH(demand!H$1,Overzicht!$B:$B,0),5),Verdeelsleutels_percentage!$1:$1,0)))</f>
        <v>1.6009280782735356E-2</v>
      </c>
      <c r="I357">
        <f>PRODUCT(INDEX(Overzicht!$B$2:$E$35,MATCH(demand!I$1,Overzicht!$B$2:$B$35,0),4),INDEX(Verdeelsleutels_percentage!$A:$AB,MATCH(demand!$C357,Verdeelsleutels_percentage!$C:$C,0),MATCH(INDEX(Overzicht!$B$1:$F$35,MATCH(demand!I$1,Overzicht!$B:$B,0),5),Verdeelsleutels_percentage!$1:$1,0)))</f>
        <v>1.8773895277230505E-2</v>
      </c>
      <c r="J357">
        <f>PRODUCT(INDEX(Overzicht!$B$2:$E$35,MATCH(demand!J$1,Overzicht!$B$2:$B$35,0),4),INDEX(Verdeelsleutels_percentage!$A:$AB,MATCH(demand!$C357,Verdeelsleutels_percentage!$C:$C,0),MATCH(INDEX(Overzicht!$B$1:$F$35,MATCH(demand!J$1,Overzicht!$B:$B,0),5),Verdeelsleutels_percentage!$1:$1,0)))</f>
        <v>3.6592641789109383E-3</v>
      </c>
      <c r="K357">
        <f>PRODUCT(INDEX(Overzicht!$B$2:$E$35,MATCH(demand!K$1,Overzicht!$B$2:$B$35,0),4),INDEX(Verdeelsleutels_percentage!$A:$AB,MATCH(demand!$C357,Verdeelsleutels_percentage!$C:$C,0),MATCH(INDEX(Overzicht!$B$1:$F$35,MATCH(demand!K$1,Overzicht!$B:$B,0),5),Verdeelsleutels_percentage!$1:$1,0)))</f>
        <v>2.1902877823435588E-3</v>
      </c>
      <c r="L357">
        <f>PRODUCT(INDEX(Overzicht!$B$2:$E$35,MATCH(demand!L$1,Overzicht!$B$2:$B$35,0),4),INDEX(Verdeelsleutels_percentage!$A:$AB,MATCH(demand!$C357,Verdeelsleutels_percentage!$C:$C,0),MATCH(INDEX(Overzicht!$B$1:$F$35,MATCH(demand!L$1,Overzicht!$B:$B,0),5),Verdeelsleutels_percentage!$1:$1,0)))</f>
        <v>5.4888962683664081E-3</v>
      </c>
      <c r="M357">
        <f>PRODUCT(INDEX(Overzicht!$B$2:$E$35,MATCH(demand!M$1,Overzicht!$B$2:$B$35,0),4),INDEX(Verdeelsleutels_percentage!$A:$AB,MATCH(demand!$C357,Verdeelsleutels_percentage!$C:$C,0),MATCH(INDEX(Overzicht!$B$1:$F$35,MATCH(demand!M$1,Overzicht!$B:$B,0),5),Verdeelsleutels_percentage!$1:$1,0)))</f>
        <v>2.664141307330602E-2</v>
      </c>
      <c r="N357">
        <f>PRODUCT(INDEX(Overzicht!$B$2:$E$35,MATCH(demand!N$1,Overzicht!$B$2:$B$35,0),4),INDEX(Verdeelsleutels_percentage!$A:$AB,MATCH(demand!$C357,Verdeelsleutels_percentage!$C:$C,0),MATCH(INDEX(Overzicht!$B$1:$F$35,MATCH(demand!N$1,Overzicht!$B:$B,0),5),Verdeelsleutels_percentage!$1:$1,0)))</f>
        <v>3.380946219450693E-2</v>
      </c>
      <c r="O357">
        <f>PRODUCT(INDEX(Overzicht!$B$2:$E$35,MATCH(demand!O$1,Overzicht!$B$2:$B$35,0),4),INDEX(Verdeelsleutels_percentage!$A:$AB,MATCH(demand!$C357,Verdeelsleutels_percentage!$C:$C,0),MATCH(INDEX(Overzicht!$B$1:$F$35,MATCH(demand!O$1,Overzicht!$B:$B,0),5),Verdeelsleutels_percentage!$1:$1,0)))</f>
        <v>0</v>
      </c>
      <c r="P357">
        <f>PRODUCT(INDEX(Overzicht!$B$2:$E$35,MATCH(demand!P$1,Overzicht!$B$2:$B$35,0),4),INDEX(Verdeelsleutels_percentage!$A:$AB,MATCH(demand!$C357,Verdeelsleutels_percentage!$C:$C,0),MATCH(INDEX(Overzicht!$B$1:$F$35,MATCH(demand!P$1,Overzicht!$B:$B,0),5),Verdeelsleutels_percentage!$1:$1,0)))</f>
        <v>5.9967468887126029E-5</v>
      </c>
      <c r="Q357">
        <f>PRODUCT(INDEX(Overzicht!$B$2:$E$35,MATCH(demand!Q$1,Overzicht!$B$2:$B$35,0),4),INDEX(Verdeelsleutels_percentage!$A:$AB,MATCH(demand!$C357,Verdeelsleutels_percentage!$C:$C,0),MATCH(INDEX(Overzicht!$B$1:$F$35,MATCH(demand!Q$1,Overzicht!$B:$B,0),5),Verdeelsleutels_percentage!$1:$1,0)))</f>
        <v>5.4317202655709248E-3</v>
      </c>
      <c r="R357">
        <f>PRODUCT(INDEX(Overzicht!$B$2:$E$35,MATCH(demand!R$1,Overzicht!$B$2:$B$35,0),4),INDEX(Verdeelsleutels_percentage!$A:$AB,MATCH(demand!$C357,Verdeelsleutels_percentage!$C:$C,0),MATCH(INDEX(Overzicht!$B$1:$F$35,MATCH(demand!R$1,Overzicht!$B:$B,0),5),Verdeelsleutels_percentage!$1:$1,0)))</f>
        <v>9.7199204752321797E-4</v>
      </c>
      <c r="S357">
        <f>PRODUCT(INDEX(Overzicht!$B$2:$E$35,MATCH(demand!S$1,Overzicht!$B$2:$B$35,0),4),INDEX(Verdeelsleutels_percentage!$A:$AB,MATCH(demand!$C357,Verdeelsleutels_percentage!$C:$C,0),MATCH(INDEX(Overzicht!$B$1:$F$35,MATCH(demand!S$1,Overzicht!$B:$B,0),5),Verdeelsleutels_percentage!$1:$1,0)))</f>
        <v>7.4709976986098332E-3</v>
      </c>
      <c r="T357">
        <f>PRODUCT(INDEX(Overzicht!$B$2:$E$35,MATCH(demand!T$1,Overzicht!$B$2:$B$35,0),4),INDEX(Verdeelsleutels_percentage!$A:$AB,MATCH(demand!$C357,Verdeelsleutels_percentage!$C:$C,0),MATCH(INDEX(Overzicht!$B$1:$F$35,MATCH(demand!T$1,Overzicht!$B:$B,0),5),Verdeelsleutels_percentage!$1:$1,0)))</f>
        <v>6.098773631518231E-3</v>
      </c>
      <c r="U357">
        <f>PRODUCT(INDEX(Overzicht!$B$2:$E$35,MATCH(demand!U$1,Overzicht!$B$2:$B$35,0),4),INDEX(Verdeelsleutels_percentage!$A:$AB,MATCH(demand!$C357,Verdeelsleutels_percentage!$C:$C,0),MATCH(INDEX(Overzicht!$B$1:$F$35,MATCH(demand!U$1,Overzicht!$B:$B,0),5),Verdeelsleutels_percentage!$1:$1,0)))</f>
        <v>1.9058667598494471E-2</v>
      </c>
      <c r="V357">
        <f>PRODUCT(INDEX(Overzicht!$B$2:$E$35,MATCH(demand!V$1,Overzicht!$B$2:$B$35,0),4),INDEX(Verdeelsleutels_percentage!$A:$AB,MATCH(demand!$C357,Verdeelsleutels_percentage!$C:$C,0),MATCH(INDEX(Overzicht!$B$1:$F$35,MATCH(demand!V$1,Overzicht!$B:$B,0),5),Verdeelsleutels_percentage!$1:$1,0)))</f>
        <v>1.6771627486675137E-3</v>
      </c>
      <c r="W357">
        <f>PRODUCT(INDEX(Overzicht!$B$2:$E$35,MATCH(demand!W$1,Overzicht!$B$2:$B$35,0),4),INDEX(Verdeelsleutels_percentage!$A:$AB,MATCH(demand!$C357,Verdeelsleutels_percentage!$C:$C,0),MATCH(INDEX(Overzicht!$B$1:$F$35,MATCH(demand!W$1,Overzicht!$B:$B,0),5),Verdeelsleutels_percentage!$1:$1,0)))</f>
        <v>1.8296320894554692E-2</v>
      </c>
      <c r="X357">
        <f>PRODUCT(INDEX(Overzicht!$B$2:$E$35,MATCH(demand!X$1,Overzicht!$B$2:$B$35,0),4),INDEX(Verdeelsleutels_percentage!$A:$AB,MATCH(demand!$C357,Verdeelsleutels_percentage!$C:$C,0),MATCH(INDEX(Overzicht!$B$1:$F$35,MATCH(demand!X$1,Overzicht!$B:$B,0),5),Verdeelsleutels_percentage!$1:$1,0)))</f>
        <v>1.0322032408357018E-2</v>
      </c>
      <c r="Y357">
        <f>PRODUCT(INDEX(Overzicht!$B$2:$E$35,MATCH(demand!Y$1,Overzicht!$B$2:$B$35,0),4),INDEX(Verdeelsleutels_percentage!$A:$AB,MATCH(demand!$C357,Verdeelsleutels_percentage!$C:$C,0),MATCH(INDEX(Overzicht!$B$1:$F$35,MATCH(demand!Y$1,Overzicht!$B:$B,0),5),Verdeelsleutels_percentage!$1:$1,0)))</f>
        <v>5.4550137569942005E-6</v>
      </c>
      <c r="Z357">
        <f>PRODUCT(INDEX(Overzicht!$B$2:$E$35,MATCH(demand!Z$1,Overzicht!$B$2:$B$35,0),4),INDEX(Verdeelsleutels_percentage!$A:$AB,MATCH(demand!$C357,Verdeelsleutels_percentage!$C:$C,0),MATCH(INDEX(Overzicht!$B$1:$F$35,MATCH(demand!Z$1,Overzicht!$B:$B,0),5),Verdeelsleutels_percentage!$1:$1,0)))</f>
        <v>0</v>
      </c>
      <c r="AA357">
        <f>PRODUCT(INDEX(Overzicht!$B$2:$E$35,MATCH(demand!AA$1,Overzicht!$B$2:$B$35,0),4),INDEX(Verdeelsleutels_percentage!$A:$AB,MATCH(demand!$C357,Verdeelsleutels_percentage!$C:$C,0),MATCH(INDEX(Overzicht!$B$1:$F$35,MATCH(demand!AA$1,Overzicht!$B:$B,0),5),Verdeelsleutels_percentage!$1:$1,0)))</f>
        <v>1.2760266098232049E-4</v>
      </c>
      <c r="AB357">
        <f>PRODUCT(INDEX(Overzicht!$B$2:$E$35,MATCH(demand!AB$1,Overzicht!$B$2:$B$35,0),4),INDEX(Verdeelsleutels_percentage!$A:$AB,MATCH(demand!$C357,Verdeelsleutels_percentage!$C:$C,0),MATCH(INDEX(Overzicht!$B$1:$F$35,MATCH(demand!AB$1,Overzicht!$B:$B,0),5),Verdeelsleutels_percentage!$1:$1,0)))</f>
        <v>1.3109770539522697E-2</v>
      </c>
      <c r="AC357">
        <f>PRODUCT(INDEX(Overzicht!$B$2:$E$35,MATCH(demand!AC$1,Overzicht!$B$2:$B$35,0),4),INDEX(Verdeelsleutels_percentage!$A:$AB,MATCH(demand!$C357,Verdeelsleutels_percentage!$C:$C,0),MATCH(INDEX(Overzicht!$B$1:$F$35,MATCH(demand!AC$1,Overzicht!$B:$B,0),5),Verdeelsleutels_percentage!$1:$1,0)))</f>
        <v>1.7233483298992971E-3</v>
      </c>
      <c r="AD357">
        <f>PRODUCT(INDEX(Overzicht!$B$2:$E$35,MATCH(demand!AD$1,Overzicht!$B$2:$B$35,0),4),INDEX(Verdeelsleutels_percentage!$A:$AB,MATCH(demand!$C357,Verdeelsleutels_percentage!$C:$C,0),MATCH(INDEX(Overzicht!$B$1:$F$35,MATCH(demand!AD$1,Overzicht!$B:$B,0),5),Verdeelsleutels_percentage!$1:$1,0)))</f>
        <v>0</v>
      </c>
      <c r="AE357">
        <f>PRODUCT(INDEX(Overzicht!$B$2:$E$35,MATCH(demand!AE$1,Overzicht!$B$2:$B$35,0),4),INDEX(Verdeelsleutels_percentage!$A:$AB,MATCH(demand!$C357,Verdeelsleutels_percentage!$C:$C,0),MATCH(INDEX(Overzicht!$B$1:$F$35,MATCH(demand!AE$1,Overzicht!$B:$B,0),5),Verdeelsleutels_percentage!$1:$1,0)))</f>
        <v>0</v>
      </c>
      <c r="AF357">
        <f>PRODUCT(INDEX(Overzicht!$B$2:$E$35,MATCH(demand!AF$1,Overzicht!$B$2:$B$35,0),4),INDEX(Verdeelsleutels_percentage!$A:$AB,MATCH(demand!$C357,Verdeelsleutels_percentage!$C:$C,0),MATCH(INDEX(Overzicht!$B$1:$F$35,MATCH(demand!AF$1,Overzicht!$B:$B,0),5),Verdeelsleutels_percentage!$1:$1,0)))</f>
        <v>0</v>
      </c>
      <c r="AG357">
        <f>PRODUCT(INDEX(Overzicht!$B$2:$E$35,MATCH(demand!AG$1,Overzicht!$B$2:$B$35,0),4),INDEX(Verdeelsleutels_percentage!$A:$AB,MATCH(demand!$C357,Verdeelsleutels_percentage!$C:$C,0),MATCH(INDEX(Overzicht!$B$1:$F$35,MATCH(demand!AG$1,Overzicht!$B:$B,0),5),Verdeelsleutels_percentage!$1:$1,0)))</f>
        <v>0</v>
      </c>
      <c r="AH357">
        <f>PRODUCT(INDEX(Overzicht!$B$2:$E$35,MATCH(demand!AH$1,Overzicht!$B$2:$B$35,0),4),INDEX(Verdeelsleutels_percentage!$A:$AB,MATCH(demand!$C357,Verdeelsleutels_percentage!$C:$C,0),MATCH(INDEX(Overzicht!$B$1:$F$35,MATCH(demand!AH$1,Overzicht!$B:$B,0),5),Verdeelsleutels_percentage!$1:$1,0)))</f>
        <v>1.6588345927701664E-3</v>
      </c>
      <c r="AI357">
        <f>PRODUCT(INDEX(Overzicht!$B$2:$E$35,MATCH(demand!AI$1,Overzicht!$B$2:$B$35,0),4),INDEX(Verdeelsleutels_percentage!$A:$AB,MATCH(demand!$C357,Verdeelsleutels_percentage!$C:$C,0),MATCH(INDEX(Overzicht!$B$1:$F$35,MATCH(demand!AI$1,Overzicht!$B:$B,0),5),Verdeelsleutels_percentage!$1:$1,0)))</f>
        <v>2.5520532196464098E-4</v>
      </c>
      <c r="AJ357">
        <f>PRODUCT(INDEX(Overzicht!$B$2:$E$35,MATCH(demand!AJ$1,Overzicht!$B$2:$B$35,0),4),INDEX(Verdeelsleutels_percentage!$A:$AB,MATCH(demand!$C357,Verdeelsleutels_percentage!$C:$C,0),MATCH(INDEX(Overzicht!$B$1:$F$35,MATCH(demand!AJ$1,Overzicht!$B:$B,0),5),Verdeelsleutels_percentage!$1:$1,0)))</f>
        <v>0</v>
      </c>
      <c r="AK357">
        <f>PRODUCT(INDEX(Overzicht!$B$2:$E$35,MATCH(demand!AK$1,Overzicht!$B$2:$B$35,0),4),INDEX(Verdeelsleutels_percentage!$A:$AB,MATCH(demand!$C357,Verdeelsleutels_percentage!$C:$C,0),MATCH(INDEX(Overzicht!$B$1:$F$35,MATCH(demand!AK$1,Overzicht!$B:$B,0),5),Verdeelsleutels_percentage!$1:$1,0)))</f>
        <v>2.3785217162921102E-4</v>
      </c>
      <c r="AL357">
        <f>PRODUCT(INDEX(Overzicht!$B$2:$E$35,MATCH(demand!AL$1,Overzicht!$B$2:$B$35,0),4),INDEX(Verdeelsleutels_percentage!$A:$AB,MATCH(demand!$C357,Verdeelsleutels_percentage!$C:$C,0),MATCH(INDEX(Overzicht!$B$1:$F$35,MATCH(demand!AL$1,Overzicht!$B:$B,0),5),Verdeelsleutels_percentage!$1:$1,0)))</f>
        <v>3.0493868157591155E-3</v>
      </c>
      <c r="AM357">
        <f>PRODUCT(INDEX(Overzicht!$B$2:$E$35,MATCH(demand!AM$1,Overzicht!$B$2:$B$35,0),4),INDEX(Verdeelsleutels_percentage!$A:$AB,MATCH(demand!$C357,Verdeelsleutels_percentage!$C:$C,0),MATCH(INDEX(Overzicht!$B$1:$F$35,MATCH(demand!AM$1,Overzicht!$B:$B,0),5),Verdeelsleutels_percentage!$1:$1,0)))</f>
        <v>6.098773631518231E-3</v>
      </c>
      <c r="AN357">
        <f>PRODUCT(INDEX(Overzicht!$B$2:$E$35,MATCH(demand!AN$1,Overzicht!$B$2:$B$35,0),4),INDEX(Verdeelsleutels_percentage!$A:$AB,MATCH(demand!$C357,Verdeelsleutels_percentage!$C:$C,0),MATCH(INDEX(Overzicht!$B$1:$F$35,MATCH(demand!AN$1,Overzicht!$B:$B,0),5),Verdeelsleutels_percentage!$1:$1,0)))</f>
        <v>3.0493868157591155E-3</v>
      </c>
      <c r="AO357">
        <f>PRODUCT(INDEX(Overzicht!$B$2:$E$35,MATCH(demand!AO$1,Overzicht!$B$2:$B$35,0),4),INDEX(Verdeelsleutels_percentage!$A:$AB,MATCH(demand!$C357,Verdeelsleutels_percentage!$C:$C,0),MATCH(INDEX(Overzicht!$B$1:$F$35,MATCH(demand!AO$1,Overzicht!$B:$B,0),5),Verdeelsleutels_percentage!$1:$1,0)))</f>
        <v>1.0672853855156905E-2</v>
      </c>
    </row>
    <row r="358" spans="2:41">
      <c r="B358" t="str">
        <f>INDEX('ETLocal datasets'!B:C,MATCH(C358,'ETLocal datasets'!C:C,0),1)</f>
        <v>GM1783</v>
      </c>
      <c r="C358" t="str">
        <f>'ETLocal datasets'!C341</f>
        <v>Westland</v>
      </c>
      <c r="D358">
        <f t="shared" si="26"/>
        <v>5.2683627627565822E-2</v>
      </c>
      <c r="E358">
        <f t="shared" si="27"/>
        <v>0.21589681002099542</v>
      </c>
      <c r="F358">
        <f t="shared" si="28"/>
        <v>6.5983146901229903E-2</v>
      </c>
      <c r="G358">
        <f t="shared" si="29"/>
        <v>0.13573675933967294</v>
      </c>
      <c r="H358">
        <f>PRODUCT(INDEX(Overzicht!$B$2:$E$35,MATCH(demand!H$1,Overzicht!$B$2:$B$35,0),4),INDEX(Verdeelsleutels_percentage!$A:$AB,MATCH(demand!$C358,Verdeelsleutels_percentage!$C:$C,0),MATCH(INDEX(Overzicht!$B$1:$F$35,MATCH(demand!H$1,Overzicht!$B:$B,0),5),Verdeelsleutels_percentage!$1:$1,0)))</f>
        <v>6.5983146901229903E-2</v>
      </c>
      <c r="I358">
        <f>PRODUCT(INDEX(Overzicht!$B$2:$E$35,MATCH(demand!I$1,Overzicht!$B$2:$B$35,0),4),INDEX(Verdeelsleutels_percentage!$A:$AB,MATCH(demand!$C358,Verdeelsleutels_percentage!$C:$C,0),MATCH(INDEX(Overzicht!$B$1:$F$35,MATCH(demand!I$1,Overzicht!$B:$B,0),5),Verdeelsleutels_percentage!$1:$1,0)))</f>
        <v>8.9972852246169525E-3</v>
      </c>
      <c r="J358">
        <f>PRODUCT(INDEX(Overzicht!$B$2:$E$35,MATCH(demand!J$1,Overzicht!$B$2:$B$35,0),4),INDEX(Verdeelsleutels_percentage!$A:$AB,MATCH(demand!$C358,Verdeelsleutels_percentage!$C:$C,0),MATCH(INDEX(Overzicht!$B$1:$F$35,MATCH(demand!J$1,Overzicht!$B:$B,0),5),Verdeelsleutels_percentage!$1:$1,0)))</f>
        <v>1.5081862148852546E-2</v>
      </c>
      <c r="K358">
        <f>PRODUCT(INDEX(Overzicht!$B$2:$E$35,MATCH(demand!K$1,Overzicht!$B$2:$B$35,0),4),INDEX(Verdeelsleutels_percentage!$A:$AB,MATCH(demand!$C358,Verdeelsleutels_percentage!$C:$C,0),MATCH(INDEX(Overzicht!$B$1:$F$35,MATCH(demand!K$1,Overzicht!$B:$B,0),5),Verdeelsleutels_percentage!$1:$1,0)))</f>
        <v>1.0496832762053113E-3</v>
      </c>
      <c r="L358">
        <f>PRODUCT(INDEX(Overzicht!$B$2:$E$35,MATCH(demand!L$1,Overzicht!$B$2:$B$35,0),4),INDEX(Verdeelsleutels_percentage!$A:$AB,MATCH(demand!$C358,Verdeelsleutels_percentage!$C:$C,0),MATCH(INDEX(Overzicht!$B$1:$F$35,MATCH(demand!L$1,Overzicht!$B:$B,0),5),Verdeelsleutels_percentage!$1:$1,0)))</f>
        <v>2.2622793223278821E-2</v>
      </c>
      <c r="M358">
        <f>PRODUCT(INDEX(Overzicht!$B$2:$E$35,MATCH(demand!M$1,Overzicht!$B$2:$B$35,0),4),INDEX(Verdeelsleutels_percentage!$A:$AB,MATCH(demand!$C358,Verdeelsleutels_percentage!$C:$C,0),MATCH(INDEX(Overzicht!$B$1:$F$35,MATCH(demand!M$1,Overzicht!$B:$B,0),5),Verdeelsleutels_percentage!$1:$1,0)))</f>
        <v>1.0095062413847246E-5</v>
      </c>
      <c r="N358">
        <f>PRODUCT(INDEX(Overzicht!$B$2:$E$35,MATCH(demand!N$1,Overzicht!$B$2:$B$35,0),4),INDEX(Verdeelsleutels_percentage!$A:$AB,MATCH(demand!$C358,Verdeelsleutels_percentage!$C:$C,0),MATCH(INDEX(Overzicht!$B$1:$F$35,MATCH(demand!N$1,Overzicht!$B:$B,0),5),Verdeelsleutels_percentage!$1:$1,0)))</f>
        <v>9.8747529153826915E-6</v>
      </c>
      <c r="O358">
        <f>PRODUCT(INDEX(Overzicht!$B$2:$E$35,MATCH(demand!O$1,Overzicht!$B$2:$B$35,0),4),INDEX(Verdeelsleutels_percentage!$A:$AB,MATCH(demand!$C358,Verdeelsleutels_percentage!$C:$C,0),MATCH(INDEX(Overzicht!$B$1:$F$35,MATCH(demand!O$1,Overzicht!$B:$B,0),5),Verdeelsleutels_percentage!$1:$1,0)))</f>
        <v>0</v>
      </c>
      <c r="P358">
        <f>PRODUCT(INDEX(Overzicht!$B$2:$E$35,MATCH(demand!P$1,Overzicht!$B$2:$B$35,0),4),INDEX(Verdeelsleutels_percentage!$A:$AB,MATCH(demand!$C358,Verdeelsleutels_percentage!$C:$C,0),MATCH(INDEX(Overzicht!$B$1:$F$35,MATCH(demand!P$1,Overzicht!$B:$B,0),5),Verdeelsleutels_percentage!$1:$1,0)))</f>
        <v>0</v>
      </c>
      <c r="Q358">
        <f>PRODUCT(INDEX(Overzicht!$B$2:$E$35,MATCH(demand!Q$1,Overzicht!$B$2:$B$35,0),4),INDEX(Verdeelsleutels_percentage!$A:$AB,MATCH(demand!$C358,Verdeelsleutels_percentage!$C:$C,0),MATCH(INDEX(Overzicht!$B$1:$F$35,MATCH(demand!Q$1,Overzicht!$B:$B,0),5),Verdeelsleutels_percentage!$1:$1,0)))</f>
        <v>2.2387139127203002E-2</v>
      </c>
      <c r="R358">
        <f>PRODUCT(INDEX(Overzicht!$B$2:$E$35,MATCH(demand!R$1,Overzicht!$B$2:$B$35,0),4),INDEX(Verdeelsleutels_percentage!$A:$AB,MATCH(demand!$C358,Verdeelsleutels_percentage!$C:$C,0),MATCH(INDEX(Overzicht!$B$1:$F$35,MATCH(demand!R$1,Overzicht!$B:$B,0),5),Verdeelsleutels_percentage!$1:$1,0)))</f>
        <v>4.0061196332889576E-3</v>
      </c>
      <c r="S358">
        <f>PRODUCT(INDEX(Overzicht!$B$2:$E$35,MATCH(demand!S$1,Overzicht!$B$2:$B$35,0),4),INDEX(Verdeelsleutels_percentage!$A:$AB,MATCH(demand!$C358,Verdeelsleutels_percentage!$C:$C,0),MATCH(INDEX(Overzicht!$B$1:$F$35,MATCH(demand!S$1,Overzicht!$B:$B,0),5),Verdeelsleutels_percentage!$1:$1,0)))</f>
        <v>3.0792135220573953E-2</v>
      </c>
      <c r="T358">
        <f>PRODUCT(INDEX(Overzicht!$B$2:$E$35,MATCH(demand!T$1,Overzicht!$B$2:$B$35,0),4),INDEX(Verdeelsleutels_percentage!$A:$AB,MATCH(demand!$C358,Verdeelsleutels_percentage!$C:$C,0),MATCH(INDEX(Overzicht!$B$1:$F$35,MATCH(demand!T$1,Overzicht!$B:$B,0),5),Verdeelsleutels_percentage!$1:$1,0)))</f>
        <v>2.5136436914754246E-2</v>
      </c>
      <c r="U358">
        <f>PRODUCT(INDEX(Overzicht!$B$2:$E$35,MATCH(demand!U$1,Overzicht!$B$2:$B$35,0),4),INDEX(Verdeelsleutels_percentage!$A:$AB,MATCH(demand!$C358,Verdeelsleutels_percentage!$C:$C,0),MATCH(INDEX(Overzicht!$B$1:$F$35,MATCH(demand!U$1,Overzicht!$B:$B,0),5),Verdeelsleutels_percentage!$1:$1,0)))</f>
        <v>7.8551365358607017E-2</v>
      </c>
      <c r="V358">
        <f>PRODUCT(INDEX(Overzicht!$B$2:$E$35,MATCH(demand!V$1,Overzicht!$B$2:$B$35,0),4),INDEX(Verdeelsleutels_percentage!$A:$AB,MATCH(demand!$C358,Verdeelsleutels_percentage!$C:$C,0),MATCH(INDEX(Overzicht!$B$1:$F$35,MATCH(demand!V$1,Overzicht!$B:$B,0),5),Verdeelsleutels_percentage!$1:$1,0)))</f>
        <v>6.9125201515574186E-3</v>
      </c>
      <c r="W358">
        <f>PRODUCT(INDEX(Overzicht!$B$2:$E$35,MATCH(demand!W$1,Overzicht!$B$2:$B$35,0),4),INDEX(Verdeelsleutels_percentage!$A:$AB,MATCH(demand!$C358,Verdeelsleutels_percentage!$C:$C,0),MATCH(INDEX(Overzicht!$B$1:$F$35,MATCH(demand!W$1,Overzicht!$B:$B,0),5),Verdeelsleutels_percentage!$1:$1,0)))</f>
        <v>7.5409310744262742E-2</v>
      </c>
      <c r="X358">
        <f>PRODUCT(INDEX(Overzicht!$B$2:$E$35,MATCH(demand!X$1,Overzicht!$B$2:$B$35,0),4),INDEX(Verdeelsleutels_percentage!$A:$AB,MATCH(demand!$C358,Verdeelsleutels_percentage!$C:$C,0),MATCH(INDEX(Overzicht!$B$1:$F$35,MATCH(demand!X$1,Overzicht!$B:$B,0),5),Verdeelsleutels_percentage!$1:$1,0)))</f>
        <v>5.5674392709584785E-4</v>
      </c>
      <c r="Y358">
        <f>PRODUCT(INDEX(Overzicht!$B$2:$E$35,MATCH(demand!Y$1,Overzicht!$B$2:$B$35,0),4),INDEX(Verdeelsleutels_percentage!$A:$AB,MATCH(demand!$C358,Verdeelsleutels_percentage!$C:$C,0),MATCH(INDEX(Overzicht!$B$1:$F$35,MATCH(demand!Y$1,Overzicht!$B:$B,0),5),Verdeelsleutels_percentage!$1:$1,0)))</f>
        <v>1.8431890469911019E-6</v>
      </c>
      <c r="Z358">
        <f>PRODUCT(INDEX(Overzicht!$B$2:$E$35,MATCH(demand!Z$1,Overzicht!$B$2:$B$35,0),4),INDEX(Verdeelsleutels_percentage!$A:$AB,MATCH(demand!$C358,Verdeelsleutels_percentage!$C:$C,0),MATCH(INDEX(Overzicht!$B$1:$F$35,MATCH(demand!Z$1,Overzicht!$B:$B,0),5),Verdeelsleutels_percentage!$1:$1,0)))</f>
        <v>0</v>
      </c>
      <c r="AA358">
        <f>PRODUCT(INDEX(Overzicht!$B$2:$E$35,MATCH(demand!AA$1,Overzicht!$B$2:$B$35,0),4),INDEX(Verdeelsleutels_percentage!$A:$AB,MATCH(demand!$C358,Verdeelsleutels_percentage!$C:$C,0),MATCH(INDEX(Overzicht!$B$1:$F$35,MATCH(demand!AA$1,Overzicht!$B:$B,0),5),Verdeelsleutels_percentage!$1:$1,0)))</f>
        <v>4.3115533262949758E-5</v>
      </c>
      <c r="AB358">
        <f>PRODUCT(INDEX(Overzicht!$B$2:$E$35,MATCH(demand!AB$1,Overzicht!$B$2:$B$35,0),4),INDEX(Verdeelsleutels_percentage!$A:$AB,MATCH(demand!$C358,Verdeelsleutels_percentage!$C:$C,0),MATCH(INDEX(Overzicht!$B$1:$F$35,MATCH(demand!AB$1,Overzicht!$B:$B,0),5),Verdeelsleutels_percentage!$1:$1,0)))</f>
        <v>1.6269239808783236E-2</v>
      </c>
      <c r="AC358">
        <f>PRODUCT(INDEX(Overzicht!$B$2:$E$35,MATCH(demand!AC$1,Overzicht!$B$2:$B$35,0),4),INDEX(Verdeelsleutels_percentage!$A:$AB,MATCH(demand!$C358,Verdeelsleutels_percentage!$C:$C,0),MATCH(INDEX(Overzicht!$B$1:$F$35,MATCH(demand!AC$1,Overzicht!$B:$B,0),5),Verdeelsleutels_percentage!$1:$1,0)))</f>
        <v>5.9094122256685491E-4</v>
      </c>
      <c r="AD358">
        <f>PRODUCT(INDEX(Overzicht!$B$2:$E$35,MATCH(demand!AD$1,Overzicht!$B$2:$B$35,0),4),INDEX(Verdeelsleutels_percentage!$A:$AB,MATCH(demand!$C358,Verdeelsleutels_percentage!$C:$C,0),MATCH(INDEX(Overzicht!$B$1:$F$35,MATCH(demand!AD$1,Overzicht!$B:$B,0),5),Verdeelsleutels_percentage!$1:$1,0)))</f>
        <v>0</v>
      </c>
      <c r="AE358">
        <f>PRODUCT(INDEX(Overzicht!$B$2:$E$35,MATCH(demand!AE$1,Overzicht!$B$2:$B$35,0),4),INDEX(Verdeelsleutels_percentage!$A:$AB,MATCH(demand!$C358,Verdeelsleutels_percentage!$C:$C,0),MATCH(INDEX(Overzicht!$B$1:$F$35,MATCH(demand!AE$1,Overzicht!$B:$B,0),5),Verdeelsleutels_percentage!$1:$1,0)))</f>
        <v>0</v>
      </c>
      <c r="AF358">
        <f>PRODUCT(INDEX(Overzicht!$B$2:$E$35,MATCH(demand!AF$1,Overzicht!$B$2:$B$35,0),4),INDEX(Verdeelsleutels_percentage!$A:$AB,MATCH(demand!$C358,Verdeelsleutels_percentage!$C:$C,0),MATCH(INDEX(Overzicht!$B$1:$F$35,MATCH(demand!AF$1,Overzicht!$B:$B,0),5),Verdeelsleutels_percentage!$1:$1,0)))</f>
        <v>0</v>
      </c>
      <c r="AG358">
        <f>PRODUCT(INDEX(Overzicht!$B$2:$E$35,MATCH(demand!AG$1,Overzicht!$B$2:$B$35,0),4),INDEX(Verdeelsleutels_percentage!$A:$AB,MATCH(demand!$C358,Verdeelsleutels_percentage!$C:$C,0),MATCH(INDEX(Overzicht!$B$1:$F$35,MATCH(demand!AG$1,Overzicht!$B:$B,0),5),Verdeelsleutels_percentage!$1:$1,0)))</f>
        <v>0</v>
      </c>
      <c r="AH358">
        <f>PRODUCT(INDEX(Overzicht!$B$2:$E$35,MATCH(demand!AH$1,Overzicht!$B$2:$B$35,0),4),INDEX(Verdeelsleutels_percentage!$A:$AB,MATCH(demand!$C358,Verdeelsleutels_percentage!$C:$C,0),MATCH(INDEX(Overzicht!$B$1:$F$35,MATCH(demand!AH$1,Overzicht!$B:$B,0),5),Verdeelsleutels_percentage!$1:$1,0)))</f>
        <v>5.6050193241834688E-4</v>
      </c>
      <c r="AI358">
        <f>PRODUCT(INDEX(Overzicht!$B$2:$E$35,MATCH(demand!AI$1,Overzicht!$B$2:$B$35,0),4),INDEX(Verdeelsleutels_percentage!$A:$AB,MATCH(demand!$C358,Verdeelsleutels_percentage!$C:$C,0),MATCH(INDEX(Overzicht!$B$1:$F$35,MATCH(demand!AI$1,Overzicht!$B:$B,0),5),Verdeelsleutels_percentage!$1:$1,0)))</f>
        <v>8.6231066525899517E-5</v>
      </c>
      <c r="AJ358">
        <f>PRODUCT(INDEX(Overzicht!$B$2:$E$35,MATCH(demand!AJ$1,Overzicht!$B$2:$B$35,0),4),INDEX(Verdeelsleutels_percentage!$A:$AB,MATCH(demand!$C358,Verdeelsleutels_percentage!$C:$C,0),MATCH(INDEX(Overzicht!$B$1:$F$35,MATCH(demand!AJ$1,Overzicht!$B:$B,0),5),Verdeelsleutels_percentage!$1:$1,0)))</f>
        <v>0</v>
      </c>
      <c r="AK358">
        <f>PRODUCT(INDEX(Overzicht!$B$2:$E$35,MATCH(demand!AK$1,Overzicht!$B$2:$B$35,0),4),INDEX(Verdeelsleutels_percentage!$A:$AB,MATCH(demand!$C358,Verdeelsleutels_percentage!$C:$C,0),MATCH(INDEX(Overzicht!$B$1:$F$35,MATCH(demand!AK$1,Overzicht!$B:$B,0),5),Verdeelsleutels_percentage!$1:$1,0)))</f>
        <v>9.8032103967541566E-4</v>
      </c>
      <c r="AL358">
        <f>PRODUCT(INDEX(Overzicht!$B$2:$E$35,MATCH(demand!AL$1,Overzicht!$B$2:$B$35,0),4),INDEX(Verdeelsleutels_percentage!$A:$AB,MATCH(demand!$C358,Verdeelsleutels_percentage!$C:$C,0),MATCH(INDEX(Overzicht!$B$1:$F$35,MATCH(demand!AL$1,Overzicht!$B:$B,0),5),Verdeelsleutels_percentage!$1:$1,0)))</f>
        <v>1.2568218457377123E-2</v>
      </c>
      <c r="AM358">
        <f>PRODUCT(INDEX(Overzicht!$B$2:$E$35,MATCH(demand!AM$1,Overzicht!$B$2:$B$35,0),4),INDEX(Verdeelsleutels_percentage!$A:$AB,MATCH(demand!$C358,Verdeelsleutels_percentage!$C:$C,0),MATCH(INDEX(Overzicht!$B$1:$F$35,MATCH(demand!AM$1,Overzicht!$B:$B,0),5),Verdeelsleutels_percentage!$1:$1,0)))</f>
        <v>2.5136436914754246E-2</v>
      </c>
      <c r="AN358">
        <f>PRODUCT(INDEX(Overzicht!$B$2:$E$35,MATCH(demand!AN$1,Overzicht!$B$2:$B$35,0),4),INDEX(Verdeelsleutels_percentage!$A:$AB,MATCH(demand!$C358,Verdeelsleutels_percentage!$C:$C,0),MATCH(INDEX(Overzicht!$B$1:$F$35,MATCH(demand!AN$1,Overzicht!$B:$B,0),5),Verdeelsleutels_percentage!$1:$1,0)))</f>
        <v>1.2568218457377123E-2</v>
      </c>
      <c r="AO358">
        <f>PRODUCT(INDEX(Overzicht!$B$2:$E$35,MATCH(demand!AO$1,Overzicht!$B$2:$B$35,0),4),INDEX(Verdeelsleutels_percentage!$A:$AB,MATCH(demand!$C358,Verdeelsleutels_percentage!$C:$C,0),MATCH(INDEX(Overzicht!$B$1:$F$35,MATCH(demand!AO$1,Overzicht!$B:$B,0),5),Verdeelsleutels_percentage!$1:$1,0)))</f>
        <v>4.3988764600819928E-2</v>
      </c>
    </row>
    <row r="359" spans="2:41">
      <c r="B359" t="str">
        <f>INDEX('ETLocal datasets'!B:C,MATCH(C359,'ETLocal datasets'!C:C,0),1)</f>
        <v>GM1842</v>
      </c>
      <c r="C359" t="str">
        <f>'ETLocal datasets'!C342</f>
        <v>Midden-Delfland</v>
      </c>
      <c r="D359">
        <f t="shared" si="26"/>
        <v>1.641108035679462E-2</v>
      </c>
      <c r="E359">
        <f t="shared" si="27"/>
        <v>4.6363452030062154E-2</v>
      </c>
      <c r="F359">
        <f t="shared" si="28"/>
        <v>1.1781250992714279E-2</v>
      </c>
      <c r="G359">
        <f t="shared" si="29"/>
        <v>2.4235716327869375E-2</v>
      </c>
      <c r="H359">
        <f>PRODUCT(INDEX(Overzicht!$B$2:$E$35,MATCH(demand!H$1,Overzicht!$B$2:$B$35,0),4),INDEX(Verdeelsleutels_percentage!$A:$AB,MATCH(demand!$C359,Verdeelsleutels_percentage!$C:$C,0),MATCH(INDEX(Overzicht!$B$1:$F$35,MATCH(demand!H$1,Overzicht!$B:$B,0),5),Verdeelsleutels_percentage!$1:$1,0)))</f>
        <v>1.1781250992714279E-2</v>
      </c>
      <c r="I359">
        <f>PRODUCT(INDEX(Overzicht!$B$2:$E$35,MATCH(demand!I$1,Overzicht!$B$2:$B$35,0),4),INDEX(Verdeelsleutels_percentage!$A:$AB,MATCH(demand!$C359,Verdeelsleutels_percentage!$C:$C,0),MATCH(INDEX(Overzicht!$B$1:$F$35,MATCH(demand!I$1,Overzicht!$B:$B,0),5),Verdeelsleutels_percentage!$1:$1,0)))</f>
        <v>2.3477658308492088E-3</v>
      </c>
      <c r="J359">
        <f>PRODUCT(INDEX(Overzicht!$B$2:$E$35,MATCH(demand!J$1,Overzicht!$B$2:$B$35,0),4),INDEX(Verdeelsleutels_percentage!$A:$AB,MATCH(demand!$C359,Verdeelsleutels_percentage!$C:$C,0),MATCH(INDEX(Overzicht!$B$1:$F$35,MATCH(demand!J$1,Overzicht!$B:$B,0),5),Verdeelsleutels_percentage!$1:$1,0)))</f>
        <v>2.6928573697632637E-3</v>
      </c>
      <c r="K359">
        <f>PRODUCT(INDEX(Overzicht!$B$2:$E$35,MATCH(demand!K$1,Overzicht!$B$2:$B$35,0),4),INDEX(Verdeelsleutels_percentage!$A:$AB,MATCH(demand!$C359,Verdeelsleutels_percentage!$C:$C,0),MATCH(INDEX(Overzicht!$B$1:$F$35,MATCH(demand!K$1,Overzicht!$B:$B,0),5),Verdeelsleutels_percentage!$1:$1,0)))</f>
        <v>2.7390601359907437E-4</v>
      </c>
      <c r="L359">
        <f>PRODUCT(INDEX(Overzicht!$B$2:$E$35,MATCH(demand!L$1,Overzicht!$B$2:$B$35,0),4),INDEX(Verdeelsleutels_percentage!$A:$AB,MATCH(demand!$C359,Verdeelsleutels_percentage!$C:$C,0),MATCH(INDEX(Overzicht!$B$1:$F$35,MATCH(demand!L$1,Overzicht!$B:$B,0),5),Verdeelsleutels_percentage!$1:$1,0)))</f>
        <v>4.0392860546448958E-3</v>
      </c>
      <c r="M359">
        <f>PRODUCT(INDEX(Overzicht!$B$2:$E$35,MATCH(demand!M$1,Overzicht!$B$2:$B$35,0),4),INDEX(Verdeelsleutels_percentage!$A:$AB,MATCH(demand!$C359,Verdeelsleutels_percentage!$C:$C,0),MATCH(INDEX(Overzicht!$B$1:$F$35,MATCH(demand!M$1,Overzicht!$B:$B,0),5),Verdeelsleutels_percentage!$1:$1,0)))</f>
        <v>5.788901261102623E-3</v>
      </c>
      <c r="N359">
        <f>PRODUCT(INDEX(Overzicht!$B$2:$E$35,MATCH(demand!N$1,Overzicht!$B$2:$B$35,0),4),INDEX(Verdeelsleutels_percentage!$A:$AB,MATCH(demand!$C359,Verdeelsleutels_percentage!$C:$C,0),MATCH(INDEX(Overzicht!$B$1:$F$35,MATCH(demand!N$1,Overzicht!$B:$B,0),5),Verdeelsleutels_percentage!$1:$1,0)))</f>
        <v>6.3071457549537151E-3</v>
      </c>
      <c r="O359">
        <f>PRODUCT(INDEX(Overzicht!$B$2:$E$35,MATCH(demand!O$1,Overzicht!$B$2:$B$35,0),4),INDEX(Verdeelsleutels_percentage!$A:$AB,MATCH(demand!$C359,Verdeelsleutels_percentage!$C:$C,0),MATCH(INDEX(Overzicht!$B$1:$F$35,MATCH(demand!O$1,Overzicht!$B:$B,0),5),Verdeelsleutels_percentage!$1:$1,0)))</f>
        <v>0</v>
      </c>
      <c r="P359">
        <f>PRODUCT(INDEX(Overzicht!$B$2:$E$35,MATCH(demand!P$1,Overzicht!$B$2:$B$35,0),4),INDEX(Verdeelsleutels_percentage!$A:$AB,MATCH(demand!$C359,Verdeelsleutels_percentage!$C:$C,0),MATCH(INDEX(Overzicht!$B$1:$F$35,MATCH(demand!P$1,Overzicht!$B:$B,0),5),Verdeelsleutels_percentage!$1:$1,0)))</f>
        <v>0</v>
      </c>
      <c r="Q359">
        <f>PRODUCT(INDEX(Overzicht!$B$2:$E$35,MATCH(demand!Q$1,Overzicht!$B$2:$B$35,0),4),INDEX(Verdeelsleutels_percentage!$A:$AB,MATCH(demand!$C359,Verdeelsleutels_percentage!$C:$C,0),MATCH(INDEX(Overzicht!$B$1:$F$35,MATCH(demand!Q$1,Overzicht!$B:$B,0),5),Verdeelsleutels_percentage!$1:$1,0)))</f>
        <v>3.9972101582423447E-3</v>
      </c>
      <c r="R359">
        <f>PRODUCT(INDEX(Overzicht!$B$2:$E$35,MATCH(demand!R$1,Overzicht!$B$2:$B$35,0),4),INDEX(Verdeelsleutels_percentage!$A:$AB,MATCH(demand!$C359,Verdeelsleutels_percentage!$C:$C,0),MATCH(INDEX(Overzicht!$B$1:$F$35,MATCH(demand!R$1,Overzicht!$B:$B,0),5),Verdeelsleutels_percentage!$1:$1,0)))</f>
        <v>7.152902388433669E-4</v>
      </c>
      <c r="S359">
        <f>PRODUCT(INDEX(Overzicht!$B$2:$E$35,MATCH(demand!S$1,Overzicht!$B$2:$B$35,0),4),INDEX(Verdeelsleutels_percentage!$A:$AB,MATCH(demand!$C359,Verdeelsleutels_percentage!$C:$C,0),MATCH(INDEX(Overzicht!$B$1:$F$35,MATCH(demand!S$1,Overzicht!$B:$B,0),5),Verdeelsleutels_percentage!$1:$1,0)))</f>
        <v>5.4979171299333303E-3</v>
      </c>
      <c r="T359">
        <f>PRODUCT(INDEX(Overzicht!$B$2:$E$35,MATCH(demand!T$1,Overzicht!$B$2:$B$35,0),4),INDEX(Verdeelsleutels_percentage!$A:$AB,MATCH(demand!$C359,Verdeelsleutels_percentage!$C:$C,0),MATCH(INDEX(Overzicht!$B$1:$F$35,MATCH(demand!T$1,Overzicht!$B:$B,0),5),Verdeelsleutels_percentage!$1:$1,0)))</f>
        <v>4.4880956162721064E-3</v>
      </c>
      <c r="U359">
        <f>PRODUCT(INDEX(Overzicht!$B$2:$E$35,MATCH(demand!U$1,Overzicht!$B$2:$B$35,0),4),INDEX(Verdeelsleutels_percentage!$A:$AB,MATCH(demand!$C359,Verdeelsleutels_percentage!$C:$C,0),MATCH(INDEX(Overzicht!$B$1:$F$35,MATCH(demand!U$1,Overzicht!$B:$B,0),5),Verdeelsleutels_percentage!$1:$1,0)))</f>
        <v>1.4025298800850333E-2</v>
      </c>
      <c r="V359">
        <f>PRODUCT(INDEX(Overzicht!$B$2:$E$35,MATCH(demand!V$1,Overzicht!$B$2:$B$35,0),4),INDEX(Verdeelsleutels_percentage!$A:$AB,MATCH(demand!$C359,Verdeelsleutels_percentage!$C:$C,0),MATCH(INDEX(Overzicht!$B$1:$F$35,MATCH(demand!V$1,Overzicht!$B:$B,0),5),Verdeelsleutels_percentage!$1:$1,0)))</f>
        <v>1.2342262944748294E-3</v>
      </c>
      <c r="W359">
        <f>PRODUCT(INDEX(Overzicht!$B$2:$E$35,MATCH(demand!W$1,Overzicht!$B$2:$B$35,0),4),INDEX(Verdeelsleutels_percentage!$A:$AB,MATCH(demand!$C359,Verdeelsleutels_percentage!$C:$C,0),MATCH(INDEX(Overzicht!$B$1:$F$35,MATCH(demand!W$1,Overzicht!$B:$B,0),5),Verdeelsleutels_percentage!$1:$1,0)))</f>
        <v>1.3464286848816318E-2</v>
      </c>
      <c r="X359">
        <f>PRODUCT(INDEX(Overzicht!$B$2:$E$35,MATCH(demand!X$1,Overzicht!$B$2:$B$35,0),4),INDEX(Verdeelsleutels_percentage!$A:$AB,MATCH(demand!$C359,Verdeelsleutels_percentage!$C:$C,0),MATCH(INDEX(Overzicht!$B$1:$F$35,MATCH(demand!X$1,Overzicht!$B:$B,0),5),Verdeelsleutels_percentage!$1:$1,0)))</f>
        <v>1.4475342104492046E-4</v>
      </c>
      <c r="Y359">
        <f>PRODUCT(INDEX(Overzicht!$B$2:$E$35,MATCH(demand!Y$1,Overzicht!$B$2:$B$35,0),4),INDEX(Verdeelsleutels_percentage!$A:$AB,MATCH(demand!$C359,Verdeelsleutels_percentage!$C:$C,0),MATCH(INDEX(Overzicht!$B$1:$F$35,MATCH(demand!Y$1,Overzicht!$B:$B,0),5),Verdeelsleutels_percentage!$1:$1,0)))</f>
        <v>1.4455709991025421E-6</v>
      </c>
      <c r="Z359">
        <f>PRODUCT(INDEX(Overzicht!$B$2:$E$35,MATCH(demand!Z$1,Overzicht!$B$2:$B$35,0),4),INDEX(Verdeelsleutels_percentage!$A:$AB,MATCH(demand!$C359,Verdeelsleutels_percentage!$C:$C,0),MATCH(INDEX(Overzicht!$B$1:$F$35,MATCH(demand!Z$1,Overzicht!$B:$B,0),5),Verdeelsleutels_percentage!$1:$1,0)))</f>
        <v>0</v>
      </c>
      <c r="AA359">
        <f>PRODUCT(INDEX(Overzicht!$B$2:$E$35,MATCH(demand!AA$1,Overzicht!$B$2:$B$35,0),4),INDEX(Verdeelsleutels_percentage!$A:$AB,MATCH(demand!$C359,Verdeelsleutels_percentage!$C:$C,0),MATCH(INDEX(Overzicht!$B$1:$F$35,MATCH(demand!AA$1,Overzicht!$B:$B,0),5),Verdeelsleutels_percentage!$1:$1,0)))</f>
        <v>3.381452629479631E-5</v>
      </c>
      <c r="AB359">
        <f>PRODUCT(INDEX(Overzicht!$B$2:$E$35,MATCH(demand!AB$1,Overzicht!$B$2:$B$35,0),4),INDEX(Verdeelsleutels_percentage!$A:$AB,MATCH(demand!$C359,Verdeelsleutels_percentage!$C:$C,0),MATCH(INDEX(Overzicht!$B$1:$F$35,MATCH(demand!AB$1,Overzicht!$B:$B,0),5),Verdeelsleutels_percentage!$1:$1,0)))</f>
        <v>4.2898749970025803E-3</v>
      </c>
      <c r="AC359">
        <f>PRODUCT(INDEX(Overzicht!$B$2:$E$35,MATCH(demand!AC$1,Overzicht!$B$2:$B$35,0),4),INDEX(Verdeelsleutels_percentage!$A:$AB,MATCH(demand!$C359,Verdeelsleutels_percentage!$C:$C,0),MATCH(INDEX(Overzicht!$B$1:$F$35,MATCH(demand!AC$1,Overzicht!$B:$B,0),5),Verdeelsleutels_percentage!$1:$1,0)))</f>
        <v>1.5556064256238834E-4</v>
      </c>
      <c r="AD359">
        <f>PRODUCT(INDEX(Overzicht!$B$2:$E$35,MATCH(demand!AD$1,Overzicht!$B$2:$B$35,0),4),INDEX(Verdeelsleutels_percentage!$A:$AB,MATCH(demand!$C359,Verdeelsleutels_percentage!$C:$C,0),MATCH(INDEX(Overzicht!$B$1:$F$35,MATCH(demand!AD$1,Overzicht!$B:$B,0),5),Verdeelsleutels_percentage!$1:$1,0)))</f>
        <v>0</v>
      </c>
      <c r="AE359">
        <f>PRODUCT(INDEX(Overzicht!$B$2:$E$35,MATCH(demand!AE$1,Overzicht!$B$2:$B$35,0),4),INDEX(Verdeelsleutels_percentage!$A:$AB,MATCH(demand!$C359,Verdeelsleutels_percentage!$C:$C,0),MATCH(INDEX(Overzicht!$B$1:$F$35,MATCH(demand!AE$1,Overzicht!$B:$B,0),5),Verdeelsleutels_percentage!$1:$1,0)))</f>
        <v>0</v>
      </c>
      <c r="AF359">
        <f>PRODUCT(INDEX(Overzicht!$B$2:$E$35,MATCH(demand!AF$1,Overzicht!$B$2:$B$35,0),4),INDEX(Verdeelsleutels_percentage!$A:$AB,MATCH(demand!$C359,Verdeelsleutels_percentage!$C:$C,0),MATCH(INDEX(Overzicht!$B$1:$F$35,MATCH(demand!AF$1,Overzicht!$B:$B,0),5),Verdeelsleutels_percentage!$1:$1,0)))</f>
        <v>0</v>
      </c>
      <c r="AG359">
        <f>PRODUCT(INDEX(Overzicht!$B$2:$E$35,MATCH(demand!AG$1,Overzicht!$B$2:$B$35,0),4),INDEX(Verdeelsleutels_percentage!$A:$AB,MATCH(demand!$C359,Verdeelsleutels_percentage!$C:$C,0),MATCH(INDEX(Overzicht!$B$1:$F$35,MATCH(demand!AG$1,Overzicht!$B:$B,0),5),Verdeelsleutels_percentage!$1:$1,0)))</f>
        <v>0</v>
      </c>
      <c r="AH359">
        <f>PRODUCT(INDEX(Overzicht!$B$2:$E$35,MATCH(demand!AH$1,Overzicht!$B$2:$B$35,0),4),INDEX(Verdeelsleutels_percentage!$A:$AB,MATCH(demand!$C359,Verdeelsleutels_percentage!$C:$C,0),MATCH(INDEX(Overzicht!$B$1:$F$35,MATCH(demand!AH$1,Overzicht!$B:$B,0),5),Verdeelsleutels_percentage!$1:$1,0)))</f>
        <v>4.3958884183235202E-4</v>
      </c>
      <c r="AI359">
        <f>PRODUCT(INDEX(Overzicht!$B$2:$E$35,MATCH(demand!AI$1,Overzicht!$B$2:$B$35,0),4),INDEX(Verdeelsleutels_percentage!$A:$AB,MATCH(demand!$C359,Verdeelsleutels_percentage!$C:$C,0),MATCH(INDEX(Overzicht!$B$1:$F$35,MATCH(demand!AI$1,Overzicht!$B:$B,0),5),Verdeelsleutels_percentage!$1:$1,0)))</f>
        <v>6.7629052589592619E-5</v>
      </c>
      <c r="AJ359">
        <f>PRODUCT(INDEX(Overzicht!$B$2:$E$35,MATCH(demand!AJ$1,Overzicht!$B$2:$B$35,0),4),INDEX(Verdeelsleutels_percentage!$A:$AB,MATCH(demand!$C359,Verdeelsleutels_percentage!$C:$C,0),MATCH(INDEX(Overzicht!$B$1:$F$35,MATCH(demand!AJ$1,Overzicht!$B:$B,0),5),Verdeelsleutels_percentage!$1:$1,0)))</f>
        <v>0</v>
      </c>
      <c r="AK359">
        <f>PRODUCT(INDEX(Overzicht!$B$2:$E$35,MATCH(demand!AK$1,Overzicht!$B$2:$B$35,0),4),INDEX(Verdeelsleutels_percentage!$A:$AB,MATCH(demand!$C359,Verdeelsleutels_percentage!$C:$C,0),MATCH(INDEX(Overzicht!$B$1:$F$35,MATCH(demand!AK$1,Overzicht!$B:$B,0),5),Verdeelsleutels_percentage!$1:$1,0)))</f>
        <v>1.7503572903461215E-4</v>
      </c>
      <c r="AL359">
        <f>PRODUCT(INDEX(Overzicht!$B$2:$E$35,MATCH(demand!AL$1,Overzicht!$B$2:$B$35,0),4),INDEX(Verdeelsleutels_percentage!$A:$AB,MATCH(demand!$C359,Verdeelsleutels_percentage!$C:$C,0),MATCH(INDEX(Overzicht!$B$1:$F$35,MATCH(demand!AL$1,Overzicht!$B:$B,0),5),Verdeelsleutels_percentage!$1:$1,0)))</f>
        <v>2.2440478081360532E-3</v>
      </c>
      <c r="AM359">
        <f>PRODUCT(INDEX(Overzicht!$B$2:$E$35,MATCH(demand!AM$1,Overzicht!$B$2:$B$35,0),4),INDEX(Verdeelsleutels_percentage!$A:$AB,MATCH(demand!$C359,Verdeelsleutels_percentage!$C:$C,0),MATCH(INDEX(Overzicht!$B$1:$F$35,MATCH(demand!AM$1,Overzicht!$B:$B,0),5),Verdeelsleutels_percentage!$1:$1,0)))</f>
        <v>4.4880956162721064E-3</v>
      </c>
      <c r="AN359">
        <f>PRODUCT(INDEX(Overzicht!$B$2:$E$35,MATCH(demand!AN$1,Overzicht!$B$2:$B$35,0),4),INDEX(Verdeelsleutels_percentage!$A:$AB,MATCH(demand!$C359,Verdeelsleutels_percentage!$C:$C,0),MATCH(INDEX(Overzicht!$B$1:$F$35,MATCH(demand!AN$1,Overzicht!$B:$B,0),5),Verdeelsleutels_percentage!$1:$1,0)))</f>
        <v>2.2440478081360532E-3</v>
      </c>
      <c r="AO359">
        <f>PRODUCT(INDEX(Overzicht!$B$2:$E$35,MATCH(demand!AO$1,Overzicht!$B$2:$B$35,0),4),INDEX(Verdeelsleutels_percentage!$A:$AB,MATCH(demand!$C359,Verdeelsleutels_percentage!$C:$C,0),MATCH(INDEX(Overzicht!$B$1:$F$35,MATCH(demand!AO$1,Overzicht!$B:$B,0),5),Verdeelsleutels_percentage!$1:$1,0)))</f>
        <v>7.8541673284761859E-3</v>
      </c>
    </row>
    <row r="360" spans="2:41">
      <c r="B360" t="str">
        <f>INDEX('ETLocal datasets'!B:C,MATCH(C360,'ETLocal datasets'!C:C,0),1)</f>
        <v>GM1859</v>
      </c>
      <c r="C360" t="str">
        <f>'ETLocal datasets'!C343</f>
        <v>Berkelland</v>
      </c>
      <c r="D360">
        <f t="shared" si="26"/>
        <v>9.4477715588886652E-2</v>
      </c>
      <c r="E360">
        <f t="shared" si="27"/>
        <v>0.18045814215193193</v>
      </c>
      <c r="F360">
        <f t="shared" si="28"/>
        <v>2.6674438841943569E-2</v>
      </c>
      <c r="G360">
        <f t="shared" si="29"/>
        <v>5.4873131331998198E-2</v>
      </c>
      <c r="H360">
        <f>PRODUCT(INDEX(Overzicht!$B$2:$E$35,MATCH(demand!H$1,Overzicht!$B$2:$B$35,0),4),INDEX(Verdeelsleutels_percentage!$A:$AB,MATCH(demand!$C360,Verdeelsleutels_percentage!$C:$C,0),MATCH(INDEX(Overzicht!$B$1:$F$35,MATCH(demand!H$1,Overzicht!$B:$B,0),5),Verdeelsleutels_percentage!$1:$1,0)))</f>
        <v>2.6674438841943569E-2</v>
      </c>
      <c r="I360">
        <f>PRODUCT(INDEX(Overzicht!$B$2:$E$35,MATCH(demand!I$1,Overzicht!$B$2:$B$35,0),4),INDEX(Verdeelsleutels_percentage!$A:$AB,MATCH(demand!$C360,Verdeelsleutels_percentage!$C:$C,0),MATCH(INDEX(Overzicht!$B$1:$F$35,MATCH(demand!I$1,Overzicht!$B:$B,0),5),Verdeelsleutels_percentage!$1:$1,0)))</f>
        <v>2.8666341941841849E-2</v>
      </c>
      <c r="J360">
        <f>PRODUCT(INDEX(Overzicht!$B$2:$E$35,MATCH(demand!J$1,Overzicht!$B$2:$B$35,0),4),INDEX(Verdeelsleutels_percentage!$A:$AB,MATCH(demand!$C360,Verdeelsleutels_percentage!$C:$C,0),MATCH(INDEX(Overzicht!$B$1:$F$35,MATCH(demand!J$1,Overzicht!$B:$B,0),5),Verdeelsleutels_percentage!$1:$1,0)))</f>
        <v>6.0970145924442443E-3</v>
      </c>
      <c r="K360">
        <f>PRODUCT(INDEX(Overzicht!$B$2:$E$35,MATCH(demand!K$1,Overzicht!$B$2:$B$35,0),4),INDEX(Verdeelsleutels_percentage!$A:$AB,MATCH(demand!$C360,Verdeelsleutels_percentage!$C:$C,0),MATCH(INDEX(Overzicht!$B$1:$F$35,MATCH(demand!K$1,Overzicht!$B:$B,0),5),Verdeelsleutels_percentage!$1:$1,0)))</f>
        <v>3.344406559881549E-3</v>
      </c>
      <c r="L360">
        <f>PRODUCT(INDEX(Overzicht!$B$2:$E$35,MATCH(demand!L$1,Overzicht!$B$2:$B$35,0),4),INDEX(Verdeelsleutels_percentage!$A:$AB,MATCH(demand!$C360,Verdeelsleutels_percentage!$C:$C,0),MATCH(INDEX(Overzicht!$B$1:$F$35,MATCH(demand!L$1,Overzicht!$B:$B,0),5),Verdeelsleutels_percentage!$1:$1,0)))</f>
        <v>9.1455218886663664E-3</v>
      </c>
      <c r="M360">
        <f>PRODUCT(INDEX(Overzicht!$B$2:$E$35,MATCH(demand!M$1,Overzicht!$B$2:$B$35,0),4),INDEX(Verdeelsleutels_percentage!$A:$AB,MATCH(demand!$C360,Verdeelsleutels_percentage!$C:$C,0),MATCH(INDEX(Overzicht!$B$1:$F$35,MATCH(demand!M$1,Overzicht!$B:$B,0),5),Verdeelsleutels_percentage!$1:$1,0)))</f>
        <v>4.081261756575582E-2</v>
      </c>
      <c r="N360">
        <f>PRODUCT(INDEX(Overzicht!$B$2:$E$35,MATCH(demand!N$1,Overzicht!$B$2:$B$35,0),4),INDEX(Verdeelsleutels_percentage!$A:$AB,MATCH(demand!$C360,Verdeelsleutels_percentage!$C:$C,0),MATCH(INDEX(Overzicht!$B$1:$F$35,MATCH(demand!N$1,Overzicht!$B:$B,0),5),Verdeelsleutels_percentage!$1:$1,0)))</f>
        <v>6.5684541363163984E-2</v>
      </c>
      <c r="O360">
        <f>PRODUCT(INDEX(Overzicht!$B$2:$E$35,MATCH(demand!O$1,Overzicht!$B$2:$B$35,0),4),INDEX(Verdeelsleutels_percentage!$A:$AB,MATCH(demand!$C360,Verdeelsleutels_percentage!$C:$C,0),MATCH(INDEX(Overzicht!$B$1:$F$35,MATCH(demand!O$1,Overzicht!$B:$B,0),5),Verdeelsleutels_percentage!$1:$1,0)))</f>
        <v>0</v>
      </c>
      <c r="P360">
        <f>PRODUCT(INDEX(Overzicht!$B$2:$E$35,MATCH(demand!P$1,Overzicht!$B$2:$B$35,0),4),INDEX(Verdeelsleutels_percentage!$A:$AB,MATCH(demand!$C360,Verdeelsleutels_percentage!$C:$C,0),MATCH(INDEX(Overzicht!$B$1:$F$35,MATCH(demand!P$1,Overzicht!$B:$B,0),5),Verdeelsleutels_percentage!$1:$1,0)))</f>
        <v>2.9339455852213722E-4</v>
      </c>
      <c r="Q360">
        <f>PRODUCT(INDEX(Overzicht!$B$2:$E$35,MATCH(demand!Q$1,Overzicht!$B$2:$B$35,0),4),INDEX(Verdeelsleutels_percentage!$A:$AB,MATCH(demand!$C360,Verdeelsleutels_percentage!$C:$C,0),MATCH(INDEX(Overzicht!$B$1:$F$35,MATCH(demand!Q$1,Overzicht!$B:$B,0),5),Verdeelsleutels_percentage!$1:$1,0)))</f>
        <v>9.0502560356594246E-3</v>
      </c>
      <c r="R360">
        <f>PRODUCT(INDEX(Overzicht!$B$2:$E$35,MATCH(demand!R$1,Overzicht!$B$2:$B$35,0),4),INDEX(Verdeelsleutels_percentage!$A:$AB,MATCH(demand!$C360,Verdeelsleutels_percentage!$C:$C,0),MATCH(INDEX(Overzicht!$B$1:$F$35,MATCH(demand!R$1,Overzicht!$B:$B,0),5),Verdeelsleutels_percentage!$1:$1,0)))</f>
        <v>1.6195195011180022E-3</v>
      </c>
      <c r="S360">
        <f>PRODUCT(INDEX(Overzicht!$B$2:$E$35,MATCH(demand!S$1,Overzicht!$B$2:$B$35,0),4),INDEX(Verdeelsleutels_percentage!$A:$AB,MATCH(demand!$C360,Verdeelsleutels_percentage!$C:$C,0),MATCH(INDEX(Overzicht!$B$1:$F$35,MATCH(demand!S$1,Overzicht!$B:$B,0),5),Verdeelsleutels_percentage!$1:$1,0)))</f>
        <v>1.2448071459573667E-2</v>
      </c>
      <c r="T360">
        <f>PRODUCT(INDEX(Overzicht!$B$2:$E$35,MATCH(demand!T$1,Overzicht!$B$2:$B$35,0),4),INDEX(Verdeelsleutels_percentage!$A:$AB,MATCH(demand!$C360,Verdeelsleutels_percentage!$C:$C,0),MATCH(INDEX(Overzicht!$B$1:$F$35,MATCH(demand!T$1,Overzicht!$B:$B,0),5),Verdeelsleutels_percentage!$1:$1,0)))</f>
        <v>1.0161690987407074E-2</v>
      </c>
      <c r="U360">
        <f>PRODUCT(INDEX(Overzicht!$B$2:$E$35,MATCH(demand!U$1,Overzicht!$B$2:$B$35,0),4),INDEX(Verdeelsleutels_percentage!$A:$AB,MATCH(demand!$C360,Verdeelsleutels_percentage!$C:$C,0),MATCH(INDEX(Overzicht!$B$1:$F$35,MATCH(demand!U$1,Overzicht!$B:$B,0),5),Verdeelsleutels_percentage!$1:$1,0)))</f>
        <v>3.1755284335647102E-2</v>
      </c>
      <c r="V360">
        <f>PRODUCT(INDEX(Overzicht!$B$2:$E$35,MATCH(demand!V$1,Overzicht!$B$2:$B$35,0),4),INDEX(Verdeelsleutels_percentage!$A:$AB,MATCH(demand!$C360,Verdeelsleutels_percentage!$C:$C,0),MATCH(INDEX(Overzicht!$B$1:$F$35,MATCH(demand!V$1,Overzicht!$B:$B,0),5),Verdeelsleutels_percentage!$1:$1,0)))</f>
        <v>2.7944650215369457E-3</v>
      </c>
      <c r="W360">
        <f>PRODUCT(INDEX(Overzicht!$B$2:$E$35,MATCH(demand!W$1,Overzicht!$B$2:$B$35,0),4),INDEX(Verdeelsleutels_percentage!$A:$AB,MATCH(demand!$C360,Verdeelsleutels_percentage!$C:$C,0),MATCH(INDEX(Overzicht!$B$1:$F$35,MATCH(demand!W$1,Overzicht!$B:$B,0),5),Verdeelsleutels_percentage!$1:$1,0)))</f>
        <v>3.0485072962221221E-2</v>
      </c>
      <c r="X360">
        <f>PRODUCT(INDEX(Overzicht!$B$2:$E$35,MATCH(demand!X$1,Overzicht!$B$2:$B$35,0),4),INDEX(Verdeelsleutels_percentage!$A:$AB,MATCH(demand!$C360,Verdeelsleutels_percentage!$C:$C,0),MATCH(INDEX(Overzicht!$B$1:$F$35,MATCH(demand!X$1,Overzicht!$B:$B,0),5),Verdeelsleutels_percentage!$1:$1,0)))</f>
        <v>1.0978990242330119E-2</v>
      </c>
      <c r="Y360">
        <f>PRODUCT(INDEX(Overzicht!$B$2:$E$35,MATCH(demand!Y$1,Overzicht!$B$2:$B$35,0),4),INDEX(Verdeelsleutels_percentage!$A:$AB,MATCH(demand!$C360,Verdeelsleutels_percentage!$C:$C,0),MATCH(INDEX(Overzicht!$B$1:$F$35,MATCH(demand!Y$1,Overzicht!$B:$B,0),5),Verdeelsleutels_percentage!$1:$1,0)))</f>
        <v>8.1484937063931442E-6</v>
      </c>
      <c r="Z360">
        <f>PRODUCT(INDEX(Overzicht!$B$2:$E$35,MATCH(demand!Z$1,Overzicht!$B$2:$B$35,0),4),INDEX(Verdeelsleutels_percentage!$A:$AB,MATCH(demand!$C360,Verdeelsleutels_percentage!$C:$C,0),MATCH(INDEX(Overzicht!$B$1:$F$35,MATCH(demand!Z$1,Overzicht!$B:$B,0),5),Verdeelsleutels_percentage!$1:$1,0)))</f>
        <v>0</v>
      </c>
      <c r="AA360">
        <f>PRODUCT(INDEX(Overzicht!$B$2:$E$35,MATCH(demand!AA$1,Overzicht!$B$2:$B$35,0),4),INDEX(Verdeelsleutels_percentage!$A:$AB,MATCH(demand!$C360,Verdeelsleutels_percentage!$C:$C,0),MATCH(INDEX(Overzicht!$B$1:$F$35,MATCH(demand!AA$1,Overzicht!$B:$B,0),5),Verdeelsleutels_percentage!$1:$1,0)))</f>
        <v>1.9060803991562914E-4</v>
      </c>
      <c r="AB360">
        <f>PRODUCT(INDEX(Overzicht!$B$2:$E$35,MATCH(demand!AB$1,Overzicht!$B$2:$B$35,0),4),INDEX(Verdeelsleutels_percentage!$A:$AB,MATCH(demand!$C360,Verdeelsleutels_percentage!$C:$C,0),MATCH(INDEX(Overzicht!$B$1:$F$35,MATCH(demand!AB$1,Overzicht!$B:$B,0),5),Verdeelsleutels_percentage!$1:$1,0)))</f>
        <v>2.2795015458644957E-2</v>
      </c>
      <c r="AC360">
        <f>PRODUCT(INDEX(Overzicht!$B$2:$E$35,MATCH(demand!AC$1,Overzicht!$B$2:$B$35,0),4),INDEX(Verdeelsleutels_percentage!$A:$AB,MATCH(demand!$C360,Verdeelsleutels_percentage!$C:$C,0),MATCH(INDEX(Overzicht!$B$1:$F$35,MATCH(demand!AC$1,Overzicht!$B:$B,0),5),Verdeelsleutels_percentage!$1:$1,0)))</f>
        <v>2.116260314760443E-3</v>
      </c>
      <c r="AD360">
        <f>PRODUCT(INDEX(Overzicht!$B$2:$E$35,MATCH(demand!AD$1,Overzicht!$B$2:$B$35,0),4),INDEX(Verdeelsleutels_percentage!$A:$AB,MATCH(demand!$C360,Verdeelsleutels_percentage!$C:$C,0),MATCH(INDEX(Overzicht!$B$1:$F$35,MATCH(demand!AD$1,Overzicht!$B:$B,0),5),Verdeelsleutels_percentage!$1:$1,0)))</f>
        <v>0</v>
      </c>
      <c r="AE360">
        <f>PRODUCT(INDEX(Overzicht!$B$2:$E$35,MATCH(demand!AE$1,Overzicht!$B$2:$B$35,0),4),INDEX(Verdeelsleutels_percentage!$A:$AB,MATCH(demand!$C360,Verdeelsleutels_percentage!$C:$C,0),MATCH(INDEX(Overzicht!$B$1:$F$35,MATCH(demand!AE$1,Overzicht!$B:$B,0),5),Verdeelsleutels_percentage!$1:$1,0)))</f>
        <v>0</v>
      </c>
      <c r="AF360">
        <f>PRODUCT(INDEX(Overzicht!$B$2:$E$35,MATCH(demand!AF$1,Overzicht!$B$2:$B$35,0),4),INDEX(Verdeelsleutels_percentage!$A:$AB,MATCH(demand!$C360,Verdeelsleutels_percentage!$C:$C,0),MATCH(INDEX(Overzicht!$B$1:$F$35,MATCH(demand!AF$1,Overzicht!$B:$B,0),5),Verdeelsleutels_percentage!$1:$1,0)))</f>
        <v>0</v>
      </c>
      <c r="AG360">
        <f>PRODUCT(INDEX(Overzicht!$B$2:$E$35,MATCH(demand!AG$1,Overzicht!$B$2:$B$35,0),4),INDEX(Verdeelsleutels_percentage!$A:$AB,MATCH(demand!$C360,Verdeelsleutels_percentage!$C:$C,0),MATCH(INDEX(Overzicht!$B$1:$F$35,MATCH(demand!AG$1,Overzicht!$B:$B,0),5),Verdeelsleutels_percentage!$1:$1,0)))</f>
        <v>0</v>
      </c>
      <c r="AH360">
        <f>PRODUCT(INDEX(Overzicht!$B$2:$E$35,MATCH(demand!AH$1,Overzicht!$B$2:$B$35,0),4),INDEX(Verdeelsleutels_percentage!$A:$AB,MATCH(demand!$C360,Verdeelsleutels_percentage!$C:$C,0),MATCH(INDEX(Overzicht!$B$1:$F$35,MATCH(demand!AH$1,Overzicht!$B:$B,0),5),Verdeelsleutels_percentage!$1:$1,0)))</f>
        <v>2.4779045189031786E-3</v>
      </c>
      <c r="AI360">
        <f>PRODUCT(INDEX(Overzicht!$B$2:$E$35,MATCH(demand!AI$1,Overzicht!$B$2:$B$35,0),4),INDEX(Verdeelsleutels_percentage!$A:$AB,MATCH(demand!$C360,Verdeelsleutels_percentage!$C:$C,0),MATCH(INDEX(Overzicht!$B$1:$F$35,MATCH(demand!AI$1,Overzicht!$B:$B,0),5),Verdeelsleutels_percentage!$1:$1,0)))</f>
        <v>3.8121607983125828E-4</v>
      </c>
      <c r="AJ360">
        <f>PRODUCT(INDEX(Overzicht!$B$2:$E$35,MATCH(demand!AJ$1,Overzicht!$B$2:$B$35,0),4),INDEX(Verdeelsleutels_percentage!$A:$AB,MATCH(demand!$C360,Verdeelsleutels_percentage!$C:$C,0),MATCH(INDEX(Overzicht!$B$1:$F$35,MATCH(demand!AJ$1,Overzicht!$B:$B,0),5),Verdeelsleutels_percentage!$1:$1,0)))</f>
        <v>0</v>
      </c>
      <c r="AK360">
        <f>PRODUCT(INDEX(Overzicht!$B$2:$E$35,MATCH(demand!AK$1,Overzicht!$B$2:$B$35,0),4),INDEX(Verdeelsleutels_percentage!$A:$AB,MATCH(demand!$C360,Verdeelsleutels_percentage!$C:$C,0),MATCH(INDEX(Overzicht!$B$1:$F$35,MATCH(demand!AK$1,Overzicht!$B:$B,0),5),Verdeelsleutels_percentage!$1:$1,0)))</f>
        <v>3.9630594850887589E-4</v>
      </c>
      <c r="AL360">
        <f>PRODUCT(INDEX(Overzicht!$B$2:$E$35,MATCH(demand!AL$1,Overzicht!$B$2:$B$35,0),4),INDEX(Verdeelsleutels_percentage!$A:$AB,MATCH(demand!$C360,Verdeelsleutels_percentage!$C:$C,0),MATCH(INDEX(Overzicht!$B$1:$F$35,MATCH(demand!AL$1,Overzicht!$B:$B,0),5),Verdeelsleutels_percentage!$1:$1,0)))</f>
        <v>5.0808454937035369E-3</v>
      </c>
      <c r="AM360">
        <f>PRODUCT(INDEX(Overzicht!$B$2:$E$35,MATCH(demand!AM$1,Overzicht!$B$2:$B$35,0),4),INDEX(Verdeelsleutels_percentage!$A:$AB,MATCH(demand!$C360,Verdeelsleutels_percentage!$C:$C,0),MATCH(INDEX(Overzicht!$B$1:$F$35,MATCH(demand!AM$1,Overzicht!$B:$B,0),5),Verdeelsleutels_percentage!$1:$1,0)))</f>
        <v>1.0161690987407074E-2</v>
      </c>
      <c r="AN360">
        <f>PRODUCT(INDEX(Overzicht!$B$2:$E$35,MATCH(demand!AN$1,Overzicht!$B$2:$B$35,0),4),INDEX(Verdeelsleutels_percentage!$A:$AB,MATCH(demand!$C360,Verdeelsleutels_percentage!$C:$C,0),MATCH(INDEX(Overzicht!$B$1:$F$35,MATCH(demand!AN$1,Overzicht!$B:$B,0),5),Verdeelsleutels_percentage!$1:$1,0)))</f>
        <v>5.0808454937035369E-3</v>
      </c>
      <c r="AO360">
        <f>PRODUCT(INDEX(Overzicht!$B$2:$E$35,MATCH(demand!AO$1,Overzicht!$B$2:$B$35,0),4),INDEX(Verdeelsleutels_percentage!$A:$AB,MATCH(demand!$C360,Verdeelsleutels_percentage!$C:$C,0),MATCH(INDEX(Overzicht!$B$1:$F$35,MATCH(demand!AO$1,Overzicht!$B:$B,0),5),Verdeelsleutels_percentage!$1:$1,0)))</f>
        <v>1.7782959227962379E-2</v>
      </c>
    </row>
    <row r="361" spans="2:41">
      <c r="B361" t="str">
        <f>INDEX('ETLocal datasets'!B:C,MATCH(C361,'ETLocal datasets'!C:C,0),1)</f>
        <v>GM1876</v>
      </c>
      <c r="C361" t="str">
        <f>'ETLocal datasets'!C344</f>
        <v>Bronckhorst</v>
      </c>
      <c r="D361">
        <f t="shared" si="26"/>
        <v>9.6800520872298498E-2</v>
      </c>
      <c r="E361">
        <f t="shared" si="27"/>
        <v>0.16098994748896495</v>
      </c>
      <c r="F361">
        <f t="shared" si="28"/>
        <v>2.2001065491628568E-2</v>
      </c>
      <c r="G361">
        <f t="shared" si="29"/>
        <v>4.5259334725635911E-2</v>
      </c>
      <c r="H361">
        <f>PRODUCT(INDEX(Overzicht!$B$2:$E$35,MATCH(demand!H$1,Overzicht!$B$2:$B$35,0),4),INDEX(Verdeelsleutels_percentage!$A:$AB,MATCH(demand!$C361,Verdeelsleutels_percentage!$C:$C,0),MATCH(INDEX(Overzicht!$B$1:$F$35,MATCH(demand!H$1,Overzicht!$B:$B,0),5),Verdeelsleutels_percentage!$1:$1,0)))</f>
        <v>2.2001065491628568E-2</v>
      </c>
      <c r="I361">
        <f>PRODUCT(INDEX(Overzicht!$B$2:$E$35,MATCH(demand!I$1,Overzicht!$B$2:$B$35,0),4),INDEX(Verdeelsleutels_percentage!$A:$AB,MATCH(demand!$C361,Verdeelsleutels_percentage!$C:$C,0),MATCH(INDEX(Overzicht!$B$1:$F$35,MATCH(demand!I$1,Overzicht!$B:$B,0),5),Verdeelsleutels_percentage!$1:$1,0)))</f>
        <v>3.2258870082075911E-2</v>
      </c>
      <c r="J361">
        <f>PRODUCT(INDEX(Overzicht!$B$2:$E$35,MATCH(demand!J$1,Overzicht!$B$2:$B$35,0),4),INDEX(Verdeelsleutels_percentage!$A:$AB,MATCH(demand!$C361,Verdeelsleutels_percentage!$C:$C,0),MATCH(INDEX(Overzicht!$B$1:$F$35,MATCH(demand!J$1,Overzicht!$B:$B,0),5),Verdeelsleutels_percentage!$1:$1,0)))</f>
        <v>5.0288149695151005E-3</v>
      </c>
      <c r="K361">
        <f>PRODUCT(INDEX(Overzicht!$B$2:$E$35,MATCH(demand!K$1,Overzicht!$B$2:$B$35,0),4),INDEX(Verdeelsleutels_percentage!$A:$AB,MATCH(demand!$C361,Verdeelsleutels_percentage!$C:$C,0),MATCH(INDEX(Overzicht!$B$1:$F$35,MATCH(demand!K$1,Overzicht!$B:$B,0),5),Verdeelsleutels_percentage!$1:$1,0)))</f>
        <v>3.7635348429088567E-3</v>
      </c>
      <c r="L361">
        <f>PRODUCT(INDEX(Overzicht!$B$2:$E$35,MATCH(demand!L$1,Overzicht!$B$2:$B$35,0),4),INDEX(Verdeelsleutels_percentage!$A:$AB,MATCH(demand!$C361,Verdeelsleutels_percentage!$C:$C,0),MATCH(INDEX(Overzicht!$B$1:$F$35,MATCH(demand!L$1,Overzicht!$B:$B,0),5),Verdeelsleutels_percentage!$1:$1,0)))</f>
        <v>7.5432224542726521E-3</v>
      </c>
      <c r="M361">
        <f>PRODUCT(INDEX(Overzicht!$B$2:$E$35,MATCH(demand!M$1,Overzicht!$B$2:$B$35,0),4),INDEX(Verdeelsleutels_percentage!$A:$AB,MATCH(demand!$C361,Verdeelsleutels_percentage!$C:$C,0),MATCH(INDEX(Overzicht!$B$1:$F$35,MATCH(demand!M$1,Overzicht!$B:$B,0),5),Verdeelsleutels_percentage!$1:$1,0)))</f>
        <v>3.5214457292063156E-2</v>
      </c>
      <c r="N361">
        <f>PRODUCT(INDEX(Overzicht!$B$2:$E$35,MATCH(demand!N$1,Overzicht!$B$2:$B$35,0),4),INDEX(Verdeelsleutels_percentage!$A:$AB,MATCH(demand!$C361,Verdeelsleutels_percentage!$C:$C,0),MATCH(INDEX(Overzicht!$B$1:$F$35,MATCH(demand!N$1,Overzicht!$B:$B,0),5),Verdeelsleutels_percentage!$1:$1,0)))</f>
        <v>5.5411300171645292E-2</v>
      </c>
      <c r="O361">
        <f>PRODUCT(INDEX(Overzicht!$B$2:$E$35,MATCH(demand!O$1,Overzicht!$B$2:$B$35,0),4),INDEX(Verdeelsleutels_percentage!$A:$AB,MATCH(demand!$C361,Verdeelsleutels_percentage!$C:$C,0),MATCH(INDEX(Overzicht!$B$1:$F$35,MATCH(demand!O$1,Overzicht!$B:$B,0),5),Verdeelsleutels_percentage!$1:$1,0)))</f>
        <v>0</v>
      </c>
      <c r="P361">
        <f>PRODUCT(INDEX(Overzicht!$B$2:$E$35,MATCH(demand!P$1,Overzicht!$B$2:$B$35,0),4),INDEX(Verdeelsleutels_percentage!$A:$AB,MATCH(demand!$C361,Verdeelsleutels_percentage!$C:$C,0),MATCH(INDEX(Overzicht!$B$1:$F$35,MATCH(demand!P$1,Overzicht!$B:$B,0),5),Verdeelsleutels_percentage!$1:$1,0)))</f>
        <v>6.0507671706026573E-3</v>
      </c>
      <c r="Q361">
        <f>PRODUCT(INDEX(Overzicht!$B$2:$E$35,MATCH(demand!Q$1,Overzicht!$B$2:$B$35,0),4),INDEX(Verdeelsleutels_percentage!$A:$AB,MATCH(demand!$C361,Verdeelsleutels_percentage!$C:$C,0),MATCH(INDEX(Overzicht!$B$1:$F$35,MATCH(demand!Q$1,Overzicht!$B:$B,0),5),Verdeelsleutels_percentage!$1:$1,0)))</f>
        <v>7.4646472203739782E-3</v>
      </c>
      <c r="R361">
        <f>PRODUCT(INDEX(Overzicht!$B$2:$E$35,MATCH(demand!R$1,Overzicht!$B$2:$B$35,0),4),INDEX(Verdeelsleutels_percentage!$A:$AB,MATCH(demand!$C361,Verdeelsleutels_percentage!$C:$C,0),MATCH(INDEX(Overzicht!$B$1:$F$35,MATCH(demand!R$1,Overzicht!$B:$B,0),5),Verdeelsleutels_percentage!$1:$1,0)))</f>
        <v>1.3357789762774486E-3</v>
      </c>
      <c r="S361">
        <f>PRODUCT(INDEX(Overzicht!$B$2:$E$35,MATCH(demand!S$1,Overzicht!$B$2:$B$35,0),4),INDEX(Verdeelsleutels_percentage!$A:$AB,MATCH(demand!$C361,Verdeelsleutels_percentage!$C:$C,0),MATCH(INDEX(Overzicht!$B$1:$F$35,MATCH(demand!S$1,Overzicht!$B:$B,0),5),Verdeelsleutels_percentage!$1:$1,0)))</f>
        <v>1.0267163896093333E-2</v>
      </c>
      <c r="T361">
        <f>PRODUCT(INDEX(Overzicht!$B$2:$E$35,MATCH(demand!T$1,Overzicht!$B$2:$B$35,0),4),INDEX(Verdeelsleutels_percentage!$A:$AB,MATCH(demand!$C361,Verdeelsleutels_percentage!$C:$C,0),MATCH(INDEX(Overzicht!$B$1:$F$35,MATCH(demand!T$1,Overzicht!$B:$B,0),5),Verdeelsleutels_percentage!$1:$1,0)))</f>
        <v>8.3813582825251684E-3</v>
      </c>
      <c r="U361">
        <f>PRODUCT(INDEX(Overzicht!$B$2:$E$35,MATCH(demand!U$1,Overzicht!$B$2:$B$35,0),4),INDEX(Verdeelsleutels_percentage!$A:$AB,MATCH(demand!$C361,Verdeelsleutels_percentage!$C:$C,0),MATCH(INDEX(Overzicht!$B$1:$F$35,MATCH(demand!U$1,Overzicht!$B:$B,0),5),Verdeelsleutels_percentage!$1:$1,0)))</f>
        <v>2.6191744632891152E-2</v>
      </c>
      <c r="V361">
        <f>PRODUCT(INDEX(Overzicht!$B$2:$E$35,MATCH(demand!V$1,Overzicht!$B$2:$B$35,0),4),INDEX(Verdeelsleutels_percentage!$A:$AB,MATCH(demand!$C361,Verdeelsleutels_percentage!$C:$C,0),MATCH(INDEX(Overzicht!$B$1:$F$35,MATCH(demand!V$1,Overzicht!$B:$B,0),5),Verdeelsleutels_percentage!$1:$1,0)))</f>
        <v>2.3048735276944214E-3</v>
      </c>
      <c r="W361">
        <f>PRODUCT(INDEX(Overzicht!$B$2:$E$35,MATCH(demand!W$1,Overzicht!$B$2:$B$35,0),4),INDEX(Verdeelsleutels_percentage!$A:$AB,MATCH(demand!$C361,Verdeelsleutels_percentage!$C:$C,0),MATCH(INDEX(Overzicht!$B$1:$F$35,MATCH(demand!W$1,Overzicht!$B:$B,0),5),Verdeelsleutels_percentage!$1:$1,0)))</f>
        <v>2.5144074847575505E-2</v>
      </c>
      <c r="X361">
        <f>PRODUCT(INDEX(Overzicht!$B$2:$E$35,MATCH(demand!X$1,Overzicht!$B$2:$B$35,0),4),INDEX(Verdeelsleutels_percentage!$A:$AB,MATCH(demand!$C361,Verdeelsleutels_percentage!$C:$C,0),MATCH(INDEX(Overzicht!$B$1:$F$35,MATCH(demand!X$1,Overzicht!$B:$B,0),5),Verdeelsleutels_percentage!$1:$1,0)))</f>
        <v>1.9101884138658539E-2</v>
      </c>
      <c r="Y361">
        <f>PRODUCT(INDEX(Overzicht!$B$2:$E$35,MATCH(demand!Y$1,Overzicht!$B$2:$B$35,0),4),INDEX(Verdeelsleutels_percentage!$A:$AB,MATCH(demand!$C361,Verdeelsleutels_percentage!$C:$C,0),MATCH(INDEX(Overzicht!$B$1:$F$35,MATCH(demand!Y$1,Overzicht!$B:$B,0),5),Verdeelsleutels_percentage!$1:$1,0)))</f>
        <v>8.7009533979306152E-6</v>
      </c>
      <c r="Z361">
        <f>PRODUCT(INDEX(Overzicht!$B$2:$E$35,MATCH(demand!Z$1,Overzicht!$B$2:$B$35,0),4),INDEX(Verdeelsleutels_percentage!$A:$AB,MATCH(demand!$C361,Verdeelsleutels_percentage!$C:$C,0),MATCH(INDEX(Overzicht!$B$1:$F$35,MATCH(demand!Z$1,Overzicht!$B:$B,0),5),Verdeelsleutels_percentage!$1:$1,0)))</f>
        <v>0</v>
      </c>
      <c r="AA361">
        <f>PRODUCT(INDEX(Overzicht!$B$2:$E$35,MATCH(demand!AA$1,Overzicht!$B$2:$B$35,0),4),INDEX(Verdeelsleutels_percentage!$A:$AB,MATCH(demand!$C361,Verdeelsleutels_percentage!$C:$C,0),MATCH(INDEX(Overzicht!$B$1:$F$35,MATCH(demand!AA$1,Overzicht!$B:$B,0),5),Verdeelsleutels_percentage!$1:$1,0)))</f>
        <v>2.0353107363580388E-4</v>
      </c>
      <c r="AB361">
        <f>PRODUCT(INDEX(Overzicht!$B$2:$E$35,MATCH(demand!AB$1,Overzicht!$B$2:$B$35,0),4),INDEX(Verdeelsleutels_percentage!$A:$AB,MATCH(demand!$C361,Verdeelsleutels_percentage!$C:$C,0),MATCH(INDEX(Overzicht!$B$1:$F$35,MATCH(demand!AB$1,Overzicht!$B:$B,0),5),Verdeelsleutels_percentage!$1:$1,0)))</f>
        <v>1.9527399556451587E-2</v>
      </c>
      <c r="AC361">
        <f>PRODUCT(INDEX(Overzicht!$B$2:$E$35,MATCH(demand!AC$1,Overzicht!$B$2:$B$35,0),4),INDEX(Verdeelsleutels_percentage!$A:$AB,MATCH(demand!$C361,Verdeelsleutels_percentage!$C:$C,0),MATCH(INDEX(Overzicht!$B$1:$F$35,MATCH(demand!AC$1,Overzicht!$B:$B,0),5),Verdeelsleutels_percentage!$1:$1,0)))</f>
        <v>3.0377463612159504E-3</v>
      </c>
      <c r="AD361">
        <f>PRODUCT(INDEX(Overzicht!$B$2:$E$35,MATCH(demand!AD$1,Overzicht!$B$2:$B$35,0),4),INDEX(Verdeelsleutels_percentage!$A:$AB,MATCH(demand!$C361,Verdeelsleutels_percentage!$C:$C,0),MATCH(INDEX(Overzicht!$B$1:$F$35,MATCH(demand!AD$1,Overzicht!$B:$B,0),5),Verdeelsleutels_percentage!$1:$1,0)))</f>
        <v>0</v>
      </c>
      <c r="AE361">
        <f>PRODUCT(INDEX(Overzicht!$B$2:$E$35,MATCH(demand!AE$1,Overzicht!$B$2:$B$35,0),4),INDEX(Verdeelsleutels_percentage!$A:$AB,MATCH(demand!$C361,Verdeelsleutels_percentage!$C:$C,0),MATCH(INDEX(Overzicht!$B$1:$F$35,MATCH(demand!AE$1,Overzicht!$B:$B,0),5),Verdeelsleutels_percentage!$1:$1,0)))</f>
        <v>0</v>
      </c>
      <c r="AF361">
        <f>PRODUCT(INDEX(Overzicht!$B$2:$E$35,MATCH(demand!AF$1,Overzicht!$B$2:$B$35,0),4),INDEX(Verdeelsleutels_percentage!$A:$AB,MATCH(demand!$C361,Verdeelsleutels_percentage!$C:$C,0),MATCH(INDEX(Overzicht!$B$1:$F$35,MATCH(demand!AF$1,Overzicht!$B:$B,0),5),Verdeelsleutels_percentage!$1:$1,0)))</f>
        <v>0</v>
      </c>
      <c r="AG361">
        <f>PRODUCT(INDEX(Overzicht!$B$2:$E$35,MATCH(demand!AG$1,Overzicht!$B$2:$B$35,0),4),INDEX(Verdeelsleutels_percentage!$A:$AB,MATCH(demand!$C361,Verdeelsleutels_percentage!$C:$C,0),MATCH(INDEX(Overzicht!$B$1:$F$35,MATCH(demand!AG$1,Overzicht!$B:$B,0),5),Verdeelsleutels_percentage!$1:$1,0)))</f>
        <v>0</v>
      </c>
      <c r="AH361">
        <f>PRODUCT(INDEX(Overzicht!$B$2:$E$35,MATCH(demand!AH$1,Overzicht!$B$2:$B$35,0),4),INDEX(Verdeelsleutels_percentage!$A:$AB,MATCH(demand!$C361,Verdeelsleutels_percentage!$C:$C,0),MATCH(INDEX(Overzicht!$B$1:$F$35,MATCH(demand!AH$1,Overzicht!$B:$B,0),5),Verdeelsleutels_percentage!$1:$1,0)))</f>
        <v>2.6459039572654503E-3</v>
      </c>
      <c r="AI361">
        <f>PRODUCT(INDEX(Overzicht!$B$2:$E$35,MATCH(demand!AI$1,Overzicht!$B$2:$B$35,0),4),INDEX(Verdeelsleutels_percentage!$A:$AB,MATCH(demand!$C361,Verdeelsleutels_percentage!$C:$C,0),MATCH(INDEX(Overzicht!$B$1:$F$35,MATCH(demand!AI$1,Overzicht!$B:$B,0),5),Verdeelsleutels_percentage!$1:$1,0)))</f>
        <v>4.0706214727160775E-4</v>
      </c>
      <c r="AJ361">
        <f>PRODUCT(INDEX(Overzicht!$B$2:$E$35,MATCH(demand!AJ$1,Overzicht!$B$2:$B$35,0),4),INDEX(Verdeelsleutels_percentage!$A:$AB,MATCH(demand!$C361,Verdeelsleutels_percentage!$C:$C,0),MATCH(INDEX(Overzicht!$B$1:$F$35,MATCH(demand!AJ$1,Overzicht!$B:$B,0),5),Verdeelsleutels_percentage!$1:$1,0)))</f>
        <v>0</v>
      </c>
      <c r="AK361">
        <f>PRODUCT(INDEX(Overzicht!$B$2:$E$35,MATCH(demand!AK$1,Overzicht!$B$2:$B$35,0),4),INDEX(Verdeelsleutels_percentage!$A:$AB,MATCH(demand!$C361,Verdeelsleutels_percentage!$C:$C,0),MATCH(INDEX(Overzicht!$B$1:$F$35,MATCH(demand!AK$1,Overzicht!$B:$B,0),5),Verdeelsleutels_percentage!$1:$1,0)))</f>
        <v>3.2687297301848157E-4</v>
      </c>
      <c r="AL361">
        <f>PRODUCT(INDEX(Overzicht!$B$2:$E$35,MATCH(demand!AL$1,Overzicht!$B$2:$B$35,0),4),INDEX(Verdeelsleutels_percentage!$A:$AB,MATCH(demand!$C361,Verdeelsleutels_percentage!$C:$C,0),MATCH(INDEX(Overzicht!$B$1:$F$35,MATCH(demand!AL$1,Overzicht!$B:$B,0),5),Verdeelsleutels_percentage!$1:$1,0)))</f>
        <v>4.1906791412625842E-3</v>
      </c>
      <c r="AM361">
        <f>PRODUCT(INDEX(Overzicht!$B$2:$E$35,MATCH(demand!AM$1,Overzicht!$B$2:$B$35,0),4),INDEX(Verdeelsleutels_percentage!$A:$AB,MATCH(demand!$C361,Verdeelsleutels_percentage!$C:$C,0),MATCH(INDEX(Overzicht!$B$1:$F$35,MATCH(demand!AM$1,Overzicht!$B:$B,0),5),Verdeelsleutels_percentage!$1:$1,0)))</f>
        <v>8.3813582825251684E-3</v>
      </c>
      <c r="AN361">
        <f>PRODUCT(INDEX(Overzicht!$B$2:$E$35,MATCH(demand!AN$1,Overzicht!$B$2:$B$35,0),4),INDEX(Verdeelsleutels_percentage!$A:$AB,MATCH(demand!$C361,Verdeelsleutels_percentage!$C:$C,0),MATCH(INDEX(Overzicht!$B$1:$F$35,MATCH(demand!AN$1,Overzicht!$B:$B,0),5),Verdeelsleutels_percentage!$1:$1,0)))</f>
        <v>4.1906791412625842E-3</v>
      </c>
      <c r="AO361">
        <f>PRODUCT(INDEX(Overzicht!$B$2:$E$35,MATCH(demand!AO$1,Overzicht!$B$2:$B$35,0),4),INDEX(Verdeelsleutels_percentage!$A:$AB,MATCH(demand!$C361,Verdeelsleutels_percentage!$C:$C,0),MATCH(INDEX(Overzicht!$B$1:$F$35,MATCH(demand!AO$1,Overzicht!$B:$B,0),5),Verdeelsleutels_percentage!$1:$1,0)))</f>
        <v>1.4667376994419045E-2</v>
      </c>
    </row>
    <row r="362" spans="2:41">
      <c r="B362" t="str">
        <f>INDEX('ETLocal datasets'!B:C,MATCH(C362,'ETLocal datasets'!C:C,0),1)</f>
        <v>GM1883</v>
      </c>
      <c r="C362" t="str">
        <f>'ETLocal datasets'!C345</f>
        <v>Sittard-Geleen</v>
      </c>
      <c r="D362">
        <f t="shared" si="26"/>
        <v>4.9133342244687281E-2</v>
      </c>
      <c r="E362">
        <f t="shared" si="27"/>
        <v>0.2024774119783799</v>
      </c>
      <c r="F362">
        <f t="shared" si="28"/>
        <v>5.6297380136965496E-2</v>
      </c>
      <c r="G362">
        <f t="shared" si="29"/>
        <v>0.11581175342461474</v>
      </c>
      <c r="H362">
        <f>PRODUCT(INDEX(Overzicht!$B$2:$E$35,MATCH(demand!H$1,Overzicht!$B$2:$B$35,0),4),INDEX(Verdeelsleutels_percentage!$A:$AB,MATCH(demand!$C362,Verdeelsleutels_percentage!$C:$C,0),MATCH(INDEX(Overzicht!$B$1:$F$35,MATCH(demand!H$1,Overzicht!$B:$B,0),5),Verdeelsleutels_percentage!$1:$1,0)))</f>
        <v>5.6297380136965496E-2</v>
      </c>
      <c r="I362">
        <f>PRODUCT(INDEX(Overzicht!$B$2:$E$35,MATCH(demand!I$1,Overzicht!$B$2:$B$35,0),4),INDEX(Verdeelsleutels_percentage!$A:$AB,MATCH(demand!$C362,Verdeelsleutels_percentage!$C:$C,0),MATCH(INDEX(Overzicht!$B$1:$F$35,MATCH(demand!I$1,Overzicht!$B:$B,0),5),Verdeelsleutels_percentage!$1:$1,0)))</f>
        <v>7.3946242942658563E-3</v>
      </c>
      <c r="J362">
        <f>PRODUCT(INDEX(Overzicht!$B$2:$E$35,MATCH(demand!J$1,Overzicht!$B$2:$B$35,0),4),INDEX(Verdeelsleutels_percentage!$A:$AB,MATCH(demand!$C362,Verdeelsleutels_percentage!$C:$C,0),MATCH(INDEX(Overzicht!$B$1:$F$35,MATCH(demand!J$1,Overzicht!$B:$B,0),5),Verdeelsleutels_percentage!$1:$1,0)))</f>
        <v>1.286797260273497E-2</v>
      </c>
      <c r="K362">
        <f>PRODUCT(INDEX(Overzicht!$B$2:$E$35,MATCH(demand!K$1,Overzicht!$B$2:$B$35,0),4),INDEX(Verdeelsleutels_percentage!$A:$AB,MATCH(demand!$C362,Verdeelsleutels_percentage!$C:$C,0),MATCH(INDEX(Overzicht!$B$1:$F$35,MATCH(demand!K$1,Overzicht!$B:$B,0),5),Verdeelsleutels_percentage!$1:$1,0)))</f>
        <v>8.6270616766434994E-4</v>
      </c>
      <c r="L362">
        <f>PRODUCT(INDEX(Overzicht!$B$2:$E$35,MATCH(demand!L$1,Overzicht!$B$2:$B$35,0),4),INDEX(Verdeelsleutels_percentage!$A:$AB,MATCH(demand!$C362,Verdeelsleutels_percentage!$C:$C,0),MATCH(INDEX(Overzicht!$B$1:$F$35,MATCH(demand!L$1,Overzicht!$B:$B,0),5),Verdeelsleutels_percentage!$1:$1,0)))</f>
        <v>1.9301958904102457E-2</v>
      </c>
      <c r="M362">
        <f>PRODUCT(INDEX(Overzicht!$B$2:$E$35,MATCH(demand!M$1,Overzicht!$B$2:$B$35,0),4),INDEX(Verdeelsleutels_percentage!$A:$AB,MATCH(demand!$C362,Verdeelsleutels_percentage!$C:$C,0),MATCH(INDEX(Overzicht!$B$1:$F$35,MATCH(demand!M$1,Overzicht!$B:$B,0),5),Verdeelsleutels_percentage!$1:$1,0)))</f>
        <v>1.5209973150331576E-3</v>
      </c>
      <c r="N362">
        <f>PRODUCT(INDEX(Overzicht!$B$2:$E$35,MATCH(demand!N$1,Overzicht!$B$2:$B$35,0),4),INDEX(Verdeelsleutels_percentage!$A:$AB,MATCH(demand!$C362,Verdeelsleutels_percentage!$C:$C,0),MATCH(INDEX(Overzicht!$B$1:$F$35,MATCH(demand!N$1,Overzicht!$B:$B,0),5),Verdeelsleutels_percentage!$1:$1,0)))</f>
        <v>1.5164799120051991E-3</v>
      </c>
      <c r="O362">
        <f>PRODUCT(INDEX(Overzicht!$B$2:$E$35,MATCH(demand!O$1,Overzicht!$B$2:$B$35,0),4),INDEX(Verdeelsleutels_percentage!$A:$AB,MATCH(demand!$C362,Verdeelsleutels_percentage!$C:$C,0),MATCH(INDEX(Overzicht!$B$1:$F$35,MATCH(demand!O$1,Overzicht!$B:$B,0),5),Verdeelsleutels_percentage!$1:$1,0)))</f>
        <v>0</v>
      </c>
      <c r="P362">
        <f>PRODUCT(INDEX(Overzicht!$B$2:$E$35,MATCH(demand!P$1,Overzicht!$B$2:$B$35,0),4),INDEX(Verdeelsleutels_percentage!$A:$AB,MATCH(demand!$C362,Verdeelsleutels_percentage!$C:$C,0),MATCH(INDEX(Overzicht!$B$1:$F$35,MATCH(demand!P$1,Overzicht!$B:$B,0),5),Verdeelsleutels_percentage!$1:$1,0)))</f>
        <v>2.3907691728222804E-3</v>
      </c>
      <c r="Q362">
        <f>PRODUCT(INDEX(Overzicht!$B$2:$E$35,MATCH(demand!Q$1,Overzicht!$B$2:$B$35,0),4),INDEX(Verdeelsleutels_percentage!$A:$AB,MATCH(demand!$C362,Verdeelsleutels_percentage!$C:$C,0),MATCH(INDEX(Overzicht!$B$1:$F$35,MATCH(demand!Q$1,Overzicht!$B:$B,0),5),Verdeelsleutels_percentage!$1:$1,0)))</f>
        <v>1.910089683218472E-2</v>
      </c>
      <c r="R362">
        <f>PRODUCT(INDEX(Overzicht!$B$2:$E$35,MATCH(demand!R$1,Overzicht!$B$2:$B$35,0),4),INDEX(Verdeelsleutels_percentage!$A:$AB,MATCH(demand!$C362,Verdeelsleutels_percentage!$C:$C,0),MATCH(INDEX(Overzicht!$B$1:$F$35,MATCH(demand!R$1,Overzicht!$B:$B,0),5),Verdeelsleutels_percentage!$1:$1,0)))</f>
        <v>3.418055222601476E-3</v>
      </c>
      <c r="S362">
        <f>PRODUCT(INDEX(Overzicht!$B$2:$E$35,MATCH(demand!S$1,Overzicht!$B$2:$B$35,0),4),INDEX(Verdeelsleutels_percentage!$A:$AB,MATCH(demand!$C362,Verdeelsleutels_percentage!$C:$C,0),MATCH(INDEX(Overzicht!$B$1:$F$35,MATCH(demand!S$1,Overzicht!$B:$B,0),5),Verdeelsleutels_percentage!$1:$1,0)))</f>
        <v>2.62721107305839E-2</v>
      </c>
      <c r="T362">
        <f>PRODUCT(INDEX(Overzicht!$B$2:$E$35,MATCH(demand!T$1,Overzicht!$B$2:$B$35,0),4),INDEX(Verdeelsleutels_percentage!$A:$AB,MATCH(demand!$C362,Verdeelsleutels_percentage!$C:$C,0),MATCH(INDEX(Overzicht!$B$1:$F$35,MATCH(demand!T$1,Overzicht!$B:$B,0),5),Verdeelsleutels_percentage!$1:$1,0)))</f>
        <v>2.1446621004558283E-2</v>
      </c>
      <c r="U362">
        <f>PRODUCT(INDEX(Overzicht!$B$2:$E$35,MATCH(demand!U$1,Overzicht!$B$2:$B$35,0),4),INDEX(Verdeelsleutels_percentage!$A:$AB,MATCH(demand!$C362,Verdeelsleutels_percentage!$C:$C,0),MATCH(INDEX(Overzicht!$B$1:$F$35,MATCH(demand!U$1,Overzicht!$B:$B,0),5),Verdeelsleutels_percentage!$1:$1,0)))</f>
        <v>6.7020690639244637E-2</v>
      </c>
      <c r="V362">
        <f>PRODUCT(INDEX(Overzicht!$B$2:$E$35,MATCH(demand!V$1,Overzicht!$B$2:$B$35,0),4),INDEX(Verdeelsleutels_percentage!$A:$AB,MATCH(demand!$C362,Verdeelsleutels_percentage!$C:$C,0),MATCH(INDEX(Overzicht!$B$1:$F$35,MATCH(demand!V$1,Overzicht!$B:$B,0),5),Verdeelsleutels_percentage!$1:$1,0)))</f>
        <v>5.8978207762535283E-3</v>
      </c>
      <c r="W362">
        <f>PRODUCT(INDEX(Overzicht!$B$2:$E$35,MATCH(demand!W$1,Overzicht!$B$2:$B$35,0),4),INDEX(Verdeelsleutels_percentage!$A:$AB,MATCH(demand!$C362,Verdeelsleutels_percentage!$C:$C,0),MATCH(INDEX(Overzicht!$B$1:$F$35,MATCH(demand!W$1,Overzicht!$B:$B,0),5),Verdeelsleutels_percentage!$1:$1,0)))</f>
        <v>6.433986301367485E-2</v>
      </c>
      <c r="X362">
        <f>PRODUCT(INDEX(Overzicht!$B$2:$E$35,MATCH(demand!X$1,Overzicht!$B$2:$B$35,0),4),INDEX(Verdeelsleutels_percentage!$A:$AB,MATCH(demand!$C362,Verdeelsleutels_percentage!$C:$C,0),MATCH(INDEX(Overzicht!$B$1:$F$35,MATCH(demand!X$1,Overzicht!$B:$B,0),5),Verdeelsleutels_percentage!$1:$1,0)))</f>
        <v>2.2047059512995577E-3</v>
      </c>
      <c r="Y362">
        <f>PRODUCT(INDEX(Overzicht!$B$2:$E$35,MATCH(demand!Y$1,Overzicht!$B$2:$B$35,0),4),INDEX(Verdeelsleutels_percentage!$A:$AB,MATCH(demand!$C362,Verdeelsleutels_percentage!$C:$C,0),MATCH(INDEX(Overzicht!$B$1:$F$35,MATCH(demand!Y$1,Overzicht!$B:$B,0),5),Verdeelsleutels_percentage!$1:$1,0)))</f>
        <v>1.2257340976256944E-6</v>
      </c>
      <c r="Z362">
        <f>PRODUCT(INDEX(Overzicht!$B$2:$E$35,MATCH(demand!Z$1,Overzicht!$B$2:$B$35,0),4),INDEX(Verdeelsleutels_percentage!$A:$AB,MATCH(demand!$C362,Verdeelsleutels_percentage!$C:$C,0),MATCH(INDEX(Overzicht!$B$1:$F$35,MATCH(demand!Z$1,Overzicht!$B:$B,0),5),Verdeelsleutels_percentage!$1:$1,0)))</f>
        <v>0</v>
      </c>
      <c r="AA362">
        <f>PRODUCT(INDEX(Overzicht!$B$2:$E$35,MATCH(demand!AA$1,Overzicht!$B$2:$B$35,0),4),INDEX(Verdeelsleutels_percentage!$A:$AB,MATCH(demand!$C362,Verdeelsleutels_percentage!$C:$C,0),MATCH(INDEX(Overzicht!$B$1:$F$35,MATCH(demand!AA$1,Overzicht!$B:$B,0),5),Verdeelsleutels_percentage!$1:$1,0)))</f>
        <v>2.8672142634519168E-5</v>
      </c>
      <c r="AB362">
        <f>PRODUCT(INDEX(Overzicht!$B$2:$E$35,MATCH(demand!AB$1,Overzicht!$B$2:$B$35,0),4),INDEX(Verdeelsleutels_percentage!$A:$AB,MATCH(demand!$C362,Verdeelsleutels_percentage!$C:$C,0),MATCH(INDEX(Overzicht!$B$1:$F$35,MATCH(demand!AB$1,Overzicht!$B:$B,0),5),Verdeelsleutels_percentage!$1:$1,0)))</f>
        <v>2.8940425322999716E-2</v>
      </c>
      <c r="AC362">
        <f>PRODUCT(INDEX(Overzicht!$B$2:$E$35,MATCH(demand!AC$1,Overzicht!$B$2:$B$35,0),4),INDEX(Verdeelsleutels_percentage!$A:$AB,MATCH(demand!$C362,Verdeelsleutels_percentage!$C:$C,0),MATCH(INDEX(Overzicht!$B$1:$F$35,MATCH(demand!AC$1,Overzicht!$B:$B,0),5),Verdeelsleutels_percentage!$1:$1,0)))</f>
        <v>1.2045827831317247E-3</v>
      </c>
      <c r="AD362">
        <f>PRODUCT(INDEX(Overzicht!$B$2:$E$35,MATCH(demand!AD$1,Overzicht!$B$2:$B$35,0),4),INDEX(Verdeelsleutels_percentage!$A:$AB,MATCH(demand!$C362,Verdeelsleutels_percentage!$C:$C,0),MATCH(INDEX(Overzicht!$B$1:$F$35,MATCH(demand!AD$1,Overzicht!$B:$B,0),5),Verdeelsleutels_percentage!$1:$1,0)))</f>
        <v>0</v>
      </c>
      <c r="AE362">
        <f>PRODUCT(INDEX(Overzicht!$B$2:$E$35,MATCH(demand!AE$1,Overzicht!$B$2:$B$35,0),4),INDEX(Verdeelsleutels_percentage!$A:$AB,MATCH(demand!$C362,Verdeelsleutels_percentage!$C:$C,0),MATCH(INDEX(Overzicht!$B$1:$F$35,MATCH(demand!AE$1,Overzicht!$B:$B,0),5),Verdeelsleutels_percentage!$1:$1,0)))</f>
        <v>0</v>
      </c>
      <c r="AF362">
        <f>PRODUCT(INDEX(Overzicht!$B$2:$E$35,MATCH(demand!AF$1,Overzicht!$B$2:$B$35,0),4),INDEX(Verdeelsleutels_percentage!$A:$AB,MATCH(demand!$C362,Verdeelsleutels_percentage!$C:$C,0),MATCH(INDEX(Overzicht!$B$1:$F$35,MATCH(demand!AF$1,Overzicht!$B:$B,0),5),Verdeelsleutels_percentage!$1:$1,0)))</f>
        <v>0</v>
      </c>
      <c r="AG362">
        <f>PRODUCT(INDEX(Overzicht!$B$2:$E$35,MATCH(demand!AG$1,Overzicht!$B$2:$B$35,0),4),INDEX(Verdeelsleutels_percentage!$A:$AB,MATCH(demand!$C362,Verdeelsleutels_percentage!$C:$C,0),MATCH(INDEX(Overzicht!$B$1:$F$35,MATCH(demand!AG$1,Overzicht!$B:$B,0),5),Verdeelsleutels_percentage!$1:$1,0)))</f>
        <v>0</v>
      </c>
      <c r="AH362">
        <f>PRODUCT(INDEX(Overzicht!$B$2:$E$35,MATCH(demand!AH$1,Overzicht!$B$2:$B$35,0),4),INDEX(Verdeelsleutels_percentage!$A:$AB,MATCH(demand!$C362,Verdeelsleutels_percentage!$C:$C,0),MATCH(INDEX(Overzicht!$B$1:$F$35,MATCH(demand!AH$1,Overzicht!$B:$B,0),5),Verdeelsleutels_percentage!$1:$1,0)))</f>
        <v>3.727378542487492E-4</v>
      </c>
      <c r="AI362">
        <f>PRODUCT(INDEX(Overzicht!$B$2:$E$35,MATCH(demand!AI$1,Overzicht!$B$2:$B$35,0),4),INDEX(Verdeelsleutels_percentage!$A:$AB,MATCH(demand!$C362,Verdeelsleutels_percentage!$C:$C,0),MATCH(INDEX(Overzicht!$B$1:$F$35,MATCH(demand!AI$1,Overzicht!$B:$B,0),5),Verdeelsleutels_percentage!$1:$1,0)))</f>
        <v>5.7344285269038337E-5</v>
      </c>
      <c r="AJ362">
        <f>PRODUCT(INDEX(Overzicht!$B$2:$E$35,MATCH(demand!AJ$1,Overzicht!$B$2:$B$35,0),4),INDEX(Verdeelsleutels_percentage!$A:$AB,MATCH(demand!$C362,Verdeelsleutels_percentage!$C:$C,0),MATCH(INDEX(Overzicht!$B$1:$F$35,MATCH(demand!AJ$1,Overzicht!$B:$B,0),5),Verdeelsleutels_percentage!$1:$1,0)))</f>
        <v>0</v>
      </c>
      <c r="AK362">
        <f>PRODUCT(INDEX(Overzicht!$B$2:$E$35,MATCH(demand!AK$1,Overzicht!$B$2:$B$35,0),4),INDEX(Verdeelsleutels_percentage!$A:$AB,MATCH(demand!$C362,Verdeelsleutels_percentage!$C:$C,0),MATCH(INDEX(Overzicht!$B$1:$F$35,MATCH(demand!AK$1,Overzicht!$B:$B,0),5),Verdeelsleutels_percentage!$1:$1,0)))</f>
        <v>8.3641821917777306E-4</v>
      </c>
      <c r="AL362">
        <f>PRODUCT(INDEX(Overzicht!$B$2:$E$35,MATCH(demand!AL$1,Overzicht!$B$2:$B$35,0),4),INDEX(Verdeelsleutels_percentage!$A:$AB,MATCH(demand!$C362,Verdeelsleutels_percentage!$C:$C,0),MATCH(INDEX(Overzicht!$B$1:$F$35,MATCH(demand!AL$1,Overzicht!$B:$B,0),5),Verdeelsleutels_percentage!$1:$1,0)))</f>
        <v>1.0723310502279142E-2</v>
      </c>
      <c r="AM362">
        <f>PRODUCT(INDEX(Overzicht!$B$2:$E$35,MATCH(demand!AM$1,Overzicht!$B$2:$B$35,0),4),INDEX(Verdeelsleutels_percentage!$A:$AB,MATCH(demand!$C362,Verdeelsleutels_percentage!$C:$C,0),MATCH(INDEX(Overzicht!$B$1:$F$35,MATCH(demand!AM$1,Overzicht!$B:$B,0),5),Verdeelsleutels_percentage!$1:$1,0)))</f>
        <v>2.1446621004558283E-2</v>
      </c>
      <c r="AN362">
        <f>PRODUCT(INDEX(Overzicht!$B$2:$E$35,MATCH(demand!AN$1,Overzicht!$B$2:$B$35,0),4),INDEX(Verdeelsleutels_percentage!$A:$AB,MATCH(demand!$C362,Verdeelsleutels_percentage!$C:$C,0),MATCH(INDEX(Overzicht!$B$1:$F$35,MATCH(demand!AN$1,Overzicht!$B:$B,0),5),Verdeelsleutels_percentage!$1:$1,0)))</f>
        <v>1.0723310502279142E-2</v>
      </c>
      <c r="AO362">
        <f>PRODUCT(INDEX(Overzicht!$B$2:$E$35,MATCH(demand!AO$1,Overzicht!$B$2:$B$35,0),4),INDEX(Verdeelsleutels_percentage!$A:$AB,MATCH(demand!$C362,Verdeelsleutels_percentage!$C:$C,0),MATCH(INDEX(Overzicht!$B$1:$F$35,MATCH(demand!AO$1,Overzicht!$B:$B,0),5),Verdeelsleutels_percentage!$1:$1,0)))</f>
        <v>3.7531586757976992E-2</v>
      </c>
    </row>
    <row r="363" spans="2:41">
      <c r="B363" t="str">
        <f>INDEX('ETLocal datasets'!B:C,MATCH(C363,'ETLocal datasets'!C:C,0),1)</f>
        <v>GM1884</v>
      </c>
      <c r="C363" t="str">
        <f>'ETLocal datasets'!C346</f>
        <v>Kaag en Braassem</v>
      </c>
      <c r="D363">
        <f t="shared" si="26"/>
        <v>2.8943918263191544E-2</v>
      </c>
      <c r="E363">
        <f t="shared" si="27"/>
        <v>6.2591709061459194E-2</v>
      </c>
      <c r="F363">
        <f t="shared" si="28"/>
        <v>1.6322783207171464E-2</v>
      </c>
      <c r="G363">
        <f t="shared" si="29"/>
        <v>3.357829688332415E-2</v>
      </c>
      <c r="H363">
        <f>PRODUCT(INDEX(Overzicht!$B$2:$E$35,MATCH(demand!H$1,Overzicht!$B$2:$B$35,0),4),INDEX(Verdeelsleutels_percentage!$A:$AB,MATCH(demand!$C363,Verdeelsleutels_percentage!$C:$C,0),MATCH(INDEX(Overzicht!$B$1:$F$35,MATCH(demand!H$1,Overzicht!$B:$B,0),5),Verdeelsleutels_percentage!$1:$1,0)))</f>
        <v>1.6322783207171464E-2</v>
      </c>
      <c r="I363">
        <f>PRODUCT(INDEX(Overzicht!$B$2:$E$35,MATCH(demand!I$1,Overzicht!$B$2:$B$35,0),4),INDEX(Verdeelsleutels_percentage!$A:$AB,MATCH(demand!$C363,Verdeelsleutels_percentage!$C:$C,0),MATCH(INDEX(Overzicht!$B$1:$F$35,MATCH(demand!I$1,Overzicht!$B:$B,0),5),Verdeelsleutels_percentage!$1:$1,0)))</f>
        <v>5.1498833469814436E-3</v>
      </c>
      <c r="J363">
        <f>PRODUCT(INDEX(Overzicht!$B$2:$E$35,MATCH(demand!J$1,Overzicht!$B$2:$B$35,0),4),INDEX(Verdeelsleutels_percentage!$A:$AB,MATCH(demand!$C363,Verdeelsleutels_percentage!$C:$C,0),MATCH(INDEX(Overzicht!$B$1:$F$35,MATCH(demand!J$1,Overzicht!$B:$B,0),5),Verdeelsleutels_percentage!$1:$1,0)))</f>
        <v>3.7309218759249058E-3</v>
      </c>
      <c r="K363">
        <f>PRODUCT(INDEX(Overzicht!$B$2:$E$35,MATCH(demand!K$1,Overzicht!$B$2:$B$35,0),4),INDEX(Verdeelsleutels_percentage!$A:$AB,MATCH(demand!$C363,Verdeelsleutels_percentage!$C:$C,0),MATCH(INDEX(Overzicht!$B$1:$F$35,MATCH(demand!K$1,Overzicht!$B:$B,0),5),Verdeelsleutels_percentage!$1:$1,0)))</f>
        <v>6.0081972381450177E-4</v>
      </c>
      <c r="L363">
        <f>PRODUCT(INDEX(Overzicht!$B$2:$E$35,MATCH(demand!L$1,Overzicht!$B$2:$B$35,0),4),INDEX(Verdeelsleutels_percentage!$A:$AB,MATCH(demand!$C363,Verdeelsleutels_percentage!$C:$C,0),MATCH(INDEX(Overzicht!$B$1:$F$35,MATCH(demand!L$1,Overzicht!$B:$B,0),5),Verdeelsleutels_percentage!$1:$1,0)))</f>
        <v>5.596382813887359E-3</v>
      </c>
      <c r="M363">
        <f>PRODUCT(INDEX(Overzicht!$B$2:$E$35,MATCH(demand!M$1,Overzicht!$B$2:$B$35,0),4),INDEX(Verdeelsleutels_percentage!$A:$AB,MATCH(demand!$C363,Verdeelsleutels_percentage!$C:$C,0),MATCH(INDEX(Overzicht!$B$1:$F$35,MATCH(demand!M$1,Overzicht!$B:$B,0),5),Verdeelsleutels_percentage!$1:$1,0)))</f>
        <v>8.2167677098086353E-3</v>
      </c>
      <c r="N363">
        <f>PRODUCT(INDEX(Overzicht!$B$2:$E$35,MATCH(demand!N$1,Overzicht!$B$2:$B$35,0),4),INDEX(Verdeelsleutels_percentage!$A:$AB,MATCH(demand!$C363,Verdeelsleutels_percentage!$C:$C,0),MATCH(INDEX(Overzicht!$B$1:$F$35,MATCH(demand!N$1,Overzicht!$B:$B,0),5),Verdeelsleutels_percentage!$1:$1,0)))</f>
        <v>8.6742650966697386E-3</v>
      </c>
      <c r="O363">
        <f>PRODUCT(INDEX(Overzicht!$B$2:$E$35,MATCH(demand!O$1,Overzicht!$B$2:$B$35,0),4),INDEX(Verdeelsleutels_percentage!$A:$AB,MATCH(demand!$C363,Verdeelsleutels_percentage!$C:$C,0),MATCH(INDEX(Overzicht!$B$1:$F$35,MATCH(demand!O$1,Overzicht!$B:$B,0),5),Verdeelsleutels_percentage!$1:$1,0)))</f>
        <v>0</v>
      </c>
      <c r="P363">
        <f>PRODUCT(INDEX(Overzicht!$B$2:$E$35,MATCH(demand!P$1,Overzicht!$B$2:$B$35,0),4),INDEX(Verdeelsleutels_percentage!$A:$AB,MATCH(demand!$C363,Verdeelsleutels_percentage!$C:$C,0),MATCH(INDEX(Overzicht!$B$1:$F$35,MATCH(demand!P$1,Overzicht!$B:$B,0),5),Verdeelsleutels_percentage!$1:$1,0)))</f>
        <v>3.9196918299857827E-3</v>
      </c>
      <c r="Q363">
        <f>PRODUCT(INDEX(Overzicht!$B$2:$E$35,MATCH(demand!Q$1,Overzicht!$B$2:$B$35,0),4),INDEX(Verdeelsleutels_percentage!$A:$AB,MATCH(demand!$C363,Verdeelsleutels_percentage!$C:$C,0),MATCH(INDEX(Overzicht!$B$1:$F$35,MATCH(demand!Q$1,Overzicht!$B:$B,0),5),Verdeelsleutels_percentage!$1:$1,0)))</f>
        <v>5.5380871595760326E-3</v>
      </c>
      <c r="R363">
        <f>PRODUCT(INDEX(Overzicht!$B$2:$E$35,MATCH(demand!R$1,Overzicht!$B$2:$B$35,0),4),INDEX(Verdeelsleutels_percentage!$A:$AB,MATCH(demand!$C363,Verdeelsleutels_percentage!$C:$C,0),MATCH(INDEX(Overzicht!$B$1:$F$35,MATCH(demand!R$1,Overzicht!$B:$B,0),5),Verdeelsleutels_percentage!$1:$1,0)))</f>
        <v>9.9102612329255314E-4</v>
      </c>
      <c r="S363">
        <f>PRODUCT(INDEX(Overzicht!$B$2:$E$35,MATCH(demand!S$1,Overzicht!$B$2:$B$35,0),4),INDEX(Verdeelsleutels_percentage!$A:$AB,MATCH(demand!$C363,Verdeelsleutels_percentage!$C:$C,0),MATCH(INDEX(Overzicht!$B$1:$F$35,MATCH(demand!S$1,Overzicht!$B:$B,0),5),Verdeelsleutels_percentage!$1:$1,0)))</f>
        <v>7.6172988300133504E-3</v>
      </c>
      <c r="T363">
        <f>PRODUCT(INDEX(Overzicht!$B$2:$E$35,MATCH(demand!T$1,Overzicht!$B$2:$B$35,0),4),INDEX(Verdeelsleutels_percentage!$A:$AB,MATCH(demand!$C363,Verdeelsleutels_percentage!$C:$C,0),MATCH(INDEX(Overzicht!$B$1:$F$35,MATCH(demand!T$1,Overzicht!$B:$B,0),5),Verdeelsleutels_percentage!$1:$1,0)))</f>
        <v>6.2182031265415102E-3</v>
      </c>
      <c r="U363">
        <f>PRODUCT(INDEX(Overzicht!$B$2:$E$35,MATCH(demand!U$1,Overzicht!$B$2:$B$35,0),4),INDEX(Verdeelsleutels_percentage!$A:$AB,MATCH(demand!$C363,Verdeelsleutels_percentage!$C:$C,0),MATCH(INDEX(Overzicht!$B$1:$F$35,MATCH(demand!U$1,Overzicht!$B:$B,0),5),Verdeelsleutels_percentage!$1:$1,0)))</f>
        <v>1.943188477044222E-2</v>
      </c>
      <c r="V363">
        <f>PRODUCT(INDEX(Overzicht!$B$2:$E$35,MATCH(demand!V$1,Overzicht!$B$2:$B$35,0),4),INDEX(Verdeelsleutels_percentage!$A:$AB,MATCH(demand!$C363,Verdeelsleutels_percentage!$C:$C,0),MATCH(INDEX(Overzicht!$B$1:$F$35,MATCH(demand!V$1,Overzicht!$B:$B,0),5),Verdeelsleutels_percentage!$1:$1,0)))</f>
        <v>1.7100058597989153E-3</v>
      </c>
      <c r="W363">
        <f>PRODUCT(INDEX(Overzicht!$B$2:$E$35,MATCH(demand!W$1,Overzicht!$B$2:$B$35,0),4),INDEX(Verdeelsleutels_percentage!$A:$AB,MATCH(demand!$C363,Verdeelsleutels_percentage!$C:$C,0),MATCH(INDEX(Overzicht!$B$1:$F$35,MATCH(demand!W$1,Overzicht!$B:$B,0),5),Verdeelsleutels_percentage!$1:$1,0)))</f>
        <v>1.8654609379624529E-2</v>
      </c>
      <c r="X363">
        <f>PRODUCT(INDEX(Overzicht!$B$2:$E$35,MATCH(demand!X$1,Overzicht!$B$2:$B$35,0),4),INDEX(Verdeelsleutels_percentage!$A:$AB,MATCH(demand!$C363,Verdeelsleutels_percentage!$C:$C,0),MATCH(INDEX(Overzicht!$B$1:$F$35,MATCH(demand!X$1,Overzicht!$B:$B,0),5),Verdeelsleutels_percentage!$1:$1,0)))</f>
        <v>1.9486037448354675E-4</v>
      </c>
      <c r="Y363">
        <f>PRODUCT(INDEX(Overzicht!$B$2:$E$35,MATCH(demand!Y$1,Overzicht!$B$2:$B$35,0),4),INDEX(Verdeelsleutels_percentage!$A:$AB,MATCH(demand!$C363,Verdeelsleutels_percentage!$C:$C,0),MATCH(INDEX(Overzicht!$B$1:$F$35,MATCH(demand!Y$1,Overzicht!$B:$B,0),5),Verdeelsleutels_percentage!$1:$1,0)))</f>
        <v>2.0798482504940039E-6</v>
      </c>
      <c r="Z363">
        <f>PRODUCT(INDEX(Overzicht!$B$2:$E$35,MATCH(demand!Z$1,Overzicht!$B$2:$B$35,0),4),INDEX(Verdeelsleutels_percentage!$A:$AB,MATCH(demand!$C363,Verdeelsleutels_percentage!$C:$C,0),MATCH(INDEX(Overzicht!$B$1:$F$35,MATCH(demand!Z$1,Overzicht!$B:$B,0),5),Verdeelsleutels_percentage!$1:$1,0)))</f>
        <v>0</v>
      </c>
      <c r="AA363">
        <f>PRODUCT(INDEX(Overzicht!$B$2:$E$35,MATCH(demand!AA$1,Overzicht!$B$2:$B$35,0),4),INDEX(Verdeelsleutels_percentage!$A:$AB,MATCH(demand!$C363,Verdeelsleutels_percentage!$C:$C,0),MATCH(INDEX(Overzicht!$B$1:$F$35,MATCH(demand!AA$1,Overzicht!$B:$B,0),5),Verdeelsleutels_percentage!$1:$1,0)))</f>
        <v>4.8651421064187232E-5</v>
      </c>
      <c r="AB363">
        <f>PRODUCT(INDEX(Overzicht!$B$2:$E$35,MATCH(demand!AB$1,Overzicht!$B$2:$B$35,0),4),INDEX(Verdeelsleutels_percentage!$A:$AB,MATCH(demand!$C363,Verdeelsleutels_percentage!$C:$C,0),MATCH(INDEX(Overzicht!$B$1:$F$35,MATCH(demand!AB$1,Overzicht!$B:$B,0),5),Verdeelsleutels_percentage!$1:$1,0)))</f>
        <v>4.3636899354133471E-3</v>
      </c>
      <c r="AC363">
        <f>PRODUCT(INDEX(Overzicht!$B$2:$E$35,MATCH(demand!AC$1,Overzicht!$B$2:$B$35,0),4),INDEX(Verdeelsleutels_percentage!$A:$AB,MATCH(demand!$C363,Verdeelsleutels_percentage!$C:$C,0),MATCH(INDEX(Overzicht!$B$1:$F$35,MATCH(demand!AC$1,Overzicht!$B:$B,0),5),Verdeelsleutels_percentage!$1:$1,0)))</f>
        <v>1.642520199732541E-4</v>
      </c>
      <c r="AD363">
        <f>PRODUCT(INDEX(Overzicht!$B$2:$E$35,MATCH(demand!AD$1,Overzicht!$B$2:$B$35,0),4),INDEX(Verdeelsleutels_percentage!$A:$AB,MATCH(demand!$C363,Verdeelsleutels_percentage!$C:$C,0),MATCH(INDEX(Overzicht!$B$1:$F$35,MATCH(demand!AD$1,Overzicht!$B:$B,0),5),Verdeelsleutels_percentage!$1:$1,0)))</f>
        <v>0</v>
      </c>
      <c r="AE363">
        <f>PRODUCT(INDEX(Overzicht!$B$2:$E$35,MATCH(demand!AE$1,Overzicht!$B$2:$B$35,0),4),INDEX(Verdeelsleutels_percentage!$A:$AB,MATCH(demand!$C363,Verdeelsleutels_percentage!$C:$C,0),MATCH(INDEX(Overzicht!$B$1:$F$35,MATCH(demand!AE$1,Overzicht!$B:$B,0),5),Verdeelsleutels_percentage!$1:$1,0)))</f>
        <v>0</v>
      </c>
      <c r="AF363">
        <f>PRODUCT(INDEX(Overzicht!$B$2:$E$35,MATCH(demand!AF$1,Overzicht!$B$2:$B$35,0),4),INDEX(Verdeelsleutels_percentage!$A:$AB,MATCH(demand!$C363,Verdeelsleutels_percentage!$C:$C,0),MATCH(INDEX(Overzicht!$B$1:$F$35,MATCH(demand!AF$1,Overzicht!$B:$B,0),5),Verdeelsleutels_percentage!$1:$1,0)))</f>
        <v>0</v>
      </c>
      <c r="AG363">
        <f>PRODUCT(INDEX(Overzicht!$B$2:$E$35,MATCH(demand!AG$1,Overzicht!$B$2:$B$35,0),4),INDEX(Verdeelsleutels_percentage!$A:$AB,MATCH(demand!$C363,Verdeelsleutels_percentage!$C:$C,0),MATCH(INDEX(Overzicht!$B$1:$F$35,MATCH(demand!AG$1,Overzicht!$B:$B,0),5),Verdeelsleutels_percentage!$1:$1,0)))</f>
        <v>0</v>
      </c>
      <c r="AH363">
        <f>PRODUCT(INDEX(Overzicht!$B$2:$E$35,MATCH(demand!AH$1,Overzicht!$B$2:$B$35,0),4),INDEX(Verdeelsleutels_percentage!$A:$AB,MATCH(demand!$C363,Verdeelsleutels_percentage!$C:$C,0),MATCH(INDEX(Overzicht!$B$1:$F$35,MATCH(demand!AH$1,Overzicht!$B:$B,0),5),Verdeelsleutels_percentage!$1:$1,0)))</f>
        <v>6.32468473834434E-4</v>
      </c>
      <c r="AI363">
        <f>PRODUCT(INDEX(Overzicht!$B$2:$E$35,MATCH(demand!AI$1,Overzicht!$B$2:$B$35,0),4),INDEX(Verdeelsleutels_percentage!$A:$AB,MATCH(demand!$C363,Verdeelsleutels_percentage!$C:$C,0),MATCH(INDEX(Overzicht!$B$1:$F$35,MATCH(demand!AI$1,Overzicht!$B:$B,0),5),Verdeelsleutels_percentage!$1:$1,0)))</f>
        <v>9.7302842128374465E-5</v>
      </c>
      <c r="AJ363">
        <f>PRODUCT(INDEX(Overzicht!$B$2:$E$35,MATCH(demand!AJ$1,Overzicht!$B$2:$B$35,0),4),INDEX(Verdeelsleutels_percentage!$A:$AB,MATCH(demand!$C363,Verdeelsleutels_percentage!$C:$C,0),MATCH(INDEX(Overzicht!$B$1:$F$35,MATCH(demand!AJ$1,Overzicht!$B:$B,0),5),Verdeelsleutels_percentage!$1:$1,0)))</f>
        <v>0</v>
      </c>
      <c r="AK363">
        <f>PRODUCT(INDEX(Overzicht!$B$2:$E$35,MATCH(demand!AK$1,Overzicht!$B$2:$B$35,0),4),INDEX(Verdeelsleutels_percentage!$A:$AB,MATCH(demand!$C363,Verdeelsleutels_percentage!$C:$C,0),MATCH(INDEX(Overzicht!$B$1:$F$35,MATCH(demand!AK$1,Overzicht!$B:$B,0),5),Verdeelsleutels_percentage!$1:$1,0)))</f>
        <v>2.425099219351189E-4</v>
      </c>
      <c r="AL363">
        <f>PRODUCT(INDEX(Overzicht!$B$2:$E$35,MATCH(demand!AL$1,Overzicht!$B$2:$B$35,0),4),INDEX(Verdeelsleutels_percentage!$A:$AB,MATCH(demand!$C363,Verdeelsleutels_percentage!$C:$C,0),MATCH(INDEX(Overzicht!$B$1:$F$35,MATCH(demand!AL$1,Overzicht!$B:$B,0),5),Verdeelsleutels_percentage!$1:$1,0)))</f>
        <v>3.1091015632707551E-3</v>
      </c>
      <c r="AM363">
        <f>PRODUCT(INDEX(Overzicht!$B$2:$E$35,MATCH(demand!AM$1,Overzicht!$B$2:$B$35,0),4),INDEX(Verdeelsleutels_percentage!$A:$AB,MATCH(demand!$C363,Verdeelsleutels_percentage!$C:$C,0),MATCH(INDEX(Overzicht!$B$1:$F$35,MATCH(demand!AM$1,Overzicht!$B:$B,0),5),Verdeelsleutels_percentage!$1:$1,0)))</f>
        <v>6.2182031265415102E-3</v>
      </c>
      <c r="AN363">
        <f>PRODUCT(INDEX(Overzicht!$B$2:$E$35,MATCH(demand!AN$1,Overzicht!$B$2:$B$35,0),4),INDEX(Verdeelsleutels_percentage!$A:$AB,MATCH(demand!$C363,Verdeelsleutels_percentage!$C:$C,0),MATCH(INDEX(Overzicht!$B$1:$F$35,MATCH(demand!AN$1,Overzicht!$B:$B,0),5),Verdeelsleutels_percentage!$1:$1,0)))</f>
        <v>3.1091015632707551E-3</v>
      </c>
      <c r="AO363">
        <f>PRODUCT(INDEX(Overzicht!$B$2:$E$35,MATCH(demand!AO$1,Overzicht!$B$2:$B$35,0),4),INDEX(Verdeelsleutels_percentage!$A:$AB,MATCH(demand!$C363,Verdeelsleutels_percentage!$C:$C,0),MATCH(INDEX(Overzicht!$B$1:$F$35,MATCH(demand!AO$1,Overzicht!$B:$B,0),5),Verdeelsleutels_percentage!$1:$1,0)))</f>
        <v>1.0881855471447642E-2</v>
      </c>
    </row>
    <row r="364" spans="2:41">
      <c r="B364" t="str">
        <f>INDEX('ETLocal datasets'!B:C,MATCH(C364,'ETLocal datasets'!C:C,0),1)</f>
        <v>GM1891</v>
      </c>
      <c r="C364" t="str">
        <f>'ETLocal datasets'!C347</f>
        <v>Dantumadiel</v>
      </c>
      <c r="D364">
        <f t="shared" si="26"/>
        <v>2.0531634117087052E-2</v>
      </c>
      <c r="E364">
        <f t="shared" si="27"/>
        <v>5.3042441709959406E-2</v>
      </c>
      <c r="F364">
        <f t="shared" si="28"/>
        <v>1.1496911584504787E-2</v>
      </c>
      <c r="G364">
        <f t="shared" si="29"/>
        <v>2.365078954526699E-2</v>
      </c>
      <c r="H364">
        <f>PRODUCT(INDEX(Overzicht!$B$2:$E$35,MATCH(demand!H$1,Overzicht!$B$2:$B$35,0),4),INDEX(Verdeelsleutels_percentage!$A:$AB,MATCH(demand!$C364,Verdeelsleutels_percentage!$C:$C,0),MATCH(INDEX(Overzicht!$B$1:$F$35,MATCH(demand!H$1,Overzicht!$B:$B,0),5),Verdeelsleutels_percentage!$1:$1,0)))</f>
        <v>1.1496911584504787E-2</v>
      </c>
      <c r="I364">
        <f>PRODUCT(INDEX(Overzicht!$B$2:$E$35,MATCH(demand!I$1,Overzicht!$B$2:$B$35,0),4),INDEX(Verdeelsleutels_percentage!$A:$AB,MATCH(demand!$C364,Verdeelsleutels_percentage!$C:$C,0),MATCH(INDEX(Overzicht!$B$1:$F$35,MATCH(demand!I$1,Overzicht!$B:$B,0),5),Verdeelsleutels_percentage!$1:$1,0)))</f>
        <v>2.0681979847582653E-3</v>
      </c>
      <c r="J364">
        <f>PRODUCT(INDEX(Overzicht!$B$2:$E$35,MATCH(demand!J$1,Overzicht!$B$2:$B$35,0),4),INDEX(Verdeelsleutels_percentage!$A:$AB,MATCH(demand!$C364,Verdeelsleutels_percentage!$C:$C,0),MATCH(INDEX(Overzicht!$B$1:$F$35,MATCH(demand!J$1,Overzicht!$B:$B,0),5),Verdeelsleutels_percentage!$1:$1,0)))</f>
        <v>2.6278655050296653E-3</v>
      </c>
      <c r="K364">
        <f>PRODUCT(INDEX(Overzicht!$B$2:$E$35,MATCH(demand!K$1,Overzicht!$B$2:$B$35,0),4),INDEX(Verdeelsleutels_percentage!$A:$AB,MATCH(demand!$C364,Verdeelsleutels_percentage!$C:$C,0),MATCH(INDEX(Overzicht!$B$1:$F$35,MATCH(demand!K$1,Overzicht!$B:$B,0),5),Verdeelsleutels_percentage!$1:$1,0)))</f>
        <v>2.4128976488846433E-4</v>
      </c>
      <c r="L364">
        <f>PRODUCT(INDEX(Overzicht!$B$2:$E$35,MATCH(demand!L$1,Overzicht!$B$2:$B$35,0),4),INDEX(Verdeelsleutels_percentage!$A:$AB,MATCH(demand!$C364,Verdeelsleutels_percentage!$C:$C,0),MATCH(INDEX(Overzicht!$B$1:$F$35,MATCH(demand!L$1,Overzicht!$B:$B,0),5),Verdeelsleutels_percentage!$1:$1,0)))</f>
        <v>3.9417982575444986E-3</v>
      </c>
      <c r="M364">
        <f>PRODUCT(INDEX(Overzicht!$B$2:$E$35,MATCH(demand!M$1,Overzicht!$B$2:$B$35,0),4),INDEX(Verdeelsleutels_percentage!$A:$AB,MATCH(demand!$C364,Verdeelsleutels_percentage!$C:$C,0),MATCH(INDEX(Overzicht!$B$1:$F$35,MATCH(demand!M$1,Overzicht!$B:$B,0),5),Verdeelsleutels_percentage!$1:$1,0)))</f>
        <v>9.8944464802516296E-3</v>
      </c>
      <c r="N364">
        <f>PRODUCT(INDEX(Overzicht!$B$2:$E$35,MATCH(demand!N$1,Overzicht!$B$2:$B$35,0),4),INDEX(Verdeelsleutels_percentage!$A:$AB,MATCH(demand!$C364,Verdeelsleutels_percentage!$C:$C,0),MATCH(INDEX(Overzicht!$B$1:$F$35,MATCH(demand!N$1,Overzicht!$B:$B,0),5),Verdeelsleutels_percentage!$1:$1,0)))</f>
        <v>1.0736677776996809E-2</v>
      </c>
      <c r="O364">
        <f>PRODUCT(INDEX(Overzicht!$B$2:$E$35,MATCH(demand!O$1,Overzicht!$B$2:$B$35,0),4),INDEX(Verdeelsleutels_percentage!$A:$AB,MATCH(demand!$C364,Verdeelsleutels_percentage!$C:$C,0),MATCH(INDEX(Overzicht!$B$1:$F$35,MATCH(demand!O$1,Overzicht!$B:$B,0),5),Verdeelsleutels_percentage!$1:$1,0)))</f>
        <v>0</v>
      </c>
      <c r="P364">
        <f>PRODUCT(INDEX(Overzicht!$B$2:$E$35,MATCH(demand!P$1,Overzicht!$B$2:$B$35,0),4),INDEX(Verdeelsleutels_percentage!$A:$AB,MATCH(demand!$C364,Verdeelsleutels_percentage!$C:$C,0),MATCH(INDEX(Overzicht!$B$1:$F$35,MATCH(demand!P$1,Overzicht!$B:$B,0),5),Verdeelsleutels_percentage!$1:$1,0)))</f>
        <v>0</v>
      </c>
      <c r="Q364">
        <f>PRODUCT(INDEX(Overzicht!$B$2:$E$35,MATCH(demand!Q$1,Overzicht!$B$2:$B$35,0),4),INDEX(Verdeelsleutels_percentage!$A:$AB,MATCH(demand!$C364,Verdeelsleutels_percentage!$C:$C,0),MATCH(INDEX(Overzicht!$B$1:$F$35,MATCH(demand!Q$1,Overzicht!$B:$B,0),5),Verdeelsleutels_percentage!$1:$1,0)))</f>
        <v>3.9007378590284096E-3</v>
      </c>
      <c r="R364">
        <f>PRODUCT(INDEX(Overzicht!$B$2:$E$35,MATCH(demand!R$1,Overzicht!$B$2:$B$35,0),4),INDEX(Verdeelsleutels_percentage!$A:$AB,MATCH(demand!$C364,Verdeelsleutels_percentage!$C:$C,0),MATCH(INDEX(Overzicht!$B$1:$F$35,MATCH(demand!R$1,Overzicht!$B:$B,0),5),Verdeelsleutels_percentage!$1:$1,0)))</f>
        <v>6.9802677477350482E-4</v>
      </c>
      <c r="S364">
        <f>PRODUCT(INDEX(Overzicht!$B$2:$E$35,MATCH(demand!S$1,Overzicht!$B$2:$B$35,0),4),INDEX(Verdeelsleutels_percentage!$A:$AB,MATCH(demand!$C364,Verdeelsleutels_percentage!$C:$C,0),MATCH(INDEX(Overzicht!$B$1:$F$35,MATCH(demand!S$1,Overzicht!$B:$B,0),5),Verdeelsleutels_percentage!$1:$1,0)))</f>
        <v>5.3652254061022338E-3</v>
      </c>
      <c r="T364">
        <f>PRODUCT(INDEX(Overzicht!$B$2:$E$35,MATCH(demand!T$1,Overzicht!$B$2:$B$35,0),4),INDEX(Verdeelsleutels_percentage!$A:$AB,MATCH(demand!$C364,Verdeelsleutels_percentage!$C:$C,0),MATCH(INDEX(Overzicht!$B$1:$F$35,MATCH(demand!T$1,Overzicht!$B:$B,0),5),Verdeelsleutels_percentage!$1:$1,0)))</f>
        <v>4.379775841716109E-3</v>
      </c>
      <c r="U364">
        <f>PRODUCT(INDEX(Overzicht!$B$2:$E$35,MATCH(demand!U$1,Overzicht!$B$2:$B$35,0),4),INDEX(Verdeelsleutels_percentage!$A:$AB,MATCH(demand!$C364,Verdeelsleutels_percentage!$C:$C,0),MATCH(INDEX(Overzicht!$B$1:$F$35,MATCH(demand!U$1,Overzicht!$B:$B,0),5),Verdeelsleutels_percentage!$1:$1,0)))</f>
        <v>1.3686799505362841E-2</v>
      </c>
      <c r="V364">
        <f>PRODUCT(INDEX(Overzicht!$B$2:$E$35,MATCH(demand!V$1,Overzicht!$B$2:$B$35,0),4),INDEX(Verdeelsleutels_percentage!$A:$AB,MATCH(demand!$C364,Verdeelsleutels_percentage!$C:$C,0),MATCH(INDEX(Overzicht!$B$1:$F$35,MATCH(demand!V$1,Overzicht!$B:$B,0),5),Verdeelsleutels_percentage!$1:$1,0)))</f>
        <v>1.20443835647193E-3</v>
      </c>
      <c r="W364">
        <f>PRODUCT(INDEX(Overzicht!$B$2:$E$35,MATCH(demand!W$1,Overzicht!$B$2:$B$35,0),4),INDEX(Verdeelsleutels_percentage!$A:$AB,MATCH(demand!$C364,Verdeelsleutels_percentage!$C:$C,0),MATCH(INDEX(Overzicht!$B$1:$F$35,MATCH(demand!W$1,Overzicht!$B:$B,0),5),Verdeelsleutels_percentage!$1:$1,0)))</f>
        <v>1.3139327525148327E-2</v>
      </c>
      <c r="X364">
        <f>PRODUCT(INDEX(Overzicht!$B$2:$E$35,MATCH(demand!X$1,Overzicht!$B$2:$B$35,0),4),INDEX(Verdeelsleutels_percentage!$A:$AB,MATCH(demand!$C364,Verdeelsleutels_percentage!$C:$C,0),MATCH(INDEX(Overzicht!$B$1:$F$35,MATCH(demand!X$1,Overzicht!$B:$B,0),5),Verdeelsleutels_percentage!$1:$1,0)))</f>
        <v>4.5653002021859521E-4</v>
      </c>
      <c r="Y364">
        <f>PRODUCT(INDEX(Overzicht!$B$2:$E$35,MATCH(demand!Y$1,Overzicht!$B$2:$B$35,0),4),INDEX(Verdeelsleutels_percentage!$A:$AB,MATCH(demand!$C364,Verdeelsleutels_percentage!$C:$C,0),MATCH(INDEX(Overzicht!$B$1:$F$35,MATCH(demand!Y$1,Overzicht!$B:$B,0),5),Verdeelsleutels_percentage!$1:$1,0)))</f>
        <v>2.6950092495831318E-6</v>
      </c>
      <c r="Z364">
        <f>PRODUCT(INDEX(Overzicht!$B$2:$E$35,MATCH(demand!Z$1,Overzicht!$B$2:$B$35,0),4),INDEX(Verdeelsleutels_percentage!$A:$AB,MATCH(demand!$C364,Verdeelsleutels_percentage!$C:$C,0),MATCH(INDEX(Overzicht!$B$1:$F$35,MATCH(demand!Z$1,Overzicht!$B:$B,0),5),Verdeelsleutels_percentage!$1:$1,0)))</f>
        <v>0</v>
      </c>
      <c r="AA364">
        <f>PRODUCT(INDEX(Overzicht!$B$2:$E$35,MATCH(demand!AA$1,Overzicht!$B$2:$B$35,0),4),INDEX(Verdeelsleutels_percentage!$A:$AB,MATCH(demand!$C364,Verdeelsleutels_percentage!$C:$C,0),MATCH(INDEX(Overzicht!$B$1:$F$35,MATCH(demand!AA$1,Overzicht!$B:$B,0),5),Verdeelsleutels_percentage!$1:$1,0)))</f>
        <v>6.3041152037032319E-5</v>
      </c>
      <c r="AB364">
        <f>PRODUCT(INDEX(Overzicht!$B$2:$E$35,MATCH(demand!AB$1,Overzicht!$B$2:$B$35,0),4),INDEX(Verdeelsleutels_percentage!$A:$AB,MATCH(demand!$C364,Verdeelsleutels_percentage!$C:$C,0),MATCH(INDEX(Overzicht!$B$1:$F$35,MATCH(demand!AB$1,Overzicht!$B:$B,0),5),Verdeelsleutels_percentage!$1:$1,0)))</f>
        <v>6.9958694360420506E-3</v>
      </c>
      <c r="AC364">
        <f>PRODUCT(INDEX(Overzicht!$B$2:$E$35,MATCH(demand!AC$1,Overzicht!$B$2:$B$35,0),4),INDEX(Verdeelsleutels_percentage!$A:$AB,MATCH(demand!$C364,Verdeelsleutels_percentage!$C:$C,0),MATCH(INDEX(Overzicht!$B$1:$F$35,MATCH(demand!AC$1,Overzicht!$B:$B,0),5),Verdeelsleutels_percentage!$1:$1,0)))</f>
        <v>2.815347718756945E-4</v>
      </c>
      <c r="AD364">
        <f>PRODUCT(INDEX(Overzicht!$B$2:$E$35,MATCH(demand!AD$1,Overzicht!$B$2:$B$35,0),4),INDEX(Verdeelsleutels_percentage!$A:$AB,MATCH(demand!$C364,Verdeelsleutels_percentage!$C:$C,0),MATCH(INDEX(Overzicht!$B$1:$F$35,MATCH(demand!AD$1,Overzicht!$B:$B,0),5),Verdeelsleutels_percentage!$1:$1,0)))</f>
        <v>0</v>
      </c>
      <c r="AE364">
        <f>PRODUCT(INDEX(Overzicht!$B$2:$E$35,MATCH(demand!AE$1,Overzicht!$B$2:$B$35,0),4),INDEX(Verdeelsleutels_percentage!$A:$AB,MATCH(demand!$C364,Verdeelsleutels_percentage!$C:$C,0),MATCH(INDEX(Overzicht!$B$1:$F$35,MATCH(demand!AE$1,Overzicht!$B:$B,0),5),Verdeelsleutels_percentage!$1:$1,0)))</f>
        <v>0</v>
      </c>
      <c r="AF364">
        <f>PRODUCT(INDEX(Overzicht!$B$2:$E$35,MATCH(demand!AF$1,Overzicht!$B$2:$B$35,0),4),INDEX(Verdeelsleutels_percentage!$A:$AB,MATCH(demand!$C364,Verdeelsleutels_percentage!$C:$C,0),MATCH(INDEX(Overzicht!$B$1:$F$35,MATCH(demand!AF$1,Overzicht!$B:$B,0),5),Verdeelsleutels_percentage!$1:$1,0)))</f>
        <v>0</v>
      </c>
      <c r="AG364">
        <f>PRODUCT(INDEX(Overzicht!$B$2:$E$35,MATCH(demand!AG$1,Overzicht!$B$2:$B$35,0),4),INDEX(Verdeelsleutels_percentage!$A:$AB,MATCH(demand!$C364,Verdeelsleutels_percentage!$C:$C,0),MATCH(INDEX(Overzicht!$B$1:$F$35,MATCH(demand!AG$1,Overzicht!$B:$B,0),5),Verdeelsleutels_percentage!$1:$1,0)))</f>
        <v>0</v>
      </c>
      <c r="AH364">
        <f>PRODUCT(INDEX(Overzicht!$B$2:$E$35,MATCH(demand!AH$1,Overzicht!$B$2:$B$35,0),4),INDEX(Verdeelsleutels_percentage!$A:$AB,MATCH(demand!$C364,Verdeelsleutels_percentage!$C:$C,0),MATCH(INDEX(Overzicht!$B$1:$F$35,MATCH(demand!AH$1,Overzicht!$B:$B,0),5),Verdeelsleutels_percentage!$1:$1,0)))</f>
        <v>8.1953497648142015E-4</v>
      </c>
      <c r="AI364">
        <f>PRODUCT(INDEX(Overzicht!$B$2:$E$35,MATCH(demand!AI$1,Overzicht!$B$2:$B$35,0),4),INDEX(Verdeelsleutels_percentage!$A:$AB,MATCH(demand!$C364,Verdeelsleutels_percentage!$C:$C,0),MATCH(INDEX(Overzicht!$B$1:$F$35,MATCH(demand!AI$1,Overzicht!$B:$B,0),5),Verdeelsleutels_percentage!$1:$1,0)))</f>
        <v>1.2608230407406464E-4</v>
      </c>
      <c r="AJ364">
        <f>PRODUCT(INDEX(Overzicht!$B$2:$E$35,MATCH(demand!AJ$1,Overzicht!$B$2:$B$35,0),4),INDEX(Verdeelsleutels_percentage!$A:$AB,MATCH(demand!$C364,Verdeelsleutels_percentage!$C:$C,0),MATCH(INDEX(Overzicht!$B$1:$F$35,MATCH(demand!AJ$1,Overzicht!$B:$B,0),5),Verdeelsleutels_percentage!$1:$1,0)))</f>
        <v>0</v>
      </c>
      <c r="AK364">
        <f>PRODUCT(INDEX(Overzicht!$B$2:$E$35,MATCH(demand!AK$1,Overzicht!$B$2:$B$35,0),4),INDEX(Verdeelsleutels_percentage!$A:$AB,MATCH(demand!$C364,Verdeelsleutels_percentage!$C:$C,0),MATCH(INDEX(Overzicht!$B$1:$F$35,MATCH(demand!AK$1,Overzicht!$B:$B,0),5),Verdeelsleutels_percentage!$1:$1,0)))</f>
        <v>1.7081125782692825E-4</v>
      </c>
      <c r="AL364">
        <f>PRODUCT(INDEX(Overzicht!$B$2:$E$35,MATCH(demand!AL$1,Overzicht!$B$2:$B$35,0),4),INDEX(Verdeelsleutels_percentage!$A:$AB,MATCH(demand!$C364,Verdeelsleutels_percentage!$C:$C,0),MATCH(INDEX(Overzicht!$B$1:$F$35,MATCH(demand!AL$1,Overzicht!$B:$B,0),5),Verdeelsleutels_percentage!$1:$1,0)))</f>
        <v>2.1898879208580545E-3</v>
      </c>
      <c r="AM364">
        <f>PRODUCT(INDEX(Overzicht!$B$2:$E$35,MATCH(demand!AM$1,Overzicht!$B$2:$B$35,0),4),INDEX(Verdeelsleutels_percentage!$A:$AB,MATCH(demand!$C364,Verdeelsleutels_percentage!$C:$C,0),MATCH(INDEX(Overzicht!$B$1:$F$35,MATCH(demand!AM$1,Overzicht!$B:$B,0),5),Verdeelsleutels_percentage!$1:$1,0)))</f>
        <v>4.379775841716109E-3</v>
      </c>
      <c r="AN364">
        <f>PRODUCT(INDEX(Overzicht!$B$2:$E$35,MATCH(demand!AN$1,Overzicht!$B$2:$B$35,0),4),INDEX(Verdeelsleutels_percentage!$A:$AB,MATCH(demand!$C364,Verdeelsleutels_percentage!$C:$C,0),MATCH(INDEX(Overzicht!$B$1:$F$35,MATCH(demand!AN$1,Overzicht!$B:$B,0),5),Verdeelsleutels_percentage!$1:$1,0)))</f>
        <v>2.1898879208580545E-3</v>
      </c>
      <c r="AO364">
        <f>PRODUCT(INDEX(Overzicht!$B$2:$E$35,MATCH(demand!AO$1,Overzicht!$B$2:$B$35,0),4),INDEX(Verdeelsleutels_percentage!$A:$AB,MATCH(demand!$C364,Verdeelsleutels_percentage!$C:$C,0),MATCH(INDEX(Overzicht!$B$1:$F$35,MATCH(demand!AO$1,Overzicht!$B:$B,0),5),Verdeelsleutels_percentage!$1:$1,0)))</f>
        <v>7.6646077230031907E-3</v>
      </c>
    </row>
    <row r="365" spans="2:41">
      <c r="B365" t="str">
        <f>INDEX('ETLocal datasets'!B:C,MATCH(C365,'ETLocal datasets'!C:C,0),1)</f>
        <v>GM1892</v>
      </c>
      <c r="C365" t="str">
        <f>'ETLocal datasets'!C348</f>
        <v>Zuidplas</v>
      </c>
      <c r="D365">
        <f t="shared" si="26"/>
        <v>3.3327849892610444E-2</v>
      </c>
      <c r="E365">
        <f t="shared" si="27"/>
        <v>8.9734620258547837E-2</v>
      </c>
      <c r="F365">
        <f t="shared" si="28"/>
        <v>2.5980602080885363E-2</v>
      </c>
      <c r="G365">
        <f t="shared" si="29"/>
        <v>5.3445809994964177E-2</v>
      </c>
      <c r="H365">
        <f>PRODUCT(INDEX(Overzicht!$B$2:$E$35,MATCH(demand!H$1,Overzicht!$B$2:$B$35,0),4),INDEX(Verdeelsleutels_percentage!$A:$AB,MATCH(demand!$C365,Verdeelsleutels_percentage!$C:$C,0),MATCH(INDEX(Overzicht!$B$1:$F$35,MATCH(demand!H$1,Overzicht!$B:$B,0),5),Verdeelsleutels_percentage!$1:$1,0)))</f>
        <v>2.5980602080885363E-2</v>
      </c>
      <c r="I365">
        <f>PRODUCT(INDEX(Overzicht!$B$2:$E$35,MATCH(demand!I$1,Overzicht!$B$2:$B$35,0),4),INDEX(Verdeelsleutels_percentage!$A:$AB,MATCH(demand!$C365,Verdeelsleutels_percentage!$C:$C,0),MATCH(INDEX(Overzicht!$B$1:$F$35,MATCH(demand!I$1,Overzicht!$B:$B,0),5),Verdeelsleutels_percentage!$1:$1,0)))</f>
        <v>6.6279452396707343E-3</v>
      </c>
      <c r="J365">
        <f>PRODUCT(INDEX(Overzicht!$B$2:$E$35,MATCH(demand!J$1,Overzicht!$B$2:$B$35,0),4),INDEX(Verdeelsleutels_percentage!$A:$AB,MATCH(demand!$C365,Verdeelsleutels_percentage!$C:$C,0),MATCH(INDEX(Overzicht!$B$1:$F$35,MATCH(demand!J$1,Overzicht!$B:$B,0),5),Verdeelsleutels_percentage!$1:$1,0)))</f>
        <v>5.9384233327737972E-3</v>
      </c>
      <c r="K365">
        <f>PRODUCT(INDEX(Overzicht!$B$2:$E$35,MATCH(demand!K$1,Overzicht!$B$2:$B$35,0),4),INDEX(Verdeelsleutels_percentage!$A:$AB,MATCH(demand!$C365,Verdeelsleutels_percentage!$C:$C,0),MATCH(INDEX(Overzicht!$B$1:$F$35,MATCH(demand!K$1,Overzicht!$B:$B,0),5),Verdeelsleutels_percentage!$1:$1,0)))</f>
        <v>7.7326027796158572E-4</v>
      </c>
      <c r="L365">
        <f>PRODUCT(INDEX(Overzicht!$B$2:$E$35,MATCH(demand!L$1,Overzicht!$B$2:$B$35,0),4),INDEX(Verdeelsleutels_percentage!$A:$AB,MATCH(demand!$C365,Verdeelsleutels_percentage!$C:$C,0),MATCH(INDEX(Overzicht!$B$1:$F$35,MATCH(demand!L$1,Overzicht!$B:$B,0),5),Verdeelsleutels_percentage!$1:$1,0)))</f>
        <v>8.9076349991606962E-3</v>
      </c>
      <c r="M365">
        <f>PRODUCT(INDEX(Overzicht!$B$2:$E$35,MATCH(demand!M$1,Overzicht!$B$2:$B$35,0),4),INDEX(Verdeelsleutels_percentage!$A:$AB,MATCH(demand!$C365,Verdeelsleutels_percentage!$C:$C,0),MATCH(INDEX(Overzicht!$B$1:$F$35,MATCH(demand!M$1,Overzicht!$B:$B,0),5),Verdeelsleutels_percentage!$1:$1,0)))</f>
        <v>1.749648215585025E-3</v>
      </c>
      <c r="N365">
        <f>PRODUCT(INDEX(Overzicht!$B$2:$E$35,MATCH(demand!N$1,Overzicht!$B$2:$B$35,0),4),INDEX(Verdeelsleutels_percentage!$A:$AB,MATCH(demand!$C365,Verdeelsleutels_percentage!$C:$C,0),MATCH(INDEX(Overzicht!$B$1:$F$35,MATCH(demand!N$1,Overzicht!$B:$B,0),5),Verdeelsleutels_percentage!$1:$1,0)))</f>
        <v>1.6758866376392339E-3</v>
      </c>
      <c r="O365">
        <f>PRODUCT(INDEX(Overzicht!$B$2:$E$35,MATCH(demand!O$1,Overzicht!$B$2:$B$35,0),4),INDEX(Verdeelsleutels_percentage!$A:$AB,MATCH(demand!$C365,Verdeelsleutels_percentage!$C:$C,0),MATCH(INDEX(Overzicht!$B$1:$F$35,MATCH(demand!O$1,Overzicht!$B:$B,0),5),Verdeelsleutels_percentage!$1:$1,0)))</f>
        <v>0</v>
      </c>
      <c r="P365">
        <f>PRODUCT(INDEX(Overzicht!$B$2:$E$35,MATCH(demand!P$1,Overzicht!$B$2:$B$35,0),4),INDEX(Verdeelsleutels_percentage!$A:$AB,MATCH(demand!$C365,Verdeelsleutels_percentage!$C:$C,0),MATCH(INDEX(Overzicht!$B$1:$F$35,MATCH(demand!P$1,Overzicht!$B:$B,0),5),Verdeelsleutels_percentage!$1:$1,0)))</f>
        <v>7.0122290684623643E-3</v>
      </c>
      <c r="Q365">
        <f>PRODUCT(INDEX(Overzicht!$B$2:$E$35,MATCH(demand!Q$1,Overzicht!$B$2:$B$35,0),4),INDEX(Verdeelsleutels_percentage!$A:$AB,MATCH(demand!$C365,Verdeelsleutels_percentage!$C:$C,0),MATCH(INDEX(Overzicht!$B$1:$F$35,MATCH(demand!Q$1,Overzicht!$B:$B,0),5),Verdeelsleutels_percentage!$1:$1,0)))</f>
        <v>8.8148471345861051E-3</v>
      </c>
      <c r="R365">
        <f>PRODUCT(INDEX(Overzicht!$B$2:$E$35,MATCH(demand!R$1,Overzicht!$B$2:$B$35,0),4),INDEX(Verdeelsleutels_percentage!$A:$AB,MATCH(demand!$C365,Verdeelsleutels_percentage!$C:$C,0),MATCH(INDEX(Overzicht!$B$1:$F$35,MATCH(demand!R$1,Overzicht!$B:$B,0),5),Verdeelsleutels_percentage!$1:$1,0)))</f>
        <v>1.5773936977680398E-3</v>
      </c>
      <c r="S365">
        <f>PRODUCT(INDEX(Overzicht!$B$2:$E$35,MATCH(demand!S$1,Overzicht!$B$2:$B$35,0),4),INDEX(Verdeelsleutels_percentage!$A:$AB,MATCH(demand!$C365,Verdeelsleutels_percentage!$C:$C,0),MATCH(INDEX(Overzicht!$B$1:$F$35,MATCH(demand!S$1,Overzicht!$B:$B,0),5),Verdeelsleutels_percentage!$1:$1,0)))</f>
        <v>1.2124280971079836E-2</v>
      </c>
      <c r="T365">
        <f>PRODUCT(INDEX(Overzicht!$B$2:$E$35,MATCH(demand!T$1,Overzicht!$B$2:$B$35,0),4),INDEX(Verdeelsleutels_percentage!$A:$AB,MATCH(demand!$C365,Verdeelsleutels_percentage!$C:$C,0),MATCH(INDEX(Overzicht!$B$1:$F$35,MATCH(demand!T$1,Overzicht!$B:$B,0),5),Verdeelsleutels_percentage!$1:$1,0)))</f>
        <v>9.8973722212896617E-3</v>
      </c>
      <c r="U365">
        <f>PRODUCT(INDEX(Overzicht!$B$2:$E$35,MATCH(demand!U$1,Overzicht!$B$2:$B$35,0),4),INDEX(Verdeelsleutels_percentage!$A:$AB,MATCH(demand!$C365,Verdeelsleutels_percentage!$C:$C,0),MATCH(INDEX(Overzicht!$B$1:$F$35,MATCH(demand!U$1,Overzicht!$B:$B,0),5),Verdeelsleutels_percentage!$1:$1,0)))</f>
        <v>3.0929288191530194E-2</v>
      </c>
      <c r="V365">
        <f>PRODUCT(INDEX(Overzicht!$B$2:$E$35,MATCH(demand!V$1,Overzicht!$B$2:$B$35,0),4),INDEX(Verdeelsleutels_percentage!$A:$AB,MATCH(demand!$C365,Verdeelsleutels_percentage!$C:$C,0),MATCH(INDEX(Overzicht!$B$1:$F$35,MATCH(demand!V$1,Overzicht!$B:$B,0),5),Verdeelsleutels_percentage!$1:$1,0)))</f>
        <v>2.7217773608546572E-3</v>
      </c>
      <c r="W365">
        <f>PRODUCT(INDEX(Overzicht!$B$2:$E$35,MATCH(demand!W$1,Overzicht!$B$2:$B$35,0),4),INDEX(Verdeelsleutels_percentage!$A:$AB,MATCH(demand!$C365,Verdeelsleutels_percentage!$C:$C,0),MATCH(INDEX(Overzicht!$B$1:$F$35,MATCH(demand!W$1,Overzicht!$B:$B,0),5),Verdeelsleutels_percentage!$1:$1,0)))</f>
        <v>2.9692116663868985E-2</v>
      </c>
      <c r="X365">
        <f>PRODUCT(INDEX(Overzicht!$B$2:$E$35,MATCH(demand!X$1,Overzicht!$B$2:$B$35,0),4),INDEX(Verdeelsleutels_percentage!$A:$AB,MATCH(demand!$C365,Verdeelsleutels_percentage!$C:$C,0),MATCH(INDEX(Overzicht!$B$1:$F$35,MATCH(demand!X$1,Overzicht!$B:$B,0),5),Verdeelsleutels_percentage!$1:$1,0)))</f>
        <v>4.8436721657338762E-4</v>
      </c>
      <c r="Y365">
        <f>PRODUCT(INDEX(Overzicht!$B$2:$E$35,MATCH(demand!Y$1,Overzicht!$B$2:$B$35,0),4),INDEX(Verdeelsleutels_percentage!$A:$AB,MATCH(demand!$C365,Verdeelsleutels_percentage!$C:$C,0),MATCH(INDEX(Overzicht!$B$1:$F$35,MATCH(demand!Y$1,Overzicht!$B:$B,0),5),Verdeelsleutels_percentage!$1:$1,0)))</f>
        <v>1.5805317403570245E-6</v>
      </c>
      <c r="Z365">
        <f>PRODUCT(INDEX(Overzicht!$B$2:$E$35,MATCH(demand!Z$1,Overzicht!$B$2:$B$35,0),4),INDEX(Verdeelsleutels_percentage!$A:$AB,MATCH(demand!$C365,Verdeelsleutels_percentage!$C:$C,0),MATCH(INDEX(Overzicht!$B$1:$F$35,MATCH(demand!Z$1,Overzicht!$B:$B,0),5),Verdeelsleutels_percentage!$1:$1,0)))</f>
        <v>0</v>
      </c>
      <c r="AA365">
        <f>PRODUCT(INDEX(Overzicht!$B$2:$E$35,MATCH(demand!AA$1,Overzicht!$B$2:$B$35,0),4),INDEX(Verdeelsleutels_percentage!$A:$AB,MATCH(demand!$C365,Verdeelsleutels_percentage!$C:$C,0),MATCH(INDEX(Overzicht!$B$1:$F$35,MATCH(demand!AA$1,Overzicht!$B:$B,0),5),Verdeelsleutels_percentage!$1:$1,0)))</f>
        <v>3.6971502698409933E-5</v>
      </c>
      <c r="AB365">
        <f>PRODUCT(INDEX(Overzicht!$B$2:$E$35,MATCH(demand!AB$1,Overzicht!$B$2:$B$35,0),4),INDEX(Verdeelsleutels_percentage!$A:$AB,MATCH(demand!$C365,Verdeelsleutels_percentage!$C:$C,0),MATCH(INDEX(Overzicht!$B$1:$F$35,MATCH(demand!AB$1,Overzicht!$B:$B,0),5),Verdeelsleutels_percentage!$1:$1,0)))</f>
        <v>9.1340676052132311E-3</v>
      </c>
      <c r="AC365">
        <f>PRODUCT(INDEX(Overzicht!$B$2:$E$35,MATCH(demand!AC$1,Overzicht!$B$2:$B$35,0),4),INDEX(Verdeelsleutels_percentage!$A:$AB,MATCH(demand!$C365,Verdeelsleutels_percentage!$C:$C,0),MATCH(INDEX(Overzicht!$B$1:$F$35,MATCH(demand!AC$1,Overzicht!$B:$B,0),5),Verdeelsleutels_percentage!$1:$1,0)))</f>
        <v>3.5347339072346187E-4</v>
      </c>
      <c r="AD365">
        <f>PRODUCT(INDEX(Overzicht!$B$2:$E$35,MATCH(demand!AD$1,Overzicht!$B$2:$B$35,0),4),INDEX(Verdeelsleutels_percentage!$A:$AB,MATCH(demand!$C365,Verdeelsleutels_percentage!$C:$C,0),MATCH(INDEX(Overzicht!$B$1:$F$35,MATCH(demand!AD$1,Overzicht!$B:$B,0),5),Verdeelsleutels_percentage!$1:$1,0)))</f>
        <v>0</v>
      </c>
      <c r="AE365">
        <f>PRODUCT(INDEX(Overzicht!$B$2:$E$35,MATCH(demand!AE$1,Overzicht!$B$2:$B$35,0),4),INDEX(Verdeelsleutels_percentage!$A:$AB,MATCH(demand!$C365,Verdeelsleutels_percentage!$C:$C,0),MATCH(INDEX(Overzicht!$B$1:$F$35,MATCH(demand!AE$1,Overzicht!$B:$B,0),5),Verdeelsleutels_percentage!$1:$1,0)))</f>
        <v>0</v>
      </c>
      <c r="AF365">
        <f>PRODUCT(INDEX(Overzicht!$B$2:$E$35,MATCH(demand!AF$1,Overzicht!$B$2:$B$35,0),4),INDEX(Verdeelsleutels_percentage!$A:$AB,MATCH(demand!$C365,Verdeelsleutels_percentage!$C:$C,0),MATCH(INDEX(Overzicht!$B$1:$F$35,MATCH(demand!AF$1,Overzicht!$B:$B,0),5),Verdeelsleutels_percentage!$1:$1,0)))</f>
        <v>0</v>
      </c>
      <c r="AG365">
        <f>PRODUCT(INDEX(Overzicht!$B$2:$E$35,MATCH(demand!AG$1,Overzicht!$B$2:$B$35,0),4),INDEX(Verdeelsleutels_percentage!$A:$AB,MATCH(demand!$C365,Verdeelsleutels_percentage!$C:$C,0),MATCH(INDEX(Overzicht!$B$1:$F$35,MATCH(demand!AG$1,Overzicht!$B:$B,0),5),Verdeelsleutels_percentage!$1:$1,0)))</f>
        <v>0</v>
      </c>
      <c r="AH365">
        <f>PRODUCT(INDEX(Overzicht!$B$2:$E$35,MATCH(demand!AH$1,Overzicht!$B$2:$B$35,0),4),INDEX(Verdeelsleutels_percentage!$A:$AB,MATCH(demand!$C365,Verdeelsleutels_percentage!$C:$C,0),MATCH(INDEX(Overzicht!$B$1:$F$35,MATCH(demand!AH$1,Overzicht!$B:$B,0),5),Verdeelsleutels_percentage!$1:$1,0)))</f>
        <v>4.8062953507932909E-4</v>
      </c>
      <c r="AI365">
        <f>PRODUCT(INDEX(Overzicht!$B$2:$E$35,MATCH(demand!AI$1,Overzicht!$B$2:$B$35,0),4),INDEX(Verdeelsleutels_percentage!$A:$AB,MATCH(demand!$C365,Verdeelsleutels_percentage!$C:$C,0),MATCH(INDEX(Overzicht!$B$1:$F$35,MATCH(demand!AI$1,Overzicht!$B:$B,0),5),Verdeelsleutels_percentage!$1:$1,0)))</f>
        <v>7.3943005396819866E-5</v>
      </c>
      <c r="AJ365">
        <f>PRODUCT(INDEX(Overzicht!$B$2:$E$35,MATCH(demand!AJ$1,Overzicht!$B$2:$B$35,0),4),INDEX(Verdeelsleutels_percentage!$A:$AB,MATCH(demand!$C365,Verdeelsleutels_percentage!$C:$C,0),MATCH(INDEX(Overzicht!$B$1:$F$35,MATCH(demand!AJ$1,Overzicht!$B:$B,0),5),Verdeelsleutels_percentage!$1:$1,0)))</f>
        <v>0</v>
      </c>
      <c r="AK365">
        <f>PRODUCT(INDEX(Overzicht!$B$2:$E$35,MATCH(demand!AK$1,Overzicht!$B$2:$B$35,0),4),INDEX(Verdeelsleutels_percentage!$A:$AB,MATCH(demand!$C365,Verdeelsleutels_percentage!$C:$C,0),MATCH(INDEX(Overzicht!$B$1:$F$35,MATCH(demand!AK$1,Overzicht!$B:$B,0),5),Verdeelsleutels_percentage!$1:$1,0)))</f>
        <v>3.8599751663029682E-4</v>
      </c>
      <c r="AL365">
        <f>PRODUCT(INDEX(Overzicht!$B$2:$E$35,MATCH(demand!AL$1,Overzicht!$B$2:$B$35,0),4),INDEX(Verdeelsleutels_percentage!$A:$AB,MATCH(demand!$C365,Verdeelsleutels_percentage!$C:$C,0),MATCH(INDEX(Overzicht!$B$1:$F$35,MATCH(demand!AL$1,Overzicht!$B:$B,0),5),Verdeelsleutels_percentage!$1:$1,0)))</f>
        <v>4.9486861106448309E-3</v>
      </c>
      <c r="AM365">
        <f>PRODUCT(INDEX(Overzicht!$B$2:$E$35,MATCH(demand!AM$1,Overzicht!$B$2:$B$35,0),4),INDEX(Verdeelsleutels_percentage!$A:$AB,MATCH(demand!$C365,Verdeelsleutels_percentage!$C:$C,0),MATCH(INDEX(Overzicht!$B$1:$F$35,MATCH(demand!AM$1,Overzicht!$B:$B,0),5),Verdeelsleutels_percentage!$1:$1,0)))</f>
        <v>9.8973722212896617E-3</v>
      </c>
      <c r="AN365">
        <f>PRODUCT(INDEX(Overzicht!$B$2:$E$35,MATCH(demand!AN$1,Overzicht!$B$2:$B$35,0),4),INDEX(Verdeelsleutels_percentage!$A:$AB,MATCH(demand!$C365,Verdeelsleutels_percentage!$C:$C,0),MATCH(INDEX(Overzicht!$B$1:$F$35,MATCH(demand!AN$1,Overzicht!$B:$B,0),5),Verdeelsleutels_percentage!$1:$1,0)))</f>
        <v>4.9486861106448309E-3</v>
      </c>
      <c r="AO365">
        <f>PRODUCT(INDEX(Overzicht!$B$2:$E$35,MATCH(demand!AO$1,Overzicht!$B$2:$B$35,0),4),INDEX(Verdeelsleutels_percentage!$A:$AB,MATCH(demand!$C365,Verdeelsleutels_percentage!$C:$C,0),MATCH(INDEX(Overzicht!$B$1:$F$35,MATCH(demand!AO$1,Overzicht!$B:$B,0),5),Verdeelsleutels_percentage!$1:$1,0)))</f>
        <v>1.7320401387256906E-2</v>
      </c>
    </row>
    <row r="366" spans="2:41">
      <c r="B366" t="str">
        <f>INDEX('ETLocal datasets'!B:C,MATCH(C366,'ETLocal datasets'!C:C,0),1)</f>
        <v>GM1894</v>
      </c>
      <c r="C366" t="str">
        <f>'ETLocal datasets'!C349</f>
        <v>Peel en Maas</v>
      </c>
      <c r="D366">
        <f t="shared" si="26"/>
        <v>7.5556314982339071E-2</v>
      </c>
      <c r="E366">
        <f t="shared" si="27"/>
        <v>0.22874219969057427</v>
      </c>
      <c r="F366">
        <f t="shared" si="28"/>
        <v>2.6314154078977268E-2</v>
      </c>
      <c r="G366">
        <f t="shared" si="29"/>
        <v>5.4131974105324665E-2</v>
      </c>
      <c r="H366">
        <f>PRODUCT(INDEX(Overzicht!$B$2:$E$35,MATCH(demand!H$1,Overzicht!$B$2:$B$35,0),4),INDEX(Verdeelsleutels_percentage!$A:$AB,MATCH(demand!$C366,Verdeelsleutels_percentage!$C:$C,0),MATCH(INDEX(Overzicht!$B$1:$F$35,MATCH(demand!H$1,Overzicht!$B:$B,0),5),Verdeelsleutels_percentage!$1:$1,0)))</f>
        <v>2.6314154078977268E-2</v>
      </c>
      <c r="I366">
        <f>PRODUCT(INDEX(Overzicht!$B$2:$E$35,MATCH(demand!I$1,Overzicht!$B$2:$B$35,0),4),INDEX(Verdeelsleutels_percentage!$A:$AB,MATCH(demand!$C366,Verdeelsleutels_percentage!$C:$C,0),MATCH(INDEX(Overzicht!$B$1:$F$35,MATCH(demand!I$1,Overzicht!$B:$B,0),5),Verdeelsleutels_percentage!$1:$1,0)))</f>
        <v>2.3002827772320059E-2</v>
      </c>
      <c r="J366">
        <f>PRODUCT(INDEX(Overzicht!$B$2:$E$35,MATCH(demand!J$1,Overzicht!$B$2:$B$35,0),4),INDEX(Verdeelsleutels_percentage!$A:$AB,MATCH(demand!$C366,Verdeelsleutels_percentage!$C:$C,0),MATCH(INDEX(Overzicht!$B$1:$F$35,MATCH(demand!J$1,Overzicht!$B:$B,0),5),Verdeelsleutels_percentage!$1:$1,0)))</f>
        <v>6.0146637894805182E-3</v>
      </c>
      <c r="K366">
        <f>PRODUCT(INDEX(Overzicht!$B$2:$E$35,MATCH(demand!K$1,Overzicht!$B$2:$B$35,0),4),INDEX(Verdeelsleutels_percentage!$A:$AB,MATCH(demand!$C366,Verdeelsleutels_percentage!$C:$C,0),MATCH(INDEX(Overzicht!$B$1:$F$35,MATCH(demand!K$1,Overzicht!$B:$B,0),5),Verdeelsleutels_percentage!$1:$1,0)))</f>
        <v>2.6836632401040067E-3</v>
      </c>
      <c r="L366">
        <f>PRODUCT(INDEX(Overzicht!$B$2:$E$35,MATCH(demand!L$1,Overzicht!$B$2:$B$35,0),4),INDEX(Verdeelsleutels_percentage!$A:$AB,MATCH(demand!$C366,Verdeelsleutels_percentage!$C:$C,0),MATCH(INDEX(Overzicht!$B$1:$F$35,MATCH(demand!L$1,Overzicht!$B:$B,0),5),Verdeelsleutels_percentage!$1:$1,0)))</f>
        <v>9.0219956842207787E-3</v>
      </c>
      <c r="M366">
        <f>PRODUCT(INDEX(Overzicht!$B$2:$E$35,MATCH(demand!M$1,Overzicht!$B$2:$B$35,0),4),INDEX(Verdeelsleutels_percentage!$A:$AB,MATCH(demand!$C366,Verdeelsleutels_percentage!$C:$C,0),MATCH(INDEX(Overzicht!$B$1:$F$35,MATCH(demand!M$1,Overzicht!$B:$B,0),5),Verdeelsleutels_percentage!$1:$1,0)))</f>
        <v>1.3298356876759853E-2</v>
      </c>
      <c r="N366">
        <f>PRODUCT(INDEX(Overzicht!$B$2:$E$35,MATCH(demand!N$1,Overzicht!$B$2:$B$35,0),4),INDEX(Verdeelsleutels_percentage!$A:$AB,MATCH(demand!$C366,Verdeelsleutels_percentage!$C:$C,0),MATCH(INDEX(Overzicht!$B$1:$F$35,MATCH(demand!N$1,Overzicht!$B:$B,0),5),Verdeelsleutels_percentage!$1:$1,0)))</f>
        <v>0.12110234876983059</v>
      </c>
      <c r="O366">
        <f>PRODUCT(INDEX(Overzicht!$B$2:$E$35,MATCH(demand!O$1,Overzicht!$B$2:$B$35,0),4),INDEX(Verdeelsleutels_percentage!$A:$AB,MATCH(demand!$C366,Verdeelsleutels_percentage!$C:$C,0),MATCH(INDEX(Overzicht!$B$1:$F$35,MATCH(demand!O$1,Overzicht!$B:$B,0),5),Verdeelsleutels_percentage!$1:$1,0)))</f>
        <v>0</v>
      </c>
      <c r="P366">
        <f>PRODUCT(INDEX(Overzicht!$B$2:$E$35,MATCH(demand!P$1,Overzicht!$B$2:$B$35,0),4),INDEX(Verdeelsleutels_percentage!$A:$AB,MATCH(demand!$C366,Verdeelsleutels_percentage!$C:$C,0),MATCH(INDEX(Overzicht!$B$1:$F$35,MATCH(demand!P$1,Overzicht!$B:$B,0),5),Verdeelsleutels_percentage!$1:$1,0)))</f>
        <v>1.6483124361296897E-2</v>
      </c>
      <c r="Q366">
        <f>PRODUCT(INDEX(Overzicht!$B$2:$E$35,MATCH(demand!Q$1,Overzicht!$B$2:$B$35,0),4),INDEX(Verdeelsleutels_percentage!$A:$AB,MATCH(demand!$C366,Verdeelsleutels_percentage!$C:$C,0),MATCH(INDEX(Overzicht!$B$1:$F$35,MATCH(demand!Q$1,Overzicht!$B:$B,0),5),Verdeelsleutels_percentage!$1:$1,0)))</f>
        <v>8.9280165625101448E-3</v>
      </c>
      <c r="R366">
        <f>PRODUCT(INDEX(Overzicht!$B$2:$E$35,MATCH(demand!R$1,Overzicht!$B$2:$B$35,0),4),INDEX(Verdeelsleutels_percentage!$A:$AB,MATCH(demand!$C366,Verdeelsleutels_percentage!$C:$C,0),MATCH(INDEX(Overzicht!$B$1:$F$35,MATCH(demand!R$1,Overzicht!$B:$B,0),5),Verdeelsleutels_percentage!$1:$1,0)))</f>
        <v>1.5976450690807626E-3</v>
      </c>
      <c r="S366">
        <f>PRODUCT(INDEX(Overzicht!$B$2:$E$35,MATCH(demand!S$1,Overzicht!$B$2:$B$35,0),4),INDEX(Verdeelsleutels_percentage!$A:$AB,MATCH(demand!$C366,Verdeelsleutels_percentage!$C:$C,0),MATCH(INDEX(Overzicht!$B$1:$F$35,MATCH(demand!S$1,Overzicht!$B:$B,0),5),Verdeelsleutels_percentage!$1:$1,0)))</f>
        <v>1.2279938570189393E-2</v>
      </c>
      <c r="T366">
        <f>PRODUCT(INDEX(Overzicht!$B$2:$E$35,MATCH(demand!T$1,Overzicht!$B$2:$B$35,0),4),INDEX(Verdeelsleutels_percentage!$A:$AB,MATCH(demand!$C366,Verdeelsleutels_percentage!$C:$C,0),MATCH(INDEX(Overzicht!$B$1:$F$35,MATCH(demand!T$1,Overzicht!$B:$B,0),5),Verdeelsleutels_percentage!$1:$1,0)))</f>
        <v>1.0024439649134197E-2</v>
      </c>
      <c r="U366">
        <f>PRODUCT(INDEX(Overzicht!$B$2:$E$35,MATCH(demand!U$1,Overzicht!$B$2:$B$35,0),4),INDEX(Verdeelsleutels_percentage!$A:$AB,MATCH(demand!$C366,Verdeelsleutels_percentage!$C:$C,0),MATCH(INDEX(Overzicht!$B$1:$F$35,MATCH(demand!U$1,Overzicht!$B:$B,0),5),Verdeelsleutels_percentage!$1:$1,0)))</f>
        <v>3.1326373903544369E-2</v>
      </c>
      <c r="V366">
        <f>PRODUCT(INDEX(Overzicht!$B$2:$E$35,MATCH(demand!V$1,Overzicht!$B$2:$B$35,0),4),INDEX(Verdeelsleutels_percentage!$A:$AB,MATCH(demand!$C366,Verdeelsleutels_percentage!$C:$C,0),MATCH(INDEX(Overzicht!$B$1:$F$35,MATCH(demand!V$1,Overzicht!$B:$B,0),5),Verdeelsleutels_percentage!$1:$1,0)))</f>
        <v>2.7567209035119044E-3</v>
      </c>
      <c r="W366">
        <f>PRODUCT(INDEX(Overzicht!$B$2:$E$35,MATCH(demand!W$1,Overzicht!$B$2:$B$35,0),4),INDEX(Verdeelsleutels_percentage!$A:$AB,MATCH(demand!$C366,Verdeelsleutels_percentage!$C:$C,0),MATCH(INDEX(Overzicht!$B$1:$F$35,MATCH(demand!W$1,Overzicht!$B:$B,0),5),Verdeelsleutels_percentage!$1:$1,0)))</f>
        <v>3.0073318947402592E-2</v>
      </c>
      <c r="X366">
        <f>PRODUCT(INDEX(Overzicht!$B$2:$E$35,MATCH(demand!X$1,Overzicht!$B$2:$B$35,0),4),INDEX(Verdeelsleutels_percentage!$A:$AB,MATCH(demand!$C366,Verdeelsleutels_percentage!$C:$C,0),MATCH(INDEX(Overzicht!$B$1:$F$35,MATCH(demand!X$1,Overzicht!$B:$B,0),5),Verdeelsleutels_percentage!$1:$1,0)))</f>
        <v>1.4286049169279455E-2</v>
      </c>
      <c r="Y366">
        <f>PRODUCT(INDEX(Overzicht!$B$2:$E$35,MATCH(demand!Y$1,Overzicht!$B$2:$B$35,0),4),INDEX(Verdeelsleutels_percentage!$A:$AB,MATCH(demand!$C366,Verdeelsleutels_percentage!$C:$C,0),MATCH(INDEX(Overzicht!$B$1:$F$35,MATCH(demand!Y$1,Overzicht!$B:$B,0),5),Verdeelsleutels_percentage!$1:$1,0)))</f>
        <v>4.2900693416899306E-6</v>
      </c>
      <c r="Z366">
        <f>PRODUCT(INDEX(Overzicht!$B$2:$E$35,MATCH(demand!Z$1,Overzicht!$B$2:$B$35,0),4),INDEX(Verdeelsleutels_percentage!$A:$AB,MATCH(demand!$C366,Verdeelsleutels_percentage!$C:$C,0),MATCH(INDEX(Overzicht!$B$1:$F$35,MATCH(demand!Z$1,Overzicht!$B:$B,0),5),Verdeelsleutels_percentage!$1:$1,0)))</f>
        <v>0</v>
      </c>
      <c r="AA366">
        <f>PRODUCT(INDEX(Overzicht!$B$2:$E$35,MATCH(demand!AA$1,Overzicht!$B$2:$B$35,0),4),INDEX(Verdeelsleutels_percentage!$A:$AB,MATCH(demand!$C366,Verdeelsleutels_percentage!$C:$C,0),MATCH(INDEX(Overzicht!$B$1:$F$35,MATCH(demand!AA$1,Overzicht!$B:$B,0),5),Verdeelsleutels_percentage!$1:$1,0)))</f>
        <v>1.0035249922081709E-4</v>
      </c>
      <c r="AB366">
        <f>PRODUCT(INDEX(Overzicht!$B$2:$E$35,MATCH(demand!AB$1,Overzicht!$B$2:$B$35,0),4),INDEX(Verdeelsleutels_percentage!$A:$AB,MATCH(demand!$C366,Verdeelsleutels_percentage!$C:$C,0),MATCH(INDEX(Overzicht!$B$1:$F$35,MATCH(demand!AB$1,Overzicht!$B:$B,0),5),Verdeelsleutels_percentage!$1:$1,0)))</f>
        <v>1.3715038801212092E-2</v>
      </c>
      <c r="AC366">
        <f>PRODUCT(INDEX(Overzicht!$B$2:$E$35,MATCH(demand!AC$1,Overzicht!$B$2:$B$35,0),4),INDEX(Verdeelsleutels_percentage!$A:$AB,MATCH(demand!$C366,Verdeelsleutels_percentage!$C:$C,0),MATCH(INDEX(Overzicht!$B$1:$F$35,MATCH(demand!AC$1,Overzicht!$B:$B,0),5),Verdeelsleutels_percentage!$1:$1,0)))</f>
        <v>2.2434348209161921E-3</v>
      </c>
      <c r="AD366">
        <f>PRODUCT(INDEX(Overzicht!$B$2:$E$35,MATCH(demand!AD$1,Overzicht!$B$2:$B$35,0),4),INDEX(Verdeelsleutels_percentage!$A:$AB,MATCH(demand!$C366,Verdeelsleutels_percentage!$C:$C,0),MATCH(INDEX(Overzicht!$B$1:$F$35,MATCH(demand!AD$1,Overzicht!$B:$B,0),5),Verdeelsleutels_percentage!$1:$1,0)))</f>
        <v>0</v>
      </c>
      <c r="AE366">
        <f>PRODUCT(INDEX(Overzicht!$B$2:$E$35,MATCH(demand!AE$1,Overzicht!$B$2:$B$35,0),4),INDEX(Verdeelsleutels_percentage!$A:$AB,MATCH(demand!$C366,Verdeelsleutels_percentage!$C:$C,0),MATCH(INDEX(Overzicht!$B$1:$F$35,MATCH(demand!AE$1,Overzicht!$B:$B,0),5),Verdeelsleutels_percentage!$1:$1,0)))</f>
        <v>0</v>
      </c>
      <c r="AF366">
        <f>PRODUCT(INDEX(Overzicht!$B$2:$E$35,MATCH(demand!AF$1,Overzicht!$B$2:$B$35,0),4),INDEX(Verdeelsleutels_percentage!$A:$AB,MATCH(demand!$C366,Verdeelsleutels_percentage!$C:$C,0),MATCH(INDEX(Overzicht!$B$1:$F$35,MATCH(demand!AF$1,Overzicht!$B:$B,0),5),Verdeelsleutels_percentage!$1:$1,0)))</f>
        <v>0</v>
      </c>
      <c r="AG366">
        <f>PRODUCT(INDEX(Overzicht!$B$2:$E$35,MATCH(demand!AG$1,Overzicht!$B$2:$B$35,0),4),INDEX(Verdeelsleutels_percentage!$A:$AB,MATCH(demand!$C366,Verdeelsleutels_percentage!$C:$C,0),MATCH(INDEX(Overzicht!$B$1:$F$35,MATCH(demand!AG$1,Overzicht!$B:$B,0),5),Verdeelsleutels_percentage!$1:$1,0)))</f>
        <v>0</v>
      </c>
      <c r="AH366">
        <f>PRODUCT(INDEX(Overzicht!$B$2:$E$35,MATCH(demand!AH$1,Overzicht!$B$2:$B$35,0),4),INDEX(Verdeelsleutels_percentage!$A:$AB,MATCH(demand!$C366,Verdeelsleutels_percentage!$C:$C,0),MATCH(INDEX(Overzicht!$B$1:$F$35,MATCH(demand!AH$1,Overzicht!$B:$B,0),5),Verdeelsleutels_percentage!$1:$1,0)))</f>
        <v>1.3045824898706222E-3</v>
      </c>
      <c r="AI366">
        <f>PRODUCT(INDEX(Overzicht!$B$2:$E$35,MATCH(demand!AI$1,Overzicht!$B$2:$B$35,0),4),INDEX(Verdeelsleutels_percentage!$A:$AB,MATCH(demand!$C366,Verdeelsleutels_percentage!$C:$C,0),MATCH(INDEX(Overzicht!$B$1:$F$35,MATCH(demand!AI$1,Overzicht!$B:$B,0),5),Verdeelsleutels_percentage!$1:$1,0)))</f>
        <v>2.0070499844163417E-4</v>
      </c>
      <c r="AJ366">
        <f>PRODUCT(INDEX(Overzicht!$B$2:$E$35,MATCH(demand!AJ$1,Overzicht!$B$2:$B$35,0),4),INDEX(Verdeelsleutels_percentage!$A:$AB,MATCH(demand!$C366,Verdeelsleutels_percentage!$C:$C,0),MATCH(INDEX(Overzicht!$B$1:$F$35,MATCH(demand!AJ$1,Overzicht!$B:$B,0),5),Verdeelsleutels_percentage!$1:$1,0)))</f>
        <v>0</v>
      </c>
      <c r="AK366">
        <f>PRODUCT(INDEX(Overzicht!$B$2:$E$35,MATCH(demand!AK$1,Overzicht!$B$2:$B$35,0),4),INDEX(Verdeelsleutels_percentage!$A:$AB,MATCH(demand!$C366,Verdeelsleutels_percentage!$C:$C,0),MATCH(INDEX(Overzicht!$B$1:$F$35,MATCH(demand!AK$1,Overzicht!$B:$B,0),5),Verdeelsleutels_percentage!$1:$1,0)))</f>
        <v>3.9095314631623369E-4</v>
      </c>
      <c r="AL366">
        <f>PRODUCT(INDEX(Overzicht!$B$2:$E$35,MATCH(demand!AL$1,Overzicht!$B$2:$B$35,0),4),INDEX(Verdeelsleutels_percentage!$A:$AB,MATCH(demand!$C366,Verdeelsleutels_percentage!$C:$C,0),MATCH(INDEX(Overzicht!$B$1:$F$35,MATCH(demand!AL$1,Overzicht!$B:$B,0),5),Verdeelsleutels_percentage!$1:$1,0)))</f>
        <v>5.0122198245670987E-3</v>
      </c>
      <c r="AM366">
        <f>PRODUCT(INDEX(Overzicht!$B$2:$E$35,MATCH(demand!AM$1,Overzicht!$B$2:$B$35,0),4),INDEX(Verdeelsleutels_percentage!$A:$AB,MATCH(demand!$C366,Verdeelsleutels_percentage!$C:$C,0),MATCH(INDEX(Overzicht!$B$1:$F$35,MATCH(demand!AM$1,Overzicht!$B:$B,0),5),Verdeelsleutels_percentage!$1:$1,0)))</f>
        <v>1.0024439649134197E-2</v>
      </c>
      <c r="AN366">
        <f>PRODUCT(INDEX(Overzicht!$B$2:$E$35,MATCH(demand!AN$1,Overzicht!$B$2:$B$35,0),4),INDEX(Verdeelsleutels_percentage!$A:$AB,MATCH(demand!$C366,Verdeelsleutels_percentage!$C:$C,0),MATCH(INDEX(Overzicht!$B$1:$F$35,MATCH(demand!AN$1,Overzicht!$B:$B,0),5),Verdeelsleutels_percentage!$1:$1,0)))</f>
        <v>5.0122198245670987E-3</v>
      </c>
      <c r="AO366">
        <f>PRODUCT(INDEX(Overzicht!$B$2:$E$35,MATCH(demand!AO$1,Overzicht!$B$2:$B$35,0),4),INDEX(Verdeelsleutels_percentage!$A:$AB,MATCH(demand!$C366,Verdeelsleutels_percentage!$C:$C,0),MATCH(INDEX(Overzicht!$B$1:$F$35,MATCH(demand!AO$1,Overzicht!$B:$B,0),5),Verdeelsleutels_percentage!$1:$1,0)))</f>
        <v>1.7542769385984845E-2</v>
      </c>
    </row>
    <row r="367" spans="2:41">
      <c r="B367" t="str">
        <f>INDEX('ETLocal datasets'!B:C,MATCH(C367,'ETLocal datasets'!C:C,0),1)</f>
        <v>GM1895</v>
      </c>
      <c r="C367" t="str">
        <f>'ETLocal datasets'!C350</f>
        <v>Oldambt</v>
      </c>
      <c r="D367">
        <f t="shared" si="26"/>
        <v>8.5393542436535949E-2</v>
      </c>
      <c r="E367">
        <f t="shared" si="27"/>
        <v>0.1286711263592909</v>
      </c>
      <c r="F367">
        <f t="shared" si="28"/>
        <v>2.3165763452178988E-2</v>
      </c>
      <c r="G367">
        <f t="shared" si="29"/>
        <v>4.7655284815911067E-2</v>
      </c>
      <c r="H367">
        <f>PRODUCT(INDEX(Overzicht!$B$2:$E$35,MATCH(demand!H$1,Overzicht!$B$2:$B$35,0),4),INDEX(Verdeelsleutels_percentage!$A:$AB,MATCH(demand!$C367,Verdeelsleutels_percentage!$C:$C,0),MATCH(INDEX(Overzicht!$B$1:$F$35,MATCH(demand!H$1,Overzicht!$B:$B,0),5),Verdeelsleutels_percentage!$1:$1,0)))</f>
        <v>2.3165763452178988E-2</v>
      </c>
      <c r="I367">
        <f>PRODUCT(INDEX(Overzicht!$B$2:$E$35,MATCH(demand!I$1,Overzicht!$B$2:$B$35,0),4),INDEX(Verdeelsleutels_percentage!$A:$AB,MATCH(demand!$C367,Verdeelsleutels_percentage!$C:$C,0),MATCH(INDEX(Overzicht!$B$1:$F$35,MATCH(demand!I$1,Overzicht!$B:$B,0),5),Verdeelsleutels_percentage!$1:$1,0)))</f>
        <v>4.4673136214589883E-2</v>
      </c>
      <c r="J367">
        <f>PRODUCT(INDEX(Overzicht!$B$2:$E$35,MATCH(demand!J$1,Overzicht!$B$2:$B$35,0),4),INDEX(Verdeelsleutels_percentage!$A:$AB,MATCH(demand!$C367,Verdeelsleutels_percentage!$C:$C,0),MATCH(INDEX(Overzicht!$B$1:$F$35,MATCH(demand!J$1,Overzicht!$B:$B,0),5),Verdeelsleutels_percentage!$1:$1,0)))</f>
        <v>5.2950316462123401E-3</v>
      </c>
      <c r="K367">
        <f>PRODUCT(INDEX(Overzicht!$B$2:$E$35,MATCH(demand!K$1,Overzicht!$B$2:$B$35,0),4),INDEX(Verdeelsleutels_percentage!$A:$AB,MATCH(demand!$C367,Verdeelsleutels_percentage!$C:$C,0),MATCH(INDEX(Overzicht!$B$1:$F$35,MATCH(demand!K$1,Overzicht!$B:$B,0),5),Verdeelsleutels_percentage!$1:$1,0)))</f>
        <v>5.2118658917021526E-3</v>
      </c>
      <c r="L367">
        <f>PRODUCT(INDEX(Overzicht!$B$2:$E$35,MATCH(demand!L$1,Overzicht!$B$2:$B$35,0),4),INDEX(Verdeelsleutels_percentage!$A:$AB,MATCH(demand!$C367,Verdeelsleutels_percentage!$C:$C,0),MATCH(INDEX(Overzicht!$B$1:$F$35,MATCH(demand!L$1,Overzicht!$B:$B,0),5),Verdeelsleutels_percentage!$1:$1,0)))</f>
        <v>7.9425474693185106E-3</v>
      </c>
      <c r="M367">
        <f>PRODUCT(INDEX(Overzicht!$B$2:$E$35,MATCH(demand!M$1,Overzicht!$B$2:$B$35,0),4),INDEX(Verdeelsleutels_percentage!$A:$AB,MATCH(demand!$C367,Verdeelsleutels_percentage!$C:$C,0),MATCH(INDEX(Overzicht!$B$1:$F$35,MATCH(demand!M$1,Overzicht!$B:$B,0),5),Verdeelsleutels_percentage!$1:$1,0)))</f>
        <v>1.0766250219042133E-2</v>
      </c>
      <c r="N367">
        <f>PRODUCT(INDEX(Overzicht!$B$2:$E$35,MATCH(demand!N$1,Overzicht!$B$2:$B$35,0),4),INDEX(Verdeelsleutels_percentage!$A:$AB,MATCH(demand!$C367,Verdeelsleutels_percentage!$C:$C,0),MATCH(INDEX(Overzicht!$B$1:$F$35,MATCH(demand!N$1,Overzicht!$B:$B,0),5),Verdeelsleutels_percentage!$1:$1,0)))</f>
        <v>3.4384231557149356E-2</v>
      </c>
      <c r="O367">
        <f>PRODUCT(INDEX(Overzicht!$B$2:$E$35,MATCH(demand!O$1,Overzicht!$B$2:$B$35,0),4),INDEX(Verdeelsleutels_percentage!$A:$AB,MATCH(demand!$C367,Verdeelsleutels_percentage!$C:$C,0),MATCH(INDEX(Overzicht!$B$1:$F$35,MATCH(demand!O$1,Overzicht!$B:$B,0),5),Verdeelsleutels_percentage!$1:$1,0)))</f>
        <v>0</v>
      </c>
      <c r="P367">
        <f>PRODUCT(INDEX(Overzicht!$B$2:$E$35,MATCH(demand!P$1,Overzicht!$B$2:$B$35,0),4),INDEX(Verdeelsleutels_percentage!$A:$AB,MATCH(demand!$C367,Verdeelsleutels_percentage!$C:$C,0),MATCH(INDEX(Overzicht!$B$1:$F$35,MATCH(demand!P$1,Overzicht!$B:$B,0),5),Verdeelsleutels_percentage!$1:$1,0)))</f>
        <v>6.9215344667570419E-3</v>
      </c>
      <c r="Q367">
        <f>PRODUCT(INDEX(Overzicht!$B$2:$E$35,MATCH(demand!Q$1,Overzicht!$B$2:$B$35,0),4),INDEX(Verdeelsleutels_percentage!$A:$AB,MATCH(demand!$C367,Verdeelsleutels_percentage!$C:$C,0),MATCH(INDEX(Overzicht!$B$1:$F$35,MATCH(demand!Q$1,Overzicht!$B:$B,0),5),Verdeelsleutels_percentage!$1:$1,0)))</f>
        <v>7.8598125998464424E-3</v>
      </c>
      <c r="R367">
        <f>PRODUCT(INDEX(Overzicht!$B$2:$E$35,MATCH(demand!R$1,Overzicht!$B$2:$B$35,0),4),INDEX(Verdeelsleutels_percentage!$A:$AB,MATCH(demand!$C367,Verdeelsleutels_percentage!$C:$C,0),MATCH(INDEX(Overzicht!$B$1:$F$35,MATCH(demand!R$1,Overzicht!$B:$B,0),5),Verdeelsleutels_percentage!$1:$1,0)))</f>
        <v>1.4064927810251526E-3</v>
      </c>
      <c r="S367">
        <f>PRODUCT(INDEX(Overzicht!$B$2:$E$35,MATCH(demand!S$1,Overzicht!$B$2:$B$35,0),4),INDEX(Verdeelsleutels_percentage!$A:$AB,MATCH(demand!$C367,Verdeelsleutels_percentage!$C:$C,0),MATCH(INDEX(Overzicht!$B$1:$F$35,MATCH(demand!S$1,Overzicht!$B:$B,0),5),Verdeelsleutels_percentage!$1:$1,0)))</f>
        <v>1.0810689611016862E-2</v>
      </c>
      <c r="T367">
        <f>PRODUCT(INDEX(Overzicht!$B$2:$E$35,MATCH(demand!T$1,Overzicht!$B$2:$B$35,0),4),INDEX(Verdeelsleutels_percentage!$A:$AB,MATCH(demand!$C367,Verdeelsleutels_percentage!$C:$C,0),MATCH(INDEX(Overzicht!$B$1:$F$35,MATCH(demand!T$1,Overzicht!$B:$B,0),5),Verdeelsleutels_percentage!$1:$1,0)))</f>
        <v>8.8250527436872332E-3</v>
      </c>
      <c r="U367">
        <f>PRODUCT(INDEX(Overzicht!$B$2:$E$35,MATCH(demand!U$1,Overzicht!$B$2:$B$35,0),4),INDEX(Verdeelsleutels_percentage!$A:$AB,MATCH(demand!$C367,Verdeelsleutels_percentage!$C:$C,0),MATCH(INDEX(Overzicht!$B$1:$F$35,MATCH(demand!U$1,Overzicht!$B:$B,0),5),Verdeelsleutels_percentage!$1:$1,0)))</f>
        <v>2.7578289824022603E-2</v>
      </c>
      <c r="V367">
        <f>PRODUCT(INDEX(Overzicht!$B$2:$E$35,MATCH(demand!V$1,Overzicht!$B$2:$B$35,0),4),INDEX(Verdeelsleutels_percentage!$A:$AB,MATCH(demand!$C367,Verdeelsleutels_percentage!$C:$C,0),MATCH(INDEX(Overzicht!$B$1:$F$35,MATCH(demand!V$1,Overzicht!$B:$B,0),5),Verdeelsleutels_percentage!$1:$1,0)))</f>
        <v>2.4268895045139894E-3</v>
      </c>
      <c r="W367">
        <f>PRODUCT(INDEX(Overzicht!$B$2:$E$35,MATCH(demand!W$1,Overzicht!$B$2:$B$35,0),4),INDEX(Verdeelsleutels_percentage!$A:$AB,MATCH(demand!$C367,Verdeelsleutels_percentage!$C:$C,0),MATCH(INDEX(Overzicht!$B$1:$F$35,MATCH(demand!W$1,Overzicht!$B:$B,0),5),Verdeelsleutels_percentage!$1:$1,0)))</f>
        <v>2.64751582310617E-2</v>
      </c>
      <c r="X367">
        <f>PRODUCT(INDEX(Overzicht!$B$2:$E$35,MATCH(demand!X$1,Overzicht!$B$2:$B$35,0),4),INDEX(Verdeelsleutels_percentage!$A:$AB,MATCH(demand!$C367,Verdeelsleutels_percentage!$C:$C,0),MATCH(INDEX(Overzicht!$B$1:$F$35,MATCH(demand!X$1,Overzicht!$B:$B,0),5),Verdeelsleutels_percentage!$1:$1,0)))</f>
        <v>4.2312538459284435E-3</v>
      </c>
      <c r="Y367">
        <f>PRODUCT(INDEX(Overzicht!$B$2:$E$35,MATCH(demand!Y$1,Overzicht!$B$2:$B$35,0),4),INDEX(Verdeelsleutels_percentage!$A:$AB,MATCH(demand!$C367,Verdeelsleutels_percentage!$C:$C,0),MATCH(INDEX(Overzicht!$B$1:$F$35,MATCH(demand!Y$1,Overzicht!$B:$B,0),5),Verdeelsleutels_percentage!$1:$1,0)))</f>
        <v>6.8852917542548759E-6</v>
      </c>
      <c r="Z367">
        <f>PRODUCT(INDEX(Overzicht!$B$2:$E$35,MATCH(demand!Z$1,Overzicht!$B$2:$B$35,0),4),INDEX(Verdeelsleutels_percentage!$A:$AB,MATCH(demand!$C367,Verdeelsleutels_percentage!$C:$C,0),MATCH(INDEX(Overzicht!$B$1:$F$35,MATCH(demand!Z$1,Overzicht!$B:$B,0),5),Verdeelsleutels_percentage!$1:$1,0)))</f>
        <v>0</v>
      </c>
      <c r="AA367">
        <f>PRODUCT(INDEX(Overzicht!$B$2:$E$35,MATCH(demand!AA$1,Overzicht!$B$2:$B$35,0),4),INDEX(Verdeelsleutels_percentage!$A:$AB,MATCH(demand!$C367,Verdeelsleutels_percentage!$C:$C,0),MATCH(INDEX(Overzicht!$B$1:$F$35,MATCH(demand!AA$1,Overzicht!$B:$B,0),5),Verdeelsleutels_percentage!$1:$1,0)))</f>
        <v>1.6105945623988015E-4</v>
      </c>
      <c r="AB367">
        <f>PRODUCT(INDEX(Overzicht!$B$2:$E$35,MATCH(demand!AB$1,Overzicht!$B$2:$B$35,0),4),INDEX(Verdeelsleutels_percentage!$A:$AB,MATCH(demand!$C367,Verdeelsleutels_percentage!$C:$C,0),MATCH(INDEX(Overzicht!$B$1:$F$35,MATCH(demand!AB$1,Overzicht!$B:$B,0),5),Verdeelsleutels_percentage!$1:$1,0)))</f>
        <v>1.9724109882198439E-2</v>
      </c>
      <c r="AC367">
        <f>PRODUCT(INDEX(Overzicht!$B$2:$E$35,MATCH(demand!AC$1,Overzicht!$B$2:$B$35,0),4),INDEX(Verdeelsleutels_percentage!$A:$AB,MATCH(demand!$C367,Verdeelsleutels_percentage!$C:$C,0),MATCH(INDEX(Overzicht!$B$1:$F$35,MATCH(demand!AC$1,Overzicht!$B:$B,0),5),Verdeelsleutels_percentage!$1:$1,0)))</f>
        <v>1.165645686242364E-3</v>
      </c>
      <c r="AD367">
        <f>PRODUCT(INDEX(Overzicht!$B$2:$E$35,MATCH(demand!AD$1,Overzicht!$B$2:$B$35,0),4),INDEX(Verdeelsleutels_percentage!$A:$AB,MATCH(demand!$C367,Verdeelsleutels_percentage!$C:$C,0),MATCH(INDEX(Overzicht!$B$1:$F$35,MATCH(demand!AD$1,Overzicht!$B:$B,0),5),Verdeelsleutels_percentage!$1:$1,0)))</f>
        <v>0</v>
      </c>
      <c r="AE367">
        <f>PRODUCT(INDEX(Overzicht!$B$2:$E$35,MATCH(demand!AE$1,Overzicht!$B$2:$B$35,0),4),INDEX(Verdeelsleutels_percentage!$A:$AB,MATCH(demand!$C367,Verdeelsleutels_percentage!$C:$C,0),MATCH(INDEX(Overzicht!$B$1:$F$35,MATCH(demand!AE$1,Overzicht!$B:$B,0),5),Verdeelsleutels_percentage!$1:$1,0)))</f>
        <v>0</v>
      </c>
      <c r="AF367">
        <f>PRODUCT(INDEX(Overzicht!$B$2:$E$35,MATCH(demand!AF$1,Overzicht!$B$2:$B$35,0),4),INDEX(Verdeelsleutels_percentage!$A:$AB,MATCH(demand!$C367,Verdeelsleutels_percentage!$C:$C,0),MATCH(INDEX(Overzicht!$B$1:$F$35,MATCH(demand!AF$1,Overzicht!$B:$B,0),5),Verdeelsleutels_percentage!$1:$1,0)))</f>
        <v>0</v>
      </c>
      <c r="AG367">
        <f>PRODUCT(INDEX(Overzicht!$B$2:$E$35,MATCH(demand!AG$1,Overzicht!$B$2:$B$35,0),4),INDEX(Verdeelsleutels_percentage!$A:$AB,MATCH(demand!$C367,Verdeelsleutels_percentage!$C:$C,0),MATCH(INDEX(Overzicht!$B$1:$F$35,MATCH(demand!AG$1,Overzicht!$B:$B,0),5),Verdeelsleutels_percentage!$1:$1,0)))</f>
        <v>0</v>
      </c>
      <c r="AH367">
        <f>PRODUCT(INDEX(Overzicht!$B$2:$E$35,MATCH(demand!AH$1,Overzicht!$B$2:$B$35,0),4),INDEX(Verdeelsleutels_percentage!$A:$AB,MATCH(demand!$C367,Verdeelsleutels_percentage!$C:$C,0),MATCH(INDEX(Overzicht!$B$1:$F$35,MATCH(demand!AH$1,Overzicht!$B:$B,0),5),Verdeelsleutels_percentage!$1:$1,0)))</f>
        <v>2.0937729311184417E-3</v>
      </c>
      <c r="AI367">
        <f>PRODUCT(INDEX(Overzicht!$B$2:$E$35,MATCH(demand!AI$1,Overzicht!$B$2:$B$35,0),4),INDEX(Verdeelsleutels_percentage!$A:$AB,MATCH(demand!$C367,Verdeelsleutels_percentage!$C:$C,0),MATCH(INDEX(Overzicht!$B$1:$F$35,MATCH(demand!AI$1,Overzicht!$B:$B,0),5),Verdeelsleutels_percentage!$1:$1,0)))</f>
        <v>3.221189124797603E-4</v>
      </c>
      <c r="AJ367">
        <f>PRODUCT(INDEX(Overzicht!$B$2:$E$35,MATCH(demand!AJ$1,Overzicht!$B$2:$B$35,0),4),INDEX(Verdeelsleutels_percentage!$A:$AB,MATCH(demand!$C367,Verdeelsleutels_percentage!$C:$C,0),MATCH(INDEX(Overzicht!$B$1:$F$35,MATCH(demand!AJ$1,Overzicht!$B:$B,0),5),Verdeelsleutels_percentage!$1:$1,0)))</f>
        <v>0</v>
      </c>
      <c r="AK367">
        <f>PRODUCT(INDEX(Overzicht!$B$2:$E$35,MATCH(demand!AK$1,Overzicht!$B$2:$B$35,0),4),INDEX(Verdeelsleutels_percentage!$A:$AB,MATCH(demand!$C367,Verdeelsleutels_percentage!$C:$C,0),MATCH(INDEX(Overzicht!$B$1:$F$35,MATCH(demand!AK$1,Overzicht!$B:$B,0),5),Verdeelsleutels_percentage!$1:$1,0)))</f>
        <v>3.441770570038021E-4</v>
      </c>
      <c r="AL367">
        <f>PRODUCT(INDEX(Overzicht!$B$2:$E$35,MATCH(demand!AL$1,Overzicht!$B$2:$B$35,0),4),INDEX(Verdeelsleutels_percentage!$A:$AB,MATCH(demand!$C367,Verdeelsleutels_percentage!$C:$C,0),MATCH(INDEX(Overzicht!$B$1:$F$35,MATCH(demand!AL$1,Overzicht!$B:$B,0),5),Verdeelsleutels_percentage!$1:$1,0)))</f>
        <v>4.4125263718436166E-3</v>
      </c>
      <c r="AM367">
        <f>PRODUCT(INDEX(Overzicht!$B$2:$E$35,MATCH(demand!AM$1,Overzicht!$B$2:$B$35,0),4),INDEX(Verdeelsleutels_percentage!$A:$AB,MATCH(demand!$C367,Verdeelsleutels_percentage!$C:$C,0),MATCH(INDEX(Overzicht!$B$1:$F$35,MATCH(demand!AM$1,Overzicht!$B:$B,0),5),Verdeelsleutels_percentage!$1:$1,0)))</f>
        <v>8.8250527436872332E-3</v>
      </c>
      <c r="AN367">
        <f>PRODUCT(INDEX(Overzicht!$B$2:$E$35,MATCH(demand!AN$1,Overzicht!$B$2:$B$35,0),4),INDEX(Verdeelsleutels_percentage!$A:$AB,MATCH(demand!$C367,Verdeelsleutels_percentage!$C:$C,0),MATCH(INDEX(Overzicht!$B$1:$F$35,MATCH(demand!AN$1,Overzicht!$B:$B,0),5),Verdeelsleutels_percentage!$1:$1,0)))</f>
        <v>4.4125263718436166E-3</v>
      </c>
      <c r="AO367">
        <f>PRODUCT(INDEX(Overzicht!$B$2:$E$35,MATCH(demand!AO$1,Overzicht!$B$2:$B$35,0),4),INDEX(Verdeelsleutels_percentage!$A:$AB,MATCH(demand!$C367,Verdeelsleutels_percentage!$C:$C,0),MATCH(INDEX(Overzicht!$B$1:$F$35,MATCH(demand!AO$1,Overzicht!$B:$B,0),5),Verdeelsleutels_percentage!$1:$1,0)))</f>
        <v>1.5443842301452657E-2</v>
      </c>
    </row>
    <row r="368" spans="2:41">
      <c r="B368" t="str">
        <f>INDEX('ETLocal datasets'!B:C,MATCH(C368,'ETLocal datasets'!C:C,0),1)</f>
        <v>GM1896</v>
      </c>
      <c r="C368" t="str">
        <f>'ETLocal datasets'!C351</f>
        <v>Zwartewaterland</v>
      </c>
      <c r="D368">
        <f t="shared" si="26"/>
        <v>2.3204487101512201E-2</v>
      </c>
      <c r="E368">
        <f t="shared" si="27"/>
        <v>6.1616705340024808E-2</v>
      </c>
      <c r="F368">
        <f t="shared" si="28"/>
        <v>1.3671986544739799E-2</v>
      </c>
      <c r="G368">
        <f t="shared" si="29"/>
        <v>2.8125229463464727E-2</v>
      </c>
      <c r="H368">
        <f>PRODUCT(INDEX(Overzicht!$B$2:$E$35,MATCH(demand!H$1,Overzicht!$B$2:$B$35,0),4),INDEX(Verdeelsleutels_percentage!$A:$AB,MATCH(demand!$C368,Verdeelsleutels_percentage!$C:$C,0),MATCH(INDEX(Overzicht!$B$1:$F$35,MATCH(demand!H$1,Overzicht!$B:$B,0),5),Verdeelsleutels_percentage!$1:$1,0)))</f>
        <v>1.3671986544739799E-2</v>
      </c>
      <c r="I368">
        <f>PRODUCT(INDEX(Overzicht!$B$2:$E$35,MATCH(demand!I$1,Overzicht!$B$2:$B$35,0),4),INDEX(Verdeelsleutels_percentage!$A:$AB,MATCH(demand!$C368,Verdeelsleutels_percentage!$C:$C,0),MATCH(INDEX(Overzicht!$B$1:$F$35,MATCH(demand!I$1,Overzicht!$B:$B,0),5),Verdeelsleutels_percentage!$1:$1,0)))</f>
        <v>1.7293178104036968E-3</v>
      </c>
      <c r="J368">
        <f>PRODUCT(INDEX(Overzicht!$B$2:$E$35,MATCH(demand!J$1,Overzicht!$B$2:$B$35,0),4),INDEX(Verdeelsleutels_percentage!$A:$AB,MATCH(demand!$C368,Verdeelsleutels_percentage!$C:$C,0),MATCH(INDEX(Overzicht!$B$1:$F$35,MATCH(demand!J$1,Overzicht!$B:$B,0),5),Verdeelsleutels_percentage!$1:$1,0)))</f>
        <v>3.1250254959405252E-3</v>
      </c>
      <c r="K368">
        <f>PRODUCT(INDEX(Overzicht!$B$2:$E$35,MATCH(demand!K$1,Overzicht!$B$2:$B$35,0),4),INDEX(Verdeelsleutels_percentage!$A:$AB,MATCH(demand!$C368,Verdeelsleutels_percentage!$C:$C,0),MATCH(INDEX(Overzicht!$B$1:$F$35,MATCH(demand!K$1,Overzicht!$B:$B,0),5),Verdeelsleutels_percentage!$1:$1,0)))</f>
        <v>2.0175374454709796E-4</v>
      </c>
      <c r="L368">
        <f>PRODUCT(INDEX(Overzicht!$B$2:$E$35,MATCH(demand!L$1,Overzicht!$B$2:$B$35,0),4),INDEX(Verdeelsleutels_percentage!$A:$AB,MATCH(demand!$C368,Verdeelsleutels_percentage!$C:$C,0),MATCH(INDEX(Overzicht!$B$1:$F$35,MATCH(demand!L$1,Overzicht!$B:$B,0),5),Verdeelsleutels_percentage!$1:$1,0)))</f>
        <v>4.687538243910788E-3</v>
      </c>
      <c r="M368">
        <f>PRODUCT(INDEX(Overzicht!$B$2:$E$35,MATCH(demand!M$1,Overzicht!$B$2:$B$35,0),4),INDEX(Verdeelsleutels_percentage!$A:$AB,MATCH(demand!$C368,Verdeelsleutels_percentage!$C:$C,0),MATCH(INDEX(Overzicht!$B$1:$F$35,MATCH(demand!M$1,Overzicht!$B:$B,0),5),Verdeelsleutels_percentage!$1:$1,0)))</f>
        <v>1.1582428353753216E-2</v>
      </c>
      <c r="N368">
        <f>PRODUCT(INDEX(Overzicht!$B$2:$E$35,MATCH(demand!N$1,Overzicht!$B$2:$B$35,0),4),INDEX(Verdeelsleutels_percentage!$A:$AB,MATCH(demand!$C368,Verdeelsleutels_percentage!$C:$C,0),MATCH(INDEX(Overzicht!$B$1:$F$35,MATCH(demand!N$1,Overzicht!$B:$B,0),5),Verdeelsleutels_percentage!$1:$1,0)))</f>
        <v>1.2618523546871168E-2</v>
      </c>
      <c r="O368">
        <f>PRODUCT(INDEX(Overzicht!$B$2:$E$35,MATCH(demand!O$1,Overzicht!$B$2:$B$35,0),4),INDEX(Verdeelsleutels_percentage!$A:$AB,MATCH(demand!$C368,Verdeelsleutels_percentage!$C:$C,0),MATCH(INDEX(Overzicht!$B$1:$F$35,MATCH(demand!O$1,Overzicht!$B:$B,0),5),Verdeelsleutels_percentage!$1:$1,0)))</f>
        <v>0</v>
      </c>
      <c r="P368">
        <f>PRODUCT(INDEX(Overzicht!$B$2:$E$35,MATCH(demand!P$1,Overzicht!$B$2:$B$35,0),4),INDEX(Verdeelsleutels_percentage!$A:$AB,MATCH(demand!$C368,Verdeelsleutels_percentage!$C:$C,0),MATCH(INDEX(Overzicht!$B$1:$F$35,MATCH(demand!P$1,Overzicht!$B:$B,0),5),Verdeelsleutels_percentage!$1:$1,0)))</f>
        <v>0</v>
      </c>
      <c r="Q368">
        <f>PRODUCT(INDEX(Overzicht!$B$2:$E$35,MATCH(demand!Q$1,Overzicht!$B$2:$B$35,0),4),INDEX(Verdeelsleutels_percentage!$A:$AB,MATCH(demand!$C368,Verdeelsleutels_percentage!$C:$C,0),MATCH(INDEX(Overzicht!$B$1:$F$35,MATCH(demand!Q$1,Overzicht!$B:$B,0),5),Verdeelsleutels_percentage!$1:$1,0)))</f>
        <v>4.6387097205367175E-3</v>
      </c>
      <c r="R368">
        <f>PRODUCT(INDEX(Overzicht!$B$2:$E$35,MATCH(demand!R$1,Overzicht!$B$2:$B$35,0),4),INDEX(Verdeelsleutels_percentage!$A:$AB,MATCH(demand!$C368,Verdeelsleutels_percentage!$C:$C,0),MATCH(INDEX(Overzicht!$B$1:$F$35,MATCH(demand!R$1,Overzicht!$B:$B,0),5),Verdeelsleutels_percentage!$1:$1,0)))</f>
        <v>8.3008489735920195E-4</v>
      </c>
      <c r="S368">
        <f>PRODUCT(INDEX(Overzicht!$B$2:$E$35,MATCH(demand!S$1,Overzicht!$B$2:$B$35,0),4),INDEX(Verdeelsleutels_percentage!$A:$AB,MATCH(demand!$C368,Verdeelsleutels_percentage!$C:$C,0),MATCH(INDEX(Overzicht!$B$1:$F$35,MATCH(demand!S$1,Overzicht!$B:$B,0),5),Verdeelsleutels_percentage!$1:$1,0)))</f>
        <v>6.3802603875452394E-3</v>
      </c>
      <c r="T368">
        <f>PRODUCT(INDEX(Overzicht!$B$2:$E$35,MATCH(demand!T$1,Overzicht!$B$2:$B$35,0),4),INDEX(Verdeelsleutels_percentage!$A:$AB,MATCH(demand!$C368,Verdeelsleutels_percentage!$C:$C,0),MATCH(INDEX(Overzicht!$B$1:$F$35,MATCH(demand!T$1,Overzicht!$B:$B,0),5),Verdeelsleutels_percentage!$1:$1,0)))</f>
        <v>5.2083758265675422E-3</v>
      </c>
      <c r="U368">
        <f>PRODUCT(INDEX(Overzicht!$B$2:$E$35,MATCH(demand!U$1,Overzicht!$B$2:$B$35,0),4),INDEX(Verdeelsleutels_percentage!$A:$AB,MATCH(demand!$C368,Verdeelsleutels_percentage!$C:$C,0),MATCH(INDEX(Overzicht!$B$1:$F$35,MATCH(demand!U$1,Overzicht!$B:$B,0),5),Verdeelsleutels_percentage!$1:$1,0)))</f>
        <v>1.6276174458023568E-2</v>
      </c>
      <c r="V368">
        <f>PRODUCT(INDEX(Overzicht!$B$2:$E$35,MATCH(demand!V$1,Overzicht!$B$2:$B$35,0),4),INDEX(Verdeelsleutels_percentage!$A:$AB,MATCH(demand!$C368,Verdeelsleutels_percentage!$C:$C,0),MATCH(INDEX(Overzicht!$B$1:$F$35,MATCH(demand!V$1,Overzicht!$B:$B,0),5),Verdeelsleutels_percentage!$1:$1,0)))</f>
        <v>1.4323033523060743E-3</v>
      </c>
      <c r="W368">
        <f>PRODUCT(INDEX(Overzicht!$B$2:$E$35,MATCH(demand!W$1,Overzicht!$B$2:$B$35,0),4),INDEX(Verdeelsleutels_percentage!$A:$AB,MATCH(demand!$C368,Verdeelsleutels_percentage!$C:$C,0),MATCH(INDEX(Overzicht!$B$1:$F$35,MATCH(demand!W$1,Overzicht!$B:$B,0),5),Verdeelsleutels_percentage!$1:$1,0)))</f>
        <v>1.5625127479702627E-2</v>
      </c>
      <c r="X368">
        <f>PRODUCT(INDEX(Overzicht!$B$2:$E$35,MATCH(demand!X$1,Overzicht!$B$2:$B$35,0),4),INDEX(Verdeelsleutels_percentage!$A:$AB,MATCH(demand!$C368,Verdeelsleutels_percentage!$C:$C,0),MATCH(INDEX(Overzicht!$B$1:$F$35,MATCH(demand!X$1,Overzicht!$B:$B,0),5),Verdeelsleutels_percentage!$1:$1,0)))</f>
        <v>7.0706478741172684E-4</v>
      </c>
      <c r="Y368">
        <f>PRODUCT(INDEX(Overzicht!$B$2:$E$35,MATCH(demand!Y$1,Overzicht!$B$2:$B$35,0),4),INDEX(Verdeelsleutels_percentage!$A:$AB,MATCH(demand!$C368,Verdeelsleutels_percentage!$C:$C,0),MATCH(INDEX(Overzicht!$B$1:$F$35,MATCH(demand!Y$1,Overzicht!$B:$B,0),5),Verdeelsleutels_percentage!$1:$1,0)))</f>
        <v>2.5894875368742443E-6</v>
      </c>
      <c r="Z368">
        <f>PRODUCT(INDEX(Overzicht!$B$2:$E$35,MATCH(demand!Z$1,Overzicht!$B$2:$B$35,0),4),INDEX(Verdeelsleutels_percentage!$A:$AB,MATCH(demand!$C368,Verdeelsleutels_percentage!$C:$C,0),MATCH(INDEX(Overzicht!$B$1:$F$35,MATCH(demand!Z$1,Overzicht!$B:$B,0),5),Verdeelsleutels_percentage!$1:$1,0)))</f>
        <v>0</v>
      </c>
      <c r="AA368">
        <f>PRODUCT(INDEX(Overzicht!$B$2:$E$35,MATCH(demand!AA$1,Overzicht!$B$2:$B$35,0),4),INDEX(Verdeelsleutels_percentage!$A:$AB,MATCH(demand!$C368,Verdeelsleutels_percentage!$C:$C,0),MATCH(INDEX(Overzicht!$B$1:$F$35,MATCH(demand!AA$1,Overzicht!$B:$B,0),5),Verdeelsleutels_percentage!$1:$1,0)))</f>
        <v>6.0572807880099294E-5</v>
      </c>
      <c r="AB368">
        <f>PRODUCT(INDEX(Overzicht!$B$2:$E$35,MATCH(demand!AB$1,Overzicht!$B$2:$B$35,0),4),INDEX(Verdeelsleutels_percentage!$A:$AB,MATCH(demand!$C368,Verdeelsleutels_percentage!$C:$C,0),MATCH(INDEX(Overzicht!$B$1:$F$35,MATCH(demand!AB$1,Overzicht!$B:$B,0),5),Verdeelsleutels_percentage!$1:$1,0)))</f>
        <v>6.8877228031092187E-3</v>
      </c>
      <c r="AC368">
        <f>PRODUCT(INDEX(Overzicht!$B$2:$E$35,MATCH(demand!AC$1,Overzicht!$B$2:$B$35,0),4),INDEX(Verdeelsleutels_percentage!$A:$AB,MATCH(demand!$C368,Verdeelsleutels_percentage!$C:$C,0),MATCH(INDEX(Overzicht!$B$1:$F$35,MATCH(demand!AC$1,Overzicht!$B:$B,0),5),Verdeelsleutels_percentage!$1:$1,0)))</f>
        <v>3.0972057653044999E-4</v>
      </c>
      <c r="AD368">
        <f>PRODUCT(INDEX(Overzicht!$B$2:$E$35,MATCH(demand!AD$1,Overzicht!$B$2:$B$35,0),4),INDEX(Verdeelsleutels_percentage!$A:$AB,MATCH(demand!$C368,Verdeelsleutels_percentage!$C:$C,0),MATCH(INDEX(Overzicht!$B$1:$F$35,MATCH(demand!AD$1,Overzicht!$B:$B,0),5),Verdeelsleutels_percentage!$1:$1,0)))</f>
        <v>0</v>
      </c>
      <c r="AE368">
        <f>PRODUCT(INDEX(Overzicht!$B$2:$E$35,MATCH(demand!AE$1,Overzicht!$B$2:$B$35,0),4),INDEX(Verdeelsleutels_percentage!$A:$AB,MATCH(demand!$C368,Verdeelsleutels_percentage!$C:$C,0),MATCH(INDEX(Overzicht!$B$1:$F$35,MATCH(demand!AE$1,Overzicht!$B:$B,0),5),Verdeelsleutels_percentage!$1:$1,0)))</f>
        <v>0</v>
      </c>
      <c r="AF368">
        <f>PRODUCT(INDEX(Overzicht!$B$2:$E$35,MATCH(demand!AF$1,Overzicht!$B$2:$B$35,0),4),INDEX(Verdeelsleutels_percentage!$A:$AB,MATCH(demand!$C368,Verdeelsleutels_percentage!$C:$C,0),MATCH(INDEX(Overzicht!$B$1:$F$35,MATCH(demand!AF$1,Overzicht!$B:$B,0),5),Verdeelsleutels_percentage!$1:$1,0)))</f>
        <v>0</v>
      </c>
      <c r="AG368">
        <f>PRODUCT(INDEX(Overzicht!$B$2:$E$35,MATCH(demand!AG$1,Overzicht!$B$2:$B$35,0),4),INDEX(Verdeelsleutels_percentage!$A:$AB,MATCH(demand!$C368,Verdeelsleutels_percentage!$C:$C,0),MATCH(INDEX(Overzicht!$B$1:$F$35,MATCH(demand!AG$1,Overzicht!$B:$B,0),5),Verdeelsleutels_percentage!$1:$1,0)))</f>
        <v>0</v>
      </c>
      <c r="AH368">
        <f>PRODUCT(INDEX(Overzicht!$B$2:$E$35,MATCH(demand!AH$1,Overzicht!$B$2:$B$35,0),4),INDEX(Verdeelsleutels_percentage!$A:$AB,MATCH(demand!$C368,Verdeelsleutels_percentage!$C:$C,0),MATCH(INDEX(Overzicht!$B$1:$F$35,MATCH(demand!AH$1,Overzicht!$B:$B,0),5),Verdeelsleutels_percentage!$1:$1,0)))</f>
        <v>7.8744650244129074E-4</v>
      </c>
      <c r="AI368">
        <f>PRODUCT(INDEX(Overzicht!$B$2:$E$35,MATCH(demand!AI$1,Overzicht!$B$2:$B$35,0),4),INDEX(Verdeelsleutels_percentage!$A:$AB,MATCH(demand!$C368,Verdeelsleutels_percentage!$C:$C,0),MATCH(INDEX(Overzicht!$B$1:$F$35,MATCH(demand!AI$1,Overzicht!$B:$B,0),5),Verdeelsleutels_percentage!$1:$1,0)))</f>
        <v>1.2114561576019859E-4</v>
      </c>
      <c r="AJ368">
        <f>PRODUCT(INDEX(Overzicht!$B$2:$E$35,MATCH(demand!AJ$1,Overzicht!$B$2:$B$35,0),4),INDEX(Verdeelsleutels_percentage!$A:$AB,MATCH(demand!$C368,Verdeelsleutels_percentage!$C:$C,0),MATCH(INDEX(Overzicht!$B$1:$F$35,MATCH(demand!AJ$1,Overzicht!$B:$B,0),5),Verdeelsleutels_percentage!$1:$1,0)))</f>
        <v>0</v>
      </c>
      <c r="AK368">
        <f>PRODUCT(INDEX(Overzicht!$B$2:$E$35,MATCH(demand!AK$1,Overzicht!$B$2:$B$35,0),4),INDEX(Verdeelsleutels_percentage!$A:$AB,MATCH(demand!$C368,Verdeelsleutels_percentage!$C:$C,0),MATCH(INDEX(Overzicht!$B$1:$F$35,MATCH(demand!AK$1,Overzicht!$B:$B,0),5),Verdeelsleutels_percentage!$1:$1,0)))</f>
        <v>2.0312665723613415E-4</v>
      </c>
      <c r="AL368">
        <f>PRODUCT(INDEX(Overzicht!$B$2:$E$35,MATCH(demand!AL$1,Overzicht!$B$2:$B$35,0),4),INDEX(Verdeelsleutels_percentage!$A:$AB,MATCH(demand!$C368,Verdeelsleutels_percentage!$C:$C,0),MATCH(INDEX(Overzicht!$B$1:$F$35,MATCH(demand!AL$1,Overzicht!$B:$B,0),5),Verdeelsleutels_percentage!$1:$1,0)))</f>
        <v>2.6041879132837711E-3</v>
      </c>
      <c r="AM368">
        <f>PRODUCT(INDEX(Overzicht!$B$2:$E$35,MATCH(demand!AM$1,Overzicht!$B$2:$B$35,0),4),INDEX(Verdeelsleutels_percentage!$A:$AB,MATCH(demand!$C368,Verdeelsleutels_percentage!$C:$C,0),MATCH(INDEX(Overzicht!$B$1:$F$35,MATCH(demand!AM$1,Overzicht!$B:$B,0),5),Verdeelsleutels_percentage!$1:$1,0)))</f>
        <v>5.2083758265675422E-3</v>
      </c>
      <c r="AN368">
        <f>PRODUCT(INDEX(Overzicht!$B$2:$E$35,MATCH(demand!AN$1,Overzicht!$B$2:$B$35,0),4),INDEX(Verdeelsleutels_percentage!$A:$AB,MATCH(demand!$C368,Verdeelsleutels_percentage!$C:$C,0),MATCH(INDEX(Overzicht!$B$1:$F$35,MATCH(demand!AN$1,Overzicht!$B:$B,0),5),Verdeelsleutels_percentage!$1:$1,0)))</f>
        <v>2.6041879132837711E-3</v>
      </c>
      <c r="AO368">
        <f>PRODUCT(INDEX(Overzicht!$B$2:$E$35,MATCH(demand!AO$1,Overzicht!$B$2:$B$35,0),4),INDEX(Verdeelsleutels_percentage!$A:$AB,MATCH(demand!$C368,Verdeelsleutels_percentage!$C:$C,0),MATCH(INDEX(Overzicht!$B$1:$F$35,MATCH(demand!AO$1,Overzicht!$B:$B,0),5),Verdeelsleutels_percentage!$1:$1,0)))</f>
        <v>9.1146576964931982E-3</v>
      </c>
    </row>
    <row r="369" spans="2:41">
      <c r="B369" t="str">
        <f>INDEX('ETLocal datasets'!B:C,MATCH(C369,'ETLocal datasets'!C:C,0),1)</f>
        <v>GM1900</v>
      </c>
      <c r="C369" t="str">
        <f>'ETLocal datasets'!C352</f>
        <v>Súdwest-Fryslân</v>
      </c>
      <c r="D369">
        <f t="shared" si="26"/>
        <v>0.15193871552401469</v>
      </c>
      <c r="E369">
        <f t="shared" si="27"/>
        <v>0.36181026712169267</v>
      </c>
      <c r="F369">
        <f t="shared" si="28"/>
        <v>5.4504462201866749E-2</v>
      </c>
      <c r="G369">
        <f t="shared" si="29"/>
        <v>0.11212346510098303</v>
      </c>
      <c r="H369">
        <f>PRODUCT(INDEX(Overzicht!$B$2:$E$35,MATCH(demand!H$1,Overzicht!$B$2:$B$35,0),4),INDEX(Verdeelsleutels_percentage!$A:$AB,MATCH(demand!$C369,Verdeelsleutels_percentage!$C:$C,0),MATCH(INDEX(Overzicht!$B$1:$F$35,MATCH(demand!H$1,Overzicht!$B:$B,0),5),Verdeelsleutels_percentage!$1:$1,0)))</f>
        <v>5.4504462201866749E-2</v>
      </c>
      <c r="I369">
        <f>PRODUCT(INDEX(Overzicht!$B$2:$E$35,MATCH(demand!I$1,Overzicht!$B$2:$B$35,0),4),INDEX(Verdeelsleutels_percentage!$A:$AB,MATCH(demand!$C369,Verdeelsleutels_percentage!$C:$C,0),MATCH(INDEX(Overzicht!$B$1:$F$35,MATCH(demand!I$1,Overzicht!$B:$B,0),5),Verdeelsleutels_percentage!$1:$1,0)))</f>
        <v>2.0414062044704098E-2</v>
      </c>
      <c r="J369">
        <f>PRODUCT(INDEX(Overzicht!$B$2:$E$35,MATCH(demand!J$1,Overzicht!$B$2:$B$35,0),4),INDEX(Verdeelsleutels_percentage!$A:$AB,MATCH(demand!$C369,Verdeelsleutels_percentage!$C:$C,0),MATCH(INDEX(Overzicht!$B$1:$F$35,MATCH(demand!J$1,Overzicht!$B:$B,0),5),Verdeelsleutels_percentage!$1:$1,0)))</f>
        <v>1.2458162788998113E-2</v>
      </c>
      <c r="K369">
        <f>PRODUCT(INDEX(Overzicht!$B$2:$E$35,MATCH(demand!K$1,Overzicht!$B$2:$B$35,0),4),INDEX(Verdeelsleutels_percentage!$A:$AB,MATCH(demand!$C369,Verdeelsleutels_percentage!$C:$C,0),MATCH(INDEX(Overzicht!$B$1:$F$35,MATCH(demand!K$1,Overzicht!$B:$B,0),5),Verdeelsleutels_percentage!$1:$1,0)))</f>
        <v>2.3816405718821449E-3</v>
      </c>
      <c r="L369">
        <f>PRODUCT(INDEX(Overzicht!$B$2:$E$35,MATCH(demand!L$1,Overzicht!$B$2:$B$35,0),4),INDEX(Verdeelsleutels_percentage!$A:$AB,MATCH(demand!$C369,Verdeelsleutels_percentage!$C:$C,0),MATCH(INDEX(Overzicht!$B$1:$F$35,MATCH(demand!L$1,Overzicht!$B:$B,0),5),Verdeelsleutels_percentage!$1:$1,0)))</f>
        <v>1.8687244183497171E-2</v>
      </c>
      <c r="M369">
        <f>PRODUCT(INDEX(Overzicht!$B$2:$E$35,MATCH(demand!M$1,Overzicht!$B$2:$B$35,0),4),INDEX(Verdeelsleutels_percentage!$A:$AB,MATCH(demand!$C369,Verdeelsleutels_percentage!$C:$C,0),MATCH(INDEX(Overzicht!$B$1:$F$35,MATCH(demand!M$1,Overzicht!$B:$B,0),5),Verdeelsleutels_percentage!$1:$1,0)))</f>
        <v>8.6525234254572203E-2</v>
      </c>
      <c r="N369">
        <f>PRODUCT(INDEX(Overzicht!$B$2:$E$35,MATCH(demand!N$1,Overzicht!$B$2:$B$35,0),4),INDEX(Verdeelsleutels_percentage!$A:$AB,MATCH(demand!$C369,Verdeelsleutels_percentage!$C:$C,0),MATCH(INDEX(Overzicht!$B$1:$F$35,MATCH(demand!N$1,Overzicht!$B:$B,0),5),Verdeelsleutels_percentage!$1:$1,0)))</f>
        <v>0.15650909996994219</v>
      </c>
      <c r="O369">
        <f>PRODUCT(INDEX(Overzicht!$B$2:$E$35,MATCH(demand!O$1,Overzicht!$B$2:$B$35,0),4),INDEX(Verdeelsleutels_percentage!$A:$AB,MATCH(demand!$C369,Verdeelsleutels_percentage!$C:$C,0),MATCH(INDEX(Overzicht!$B$1:$F$35,MATCH(demand!O$1,Overzicht!$B:$B,0),5),Verdeelsleutels_percentage!$1:$1,0)))</f>
        <v>0</v>
      </c>
      <c r="P369">
        <f>PRODUCT(INDEX(Overzicht!$B$2:$E$35,MATCH(demand!P$1,Overzicht!$B$2:$B$35,0),4),INDEX(Verdeelsleutels_percentage!$A:$AB,MATCH(demand!$C369,Verdeelsleutels_percentage!$C:$C,0),MATCH(INDEX(Overzicht!$B$1:$F$35,MATCH(demand!P$1,Overzicht!$B:$B,0),5),Verdeelsleutels_percentage!$1:$1,0)))</f>
        <v>2.4363642731331531E-3</v>
      </c>
      <c r="Q369">
        <f>PRODUCT(INDEX(Overzicht!$B$2:$E$35,MATCH(demand!Q$1,Overzicht!$B$2:$B$35,0),4),INDEX(Verdeelsleutels_percentage!$A:$AB,MATCH(demand!$C369,Verdeelsleutels_percentage!$C:$C,0),MATCH(INDEX(Overzicht!$B$1:$F$35,MATCH(demand!Q$1,Overzicht!$B:$B,0),5),Verdeelsleutels_percentage!$1:$1,0)))</f>
        <v>1.8492585389919075E-2</v>
      </c>
      <c r="R369">
        <f>PRODUCT(INDEX(Overzicht!$B$2:$E$35,MATCH(demand!R$1,Overzicht!$B$2:$B$35,0),4),INDEX(Verdeelsleutels_percentage!$A:$AB,MATCH(demand!$C369,Verdeelsleutels_percentage!$C:$C,0),MATCH(INDEX(Overzicht!$B$1:$F$35,MATCH(demand!R$1,Overzicht!$B:$B,0),5),Verdeelsleutels_percentage!$1:$1,0)))</f>
        <v>3.3091994908276239E-3</v>
      </c>
      <c r="S369">
        <f>PRODUCT(INDEX(Overzicht!$B$2:$E$35,MATCH(demand!S$1,Overzicht!$B$2:$B$35,0),4),INDEX(Verdeelsleutels_percentage!$A:$AB,MATCH(demand!$C369,Verdeelsleutels_percentage!$C:$C,0),MATCH(INDEX(Overzicht!$B$1:$F$35,MATCH(demand!S$1,Overzicht!$B:$B,0),5),Verdeelsleutels_percentage!$1:$1,0)))</f>
        <v>2.5435415694204485E-2</v>
      </c>
      <c r="T369">
        <f>PRODUCT(INDEX(Overzicht!$B$2:$E$35,MATCH(demand!T$1,Overzicht!$B$2:$B$35,0),4),INDEX(Verdeelsleutels_percentage!$A:$AB,MATCH(demand!$C369,Verdeelsleutels_percentage!$C:$C,0),MATCH(INDEX(Overzicht!$B$1:$F$35,MATCH(demand!T$1,Overzicht!$B:$B,0),5),Verdeelsleutels_percentage!$1:$1,0)))</f>
        <v>2.076360464833019E-2</v>
      </c>
      <c r="U369">
        <f>PRODUCT(INDEX(Overzicht!$B$2:$E$35,MATCH(demand!U$1,Overzicht!$B$2:$B$35,0),4),INDEX(Verdeelsleutels_percentage!$A:$AB,MATCH(demand!$C369,Verdeelsleutels_percentage!$C:$C,0),MATCH(INDEX(Overzicht!$B$1:$F$35,MATCH(demand!U$1,Overzicht!$B:$B,0),5),Verdeelsleutels_percentage!$1:$1,0)))</f>
        <v>6.4886264526031842E-2</v>
      </c>
      <c r="V369">
        <f>PRODUCT(INDEX(Overzicht!$B$2:$E$35,MATCH(demand!V$1,Overzicht!$B$2:$B$35,0),4),INDEX(Verdeelsleutels_percentage!$A:$AB,MATCH(demand!$C369,Verdeelsleutels_percentage!$C:$C,0),MATCH(INDEX(Overzicht!$B$1:$F$35,MATCH(demand!V$1,Overzicht!$B:$B,0),5),Verdeelsleutels_percentage!$1:$1,0)))</f>
        <v>5.7099912782908029E-3</v>
      </c>
      <c r="W369">
        <f>PRODUCT(INDEX(Overzicht!$B$2:$E$35,MATCH(demand!W$1,Overzicht!$B$2:$B$35,0),4),INDEX(Verdeelsleutels_percentage!$A:$AB,MATCH(demand!$C369,Verdeelsleutels_percentage!$C:$C,0),MATCH(INDEX(Overzicht!$B$1:$F$35,MATCH(demand!W$1,Overzicht!$B:$B,0),5),Verdeelsleutels_percentage!$1:$1,0)))</f>
        <v>6.2290813944990572E-2</v>
      </c>
      <c r="X369">
        <f>PRODUCT(INDEX(Overzicht!$B$2:$E$35,MATCH(demand!X$1,Overzicht!$B$2:$B$35,0),4),INDEX(Verdeelsleutels_percentage!$A:$AB,MATCH(demand!$C369,Verdeelsleutels_percentage!$C:$C,0),MATCH(INDEX(Overzicht!$B$1:$F$35,MATCH(demand!X$1,Overzicht!$B:$B,0),5),Verdeelsleutels_percentage!$1:$1,0)))</f>
        <v>7.516043015793946E-4</v>
      </c>
      <c r="Y369">
        <f>PRODUCT(INDEX(Overzicht!$B$2:$E$35,MATCH(demand!Y$1,Overzicht!$B$2:$B$35,0),4),INDEX(Verdeelsleutels_percentage!$A:$AB,MATCH(demand!$C369,Verdeelsleutels_percentage!$C:$C,0),MATCH(INDEX(Overzicht!$B$1:$F$35,MATCH(demand!Y$1,Overzicht!$B:$B,0),5),Verdeelsleutels_percentage!$1:$1,0)))</f>
        <v>1.5039902661384767E-5</v>
      </c>
      <c r="Z369">
        <f>PRODUCT(INDEX(Overzicht!$B$2:$E$35,MATCH(demand!Z$1,Overzicht!$B$2:$B$35,0),4),INDEX(Verdeelsleutels_percentage!$A:$AB,MATCH(demand!$C369,Verdeelsleutels_percentage!$C:$C,0),MATCH(INDEX(Overzicht!$B$1:$F$35,MATCH(demand!Z$1,Overzicht!$B:$B,0),5),Verdeelsleutels_percentage!$1:$1,0)))</f>
        <v>0</v>
      </c>
      <c r="AA369">
        <f>PRODUCT(INDEX(Overzicht!$B$2:$E$35,MATCH(demand!AA$1,Overzicht!$B$2:$B$35,0),4),INDEX(Verdeelsleutels_percentage!$A:$AB,MATCH(demand!$C369,Verdeelsleutels_percentage!$C:$C,0),MATCH(INDEX(Overzicht!$B$1:$F$35,MATCH(demand!AA$1,Overzicht!$B:$B,0),5),Verdeelsleutels_percentage!$1:$1,0)))</f>
        <v>3.5181058857040393E-4</v>
      </c>
      <c r="AB369">
        <f>PRODUCT(INDEX(Overzicht!$B$2:$E$35,MATCH(demand!AB$1,Overzicht!$B$2:$B$35,0),4),INDEX(Verdeelsleutels_percentage!$A:$AB,MATCH(demand!$C369,Verdeelsleutels_percentage!$C:$C,0),MATCH(INDEX(Overzicht!$B$1:$F$35,MATCH(demand!AB$1,Overzicht!$B:$B,0),5),Verdeelsleutels_percentage!$1:$1,0)))</f>
        <v>3.9155923994913369E-2</v>
      </c>
      <c r="AC369">
        <f>PRODUCT(INDEX(Overzicht!$B$2:$E$35,MATCH(demand!AC$1,Overzicht!$B$2:$B$35,0),4),INDEX(Verdeelsleutels_percentage!$A:$AB,MATCH(demand!$C369,Verdeelsleutels_percentage!$C:$C,0),MATCH(INDEX(Overzicht!$B$1:$F$35,MATCH(demand!AC$1,Overzicht!$B:$B,0),5),Verdeelsleutels_percentage!$1:$1,0)))</f>
        <v>1.3479290585630462E-3</v>
      </c>
      <c r="AD369">
        <f>PRODUCT(INDEX(Overzicht!$B$2:$E$35,MATCH(demand!AD$1,Overzicht!$B$2:$B$35,0),4),INDEX(Verdeelsleutels_percentage!$A:$AB,MATCH(demand!$C369,Verdeelsleutels_percentage!$C:$C,0),MATCH(INDEX(Overzicht!$B$1:$F$35,MATCH(demand!AD$1,Overzicht!$B:$B,0),5),Verdeelsleutels_percentage!$1:$1,0)))</f>
        <v>0</v>
      </c>
      <c r="AE369">
        <f>PRODUCT(INDEX(Overzicht!$B$2:$E$35,MATCH(demand!AE$1,Overzicht!$B$2:$B$35,0),4),INDEX(Verdeelsleutels_percentage!$A:$AB,MATCH(demand!$C369,Verdeelsleutels_percentage!$C:$C,0),MATCH(INDEX(Overzicht!$B$1:$F$35,MATCH(demand!AE$1,Overzicht!$B:$B,0),5),Verdeelsleutels_percentage!$1:$1,0)))</f>
        <v>0</v>
      </c>
      <c r="AF369">
        <f>PRODUCT(INDEX(Overzicht!$B$2:$E$35,MATCH(demand!AF$1,Overzicht!$B$2:$B$35,0),4),INDEX(Verdeelsleutels_percentage!$A:$AB,MATCH(demand!$C369,Verdeelsleutels_percentage!$C:$C,0),MATCH(INDEX(Overzicht!$B$1:$F$35,MATCH(demand!AF$1,Overzicht!$B:$B,0),5),Verdeelsleutels_percentage!$1:$1,0)))</f>
        <v>0</v>
      </c>
      <c r="AG369">
        <f>PRODUCT(INDEX(Overzicht!$B$2:$E$35,MATCH(demand!AG$1,Overzicht!$B$2:$B$35,0),4),INDEX(Verdeelsleutels_percentage!$A:$AB,MATCH(demand!$C369,Verdeelsleutels_percentage!$C:$C,0),MATCH(INDEX(Overzicht!$B$1:$F$35,MATCH(demand!AG$1,Overzicht!$B:$B,0),5),Verdeelsleutels_percentage!$1:$1,0)))</f>
        <v>0</v>
      </c>
      <c r="AH369">
        <f>PRODUCT(INDEX(Overzicht!$B$2:$E$35,MATCH(demand!AH$1,Overzicht!$B$2:$B$35,0),4),INDEX(Verdeelsleutels_percentage!$A:$AB,MATCH(demand!$C369,Verdeelsleutels_percentage!$C:$C,0),MATCH(INDEX(Overzicht!$B$1:$F$35,MATCH(demand!AH$1,Overzicht!$B:$B,0),5),Verdeelsleutels_percentage!$1:$1,0)))</f>
        <v>4.5735376514152506E-3</v>
      </c>
      <c r="AI369">
        <f>PRODUCT(INDEX(Overzicht!$B$2:$E$35,MATCH(demand!AI$1,Overzicht!$B$2:$B$35,0),4),INDEX(Verdeelsleutels_percentage!$A:$AB,MATCH(demand!$C369,Verdeelsleutels_percentage!$C:$C,0),MATCH(INDEX(Overzicht!$B$1:$F$35,MATCH(demand!AI$1,Overzicht!$B:$B,0),5),Verdeelsleutels_percentage!$1:$1,0)))</f>
        <v>7.0362117714080786E-4</v>
      </c>
      <c r="AJ369">
        <f>PRODUCT(INDEX(Overzicht!$B$2:$E$35,MATCH(demand!AJ$1,Overzicht!$B$2:$B$35,0),4),INDEX(Verdeelsleutels_percentage!$A:$AB,MATCH(demand!$C369,Verdeelsleutels_percentage!$C:$C,0),MATCH(INDEX(Overzicht!$B$1:$F$35,MATCH(demand!AJ$1,Overzicht!$B:$B,0),5),Verdeelsleutels_percentage!$1:$1,0)))</f>
        <v>0</v>
      </c>
      <c r="AK369">
        <f>PRODUCT(INDEX(Overzicht!$B$2:$E$35,MATCH(demand!AK$1,Overzicht!$B$2:$B$35,0),4),INDEX(Verdeelsleutels_percentage!$A:$AB,MATCH(demand!$C369,Verdeelsleutels_percentage!$C:$C,0),MATCH(INDEX(Overzicht!$B$1:$F$35,MATCH(demand!AK$1,Overzicht!$B:$B,0),5),Verdeelsleutels_percentage!$1:$1,0)))</f>
        <v>8.097805812848774E-4</v>
      </c>
      <c r="AL369">
        <f>PRODUCT(INDEX(Overzicht!$B$2:$E$35,MATCH(demand!AL$1,Overzicht!$B$2:$B$35,0),4),INDEX(Verdeelsleutels_percentage!$A:$AB,MATCH(demand!$C369,Verdeelsleutels_percentage!$C:$C,0),MATCH(INDEX(Overzicht!$B$1:$F$35,MATCH(demand!AL$1,Overzicht!$B:$B,0),5),Verdeelsleutels_percentage!$1:$1,0)))</f>
        <v>1.0381802324165095E-2</v>
      </c>
      <c r="AM369">
        <f>PRODUCT(INDEX(Overzicht!$B$2:$E$35,MATCH(demand!AM$1,Overzicht!$B$2:$B$35,0),4),INDEX(Verdeelsleutels_percentage!$A:$AB,MATCH(demand!$C369,Verdeelsleutels_percentage!$C:$C,0),MATCH(INDEX(Overzicht!$B$1:$F$35,MATCH(demand!AM$1,Overzicht!$B:$B,0),5),Verdeelsleutels_percentage!$1:$1,0)))</f>
        <v>2.076360464833019E-2</v>
      </c>
      <c r="AN369">
        <f>PRODUCT(INDEX(Overzicht!$B$2:$E$35,MATCH(demand!AN$1,Overzicht!$B$2:$B$35,0),4),INDEX(Verdeelsleutels_percentage!$A:$AB,MATCH(demand!$C369,Verdeelsleutels_percentage!$C:$C,0),MATCH(INDEX(Overzicht!$B$1:$F$35,MATCH(demand!AN$1,Overzicht!$B:$B,0),5),Verdeelsleutels_percentage!$1:$1,0)))</f>
        <v>1.0381802324165095E-2</v>
      </c>
      <c r="AO369">
        <f>PRODUCT(INDEX(Overzicht!$B$2:$E$35,MATCH(demand!AO$1,Overzicht!$B$2:$B$35,0),4),INDEX(Verdeelsleutels_percentage!$A:$AB,MATCH(demand!$C369,Verdeelsleutels_percentage!$C:$C,0),MATCH(INDEX(Overzicht!$B$1:$F$35,MATCH(demand!AO$1,Overzicht!$B:$B,0),5),Verdeelsleutels_percentage!$1:$1,0)))</f>
        <v>3.6336308134577833E-2</v>
      </c>
    </row>
    <row r="370" spans="2:41">
      <c r="B370" t="str">
        <f>INDEX('ETLocal datasets'!B:C,MATCH(C370,'ETLocal datasets'!C:C,0),1)</f>
        <v>GM1901</v>
      </c>
      <c r="C370" t="str">
        <f>'ETLocal datasets'!C353</f>
        <v>Bodegraven-Reeuwijk</v>
      </c>
      <c r="D370">
        <f t="shared" si="26"/>
        <v>2.6645431852645857E-2</v>
      </c>
      <c r="E370">
        <f t="shared" si="27"/>
        <v>8.5865312904210706E-2</v>
      </c>
      <c r="F370">
        <f t="shared" si="28"/>
        <v>2.0937830525033237E-2</v>
      </c>
      <c r="G370">
        <f t="shared" si="29"/>
        <v>4.3072108508639802E-2</v>
      </c>
      <c r="H370">
        <f>PRODUCT(INDEX(Overzicht!$B$2:$E$35,MATCH(demand!H$1,Overzicht!$B$2:$B$35,0),4),INDEX(Verdeelsleutels_percentage!$A:$AB,MATCH(demand!$C370,Verdeelsleutels_percentage!$C:$C,0),MATCH(INDEX(Overzicht!$B$1:$F$35,MATCH(demand!H$1,Overzicht!$B:$B,0),5),Verdeelsleutels_percentage!$1:$1,0)))</f>
        <v>2.0937830525033237E-2</v>
      </c>
      <c r="I370">
        <f>PRODUCT(INDEX(Overzicht!$B$2:$E$35,MATCH(demand!I$1,Overzicht!$B$2:$B$35,0),4),INDEX(Verdeelsleutels_percentage!$A:$AB,MATCH(demand!$C370,Verdeelsleutels_percentage!$C:$C,0),MATCH(INDEX(Overzicht!$B$1:$F$35,MATCH(demand!I$1,Overzicht!$B:$B,0),5),Verdeelsleutels_percentage!$1:$1,0)))</f>
        <v>1.3958145790702288E-3</v>
      </c>
      <c r="J370">
        <f>PRODUCT(INDEX(Overzicht!$B$2:$E$35,MATCH(demand!J$1,Overzicht!$B$2:$B$35,0),4),INDEX(Verdeelsleutels_percentage!$A:$AB,MATCH(demand!$C370,Verdeelsleutels_percentage!$C:$C,0),MATCH(INDEX(Overzicht!$B$1:$F$35,MATCH(demand!J$1,Overzicht!$B:$B,0),5),Verdeelsleutels_percentage!$1:$1,0)))</f>
        <v>4.785789834293311E-3</v>
      </c>
      <c r="K370">
        <f>PRODUCT(INDEX(Overzicht!$B$2:$E$35,MATCH(demand!K$1,Overzicht!$B$2:$B$35,0),4),INDEX(Verdeelsleutels_percentage!$A:$AB,MATCH(demand!$C370,Verdeelsleutels_percentage!$C:$C,0),MATCH(INDEX(Overzicht!$B$1:$F$35,MATCH(demand!K$1,Overzicht!$B:$B,0),5),Verdeelsleutels_percentage!$1:$1,0)))</f>
        <v>1.6284503422486006E-4</v>
      </c>
      <c r="L370">
        <f>PRODUCT(INDEX(Overzicht!$B$2:$E$35,MATCH(demand!L$1,Overzicht!$B$2:$B$35,0),4),INDEX(Verdeelsleutels_percentage!$A:$AB,MATCH(demand!$C370,Verdeelsleutels_percentage!$C:$C,0),MATCH(INDEX(Overzicht!$B$1:$F$35,MATCH(demand!L$1,Overzicht!$B:$B,0),5),Verdeelsleutels_percentage!$1:$1,0)))</f>
        <v>7.178684751439967E-3</v>
      </c>
      <c r="M370">
        <f>PRODUCT(INDEX(Overzicht!$B$2:$E$35,MATCH(demand!M$1,Overzicht!$B$2:$B$35,0),4),INDEX(Verdeelsleutels_percentage!$A:$AB,MATCH(demand!$C370,Verdeelsleutels_percentage!$C:$C,0),MATCH(INDEX(Overzicht!$B$1:$F$35,MATCH(demand!M$1,Overzicht!$B:$B,0),5),Verdeelsleutels_percentage!$1:$1,0)))</f>
        <v>1.0968264676474698E-2</v>
      </c>
      <c r="N370">
        <f>PRODUCT(INDEX(Overzicht!$B$2:$E$35,MATCH(demand!N$1,Overzicht!$B$2:$B$35,0),4),INDEX(Verdeelsleutels_percentage!$A:$AB,MATCH(demand!$C370,Verdeelsleutels_percentage!$C:$C,0),MATCH(INDEX(Overzicht!$B$1:$F$35,MATCH(demand!N$1,Overzicht!$B:$B,0),5),Verdeelsleutels_percentage!$1:$1,0)))</f>
        <v>1.6496879526828302E-2</v>
      </c>
      <c r="O370">
        <f>PRODUCT(INDEX(Overzicht!$B$2:$E$35,MATCH(demand!O$1,Overzicht!$B$2:$B$35,0),4),INDEX(Verdeelsleutels_percentage!$A:$AB,MATCH(demand!$C370,Verdeelsleutels_percentage!$C:$C,0),MATCH(INDEX(Overzicht!$B$1:$F$35,MATCH(demand!O$1,Overzicht!$B:$B,0),5),Verdeelsleutels_percentage!$1:$1,0)))</f>
        <v>0</v>
      </c>
      <c r="P370">
        <f>PRODUCT(INDEX(Overzicht!$B$2:$E$35,MATCH(demand!P$1,Overzicht!$B$2:$B$35,0),4),INDEX(Verdeelsleutels_percentage!$A:$AB,MATCH(demand!$C370,Verdeelsleutels_percentage!$C:$C,0),MATCH(INDEX(Overzicht!$B$1:$F$35,MATCH(demand!P$1,Overzicht!$B:$B,0),5),Verdeelsleutels_percentage!$1:$1,0)))</f>
        <v>0</v>
      </c>
      <c r="Q370">
        <f>PRODUCT(INDEX(Overzicht!$B$2:$E$35,MATCH(demand!Q$1,Overzicht!$B$2:$B$35,0),4),INDEX(Verdeelsleutels_percentage!$A:$AB,MATCH(demand!$C370,Verdeelsleutels_percentage!$C:$C,0),MATCH(INDEX(Overzicht!$B$1:$F$35,MATCH(demand!Q$1,Overzicht!$B:$B,0),5),Verdeelsleutels_percentage!$1:$1,0)))</f>
        <v>7.1039067852791335E-3</v>
      </c>
      <c r="R370">
        <f>PRODUCT(INDEX(Overzicht!$B$2:$E$35,MATCH(demand!R$1,Overzicht!$B$2:$B$35,0),4),INDEX(Verdeelsleutels_percentage!$A:$AB,MATCH(demand!$C370,Verdeelsleutels_percentage!$C:$C,0),MATCH(INDEX(Overzicht!$B$1:$F$35,MATCH(demand!R$1,Overzicht!$B:$B,0),5),Verdeelsleutels_percentage!$1:$1,0)))</f>
        <v>1.2712254247341608E-3</v>
      </c>
      <c r="S370">
        <f>PRODUCT(INDEX(Overzicht!$B$2:$E$35,MATCH(demand!S$1,Overzicht!$B$2:$B$35,0),4),INDEX(Verdeelsleutels_percentage!$A:$AB,MATCH(demand!$C370,Verdeelsleutels_percentage!$C:$C,0),MATCH(INDEX(Overzicht!$B$1:$F$35,MATCH(demand!S$1,Overzicht!$B:$B,0),5),Verdeelsleutels_percentage!$1:$1,0)))</f>
        <v>9.7709875783488446E-3</v>
      </c>
      <c r="T370">
        <f>PRODUCT(INDEX(Overzicht!$B$2:$E$35,MATCH(demand!T$1,Overzicht!$B$2:$B$35,0),4),INDEX(Verdeelsleutels_percentage!$A:$AB,MATCH(demand!$C370,Verdeelsleutels_percentage!$C:$C,0),MATCH(INDEX(Overzicht!$B$1:$F$35,MATCH(demand!T$1,Overzicht!$B:$B,0),5),Verdeelsleutels_percentage!$1:$1,0)))</f>
        <v>7.976316390488852E-3</v>
      </c>
      <c r="U370">
        <f>PRODUCT(INDEX(Overzicht!$B$2:$E$35,MATCH(demand!U$1,Overzicht!$B$2:$B$35,0),4),INDEX(Verdeelsleutels_percentage!$A:$AB,MATCH(demand!$C370,Verdeelsleutels_percentage!$C:$C,0),MATCH(INDEX(Overzicht!$B$1:$F$35,MATCH(demand!U$1,Overzicht!$B:$B,0),5),Verdeelsleutels_percentage!$1:$1,0)))</f>
        <v>2.4925988720277664E-2</v>
      </c>
      <c r="V370">
        <f>PRODUCT(INDEX(Overzicht!$B$2:$E$35,MATCH(demand!V$1,Overzicht!$B$2:$B$35,0),4),INDEX(Verdeelsleutels_percentage!$A:$AB,MATCH(demand!$C370,Verdeelsleutels_percentage!$C:$C,0),MATCH(INDEX(Overzicht!$B$1:$F$35,MATCH(demand!V$1,Overzicht!$B:$B,0),5),Verdeelsleutels_percentage!$1:$1,0)))</f>
        <v>2.1934870073844347E-3</v>
      </c>
      <c r="W370">
        <f>PRODUCT(INDEX(Overzicht!$B$2:$E$35,MATCH(demand!W$1,Overzicht!$B$2:$B$35,0),4),INDEX(Verdeelsleutels_percentage!$A:$AB,MATCH(demand!$C370,Verdeelsleutels_percentage!$C:$C,0),MATCH(INDEX(Overzicht!$B$1:$F$35,MATCH(demand!W$1,Overzicht!$B:$B,0),5),Verdeelsleutels_percentage!$1:$1,0)))</f>
        <v>2.3928949171466554E-2</v>
      </c>
      <c r="X370">
        <f>PRODUCT(INDEX(Overzicht!$B$2:$E$35,MATCH(demand!X$1,Overzicht!$B$2:$B$35,0),4),INDEX(Verdeelsleutels_percentage!$A:$AB,MATCH(demand!$C370,Verdeelsleutels_percentage!$C:$C,0),MATCH(INDEX(Overzicht!$B$1:$F$35,MATCH(demand!X$1,Overzicht!$B:$B,0),5),Verdeelsleutels_percentage!$1:$1,0)))</f>
        <v>3.3404635625750869E-4</v>
      </c>
      <c r="Y370">
        <f>PRODUCT(INDEX(Overzicht!$B$2:$E$35,MATCH(demand!Y$1,Overzicht!$B$2:$B$35,0),4),INDEX(Verdeelsleutels_percentage!$A:$AB,MATCH(demand!$C370,Verdeelsleutels_percentage!$C:$C,0),MATCH(INDEX(Overzicht!$B$1:$F$35,MATCH(demand!Y$1,Overzicht!$B:$B,0),5),Verdeelsleutels_percentage!$1:$1,0)))</f>
        <v>2.4063538398178792E-6</v>
      </c>
      <c r="Z370">
        <f>PRODUCT(INDEX(Overzicht!$B$2:$E$35,MATCH(demand!Z$1,Overzicht!$B$2:$B$35,0),4),INDEX(Verdeelsleutels_percentage!$A:$AB,MATCH(demand!$C370,Verdeelsleutels_percentage!$C:$C,0),MATCH(INDEX(Overzicht!$B$1:$F$35,MATCH(demand!Z$1,Overzicht!$B:$B,0),5),Verdeelsleutels_percentage!$1:$1,0)))</f>
        <v>0</v>
      </c>
      <c r="AA370">
        <f>PRODUCT(INDEX(Overzicht!$B$2:$E$35,MATCH(demand!AA$1,Overzicht!$B$2:$B$35,0),4),INDEX(Verdeelsleutels_percentage!$A:$AB,MATCH(demand!$C370,Verdeelsleutels_percentage!$C:$C,0),MATCH(INDEX(Overzicht!$B$1:$F$35,MATCH(demand!AA$1,Overzicht!$B:$B,0),5),Verdeelsleutels_percentage!$1:$1,0)))</f>
        <v>5.6288978709190155E-5</v>
      </c>
      <c r="AB370">
        <f>PRODUCT(INDEX(Overzicht!$B$2:$E$35,MATCH(demand!AB$1,Overzicht!$B$2:$B$35,0),4),INDEX(Verdeelsleutels_percentage!$A:$AB,MATCH(demand!$C370,Verdeelsleutels_percentage!$C:$C,0),MATCH(INDEX(Overzicht!$B$1:$F$35,MATCH(demand!AB$1,Overzicht!$B:$B,0),5),Verdeelsleutels_percentage!$1:$1,0)))</f>
        <v>5.7385458168287282E-3</v>
      </c>
      <c r="AC370">
        <f>PRODUCT(INDEX(Overzicht!$B$2:$E$35,MATCH(demand!AC$1,Overzicht!$B$2:$B$35,0),4),INDEX(Verdeelsleutels_percentage!$A:$AB,MATCH(demand!$C370,Verdeelsleutels_percentage!$C:$C,0),MATCH(INDEX(Overzicht!$B$1:$F$35,MATCH(demand!AC$1,Overzicht!$B:$B,0),5),Verdeelsleutels_percentage!$1:$1,0)))</f>
        <v>2.2582879534999408E-4</v>
      </c>
      <c r="AD370">
        <f>PRODUCT(INDEX(Overzicht!$B$2:$E$35,MATCH(demand!AD$1,Overzicht!$B$2:$B$35,0),4),INDEX(Verdeelsleutels_percentage!$A:$AB,MATCH(demand!$C370,Verdeelsleutels_percentage!$C:$C,0),MATCH(INDEX(Overzicht!$B$1:$F$35,MATCH(demand!AD$1,Overzicht!$B:$B,0),5),Verdeelsleutels_percentage!$1:$1,0)))</f>
        <v>0</v>
      </c>
      <c r="AE370">
        <f>PRODUCT(INDEX(Overzicht!$B$2:$E$35,MATCH(demand!AE$1,Overzicht!$B$2:$B$35,0),4),INDEX(Verdeelsleutels_percentage!$A:$AB,MATCH(demand!$C370,Verdeelsleutels_percentage!$C:$C,0),MATCH(INDEX(Overzicht!$B$1:$F$35,MATCH(demand!AE$1,Overzicht!$B:$B,0),5),Verdeelsleutels_percentage!$1:$1,0)))</f>
        <v>0</v>
      </c>
      <c r="AF370">
        <f>PRODUCT(INDEX(Overzicht!$B$2:$E$35,MATCH(demand!AF$1,Overzicht!$B$2:$B$35,0),4),INDEX(Verdeelsleutels_percentage!$A:$AB,MATCH(demand!$C370,Verdeelsleutels_percentage!$C:$C,0),MATCH(INDEX(Overzicht!$B$1:$F$35,MATCH(demand!AF$1,Overzicht!$B:$B,0),5),Verdeelsleutels_percentage!$1:$1,0)))</f>
        <v>0</v>
      </c>
      <c r="AG370">
        <f>PRODUCT(INDEX(Overzicht!$B$2:$E$35,MATCH(demand!AG$1,Overzicht!$B$2:$B$35,0),4),INDEX(Verdeelsleutels_percentage!$A:$AB,MATCH(demand!$C370,Verdeelsleutels_percentage!$C:$C,0),MATCH(INDEX(Overzicht!$B$1:$F$35,MATCH(demand!AG$1,Overzicht!$B:$B,0),5),Verdeelsleutels_percentage!$1:$1,0)))</f>
        <v>0</v>
      </c>
      <c r="AH370">
        <f>PRODUCT(INDEX(Overzicht!$B$2:$E$35,MATCH(demand!AH$1,Overzicht!$B$2:$B$35,0),4),INDEX(Verdeelsleutels_percentage!$A:$AB,MATCH(demand!$C370,Verdeelsleutels_percentage!$C:$C,0),MATCH(INDEX(Overzicht!$B$1:$F$35,MATCH(demand!AH$1,Overzicht!$B:$B,0),5),Verdeelsleutels_percentage!$1:$1,0)))</f>
        <v>7.3175672321947201E-4</v>
      </c>
      <c r="AI370">
        <f>PRODUCT(INDEX(Overzicht!$B$2:$E$35,MATCH(demand!AI$1,Overzicht!$B$2:$B$35,0),4),INDEX(Verdeelsleutels_percentage!$A:$AB,MATCH(demand!$C370,Verdeelsleutels_percentage!$C:$C,0),MATCH(INDEX(Overzicht!$B$1:$F$35,MATCH(demand!AI$1,Overzicht!$B:$B,0),5),Verdeelsleutels_percentage!$1:$1,0)))</f>
        <v>1.1257795741838031E-4</v>
      </c>
      <c r="AJ370">
        <f>PRODUCT(INDEX(Overzicht!$B$2:$E$35,MATCH(demand!AJ$1,Overzicht!$B$2:$B$35,0),4),INDEX(Verdeelsleutels_percentage!$A:$AB,MATCH(demand!$C370,Verdeelsleutels_percentage!$C:$C,0),MATCH(INDEX(Overzicht!$B$1:$F$35,MATCH(demand!AJ$1,Overzicht!$B:$B,0),5),Verdeelsleutels_percentage!$1:$1,0)))</f>
        <v>0</v>
      </c>
      <c r="AK370">
        <f>PRODUCT(INDEX(Overzicht!$B$2:$E$35,MATCH(demand!AK$1,Overzicht!$B$2:$B$35,0),4),INDEX(Verdeelsleutels_percentage!$A:$AB,MATCH(demand!$C370,Verdeelsleutels_percentage!$C:$C,0),MATCH(INDEX(Overzicht!$B$1:$F$35,MATCH(demand!AK$1,Overzicht!$B:$B,0),5),Verdeelsleutels_percentage!$1:$1,0)))</f>
        <v>3.1107633922906522E-4</v>
      </c>
      <c r="AL370">
        <f>PRODUCT(INDEX(Overzicht!$B$2:$E$35,MATCH(demand!AL$1,Overzicht!$B$2:$B$35,0),4),INDEX(Verdeelsleutels_percentage!$A:$AB,MATCH(demand!$C370,Verdeelsleutels_percentage!$C:$C,0),MATCH(INDEX(Overzicht!$B$1:$F$35,MATCH(demand!AL$1,Overzicht!$B:$B,0),5),Verdeelsleutels_percentage!$1:$1,0)))</f>
        <v>3.988158195244426E-3</v>
      </c>
      <c r="AM370">
        <f>PRODUCT(INDEX(Overzicht!$B$2:$E$35,MATCH(demand!AM$1,Overzicht!$B$2:$B$35,0),4),INDEX(Verdeelsleutels_percentage!$A:$AB,MATCH(demand!$C370,Verdeelsleutels_percentage!$C:$C,0),MATCH(INDEX(Overzicht!$B$1:$F$35,MATCH(demand!AM$1,Overzicht!$B:$B,0),5),Verdeelsleutels_percentage!$1:$1,0)))</f>
        <v>7.976316390488852E-3</v>
      </c>
      <c r="AN370">
        <f>PRODUCT(INDEX(Overzicht!$B$2:$E$35,MATCH(demand!AN$1,Overzicht!$B$2:$B$35,0),4),INDEX(Verdeelsleutels_percentage!$A:$AB,MATCH(demand!$C370,Verdeelsleutels_percentage!$C:$C,0),MATCH(INDEX(Overzicht!$B$1:$F$35,MATCH(demand!AN$1,Overzicht!$B:$B,0),5),Verdeelsleutels_percentage!$1:$1,0)))</f>
        <v>3.988158195244426E-3</v>
      </c>
      <c r="AO370">
        <f>PRODUCT(INDEX(Overzicht!$B$2:$E$35,MATCH(demand!AO$1,Overzicht!$B$2:$B$35,0),4),INDEX(Verdeelsleutels_percentage!$A:$AB,MATCH(demand!$C370,Verdeelsleutels_percentage!$C:$C,0),MATCH(INDEX(Overzicht!$B$1:$F$35,MATCH(demand!AO$1,Overzicht!$B:$B,0),5),Verdeelsleutels_percentage!$1:$1,0)))</f>
        <v>1.3958553683355491E-2</v>
      </c>
    </row>
    <row r="371" spans="2:41">
      <c r="B371" t="str">
        <f>INDEX('ETLocal datasets'!B:C,MATCH(C371,'ETLocal datasets'!C:C,0),1)</f>
        <v>GM1903</v>
      </c>
      <c r="C371" t="str">
        <f>'ETLocal datasets'!C354</f>
        <v>Eijsden-Margraten</v>
      </c>
      <c r="D371">
        <f t="shared" si="26"/>
        <v>3.3482289957791199E-2</v>
      </c>
      <c r="E371">
        <f t="shared" si="27"/>
        <v>6.4097170365170097E-2</v>
      </c>
      <c r="F371">
        <f t="shared" si="28"/>
        <v>1.5588847298801662E-2</v>
      </c>
      <c r="G371">
        <f t="shared" si="29"/>
        <v>3.2068485871820561E-2</v>
      </c>
      <c r="H371">
        <f>PRODUCT(INDEX(Overzicht!$B$2:$E$35,MATCH(demand!H$1,Overzicht!$B$2:$B$35,0),4),INDEX(Verdeelsleutels_percentage!$A:$AB,MATCH(demand!$C371,Verdeelsleutels_percentage!$C:$C,0),MATCH(INDEX(Overzicht!$B$1:$F$35,MATCH(demand!H$1,Overzicht!$B:$B,0),5),Verdeelsleutels_percentage!$1:$1,0)))</f>
        <v>1.5588847298801662E-2</v>
      </c>
      <c r="I371">
        <f>PRODUCT(INDEX(Overzicht!$B$2:$E$35,MATCH(demand!I$1,Overzicht!$B$2:$B$35,0),4),INDEX(Verdeelsleutels_percentage!$A:$AB,MATCH(demand!$C371,Verdeelsleutels_percentage!$C:$C,0),MATCH(INDEX(Overzicht!$B$1:$F$35,MATCH(demand!I$1,Overzicht!$B:$B,0),5),Verdeelsleutels_percentage!$1:$1,0)))</f>
        <v>1.1501745796223059E-2</v>
      </c>
      <c r="J371">
        <f>PRODUCT(INDEX(Overzicht!$B$2:$E$35,MATCH(demand!J$1,Overzicht!$B$2:$B$35,0),4),INDEX(Verdeelsleutels_percentage!$A:$AB,MATCH(demand!$C371,Verdeelsleutels_percentage!$C:$C,0),MATCH(INDEX(Overzicht!$B$1:$F$35,MATCH(demand!J$1,Overzicht!$B:$B,0),5),Verdeelsleutels_percentage!$1:$1,0)))</f>
        <v>3.5631650968689509E-3</v>
      </c>
      <c r="K371">
        <f>PRODUCT(INDEX(Overzicht!$B$2:$E$35,MATCH(demand!K$1,Overzicht!$B$2:$B$35,0),4),INDEX(Verdeelsleutels_percentage!$A:$AB,MATCH(demand!$C371,Verdeelsleutels_percentage!$C:$C,0),MATCH(INDEX(Overzicht!$B$1:$F$35,MATCH(demand!K$1,Overzicht!$B:$B,0),5),Verdeelsleutels_percentage!$1:$1,0)))</f>
        <v>1.3418703428926904E-3</v>
      </c>
      <c r="L371">
        <f>PRODUCT(INDEX(Overzicht!$B$2:$E$35,MATCH(demand!L$1,Overzicht!$B$2:$B$35,0),4),INDEX(Verdeelsleutels_percentage!$A:$AB,MATCH(demand!$C371,Verdeelsleutels_percentage!$C:$C,0),MATCH(INDEX(Overzicht!$B$1:$F$35,MATCH(demand!L$1,Overzicht!$B:$B,0),5),Verdeelsleutels_percentage!$1:$1,0)))</f>
        <v>5.3447476453034265E-3</v>
      </c>
      <c r="M371">
        <f>PRODUCT(INDEX(Overzicht!$B$2:$E$35,MATCH(demand!M$1,Overzicht!$B$2:$B$35,0),4),INDEX(Verdeelsleutels_percentage!$A:$AB,MATCH(demand!$C371,Verdeelsleutels_percentage!$C:$C,0),MATCH(INDEX(Overzicht!$B$1:$F$35,MATCH(demand!M$1,Overzicht!$B:$B,0),5),Verdeelsleutels_percentage!$1:$1,0)))</f>
        <v>4.3753787066186031E-3</v>
      </c>
      <c r="N371">
        <f>PRODUCT(INDEX(Overzicht!$B$2:$E$35,MATCH(demand!N$1,Overzicht!$B$2:$B$35,0),4),INDEX(Verdeelsleutels_percentage!$A:$AB,MATCH(demand!$C371,Verdeelsleutels_percentage!$C:$C,0),MATCH(INDEX(Overzicht!$B$1:$F$35,MATCH(demand!N$1,Overzicht!$B:$B,0),5),Verdeelsleutels_percentage!$1:$1,0)))</f>
        <v>5.8218428056954841E-3</v>
      </c>
      <c r="O371">
        <f>PRODUCT(INDEX(Overzicht!$B$2:$E$35,MATCH(demand!O$1,Overzicht!$B$2:$B$35,0),4),INDEX(Verdeelsleutels_percentage!$A:$AB,MATCH(demand!$C371,Verdeelsleutels_percentage!$C:$C,0),MATCH(INDEX(Overzicht!$B$1:$F$35,MATCH(demand!O$1,Overzicht!$B:$B,0),5),Verdeelsleutels_percentage!$1:$1,0)))</f>
        <v>0</v>
      </c>
      <c r="P371">
        <f>PRODUCT(INDEX(Overzicht!$B$2:$E$35,MATCH(demand!P$1,Overzicht!$B$2:$B$35,0),4),INDEX(Verdeelsleutels_percentage!$A:$AB,MATCH(demand!$C371,Verdeelsleutels_percentage!$C:$C,0),MATCH(INDEX(Overzicht!$B$1:$F$35,MATCH(demand!P$1,Overzicht!$B:$B,0),5),Verdeelsleutels_percentage!$1:$1,0)))</f>
        <v>5.1576979232092601E-3</v>
      </c>
      <c r="Q371">
        <f>PRODUCT(INDEX(Overzicht!$B$2:$E$35,MATCH(demand!Q$1,Overzicht!$B$2:$B$35,0),4),INDEX(Verdeelsleutels_percentage!$A:$AB,MATCH(demand!$C371,Verdeelsleutels_percentage!$C:$C,0),MATCH(INDEX(Overzicht!$B$1:$F$35,MATCH(demand!Q$1,Overzicht!$B:$B,0),5),Verdeelsleutels_percentage!$1:$1,0)))</f>
        <v>5.2890731906648494E-3</v>
      </c>
      <c r="R371">
        <f>PRODUCT(INDEX(Overzicht!$B$2:$E$35,MATCH(demand!R$1,Overzicht!$B$2:$B$35,0),4),INDEX(Verdeelsleutels_percentage!$A:$AB,MATCH(demand!$C371,Verdeelsleutels_percentage!$C:$C,0),MATCH(INDEX(Overzicht!$B$1:$F$35,MATCH(demand!R$1,Overzicht!$B:$B,0),5),Verdeelsleutels_percentage!$1:$1,0)))</f>
        <v>9.4646572885581507E-4</v>
      </c>
      <c r="S371">
        <f>PRODUCT(INDEX(Overzicht!$B$2:$E$35,MATCH(demand!S$1,Overzicht!$B$2:$B$35,0),4),INDEX(Verdeelsleutels_percentage!$A:$AB,MATCH(demand!$C371,Verdeelsleutels_percentage!$C:$C,0),MATCH(INDEX(Overzicht!$B$1:$F$35,MATCH(demand!S$1,Overzicht!$B:$B,0),5),Verdeelsleutels_percentage!$1:$1,0)))</f>
        <v>7.2747954061074425E-3</v>
      </c>
      <c r="T371">
        <f>PRODUCT(INDEX(Overzicht!$B$2:$E$35,MATCH(demand!T$1,Overzicht!$B$2:$B$35,0),4),INDEX(Verdeelsleutels_percentage!$A:$AB,MATCH(demand!$C371,Verdeelsleutels_percentage!$C:$C,0),MATCH(INDEX(Overzicht!$B$1:$F$35,MATCH(demand!T$1,Overzicht!$B:$B,0),5),Verdeelsleutels_percentage!$1:$1,0)))</f>
        <v>5.9386084947815852E-3</v>
      </c>
      <c r="U371">
        <f>PRODUCT(INDEX(Overzicht!$B$2:$E$35,MATCH(demand!U$1,Overzicht!$B$2:$B$35,0),4),INDEX(Verdeelsleutels_percentage!$A:$AB,MATCH(demand!$C371,Verdeelsleutels_percentage!$C:$C,0),MATCH(INDEX(Overzicht!$B$1:$F$35,MATCH(demand!U$1,Overzicht!$B:$B,0),5),Verdeelsleutels_percentage!$1:$1,0)))</f>
        <v>1.8558151546192454E-2</v>
      </c>
      <c r="V371">
        <f>PRODUCT(INDEX(Overzicht!$B$2:$E$35,MATCH(demand!V$1,Overzicht!$B$2:$B$35,0),4),INDEX(Verdeelsleutels_percentage!$A:$AB,MATCH(demand!$C371,Verdeelsleutels_percentage!$C:$C,0),MATCH(INDEX(Overzicht!$B$1:$F$35,MATCH(demand!V$1,Overzicht!$B:$B,0),5),Verdeelsleutels_percentage!$1:$1,0)))</f>
        <v>1.633117336064936E-3</v>
      </c>
      <c r="W371">
        <f>PRODUCT(INDEX(Overzicht!$B$2:$E$35,MATCH(demand!W$1,Overzicht!$B$2:$B$35,0),4),INDEX(Verdeelsleutels_percentage!$A:$AB,MATCH(demand!$C371,Verdeelsleutels_percentage!$C:$C,0),MATCH(INDEX(Overzicht!$B$1:$F$35,MATCH(demand!W$1,Overzicht!$B:$B,0),5),Verdeelsleutels_percentage!$1:$1,0)))</f>
        <v>1.7815825484344756E-2</v>
      </c>
      <c r="X371">
        <f>PRODUCT(INDEX(Overzicht!$B$2:$E$35,MATCH(demand!X$1,Overzicht!$B$2:$B$35,0),4),INDEX(Verdeelsleutels_percentage!$A:$AB,MATCH(demand!$C371,Verdeelsleutels_percentage!$C:$C,0),MATCH(INDEX(Overzicht!$B$1:$F$35,MATCH(demand!X$1,Overzicht!$B:$B,0),5),Verdeelsleutels_percentage!$1:$1,0)))</f>
        <v>2.5721569431828169E-3</v>
      </c>
      <c r="Y371">
        <f>PRODUCT(INDEX(Overzicht!$B$2:$E$35,MATCH(demand!Y$1,Overzicht!$B$2:$B$35,0),4),INDEX(Verdeelsleutels_percentage!$A:$AB,MATCH(demand!$C371,Verdeelsleutels_percentage!$C:$C,0),MATCH(INDEX(Overzicht!$B$1:$F$35,MATCH(demand!Y$1,Overzicht!$B:$B,0),5),Verdeelsleutels_percentage!$1:$1,0)))</f>
        <v>2.3306534807006341E-6</v>
      </c>
      <c r="Z371">
        <f>PRODUCT(INDEX(Overzicht!$B$2:$E$35,MATCH(demand!Z$1,Overzicht!$B$2:$B$35,0),4),INDEX(Verdeelsleutels_percentage!$A:$AB,MATCH(demand!$C371,Verdeelsleutels_percentage!$C:$C,0),MATCH(INDEX(Overzicht!$B$1:$F$35,MATCH(demand!Z$1,Overzicht!$B:$B,0),5),Verdeelsleutels_percentage!$1:$1,0)))</f>
        <v>0</v>
      </c>
      <c r="AA371">
        <f>PRODUCT(INDEX(Overzicht!$B$2:$E$35,MATCH(demand!AA$1,Overzicht!$B$2:$B$35,0),4),INDEX(Verdeelsleutels_percentage!$A:$AB,MATCH(demand!$C371,Verdeelsleutels_percentage!$C:$C,0),MATCH(INDEX(Overzicht!$B$1:$F$35,MATCH(demand!AA$1,Overzicht!$B:$B,0),5),Verdeelsleutels_percentage!$1:$1,0)))</f>
        <v>5.4518210074868636E-5</v>
      </c>
      <c r="AB371">
        <f>PRODUCT(INDEX(Overzicht!$B$2:$E$35,MATCH(demand!AB$1,Overzicht!$B$2:$B$35,0),4),INDEX(Verdeelsleutels_percentage!$A:$AB,MATCH(demand!$C371,Verdeelsleutels_percentage!$C:$C,0),MATCH(INDEX(Overzicht!$B$1:$F$35,MATCH(demand!AB$1,Overzicht!$B:$B,0),5),Verdeelsleutels_percentage!$1:$1,0)))</f>
        <v>8.5391377048850137E-3</v>
      </c>
      <c r="AC371">
        <f>PRODUCT(INDEX(Overzicht!$B$2:$E$35,MATCH(demand!AC$1,Overzicht!$B$2:$B$35,0),4),INDEX(Verdeelsleutels_percentage!$A:$AB,MATCH(demand!$C371,Verdeelsleutels_percentage!$C:$C,0),MATCH(INDEX(Overzicht!$B$1:$F$35,MATCH(demand!AC$1,Overzicht!$B:$B,0),5),Verdeelsleutels_percentage!$1:$1,0)))</f>
        <v>5.9815644148467637E-4</v>
      </c>
      <c r="AD371">
        <f>PRODUCT(INDEX(Overzicht!$B$2:$E$35,MATCH(demand!AD$1,Overzicht!$B$2:$B$35,0),4),INDEX(Verdeelsleutels_percentage!$A:$AB,MATCH(demand!$C371,Verdeelsleutels_percentage!$C:$C,0),MATCH(INDEX(Overzicht!$B$1:$F$35,MATCH(demand!AD$1,Overzicht!$B:$B,0),5),Verdeelsleutels_percentage!$1:$1,0)))</f>
        <v>0</v>
      </c>
      <c r="AE371">
        <f>PRODUCT(INDEX(Overzicht!$B$2:$E$35,MATCH(demand!AE$1,Overzicht!$B$2:$B$35,0),4),INDEX(Verdeelsleutels_percentage!$A:$AB,MATCH(demand!$C371,Verdeelsleutels_percentage!$C:$C,0),MATCH(INDEX(Overzicht!$B$1:$F$35,MATCH(demand!AE$1,Overzicht!$B:$B,0),5),Verdeelsleutels_percentage!$1:$1,0)))</f>
        <v>0</v>
      </c>
      <c r="AF371">
        <f>PRODUCT(INDEX(Overzicht!$B$2:$E$35,MATCH(demand!AF$1,Overzicht!$B$2:$B$35,0),4),INDEX(Verdeelsleutels_percentage!$A:$AB,MATCH(demand!$C371,Verdeelsleutels_percentage!$C:$C,0),MATCH(INDEX(Overzicht!$B$1:$F$35,MATCH(demand!AF$1,Overzicht!$B:$B,0),5),Verdeelsleutels_percentage!$1:$1,0)))</f>
        <v>0</v>
      </c>
      <c r="AG371">
        <f>PRODUCT(INDEX(Overzicht!$B$2:$E$35,MATCH(demand!AG$1,Overzicht!$B$2:$B$35,0),4),INDEX(Verdeelsleutels_percentage!$A:$AB,MATCH(demand!$C371,Verdeelsleutels_percentage!$C:$C,0),MATCH(INDEX(Overzicht!$B$1:$F$35,MATCH(demand!AG$1,Overzicht!$B:$B,0),5),Verdeelsleutels_percentage!$1:$1,0)))</f>
        <v>0</v>
      </c>
      <c r="AH371">
        <f>PRODUCT(INDEX(Overzicht!$B$2:$E$35,MATCH(demand!AH$1,Overzicht!$B$2:$B$35,0),4),INDEX(Verdeelsleutels_percentage!$A:$AB,MATCH(demand!$C371,Verdeelsleutels_percentage!$C:$C,0),MATCH(INDEX(Overzicht!$B$1:$F$35,MATCH(demand!AH$1,Overzicht!$B:$B,0),5),Verdeelsleutels_percentage!$1:$1,0)))</f>
        <v>7.0873673097329227E-4</v>
      </c>
      <c r="AI371">
        <f>PRODUCT(INDEX(Overzicht!$B$2:$E$35,MATCH(demand!AI$1,Overzicht!$B$2:$B$35,0),4),INDEX(Verdeelsleutels_percentage!$A:$AB,MATCH(demand!$C371,Verdeelsleutels_percentage!$C:$C,0),MATCH(INDEX(Overzicht!$B$1:$F$35,MATCH(demand!AI$1,Overzicht!$B:$B,0),5),Verdeelsleutels_percentage!$1:$1,0)))</f>
        <v>1.0903642014973727E-4</v>
      </c>
      <c r="AJ371">
        <f>PRODUCT(INDEX(Overzicht!$B$2:$E$35,MATCH(demand!AJ$1,Overzicht!$B$2:$B$35,0),4),INDEX(Verdeelsleutels_percentage!$A:$AB,MATCH(demand!$C371,Verdeelsleutels_percentage!$C:$C,0),MATCH(INDEX(Overzicht!$B$1:$F$35,MATCH(demand!AJ$1,Overzicht!$B:$B,0),5),Verdeelsleutels_percentage!$1:$1,0)))</f>
        <v>0</v>
      </c>
      <c r="AK371">
        <f>PRODUCT(INDEX(Overzicht!$B$2:$E$35,MATCH(demand!AK$1,Overzicht!$B$2:$B$35,0),4),INDEX(Verdeelsleutels_percentage!$A:$AB,MATCH(demand!$C371,Verdeelsleutels_percentage!$C:$C,0),MATCH(INDEX(Overzicht!$B$1:$F$35,MATCH(demand!AK$1,Overzicht!$B:$B,0),5),Verdeelsleutels_percentage!$1:$1,0)))</f>
        <v>2.3160573129648183E-4</v>
      </c>
      <c r="AL371">
        <f>PRODUCT(INDEX(Overzicht!$B$2:$E$35,MATCH(demand!AL$1,Overzicht!$B$2:$B$35,0),4),INDEX(Verdeelsleutels_percentage!$A:$AB,MATCH(demand!$C371,Verdeelsleutels_percentage!$C:$C,0),MATCH(INDEX(Overzicht!$B$1:$F$35,MATCH(demand!AL$1,Overzicht!$B:$B,0),5),Verdeelsleutels_percentage!$1:$1,0)))</f>
        <v>2.9693042473907926E-3</v>
      </c>
      <c r="AM371">
        <f>PRODUCT(INDEX(Overzicht!$B$2:$E$35,MATCH(demand!AM$1,Overzicht!$B$2:$B$35,0),4),INDEX(Verdeelsleutels_percentage!$A:$AB,MATCH(demand!$C371,Verdeelsleutels_percentage!$C:$C,0),MATCH(INDEX(Overzicht!$B$1:$F$35,MATCH(demand!AM$1,Overzicht!$B:$B,0),5),Verdeelsleutels_percentage!$1:$1,0)))</f>
        <v>5.9386084947815852E-3</v>
      </c>
      <c r="AN371">
        <f>PRODUCT(INDEX(Overzicht!$B$2:$E$35,MATCH(demand!AN$1,Overzicht!$B$2:$B$35,0),4),INDEX(Verdeelsleutels_percentage!$A:$AB,MATCH(demand!$C371,Verdeelsleutels_percentage!$C:$C,0),MATCH(INDEX(Overzicht!$B$1:$F$35,MATCH(demand!AN$1,Overzicht!$B:$B,0),5),Verdeelsleutels_percentage!$1:$1,0)))</f>
        <v>2.9693042473907926E-3</v>
      </c>
      <c r="AO371">
        <f>PRODUCT(INDEX(Overzicht!$B$2:$E$35,MATCH(demand!AO$1,Overzicht!$B$2:$B$35,0),4),INDEX(Verdeelsleutels_percentage!$A:$AB,MATCH(demand!$C371,Verdeelsleutels_percentage!$C:$C,0),MATCH(INDEX(Overzicht!$B$1:$F$35,MATCH(demand!AO$1,Overzicht!$B:$B,0),5),Verdeelsleutels_percentage!$1:$1,0)))</f>
        <v>1.0392564865867773E-2</v>
      </c>
    </row>
    <row r="372" spans="2:41">
      <c r="B372" t="str">
        <f>INDEX('ETLocal datasets'!B:C,MATCH(C372,'ETLocal datasets'!C:C,0),1)</f>
        <v>GM1904</v>
      </c>
      <c r="C372" t="str">
        <f>'ETLocal datasets'!C355</f>
        <v>Stichtse Vecht</v>
      </c>
      <c r="D372">
        <f t="shared" si="26"/>
        <v>3.8966662874115487E-2</v>
      </c>
      <c r="E372">
        <f t="shared" si="27"/>
        <v>0.15187997751412508</v>
      </c>
      <c r="F372">
        <f t="shared" si="28"/>
        <v>3.9088162749072557E-2</v>
      </c>
      <c r="G372">
        <f t="shared" si="29"/>
        <v>8.0409934798092109E-2</v>
      </c>
      <c r="H372">
        <f>PRODUCT(INDEX(Overzicht!$B$2:$E$35,MATCH(demand!H$1,Overzicht!$B$2:$B$35,0),4),INDEX(Verdeelsleutels_percentage!$A:$AB,MATCH(demand!$C372,Verdeelsleutels_percentage!$C:$C,0),MATCH(INDEX(Overzicht!$B$1:$F$35,MATCH(demand!H$1,Overzicht!$B:$B,0),5),Verdeelsleutels_percentage!$1:$1,0)))</f>
        <v>3.9088162749072557E-2</v>
      </c>
      <c r="I372">
        <f>PRODUCT(INDEX(Overzicht!$B$2:$E$35,MATCH(demand!I$1,Overzicht!$B$2:$B$35,0),4),INDEX(Verdeelsleutels_percentage!$A:$AB,MATCH(demand!$C372,Verdeelsleutels_percentage!$C:$C,0),MATCH(INDEX(Overzicht!$B$1:$F$35,MATCH(demand!I$1,Overzicht!$B:$B,0),5),Verdeelsleutels_percentage!$1:$1,0)))</f>
        <v>1.9108726148816099E-3</v>
      </c>
      <c r="J372">
        <f>PRODUCT(INDEX(Overzicht!$B$2:$E$35,MATCH(demand!J$1,Overzicht!$B$2:$B$35,0),4),INDEX(Verdeelsleutels_percentage!$A:$AB,MATCH(demand!$C372,Verdeelsleutels_percentage!$C:$C,0),MATCH(INDEX(Overzicht!$B$1:$F$35,MATCH(demand!J$1,Overzicht!$B:$B,0),5),Verdeelsleutels_percentage!$1:$1,0)))</f>
        <v>8.9344371997880125E-3</v>
      </c>
      <c r="K372">
        <f>PRODUCT(INDEX(Overzicht!$B$2:$E$35,MATCH(demand!K$1,Overzicht!$B$2:$B$35,0),4),INDEX(Verdeelsleutels_percentage!$A:$AB,MATCH(demand!$C372,Verdeelsleutels_percentage!$C:$C,0),MATCH(INDEX(Overzicht!$B$1:$F$35,MATCH(demand!K$1,Overzicht!$B:$B,0),5),Verdeelsleutels_percentage!$1:$1,0)))</f>
        <v>2.229351384028545E-4</v>
      </c>
      <c r="L372">
        <f>PRODUCT(INDEX(Overzicht!$B$2:$E$35,MATCH(demand!L$1,Overzicht!$B$2:$B$35,0),4),INDEX(Verdeelsleutels_percentage!$A:$AB,MATCH(demand!$C372,Verdeelsleutels_percentage!$C:$C,0),MATCH(INDEX(Overzicht!$B$1:$F$35,MATCH(demand!L$1,Overzicht!$B:$B,0),5),Verdeelsleutels_percentage!$1:$1,0)))</f>
        <v>1.3401655799682019E-2</v>
      </c>
      <c r="M372">
        <f>PRODUCT(INDEX(Overzicht!$B$2:$E$35,MATCH(demand!M$1,Overzicht!$B$2:$B$35,0),4),INDEX(Verdeelsleutels_percentage!$A:$AB,MATCH(demand!$C372,Verdeelsleutels_percentage!$C:$C,0),MATCH(INDEX(Overzicht!$B$1:$F$35,MATCH(demand!M$1,Overzicht!$B:$B,0),5),Verdeelsleutels_percentage!$1:$1,0)))</f>
        <v>1.0659232601420619E-2</v>
      </c>
      <c r="N372">
        <f>PRODUCT(INDEX(Overzicht!$B$2:$E$35,MATCH(demand!N$1,Overzicht!$B$2:$B$35,0),4),INDEX(Verdeelsleutels_percentage!$A:$AB,MATCH(demand!$C372,Verdeelsleutels_percentage!$C:$C,0),MATCH(INDEX(Overzicht!$B$1:$F$35,MATCH(demand!N$1,Overzicht!$B:$B,0),5),Verdeelsleutels_percentage!$1:$1,0)))</f>
        <v>1.4103081110458555E-2</v>
      </c>
      <c r="O372">
        <f>PRODUCT(INDEX(Overzicht!$B$2:$E$35,MATCH(demand!O$1,Overzicht!$B$2:$B$35,0),4),INDEX(Verdeelsleutels_percentage!$A:$AB,MATCH(demand!$C372,Verdeelsleutels_percentage!$C:$C,0),MATCH(INDEX(Overzicht!$B$1:$F$35,MATCH(demand!O$1,Overzicht!$B:$B,0),5),Verdeelsleutels_percentage!$1:$1,0)))</f>
        <v>0</v>
      </c>
      <c r="P372">
        <f>PRODUCT(INDEX(Overzicht!$B$2:$E$35,MATCH(demand!P$1,Overzicht!$B$2:$B$35,0),4),INDEX(Verdeelsleutels_percentage!$A:$AB,MATCH(demand!$C372,Verdeelsleutels_percentage!$C:$C,0),MATCH(INDEX(Overzicht!$B$1:$F$35,MATCH(demand!P$1,Overzicht!$B:$B,0),5),Verdeelsleutels_percentage!$1:$1,0)))</f>
        <v>0</v>
      </c>
      <c r="Q372">
        <f>PRODUCT(INDEX(Overzicht!$B$2:$E$35,MATCH(demand!Q$1,Overzicht!$B$2:$B$35,0),4),INDEX(Verdeelsleutels_percentage!$A:$AB,MATCH(demand!$C372,Verdeelsleutels_percentage!$C:$C,0),MATCH(INDEX(Overzicht!$B$1:$F$35,MATCH(demand!Q$1,Overzicht!$B:$B,0),5),Verdeelsleutels_percentage!$1:$1,0)))</f>
        <v>1.3262055218435331E-2</v>
      </c>
      <c r="R372">
        <f>PRODUCT(INDEX(Overzicht!$B$2:$E$35,MATCH(demand!R$1,Overzicht!$B$2:$B$35,0),4),INDEX(Verdeelsleutels_percentage!$A:$AB,MATCH(demand!$C372,Verdeelsleutels_percentage!$C:$C,0),MATCH(INDEX(Overzicht!$B$1:$F$35,MATCH(demand!R$1,Overzicht!$B:$B,0),5),Verdeelsleutels_percentage!$1:$1,0)))</f>
        <v>2.3732098811936908E-3</v>
      </c>
      <c r="S372">
        <f>PRODUCT(INDEX(Overzicht!$B$2:$E$35,MATCH(demand!S$1,Overzicht!$B$2:$B$35,0),4),INDEX(Verdeelsleutels_percentage!$A:$AB,MATCH(demand!$C372,Verdeelsleutels_percentage!$C:$C,0),MATCH(INDEX(Overzicht!$B$1:$F$35,MATCH(demand!S$1,Overzicht!$B:$B,0),5),Verdeelsleutels_percentage!$1:$1,0)))</f>
        <v>1.8241142616233861E-2</v>
      </c>
      <c r="T372">
        <f>PRODUCT(INDEX(Overzicht!$B$2:$E$35,MATCH(demand!T$1,Overzicht!$B$2:$B$35,0),4),INDEX(Verdeelsleutels_percentage!$A:$AB,MATCH(demand!$C372,Verdeelsleutels_percentage!$C:$C,0),MATCH(INDEX(Overzicht!$B$1:$F$35,MATCH(demand!T$1,Overzicht!$B:$B,0),5),Verdeelsleutels_percentage!$1:$1,0)))</f>
        <v>1.4890728666313354E-2</v>
      </c>
      <c r="U372">
        <f>PRODUCT(INDEX(Overzicht!$B$2:$E$35,MATCH(demand!U$1,Overzicht!$B$2:$B$35,0),4),INDEX(Verdeelsleutels_percentage!$A:$AB,MATCH(demand!$C372,Verdeelsleutels_percentage!$C:$C,0),MATCH(INDEX(Overzicht!$B$1:$F$35,MATCH(demand!U$1,Overzicht!$B:$B,0),5),Verdeelsleutels_percentage!$1:$1,0)))</f>
        <v>4.6533527082229229E-2</v>
      </c>
      <c r="V372">
        <f>PRODUCT(INDEX(Overzicht!$B$2:$E$35,MATCH(demand!V$1,Overzicht!$B$2:$B$35,0),4),INDEX(Verdeelsleutels_percentage!$A:$AB,MATCH(demand!$C372,Verdeelsleutels_percentage!$C:$C,0),MATCH(INDEX(Overzicht!$B$1:$F$35,MATCH(demand!V$1,Overzicht!$B:$B,0),5),Verdeelsleutels_percentage!$1:$1,0)))</f>
        <v>4.0949503832361728E-3</v>
      </c>
      <c r="W372">
        <f>PRODUCT(INDEX(Overzicht!$B$2:$E$35,MATCH(demand!W$1,Overzicht!$B$2:$B$35,0),4),INDEX(Verdeelsleutels_percentage!$A:$AB,MATCH(demand!$C372,Verdeelsleutels_percentage!$C:$C,0),MATCH(INDEX(Overzicht!$B$1:$F$35,MATCH(demand!W$1,Overzicht!$B:$B,0),5),Verdeelsleutels_percentage!$1:$1,0)))</f>
        <v>4.4672185998940059E-2</v>
      </c>
      <c r="X372">
        <f>PRODUCT(INDEX(Overzicht!$B$2:$E$35,MATCH(demand!X$1,Overzicht!$B$2:$B$35,0),4),INDEX(Verdeelsleutels_percentage!$A:$AB,MATCH(demand!$C372,Verdeelsleutels_percentage!$C:$C,0),MATCH(INDEX(Overzicht!$B$1:$F$35,MATCH(demand!X$1,Overzicht!$B:$B,0),5),Verdeelsleutels_percentage!$1:$1,0)))</f>
        <v>1.5310457995135816E-3</v>
      </c>
      <c r="Y372">
        <f>PRODUCT(INDEX(Overzicht!$B$2:$E$35,MATCH(demand!Y$1,Overzicht!$B$2:$B$35,0),4),INDEX(Verdeelsleutels_percentage!$A:$AB,MATCH(demand!$C372,Verdeelsleutels_percentage!$C:$C,0),MATCH(INDEX(Overzicht!$B$1:$F$35,MATCH(demand!Y$1,Overzicht!$B:$B,0),5),Verdeelsleutels_percentage!$1:$1,0)))</f>
        <v>2.7225366528984933E-6</v>
      </c>
      <c r="Z372">
        <f>PRODUCT(INDEX(Overzicht!$B$2:$E$35,MATCH(demand!Z$1,Overzicht!$B$2:$B$35,0),4),INDEX(Verdeelsleutels_percentage!$A:$AB,MATCH(demand!$C372,Verdeelsleutels_percentage!$C:$C,0),MATCH(INDEX(Overzicht!$B$1:$F$35,MATCH(demand!Z$1,Overzicht!$B:$B,0),5),Verdeelsleutels_percentage!$1:$1,0)))</f>
        <v>0</v>
      </c>
      <c r="AA372">
        <f>PRODUCT(INDEX(Overzicht!$B$2:$E$35,MATCH(demand!AA$1,Overzicht!$B$2:$B$35,0),4),INDEX(Verdeelsleutels_percentage!$A:$AB,MATCH(demand!$C372,Verdeelsleutels_percentage!$C:$C,0),MATCH(INDEX(Overzicht!$B$1:$F$35,MATCH(demand!AA$1,Overzicht!$B:$B,0),5),Verdeelsleutels_percentage!$1:$1,0)))</f>
        <v>6.3685067904058323E-5</v>
      </c>
      <c r="AB372">
        <f>PRODUCT(INDEX(Overzicht!$B$2:$E$35,MATCH(demand!AB$1,Overzicht!$B$2:$B$35,0),4),INDEX(Verdeelsleutels_percentage!$A:$AB,MATCH(demand!$C372,Verdeelsleutels_percentage!$C:$C,0),MATCH(INDEX(Overzicht!$B$1:$F$35,MATCH(demand!AB$1,Overzicht!$B:$B,0),5),Verdeelsleutels_percentage!$1:$1,0)))</f>
        <v>1.8206846198583964E-2</v>
      </c>
      <c r="AC372">
        <f>PRODUCT(INDEX(Overzicht!$B$2:$E$35,MATCH(demand!AC$1,Overzicht!$B$2:$B$35,0),4),INDEX(Verdeelsleutels_percentage!$A:$AB,MATCH(demand!$C372,Verdeelsleutels_percentage!$C:$C,0),MATCH(INDEX(Overzicht!$B$1:$F$35,MATCH(demand!AC$1,Overzicht!$B:$B,0),5),Verdeelsleutels_percentage!$1:$1,0)))</f>
        <v>7.7601433724061293E-4</v>
      </c>
      <c r="AD372">
        <f>PRODUCT(INDEX(Overzicht!$B$2:$E$35,MATCH(demand!AD$1,Overzicht!$B$2:$B$35,0),4),INDEX(Verdeelsleutels_percentage!$A:$AB,MATCH(demand!$C372,Verdeelsleutels_percentage!$C:$C,0),MATCH(INDEX(Overzicht!$B$1:$F$35,MATCH(demand!AD$1,Overzicht!$B:$B,0),5),Verdeelsleutels_percentage!$1:$1,0)))</f>
        <v>0</v>
      </c>
      <c r="AE372">
        <f>PRODUCT(INDEX(Overzicht!$B$2:$E$35,MATCH(demand!AE$1,Overzicht!$B$2:$B$35,0),4),INDEX(Verdeelsleutels_percentage!$A:$AB,MATCH(demand!$C372,Verdeelsleutels_percentage!$C:$C,0),MATCH(INDEX(Overzicht!$B$1:$F$35,MATCH(demand!AE$1,Overzicht!$B:$B,0),5),Verdeelsleutels_percentage!$1:$1,0)))</f>
        <v>0</v>
      </c>
      <c r="AF372">
        <f>PRODUCT(INDEX(Overzicht!$B$2:$E$35,MATCH(demand!AF$1,Overzicht!$B$2:$B$35,0),4),INDEX(Verdeelsleutels_percentage!$A:$AB,MATCH(demand!$C372,Verdeelsleutels_percentage!$C:$C,0),MATCH(INDEX(Overzicht!$B$1:$F$35,MATCH(demand!AF$1,Overzicht!$B:$B,0),5),Verdeelsleutels_percentage!$1:$1,0)))</f>
        <v>0</v>
      </c>
      <c r="AG372">
        <f>PRODUCT(INDEX(Overzicht!$B$2:$E$35,MATCH(demand!AG$1,Overzicht!$B$2:$B$35,0),4),INDEX(Verdeelsleutels_percentage!$A:$AB,MATCH(demand!$C372,Verdeelsleutels_percentage!$C:$C,0),MATCH(INDEX(Overzicht!$B$1:$F$35,MATCH(demand!AG$1,Overzicht!$B:$B,0),5),Verdeelsleutels_percentage!$1:$1,0)))</f>
        <v>0</v>
      </c>
      <c r="AH372">
        <f>PRODUCT(INDEX(Overzicht!$B$2:$E$35,MATCH(demand!AH$1,Overzicht!$B$2:$B$35,0),4),INDEX(Verdeelsleutels_percentage!$A:$AB,MATCH(demand!$C372,Verdeelsleutels_percentage!$C:$C,0),MATCH(INDEX(Overzicht!$B$1:$F$35,MATCH(demand!AH$1,Overzicht!$B:$B,0),5),Verdeelsleutels_percentage!$1:$1,0)))</f>
        <v>8.2790588275275824E-4</v>
      </c>
      <c r="AI372">
        <f>PRODUCT(INDEX(Overzicht!$B$2:$E$35,MATCH(demand!AI$1,Overzicht!$B$2:$B$35,0),4),INDEX(Verdeelsleutels_percentage!$A:$AB,MATCH(demand!$C372,Verdeelsleutels_percentage!$C:$C,0),MATCH(INDEX(Overzicht!$B$1:$F$35,MATCH(demand!AI$1,Overzicht!$B:$B,0),5),Verdeelsleutels_percentage!$1:$1,0)))</f>
        <v>1.2737013580811665E-4</v>
      </c>
      <c r="AJ372">
        <f>PRODUCT(INDEX(Overzicht!$B$2:$E$35,MATCH(demand!AJ$1,Overzicht!$B$2:$B$35,0),4),INDEX(Verdeelsleutels_percentage!$A:$AB,MATCH(demand!$C372,Verdeelsleutels_percentage!$C:$C,0),MATCH(INDEX(Overzicht!$B$1:$F$35,MATCH(demand!AJ$1,Overzicht!$B:$B,0),5),Verdeelsleutels_percentage!$1:$1,0)))</f>
        <v>0</v>
      </c>
      <c r="AK372">
        <f>PRODUCT(INDEX(Overzicht!$B$2:$E$35,MATCH(demand!AK$1,Overzicht!$B$2:$B$35,0),4),INDEX(Verdeelsleutels_percentage!$A:$AB,MATCH(demand!$C372,Verdeelsleutels_percentage!$C:$C,0),MATCH(INDEX(Overzicht!$B$1:$F$35,MATCH(demand!AK$1,Overzicht!$B:$B,0),5),Verdeelsleutels_percentage!$1:$1,0)))</f>
        <v>5.8073841798622085E-4</v>
      </c>
      <c r="AL372">
        <f>PRODUCT(INDEX(Overzicht!$B$2:$E$35,MATCH(demand!AL$1,Overzicht!$B$2:$B$35,0),4),INDEX(Verdeelsleutels_percentage!$A:$AB,MATCH(demand!$C372,Verdeelsleutels_percentage!$C:$C,0),MATCH(INDEX(Overzicht!$B$1:$F$35,MATCH(demand!AL$1,Overzicht!$B:$B,0),5),Verdeelsleutels_percentage!$1:$1,0)))</f>
        <v>7.445364333156677E-3</v>
      </c>
      <c r="AM372">
        <f>PRODUCT(INDEX(Overzicht!$B$2:$E$35,MATCH(demand!AM$1,Overzicht!$B$2:$B$35,0),4),INDEX(Verdeelsleutels_percentage!$A:$AB,MATCH(demand!$C372,Verdeelsleutels_percentage!$C:$C,0),MATCH(INDEX(Overzicht!$B$1:$F$35,MATCH(demand!AM$1,Overzicht!$B:$B,0),5),Verdeelsleutels_percentage!$1:$1,0)))</f>
        <v>1.4890728666313354E-2</v>
      </c>
      <c r="AN372">
        <f>PRODUCT(INDEX(Overzicht!$B$2:$E$35,MATCH(demand!AN$1,Overzicht!$B$2:$B$35,0),4),INDEX(Verdeelsleutels_percentage!$A:$AB,MATCH(demand!$C372,Verdeelsleutels_percentage!$C:$C,0),MATCH(INDEX(Overzicht!$B$1:$F$35,MATCH(demand!AN$1,Overzicht!$B:$B,0),5),Verdeelsleutels_percentage!$1:$1,0)))</f>
        <v>7.445364333156677E-3</v>
      </c>
      <c r="AO372">
        <f>PRODUCT(INDEX(Overzicht!$B$2:$E$35,MATCH(demand!AO$1,Overzicht!$B$2:$B$35,0),4),INDEX(Verdeelsleutels_percentage!$A:$AB,MATCH(demand!$C372,Verdeelsleutels_percentage!$C:$C,0),MATCH(INDEX(Overzicht!$B$1:$F$35,MATCH(demand!AO$1,Overzicht!$B:$B,0),5),Verdeelsleutels_percentage!$1:$1,0)))</f>
        <v>2.6058775166048369E-2</v>
      </c>
    </row>
    <row r="373" spans="2:41">
      <c r="B373" t="str">
        <f>INDEX('ETLocal datasets'!B:C,MATCH(C373,'ETLocal datasets'!C:C,0),1)</f>
        <v>GM1911</v>
      </c>
      <c r="C373" t="str">
        <f>'ETLocal datasets'!C356</f>
        <v>Hollands Kroon</v>
      </c>
      <c r="D373">
        <f t="shared" si="26"/>
        <v>0.20972956861667369</v>
      </c>
      <c r="E373">
        <f t="shared" si="27"/>
        <v>0.17733516456997353</v>
      </c>
      <c r="F373">
        <f t="shared" si="28"/>
        <v>2.9050617101574614E-2</v>
      </c>
      <c r="G373">
        <f t="shared" si="29"/>
        <v>5.9761269466096348E-2</v>
      </c>
      <c r="H373">
        <f>PRODUCT(INDEX(Overzicht!$B$2:$E$35,MATCH(demand!H$1,Overzicht!$B$2:$B$35,0),4),INDEX(Verdeelsleutels_percentage!$A:$AB,MATCH(demand!$C373,Verdeelsleutels_percentage!$C:$C,0),MATCH(INDEX(Overzicht!$B$1:$F$35,MATCH(demand!H$1,Overzicht!$B:$B,0),5),Verdeelsleutels_percentage!$1:$1,0)))</f>
        <v>2.9050617101574614E-2</v>
      </c>
      <c r="I373">
        <f>PRODUCT(INDEX(Overzicht!$B$2:$E$35,MATCH(demand!I$1,Overzicht!$B$2:$B$35,0),4),INDEX(Verdeelsleutels_percentage!$A:$AB,MATCH(demand!$C373,Verdeelsleutels_percentage!$C:$C,0),MATCH(INDEX(Overzicht!$B$1:$F$35,MATCH(demand!I$1,Overzicht!$B:$B,0),5),Verdeelsleutels_percentage!$1:$1,0)))</f>
        <v>8.1890941784385551E-2</v>
      </c>
      <c r="J373">
        <f>PRODUCT(INDEX(Overzicht!$B$2:$E$35,MATCH(demand!J$1,Overzicht!$B$2:$B$35,0),4),INDEX(Verdeelsleutels_percentage!$A:$AB,MATCH(demand!$C373,Verdeelsleutels_percentage!$C:$C,0),MATCH(INDEX(Overzicht!$B$1:$F$35,MATCH(demand!J$1,Overzicht!$B:$B,0),5),Verdeelsleutels_percentage!$1:$1,0)))</f>
        <v>6.6401410517884828E-3</v>
      </c>
      <c r="K373">
        <f>PRODUCT(INDEX(Overzicht!$B$2:$E$35,MATCH(demand!K$1,Overzicht!$B$2:$B$35,0),4),INDEX(Verdeelsleutels_percentage!$A:$AB,MATCH(demand!$C373,Verdeelsleutels_percentage!$C:$C,0),MATCH(INDEX(Overzicht!$B$1:$F$35,MATCH(demand!K$1,Overzicht!$B:$B,0),5),Verdeelsleutels_percentage!$1:$1,0)))</f>
        <v>9.5539432081783154E-3</v>
      </c>
      <c r="L373">
        <f>PRODUCT(INDEX(Overzicht!$B$2:$E$35,MATCH(demand!L$1,Overzicht!$B$2:$B$35,0),4),INDEX(Verdeelsleutels_percentage!$A:$AB,MATCH(demand!$C373,Verdeelsleutels_percentage!$C:$C,0),MATCH(INDEX(Overzicht!$B$1:$F$35,MATCH(demand!L$1,Overzicht!$B:$B,0),5),Verdeelsleutels_percentage!$1:$1,0)))</f>
        <v>9.9602115776827246E-3</v>
      </c>
      <c r="M373">
        <f>PRODUCT(INDEX(Overzicht!$B$2:$E$35,MATCH(demand!M$1,Overzicht!$B$2:$B$35,0),4),INDEX(Verdeelsleutels_percentage!$A:$AB,MATCH(demand!$C373,Verdeelsleutels_percentage!$C:$C,0),MATCH(INDEX(Overzicht!$B$1:$F$35,MATCH(demand!M$1,Overzicht!$B:$B,0),5),Verdeelsleutels_percentage!$1:$1,0)))</f>
        <v>1.6105013269518714E-2</v>
      </c>
      <c r="N373">
        <f>PRODUCT(INDEX(Overzicht!$B$2:$E$35,MATCH(demand!N$1,Overzicht!$B$2:$B$35,0),4),INDEX(Verdeelsleutels_percentage!$A:$AB,MATCH(demand!$C373,Verdeelsleutels_percentage!$C:$C,0),MATCH(INDEX(Overzicht!$B$1:$F$35,MATCH(demand!N$1,Overzicht!$B:$B,0),5),Verdeelsleutels_percentage!$1:$1,0)))</f>
        <v>6.3096947743475643E-2</v>
      </c>
      <c r="O373">
        <f>PRODUCT(INDEX(Overzicht!$B$2:$E$35,MATCH(demand!O$1,Overzicht!$B$2:$B$35,0),4),INDEX(Verdeelsleutels_percentage!$A:$AB,MATCH(demand!$C373,Verdeelsleutels_percentage!$C:$C,0),MATCH(INDEX(Overzicht!$B$1:$F$35,MATCH(demand!O$1,Overzicht!$B:$B,0),5),Verdeelsleutels_percentage!$1:$1,0)))</f>
        <v>0</v>
      </c>
      <c r="P373">
        <f>PRODUCT(INDEX(Overzicht!$B$2:$E$35,MATCH(demand!P$1,Overzicht!$B$2:$B$35,0),4),INDEX(Verdeelsleutels_percentage!$A:$AB,MATCH(demand!$C373,Verdeelsleutels_percentage!$C:$C,0),MATCH(INDEX(Overzicht!$B$1:$F$35,MATCH(demand!P$1,Overzicht!$B:$B,0),5),Verdeelsleutels_percentage!$1:$1,0)))</f>
        <v>7.9054469955306891E-2</v>
      </c>
      <c r="Q373">
        <f>PRODUCT(INDEX(Overzicht!$B$2:$E$35,MATCH(demand!Q$1,Overzicht!$B$2:$B$35,0),4),INDEX(Verdeelsleutels_percentage!$A:$AB,MATCH(demand!$C373,Verdeelsleutels_percentage!$C:$C,0),MATCH(INDEX(Overzicht!$B$1:$F$35,MATCH(demand!Q$1,Overzicht!$B:$B,0),5),Verdeelsleutels_percentage!$1:$1,0)))</f>
        <v>9.8564593737485301E-3</v>
      </c>
      <c r="R373">
        <f>PRODUCT(INDEX(Overzicht!$B$2:$E$35,MATCH(demand!R$1,Overzicht!$B$2:$B$35,0),4),INDEX(Verdeelsleutels_percentage!$A:$AB,MATCH(demand!$C373,Verdeelsleutels_percentage!$C:$C,0),MATCH(INDEX(Overzicht!$B$1:$F$35,MATCH(demand!R$1,Overzicht!$B:$B,0),5),Verdeelsleutels_percentage!$1:$1,0)))</f>
        <v>1.7637874668813157E-3</v>
      </c>
      <c r="S373">
        <f>PRODUCT(INDEX(Overzicht!$B$2:$E$35,MATCH(demand!S$1,Overzicht!$B$2:$B$35,0),4),INDEX(Verdeelsleutels_percentage!$A:$AB,MATCH(demand!$C373,Verdeelsleutels_percentage!$C:$C,0),MATCH(INDEX(Overzicht!$B$1:$F$35,MATCH(demand!S$1,Overzicht!$B:$B,0),5),Verdeelsleutels_percentage!$1:$1,0)))</f>
        <v>1.3556954647401488E-2</v>
      </c>
      <c r="T373">
        <f>PRODUCT(INDEX(Overzicht!$B$2:$E$35,MATCH(demand!T$1,Overzicht!$B$2:$B$35,0),4),INDEX(Verdeelsleutels_percentage!$A:$AB,MATCH(demand!$C373,Verdeelsleutels_percentage!$C:$C,0),MATCH(INDEX(Overzicht!$B$1:$F$35,MATCH(demand!T$1,Overzicht!$B:$B,0),5),Verdeelsleutels_percentage!$1:$1,0)))</f>
        <v>1.1066901752980805E-2</v>
      </c>
      <c r="U373">
        <f>PRODUCT(INDEX(Overzicht!$B$2:$E$35,MATCH(demand!U$1,Overzicht!$B$2:$B$35,0),4),INDEX(Verdeelsleutels_percentage!$A:$AB,MATCH(demand!$C373,Verdeelsleutels_percentage!$C:$C,0),MATCH(INDEX(Overzicht!$B$1:$F$35,MATCH(demand!U$1,Overzicht!$B:$B,0),5),Verdeelsleutels_percentage!$1:$1,0)))</f>
        <v>3.4584067978065014E-2</v>
      </c>
      <c r="V373">
        <f>PRODUCT(INDEX(Overzicht!$B$2:$E$35,MATCH(demand!V$1,Overzicht!$B$2:$B$35,0),4),INDEX(Verdeelsleutels_percentage!$A:$AB,MATCH(demand!$C373,Verdeelsleutels_percentage!$C:$C,0),MATCH(INDEX(Overzicht!$B$1:$F$35,MATCH(demand!V$1,Overzicht!$B:$B,0),5),Verdeelsleutels_percentage!$1:$1,0)))</f>
        <v>3.0433979820697218E-3</v>
      </c>
      <c r="W373">
        <f>PRODUCT(INDEX(Overzicht!$B$2:$E$35,MATCH(demand!W$1,Overzicht!$B$2:$B$35,0),4),INDEX(Verdeelsleutels_percentage!$A:$AB,MATCH(demand!$C373,Verdeelsleutels_percentage!$C:$C,0),MATCH(INDEX(Overzicht!$B$1:$F$35,MATCH(demand!W$1,Overzicht!$B:$B,0),5),Verdeelsleutels_percentage!$1:$1,0)))</f>
        <v>3.3200705258942413E-2</v>
      </c>
      <c r="X373">
        <f>PRODUCT(INDEX(Overzicht!$B$2:$E$35,MATCH(demand!X$1,Overzicht!$B$2:$B$35,0),4),INDEX(Verdeelsleutels_percentage!$A:$AB,MATCH(demand!$C373,Verdeelsleutels_percentage!$C:$C,0),MATCH(INDEX(Overzicht!$B$1:$F$35,MATCH(demand!X$1,Overzicht!$B:$B,0),5),Verdeelsleutels_percentage!$1:$1,0)))</f>
        <v>3.886072611129018E-3</v>
      </c>
      <c r="Y373">
        <f>PRODUCT(INDEX(Overzicht!$B$2:$E$35,MATCH(demand!Y$1,Overzicht!$B$2:$B$35,0),4),INDEX(Verdeelsleutels_percentage!$A:$AB,MATCH(demand!$C373,Verdeelsleutels_percentage!$C:$C,0),MATCH(INDEX(Overzicht!$B$1:$F$35,MATCH(demand!Y$1,Overzicht!$B:$B,0),5),Verdeelsleutels_percentage!$1:$1,0)))</f>
        <v>1.2078030529661044E-5</v>
      </c>
      <c r="Z373">
        <f>PRODUCT(INDEX(Overzicht!$B$2:$E$35,MATCH(demand!Z$1,Overzicht!$B$2:$B$35,0),4),INDEX(Verdeelsleutels_percentage!$A:$AB,MATCH(demand!$C373,Verdeelsleutels_percentage!$C:$C,0),MATCH(INDEX(Overzicht!$B$1:$F$35,MATCH(demand!Z$1,Overzicht!$B:$B,0),5),Verdeelsleutels_percentage!$1:$1,0)))</f>
        <v>0</v>
      </c>
      <c r="AA373">
        <f>PRODUCT(INDEX(Overzicht!$B$2:$E$35,MATCH(demand!AA$1,Overzicht!$B$2:$B$35,0),4),INDEX(Verdeelsleutels_percentage!$A:$AB,MATCH(demand!$C373,Verdeelsleutels_percentage!$C:$C,0),MATCH(INDEX(Overzicht!$B$1:$F$35,MATCH(demand!AA$1,Overzicht!$B:$B,0),5),Verdeelsleutels_percentage!$1:$1,0)))</f>
        <v>2.8252702993359171E-4</v>
      </c>
      <c r="AB373">
        <f>PRODUCT(INDEX(Overzicht!$B$2:$E$35,MATCH(demand!AB$1,Overzicht!$B$2:$B$35,0),4),INDEX(Verdeelsleutels_percentage!$A:$AB,MATCH(demand!$C373,Verdeelsleutels_percentage!$C:$C,0),MATCH(INDEX(Overzicht!$B$1:$F$35,MATCH(demand!AB$1,Overzicht!$B:$B,0),5),Verdeelsleutels_percentage!$1:$1,0)))</f>
        <v>2.190902462194836E-2</v>
      </c>
      <c r="AC373">
        <f>PRODUCT(INDEX(Overzicht!$B$2:$E$35,MATCH(demand!AC$1,Overzicht!$B$2:$B$35,0),4),INDEX(Verdeelsleutels_percentage!$A:$AB,MATCH(demand!$C373,Verdeelsleutels_percentage!$C:$C,0),MATCH(INDEX(Overzicht!$B$1:$F$35,MATCH(demand!AC$1,Overzicht!$B:$B,0),5),Verdeelsleutels_percentage!$1:$1,0)))</f>
        <v>1.1919611177291711E-3</v>
      </c>
      <c r="AD373">
        <f>PRODUCT(INDEX(Overzicht!$B$2:$E$35,MATCH(demand!AD$1,Overzicht!$B$2:$B$35,0),4),INDEX(Verdeelsleutels_percentage!$A:$AB,MATCH(demand!$C373,Verdeelsleutels_percentage!$C:$C,0),MATCH(INDEX(Overzicht!$B$1:$F$35,MATCH(demand!AD$1,Overzicht!$B:$B,0),5),Verdeelsleutels_percentage!$1:$1,0)))</f>
        <v>0</v>
      </c>
      <c r="AE373">
        <f>PRODUCT(INDEX(Overzicht!$B$2:$E$35,MATCH(demand!AE$1,Overzicht!$B$2:$B$35,0),4),INDEX(Verdeelsleutels_percentage!$A:$AB,MATCH(demand!$C373,Verdeelsleutels_percentage!$C:$C,0),MATCH(INDEX(Overzicht!$B$1:$F$35,MATCH(demand!AE$1,Overzicht!$B:$B,0),5),Verdeelsleutels_percentage!$1:$1,0)))</f>
        <v>0</v>
      </c>
      <c r="AF373">
        <f>PRODUCT(INDEX(Overzicht!$B$2:$E$35,MATCH(demand!AF$1,Overzicht!$B$2:$B$35,0),4),INDEX(Verdeelsleutels_percentage!$A:$AB,MATCH(demand!$C373,Verdeelsleutels_percentage!$C:$C,0),MATCH(INDEX(Overzicht!$B$1:$F$35,MATCH(demand!AF$1,Overzicht!$B:$B,0),5),Verdeelsleutels_percentage!$1:$1,0)))</f>
        <v>0</v>
      </c>
      <c r="AG373">
        <f>PRODUCT(INDEX(Overzicht!$B$2:$E$35,MATCH(demand!AG$1,Overzicht!$B$2:$B$35,0),4),INDEX(Verdeelsleutels_percentage!$A:$AB,MATCH(demand!$C373,Verdeelsleutels_percentage!$C:$C,0),MATCH(INDEX(Overzicht!$B$1:$F$35,MATCH(demand!AG$1,Overzicht!$B:$B,0),5),Verdeelsleutels_percentage!$1:$1,0)))</f>
        <v>0</v>
      </c>
      <c r="AH373">
        <f>PRODUCT(INDEX(Overzicht!$B$2:$E$35,MATCH(demand!AH$1,Overzicht!$B$2:$B$35,0),4),INDEX(Verdeelsleutels_percentage!$A:$AB,MATCH(demand!$C373,Verdeelsleutels_percentage!$C:$C,0),MATCH(INDEX(Overzicht!$B$1:$F$35,MATCH(demand!AH$1,Overzicht!$B:$B,0),5),Verdeelsleutels_percentage!$1:$1,0)))</f>
        <v>3.6728513891366925E-3</v>
      </c>
      <c r="AI373">
        <f>PRODUCT(INDEX(Overzicht!$B$2:$E$35,MATCH(demand!AI$1,Overzicht!$B$2:$B$35,0),4),INDEX(Verdeelsleutels_percentage!$A:$AB,MATCH(demand!$C373,Verdeelsleutels_percentage!$C:$C,0),MATCH(INDEX(Overzicht!$B$1:$F$35,MATCH(demand!AI$1,Overzicht!$B:$B,0),5),Verdeelsleutels_percentage!$1:$1,0)))</f>
        <v>5.6505405986718342E-4</v>
      </c>
      <c r="AJ373">
        <f>PRODUCT(INDEX(Overzicht!$B$2:$E$35,MATCH(demand!AJ$1,Overzicht!$B$2:$B$35,0),4),INDEX(Verdeelsleutels_percentage!$A:$AB,MATCH(demand!$C373,Verdeelsleutels_percentage!$C:$C,0),MATCH(INDEX(Overzicht!$B$1:$F$35,MATCH(demand!AJ$1,Overzicht!$B:$B,0),5),Verdeelsleutels_percentage!$1:$1,0)))</f>
        <v>0</v>
      </c>
      <c r="AK373">
        <f>PRODUCT(INDEX(Overzicht!$B$2:$E$35,MATCH(demand!AK$1,Overzicht!$B$2:$B$35,0),4),INDEX(Verdeelsleutels_percentage!$A:$AB,MATCH(demand!$C373,Verdeelsleutels_percentage!$C:$C,0),MATCH(INDEX(Overzicht!$B$1:$F$35,MATCH(demand!AK$1,Overzicht!$B:$B,0),5),Verdeelsleutels_percentage!$1:$1,0)))</f>
        <v>4.316091683662514E-4</v>
      </c>
      <c r="AL373">
        <f>PRODUCT(INDEX(Overzicht!$B$2:$E$35,MATCH(demand!AL$1,Overzicht!$B$2:$B$35,0),4),INDEX(Verdeelsleutels_percentage!$A:$AB,MATCH(demand!$C373,Verdeelsleutels_percentage!$C:$C,0),MATCH(INDEX(Overzicht!$B$1:$F$35,MATCH(demand!AL$1,Overzicht!$B:$B,0),5),Verdeelsleutels_percentage!$1:$1,0)))</f>
        <v>5.5334508764904025E-3</v>
      </c>
      <c r="AM373">
        <f>PRODUCT(INDEX(Overzicht!$B$2:$E$35,MATCH(demand!AM$1,Overzicht!$B$2:$B$35,0),4),INDEX(Verdeelsleutels_percentage!$A:$AB,MATCH(demand!$C373,Verdeelsleutels_percentage!$C:$C,0),MATCH(INDEX(Overzicht!$B$1:$F$35,MATCH(demand!AM$1,Overzicht!$B:$B,0),5),Verdeelsleutels_percentage!$1:$1,0)))</f>
        <v>1.1066901752980805E-2</v>
      </c>
      <c r="AN373">
        <f>PRODUCT(INDEX(Overzicht!$B$2:$E$35,MATCH(demand!AN$1,Overzicht!$B$2:$B$35,0),4),INDEX(Verdeelsleutels_percentage!$A:$AB,MATCH(demand!$C373,Verdeelsleutels_percentage!$C:$C,0),MATCH(INDEX(Overzicht!$B$1:$F$35,MATCH(demand!AN$1,Overzicht!$B:$B,0),5),Verdeelsleutels_percentage!$1:$1,0)))</f>
        <v>5.5334508764904025E-3</v>
      </c>
      <c r="AO373">
        <f>PRODUCT(INDEX(Overzicht!$B$2:$E$35,MATCH(demand!AO$1,Overzicht!$B$2:$B$35,0),4),INDEX(Verdeelsleutels_percentage!$A:$AB,MATCH(demand!$C373,Verdeelsleutels_percentage!$C:$C,0),MATCH(INDEX(Overzicht!$B$1:$F$35,MATCH(demand!AO$1,Overzicht!$B:$B,0),5),Verdeelsleutels_percentage!$1:$1,0)))</f>
        <v>1.9367078067716408E-2</v>
      </c>
    </row>
    <row r="374" spans="2:41">
      <c r="B374" t="str">
        <f>INDEX('ETLocal datasets'!B:C,MATCH(C374,'ETLocal datasets'!C:C,0),1)</f>
        <v>GM1916</v>
      </c>
      <c r="C374" t="str">
        <f>'ETLocal datasets'!C357</f>
        <v>Leidschendam-Voorburg</v>
      </c>
      <c r="D374">
        <f t="shared" si="26"/>
        <v>3.1783031707107216E-2</v>
      </c>
      <c r="E374">
        <f t="shared" si="27"/>
        <v>0.15484185855043403</v>
      </c>
      <c r="F374">
        <f t="shared" si="28"/>
        <v>4.5825427060258599E-2</v>
      </c>
      <c r="G374">
        <f t="shared" si="29"/>
        <v>9.4269449952531975E-2</v>
      </c>
      <c r="H374">
        <f>PRODUCT(INDEX(Overzicht!$B$2:$E$35,MATCH(demand!H$1,Overzicht!$B$2:$B$35,0),4),INDEX(Verdeelsleutels_percentage!$A:$AB,MATCH(demand!$C374,Verdeelsleutels_percentage!$C:$C,0),MATCH(INDEX(Overzicht!$B$1:$F$35,MATCH(demand!H$1,Overzicht!$B:$B,0),5),Verdeelsleutels_percentage!$1:$1,0)))</f>
        <v>4.5825427060258599E-2</v>
      </c>
      <c r="I374">
        <f>PRODUCT(INDEX(Overzicht!$B$2:$E$35,MATCH(demand!I$1,Overzicht!$B$2:$B$35,0),4),INDEX(Verdeelsleutels_percentage!$A:$AB,MATCH(demand!$C374,Verdeelsleutels_percentage!$C:$C,0),MATCH(INDEX(Overzicht!$B$1:$F$35,MATCH(demand!I$1,Overzicht!$B:$B,0),5),Verdeelsleutels_percentage!$1:$1,0)))</f>
        <v>3.0724914534772219E-4</v>
      </c>
      <c r="J374">
        <f>PRODUCT(INDEX(Overzicht!$B$2:$E$35,MATCH(demand!J$1,Overzicht!$B$2:$B$35,0),4),INDEX(Verdeelsleutels_percentage!$A:$AB,MATCH(demand!$C374,Verdeelsleutels_percentage!$C:$C,0),MATCH(INDEX(Overzicht!$B$1:$F$35,MATCH(demand!J$1,Overzicht!$B:$B,0),5),Verdeelsleutels_percentage!$1:$1,0)))</f>
        <v>1.0474383328059108E-2</v>
      </c>
      <c r="K374">
        <f>PRODUCT(INDEX(Overzicht!$B$2:$E$35,MATCH(demand!K$1,Overzicht!$B$2:$B$35,0),4),INDEX(Verdeelsleutels_percentage!$A:$AB,MATCH(demand!$C374,Verdeelsleutels_percentage!$C:$C,0),MATCH(INDEX(Overzicht!$B$1:$F$35,MATCH(demand!K$1,Overzicht!$B:$B,0),5),Verdeelsleutels_percentage!$1:$1,0)))</f>
        <v>3.584573362390092E-5</v>
      </c>
      <c r="L374">
        <f>PRODUCT(INDEX(Overzicht!$B$2:$E$35,MATCH(demand!L$1,Overzicht!$B$2:$B$35,0),4),INDEX(Verdeelsleutels_percentage!$A:$AB,MATCH(demand!$C374,Verdeelsleutels_percentage!$C:$C,0),MATCH(INDEX(Overzicht!$B$1:$F$35,MATCH(demand!L$1,Overzicht!$B:$B,0),5),Verdeelsleutels_percentage!$1:$1,0)))</f>
        <v>1.5711574992088664E-2</v>
      </c>
      <c r="M374">
        <f>PRODUCT(INDEX(Overzicht!$B$2:$E$35,MATCH(demand!M$1,Overzicht!$B$2:$B$35,0),4),INDEX(Verdeelsleutels_percentage!$A:$AB,MATCH(demand!$C374,Verdeelsleutels_percentage!$C:$C,0),MATCH(INDEX(Overzicht!$B$1:$F$35,MATCH(demand!M$1,Overzicht!$B:$B,0),5),Verdeelsleutels_percentage!$1:$1,0)))</f>
        <v>1.9084858999922315E-3</v>
      </c>
      <c r="N374">
        <f>PRODUCT(INDEX(Overzicht!$B$2:$E$35,MATCH(demand!N$1,Overzicht!$B$2:$B$35,0),4),INDEX(Verdeelsleutels_percentage!$A:$AB,MATCH(demand!$C374,Verdeelsleutels_percentage!$C:$C,0),MATCH(INDEX(Overzicht!$B$1:$F$35,MATCH(demand!N$1,Overzicht!$B:$B,0),5),Verdeelsleutels_percentage!$1:$1,0)))</f>
        <v>2.0793408281820124E-3</v>
      </c>
      <c r="O374">
        <f>PRODUCT(INDEX(Overzicht!$B$2:$E$35,MATCH(demand!O$1,Overzicht!$B$2:$B$35,0),4),INDEX(Verdeelsleutels_percentage!$A:$AB,MATCH(demand!$C374,Verdeelsleutels_percentage!$C:$C,0),MATCH(INDEX(Overzicht!$B$1:$F$35,MATCH(demand!O$1,Overzicht!$B:$B,0),5),Verdeelsleutels_percentage!$1:$1,0)))</f>
        <v>0</v>
      </c>
      <c r="P374">
        <f>PRODUCT(INDEX(Overzicht!$B$2:$E$35,MATCH(demand!P$1,Overzicht!$B$2:$B$35,0),4),INDEX(Verdeelsleutels_percentage!$A:$AB,MATCH(demand!$C374,Verdeelsleutels_percentage!$C:$C,0),MATCH(INDEX(Overzicht!$B$1:$F$35,MATCH(demand!P$1,Overzicht!$B:$B,0),5),Verdeelsleutels_percentage!$1:$1,0)))</f>
        <v>0</v>
      </c>
      <c r="Q374">
        <f>PRODUCT(INDEX(Overzicht!$B$2:$E$35,MATCH(demand!Q$1,Overzicht!$B$2:$B$35,0),4),INDEX(Verdeelsleutels_percentage!$A:$AB,MATCH(demand!$C374,Verdeelsleutels_percentage!$C:$C,0),MATCH(INDEX(Overzicht!$B$1:$F$35,MATCH(demand!Q$1,Overzicht!$B:$B,0),5),Verdeelsleutels_percentage!$1:$1,0)))</f>
        <v>1.5547912752587739E-2</v>
      </c>
      <c r="R374">
        <f>PRODUCT(INDEX(Overzicht!$B$2:$E$35,MATCH(demand!R$1,Overzicht!$B$2:$B$35,0),4),INDEX(Verdeelsleutels_percentage!$A:$AB,MATCH(demand!$C374,Verdeelsleutels_percentage!$C:$C,0),MATCH(INDEX(Overzicht!$B$1:$F$35,MATCH(demand!R$1,Overzicht!$B:$B,0),5),Verdeelsleutels_percentage!$1:$1,0)))</f>
        <v>2.7822580715157006E-3</v>
      </c>
      <c r="S374">
        <f>PRODUCT(INDEX(Overzicht!$B$2:$E$35,MATCH(demand!S$1,Overzicht!$B$2:$B$35,0),4),INDEX(Verdeelsleutels_percentage!$A:$AB,MATCH(demand!$C374,Verdeelsleutels_percentage!$C:$C,0),MATCH(INDEX(Overzicht!$B$1:$F$35,MATCH(demand!S$1,Overzicht!$B:$B,0),5),Verdeelsleutels_percentage!$1:$1,0)))</f>
        <v>2.1385199294787348E-2</v>
      </c>
      <c r="T374">
        <f>PRODUCT(INDEX(Overzicht!$B$2:$E$35,MATCH(demand!T$1,Overzicht!$B$2:$B$35,0),4),INDEX(Verdeelsleutels_percentage!$A:$AB,MATCH(demand!$C374,Verdeelsleutels_percentage!$C:$C,0),MATCH(INDEX(Overzicht!$B$1:$F$35,MATCH(demand!T$1,Overzicht!$B:$B,0),5),Verdeelsleutels_percentage!$1:$1,0)))</f>
        <v>1.7457305546765181E-2</v>
      </c>
      <c r="U374">
        <f>PRODUCT(INDEX(Overzicht!$B$2:$E$35,MATCH(demand!U$1,Overzicht!$B$2:$B$35,0),4),INDEX(Verdeelsleutels_percentage!$A:$AB,MATCH(demand!$C374,Verdeelsleutels_percentage!$C:$C,0),MATCH(INDEX(Overzicht!$B$1:$F$35,MATCH(demand!U$1,Overzicht!$B:$B,0),5),Verdeelsleutels_percentage!$1:$1,0)))</f>
        <v>5.4554079833641189E-2</v>
      </c>
      <c r="V374">
        <f>PRODUCT(INDEX(Overzicht!$B$2:$E$35,MATCH(demand!V$1,Overzicht!$B$2:$B$35,0),4),INDEX(Verdeelsleutels_percentage!$A:$AB,MATCH(demand!$C374,Verdeelsleutels_percentage!$C:$C,0),MATCH(INDEX(Overzicht!$B$1:$F$35,MATCH(demand!V$1,Overzicht!$B:$B,0),5),Verdeelsleutels_percentage!$1:$1,0)))</f>
        <v>4.8007590253604255E-3</v>
      </c>
      <c r="W374">
        <f>PRODUCT(INDEX(Overzicht!$B$2:$E$35,MATCH(demand!W$1,Overzicht!$B$2:$B$35,0),4),INDEX(Verdeelsleutels_percentage!$A:$AB,MATCH(demand!$C374,Verdeelsleutels_percentage!$C:$C,0),MATCH(INDEX(Overzicht!$B$1:$F$35,MATCH(demand!W$1,Overzicht!$B:$B,0),5),Verdeelsleutels_percentage!$1:$1,0)))</f>
        <v>5.2371916640295543E-2</v>
      </c>
      <c r="X374">
        <f>PRODUCT(INDEX(Overzicht!$B$2:$E$35,MATCH(demand!X$1,Overzicht!$B$2:$B$35,0),4),INDEX(Verdeelsleutels_percentage!$A:$AB,MATCH(demand!$C374,Verdeelsleutels_percentage!$C:$C,0),MATCH(INDEX(Overzicht!$B$1:$F$35,MATCH(demand!X$1,Overzicht!$B:$B,0),5),Verdeelsleutels_percentage!$1:$1,0)))</f>
        <v>6.6809271251501738E-4</v>
      </c>
      <c r="Y374">
        <f>PRODUCT(INDEX(Overzicht!$B$2:$E$35,MATCH(demand!Y$1,Overzicht!$B$2:$B$35,0),4),INDEX(Verdeelsleutels_percentage!$A:$AB,MATCH(demand!$C374,Verdeelsleutels_percentage!$C:$C,0),MATCH(INDEX(Overzicht!$B$1:$F$35,MATCH(demand!Y$1,Overzicht!$B:$B,0),5),Verdeelsleutels_percentage!$1:$1,0)))</f>
        <v>6.5109955341751638E-7</v>
      </c>
      <c r="Z374">
        <f>PRODUCT(INDEX(Overzicht!$B$2:$E$35,MATCH(demand!Z$1,Overzicht!$B$2:$B$35,0),4),INDEX(Verdeelsleutels_percentage!$A:$AB,MATCH(demand!$C374,Verdeelsleutels_percentage!$C:$C,0),MATCH(INDEX(Overzicht!$B$1:$F$35,MATCH(demand!Z$1,Overzicht!$B:$B,0),5),Verdeelsleutels_percentage!$1:$1,0)))</f>
        <v>0</v>
      </c>
      <c r="AA374">
        <f>PRODUCT(INDEX(Overzicht!$B$2:$E$35,MATCH(demand!AA$1,Overzicht!$B$2:$B$35,0),4),INDEX(Verdeelsleutels_percentage!$A:$AB,MATCH(demand!$C374,Verdeelsleutels_percentage!$C:$C,0),MATCH(INDEX(Overzicht!$B$1:$F$35,MATCH(demand!AA$1,Overzicht!$B:$B,0),5),Verdeelsleutels_percentage!$1:$1,0)))</f>
        <v>1.5230398910351261E-5</v>
      </c>
      <c r="AB374">
        <f>PRODUCT(INDEX(Overzicht!$B$2:$E$35,MATCH(demand!AB$1,Overzicht!$B$2:$B$35,0),4),INDEX(Verdeelsleutels_percentage!$A:$AB,MATCH(demand!$C374,Verdeelsleutels_percentage!$C:$C,0),MATCH(INDEX(Overzicht!$B$1:$F$35,MATCH(demand!AB$1,Overzicht!$B:$B,0),5),Verdeelsleutels_percentage!$1:$1,0)))</f>
        <v>1.3890966616352897E-2</v>
      </c>
      <c r="AC374">
        <f>PRODUCT(INDEX(Overzicht!$B$2:$E$35,MATCH(demand!AC$1,Overzicht!$B$2:$B$35,0),4),INDEX(Verdeelsleutels_percentage!$A:$AB,MATCH(demand!$C374,Verdeelsleutels_percentage!$C:$C,0),MATCH(INDEX(Overzicht!$B$1:$F$35,MATCH(demand!AC$1,Overzicht!$B:$B,0),5),Verdeelsleutels_percentage!$1:$1,0)))</f>
        <v>5.2890159014624234E-4</v>
      </c>
      <c r="AD374">
        <f>PRODUCT(INDEX(Overzicht!$B$2:$E$35,MATCH(demand!AD$1,Overzicht!$B$2:$B$35,0),4),INDEX(Verdeelsleutels_percentage!$A:$AB,MATCH(demand!$C374,Verdeelsleutels_percentage!$C:$C,0),MATCH(INDEX(Overzicht!$B$1:$F$35,MATCH(demand!AD$1,Overzicht!$B:$B,0),5),Verdeelsleutels_percentage!$1:$1,0)))</f>
        <v>0</v>
      </c>
      <c r="AE374">
        <f>PRODUCT(INDEX(Overzicht!$B$2:$E$35,MATCH(demand!AE$1,Overzicht!$B$2:$B$35,0),4),INDEX(Verdeelsleutels_percentage!$A:$AB,MATCH(demand!$C374,Verdeelsleutels_percentage!$C:$C,0),MATCH(INDEX(Overzicht!$B$1:$F$35,MATCH(demand!AE$1,Overzicht!$B:$B,0),5),Verdeelsleutels_percentage!$1:$1,0)))</f>
        <v>0</v>
      </c>
      <c r="AF374">
        <f>PRODUCT(INDEX(Overzicht!$B$2:$E$35,MATCH(demand!AF$1,Overzicht!$B$2:$B$35,0),4),INDEX(Verdeelsleutels_percentage!$A:$AB,MATCH(demand!$C374,Verdeelsleutels_percentage!$C:$C,0),MATCH(INDEX(Overzicht!$B$1:$F$35,MATCH(demand!AF$1,Overzicht!$B:$B,0),5),Verdeelsleutels_percentage!$1:$1,0)))</f>
        <v>0</v>
      </c>
      <c r="AG374">
        <f>PRODUCT(INDEX(Overzicht!$B$2:$E$35,MATCH(demand!AG$1,Overzicht!$B$2:$B$35,0),4),INDEX(Verdeelsleutels_percentage!$A:$AB,MATCH(demand!$C374,Verdeelsleutels_percentage!$C:$C,0),MATCH(INDEX(Overzicht!$B$1:$F$35,MATCH(demand!AG$1,Overzicht!$B:$B,0),5),Verdeelsleutels_percentage!$1:$1,0)))</f>
        <v>0</v>
      </c>
      <c r="AH374">
        <f>PRODUCT(INDEX(Overzicht!$B$2:$E$35,MATCH(demand!AH$1,Overzicht!$B$2:$B$35,0),4),INDEX(Verdeelsleutels_percentage!$A:$AB,MATCH(demand!$C374,Verdeelsleutels_percentage!$C:$C,0),MATCH(INDEX(Overzicht!$B$1:$F$35,MATCH(demand!AH$1,Overzicht!$B:$B,0),5),Verdeelsleutels_percentage!$1:$1,0)))</f>
        <v>1.9799518583456639E-4</v>
      </c>
      <c r="AI374">
        <f>PRODUCT(INDEX(Overzicht!$B$2:$E$35,MATCH(demand!AI$1,Overzicht!$B$2:$B$35,0),4),INDEX(Verdeelsleutels_percentage!$A:$AB,MATCH(demand!$C374,Verdeelsleutels_percentage!$C:$C,0),MATCH(INDEX(Overzicht!$B$1:$F$35,MATCH(demand!AI$1,Overzicht!$B:$B,0),5),Verdeelsleutels_percentage!$1:$1,0)))</f>
        <v>3.0460797820702521E-5</v>
      </c>
      <c r="AJ374">
        <f>PRODUCT(INDEX(Overzicht!$B$2:$E$35,MATCH(demand!AJ$1,Overzicht!$B$2:$B$35,0),4),INDEX(Verdeelsleutels_percentage!$A:$AB,MATCH(demand!$C374,Verdeelsleutels_percentage!$C:$C,0),MATCH(INDEX(Overzicht!$B$1:$F$35,MATCH(demand!AJ$1,Overzicht!$B:$B,0),5),Verdeelsleutels_percentage!$1:$1,0)))</f>
        <v>0</v>
      </c>
      <c r="AK374">
        <f>PRODUCT(INDEX(Overzicht!$B$2:$E$35,MATCH(demand!AK$1,Overzicht!$B$2:$B$35,0),4),INDEX(Verdeelsleutels_percentage!$A:$AB,MATCH(demand!$C374,Verdeelsleutels_percentage!$C:$C,0),MATCH(INDEX(Overzicht!$B$1:$F$35,MATCH(demand!AK$1,Overzicht!$B:$B,0),5),Verdeelsleutels_percentage!$1:$1,0)))</f>
        <v>6.8083491632384206E-4</v>
      </c>
      <c r="AL374">
        <f>PRODUCT(INDEX(Overzicht!$B$2:$E$35,MATCH(demand!AL$1,Overzicht!$B$2:$B$35,0),4),INDEX(Verdeelsleutels_percentage!$A:$AB,MATCH(demand!$C374,Verdeelsleutels_percentage!$C:$C,0),MATCH(INDEX(Overzicht!$B$1:$F$35,MATCH(demand!AL$1,Overzicht!$B:$B,0),5),Verdeelsleutels_percentage!$1:$1,0)))</f>
        <v>8.7286527733825905E-3</v>
      </c>
      <c r="AM374">
        <f>PRODUCT(INDEX(Overzicht!$B$2:$E$35,MATCH(demand!AM$1,Overzicht!$B$2:$B$35,0),4),INDEX(Verdeelsleutels_percentage!$A:$AB,MATCH(demand!$C374,Verdeelsleutels_percentage!$C:$C,0),MATCH(INDEX(Overzicht!$B$1:$F$35,MATCH(demand!AM$1,Overzicht!$B:$B,0),5),Verdeelsleutels_percentage!$1:$1,0)))</f>
        <v>1.7457305546765181E-2</v>
      </c>
      <c r="AN374">
        <f>PRODUCT(INDEX(Overzicht!$B$2:$E$35,MATCH(demand!AN$1,Overzicht!$B$2:$B$35,0),4),INDEX(Verdeelsleutels_percentage!$A:$AB,MATCH(demand!$C374,Verdeelsleutels_percentage!$C:$C,0),MATCH(INDEX(Overzicht!$B$1:$F$35,MATCH(demand!AN$1,Overzicht!$B:$B,0),5),Verdeelsleutels_percentage!$1:$1,0)))</f>
        <v>8.7286527733825905E-3</v>
      </c>
      <c r="AO374">
        <f>PRODUCT(INDEX(Overzicht!$B$2:$E$35,MATCH(demand!AO$1,Overzicht!$B$2:$B$35,0),4),INDEX(Verdeelsleutels_percentage!$A:$AB,MATCH(demand!$C374,Verdeelsleutels_percentage!$C:$C,0),MATCH(INDEX(Overzicht!$B$1:$F$35,MATCH(demand!AO$1,Overzicht!$B:$B,0),5),Verdeelsleutels_percentage!$1:$1,0)))</f>
        <v>3.0550284706839067E-2</v>
      </c>
    </row>
    <row r="375" spans="2:41">
      <c r="B375" t="str">
        <f>INDEX('ETLocal datasets'!B:C,MATCH(C375,'ETLocal datasets'!C:C,0),1)</f>
        <v>GM1924</v>
      </c>
      <c r="C375" t="str">
        <f>'ETLocal datasets'!C358</f>
        <v>Goeree-Overflakkee</v>
      </c>
      <c r="D375">
        <f t="shared" si="26"/>
        <v>0.19652252767204298</v>
      </c>
      <c r="E375">
        <f t="shared" si="27"/>
        <v>0.12401112898175776</v>
      </c>
      <c r="F375">
        <f t="shared" si="28"/>
        <v>3.0141799958720444E-2</v>
      </c>
      <c r="G375">
        <f t="shared" si="29"/>
        <v>6.2005988486510628E-2</v>
      </c>
      <c r="H375">
        <f>PRODUCT(INDEX(Overzicht!$B$2:$E$35,MATCH(demand!H$1,Overzicht!$B$2:$B$35,0),4),INDEX(Verdeelsleutels_percentage!$A:$AB,MATCH(demand!$C375,Verdeelsleutels_percentage!$C:$C,0),MATCH(INDEX(Overzicht!$B$1:$F$35,MATCH(demand!H$1,Overzicht!$B:$B,0),5),Verdeelsleutels_percentage!$1:$1,0)))</f>
        <v>3.0141799958720444E-2</v>
      </c>
      <c r="I375">
        <f>PRODUCT(INDEX(Overzicht!$B$2:$E$35,MATCH(demand!I$1,Overzicht!$B$2:$B$35,0),4),INDEX(Verdeelsleutels_percentage!$A:$AB,MATCH(demand!$C375,Verdeelsleutels_percentage!$C:$C,0),MATCH(INDEX(Overzicht!$B$1:$F$35,MATCH(demand!I$1,Overzicht!$B:$B,0),5),Verdeelsleutels_percentage!$1:$1,0)))</f>
        <v>4.7947428986389908E-2</v>
      </c>
      <c r="J375">
        <f>PRODUCT(INDEX(Overzicht!$B$2:$E$35,MATCH(demand!J$1,Overzicht!$B$2:$B$35,0),4),INDEX(Verdeelsleutels_percentage!$A:$AB,MATCH(demand!$C375,Verdeelsleutels_percentage!$C:$C,0),MATCH(INDEX(Overzicht!$B$1:$F$35,MATCH(demand!J$1,Overzicht!$B:$B,0),5),Verdeelsleutels_percentage!$1:$1,0)))</f>
        <v>6.889554276278958E-3</v>
      </c>
      <c r="K375">
        <f>PRODUCT(INDEX(Overzicht!$B$2:$E$35,MATCH(demand!K$1,Overzicht!$B$2:$B$35,0),4),INDEX(Verdeelsleutels_percentage!$A:$AB,MATCH(demand!$C375,Verdeelsleutels_percentage!$C:$C,0),MATCH(INDEX(Overzicht!$B$1:$F$35,MATCH(demand!K$1,Overzicht!$B:$B,0),5),Verdeelsleutels_percentage!$1:$1,0)))</f>
        <v>5.5938667150788228E-3</v>
      </c>
      <c r="L375">
        <f>PRODUCT(INDEX(Overzicht!$B$2:$E$35,MATCH(demand!L$1,Overzicht!$B$2:$B$35,0),4),INDEX(Verdeelsleutels_percentage!$A:$AB,MATCH(demand!$C375,Verdeelsleutels_percentage!$C:$C,0),MATCH(INDEX(Overzicht!$B$1:$F$35,MATCH(demand!L$1,Overzicht!$B:$B,0),5),Verdeelsleutels_percentage!$1:$1,0)))</f>
        <v>1.0334331414418437E-2</v>
      </c>
      <c r="M375">
        <f>PRODUCT(INDEX(Overzicht!$B$2:$E$35,MATCH(demand!M$1,Overzicht!$B$2:$B$35,0),4),INDEX(Verdeelsleutels_percentage!$A:$AB,MATCH(demand!$C375,Verdeelsleutels_percentage!$C:$C,0),MATCH(INDEX(Overzicht!$B$1:$F$35,MATCH(demand!M$1,Overzicht!$B:$B,0),5),Verdeelsleutels_percentage!$1:$1,0)))</f>
        <v>5.6512677550887326E-3</v>
      </c>
      <c r="N375">
        <f>PRODUCT(INDEX(Overzicht!$B$2:$E$35,MATCH(demand!N$1,Overzicht!$B$2:$B$35,0),4),INDEX(Verdeelsleutels_percentage!$A:$AB,MATCH(demand!$C375,Verdeelsleutels_percentage!$C:$C,0),MATCH(INDEX(Overzicht!$B$1:$F$35,MATCH(demand!N$1,Overzicht!$B:$B,0),5),Verdeelsleutels_percentage!$1:$1,0)))</f>
        <v>8.8191325946158482E-3</v>
      </c>
      <c r="O375">
        <f>PRODUCT(INDEX(Overzicht!$B$2:$E$35,MATCH(demand!O$1,Overzicht!$B$2:$B$35,0),4),INDEX(Verdeelsleutels_percentage!$A:$AB,MATCH(demand!$C375,Verdeelsleutels_percentage!$C:$C,0),MATCH(INDEX(Overzicht!$B$1:$F$35,MATCH(demand!O$1,Overzicht!$B:$B,0),5),Verdeelsleutels_percentage!$1:$1,0)))</f>
        <v>0</v>
      </c>
      <c r="P375">
        <f>PRODUCT(INDEX(Overzicht!$B$2:$E$35,MATCH(demand!P$1,Overzicht!$B$2:$B$35,0),4),INDEX(Verdeelsleutels_percentage!$A:$AB,MATCH(demand!$C375,Verdeelsleutels_percentage!$C:$C,0),MATCH(INDEX(Overzicht!$B$1:$F$35,MATCH(demand!P$1,Overzicht!$B:$B,0),5),Verdeelsleutels_percentage!$1:$1,0)))</f>
        <v>0.11498935618727163</v>
      </c>
      <c r="Q375">
        <f>PRODUCT(INDEX(Overzicht!$B$2:$E$35,MATCH(demand!Q$1,Overzicht!$B$2:$B$35,0),4),INDEX(Verdeelsleutels_percentage!$A:$AB,MATCH(demand!$C375,Verdeelsleutels_percentage!$C:$C,0),MATCH(INDEX(Overzicht!$B$1:$F$35,MATCH(demand!Q$1,Overzicht!$B:$B,0),5),Verdeelsleutels_percentage!$1:$1,0)))</f>
        <v>1.022668212885158E-2</v>
      </c>
      <c r="R375">
        <f>PRODUCT(INDEX(Overzicht!$B$2:$E$35,MATCH(demand!R$1,Overzicht!$B$2:$B$35,0),4),INDEX(Verdeelsleutels_percentage!$A:$AB,MATCH(demand!$C375,Verdeelsleutels_percentage!$C:$C,0),MATCH(INDEX(Overzicht!$B$1:$F$35,MATCH(demand!R$1,Overzicht!$B:$B,0),5),Verdeelsleutels_percentage!$1:$1,0)))</f>
        <v>1.8300378546365983E-3</v>
      </c>
      <c r="S375">
        <f>PRODUCT(INDEX(Overzicht!$B$2:$E$35,MATCH(demand!S$1,Overzicht!$B$2:$B$35,0),4),INDEX(Verdeelsleutels_percentage!$A:$AB,MATCH(demand!$C375,Verdeelsleutels_percentage!$C:$C,0),MATCH(INDEX(Overzicht!$B$1:$F$35,MATCH(demand!S$1,Overzicht!$B:$B,0),5),Verdeelsleutels_percentage!$1:$1,0)))</f>
        <v>1.4066173314069541E-2</v>
      </c>
      <c r="T375">
        <f>PRODUCT(INDEX(Overzicht!$B$2:$E$35,MATCH(demand!T$1,Overzicht!$B$2:$B$35,0),4),INDEX(Verdeelsleutels_percentage!$A:$AB,MATCH(demand!$C375,Verdeelsleutels_percentage!$C:$C,0),MATCH(INDEX(Overzicht!$B$1:$F$35,MATCH(demand!T$1,Overzicht!$B:$B,0),5),Verdeelsleutels_percentage!$1:$1,0)))</f>
        <v>1.1482590460464931E-2</v>
      </c>
      <c r="U375">
        <f>PRODUCT(INDEX(Overzicht!$B$2:$E$35,MATCH(demand!U$1,Overzicht!$B$2:$B$35,0),4),INDEX(Verdeelsleutels_percentage!$A:$AB,MATCH(demand!$C375,Verdeelsleutels_percentage!$C:$C,0),MATCH(INDEX(Overzicht!$B$1:$F$35,MATCH(demand!U$1,Overzicht!$B:$B,0),5),Verdeelsleutels_percentage!$1:$1,0)))</f>
        <v>3.5883095188952913E-2</v>
      </c>
      <c r="V375">
        <f>PRODUCT(INDEX(Overzicht!$B$2:$E$35,MATCH(demand!V$1,Overzicht!$B$2:$B$35,0),4),INDEX(Verdeelsleutels_percentage!$A:$AB,MATCH(demand!$C375,Verdeelsleutels_percentage!$C:$C,0),MATCH(INDEX(Overzicht!$B$1:$F$35,MATCH(demand!V$1,Overzicht!$B:$B,0),5),Verdeelsleutels_percentage!$1:$1,0)))</f>
        <v>3.1577123766278561E-3</v>
      </c>
      <c r="W375">
        <f>PRODUCT(INDEX(Overzicht!$B$2:$E$35,MATCH(demand!W$1,Overzicht!$B$2:$B$35,0),4),INDEX(Verdeelsleutels_percentage!$A:$AB,MATCH(demand!$C375,Verdeelsleutels_percentage!$C:$C,0),MATCH(INDEX(Overzicht!$B$1:$F$35,MATCH(demand!W$1,Overzicht!$B:$B,0),5),Verdeelsleutels_percentage!$1:$1,0)))</f>
        <v>3.4447771381394793E-2</v>
      </c>
      <c r="X375">
        <f>PRODUCT(INDEX(Overzicht!$B$2:$E$35,MATCH(demand!X$1,Overzicht!$B$2:$B$35,0),4),INDEX(Verdeelsleutels_percentage!$A:$AB,MATCH(demand!$C375,Verdeelsleutels_percentage!$C:$C,0),MATCH(INDEX(Overzicht!$B$1:$F$35,MATCH(demand!X$1,Overzicht!$B:$B,0),5),Verdeelsleutels_percentage!$1:$1,0)))</f>
        <v>5.3670114572039731E-3</v>
      </c>
      <c r="Y375">
        <f>PRODUCT(INDEX(Overzicht!$B$2:$E$35,MATCH(demand!Y$1,Overzicht!$B$2:$B$35,0),4),INDEX(Verdeelsleutels_percentage!$A:$AB,MATCH(demand!$C375,Verdeelsleutels_percentage!$C:$C,0),MATCH(INDEX(Overzicht!$B$1:$F$35,MATCH(demand!Y$1,Overzicht!$B:$B,0),5),Verdeelsleutels_percentage!$1:$1,0)))</f>
        <v>6.9908134669637621E-6</v>
      </c>
      <c r="Z375">
        <f>PRODUCT(INDEX(Overzicht!$B$2:$E$35,MATCH(demand!Z$1,Overzicht!$B$2:$B$35,0),4),INDEX(Verdeelsleutels_percentage!$A:$AB,MATCH(demand!$C375,Verdeelsleutels_percentage!$C:$C,0),MATCH(INDEX(Overzicht!$B$1:$F$35,MATCH(demand!Z$1,Overzicht!$B:$B,0),5),Verdeelsleutels_percentage!$1:$1,0)))</f>
        <v>0</v>
      </c>
      <c r="AA375">
        <f>PRODUCT(INDEX(Overzicht!$B$2:$E$35,MATCH(demand!AA$1,Overzicht!$B$2:$B$35,0),4),INDEX(Verdeelsleutels_percentage!$A:$AB,MATCH(demand!$C375,Verdeelsleutels_percentage!$C:$C,0),MATCH(INDEX(Overzicht!$B$1:$F$35,MATCH(demand!AA$1,Overzicht!$B:$B,0),5),Verdeelsleutels_percentage!$1:$1,0)))</f>
        <v>1.6352780039681315E-4</v>
      </c>
      <c r="AB375">
        <f>PRODUCT(INDEX(Overzicht!$B$2:$E$35,MATCH(demand!AB$1,Overzicht!$B$2:$B$35,0),4),INDEX(Verdeelsleutels_percentage!$A:$AB,MATCH(demand!$C375,Verdeelsleutels_percentage!$C:$C,0),MATCH(INDEX(Overzicht!$B$1:$F$35,MATCH(demand!AB$1,Overzicht!$B:$B,0),5),Verdeelsleutels_percentage!$1:$1,0)))</f>
        <v>1.8454189811161054E-2</v>
      </c>
      <c r="AC375">
        <f>PRODUCT(INDEX(Overzicht!$B$2:$E$35,MATCH(demand!AC$1,Overzicht!$B$2:$B$35,0),4),INDEX(Verdeelsleutels_percentage!$A:$AB,MATCH(demand!$C375,Verdeelsleutels_percentage!$C:$C,0),MATCH(INDEX(Overzicht!$B$1:$F$35,MATCH(demand!AC$1,Overzicht!$B:$B,0),5),Verdeelsleutels_percentage!$1:$1,0)))</f>
        <v>1.2684723632881822E-3</v>
      </c>
      <c r="AD375">
        <f>PRODUCT(INDEX(Overzicht!$B$2:$E$35,MATCH(demand!AD$1,Overzicht!$B$2:$B$35,0),4),INDEX(Verdeelsleutels_percentage!$A:$AB,MATCH(demand!$C375,Verdeelsleutels_percentage!$C:$C,0),MATCH(INDEX(Overzicht!$B$1:$F$35,MATCH(demand!AD$1,Overzicht!$B:$B,0),5),Verdeelsleutels_percentage!$1:$1,0)))</f>
        <v>0</v>
      </c>
      <c r="AE375">
        <f>PRODUCT(INDEX(Overzicht!$B$2:$E$35,MATCH(demand!AE$1,Overzicht!$B$2:$B$35,0),4),INDEX(Verdeelsleutels_percentage!$A:$AB,MATCH(demand!$C375,Verdeelsleutels_percentage!$C:$C,0),MATCH(INDEX(Overzicht!$B$1:$F$35,MATCH(demand!AE$1,Overzicht!$B:$B,0),5),Verdeelsleutels_percentage!$1:$1,0)))</f>
        <v>0</v>
      </c>
      <c r="AF375">
        <f>PRODUCT(INDEX(Overzicht!$B$2:$E$35,MATCH(demand!AF$1,Overzicht!$B$2:$B$35,0),4),INDEX(Verdeelsleutels_percentage!$A:$AB,MATCH(demand!$C375,Verdeelsleutels_percentage!$C:$C,0),MATCH(INDEX(Overzicht!$B$1:$F$35,MATCH(demand!AF$1,Overzicht!$B:$B,0),5),Verdeelsleutels_percentage!$1:$1,0)))</f>
        <v>0</v>
      </c>
      <c r="AG375">
        <f>PRODUCT(INDEX(Overzicht!$B$2:$E$35,MATCH(demand!AG$1,Overzicht!$B$2:$B$35,0),4),INDEX(Verdeelsleutels_percentage!$A:$AB,MATCH(demand!$C375,Verdeelsleutels_percentage!$C:$C,0),MATCH(INDEX(Overzicht!$B$1:$F$35,MATCH(demand!AG$1,Overzicht!$B:$B,0),5),Verdeelsleutels_percentage!$1:$1,0)))</f>
        <v>0</v>
      </c>
      <c r="AH375">
        <f>PRODUCT(INDEX(Overzicht!$B$2:$E$35,MATCH(demand!AH$1,Overzicht!$B$2:$B$35,0),4),INDEX(Verdeelsleutels_percentage!$A:$AB,MATCH(demand!$C375,Verdeelsleutels_percentage!$C:$C,0),MATCH(INDEX(Overzicht!$B$1:$F$35,MATCH(demand!AH$1,Overzicht!$B:$B,0),5),Verdeelsleutels_percentage!$1:$1,0)))</f>
        <v>2.1258614051585709E-3</v>
      </c>
      <c r="AI375">
        <f>PRODUCT(INDEX(Overzicht!$B$2:$E$35,MATCH(demand!AI$1,Overzicht!$B$2:$B$35,0),4),INDEX(Verdeelsleutels_percentage!$A:$AB,MATCH(demand!$C375,Verdeelsleutels_percentage!$C:$C,0),MATCH(INDEX(Overzicht!$B$1:$F$35,MATCH(demand!AI$1,Overzicht!$B:$B,0),5),Verdeelsleutels_percentage!$1:$1,0)))</f>
        <v>3.2705560079362631E-4</v>
      </c>
      <c r="AJ375">
        <f>PRODUCT(INDEX(Overzicht!$B$2:$E$35,MATCH(demand!AJ$1,Overzicht!$B$2:$B$35,0),4),INDEX(Verdeelsleutels_percentage!$A:$AB,MATCH(demand!$C375,Verdeelsleutels_percentage!$C:$C,0),MATCH(INDEX(Overzicht!$B$1:$F$35,MATCH(demand!AJ$1,Overzicht!$B:$B,0),5),Verdeelsleutels_percentage!$1:$1,0)))</f>
        <v>0</v>
      </c>
      <c r="AK375">
        <f>PRODUCT(INDEX(Overzicht!$B$2:$E$35,MATCH(demand!AK$1,Overzicht!$B$2:$B$35,0),4),INDEX(Verdeelsleutels_percentage!$A:$AB,MATCH(demand!$C375,Verdeelsleutels_percentage!$C:$C,0),MATCH(INDEX(Overzicht!$B$1:$F$35,MATCH(demand!AK$1,Overzicht!$B:$B,0),5),Verdeelsleutels_percentage!$1:$1,0)))</f>
        <v>4.4782102795813233E-4</v>
      </c>
      <c r="AL375">
        <f>PRODUCT(INDEX(Overzicht!$B$2:$E$35,MATCH(demand!AL$1,Overzicht!$B$2:$B$35,0),4),INDEX(Verdeelsleutels_percentage!$A:$AB,MATCH(demand!$C375,Verdeelsleutels_percentage!$C:$C,0),MATCH(INDEX(Overzicht!$B$1:$F$35,MATCH(demand!AL$1,Overzicht!$B:$B,0),5),Verdeelsleutels_percentage!$1:$1,0)))</f>
        <v>5.7412952302324655E-3</v>
      </c>
      <c r="AM375">
        <f>PRODUCT(INDEX(Overzicht!$B$2:$E$35,MATCH(demand!AM$1,Overzicht!$B$2:$B$35,0),4),INDEX(Verdeelsleutels_percentage!$A:$AB,MATCH(demand!$C375,Verdeelsleutels_percentage!$C:$C,0),MATCH(INDEX(Overzicht!$B$1:$F$35,MATCH(demand!AM$1,Overzicht!$B:$B,0),5),Verdeelsleutels_percentage!$1:$1,0)))</f>
        <v>1.1482590460464931E-2</v>
      </c>
      <c r="AN375">
        <f>PRODUCT(INDEX(Overzicht!$B$2:$E$35,MATCH(demand!AN$1,Overzicht!$B$2:$B$35,0),4),INDEX(Verdeelsleutels_percentage!$A:$AB,MATCH(demand!$C375,Verdeelsleutels_percentage!$C:$C,0),MATCH(INDEX(Overzicht!$B$1:$F$35,MATCH(demand!AN$1,Overzicht!$B:$B,0),5),Verdeelsleutels_percentage!$1:$1,0)))</f>
        <v>5.7412952302324655E-3</v>
      </c>
      <c r="AO375">
        <f>PRODUCT(INDEX(Overzicht!$B$2:$E$35,MATCH(demand!AO$1,Overzicht!$B$2:$B$35,0),4),INDEX(Verdeelsleutels_percentage!$A:$AB,MATCH(demand!$C375,Verdeelsleutels_percentage!$C:$C,0),MATCH(INDEX(Overzicht!$B$1:$F$35,MATCH(demand!AO$1,Overzicht!$B:$B,0),5),Verdeelsleutels_percentage!$1:$1,0)))</f>
        <v>2.0094533305813629E-2</v>
      </c>
    </row>
    <row r="376" spans="2:41">
      <c r="B376" t="str">
        <f>INDEX('ETLocal datasets'!B:C,MATCH(C376,'ETLocal datasets'!C:C,0),1)</f>
        <v>GM1926</v>
      </c>
      <c r="C376" t="str">
        <f>'ETLocal datasets'!C359</f>
        <v>Pijnacker-Nootdorp</v>
      </c>
      <c r="D376">
        <f t="shared" si="26"/>
        <v>2.3914082348500586E-2</v>
      </c>
      <c r="E376">
        <f t="shared" si="27"/>
        <v>0.11052390765240253</v>
      </c>
      <c r="F376">
        <f t="shared" si="28"/>
        <v>3.3009496554337554E-2</v>
      </c>
      <c r="G376">
        <f t="shared" si="29"/>
        <v>6.7905250054637267E-2</v>
      </c>
      <c r="H376">
        <f>PRODUCT(INDEX(Overzicht!$B$2:$E$35,MATCH(demand!H$1,Overzicht!$B$2:$B$35,0),4),INDEX(Verdeelsleutels_percentage!$A:$AB,MATCH(demand!$C376,Verdeelsleutels_percentage!$C:$C,0),MATCH(INDEX(Overzicht!$B$1:$F$35,MATCH(demand!H$1,Overzicht!$B:$B,0),5),Verdeelsleutels_percentage!$1:$1,0)))</f>
        <v>3.3009496554337554E-2</v>
      </c>
      <c r="I376">
        <f>PRODUCT(INDEX(Overzicht!$B$2:$E$35,MATCH(demand!I$1,Overzicht!$B$2:$B$35,0),4),INDEX(Verdeelsleutels_percentage!$A:$AB,MATCH(demand!$C376,Verdeelsleutels_percentage!$C:$C,0),MATCH(INDEX(Overzicht!$B$1:$F$35,MATCH(demand!I$1,Overzicht!$B:$B,0),5),Verdeelsleutels_percentage!$1:$1,0)))</f>
        <v>1.5500531853606973E-3</v>
      </c>
      <c r="J376">
        <f>PRODUCT(INDEX(Overzicht!$B$2:$E$35,MATCH(demand!J$1,Overzicht!$B$2:$B$35,0),4),INDEX(Verdeelsleutels_percentage!$A:$AB,MATCH(demand!$C376,Verdeelsleutels_percentage!$C:$C,0),MATCH(INDEX(Overzicht!$B$1:$F$35,MATCH(demand!J$1,Overzicht!$B:$B,0),5),Verdeelsleutels_percentage!$1:$1,0)))</f>
        <v>7.5450277838485834E-3</v>
      </c>
      <c r="K376">
        <f>PRODUCT(INDEX(Overzicht!$B$2:$E$35,MATCH(demand!K$1,Overzicht!$B$2:$B$35,0),4),INDEX(Verdeelsleutels_percentage!$A:$AB,MATCH(demand!$C376,Verdeelsleutels_percentage!$C:$C,0),MATCH(INDEX(Overzicht!$B$1:$F$35,MATCH(demand!K$1,Overzicht!$B:$B,0),5),Verdeelsleutels_percentage!$1:$1,0)))</f>
        <v>1.8083953829208134E-4</v>
      </c>
      <c r="L376">
        <f>PRODUCT(INDEX(Overzicht!$B$2:$E$35,MATCH(demand!L$1,Overzicht!$B$2:$B$35,0),4),INDEX(Verdeelsleutels_percentage!$A:$AB,MATCH(demand!$C376,Verdeelsleutels_percentage!$C:$C,0),MATCH(INDEX(Overzicht!$B$1:$F$35,MATCH(demand!L$1,Overzicht!$B:$B,0),5),Verdeelsleutels_percentage!$1:$1,0)))</f>
        <v>1.1317541675772876E-2</v>
      </c>
      <c r="M376">
        <f>PRODUCT(INDEX(Overzicht!$B$2:$E$35,MATCH(demand!M$1,Overzicht!$B$2:$B$35,0),4),INDEX(Verdeelsleutels_percentage!$A:$AB,MATCH(demand!$C376,Verdeelsleutels_percentage!$C:$C,0),MATCH(INDEX(Overzicht!$B$1:$F$35,MATCH(demand!M$1,Overzicht!$B:$B,0),5),Verdeelsleutels_percentage!$1:$1,0)))</f>
        <v>6.9658440583162849E-4</v>
      </c>
      <c r="N376">
        <f>PRODUCT(INDEX(Overzicht!$B$2:$E$35,MATCH(demand!N$1,Overzicht!$B$2:$B$35,0),4),INDEX(Verdeelsleutels_percentage!$A:$AB,MATCH(demand!$C376,Verdeelsleutels_percentage!$C:$C,0),MATCH(INDEX(Overzicht!$B$1:$F$35,MATCH(demand!N$1,Overzicht!$B:$B,0),5),Verdeelsleutels_percentage!$1:$1,0)))</f>
        <v>7.5894529549655541E-4</v>
      </c>
      <c r="O376">
        <f>PRODUCT(INDEX(Overzicht!$B$2:$E$35,MATCH(demand!O$1,Overzicht!$B$2:$B$35,0),4),INDEX(Verdeelsleutels_percentage!$A:$AB,MATCH(demand!$C376,Verdeelsleutels_percentage!$C:$C,0),MATCH(INDEX(Overzicht!$B$1:$F$35,MATCH(demand!O$1,Overzicht!$B:$B,0),5),Verdeelsleutels_percentage!$1:$1,0)))</f>
        <v>0</v>
      </c>
      <c r="P376">
        <f>PRODUCT(INDEX(Overzicht!$B$2:$E$35,MATCH(demand!P$1,Overzicht!$B$2:$B$35,0),4),INDEX(Verdeelsleutels_percentage!$A:$AB,MATCH(demand!$C376,Verdeelsleutels_percentage!$C:$C,0),MATCH(INDEX(Overzicht!$B$1:$F$35,MATCH(demand!P$1,Overzicht!$B:$B,0),5),Verdeelsleutels_percentage!$1:$1,0)))</f>
        <v>1.9823956656901164E-6</v>
      </c>
      <c r="Q376">
        <f>PRODUCT(INDEX(Overzicht!$B$2:$E$35,MATCH(demand!Q$1,Overzicht!$B$2:$B$35,0),4),INDEX(Verdeelsleutels_percentage!$A:$AB,MATCH(demand!$C376,Verdeelsleutels_percentage!$C:$C,0),MATCH(INDEX(Overzicht!$B$1:$F$35,MATCH(demand!Q$1,Overzicht!$B:$B,0),5),Verdeelsleutels_percentage!$1:$1,0)))</f>
        <v>1.1199650616650242E-2</v>
      </c>
      <c r="R376">
        <f>PRODUCT(INDEX(Overzicht!$B$2:$E$35,MATCH(demand!R$1,Overzicht!$B$2:$B$35,0),4),INDEX(Verdeelsleutels_percentage!$A:$AB,MATCH(demand!$C376,Verdeelsleutels_percentage!$C:$C,0),MATCH(INDEX(Overzicht!$B$1:$F$35,MATCH(demand!R$1,Overzicht!$B:$B,0),5),Verdeelsleutels_percentage!$1:$1,0)))</f>
        <v>2.0041480050847801E-3</v>
      </c>
      <c r="S376">
        <f>PRODUCT(INDEX(Overzicht!$B$2:$E$35,MATCH(demand!S$1,Overzicht!$B$2:$B$35,0),4),INDEX(Verdeelsleutels_percentage!$A:$AB,MATCH(demand!$C376,Verdeelsleutels_percentage!$C:$C,0),MATCH(INDEX(Overzicht!$B$1:$F$35,MATCH(demand!S$1,Overzicht!$B:$B,0),5),Verdeelsleutels_percentage!$1:$1,0)))</f>
        <v>1.5404431725357527E-2</v>
      </c>
      <c r="T376">
        <f>PRODUCT(INDEX(Overzicht!$B$2:$E$35,MATCH(demand!T$1,Overzicht!$B$2:$B$35,0),4),INDEX(Verdeelsleutels_percentage!$A:$AB,MATCH(demand!$C376,Verdeelsleutels_percentage!$C:$C,0),MATCH(INDEX(Overzicht!$B$1:$F$35,MATCH(demand!T$1,Overzicht!$B:$B,0),5),Verdeelsleutels_percentage!$1:$1,0)))</f>
        <v>1.2575046306414307E-2</v>
      </c>
      <c r="U376">
        <f>PRODUCT(INDEX(Overzicht!$B$2:$E$35,MATCH(demand!U$1,Overzicht!$B$2:$B$35,0),4),INDEX(Verdeelsleutels_percentage!$A:$AB,MATCH(demand!$C376,Verdeelsleutels_percentage!$C:$C,0),MATCH(INDEX(Overzicht!$B$1:$F$35,MATCH(demand!U$1,Overzicht!$B:$B,0),5),Verdeelsleutels_percentage!$1:$1,0)))</f>
        <v>3.9297019707544706E-2</v>
      </c>
      <c r="V376">
        <f>PRODUCT(INDEX(Overzicht!$B$2:$E$35,MATCH(demand!V$1,Overzicht!$B$2:$B$35,0),4),INDEX(Verdeelsleutels_percentage!$A:$AB,MATCH(demand!$C376,Verdeelsleutels_percentage!$C:$C,0),MATCH(INDEX(Overzicht!$B$1:$F$35,MATCH(demand!V$1,Overzicht!$B:$B,0),5),Verdeelsleutels_percentage!$1:$1,0)))</f>
        <v>3.4581377342639344E-3</v>
      </c>
      <c r="W376">
        <f>PRODUCT(INDEX(Overzicht!$B$2:$E$35,MATCH(demand!W$1,Overzicht!$B$2:$B$35,0),4),INDEX(Verdeelsleutels_percentage!$A:$AB,MATCH(demand!$C376,Verdeelsleutels_percentage!$C:$C,0),MATCH(INDEX(Overzicht!$B$1:$F$35,MATCH(demand!W$1,Overzicht!$B:$B,0),5),Verdeelsleutels_percentage!$1:$1,0)))</f>
        <v>3.7725138919242923E-2</v>
      </c>
      <c r="X376">
        <f>PRODUCT(INDEX(Overzicht!$B$2:$E$35,MATCH(demand!X$1,Overzicht!$B$2:$B$35,0),4),INDEX(Verdeelsleutels_percentage!$A:$AB,MATCH(demand!$C376,Verdeelsleutels_percentage!$C:$C,0),MATCH(INDEX(Overzicht!$B$1:$F$35,MATCH(demand!X$1,Overzicht!$B:$B,0),5),Verdeelsleutels_percentage!$1:$1,0)))</f>
        <v>1.6089899493070001E-3</v>
      </c>
      <c r="Y376">
        <f>PRODUCT(INDEX(Overzicht!$B$2:$E$35,MATCH(demand!Y$1,Overzicht!$B$2:$B$35,0),4),INDEX(Verdeelsleutels_percentage!$A:$AB,MATCH(demand!$C376,Verdeelsleutels_percentage!$C:$C,0),MATCH(INDEX(Overzicht!$B$1:$F$35,MATCH(demand!Y$1,Overzicht!$B:$B,0),5),Verdeelsleutels_percentage!$1:$1,0)))</f>
        <v>8.4876160222365606E-7</v>
      </c>
      <c r="Z376">
        <f>PRODUCT(INDEX(Overzicht!$B$2:$E$35,MATCH(demand!Z$1,Overzicht!$B$2:$B$35,0),4),INDEX(Verdeelsleutels_percentage!$A:$AB,MATCH(demand!$C376,Verdeelsleutels_percentage!$C:$C,0),MATCH(INDEX(Overzicht!$B$1:$F$35,MATCH(demand!Z$1,Overzicht!$B:$B,0),5),Verdeelsleutels_percentage!$1:$1,0)))</f>
        <v>0</v>
      </c>
      <c r="AA376">
        <f>PRODUCT(INDEX(Overzicht!$B$2:$E$35,MATCH(demand!AA$1,Overzicht!$B$2:$B$35,0),4),INDEX(Verdeelsleutels_percentage!$A:$AB,MATCH(demand!$C376,Verdeelsleutels_percentage!$C:$C,0),MATCH(INDEX(Overzicht!$B$1:$F$35,MATCH(demand!AA$1,Overzicht!$B:$B,0),5),Verdeelsleutels_percentage!$1:$1,0)))</f>
        <v>1.9854072566635233E-5</v>
      </c>
      <c r="AB376">
        <f>PRODUCT(INDEX(Overzicht!$B$2:$E$35,MATCH(demand!AB$1,Overzicht!$B$2:$B$35,0),4),INDEX(Verdeelsleutels_percentage!$A:$AB,MATCH(demand!$C376,Verdeelsleutels_percentage!$C:$C,0),MATCH(INDEX(Overzicht!$B$1:$F$35,MATCH(demand!AB$1,Overzicht!$B:$B,0),5),Verdeelsleutels_percentage!$1:$1,0)))</f>
        <v>8.5766449593340181E-3</v>
      </c>
      <c r="AC376">
        <f>PRODUCT(INDEX(Overzicht!$B$2:$E$35,MATCH(demand!AC$1,Overzicht!$B$2:$B$35,0),4),INDEX(Verdeelsleutels_percentage!$A:$AB,MATCH(demand!$C376,Verdeelsleutels_percentage!$C:$C,0),MATCH(INDEX(Overzicht!$B$1:$F$35,MATCH(demand!AC$1,Overzicht!$B:$B,0),5),Verdeelsleutels_percentage!$1:$1,0)))</f>
        <v>4.7769347440062545E-4</v>
      </c>
      <c r="AD376">
        <f>PRODUCT(INDEX(Overzicht!$B$2:$E$35,MATCH(demand!AD$1,Overzicht!$B$2:$B$35,0),4),INDEX(Verdeelsleutels_percentage!$A:$AB,MATCH(demand!$C376,Verdeelsleutels_percentage!$C:$C,0),MATCH(INDEX(Overzicht!$B$1:$F$35,MATCH(demand!AD$1,Overzicht!$B:$B,0),5),Verdeelsleutels_percentage!$1:$1,0)))</f>
        <v>0</v>
      </c>
      <c r="AE376">
        <f>PRODUCT(INDEX(Overzicht!$B$2:$E$35,MATCH(demand!AE$1,Overzicht!$B$2:$B$35,0),4),INDEX(Verdeelsleutels_percentage!$A:$AB,MATCH(demand!$C376,Verdeelsleutels_percentage!$C:$C,0),MATCH(INDEX(Overzicht!$B$1:$F$35,MATCH(demand!AE$1,Overzicht!$B:$B,0),5),Verdeelsleutels_percentage!$1:$1,0)))</f>
        <v>0</v>
      </c>
      <c r="AF376">
        <f>PRODUCT(INDEX(Overzicht!$B$2:$E$35,MATCH(demand!AF$1,Overzicht!$B$2:$B$35,0),4),INDEX(Verdeelsleutels_percentage!$A:$AB,MATCH(demand!$C376,Verdeelsleutels_percentage!$C:$C,0),MATCH(INDEX(Overzicht!$B$1:$F$35,MATCH(demand!AF$1,Overzicht!$B:$B,0),5),Verdeelsleutels_percentage!$1:$1,0)))</f>
        <v>0</v>
      </c>
      <c r="AG376">
        <f>PRODUCT(INDEX(Overzicht!$B$2:$E$35,MATCH(demand!AG$1,Overzicht!$B$2:$B$35,0),4),INDEX(Verdeelsleutels_percentage!$A:$AB,MATCH(demand!$C376,Verdeelsleutels_percentage!$C:$C,0),MATCH(INDEX(Overzicht!$B$1:$F$35,MATCH(demand!AG$1,Overzicht!$B:$B,0),5),Verdeelsleutels_percentage!$1:$1,0)))</f>
        <v>0</v>
      </c>
      <c r="AH376">
        <f>PRODUCT(INDEX(Overzicht!$B$2:$E$35,MATCH(demand!AH$1,Overzicht!$B$2:$B$35,0),4),INDEX(Verdeelsleutels_percentage!$A:$AB,MATCH(demand!$C376,Verdeelsleutels_percentage!$C:$C,0),MATCH(INDEX(Overzicht!$B$1:$F$35,MATCH(demand!AH$1,Overzicht!$B:$B,0),5),Verdeelsleutels_percentage!$1:$1,0)))</f>
        <v>2.5810294336625801E-4</v>
      </c>
      <c r="AI376">
        <f>PRODUCT(INDEX(Overzicht!$B$2:$E$35,MATCH(demand!AI$1,Overzicht!$B$2:$B$35,0),4),INDEX(Verdeelsleutels_percentage!$A:$AB,MATCH(demand!$C376,Verdeelsleutels_percentage!$C:$C,0),MATCH(INDEX(Overzicht!$B$1:$F$35,MATCH(demand!AI$1,Overzicht!$B:$B,0),5),Verdeelsleutels_percentage!$1:$1,0)))</f>
        <v>3.9708145133270466E-5</v>
      </c>
      <c r="AJ376">
        <f>PRODUCT(INDEX(Overzicht!$B$2:$E$35,MATCH(demand!AJ$1,Overzicht!$B$2:$B$35,0),4),INDEX(Verdeelsleutels_percentage!$A:$AB,MATCH(demand!$C376,Verdeelsleutels_percentage!$C:$C,0),MATCH(INDEX(Overzicht!$B$1:$F$35,MATCH(demand!AJ$1,Overzicht!$B:$B,0),5),Verdeelsleutels_percentage!$1:$1,0)))</f>
        <v>0</v>
      </c>
      <c r="AK376">
        <f>PRODUCT(INDEX(Overzicht!$B$2:$E$35,MATCH(demand!AK$1,Overzicht!$B$2:$B$35,0),4),INDEX(Verdeelsleutels_percentage!$A:$AB,MATCH(demand!$C376,Verdeelsleutels_percentage!$C:$C,0),MATCH(INDEX(Overzicht!$B$1:$F$35,MATCH(demand!AK$1,Overzicht!$B:$B,0),5),Verdeelsleutels_percentage!$1:$1,0)))</f>
        <v>4.9042680595015793E-4</v>
      </c>
      <c r="AL376">
        <f>PRODUCT(INDEX(Overzicht!$B$2:$E$35,MATCH(demand!AL$1,Overzicht!$B$2:$B$35,0),4),INDEX(Verdeelsleutels_percentage!$A:$AB,MATCH(demand!$C376,Verdeelsleutels_percentage!$C:$C,0),MATCH(INDEX(Overzicht!$B$1:$F$35,MATCH(demand!AL$1,Overzicht!$B:$B,0),5),Verdeelsleutels_percentage!$1:$1,0)))</f>
        <v>6.2875231532071533E-3</v>
      </c>
      <c r="AM376">
        <f>PRODUCT(INDEX(Overzicht!$B$2:$E$35,MATCH(demand!AM$1,Overzicht!$B$2:$B$35,0),4),INDEX(Verdeelsleutels_percentage!$A:$AB,MATCH(demand!$C376,Verdeelsleutels_percentage!$C:$C,0),MATCH(INDEX(Overzicht!$B$1:$F$35,MATCH(demand!AM$1,Overzicht!$B:$B,0),5),Verdeelsleutels_percentage!$1:$1,0)))</f>
        <v>1.2575046306414307E-2</v>
      </c>
      <c r="AN376">
        <f>PRODUCT(INDEX(Overzicht!$B$2:$E$35,MATCH(demand!AN$1,Overzicht!$B$2:$B$35,0),4),INDEX(Verdeelsleutels_percentage!$A:$AB,MATCH(demand!$C376,Verdeelsleutels_percentage!$C:$C,0),MATCH(INDEX(Overzicht!$B$1:$F$35,MATCH(demand!AN$1,Overzicht!$B:$B,0),5),Verdeelsleutels_percentage!$1:$1,0)))</f>
        <v>6.2875231532071533E-3</v>
      </c>
      <c r="AO376">
        <f>PRODUCT(INDEX(Overzicht!$B$2:$E$35,MATCH(demand!AO$1,Overzicht!$B$2:$B$35,0),4),INDEX(Verdeelsleutels_percentage!$A:$AB,MATCH(demand!$C376,Verdeelsleutels_percentage!$C:$C,0),MATCH(INDEX(Overzicht!$B$1:$F$35,MATCH(demand!AO$1,Overzicht!$B:$B,0),5),Verdeelsleutels_percentage!$1:$1,0)))</f>
        <v>2.2006331036225037E-2</v>
      </c>
    </row>
    <row r="377" spans="2:41">
      <c r="B377" t="str">
        <f>INDEX('ETLocal datasets'!B:C,MATCH(C377,'ETLocal datasets'!C:C,0),1)</f>
        <v>GM1927</v>
      </c>
      <c r="C377" t="str">
        <f>'ETLocal datasets'!C360</f>
        <v>Molenwaard</v>
      </c>
      <c r="D377">
        <f t="shared" si="26"/>
        <v>3.8093486618643368E-2</v>
      </c>
      <c r="E377">
        <f t="shared" si="27"/>
        <v>8.6961654605404434E-2</v>
      </c>
      <c r="F377">
        <f t="shared" si="28"/>
        <v>1.7812527286081032E-2</v>
      </c>
      <c r="G377">
        <f t="shared" si="29"/>
        <v>3.6642913274223837E-2</v>
      </c>
      <c r="H377">
        <f>PRODUCT(INDEX(Overzicht!$B$2:$E$35,MATCH(demand!H$1,Overzicht!$B$2:$B$35,0),4),INDEX(Verdeelsleutels_percentage!$A:$AB,MATCH(demand!$C377,Verdeelsleutels_percentage!$C:$C,0),MATCH(INDEX(Overzicht!$B$1:$F$35,MATCH(demand!H$1,Overzicht!$B:$B,0),5),Verdeelsleutels_percentage!$1:$1,0)))</f>
        <v>1.7812527286081032E-2</v>
      </c>
      <c r="I377">
        <f>PRODUCT(INDEX(Overzicht!$B$2:$E$35,MATCH(demand!I$1,Overzicht!$B$2:$B$35,0),4),INDEX(Verdeelsleutels_percentage!$A:$AB,MATCH(demand!$C377,Verdeelsleutels_percentage!$C:$C,0),MATCH(INDEX(Overzicht!$B$1:$F$35,MATCH(demand!I$1,Overzicht!$B:$B,0),5),Verdeelsleutels_percentage!$1:$1,0)))</f>
        <v>3.3072846320652944E-3</v>
      </c>
      <c r="J377">
        <f>PRODUCT(INDEX(Overzicht!$B$2:$E$35,MATCH(demand!J$1,Overzicht!$B$2:$B$35,0),4),INDEX(Verdeelsleutels_percentage!$A:$AB,MATCH(demand!$C377,Verdeelsleutels_percentage!$C:$C,0),MATCH(INDEX(Overzicht!$B$1:$F$35,MATCH(demand!J$1,Overzicht!$B:$B,0),5),Verdeelsleutels_percentage!$1:$1,0)))</f>
        <v>4.071434808247093E-3</v>
      </c>
      <c r="K377">
        <f>PRODUCT(INDEX(Overzicht!$B$2:$E$35,MATCH(demand!K$1,Overzicht!$B$2:$B$35,0),4),INDEX(Verdeelsleutels_percentage!$A:$AB,MATCH(demand!$C377,Verdeelsleutels_percentage!$C:$C,0),MATCH(INDEX(Overzicht!$B$1:$F$35,MATCH(demand!K$1,Overzicht!$B:$B,0),5),Verdeelsleutels_percentage!$1:$1,0)))</f>
        <v>3.8584987374095102E-4</v>
      </c>
      <c r="L377">
        <f>PRODUCT(INDEX(Overzicht!$B$2:$E$35,MATCH(demand!L$1,Overzicht!$B$2:$B$35,0),4),INDEX(Verdeelsleutels_percentage!$A:$AB,MATCH(demand!$C377,Verdeelsleutels_percentage!$C:$C,0),MATCH(INDEX(Overzicht!$B$1:$F$35,MATCH(demand!L$1,Overzicht!$B:$B,0),5),Verdeelsleutels_percentage!$1:$1,0)))</f>
        <v>6.1071522123706395E-3</v>
      </c>
      <c r="M377">
        <f>PRODUCT(INDEX(Overzicht!$B$2:$E$35,MATCH(demand!M$1,Overzicht!$B$2:$B$35,0),4),INDEX(Verdeelsleutels_percentage!$A:$AB,MATCH(demand!$C377,Verdeelsleutels_percentage!$C:$C,0),MATCH(INDEX(Overzicht!$B$1:$F$35,MATCH(demand!M$1,Overzicht!$B:$B,0),5),Verdeelsleutels_percentage!$1:$1,0)))</f>
        <v>2.1659178784163097E-2</v>
      </c>
      <c r="N377">
        <f>PRODUCT(INDEX(Overzicht!$B$2:$E$35,MATCH(demand!N$1,Overzicht!$B$2:$B$35,0),4),INDEX(Verdeelsleutels_percentage!$A:$AB,MATCH(demand!$C377,Verdeelsleutels_percentage!$C:$C,0),MATCH(INDEX(Overzicht!$B$1:$F$35,MATCH(demand!N$1,Overzicht!$B:$B,0),5),Verdeelsleutels_percentage!$1:$1,0)))</f>
        <v>2.5298581134449282E-2</v>
      </c>
      <c r="O377">
        <f>PRODUCT(INDEX(Overzicht!$B$2:$E$35,MATCH(demand!O$1,Overzicht!$B$2:$B$35,0),4),INDEX(Verdeelsleutels_percentage!$A:$AB,MATCH(demand!$C377,Verdeelsleutels_percentage!$C:$C,0),MATCH(INDEX(Overzicht!$B$1:$F$35,MATCH(demand!O$1,Overzicht!$B:$B,0),5),Verdeelsleutels_percentage!$1:$1,0)))</f>
        <v>0</v>
      </c>
      <c r="P377">
        <f>PRODUCT(INDEX(Overzicht!$B$2:$E$35,MATCH(demand!P$1,Overzicht!$B$2:$B$35,0),4),INDEX(Verdeelsleutels_percentage!$A:$AB,MATCH(demand!$C377,Verdeelsleutels_percentage!$C:$C,0),MATCH(INDEX(Overzicht!$B$1:$F$35,MATCH(demand!P$1,Overzicht!$B:$B,0),5),Verdeelsleutels_percentage!$1:$1,0)))</f>
        <v>0</v>
      </c>
      <c r="Q377">
        <f>PRODUCT(INDEX(Overzicht!$B$2:$E$35,MATCH(demand!Q$1,Overzicht!$B$2:$B$35,0),4),INDEX(Verdeelsleutels_percentage!$A:$AB,MATCH(demand!$C377,Verdeelsleutels_percentage!$C:$C,0),MATCH(INDEX(Overzicht!$B$1:$F$35,MATCH(demand!Q$1,Overzicht!$B:$B,0),5),Verdeelsleutels_percentage!$1:$1,0)))</f>
        <v>6.0435360434917783E-3</v>
      </c>
      <c r="R377">
        <f>PRODUCT(INDEX(Overzicht!$B$2:$E$35,MATCH(demand!R$1,Overzicht!$B$2:$B$35,0),4),INDEX(Verdeelsleutels_percentage!$A:$AB,MATCH(demand!$C377,Verdeelsleutels_percentage!$C:$C,0),MATCH(INDEX(Overzicht!$B$1:$F$35,MATCH(demand!R$1,Overzicht!$B:$B,0),5),Verdeelsleutels_percentage!$1:$1,0)))</f>
        <v>1.0814748709406339E-3</v>
      </c>
      <c r="S377">
        <f>PRODUCT(INDEX(Overzicht!$B$2:$E$35,MATCH(demand!S$1,Overzicht!$B$2:$B$35,0),4),INDEX(Verdeelsleutels_percentage!$A:$AB,MATCH(demand!$C377,Verdeelsleutels_percentage!$C:$C,0),MATCH(INDEX(Overzicht!$B$1:$F$35,MATCH(demand!S$1,Overzicht!$B:$B,0),5),Verdeelsleutels_percentage!$1:$1,0)))</f>
        <v>8.3125127335044822E-3</v>
      </c>
      <c r="T377">
        <f>PRODUCT(INDEX(Overzicht!$B$2:$E$35,MATCH(demand!T$1,Overzicht!$B$2:$B$35,0),4),INDEX(Verdeelsleutels_percentage!$A:$AB,MATCH(demand!$C377,Verdeelsleutels_percentage!$C:$C,0),MATCH(INDEX(Overzicht!$B$1:$F$35,MATCH(demand!T$1,Overzicht!$B:$B,0),5),Verdeelsleutels_percentage!$1:$1,0)))</f>
        <v>6.7857246804118214E-3</v>
      </c>
      <c r="U377">
        <f>PRODUCT(INDEX(Overzicht!$B$2:$E$35,MATCH(demand!U$1,Overzicht!$B$2:$B$35,0),4),INDEX(Verdeelsleutels_percentage!$A:$AB,MATCH(demand!$C377,Verdeelsleutels_percentage!$C:$C,0),MATCH(INDEX(Overzicht!$B$1:$F$35,MATCH(demand!U$1,Overzicht!$B:$B,0),5),Verdeelsleutels_percentage!$1:$1,0)))</f>
        <v>2.1205389626286941E-2</v>
      </c>
      <c r="V377">
        <f>PRODUCT(INDEX(Overzicht!$B$2:$E$35,MATCH(demand!V$1,Overzicht!$B$2:$B$35,0),4),INDEX(Verdeelsleutels_percentage!$A:$AB,MATCH(demand!$C377,Verdeelsleutels_percentage!$C:$C,0),MATCH(INDEX(Overzicht!$B$1:$F$35,MATCH(demand!V$1,Overzicht!$B:$B,0),5),Verdeelsleutels_percentage!$1:$1,0)))</f>
        <v>1.866074287113251E-3</v>
      </c>
      <c r="W377">
        <f>PRODUCT(INDEX(Overzicht!$B$2:$E$35,MATCH(demand!W$1,Overzicht!$B$2:$B$35,0),4),INDEX(Verdeelsleutels_percentage!$A:$AB,MATCH(demand!$C377,Verdeelsleutels_percentage!$C:$C,0),MATCH(INDEX(Overzicht!$B$1:$F$35,MATCH(demand!W$1,Overzicht!$B:$B,0),5),Verdeelsleutels_percentage!$1:$1,0)))</f>
        <v>2.0357174041235465E-2</v>
      </c>
      <c r="X377">
        <f>PRODUCT(INDEX(Overzicht!$B$2:$E$35,MATCH(demand!X$1,Overzicht!$B$2:$B$35,0),4),INDEX(Verdeelsleutels_percentage!$A:$AB,MATCH(demand!$C377,Verdeelsleutels_percentage!$C:$C,0),MATCH(INDEX(Overzicht!$B$1:$F$35,MATCH(demand!X$1,Overzicht!$B:$B,0),5),Verdeelsleutels_percentage!$1:$1,0)))</f>
        <v>8.4068332991473025E-4</v>
      </c>
      <c r="Y377">
        <f>PRODUCT(INDEX(Overzicht!$B$2:$E$35,MATCH(demand!Y$1,Overzicht!$B$2:$B$35,0),4),INDEX(Verdeelsleutels_percentage!$A:$AB,MATCH(demand!$C377,Verdeelsleutels_percentage!$C:$C,0),MATCH(INDEX(Overzicht!$B$1:$F$35,MATCH(demand!Y$1,Overzicht!$B:$B,0),5),Verdeelsleutels_percentage!$1:$1,0)))</f>
        <v>4.0113543831218919E-6</v>
      </c>
      <c r="Z377">
        <f>PRODUCT(INDEX(Overzicht!$B$2:$E$35,MATCH(demand!Z$1,Overzicht!$B$2:$B$35,0),4),INDEX(Verdeelsleutels_percentage!$A:$AB,MATCH(demand!$C377,Verdeelsleutels_percentage!$C:$C,0),MATCH(INDEX(Overzicht!$B$1:$F$35,MATCH(demand!Z$1,Overzicht!$B:$B,0),5),Verdeelsleutels_percentage!$1:$1,0)))</f>
        <v>0</v>
      </c>
      <c r="AA377">
        <f>PRODUCT(INDEX(Overzicht!$B$2:$E$35,MATCH(demand!AA$1,Overzicht!$B$2:$B$35,0),4),INDEX(Verdeelsleutels_percentage!$A:$AB,MATCH(demand!$C377,Verdeelsleutels_percentage!$C:$C,0),MATCH(INDEX(Overzicht!$B$1:$F$35,MATCH(demand!AA$1,Overzicht!$B:$B,0),5),Verdeelsleutels_percentage!$1:$1,0)))</f>
        <v>9.3832851067178759E-5</v>
      </c>
      <c r="AB377">
        <f>PRODUCT(INDEX(Overzicht!$B$2:$E$35,MATCH(demand!AB$1,Overzicht!$B$2:$B$35,0),4),INDEX(Verdeelsleutels_percentage!$A:$AB,MATCH(demand!$C377,Verdeelsleutels_percentage!$C:$C,0),MATCH(INDEX(Overzicht!$B$1:$F$35,MATCH(demand!AB$1,Overzicht!$B:$B,0),5),Verdeelsleutels_percentage!$1:$1,0)))</f>
        <v>6.8346551126766027E-3</v>
      </c>
      <c r="AC377">
        <f>PRODUCT(INDEX(Overzicht!$B$2:$E$35,MATCH(demand!AC$1,Overzicht!$B$2:$B$35,0),4),INDEX(Verdeelsleutels_percentage!$A:$AB,MATCH(demand!$C377,Verdeelsleutels_percentage!$C:$C,0),MATCH(INDEX(Overzicht!$B$1:$F$35,MATCH(demand!AC$1,Overzicht!$B:$B,0),5),Verdeelsleutels_percentage!$1:$1,0)))</f>
        <v>3.2490054212119617E-4</v>
      </c>
      <c r="AD377">
        <f>PRODUCT(INDEX(Overzicht!$B$2:$E$35,MATCH(demand!AD$1,Overzicht!$B$2:$B$35,0),4),INDEX(Verdeelsleutels_percentage!$A:$AB,MATCH(demand!$C377,Verdeelsleutels_percentage!$C:$C,0),MATCH(INDEX(Overzicht!$B$1:$F$35,MATCH(demand!AD$1,Overzicht!$B:$B,0),5),Verdeelsleutels_percentage!$1:$1,0)))</f>
        <v>0</v>
      </c>
      <c r="AE377">
        <f>PRODUCT(INDEX(Overzicht!$B$2:$E$35,MATCH(demand!AE$1,Overzicht!$B$2:$B$35,0),4),INDEX(Verdeelsleutels_percentage!$A:$AB,MATCH(demand!$C377,Verdeelsleutels_percentage!$C:$C,0),MATCH(INDEX(Overzicht!$B$1:$F$35,MATCH(demand!AE$1,Overzicht!$B:$B,0),5),Verdeelsleutels_percentage!$1:$1,0)))</f>
        <v>0</v>
      </c>
      <c r="AF377">
        <f>PRODUCT(INDEX(Overzicht!$B$2:$E$35,MATCH(demand!AF$1,Overzicht!$B$2:$B$35,0),4),INDEX(Verdeelsleutels_percentage!$A:$AB,MATCH(demand!$C377,Verdeelsleutels_percentage!$C:$C,0),MATCH(INDEX(Overzicht!$B$1:$F$35,MATCH(demand!AF$1,Overzicht!$B:$B,0),5),Verdeelsleutels_percentage!$1:$1,0)))</f>
        <v>0</v>
      </c>
      <c r="AG377">
        <f>PRODUCT(INDEX(Overzicht!$B$2:$E$35,MATCH(demand!AG$1,Overzicht!$B$2:$B$35,0),4),INDEX(Verdeelsleutels_percentage!$A:$AB,MATCH(demand!$C377,Verdeelsleutels_percentage!$C:$C,0),MATCH(INDEX(Overzicht!$B$1:$F$35,MATCH(demand!AG$1,Overzicht!$B:$B,0),5),Verdeelsleutels_percentage!$1:$1,0)))</f>
        <v>0</v>
      </c>
      <c r="AH377">
        <f>PRODUCT(INDEX(Overzicht!$B$2:$E$35,MATCH(demand!AH$1,Overzicht!$B$2:$B$35,0),4),INDEX(Verdeelsleutels_percentage!$A:$AB,MATCH(demand!$C377,Verdeelsleutels_percentage!$C:$C,0),MATCH(INDEX(Overzicht!$B$1:$F$35,MATCH(demand!AH$1,Overzicht!$B:$B,0),5),Verdeelsleutels_percentage!$1:$1,0)))</f>
        <v>1.2198270638733239E-3</v>
      </c>
      <c r="AI377">
        <f>PRODUCT(INDEX(Overzicht!$B$2:$E$35,MATCH(demand!AI$1,Overzicht!$B$2:$B$35,0),4),INDEX(Verdeelsleutels_percentage!$A:$AB,MATCH(demand!$C377,Verdeelsleutels_percentage!$C:$C,0),MATCH(INDEX(Overzicht!$B$1:$F$35,MATCH(demand!AI$1,Overzicht!$B:$B,0),5),Verdeelsleutels_percentage!$1:$1,0)))</f>
        <v>1.8766570213435752E-4</v>
      </c>
      <c r="AJ377">
        <f>PRODUCT(INDEX(Overzicht!$B$2:$E$35,MATCH(demand!AJ$1,Overzicht!$B$2:$B$35,0),4),INDEX(Verdeelsleutels_percentage!$A:$AB,MATCH(demand!$C377,Verdeelsleutels_percentage!$C:$C,0),MATCH(INDEX(Overzicht!$B$1:$F$35,MATCH(demand!AJ$1,Overzicht!$B:$B,0),5),Verdeelsleutels_percentage!$1:$1,0)))</f>
        <v>0</v>
      </c>
      <c r="AK377">
        <f>PRODUCT(INDEX(Overzicht!$B$2:$E$35,MATCH(demand!AK$1,Overzicht!$B$2:$B$35,0),4),INDEX(Verdeelsleutels_percentage!$A:$AB,MATCH(demand!$C377,Verdeelsleutels_percentage!$C:$C,0),MATCH(INDEX(Overzicht!$B$1:$F$35,MATCH(demand!AK$1,Overzicht!$B:$B,0),5),Verdeelsleutels_percentage!$1:$1,0)))</f>
        <v>2.6464326253606104E-4</v>
      </c>
      <c r="AL377">
        <f>PRODUCT(INDEX(Overzicht!$B$2:$E$35,MATCH(demand!AL$1,Overzicht!$B$2:$B$35,0),4),INDEX(Verdeelsleutels_percentage!$A:$AB,MATCH(demand!$C377,Verdeelsleutels_percentage!$C:$C,0),MATCH(INDEX(Overzicht!$B$1:$F$35,MATCH(demand!AL$1,Overzicht!$B:$B,0),5),Verdeelsleutels_percentage!$1:$1,0)))</f>
        <v>3.3928623402059107E-3</v>
      </c>
      <c r="AM377">
        <f>PRODUCT(INDEX(Overzicht!$B$2:$E$35,MATCH(demand!AM$1,Overzicht!$B$2:$B$35,0),4),INDEX(Verdeelsleutels_percentage!$A:$AB,MATCH(demand!$C377,Verdeelsleutels_percentage!$C:$C,0),MATCH(INDEX(Overzicht!$B$1:$F$35,MATCH(demand!AM$1,Overzicht!$B:$B,0),5),Verdeelsleutels_percentage!$1:$1,0)))</f>
        <v>6.7857246804118214E-3</v>
      </c>
      <c r="AN377">
        <f>PRODUCT(INDEX(Overzicht!$B$2:$E$35,MATCH(demand!AN$1,Overzicht!$B$2:$B$35,0),4),INDEX(Verdeelsleutels_percentage!$A:$AB,MATCH(demand!$C377,Verdeelsleutels_percentage!$C:$C,0),MATCH(INDEX(Overzicht!$B$1:$F$35,MATCH(demand!AN$1,Overzicht!$B:$B,0),5),Verdeelsleutels_percentage!$1:$1,0)))</f>
        <v>3.3928623402059107E-3</v>
      </c>
      <c r="AO377">
        <f>PRODUCT(INDEX(Overzicht!$B$2:$E$35,MATCH(demand!AO$1,Overzicht!$B$2:$B$35,0),4),INDEX(Verdeelsleutels_percentage!$A:$AB,MATCH(demand!$C377,Verdeelsleutels_percentage!$C:$C,0),MATCH(INDEX(Overzicht!$B$1:$F$35,MATCH(demand!AO$1,Overzicht!$B:$B,0),5),Verdeelsleutels_percentage!$1:$1,0)))</f>
        <v>1.1875018190720687E-2</v>
      </c>
    </row>
    <row r="378" spans="2:41">
      <c r="B378" t="str">
        <f>INDEX('ETLocal datasets'!B:C,MATCH(C378,'ETLocal datasets'!C:C,0),1)</f>
        <v>GM1930</v>
      </c>
      <c r="C378" t="str">
        <f>'ETLocal datasets'!C361</f>
        <v>Nissewaard</v>
      </c>
      <c r="D378">
        <f t="shared" si="26"/>
        <v>5.3475544948256633E-2</v>
      </c>
      <c r="E378">
        <f t="shared" si="27"/>
        <v>0.18880954522612775</v>
      </c>
      <c r="F378">
        <f t="shared" si="28"/>
        <v>5.1519505978505124E-2</v>
      </c>
      <c r="G378">
        <f t="shared" si="29"/>
        <v>0.10598298372721054</v>
      </c>
      <c r="H378">
        <f>PRODUCT(INDEX(Overzicht!$B$2:$E$35,MATCH(demand!H$1,Overzicht!$B$2:$B$35,0),4),INDEX(Verdeelsleutels_percentage!$A:$AB,MATCH(demand!$C378,Verdeelsleutels_percentage!$C:$C,0),MATCH(INDEX(Overzicht!$B$1:$F$35,MATCH(demand!H$1,Overzicht!$B:$B,0),5),Verdeelsleutels_percentage!$1:$1,0)))</f>
        <v>5.1519505978505124E-2</v>
      </c>
      <c r="I378">
        <f>PRODUCT(INDEX(Overzicht!$B$2:$E$35,MATCH(demand!I$1,Overzicht!$B$2:$B$35,0),4),INDEX(Verdeelsleutels_percentage!$A:$AB,MATCH(demand!$C378,Verdeelsleutels_percentage!$C:$C,0),MATCH(INDEX(Overzicht!$B$1:$F$35,MATCH(demand!I$1,Overzicht!$B:$B,0),5),Verdeelsleutels_percentage!$1:$1,0)))</f>
        <v>8.0025175747069858E-3</v>
      </c>
      <c r="J378">
        <f>PRODUCT(INDEX(Overzicht!$B$2:$E$35,MATCH(demand!J$1,Overzicht!$B$2:$B$35,0),4),INDEX(Verdeelsleutels_percentage!$A:$AB,MATCH(demand!$C378,Verdeelsleutels_percentage!$C:$C,0),MATCH(INDEX(Overzicht!$B$1:$F$35,MATCH(demand!J$1,Overzicht!$B:$B,0),5),Verdeelsleutels_percentage!$1:$1,0)))</f>
        <v>1.1775887080801172E-2</v>
      </c>
      <c r="K378">
        <f>PRODUCT(INDEX(Overzicht!$B$2:$E$35,MATCH(demand!K$1,Overzicht!$B$2:$B$35,0),4),INDEX(Verdeelsleutels_percentage!$A:$AB,MATCH(demand!$C378,Verdeelsleutels_percentage!$C:$C,0),MATCH(INDEX(Overzicht!$B$1:$F$35,MATCH(demand!K$1,Overzicht!$B:$B,0),5),Verdeelsleutels_percentage!$1:$1,0)))</f>
        <v>9.3362705038248163E-4</v>
      </c>
      <c r="L378">
        <f>PRODUCT(INDEX(Overzicht!$B$2:$E$35,MATCH(demand!L$1,Overzicht!$B$2:$B$35,0),4),INDEX(Verdeelsleutels_percentage!$A:$AB,MATCH(demand!$C378,Verdeelsleutels_percentage!$C:$C,0),MATCH(INDEX(Overzicht!$B$1:$F$35,MATCH(demand!L$1,Overzicht!$B:$B,0),5),Verdeelsleutels_percentage!$1:$1,0)))</f>
        <v>1.7663830621201759E-2</v>
      </c>
      <c r="M378">
        <f>PRODUCT(INDEX(Overzicht!$B$2:$E$35,MATCH(demand!M$1,Overzicht!$B$2:$B$35,0),4),INDEX(Verdeelsleutels_percentage!$A:$AB,MATCH(demand!$C378,Verdeelsleutels_percentage!$C:$C,0),MATCH(INDEX(Overzicht!$B$1:$F$35,MATCH(demand!M$1,Overzicht!$B:$B,0),5),Verdeelsleutels_percentage!$1:$1,0)))</f>
        <v>2.5189979975868354E-3</v>
      </c>
      <c r="N378">
        <f>PRODUCT(INDEX(Overzicht!$B$2:$E$35,MATCH(demand!N$1,Overzicht!$B$2:$B$35,0),4),INDEX(Verdeelsleutels_percentage!$A:$AB,MATCH(demand!$C378,Verdeelsleutels_percentage!$C:$C,0),MATCH(INDEX(Overzicht!$B$1:$F$35,MATCH(demand!N$1,Overzicht!$B:$B,0),5),Verdeelsleutels_percentage!$1:$1,0)))</f>
        <v>2.7437706314884761E-3</v>
      </c>
      <c r="O378">
        <f>PRODUCT(INDEX(Overzicht!$B$2:$E$35,MATCH(demand!O$1,Overzicht!$B$2:$B$35,0),4),INDEX(Verdeelsleutels_percentage!$A:$AB,MATCH(demand!$C378,Verdeelsleutels_percentage!$C:$C,0),MATCH(INDEX(Overzicht!$B$1:$F$35,MATCH(demand!O$1,Overzicht!$B:$B,0),5),Verdeelsleutels_percentage!$1:$1,0)))</f>
        <v>0</v>
      </c>
      <c r="P378">
        <f>PRODUCT(INDEX(Overzicht!$B$2:$E$35,MATCH(demand!P$1,Overzicht!$B$2:$B$35,0),4),INDEX(Verdeelsleutels_percentage!$A:$AB,MATCH(demand!$C378,Verdeelsleutels_percentage!$C:$C,0),MATCH(INDEX(Overzicht!$B$1:$F$35,MATCH(demand!P$1,Overzicht!$B:$B,0),5),Verdeelsleutels_percentage!$1:$1,0)))</f>
        <v>7.9285914649276212E-3</v>
      </c>
      <c r="Q378">
        <f>PRODUCT(INDEX(Overzicht!$B$2:$E$35,MATCH(demand!Q$1,Overzicht!$B$2:$B$35,0),4),INDEX(Verdeelsleutels_percentage!$A:$AB,MATCH(demand!$C378,Verdeelsleutels_percentage!$C:$C,0),MATCH(INDEX(Overzicht!$B$1:$F$35,MATCH(demand!Q$1,Overzicht!$B:$B,0),5),Verdeelsleutels_percentage!$1:$1,0)))</f>
        <v>1.7479832385564237E-2</v>
      </c>
      <c r="R378">
        <f>PRODUCT(INDEX(Overzicht!$B$2:$E$35,MATCH(demand!R$1,Overzicht!$B$2:$B$35,0),4),INDEX(Verdeelsleutels_percentage!$A:$AB,MATCH(demand!$C378,Verdeelsleutels_percentage!$C:$C,0),MATCH(INDEX(Overzicht!$B$1:$F$35,MATCH(demand!R$1,Overzicht!$B:$B,0),5),Verdeelsleutels_percentage!$1:$1,0)))</f>
        <v>3.127970005837811E-3</v>
      </c>
      <c r="S378">
        <f>PRODUCT(INDEX(Overzicht!$B$2:$E$35,MATCH(demand!S$1,Overzicht!$B$2:$B$35,0),4),INDEX(Verdeelsleutels_percentage!$A:$AB,MATCH(demand!$C378,Verdeelsleutels_percentage!$C:$C,0),MATCH(INDEX(Overzicht!$B$1:$F$35,MATCH(demand!S$1,Overzicht!$B:$B,0),5),Verdeelsleutels_percentage!$1:$1,0)))</f>
        <v>2.4042436123302393E-2</v>
      </c>
      <c r="T378">
        <f>PRODUCT(INDEX(Overzicht!$B$2:$E$35,MATCH(demand!T$1,Overzicht!$B$2:$B$35,0),4),INDEX(Verdeelsleutels_percentage!$A:$AB,MATCH(demand!$C378,Verdeelsleutels_percentage!$C:$C,0),MATCH(INDEX(Overzicht!$B$1:$F$35,MATCH(demand!T$1,Overzicht!$B:$B,0),5),Verdeelsleutels_percentage!$1:$1,0)))</f>
        <v>1.9626478468001952E-2</v>
      </c>
      <c r="U378">
        <f>PRODUCT(INDEX(Overzicht!$B$2:$E$35,MATCH(demand!U$1,Overzicht!$B$2:$B$35,0),4),INDEX(Verdeelsleutels_percentage!$A:$AB,MATCH(demand!$C378,Verdeelsleutels_percentage!$C:$C,0),MATCH(INDEX(Overzicht!$B$1:$F$35,MATCH(demand!U$1,Overzicht!$B:$B,0),5),Verdeelsleutels_percentage!$1:$1,0)))</f>
        <v>6.1332745212506104E-2</v>
      </c>
      <c r="V378">
        <f>PRODUCT(INDEX(Overzicht!$B$2:$E$35,MATCH(demand!V$1,Overzicht!$B$2:$B$35,0),4),INDEX(Verdeelsleutels_percentage!$A:$AB,MATCH(demand!$C378,Verdeelsleutels_percentage!$C:$C,0),MATCH(INDEX(Overzicht!$B$1:$F$35,MATCH(demand!V$1,Overzicht!$B:$B,0),5),Verdeelsleutels_percentage!$1:$1,0)))</f>
        <v>5.3972815787005374E-3</v>
      </c>
      <c r="W378">
        <f>PRODUCT(INDEX(Overzicht!$B$2:$E$35,MATCH(demand!W$1,Overzicht!$B$2:$B$35,0),4),INDEX(Verdeelsleutels_percentage!$A:$AB,MATCH(demand!$C378,Verdeelsleutels_percentage!$C:$C,0),MATCH(INDEX(Overzicht!$B$1:$F$35,MATCH(demand!W$1,Overzicht!$B:$B,0),5),Verdeelsleutels_percentage!$1:$1,0)))</f>
        <v>5.8879435404005857E-2</v>
      </c>
      <c r="X378">
        <f>PRODUCT(INDEX(Overzicht!$B$2:$E$35,MATCH(demand!X$1,Overzicht!$B$2:$B$35,0),4),INDEX(Verdeelsleutels_percentage!$A:$AB,MATCH(demand!$C378,Verdeelsleutels_percentage!$C:$C,0),MATCH(INDEX(Overzicht!$B$1:$F$35,MATCH(demand!X$1,Overzicht!$B:$B,0),5),Verdeelsleutels_percentage!$1:$1,0)))</f>
        <v>9.4646467606294125E-4</v>
      </c>
      <c r="Y378">
        <f>PRODUCT(INDEX(Overzicht!$B$2:$E$35,MATCH(demand!Y$1,Overzicht!$B$2:$B$35,0),4),INDEX(Verdeelsleutels_percentage!$A:$AB,MATCH(demand!$C378,Verdeelsleutels_percentage!$C:$C,0),MATCH(INDEX(Overzicht!$B$1:$F$35,MATCH(demand!Y$1,Overzicht!$B:$B,0),5),Verdeelsleutels_percentage!$1:$1,0)))</f>
        <v>2.1043170534409927E-6</v>
      </c>
      <c r="Z378">
        <f>PRODUCT(INDEX(Overzicht!$B$2:$E$35,MATCH(demand!Z$1,Overzicht!$B$2:$B$35,0),4),INDEX(Verdeelsleutels_percentage!$A:$AB,MATCH(demand!$C378,Verdeelsleutels_percentage!$C:$C,0),MATCH(INDEX(Overzicht!$B$1:$F$35,MATCH(demand!Z$1,Overzicht!$B:$B,0),5),Verdeelsleutels_percentage!$1:$1,0)))</f>
        <v>0</v>
      </c>
      <c r="AA378">
        <f>PRODUCT(INDEX(Overzicht!$B$2:$E$35,MATCH(demand!AA$1,Overzicht!$B$2:$B$35,0),4),INDEX(Verdeelsleutels_percentage!$A:$AB,MATCH(demand!$C378,Verdeelsleutels_percentage!$C:$C,0),MATCH(INDEX(Overzicht!$B$1:$F$35,MATCH(demand!AA$1,Overzicht!$B:$B,0),5),Verdeelsleutels_percentage!$1:$1,0)))</f>
        <v>4.922379072376591E-5</v>
      </c>
      <c r="AB378">
        <f>PRODUCT(INDEX(Overzicht!$B$2:$E$35,MATCH(demand!AB$1,Overzicht!$B$2:$B$35,0),4),INDEX(Verdeelsleutels_percentage!$A:$AB,MATCH(demand!$C378,Verdeelsleutels_percentage!$C:$C,0),MATCH(INDEX(Overzicht!$B$1:$F$35,MATCH(demand!AB$1,Overzicht!$B:$B,0),5),Verdeelsleutels_percentage!$1:$1,0)))</f>
        <v>2.9645583633584157E-2</v>
      </c>
      <c r="AC378">
        <f>PRODUCT(INDEX(Overzicht!$B$2:$E$35,MATCH(demand!AC$1,Overzicht!$B$2:$B$35,0),4),INDEX(Verdeelsleutels_percentage!$A:$AB,MATCH(demand!$C378,Verdeelsleutels_percentage!$C:$C,0),MATCH(INDEX(Overzicht!$B$1:$F$35,MATCH(demand!AC$1,Overzicht!$B:$B,0),5),Verdeelsleutels_percentage!$1:$1,0)))</f>
        <v>1.0682121090405383E-3</v>
      </c>
      <c r="AD378">
        <f>PRODUCT(INDEX(Overzicht!$B$2:$E$35,MATCH(demand!AD$1,Overzicht!$B$2:$B$35,0),4),INDEX(Verdeelsleutels_percentage!$A:$AB,MATCH(demand!$C378,Verdeelsleutels_percentage!$C:$C,0),MATCH(INDEX(Overzicht!$B$1:$F$35,MATCH(demand!AD$1,Overzicht!$B:$B,0),5),Verdeelsleutels_percentage!$1:$1,0)))</f>
        <v>0</v>
      </c>
      <c r="AE378">
        <f>PRODUCT(INDEX(Overzicht!$B$2:$E$35,MATCH(demand!AE$1,Overzicht!$B$2:$B$35,0),4),INDEX(Verdeelsleutels_percentage!$A:$AB,MATCH(demand!$C378,Verdeelsleutels_percentage!$C:$C,0),MATCH(INDEX(Overzicht!$B$1:$F$35,MATCH(demand!AE$1,Overzicht!$B:$B,0),5),Verdeelsleutels_percentage!$1:$1,0)))</f>
        <v>0</v>
      </c>
      <c r="AF378">
        <f>PRODUCT(INDEX(Overzicht!$B$2:$E$35,MATCH(demand!AF$1,Overzicht!$B$2:$B$35,0),4),INDEX(Verdeelsleutels_percentage!$A:$AB,MATCH(demand!$C378,Verdeelsleutels_percentage!$C:$C,0),MATCH(INDEX(Overzicht!$B$1:$F$35,MATCH(demand!AF$1,Overzicht!$B:$B,0),5),Verdeelsleutels_percentage!$1:$1,0)))</f>
        <v>0</v>
      </c>
      <c r="AG378">
        <f>PRODUCT(INDEX(Overzicht!$B$2:$E$35,MATCH(demand!AG$1,Overzicht!$B$2:$B$35,0),4),INDEX(Verdeelsleutels_percentage!$A:$AB,MATCH(demand!$C378,Verdeelsleutels_percentage!$C:$C,0),MATCH(INDEX(Overzicht!$B$1:$F$35,MATCH(demand!AG$1,Overzicht!$B:$B,0),5),Verdeelsleutels_percentage!$1:$1,0)))</f>
        <v>0</v>
      </c>
      <c r="AH378">
        <f>PRODUCT(INDEX(Overzicht!$B$2:$E$35,MATCH(demand!AH$1,Overzicht!$B$2:$B$35,0),4),INDEX(Verdeelsleutels_percentage!$A:$AB,MATCH(demand!$C378,Verdeelsleutels_percentage!$C:$C,0),MATCH(INDEX(Overzicht!$B$1:$F$35,MATCH(demand!AH$1,Overzicht!$B:$B,0),5),Verdeelsleutels_percentage!$1:$1,0)))</f>
        <v>6.3990927940895683E-4</v>
      </c>
      <c r="AI378">
        <f>PRODUCT(INDEX(Overzicht!$B$2:$E$35,MATCH(demand!AI$1,Overzicht!$B$2:$B$35,0),4),INDEX(Verdeelsleutels_percentage!$A:$AB,MATCH(demand!$C378,Verdeelsleutels_percentage!$C:$C,0),MATCH(INDEX(Overzicht!$B$1:$F$35,MATCH(demand!AI$1,Overzicht!$B:$B,0),5),Verdeelsleutels_percentage!$1:$1,0)))</f>
        <v>9.844758144753182E-5</v>
      </c>
      <c r="AJ378">
        <f>PRODUCT(INDEX(Overzicht!$B$2:$E$35,MATCH(demand!AJ$1,Overzicht!$B$2:$B$35,0),4),INDEX(Verdeelsleutels_percentage!$A:$AB,MATCH(demand!$C378,Verdeelsleutels_percentage!$C:$C,0),MATCH(INDEX(Overzicht!$B$1:$F$35,MATCH(demand!AJ$1,Overzicht!$B:$B,0),5),Verdeelsleutels_percentage!$1:$1,0)))</f>
        <v>0</v>
      </c>
      <c r="AK378">
        <f>PRODUCT(INDEX(Overzicht!$B$2:$E$35,MATCH(demand!AK$1,Overzicht!$B$2:$B$35,0),4),INDEX(Verdeelsleutels_percentage!$A:$AB,MATCH(demand!$C378,Verdeelsleutels_percentage!$C:$C,0),MATCH(INDEX(Overzicht!$B$1:$F$35,MATCH(demand!AK$1,Overzicht!$B:$B,0),5),Verdeelsleutels_percentage!$1:$1,0)))</f>
        <v>7.6543266025207613E-4</v>
      </c>
      <c r="AL378">
        <f>PRODUCT(INDEX(Overzicht!$B$2:$E$35,MATCH(demand!AL$1,Overzicht!$B$2:$B$35,0),4),INDEX(Verdeelsleutels_percentage!$A:$AB,MATCH(demand!$C378,Verdeelsleutels_percentage!$C:$C,0),MATCH(INDEX(Overzicht!$B$1:$F$35,MATCH(demand!AL$1,Overzicht!$B:$B,0),5),Verdeelsleutels_percentage!$1:$1,0)))</f>
        <v>9.8132392340009762E-3</v>
      </c>
      <c r="AM378">
        <f>PRODUCT(INDEX(Overzicht!$B$2:$E$35,MATCH(demand!AM$1,Overzicht!$B$2:$B$35,0),4),INDEX(Verdeelsleutels_percentage!$A:$AB,MATCH(demand!$C378,Verdeelsleutels_percentage!$C:$C,0),MATCH(INDEX(Overzicht!$B$1:$F$35,MATCH(demand!AM$1,Overzicht!$B:$B,0),5),Verdeelsleutels_percentage!$1:$1,0)))</f>
        <v>1.9626478468001952E-2</v>
      </c>
      <c r="AN378">
        <f>PRODUCT(INDEX(Overzicht!$B$2:$E$35,MATCH(demand!AN$1,Overzicht!$B$2:$B$35,0),4),INDEX(Verdeelsleutels_percentage!$A:$AB,MATCH(demand!$C378,Verdeelsleutels_percentage!$C:$C,0),MATCH(INDEX(Overzicht!$B$1:$F$35,MATCH(demand!AN$1,Overzicht!$B:$B,0),5),Verdeelsleutels_percentage!$1:$1,0)))</f>
        <v>9.8132392340009762E-3</v>
      </c>
      <c r="AO378">
        <f>PRODUCT(INDEX(Overzicht!$B$2:$E$35,MATCH(demand!AO$1,Overzicht!$B$2:$B$35,0),4),INDEX(Verdeelsleutels_percentage!$A:$AB,MATCH(demand!$C378,Verdeelsleutels_percentage!$C:$C,0),MATCH(INDEX(Overzicht!$B$1:$F$35,MATCH(demand!AO$1,Overzicht!$B:$B,0),5),Verdeelsleutels_percentage!$1:$1,0)))</f>
        <v>3.4346337319003419E-2</v>
      </c>
    </row>
    <row r="379" spans="2:41">
      <c r="B379" t="str">
        <f>INDEX('ETLocal datasets'!B:C,MATCH(C379,'ETLocal datasets'!C:C,0),1)</f>
        <v>GM1931</v>
      </c>
      <c r="C379" t="str">
        <f>'ETLocal datasets'!C362</f>
        <v>Krimpenerwaard</v>
      </c>
      <c r="D379">
        <f t="shared" si="26"/>
        <v>4.4762371761841703E-2</v>
      </c>
      <c r="E379">
        <f t="shared" si="27"/>
        <v>0.14082216697549599</v>
      </c>
      <c r="F379">
        <f t="shared" si="28"/>
        <v>3.4052681947277084E-2</v>
      </c>
      <c r="G379">
        <f t="shared" si="29"/>
        <v>7.0051231434398578E-2</v>
      </c>
      <c r="H379">
        <f>PRODUCT(INDEX(Overzicht!$B$2:$E$35,MATCH(demand!H$1,Overzicht!$B$2:$B$35,0),4),INDEX(Verdeelsleutels_percentage!$A:$AB,MATCH(demand!$C379,Verdeelsleutels_percentage!$C:$C,0),MATCH(INDEX(Overzicht!$B$1:$F$35,MATCH(demand!H$1,Overzicht!$B:$B,0),5),Verdeelsleutels_percentage!$1:$1,0)))</f>
        <v>3.4052681947277084E-2</v>
      </c>
      <c r="I379">
        <f>PRODUCT(INDEX(Overzicht!$B$2:$E$35,MATCH(demand!I$1,Overzicht!$B$2:$B$35,0),4),INDEX(Verdeelsleutels_percentage!$A:$AB,MATCH(demand!$C379,Verdeelsleutels_percentage!$C:$C,0),MATCH(INDEX(Overzicht!$B$1:$F$35,MATCH(demand!I$1,Overzicht!$B:$B,0),5),Verdeelsleutels_percentage!$1:$1,0)))</f>
        <v>2.9179873191363288E-3</v>
      </c>
      <c r="J379">
        <f>PRODUCT(INDEX(Overzicht!$B$2:$E$35,MATCH(demand!J$1,Overzicht!$B$2:$B$35,0),4),INDEX(Verdeelsleutels_percentage!$A:$AB,MATCH(demand!$C379,Verdeelsleutels_percentage!$C:$C,0),MATCH(INDEX(Overzicht!$B$1:$F$35,MATCH(demand!J$1,Overzicht!$B:$B,0),5),Verdeelsleutels_percentage!$1:$1,0)))</f>
        <v>7.7834701593776194E-3</v>
      </c>
      <c r="K379">
        <f>PRODUCT(INDEX(Overzicht!$B$2:$E$35,MATCH(demand!K$1,Overzicht!$B$2:$B$35,0),4),INDEX(Verdeelsleutels_percentage!$A:$AB,MATCH(demand!$C379,Verdeelsleutels_percentage!$C:$C,0),MATCH(INDEX(Overzicht!$B$1:$F$35,MATCH(demand!K$1,Overzicht!$B:$B,0),5),Verdeelsleutels_percentage!$1:$1,0)))</f>
        <v>3.4043185389923841E-4</v>
      </c>
      <c r="L379">
        <f>PRODUCT(INDEX(Overzicht!$B$2:$E$35,MATCH(demand!L$1,Overzicht!$B$2:$B$35,0),4),INDEX(Verdeelsleutels_percentage!$A:$AB,MATCH(demand!$C379,Verdeelsleutels_percentage!$C:$C,0),MATCH(INDEX(Overzicht!$B$1:$F$35,MATCH(demand!L$1,Overzicht!$B:$B,0),5),Verdeelsleutels_percentage!$1:$1,0)))</f>
        <v>1.1675205239066429E-2</v>
      </c>
      <c r="M379">
        <f>PRODUCT(INDEX(Overzicht!$B$2:$E$35,MATCH(demand!M$1,Overzicht!$B$2:$B$35,0),4),INDEX(Verdeelsleutels_percentage!$A:$AB,MATCH(demand!$C379,Verdeelsleutels_percentage!$C:$C,0),MATCH(INDEX(Overzicht!$B$1:$F$35,MATCH(demand!M$1,Overzicht!$B:$B,0),5),Verdeelsleutels_percentage!$1:$1,0)))</f>
        <v>1.8173021466165135E-2</v>
      </c>
      <c r="N379">
        <f>PRODUCT(INDEX(Overzicht!$B$2:$E$35,MATCH(demand!N$1,Overzicht!$B$2:$B$35,0),4),INDEX(Verdeelsleutels_percentage!$A:$AB,MATCH(demand!$C379,Verdeelsleutels_percentage!$C:$C,0),MATCH(INDEX(Overzicht!$B$1:$F$35,MATCH(demand!N$1,Overzicht!$B:$B,0),5),Verdeelsleutels_percentage!$1:$1,0)))</f>
        <v>2.6804777180169652E-2</v>
      </c>
      <c r="O379">
        <f>PRODUCT(INDEX(Overzicht!$B$2:$E$35,MATCH(demand!O$1,Overzicht!$B$2:$B$35,0),4),INDEX(Verdeelsleutels_percentage!$A:$AB,MATCH(demand!$C379,Verdeelsleutels_percentage!$C:$C,0),MATCH(INDEX(Overzicht!$B$1:$F$35,MATCH(demand!O$1,Overzicht!$B:$B,0),5),Verdeelsleutels_percentage!$1:$1,0)))</f>
        <v>0</v>
      </c>
      <c r="P379">
        <f>PRODUCT(INDEX(Overzicht!$B$2:$E$35,MATCH(demand!P$1,Overzicht!$B$2:$B$35,0),4),INDEX(Verdeelsleutels_percentage!$A:$AB,MATCH(demand!$C379,Verdeelsleutels_percentage!$C:$C,0),MATCH(INDEX(Overzicht!$B$1:$F$35,MATCH(demand!P$1,Overzicht!$B:$B,0),5),Verdeelsleutels_percentage!$1:$1,0)))</f>
        <v>3.4691924149577041E-6</v>
      </c>
      <c r="Q379">
        <f>PRODUCT(INDEX(Overzicht!$B$2:$E$35,MATCH(demand!Q$1,Overzicht!$B$2:$B$35,0),4),INDEX(Verdeelsleutels_percentage!$A:$AB,MATCH(demand!$C379,Verdeelsleutels_percentage!$C:$C,0),MATCH(INDEX(Overzicht!$B$1:$F$35,MATCH(demand!Q$1,Overzicht!$B:$B,0),5),Verdeelsleutels_percentage!$1:$1,0)))</f>
        <v>1.1553588517826154E-2</v>
      </c>
      <c r="R379">
        <f>PRODUCT(INDEX(Overzicht!$B$2:$E$35,MATCH(demand!R$1,Overzicht!$B$2:$B$35,0),4),INDEX(Verdeelsleutels_percentage!$A:$AB,MATCH(demand!$C379,Verdeelsleutels_percentage!$C:$C,0),MATCH(INDEX(Overzicht!$B$1:$F$35,MATCH(demand!R$1,Overzicht!$B:$B,0),5),Verdeelsleutels_percentage!$1:$1,0)))</f>
        <v>2.06748426108468E-3</v>
      </c>
      <c r="S379">
        <f>PRODUCT(INDEX(Overzicht!$B$2:$E$35,MATCH(demand!S$1,Overzicht!$B$2:$B$35,0),4),INDEX(Verdeelsleutels_percentage!$A:$AB,MATCH(demand!$C379,Verdeelsleutels_percentage!$C:$C,0),MATCH(INDEX(Overzicht!$B$1:$F$35,MATCH(demand!S$1,Overzicht!$B:$B,0),5),Verdeelsleutels_percentage!$1:$1,0)))</f>
        <v>1.5891251575395973E-2</v>
      </c>
      <c r="T379">
        <f>PRODUCT(INDEX(Overzicht!$B$2:$E$35,MATCH(demand!T$1,Overzicht!$B$2:$B$35,0),4),INDEX(Verdeelsleutels_percentage!$A:$AB,MATCH(demand!$C379,Verdeelsleutels_percentage!$C:$C,0),MATCH(INDEX(Overzicht!$B$1:$F$35,MATCH(demand!T$1,Overzicht!$B:$B,0),5),Verdeelsleutels_percentage!$1:$1,0)))</f>
        <v>1.2972450265629366E-2</v>
      </c>
      <c r="U379">
        <f>PRODUCT(INDEX(Overzicht!$B$2:$E$35,MATCH(demand!U$1,Overzicht!$B$2:$B$35,0),4),INDEX(Verdeelsleutels_percentage!$A:$AB,MATCH(demand!$C379,Verdeelsleutels_percentage!$C:$C,0),MATCH(INDEX(Overzicht!$B$1:$F$35,MATCH(demand!U$1,Overzicht!$B:$B,0),5),Verdeelsleutels_percentage!$1:$1,0)))</f>
        <v>4.0538907080091766E-2</v>
      </c>
      <c r="V379">
        <f>PRODUCT(INDEX(Overzicht!$B$2:$E$35,MATCH(demand!V$1,Overzicht!$B$2:$B$35,0),4),INDEX(Verdeelsleutels_percentage!$A:$AB,MATCH(demand!$C379,Verdeelsleutels_percentage!$C:$C,0),MATCH(INDEX(Overzicht!$B$1:$F$35,MATCH(demand!V$1,Overzicht!$B:$B,0),5),Verdeelsleutels_percentage!$1:$1,0)))</f>
        <v>3.567423823048076E-3</v>
      </c>
      <c r="W379">
        <f>PRODUCT(INDEX(Overzicht!$B$2:$E$35,MATCH(demand!W$1,Overzicht!$B$2:$B$35,0),4),INDEX(Verdeelsleutels_percentage!$A:$AB,MATCH(demand!$C379,Verdeelsleutels_percentage!$C:$C,0),MATCH(INDEX(Overzicht!$B$1:$F$35,MATCH(demand!W$1,Overzicht!$B:$B,0),5),Verdeelsleutels_percentage!$1:$1,0)))</f>
        <v>3.8917350796888101E-2</v>
      </c>
      <c r="X379">
        <f>PRODUCT(INDEX(Overzicht!$B$2:$E$35,MATCH(demand!X$1,Overzicht!$B$2:$B$35,0),4),INDEX(Verdeelsleutels_percentage!$A:$AB,MATCH(demand!$C379,Verdeelsleutels_percentage!$C:$C,0),MATCH(INDEX(Overzicht!$B$1:$F$35,MATCH(demand!X$1,Overzicht!$B:$B,0),5),Verdeelsleutels_percentage!$1:$1,0)))</f>
        <v>7.4603686230843608E-4</v>
      </c>
      <c r="Y379">
        <f>PRODUCT(INDEX(Overzicht!$B$2:$E$35,MATCH(demand!Y$1,Overzicht!$B$2:$B$35,0),4),INDEX(Verdeelsleutels_percentage!$A:$AB,MATCH(demand!$C379,Verdeelsleutels_percentage!$C:$C,0),MATCH(INDEX(Overzicht!$B$1:$F$35,MATCH(demand!Y$1,Overzicht!$B:$B,0),5),Verdeelsleutels_percentage!$1:$1,0)))</f>
        <v>4.9342870442786056E-6</v>
      </c>
      <c r="Z379">
        <f>PRODUCT(INDEX(Overzicht!$B$2:$E$35,MATCH(demand!Z$1,Overzicht!$B$2:$B$35,0),4),INDEX(Verdeelsleutels_percentage!$A:$AB,MATCH(demand!$C379,Verdeelsleutels_percentage!$C:$C,0),MATCH(INDEX(Overzicht!$B$1:$F$35,MATCH(demand!Z$1,Overzicht!$B:$B,0),5),Verdeelsleutels_percentage!$1:$1,0)))</f>
        <v>0</v>
      </c>
      <c r="AA379">
        <f>PRODUCT(INDEX(Overzicht!$B$2:$E$35,MATCH(demand!AA$1,Overzicht!$B$2:$B$35,0),4),INDEX(Verdeelsleutels_percentage!$A:$AB,MATCH(demand!$C379,Verdeelsleutels_percentage!$C:$C,0),MATCH(INDEX(Overzicht!$B$1:$F$35,MATCH(demand!AA$1,Overzicht!$B:$B,0),5),Verdeelsleutels_percentage!$1:$1,0)))</f>
        <v>1.1542191916441184E-4</v>
      </c>
      <c r="AB379">
        <f>PRODUCT(INDEX(Overzicht!$B$2:$E$35,MATCH(demand!AB$1,Overzicht!$B$2:$B$35,0),4),INDEX(Verdeelsleutels_percentage!$A:$AB,MATCH(demand!$C379,Verdeelsleutels_percentage!$C:$C,0),MATCH(INDEX(Overzicht!$B$1:$F$35,MATCH(demand!AB$1,Overzicht!$B:$B,0),5),Verdeelsleutels_percentage!$1:$1,0)))</f>
        <v>1.0256181486289592E-2</v>
      </c>
      <c r="AC379">
        <f>PRODUCT(INDEX(Overzicht!$B$2:$E$35,MATCH(demand!AC$1,Overzicht!$B$2:$B$35,0),4),INDEX(Verdeelsleutels_percentage!$A:$AB,MATCH(demand!$C379,Verdeelsleutels_percentage!$C:$C,0),MATCH(INDEX(Overzicht!$B$1:$F$35,MATCH(demand!AC$1,Overzicht!$B:$B,0),5),Verdeelsleutels_percentage!$1:$1,0)))</f>
        <v>4.2243404280022735E-4</v>
      </c>
      <c r="AD379">
        <f>PRODUCT(INDEX(Overzicht!$B$2:$E$35,MATCH(demand!AD$1,Overzicht!$B$2:$B$35,0),4),INDEX(Verdeelsleutels_percentage!$A:$AB,MATCH(demand!$C379,Verdeelsleutels_percentage!$C:$C,0),MATCH(INDEX(Overzicht!$B$1:$F$35,MATCH(demand!AD$1,Overzicht!$B:$B,0),5),Verdeelsleutels_percentage!$1:$1,0)))</f>
        <v>0</v>
      </c>
      <c r="AE379">
        <f>PRODUCT(INDEX(Overzicht!$B$2:$E$35,MATCH(demand!AE$1,Overzicht!$B$2:$B$35,0),4),INDEX(Verdeelsleutels_percentage!$A:$AB,MATCH(demand!$C379,Verdeelsleutels_percentage!$C:$C,0),MATCH(INDEX(Overzicht!$B$1:$F$35,MATCH(demand!AE$1,Overzicht!$B:$B,0),5),Verdeelsleutels_percentage!$1:$1,0)))</f>
        <v>0</v>
      </c>
      <c r="AF379">
        <f>PRODUCT(INDEX(Overzicht!$B$2:$E$35,MATCH(demand!AF$1,Overzicht!$B$2:$B$35,0),4),INDEX(Verdeelsleutels_percentage!$A:$AB,MATCH(demand!$C379,Verdeelsleutels_percentage!$C:$C,0),MATCH(INDEX(Overzicht!$B$1:$F$35,MATCH(demand!AF$1,Overzicht!$B:$B,0),5),Verdeelsleutels_percentage!$1:$1,0)))</f>
        <v>0</v>
      </c>
      <c r="AG379">
        <f>PRODUCT(INDEX(Overzicht!$B$2:$E$35,MATCH(demand!AG$1,Overzicht!$B$2:$B$35,0),4),INDEX(Verdeelsleutels_percentage!$A:$AB,MATCH(demand!$C379,Verdeelsleutels_percentage!$C:$C,0),MATCH(INDEX(Overzicht!$B$1:$F$35,MATCH(demand!AG$1,Overzicht!$B:$B,0),5),Verdeelsleutels_percentage!$1:$1,0)))</f>
        <v>0</v>
      </c>
      <c r="AH379">
        <f>PRODUCT(INDEX(Overzicht!$B$2:$E$35,MATCH(demand!AH$1,Overzicht!$B$2:$B$35,0),4),INDEX(Verdeelsleutels_percentage!$A:$AB,MATCH(demand!$C379,Verdeelsleutels_percentage!$C:$C,0),MATCH(INDEX(Overzicht!$B$1:$F$35,MATCH(demand!AH$1,Overzicht!$B:$B,0),5),Verdeelsleutels_percentage!$1:$1,0)))</f>
        <v>1.5004849491373538E-3</v>
      </c>
      <c r="AI379">
        <f>PRODUCT(INDEX(Overzicht!$B$2:$E$35,MATCH(demand!AI$1,Overzicht!$B$2:$B$35,0),4),INDEX(Verdeelsleutels_percentage!$A:$AB,MATCH(demand!$C379,Verdeelsleutels_percentage!$C:$C,0),MATCH(INDEX(Overzicht!$B$1:$F$35,MATCH(demand!AI$1,Overzicht!$B:$B,0),5),Verdeelsleutels_percentage!$1:$1,0)))</f>
        <v>2.3084383832882368E-4</v>
      </c>
      <c r="AJ379">
        <f>PRODUCT(INDEX(Overzicht!$B$2:$E$35,MATCH(demand!AJ$1,Overzicht!$B$2:$B$35,0),4),INDEX(Verdeelsleutels_percentage!$A:$AB,MATCH(demand!$C379,Verdeelsleutels_percentage!$C:$C,0),MATCH(INDEX(Overzicht!$B$1:$F$35,MATCH(demand!AJ$1,Overzicht!$B:$B,0),5),Verdeelsleutels_percentage!$1:$1,0)))</f>
        <v>0</v>
      </c>
      <c r="AK379">
        <f>PRODUCT(INDEX(Overzicht!$B$2:$E$35,MATCH(demand!AK$1,Overzicht!$B$2:$B$35,0),4),INDEX(Verdeelsleutels_percentage!$A:$AB,MATCH(demand!$C379,Verdeelsleutels_percentage!$C:$C,0),MATCH(INDEX(Overzicht!$B$1:$F$35,MATCH(demand!AK$1,Overzicht!$B:$B,0),5),Verdeelsleutels_percentage!$1:$1,0)))</f>
        <v>5.0592556035954528E-4</v>
      </c>
      <c r="AL379">
        <f>PRODUCT(INDEX(Overzicht!$B$2:$E$35,MATCH(demand!AL$1,Overzicht!$B$2:$B$35,0),4),INDEX(Verdeelsleutels_percentage!$A:$AB,MATCH(demand!$C379,Verdeelsleutels_percentage!$C:$C,0),MATCH(INDEX(Overzicht!$B$1:$F$35,MATCH(demand!AL$1,Overzicht!$B:$B,0),5),Verdeelsleutels_percentage!$1:$1,0)))</f>
        <v>6.4862251328146828E-3</v>
      </c>
      <c r="AM379">
        <f>PRODUCT(INDEX(Overzicht!$B$2:$E$35,MATCH(demand!AM$1,Overzicht!$B$2:$B$35,0),4),INDEX(Verdeelsleutels_percentage!$A:$AB,MATCH(demand!$C379,Verdeelsleutels_percentage!$C:$C,0),MATCH(INDEX(Overzicht!$B$1:$F$35,MATCH(demand!AM$1,Overzicht!$B:$B,0),5),Verdeelsleutels_percentage!$1:$1,0)))</f>
        <v>1.2972450265629366E-2</v>
      </c>
      <c r="AN379">
        <f>PRODUCT(INDEX(Overzicht!$B$2:$E$35,MATCH(demand!AN$1,Overzicht!$B$2:$B$35,0),4),INDEX(Verdeelsleutels_percentage!$A:$AB,MATCH(demand!$C379,Verdeelsleutels_percentage!$C:$C,0),MATCH(INDEX(Overzicht!$B$1:$F$35,MATCH(demand!AN$1,Overzicht!$B:$B,0),5),Verdeelsleutels_percentage!$1:$1,0)))</f>
        <v>6.4862251328146828E-3</v>
      </c>
      <c r="AO379">
        <f>PRODUCT(INDEX(Overzicht!$B$2:$E$35,MATCH(demand!AO$1,Overzicht!$B$2:$B$35,0),4),INDEX(Verdeelsleutels_percentage!$A:$AB,MATCH(demand!$C379,Verdeelsleutels_percentage!$C:$C,0),MATCH(INDEX(Overzicht!$B$1:$F$35,MATCH(demand!AO$1,Overzicht!$B:$B,0),5),Verdeelsleutels_percentage!$1:$1,0)))</f>
        <v>2.2701787964851391E-2</v>
      </c>
    </row>
    <row r="380" spans="2:41">
      <c r="B380" t="str">
        <f>INDEX('ETLocal datasets'!B:C,MATCH(C380,'ETLocal datasets'!C:C,0),1)</f>
        <v>GM1940</v>
      </c>
      <c r="C380" t="str">
        <f>'ETLocal datasets'!C363</f>
        <v>De Fryske Marren</v>
      </c>
      <c r="D380">
        <f t="shared" si="26"/>
        <v>0.10667022762826721</v>
      </c>
      <c r="E380">
        <f t="shared" si="27"/>
        <v>0.19902158258022773</v>
      </c>
      <c r="F380">
        <f t="shared" si="28"/>
        <v>3.1246956761141528E-2</v>
      </c>
      <c r="G380">
        <f t="shared" si="29"/>
        <v>6.4279453908634002E-2</v>
      </c>
      <c r="H380">
        <f>PRODUCT(INDEX(Overzicht!$B$2:$E$35,MATCH(demand!H$1,Overzicht!$B$2:$B$35,0),4),INDEX(Verdeelsleutels_percentage!$A:$AB,MATCH(demand!$C380,Verdeelsleutels_percentage!$C:$C,0),MATCH(INDEX(Overzicht!$B$1:$F$35,MATCH(demand!H$1,Overzicht!$B:$B,0),5),Verdeelsleutels_percentage!$1:$1,0)))</f>
        <v>3.1246956761141528E-2</v>
      </c>
      <c r="I380">
        <f>PRODUCT(INDEX(Overzicht!$B$2:$E$35,MATCH(demand!I$1,Overzicht!$B$2:$B$35,0),4),INDEX(Verdeelsleutels_percentage!$A:$AB,MATCH(demand!$C380,Verdeelsleutels_percentage!$C:$C,0),MATCH(INDEX(Overzicht!$B$1:$F$35,MATCH(demand!I$1,Overzicht!$B:$B,0),5),Verdeelsleutels_percentage!$1:$1,0)))</f>
        <v>2.2291245788188068E-2</v>
      </c>
      <c r="J380">
        <f>PRODUCT(INDEX(Overzicht!$B$2:$E$35,MATCH(demand!J$1,Overzicht!$B$2:$B$35,0),4),INDEX(Verdeelsleutels_percentage!$A:$AB,MATCH(demand!$C380,Verdeelsleutels_percentage!$C:$C,0),MATCH(INDEX(Overzicht!$B$1:$F$35,MATCH(demand!J$1,Overzicht!$B:$B,0),5),Verdeelsleutels_percentage!$1:$1,0)))</f>
        <v>7.1421615454037779E-3</v>
      </c>
      <c r="K380">
        <f>PRODUCT(INDEX(Overzicht!$B$2:$E$35,MATCH(demand!K$1,Overzicht!$B$2:$B$35,0),4),INDEX(Verdeelsleutels_percentage!$A:$AB,MATCH(demand!$C380,Verdeelsleutels_percentage!$C:$C,0),MATCH(INDEX(Overzicht!$B$1:$F$35,MATCH(demand!K$1,Overzicht!$B:$B,0),5),Verdeelsleutels_percentage!$1:$1,0)))</f>
        <v>2.6006453419552748E-3</v>
      </c>
      <c r="L380">
        <f>PRODUCT(INDEX(Overzicht!$B$2:$E$35,MATCH(demand!L$1,Overzicht!$B$2:$B$35,0),4),INDEX(Verdeelsleutels_percentage!$A:$AB,MATCH(demand!$C380,Verdeelsleutels_percentage!$C:$C,0),MATCH(INDEX(Overzicht!$B$1:$F$35,MATCH(demand!L$1,Overzicht!$B:$B,0),5),Verdeelsleutels_percentage!$1:$1,0)))</f>
        <v>1.0713242318105668E-2</v>
      </c>
      <c r="M380">
        <f>PRODUCT(INDEX(Overzicht!$B$2:$E$35,MATCH(demand!M$1,Overzicht!$B$2:$B$35,0),4),INDEX(Verdeelsleutels_percentage!$A:$AB,MATCH(demand!$C380,Verdeelsleutels_percentage!$C:$C,0),MATCH(INDEX(Overzicht!$B$1:$F$35,MATCH(demand!M$1,Overzicht!$B:$B,0),5),Verdeelsleutels_percentage!$1:$1,0)))</f>
        <v>4.8361598790732874E-2</v>
      </c>
      <c r="N380">
        <f>PRODUCT(INDEX(Overzicht!$B$2:$E$35,MATCH(demand!N$1,Overzicht!$B$2:$B$35,0),4),INDEX(Verdeelsleutels_percentage!$A:$AB,MATCH(demand!$C380,Verdeelsleutels_percentage!$C:$C,0),MATCH(INDEX(Overzicht!$B$1:$F$35,MATCH(demand!N$1,Overzicht!$B:$B,0),5),Verdeelsleutels_percentage!$1:$1,0)))</f>
        <v>7.5649467921437161E-2</v>
      </c>
      <c r="O380">
        <f>PRODUCT(INDEX(Overzicht!$B$2:$E$35,MATCH(demand!O$1,Overzicht!$B$2:$B$35,0),4),INDEX(Verdeelsleutels_percentage!$A:$AB,MATCH(demand!$C380,Verdeelsleutels_percentage!$C:$C,0),MATCH(INDEX(Overzicht!$B$1:$F$35,MATCH(demand!O$1,Overzicht!$B:$B,0),5),Verdeelsleutels_percentage!$1:$1,0)))</f>
        <v>0</v>
      </c>
      <c r="P380">
        <f>PRODUCT(INDEX(Overzicht!$B$2:$E$35,MATCH(demand!P$1,Overzicht!$B$2:$B$35,0),4),INDEX(Verdeelsleutels_percentage!$A:$AB,MATCH(demand!$C380,Verdeelsleutels_percentage!$C:$C,0),MATCH(INDEX(Overzicht!$B$1:$F$35,MATCH(demand!P$1,Overzicht!$B:$B,0),5),Verdeelsleutels_percentage!$1:$1,0)))</f>
        <v>8.6645558558150759E-3</v>
      </c>
      <c r="Q380">
        <f>PRODUCT(INDEX(Overzicht!$B$2:$E$35,MATCH(demand!Q$1,Overzicht!$B$2:$B$35,0),4),INDEX(Verdeelsleutels_percentage!$A:$AB,MATCH(demand!$C380,Verdeelsleutels_percentage!$C:$C,0),MATCH(INDEX(Overzicht!$B$1:$F$35,MATCH(demand!Q$1,Overzicht!$B:$B,0),5),Verdeelsleutels_percentage!$1:$1,0)))</f>
        <v>1.0601646043958734E-2</v>
      </c>
      <c r="R380">
        <f>PRODUCT(INDEX(Overzicht!$B$2:$E$35,MATCH(demand!R$1,Overzicht!$B$2:$B$35,0),4),INDEX(Verdeelsleutels_percentage!$A:$AB,MATCH(demand!$C380,Verdeelsleutels_percentage!$C:$C,0),MATCH(INDEX(Overzicht!$B$1:$F$35,MATCH(demand!R$1,Overzicht!$B:$B,0),5),Verdeelsleutels_percentage!$1:$1,0)))</f>
        <v>1.8971366604978784E-3</v>
      </c>
      <c r="S380">
        <f>PRODUCT(INDEX(Overzicht!$B$2:$E$35,MATCH(demand!S$1,Overzicht!$B$2:$B$35,0),4),INDEX(Verdeelsleutels_percentage!$A:$AB,MATCH(demand!$C380,Verdeelsleutels_percentage!$C:$C,0),MATCH(INDEX(Overzicht!$B$1:$F$35,MATCH(demand!S$1,Overzicht!$B:$B,0),5),Verdeelsleutels_percentage!$1:$1,0)))</f>
        <v>1.4581913155199381E-2</v>
      </c>
      <c r="T380">
        <f>PRODUCT(INDEX(Overzicht!$B$2:$E$35,MATCH(demand!T$1,Overzicht!$B$2:$B$35,0),4),INDEX(Verdeelsleutels_percentage!$A:$AB,MATCH(demand!$C380,Verdeelsleutels_percentage!$C:$C,0),MATCH(INDEX(Overzicht!$B$1:$F$35,MATCH(demand!T$1,Overzicht!$B:$B,0),5),Verdeelsleutels_percentage!$1:$1,0)))</f>
        <v>1.1903602575672963E-2</v>
      </c>
      <c r="U380">
        <f>PRODUCT(INDEX(Overzicht!$B$2:$E$35,MATCH(demand!U$1,Overzicht!$B$2:$B$35,0),4),INDEX(Verdeelsleutels_percentage!$A:$AB,MATCH(demand!$C380,Verdeelsleutels_percentage!$C:$C,0),MATCH(INDEX(Overzicht!$B$1:$F$35,MATCH(demand!U$1,Overzicht!$B:$B,0),5),Verdeelsleutels_percentage!$1:$1,0)))</f>
        <v>3.7198758048978008E-2</v>
      </c>
      <c r="V380">
        <f>PRODUCT(INDEX(Overzicht!$B$2:$E$35,MATCH(demand!V$1,Overzicht!$B$2:$B$35,0),4),INDEX(Verdeelsleutels_percentage!$A:$AB,MATCH(demand!$C380,Verdeelsleutels_percentage!$C:$C,0),MATCH(INDEX(Overzicht!$B$1:$F$35,MATCH(demand!V$1,Overzicht!$B:$B,0),5),Verdeelsleutels_percentage!$1:$1,0)))</f>
        <v>3.2734907083100651E-3</v>
      </c>
      <c r="W380">
        <f>PRODUCT(INDEX(Overzicht!$B$2:$E$35,MATCH(demand!W$1,Overzicht!$B$2:$B$35,0),4),INDEX(Verdeelsleutels_percentage!$A:$AB,MATCH(demand!$C380,Verdeelsleutels_percentage!$C:$C,0),MATCH(INDEX(Overzicht!$B$1:$F$35,MATCH(demand!W$1,Overzicht!$B:$B,0),5),Verdeelsleutels_percentage!$1:$1,0)))</f>
        <v>3.5710807727018887E-2</v>
      </c>
      <c r="X380">
        <f>PRODUCT(INDEX(Overzicht!$B$2:$E$35,MATCH(demand!X$1,Overzicht!$B$2:$B$35,0),4),INDEX(Verdeelsleutels_percentage!$A:$AB,MATCH(demand!$C380,Verdeelsleutels_percentage!$C:$C,0),MATCH(INDEX(Overzicht!$B$1:$F$35,MATCH(demand!X$1,Overzicht!$B:$B,0),5),Verdeelsleutels_percentage!$1:$1,0)))</f>
        <v>8.4959123274826378E-3</v>
      </c>
      <c r="Y380">
        <f>PRODUCT(INDEX(Overzicht!$B$2:$E$35,MATCH(demand!Y$1,Overzicht!$B$2:$B$35,0),4),INDEX(Verdeelsleutels_percentage!$A:$AB,MATCH(demand!$C380,Verdeelsleutels_percentage!$C:$C,0),MATCH(INDEX(Overzicht!$B$1:$F$35,MATCH(demand!Y$1,Overzicht!$B:$B,0),5),Verdeelsleutels_percentage!$1:$1,0)))</f>
        <v>1.11875954974183E-5</v>
      </c>
      <c r="Z380">
        <f>PRODUCT(INDEX(Overzicht!$B$2:$E$35,MATCH(demand!Z$1,Overzicht!$B$2:$B$35,0),4),INDEX(Verdeelsleutels_percentage!$A:$AB,MATCH(demand!$C380,Verdeelsleutels_percentage!$C:$C,0),MATCH(INDEX(Overzicht!$B$1:$F$35,MATCH(demand!Z$1,Overzicht!$B:$B,0),5),Verdeelsleutels_percentage!$1:$1,0)))</f>
        <v>0</v>
      </c>
      <c r="AA380">
        <f>PRODUCT(INDEX(Overzicht!$B$2:$E$35,MATCH(demand!AA$1,Overzicht!$B$2:$B$35,0),4),INDEX(Verdeelsleutels_percentage!$A:$AB,MATCH(demand!$C380,Verdeelsleutels_percentage!$C:$C,0),MATCH(INDEX(Overzicht!$B$1:$F$35,MATCH(demand!AA$1,Overzicht!$B:$B,0),5),Verdeelsleutels_percentage!$1:$1,0)))</f>
        <v>2.6169814029048657E-4</v>
      </c>
      <c r="AB380">
        <f>PRODUCT(INDEX(Overzicht!$B$2:$E$35,MATCH(demand!AB$1,Overzicht!$B$2:$B$35,0),4),INDEX(Verdeelsleutels_percentage!$A:$AB,MATCH(demand!$C380,Verdeelsleutels_percentage!$C:$C,0),MATCH(INDEX(Overzicht!$B$1:$F$35,MATCH(demand!AB$1,Overzicht!$B:$B,0),5),Verdeelsleutels_percentage!$1:$1,0)))</f>
        <v>1.9874809531063221E-2</v>
      </c>
      <c r="AC380">
        <f>PRODUCT(INDEX(Overzicht!$B$2:$E$35,MATCH(demand!AC$1,Overzicht!$B$2:$B$35,0),4),INDEX(Verdeelsleutels_percentage!$A:$AB,MATCH(demand!$C380,Verdeelsleutels_percentage!$C:$C,0),MATCH(INDEX(Overzicht!$B$1:$F$35,MATCH(demand!AC$1,Overzicht!$B:$B,0),5),Verdeelsleutels_percentage!$1:$1,0)))</f>
        <v>1.7091617779391986E-3</v>
      </c>
      <c r="AD380">
        <f>PRODUCT(INDEX(Overzicht!$B$2:$E$35,MATCH(demand!AD$1,Overzicht!$B$2:$B$35,0),4),INDEX(Verdeelsleutels_percentage!$A:$AB,MATCH(demand!$C380,Verdeelsleutels_percentage!$C:$C,0),MATCH(INDEX(Overzicht!$B$1:$F$35,MATCH(demand!AD$1,Overzicht!$B:$B,0),5),Verdeelsleutels_percentage!$1:$1,0)))</f>
        <v>0</v>
      </c>
      <c r="AE380">
        <f>PRODUCT(INDEX(Overzicht!$B$2:$E$35,MATCH(demand!AE$1,Overzicht!$B$2:$B$35,0),4),INDEX(Verdeelsleutels_percentage!$A:$AB,MATCH(demand!$C380,Verdeelsleutels_percentage!$C:$C,0),MATCH(INDEX(Overzicht!$B$1:$F$35,MATCH(demand!AE$1,Overzicht!$B:$B,0),5),Verdeelsleutels_percentage!$1:$1,0)))</f>
        <v>0</v>
      </c>
      <c r="AF380">
        <f>PRODUCT(INDEX(Overzicht!$B$2:$E$35,MATCH(demand!AF$1,Overzicht!$B$2:$B$35,0),4),INDEX(Verdeelsleutels_percentage!$A:$AB,MATCH(demand!$C380,Verdeelsleutels_percentage!$C:$C,0),MATCH(INDEX(Overzicht!$B$1:$F$35,MATCH(demand!AF$1,Overzicht!$B:$B,0),5),Verdeelsleutels_percentage!$1:$1,0)))</f>
        <v>0</v>
      </c>
      <c r="AG380">
        <f>PRODUCT(INDEX(Overzicht!$B$2:$E$35,MATCH(demand!AG$1,Overzicht!$B$2:$B$35,0),4),INDEX(Verdeelsleutels_percentage!$A:$AB,MATCH(demand!$C380,Verdeelsleutels_percentage!$C:$C,0),MATCH(INDEX(Overzicht!$B$1:$F$35,MATCH(demand!AG$1,Overzicht!$B:$B,0),5),Verdeelsleutels_percentage!$1:$1,0)))</f>
        <v>0</v>
      </c>
      <c r="AH380">
        <f>PRODUCT(INDEX(Overzicht!$B$2:$E$35,MATCH(demand!AH$1,Overzicht!$B$2:$B$35,0),4),INDEX(Verdeelsleutels_percentage!$A:$AB,MATCH(demand!$C380,Verdeelsleutels_percentage!$C:$C,0),MATCH(INDEX(Overzicht!$B$1:$F$35,MATCH(demand!AH$1,Overzicht!$B:$B,0),5),Verdeelsleutels_percentage!$1:$1,0)))</f>
        <v>3.4020758237763254E-3</v>
      </c>
      <c r="AI380">
        <f>PRODUCT(INDEX(Overzicht!$B$2:$E$35,MATCH(demand!AI$1,Overzicht!$B$2:$B$35,0),4),INDEX(Verdeelsleutels_percentage!$A:$AB,MATCH(demand!$C380,Verdeelsleutels_percentage!$C:$C,0),MATCH(INDEX(Overzicht!$B$1:$F$35,MATCH(demand!AI$1,Overzicht!$B:$B,0),5),Verdeelsleutels_percentage!$1:$1,0)))</f>
        <v>5.2339628058097314E-4</v>
      </c>
      <c r="AJ380">
        <f>PRODUCT(INDEX(Overzicht!$B$2:$E$35,MATCH(demand!AJ$1,Overzicht!$B$2:$B$35,0),4),INDEX(Verdeelsleutels_percentage!$A:$AB,MATCH(demand!$C380,Verdeelsleutels_percentage!$C:$C,0),MATCH(INDEX(Overzicht!$B$1:$F$35,MATCH(demand!AJ$1,Overzicht!$B:$B,0),5),Verdeelsleutels_percentage!$1:$1,0)))</f>
        <v>0</v>
      </c>
      <c r="AK380">
        <f>PRODUCT(INDEX(Overzicht!$B$2:$E$35,MATCH(demand!AK$1,Overzicht!$B$2:$B$35,0),4),INDEX(Verdeelsleutels_percentage!$A:$AB,MATCH(demand!$C380,Verdeelsleutels_percentage!$C:$C,0),MATCH(INDEX(Overzicht!$B$1:$F$35,MATCH(demand!AK$1,Overzicht!$B:$B,0),5),Verdeelsleutels_percentage!$1:$1,0)))</f>
        <v>4.6424050045124559E-4</v>
      </c>
      <c r="AL380">
        <f>PRODUCT(INDEX(Overzicht!$B$2:$E$35,MATCH(demand!AL$1,Overzicht!$B$2:$B$35,0),4),INDEX(Verdeelsleutels_percentage!$A:$AB,MATCH(demand!$C380,Verdeelsleutels_percentage!$C:$C,0),MATCH(INDEX(Overzicht!$B$1:$F$35,MATCH(demand!AL$1,Overzicht!$B:$B,0),5),Verdeelsleutels_percentage!$1:$1,0)))</f>
        <v>5.9518012878364817E-3</v>
      </c>
      <c r="AM380">
        <f>PRODUCT(INDEX(Overzicht!$B$2:$E$35,MATCH(demand!AM$1,Overzicht!$B$2:$B$35,0),4),INDEX(Verdeelsleutels_percentage!$A:$AB,MATCH(demand!$C380,Verdeelsleutels_percentage!$C:$C,0),MATCH(INDEX(Overzicht!$B$1:$F$35,MATCH(demand!AM$1,Overzicht!$B:$B,0),5),Verdeelsleutels_percentage!$1:$1,0)))</f>
        <v>1.1903602575672963E-2</v>
      </c>
      <c r="AN380">
        <f>PRODUCT(INDEX(Overzicht!$B$2:$E$35,MATCH(demand!AN$1,Overzicht!$B$2:$B$35,0),4),INDEX(Verdeelsleutels_percentage!$A:$AB,MATCH(demand!$C380,Verdeelsleutels_percentage!$C:$C,0),MATCH(INDEX(Overzicht!$B$1:$F$35,MATCH(demand!AN$1,Overzicht!$B:$B,0),5),Verdeelsleutels_percentage!$1:$1,0)))</f>
        <v>5.9518012878364817E-3</v>
      </c>
      <c r="AO380">
        <f>PRODUCT(INDEX(Overzicht!$B$2:$E$35,MATCH(demand!AO$1,Overzicht!$B$2:$B$35,0),4),INDEX(Verdeelsleutels_percentage!$A:$AB,MATCH(demand!$C380,Verdeelsleutels_percentage!$C:$C,0),MATCH(INDEX(Overzicht!$B$1:$F$35,MATCH(demand!AO$1,Overzicht!$B:$B,0),5),Verdeelsleutels_percentage!$1:$1,0)))</f>
        <v>2.0831304507427685E-2</v>
      </c>
    </row>
    <row r="381" spans="2:41">
      <c r="B381" t="str">
        <f>INDEX('ETLocal datasets'!B:C,MATCH(C381,'ETLocal datasets'!C:C,0),1)</f>
        <v>GM1942</v>
      </c>
      <c r="C381" t="str">
        <f>'ETLocal datasets'!C364</f>
        <v>Gooise Meren</v>
      </c>
      <c r="D381">
        <f t="shared" si="26"/>
        <v>2.4980834134865803E-2</v>
      </c>
      <c r="E381">
        <f t="shared" si="27"/>
        <v>0.12447231979366735</v>
      </c>
      <c r="F381">
        <f t="shared" si="28"/>
        <v>3.5065489198313891E-2</v>
      </c>
      <c r="G381">
        <f t="shared" si="29"/>
        <v>7.2134720636531424E-2</v>
      </c>
      <c r="H381">
        <f>PRODUCT(INDEX(Overzicht!$B$2:$E$35,MATCH(demand!H$1,Overzicht!$B$2:$B$35,0),4),INDEX(Verdeelsleutels_percentage!$A:$AB,MATCH(demand!$C381,Verdeelsleutels_percentage!$C:$C,0),MATCH(INDEX(Overzicht!$B$1:$F$35,MATCH(demand!H$1,Overzicht!$B:$B,0),5),Verdeelsleutels_percentage!$1:$1,0)))</f>
        <v>3.5065489198313891E-2</v>
      </c>
      <c r="I381">
        <f>PRODUCT(INDEX(Overzicht!$B$2:$E$35,MATCH(demand!I$1,Overzicht!$B$2:$B$35,0),4),INDEX(Verdeelsleutels_percentage!$A:$AB,MATCH(demand!$C381,Verdeelsleutels_percentage!$C:$C,0),MATCH(INDEX(Overzicht!$B$1:$F$35,MATCH(demand!I$1,Overzicht!$B:$B,0),5),Verdeelsleutels_percentage!$1:$1,0)))</f>
        <v>3.2035959283744351E-4</v>
      </c>
      <c r="J381">
        <f>PRODUCT(INDEX(Overzicht!$B$2:$E$35,MATCH(demand!J$1,Overzicht!$B$2:$B$35,0),4),INDEX(Verdeelsleutels_percentage!$A:$AB,MATCH(demand!$C381,Verdeelsleutels_percentage!$C:$C,0),MATCH(INDEX(Overzicht!$B$1:$F$35,MATCH(demand!J$1,Overzicht!$B:$B,0),5),Verdeelsleutels_percentage!$1:$1,0)))</f>
        <v>8.0149689596146038E-3</v>
      </c>
      <c r="K381">
        <f>PRODUCT(INDEX(Overzicht!$B$2:$E$35,MATCH(demand!K$1,Overzicht!$B$2:$B$35,0),4),INDEX(Verdeelsleutels_percentage!$A:$AB,MATCH(demand!$C381,Verdeelsleutels_percentage!$C:$C,0),MATCH(INDEX(Overzicht!$B$1:$F$35,MATCH(demand!K$1,Overzicht!$B:$B,0),5),Verdeelsleutels_percentage!$1:$1,0)))</f>
        <v>3.7375285831035077E-5</v>
      </c>
      <c r="L381">
        <f>PRODUCT(INDEX(Overzicht!$B$2:$E$35,MATCH(demand!L$1,Overzicht!$B$2:$B$35,0),4),INDEX(Verdeelsleutels_percentage!$A:$AB,MATCH(demand!$C381,Verdeelsleutels_percentage!$C:$C,0),MATCH(INDEX(Overzicht!$B$1:$F$35,MATCH(demand!L$1,Overzicht!$B:$B,0),5),Verdeelsleutels_percentage!$1:$1,0)))</f>
        <v>1.2022453439421906E-2</v>
      </c>
      <c r="M381">
        <f>PRODUCT(INDEX(Overzicht!$B$2:$E$35,MATCH(demand!M$1,Overzicht!$B$2:$B$35,0),4),INDEX(Verdeelsleutels_percentage!$A:$AB,MATCH(demand!$C381,Verdeelsleutels_percentage!$C:$C,0),MATCH(INDEX(Overzicht!$B$1:$F$35,MATCH(demand!M$1,Overzicht!$B:$B,0),5),Verdeelsleutels_percentage!$1:$1,0)))</f>
        <v>1.4902763031825359E-3</v>
      </c>
      <c r="N381">
        <f>PRODUCT(INDEX(Overzicht!$B$2:$E$35,MATCH(demand!N$1,Overzicht!$B$2:$B$35,0),4),INDEX(Verdeelsleutels_percentage!$A:$AB,MATCH(demand!$C381,Verdeelsleutels_percentage!$C:$C,0),MATCH(INDEX(Overzicht!$B$1:$F$35,MATCH(demand!N$1,Overzicht!$B:$B,0),5),Verdeelsleutels_percentage!$1:$1,0)))</f>
        <v>1.6236915150864967E-3</v>
      </c>
      <c r="O381">
        <f>PRODUCT(INDEX(Overzicht!$B$2:$E$35,MATCH(demand!O$1,Overzicht!$B$2:$B$35,0),4),INDEX(Verdeelsleutels_percentage!$A:$AB,MATCH(demand!$C381,Verdeelsleutels_percentage!$C:$C,0),MATCH(INDEX(Overzicht!$B$1:$F$35,MATCH(demand!O$1,Overzicht!$B:$B,0),5),Verdeelsleutels_percentage!$1:$1,0)))</f>
        <v>0</v>
      </c>
      <c r="P381">
        <f>PRODUCT(INDEX(Overzicht!$B$2:$E$35,MATCH(demand!P$1,Overzicht!$B$2:$B$35,0),4),INDEX(Verdeelsleutels_percentage!$A:$AB,MATCH(demand!$C381,Verdeelsleutels_percentage!$C:$C,0),MATCH(INDEX(Overzicht!$B$1:$F$35,MATCH(demand!P$1,Overzicht!$B:$B,0),5),Verdeelsleutels_percentage!$1:$1,0)))</f>
        <v>0</v>
      </c>
      <c r="Q381">
        <f>PRODUCT(INDEX(Overzicht!$B$2:$E$35,MATCH(demand!Q$1,Overzicht!$B$2:$B$35,0),4),INDEX(Verdeelsleutels_percentage!$A:$AB,MATCH(demand!$C381,Verdeelsleutels_percentage!$C:$C,0),MATCH(INDEX(Overzicht!$B$1:$F$35,MATCH(demand!Q$1,Overzicht!$B:$B,0),5),Verdeelsleutels_percentage!$1:$1,0)))</f>
        <v>1.1897219549427927E-2</v>
      </c>
      <c r="R381">
        <f>PRODUCT(INDEX(Overzicht!$B$2:$E$35,MATCH(demand!R$1,Overzicht!$B$2:$B$35,0),4),INDEX(Verdeelsleutels_percentage!$A:$AB,MATCH(demand!$C381,Verdeelsleutels_percentage!$C:$C,0),MATCH(INDEX(Overzicht!$B$1:$F$35,MATCH(demand!R$1,Overzicht!$B:$B,0),5),Verdeelsleutels_percentage!$1:$1,0)))</f>
        <v>2.128976129897629E-3</v>
      </c>
      <c r="S381">
        <f>PRODUCT(INDEX(Overzicht!$B$2:$E$35,MATCH(demand!S$1,Overzicht!$B$2:$B$35,0),4),INDEX(Verdeelsleutels_percentage!$A:$AB,MATCH(demand!$C381,Verdeelsleutels_percentage!$C:$C,0),MATCH(INDEX(Overzicht!$B$1:$F$35,MATCH(demand!S$1,Overzicht!$B:$B,0),5),Verdeelsleutels_percentage!$1:$1,0)))</f>
        <v>1.636389495921315E-2</v>
      </c>
      <c r="T381">
        <f>PRODUCT(INDEX(Overzicht!$B$2:$E$35,MATCH(demand!T$1,Overzicht!$B$2:$B$35,0),4),INDEX(Verdeelsleutels_percentage!$A:$AB,MATCH(demand!$C381,Verdeelsleutels_percentage!$C:$C,0),MATCH(INDEX(Overzicht!$B$1:$F$35,MATCH(demand!T$1,Overzicht!$B:$B,0),5),Verdeelsleutels_percentage!$1:$1,0)))</f>
        <v>1.3358281599357672E-2</v>
      </c>
      <c r="U381">
        <f>PRODUCT(INDEX(Overzicht!$B$2:$E$35,MATCH(demand!U$1,Overzicht!$B$2:$B$35,0),4),INDEX(Verdeelsleutels_percentage!$A:$AB,MATCH(demand!$C381,Verdeelsleutels_percentage!$C:$C,0),MATCH(INDEX(Overzicht!$B$1:$F$35,MATCH(demand!U$1,Overzicht!$B:$B,0),5),Verdeelsleutels_percentage!$1:$1,0)))</f>
        <v>4.1744629997992728E-2</v>
      </c>
      <c r="V381">
        <f>PRODUCT(INDEX(Overzicht!$B$2:$E$35,MATCH(demand!V$1,Overzicht!$B$2:$B$35,0),4),INDEX(Verdeelsleutels_percentage!$A:$AB,MATCH(demand!$C381,Verdeelsleutels_percentage!$C:$C,0),MATCH(INDEX(Overzicht!$B$1:$F$35,MATCH(demand!V$1,Overzicht!$B:$B,0),5),Verdeelsleutels_percentage!$1:$1,0)))</f>
        <v>3.6735274398233602E-3</v>
      </c>
      <c r="W381">
        <f>PRODUCT(INDEX(Overzicht!$B$2:$E$35,MATCH(demand!W$1,Overzicht!$B$2:$B$35,0),4),INDEX(Verdeelsleutels_percentage!$A:$AB,MATCH(demand!$C381,Verdeelsleutels_percentage!$C:$C,0),MATCH(INDEX(Overzicht!$B$1:$F$35,MATCH(demand!W$1,Overzicht!$B:$B,0),5),Verdeelsleutels_percentage!$1:$1,0)))</f>
        <v>4.0074844798073016E-2</v>
      </c>
      <c r="X381">
        <f>PRODUCT(INDEX(Overzicht!$B$2:$E$35,MATCH(demand!X$1,Overzicht!$B$2:$B$35,0),4),INDEX(Verdeelsleutels_percentage!$A:$AB,MATCH(demand!$C381,Verdeelsleutels_percentage!$C:$C,0),MATCH(INDEX(Overzicht!$B$1:$F$35,MATCH(demand!X$1,Overzicht!$B:$B,0),5),Verdeelsleutels_percentage!$1:$1,0)))</f>
        <v>3.9306121252966853E-3</v>
      </c>
      <c r="Y381">
        <f>PRODUCT(INDEX(Overzicht!$B$2:$E$35,MATCH(demand!Y$1,Overzicht!$B$2:$B$35,0),4),INDEX(Verdeelsleutels_percentage!$A:$AB,MATCH(demand!$C381,Verdeelsleutels_percentage!$C:$C,0),MATCH(INDEX(Overzicht!$B$1:$F$35,MATCH(demand!Y$1,Overzicht!$B:$B,0),5),Verdeelsleutels_percentage!$1:$1,0)))</f>
        <v>5.723405939318978E-7</v>
      </c>
      <c r="Z381">
        <f>PRODUCT(INDEX(Overzicht!$B$2:$E$35,MATCH(demand!Z$1,Overzicht!$B$2:$B$35,0),4),INDEX(Verdeelsleutels_percentage!$A:$AB,MATCH(demand!$C381,Verdeelsleutels_percentage!$C:$C,0),MATCH(INDEX(Overzicht!$B$1:$F$35,MATCH(demand!Z$1,Overzicht!$B:$B,0),5),Verdeelsleutels_percentage!$1:$1,0)))</f>
        <v>0</v>
      </c>
      <c r="AA381">
        <f>PRODUCT(INDEX(Overzicht!$B$2:$E$35,MATCH(demand!AA$1,Overzicht!$B$2:$B$35,0),4),INDEX(Verdeelsleutels_percentage!$A:$AB,MATCH(demand!$C381,Verdeelsleutels_percentage!$C:$C,0),MATCH(INDEX(Overzicht!$B$1:$F$35,MATCH(demand!AA$1,Overzicht!$B:$B,0),5),Verdeelsleutels_percentage!$1:$1,0)))</f>
        <v>1.3388084068582405E-5</v>
      </c>
      <c r="AB381">
        <f>PRODUCT(INDEX(Overzicht!$B$2:$E$35,MATCH(demand!AB$1,Overzicht!$B$2:$B$35,0),4),INDEX(Verdeelsleutels_percentage!$A:$AB,MATCH(demand!$C381,Verdeelsleutels_percentage!$C:$C,0),MATCH(INDEX(Overzicht!$B$1:$F$35,MATCH(demand!AB$1,Overzicht!$B:$B,0),5),Verdeelsleutels_percentage!$1:$1,0)))</f>
        <v>1.3159838983167868E-2</v>
      </c>
      <c r="AC381">
        <f>PRODUCT(INDEX(Overzicht!$B$2:$E$35,MATCH(demand!AC$1,Overzicht!$B$2:$B$35,0),4),INDEX(Verdeelsleutels_percentage!$A:$AB,MATCH(demand!$C381,Verdeelsleutels_percentage!$C:$C,0),MATCH(INDEX(Overzicht!$B$1:$F$35,MATCH(demand!AC$1,Overzicht!$B:$B,0),5),Verdeelsleutels_percentage!$1:$1,0)))</f>
        <v>9.1761322118305848E-4</v>
      </c>
      <c r="AD381">
        <f>PRODUCT(INDEX(Overzicht!$B$2:$E$35,MATCH(demand!AD$1,Overzicht!$B$2:$B$35,0),4),INDEX(Verdeelsleutels_percentage!$A:$AB,MATCH(demand!$C381,Verdeelsleutels_percentage!$C:$C,0),MATCH(INDEX(Overzicht!$B$1:$F$35,MATCH(demand!AD$1,Overzicht!$B:$B,0),5),Verdeelsleutels_percentage!$1:$1,0)))</f>
        <v>0</v>
      </c>
      <c r="AE381">
        <f>PRODUCT(INDEX(Overzicht!$B$2:$E$35,MATCH(demand!AE$1,Overzicht!$B$2:$B$35,0),4),INDEX(Verdeelsleutels_percentage!$A:$AB,MATCH(demand!$C381,Verdeelsleutels_percentage!$C:$C,0),MATCH(INDEX(Overzicht!$B$1:$F$35,MATCH(demand!AE$1,Overzicht!$B:$B,0),5),Verdeelsleutels_percentage!$1:$1,0)))</f>
        <v>0</v>
      </c>
      <c r="AF381">
        <f>PRODUCT(INDEX(Overzicht!$B$2:$E$35,MATCH(demand!AF$1,Overzicht!$B$2:$B$35,0),4),INDEX(Verdeelsleutels_percentage!$A:$AB,MATCH(demand!$C381,Verdeelsleutels_percentage!$C:$C,0),MATCH(INDEX(Overzicht!$B$1:$F$35,MATCH(demand!AF$1,Overzicht!$B:$B,0),5),Verdeelsleutels_percentage!$1:$1,0)))</f>
        <v>0</v>
      </c>
      <c r="AG381">
        <f>PRODUCT(INDEX(Overzicht!$B$2:$E$35,MATCH(demand!AG$1,Overzicht!$B$2:$B$35,0),4),INDEX(Verdeelsleutels_percentage!$A:$AB,MATCH(demand!$C381,Verdeelsleutels_percentage!$C:$C,0),MATCH(INDEX(Overzicht!$B$1:$F$35,MATCH(demand!AG$1,Overzicht!$B:$B,0),5),Verdeelsleutels_percentage!$1:$1,0)))</f>
        <v>0</v>
      </c>
      <c r="AH381">
        <f>PRODUCT(INDEX(Overzicht!$B$2:$E$35,MATCH(demand!AH$1,Overzicht!$B$2:$B$35,0),4),INDEX(Verdeelsleutels_percentage!$A:$AB,MATCH(demand!$C381,Verdeelsleutels_percentage!$C:$C,0),MATCH(INDEX(Overzicht!$B$1:$F$35,MATCH(demand!AH$1,Overzicht!$B:$B,0),5),Verdeelsleutels_percentage!$1:$1,0)))</f>
        <v>1.7404509289157128E-4</v>
      </c>
      <c r="AI381">
        <f>PRODUCT(INDEX(Overzicht!$B$2:$E$35,MATCH(demand!AI$1,Overzicht!$B$2:$B$35,0),4),INDEX(Verdeelsleutels_percentage!$A:$AB,MATCH(demand!$C381,Verdeelsleutels_percentage!$C:$C,0),MATCH(INDEX(Overzicht!$B$1:$F$35,MATCH(demand!AI$1,Overzicht!$B:$B,0),5),Verdeelsleutels_percentage!$1:$1,0)))</f>
        <v>2.6776168137164811E-5</v>
      </c>
      <c r="AJ381">
        <f>PRODUCT(INDEX(Overzicht!$B$2:$E$35,MATCH(demand!AJ$1,Overzicht!$B$2:$B$35,0),4),INDEX(Verdeelsleutels_percentage!$A:$AB,MATCH(demand!$C381,Verdeelsleutels_percentage!$C:$C,0),MATCH(INDEX(Overzicht!$B$1:$F$35,MATCH(demand!AJ$1,Overzicht!$B:$B,0),5),Verdeelsleutels_percentage!$1:$1,0)))</f>
        <v>0</v>
      </c>
      <c r="AK381">
        <f>PRODUCT(INDEX(Overzicht!$B$2:$E$35,MATCH(demand!AK$1,Overzicht!$B$2:$B$35,0),4),INDEX(Verdeelsleutels_percentage!$A:$AB,MATCH(demand!$C381,Verdeelsleutels_percentage!$C:$C,0),MATCH(INDEX(Overzicht!$B$1:$F$35,MATCH(demand!AK$1,Overzicht!$B:$B,0),5),Verdeelsleutels_percentage!$1:$1,0)))</f>
        <v>5.2097298237494926E-4</v>
      </c>
      <c r="AL381">
        <f>PRODUCT(INDEX(Overzicht!$B$2:$E$35,MATCH(demand!AL$1,Overzicht!$B$2:$B$35,0),4),INDEX(Verdeelsleutels_percentage!$A:$AB,MATCH(demand!$C381,Verdeelsleutels_percentage!$C:$C,0),MATCH(INDEX(Overzicht!$B$1:$F$35,MATCH(demand!AL$1,Overzicht!$B:$B,0),5),Verdeelsleutels_percentage!$1:$1,0)))</f>
        <v>6.6791407996788362E-3</v>
      </c>
      <c r="AM381">
        <f>PRODUCT(INDEX(Overzicht!$B$2:$E$35,MATCH(demand!AM$1,Overzicht!$B$2:$B$35,0),4),INDEX(Verdeelsleutels_percentage!$A:$AB,MATCH(demand!$C381,Verdeelsleutels_percentage!$C:$C,0),MATCH(INDEX(Overzicht!$B$1:$F$35,MATCH(demand!AM$1,Overzicht!$B:$B,0),5),Verdeelsleutels_percentage!$1:$1,0)))</f>
        <v>1.3358281599357672E-2</v>
      </c>
      <c r="AN381">
        <f>PRODUCT(INDEX(Overzicht!$B$2:$E$35,MATCH(demand!AN$1,Overzicht!$B$2:$B$35,0),4),INDEX(Verdeelsleutels_percentage!$A:$AB,MATCH(demand!$C381,Verdeelsleutels_percentage!$C:$C,0),MATCH(INDEX(Overzicht!$B$1:$F$35,MATCH(demand!AN$1,Overzicht!$B:$B,0),5),Verdeelsleutels_percentage!$1:$1,0)))</f>
        <v>6.6791407996788362E-3</v>
      </c>
      <c r="AO381">
        <f>PRODUCT(INDEX(Overzicht!$B$2:$E$35,MATCH(demand!AO$1,Overzicht!$B$2:$B$35,0),4),INDEX(Verdeelsleutels_percentage!$A:$AB,MATCH(demand!$C381,Verdeelsleutels_percentage!$C:$C,0),MATCH(INDEX(Overzicht!$B$1:$F$35,MATCH(demand!AO$1,Overzicht!$B:$B,0),5),Verdeelsleutels_percentage!$1:$1,0)))</f>
        <v>2.3376992798875926E-2</v>
      </c>
    </row>
    <row r="382" spans="2:41">
      <c r="B382" t="str">
        <f>INDEX('ETLocal datasets'!B:C,MATCH(C382,'ETLocal datasets'!C:C,0),1)</f>
        <v>GM1945</v>
      </c>
      <c r="C382" t="str">
        <f>'ETLocal datasets'!C365</f>
        <v>Berg en Dal</v>
      </c>
      <c r="D382">
        <f t="shared" si="26"/>
        <v>3.2221325941314764E-2</v>
      </c>
      <c r="E382">
        <f t="shared" si="27"/>
        <v>9.3929171514412726E-2</v>
      </c>
      <c r="F382">
        <f t="shared" si="28"/>
        <v>2.112678256766818E-2</v>
      </c>
      <c r="G382">
        <f t="shared" si="29"/>
        <v>4.3460809853488824E-2</v>
      </c>
      <c r="H382">
        <f>PRODUCT(INDEX(Overzicht!$B$2:$E$35,MATCH(demand!H$1,Overzicht!$B$2:$B$35,0),4),INDEX(Verdeelsleutels_percentage!$A:$AB,MATCH(demand!$C382,Verdeelsleutels_percentage!$C:$C,0),MATCH(INDEX(Overzicht!$B$1:$F$35,MATCH(demand!H$1,Overzicht!$B:$B,0),5),Verdeelsleutels_percentage!$1:$1,0)))</f>
        <v>2.112678256766818E-2</v>
      </c>
      <c r="I382">
        <f>PRODUCT(INDEX(Overzicht!$B$2:$E$35,MATCH(demand!I$1,Overzicht!$B$2:$B$35,0),4),INDEX(Verdeelsleutels_percentage!$A:$AB,MATCH(demand!$C382,Verdeelsleutels_percentage!$C:$C,0),MATCH(INDEX(Overzicht!$B$1:$F$35,MATCH(demand!I$1,Overzicht!$B:$B,0),5),Verdeelsleutels_percentage!$1:$1,0)))</f>
        <v>6.8955311324862614E-3</v>
      </c>
      <c r="J382">
        <f>PRODUCT(INDEX(Overzicht!$B$2:$E$35,MATCH(demand!J$1,Overzicht!$B$2:$B$35,0),4),INDEX(Verdeelsleutels_percentage!$A:$AB,MATCH(demand!$C382,Verdeelsleutels_percentage!$C:$C,0),MATCH(INDEX(Overzicht!$B$1:$F$35,MATCH(demand!J$1,Overzicht!$B:$B,0),5),Verdeelsleutels_percentage!$1:$1,0)))</f>
        <v>4.8289788726098692E-3</v>
      </c>
      <c r="K382">
        <f>PRODUCT(INDEX(Overzicht!$B$2:$E$35,MATCH(demand!K$1,Overzicht!$B$2:$B$35,0),4),INDEX(Verdeelsleutels_percentage!$A:$AB,MATCH(demand!$C382,Verdeelsleutels_percentage!$C:$C,0),MATCH(INDEX(Overzicht!$B$1:$F$35,MATCH(demand!K$1,Overzicht!$B:$B,0),5),Verdeelsleutels_percentage!$1:$1,0)))</f>
        <v>8.0447863212339721E-4</v>
      </c>
      <c r="L382">
        <f>PRODUCT(INDEX(Overzicht!$B$2:$E$35,MATCH(demand!L$1,Overzicht!$B$2:$B$35,0),4),INDEX(Verdeelsleutels_percentage!$A:$AB,MATCH(demand!$C382,Verdeelsleutels_percentage!$C:$C,0),MATCH(INDEX(Overzicht!$B$1:$F$35,MATCH(demand!L$1,Overzicht!$B:$B,0),5),Verdeelsleutels_percentage!$1:$1,0)))</f>
        <v>7.2434683089148046E-3</v>
      </c>
      <c r="M382">
        <f>PRODUCT(INDEX(Overzicht!$B$2:$E$35,MATCH(demand!M$1,Overzicht!$B$2:$B$35,0),4),INDEX(Verdeelsleutels_percentage!$A:$AB,MATCH(demand!$C382,Verdeelsleutels_percentage!$C:$C,0),MATCH(INDEX(Overzicht!$B$1:$F$35,MATCH(demand!M$1,Overzicht!$B:$B,0),5),Verdeelsleutels_percentage!$1:$1,0)))</f>
        <v>4.774310469825899E-3</v>
      </c>
      <c r="N382">
        <f>PRODUCT(INDEX(Overzicht!$B$2:$E$35,MATCH(demand!N$1,Overzicht!$B$2:$B$35,0),4),INDEX(Verdeelsleutels_percentage!$A:$AB,MATCH(demand!$C382,Verdeelsleutels_percentage!$C:$C,0),MATCH(INDEX(Overzicht!$B$1:$F$35,MATCH(demand!N$1,Overzicht!$B:$B,0),5),Verdeelsleutels_percentage!$1:$1,0)))</f>
        <v>1.2036383494282363E-2</v>
      </c>
      <c r="O382">
        <f>PRODUCT(INDEX(Overzicht!$B$2:$E$35,MATCH(demand!O$1,Overzicht!$B$2:$B$35,0),4),INDEX(Verdeelsleutels_percentage!$A:$AB,MATCH(demand!$C382,Verdeelsleutels_percentage!$C:$C,0),MATCH(INDEX(Overzicht!$B$1:$F$35,MATCH(demand!O$1,Overzicht!$B:$B,0),5),Verdeelsleutels_percentage!$1:$1,0)))</f>
        <v>0</v>
      </c>
      <c r="P382">
        <f>PRODUCT(INDEX(Overzicht!$B$2:$E$35,MATCH(demand!P$1,Overzicht!$B$2:$B$35,0),4),INDEX(Verdeelsleutels_percentage!$A:$AB,MATCH(demand!$C382,Verdeelsleutels_percentage!$C:$C,0),MATCH(INDEX(Overzicht!$B$1:$F$35,MATCH(demand!P$1,Overzicht!$B:$B,0),5),Verdeelsleutels_percentage!$1:$1,0)))</f>
        <v>4.3682088493481718E-3</v>
      </c>
      <c r="Q382">
        <f>PRODUCT(INDEX(Overzicht!$B$2:$E$35,MATCH(demand!Q$1,Overzicht!$B$2:$B$35,0),4),INDEX(Verdeelsleutels_percentage!$A:$AB,MATCH(demand!$C382,Verdeelsleutels_percentage!$C:$C,0),MATCH(INDEX(Overzicht!$B$1:$F$35,MATCH(demand!Q$1,Overzicht!$B:$B,0),5),Verdeelsleutels_percentage!$1:$1,0)))</f>
        <v>7.1680155140302747E-3</v>
      </c>
      <c r="R382">
        <f>PRODUCT(INDEX(Overzicht!$B$2:$E$35,MATCH(demand!R$1,Overzicht!$B$2:$B$35,0),4),INDEX(Verdeelsleutels_percentage!$A:$AB,MATCH(demand!$C382,Verdeelsleutels_percentage!$C:$C,0),MATCH(INDEX(Overzicht!$B$1:$F$35,MATCH(demand!R$1,Overzicht!$B:$B,0),5),Verdeelsleutels_percentage!$1:$1,0)))</f>
        <v>1.2826975130369965E-3</v>
      </c>
      <c r="S382">
        <f>PRODUCT(INDEX(Overzicht!$B$2:$E$35,MATCH(demand!S$1,Overzicht!$B$2:$B$35,0),4),INDEX(Verdeelsleutels_percentage!$A:$AB,MATCH(demand!$C382,Verdeelsleutels_percentage!$C:$C,0),MATCH(INDEX(Overzicht!$B$1:$F$35,MATCH(demand!S$1,Overzicht!$B:$B,0),5),Verdeelsleutels_percentage!$1:$1,0)))</f>
        <v>9.8591651982451508E-3</v>
      </c>
      <c r="T382">
        <f>PRODUCT(INDEX(Overzicht!$B$2:$E$35,MATCH(demand!T$1,Overzicht!$B$2:$B$35,0),4),INDEX(Verdeelsleutels_percentage!$A:$AB,MATCH(demand!$C382,Verdeelsleutels_percentage!$C:$C,0),MATCH(INDEX(Overzicht!$B$1:$F$35,MATCH(demand!T$1,Overzicht!$B:$B,0),5),Verdeelsleutels_percentage!$1:$1,0)))</f>
        <v>8.0482981210164492E-3</v>
      </c>
      <c r="U382">
        <f>PRODUCT(INDEX(Overzicht!$B$2:$E$35,MATCH(demand!U$1,Overzicht!$B$2:$B$35,0),4),INDEX(Verdeelsleutels_percentage!$A:$AB,MATCH(demand!$C382,Verdeelsleutels_percentage!$C:$C,0),MATCH(INDEX(Overzicht!$B$1:$F$35,MATCH(demand!U$1,Overzicht!$B:$B,0),5),Verdeelsleutels_percentage!$1:$1,0)))</f>
        <v>2.5150931628176405E-2</v>
      </c>
      <c r="V382">
        <f>PRODUCT(INDEX(Overzicht!$B$2:$E$35,MATCH(demand!V$1,Overzicht!$B$2:$B$35,0),4),INDEX(Verdeelsleutels_percentage!$A:$AB,MATCH(demand!$C382,Verdeelsleutels_percentage!$C:$C,0),MATCH(INDEX(Overzicht!$B$1:$F$35,MATCH(demand!V$1,Overzicht!$B:$B,0),5),Verdeelsleutels_percentage!$1:$1,0)))</f>
        <v>2.2132819832795239E-3</v>
      </c>
      <c r="W382">
        <f>PRODUCT(INDEX(Overzicht!$B$2:$E$35,MATCH(demand!W$1,Overzicht!$B$2:$B$35,0),4),INDEX(Verdeelsleutels_percentage!$A:$AB,MATCH(demand!$C382,Verdeelsleutels_percentage!$C:$C,0),MATCH(INDEX(Overzicht!$B$1:$F$35,MATCH(demand!W$1,Overzicht!$B:$B,0),5),Verdeelsleutels_percentage!$1:$1,0)))</f>
        <v>2.4144894363049348E-2</v>
      </c>
      <c r="X382">
        <f>PRODUCT(INDEX(Overzicht!$B$2:$E$35,MATCH(demand!X$1,Overzicht!$B$2:$B$35,0),4),INDEX(Verdeelsleutels_percentage!$A:$AB,MATCH(demand!$C382,Verdeelsleutels_percentage!$C:$C,0),MATCH(INDEX(Overzicht!$B$1:$F$35,MATCH(demand!X$1,Overzicht!$B:$B,0),5),Verdeelsleutels_percentage!$1:$1,0)))</f>
        <v>1.0004688369912385E-2</v>
      </c>
      <c r="Y382">
        <f>PRODUCT(INDEX(Overzicht!$B$2:$E$35,MATCH(demand!Y$1,Overzicht!$B$2:$B$35,0),4),INDEX(Verdeelsleutels_percentage!$A:$AB,MATCH(demand!$C382,Verdeelsleutels_percentage!$C:$C,0),MATCH(INDEX(Overzicht!$B$1:$F$35,MATCH(demand!Y$1,Overzicht!$B:$B,0),5),Verdeelsleutels_percentage!$1:$1,0)))</f>
        <v>1.8990085037139187E-6</v>
      </c>
      <c r="Z382">
        <f>PRODUCT(INDEX(Overzicht!$B$2:$E$35,MATCH(demand!Z$1,Overzicht!$B$2:$B$35,0),4),INDEX(Verdeelsleutels_percentage!$A:$AB,MATCH(demand!$C382,Verdeelsleutels_percentage!$C:$C,0),MATCH(INDEX(Overzicht!$B$1:$F$35,MATCH(demand!Z$1,Overzicht!$B:$B,0),5),Verdeelsleutels_percentage!$1:$1,0)))</f>
        <v>0</v>
      </c>
      <c r="AA382">
        <f>PRODUCT(INDEX(Overzicht!$B$2:$E$35,MATCH(demand!AA$1,Overzicht!$B$2:$B$35,0),4),INDEX(Verdeelsleutels_percentage!$A:$AB,MATCH(demand!$C382,Verdeelsleutels_percentage!$C:$C,0),MATCH(INDEX(Overzicht!$B$1:$F$35,MATCH(demand!AA$1,Overzicht!$B:$B,0),5),Verdeelsleutels_percentage!$1:$1,0)))</f>
        <v>4.4421251548863601E-5</v>
      </c>
      <c r="AB382">
        <f>PRODUCT(INDEX(Overzicht!$B$2:$E$35,MATCH(demand!AB$1,Overzicht!$B$2:$B$35,0),4),INDEX(Verdeelsleutels_percentage!$A:$AB,MATCH(demand!$C382,Verdeelsleutels_percentage!$C:$C,0),MATCH(INDEX(Overzicht!$B$1:$F$35,MATCH(demand!AB$1,Overzicht!$B:$B,0),5),Verdeelsleutels_percentage!$1:$1,0)))</f>
        <v>8.0587055573435075E-3</v>
      </c>
      <c r="AC382">
        <f>PRODUCT(INDEX(Overzicht!$B$2:$E$35,MATCH(demand!AC$1,Overzicht!$B$2:$B$35,0),4),INDEX(Verdeelsleutels_percentage!$A:$AB,MATCH(demand!$C382,Verdeelsleutels_percentage!$C:$C,0),MATCH(INDEX(Overzicht!$B$1:$F$35,MATCH(demand!AC$1,Overzicht!$B:$B,0),5),Verdeelsleutels_percentage!$1:$1,0)))</f>
        <v>1.5216286877186621E-3</v>
      </c>
      <c r="AD382">
        <f>PRODUCT(INDEX(Overzicht!$B$2:$E$35,MATCH(demand!AD$1,Overzicht!$B$2:$B$35,0),4),INDEX(Verdeelsleutels_percentage!$A:$AB,MATCH(demand!$C382,Verdeelsleutels_percentage!$C:$C,0),MATCH(INDEX(Overzicht!$B$1:$F$35,MATCH(demand!AD$1,Overzicht!$B:$B,0),5),Verdeelsleutels_percentage!$1:$1,0)))</f>
        <v>0</v>
      </c>
      <c r="AE382">
        <f>PRODUCT(INDEX(Overzicht!$B$2:$E$35,MATCH(demand!AE$1,Overzicht!$B$2:$B$35,0),4),INDEX(Verdeelsleutels_percentage!$A:$AB,MATCH(demand!$C382,Verdeelsleutels_percentage!$C:$C,0),MATCH(INDEX(Overzicht!$B$1:$F$35,MATCH(demand!AE$1,Overzicht!$B:$B,0),5),Verdeelsleutels_percentage!$1:$1,0)))</f>
        <v>0</v>
      </c>
      <c r="AF382">
        <f>PRODUCT(INDEX(Overzicht!$B$2:$E$35,MATCH(demand!AF$1,Overzicht!$B$2:$B$35,0),4),INDEX(Verdeelsleutels_percentage!$A:$AB,MATCH(demand!$C382,Verdeelsleutels_percentage!$C:$C,0),MATCH(INDEX(Overzicht!$B$1:$F$35,MATCH(demand!AF$1,Overzicht!$B:$B,0),5),Verdeelsleutels_percentage!$1:$1,0)))</f>
        <v>0</v>
      </c>
      <c r="AG382">
        <f>PRODUCT(INDEX(Overzicht!$B$2:$E$35,MATCH(demand!AG$1,Overzicht!$B$2:$B$35,0),4),INDEX(Verdeelsleutels_percentage!$A:$AB,MATCH(demand!$C382,Verdeelsleutels_percentage!$C:$C,0),MATCH(INDEX(Overzicht!$B$1:$F$35,MATCH(demand!AG$1,Overzicht!$B:$B,0),5),Verdeelsleutels_percentage!$1:$1,0)))</f>
        <v>0</v>
      </c>
      <c r="AH382">
        <f>PRODUCT(INDEX(Overzicht!$B$2:$E$35,MATCH(demand!AH$1,Overzicht!$B$2:$B$35,0),4),INDEX(Verdeelsleutels_percentage!$A:$AB,MATCH(demand!$C382,Verdeelsleutels_percentage!$C:$C,0),MATCH(INDEX(Overzicht!$B$1:$F$35,MATCH(demand!AH$1,Overzicht!$B:$B,0),5),Verdeelsleutels_percentage!$1:$1,0)))</f>
        <v>5.7747627013522674E-4</v>
      </c>
      <c r="AI382">
        <f>PRODUCT(INDEX(Overzicht!$B$2:$E$35,MATCH(demand!AI$1,Overzicht!$B$2:$B$35,0),4),INDEX(Verdeelsleutels_percentage!$A:$AB,MATCH(demand!$C382,Verdeelsleutels_percentage!$C:$C,0),MATCH(INDEX(Overzicht!$B$1:$F$35,MATCH(demand!AI$1,Overzicht!$B:$B,0),5),Verdeelsleutels_percentage!$1:$1,0)))</f>
        <v>8.8842503097727202E-5</v>
      </c>
      <c r="AJ382">
        <f>PRODUCT(INDEX(Overzicht!$B$2:$E$35,MATCH(demand!AJ$1,Overzicht!$B$2:$B$35,0),4),INDEX(Verdeelsleutels_percentage!$A:$AB,MATCH(demand!$C382,Verdeelsleutels_percentage!$C:$C,0),MATCH(INDEX(Overzicht!$B$1:$F$35,MATCH(demand!AJ$1,Overzicht!$B:$B,0),5),Verdeelsleutels_percentage!$1:$1,0)))</f>
        <v>0</v>
      </c>
      <c r="AK382">
        <f>PRODUCT(INDEX(Overzicht!$B$2:$E$35,MATCH(demand!AK$1,Overzicht!$B$2:$B$35,0),4),INDEX(Verdeelsleutels_percentage!$A:$AB,MATCH(demand!$C382,Verdeelsleutels_percentage!$C:$C,0),MATCH(INDEX(Overzicht!$B$1:$F$35,MATCH(demand!AK$1,Overzicht!$B:$B,0),5),Verdeelsleutels_percentage!$1:$1,0)))</f>
        <v>3.1388362671964151E-4</v>
      </c>
      <c r="AL382">
        <f>PRODUCT(INDEX(Overzicht!$B$2:$E$35,MATCH(demand!AL$1,Overzicht!$B$2:$B$35,0),4),INDEX(Verdeelsleutels_percentage!$A:$AB,MATCH(demand!$C382,Verdeelsleutels_percentage!$C:$C,0),MATCH(INDEX(Overzicht!$B$1:$F$35,MATCH(demand!AL$1,Overzicht!$B:$B,0),5),Verdeelsleutels_percentage!$1:$1,0)))</f>
        <v>4.0241490605082246E-3</v>
      </c>
      <c r="AM382">
        <f>PRODUCT(INDEX(Overzicht!$B$2:$E$35,MATCH(demand!AM$1,Overzicht!$B$2:$B$35,0),4),INDEX(Verdeelsleutels_percentage!$A:$AB,MATCH(demand!$C382,Verdeelsleutels_percentage!$C:$C,0),MATCH(INDEX(Overzicht!$B$1:$F$35,MATCH(demand!AM$1,Overzicht!$B:$B,0),5),Verdeelsleutels_percentage!$1:$1,0)))</f>
        <v>8.0482981210164492E-3</v>
      </c>
      <c r="AN382">
        <f>PRODUCT(INDEX(Overzicht!$B$2:$E$35,MATCH(demand!AN$1,Overzicht!$B$2:$B$35,0),4),INDEX(Verdeelsleutels_percentage!$A:$AB,MATCH(demand!$C382,Verdeelsleutels_percentage!$C:$C,0),MATCH(INDEX(Overzicht!$B$1:$F$35,MATCH(demand!AN$1,Overzicht!$B:$B,0),5),Verdeelsleutels_percentage!$1:$1,0)))</f>
        <v>4.0241490605082246E-3</v>
      </c>
      <c r="AO382">
        <f>PRODUCT(INDEX(Overzicht!$B$2:$E$35,MATCH(demand!AO$1,Overzicht!$B$2:$B$35,0),4),INDEX(Verdeelsleutels_percentage!$A:$AB,MATCH(demand!$C382,Verdeelsleutels_percentage!$C:$C,0),MATCH(INDEX(Overzicht!$B$1:$F$35,MATCH(demand!AO$1,Overzicht!$B:$B,0),5),Verdeelsleutels_percentage!$1:$1,0)))</f>
        <v>1.4084521711778786E-2</v>
      </c>
    </row>
    <row r="383" spans="2:41">
      <c r="B383" t="str">
        <f>INDEX('ETLocal datasets'!B:C,MATCH(C383,'ETLocal datasets'!C:C,0),1)</f>
        <v>GM1948</v>
      </c>
      <c r="C383" t="str">
        <f>'ETLocal datasets'!C366</f>
        <v>Meierijstad</v>
      </c>
      <c r="D383">
        <f t="shared" si="26"/>
        <v>0.10510138737935332</v>
      </c>
      <c r="E383">
        <f t="shared" si="27"/>
        <v>0.28750016311520254</v>
      </c>
      <c r="F383">
        <f t="shared" si="28"/>
        <v>4.9100190757372209E-2</v>
      </c>
      <c r="G383">
        <f t="shared" si="29"/>
        <v>0.10100610670087998</v>
      </c>
      <c r="H383">
        <f>PRODUCT(INDEX(Overzicht!$B$2:$E$35,MATCH(demand!H$1,Overzicht!$B$2:$B$35,0),4),INDEX(Verdeelsleutels_percentage!$A:$AB,MATCH(demand!$C383,Verdeelsleutels_percentage!$C:$C,0),MATCH(INDEX(Overzicht!$B$1:$F$35,MATCH(demand!H$1,Overzicht!$B:$B,0),5),Verdeelsleutels_percentage!$1:$1,0)))</f>
        <v>4.9100190757372209E-2</v>
      </c>
      <c r="I383">
        <f>PRODUCT(INDEX(Overzicht!$B$2:$E$35,MATCH(demand!I$1,Overzicht!$B$2:$B$35,0),4),INDEX(Verdeelsleutels_percentage!$A:$AB,MATCH(demand!$C383,Verdeelsleutels_percentage!$C:$C,0),MATCH(INDEX(Overzicht!$B$1:$F$35,MATCH(demand!I$1,Overzicht!$B:$B,0),5),Verdeelsleutels_percentage!$1:$1,0)))</f>
        <v>2.8849257577578193E-2</v>
      </c>
      <c r="J383">
        <f>PRODUCT(INDEX(Overzicht!$B$2:$E$35,MATCH(demand!J$1,Overzicht!$B$2:$B$35,0),4),INDEX(Verdeelsleutels_percentage!$A:$AB,MATCH(demand!$C383,Verdeelsleutels_percentage!$C:$C,0),MATCH(INDEX(Overzicht!$B$1:$F$35,MATCH(demand!J$1,Overzicht!$B:$B,0),5),Verdeelsleutels_percentage!$1:$1,0)))</f>
        <v>1.1222900744542219E-2</v>
      </c>
      <c r="K383">
        <f>PRODUCT(INDEX(Overzicht!$B$2:$E$35,MATCH(demand!K$1,Overzicht!$B$2:$B$35,0),4),INDEX(Verdeelsleutels_percentage!$A:$AB,MATCH(demand!$C383,Verdeelsleutels_percentage!$C:$C,0),MATCH(INDEX(Overzicht!$B$1:$F$35,MATCH(demand!K$1,Overzicht!$B:$B,0),5),Verdeelsleutels_percentage!$1:$1,0)))</f>
        <v>3.3657467173841228E-3</v>
      </c>
      <c r="L383">
        <f>PRODUCT(INDEX(Overzicht!$B$2:$E$35,MATCH(demand!L$1,Overzicht!$B$2:$B$35,0),4),INDEX(Verdeelsleutels_percentage!$A:$AB,MATCH(demand!$C383,Verdeelsleutels_percentage!$C:$C,0),MATCH(INDEX(Overzicht!$B$1:$F$35,MATCH(demand!L$1,Overzicht!$B:$B,0),5),Verdeelsleutels_percentage!$1:$1,0)))</f>
        <v>1.6834351116813331E-2</v>
      </c>
      <c r="M383">
        <f>PRODUCT(INDEX(Overzicht!$B$2:$E$35,MATCH(demand!M$1,Overzicht!$B$2:$B$35,0),4),INDEX(Verdeelsleutels_percentage!$A:$AB,MATCH(demand!$C383,Verdeelsleutels_percentage!$C:$C,0),MATCH(INDEX(Overzicht!$B$1:$F$35,MATCH(demand!M$1,Overzicht!$B:$B,0),5),Verdeelsleutels_percentage!$1:$1,0)))</f>
        <v>3.3043693531022551E-2</v>
      </c>
      <c r="N383">
        <f>PRODUCT(INDEX(Overzicht!$B$2:$E$35,MATCH(demand!N$1,Overzicht!$B$2:$B$35,0),4),INDEX(Verdeelsleutels_percentage!$A:$AB,MATCH(demand!$C383,Verdeelsleutels_percentage!$C:$C,0),MATCH(INDEX(Overzicht!$B$1:$F$35,MATCH(demand!N$1,Overzicht!$B:$B,0),5),Verdeelsleutels_percentage!$1:$1,0)))</f>
        <v>0.10344435466679848</v>
      </c>
      <c r="O383">
        <f>PRODUCT(INDEX(Overzicht!$B$2:$E$35,MATCH(demand!O$1,Overzicht!$B$2:$B$35,0),4),INDEX(Verdeelsleutels_percentage!$A:$AB,MATCH(demand!$C383,Verdeelsleutels_percentage!$C:$C,0),MATCH(INDEX(Overzicht!$B$1:$F$35,MATCH(demand!O$1,Overzicht!$B:$B,0),5),Verdeelsleutels_percentage!$1:$1,0)))</f>
        <v>0</v>
      </c>
      <c r="P383">
        <f>PRODUCT(INDEX(Overzicht!$B$2:$E$35,MATCH(demand!P$1,Overzicht!$B$2:$B$35,0),4),INDEX(Verdeelsleutels_percentage!$A:$AB,MATCH(demand!$C383,Verdeelsleutels_percentage!$C:$C,0),MATCH(INDEX(Overzicht!$B$1:$F$35,MATCH(demand!P$1,Overzicht!$B:$B,0),5),Verdeelsleutels_percentage!$1:$1,0)))</f>
        <v>5.4505968828149759E-3</v>
      </c>
      <c r="Q383">
        <f>PRODUCT(INDEX(Overzicht!$B$2:$E$35,MATCH(demand!Q$1,Overzicht!$B$2:$B$35,0),4),INDEX(Verdeelsleutels_percentage!$A:$AB,MATCH(demand!$C383,Verdeelsleutels_percentage!$C:$C,0),MATCH(INDEX(Overzicht!$B$1:$F$35,MATCH(demand!Q$1,Overzicht!$B:$B,0),5),Verdeelsleutels_percentage!$1:$1,0)))</f>
        <v>1.6658993292679856E-2</v>
      </c>
      <c r="R383">
        <f>PRODUCT(INDEX(Overzicht!$B$2:$E$35,MATCH(demand!R$1,Overzicht!$B$2:$B$35,0),4),INDEX(Verdeelsleutels_percentage!$A:$AB,MATCH(demand!$C383,Verdeelsleutels_percentage!$C:$C,0),MATCH(INDEX(Overzicht!$B$1:$F$35,MATCH(demand!R$1,Overzicht!$B:$B,0),5),Verdeelsleutels_percentage!$1:$1,0)))</f>
        <v>2.9810830102690268E-3</v>
      </c>
      <c r="S383">
        <f>PRODUCT(INDEX(Overzicht!$B$2:$E$35,MATCH(demand!S$1,Overzicht!$B$2:$B$35,0),4),INDEX(Verdeelsleutels_percentage!$A:$AB,MATCH(demand!$C383,Verdeelsleutels_percentage!$C:$C,0),MATCH(INDEX(Overzicht!$B$1:$F$35,MATCH(demand!S$1,Overzicht!$B:$B,0),5),Verdeelsleutels_percentage!$1:$1,0)))</f>
        <v>2.2913422353440367E-2</v>
      </c>
      <c r="T383">
        <f>PRODUCT(INDEX(Overzicht!$B$2:$E$35,MATCH(demand!T$1,Overzicht!$B$2:$B$35,0),4),INDEX(Verdeelsleutels_percentage!$A:$AB,MATCH(demand!$C383,Verdeelsleutels_percentage!$C:$C,0),MATCH(INDEX(Overzicht!$B$1:$F$35,MATCH(demand!T$1,Overzicht!$B:$B,0),5),Verdeelsleutels_percentage!$1:$1,0)))</f>
        <v>1.8704834574237033E-2</v>
      </c>
      <c r="U383">
        <f>PRODUCT(INDEX(Overzicht!$B$2:$E$35,MATCH(demand!U$1,Overzicht!$B$2:$B$35,0),4),INDEX(Verdeelsleutels_percentage!$A:$AB,MATCH(demand!$C383,Verdeelsleutels_percentage!$C:$C,0),MATCH(INDEX(Overzicht!$B$1:$F$35,MATCH(demand!U$1,Overzicht!$B:$B,0),5),Verdeelsleutels_percentage!$1:$1,0)))</f>
        <v>5.8452608044490727E-2</v>
      </c>
      <c r="V383">
        <f>PRODUCT(INDEX(Overzicht!$B$2:$E$35,MATCH(demand!V$1,Overzicht!$B$2:$B$35,0),4),INDEX(Verdeelsleutels_percentage!$A:$AB,MATCH(demand!$C383,Verdeelsleutels_percentage!$C:$C,0),MATCH(INDEX(Overzicht!$B$1:$F$35,MATCH(demand!V$1,Overzicht!$B:$B,0),5),Verdeelsleutels_percentage!$1:$1,0)))</f>
        <v>5.1438295079151847E-3</v>
      </c>
      <c r="W383">
        <f>PRODUCT(INDEX(Overzicht!$B$2:$E$35,MATCH(demand!W$1,Overzicht!$B$2:$B$35,0),4),INDEX(Verdeelsleutels_percentage!$A:$AB,MATCH(demand!$C383,Verdeelsleutels_percentage!$C:$C,0),MATCH(INDEX(Overzicht!$B$1:$F$35,MATCH(demand!W$1,Overzicht!$B:$B,0),5),Verdeelsleutels_percentage!$1:$1,0)))</f>
        <v>5.6114503722711095E-2</v>
      </c>
      <c r="X383">
        <f>PRODUCT(INDEX(Overzicht!$B$2:$E$35,MATCH(demand!X$1,Overzicht!$B$2:$B$35,0),4),INDEX(Verdeelsleutels_percentage!$A:$AB,MATCH(demand!$C383,Verdeelsleutels_percentage!$C:$C,0),MATCH(INDEX(Overzicht!$B$1:$F$35,MATCH(demand!X$1,Overzicht!$B:$B,0),5),Verdeelsleutels_percentage!$1:$1,0)))</f>
        <v>8.8912005157206885E-3</v>
      </c>
      <c r="Y383">
        <f>PRODUCT(INDEX(Overzicht!$B$2:$E$35,MATCH(demand!Y$1,Overzicht!$B$2:$B$35,0),4),INDEX(Verdeelsleutels_percentage!$A:$AB,MATCH(demand!$C383,Verdeelsleutels_percentage!$C:$C,0),MATCH(INDEX(Overzicht!$B$1:$F$35,MATCH(demand!Y$1,Overzicht!$B:$B,0),5),Verdeelsleutels_percentage!$1:$1,0)))</f>
        <v>5.0948635636182165E-6</v>
      </c>
      <c r="Z383">
        <f>PRODUCT(INDEX(Overzicht!$B$2:$E$35,MATCH(demand!Z$1,Overzicht!$B$2:$B$35,0),4),INDEX(Verdeelsleutels_percentage!$A:$AB,MATCH(demand!$C383,Verdeelsleutels_percentage!$C:$C,0),MATCH(INDEX(Overzicht!$B$1:$F$35,MATCH(demand!Z$1,Overzicht!$B:$B,0),5),Verdeelsleutels_percentage!$1:$1,0)))</f>
        <v>0</v>
      </c>
      <c r="AA383">
        <f>PRODUCT(INDEX(Overzicht!$B$2:$E$35,MATCH(demand!AA$1,Overzicht!$B$2:$B$35,0),4),INDEX(Verdeelsleutels_percentage!$A:$AB,MATCH(demand!$C383,Verdeelsleutels_percentage!$C:$C,0),MATCH(INDEX(Overzicht!$B$1:$F$35,MATCH(demand!AA$1,Overzicht!$B:$B,0),5),Verdeelsleutels_percentage!$1:$1,0)))</f>
        <v>1.1917809505539688E-4</v>
      </c>
      <c r="AB383">
        <f>PRODUCT(INDEX(Overzicht!$B$2:$E$35,MATCH(demand!AB$1,Overzicht!$B$2:$B$35,0),4),INDEX(Verdeelsleutels_percentage!$A:$AB,MATCH(demand!$C383,Verdeelsleutels_percentage!$C:$C,0),MATCH(INDEX(Overzicht!$B$1:$F$35,MATCH(demand!AB$1,Overzicht!$B:$B,0),5),Verdeelsleutels_percentage!$1:$1,0)))</f>
        <v>2.6771917963441666E-2</v>
      </c>
      <c r="AC383">
        <f>PRODUCT(INDEX(Overzicht!$B$2:$E$35,MATCH(demand!AC$1,Overzicht!$B$2:$B$35,0),4),INDEX(Verdeelsleutels_percentage!$A:$AB,MATCH(demand!$C383,Verdeelsleutels_percentage!$C:$C,0),MATCH(INDEX(Overzicht!$B$1:$F$35,MATCH(demand!AC$1,Overzicht!$B:$B,0),5),Verdeelsleutels_percentage!$1:$1,0)))</f>
        <v>1.9798003873422207E-3</v>
      </c>
      <c r="AD383">
        <f>PRODUCT(INDEX(Overzicht!$B$2:$E$35,MATCH(demand!AD$1,Overzicht!$B$2:$B$35,0),4),INDEX(Verdeelsleutels_percentage!$A:$AB,MATCH(demand!$C383,Verdeelsleutels_percentage!$C:$C,0),MATCH(INDEX(Overzicht!$B$1:$F$35,MATCH(demand!AD$1,Overzicht!$B:$B,0),5),Verdeelsleutels_percentage!$1:$1,0)))</f>
        <v>0</v>
      </c>
      <c r="AE383">
        <f>PRODUCT(INDEX(Overzicht!$B$2:$E$35,MATCH(demand!AE$1,Overzicht!$B$2:$B$35,0),4),INDEX(Verdeelsleutels_percentage!$A:$AB,MATCH(demand!$C383,Verdeelsleutels_percentage!$C:$C,0),MATCH(INDEX(Overzicht!$B$1:$F$35,MATCH(demand!AE$1,Overzicht!$B:$B,0),5),Verdeelsleutels_percentage!$1:$1,0)))</f>
        <v>0</v>
      </c>
      <c r="AF383">
        <f>PRODUCT(INDEX(Overzicht!$B$2:$E$35,MATCH(demand!AF$1,Overzicht!$B$2:$B$35,0),4),INDEX(Verdeelsleutels_percentage!$A:$AB,MATCH(demand!$C383,Verdeelsleutels_percentage!$C:$C,0),MATCH(INDEX(Overzicht!$B$1:$F$35,MATCH(demand!AF$1,Overzicht!$B:$B,0),5),Verdeelsleutels_percentage!$1:$1,0)))</f>
        <v>0</v>
      </c>
      <c r="AG383">
        <f>PRODUCT(INDEX(Overzicht!$B$2:$E$35,MATCH(demand!AG$1,Overzicht!$B$2:$B$35,0),4),INDEX(Verdeelsleutels_percentage!$A:$AB,MATCH(demand!$C383,Verdeelsleutels_percentage!$C:$C,0),MATCH(INDEX(Overzicht!$B$1:$F$35,MATCH(demand!AG$1,Overzicht!$B:$B,0),5),Verdeelsleutels_percentage!$1:$1,0)))</f>
        <v>0</v>
      </c>
      <c r="AH383">
        <f>PRODUCT(INDEX(Overzicht!$B$2:$E$35,MATCH(demand!AH$1,Overzicht!$B$2:$B$35,0),4),INDEX(Verdeelsleutels_percentage!$A:$AB,MATCH(demand!$C383,Verdeelsleutels_percentage!$C:$C,0),MATCH(INDEX(Overzicht!$B$1:$F$35,MATCH(demand!AH$1,Overzicht!$B:$B,0),5),Verdeelsleutels_percentage!$1:$1,0)))</f>
        <v>1.5493152357201594E-3</v>
      </c>
      <c r="AI383">
        <f>PRODUCT(INDEX(Overzicht!$B$2:$E$35,MATCH(demand!AI$1,Overzicht!$B$2:$B$35,0),4),INDEX(Verdeelsleutels_percentage!$A:$AB,MATCH(demand!$C383,Verdeelsleutels_percentage!$C:$C,0),MATCH(INDEX(Overzicht!$B$1:$F$35,MATCH(demand!AI$1,Overzicht!$B:$B,0),5),Verdeelsleutels_percentage!$1:$1,0)))</f>
        <v>2.3835619011079376E-4</v>
      </c>
      <c r="AJ383">
        <f>PRODUCT(INDEX(Overzicht!$B$2:$E$35,MATCH(demand!AJ$1,Overzicht!$B$2:$B$35,0),4),INDEX(Verdeelsleutels_percentage!$A:$AB,MATCH(demand!$C383,Verdeelsleutels_percentage!$C:$C,0),MATCH(INDEX(Overzicht!$B$1:$F$35,MATCH(demand!AJ$1,Overzicht!$B:$B,0),5),Verdeelsleutels_percentage!$1:$1,0)))</f>
        <v>0</v>
      </c>
      <c r="AK383">
        <f>PRODUCT(INDEX(Overzicht!$B$2:$E$35,MATCH(demand!AK$1,Overzicht!$B$2:$B$35,0),4),INDEX(Verdeelsleutels_percentage!$A:$AB,MATCH(demand!$C383,Verdeelsleutels_percentage!$C:$C,0),MATCH(INDEX(Overzicht!$B$1:$F$35,MATCH(demand!AK$1,Overzicht!$B:$B,0),5),Verdeelsleutels_percentage!$1:$1,0)))</f>
        <v>7.2948854839524429E-4</v>
      </c>
      <c r="AL383">
        <f>PRODUCT(INDEX(Overzicht!$B$2:$E$35,MATCH(demand!AL$1,Overzicht!$B$2:$B$35,0),4),INDEX(Verdeelsleutels_percentage!$A:$AB,MATCH(demand!$C383,Verdeelsleutels_percentage!$C:$C,0),MATCH(INDEX(Overzicht!$B$1:$F$35,MATCH(demand!AL$1,Overzicht!$B:$B,0),5),Verdeelsleutels_percentage!$1:$1,0)))</f>
        <v>9.3524172871185165E-3</v>
      </c>
      <c r="AM383">
        <f>PRODUCT(INDEX(Overzicht!$B$2:$E$35,MATCH(demand!AM$1,Overzicht!$B$2:$B$35,0),4),INDEX(Verdeelsleutels_percentage!$A:$AB,MATCH(demand!$C383,Verdeelsleutels_percentage!$C:$C,0),MATCH(INDEX(Overzicht!$B$1:$F$35,MATCH(demand!AM$1,Overzicht!$B:$B,0),5),Verdeelsleutels_percentage!$1:$1,0)))</f>
        <v>1.8704834574237033E-2</v>
      </c>
      <c r="AN383">
        <f>PRODUCT(INDEX(Overzicht!$B$2:$E$35,MATCH(demand!AN$1,Overzicht!$B$2:$B$35,0),4),INDEX(Verdeelsleutels_percentage!$A:$AB,MATCH(demand!$C383,Verdeelsleutels_percentage!$C:$C,0),MATCH(INDEX(Overzicht!$B$1:$F$35,MATCH(demand!AN$1,Overzicht!$B:$B,0),5),Verdeelsleutels_percentage!$1:$1,0)))</f>
        <v>9.3524172871185165E-3</v>
      </c>
      <c r="AO383">
        <f>PRODUCT(INDEX(Overzicht!$B$2:$E$35,MATCH(demand!AO$1,Overzicht!$B$2:$B$35,0),4),INDEX(Verdeelsleutels_percentage!$A:$AB,MATCH(demand!$C383,Verdeelsleutels_percentage!$C:$C,0),MATCH(INDEX(Overzicht!$B$1:$F$35,MATCH(demand!AO$1,Overzicht!$B:$B,0),5),Verdeelsleutels_percentage!$1:$1,0)))</f>
        <v>3.273346050491481E-2</v>
      </c>
    </row>
    <row r="384" spans="2:41">
      <c r="B384" t="str">
        <f>INDEX('ETLocal datasets'!B:C,MATCH(C384,'ETLocal datasets'!C:C,0),1)</f>
        <v>GM1949</v>
      </c>
      <c r="C384" t="str">
        <f>'ETLocal datasets'!C367</f>
        <v>Waadhoeke</v>
      </c>
      <c r="D384">
        <f t="shared" si="26"/>
        <v>0.1193871103358924</v>
      </c>
      <c r="E384">
        <f t="shared" si="27"/>
        <v>0.195874479577412</v>
      </c>
      <c r="F384">
        <f t="shared" si="28"/>
        <v>2.7971585501189871E-2</v>
      </c>
      <c r="G384">
        <f t="shared" si="29"/>
        <v>5.754154731673345E-2</v>
      </c>
      <c r="H384">
        <f>PRODUCT(INDEX(Overzicht!$B$2:$E$35,MATCH(demand!H$1,Overzicht!$B$2:$B$35,0),4),INDEX(Verdeelsleutels_percentage!$A:$AB,MATCH(demand!$C384,Verdeelsleutels_percentage!$C:$C,0),MATCH(INDEX(Overzicht!$B$1:$F$35,MATCH(demand!H$1,Overzicht!$B:$B,0),5),Verdeelsleutels_percentage!$1:$1,0)))</f>
        <v>2.7971585501189871E-2</v>
      </c>
      <c r="I384">
        <f>PRODUCT(INDEX(Overzicht!$B$2:$E$35,MATCH(demand!I$1,Overzicht!$B$2:$B$35,0),4),INDEX(Verdeelsleutels_percentage!$A:$AB,MATCH(demand!$C384,Verdeelsleutels_percentage!$C:$C,0),MATCH(INDEX(Overzicht!$B$1:$F$35,MATCH(demand!I$1,Overzicht!$B:$B,0),5),Verdeelsleutels_percentage!$1:$1,0)))</f>
        <v>4.0270714329554071E-2</v>
      </c>
      <c r="J384">
        <f>PRODUCT(INDEX(Overzicht!$B$2:$E$35,MATCH(demand!J$1,Overzicht!$B$2:$B$35,0),4),INDEX(Verdeelsleutels_percentage!$A:$AB,MATCH(demand!$C384,Verdeelsleutels_percentage!$C:$C,0),MATCH(INDEX(Overzicht!$B$1:$F$35,MATCH(demand!J$1,Overzicht!$B:$B,0),5),Verdeelsleutels_percentage!$1:$1,0)))</f>
        <v>6.3935052574148271E-3</v>
      </c>
      <c r="K384">
        <f>PRODUCT(INDEX(Overzicht!$B$2:$E$35,MATCH(demand!K$1,Overzicht!$B$2:$B$35,0),4),INDEX(Verdeelsleutels_percentage!$A:$AB,MATCH(demand!$C384,Verdeelsleutels_percentage!$C:$C,0),MATCH(INDEX(Overzicht!$B$1:$F$35,MATCH(demand!K$1,Overzicht!$B:$B,0),5),Verdeelsleutels_percentage!$1:$1,0)))</f>
        <v>4.6982500051146415E-3</v>
      </c>
      <c r="L384">
        <f>PRODUCT(INDEX(Overzicht!$B$2:$E$35,MATCH(demand!L$1,Overzicht!$B$2:$B$35,0),4),INDEX(Verdeelsleutels_percentage!$A:$AB,MATCH(demand!$C384,Verdeelsleutels_percentage!$C:$C,0),MATCH(INDEX(Overzicht!$B$1:$F$35,MATCH(demand!L$1,Overzicht!$B:$B,0),5),Verdeelsleutels_percentage!$1:$1,0)))</f>
        <v>9.5902578861222412E-3</v>
      </c>
      <c r="M384">
        <f>PRODUCT(INDEX(Overzicht!$B$2:$E$35,MATCH(demand!M$1,Overzicht!$B$2:$B$35,0),4),INDEX(Verdeelsleutels_percentage!$A:$AB,MATCH(demand!$C384,Verdeelsleutels_percentage!$C:$C,0),MATCH(INDEX(Overzicht!$B$1:$F$35,MATCH(demand!M$1,Overzicht!$B:$B,0),5),Verdeelsleutels_percentage!$1:$1,0)))</f>
        <v>2.8090299168139623E-2</v>
      </c>
      <c r="N384">
        <f>PRODUCT(INDEX(Overzicht!$B$2:$E$35,MATCH(demand!N$1,Overzicht!$B$2:$B$35,0),4),INDEX(Verdeelsleutels_percentage!$A:$AB,MATCH(demand!$C384,Verdeelsleutels_percentage!$C:$C,0),MATCH(INDEX(Overzicht!$B$1:$F$35,MATCH(demand!N$1,Overzicht!$B:$B,0),5),Verdeelsleutels_percentage!$1:$1,0)))</f>
        <v>9.1067946807169578E-2</v>
      </c>
      <c r="O384">
        <f>PRODUCT(INDEX(Overzicht!$B$2:$E$35,MATCH(demand!O$1,Overzicht!$B$2:$B$35,0),4),INDEX(Verdeelsleutels_percentage!$A:$AB,MATCH(demand!$C384,Verdeelsleutels_percentage!$C:$C,0),MATCH(INDEX(Overzicht!$B$1:$F$35,MATCH(demand!O$1,Overzicht!$B:$B,0),5),Verdeelsleutels_percentage!$1:$1,0)))</f>
        <v>0</v>
      </c>
      <c r="P384">
        <f>PRODUCT(INDEX(Overzicht!$B$2:$E$35,MATCH(demand!P$1,Overzicht!$B$2:$B$35,0),4),INDEX(Verdeelsleutels_percentage!$A:$AB,MATCH(demand!$C384,Verdeelsleutels_percentage!$C:$C,0),MATCH(INDEX(Overzicht!$B$1:$F$35,MATCH(demand!P$1,Overzicht!$B:$B,0),5),Verdeelsleutels_percentage!$1:$1,0)))</f>
        <v>2.3913143316303453E-2</v>
      </c>
      <c r="Q384">
        <f>PRODUCT(INDEX(Overzicht!$B$2:$E$35,MATCH(demand!Q$1,Overzicht!$B$2:$B$35,0),4),INDEX(Verdeelsleutels_percentage!$A:$AB,MATCH(demand!$C384,Verdeelsleutels_percentage!$C:$C,0),MATCH(INDEX(Overzicht!$B$1:$F$35,MATCH(demand!Q$1,Overzicht!$B:$B,0),5),Verdeelsleutels_percentage!$1:$1,0)))</f>
        <v>9.4903593664751335E-3</v>
      </c>
      <c r="R384">
        <f>PRODUCT(INDEX(Overzicht!$B$2:$E$35,MATCH(demand!R$1,Overzicht!$B$2:$B$35,0),4),INDEX(Verdeelsleutels_percentage!$A:$AB,MATCH(demand!$C384,Verdeelsleutels_percentage!$C:$C,0),MATCH(INDEX(Overzicht!$B$1:$F$35,MATCH(demand!R$1,Overzicht!$B:$B,0),5),Verdeelsleutels_percentage!$1:$1,0)))</f>
        <v>1.6982748340008133E-3</v>
      </c>
      <c r="S384">
        <f>PRODUCT(INDEX(Overzicht!$B$2:$E$35,MATCH(demand!S$1,Overzicht!$B$2:$B$35,0),4),INDEX(Verdeelsleutels_percentage!$A:$AB,MATCH(demand!$C384,Verdeelsleutels_percentage!$C:$C,0),MATCH(INDEX(Overzicht!$B$1:$F$35,MATCH(demand!S$1,Overzicht!$B:$B,0),5),Verdeelsleutels_percentage!$1:$1,0)))</f>
        <v>1.305340656722194E-2</v>
      </c>
      <c r="T384">
        <f>PRODUCT(INDEX(Overzicht!$B$2:$E$35,MATCH(demand!T$1,Overzicht!$B$2:$B$35,0),4),INDEX(Verdeelsleutels_percentage!$A:$AB,MATCH(demand!$C384,Verdeelsleutels_percentage!$C:$C,0),MATCH(INDEX(Overzicht!$B$1:$F$35,MATCH(demand!T$1,Overzicht!$B:$B,0),5),Verdeelsleutels_percentage!$1:$1,0)))</f>
        <v>1.0655842095691379E-2</v>
      </c>
      <c r="U384">
        <f>PRODUCT(INDEX(Overzicht!$B$2:$E$35,MATCH(demand!U$1,Overzicht!$B$2:$B$35,0),4),INDEX(Verdeelsleutels_percentage!$A:$AB,MATCH(demand!$C384,Verdeelsleutels_percentage!$C:$C,0),MATCH(INDEX(Overzicht!$B$1:$F$35,MATCH(demand!U$1,Overzicht!$B:$B,0),5),Verdeelsleutels_percentage!$1:$1,0)))</f>
        <v>3.329950654903556E-2</v>
      </c>
      <c r="V384">
        <f>PRODUCT(INDEX(Overzicht!$B$2:$E$35,MATCH(demand!V$1,Overzicht!$B$2:$B$35,0),4),INDEX(Verdeelsleutels_percentage!$A:$AB,MATCH(demand!$C384,Verdeelsleutels_percentage!$C:$C,0),MATCH(INDEX(Overzicht!$B$1:$F$35,MATCH(demand!V$1,Overzicht!$B:$B,0),5),Verdeelsleutels_percentage!$1:$1,0)))</f>
        <v>2.9303565763151296E-3</v>
      </c>
      <c r="W384">
        <f>PRODUCT(INDEX(Overzicht!$B$2:$E$35,MATCH(demand!W$1,Overzicht!$B$2:$B$35,0),4),INDEX(Verdeelsleutels_percentage!$A:$AB,MATCH(demand!$C384,Verdeelsleutels_percentage!$C:$C,0),MATCH(INDEX(Overzicht!$B$1:$F$35,MATCH(demand!W$1,Overzicht!$B:$B,0),5),Verdeelsleutels_percentage!$1:$1,0)))</f>
        <v>3.1967526287074138E-2</v>
      </c>
      <c r="X384">
        <f>PRODUCT(INDEX(Overzicht!$B$2:$E$35,MATCH(demand!X$1,Overzicht!$B$2:$B$35,0),4),INDEX(Verdeelsleutels_percentage!$A:$AB,MATCH(demand!$C384,Verdeelsleutels_percentage!$C:$C,0),MATCH(INDEX(Overzicht!$B$1:$F$35,MATCH(demand!X$1,Overzicht!$B:$B,0),5),Verdeelsleutels_percentage!$1:$1,0)))</f>
        <v>3.5631611334134263E-4</v>
      </c>
      <c r="Y384">
        <f>PRODUCT(INDEX(Overzicht!$B$2:$E$35,MATCH(demand!Y$1,Overzicht!$B$2:$B$35,0),4),INDEX(Verdeelsleutels_percentage!$A:$AB,MATCH(demand!$C384,Verdeelsleutels_percentage!$C:$C,0),MATCH(INDEX(Overzicht!$B$1:$F$35,MATCH(demand!Y$1,Overzicht!$B:$B,0),5),Verdeelsleutels_percentage!$1:$1,0)))</f>
        <v>1.3729292403536707E-5</v>
      </c>
      <c r="Z384">
        <f>PRODUCT(INDEX(Overzicht!$B$2:$E$35,MATCH(demand!Z$1,Overzicht!$B$2:$B$35,0),4),INDEX(Verdeelsleutels_percentage!$A:$AB,MATCH(demand!$C384,Verdeelsleutels_percentage!$C:$C,0),MATCH(INDEX(Overzicht!$B$1:$F$35,MATCH(demand!Z$1,Overzicht!$B:$B,0),5),Verdeelsleutels_percentage!$1:$1,0)))</f>
        <v>0</v>
      </c>
      <c r="AA384">
        <f>PRODUCT(INDEX(Overzicht!$B$2:$E$35,MATCH(demand!AA$1,Overzicht!$B$2:$B$35,0),4),INDEX(Verdeelsleutels_percentage!$A:$AB,MATCH(demand!$C384,Verdeelsleutels_percentage!$C:$C,0),MATCH(INDEX(Overzicht!$B$1:$F$35,MATCH(demand!AA$1,Overzicht!$B:$B,0),5),Verdeelsleutels_percentage!$1:$1,0)))</f>
        <v>3.211530386792212E-4</v>
      </c>
      <c r="AB384">
        <f>PRODUCT(INDEX(Overzicht!$B$2:$E$35,MATCH(demand!AB$1,Overzicht!$B$2:$B$35,0),4),INDEX(Verdeelsleutels_percentage!$A:$AB,MATCH(demand!$C384,Verdeelsleutels_percentage!$C:$C,0),MATCH(INDEX(Overzicht!$B$1:$F$35,MATCH(demand!AB$1,Overzicht!$B:$B,0),5),Verdeelsleutels_percentage!$1:$1,0)))</f>
        <v>1.9142693903158342E-2</v>
      </c>
      <c r="AC384">
        <f>PRODUCT(INDEX(Overzicht!$B$2:$E$35,MATCH(demand!AC$1,Overzicht!$B$2:$B$35,0),4),INDEX(Verdeelsleutels_percentage!$A:$AB,MATCH(demand!$C384,Verdeelsleutels_percentage!$C:$C,0),MATCH(INDEX(Overzicht!$B$1:$F$35,MATCH(demand!AC$1,Overzicht!$B:$B,0),5),Verdeelsleutels_percentage!$1:$1,0)))</f>
        <v>6.5757455605997342E-4</v>
      </c>
      <c r="AD384">
        <f>PRODUCT(INDEX(Overzicht!$B$2:$E$35,MATCH(demand!AD$1,Overzicht!$B$2:$B$35,0),4),INDEX(Verdeelsleutels_percentage!$A:$AB,MATCH(demand!$C384,Verdeelsleutels_percentage!$C:$C,0),MATCH(INDEX(Overzicht!$B$1:$F$35,MATCH(demand!AD$1,Overzicht!$B:$B,0),5),Verdeelsleutels_percentage!$1:$1,0)))</f>
        <v>0</v>
      </c>
      <c r="AE384">
        <f>PRODUCT(INDEX(Overzicht!$B$2:$E$35,MATCH(demand!AE$1,Overzicht!$B$2:$B$35,0),4),INDEX(Verdeelsleutels_percentage!$A:$AB,MATCH(demand!$C384,Verdeelsleutels_percentage!$C:$C,0),MATCH(INDEX(Overzicht!$B$1:$F$35,MATCH(demand!AE$1,Overzicht!$B:$B,0),5),Verdeelsleutels_percentage!$1:$1,0)))</f>
        <v>0</v>
      </c>
      <c r="AF384">
        <f>PRODUCT(INDEX(Overzicht!$B$2:$E$35,MATCH(demand!AF$1,Overzicht!$B$2:$B$35,0),4),INDEX(Verdeelsleutels_percentage!$A:$AB,MATCH(demand!$C384,Verdeelsleutels_percentage!$C:$C,0),MATCH(INDEX(Overzicht!$B$1:$F$35,MATCH(demand!AF$1,Overzicht!$B:$B,0),5),Verdeelsleutels_percentage!$1:$1,0)))</f>
        <v>0</v>
      </c>
      <c r="AG384">
        <f>PRODUCT(INDEX(Overzicht!$B$2:$E$35,MATCH(demand!AG$1,Overzicht!$B$2:$B$35,0),4),INDEX(Verdeelsleutels_percentage!$A:$AB,MATCH(demand!$C384,Verdeelsleutels_percentage!$C:$C,0),MATCH(INDEX(Overzicht!$B$1:$F$35,MATCH(demand!AG$1,Overzicht!$B:$B,0),5),Verdeelsleutels_percentage!$1:$1,0)))</f>
        <v>0</v>
      </c>
      <c r="AH384">
        <f>PRODUCT(INDEX(Overzicht!$B$2:$E$35,MATCH(demand!AH$1,Overzicht!$B$2:$B$35,0),4),INDEX(Verdeelsleutels_percentage!$A:$AB,MATCH(demand!$C384,Verdeelsleutels_percentage!$C:$C,0),MATCH(INDEX(Overzicht!$B$1:$F$35,MATCH(demand!AH$1,Overzicht!$B:$B,0),5),Verdeelsleutels_percentage!$1:$1,0)))</f>
        <v>4.1749895028298754E-3</v>
      </c>
      <c r="AI384">
        <f>PRODUCT(INDEX(Overzicht!$B$2:$E$35,MATCH(demand!AI$1,Overzicht!$B$2:$B$35,0),4),INDEX(Verdeelsleutels_percentage!$A:$AB,MATCH(demand!$C384,Verdeelsleutels_percentage!$C:$C,0),MATCH(INDEX(Overzicht!$B$1:$F$35,MATCH(demand!AI$1,Overzicht!$B:$B,0),5),Verdeelsleutels_percentage!$1:$1,0)))</f>
        <v>6.4230607735844239E-4</v>
      </c>
      <c r="AJ384">
        <f>PRODUCT(INDEX(Overzicht!$B$2:$E$35,MATCH(demand!AJ$1,Overzicht!$B$2:$B$35,0),4),INDEX(Verdeelsleutels_percentage!$A:$AB,MATCH(demand!$C384,Verdeelsleutels_percentage!$C:$C,0),MATCH(INDEX(Overzicht!$B$1:$F$35,MATCH(demand!AJ$1,Overzicht!$B:$B,0),5),Verdeelsleutels_percentage!$1:$1,0)))</f>
        <v>0</v>
      </c>
      <c r="AK384">
        <f>PRODUCT(INDEX(Overzicht!$B$2:$E$35,MATCH(demand!AK$1,Overzicht!$B$2:$B$35,0),4),INDEX(Verdeelsleutels_percentage!$A:$AB,MATCH(demand!$C384,Verdeelsleutels_percentage!$C:$C,0),MATCH(INDEX(Overzicht!$B$1:$F$35,MATCH(demand!AK$1,Overzicht!$B:$B,0),5),Verdeelsleutels_percentage!$1:$1,0)))</f>
        <v>4.1557784173196379E-4</v>
      </c>
      <c r="AL384">
        <f>PRODUCT(INDEX(Overzicht!$B$2:$E$35,MATCH(demand!AL$1,Overzicht!$B$2:$B$35,0),4),INDEX(Verdeelsleutels_percentage!$A:$AB,MATCH(demand!$C384,Verdeelsleutels_percentage!$C:$C,0),MATCH(INDEX(Overzicht!$B$1:$F$35,MATCH(demand!AL$1,Overzicht!$B:$B,0),5),Verdeelsleutels_percentage!$1:$1,0)))</f>
        <v>5.3279210478456894E-3</v>
      </c>
      <c r="AM384">
        <f>PRODUCT(INDEX(Overzicht!$B$2:$E$35,MATCH(demand!AM$1,Overzicht!$B$2:$B$35,0),4),INDEX(Verdeelsleutels_percentage!$A:$AB,MATCH(demand!$C384,Verdeelsleutels_percentage!$C:$C,0),MATCH(INDEX(Overzicht!$B$1:$F$35,MATCH(demand!AM$1,Overzicht!$B:$B,0),5),Verdeelsleutels_percentage!$1:$1,0)))</f>
        <v>1.0655842095691379E-2</v>
      </c>
      <c r="AN384">
        <f>PRODUCT(INDEX(Overzicht!$B$2:$E$35,MATCH(demand!AN$1,Overzicht!$B$2:$B$35,0),4),INDEX(Verdeelsleutels_percentage!$A:$AB,MATCH(demand!$C384,Verdeelsleutels_percentage!$C:$C,0),MATCH(INDEX(Overzicht!$B$1:$F$35,MATCH(demand!AN$1,Overzicht!$B:$B,0),5),Verdeelsleutels_percentage!$1:$1,0)))</f>
        <v>5.3279210478456894E-3</v>
      </c>
      <c r="AO384">
        <f>PRODUCT(INDEX(Overzicht!$B$2:$E$35,MATCH(demand!AO$1,Overzicht!$B$2:$B$35,0),4),INDEX(Verdeelsleutels_percentage!$A:$AB,MATCH(demand!$C384,Verdeelsleutels_percentage!$C:$C,0),MATCH(INDEX(Overzicht!$B$1:$F$35,MATCH(demand!AO$1,Overzicht!$B:$B,0),5),Verdeelsleutels_percentage!$1:$1,0)))</f>
        <v>1.8647723667459912E-2</v>
      </c>
    </row>
    <row r="385" spans="2:41">
      <c r="B385" t="str">
        <f>INDEX('ETLocal datasets'!B:C,MATCH(C385,'ETLocal datasets'!C:C,0),1)</f>
        <v>GM1950</v>
      </c>
      <c r="C385" t="str">
        <f>'ETLocal datasets'!C368</f>
        <v>Westerwolde</v>
      </c>
      <c r="D385">
        <f t="shared" si="26"/>
        <v>9.4481087556934504E-2</v>
      </c>
      <c r="E385">
        <f t="shared" si="27"/>
        <v>0.11181545158247974</v>
      </c>
      <c r="F385">
        <f t="shared" si="28"/>
        <v>1.5309975956134656E-2</v>
      </c>
      <c r="G385">
        <f t="shared" si="29"/>
        <v>3.1494807681191297E-2</v>
      </c>
      <c r="H385">
        <f>PRODUCT(INDEX(Overzicht!$B$2:$E$35,MATCH(demand!H$1,Overzicht!$B$2:$B$35,0),4),INDEX(Verdeelsleutels_percentage!$A:$AB,MATCH(demand!$C385,Verdeelsleutels_percentage!$C:$C,0),MATCH(INDEX(Overzicht!$B$1:$F$35,MATCH(demand!H$1,Overzicht!$B:$B,0),5),Verdeelsleutels_percentage!$1:$1,0)))</f>
        <v>1.5309975956134656E-2</v>
      </c>
      <c r="I385">
        <f>PRODUCT(INDEX(Overzicht!$B$2:$E$35,MATCH(demand!I$1,Overzicht!$B$2:$B$35,0),4),INDEX(Verdeelsleutels_percentage!$A:$AB,MATCH(demand!$C385,Verdeelsleutels_percentage!$C:$C,0),MATCH(INDEX(Overzicht!$B$1:$F$35,MATCH(demand!I$1,Overzicht!$B:$B,0),5),Verdeelsleutels_percentage!$1:$1,0)))</f>
        <v>5.6478513336473628E-2</v>
      </c>
      <c r="J385">
        <f>PRODUCT(INDEX(Overzicht!$B$2:$E$35,MATCH(demand!J$1,Overzicht!$B$2:$B$35,0),4),INDEX(Verdeelsleutels_percentage!$A:$AB,MATCH(demand!$C385,Verdeelsleutels_percentage!$C:$C,0),MATCH(INDEX(Overzicht!$B$1:$F$35,MATCH(demand!J$1,Overzicht!$B:$B,0),5),Verdeelsleutels_percentage!$1:$1,0)))</f>
        <v>3.4994230756879214E-3</v>
      </c>
      <c r="K385">
        <f>PRODUCT(INDEX(Overzicht!$B$2:$E$35,MATCH(demand!K$1,Overzicht!$B$2:$B$35,0),4),INDEX(Verdeelsleutels_percentage!$A:$AB,MATCH(demand!$C385,Verdeelsleutels_percentage!$C:$C,0),MATCH(INDEX(Overzicht!$B$1:$F$35,MATCH(demand!K$1,Overzicht!$B:$B,0),5),Verdeelsleutels_percentage!$1:$1,0)))</f>
        <v>6.5891598892552569E-3</v>
      </c>
      <c r="L385">
        <f>PRODUCT(INDEX(Overzicht!$B$2:$E$35,MATCH(demand!L$1,Overzicht!$B$2:$B$35,0),4),INDEX(Verdeelsleutels_percentage!$A:$AB,MATCH(demand!$C385,Verdeelsleutels_percentage!$C:$C,0),MATCH(INDEX(Overzicht!$B$1:$F$35,MATCH(demand!L$1,Overzicht!$B:$B,0),5),Verdeelsleutels_percentage!$1:$1,0)))</f>
        <v>5.2491346135318823E-3</v>
      </c>
      <c r="M385">
        <f>PRODUCT(INDEX(Overzicht!$B$2:$E$35,MATCH(demand!M$1,Overzicht!$B$2:$B$35,0),4),INDEX(Verdeelsleutels_percentage!$A:$AB,MATCH(demand!$C385,Verdeelsleutels_percentage!$C:$C,0),MATCH(INDEX(Overzicht!$B$1:$F$35,MATCH(demand!M$1,Overzicht!$B:$B,0),5),Verdeelsleutels_percentage!$1:$1,0)))</f>
        <v>1.0792649741282892E-2</v>
      </c>
      <c r="N385">
        <f>PRODUCT(INDEX(Overzicht!$B$2:$E$35,MATCH(demand!N$1,Overzicht!$B$2:$B$35,0),4),INDEX(Verdeelsleutels_percentage!$A:$AB,MATCH(demand!$C385,Verdeelsleutels_percentage!$C:$C,0),MATCH(INDEX(Overzicht!$B$1:$F$35,MATCH(demand!N$1,Overzicht!$B:$B,0),5),Verdeelsleutels_percentage!$1:$1,0)))</f>
        <v>3.9683375541219451E-2</v>
      </c>
      <c r="O385">
        <f>PRODUCT(INDEX(Overzicht!$B$2:$E$35,MATCH(demand!O$1,Overzicht!$B$2:$B$35,0),4),INDEX(Verdeelsleutels_percentage!$A:$AB,MATCH(demand!$C385,Verdeelsleutels_percentage!$C:$C,0),MATCH(INDEX(Overzicht!$B$1:$F$35,MATCH(demand!O$1,Overzicht!$B:$B,0),5),Verdeelsleutels_percentage!$1:$1,0)))</f>
        <v>0</v>
      </c>
      <c r="P385">
        <f>PRODUCT(INDEX(Overzicht!$B$2:$E$35,MATCH(demand!P$1,Overzicht!$B$2:$B$35,0),4),INDEX(Verdeelsleutels_percentage!$A:$AB,MATCH(demand!$C385,Verdeelsleutels_percentage!$C:$C,0),MATCH(INDEX(Overzicht!$B$1:$F$35,MATCH(demand!P$1,Overzicht!$B:$B,0),5),Verdeelsleutels_percentage!$1:$1,0)))</f>
        <v>6.636069490897665E-3</v>
      </c>
      <c r="Q385">
        <f>PRODUCT(INDEX(Overzicht!$B$2:$E$35,MATCH(demand!Q$1,Overzicht!$B$2:$B$35,0),4),INDEX(Verdeelsleutels_percentage!$A:$AB,MATCH(demand!$C385,Verdeelsleutels_percentage!$C:$C,0),MATCH(INDEX(Overzicht!$B$1:$F$35,MATCH(demand!Q$1,Overzicht!$B:$B,0),5),Verdeelsleutels_percentage!$1:$1,0)))</f>
        <v>5.1944561279742589E-3</v>
      </c>
      <c r="R385">
        <f>PRODUCT(INDEX(Overzicht!$B$2:$E$35,MATCH(demand!R$1,Overzicht!$B$2:$B$35,0),4),INDEX(Verdeelsleutels_percentage!$A:$AB,MATCH(demand!$C385,Verdeelsleutels_percentage!$C:$C,0),MATCH(INDEX(Overzicht!$B$1:$F$35,MATCH(demand!R$1,Overzicht!$B:$B,0),5),Verdeelsleutels_percentage!$1:$1,0)))</f>
        <v>9.2953425447960404E-4</v>
      </c>
      <c r="S385">
        <f>PRODUCT(INDEX(Overzicht!$B$2:$E$35,MATCH(demand!S$1,Overzicht!$B$2:$B$35,0),4),INDEX(Verdeelsleutels_percentage!$A:$AB,MATCH(demand!$C385,Verdeelsleutels_percentage!$C:$C,0),MATCH(INDEX(Overzicht!$B$1:$F$35,MATCH(demand!S$1,Overzicht!$B:$B,0),5),Verdeelsleutels_percentage!$1:$1,0)))</f>
        <v>7.1446554461961735E-3</v>
      </c>
      <c r="T385">
        <f>PRODUCT(INDEX(Overzicht!$B$2:$E$35,MATCH(demand!T$1,Overzicht!$B$2:$B$35,0),4),INDEX(Verdeelsleutels_percentage!$A:$AB,MATCH(demand!$C385,Verdeelsleutels_percentage!$C:$C,0),MATCH(INDEX(Overzicht!$B$1:$F$35,MATCH(demand!T$1,Overzicht!$B:$B,0),5),Verdeelsleutels_percentage!$1:$1,0)))</f>
        <v>5.8323717928132025E-3</v>
      </c>
      <c r="U385">
        <f>PRODUCT(INDEX(Overzicht!$B$2:$E$35,MATCH(demand!U$1,Overzicht!$B$2:$B$35,0),4),INDEX(Verdeelsleutels_percentage!$A:$AB,MATCH(demand!$C385,Verdeelsleutels_percentage!$C:$C,0),MATCH(INDEX(Overzicht!$B$1:$F$35,MATCH(demand!U$1,Overzicht!$B:$B,0),5),Verdeelsleutels_percentage!$1:$1,0)))</f>
        <v>1.8226161852541257E-2</v>
      </c>
      <c r="V385">
        <f>PRODUCT(INDEX(Overzicht!$B$2:$E$35,MATCH(demand!V$1,Overzicht!$B$2:$B$35,0),4),INDEX(Verdeelsleutels_percentage!$A:$AB,MATCH(demand!$C385,Verdeelsleutels_percentage!$C:$C,0),MATCH(INDEX(Overzicht!$B$1:$F$35,MATCH(demand!V$1,Overzicht!$B:$B,0),5),Verdeelsleutels_percentage!$1:$1,0)))</f>
        <v>1.6039022430236309E-3</v>
      </c>
      <c r="W385">
        <f>PRODUCT(INDEX(Overzicht!$B$2:$E$35,MATCH(demand!W$1,Overzicht!$B$2:$B$35,0),4),INDEX(Verdeelsleutels_percentage!$A:$AB,MATCH(demand!$C385,Verdeelsleutels_percentage!$C:$C,0),MATCH(INDEX(Overzicht!$B$1:$F$35,MATCH(demand!W$1,Overzicht!$B:$B,0),5),Verdeelsleutels_percentage!$1:$1,0)))</f>
        <v>1.7497115378439607E-2</v>
      </c>
      <c r="X385">
        <f>PRODUCT(INDEX(Overzicht!$B$2:$E$35,MATCH(demand!X$1,Overzicht!$B$2:$B$35,0),4),INDEX(Verdeelsleutels_percentage!$A:$AB,MATCH(demand!$C385,Verdeelsleutels_percentage!$C:$C,0),MATCH(INDEX(Overzicht!$B$1:$F$35,MATCH(demand!X$1,Overzicht!$B:$B,0),5),Verdeelsleutels_percentage!$1:$1,0)))</f>
        <v>8.668502944882351E-3</v>
      </c>
      <c r="Y385">
        <f>PRODUCT(INDEX(Overzicht!$B$2:$E$35,MATCH(demand!Y$1,Overzicht!$B$2:$B$35,0),4),INDEX(Verdeelsleutels_percentage!$A:$AB,MATCH(demand!$C385,Verdeelsleutels_percentage!$C:$C,0),MATCH(INDEX(Overzicht!$B$1:$F$35,MATCH(demand!Y$1,Overzicht!$B:$B,0),5),Verdeelsleutels_percentage!$1:$1,0)))</f>
        <v>8.9873148574195866E-6</v>
      </c>
      <c r="Z385">
        <f>PRODUCT(INDEX(Overzicht!$B$2:$E$35,MATCH(demand!Z$1,Overzicht!$B$2:$B$35,0),4),INDEX(Verdeelsleutels_percentage!$A:$AB,MATCH(demand!$C385,Verdeelsleutels_percentage!$C:$C,0),MATCH(INDEX(Overzicht!$B$1:$F$35,MATCH(demand!Z$1,Overzicht!$B:$B,0),5),Verdeelsleutels_percentage!$1:$1,0)))</f>
        <v>0</v>
      </c>
      <c r="AA385">
        <f>PRODUCT(INDEX(Overzicht!$B$2:$E$35,MATCH(demand!AA$1,Overzicht!$B$2:$B$35,0),4),INDEX(Verdeelsleutels_percentage!$A:$AB,MATCH(demand!$C385,Verdeelsleutels_percentage!$C:$C,0),MATCH(INDEX(Overzicht!$B$1:$F$35,MATCH(demand!AA$1,Overzicht!$B:$B,0),5),Verdeelsleutels_percentage!$1:$1,0)))</f>
        <v>2.1022958730806054E-4</v>
      </c>
      <c r="AB385">
        <f>PRODUCT(INDEX(Overzicht!$B$2:$E$35,MATCH(demand!AB$1,Overzicht!$B$2:$B$35,0),4),INDEX(Verdeelsleutels_percentage!$A:$AB,MATCH(demand!$C385,Verdeelsleutels_percentage!$C:$C,0),MATCH(INDEX(Overzicht!$B$1:$F$35,MATCH(demand!AB$1,Overzicht!$B:$B,0),5),Verdeelsleutels_percentage!$1:$1,0)))</f>
        <v>1.6666506651272648E-2</v>
      </c>
      <c r="AC385">
        <f>PRODUCT(INDEX(Overzicht!$B$2:$E$35,MATCH(demand!AC$1,Overzicht!$B$2:$B$35,0),4),INDEX(Verdeelsleutels_percentage!$A:$AB,MATCH(demand!$C385,Verdeelsleutels_percentage!$C:$C,0),MATCH(INDEX(Overzicht!$B$1:$F$35,MATCH(demand!AC$1,Overzicht!$B:$B,0),5),Verdeelsleutels_percentage!$1:$1,0)))</f>
        <v>1.6282970058784957E-3</v>
      </c>
      <c r="AD385">
        <f>PRODUCT(INDEX(Overzicht!$B$2:$E$35,MATCH(demand!AD$1,Overzicht!$B$2:$B$35,0),4),INDEX(Verdeelsleutels_percentage!$A:$AB,MATCH(demand!$C385,Verdeelsleutels_percentage!$C:$C,0),MATCH(INDEX(Overzicht!$B$1:$F$35,MATCH(demand!AD$1,Overzicht!$B:$B,0),5),Verdeelsleutels_percentage!$1:$1,0)))</f>
        <v>0</v>
      </c>
      <c r="AE385">
        <f>PRODUCT(INDEX(Overzicht!$B$2:$E$35,MATCH(demand!AE$1,Overzicht!$B$2:$B$35,0),4),INDEX(Verdeelsleutels_percentage!$A:$AB,MATCH(demand!$C385,Verdeelsleutels_percentage!$C:$C,0),MATCH(INDEX(Overzicht!$B$1:$F$35,MATCH(demand!AE$1,Overzicht!$B:$B,0),5),Verdeelsleutels_percentage!$1:$1,0)))</f>
        <v>0</v>
      </c>
      <c r="AF385">
        <f>PRODUCT(INDEX(Overzicht!$B$2:$E$35,MATCH(demand!AF$1,Overzicht!$B$2:$B$35,0),4),INDEX(Verdeelsleutels_percentage!$A:$AB,MATCH(demand!$C385,Verdeelsleutels_percentage!$C:$C,0),MATCH(INDEX(Overzicht!$B$1:$F$35,MATCH(demand!AF$1,Overzicht!$B:$B,0),5),Verdeelsleutels_percentage!$1:$1,0)))</f>
        <v>0</v>
      </c>
      <c r="AG385">
        <f>PRODUCT(INDEX(Overzicht!$B$2:$E$35,MATCH(demand!AG$1,Overzicht!$B$2:$B$35,0),4),INDEX(Verdeelsleutels_percentage!$A:$AB,MATCH(demand!$C385,Verdeelsleutels_percentage!$C:$C,0),MATCH(INDEX(Overzicht!$B$1:$F$35,MATCH(demand!AG$1,Overzicht!$B:$B,0),5),Verdeelsleutels_percentage!$1:$1,0)))</f>
        <v>0</v>
      </c>
      <c r="AH385">
        <f>PRODUCT(INDEX(Overzicht!$B$2:$E$35,MATCH(demand!AH$1,Overzicht!$B$2:$B$35,0),4),INDEX(Verdeelsleutels_percentage!$A:$AB,MATCH(demand!$C385,Verdeelsleutels_percentage!$C:$C,0),MATCH(INDEX(Overzicht!$B$1:$F$35,MATCH(demand!AH$1,Overzicht!$B:$B,0),5),Verdeelsleutels_percentage!$1:$1,0)))</f>
        <v>2.732984635004787E-3</v>
      </c>
      <c r="AI385">
        <f>PRODUCT(INDEX(Overzicht!$B$2:$E$35,MATCH(demand!AI$1,Overzicht!$B$2:$B$35,0),4),INDEX(Verdeelsleutels_percentage!$A:$AB,MATCH(demand!$C385,Verdeelsleutels_percentage!$C:$C,0),MATCH(INDEX(Overzicht!$B$1:$F$35,MATCH(demand!AI$1,Overzicht!$B:$B,0),5),Verdeelsleutels_percentage!$1:$1,0)))</f>
        <v>4.2045917461612108E-4</v>
      </c>
      <c r="AJ385">
        <f>PRODUCT(INDEX(Overzicht!$B$2:$E$35,MATCH(demand!AJ$1,Overzicht!$B$2:$B$35,0),4),INDEX(Verdeelsleutels_percentage!$A:$AB,MATCH(demand!$C385,Verdeelsleutels_percentage!$C:$C,0),MATCH(INDEX(Overzicht!$B$1:$F$35,MATCH(demand!AJ$1,Overzicht!$B:$B,0),5),Verdeelsleutels_percentage!$1:$1,0)))</f>
        <v>0</v>
      </c>
      <c r="AK385">
        <f>PRODUCT(INDEX(Overzicht!$B$2:$E$35,MATCH(demand!AK$1,Overzicht!$B$2:$B$35,0),4),INDEX(Verdeelsleutels_percentage!$A:$AB,MATCH(demand!$C385,Verdeelsleutels_percentage!$C:$C,0),MATCH(INDEX(Overzicht!$B$1:$F$35,MATCH(demand!AK$1,Overzicht!$B:$B,0),5),Verdeelsleutels_percentage!$1:$1,0)))</f>
        <v>2.2746249991971489E-4</v>
      </c>
      <c r="AL385">
        <f>PRODUCT(INDEX(Overzicht!$B$2:$E$35,MATCH(demand!AL$1,Overzicht!$B$2:$B$35,0),4),INDEX(Verdeelsleutels_percentage!$A:$AB,MATCH(demand!$C385,Verdeelsleutels_percentage!$C:$C,0),MATCH(INDEX(Overzicht!$B$1:$F$35,MATCH(demand!AL$1,Overzicht!$B:$B,0),5),Verdeelsleutels_percentage!$1:$1,0)))</f>
        <v>2.9161858964066012E-3</v>
      </c>
      <c r="AM385">
        <f>PRODUCT(INDEX(Overzicht!$B$2:$E$35,MATCH(demand!AM$1,Overzicht!$B$2:$B$35,0),4),INDEX(Verdeelsleutels_percentage!$A:$AB,MATCH(demand!$C385,Verdeelsleutels_percentage!$C:$C,0),MATCH(INDEX(Overzicht!$B$1:$F$35,MATCH(demand!AM$1,Overzicht!$B:$B,0),5),Verdeelsleutels_percentage!$1:$1,0)))</f>
        <v>5.8323717928132025E-3</v>
      </c>
      <c r="AN385">
        <f>PRODUCT(INDEX(Overzicht!$B$2:$E$35,MATCH(demand!AN$1,Overzicht!$B$2:$B$35,0),4),INDEX(Verdeelsleutels_percentage!$A:$AB,MATCH(demand!$C385,Verdeelsleutels_percentage!$C:$C,0),MATCH(INDEX(Overzicht!$B$1:$F$35,MATCH(demand!AN$1,Overzicht!$B:$B,0),5),Verdeelsleutels_percentage!$1:$1,0)))</f>
        <v>2.9161858964066012E-3</v>
      </c>
      <c r="AO385">
        <f>PRODUCT(INDEX(Overzicht!$B$2:$E$35,MATCH(demand!AO$1,Overzicht!$B$2:$B$35,0),4),INDEX(Verdeelsleutels_percentage!$A:$AB,MATCH(demand!$C385,Verdeelsleutels_percentage!$C:$C,0),MATCH(INDEX(Overzicht!$B$1:$F$35,MATCH(demand!AO$1,Overzicht!$B:$B,0),5),Verdeelsleutels_percentage!$1:$1,0)))</f>
        <v>1.0206650637423105E-2</v>
      </c>
    </row>
    <row r="386" spans="2:41">
      <c r="B386" t="str">
        <f>INDEX('ETLocal datasets'!B:C,MATCH(C386,'ETLocal datasets'!C:C,0),1)</f>
        <v>GM1952</v>
      </c>
      <c r="C386" t="str">
        <f>'ETLocal datasets'!C369</f>
        <v>Midden-Groningen</v>
      </c>
      <c r="D386">
        <f t="shared" si="26"/>
        <v>9.8959146304147025E-2</v>
      </c>
      <c r="E386">
        <f t="shared" si="27"/>
        <v>0.20904413964716823</v>
      </c>
      <c r="F386">
        <f t="shared" si="28"/>
        <v>3.6999969274679329E-2</v>
      </c>
      <c r="G386">
        <f t="shared" si="29"/>
        <v>7.6114222507911777E-2</v>
      </c>
      <c r="H386">
        <f>PRODUCT(INDEX(Overzicht!$B$2:$E$35,MATCH(demand!H$1,Overzicht!$B$2:$B$35,0),4),INDEX(Verdeelsleutels_percentage!$A:$AB,MATCH(demand!$C386,Verdeelsleutels_percentage!$C:$C,0),MATCH(INDEX(Overzicht!$B$1:$F$35,MATCH(demand!H$1,Overzicht!$B:$B,0),5),Verdeelsleutels_percentage!$1:$1,0)))</f>
        <v>3.6999969274679329E-2</v>
      </c>
      <c r="I386">
        <f>PRODUCT(INDEX(Overzicht!$B$2:$E$35,MATCH(demand!I$1,Overzicht!$B$2:$B$35,0),4),INDEX(Verdeelsleutels_percentage!$A:$AB,MATCH(demand!$C386,Verdeelsleutels_percentage!$C:$C,0),MATCH(INDEX(Overzicht!$B$1:$F$35,MATCH(demand!I$1,Overzicht!$B:$B,0),5),Verdeelsleutels_percentage!$1:$1,0)))</f>
        <v>4.910476618517242E-2</v>
      </c>
      <c r="J386">
        <f>PRODUCT(INDEX(Overzicht!$B$2:$E$35,MATCH(demand!J$1,Overzicht!$B$2:$B$35,0),4),INDEX(Verdeelsleutels_percentage!$A:$AB,MATCH(demand!$C386,Verdeelsleutels_percentage!$C:$C,0),MATCH(INDEX(Overzicht!$B$1:$F$35,MATCH(demand!J$1,Overzicht!$B:$B,0),5),Verdeelsleutels_percentage!$1:$1,0)))</f>
        <v>8.4571358342124189E-3</v>
      </c>
      <c r="K386">
        <f>PRODUCT(INDEX(Overzicht!$B$2:$E$35,MATCH(demand!K$1,Overzicht!$B$2:$B$35,0),4),INDEX(Verdeelsleutels_percentage!$A:$AB,MATCH(demand!$C386,Verdeelsleutels_percentage!$C:$C,0),MATCH(INDEX(Overzicht!$B$1:$F$35,MATCH(demand!K$1,Overzicht!$B:$B,0),5),Verdeelsleutels_percentage!$1:$1,0)))</f>
        <v>5.7288893882701157E-3</v>
      </c>
      <c r="L386">
        <f>PRODUCT(INDEX(Overzicht!$B$2:$E$35,MATCH(demand!L$1,Overzicht!$B$2:$B$35,0),4),INDEX(Verdeelsleutels_percentage!$A:$AB,MATCH(demand!$C386,Verdeelsleutels_percentage!$C:$C,0),MATCH(INDEX(Overzicht!$B$1:$F$35,MATCH(demand!L$1,Overzicht!$B:$B,0),5),Verdeelsleutels_percentage!$1:$1,0)))</f>
        <v>1.2685703751318628E-2</v>
      </c>
      <c r="M386">
        <f>PRODUCT(INDEX(Overzicht!$B$2:$E$35,MATCH(demand!M$1,Overzicht!$B$2:$B$35,0),4),INDEX(Verdeelsleutels_percentage!$A:$AB,MATCH(demand!$C386,Verdeelsleutels_percentage!$C:$C,0),MATCH(INDEX(Overzicht!$B$1:$F$35,MATCH(demand!M$1,Overzicht!$B:$B,0),5),Verdeelsleutels_percentage!$1:$1,0)))</f>
        <v>1.3322544298344705E-2</v>
      </c>
      <c r="N386">
        <f>PRODUCT(INDEX(Overzicht!$B$2:$E$35,MATCH(demand!N$1,Overzicht!$B$2:$B$35,0),4),INDEX(Verdeelsleutels_percentage!$A:$AB,MATCH(demand!$C386,Verdeelsleutels_percentage!$C:$C,0),MATCH(INDEX(Overzicht!$B$1:$F$35,MATCH(demand!N$1,Overzicht!$B:$B,0),5),Verdeelsleutels_percentage!$1:$1,0)))</f>
        <v>6.5418383667288027E-2</v>
      </c>
      <c r="O386">
        <f>PRODUCT(INDEX(Overzicht!$B$2:$E$35,MATCH(demand!O$1,Overzicht!$B$2:$B$35,0),4),INDEX(Verdeelsleutels_percentage!$A:$AB,MATCH(demand!$C386,Verdeelsleutels_percentage!$C:$C,0),MATCH(INDEX(Overzicht!$B$1:$F$35,MATCH(demand!O$1,Overzicht!$B:$B,0),5),Verdeelsleutels_percentage!$1:$1,0)))</f>
        <v>0</v>
      </c>
      <c r="P386">
        <f>PRODUCT(INDEX(Overzicht!$B$2:$E$35,MATCH(demand!P$1,Overzicht!$B$2:$B$35,0),4),INDEX(Verdeelsleutels_percentage!$A:$AB,MATCH(demand!$C386,Verdeelsleutels_percentage!$C:$C,0),MATCH(INDEX(Overzicht!$B$1:$F$35,MATCH(demand!P$1,Overzicht!$B:$B,0),5),Verdeelsleutels_percentage!$1:$1,0)))</f>
        <v>3.2516244906482137E-3</v>
      </c>
      <c r="Q386">
        <f>PRODUCT(INDEX(Overzicht!$B$2:$E$35,MATCH(demand!Q$1,Overzicht!$B$2:$B$35,0),4),INDEX(Verdeelsleutels_percentage!$A:$AB,MATCH(demand!$C386,Verdeelsleutels_percentage!$C:$C,0),MATCH(INDEX(Overzicht!$B$1:$F$35,MATCH(demand!Q$1,Overzicht!$B:$B,0),5),Verdeelsleutels_percentage!$1:$1,0)))</f>
        <v>1.2553561003909058E-2</v>
      </c>
      <c r="R386">
        <f>PRODUCT(INDEX(Overzicht!$B$2:$E$35,MATCH(demand!R$1,Overzicht!$B$2:$B$35,0),4),INDEX(Verdeelsleutels_percentage!$A:$AB,MATCH(demand!$C386,Verdeelsleutels_percentage!$C:$C,0),MATCH(INDEX(Overzicht!$B$1:$F$35,MATCH(demand!R$1,Overzicht!$B:$B,0),5),Verdeelsleutels_percentage!$1:$1,0)))</f>
        <v>2.2464267059626735E-3</v>
      </c>
      <c r="S386">
        <f>PRODUCT(INDEX(Overzicht!$B$2:$E$35,MATCH(demand!S$1,Overzicht!$B$2:$B$35,0),4),INDEX(Verdeelsleutels_percentage!$A:$AB,MATCH(demand!$C386,Verdeelsleutels_percentage!$C:$C,0),MATCH(INDEX(Overzicht!$B$1:$F$35,MATCH(demand!S$1,Overzicht!$B:$B,0),5),Verdeelsleutels_percentage!$1:$1,0)))</f>
        <v>1.7266652328183689E-2</v>
      </c>
      <c r="T386">
        <f>PRODUCT(INDEX(Overzicht!$B$2:$E$35,MATCH(demand!T$1,Overzicht!$B$2:$B$35,0),4),INDEX(Verdeelsleutels_percentage!$A:$AB,MATCH(demand!$C386,Verdeelsleutels_percentage!$C:$C,0),MATCH(INDEX(Overzicht!$B$1:$F$35,MATCH(demand!T$1,Overzicht!$B:$B,0),5),Verdeelsleutels_percentage!$1:$1,0)))</f>
        <v>1.4095226390354031E-2</v>
      </c>
      <c r="U386">
        <f>PRODUCT(INDEX(Overzicht!$B$2:$E$35,MATCH(demand!U$1,Overzicht!$B$2:$B$35,0),4),INDEX(Verdeelsleutels_percentage!$A:$AB,MATCH(demand!$C386,Verdeelsleutels_percentage!$C:$C,0),MATCH(INDEX(Overzicht!$B$1:$F$35,MATCH(demand!U$1,Overzicht!$B:$B,0),5),Verdeelsleutels_percentage!$1:$1,0)))</f>
        <v>4.404758246985635E-2</v>
      </c>
      <c r="V386">
        <f>PRODUCT(INDEX(Overzicht!$B$2:$E$35,MATCH(demand!V$1,Overzicht!$B$2:$B$35,0),4),INDEX(Verdeelsleutels_percentage!$A:$AB,MATCH(demand!$C386,Verdeelsleutels_percentage!$C:$C,0),MATCH(INDEX(Overzicht!$B$1:$F$35,MATCH(demand!V$1,Overzicht!$B:$B,0),5),Verdeelsleutels_percentage!$1:$1,0)))</f>
        <v>3.8761872573473588E-3</v>
      </c>
      <c r="W386">
        <f>PRODUCT(INDEX(Overzicht!$B$2:$E$35,MATCH(demand!W$1,Overzicht!$B$2:$B$35,0),4),INDEX(Verdeelsleutels_percentage!$A:$AB,MATCH(demand!$C386,Verdeelsleutels_percentage!$C:$C,0),MATCH(INDEX(Overzicht!$B$1:$F$35,MATCH(demand!W$1,Overzicht!$B:$B,0),5),Verdeelsleutels_percentage!$1:$1,0)))</f>
        <v>4.2285679171062095E-2</v>
      </c>
      <c r="X386">
        <f>PRODUCT(INDEX(Overzicht!$B$2:$E$35,MATCH(demand!X$1,Overzicht!$B$2:$B$35,0),4),INDEX(Verdeelsleutels_percentage!$A:$AB,MATCH(demand!$C386,Verdeelsleutels_percentage!$C:$C,0),MATCH(INDEX(Overzicht!$B$1:$F$35,MATCH(demand!X$1,Overzicht!$B:$B,0),5),Verdeelsleutels_percentage!$1:$1,0)))</f>
        <v>5.8736484308611952E-3</v>
      </c>
      <c r="Y386">
        <f>PRODUCT(INDEX(Overzicht!$B$2:$E$35,MATCH(demand!Y$1,Overzicht!$B$2:$B$35,0),4),INDEX(Verdeelsleutels_percentage!$A:$AB,MATCH(demand!$C386,Verdeelsleutels_percentage!$C:$C,0),MATCH(INDEX(Overzicht!$B$1:$F$35,MATCH(demand!Y$1,Overzicht!$B:$B,0),5),Verdeelsleutels_percentage!$1:$1,0)))</f>
        <v>8.9915204329261016E-6</v>
      </c>
      <c r="Z386">
        <f>PRODUCT(INDEX(Overzicht!$B$2:$E$35,MATCH(demand!Z$1,Overzicht!$B$2:$B$35,0),4),INDEX(Verdeelsleutels_percentage!$A:$AB,MATCH(demand!$C386,Verdeelsleutels_percentage!$C:$C,0),MATCH(INDEX(Overzicht!$B$1:$F$35,MATCH(demand!Z$1,Overzicht!$B:$B,0),5),Verdeelsleutels_percentage!$1:$1,0)))</f>
        <v>0</v>
      </c>
      <c r="AA386">
        <f>PRODUCT(INDEX(Overzicht!$B$2:$E$35,MATCH(demand!AA$1,Overzicht!$B$2:$B$35,0),4),INDEX(Verdeelsleutels_percentage!$A:$AB,MATCH(demand!$C386,Verdeelsleutels_percentage!$C:$C,0),MATCH(INDEX(Overzicht!$B$1:$F$35,MATCH(demand!AA$1,Overzicht!$B:$B,0),5),Verdeelsleutels_percentage!$1:$1,0)))</f>
        <v>2.1032796334330065E-4</v>
      </c>
      <c r="AB386">
        <f>PRODUCT(INDEX(Overzicht!$B$2:$E$35,MATCH(demand!AB$1,Overzicht!$B$2:$B$35,0),4),INDEX(Verdeelsleutels_percentage!$A:$AB,MATCH(demand!$C386,Verdeelsleutels_percentage!$C:$C,0),MATCH(INDEX(Overzicht!$B$1:$F$35,MATCH(demand!AB$1,Overzicht!$B:$B,0),5),Verdeelsleutels_percentage!$1:$1,0)))</f>
        <v>2.5562510485294322E-2</v>
      </c>
      <c r="AC386">
        <f>PRODUCT(INDEX(Overzicht!$B$2:$E$35,MATCH(demand!AC$1,Overzicht!$B$2:$B$35,0),4),INDEX(Verdeelsleutels_percentage!$A:$AB,MATCH(demand!$C386,Verdeelsleutels_percentage!$C:$C,0),MATCH(INDEX(Overzicht!$B$1:$F$35,MATCH(demand!AC$1,Overzicht!$B:$B,0),5),Verdeelsleutels_percentage!$1:$1,0)))</f>
        <v>1.5599348741645166E-3</v>
      </c>
      <c r="AD386">
        <f>PRODUCT(INDEX(Overzicht!$B$2:$E$35,MATCH(demand!AD$1,Overzicht!$B$2:$B$35,0),4),INDEX(Verdeelsleutels_percentage!$A:$AB,MATCH(demand!$C386,Verdeelsleutels_percentage!$C:$C,0),MATCH(INDEX(Overzicht!$B$1:$F$35,MATCH(demand!AD$1,Overzicht!$B:$B,0),5),Verdeelsleutels_percentage!$1:$1,0)))</f>
        <v>0</v>
      </c>
      <c r="AE386">
        <f>PRODUCT(INDEX(Overzicht!$B$2:$E$35,MATCH(demand!AE$1,Overzicht!$B$2:$B$35,0),4),INDEX(Verdeelsleutels_percentage!$A:$AB,MATCH(demand!$C386,Verdeelsleutels_percentage!$C:$C,0),MATCH(INDEX(Overzicht!$B$1:$F$35,MATCH(demand!AE$1,Overzicht!$B:$B,0),5),Verdeelsleutels_percentage!$1:$1,0)))</f>
        <v>0</v>
      </c>
      <c r="AF386">
        <f>PRODUCT(INDEX(Overzicht!$B$2:$E$35,MATCH(demand!AF$1,Overzicht!$B$2:$B$35,0),4),INDEX(Verdeelsleutels_percentage!$A:$AB,MATCH(demand!$C386,Verdeelsleutels_percentage!$C:$C,0),MATCH(INDEX(Overzicht!$B$1:$F$35,MATCH(demand!AF$1,Overzicht!$B:$B,0),5),Verdeelsleutels_percentage!$1:$1,0)))</f>
        <v>0</v>
      </c>
      <c r="AG386">
        <f>PRODUCT(INDEX(Overzicht!$B$2:$E$35,MATCH(demand!AG$1,Overzicht!$B$2:$B$35,0),4),INDEX(Verdeelsleutels_percentage!$A:$AB,MATCH(demand!$C386,Verdeelsleutels_percentage!$C:$C,0),MATCH(INDEX(Overzicht!$B$1:$F$35,MATCH(demand!AG$1,Overzicht!$B:$B,0),5),Verdeelsleutels_percentage!$1:$1,0)))</f>
        <v>0</v>
      </c>
      <c r="AH386">
        <f>PRODUCT(INDEX(Overzicht!$B$2:$E$35,MATCH(demand!AH$1,Overzicht!$B$2:$B$35,0),4),INDEX(Verdeelsleutels_percentage!$A:$AB,MATCH(demand!$C386,Verdeelsleutels_percentage!$C:$C,0),MATCH(INDEX(Overzicht!$B$1:$F$35,MATCH(demand!AH$1,Overzicht!$B:$B,0),5),Verdeelsleutels_percentage!$1:$1,0)))</f>
        <v>2.7342635234629082E-3</v>
      </c>
      <c r="AI386">
        <f>PRODUCT(INDEX(Overzicht!$B$2:$E$35,MATCH(demand!AI$1,Overzicht!$B$2:$B$35,0),4),INDEX(Verdeelsleutels_percentage!$A:$AB,MATCH(demand!$C386,Verdeelsleutels_percentage!$C:$C,0),MATCH(INDEX(Overzicht!$B$1:$F$35,MATCH(demand!AI$1,Overzicht!$B:$B,0),5),Verdeelsleutels_percentage!$1:$1,0)))</f>
        <v>4.2065592668660129E-4</v>
      </c>
      <c r="AJ386">
        <f>PRODUCT(INDEX(Overzicht!$B$2:$E$35,MATCH(demand!AJ$1,Overzicht!$B$2:$B$35,0),4),INDEX(Verdeelsleutels_percentage!$A:$AB,MATCH(demand!$C386,Verdeelsleutels_percentage!$C:$C,0),MATCH(INDEX(Overzicht!$B$1:$F$35,MATCH(demand!AJ$1,Overzicht!$B:$B,0),5),Verdeelsleutels_percentage!$1:$1,0)))</f>
        <v>0</v>
      </c>
      <c r="AK386">
        <f>PRODUCT(INDEX(Overzicht!$B$2:$E$35,MATCH(demand!AK$1,Overzicht!$B$2:$B$35,0),4),INDEX(Verdeelsleutels_percentage!$A:$AB,MATCH(demand!$C386,Verdeelsleutels_percentage!$C:$C,0),MATCH(INDEX(Overzicht!$B$1:$F$35,MATCH(demand!AK$1,Overzicht!$B:$B,0),5),Verdeelsleutels_percentage!$1:$1,0)))</f>
        <v>5.497138292238072E-4</v>
      </c>
      <c r="AL386">
        <f>PRODUCT(INDEX(Overzicht!$B$2:$E$35,MATCH(demand!AL$1,Overzicht!$B$2:$B$35,0),4),INDEX(Verdeelsleutels_percentage!$A:$AB,MATCH(demand!$C386,Verdeelsleutels_percentage!$C:$C,0),MATCH(INDEX(Overzicht!$B$1:$F$35,MATCH(demand!AL$1,Overzicht!$B:$B,0),5),Verdeelsleutels_percentage!$1:$1,0)))</f>
        <v>7.0476131951770155E-3</v>
      </c>
      <c r="AM386">
        <f>PRODUCT(INDEX(Overzicht!$B$2:$E$35,MATCH(demand!AM$1,Overzicht!$B$2:$B$35,0),4),INDEX(Verdeelsleutels_percentage!$A:$AB,MATCH(demand!$C386,Verdeelsleutels_percentage!$C:$C,0),MATCH(INDEX(Overzicht!$B$1:$F$35,MATCH(demand!AM$1,Overzicht!$B:$B,0),5),Verdeelsleutels_percentage!$1:$1,0)))</f>
        <v>1.4095226390354031E-2</v>
      </c>
      <c r="AN386">
        <f>PRODUCT(INDEX(Overzicht!$B$2:$E$35,MATCH(demand!AN$1,Overzicht!$B$2:$B$35,0),4),INDEX(Verdeelsleutels_percentage!$A:$AB,MATCH(demand!$C386,Verdeelsleutels_percentage!$C:$C,0),MATCH(INDEX(Overzicht!$B$1:$F$35,MATCH(demand!AN$1,Overzicht!$B:$B,0),5),Verdeelsleutels_percentage!$1:$1,0)))</f>
        <v>7.0476131951770155E-3</v>
      </c>
      <c r="AO386">
        <f>PRODUCT(INDEX(Overzicht!$B$2:$E$35,MATCH(demand!AO$1,Overzicht!$B$2:$B$35,0),4),INDEX(Verdeelsleutels_percentage!$A:$AB,MATCH(demand!$C386,Verdeelsleutels_percentage!$C:$C,0),MATCH(INDEX(Overzicht!$B$1:$F$35,MATCH(demand!AO$1,Overzicht!$B:$B,0),5),Verdeelsleutels_percentage!$1:$1,0)))</f>
        <v>2.4666646183119555E-2</v>
      </c>
    </row>
    <row r="387" spans="2:41">
      <c r="B387" t="str">
        <f>INDEX('ETLocal datasets'!B:C,MATCH(C387,'ETLocal datasets'!C:C,0),1)</f>
        <v>GM1955</v>
      </c>
      <c r="C387" t="str">
        <f>'ETLocal datasets'!C370</f>
        <v>Montferland</v>
      </c>
      <c r="D387">
        <f t="shared" si="26"/>
        <v>3.8006028442765703E-2</v>
      </c>
      <c r="E387">
        <f t="shared" si="27"/>
        <v>0.10955661642690406</v>
      </c>
      <c r="F387">
        <f t="shared" si="28"/>
        <v>2.1888058803750433E-2</v>
      </c>
      <c r="G387">
        <f t="shared" si="29"/>
        <v>4.5026863824858036E-2</v>
      </c>
      <c r="H387">
        <f>PRODUCT(INDEX(Overzicht!$B$2:$E$35,MATCH(demand!H$1,Overzicht!$B$2:$B$35,0),4),INDEX(Verdeelsleutels_percentage!$A:$AB,MATCH(demand!$C387,Verdeelsleutels_percentage!$C:$C,0),MATCH(INDEX(Overzicht!$B$1:$F$35,MATCH(demand!H$1,Overzicht!$B:$B,0),5),Verdeelsleutels_percentage!$1:$1,0)))</f>
        <v>2.1888058803750433E-2</v>
      </c>
      <c r="I387">
        <f>PRODUCT(INDEX(Overzicht!$B$2:$E$35,MATCH(demand!I$1,Overzicht!$B$2:$B$35,0),4),INDEX(Verdeelsleutels_percentage!$A:$AB,MATCH(demand!$C387,Verdeelsleutels_percentage!$C:$C,0),MATCH(INDEX(Overzicht!$B$1:$F$35,MATCH(demand!I$1,Overzicht!$B:$B,0),5),Verdeelsleutels_percentage!$1:$1,0)))</f>
        <v>9.9564721157700074E-3</v>
      </c>
      <c r="J387">
        <f>PRODUCT(INDEX(Overzicht!$B$2:$E$35,MATCH(demand!J$1,Overzicht!$B$2:$B$35,0),4),INDEX(Verdeelsleutels_percentage!$A:$AB,MATCH(demand!$C387,Verdeelsleutels_percentage!$C:$C,0),MATCH(INDEX(Overzicht!$B$1:$F$35,MATCH(demand!J$1,Overzicht!$B:$B,0),5),Verdeelsleutels_percentage!$1:$1,0)))</f>
        <v>5.0029848694286708E-3</v>
      </c>
      <c r="K387">
        <f>PRODUCT(INDEX(Overzicht!$B$2:$E$35,MATCH(demand!K$1,Overzicht!$B$2:$B$35,0),4),INDEX(Verdeelsleutels_percentage!$A:$AB,MATCH(demand!$C387,Verdeelsleutels_percentage!$C:$C,0),MATCH(INDEX(Overzicht!$B$1:$F$35,MATCH(demand!K$1,Overzicht!$B:$B,0),5),Verdeelsleutels_percentage!$1:$1,0)))</f>
        <v>1.161588413506501E-3</v>
      </c>
      <c r="L387">
        <f>PRODUCT(INDEX(Overzicht!$B$2:$E$35,MATCH(demand!L$1,Overzicht!$B$2:$B$35,0),4),INDEX(Verdeelsleutels_percentage!$A:$AB,MATCH(demand!$C387,Verdeelsleutels_percentage!$C:$C,0),MATCH(INDEX(Overzicht!$B$1:$F$35,MATCH(demand!L$1,Overzicht!$B:$B,0),5),Verdeelsleutels_percentage!$1:$1,0)))</f>
        <v>7.5044773041430058E-3</v>
      </c>
      <c r="M387">
        <f>PRODUCT(INDEX(Overzicht!$B$2:$E$35,MATCH(demand!M$1,Overzicht!$B$2:$B$35,0),4),INDEX(Verdeelsleutels_percentage!$A:$AB,MATCH(demand!$C387,Verdeelsleutels_percentage!$C:$C,0),MATCH(INDEX(Overzicht!$B$1:$F$35,MATCH(demand!M$1,Overzicht!$B:$B,0),5),Verdeelsleutels_percentage!$1:$1,0)))</f>
        <v>1.0395280750865305E-2</v>
      </c>
      <c r="N387">
        <f>PRODUCT(INDEX(Overzicht!$B$2:$E$35,MATCH(demand!N$1,Overzicht!$B$2:$B$35,0),4),INDEX(Verdeelsleutels_percentage!$A:$AB,MATCH(demand!$C387,Verdeelsleutels_percentage!$C:$C,0),MATCH(INDEX(Overzicht!$B$1:$F$35,MATCH(demand!N$1,Overzicht!$B:$B,0),5),Verdeelsleutels_percentage!$1:$1,0)))</f>
        <v>2.3732717622354578E-2</v>
      </c>
      <c r="O387">
        <f>PRODUCT(INDEX(Overzicht!$B$2:$E$35,MATCH(demand!O$1,Overzicht!$B$2:$B$35,0),4),INDEX(Verdeelsleutels_percentage!$A:$AB,MATCH(demand!$C387,Verdeelsleutels_percentage!$C:$C,0),MATCH(INDEX(Overzicht!$B$1:$F$35,MATCH(demand!O$1,Overzicht!$B:$B,0),5),Verdeelsleutels_percentage!$1:$1,0)))</f>
        <v>0</v>
      </c>
      <c r="P387">
        <f>PRODUCT(INDEX(Overzicht!$B$2:$E$35,MATCH(demand!P$1,Overzicht!$B$2:$B$35,0),4),INDEX(Verdeelsleutels_percentage!$A:$AB,MATCH(demand!$C387,Verdeelsleutels_percentage!$C:$C,0),MATCH(INDEX(Overzicht!$B$1:$F$35,MATCH(demand!P$1,Overzicht!$B:$B,0),5),Verdeelsleutels_percentage!$1:$1,0)))</f>
        <v>3.0727132818196806E-4</v>
      </c>
      <c r="Q387">
        <f>PRODUCT(INDEX(Overzicht!$B$2:$E$35,MATCH(demand!Q$1,Overzicht!$B$2:$B$35,0),4),INDEX(Verdeelsleutels_percentage!$A:$AB,MATCH(demand!$C387,Verdeelsleutels_percentage!$C:$C,0),MATCH(INDEX(Overzicht!$B$1:$F$35,MATCH(demand!Q$1,Overzicht!$B:$B,0),5),Verdeelsleutels_percentage!$1:$1,0)))</f>
        <v>7.4263056655581826E-3</v>
      </c>
      <c r="R387">
        <f>PRODUCT(INDEX(Overzicht!$B$2:$E$35,MATCH(demand!R$1,Overzicht!$B$2:$B$35,0),4),INDEX(Verdeelsleutels_percentage!$A:$AB,MATCH(demand!$C387,Verdeelsleutels_percentage!$C:$C,0),MATCH(INDEX(Overzicht!$B$1:$F$35,MATCH(demand!R$1,Overzicht!$B:$B,0),5),Verdeelsleutels_percentage!$1:$1,0)))</f>
        <v>1.3289178559419905E-3</v>
      </c>
      <c r="S387">
        <f>PRODUCT(INDEX(Overzicht!$B$2:$E$35,MATCH(demand!S$1,Overzicht!$B$2:$B$35,0),4),INDEX(Verdeelsleutels_percentage!$A:$AB,MATCH(demand!$C387,Verdeelsleutels_percentage!$C:$C,0),MATCH(INDEX(Overzicht!$B$1:$F$35,MATCH(demand!S$1,Overzicht!$B:$B,0),5),Verdeelsleutels_percentage!$1:$1,0)))</f>
        <v>1.0214427441750204E-2</v>
      </c>
      <c r="T387">
        <f>PRODUCT(INDEX(Overzicht!$B$2:$E$35,MATCH(demand!T$1,Overzicht!$B$2:$B$35,0),4),INDEX(Verdeelsleutels_percentage!$A:$AB,MATCH(demand!$C387,Verdeelsleutels_percentage!$C:$C,0),MATCH(INDEX(Overzicht!$B$1:$F$35,MATCH(demand!T$1,Overzicht!$B:$B,0),5),Verdeelsleutels_percentage!$1:$1,0)))</f>
        <v>8.338308115714451E-3</v>
      </c>
      <c r="U387">
        <f>PRODUCT(INDEX(Overzicht!$B$2:$E$35,MATCH(demand!U$1,Overzicht!$B$2:$B$35,0),4),INDEX(Verdeelsleutels_percentage!$A:$AB,MATCH(demand!$C387,Verdeelsleutels_percentage!$C:$C,0),MATCH(INDEX(Overzicht!$B$1:$F$35,MATCH(demand!U$1,Overzicht!$B:$B,0),5),Verdeelsleutels_percentage!$1:$1,0)))</f>
        <v>2.605721286160766E-2</v>
      </c>
      <c r="V387">
        <f>PRODUCT(INDEX(Overzicht!$B$2:$E$35,MATCH(demand!V$1,Overzicht!$B$2:$B$35,0),4),INDEX(Verdeelsleutels_percentage!$A:$AB,MATCH(demand!$C387,Verdeelsleutels_percentage!$C:$C,0),MATCH(INDEX(Overzicht!$B$1:$F$35,MATCH(demand!V$1,Overzicht!$B:$B,0),5),Verdeelsleutels_percentage!$1:$1,0)))</f>
        <v>2.2930347318214743E-3</v>
      </c>
      <c r="W387">
        <f>PRODUCT(INDEX(Overzicht!$B$2:$E$35,MATCH(demand!W$1,Overzicht!$B$2:$B$35,0),4),INDEX(Verdeelsleutels_percentage!$A:$AB,MATCH(demand!$C387,Verdeelsleutels_percentage!$C:$C,0),MATCH(INDEX(Overzicht!$B$1:$F$35,MATCH(demand!W$1,Overzicht!$B:$B,0),5),Verdeelsleutels_percentage!$1:$1,0)))</f>
        <v>2.5014924347143353E-2</v>
      </c>
      <c r="X387">
        <f>PRODUCT(INDEX(Overzicht!$B$2:$E$35,MATCH(demand!X$1,Overzicht!$B$2:$B$35,0),4),INDEX(Verdeelsleutels_percentage!$A:$AB,MATCH(demand!$C387,Verdeelsleutels_percentage!$C:$C,0),MATCH(INDEX(Overzicht!$B$1:$F$35,MATCH(demand!X$1,Overzicht!$B:$B,0),5),Verdeelsleutels_percentage!$1:$1,0)))</f>
        <v>9.9712837342866342E-3</v>
      </c>
      <c r="Y387">
        <f>PRODUCT(INDEX(Overzicht!$B$2:$E$35,MATCH(demand!Y$1,Overzicht!$B$2:$B$35,0),4),INDEX(Verdeelsleutels_percentage!$A:$AB,MATCH(demand!$C387,Verdeelsleutels_percentage!$C:$C,0),MATCH(INDEX(Overzicht!$B$1:$F$35,MATCH(demand!Y$1,Overzicht!$B:$B,0),5),Verdeelsleutels_percentage!$1:$1,0)))</f>
        <v>2.823088140008773E-6</v>
      </c>
      <c r="Z387">
        <f>PRODUCT(INDEX(Overzicht!$B$2:$E$35,MATCH(demand!Z$1,Overzicht!$B$2:$B$35,0),4),INDEX(Verdeelsleutels_percentage!$A:$AB,MATCH(demand!$C387,Verdeelsleutels_percentage!$C:$C,0),MATCH(INDEX(Overzicht!$B$1:$F$35,MATCH(demand!Z$1,Overzicht!$B:$B,0),5),Verdeelsleutels_percentage!$1:$1,0)))</f>
        <v>0</v>
      </c>
      <c r="AA387">
        <f>PRODUCT(INDEX(Overzicht!$B$2:$E$35,MATCH(demand!AA$1,Overzicht!$B$2:$B$35,0),4),INDEX(Verdeelsleutels_percentage!$A:$AB,MATCH(demand!$C387,Verdeelsleutels_percentage!$C:$C,0),MATCH(INDEX(Overzicht!$B$1:$F$35,MATCH(demand!AA$1,Overzicht!$B:$B,0),5),Verdeelsleutels_percentage!$1:$1,0)))</f>
        <v>6.6037149473889434E-5</v>
      </c>
      <c r="AB387">
        <f>PRODUCT(INDEX(Overzicht!$B$2:$E$35,MATCH(demand!AB$1,Overzicht!$B$2:$B$35,0),4),INDEX(Verdeelsleutels_percentage!$A:$AB,MATCH(demand!$C387,Verdeelsleutels_percentage!$C:$C,0),MATCH(INDEX(Overzicht!$B$1:$F$35,MATCH(demand!AB$1,Overzicht!$B:$B,0),5),Verdeelsleutels_percentage!$1:$1,0)))</f>
        <v>9.6623101059370199E-3</v>
      </c>
      <c r="AC387">
        <f>PRODUCT(INDEX(Overzicht!$B$2:$E$35,MATCH(demand!AC$1,Overzicht!$B$2:$B$35,0),4),INDEX(Verdeelsleutels_percentage!$A:$AB,MATCH(demand!$C387,Verdeelsleutels_percentage!$C:$C,0),MATCH(INDEX(Overzicht!$B$1:$F$35,MATCH(demand!AC$1,Overzicht!$B:$B,0),5),Verdeelsleutels_percentage!$1:$1,0)))</f>
        <v>1.5687245003525069E-3</v>
      </c>
      <c r="AD387">
        <f>PRODUCT(INDEX(Overzicht!$B$2:$E$35,MATCH(demand!AD$1,Overzicht!$B$2:$B$35,0),4),INDEX(Verdeelsleutels_percentage!$A:$AB,MATCH(demand!$C387,Verdeelsleutels_percentage!$C:$C,0),MATCH(INDEX(Overzicht!$B$1:$F$35,MATCH(demand!AD$1,Overzicht!$B:$B,0),5),Verdeelsleutels_percentage!$1:$1,0)))</f>
        <v>0</v>
      </c>
      <c r="AE387">
        <f>PRODUCT(INDEX(Overzicht!$B$2:$E$35,MATCH(demand!AE$1,Overzicht!$B$2:$B$35,0),4),INDEX(Verdeelsleutels_percentage!$A:$AB,MATCH(demand!$C387,Verdeelsleutels_percentage!$C:$C,0),MATCH(INDEX(Overzicht!$B$1:$F$35,MATCH(demand!AE$1,Overzicht!$B:$B,0),5),Verdeelsleutels_percentage!$1:$1,0)))</f>
        <v>0</v>
      </c>
      <c r="AF387">
        <f>PRODUCT(INDEX(Overzicht!$B$2:$E$35,MATCH(demand!AF$1,Overzicht!$B$2:$B$35,0),4),INDEX(Verdeelsleutels_percentage!$A:$AB,MATCH(demand!$C387,Verdeelsleutels_percentage!$C:$C,0),MATCH(INDEX(Overzicht!$B$1:$F$35,MATCH(demand!AF$1,Overzicht!$B:$B,0),5),Verdeelsleutels_percentage!$1:$1,0)))</f>
        <v>0</v>
      </c>
      <c r="AG387">
        <f>PRODUCT(INDEX(Overzicht!$B$2:$E$35,MATCH(demand!AG$1,Overzicht!$B$2:$B$35,0),4),INDEX(Verdeelsleutels_percentage!$A:$AB,MATCH(demand!$C387,Verdeelsleutels_percentage!$C:$C,0),MATCH(INDEX(Overzicht!$B$1:$F$35,MATCH(demand!AG$1,Overzicht!$B:$B,0),5),Verdeelsleutels_percentage!$1:$1,0)))</f>
        <v>0</v>
      </c>
      <c r="AH387">
        <f>PRODUCT(INDEX(Overzicht!$B$2:$E$35,MATCH(demand!AH$1,Overzicht!$B$2:$B$35,0),4),INDEX(Verdeelsleutels_percentage!$A:$AB,MATCH(demand!$C387,Verdeelsleutels_percentage!$C:$C,0),MATCH(INDEX(Overzicht!$B$1:$F$35,MATCH(demand!AH$1,Overzicht!$B:$B,0),5),Verdeelsleutels_percentage!$1:$1,0)))</f>
        <v>8.5848294316056271E-4</v>
      </c>
      <c r="AI387">
        <f>PRODUCT(INDEX(Overzicht!$B$2:$E$35,MATCH(demand!AI$1,Overzicht!$B$2:$B$35,0),4),INDEX(Verdeelsleutels_percentage!$A:$AB,MATCH(demand!$C387,Verdeelsleutels_percentage!$C:$C,0),MATCH(INDEX(Overzicht!$B$1:$F$35,MATCH(demand!AI$1,Overzicht!$B:$B,0),5),Verdeelsleutels_percentage!$1:$1,0)))</f>
        <v>1.3207429894777887E-4</v>
      </c>
      <c r="AJ387">
        <f>PRODUCT(INDEX(Overzicht!$B$2:$E$35,MATCH(demand!AJ$1,Overzicht!$B$2:$B$35,0),4),INDEX(Verdeelsleutels_percentage!$A:$AB,MATCH(demand!$C387,Verdeelsleutels_percentage!$C:$C,0),MATCH(INDEX(Overzicht!$B$1:$F$35,MATCH(demand!AJ$1,Overzicht!$B:$B,0),5),Verdeelsleutels_percentage!$1:$1,0)))</f>
        <v>0</v>
      </c>
      <c r="AK387">
        <f>PRODUCT(INDEX(Overzicht!$B$2:$E$35,MATCH(demand!AK$1,Overzicht!$B$2:$B$35,0),4),INDEX(Verdeelsleutels_percentage!$A:$AB,MATCH(demand!$C387,Verdeelsleutels_percentage!$C:$C,0),MATCH(INDEX(Overzicht!$B$1:$F$35,MATCH(demand!AK$1,Overzicht!$B:$B,0),5),Verdeelsleutels_percentage!$1:$1,0)))</f>
        <v>3.2519401651286362E-4</v>
      </c>
      <c r="AL387">
        <f>PRODUCT(INDEX(Overzicht!$B$2:$E$35,MATCH(demand!AL$1,Overzicht!$B$2:$B$35,0),4),INDEX(Verdeelsleutels_percentage!$A:$AB,MATCH(demand!$C387,Verdeelsleutels_percentage!$C:$C,0),MATCH(INDEX(Overzicht!$B$1:$F$35,MATCH(demand!AL$1,Overzicht!$B:$B,0),5),Verdeelsleutels_percentage!$1:$1,0)))</f>
        <v>4.1691540578572255E-3</v>
      </c>
      <c r="AM387">
        <f>PRODUCT(INDEX(Overzicht!$B$2:$E$35,MATCH(demand!AM$1,Overzicht!$B$2:$B$35,0),4),INDEX(Verdeelsleutels_percentage!$A:$AB,MATCH(demand!$C387,Verdeelsleutels_percentage!$C:$C,0),MATCH(INDEX(Overzicht!$B$1:$F$35,MATCH(demand!AM$1,Overzicht!$B:$B,0),5),Verdeelsleutels_percentage!$1:$1,0)))</f>
        <v>8.338308115714451E-3</v>
      </c>
      <c r="AN387">
        <f>PRODUCT(INDEX(Overzicht!$B$2:$E$35,MATCH(demand!AN$1,Overzicht!$B$2:$B$35,0),4),INDEX(Verdeelsleutels_percentage!$A:$AB,MATCH(demand!$C387,Verdeelsleutels_percentage!$C:$C,0),MATCH(INDEX(Overzicht!$B$1:$F$35,MATCH(demand!AN$1,Overzicht!$B:$B,0),5),Verdeelsleutels_percentage!$1:$1,0)))</f>
        <v>4.1691540578572255E-3</v>
      </c>
      <c r="AO387">
        <f>PRODUCT(INDEX(Overzicht!$B$2:$E$35,MATCH(demand!AO$1,Overzicht!$B$2:$B$35,0),4),INDEX(Verdeelsleutels_percentage!$A:$AB,MATCH(demand!$C387,Verdeelsleutels_percentage!$C:$C,0),MATCH(INDEX(Overzicht!$B$1:$F$35,MATCH(demand!AO$1,Overzicht!$B:$B,0),5),Verdeelsleutels_percentage!$1:$1,0)))</f>
        <v>1.4592039202500288E-2</v>
      </c>
    </row>
    <row r="388" spans="2:41">
      <c r="B388" t="str">
        <f>INDEX('ETLocal datasets'!B:C,MATCH(C388,'ETLocal datasets'!C:C,0),1)</f>
        <v>GM1960</v>
      </c>
      <c r="C388" t="str">
        <f>'ETLocal datasets'!C371</f>
        <v>West Betuwe</v>
      </c>
      <c r="D388">
        <f t="shared" si="26"/>
        <v>6.3862431567030267E-2</v>
      </c>
      <c r="E388">
        <f t="shared" si="27"/>
        <v>0.14618126641795337</v>
      </c>
      <c r="F388">
        <f t="shared" si="28"/>
        <v>3.0801613200847604E-2</v>
      </c>
      <c r="G388">
        <f t="shared" si="29"/>
        <v>6.3363318584600786E-2</v>
      </c>
      <c r="H388">
        <f>PRODUCT(INDEX(Overzicht!$B$2:$E$35,MATCH(demand!H$1,Overzicht!$B$2:$B$35,0),4),INDEX(Verdeelsleutels_percentage!$A:$AB,MATCH(demand!$C388,Verdeelsleutels_percentage!$C:$C,0),MATCH(INDEX(Overzicht!$B$1:$F$35,MATCH(demand!H$1,Overzicht!$B:$B,0),5),Verdeelsleutels_percentage!$1:$1,0)))</f>
        <v>3.0801613200847604E-2</v>
      </c>
      <c r="I388">
        <f>PRODUCT(INDEX(Overzicht!$B$2:$E$35,MATCH(demand!I$1,Overzicht!$B$2:$B$35,0),4),INDEX(Verdeelsleutels_percentage!$A:$AB,MATCH(demand!$C388,Verdeelsleutels_percentage!$C:$C,0),MATCH(INDEX(Overzicht!$B$1:$F$35,MATCH(demand!I$1,Overzicht!$B:$B,0),5),Verdeelsleutels_percentage!$1:$1,0)))</f>
        <v>1.9758805198268458E-2</v>
      </c>
      <c r="J388">
        <f>PRODUCT(INDEX(Overzicht!$B$2:$E$35,MATCH(demand!J$1,Overzicht!$B$2:$B$35,0),4),INDEX(Verdeelsleutels_percentage!$A:$AB,MATCH(demand!$C388,Verdeelsleutels_percentage!$C:$C,0),MATCH(INDEX(Overzicht!$B$1:$F$35,MATCH(demand!J$1,Overzicht!$B:$B,0),5),Verdeelsleutels_percentage!$1:$1,0)))</f>
        <v>7.0403687316223096E-3</v>
      </c>
      <c r="K388">
        <f>PRODUCT(INDEX(Overzicht!$B$2:$E$35,MATCH(demand!K$1,Overzicht!$B$2:$B$35,0),4),INDEX(Verdeelsleutels_percentage!$A:$AB,MATCH(demand!$C388,Verdeelsleutels_percentage!$C:$C,0),MATCH(INDEX(Overzicht!$B$1:$F$35,MATCH(demand!K$1,Overzicht!$B:$B,0),5),Verdeelsleutels_percentage!$1:$1,0)))</f>
        <v>2.3051939397979869E-3</v>
      </c>
      <c r="L388">
        <f>PRODUCT(INDEX(Overzicht!$B$2:$E$35,MATCH(demand!L$1,Overzicht!$B$2:$B$35,0),4),INDEX(Verdeelsleutels_percentage!$A:$AB,MATCH(demand!$C388,Verdeelsleutels_percentage!$C:$C,0),MATCH(INDEX(Overzicht!$B$1:$F$35,MATCH(demand!L$1,Overzicht!$B:$B,0),5),Verdeelsleutels_percentage!$1:$1,0)))</f>
        <v>1.0560553097433464E-2</v>
      </c>
      <c r="M388">
        <f>PRODUCT(INDEX(Overzicht!$B$2:$E$35,MATCH(demand!M$1,Overzicht!$B$2:$B$35,0),4),INDEX(Verdeelsleutels_percentage!$A:$AB,MATCH(demand!$C388,Verdeelsleutels_percentage!$C:$C,0),MATCH(INDEX(Overzicht!$B$1:$F$35,MATCH(demand!M$1,Overzicht!$B:$B,0),5),Verdeelsleutels_percentage!$1:$1,0)))</f>
        <v>1.7750263226219146E-2</v>
      </c>
      <c r="N388">
        <f>PRODUCT(INDEX(Overzicht!$B$2:$E$35,MATCH(demand!N$1,Overzicht!$B$2:$B$35,0),4),INDEX(Verdeelsleutels_percentage!$A:$AB,MATCH(demand!$C388,Verdeelsleutels_percentage!$C:$C,0),MATCH(INDEX(Overzicht!$B$1:$F$35,MATCH(demand!N$1,Overzicht!$B:$B,0),5),Verdeelsleutels_percentage!$1:$1,0)))</f>
        <v>3.2650182940928529E-2</v>
      </c>
      <c r="O388">
        <f>PRODUCT(INDEX(Overzicht!$B$2:$E$35,MATCH(demand!O$1,Overzicht!$B$2:$B$35,0),4),INDEX(Verdeelsleutels_percentage!$A:$AB,MATCH(demand!$C388,Verdeelsleutels_percentage!$C:$C,0),MATCH(INDEX(Overzicht!$B$1:$F$35,MATCH(demand!O$1,Overzicht!$B:$B,0),5),Verdeelsleutels_percentage!$1:$1,0)))</f>
        <v>0</v>
      </c>
      <c r="P388">
        <f>PRODUCT(INDEX(Overzicht!$B$2:$E$35,MATCH(demand!P$1,Overzicht!$B$2:$B$35,0),4),INDEX(Verdeelsleutels_percentage!$A:$AB,MATCH(demand!$C388,Verdeelsleutels_percentage!$C:$C,0),MATCH(INDEX(Overzicht!$B$1:$F$35,MATCH(demand!P$1,Overzicht!$B:$B,0),5),Verdeelsleutels_percentage!$1:$1,0)))</f>
        <v>1.44615763812094E-3</v>
      </c>
      <c r="Q388">
        <f>PRODUCT(INDEX(Overzicht!$B$2:$E$35,MATCH(demand!Q$1,Overzicht!$B$2:$B$35,0),4),INDEX(Verdeelsleutels_percentage!$A:$AB,MATCH(demand!$C388,Verdeelsleutels_percentage!$C:$C,0),MATCH(INDEX(Overzicht!$B$1:$F$35,MATCH(demand!Q$1,Overzicht!$B:$B,0),5),Verdeelsleutels_percentage!$1:$1,0)))</f>
        <v>1.0450547336001866E-2</v>
      </c>
      <c r="R388">
        <f>PRODUCT(INDEX(Overzicht!$B$2:$E$35,MATCH(demand!R$1,Overzicht!$B$2:$B$35,0),4),INDEX(Verdeelsleutels_percentage!$A:$AB,MATCH(demand!$C388,Verdeelsleutels_percentage!$C:$C,0),MATCH(INDEX(Overzicht!$B$1:$F$35,MATCH(demand!R$1,Overzicht!$B:$B,0),5),Verdeelsleutels_percentage!$1:$1,0)))</f>
        <v>1.8700979443371758E-3</v>
      </c>
      <c r="S388">
        <f>PRODUCT(INDEX(Overzicht!$B$2:$E$35,MATCH(demand!S$1,Overzicht!$B$2:$B$35,0),4),INDEX(Verdeelsleutels_percentage!$A:$AB,MATCH(demand!$C388,Verdeelsleutels_percentage!$C:$C,0),MATCH(INDEX(Overzicht!$B$1:$F$35,MATCH(demand!S$1,Overzicht!$B:$B,0),5),Verdeelsleutels_percentage!$1:$1,0)))</f>
        <v>1.437408616039555E-2</v>
      </c>
      <c r="T388">
        <f>PRODUCT(INDEX(Overzicht!$B$2:$E$35,MATCH(demand!T$1,Overzicht!$B$2:$B$35,0),4),INDEX(Verdeelsleutels_percentage!$A:$AB,MATCH(demand!$C388,Verdeelsleutels_percentage!$C:$C,0),MATCH(INDEX(Overzicht!$B$1:$F$35,MATCH(demand!T$1,Overzicht!$B:$B,0),5),Verdeelsleutels_percentage!$1:$1,0)))</f>
        <v>1.1733947886037183E-2</v>
      </c>
      <c r="U388">
        <f>PRODUCT(INDEX(Overzicht!$B$2:$E$35,MATCH(demand!U$1,Overzicht!$B$2:$B$35,0),4),INDEX(Verdeelsleutels_percentage!$A:$AB,MATCH(demand!$C388,Verdeelsleutels_percentage!$C:$C,0),MATCH(INDEX(Overzicht!$B$1:$F$35,MATCH(demand!U$1,Overzicht!$B:$B,0),5),Verdeelsleutels_percentage!$1:$1,0)))</f>
        <v>3.6668587143866199E-2</v>
      </c>
      <c r="V388">
        <f>PRODUCT(INDEX(Overzicht!$B$2:$E$35,MATCH(demand!V$1,Overzicht!$B$2:$B$35,0),4),INDEX(Verdeelsleutels_percentage!$A:$AB,MATCH(demand!$C388,Verdeelsleutels_percentage!$C:$C,0),MATCH(INDEX(Overzicht!$B$1:$F$35,MATCH(demand!V$1,Overzicht!$B:$B,0),5),Verdeelsleutels_percentage!$1:$1,0)))</f>
        <v>3.2268356686602257E-3</v>
      </c>
      <c r="W388">
        <f>PRODUCT(INDEX(Overzicht!$B$2:$E$35,MATCH(demand!W$1,Overzicht!$B$2:$B$35,0),4),INDEX(Verdeelsleutels_percentage!$A:$AB,MATCH(demand!$C388,Verdeelsleutels_percentage!$C:$C,0),MATCH(INDEX(Overzicht!$B$1:$F$35,MATCH(demand!W$1,Overzicht!$B:$B,0),5),Verdeelsleutels_percentage!$1:$1,0)))</f>
        <v>3.5201843658111548E-2</v>
      </c>
      <c r="X388">
        <f>PRODUCT(INDEX(Overzicht!$B$2:$E$35,MATCH(demand!X$1,Overzicht!$B$2:$B$35,0),4),INDEX(Verdeelsleutels_percentage!$A:$AB,MATCH(demand!$C388,Verdeelsleutels_percentage!$C:$C,0),MATCH(INDEX(Overzicht!$B$1:$F$35,MATCH(demand!X$1,Overzicht!$B:$B,0),5),Verdeelsleutels_percentage!$1:$1,0)))</f>
        <v>6.0184018519061156E-3</v>
      </c>
      <c r="Y388">
        <f>PRODUCT(INDEX(Overzicht!$B$2:$E$35,MATCH(demand!Y$1,Overzicht!$B$2:$B$35,0),4),INDEX(Verdeelsleutels_percentage!$A:$AB,MATCH(demand!$C388,Verdeelsleutels_percentage!$C:$C,0),MATCH(INDEX(Overzicht!$B$1:$F$35,MATCH(demand!Y$1,Overzicht!$B:$B,0),5),Verdeelsleutels_percentage!$1:$1,0)))</f>
        <v>6.6662195028701201E-6</v>
      </c>
      <c r="Z388">
        <f>PRODUCT(INDEX(Overzicht!$B$2:$E$35,MATCH(demand!Z$1,Overzicht!$B$2:$B$35,0),4),INDEX(Verdeelsleutels_percentage!$A:$AB,MATCH(demand!$C388,Verdeelsleutels_percentage!$C:$C,0),MATCH(INDEX(Overzicht!$B$1:$F$35,MATCH(demand!Z$1,Overzicht!$B:$B,0),5),Verdeelsleutels_percentage!$1:$1,0)))</f>
        <v>0</v>
      </c>
      <c r="AA388">
        <f>PRODUCT(INDEX(Overzicht!$B$2:$E$35,MATCH(demand!AA$1,Overzicht!$B$2:$B$35,0),4),INDEX(Verdeelsleutels_percentage!$A:$AB,MATCH(demand!$C388,Verdeelsleutels_percentage!$C:$C,0),MATCH(INDEX(Overzicht!$B$1:$F$35,MATCH(demand!AA$1,Overzicht!$B:$B,0),5),Verdeelsleutels_percentage!$1:$1,0)))</f>
        <v>1.559349591314648E-4</v>
      </c>
      <c r="AB388">
        <f>PRODUCT(INDEX(Overzicht!$B$2:$E$35,MATCH(demand!AB$1,Overzicht!$B$2:$B$35,0),4),INDEX(Verdeelsleutels_percentage!$A:$AB,MATCH(demand!$C388,Verdeelsleutels_percentage!$C:$C,0),MATCH(INDEX(Overzicht!$B$1:$F$35,MATCH(demand!AB$1,Overzicht!$B:$B,0),5),Verdeelsleutels_percentage!$1:$1,0)))</f>
        <v>1.4175746958123197E-2</v>
      </c>
      <c r="AC388">
        <f>PRODUCT(INDEX(Overzicht!$B$2:$E$35,MATCH(demand!AC$1,Overzicht!$B$2:$B$35,0),4),INDEX(Verdeelsleutels_percentage!$A:$AB,MATCH(demand!$C388,Verdeelsleutels_percentage!$C:$C,0),MATCH(INDEX(Overzicht!$B$1:$F$35,MATCH(demand!AC$1,Overzicht!$B:$B,0),5),Verdeelsleutels_percentage!$1:$1,0)))</f>
        <v>1.2138430839533465E-3</v>
      </c>
      <c r="AD388">
        <f>PRODUCT(INDEX(Overzicht!$B$2:$E$35,MATCH(demand!AD$1,Overzicht!$B$2:$B$35,0),4),INDEX(Verdeelsleutels_percentage!$A:$AB,MATCH(demand!$C388,Verdeelsleutels_percentage!$C:$C,0),MATCH(INDEX(Overzicht!$B$1:$F$35,MATCH(demand!AD$1,Overzicht!$B:$B,0),5),Verdeelsleutels_percentage!$1:$1,0)))</f>
        <v>0</v>
      </c>
      <c r="AE388">
        <f>PRODUCT(INDEX(Overzicht!$B$2:$E$35,MATCH(demand!AE$1,Overzicht!$B$2:$B$35,0),4),INDEX(Verdeelsleutels_percentage!$A:$AB,MATCH(demand!$C388,Verdeelsleutels_percentage!$C:$C,0),MATCH(INDEX(Overzicht!$B$1:$F$35,MATCH(demand!AE$1,Overzicht!$B:$B,0),5),Verdeelsleutels_percentage!$1:$1,0)))</f>
        <v>0</v>
      </c>
      <c r="AF388">
        <f>PRODUCT(INDEX(Overzicht!$B$2:$E$35,MATCH(demand!AF$1,Overzicht!$B$2:$B$35,0),4),INDEX(Verdeelsleutels_percentage!$A:$AB,MATCH(demand!$C388,Verdeelsleutels_percentage!$C:$C,0),MATCH(INDEX(Overzicht!$B$1:$F$35,MATCH(demand!AF$1,Overzicht!$B:$B,0),5),Verdeelsleutels_percentage!$1:$1,0)))</f>
        <v>0</v>
      </c>
      <c r="AG388">
        <f>PRODUCT(INDEX(Overzicht!$B$2:$E$35,MATCH(demand!AG$1,Overzicht!$B$2:$B$35,0),4),INDEX(Verdeelsleutels_percentage!$A:$AB,MATCH(demand!$C388,Verdeelsleutels_percentage!$C:$C,0),MATCH(INDEX(Overzicht!$B$1:$F$35,MATCH(demand!AG$1,Overzicht!$B:$B,0),5),Verdeelsleutels_percentage!$1:$1,0)))</f>
        <v>0</v>
      </c>
      <c r="AH388">
        <f>PRODUCT(INDEX(Overzicht!$B$2:$E$35,MATCH(demand!AH$1,Overzicht!$B$2:$B$35,0),4),INDEX(Verdeelsleutels_percentage!$A:$AB,MATCH(demand!$C388,Verdeelsleutels_percentage!$C:$C,0),MATCH(INDEX(Overzicht!$B$1:$F$35,MATCH(demand!AH$1,Overzicht!$B:$B,0),5),Verdeelsleutels_percentage!$1:$1,0)))</f>
        <v>2.0271544687090427E-3</v>
      </c>
      <c r="AI388">
        <f>PRODUCT(INDEX(Overzicht!$B$2:$E$35,MATCH(demand!AI$1,Overzicht!$B$2:$B$35,0),4),INDEX(Verdeelsleutels_percentage!$A:$AB,MATCH(demand!$C388,Verdeelsleutels_percentage!$C:$C,0),MATCH(INDEX(Overzicht!$B$1:$F$35,MATCH(demand!AI$1,Overzicht!$B:$B,0),5),Verdeelsleutels_percentage!$1:$1,0)))</f>
        <v>3.1186991826292961E-4</v>
      </c>
      <c r="AJ388">
        <f>PRODUCT(INDEX(Overzicht!$B$2:$E$35,MATCH(demand!AJ$1,Overzicht!$B$2:$B$35,0),4),INDEX(Verdeelsleutels_percentage!$A:$AB,MATCH(demand!$C388,Verdeelsleutels_percentage!$C:$C,0),MATCH(INDEX(Overzicht!$B$1:$F$35,MATCH(demand!AJ$1,Overzicht!$B:$B,0),5),Verdeelsleutels_percentage!$1:$1,0)))</f>
        <v>0</v>
      </c>
      <c r="AK388">
        <f>PRODUCT(INDEX(Overzicht!$B$2:$E$35,MATCH(demand!AK$1,Overzicht!$B$2:$B$35,0),4),INDEX(Verdeelsleutels_percentage!$A:$AB,MATCH(demand!$C388,Verdeelsleutels_percentage!$C:$C,0),MATCH(INDEX(Overzicht!$B$1:$F$35,MATCH(demand!AK$1,Overzicht!$B:$B,0),5),Verdeelsleutels_percentage!$1:$1,0)))</f>
        <v>4.5762396755545014E-4</v>
      </c>
      <c r="AL388">
        <f>PRODUCT(INDEX(Overzicht!$B$2:$E$35,MATCH(demand!AL$1,Overzicht!$B$2:$B$35,0),4),INDEX(Verdeelsleutels_percentage!$A:$AB,MATCH(demand!$C388,Verdeelsleutels_percentage!$C:$C,0),MATCH(INDEX(Overzicht!$B$1:$F$35,MATCH(demand!AL$1,Overzicht!$B:$B,0),5),Verdeelsleutels_percentage!$1:$1,0)))</f>
        <v>5.8669739430185913E-3</v>
      </c>
      <c r="AM388">
        <f>PRODUCT(INDEX(Overzicht!$B$2:$E$35,MATCH(demand!AM$1,Overzicht!$B$2:$B$35,0),4),INDEX(Verdeelsleutels_percentage!$A:$AB,MATCH(demand!$C388,Verdeelsleutels_percentage!$C:$C,0),MATCH(INDEX(Overzicht!$B$1:$F$35,MATCH(demand!AM$1,Overzicht!$B:$B,0),5),Verdeelsleutels_percentage!$1:$1,0)))</f>
        <v>1.1733947886037183E-2</v>
      </c>
      <c r="AN388">
        <f>PRODUCT(INDEX(Overzicht!$B$2:$E$35,MATCH(demand!AN$1,Overzicht!$B$2:$B$35,0),4),INDEX(Verdeelsleutels_percentage!$A:$AB,MATCH(demand!$C388,Verdeelsleutels_percentage!$C:$C,0),MATCH(INDEX(Overzicht!$B$1:$F$35,MATCH(demand!AN$1,Overzicht!$B:$B,0),5),Verdeelsleutels_percentage!$1:$1,0)))</f>
        <v>5.8669739430185913E-3</v>
      </c>
      <c r="AO388">
        <f>PRODUCT(INDEX(Overzicht!$B$2:$E$35,MATCH(demand!AO$1,Overzicht!$B$2:$B$35,0),4),INDEX(Verdeelsleutels_percentage!$A:$AB,MATCH(demand!$C388,Verdeelsleutels_percentage!$C:$C,0),MATCH(INDEX(Overzicht!$B$1:$F$35,MATCH(demand!AO$1,Overzicht!$B:$B,0),5),Verdeelsleutels_percentage!$1:$1,0)))</f>
        <v>2.053440880056507E-2</v>
      </c>
    </row>
    <row r="389" spans="2:41">
      <c r="B389" t="str">
        <f>INDEX('ETLocal datasets'!B:C,MATCH(C389,'ETLocal datasets'!C:C,0),1)</f>
        <v>GM1961</v>
      </c>
      <c r="C389" t="str">
        <f>'ETLocal datasets'!C372</f>
        <v>Vijfheerenlanden</v>
      </c>
      <c r="D389">
        <f t="shared" si="26"/>
        <v>4.6754886446034892E-2</v>
      </c>
      <c r="E389">
        <f t="shared" si="27"/>
        <v>0.1482324630555078</v>
      </c>
      <c r="F389">
        <f t="shared" si="28"/>
        <v>3.3848540833690779E-2</v>
      </c>
      <c r="G389">
        <f t="shared" si="29"/>
        <v>6.9631284000735316E-2</v>
      </c>
      <c r="H389">
        <f>PRODUCT(INDEX(Overzicht!$B$2:$E$35,MATCH(demand!H$1,Overzicht!$B$2:$B$35,0),4),INDEX(Verdeelsleutels_percentage!$A:$AB,MATCH(demand!$C389,Verdeelsleutels_percentage!$C:$C,0),MATCH(INDEX(Overzicht!$B$1:$F$35,MATCH(demand!H$1,Overzicht!$B:$B,0),5),Verdeelsleutels_percentage!$1:$1,0)))</f>
        <v>3.3848540833690779E-2</v>
      </c>
      <c r="I389">
        <f>PRODUCT(INDEX(Overzicht!$B$2:$E$35,MATCH(demand!I$1,Overzicht!$B$2:$B$35,0),4),INDEX(Verdeelsleutels_percentage!$A:$AB,MATCH(demand!$C389,Verdeelsleutels_percentage!$C:$C,0),MATCH(INDEX(Overzicht!$B$1:$F$35,MATCH(demand!I$1,Overzicht!$B:$B,0),5),Verdeelsleutels_percentage!$1:$1,0)))</f>
        <v>7.126009480254933E-3</v>
      </c>
      <c r="J389">
        <f>PRODUCT(INDEX(Overzicht!$B$2:$E$35,MATCH(demand!J$1,Overzicht!$B$2:$B$35,0),4),INDEX(Verdeelsleutels_percentage!$A:$AB,MATCH(demand!$C389,Verdeelsleutels_percentage!$C:$C,0),MATCH(INDEX(Overzicht!$B$1:$F$35,MATCH(demand!J$1,Overzicht!$B:$B,0),5),Verdeelsleutels_percentage!$1:$1,0)))</f>
        <v>7.7368093334150359E-3</v>
      </c>
      <c r="K389">
        <f>PRODUCT(INDEX(Overzicht!$B$2:$E$35,MATCH(demand!K$1,Overzicht!$B$2:$B$35,0),4),INDEX(Verdeelsleutels_percentage!$A:$AB,MATCH(demand!$C389,Verdeelsleutels_percentage!$C:$C,0),MATCH(INDEX(Overzicht!$B$1:$F$35,MATCH(demand!K$1,Overzicht!$B:$B,0),5),Verdeelsleutels_percentage!$1:$1,0)))</f>
        <v>8.3136777269640888E-4</v>
      </c>
      <c r="L389">
        <f>PRODUCT(INDEX(Overzicht!$B$2:$E$35,MATCH(demand!L$1,Overzicht!$B$2:$B$35,0),4),INDEX(Verdeelsleutels_percentage!$A:$AB,MATCH(demand!$C389,Verdeelsleutels_percentage!$C:$C,0),MATCH(INDEX(Overzicht!$B$1:$F$35,MATCH(demand!L$1,Overzicht!$B:$B,0),5),Verdeelsleutels_percentage!$1:$1,0)))</f>
        <v>1.1605214000122554E-2</v>
      </c>
      <c r="M389">
        <f>PRODUCT(INDEX(Overzicht!$B$2:$E$35,MATCH(demand!M$1,Overzicht!$B$2:$B$35,0),4),INDEX(Verdeelsleutels_percentage!$A:$AB,MATCH(demand!$C389,Verdeelsleutels_percentage!$C:$C,0),MATCH(INDEX(Overzicht!$B$1:$F$35,MATCH(demand!M$1,Overzicht!$B:$B,0),5),Verdeelsleutels_percentage!$1:$1,0)))</f>
        <v>1.5339740810230257E-2</v>
      </c>
      <c r="N389">
        <f>PRODUCT(INDEX(Overzicht!$B$2:$E$35,MATCH(demand!N$1,Overzicht!$B$2:$B$35,0),4),INDEX(Verdeelsleutels_percentage!$A:$AB,MATCH(demand!$C389,Verdeelsleutels_percentage!$C:$C,0),MATCH(INDEX(Overzicht!$B$1:$F$35,MATCH(demand!N$1,Overzicht!$B:$B,0),5),Verdeelsleutels_percentage!$1:$1,0)))</f>
        <v>3.0558492215449942E-2</v>
      </c>
      <c r="O389">
        <f>PRODUCT(INDEX(Overzicht!$B$2:$E$35,MATCH(demand!O$1,Overzicht!$B$2:$B$35,0),4),INDEX(Verdeelsleutels_percentage!$A:$AB,MATCH(demand!$C389,Verdeelsleutels_percentage!$C:$C,0),MATCH(INDEX(Overzicht!$B$1:$F$35,MATCH(demand!O$1,Overzicht!$B:$B,0),5),Verdeelsleutels_percentage!$1:$1,0)))</f>
        <v>0</v>
      </c>
      <c r="P389">
        <f>PRODUCT(INDEX(Overzicht!$B$2:$E$35,MATCH(demand!P$1,Overzicht!$B$2:$B$35,0),4),INDEX(Verdeelsleutels_percentage!$A:$AB,MATCH(demand!$C389,Verdeelsleutels_percentage!$C:$C,0),MATCH(INDEX(Overzicht!$B$1:$F$35,MATCH(demand!P$1,Overzicht!$B:$B,0),5),Verdeelsleutels_percentage!$1:$1,0)))</f>
        <v>0</v>
      </c>
      <c r="Q389">
        <f>PRODUCT(INDEX(Overzicht!$B$2:$E$35,MATCH(demand!Q$1,Overzicht!$B$2:$B$35,0),4),INDEX(Verdeelsleutels_percentage!$A:$AB,MATCH(demand!$C389,Verdeelsleutels_percentage!$C:$C,0),MATCH(INDEX(Overzicht!$B$1:$F$35,MATCH(demand!Q$1,Overzicht!$B:$B,0),5),Verdeelsleutels_percentage!$1:$1,0)))</f>
        <v>1.1484326354287944E-2</v>
      </c>
      <c r="R389">
        <f>PRODUCT(INDEX(Overzicht!$B$2:$E$35,MATCH(demand!R$1,Overzicht!$B$2:$B$35,0),4),INDEX(Verdeelsleutels_percentage!$A:$AB,MATCH(demand!$C389,Verdeelsleutels_percentage!$C:$C,0),MATCH(INDEX(Overzicht!$B$1:$F$35,MATCH(demand!R$1,Overzicht!$B:$B,0),5),Verdeelsleutels_percentage!$1:$1,0)))</f>
        <v>2.0550899791883688E-3</v>
      </c>
      <c r="S389">
        <f>PRODUCT(INDEX(Overzicht!$B$2:$E$35,MATCH(demand!S$1,Overzicht!$B$2:$B$35,0),4),INDEX(Verdeelsleutels_percentage!$A:$AB,MATCH(demand!$C389,Verdeelsleutels_percentage!$C:$C,0),MATCH(INDEX(Overzicht!$B$1:$F$35,MATCH(demand!S$1,Overzicht!$B:$B,0),5),Verdeelsleutels_percentage!$1:$1,0)))</f>
        <v>1.5795985722389033E-2</v>
      </c>
      <c r="T389">
        <f>PRODUCT(INDEX(Overzicht!$B$2:$E$35,MATCH(demand!T$1,Overzicht!$B$2:$B$35,0),4),INDEX(Verdeelsleutels_percentage!$A:$AB,MATCH(demand!$C389,Verdeelsleutels_percentage!$C:$C,0),MATCH(INDEX(Overzicht!$B$1:$F$35,MATCH(demand!T$1,Overzicht!$B:$B,0),5),Verdeelsleutels_percentage!$1:$1,0)))</f>
        <v>1.2894682222358393E-2</v>
      </c>
      <c r="U389">
        <f>PRODUCT(INDEX(Overzicht!$B$2:$E$35,MATCH(demand!U$1,Overzicht!$B$2:$B$35,0),4),INDEX(Verdeelsleutels_percentage!$A:$AB,MATCH(demand!$C389,Verdeelsleutels_percentage!$C:$C,0),MATCH(INDEX(Overzicht!$B$1:$F$35,MATCH(demand!U$1,Overzicht!$B:$B,0),5),Verdeelsleutels_percentage!$1:$1,0)))</f>
        <v>4.029588194486998E-2</v>
      </c>
      <c r="V389">
        <f>PRODUCT(INDEX(Overzicht!$B$2:$E$35,MATCH(demand!V$1,Overzicht!$B$2:$B$35,0),4),INDEX(Verdeelsleutels_percentage!$A:$AB,MATCH(demand!$C389,Verdeelsleutels_percentage!$C:$C,0),MATCH(INDEX(Overzicht!$B$1:$F$35,MATCH(demand!V$1,Overzicht!$B:$B,0),5),Verdeelsleutels_percentage!$1:$1,0)))</f>
        <v>3.5460376111485586E-3</v>
      </c>
      <c r="W389">
        <f>PRODUCT(INDEX(Overzicht!$B$2:$E$35,MATCH(demand!W$1,Overzicht!$B$2:$B$35,0),4),INDEX(Verdeelsleutels_percentage!$A:$AB,MATCH(demand!$C389,Verdeelsleutels_percentage!$C:$C,0),MATCH(INDEX(Overzicht!$B$1:$F$35,MATCH(demand!W$1,Overzicht!$B:$B,0),5),Verdeelsleutels_percentage!$1:$1,0)))</f>
        <v>3.868404666707518E-2</v>
      </c>
      <c r="X389">
        <f>PRODUCT(INDEX(Overzicht!$B$2:$E$35,MATCH(demand!X$1,Overzicht!$B$2:$B$35,0),4),INDEX(Verdeelsleutels_percentage!$A:$AB,MATCH(demand!$C389,Verdeelsleutels_percentage!$C:$C,0),MATCH(INDEX(Overzicht!$B$1:$F$35,MATCH(demand!X$1,Overzicht!$B:$B,0),5),Verdeelsleutels_percentage!$1:$1,0)))</f>
        <v>3.3404635625750873E-3</v>
      </c>
      <c r="Y389">
        <f>PRODUCT(INDEX(Overzicht!$B$2:$E$35,MATCH(demand!Y$1,Overzicht!$B$2:$B$35,0),4),INDEX(Verdeelsleutels_percentage!$A:$AB,MATCH(demand!$C389,Verdeelsleutels_percentage!$C:$C,0),MATCH(INDEX(Overzicht!$B$1:$F$35,MATCH(demand!Y$1,Overzicht!$B:$B,0),5),Verdeelsleutels_percentage!$1:$1,0)))</f>
        <v>4.527493195284926E-6</v>
      </c>
      <c r="Z389">
        <f>PRODUCT(INDEX(Overzicht!$B$2:$E$35,MATCH(demand!Z$1,Overzicht!$B$2:$B$35,0),4),INDEX(Verdeelsleutels_percentage!$A:$AB,MATCH(demand!$C389,Verdeelsleutels_percentage!$C:$C,0),MATCH(INDEX(Overzicht!$B$1:$F$35,MATCH(demand!Z$1,Overzicht!$B:$B,0),5),Verdeelsleutels_percentage!$1:$1,0)))</f>
        <v>0</v>
      </c>
      <c r="AA389">
        <f>PRODUCT(INDEX(Overzicht!$B$2:$E$35,MATCH(demand!AA$1,Overzicht!$B$2:$B$35,0),4),INDEX(Verdeelsleutels_percentage!$A:$AB,MATCH(demand!$C389,Verdeelsleutels_percentage!$C:$C,0),MATCH(INDEX(Overzicht!$B$1:$F$35,MATCH(demand!AA$1,Overzicht!$B:$B,0),5),Verdeelsleutels_percentage!$1:$1,0)))</f>
        <v>1.0590627357391641E-4</v>
      </c>
      <c r="AB389">
        <f>PRODUCT(INDEX(Overzicht!$B$2:$E$35,MATCH(demand!AB$1,Overzicht!$B$2:$B$35,0),4),INDEX(Verdeelsleutels_percentage!$A:$AB,MATCH(demand!$C389,Verdeelsleutels_percentage!$C:$C,0),MATCH(INDEX(Overzicht!$B$1:$F$35,MATCH(demand!AB$1,Overzicht!$B:$B,0),5),Verdeelsleutels_percentage!$1:$1,0)))</f>
        <v>1.1962745855821398E-2</v>
      </c>
      <c r="AC389">
        <f>PRODUCT(INDEX(Overzicht!$B$2:$E$35,MATCH(demand!AC$1,Overzicht!$B$2:$B$35,0),4),INDEX(Verdeelsleutels_percentage!$A:$AB,MATCH(demand!$C389,Verdeelsleutels_percentage!$C:$C,0),MATCH(INDEX(Overzicht!$B$1:$F$35,MATCH(demand!AC$1,Overzicht!$B:$B,0),5),Verdeelsleutels_percentage!$1:$1,0)))</f>
        <v>8.0476115950103258E-4</v>
      </c>
      <c r="AD389">
        <f>PRODUCT(INDEX(Overzicht!$B$2:$E$35,MATCH(demand!AD$1,Overzicht!$B$2:$B$35,0),4),INDEX(Verdeelsleutels_percentage!$A:$AB,MATCH(demand!$C389,Verdeelsleutels_percentage!$C:$C,0),MATCH(INDEX(Overzicht!$B$1:$F$35,MATCH(demand!AD$1,Overzicht!$B:$B,0),5),Verdeelsleutels_percentage!$1:$1,0)))</f>
        <v>0</v>
      </c>
      <c r="AE389">
        <f>PRODUCT(INDEX(Overzicht!$B$2:$E$35,MATCH(demand!AE$1,Overzicht!$B$2:$B$35,0),4),INDEX(Verdeelsleutels_percentage!$A:$AB,MATCH(demand!$C389,Verdeelsleutels_percentage!$C:$C,0),MATCH(INDEX(Overzicht!$B$1:$F$35,MATCH(demand!AE$1,Overzicht!$B:$B,0),5),Verdeelsleutels_percentage!$1:$1,0)))</f>
        <v>0</v>
      </c>
      <c r="AF389">
        <f>PRODUCT(INDEX(Overzicht!$B$2:$E$35,MATCH(demand!AF$1,Overzicht!$B$2:$B$35,0),4),INDEX(Verdeelsleutels_percentage!$A:$AB,MATCH(demand!$C389,Verdeelsleutels_percentage!$C:$C,0),MATCH(INDEX(Overzicht!$B$1:$F$35,MATCH(demand!AF$1,Overzicht!$B:$B,0),5),Verdeelsleutels_percentage!$1:$1,0)))</f>
        <v>0</v>
      </c>
      <c r="AG389">
        <f>PRODUCT(INDEX(Overzicht!$B$2:$E$35,MATCH(demand!AG$1,Overzicht!$B$2:$B$35,0),4),INDEX(Verdeelsleutels_percentage!$A:$AB,MATCH(demand!$C389,Verdeelsleutels_percentage!$C:$C,0),MATCH(INDEX(Overzicht!$B$1:$F$35,MATCH(demand!AG$1,Overzicht!$B:$B,0),5),Verdeelsleutels_percentage!$1:$1,0)))</f>
        <v>0</v>
      </c>
      <c r="AH389">
        <f>PRODUCT(INDEX(Overzicht!$B$2:$E$35,MATCH(demand!AH$1,Overzicht!$B$2:$B$35,0),4),INDEX(Verdeelsleutels_percentage!$A:$AB,MATCH(demand!$C389,Verdeelsleutels_percentage!$C:$C,0),MATCH(INDEX(Overzicht!$B$1:$F$35,MATCH(demand!AH$1,Overzicht!$B:$B,0),5),Verdeelsleutels_percentage!$1:$1,0)))</f>
        <v>1.3767815564609133E-3</v>
      </c>
      <c r="AI389">
        <f>PRODUCT(INDEX(Overzicht!$B$2:$E$35,MATCH(demand!AI$1,Overzicht!$B$2:$B$35,0),4),INDEX(Verdeelsleutels_percentage!$A:$AB,MATCH(demand!$C389,Verdeelsleutels_percentage!$C:$C,0),MATCH(INDEX(Overzicht!$B$1:$F$35,MATCH(demand!AI$1,Overzicht!$B:$B,0),5),Verdeelsleutels_percentage!$1:$1,0)))</f>
        <v>2.1181254714783282E-4</v>
      </c>
      <c r="AJ389">
        <f>PRODUCT(INDEX(Overzicht!$B$2:$E$35,MATCH(demand!AJ$1,Overzicht!$B$2:$B$35,0),4),INDEX(Verdeelsleutels_percentage!$A:$AB,MATCH(demand!$C389,Verdeelsleutels_percentage!$C:$C,0),MATCH(INDEX(Overzicht!$B$1:$F$35,MATCH(demand!AJ$1,Overzicht!$B:$B,0),5),Verdeelsleutels_percentage!$1:$1,0)))</f>
        <v>0</v>
      </c>
      <c r="AK389">
        <f>PRODUCT(INDEX(Overzicht!$B$2:$E$35,MATCH(demand!AK$1,Overzicht!$B$2:$B$35,0),4),INDEX(Verdeelsleutels_percentage!$A:$AB,MATCH(demand!$C389,Verdeelsleutels_percentage!$C:$C,0),MATCH(INDEX(Overzicht!$B$1:$F$35,MATCH(demand!AK$1,Overzicht!$B:$B,0),5),Verdeelsleutels_percentage!$1:$1,0)))</f>
        <v>5.0289260667197731E-4</v>
      </c>
      <c r="AL389">
        <f>PRODUCT(INDEX(Overzicht!$B$2:$E$35,MATCH(demand!AL$1,Overzicht!$B$2:$B$35,0),4),INDEX(Verdeelsleutels_percentage!$A:$AB,MATCH(demand!$C389,Verdeelsleutels_percentage!$C:$C,0),MATCH(INDEX(Overzicht!$B$1:$F$35,MATCH(demand!AL$1,Overzicht!$B:$B,0),5),Verdeelsleutels_percentage!$1:$1,0)))</f>
        <v>6.4473411111791966E-3</v>
      </c>
      <c r="AM389">
        <f>PRODUCT(INDEX(Overzicht!$B$2:$E$35,MATCH(demand!AM$1,Overzicht!$B$2:$B$35,0),4),INDEX(Verdeelsleutels_percentage!$A:$AB,MATCH(demand!$C389,Verdeelsleutels_percentage!$C:$C,0),MATCH(INDEX(Overzicht!$B$1:$F$35,MATCH(demand!AM$1,Overzicht!$B:$B,0),5),Verdeelsleutels_percentage!$1:$1,0)))</f>
        <v>1.2894682222358393E-2</v>
      </c>
      <c r="AN389">
        <f>PRODUCT(INDEX(Overzicht!$B$2:$E$35,MATCH(demand!AN$1,Overzicht!$B$2:$B$35,0),4),INDEX(Verdeelsleutels_percentage!$A:$AB,MATCH(demand!$C389,Verdeelsleutels_percentage!$C:$C,0),MATCH(INDEX(Overzicht!$B$1:$F$35,MATCH(demand!AN$1,Overzicht!$B:$B,0),5),Verdeelsleutels_percentage!$1:$1,0)))</f>
        <v>6.4473411111791966E-3</v>
      </c>
      <c r="AO389">
        <f>PRODUCT(INDEX(Overzicht!$B$2:$E$35,MATCH(demand!AO$1,Overzicht!$B$2:$B$35,0),4),INDEX(Verdeelsleutels_percentage!$A:$AB,MATCH(demand!$C389,Verdeelsleutels_percentage!$C:$C,0),MATCH(INDEX(Overzicht!$B$1:$F$35,MATCH(demand!AO$1,Overzicht!$B:$B,0),5),Verdeelsleutels_percentage!$1:$1,0)))</f>
        <v>2.2565693889127186E-2</v>
      </c>
    </row>
    <row r="390" spans="2:41">
      <c r="B390" t="str">
        <f>INDEX('ETLocal datasets'!B:C,MATCH(C390,'ETLocal datasets'!C:C,0),1)</f>
        <v>GM1966</v>
      </c>
      <c r="C390" t="str">
        <f>'ETLocal datasets'!C373</f>
        <v>Het Hogeland</v>
      </c>
      <c r="D390">
        <f t="shared" si="26"/>
        <v>0.22551484628371746</v>
      </c>
      <c r="E390">
        <f t="shared" si="27"/>
        <v>0.18796813781237864</v>
      </c>
      <c r="F390">
        <f t="shared" si="28"/>
        <v>3.0041552090441456E-2</v>
      </c>
      <c r="G390">
        <f t="shared" si="29"/>
        <v>6.1799764300336707E-2</v>
      </c>
      <c r="H390">
        <f>PRODUCT(INDEX(Overzicht!$B$2:$E$35,MATCH(demand!H$1,Overzicht!$B$2:$B$35,0),4),INDEX(Verdeelsleutels_percentage!$A:$AB,MATCH(demand!$C390,Verdeelsleutels_percentage!$C:$C,0),MATCH(INDEX(Overzicht!$B$1:$F$35,MATCH(demand!H$1,Overzicht!$B:$B,0),5),Verdeelsleutels_percentage!$1:$1,0)))</f>
        <v>3.0041552090441456E-2</v>
      </c>
      <c r="I390">
        <f>PRODUCT(INDEX(Overzicht!$B$2:$E$35,MATCH(demand!I$1,Overzicht!$B$2:$B$35,0),4),INDEX(Verdeelsleutels_percentage!$A:$AB,MATCH(demand!$C390,Verdeelsleutels_percentage!$C:$C,0),MATCH(INDEX(Overzicht!$B$1:$F$35,MATCH(demand!I$1,Overzicht!$B:$B,0),5),Verdeelsleutels_percentage!$1:$1,0)))</f>
        <v>8.6132619625895496E-2</v>
      </c>
      <c r="J390">
        <f>PRODUCT(INDEX(Overzicht!$B$2:$E$35,MATCH(demand!J$1,Overzicht!$B$2:$B$35,0),4),INDEX(Verdeelsleutels_percentage!$A:$AB,MATCH(demand!$C390,Verdeelsleutels_percentage!$C:$C,0),MATCH(INDEX(Overzicht!$B$1:$F$35,MATCH(demand!J$1,Overzicht!$B:$B,0),5),Verdeelsleutels_percentage!$1:$1,0)))</f>
        <v>6.8666404778151896E-3</v>
      </c>
      <c r="K390">
        <f>PRODUCT(INDEX(Overzicht!$B$2:$E$35,MATCH(demand!K$1,Overzicht!$B$2:$B$35,0),4),INDEX(Verdeelsleutels_percentage!$A:$AB,MATCH(demand!$C390,Verdeelsleutels_percentage!$C:$C,0),MATCH(INDEX(Overzicht!$B$1:$F$35,MATCH(demand!K$1,Overzicht!$B:$B,0),5),Verdeelsleutels_percentage!$1:$1,0)))</f>
        <v>1.0048805623021141E-2</v>
      </c>
      <c r="L390">
        <f>PRODUCT(INDEX(Overzicht!$B$2:$E$35,MATCH(demand!L$1,Overzicht!$B$2:$B$35,0),4),INDEX(Verdeelsleutels_percentage!$A:$AB,MATCH(demand!$C390,Verdeelsleutels_percentage!$C:$C,0),MATCH(INDEX(Overzicht!$B$1:$F$35,MATCH(demand!L$1,Overzicht!$B:$B,0),5),Verdeelsleutels_percentage!$1:$1,0)))</f>
        <v>1.0299960716722786E-2</v>
      </c>
      <c r="M390">
        <f>PRODUCT(INDEX(Overzicht!$B$2:$E$35,MATCH(demand!M$1,Overzicht!$B$2:$B$35,0),4),INDEX(Verdeelsleutels_percentage!$A:$AB,MATCH(demand!$C390,Verdeelsleutels_percentage!$C:$C,0),MATCH(INDEX(Overzicht!$B$1:$F$35,MATCH(demand!M$1,Overzicht!$B:$B,0),5),Verdeelsleutels_percentage!$1:$1,0)))</f>
        <v>3.1114222515874229E-2</v>
      </c>
      <c r="N390">
        <f>PRODUCT(INDEX(Overzicht!$B$2:$E$35,MATCH(demand!N$1,Overzicht!$B$2:$B$35,0),4),INDEX(Verdeelsleutels_percentage!$A:$AB,MATCH(demand!$C390,Verdeelsleutels_percentage!$C:$C,0),MATCH(INDEX(Overzicht!$B$1:$F$35,MATCH(demand!N$1,Overzicht!$B:$B,0),5),Verdeelsleutels_percentage!$1:$1,0)))</f>
        <v>6.5688101237981245E-2</v>
      </c>
      <c r="O390">
        <f>PRODUCT(INDEX(Overzicht!$B$2:$E$35,MATCH(demand!O$1,Overzicht!$B$2:$B$35,0),4),INDEX(Verdeelsleutels_percentage!$A:$AB,MATCH(demand!$C390,Verdeelsleutels_percentage!$C:$C,0),MATCH(INDEX(Overzicht!$B$1:$F$35,MATCH(demand!O$1,Overzicht!$B:$B,0),5),Verdeelsleutels_percentage!$1:$1,0)))</f>
        <v>0</v>
      </c>
      <c r="P390">
        <f>PRODUCT(INDEX(Overzicht!$B$2:$E$35,MATCH(demand!P$1,Overzicht!$B$2:$B$35,0),4),INDEX(Verdeelsleutels_percentage!$A:$AB,MATCH(demand!$C390,Verdeelsleutels_percentage!$C:$C,0),MATCH(INDEX(Overzicht!$B$1:$F$35,MATCH(demand!P$1,Overzicht!$B:$B,0),5),Verdeelsleutels_percentage!$1:$1,0)))</f>
        <v>7.3042359500185186E-2</v>
      </c>
      <c r="Q390">
        <f>PRODUCT(INDEX(Overzicht!$B$2:$E$35,MATCH(demand!Q$1,Overzicht!$B$2:$B$35,0),4),INDEX(Verdeelsleutels_percentage!$A:$AB,MATCH(demand!$C390,Verdeelsleutels_percentage!$C:$C,0),MATCH(INDEX(Overzicht!$B$1:$F$35,MATCH(demand!Q$1,Overzicht!$B:$B,0),5),Verdeelsleutels_percentage!$1:$1,0)))</f>
        <v>1.0192669459256922E-2</v>
      </c>
      <c r="R390">
        <f>PRODUCT(INDEX(Overzicht!$B$2:$E$35,MATCH(demand!R$1,Overzicht!$B$2:$B$35,0),4),INDEX(Verdeelsleutels_percentage!$A:$AB,MATCH(demand!$C390,Verdeelsleutels_percentage!$C:$C,0),MATCH(INDEX(Overzicht!$B$1:$F$35,MATCH(demand!R$1,Overzicht!$B:$B,0),5),Verdeelsleutels_percentage!$1:$1,0)))</f>
        <v>1.8239513769196596E-3</v>
      </c>
      <c r="S390">
        <f>PRODUCT(INDEX(Overzicht!$B$2:$E$35,MATCH(demand!S$1,Overzicht!$B$2:$B$35,0),4),INDEX(Verdeelsleutels_percentage!$A:$AB,MATCH(demand!$C390,Verdeelsleutels_percentage!$C:$C,0),MATCH(INDEX(Overzicht!$B$1:$F$35,MATCH(demand!S$1,Overzicht!$B:$B,0),5),Verdeelsleutels_percentage!$1:$1,0)))</f>
        <v>1.4019390975539347E-2</v>
      </c>
      <c r="T390">
        <f>PRODUCT(INDEX(Overzicht!$B$2:$E$35,MATCH(demand!T$1,Overzicht!$B$2:$B$35,0),4),INDEX(Verdeelsleutels_percentage!$A:$AB,MATCH(demand!$C390,Verdeelsleutels_percentage!$C:$C,0),MATCH(INDEX(Overzicht!$B$1:$F$35,MATCH(demand!T$1,Overzicht!$B:$B,0),5),Verdeelsleutels_percentage!$1:$1,0)))</f>
        <v>1.144440079635865E-2</v>
      </c>
      <c r="U390">
        <f>PRODUCT(INDEX(Overzicht!$B$2:$E$35,MATCH(demand!U$1,Overzicht!$B$2:$B$35,0),4),INDEX(Verdeelsleutels_percentage!$A:$AB,MATCH(demand!$C390,Verdeelsleutels_percentage!$C:$C,0),MATCH(INDEX(Overzicht!$B$1:$F$35,MATCH(demand!U$1,Overzicht!$B:$B,0),5),Verdeelsleutels_percentage!$1:$1,0)))</f>
        <v>3.5763752488620779E-2</v>
      </c>
      <c r="V390">
        <f>PRODUCT(INDEX(Overzicht!$B$2:$E$35,MATCH(demand!V$1,Overzicht!$B$2:$B$35,0),4),INDEX(Verdeelsleutels_percentage!$A:$AB,MATCH(demand!$C390,Verdeelsleutels_percentage!$C:$C,0),MATCH(INDEX(Overzicht!$B$1:$F$35,MATCH(demand!V$1,Overzicht!$B:$B,0),5),Verdeelsleutels_percentage!$1:$1,0)))</f>
        <v>3.1472102189986288E-3</v>
      </c>
      <c r="W390">
        <f>PRODUCT(INDEX(Overzicht!$B$2:$E$35,MATCH(demand!W$1,Overzicht!$B$2:$B$35,0),4),INDEX(Verdeelsleutels_percentage!$A:$AB,MATCH(demand!$C390,Verdeelsleutels_percentage!$C:$C,0),MATCH(INDEX(Overzicht!$B$1:$F$35,MATCH(demand!W$1,Overzicht!$B:$B,0),5),Verdeelsleutels_percentage!$1:$1,0)))</f>
        <v>3.4333202389075945E-2</v>
      </c>
      <c r="X390">
        <f>PRODUCT(INDEX(Overzicht!$B$2:$E$35,MATCH(demand!X$1,Overzicht!$B$2:$B$35,0),4),INDEX(Verdeelsleutels_percentage!$A:$AB,MATCH(demand!$C390,Verdeelsleutels_percentage!$C:$C,0),MATCH(INDEX(Overzicht!$B$1:$F$35,MATCH(demand!X$1,Overzicht!$B:$B,0),5),Verdeelsleutels_percentage!$1:$1,0)))</f>
        <v>6.1130483195124099E-3</v>
      </c>
      <c r="Y390">
        <f>PRODUCT(INDEX(Overzicht!$B$2:$E$35,MATCH(demand!Y$1,Overzicht!$B$2:$B$35,0),4),INDEX(Verdeelsleutels_percentage!$A:$AB,MATCH(demand!$C390,Verdeelsleutels_percentage!$C:$C,0),MATCH(INDEX(Overzicht!$B$1:$F$35,MATCH(demand!Y$1,Overzicht!$B:$B,0),5),Verdeelsleutels_percentage!$1:$1,0)))</f>
        <v>1.5580127951448742E-5</v>
      </c>
      <c r="Z390">
        <f>PRODUCT(INDEX(Overzicht!$B$2:$E$35,MATCH(demand!Z$1,Overzicht!$B$2:$B$35,0),4),INDEX(Verdeelsleutels_percentage!$A:$AB,MATCH(demand!$C390,Verdeelsleutels_percentage!$C:$C,0),MATCH(INDEX(Overzicht!$B$1:$F$35,MATCH(demand!Z$1,Overzicht!$B:$B,0),5),Verdeelsleutels_percentage!$1:$1,0)))</f>
        <v>0</v>
      </c>
      <c r="AA390">
        <f>PRODUCT(INDEX(Overzicht!$B$2:$E$35,MATCH(demand!AA$1,Overzicht!$B$2:$B$35,0),4),INDEX(Verdeelsleutels_percentage!$A:$AB,MATCH(demand!$C390,Verdeelsleutels_percentage!$C:$C,0),MATCH(INDEX(Overzicht!$B$1:$F$35,MATCH(demand!AA$1,Overzicht!$B:$B,0),5),Verdeelsleutels_percentage!$1:$1,0)))</f>
        <v>3.6444743746078928E-4</v>
      </c>
      <c r="AB390">
        <f>PRODUCT(INDEX(Overzicht!$B$2:$E$35,MATCH(demand!AB$1,Overzicht!$B$2:$B$35,0),4),INDEX(Verdeelsleutels_percentage!$A:$AB,MATCH(demand!$C390,Verdeelsleutels_percentage!$C:$C,0),MATCH(INDEX(Overzicht!$B$1:$F$35,MATCH(demand!AB$1,Overzicht!$B:$B,0),5),Verdeelsleutels_percentage!$1:$1,0)))</f>
        <v>2.4487077912168798E-2</v>
      </c>
      <c r="AC390">
        <f>PRODUCT(INDEX(Overzicht!$B$2:$E$35,MATCH(demand!AC$1,Overzicht!$B$2:$B$35,0),4),INDEX(Verdeelsleutels_percentage!$A:$AB,MATCH(demand!$C390,Verdeelsleutels_percentage!$C:$C,0),MATCH(INDEX(Overzicht!$B$1:$F$35,MATCH(demand!AC$1,Overzicht!$B:$B,0),5),Verdeelsleutels_percentage!$1:$1,0)))</f>
        <v>1.5557610177593904E-3</v>
      </c>
      <c r="AD390">
        <f>PRODUCT(INDEX(Overzicht!$B$2:$E$35,MATCH(demand!AD$1,Overzicht!$B$2:$B$35,0),4),INDEX(Verdeelsleutels_percentage!$A:$AB,MATCH(demand!$C390,Verdeelsleutels_percentage!$C:$C,0),MATCH(INDEX(Overzicht!$B$1:$F$35,MATCH(demand!AD$1,Overzicht!$B:$B,0),5),Verdeelsleutels_percentage!$1:$1,0)))</f>
        <v>0</v>
      </c>
      <c r="AE390">
        <f>PRODUCT(INDEX(Overzicht!$B$2:$E$35,MATCH(demand!AE$1,Overzicht!$B$2:$B$35,0),4),INDEX(Verdeelsleutels_percentage!$A:$AB,MATCH(demand!$C390,Verdeelsleutels_percentage!$C:$C,0),MATCH(INDEX(Overzicht!$B$1:$F$35,MATCH(demand!AE$1,Overzicht!$B:$B,0),5),Verdeelsleutels_percentage!$1:$1,0)))</f>
        <v>0</v>
      </c>
      <c r="AF390">
        <f>PRODUCT(INDEX(Overzicht!$B$2:$E$35,MATCH(demand!AF$1,Overzicht!$B$2:$B$35,0),4),INDEX(Verdeelsleutels_percentage!$A:$AB,MATCH(demand!$C390,Verdeelsleutels_percentage!$C:$C,0),MATCH(INDEX(Overzicht!$B$1:$F$35,MATCH(demand!AF$1,Overzicht!$B:$B,0),5),Verdeelsleutels_percentage!$1:$1,0)))</f>
        <v>0</v>
      </c>
      <c r="AG390">
        <f>PRODUCT(INDEX(Overzicht!$B$2:$E$35,MATCH(demand!AG$1,Overzicht!$B$2:$B$35,0),4),INDEX(Verdeelsleutels_percentage!$A:$AB,MATCH(demand!$C390,Verdeelsleutels_percentage!$C:$C,0),MATCH(INDEX(Overzicht!$B$1:$F$35,MATCH(demand!AG$1,Overzicht!$B:$B,0),5),Verdeelsleutels_percentage!$1:$1,0)))</f>
        <v>0</v>
      </c>
      <c r="AH390">
        <f>PRODUCT(INDEX(Overzicht!$B$2:$E$35,MATCH(demand!AH$1,Overzicht!$B$2:$B$35,0),4),INDEX(Verdeelsleutels_percentage!$A:$AB,MATCH(demand!$C390,Verdeelsleutels_percentage!$C:$C,0),MATCH(INDEX(Overzicht!$B$1:$F$35,MATCH(demand!AH$1,Overzicht!$B:$B,0),5),Verdeelsleutels_percentage!$1:$1,0)))</f>
        <v>4.7378166869902613E-3</v>
      </c>
      <c r="AI390">
        <f>PRODUCT(INDEX(Overzicht!$B$2:$E$35,MATCH(demand!AI$1,Overzicht!$B$2:$B$35,0),4),INDEX(Verdeelsleutels_percentage!$A:$AB,MATCH(demand!$C390,Verdeelsleutels_percentage!$C:$C,0),MATCH(INDEX(Overzicht!$B$1:$F$35,MATCH(demand!AI$1,Overzicht!$B:$B,0),5),Verdeelsleutels_percentage!$1:$1,0)))</f>
        <v>7.2889487492157855E-4</v>
      </c>
      <c r="AJ390">
        <f>PRODUCT(INDEX(Overzicht!$B$2:$E$35,MATCH(demand!AJ$1,Overzicht!$B$2:$B$35,0),4),INDEX(Verdeelsleutels_percentage!$A:$AB,MATCH(demand!$C390,Verdeelsleutels_percentage!$C:$C,0),MATCH(INDEX(Overzicht!$B$1:$F$35,MATCH(demand!AJ$1,Overzicht!$B:$B,0),5),Verdeelsleutels_percentage!$1:$1,0)))</f>
        <v>0</v>
      </c>
      <c r="AK390">
        <f>PRODUCT(INDEX(Overzicht!$B$2:$E$35,MATCH(demand!AK$1,Overzicht!$B$2:$B$35,0),4),INDEX(Verdeelsleutels_percentage!$A:$AB,MATCH(demand!$C390,Verdeelsleutels_percentage!$C:$C,0),MATCH(INDEX(Overzicht!$B$1:$F$35,MATCH(demand!AK$1,Overzicht!$B:$B,0),5),Verdeelsleutels_percentage!$1:$1,0)))</f>
        <v>4.4633163105798734E-4</v>
      </c>
      <c r="AL390">
        <f>PRODUCT(INDEX(Overzicht!$B$2:$E$35,MATCH(demand!AL$1,Overzicht!$B$2:$B$35,0),4),INDEX(Verdeelsleutels_percentage!$A:$AB,MATCH(demand!$C390,Verdeelsleutels_percentage!$C:$C,0),MATCH(INDEX(Overzicht!$B$1:$F$35,MATCH(demand!AL$1,Overzicht!$B:$B,0),5),Verdeelsleutels_percentage!$1:$1,0)))</f>
        <v>5.7222003981793248E-3</v>
      </c>
      <c r="AM390">
        <f>PRODUCT(INDEX(Overzicht!$B$2:$E$35,MATCH(demand!AM$1,Overzicht!$B$2:$B$35,0),4),INDEX(Verdeelsleutels_percentage!$A:$AB,MATCH(demand!$C390,Verdeelsleutels_percentage!$C:$C,0),MATCH(INDEX(Overzicht!$B$1:$F$35,MATCH(demand!AM$1,Overzicht!$B:$B,0),5),Verdeelsleutels_percentage!$1:$1,0)))</f>
        <v>1.144440079635865E-2</v>
      </c>
      <c r="AN390">
        <f>PRODUCT(INDEX(Overzicht!$B$2:$E$35,MATCH(demand!AN$1,Overzicht!$B$2:$B$35,0),4),INDEX(Verdeelsleutels_percentage!$A:$AB,MATCH(demand!$C390,Verdeelsleutels_percentage!$C:$C,0),MATCH(INDEX(Overzicht!$B$1:$F$35,MATCH(demand!AN$1,Overzicht!$B:$B,0),5),Verdeelsleutels_percentage!$1:$1,0)))</f>
        <v>5.7222003981793248E-3</v>
      </c>
      <c r="AO390">
        <f>PRODUCT(INDEX(Overzicht!$B$2:$E$35,MATCH(demand!AO$1,Overzicht!$B$2:$B$35,0),4),INDEX(Verdeelsleutels_percentage!$A:$AB,MATCH(demand!$C390,Verdeelsleutels_percentage!$C:$C,0),MATCH(INDEX(Overzicht!$B$1:$F$35,MATCH(demand!AO$1,Overzicht!$B:$B,0),5),Verdeelsleutels_percentage!$1:$1,0)))</f>
        <v>2.0027701393627636E-2</v>
      </c>
    </row>
  </sheetData>
  <phoneticPr fontId="7"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62E6F-D1DD-224A-BAC8-01CEA7F472D8}">
  <sheetPr>
    <tabColor theme="7" tint="0.39997558519241921"/>
  </sheetPr>
  <dimension ref="A1:J385"/>
  <sheetViews>
    <sheetView workbookViewId="0">
      <selection activeCell="B1" sqref="B1:D1"/>
    </sheetView>
  </sheetViews>
  <sheetFormatPr baseColWidth="10" defaultRowHeight="16"/>
  <cols>
    <col min="1" max="1" width="16" customWidth="1"/>
  </cols>
  <sheetData>
    <row r="1" spans="1:10">
      <c r="A1" t="s">
        <v>2022</v>
      </c>
      <c r="B1" t="s">
        <v>2024</v>
      </c>
      <c r="C1" t="s">
        <v>2023</v>
      </c>
      <c r="D1" t="s">
        <v>2026</v>
      </c>
      <c r="E1" t="s">
        <v>2027</v>
      </c>
      <c r="F1" t="s">
        <v>2028</v>
      </c>
      <c r="G1" t="s">
        <v>2029</v>
      </c>
      <c r="H1" t="s">
        <v>2031</v>
      </c>
      <c r="I1" t="s">
        <v>2032</v>
      </c>
      <c r="J1" t="s">
        <v>2033</v>
      </c>
    </row>
    <row r="2" spans="1:10">
      <c r="A2" t="str">
        <f>max_demand!B7</f>
        <v>PV20</v>
      </c>
      <c r="B2">
        <f>INDEX(max_demand!$A:$G,MATCH(data!$A2,max_demand!$B:$B,0),MATCH(data!B$1,max_demand!$1:$1,0))</f>
        <v>10.117274104304467</v>
      </c>
      <c r="C2">
        <f>INDEX(max_demand!$A:$G,MATCH(data!$A2,max_demand!$B:$B,0),MATCH(data!C$1,max_demand!$1:$1,0))</f>
        <v>2.8526735040153679</v>
      </c>
      <c r="D2">
        <f>INDEX(max_demand!$A:$G,MATCH(data!$A2,max_demand!$B:$B,0),MATCH(data!D$1,max_demand!$1:$1,0))</f>
        <v>0.35481062179543155</v>
      </c>
      <c r="E2">
        <f>INDEX(demand!$A:$G,MATCH(data!$A2,demand!$B:$B,0),MATCH(data!E$1,demand!$1:$1,0))</f>
        <v>0.93455787050023387</v>
      </c>
      <c r="F2">
        <f>INDEX(demand!$A:$G,MATCH(data!$A2,demand!$B:$B,0),MATCH(data!F$1,demand!$1:$1,0))</f>
        <v>1.8055478914217682</v>
      </c>
      <c r="G2">
        <f>INDEX(demand!$A:$G,MATCH(data!$A2,demand!$B:$B,0),MATCH(data!G$1,demand!$1:$1,0))</f>
        <v>0.35481062179543155</v>
      </c>
      <c r="H2">
        <v>0</v>
      </c>
      <c r="I2">
        <v>0</v>
      </c>
      <c r="J2">
        <v>1</v>
      </c>
    </row>
    <row r="3" spans="1:10">
      <c r="A3" t="str">
        <f>max_demand!B8</f>
        <v>PV21</v>
      </c>
      <c r="B3">
        <f>INDEX(max_demand!$A:$G,MATCH(data!$A3,max_demand!$B:$B,0),MATCH(data!B$1,max_demand!$1:$1,0))</f>
        <v>9.8209852193600184</v>
      </c>
      <c r="C3">
        <f>INDEX(max_demand!$A:$G,MATCH(data!$A3,max_demand!$B:$B,0),MATCH(data!C$1,max_demand!$1:$1,0))</f>
        <v>3.0970103412331254</v>
      </c>
      <c r="D3">
        <f>INDEX(max_demand!$A:$G,MATCH(data!$A3,max_demand!$B:$B,0),MATCH(data!D$1,max_demand!$1:$1,0))</f>
        <v>0.39350143844841645</v>
      </c>
      <c r="E3">
        <f>INDEX(demand!$A:$G,MATCH(data!$A3,demand!$B:$B,0),MATCH(data!E$1,demand!$1:$1,0))</f>
        <v>0.98788570618164118</v>
      </c>
      <c r="F3">
        <f>INDEX(demand!$A:$G,MATCH(data!$A3,demand!$B:$B,0),MATCH(data!F$1,demand!$1:$1,0))</f>
        <v>2.3906200678808447</v>
      </c>
      <c r="G3">
        <f>INDEX(demand!$A:$G,MATCH(data!$A3,demand!$B:$B,0),MATCH(data!G$1,demand!$1:$1,0))</f>
        <v>0.39350143844841645</v>
      </c>
      <c r="H3">
        <v>0</v>
      </c>
      <c r="I3">
        <v>0</v>
      </c>
      <c r="J3">
        <v>1</v>
      </c>
    </row>
    <row r="4" spans="1:10">
      <c r="A4" t="str">
        <f>max_demand!B9</f>
        <v>PV22</v>
      </c>
      <c r="B4">
        <f>INDEX(max_demand!$A:$G,MATCH(data!$A4,max_demand!$B:$B,0),MATCH(data!B$1,max_demand!$1:$1,0))</f>
        <v>4.904959048819217</v>
      </c>
      <c r="C4">
        <f>INDEX(max_demand!$A:$G,MATCH(data!$A4,max_demand!$B:$B,0),MATCH(data!C$1,max_demand!$1:$1,0))</f>
        <v>2.6773846862063437</v>
      </c>
      <c r="D4">
        <f>INDEX(max_demand!$A:$G,MATCH(data!$A4,max_demand!$B:$B,0),MATCH(data!D$1,max_demand!$1:$1,0))</f>
        <v>0.29902237931675568</v>
      </c>
      <c r="E4">
        <f>INDEX(demand!$A:$G,MATCH(data!$A4,demand!$B:$B,0),MATCH(data!E$1,demand!$1:$1,0))</f>
        <v>0.84252842688883511</v>
      </c>
      <c r="F4">
        <f>INDEX(demand!$A:$G,MATCH(data!$A4,demand!$B:$B,0),MATCH(data!F$1,demand!$1:$1,0))</f>
        <v>1.9266977704689114</v>
      </c>
      <c r="G4">
        <f>INDEX(demand!$A:$G,MATCH(data!$A4,demand!$B:$B,0),MATCH(data!G$1,demand!$1:$1,0))</f>
        <v>0.29902237931675568</v>
      </c>
      <c r="H4">
        <v>0</v>
      </c>
      <c r="I4">
        <v>0</v>
      </c>
      <c r="J4">
        <v>1</v>
      </c>
    </row>
    <row r="5" spans="1:10">
      <c r="A5" t="str">
        <f>max_demand!B10</f>
        <v>PV23</v>
      </c>
      <c r="B5">
        <f>INDEX(max_demand!$A:$G,MATCH(data!$A5,max_demand!$B:$B,0),MATCH(data!B$1,max_demand!$1:$1,0))</f>
        <v>8.8550737903998122</v>
      </c>
      <c r="C5">
        <f>INDEX(max_demand!$A:$G,MATCH(data!$A5,max_demand!$B:$B,0),MATCH(data!C$1,max_demand!$1:$1,0))</f>
        <v>4.8377802836731076</v>
      </c>
      <c r="D5">
        <f>INDEX(max_demand!$A:$G,MATCH(data!$A5,max_demand!$B:$B,0),MATCH(data!D$1,max_demand!$1:$1,0))</f>
        <v>0.70260450037417199</v>
      </c>
      <c r="E5">
        <f>INDEX(demand!$A:$G,MATCH(data!$A5,demand!$B:$B,0),MATCH(data!E$1,demand!$1:$1,0))</f>
        <v>1.2423978605519437</v>
      </c>
      <c r="F5">
        <f>INDEX(demand!$A:$G,MATCH(data!$A5,demand!$B:$B,0),MATCH(data!F$1,demand!$1:$1,0))</f>
        <v>3.8383409459341307</v>
      </c>
      <c r="G5">
        <f>INDEX(demand!$A:$G,MATCH(data!$A5,demand!$B:$B,0),MATCH(data!G$1,demand!$1:$1,0))</f>
        <v>0.70260450037417199</v>
      </c>
      <c r="H5">
        <v>0</v>
      </c>
      <c r="I5">
        <v>0</v>
      </c>
      <c r="J5">
        <v>1</v>
      </c>
    </row>
    <row r="6" spans="1:10">
      <c r="A6" t="str">
        <f>max_demand!B11</f>
        <v>PV24</v>
      </c>
      <c r="B6">
        <f>INDEX(max_demand!$A:$G,MATCH(data!$A6,max_demand!$B:$B,0),MATCH(data!B$1,max_demand!$1:$1,0))</f>
        <v>6.3498633750072404</v>
      </c>
      <c r="C6">
        <f>INDEX(max_demand!$A:$G,MATCH(data!$A6,max_demand!$B:$B,0),MATCH(data!C$1,max_demand!$1:$1,0))</f>
        <v>1.8710724378762797</v>
      </c>
      <c r="D6">
        <f>INDEX(max_demand!$A:$G,MATCH(data!$A6,max_demand!$B:$B,0),MATCH(data!D$1,max_demand!$1:$1,0))</f>
        <v>0.2530778699402384</v>
      </c>
      <c r="E6">
        <f>INDEX(demand!$A:$G,MATCH(data!$A6,demand!$B:$B,0),MATCH(data!E$1,demand!$1:$1,0))</f>
        <v>1.4428311335855208</v>
      </c>
      <c r="F6">
        <f>INDEX(demand!$A:$G,MATCH(data!$A6,demand!$B:$B,0),MATCH(data!F$1,demand!$1:$1,0))</f>
        <v>1.290684841137169</v>
      </c>
      <c r="G6">
        <f>INDEX(demand!$A:$G,MATCH(data!$A6,demand!$B:$B,0),MATCH(data!G$1,demand!$1:$1,0))</f>
        <v>0.2530778699402384</v>
      </c>
      <c r="H6">
        <v>0</v>
      </c>
      <c r="I6">
        <v>0</v>
      </c>
      <c r="J6">
        <v>1</v>
      </c>
    </row>
    <row r="7" spans="1:10">
      <c r="A7" t="str">
        <f>max_demand!B12</f>
        <v>PV25</v>
      </c>
      <c r="B7">
        <f>INDEX(max_demand!$A:$G,MATCH(data!$A7,max_demand!$B:$B,0),MATCH(data!B$1,max_demand!$1:$1,0))</f>
        <v>10.622874911530547</v>
      </c>
      <c r="C7">
        <f>INDEX(max_demand!$A:$G,MATCH(data!$A7,max_demand!$B:$B,0),MATCH(data!C$1,max_demand!$1:$1,0))</f>
        <v>8.3011369497762164</v>
      </c>
      <c r="D7">
        <f>INDEX(max_demand!$A:$G,MATCH(data!$A7,max_demand!$B:$B,0),MATCH(data!D$1,max_demand!$1:$1,0))</f>
        <v>1.2588531886894019</v>
      </c>
      <c r="E7">
        <f>INDEX(demand!$A:$G,MATCH(data!$A7,demand!$B:$B,0),MATCH(data!E$1,demand!$1:$1,0))</f>
        <v>1.7269397981447456</v>
      </c>
      <c r="F7">
        <f>INDEX(demand!$A:$G,MATCH(data!$A7,demand!$B:$B,0),MATCH(data!F$1,demand!$1:$1,0))</f>
        <v>6.4615975182425602</v>
      </c>
      <c r="G7">
        <f>INDEX(demand!$A:$G,MATCH(data!$A7,demand!$B:$B,0),MATCH(data!G$1,demand!$1:$1,0))</f>
        <v>1.2588531886894019</v>
      </c>
      <c r="H7">
        <v>0</v>
      </c>
      <c r="I7">
        <v>0</v>
      </c>
      <c r="J7">
        <v>1</v>
      </c>
    </row>
    <row r="8" spans="1:10">
      <c r="A8" t="str">
        <f>max_demand!B13</f>
        <v>PV26</v>
      </c>
      <c r="B8">
        <f>INDEX(max_demand!$A:$G,MATCH(data!$A8,max_demand!$B:$B,0),MATCH(data!B$1,max_demand!$1:$1,0))</f>
        <v>4.3757757701060394</v>
      </c>
      <c r="C8">
        <f>INDEX(max_demand!$A:$G,MATCH(data!$A8,max_demand!$B:$B,0),MATCH(data!C$1,max_demand!$1:$1,0))</f>
        <v>3.9079387726092545</v>
      </c>
      <c r="D8">
        <f>INDEX(max_demand!$A:$G,MATCH(data!$A8,max_demand!$B:$B,0),MATCH(data!D$1,max_demand!$1:$1,0))</f>
        <v>0.79401779742500977</v>
      </c>
      <c r="E8">
        <f>INDEX(demand!$A:$G,MATCH(data!$A8,demand!$B:$B,0),MATCH(data!E$1,demand!$1:$1,0))</f>
        <v>0.70614560227495216</v>
      </c>
      <c r="F8">
        <f>INDEX(demand!$A:$G,MATCH(data!$A8,demand!$B:$B,0),MATCH(data!F$1,demand!$1:$1,0))</f>
        <v>3.081987116924843</v>
      </c>
      <c r="G8">
        <f>INDEX(demand!$A:$G,MATCH(data!$A8,demand!$B:$B,0),MATCH(data!G$1,demand!$1:$1,0))</f>
        <v>0.79401779742500977</v>
      </c>
      <c r="H8">
        <v>0</v>
      </c>
      <c r="I8">
        <v>0</v>
      </c>
      <c r="J8">
        <v>1</v>
      </c>
    </row>
    <row r="9" spans="1:10">
      <c r="A9" t="str">
        <f>max_demand!B14</f>
        <v>PV27</v>
      </c>
      <c r="B9">
        <f>INDEX(max_demand!$A:$G,MATCH(data!$A9,max_demand!$B:$B,0),MATCH(data!B$1,max_demand!$1:$1,0))</f>
        <v>10.826796072339818</v>
      </c>
      <c r="C9">
        <f>INDEX(max_demand!$A:$G,MATCH(data!$A9,max_demand!$B:$B,0),MATCH(data!C$1,max_demand!$1:$1,0))</f>
        <v>7.9819234864100368</v>
      </c>
      <c r="D9">
        <f>INDEX(max_demand!$A:$G,MATCH(data!$A9,max_demand!$B:$B,0),MATCH(data!D$1,max_demand!$1:$1,0))</f>
        <v>1.7335948920282722</v>
      </c>
      <c r="E9">
        <f>INDEX(demand!$A:$G,MATCH(data!$A9,demand!$B:$B,0),MATCH(data!E$1,demand!$1:$1,0))</f>
        <v>1.7039315239269657</v>
      </c>
      <c r="F9">
        <f>INDEX(demand!$A:$G,MATCH(data!$A9,demand!$B:$B,0),MATCH(data!F$1,demand!$1:$1,0))</f>
        <v>6.1747117010230879</v>
      </c>
      <c r="G9">
        <f>INDEX(demand!$A:$G,MATCH(data!$A9,demand!$B:$B,0),MATCH(data!G$1,demand!$1:$1,0))</f>
        <v>1.7335948920282722</v>
      </c>
      <c r="H9">
        <v>0</v>
      </c>
      <c r="I9">
        <v>0</v>
      </c>
      <c r="J9">
        <v>1</v>
      </c>
    </row>
    <row r="10" spans="1:10">
      <c r="A10" t="str">
        <f>max_demand!B15</f>
        <v>PV28</v>
      </c>
      <c r="B10">
        <f>INDEX(max_demand!$A:$G,MATCH(data!$A10,max_demand!$B:$B,0),MATCH(data!B$1,max_demand!$1:$1,0))</f>
        <v>11.79296994015689</v>
      </c>
      <c r="C10">
        <f>INDEX(max_demand!$A:$G,MATCH(data!$A10,max_demand!$B:$B,0),MATCH(data!C$1,max_demand!$1:$1,0))</f>
        <v>10.173366216779023</v>
      </c>
      <c r="D10">
        <f>INDEX(max_demand!$A:$G,MATCH(data!$A10,max_demand!$B:$B,0),MATCH(data!D$1,max_demand!$1:$1,0))</f>
        <v>2.253548383960966</v>
      </c>
      <c r="E10">
        <f>INDEX(demand!$A:$G,MATCH(data!$A10,demand!$B:$B,0),MATCH(data!E$1,demand!$1:$1,0))</f>
        <v>2.1063935741693882</v>
      </c>
      <c r="F10">
        <f>INDEX(demand!$A:$G,MATCH(data!$A10,demand!$B:$B,0),MATCH(data!F$1,demand!$1:$1,0))</f>
        <v>7.886659324269397</v>
      </c>
      <c r="G10">
        <f>INDEX(demand!$A:$G,MATCH(data!$A10,demand!$B:$B,0),MATCH(data!G$1,demand!$1:$1,0))</f>
        <v>2.253548383960966</v>
      </c>
      <c r="H10">
        <v>0</v>
      </c>
      <c r="I10">
        <v>0</v>
      </c>
      <c r="J10">
        <v>1</v>
      </c>
    </row>
    <row r="11" spans="1:10">
      <c r="A11" t="str">
        <f>max_demand!B16</f>
        <v>PV29</v>
      </c>
      <c r="B11">
        <f>INDEX(max_demand!$A:$G,MATCH(data!$A11,max_demand!$B:$B,0),MATCH(data!B$1,max_demand!$1:$1,0))</f>
        <v>11.304451734963916</v>
      </c>
      <c r="C11">
        <f>INDEX(max_demand!$A:$G,MATCH(data!$A11,max_demand!$B:$B,0),MATCH(data!C$1,max_demand!$1:$1,0))</f>
        <v>1.8613046867526573</v>
      </c>
      <c r="D11">
        <f>INDEX(max_demand!$A:$G,MATCH(data!$A11,max_demand!$B:$B,0),MATCH(data!D$1,max_demand!$1:$1,0))</f>
        <v>0.23271600898568079</v>
      </c>
      <c r="E11">
        <f>INDEX(demand!$A:$G,MATCH(data!$A11,demand!$B:$B,0),MATCH(data!E$1,demand!$1:$1,0))</f>
        <v>1.1642236984552996</v>
      </c>
      <c r="F11">
        <f>INDEX(demand!$A:$G,MATCH(data!$A11,demand!$B:$B,0),MATCH(data!F$1,demand!$1:$1,0))</f>
        <v>1.0654851047797331</v>
      </c>
      <c r="G11">
        <f>INDEX(demand!$A:$G,MATCH(data!$A11,demand!$B:$B,0),MATCH(data!G$1,demand!$1:$1,0))</f>
        <v>0.23271600898568079</v>
      </c>
      <c r="H11">
        <v>0</v>
      </c>
      <c r="I11">
        <v>0</v>
      </c>
      <c r="J11">
        <v>1</v>
      </c>
    </row>
    <row r="12" spans="1:10">
      <c r="A12" t="str">
        <f>max_demand!B17</f>
        <v>PV30</v>
      </c>
      <c r="B12">
        <f>INDEX(max_demand!$A:$G,MATCH(data!$A12,max_demand!$B:$B,0),MATCH(data!B$1,max_demand!$1:$1,0))</f>
        <v>15.296629455484</v>
      </c>
      <c r="C12">
        <f>INDEX(max_demand!$A:$G,MATCH(data!$A12,max_demand!$B:$B,0),MATCH(data!C$1,max_demand!$1:$1,0))</f>
        <v>9.8802538317492843</v>
      </c>
      <c r="D12">
        <f>INDEX(max_demand!$A:$G,MATCH(data!$A12,max_demand!$B:$B,0),MATCH(data!D$1,max_demand!$1:$1,0))</f>
        <v>1.5461295556580503</v>
      </c>
      <c r="E12">
        <f>INDEX(demand!$A:$G,MATCH(data!$A12,demand!$B:$B,0),MATCH(data!E$1,demand!$1:$1,0))</f>
        <v>2.8059437792045361</v>
      </c>
      <c r="F12">
        <f>INDEX(demand!$A:$G,MATCH(data!$A12,demand!$B:$B,0),MATCH(data!F$1,demand!$1:$1,0))</f>
        <v>7.7808829867308802</v>
      </c>
      <c r="G12">
        <f>INDEX(demand!$A:$G,MATCH(data!$A12,demand!$B:$B,0),MATCH(data!G$1,demand!$1:$1,0))</f>
        <v>1.5461295556580503</v>
      </c>
      <c r="H12">
        <v>0</v>
      </c>
      <c r="I12">
        <v>0</v>
      </c>
      <c r="J12">
        <v>1</v>
      </c>
    </row>
    <row r="13" spans="1:10">
      <c r="A13" t="str">
        <f>max_demand!B18</f>
        <v>PV31</v>
      </c>
      <c r="B13">
        <f>INDEX(max_demand!$A:$G,MATCH(data!$A13,max_demand!$B:$B,0),MATCH(data!B$1,max_demand!$1:$1,0))</f>
        <v>5.6052815742722784</v>
      </c>
      <c r="C13">
        <f>INDEX(max_demand!$A:$G,MATCH(data!$A13,max_demand!$B:$B,0),MATCH(data!C$1,max_demand!$1:$1,0))</f>
        <v>4.718462536285382</v>
      </c>
      <c r="D13">
        <f>INDEX(max_demand!$A:$G,MATCH(data!$A13,max_demand!$B:$B,0),MATCH(data!D$1,max_demand!$1:$1,0))</f>
        <v>0.67812336337760493</v>
      </c>
      <c r="E13">
        <f>INDEX(demand!$A:$G,MATCH(data!$A13,demand!$B:$B,0),MATCH(data!E$1,demand!$1:$1,0))</f>
        <v>1.1162238123063979</v>
      </c>
      <c r="F13">
        <f>INDEX(demand!$A:$G,MATCH(data!$A13,demand!$B:$B,0),MATCH(data!F$1,demand!$1:$1,0))</f>
        <v>3.7137208771891852</v>
      </c>
      <c r="G13">
        <f>INDEX(demand!$A:$G,MATCH(data!$A13,demand!$B:$B,0),MATCH(data!G$1,demand!$1:$1,0))</f>
        <v>0.67812336337760493</v>
      </c>
      <c r="H13">
        <v>0</v>
      </c>
      <c r="I13">
        <v>0</v>
      </c>
      <c r="J13">
        <v>1</v>
      </c>
    </row>
    <row r="14" spans="1:10">
      <c r="A14" t="str">
        <f>max_demand!B19</f>
        <v>GM0003</v>
      </c>
      <c r="B14">
        <f>INDEX(max_demand!$A:$G,MATCH(data!$A14,max_demand!$B:$B,0),MATCH(data!B$1,max_demand!$1:$1,0))</f>
        <v>6.8454524490197788E-2</v>
      </c>
      <c r="C14">
        <f>INDEX(max_demand!$A:$G,MATCH(data!$A14,max_demand!$B:$B,0),MATCH(data!C$1,max_demand!$1:$1,0))</f>
        <v>4.3130004351129805E-2</v>
      </c>
      <c r="D14">
        <f>INDEX(max_demand!$A:$G,MATCH(data!$A14,max_demand!$B:$B,0),MATCH(data!D$1,max_demand!$1:$1,0))</f>
        <v>7.1212440248364746E-3</v>
      </c>
      <c r="E14">
        <f>INDEX(demand!$A:$G,MATCH(data!$A14,demand!$B:$B,0),MATCH(data!E$1,demand!$1:$1,0))</f>
        <v>1.0443533544109047E-2</v>
      </c>
      <c r="F14">
        <f>INDEX(demand!$A:$G,MATCH(data!$A14,demand!$B:$B,0),MATCH(data!F$1,demand!$1:$1,0))</f>
        <v>2.9281059712723351E-2</v>
      </c>
      <c r="G14">
        <f>INDEX(demand!$A:$G,MATCH(data!$A14,demand!$B:$B,0),MATCH(data!G$1,demand!$1:$1,0))</f>
        <v>7.1212440248364746E-3</v>
      </c>
      <c r="H14">
        <v>0</v>
      </c>
      <c r="I14">
        <v>0</v>
      </c>
      <c r="J14">
        <v>1</v>
      </c>
    </row>
    <row r="15" spans="1:10">
      <c r="A15" t="str">
        <f>max_demand!B20</f>
        <v>GM0009</v>
      </c>
      <c r="B15">
        <f>INDEX(max_demand!$A:$G,MATCH(data!$A15,max_demand!$B:$B,0),MATCH(data!B$1,max_demand!$1:$1,0))</f>
        <v>0.10353371298221807</v>
      </c>
      <c r="C15">
        <f>INDEX(max_demand!$A:$G,MATCH(data!$A15,max_demand!$B:$B,0),MATCH(data!C$1,max_demand!$1:$1,0))</f>
        <v>3.9078656314196936E-2</v>
      </c>
      <c r="D15">
        <f>INDEX(max_demand!$A:$G,MATCH(data!$A15,max_demand!$B:$B,0),MATCH(data!D$1,max_demand!$1:$1,0))</f>
        <v>4.4285255265790512E-3</v>
      </c>
      <c r="E15">
        <f>INDEX(demand!$A:$G,MATCH(data!$A15,demand!$B:$B,0),MATCH(data!E$1,demand!$1:$1,0))</f>
        <v>1.3870262211130356E-2</v>
      </c>
      <c r="F15">
        <f>INDEX(demand!$A:$G,MATCH(data!$A15,demand!$B:$B,0),MATCH(data!F$1,demand!$1:$1,0))</f>
        <v>2.5855734543414079E-2</v>
      </c>
      <c r="G15">
        <f>INDEX(demand!$A:$G,MATCH(data!$A15,demand!$B:$B,0),MATCH(data!G$1,demand!$1:$1,0))</f>
        <v>4.4285255265790512E-3</v>
      </c>
      <c r="H15">
        <v>0</v>
      </c>
      <c r="I15">
        <v>0</v>
      </c>
      <c r="J15">
        <v>1</v>
      </c>
    </row>
    <row r="16" spans="1:10">
      <c r="A16" t="str">
        <f>max_demand!B21</f>
        <v>GM0010</v>
      </c>
      <c r="B16">
        <f>INDEX(max_demand!$A:$G,MATCH(data!$A16,max_demand!$B:$B,0),MATCH(data!B$1,max_demand!$1:$1,0))</f>
        <v>0.3038578233531119</v>
      </c>
      <c r="C16">
        <f>INDEX(max_demand!$A:$G,MATCH(data!$A16,max_demand!$B:$B,0),MATCH(data!C$1,max_demand!$1:$1,0))</f>
        <v>0.20424279827604547</v>
      </c>
      <c r="D16">
        <f>INDEX(max_demand!$A:$G,MATCH(data!$A16,max_demand!$B:$B,0),MATCH(data!D$1,max_demand!$1:$1,0))</f>
        <v>1.5016523105354347E-2</v>
      </c>
      <c r="E16">
        <f>INDEX(demand!$A:$G,MATCH(data!$A16,demand!$B:$B,0),MATCH(data!E$1,demand!$1:$1,0))</f>
        <v>5.8483172540343069E-2</v>
      </c>
      <c r="F16">
        <f>INDEX(demand!$A:$G,MATCH(data!$A16,demand!$B:$B,0),MATCH(data!F$1,demand!$1:$1,0))</f>
        <v>0.12455887170121846</v>
      </c>
      <c r="G16">
        <f>INDEX(demand!$A:$G,MATCH(data!$A16,demand!$B:$B,0),MATCH(data!G$1,demand!$1:$1,0))</f>
        <v>1.5016523105354347E-2</v>
      </c>
      <c r="H16">
        <v>0</v>
      </c>
      <c r="I16">
        <v>0</v>
      </c>
      <c r="J16">
        <v>1</v>
      </c>
    </row>
    <row r="17" spans="1:10">
      <c r="A17" t="str">
        <f>max_demand!B22</f>
        <v>GM0014</v>
      </c>
      <c r="B17">
        <f>INDEX(max_demand!$A:$G,MATCH(data!$A17,max_demand!$B:$B,0),MATCH(data!B$1,max_demand!$1:$1,0))</f>
        <v>0.39986242791387738</v>
      </c>
      <c r="C17">
        <f>INDEX(max_demand!$A:$G,MATCH(data!$A17,max_demand!$B:$B,0),MATCH(data!C$1,max_demand!$1:$1,0))</f>
        <v>0.5372888038478032</v>
      </c>
      <c r="D17">
        <f>INDEX(max_demand!$A:$G,MATCH(data!$A17,max_demand!$B:$B,0),MATCH(data!D$1,max_demand!$1:$1,0))</f>
        <v>0.12383285008942457</v>
      </c>
      <c r="E17">
        <f>INDEX(demand!$A:$G,MATCH(data!$A17,demand!$B:$B,0),MATCH(data!E$1,demand!$1:$1,0))</f>
        <v>8.2322609008756334E-2</v>
      </c>
      <c r="F17">
        <f>INDEX(demand!$A:$G,MATCH(data!$A17,demand!$B:$B,0),MATCH(data!F$1,demand!$1:$1,0))</f>
        <v>0.42699027048488181</v>
      </c>
      <c r="G17">
        <f>INDEX(demand!$A:$G,MATCH(data!$A17,demand!$B:$B,0),MATCH(data!G$1,demand!$1:$1,0))</f>
        <v>0.12383285008942457</v>
      </c>
      <c r="H17">
        <v>0</v>
      </c>
      <c r="I17">
        <v>0</v>
      </c>
      <c r="J17">
        <v>1</v>
      </c>
    </row>
    <row r="18" spans="1:10">
      <c r="A18" t="str">
        <f>max_demand!B23</f>
        <v>GM0015</v>
      </c>
      <c r="B18">
        <f>INDEX(max_demand!$A:$G,MATCH(data!$A18,max_demand!$B:$B,0),MATCH(data!B$1,max_demand!$1:$1,0))</f>
        <v>0.15245787773248962</v>
      </c>
      <c r="C18">
        <f>INDEX(max_demand!$A:$G,MATCH(data!$A18,max_demand!$B:$B,0),MATCH(data!C$1,max_demand!$1:$1,0))</f>
        <v>6.6640652284600754E-2</v>
      </c>
      <c r="D18">
        <f>INDEX(max_demand!$A:$G,MATCH(data!$A18,max_demand!$B:$B,0),MATCH(data!D$1,max_demand!$1:$1,0))</f>
        <v>7.4067985587220773E-3</v>
      </c>
      <c r="E18">
        <f>INDEX(demand!$A:$G,MATCH(data!$A18,demand!$B:$B,0),MATCH(data!E$1,demand!$1:$1,0))</f>
        <v>1.8359553052596924E-2</v>
      </c>
      <c r="F18">
        <f>INDEX(demand!$A:$G,MATCH(data!$A18,demand!$B:$B,0),MATCH(data!F$1,demand!$1:$1,0))</f>
        <v>5.3077359743610907E-2</v>
      </c>
      <c r="G18">
        <f>INDEX(demand!$A:$G,MATCH(data!$A18,demand!$B:$B,0),MATCH(data!G$1,demand!$1:$1,0))</f>
        <v>7.4067985587220773E-3</v>
      </c>
      <c r="H18">
        <v>0</v>
      </c>
      <c r="I18">
        <v>0</v>
      </c>
      <c r="J18">
        <v>1</v>
      </c>
    </row>
    <row r="19" spans="1:10">
      <c r="A19" t="str">
        <f>max_demand!B24</f>
        <v>GM0017</v>
      </c>
      <c r="B19">
        <f>INDEX(max_demand!$A:$G,MATCH(data!$A19,max_demand!$B:$B,0),MATCH(data!B$1,max_demand!$1:$1,0))</f>
        <v>0.15800809986156236</v>
      </c>
      <c r="C19">
        <f>INDEX(max_demand!$A:$G,MATCH(data!$A19,max_demand!$B:$B,0),MATCH(data!C$1,max_demand!$1:$1,0))</f>
        <v>5.9272372998097601E-2</v>
      </c>
      <c r="D19">
        <f>INDEX(max_demand!$A:$G,MATCH(data!$A19,max_demand!$B:$B,0),MATCH(data!D$1,max_demand!$1:$1,0))</f>
        <v>1.2267301263157858E-2</v>
      </c>
      <c r="E19">
        <f>INDEX(demand!$A:$G,MATCH(data!$A19,demand!$B:$B,0),MATCH(data!E$1,demand!$1:$1,0))</f>
        <v>1.1009612762050465E-2</v>
      </c>
      <c r="F19">
        <f>INDEX(demand!$A:$G,MATCH(data!$A19,demand!$B:$B,0),MATCH(data!F$1,demand!$1:$1,0))</f>
        <v>4.4291958671319402E-2</v>
      </c>
      <c r="G19">
        <f>INDEX(demand!$A:$G,MATCH(data!$A19,demand!$B:$B,0),MATCH(data!G$1,demand!$1:$1,0))</f>
        <v>1.2267301263157858E-2</v>
      </c>
      <c r="H19">
        <v>0</v>
      </c>
      <c r="I19">
        <v>0</v>
      </c>
      <c r="J19">
        <v>1</v>
      </c>
    </row>
    <row r="20" spans="1:10">
      <c r="A20" t="str">
        <f>max_demand!B25</f>
        <v>GM0022</v>
      </c>
      <c r="B20">
        <f>INDEX(max_demand!$A:$G,MATCH(data!$A20,max_demand!$B:$B,0),MATCH(data!B$1,max_demand!$1:$1,0))</f>
        <v>0.12651586100744194</v>
      </c>
      <c r="C20">
        <f>INDEX(max_demand!$A:$G,MATCH(data!$A20,max_demand!$B:$B,0),MATCH(data!C$1,max_demand!$1:$1,0))</f>
        <v>0.10148305351607681</v>
      </c>
      <c r="D20">
        <f>INDEX(max_demand!$A:$G,MATCH(data!$A20,max_demand!$B:$B,0),MATCH(data!D$1,max_demand!$1:$1,0))</f>
        <v>1.1988429920490856E-2</v>
      </c>
      <c r="E20">
        <f>INDEX(demand!$A:$G,MATCH(data!$A20,demand!$B:$B,0),MATCH(data!E$1,demand!$1:$1,0))</f>
        <v>1.6608076125439634E-2</v>
      </c>
      <c r="F20">
        <f>INDEX(demand!$A:$G,MATCH(data!$A20,demand!$B:$B,0),MATCH(data!F$1,demand!$1:$1,0))</f>
        <v>8.586679767350032E-2</v>
      </c>
      <c r="G20">
        <f>INDEX(demand!$A:$G,MATCH(data!$A20,demand!$B:$B,0),MATCH(data!G$1,demand!$1:$1,0))</f>
        <v>1.1988429920490856E-2</v>
      </c>
      <c r="H20">
        <v>0</v>
      </c>
      <c r="I20">
        <v>0</v>
      </c>
      <c r="J20">
        <v>1</v>
      </c>
    </row>
    <row r="21" spans="1:10">
      <c r="A21" t="str">
        <f>max_demand!B26</f>
        <v>GM0024</v>
      </c>
      <c r="B21">
        <f>INDEX(max_demand!$A:$G,MATCH(data!$A21,max_demand!$B:$B,0),MATCH(data!B$1,max_demand!$1:$1,0))</f>
        <v>0.2641713120799114</v>
      </c>
      <c r="C21">
        <f>INDEX(max_demand!$A:$G,MATCH(data!$A21,max_demand!$B:$B,0),MATCH(data!C$1,max_demand!$1:$1,0))</f>
        <v>0.11125599533422155</v>
      </c>
      <c r="D21">
        <f>INDEX(max_demand!$A:$G,MATCH(data!$A21,max_demand!$B:$B,0),MATCH(data!D$1,max_demand!$1:$1,0))</f>
        <v>5.8411091250557007E-3</v>
      </c>
      <c r="E21">
        <f>INDEX(demand!$A:$G,MATCH(data!$A21,demand!$B:$B,0),MATCH(data!E$1,demand!$1:$1,0))</f>
        <v>5.4172891796728254E-2</v>
      </c>
      <c r="F21">
        <f>INDEX(demand!$A:$G,MATCH(data!$A21,demand!$B:$B,0),MATCH(data!F$1,demand!$1:$1,0))</f>
        <v>6.0586454103312051E-2</v>
      </c>
      <c r="G21">
        <f>INDEX(demand!$A:$G,MATCH(data!$A21,demand!$B:$B,0),MATCH(data!G$1,demand!$1:$1,0))</f>
        <v>5.8411091250557007E-3</v>
      </c>
      <c r="H21">
        <v>0</v>
      </c>
      <c r="I21">
        <v>0</v>
      </c>
      <c r="J21">
        <v>1</v>
      </c>
    </row>
    <row r="22" spans="1:10">
      <c r="A22" t="str">
        <f>max_demand!B27</f>
        <v>GM0025</v>
      </c>
      <c r="B22">
        <f>INDEX(max_demand!$A:$G,MATCH(data!$A22,max_demand!$B:$B,0),MATCH(data!B$1,max_demand!$1:$1,0))</f>
        <v>0.11961962154562336</v>
      </c>
      <c r="C22">
        <f>INDEX(max_demand!$A:$G,MATCH(data!$A22,max_demand!$B:$B,0),MATCH(data!C$1,max_demand!$1:$1,0))</f>
        <v>4.6582138692280575E-2</v>
      </c>
      <c r="D22">
        <f>INDEX(max_demand!$A:$G,MATCH(data!$A22,max_demand!$B:$B,0),MATCH(data!D$1,max_demand!$1:$1,0))</f>
        <v>6.3696887941630913E-3</v>
      </c>
      <c r="E22">
        <f>INDEX(demand!$A:$G,MATCH(data!$A22,demand!$B:$B,0),MATCH(data!E$1,demand!$1:$1,0))</f>
        <v>1.5961768637527161E-2</v>
      </c>
      <c r="F22">
        <f>INDEX(demand!$A:$G,MATCH(data!$A22,demand!$B:$B,0),MATCH(data!F$1,demand!$1:$1,0))</f>
        <v>3.5378177084158427E-2</v>
      </c>
      <c r="G22">
        <f>INDEX(demand!$A:$G,MATCH(data!$A22,demand!$B:$B,0),MATCH(data!G$1,demand!$1:$1,0))</f>
        <v>6.3696887941630913E-3</v>
      </c>
      <c r="H22">
        <v>0</v>
      </c>
      <c r="I22">
        <v>0</v>
      </c>
      <c r="J22">
        <v>1</v>
      </c>
    </row>
    <row r="23" spans="1:10">
      <c r="A23" t="str">
        <f>max_demand!B28</f>
        <v>GM0034</v>
      </c>
      <c r="B23">
        <f>INDEX(max_demand!$A:$G,MATCH(data!$A23,max_demand!$B:$B,0),MATCH(data!B$1,max_demand!$1:$1,0))</f>
        <v>0.58857011070467324</v>
      </c>
      <c r="C23">
        <f>INDEX(max_demand!$A:$G,MATCH(data!$A23,max_demand!$B:$B,0),MATCH(data!C$1,max_demand!$1:$1,0))</f>
        <v>0.61069085497330633</v>
      </c>
      <c r="D23">
        <f>INDEX(max_demand!$A:$G,MATCH(data!$A23,max_demand!$B:$B,0),MATCH(data!D$1,max_demand!$1:$1,0))</f>
        <v>0.12631474428287709</v>
      </c>
      <c r="E23">
        <f>INDEX(demand!$A:$G,MATCH(data!$A23,demand!$B:$B,0),MATCH(data!E$1,demand!$1:$1,0))</f>
        <v>0.10110558666725783</v>
      </c>
      <c r="F23">
        <f>INDEX(demand!$A:$G,MATCH(data!$A23,demand!$B:$B,0),MATCH(data!F$1,demand!$1:$1,0))</f>
        <v>0.48937325429988349</v>
      </c>
      <c r="G23">
        <f>INDEX(demand!$A:$G,MATCH(data!$A23,demand!$B:$B,0),MATCH(data!G$1,demand!$1:$1,0))</f>
        <v>0.12631474428287709</v>
      </c>
      <c r="H23">
        <v>0</v>
      </c>
      <c r="I23">
        <v>0</v>
      </c>
      <c r="J23">
        <v>1</v>
      </c>
    </row>
    <row r="24" spans="1:10">
      <c r="A24" t="str">
        <f>max_demand!B29</f>
        <v>GM0037</v>
      </c>
      <c r="B24">
        <f>INDEX(max_demand!$A:$G,MATCH(data!$A24,max_demand!$B:$B,0),MATCH(data!B$1,max_demand!$1:$1,0))</f>
        <v>0.20668982630742594</v>
      </c>
      <c r="C24">
        <f>INDEX(max_demand!$A:$G,MATCH(data!$A24,max_demand!$B:$B,0),MATCH(data!C$1,max_demand!$1:$1,0))</f>
        <v>0.15903103001716057</v>
      </c>
      <c r="D24">
        <f>INDEX(max_demand!$A:$G,MATCH(data!$A24,max_demand!$B:$B,0),MATCH(data!D$1,max_demand!$1:$1,0))</f>
        <v>1.9313815058913632E-2</v>
      </c>
      <c r="E24">
        <f>INDEX(demand!$A:$G,MATCH(data!$A24,demand!$B:$B,0),MATCH(data!E$1,demand!$1:$1,0))</f>
        <v>4.8122299606110433E-2</v>
      </c>
      <c r="F24">
        <f>INDEX(demand!$A:$G,MATCH(data!$A24,demand!$B:$B,0),MATCH(data!F$1,demand!$1:$1,0))</f>
        <v>0.11083231809480946</v>
      </c>
      <c r="G24">
        <f>INDEX(demand!$A:$G,MATCH(data!$A24,demand!$B:$B,0),MATCH(data!G$1,demand!$1:$1,0))</f>
        <v>1.9313815058913632E-2</v>
      </c>
      <c r="H24">
        <v>0</v>
      </c>
      <c r="I24">
        <v>0</v>
      </c>
      <c r="J24">
        <v>1</v>
      </c>
    </row>
    <row r="25" spans="1:10">
      <c r="A25" t="str">
        <f>max_demand!B30</f>
        <v>GM0047</v>
      </c>
      <c r="B25">
        <f>INDEX(max_demand!$A:$G,MATCH(data!$A25,max_demand!$B:$B,0),MATCH(data!B$1,max_demand!$1:$1,0))</f>
        <v>0.13704252634107339</v>
      </c>
      <c r="C25">
        <f>INDEX(max_demand!$A:$G,MATCH(data!$A25,max_demand!$B:$B,0),MATCH(data!C$1,max_demand!$1:$1,0))</f>
        <v>0.10868918065275611</v>
      </c>
      <c r="D25">
        <f>INDEX(max_demand!$A:$G,MATCH(data!$A25,max_demand!$B:$B,0),MATCH(data!D$1,max_demand!$1:$1,0))</f>
        <v>1.6702509980955509E-2</v>
      </c>
      <c r="E25">
        <f>INDEX(demand!$A:$G,MATCH(data!$A25,demand!$B:$B,0),MATCH(data!E$1,demand!$1:$1,0))</f>
        <v>2.9783043304884748E-2</v>
      </c>
      <c r="F25">
        <f>INDEX(demand!$A:$G,MATCH(data!$A25,demand!$B:$B,0),MATCH(data!F$1,demand!$1:$1,0))</f>
        <v>7.8950109083038039E-2</v>
      </c>
      <c r="G25">
        <f>INDEX(demand!$A:$G,MATCH(data!$A25,demand!$B:$B,0),MATCH(data!G$1,demand!$1:$1,0))</f>
        <v>1.6702509980955509E-2</v>
      </c>
      <c r="H25">
        <v>0</v>
      </c>
      <c r="I25">
        <v>0</v>
      </c>
      <c r="J25">
        <v>1</v>
      </c>
    </row>
    <row r="26" spans="1:10">
      <c r="A26" t="str">
        <f>max_demand!B31</f>
        <v>GM0050</v>
      </c>
      <c r="B26">
        <f>INDEX(max_demand!$A:$G,MATCH(data!$A26,max_demand!$B:$B,0),MATCH(data!B$1,max_demand!$1:$1,0))</f>
        <v>0.95988297144060186</v>
      </c>
      <c r="C26">
        <f>INDEX(max_demand!$A:$G,MATCH(data!$A26,max_demand!$B:$B,0),MATCH(data!C$1,max_demand!$1:$1,0))</f>
        <v>0.21913421795011825</v>
      </c>
      <c r="D26">
        <f>INDEX(max_demand!$A:$G,MATCH(data!$A26,max_demand!$B:$B,0),MATCH(data!D$1,max_demand!$1:$1,0))</f>
        <v>1.3554119354157231E-2</v>
      </c>
      <c r="E26">
        <f>INDEX(demand!$A:$G,MATCH(data!$A26,demand!$B:$B,0),MATCH(data!E$1,demand!$1:$1,0))</f>
        <v>0.22025272629783513</v>
      </c>
      <c r="F26">
        <f>INDEX(demand!$A:$G,MATCH(data!$A26,demand!$B:$B,0),MATCH(data!F$1,demand!$1:$1,0))</f>
        <v>0.13346610622762833</v>
      </c>
      <c r="G26">
        <f>INDEX(demand!$A:$G,MATCH(data!$A26,demand!$B:$B,0),MATCH(data!G$1,demand!$1:$1,0))</f>
        <v>1.3554119354157231E-2</v>
      </c>
      <c r="H26">
        <v>0</v>
      </c>
      <c r="I26">
        <v>0</v>
      </c>
      <c r="J26">
        <v>1</v>
      </c>
    </row>
    <row r="27" spans="1:10">
      <c r="A27" t="str">
        <f>max_demand!B32</f>
        <v>GM0056</v>
      </c>
      <c r="B27">
        <f>INDEX(max_demand!$A:$G,MATCH(data!$A27,max_demand!$B:$B,0),MATCH(data!B$1,max_demand!$1:$1,0))</f>
        <v>0.31020894903738072</v>
      </c>
      <c r="C27">
        <f>INDEX(max_demand!$A:$G,MATCH(data!$A27,max_demand!$B:$B,0),MATCH(data!C$1,max_demand!$1:$1,0))</f>
        <v>0.1028986536427995</v>
      </c>
      <c r="D27">
        <f>INDEX(max_demand!$A:$G,MATCH(data!$A27,max_demand!$B:$B,0),MATCH(data!D$1,max_demand!$1:$1,0))</f>
        <v>1.1583793070346578E-2</v>
      </c>
      <c r="E27">
        <f>INDEX(demand!$A:$G,MATCH(data!$A27,demand!$B:$B,0),MATCH(data!E$1,demand!$1:$1,0))</f>
        <v>4.614064810714865E-2</v>
      </c>
      <c r="F27">
        <f>INDEX(demand!$A:$G,MATCH(data!$A27,demand!$B:$B,0),MATCH(data!F$1,demand!$1:$1,0))</f>
        <v>6.134715428408237E-2</v>
      </c>
      <c r="G27">
        <f>INDEX(demand!$A:$G,MATCH(data!$A27,demand!$B:$B,0),MATCH(data!G$1,demand!$1:$1,0))</f>
        <v>1.1583793070346578E-2</v>
      </c>
      <c r="H27">
        <v>0</v>
      </c>
      <c r="I27">
        <v>0</v>
      </c>
      <c r="J27">
        <v>1</v>
      </c>
    </row>
    <row r="28" spans="1:10">
      <c r="A28" t="str">
        <f>max_demand!B33</f>
        <v>GM0058</v>
      </c>
      <c r="B28">
        <f>INDEX(max_demand!$A:$G,MATCH(data!$A28,max_demand!$B:$B,0),MATCH(data!B$1,max_demand!$1:$1,0))</f>
        <v>0.47273898950936077</v>
      </c>
      <c r="C28">
        <f>INDEX(max_demand!$A:$G,MATCH(data!$A28,max_demand!$B:$B,0),MATCH(data!C$1,max_demand!$1:$1,0))</f>
        <v>0.13320904606695053</v>
      </c>
      <c r="D28">
        <f>INDEX(max_demand!$A:$G,MATCH(data!$A28,max_demand!$B:$B,0),MATCH(data!D$1,max_demand!$1:$1,0))</f>
        <v>1.4487335873408901E-2</v>
      </c>
      <c r="E28">
        <f>INDEX(demand!$A:$G,MATCH(data!$A28,demand!$B:$B,0),MATCH(data!E$1,demand!$1:$1,0))</f>
        <v>6.6754652780497609E-2</v>
      </c>
      <c r="F28">
        <f>INDEX(demand!$A:$G,MATCH(data!$A28,demand!$B:$B,0),MATCH(data!F$1,demand!$1:$1,0))</f>
        <v>9.0474012368746262E-2</v>
      </c>
      <c r="G28">
        <f>INDEX(demand!$A:$G,MATCH(data!$A28,demand!$B:$B,0),MATCH(data!G$1,demand!$1:$1,0))</f>
        <v>1.4487335873408901E-2</v>
      </c>
      <c r="H28">
        <v>0</v>
      </c>
      <c r="I28">
        <v>0</v>
      </c>
      <c r="J28">
        <v>1</v>
      </c>
    </row>
    <row r="29" spans="1:10">
      <c r="A29" t="str">
        <f>max_demand!B34</f>
        <v>GM0059</v>
      </c>
      <c r="B29">
        <f>INDEX(max_demand!$A:$G,MATCH(data!$A29,max_demand!$B:$B,0),MATCH(data!B$1,max_demand!$1:$1,0))</f>
        <v>0.20659389199525954</v>
      </c>
      <c r="C29">
        <f>INDEX(max_demand!$A:$G,MATCH(data!$A29,max_demand!$B:$B,0),MATCH(data!C$1,max_demand!$1:$1,0))</f>
        <v>0.1505342622844838</v>
      </c>
      <c r="D29">
        <f>INDEX(max_demand!$A:$G,MATCH(data!$A29,max_demand!$B:$B,0),MATCH(data!D$1,max_demand!$1:$1,0))</f>
        <v>1.6921840165493172E-2</v>
      </c>
      <c r="E29">
        <f>INDEX(demand!$A:$G,MATCH(data!$A29,demand!$B:$B,0),MATCH(data!E$1,demand!$1:$1,0))</f>
        <v>2.5093371314102376E-2</v>
      </c>
      <c r="F29">
        <f>INDEX(demand!$A:$G,MATCH(data!$A29,demand!$B:$B,0),MATCH(data!F$1,demand!$1:$1,0))</f>
        <v>0.1282169139418772</v>
      </c>
      <c r="G29">
        <f>INDEX(demand!$A:$G,MATCH(data!$A29,demand!$B:$B,0),MATCH(data!G$1,demand!$1:$1,0))</f>
        <v>1.6921840165493172E-2</v>
      </c>
      <c r="H29">
        <v>0</v>
      </c>
      <c r="I29">
        <v>0</v>
      </c>
      <c r="J29">
        <v>1</v>
      </c>
    </row>
    <row r="30" spans="1:10">
      <c r="A30" t="str">
        <f>max_demand!B35</f>
        <v>GM0060</v>
      </c>
      <c r="B30">
        <f>INDEX(max_demand!$A:$G,MATCH(data!$A30,max_demand!$B:$B,0),MATCH(data!B$1,max_demand!$1:$1,0))</f>
        <v>9.5491630549820447E-2</v>
      </c>
      <c r="C30">
        <f>INDEX(max_demand!$A:$G,MATCH(data!$A30,max_demand!$B:$B,0),MATCH(data!C$1,max_demand!$1:$1,0))</f>
        <v>1.704655818329312E-2</v>
      </c>
      <c r="D30">
        <f>INDEX(max_demand!$A:$G,MATCH(data!$A30,max_demand!$B:$B,0),MATCH(data!D$1,max_demand!$1:$1,0))</f>
        <v>2.231578304174078E-3</v>
      </c>
      <c r="E30">
        <f>INDEX(demand!$A:$G,MATCH(data!$A30,demand!$B:$B,0),MATCH(data!E$1,demand!$1:$1,0))</f>
        <v>4.2814521623081745E-3</v>
      </c>
      <c r="F30">
        <f>INDEX(demand!$A:$G,MATCH(data!$A30,demand!$B:$B,0),MATCH(data!F$1,demand!$1:$1,0))</f>
        <v>1.215146484122962E-2</v>
      </c>
      <c r="G30">
        <f>INDEX(demand!$A:$G,MATCH(data!$A30,demand!$B:$B,0),MATCH(data!G$1,demand!$1:$1,0))</f>
        <v>2.231578304174078E-3</v>
      </c>
      <c r="H30">
        <v>0</v>
      </c>
      <c r="I30">
        <v>0</v>
      </c>
      <c r="J30">
        <v>1</v>
      </c>
    </row>
    <row r="31" spans="1:10">
      <c r="A31" t="str">
        <f>max_demand!B36</f>
        <v>GM0072</v>
      </c>
      <c r="B31">
        <f>INDEX(max_demand!$A:$G,MATCH(data!$A31,max_demand!$B:$B,0),MATCH(data!B$1,max_demand!$1:$1,0))</f>
        <v>7.5143256405590012E-2</v>
      </c>
      <c r="C31">
        <f>INDEX(max_demand!$A:$G,MATCH(data!$A31,max_demand!$B:$B,0),MATCH(data!C$1,max_demand!$1:$1,0))</f>
        <v>4.7885000416000786E-2</v>
      </c>
      <c r="D31">
        <f>INDEX(max_demand!$A:$G,MATCH(data!$A31,max_demand!$B:$B,0),MATCH(data!D$1,max_demand!$1:$1,0))</f>
        <v>9.5739752020623809E-3</v>
      </c>
      <c r="E31">
        <f>INDEX(demand!$A:$G,MATCH(data!$A31,demand!$B:$B,0),MATCH(data!E$1,demand!$1:$1,0))</f>
        <v>1.3416855002072361E-2</v>
      </c>
      <c r="F31">
        <f>INDEX(demand!$A:$G,MATCH(data!$A31,demand!$B:$B,0),MATCH(data!F$1,demand!$1:$1,0))</f>
        <v>3.4799610395655295E-2</v>
      </c>
      <c r="G31">
        <f>INDEX(demand!$A:$G,MATCH(data!$A31,demand!$B:$B,0),MATCH(data!G$1,demand!$1:$1,0))</f>
        <v>9.5739752020623809E-3</v>
      </c>
      <c r="H31">
        <v>0</v>
      </c>
      <c r="I31">
        <v>0</v>
      </c>
      <c r="J31">
        <v>1</v>
      </c>
    </row>
    <row r="32" spans="1:10">
      <c r="A32" t="str">
        <f>max_demand!B37</f>
        <v>GM0074</v>
      </c>
      <c r="B32">
        <f>INDEX(max_demand!$A:$G,MATCH(data!$A32,max_demand!$B:$B,0),MATCH(data!B$1,max_demand!$1:$1,0))</f>
        <v>0.50200930624471574</v>
      </c>
      <c r="C32">
        <f>INDEX(max_demand!$A:$G,MATCH(data!$A32,max_demand!$B:$B,0),MATCH(data!C$1,max_demand!$1:$1,0))</f>
        <v>0.23204633994292131</v>
      </c>
      <c r="D32">
        <f>INDEX(max_demand!$A:$G,MATCH(data!$A32,max_demand!$B:$B,0),MATCH(data!D$1,max_demand!$1:$1,0))</f>
        <v>3.0534285552103635E-2</v>
      </c>
      <c r="E32">
        <f>INDEX(demand!$A:$G,MATCH(data!$A32,demand!$B:$B,0),MATCH(data!E$1,demand!$1:$1,0))</f>
        <v>5.8063738128588178E-2</v>
      </c>
      <c r="F32">
        <f>INDEX(demand!$A:$G,MATCH(data!$A32,demand!$B:$B,0),MATCH(data!F$1,demand!$1:$1,0))</f>
        <v>0.18941228022974577</v>
      </c>
      <c r="G32">
        <f>INDEX(demand!$A:$G,MATCH(data!$A32,demand!$B:$B,0),MATCH(data!G$1,demand!$1:$1,0))</f>
        <v>3.0534285552103635E-2</v>
      </c>
      <c r="H32">
        <v>0</v>
      </c>
      <c r="I32">
        <v>0</v>
      </c>
      <c r="J32">
        <v>1</v>
      </c>
    </row>
    <row r="33" spans="1:10">
      <c r="A33" t="str">
        <f>max_demand!B38</f>
        <v>GM0079</v>
      </c>
      <c r="B33">
        <f>INDEX(max_demand!$A:$G,MATCH(data!$A33,max_demand!$B:$B,0),MATCH(data!B$1,max_demand!$1:$1,0))</f>
        <v>0.32826150128428072</v>
      </c>
      <c r="C33">
        <f>INDEX(max_demand!$A:$G,MATCH(data!$A33,max_demand!$B:$B,0),MATCH(data!C$1,max_demand!$1:$1,0))</f>
        <v>7.0253110857930026E-2</v>
      </c>
      <c r="D33">
        <f>INDEX(max_demand!$A:$G,MATCH(data!$A33,max_demand!$B:$B,0),MATCH(data!D$1,max_demand!$1:$1,0))</f>
        <v>7.7531093764131266E-3</v>
      </c>
      <c r="E33">
        <f>INDEX(demand!$A:$G,MATCH(data!$A33,demand!$B:$B,0),MATCH(data!E$1,demand!$1:$1,0))</f>
        <v>3.1418154044605566E-2</v>
      </c>
      <c r="F33">
        <f>INDEX(demand!$A:$G,MATCH(data!$A33,demand!$B:$B,0),MATCH(data!F$1,demand!$1:$1,0))</f>
        <v>4.8360662726659065E-2</v>
      </c>
      <c r="G33">
        <f>INDEX(demand!$A:$G,MATCH(data!$A33,demand!$B:$B,0),MATCH(data!G$1,demand!$1:$1,0))</f>
        <v>7.7531093764131266E-3</v>
      </c>
      <c r="H33">
        <v>0</v>
      </c>
      <c r="I33">
        <v>0</v>
      </c>
      <c r="J33">
        <v>1</v>
      </c>
    </row>
    <row r="34" spans="1:10">
      <c r="A34" t="str">
        <f>max_demand!B39</f>
        <v>GM0080</v>
      </c>
      <c r="B34">
        <f>INDEX(max_demand!$A:$G,MATCH(data!$A34,max_demand!$B:$B,0),MATCH(data!B$1,max_demand!$1:$1,0))</f>
        <v>0.78098563828074896</v>
      </c>
      <c r="C34">
        <f>INDEX(max_demand!$A:$G,MATCH(data!$A34,max_demand!$B:$B,0),MATCH(data!C$1,max_demand!$1:$1,0))</f>
        <v>0.38366373872107229</v>
      </c>
      <c r="D34">
        <f>INDEX(max_demand!$A:$G,MATCH(data!$A34,max_demand!$B:$B,0),MATCH(data!D$1,max_demand!$1:$1,0))</f>
        <v>7.4795238304371972E-2</v>
      </c>
      <c r="E34">
        <f>INDEX(demand!$A:$G,MATCH(data!$A34,demand!$B:$B,0),MATCH(data!E$1,demand!$1:$1,0))</f>
        <v>9.1472546546065792E-2</v>
      </c>
      <c r="F34">
        <f>INDEX(demand!$A:$G,MATCH(data!$A34,demand!$B:$B,0),MATCH(data!F$1,demand!$1:$1,0))</f>
        <v>0.3041689705634415</v>
      </c>
      <c r="G34">
        <f>INDEX(demand!$A:$G,MATCH(data!$A34,demand!$B:$B,0),MATCH(data!G$1,demand!$1:$1,0))</f>
        <v>7.4795238304371972E-2</v>
      </c>
      <c r="H34">
        <v>0</v>
      </c>
      <c r="I34">
        <v>0</v>
      </c>
      <c r="J34">
        <v>1</v>
      </c>
    </row>
    <row r="35" spans="1:10">
      <c r="A35" t="str">
        <f>max_demand!B40</f>
        <v>GM0085</v>
      </c>
      <c r="B35">
        <f>INDEX(max_demand!$A:$G,MATCH(data!$A35,max_demand!$B:$B,0),MATCH(data!B$1,max_demand!$1:$1,0))</f>
        <v>0.52422587147584954</v>
      </c>
      <c r="C35">
        <f>INDEX(max_demand!$A:$G,MATCH(data!$A35,max_demand!$B:$B,0),MATCH(data!C$1,max_demand!$1:$1,0))</f>
        <v>0.18875606735374259</v>
      </c>
      <c r="D35">
        <f>INDEX(max_demand!$A:$G,MATCH(data!$A35,max_demand!$B:$B,0),MATCH(data!D$1,max_demand!$1:$1,0))</f>
        <v>1.549102968187489E-2</v>
      </c>
      <c r="E35">
        <f>INDEX(demand!$A:$G,MATCH(data!$A35,demand!$B:$B,0),MATCH(data!E$1,demand!$1:$1,0))</f>
        <v>6.2411462739761794E-2</v>
      </c>
      <c r="F35">
        <f>INDEX(demand!$A:$G,MATCH(data!$A35,demand!$B:$B,0),MATCH(data!F$1,demand!$1:$1,0))</f>
        <v>0.14773358629395186</v>
      </c>
      <c r="G35">
        <f>INDEX(demand!$A:$G,MATCH(data!$A35,demand!$B:$B,0),MATCH(data!G$1,demand!$1:$1,0))</f>
        <v>1.549102968187489E-2</v>
      </c>
      <c r="H35">
        <v>0</v>
      </c>
      <c r="I35">
        <v>0</v>
      </c>
      <c r="J35">
        <v>1</v>
      </c>
    </row>
    <row r="36" spans="1:10">
      <c r="A36" t="str">
        <f>max_demand!B41</f>
        <v>GM0086</v>
      </c>
      <c r="B36">
        <f>INDEX(max_demand!$A:$G,MATCH(data!$A36,max_demand!$B:$B,0),MATCH(data!B$1,max_demand!$1:$1,0))</f>
        <v>0.44687583208683429</v>
      </c>
      <c r="C36">
        <f>INDEX(max_demand!$A:$G,MATCH(data!$A36,max_demand!$B:$B,0),MATCH(data!C$1,max_demand!$1:$1,0))</f>
        <v>0.16158738797090733</v>
      </c>
      <c r="D36">
        <f>INDEX(max_demand!$A:$G,MATCH(data!$A36,max_demand!$B:$B,0),MATCH(data!D$1,max_demand!$1:$1,0))</f>
        <v>1.805859023549309E-2</v>
      </c>
      <c r="E36">
        <f>INDEX(demand!$A:$G,MATCH(data!$A36,demand!$B:$B,0),MATCH(data!E$1,demand!$1:$1,0))</f>
        <v>5.4849744621920271E-2</v>
      </c>
      <c r="F36">
        <f>INDEX(demand!$A:$G,MATCH(data!$A36,demand!$B:$B,0),MATCH(data!F$1,demand!$1:$1,0))</f>
        <v>0.12215849908650728</v>
      </c>
      <c r="G36">
        <f>INDEX(demand!$A:$G,MATCH(data!$A36,demand!$B:$B,0),MATCH(data!G$1,demand!$1:$1,0))</f>
        <v>1.805859023549309E-2</v>
      </c>
      <c r="H36">
        <v>0</v>
      </c>
      <c r="I36">
        <v>0</v>
      </c>
      <c r="J36">
        <v>1</v>
      </c>
    </row>
    <row r="37" spans="1:10">
      <c r="A37" t="str">
        <f>max_demand!B42</f>
        <v>GM0088</v>
      </c>
      <c r="B37">
        <f>INDEX(max_demand!$A:$G,MATCH(data!$A37,max_demand!$B:$B,0),MATCH(data!B$1,max_demand!$1:$1,0))</f>
        <v>0.11706907452775928</v>
      </c>
      <c r="C37">
        <f>INDEX(max_demand!$A:$G,MATCH(data!$A37,max_demand!$B:$B,0),MATCH(data!C$1,max_demand!$1:$1,0))</f>
        <v>5.9066152562261762E-3</v>
      </c>
      <c r="D37">
        <f>INDEX(max_demand!$A:$G,MATCH(data!$A37,max_demand!$B:$B,0),MATCH(data!D$1,max_demand!$1:$1,0))</f>
        <v>5.6867881641898643E-4</v>
      </c>
      <c r="E37">
        <f>INDEX(demand!$A:$G,MATCH(data!$A37,demand!$B:$B,0),MATCH(data!E$1,demand!$1:$1,0))</f>
        <v>2.0773711239747221E-3</v>
      </c>
      <c r="F37">
        <f>INDEX(demand!$A:$G,MATCH(data!$A37,demand!$B:$B,0),MATCH(data!F$1,demand!$1:$1,0))</f>
        <v>4.0675649026979495E-3</v>
      </c>
      <c r="G37">
        <f>INDEX(demand!$A:$G,MATCH(data!$A37,demand!$B:$B,0),MATCH(data!G$1,demand!$1:$1,0))</f>
        <v>5.6867881641898643E-4</v>
      </c>
      <c r="H37">
        <v>0</v>
      </c>
      <c r="I37">
        <v>0</v>
      </c>
      <c r="J37">
        <v>1</v>
      </c>
    </row>
    <row r="38" spans="1:10">
      <c r="A38" t="str">
        <f>max_demand!B43</f>
        <v>GM0090</v>
      </c>
      <c r="B38">
        <f>INDEX(max_demand!$A:$G,MATCH(data!$A38,max_demand!$B:$B,0),MATCH(data!B$1,max_demand!$1:$1,0))</f>
        <v>0.36794087093861211</v>
      </c>
      <c r="C38">
        <f>INDEX(max_demand!$A:$G,MATCH(data!$A38,max_demand!$B:$B,0),MATCH(data!C$1,max_demand!$1:$1,0))</f>
        <v>0.1920537376344128</v>
      </c>
      <c r="D38">
        <f>INDEX(max_demand!$A:$G,MATCH(data!$A38,max_demand!$B:$B,0),MATCH(data!D$1,max_demand!$1:$1,0))</f>
        <v>3.3985850035091095E-2</v>
      </c>
      <c r="E38">
        <f>INDEX(demand!$A:$G,MATCH(data!$A38,demand!$B:$B,0),MATCH(data!E$1,demand!$1:$1,0))</f>
        <v>4.0134354952777118E-2</v>
      </c>
      <c r="F38">
        <f>INDEX(demand!$A:$G,MATCH(data!$A38,demand!$B:$B,0),MATCH(data!F$1,demand!$1:$1,0))</f>
        <v>0.15486350395239323</v>
      </c>
      <c r="G38">
        <f>INDEX(demand!$A:$G,MATCH(data!$A38,demand!$B:$B,0),MATCH(data!G$1,demand!$1:$1,0))</f>
        <v>3.3985850035091095E-2</v>
      </c>
      <c r="H38">
        <v>0</v>
      </c>
      <c r="I38">
        <v>0</v>
      </c>
      <c r="J38">
        <v>1</v>
      </c>
    </row>
    <row r="39" spans="1:10">
      <c r="A39" t="str">
        <f>max_demand!B44</f>
        <v>GM0093</v>
      </c>
      <c r="B39">
        <f>INDEX(max_demand!$A:$G,MATCH(data!$A39,max_demand!$B:$B,0),MATCH(data!B$1,max_demand!$1:$1,0))</f>
        <v>0.19397981026432343</v>
      </c>
      <c r="C39">
        <f>INDEX(max_demand!$A:$G,MATCH(data!$A39,max_demand!$B:$B,0),MATCH(data!C$1,max_demand!$1:$1,0))</f>
        <v>2.3914376437765249E-2</v>
      </c>
      <c r="D39">
        <f>INDEX(max_demand!$A:$G,MATCH(data!$A39,max_demand!$B:$B,0),MATCH(data!D$1,max_demand!$1:$1,0))</f>
        <v>2.9709822780863713E-3</v>
      </c>
      <c r="E39">
        <f>INDEX(demand!$A:$G,MATCH(data!$A39,demand!$B:$B,0),MATCH(data!E$1,demand!$1:$1,0))</f>
        <v>3.8663493067935747E-3</v>
      </c>
      <c r="F39">
        <f>INDEX(demand!$A:$G,MATCH(data!$A39,demand!$B:$B,0),MATCH(data!F$1,demand!$1:$1,0))</f>
        <v>1.6540029004153203E-2</v>
      </c>
      <c r="G39">
        <f>INDEX(demand!$A:$G,MATCH(data!$A39,demand!$B:$B,0),MATCH(data!G$1,demand!$1:$1,0))</f>
        <v>2.9709822780863713E-3</v>
      </c>
      <c r="H39">
        <v>0</v>
      </c>
      <c r="I39">
        <v>0</v>
      </c>
      <c r="J39">
        <v>1</v>
      </c>
    </row>
    <row r="40" spans="1:10">
      <c r="A40" t="str">
        <f>max_demand!B45</f>
        <v>GM0096</v>
      </c>
      <c r="B40">
        <f>INDEX(max_demand!$A:$G,MATCH(data!$A40,max_demand!$B:$B,0),MATCH(data!B$1,max_demand!$1:$1,0))</f>
        <v>2.3221151128819988E-2</v>
      </c>
      <c r="C40">
        <f>INDEX(max_demand!$A:$G,MATCH(data!$A40,max_demand!$B:$B,0),MATCH(data!C$1,max_demand!$1:$1,0))</f>
        <v>6.8474270500505545E-3</v>
      </c>
      <c r="D40">
        <f>INDEX(max_demand!$A:$G,MATCH(data!$A40,max_demand!$B:$B,0),MATCH(data!D$1,max_demand!$1:$1,0))</f>
        <v>6.9140650970598997E-4</v>
      </c>
      <c r="E40">
        <f>INDEX(demand!$A:$G,MATCH(data!$A40,demand!$B:$B,0),MATCH(data!E$1,demand!$1:$1,0))</f>
        <v>6.6149267962894033E-4</v>
      </c>
      <c r="F40">
        <f>INDEX(demand!$A:$G,MATCH(data!$A40,demand!$B:$B,0),MATCH(data!F$1,demand!$1:$1,0))</f>
        <v>4.3197728856981619E-3</v>
      </c>
      <c r="G40">
        <f>INDEX(demand!$A:$G,MATCH(data!$A40,demand!$B:$B,0),MATCH(data!G$1,demand!$1:$1,0))</f>
        <v>6.9140650970598997E-4</v>
      </c>
      <c r="H40">
        <v>0</v>
      </c>
      <c r="I40">
        <v>0</v>
      </c>
      <c r="J40">
        <v>1</v>
      </c>
    </row>
    <row r="41" spans="1:10">
      <c r="A41" t="str">
        <f>max_demand!B46</f>
        <v>GM0098</v>
      </c>
      <c r="B41">
        <f>INDEX(max_demand!$A:$G,MATCH(data!$A41,max_demand!$B:$B,0),MATCH(data!B$1,max_demand!$1:$1,0))</f>
        <v>0.64477989743971154</v>
      </c>
      <c r="C41">
        <f>INDEX(max_demand!$A:$G,MATCH(data!$A41,max_demand!$B:$B,0),MATCH(data!C$1,max_demand!$1:$1,0))</f>
        <v>0.16617119042772244</v>
      </c>
      <c r="D41">
        <f>INDEX(max_demand!$A:$G,MATCH(data!$A41,max_demand!$B:$B,0),MATCH(data!D$1,max_demand!$1:$1,0))</f>
        <v>1.5699423735327574E-2</v>
      </c>
      <c r="E41">
        <f>INDEX(demand!$A:$G,MATCH(data!$A41,demand!$B:$B,0),MATCH(data!E$1,demand!$1:$1,0))</f>
        <v>6.3064425233600341E-2</v>
      </c>
      <c r="F41">
        <f>INDEX(demand!$A:$G,MATCH(data!$A41,demand!$B:$B,0),MATCH(data!F$1,demand!$1:$1,0))</f>
        <v>0.1322791066837147</v>
      </c>
      <c r="G41">
        <f>INDEX(demand!$A:$G,MATCH(data!$A41,demand!$B:$B,0),MATCH(data!G$1,demand!$1:$1,0))</f>
        <v>1.5699423735327574E-2</v>
      </c>
      <c r="H41">
        <v>0</v>
      </c>
      <c r="I41">
        <v>0</v>
      </c>
      <c r="J41">
        <v>1</v>
      </c>
    </row>
    <row r="42" spans="1:10">
      <c r="A42" t="str">
        <f>max_demand!B47</f>
        <v>GM0106</v>
      </c>
      <c r="B42">
        <f>INDEX(max_demand!$A:$G,MATCH(data!$A42,max_demand!$B:$B,0),MATCH(data!B$1,max_demand!$1:$1,0))</f>
        <v>0.17628846503976092</v>
      </c>
      <c r="C42">
        <f>INDEX(max_demand!$A:$G,MATCH(data!$A42,max_demand!$B:$B,0),MATCH(data!C$1,max_demand!$1:$1,0))</f>
        <v>0.20338575694574926</v>
      </c>
      <c r="D42">
        <f>INDEX(max_demand!$A:$G,MATCH(data!$A42,max_demand!$B:$B,0),MATCH(data!D$1,max_demand!$1:$1,0))</f>
        <v>4.1291793162696128E-2</v>
      </c>
      <c r="E42">
        <f>INDEX(demand!$A:$G,MATCH(data!$A42,demand!$B:$B,0),MATCH(data!E$1,demand!$1:$1,0))</f>
        <v>3.6399377550471339E-2</v>
      </c>
      <c r="F42">
        <f>INDEX(demand!$A:$G,MATCH(data!$A42,demand!$B:$B,0),MATCH(data!F$1,demand!$1:$1,0))</f>
        <v>0.15698955794604319</v>
      </c>
      <c r="G42">
        <f>INDEX(demand!$A:$G,MATCH(data!$A42,demand!$B:$B,0),MATCH(data!G$1,demand!$1:$1,0))</f>
        <v>4.1291793162696128E-2</v>
      </c>
      <c r="H42">
        <v>0</v>
      </c>
      <c r="I42">
        <v>0</v>
      </c>
      <c r="J42">
        <v>1</v>
      </c>
    </row>
    <row r="43" spans="1:10">
      <c r="A43" t="str">
        <f>max_demand!B48</f>
        <v>GM0109</v>
      </c>
      <c r="B43">
        <f>INDEX(max_demand!$A:$G,MATCH(data!$A43,max_demand!$B:$B,0),MATCH(data!B$1,max_demand!$1:$1,0))</f>
        <v>0.55411024072444282</v>
      </c>
      <c r="C43">
        <f>INDEX(max_demand!$A:$G,MATCH(data!$A43,max_demand!$B:$B,0),MATCH(data!C$1,max_demand!$1:$1,0))</f>
        <v>0.2128469055876599</v>
      </c>
      <c r="D43">
        <f>INDEX(max_demand!$A:$G,MATCH(data!$A43,max_demand!$B:$B,0),MATCH(data!D$1,max_demand!$1:$1,0))</f>
        <v>2.1558152182686852E-2</v>
      </c>
      <c r="E43">
        <f>INDEX(demand!$A:$G,MATCH(data!$A43,demand!$B:$B,0),MATCH(data!E$1,demand!$1:$1,0))</f>
        <v>9.87221657504192E-2</v>
      </c>
      <c r="F43">
        <f>INDEX(demand!$A:$G,MATCH(data!$A43,demand!$B:$B,0),MATCH(data!F$1,demand!$1:$1,0))</f>
        <v>0.14554183159042211</v>
      </c>
      <c r="G43">
        <f>INDEX(demand!$A:$G,MATCH(data!$A43,demand!$B:$B,0),MATCH(data!G$1,demand!$1:$1,0))</f>
        <v>2.1558152182686852E-2</v>
      </c>
      <c r="H43">
        <v>0</v>
      </c>
      <c r="I43">
        <v>0</v>
      </c>
      <c r="J43">
        <v>1</v>
      </c>
    </row>
    <row r="44" spans="1:10">
      <c r="A44" t="str">
        <f>max_demand!B49</f>
        <v>GM0114</v>
      </c>
      <c r="B44">
        <f>INDEX(max_demand!$A:$G,MATCH(data!$A44,max_demand!$B:$B,0),MATCH(data!B$1,max_demand!$1:$1,0))</f>
        <v>0.70669016942804463</v>
      </c>
      <c r="C44">
        <f>INDEX(max_demand!$A:$G,MATCH(data!$A44,max_demand!$B:$B,0),MATCH(data!C$1,max_demand!$1:$1,0))</f>
        <v>0.44355532925128666</v>
      </c>
      <c r="D44">
        <f>INDEX(max_demand!$A:$G,MATCH(data!$A44,max_demand!$B:$B,0),MATCH(data!D$1,max_demand!$1:$1,0))</f>
        <v>6.5077878272528741E-2</v>
      </c>
      <c r="E44">
        <f>INDEX(demand!$A:$G,MATCH(data!$A44,demand!$B:$B,0),MATCH(data!E$1,demand!$1:$1,0))</f>
        <v>0.14559021066193517</v>
      </c>
      <c r="F44">
        <f>INDEX(demand!$A:$G,MATCH(data!$A44,demand!$B:$B,0),MATCH(data!F$1,demand!$1:$1,0))</f>
        <v>0.316211460697368</v>
      </c>
      <c r="G44">
        <f>INDEX(demand!$A:$G,MATCH(data!$A44,demand!$B:$B,0),MATCH(data!G$1,demand!$1:$1,0))</f>
        <v>6.5077878272528741E-2</v>
      </c>
      <c r="H44">
        <v>0</v>
      </c>
      <c r="I44">
        <v>0</v>
      </c>
      <c r="J44">
        <v>1</v>
      </c>
    </row>
    <row r="45" spans="1:10">
      <c r="A45" t="str">
        <f>max_demand!B50</f>
        <v>GM0118</v>
      </c>
      <c r="B45">
        <f>INDEX(max_demand!$A:$G,MATCH(data!$A45,max_demand!$B:$B,0),MATCH(data!B$1,max_demand!$1:$1,0))</f>
        <v>0.26978370044004157</v>
      </c>
      <c r="C45">
        <f>INDEX(max_demand!$A:$G,MATCH(data!$A45,max_demand!$B:$B,0),MATCH(data!C$1,max_demand!$1:$1,0))</f>
        <v>0.19755345046049061</v>
      </c>
      <c r="D45">
        <f>INDEX(max_demand!$A:$G,MATCH(data!$A45,max_demand!$B:$B,0),MATCH(data!D$1,max_demand!$1:$1,0))</f>
        <v>3.3818162691788056E-2</v>
      </c>
      <c r="E45">
        <f>INDEX(demand!$A:$G,MATCH(data!$A45,demand!$B:$B,0),MATCH(data!E$1,demand!$1:$1,0))</f>
        <v>4.6459740132323499E-2</v>
      </c>
      <c r="F45">
        <f>INDEX(demand!$A:$G,MATCH(data!$A45,demand!$B:$B,0),MATCH(data!F$1,demand!$1:$1,0))</f>
        <v>0.15329395552584615</v>
      </c>
      <c r="G45">
        <f>INDEX(demand!$A:$G,MATCH(data!$A45,demand!$B:$B,0),MATCH(data!G$1,demand!$1:$1,0))</f>
        <v>3.3818162691788056E-2</v>
      </c>
      <c r="H45">
        <v>0</v>
      </c>
      <c r="I45">
        <v>0</v>
      </c>
      <c r="J45">
        <v>1</v>
      </c>
    </row>
    <row r="46" spans="1:10">
      <c r="A46" t="str">
        <f>max_demand!B51</f>
        <v>GM0119</v>
      </c>
      <c r="B46">
        <f>INDEX(max_demand!$A:$G,MATCH(data!$A46,max_demand!$B:$B,0),MATCH(data!B$1,max_demand!$1:$1,0))</f>
        <v>0.14843929730484329</v>
      </c>
      <c r="C46">
        <f>INDEX(max_demand!$A:$G,MATCH(data!$A46,max_demand!$B:$B,0),MATCH(data!C$1,max_demand!$1:$1,0))</f>
        <v>0.1025606432314594</v>
      </c>
      <c r="D46">
        <f>INDEX(max_demand!$A:$G,MATCH(data!$A46,max_demand!$B:$B,0),MATCH(data!D$1,max_demand!$1:$1,0))</f>
        <v>2.0392239096460322E-2</v>
      </c>
      <c r="E46">
        <f>INDEX(demand!$A:$G,MATCH(data!$A46,demand!$B:$B,0),MATCH(data!E$1,demand!$1:$1,0))</f>
        <v>2.4939834087078797E-2</v>
      </c>
      <c r="F46">
        <f>INDEX(demand!$A:$G,MATCH(data!$A46,demand!$B:$B,0),MATCH(data!F$1,demand!$1:$1,0))</f>
        <v>8.0880526698272309E-2</v>
      </c>
      <c r="G46">
        <f>INDEX(demand!$A:$G,MATCH(data!$A46,demand!$B:$B,0),MATCH(data!G$1,demand!$1:$1,0))</f>
        <v>2.0392239096460322E-2</v>
      </c>
      <c r="H46">
        <v>0</v>
      </c>
      <c r="I46">
        <v>0</v>
      </c>
      <c r="J46">
        <v>1</v>
      </c>
    </row>
    <row r="47" spans="1:10">
      <c r="A47" t="str">
        <f>max_demand!B52</f>
        <v>GM0141</v>
      </c>
      <c r="B47">
        <f>INDEX(max_demand!$A:$G,MATCH(data!$A47,max_demand!$B:$B,0),MATCH(data!B$1,max_demand!$1:$1,0))</f>
        <v>0.2185921508513822</v>
      </c>
      <c r="C47">
        <f>INDEX(max_demand!$A:$G,MATCH(data!$A47,max_demand!$B:$B,0),MATCH(data!C$1,max_demand!$1:$1,0))</f>
        <v>0.22426839019032715</v>
      </c>
      <c r="D47">
        <f>INDEX(max_demand!$A:$G,MATCH(data!$A47,max_demand!$B:$B,0),MATCH(data!D$1,max_demand!$1:$1,0))</f>
        <v>4.4260345189430277E-2</v>
      </c>
      <c r="E47">
        <f>INDEX(demand!$A:$G,MATCH(data!$A47,demand!$B:$B,0),MATCH(data!E$1,demand!$1:$1,0))</f>
        <v>3.989084616943734E-2</v>
      </c>
      <c r="F47">
        <f>INDEX(demand!$A:$G,MATCH(data!$A47,demand!$B:$B,0),MATCH(data!F$1,demand!$1:$1,0))</f>
        <v>0.17959128233634261</v>
      </c>
      <c r="G47">
        <f>INDEX(demand!$A:$G,MATCH(data!$A47,demand!$B:$B,0),MATCH(data!G$1,demand!$1:$1,0))</f>
        <v>4.4260345189430277E-2</v>
      </c>
      <c r="H47">
        <v>0</v>
      </c>
      <c r="I47">
        <v>0</v>
      </c>
      <c r="J47">
        <v>1</v>
      </c>
    </row>
    <row r="48" spans="1:10">
      <c r="A48" t="str">
        <f>max_demand!B53</f>
        <v>GM0147</v>
      </c>
      <c r="B48">
        <f>INDEX(max_demand!$A:$G,MATCH(data!$A48,max_demand!$B:$B,0),MATCH(data!B$1,max_demand!$1:$1,0))</f>
        <v>6.8191568271452146E-2</v>
      </c>
      <c r="C48">
        <f>INDEX(max_demand!$A:$G,MATCH(data!$A48,max_demand!$B:$B,0),MATCH(data!C$1,max_demand!$1:$1,0))</f>
        <v>6.6748009569449984E-2</v>
      </c>
      <c r="D48">
        <f>INDEX(max_demand!$A:$G,MATCH(data!$A48,max_demand!$B:$B,0),MATCH(data!D$1,max_demand!$1:$1,0))</f>
        <v>1.4101533471244312E-2</v>
      </c>
      <c r="E48">
        <f>INDEX(demand!$A:$G,MATCH(data!$A48,demand!$B:$B,0),MATCH(data!E$1,demand!$1:$1,0))</f>
        <v>1.4088496267618676E-2</v>
      </c>
      <c r="F48">
        <f>INDEX(demand!$A:$G,MATCH(data!$A48,demand!$B:$B,0),MATCH(data!F$1,demand!$1:$1,0))</f>
        <v>5.2356803433019655E-2</v>
      </c>
      <c r="G48">
        <f>INDEX(demand!$A:$G,MATCH(data!$A48,demand!$B:$B,0),MATCH(data!G$1,demand!$1:$1,0))</f>
        <v>1.4101533471244312E-2</v>
      </c>
      <c r="H48">
        <v>0</v>
      </c>
      <c r="I48">
        <v>0</v>
      </c>
      <c r="J48">
        <v>1</v>
      </c>
    </row>
    <row r="49" spans="1:10">
      <c r="A49" t="str">
        <f>max_demand!B54</f>
        <v>GM0148</v>
      </c>
      <c r="B49">
        <f>INDEX(max_demand!$A:$G,MATCH(data!$A49,max_demand!$B:$B,0),MATCH(data!B$1,max_demand!$1:$1,0))</f>
        <v>0.38179539417227154</v>
      </c>
      <c r="C49">
        <f>INDEX(max_demand!$A:$G,MATCH(data!$A49,max_demand!$B:$B,0),MATCH(data!C$1,max_demand!$1:$1,0))</f>
        <v>0.17992709259076112</v>
      </c>
      <c r="D49">
        <f>INDEX(max_demand!$A:$G,MATCH(data!$A49,max_demand!$B:$B,0),MATCH(data!D$1,max_demand!$1:$1,0))</f>
        <v>1.7314933321714417E-2</v>
      </c>
      <c r="E49">
        <f>INDEX(demand!$A:$G,MATCH(data!$A49,demand!$B:$B,0),MATCH(data!E$1,demand!$1:$1,0))</f>
        <v>5.5587655519239783E-2</v>
      </c>
      <c r="F49">
        <f>INDEX(demand!$A:$G,MATCH(data!$A49,demand!$B:$B,0),MATCH(data!F$1,demand!$1:$1,0))</f>
        <v>0.1451225217189594</v>
      </c>
      <c r="G49">
        <f>INDEX(demand!$A:$G,MATCH(data!$A49,demand!$B:$B,0),MATCH(data!G$1,demand!$1:$1,0))</f>
        <v>1.7314933321714417E-2</v>
      </c>
      <c r="H49">
        <v>0</v>
      </c>
      <c r="I49">
        <v>0</v>
      </c>
      <c r="J49">
        <v>1</v>
      </c>
    </row>
    <row r="50" spans="1:10">
      <c r="A50" t="str">
        <f>max_demand!B55</f>
        <v>GM0150</v>
      </c>
      <c r="B50">
        <f>INDEX(max_demand!$A:$G,MATCH(data!$A50,max_demand!$B:$B,0),MATCH(data!B$1,max_demand!$1:$1,0))</f>
        <v>0.39008031540187843</v>
      </c>
      <c r="C50">
        <f>INDEX(max_demand!$A:$G,MATCH(data!$A50,max_demand!$B:$B,0),MATCH(data!C$1,max_demand!$1:$1,0))</f>
        <v>0.34777051871264475</v>
      </c>
      <c r="D50">
        <f>INDEX(max_demand!$A:$G,MATCH(data!$A50,max_demand!$B:$B,0),MATCH(data!D$1,max_demand!$1:$1,0))</f>
        <v>6.0730158603410925E-2</v>
      </c>
      <c r="E50">
        <f>INDEX(demand!$A:$G,MATCH(data!$A50,demand!$B:$B,0),MATCH(data!E$1,demand!$1:$1,0))</f>
        <v>6.8029620153752413E-2</v>
      </c>
      <c r="F50">
        <f>INDEX(demand!$A:$G,MATCH(data!$A50,demand!$B:$B,0),MATCH(data!F$1,demand!$1:$1,0))</f>
        <v>0.27964175143800307</v>
      </c>
      <c r="G50">
        <f>INDEX(demand!$A:$G,MATCH(data!$A50,demand!$B:$B,0),MATCH(data!G$1,demand!$1:$1,0))</f>
        <v>6.0730158603410925E-2</v>
      </c>
      <c r="H50">
        <v>0</v>
      </c>
      <c r="I50">
        <v>0</v>
      </c>
      <c r="J50">
        <v>1</v>
      </c>
    </row>
    <row r="51" spans="1:10">
      <c r="A51" t="str">
        <f>max_demand!B56</f>
        <v>GM0153</v>
      </c>
      <c r="B51">
        <f>INDEX(max_demand!$A:$G,MATCH(data!$A51,max_demand!$B:$B,0),MATCH(data!B$1,max_demand!$1:$1,0))</f>
        <v>0.37464382532054735</v>
      </c>
      <c r="C51">
        <f>INDEX(max_demand!$A:$G,MATCH(data!$A51,max_demand!$B:$B,0),MATCH(data!C$1,max_demand!$1:$1,0))</f>
        <v>0.46145506070278614</v>
      </c>
      <c r="D51">
        <f>INDEX(max_demand!$A:$G,MATCH(data!$A51,max_demand!$B:$B,0),MATCH(data!D$1,max_demand!$1:$1,0))</f>
        <v>9.6593985370928392E-2</v>
      </c>
      <c r="E51">
        <f>INDEX(demand!$A:$G,MATCH(data!$A51,demand!$B:$B,0),MATCH(data!E$1,demand!$1:$1,0))</f>
        <v>7.5106576126031527E-2</v>
      </c>
      <c r="F51">
        <f>INDEX(demand!$A:$G,MATCH(data!$A51,demand!$B:$B,0),MATCH(data!F$1,demand!$1:$1,0))</f>
        <v>0.36406490980031264</v>
      </c>
      <c r="G51">
        <f>INDEX(demand!$A:$G,MATCH(data!$A51,demand!$B:$B,0),MATCH(data!G$1,demand!$1:$1,0))</f>
        <v>9.6593985370928392E-2</v>
      </c>
      <c r="H51">
        <v>0</v>
      </c>
      <c r="I51">
        <v>0</v>
      </c>
      <c r="J51">
        <v>1</v>
      </c>
    </row>
    <row r="52" spans="1:10">
      <c r="A52" t="str">
        <f>max_demand!B57</f>
        <v>GM0158</v>
      </c>
      <c r="B52">
        <f>INDEX(max_demand!$A:$G,MATCH(data!$A52,max_demand!$B:$B,0),MATCH(data!B$1,max_demand!$1:$1,0))</f>
        <v>0.2577566561167472</v>
      </c>
      <c r="C52">
        <f>INDEX(max_demand!$A:$G,MATCH(data!$A52,max_demand!$B:$B,0),MATCH(data!C$1,max_demand!$1:$1,0))</f>
        <v>0.10837059342506045</v>
      </c>
      <c r="D52">
        <f>INDEX(max_demand!$A:$G,MATCH(data!$A52,max_demand!$B:$B,0),MATCH(data!D$1,max_demand!$1:$1,0))</f>
        <v>1.4749803019448435E-2</v>
      </c>
      <c r="E52">
        <f>INDEX(demand!$A:$G,MATCH(data!$A52,demand!$B:$B,0),MATCH(data!E$1,demand!$1:$1,0))</f>
        <v>3.5791951012607189E-2</v>
      </c>
      <c r="F52">
        <f>INDEX(demand!$A:$G,MATCH(data!$A52,demand!$B:$B,0),MATCH(data!F$1,demand!$1:$1,0))</f>
        <v>8.1706484597880491E-2</v>
      </c>
      <c r="G52">
        <f>INDEX(demand!$A:$G,MATCH(data!$A52,demand!$B:$B,0),MATCH(data!G$1,demand!$1:$1,0))</f>
        <v>1.4749803019448435E-2</v>
      </c>
      <c r="H52">
        <v>0</v>
      </c>
      <c r="I52">
        <v>0</v>
      </c>
      <c r="J52">
        <v>1</v>
      </c>
    </row>
    <row r="53" spans="1:10">
      <c r="A53" t="str">
        <f>max_demand!B58</f>
        <v>GM0160</v>
      </c>
      <c r="B53">
        <f>INDEX(max_demand!$A:$G,MATCH(data!$A53,max_demand!$B:$B,0),MATCH(data!B$1,max_demand!$1:$1,0))</f>
        <v>0.69103142440213761</v>
      </c>
      <c r="C53">
        <f>INDEX(max_demand!$A:$G,MATCH(data!$A53,max_demand!$B:$B,0),MATCH(data!C$1,max_demand!$1:$1,0))</f>
        <v>0.41243193123973632</v>
      </c>
      <c r="D53">
        <f>INDEX(max_demand!$A:$G,MATCH(data!$A53,max_demand!$B:$B,0),MATCH(data!D$1,max_demand!$1:$1,0))</f>
        <v>3.6802511352311627E-2</v>
      </c>
      <c r="E53">
        <f>INDEX(demand!$A:$G,MATCH(data!$A53,demand!$B:$B,0),MATCH(data!E$1,demand!$1:$1,0))</f>
        <v>0.12576632374088165</v>
      </c>
      <c r="F53">
        <f>INDEX(demand!$A:$G,MATCH(data!$A53,demand!$B:$B,0),MATCH(data!F$1,demand!$1:$1,0))</f>
        <v>0.33434968499707252</v>
      </c>
      <c r="G53">
        <f>INDEX(demand!$A:$G,MATCH(data!$A53,demand!$B:$B,0),MATCH(data!G$1,demand!$1:$1,0))</f>
        <v>3.6802511352311627E-2</v>
      </c>
      <c r="H53">
        <v>0</v>
      </c>
      <c r="I53">
        <v>0</v>
      </c>
      <c r="J53">
        <v>1</v>
      </c>
    </row>
    <row r="54" spans="1:10">
      <c r="A54" t="str">
        <f>max_demand!B59</f>
        <v>GM0163</v>
      </c>
      <c r="B54">
        <f>INDEX(max_demand!$A:$G,MATCH(data!$A54,max_demand!$B:$B,0),MATCH(data!B$1,max_demand!$1:$1,0))</f>
        <v>0.30083778731791644</v>
      </c>
      <c r="C54">
        <f>INDEX(max_demand!$A:$G,MATCH(data!$A54,max_demand!$B:$B,0),MATCH(data!C$1,max_demand!$1:$1,0))</f>
        <v>0.17883577388523525</v>
      </c>
      <c r="D54">
        <f>INDEX(max_demand!$A:$G,MATCH(data!$A54,max_demand!$B:$B,0),MATCH(data!D$1,max_demand!$1:$1,0))</f>
        <v>2.1755610105054557E-2</v>
      </c>
      <c r="E54">
        <f>INDEX(demand!$A:$G,MATCH(data!$A54,demand!$B:$B,0),MATCH(data!E$1,demand!$1:$1,0))</f>
        <v>4.4512499848156528E-2</v>
      </c>
      <c r="F54">
        <f>INDEX(demand!$A:$G,MATCH(data!$A54,demand!$B:$B,0),MATCH(data!F$1,demand!$1:$1,0))</f>
        <v>0.14082085259770055</v>
      </c>
      <c r="G54">
        <f>INDEX(demand!$A:$G,MATCH(data!$A54,demand!$B:$B,0),MATCH(data!G$1,demand!$1:$1,0))</f>
        <v>2.1755610105054557E-2</v>
      </c>
      <c r="H54">
        <v>0</v>
      </c>
      <c r="I54">
        <v>0</v>
      </c>
      <c r="J54">
        <v>1</v>
      </c>
    </row>
    <row r="55" spans="1:10">
      <c r="A55" t="str">
        <f>max_demand!B60</f>
        <v>GM0164</v>
      </c>
      <c r="B55">
        <f>INDEX(max_demand!$A:$G,MATCH(data!$A55,max_demand!$B:$B,0),MATCH(data!B$1,max_demand!$1:$1,0))</f>
        <v>0.17855317728409237</v>
      </c>
      <c r="C55">
        <f>INDEX(max_demand!$A:$G,MATCH(data!$A55,max_demand!$B:$B,0),MATCH(data!C$1,max_demand!$1:$1,0))</f>
        <v>0.21971202302478593</v>
      </c>
      <c r="D55">
        <f>INDEX(max_demand!$A:$G,MATCH(data!$A55,max_demand!$B:$B,0),MATCH(data!D$1,max_demand!$1:$1,0))</f>
        <v>4.9019992462749018E-2</v>
      </c>
      <c r="E55">
        <f>INDEX(demand!$A:$G,MATCH(data!$A55,demand!$B:$B,0),MATCH(data!E$1,demand!$1:$1,0))</f>
        <v>3.763600136789811E-2</v>
      </c>
      <c r="F55">
        <f>INDEX(demand!$A:$G,MATCH(data!$A55,demand!$B:$B,0),MATCH(data!F$1,demand!$1:$1,0))</f>
        <v>0.17262663324636493</v>
      </c>
      <c r="G55">
        <f>INDEX(demand!$A:$G,MATCH(data!$A55,demand!$B:$B,0),MATCH(data!G$1,demand!$1:$1,0))</f>
        <v>4.9019992462749018E-2</v>
      </c>
      <c r="H55">
        <v>0</v>
      </c>
      <c r="I55">
        <v>0</v>
      </c>
      <c r="J55">
        <v>1</v>
      </c>
    </row>
    <row r="56" spans="1:10">
      <c r="A56" t="str">
        <f>max_demand!B61</f>
        <v>GM0166</v>
      </c>
      <c r="B56">
        <f>INDEX(max_demand!$A:$G,MATCH(data!$A56,max_demand!$B:$B,0),MATCH(data!B$1,max_demand!$1:$1,0))</f>
        <v>0.41951792287432499</v>
      </c>
      <c r="C56">
        <f>INDEX(max_demand!$A:$G,MATCH(data!$A56,max_demand!$B:$B,0),MATCH(data!C$1,max_demand!$1:$1,0))</f>
        <v>0.18794938778110787</v>
      </c>
      <c r="D56">
        <f>INDEX(max_demand!$A:$G,MATCH(data!$A56,max_demand!$B:$B,0),MATCH(data!D$1,max_demand!$1:$1,0))</f>
        <v>3.2674121867731484E-2</v>
      </c>
      <c r="E56">
        <f>INDEX(demand!$A:$G,MATCH(data!$A56,demand!$B:$B,0),MATCH(data!E$1,demand!$1:$1,0))</f>
        <v>5.0657840984838137E-2</v>
      </c>
      <c r="F56">
        <f>INDEX(demand!$A:$G,MATCH(data!$A56,demand!$B:$B,0),MATCH(data!F$1,demand!$1:$1,0))</f>
        <v>0.14956367922296723</v>
      </c>
      <c r="G56">
        <f>INDEX(demand!$A:$G,MATCH(data!$A56,demand!$B:$B,0),MATCH(data!G$1,demand!$1:$1,0))</f>
        <v>3.2674121867731484E-2</v>
      </c>
      <c r="H56">
        <v>0</v>
      </c>
      <c r="I56">
        <v>0</v>
      </c>
      <c r="J56">
        <v>1</v>
      </c>
    </row>
    <row r="57" spans="1:10">
      <c r="A57" t="str">
        <f>max_demand!B62</f>
        <v>GM0168</v>
      </c>
      <c r="B57">
        <f>INDEX(max_demand!$A:$G,MATCH(data!$A57,max_demand!$B:$B,0),MATCH(data!B$1,max_demand!$1:$1,0))</f>
        <v>0.19973762154767691</v>
      </c>
      <c r="C57">
        <f>INDEX(max_demand!$A:$G,MATCH(data!$A57,max_demand!$B:$B,0),MATCH(data!C$1,max_demand!$1:$1,0))</f>
        <v>0.10328212399683001</v>
      </c>
      <c r="D57">
        <f>INDEX(max_demand!$A:$G,MATCH(data!$A57,max_demand!$B:$B,0),MATCH(data!D$1,max_demand!$1:$1,0))</f>
        <v>1.3744286522468282E-2</v>
      </c>
      <c r="E57">
        <f>INDEX(demand!$A:$G,MATCH(data!$A57,demand!$B:$B,0),MATCH(data!E$1,demand!$1:$1,0))</f>
        <v>3.0761763747656243E-2</v>
      </c>
      <c r="F57">
        <f>INDEX(demand!$A:$G,MATCH(data!$A57,demand!$B:$B,0),MATCH(data!F$1,demand!$1:$1,0))</f>
        <v>7.7821482029662076E-2</v>
      </c>
      <c r="G57">
        <f>INDEX(demand!$A:$G,MATCH(data!$A57,demand!$B:$B,0),MATCH(data!G$1,demand!$1:$1,0))</f>
        <v>1.3744286522468282E-2</v>
      </c>
      <c r="H57">
        <v>0</v>
      </c>
      <c r="I57">
        <v>0</v>
      </c>
      <c r="J57">
        <v>1</v>
      </c>
    </row>
    <row r="58" spans="1:10">
      <c r="A58" t="str">
        <f>max_demand!B63</f>
        <v>GM0171</v>
      </c>
      <c r="B58">
        <f>INDEX(max_demand!$A:$G,MATCH(data!$A58,max_demand!$B:$B,0),MATCH(data!B$1,max_demand!$1:$1,0))</f>
        <v>2.1225532047113047</v>
      </c>
      <c r="C58">
        <f>INDEX(max_demand!$A:$G,MATCH(data!$A58,max_demand!$B:$B,0),MATCH(data!C$1,max_demand!$1:$1,0))</f>
        <v>0.30654714183793597</v>
      </c>
      <c r="D58">
        <f>INDEX(max_demand!$A:$G,MATCH(data!$A58,max_demand!$B:$B,0),MATCH(data!D$1,max_demand!$1:$1,0))</f>
        <v>2.8471609716908697E-2</v>
      </c>
      <c r="E58">
        <f>INDEX(demand!$A:$G,MATCH(data!$A58,demand!$B:$B,0),MATCH(data!E$1,demand!$1:$1,0))</f>
        <v>0.56562325432931893</v>
      </c>
      <c r="F58">
        <f>INDEX(demand!$A:$G,MATCH(data!$A58,demand!$B:$B,0),MATCH(data!F$1,demand!$1:$1,0))</f>
        <v>0.16438352396320688</v>
      </c>
      <c r="G58">
        <f>INDEX(demand!$A:$G,MATCH(data!$A58,demand!$B:$B,0),MATCH(data!G$1,demand!$1:$1,0))</f>
        <v>2.8471609716908697E-2</v>
      </c>
      <c r="H58">
        <v>0</v>
      </c>
      <c r="I58">
        <v>0</v>
      </c>
      <c r="J58">
        <v>1</v>
      </c>
    </row>
    <row r="59" spans="1:10">
      <c r="A59" t="str">
        <f>max_demand!B64</f>
        <v>GM0173</v>
      </c>
      <c r="B59">
        <f>INDEX(max_demand!$A:$G,MATCH(data!$A59,max_demand!$B:$B,0),MATCH(data!B$1,max_demand!$1:$1,0))</f>
        <v>6.217695101031348E-2</v>
      </c>
      <c r="C59">
        <f>INDEX(max_demand!$A:$G,MATCH(data!$A59,max_demand!$B:$B,0),MATCH(data!C$1,max_demand!$1:$1,0))</f>
        <v>8.6661021113982106E-2</v>
      </c>
      <c r="D59">
        <f>INDEX(max_demand!$A:$G,MATCH(data!$A59,max_demand!$B:$B,0),MATCH(data!D$1,max_demand!$1:$1,0))</f>
        <v>1.9344800763654409E-2</v>
      </c>
      <c r="E59">
        <f>INDEX(demand!$A:$G,MATCH(data!$A59,demand!$B:$B,0),MATCH(data!E$1,demand!$1:$1,0))</f>
        <v>1.3459195521313484E-2</v>
      </c>
      <c r="F59">
        <f>INDEX(demand!$A:$G,MATCH(data!$A59,demand!$B:$B,0),MATCH(data!F$1,demand!$1:$1,0))</f>
        <v>6.8733223694121312E-2</v>
      </c>
      <c r="G59">
        <f>INDEX(demand!$A:$G,MATCH(data!$A59,demand!$B:$B,0),MATCH(data!G$1,demand!$1:$1,0))</f>
        <v>1.9344800763654409E-2</v>
      </c>
      <c r="H59">
        <v>0</v>
      </c>
      <c r="I59">
        <v>0</v>
      </c>
      <c r="J59">
        <v>1</v>
      </c>
    </row>
    <row r="60" spans="1:10">
      <c r="A60" t="str">
        <f>max_demand!B65</f>
        <v>GM0175</v>
      </c>
      <c r="B60">
        <f>INDEX(max_demand!$A:$G,MATCH(data!$A60,max_demand!$B:$B,0),MATCH(data!B$1,max_demand!$1:$1,0))</f>
        <v>0.38686354165568682</v>
      </c>
      <c r="C60">
        <f>INDEX(max_demand!$A:$G,MATCH(data!$A60,max_demand!$B:$B,0),MATCH(data!C$1,max_demand!$1:$1,0))</f>
        <v>0.1658639582142917</v>
      </c>
      <c r="D60">
        <f>INDEX(max_demand!$A:$G,MATCH(data!$A60,max_demand!$B:$B,0),MATCH(data!D$1,max_demand!$1:$1,0))</f>
        <v>1.0822516834264322E-2</v>
      </c>
      <c r="E60">
        <f>INDEX(demand!$A:$G,MATCH(data!$A60,demand!$B:$B,0),MATCH(data!E$1,demand!$1:$1,0))</f>
        <v>5.5737968209612153E-2</v>
      </c>
      <c r="F60">
        <f>INDEX(demand!$A:$G,MATCH(data!$A60,demand!$B:$B,0),MATCH(data!F$1,demand!$1:$1,0))</f>
        <v>0.12391315916244565</v>
      </c>
      <c r="G60">
        <f>INDEX(demand!$A:$G,MATCH(data!$A60,demand!$B:$B,0),MATCH(data!G$1,demand!$1:$1,0))</f>
        <v>1.0822516834264322E-2</v>
      </c>
      <c r="H60">
        <v>0</v>
      </c>
      <c r="I60">
        <v>0</v>
      </c>
      <c r="J60">
        <v>1</v>
      </c>
    </row>
    <row r="61" spans="1:10">
      <c r="A61" t="str">
        <f>max_demand!B66</f>
        <v>GM0177</v>
      </c>
      <c r="B61">
        <f>INDEX(max_demand!$A:$G,MATCH(data!$A61,max_demand!$B:$B,0),MATCH(data!B$1,max_demand!$1:$1,0))</f>
        <v>0.46794744143921124</v>
      </c>
      <c r="C61">
        <f>INDEX(max_demand!$A:$G,MATCH(data!$A61,max_demand!$B:$B,0),MATCH(data!C$1,max_demand!$1:$1,0))</f>
        <v>0.2157314292898688</v>
      </c>
      <c r="D61">
        <f>INDEX(max_demand!$A:$G,MATCH(data!$A61,max_demand!$B:$B,0),MATCH(data!D$1,max_demand!$1:$1,0))</f>
        <v>2.2790289618261326E-2</v>
      </c>
      <c r="E61">
        <f>INDEX(demand!$A:$G,MATCH(data!$A61,demand!$B:$B,0),MATCH(data!E$1,demand!$1:$1,0))</f>
        <v>6.7555241902219884E-2</v>
      </c>
      <c r="F61">
        <f>INDEX(demand!$A:$G,MATCH(data!$A61,demand!$B:$B,0),MATCH(data!F$1,demand!$1:$1,0))</f>
        <v>0.17658326417250489</v>
      </c>
      <c r="G61">
        <f>INDEX(demand!$A:$G,MATCH(data!$A61,demand!$B:$B,0),MATCH(data!G$1,demand!$1:$1,0))</f>
        <v>2.2790289618261326E-2</v>
      </c>
      <c r="H61">
        <v>0</v>
      </c>
      <c r="I61">
        <v>0</v>
      </c>
      <c r="J61">
        <v>1</v>
      </c>
    </row>
    <row r="62" spans="1:10">
      <c r="A62" t="str">
        <f>max_demand!B67</f>
        <v>GM0180</v>
      </c>
      <c r="B62">
        <f>INDEX(max_demand!$A:$G,MATCH(data!$A62,max_demand!$B:$B,0),MATCH(data!B$1,max_demand!$1:$1,0))</f>
        <v>0.27261177692661509</v>
      </c>
      <c r="C62">
        <f>INDEX(max_demand!$A:$G,MATCH(data!$A62,max_demand!$B:$B,0),MATCH(data!C$1,max_demand!$1:$1,0))</f>
        <v>0.12466831034862132</v>
      </c>
      <c r="D62">
        <f>INDEX(max_demand!$A:$G,MATCH(data!$A62,max_demand!$B:$B,0),MATCH(data!D$1,max_demand!$1:$1,0))</f>
        <v>1.0330390935440199E-2</v>
      </c>
      <c r="E62">
        <f>INDEX(demand!$A:$G,MATCH(data!$A62,demand!$B:$B,0),MATCH(data!E$1,demand!$1:$1,0))</f>
        <v>3.5146583346894029E-2</v>
      </c>
      <c r="F62">
        <f>INDEX(demand!$A:$G,MATCH(data!$A62,demand!$B:$B,0),MATCH(data!F$1,demand!$1:$1,0))</f>
        <v>0.10239538190971824</v>
      </c>
      <c r="G62">
        <f>INDEX(demand!$A:$G,MATCH(data!$A62,demand!$B:$B,0),MATCH(data!G$1,demand!$1:$1,0))</f>
        <v>1.0330390935440199E-2</v>
      </c>
      <c r="H62">
        <v>0</v>
      </c>
      <c r="I62">
        <v>0</v>
      </c>
      <c r="J62">
        <v>1</v>
      </c>
    </row>
    <row r="63" spans="1:10">
      <c r="A63" t="str">
        <f>max_demand!B68</f>
        <v>GM0183</v>
      </c>
      <c r="B63">
        <f>INDEX(max_demand!$A:$G,MATCH(data!$A63,max_demand!$B:$B,0),MATCH(data!B$1,max_demand!$1:$1,0))</f>
        <v>0.35834414732961173</v>
      </c>
      <c r="C63">
        <f>INDEX(max_demand!$A:$G,MATCH(data!$A63,max_demand!$B:$B,0),MATCH(data!C$1,max_demand!$1:$1,0))</f>
        <v>0.1625468566497035</v>
      </c>
      <c r="D63">
        <f>INDEX(max_demand!$A:$G,MATCH(data!$A63,max_demand!$B:$B,0),MATCH(data!D$1,max_demand!$1:$1,0))</f>
        <v>1.2926506942446962E-2</v>
      </c>
      <c r="E63">
        <f>INDEX(demand!$A:$G,MATCH(data!$A63,demand!$B:$B,0),MATCH(data!E$1,demand!$1:$1,0))</f>
        <v>5.396274780576131E-2</v>
      </c>
      <c r="F63">
        <f>INDEX(demand!$A:$G,MATCH(data!$A63,demand!$B:$B,0),MATCH(data!F$1,demand!$1:$1,0))</f>
        <v>0.1346521973274506</v>
      </c>
      <c r="G63">
        <f>INDEX(demand!$A:$G,MATCH(data!$A63,demand!$B:$B,0),MATCH(data!G$1,demand!$1:$1,0))</f>
        <v>1.2926506942446962E-2</v>
      </c>
      <c r="H63">
        <v>0</v>
      </c>
      <c r="I63">
        <v>0</v>
      </c>
      <c r="J63">
        <v>1</v>
      </c>
    </row>
    <row r="64" spans="1:10">
      <c r="A64" t="str">
        <f>max_demand!B69</f>
        <v>GM0184</v>
      </c>
      <c r="B64">
        <f>INDEX(max_demand!$A:$G,MATCH(data!$A64,max_demand!$B:$B,0),MATCH(data!B$1,max_demand!$1:$1,0))</f>
        <v>7.5763153964070268E-2</v>
      </c>
      <c r="C64">
        <f>INDEX(max_demand!$A:$G,MATCH(data!$A64,max_demand!$B:$B,0),MATCH(data!C$1,max_demand!$1:$1,0))</f>
        <v>0.10231805470182485</v>
      </c>
      <c r="D64">
        <f>INDEX(max_demand!$A:$G,MATCH(data!$A64,max_demand!$B:$B,0),MATCH(data!D$1,max_demand!$1:$1,0))</f>
        <v>1.2614827206525016E-2</v>
      </c>
      <c r="E64">
        <f>INDEX(demand!$A:$G,MATCH(data!$A64,demand!$B:$B,0),MATCH(data!E$1,demand!$1:$1,0))</f>
        <v>1.8267937003514183E-2</v>
      </c>
      <c r="F64">
        <f>INDEX(demand!$A:$G,MATCH(data!$A64,demand!$B:$B,0),MATCH(data!F$1,demand!$1:$1,0))</f>
        <v>8.9786857280930887E-2</v>
      </c>
      <c r="G64">
        <f>INDEX(demand!$A:$G,MATCH(data!$A64,demand!$B:$B,0),MATCH(data!G$1,demand!$1:$1,0))</f>
        <v>1.2614827206525016E-2</v>
      </c>
      <c r="H64">
        <v>0</v>
      </c>
      <c r="I64">
        <v>0</v>
      </c>
      <c r="J64">
        <v>1</v>
      </c>
    </row>
    <row r="65" spans="1:10">
      <c r="A65" t="str">
        <f>max_demand!B70</f>
        <v>GM0189</v>
      </c>
      <c r="B65">
        <f>INDEX(max_demand!$A:$G,MATCH(data!$A65,max_demand!$B:$B,0),MATCH(data!B$1,max_demand!$1:$1,0))</f>
        <v>0.23443053797378144</v>
      </c>
      <c r="C65">
        <f>INDEX(max_demand!$A:$G,MATCH(data!$A65,max_demand!$B:$B,0),MATCH(data!C$1,max_demand!$1:$1,0))</f>
        <v>0.12585648944715883</v>
      </c>
      <c r="D65">
        <f>INDEX(max_demand!$A:$G,MATCH(data!$A65,max_demand!$B:$B,0),MATCH(data!D$1,max_demand!$1:$1,0))</f>
        <v>1.4794762669464464E-2</v>
      </c>
      <c r="E65">
        <f>INDEX(demand!$A:$G,MATCH(data!$A65,demand!$B:$B,0),MATCH(data!E$1,demand!$1:$1,0))</f>
        <v>3.2824309916825126E-2</v>
      </c>
      <c r="F65">
        <f>INDEX(demand!$A:$G,MATCH(data!$A65,demand!$B:$B,0),MATCH(data!F$1,demand!$1:$1,0))</f>
        <v>0.10296153762595169</v>
      </c>
      <c r="G65">
        <f>INDEX(demand!$A:$G,MATCH(data!$A65,demand!$B:$B,0),MATCH(data!G$1,demand!$1:$1,0))</f>
        <v>1.4794762669464464E-2</v>
      </c>
      <c r="H65">
        <v>0</v>
      </c>
      <c r="I65">
        <v>0</v>
      </c>
      <c r="J65">
        <v>1</v>
      </c>
    </row>
    <row r="66" spans="1:10">
      <c r="A66" t="str">
        <f>max_demand!B71</f>
        <v>GM0193</v>
      </c>
      <c r="B66">
        <f>INDEX(max_demand!$A:$G,MATCH(data!$A66,max_demand!$B:$B,0),MATCH(data!B$1,max_demand!$1:$1,0))</f>
        <v>0.38396940566604115</v>
      </c>
      <c r="C66">
        <f>INDEX(max_demand!$A:$G,MATCH(data!$A66,max_demand!$B:$B,0),MATCH(data!C$1,max_demand!$1:$1,0))</f>
        <v>0.35732032926154211</v>
      </c>
      <c r="D66">
        <f>INDEX(max_demand!$A:$G,MATCH(data!$A66,max_demand!$B:$B,0),MATCH(data!D$1,max_demand!$1:$1,0))</f>
        <v>7.746243916343111E-2</v>
      </c>
      <c r="E66">
        <f>INDEX(demand!$A:$G,MATCH(data!$A66,demand!$B:$B,0),MATCH(data!E$1,demand!$1:$1,0))</f>
        <v>6.2599368811414341E-2</v>
      </c>
      <c r="F66">
        <f>INDEX(demand!$A:$G,MATCH(data!$A66,demand!$B:$B,0),MATCH(data!F$1,demand!$1:$1,0))</f>
        <v>0.28448598572724604</v>
      </c>
      <c r="G66">
        <f>INDEX(demand!$A:$G,MATCH(data!$A66,demand!$B:$B,0),MATCH(data!G$1,demand!$1:$1,0))</f>
        <v>7.746243916343111E-2</v>
      </c>
      <c r="H66">
        <v>0</v>
      </c>
      <c r="I66">
        <v>0</v>
      </c>
      <c r="J66">
        <v>1</v>
      </c>
    </row>
    <row r="67" spans="1:10">
      <c r="A67" t="str">
        <f>max_demand!B72</f>
        <v>GM0197</v>
      </c>
      <c r="B67">
        <f>INDEX(max_demand!$A:$G,MATCH(data!$A67,max_demand!$B:$B,0),MATCH(data!B$1,max_demand!$1:$1,0))</f>
        <v>0.24652072504147376</v>
      </c>
      <c r="C67">
        <f>INDEX(max_demand!$A:$G,MATCH(data!$A67,max_demand!$B:$B,0),MATCH(data!C$1,max_demand!$1:$1,0))</f>
        <v>0.11779276223418565</v>
      </c>
      <c r="D67">
        <f>INDEX(max_demand!$A:$G,MATCH(data!$A67,max_demand!$B:$B,0),MATCH(data!D$1,max_demand!$1:$1,0))</f>
        <v>1.6410879818689363E-2</v>
      </c>
      <c r="E67">
        <f>INDEX(demand!$A:$G,MATCH(data!$A67,demand!$B:$B,0),MATCH(data!E$1,demand!$1:$1,0))</f>
        <v>4.2689051168050017E-2</v>
      </c>
      <c r="F67">
        <f>INDEX(demand!$A:$G,MATCH(data!$A67,demand!$B:$B,0),MATCH(data!F$1,demand!$1:$1,0))</f>
        <v>9.1924025615651633E-2</v>
      </c>
      <c r="G67">
        <f>INDEX(demand!$A:$G,MATCH(data!$A67,demand!$B:$B,0),MATCH(data!G$1,demand!$1:$1,0))</f>
        <v>1.6410879818689363E-2</v>
      </c>
      <c r="H67">
        <v>0</v>
      </c>
      <c r="I67">
        <v>0</v>
      </c>
      <c r="J67">
        <v>1</v>
      </c>
    </row>
    <row r="68" spans="1:10">
      <c r="A68" t="str">
        <f>max_demand!B73</f>
        <v>GM0200</v>
      </c>
      <c r="B68">
        <f>INDEX(max_demand!$A:$G,MATCH(data!$A68,max_demand!$B:$B,0),MATCH(data!B$1,max_demand!$1:$1,0))</f>
        <v>0.53322459775908848</v>
      </c>
      <c r="C68">
        <f>INDEX(max_demand!$A:$G,MATCH(data!$A68,max_demand!$B:$B,0),MATCH(data!C$1,max_demand!$1:$1,0))</f>
        <v>0.60985319821425577</v>
      </c>
      <c r="D68">
        <f>INDEX(max_demand!$A:$G,MATCH(data!$A68,max_demand!$B:$B,0),MATCH(data!D$1,max_demand!$1:$1,0))</f>
        <v>9.8695545227758807E-2</v>
      </c>
      <c r="E68">
        <f>INDEX(demand!$A:$G,MATCH(data!$A68,demand!$B:$B,0),MATCH(data!E$1,demand!$1:$1,0))</f>
        <v>9.06071733482776E-2</v>
      </c>
      <c r="F68">
        <f>INDEX(demand!$A:$G,MATCH(data!$A68,demand!$B:$B,0),MATCH(data!F$1,demand!$1:$1,0))</f>
        <v>0.45342810464242611</v>
      </c>
      <c r="G68">
        <f>INDEX(demand!$A:$G,MATCH(data!$A68,demand!$B:$B,0),MATCH(data!G$1,demand!$1:$1,0))</f>
        <v>9.8695545227758807E-2</v>
      </c>
      <c r="H68">
        <v>0</v>
      </c>
      <c r="I68">
        <v>0</v>
      </c>
      <c r="J68">
        <v>1</v>
      </c>
    </row>
    <row r="69" spans="1:10">
      <c r="A69" t="str">
        <f>max_demand!B74</f>
        <v>GM0202</v>
      </c>
      <c r="B69">
        <f>INDEX(max_demand!$A:$G,MATCH(data!$A69,max_demand!$B:$B,0),MATCH(data!B$1,max_demand!$1:$1,0))</f>
        <v>0.33621994954151807</v>
      </c>
      <c r="C69">
        <f>INDEX(max_demand!$A:$G,MATCH(data!$A69,max_demand!$B:$B,0),MATCH(data!C$1,max_demand!$1:$1,0))</f>
        <v>0.46065659643044077</v>
      </c>
      <c r="D69">
        <f>INDEX(max_demand!$A:$G,MATCH(data!$A69,max_demand!$B:$B,0),MATCH(data!D$1,max_demand!$1:$1,0))</f>
        <v>9.6763495402745592E-2</v>
      </c>
      <c r="E69">
        <f>INDEX(demand!$A:$G,MATCH(data!$A69,demand!$B:$B,0),MATCH(data!E$1,demand!$1:$1,0))</f>
        <v>7.0469278101333577E-2</v>
      </c>
      <c r="F69">
        <f>INDEX(demand!$A:$G,MATCH(data!$A69,demand!$B:$B,0),MATCH(data!F$1,demand!$1:$1,0))</f>
        <v>0.3631308507564695</v>
      </c>
      <c r="G69">
        <f>INDEX(demand!$A:$G,MATCH(data!$A69,demand!$B:$B,0),MATCH(data!G$1,demand!$1:$1,0))</f>
        <v>9.6763495402745592E-2</v>
      </c>
      <c r="H69">
        <v>0</v>
      </c>
      <c r="I69">
        <v>0</v>
      </c>
      <c r="J69">
        <v>1</v>
      </c>
    </row>
    <row r="70" spans="1:10">
      <c r="A70" t="str">
        <f>max_demand!B75</f>
        <v>GM0203</v>
      </c>
      <c r="B70">
        <f>INDEX(max_demand!$A:$G,MATCH(data!$A70,max_demand!$B:$B,0),MATCH(data!B$1,max_demand!$1:$1,0))</f>
        <v>0.330408501156853</v>
      </c>
      <c r="C70">
        <f>INDEX(max_demand!$A:$G,MATCH(data!$A70,max_demand!$B:$B,0),MATCH(data!C$1,max_demand!$1:$1,0))</f>
        <v>0.46339949661305863</v>
      </c>
      <c r="D70">
        <f>INDEX(max_demand!$A:$G,MATCH(data!$A70,max_demand!$B:$B,0),MATCH(data!D$1,max_demand!$1:$1,0))</f>
        <v>3.5221025284855836E-2</v>
      </c>
      <c r="E70">
        <f>INDEX(demand!$A:$G,MATCH(data!$A70,demand!$B:$B,0),MATCH(data!E$1,demand!$1:$1,0))</f>
        <v>5.4082153737764593E-2</v>
      </c>
      <c r="F70">
        <f>INDEX(demand!$A:$G,MATCH(data!$A70,demand!$B:$B,0),MATCH(data!F$1,demand!$1:$1,0))</f>
        <v>0.40587551908214381</v>
      </c>
      <c r="G70">
        <f>INDEX(demand!$A:$G,MATCH(data!$A70,demand!$B:$B,0),MATCH(data!G$1,demand!$1:$1,0))</f>
        <v>3.5221025284855836E-2</v>
      </c>
      <c r="H70">
        <v>0</v>
      </c>
      <c r="I70">
        <v>0</v>
      </c>
      <c r="J70">
        <v>1</v>
      </c>
    </row>
    <row r="71" spans="1:10">
      <c r="A71" t="str">
        <f>max_demand!B76</f>
        <v>GM0209</v>
      </c>
      <c r="B71">
        <f>INDEX(max_demand!$A:$G,MATCH(data!$A71,max_demand!$B:$B,0),MATCH(data!B$1,max_demand!$1:$1,0))</f>
        <v>9.9404341831363541E-2</v>
      </c>
      <c r="C71">
        <f>INDEX(max_demand!$A:$G,MATCH(data!$A71,max_demand!$B:$B,0),MATCH(data!C$1,max_demand!$1:$1,0))</f>
        <v>8.3252581041459967E-2</v>
      </c>
      <c r="D71">
        <f>INDEX(max_demand!$A:$G,MATCH(data!$A71,max_demand!$B:$B,0),MATCH(data!D$1,max_demand!$1:$1,0))</f>
        <v>1.5724941374525864E-2</v>
      </c>
      <c r="E71">
        <f>INDEX(demand!$A:$G,MATCH(data!$A71,demand!$B:$B,0),MATCH(data!E$1,demand!$1:$1,0))</f>
        <v>1.8467513402918103E-2</v>
      </c>
      <c r="F71">
        <f>INDEX(demand!$A:$G,MATCH(data!$A71,demand!$B:$B,0),MATCH(data!F$1,demand!$1:$1,0))</f>
        <v>6.5748256278294087E-2</v>
      </c>
      <c r="G71">
        <f>INDEX(demand!$A:$G,MATCH(data!$A71,demand!$B:$B,0),MATCH(data!G$1,demand!$1:$1,0))</f>
        <v>1.5724941374525864E-2</v>
      </c>
      <c r="H71">
        <v>0</v>
      </c>
      <c r="I71">
        <v>0</v>
      </c>
      <c r="J71">
        <v>1</v>
      </c>
    </row>
    <row r="72" spans="1:10">
      <c r="A72" t="str">
        <f>max_demand!B77</f>
        <v>GM0213</v>
      </c>
      <c r="B72">
        <f>INDEX(max_demand!$A:$G,MATCH(data!$A72,max_demand!$B:$B,0),MATCH(data!B$1,max_demand!$1:$1,0))</f>
        <v>0.14641547586823492</v>
      </c>
      <c r="C72">
        <f>INDEX(max_demand!$A:$G,MATCH(data!$A72,max_demand!$B:$B,0),MATCH(data!C$1,max_demand!$1:$1,0))</f>
        <v>8.2156204333437108E-2</v>
      </c>
      <c r="D72">
        <f>INDEX(max_demand!$A:$G,MATCH(data!$A72,max_demand!$B:$B,0),MATCH(data!D$1,max_demand!$1:$1,0))</f>
        <v>1.2575335622051476E-2</v>
      </c>
      <c r="E72">
        <f>INDEX(demand!$A:$G,MATCH(data!$A72,demand!$B:$B,0),MATCH(data!E$1,demand!$1:$1,0))</f>
        <v>2.0844427207984718E-2</v>
      </c>
      <c r="F72">
        <f>INDEX(demand!$A:$G,MATCH(data!$A72,demand!$B:$B,0),MATCH(data!F$1,demand!$1:$1,0))</f>
        <v>6.0265325674486211E-2</v>
      </c>
      <c r="G72">
        <f>INDEX(demand!$A:$G,MATCH(data!$A72,demand!$B:$B,0),MATCH(data!G$1,demand!$1:$1,0))</f>
        <v>1.2575335622051476E-2</v>
      </c>
      <c r="H72">
        <v>0</v>
      </c>
      <c r="I72">
        <v>0</v>
      </c>
      <c r="J72">
        <v>1</v>
      </c>
    </row>
    <row r="73" spans="1:10">
      <c r="A73" t="str">
        <f>max_demand!B78</f>
        <v>GM0214</v>
      </c>
      <c r="B73">
        <f>INDEX(max_demand!$A:$G,MATCH(data!$A73,max_demand!$B:$B,0),MATCH(data!B$1,max_demand!$1:$1,0))</f>
        <v>0.25328938510796778</v>
      </c>
      <c r="C73">
        <f>INDEX(max_demand!$A:$G,MATCH(data!$A73,max_demand!$B:$B,0),MATCH(data!C$1,max_demand!$1:$1,0))</f>
        <v>0.10925434201466271</v>
      </c>
      <c r="D73">
        <f>INDEX(max_demand!$A:$G,MATCH(data!$A73,max_demand!$B:$B,0),MATCH(data!D$1,max_demand!$1:$1,0))</f>
        <v>1.6141729481431229E-2</v>
      </c>
      <c r="E73">
        <f>INDEX(demand!$A:$G,MATCH(data!$A73,demand!$B:$B,0),MATCH(data!E$1,demand!$1:$1,0))</f>
        <v>3.7677764691546087E-2</v>
      </c>
      <c r="F73">
        <f>INDEX(demand!$A:$G,MATCH(data!$A73,demand!$B:$B,0),MATCH(data!F$1,demand!$1:$1,0))</f>
        <v>7.8111525625582143E-2</v>
      </c>
      <c r="G73">
        <f>INDEX(demand!$A:$G,MATCH(data!$A73,demand!$B:$B,0),MATCH(data!G$1,demand!$1:$1,0))</f>
        <v>1.6141729481431229E-2</v>
      </c>
      <c r="H73">
        <v>0</v>
      </c>
      <c r="I73">
        <v>0</v>
      </c>
      <c r="J73">
        <v>1</v>
      </c>
    </row>
    <row r="74" spans="1:10">
      <c r="A74" t="str">
        <f>max_demand!B79</f>
        <v>GM0216</v>
      </c>
      <c r="B74">
        <f>INDEX(max_demand!$A:$G,MATCH(data!$A74,max_demand!$B:$B,0),MATCH(data!B$1,max_demand!$1:$1,0))</f>
        <v>8.5904843136550807E-2</v>
      </c>
      <c r="C74">
        <f>INDEX(max_demand!$A:$G,MATCH(data!$A74,max_demand!$B:$B,0),MATCH(data!C$1,max_demand!$1:$1,0))</f>
        <v>8.1321026123930343E-2</v>
      </c>
      <c r="D74">
        <f>INDEX(max_demand!$A:$G,MATCH(data!$A74,max_demand!$B:$B,0),MATCH(data!D$1,max_demand!$1:$1,0))</f>
        <v>1.7348956840645469E-2</v>
      </c>
      <c r="E74">
        <f>INDEX(demand!$A:$G,MATCH(data!$A74,demand!$B:$B,0),MATCH(data!E$1,demand!$1:$1,0))</f>
        <v>1.4480708155372259E-2</v>
      </c>
      <c r="F74">
        <f>INDEX(demand!$A:$G,MATCH(data!$A74,demand!$B:$B,0),MATCH(data!F$1,demand!$1:$1,0))</f>
        <v>6.3846988286685641E-2</v>
      </c>
      <c r="G74">
        <f>INDEX(demand!$A:$G,MATCH(data!$A74,demand!$B:$B,0),MATCH(data!G$1,demand!$1:$1,0))</f>
        <v>1.7348956840645469E-2</v>
      </c>
      <c r="H74">
        <v>0</v>
      </c>
      <c r="I74">
        <v>0</v>
      </c>
      <c r="J74">
        <v>1</v>
      </c>
    </row>
    <row r="75" spans="1:10">
      <c r="A75" t="str">
        <f>max_demand!B80</f>
        <v>GM0221</v>
      </c>
      <c r="B75">
        <f>INDEX(max_demand!$A:$G,MATCH(data!$A75,max_demand!$B:$B,0),MATCH(data!B$1,max_demand!$1:$1,0))</f>
        <v>4.1844984559736308E-2</v>
      </c>
      <c r="C75">
        <f>INDEX(max_demand!$A:$G,MATCH(data!$A75,max_demand!$B:$B,0),MATCH(data!C$1,max_demand!$1:$1,0))</f>
        <v>3.2357928598900347E-2</v>
      </c>
      <c r="D75">
        <f>INDEX(max_demand!$A:$G,MATCH(data!$A75,max_demand!$B:$B,0),MATCH(data!D$1,max_demand!$1:$1,0))</f>
        <v>6.7731105186312618E-3</v>
      </c>
      <c r="E75">
        <f>INDEX(demand!$A:$G,MATCH(data!$A75,demand!$B:$B,0),MATCH(data!E$1,demand!$1:$1,0))</f>
        <v>5.8791329427595402E-3</v>
      </c>
      <c r="F75">
        <f>INDEX(demand!$A:$G,MATCH(data!$A75,demand!$B:$B,0),MATCH(data!F$1,demand!$1:$1,0))</f>
        <v>2.5339241605568396E-2</v>
      </c>
      <c r="G75">
        <f>INDEX(demand!$A:$G,MATCH(data!$A75,demand!$B:$B,0),MATCH(data!G$1,demand!$1:$1,0))</f>
        <v>6.7731105186312618E-3</v>
      </c>
      <c r="H75">
        <v>0</v>
      </c>
      <c r="I75">
        <v>0</v>
      </c>
      <c r="J75">
        <v>1</v>
      </c>
    </row>
    <row r="76" spans="1:10">
      <c r="A76" t="str">
        <f>max_demand!B81</f>
        <v>GM0222</v>
      </c>
      <c r="B76">
        <f>INDEX(max_demand!$A:$G,MATCH(data!$A76,max_demand!$B:$B,0),MATCH(data!B$1,max_demand!$1:$1,0))</f>
        <v>0.22482266688535213</v>
      </c>
      <c r="C76">
        <f>INDEX(max_demand!$A:$G,MATCH(data!$A76,max_demand!$B:$B,0),MATCH(data!C$1,max_demand!$1:$1,0))</f>
        <v>0.19340829714689367</v>
      </c>
      <c r="D76">
        <f>INDEX(max_demand!$A:$G,MATCH(data!$A76,max_demand!$B:$B,0),MATCH(data!D$1,max_demand!$1:$1,0))</f>
        <v>3.4968279144225171E-2</v>
      </c>
      <c r="E76">
        <f>INDEX(demand!$A:$G,MATCH(data!$A76,demand!$B:$B,0),MATCH(data!E$1,demand!$1:$1,0))</f>
        <v>4.0287391117377627E-2</v>
      </c>
      <c r="F76">
        <f>INDEX(demand!$A:$G,MATCH(data!$A76,demand!$B:$B,0),MATCH(data!F$1,demand!$1:$1,0))</f>
        <v>0.15148044074618713</v>
      </c>
      <c r="G76">
        <f>INDEX(demand!$A:$G,MATCH(data!$A76,demand!$B:$B,0),MATCH(data!G$1,demand!$1:$1,0))</f>
        <v>3.4968279144225171E-2</v>
      </c>
      <c r="H76">
        <v>0</v>
      </c>
      <c r="I76">
        <v>0</v>
      </c>
      <c r="J76">
        <v>1</v>
      </c>
    </row>
    <row r="77" spans="1:10">
      <c r="A77" t="str">
        <f>max_demand!B82</f>
        <v>GM0225</v>
      </c>
      <c r="B77">
        <f>INDEX(max_demand!$A:$G,MATCH(data!$A77,max_demand!$B:$B,0),MATCH(data!B$1,max_demand!$1:$1,0))</f>
        <v>0.1196524814402477</v>
      </c>
      <c r="C77">
        <f>INDEX(max_demand!$A:$G,MATCH(data!$A77,max_demand!$B:$B,0),MATCH(data!C$1,max_demand!$1:$1,0))</f>
        <v>6.4544694358767862E-2</v>
      </c>
      <c r="D77">
        <f>INDEX(max_demand!$A:$G,MATCH(data!$A77,max_demand!$B:$B,0),MATCH(data!D$1,max_demand!$1:$1,0))</f>
        <v>1.1420358666909923E-2</v>
      </c>
      <c r="E77">
        <f>INDEX(demand!$A:$G,MATCH(data!$A77,demand!$B:$B,0),MATCH(data!E$1,demand!$1:$1,0))</f>
        <v>1.7172527599046319E-2</v>
      </c>
      <c r="F77">
        <f>INDEX(demand!$A:$G,MATCH(data!$A77,demand!$B:$B,0),MATCH(data!F$1,demand!$1:$1,0))</f>
        <v>5.1223324139045755E-2</v>
      </c>
      <c r="G77">
        <f>INDEX(demand!$A:$G,MATCH(data!$A77,demand!$B:$B,0),MATCH(data!G$1,demand!$1:$1,0))</f>
        <v>1.1420358666909923E-2</v>
      </c>
      <c r="H77">
        <v>0</v>
      </c>
      <c r="I77">
        <v>0</v>
      </c>
      <c r="J77">
        <v>1</v>
      </c>
    </row>
    <row r="78" spans="1:10">
      <c r="A78" t="str">
        <f>max_demand!B83</f>
        <v>GM0226</v>
      </c>
      <c r="B78">
        <f>INDEX(max_demand!$A:$G,MATCH(data!$A78,max_demand!$B:$B,0),MATCH(data!B$1,max_demand!$1:$1,0))</f>
        <v>7.5266300467132258E-2</v>
      </c>
      <c r="C78">
        <f>INDEX(max_demand!$A:$G,MATCH(data!$A78,max_demand!$B:$B,0),MATCH(data!C$1,max_demand!$1:$1,0))</f>
        <v>7.5408714820610623E-2</v>
      </c>
      <c r="D78">
        <f>INDEX(max_demand!$A:$G,MATCH(data!$A78,max_demand!$B:$B,0),MATCH(data!D$1,max_demand!$1:$1,0))</f>
        <v>1.5390781813595902E-2</v>
      </c>
      <c r="E78">
        <f>INDEX(demand!$A:$G,MATCH(data!$A78,demand!$B:$B,0),MATCH(data!E$1,demand!$1:$1,0))</f>
        <v>1.4324210214008818E-2</v>
      </c>
      <c r="F78">
        <f>INDEX(demand!$A:$G,MATCH(data!$A78,demand!$B:$B,0),MATCH(data!F$1,demand!$1:$1,0))</f>
        <v>5.8096588874396608E-2</v>
      </c>
      <c r="G78">
        <f>INDEX(demand!$A:$G,MATCH(data!$A78,demand!$B:$B,0),MATCH(data!G$1,demand!$1:$1,0))</f>
        <v>1.5390781813595902E-2</v>
      </c>
      <c r="H78">
        <v>0</v>
      </c>
      <c r="I78">
        <v>0</v>
      </c>
      <c r="J78">
        <v>1</v>
      </c>
    </row>
    <row r="79" spans="1:10">
      <c r="A79" t="str">
        <f>max_demand!B84</f>
        <v>GM0228</v>
      </c>
      <c r="B79">
        <f>INDEX(max_demand!$A:$G,MATCH(data!$A79,max_demand!$B:$B,0),MATCH(data!B$1,max_demand!$1:$1,0))</f>
        <v>0.51401909817853941</v>
      </c>
      <c r="C79">
        <f>INDEX(max_demand!$A:$G,MATCH(data!$A79,max_demand!$B:$B,0),MATCH(data!C$1,max_demand!$1:$1,0))</f>
        <v>0.65934156140615363</v>
      </c>
      <c r="D79">
        <f>INDEX(max_demand!$A:$G,MATCH(data!$A79,max_demand!$B:$B,0),MATCH(data!D$1,max_demand!$1:$1,0))</f>
        <v>7.0301095991283036E-2</v>
      </c>
      <c r="E79">
        <f>INDEX(demand!$A:$G,MATCH(data!$A79,demand!$B:$B,0),MATCH(data!E$1,demand!$1:$1,0))</f>
        <v>8.5715693053745601E-2</v>
      </c>
      <c r="F79">
        <f>INDEX(demand!$A:$G,MATCH(data!$A79,demand!$B:$B,0),MATCH(data!F$1,demand!$1:$1,0))</f>
        <v>0.54416171806321412</v>
      </c>
      <c r="G79">
        <f>INDEX(demand!$A:$G,MATCH(data!$A79,demand!$B:$B,0),MATCH(data!G$1,demand!$1:$1,0))</f>
        <v>7.0301095991283036E-2</v>
      </c>
      <c r="H79">
        <v>0</v>
      </c>
      <c r="I79">
        <v>0</v>
      </c>
      <c r="J79">
        <v>1</v>
      </c>
    </row>
    <row r="80" spans="1:10">
      <c r="A80" t="str">
        <f>max_demand!B85</f>
        <v>GM0230</v>
      </c>
      <c r="B80">
        <f>INDEX(max_demand!$A:$G,MATCH(data!$A80,max_demand!$B:$B,0),MATCH(data!B$1,max_demand!$1:$1,0))</f>
        <v>9.8845995042497012E-2</v>
      </c>
      <c r="C80">
        <f>INDEX(max_demand!$A:$G,MATCH(data!$A80,max_demand!$B:$B,0),MATCH(data!C$1,max_demand!$1:$1,0))</f>
        <v>8.6079863665254788E-2</v>
      </c>
      <c r="D80">
        <f>INDEX(max_demand!$A:$G,MATCH(data!$A80,max_demand!$B:$B,0),MATCH(data!D$1,max_demand!$1:$1,0))</f>
        <v>1.4026195679325558E-2</v>
      </c>
      <c r="E80">
        <f>INDEX(demand!$A:$G,MATCH(data!$A80,demand!$B:$B,0),MATCH(data!E$1,demand!$1:$1,0))</f>
        <v>1.627405823052315E-2</v>
      </c>
      <c r="F80">
        <f>INDEX(demand!$A:$G,MATCH(data!$A80,demand!$B:$B,0),MATCH(data!F$1,demand!$1:$1,0))</f>
        <v>6.5424809115273999E-2</v>
      </c>
      <c r="G80">
        <f>INDEX(demand!$A:$G,MATCH(data!$A80,demand!$B:$B,0),MATCH(data!G$1,demand!$1:$1,0))</f>
        <v>1.4026195679325558E-2</v>
      </c>
      <c r="H80">
        <v>0</v>
      </c>
      <c r="I80">
        <v>0</v>
      </c>
      <c r="J80">
        <v>1</v>
      </c>
    </row>
    <row r="81" spans="1:10">
      <c r="A81" t="str">
        <f>max_demand!B86</f>
        <v>GM0232</v>
      </c>
      <c r="B81">
        <f>INDEX(max_demand!$A:$G,MATCH(data!$A81,max_demand!$B:$B,0),MATCH(data!B$1,max_demand!$1:$1,0))</f>
        <v>0.20768935758322499</v>
      </c>
      <c r="C81">
        <f>INDEX(max_demand!$A:$G,MATCH(data!$A81,max_demand!$B:$B,0),MATCH(data!C$1,max_demand!$1:$1,0))</f>
        <v>0.19227472008149943</v>
      </c>
      <c r="D81">
        <f>INDEX(max_demand!$A:$G,MATCH(data!$A81,max_demand!$B:$B,0),MATCH(data!D$1,max_demand!$1:$1,0))</f>
        <v>2.0137670267315496E-2</v>
      </c>
      <c r="E81">
        <f>INDEX(demand!$A:$G,MATCH(data!$A81,demand!$B:$B,0),MATCH(data!E$1,demand!$1:$1,0))</f>
        <v>2.9333378892929189E-2</v>
      </c>
      <c r="F81">
        <f>INDEX(demand!$A:$G,MATCH(data!$A81,demand!$B:$B,0),MATCH(data!F$1,demand!$1:$1,0))</f>
        <v>0.14376999605458413</v>
      </c>
      <c r="G81">
        <f>INDEX(demand!$A:$G,MATCH(data!$A81,demand!$B:$B,0),MATCH(data!G$1,demand!$1:$1,0))</f>
        <v>2.0137670267315496E-2</v>
      </c>
      <c r="H81">
        <v>0</v>
      </c>
      <c r="I81">
        <v>0</v>
      </c>
      <c r="J81">
        <v>1</v>
      </c>
    </row>
    <row r="82" spans="1:10">
      <c r="A82" t="str">
        <f>max_demand!B87</f>
        <v>GM0233</v>
      </c>
      <c r="B82">
        <f>INDEX(max_demand!$A:$G,MATCH(data!$A82,max_demand!$B:$B,0),MATCH(data!B$1,max_demand!$1:$1,0))</f>
        <v>0.10841848300528362</v>
      </c>
      <c r="C82">
        <f>INDEX(max_demand!$A:$G,MATCH(data!$A82,max_demand!$B:$B,0),MATCH(data!C$1,max_demand!$1:$1,0))</f>
        <v>0.11471908103870618</v>
      </c>
      <c r="D82">
        <f>INDEX(max_demand!$A:$G,MATCH(data!$A82,max_demand!$B:$B,0),MATCH(data!D$1,max_demand!$1:$1,0))</f>
        <v>1.6317922704467028E-2</v>
      </c>
      <c r="E82">
        <f>INDEX(demand!$A:$G,MATCH(data!$A82,demand!$B:$B,0),MATCH(data!E$1,demand!$1:$1,0))</f>
        <v>1.7437926688103005E-2</v>
      </c>
      <c r="F82">
        <f>INDEX(demand!$A:$G,MATCH(data!$A82,demand!$B:$B,0),MATCH(data!F$1,demand!$1:$1,0))</f>
        <v>8.2680531433004689E-2</v>
      </c>
      <c r="G82">
        <f>INDEX(demand!$A:$G,MATCH(data!$A82,demand!$B:$B,0),MATCH(data!G$1,demand!$1:$1,0))</f>
        <v>1.6317922704467028E-2</v>
      </c>
      <c r="H82">
        <v>0</v>
      </c>
      <c r="I82">
        <v>0</v>
      </c>
      <c r="J82">
        <v>1</v>
      </c>
    </row>
    <row r="83" spans="1:10">
      <c r="A83" t="str">
        <f>max_demand!B88</f>
        <v>GM0243</v>
      </c>
      <c r="B83">
        <f>INDEX(max_demand!$A:$G,MATCH(data!$A83,max_demand!$B:$B,0),MATCH(data!B$1,max_demand!$1:$1,0))</f>
        <v>9.5394836439883515E-2</v>
      </c>
      <c r="C83">
        <f>INDEX(max_demand!$A:$G,MATCH(data!$A83,max_demand!$B:$B,0),MATCH(data!C$1,max_demand!$1:$1,0))</f>
        <v>0.13611713531867184</v>
      </c>
      <c r="D83">
        <f>INDEX(max_demand!$A:$G,MATCH(data!$A83,max_demand!$B:$B,0),MATCH(data!D$1,max_demand!$1:$1,0))</f>
        <v>2.8908447397469866E-2</v>
      </c>
      <c r="E83">
        <f>INDEX(demand!$A:$G,MATCH(data!$A83,demand!$B:$B,0),MATCH(data!E$1,demand!$1:$1,0))</f>
        <v>2.0141171520081855E-2</v>
      </c>
      <c r="F83">
        <f>INDEX(demand!$A:$G,MATCH(data!$A83,demand!$B:$B,0),MATCH(data!F$1,demand!$1:$1,0))</f>
        <v>0.10575102092635197</v>
      </c>
      <c r="G83">
        <f>INDEX(demand!$A:$G,MATCH(data!$A83,demand!$B:$B,0),MATCH(data!G$1,demand!$1:$1,0))</f>
        <v>2.8908447397469866E-2</v>
      </c>
      <c r="H83">
        <v>0</v>
      </c>
      <c r="I83">
        <v>0</v>
      </c>
      <c r="J83">
        <v>1</v>
      </c>
    </row>
    <row r="84" spans="1:10">
      <c r="A84" t="str">
        <f>max_demand!B89</f>
        <v>GM0244</v>
      </c>
      <c r="B84">
        <f>INDEX(max_demand!$A:$G,MATCH(data!$A84,max_demand!$B:$B,0),MATCH(data!B$1,max_demand!$1:$1,0))</f>
        <v>4.74966685053895E-2</v>
      </c>
      <c r="C84">
        <f>INDEX(max_demand!$A:$G,MATCH(data!$A84,max_demand!$B:$B,0),MATCH(data!C$1,max_demand!$1:$1,0))</f>
        <v>3.7899229016419428E-2</v>
      </c>
      <c r="D84">
        <f>INDEX(max_demand!$A:$G,MATCH(data!$A84,max_demand!$B:$B,0),MATCH(data!D$1,max_demand!$1:$1,0))</f>
        <v>7.3958624276370963E-3</v>
      </c>
      <c r="E84">
        <f>INDEX(demand!$A:$G,MATCH(data!$A84,demand!$B:$B,0),MATCH(data!E$1,demand!$1:$1,0))</f>
        <v>7.7496943260291704E-3</v>
      </c>
      <c r="F84">
        <f>INDEX(demand!$A:$G,MATCH(data!$A84,demand!$B:$B,0),MATCH(data!F$1,demand!$1:$1,0))</f>
        <v>2.8632832254372558E-2</v>
      </c>
      <c r="G84">
        <f>INDEX(demand!$A:$G,MATCH(data!$A84,demand!$B:$B,0),MATCH(data!G$1,demand!$1:$1,0))</f>
        <v>7.3958624276370963E-3</v>
      </c>
      <c r="H84">
        <v>0</v>
      </c>
      <c r="I84">
        <v>0</v>
      </c>
      <c r="J84">
        <v>1</v>
      </c>
    </row>
    <row r="85" spans="1:10">
      <c r="A85" t="str">
        <f>max_demand!B90</f>
        <v>GM0246</v>
      </c>
      <c r="B85">
        <f>INDEX(max_demand!$A:$G,MATCH(data!$A85,max_demand!$B:$B,0),MATCH(data!B$1,max_demand!$1:$1,0))</f>
        <v>0.11720674251645907</v>
      </c>
      <c r="C85">
        <f>INDEX(max_demand!$A:$G,MATCH(data!$A85,max_demand!$B:$B,0),MATCH(data!C$1,max_demand!$1:$1,0))</f>
        <v>8.3847731673902054E-2</v>
      </c>
      <c r="D85">
        <f>INDEX(max_demand!$A:$G,MATCH(data!$A85,max_demand!$B:$B,0),MATCH(data!D$1,max_demand!$1:$1,0))</f>
        <v>1.1267860394558252E-2</v>
      </c>
      <c r="E85">
        <f>INDEX(demand!$A:$G,MATCH(data!$A85,demand!$B:$B,0),MATCH(data!E$1,demand!$1:$1,0))</f>
        <v>1.6145296666102631E-2</v>
      </c>
      <c r="F85">
        <f>INDEX(demand!$A:$G,MATCH(data!$A85,demand!$B:$B,0),MATCH(data!F$1,demand!$1:$1,0))</f>
        <v>6.1085613576038991E-2</v>
      </c>
      <c r="G85">
        <f>INDEX(demand!$A:$G,MATCH(data!$A85,demand!$B:$B,0),MATCH(data!G$1,demand!$1:$1,0))</f>
        <v>1.1267860394558252E-2</v>
      </c>
      <c r="H85">
        <v>0</v>
      </c>
      <c r="I85">
        <v>0</v>
      </c>
      <c r="J85">
        <v>1</v>
      </c>
    </row>
    <row r="86" spans="1:10">
      <c r="A86" t="str">
        <f>max_demand!B91</f>
        <v>GM0252</v>
      </c>
      <c r="B86">
        <f>INDEX(max_demand!$A:$G,MATCH(data!$A86,max_demand!$B:$B,0),MATCH(data!B$1,max_demand!$1:$1,0))</f>
        <v>8.6056421593908639E-2</v>
      </c>
      <c r="C86">
        <f>INDEX(max_demand!$A:$G,MATCH(data!$A86,max_demand!$B:$B,0),MATCH(data!C$1,max_demand!$1:$1,0))</f>
        <v>5.7017616887987538E-2</v>
      </c>
      <c r="D86">
        <f>INDEX(max_demand!$A:$G,MATCH(data!$A86,max_demand!$B:$B,0),MATCH(data!D$1,max_demand!$1:$1,0))</f>
        <v>1.0016280948166036E-2</v>
      </c>
      <c r="E86">
        <f>INDEX(demand!$A:$G,MATCH(data!$A86,demand!$B:$B,0),MATCH(data!E$1,demand!$1:$1,0))</f>
        <v>1.4499653550630601E-2</v>
      </c>
      <c r="F86">
        <f>INDEX(demand!$A:$G,MATCH(data!$A86,demand!$B:$B,0),MATCH(data!F$1,demand!$1:$1,0))</f>
        <v>4.2178973985131624E-2</v>
      </c>
      <c r="G86">
        <f>INDEX(demand!$A:$G,MATCH(data!$A86,demand!$B:$B,0),MATCH(data!G$1,demand!$1:$1,0))</f>
        <v>1.0016280948166036E-2</v>
      </c>
      <c r="H86">
        <v>0</v>
      </c>
      <c r="I86">
        <v>0</v>
      </c>
      <c r="J86">
        <v>1</v>
      </c>
    </row>
    <row r="87" spans="1:10">
      <c r="A87" t="str">
        <f>max_demand!B92</f>
        <v>GM0262</v>
      </c>
      <c r="B87">
        <f>INDEX(max_demand!$A:$G,MATCH(data!$A87,max_demand!$B:$B,0),MATCH(data!B$1,max_demand!$1:$1,0))</f>
        <v>0.40765022792793687</v>
      </c>
      <c r="C87">
        <f>INDEX(max_demand!$A:$G,MATCH(data!$A87,max_demand!$B:$B,0),MATCH(data!C$1,max_demand!$1:$1,0))</f>
        <v>0.20050886825931349</v>
      </c>
      <c r="D87">
        <f>INDEX(max_demand!$A:$G,MATCH(data!$A87,max_demand!$B:$B,0),MATCH(data!D$1,max_demand!$1:$1,0))</f>
        <v>2.0408035730249737E-2</v>
      </c>
      <c r="E87">
        <f>INDEX(demand!$A:$G,MATCH(data!$A87,demand!$B:$B,0),MATCH(data!E$1,demand!$1:$1,0))</f>
        <v>5.8961037200504246E-2</v>
      </c>
      <c r="F87">
        <f>INDEX(demand!$A:$G,MATCH(data!$A87,demand!$B:$B,0),MATCH(data!F$1,demand!$1:$1,0))</f>
        <v>0.1511365471001174</v>
      </c>
      <c r="G87">
        <f>INDEX(demand!$A:$G,MATCH(data!$A87,demand!$B:$B,0),MATCH(data!G$1,demand!$1:$1,0))</f>
        <v>2.0408035730249737E-2</v>
      </c>
      <c r="H87">
        <v>0</v>
      </c>
      <c r="I87">
        <v>0</v>
      </c>
      <c r="J87">
        <v>1</v>
      </c>
    </row>
    <row r="88" spans="1:10">
      <c r="A88" t="str">
        <f>max_demand!B93</f>
        <v>GM0263</v>
      </c>
      <c r="B88">
        <f>INDEX(max_demand!$A:$G,MATCH(data!$A88,max_demand!$B:$B,0),MATCH(data!B$1,max_demand!$1:$1,0))</f>
        <v>0.16606497392071454</v>
      </c>
      <c r="C88">
        <f>INDEX(max_demand!$A:$G,MATCH(data!$A88,max_demand!$B:$B,0),MATCH(data!C$1,max_demand!$1:$1,0))</f>
        <v>7.6861761585921798E-2</v>
      </c>
      <c r="D88">
        <f>INDEX(max_demand!$A:$G,MATCH(data!$A88,max_demand!$B:$B,0),MATCH(data!D$1,max_demand!$1:$1,0))</f>
        <v>1.5002549160079095E-2</v>
      </c>
      <c r="E88">
        <f>INDEX(demand!$A:$G,MATCH(data!$A88,demand!$B:$B,0),MATCH(data!E$1,demand!$1:$1,0))</f>
        <v>2.1800113539228914E-2</v>
      </c>
      <c r="F88">
        <f>INDEX(demand!$A:$G,MATCH(data!$A88,demand!$B:$B,0),MATCH(data!F$1,demand!$1:$1,0))</f>
        <v>5.8515969200462328E-2</v>
      </c>
      <c r="G88">
        <f>INDEX(demand!$A:$G,MATCH(data!$A88,demand!$B:$B,0),MATCH(data!G$1,demand!$1:$1,0))</f>
        <v>1.5002549160079095E-2</v>
      </c>
      <c r="H88">
        <v>0</v>
      </c>
      <c r="I88">
        <v>0</v>
      </c>
      <c r="J88">
        <v>1</v>
      </c>
    </row>
    <row r="89" spans="1:10">
      <c r="A89" t="str">
        <f>max_demand!B94</f>
        <v>GM0267</v>
      </c>
      <c r="B89">
        <f>INDEX(max_demand!$A:$G,MATCH(data!$A89,max_demand!$B:$B,0),MATCH(data!B$1,max_demand!$1:$1,0))</f>
        <v>0.16910729310457007</v>
      </c>
      <c r="C89">
        <f>INDEX(max_demand!$A:$G,MATCH(data!$A89,max_demand!$B:$B,0),MATCH(data!C$1,max_demand!$1:$1,0))</f>
        <v>0.19128791603531034</v>
      </c>
      <c r="D89">
        <f>INDEX(max_demand!$A:$G,MATCH(data!$A89,max_demand!$B:$B,0),MATCH(data!D$1,max_demand!$1:$1,0))</f>
        <v>2.6090570954573223E-2</v>
      </c>
      <c r="E89">
        <f>INDEX(demand!$A:$G,MATCH(data!$A89,demand!$B:$B,0),MATCH(data!E$1,demand!$1:$1,0))</f>
        <v>2.8551252066952276E-2</v>
      </c>
      <c r="F89">
        <f>INDEX(demand!$A:$G,MATCH(data!$A89,demand!$B:$B,0),MATCH(data!F$1,demand!$1:$1,0))</f>
        <v>0.16255460161105095</v>
      </c>
      <c r="G89">
        <f>INDEX(demand!$A:$G,MATCH(data!$A89,demand!$B:$B,0),MATCH(data!G$1,demand!$1:$1,0))</f>
        <v>2.6090570954573223E-2</v>
      </c>
      <c r="H89">
        <v>0</v>
      </c>
      <c r="I89">
        <v>0</v>
      </c>
      <c r="J89">
        <v>1</v>
      </c>
    </row>
    <row r="90" spans="1:10">
      <c r="A90" t="str">
        <f>max_demand!B95</f>
        <v>GM0268</v>
      </c>
      <c r="B90">
        <f>INDEX(max_demand!$A:$G,MATCH(data!$A90,max_demand!$B:$B,0),MATCH(data!B$1,max_demand!$1:$1,0))</f>
        <v>0.31008700040838327</v>
      </c>
      <c r="C90">
        <f>INDEX(max_demand!$A:$G,MATCH(data!$A90,max_demand!$B:$B,0),MATCH(data!C$1,max_demand!$1:$1,0))</f>
        <v>0.4620867000214432</v>
      </c>
      <c r="D90">
        <f>INDEX(max_demand!$A:$G,MATCH(data!$A90,max_demand!$B:$B,0),MATCH(data!D$1,max_demand!$1:$1,0))</f>
        <v>0.10739037700315637</v>
      </c>
      <c r="E90">
        <f>INDEX(demand!$A:$G,MATCH(data!$A90,demand!$B:$B,0),MATCH(data!E$1,demand!$1:$1,0))</f>
        <v>6.9721658515562529E-2</v>
      </c>
      <c r="F90">
        <f>INDEX(demand!$A:$G,MATCH(data!$A90,demand!$B:$B,0),MATCH(data!F$1,demand!$1:$1,0))</f>
        <v>0.36858354080328265</v>
      </c>
      <c r="G90">
        <f>INDEX(demand!$A:$G,MATCH(data!$A90,demand!$B:$B,0),MATCH(data!G$1,demand!$1:$1,0))</f>
        <v>0.10739037700315637</v>
      </c>
      <c r="H90">
        <v>0</v>
      </c>
      <c r="I90">
        <v>0</v>
      </c>
      <c r="J90">
        <v>1</v>
      </c>
    </row>
    <row r="91" spans="1:10">
      <c r="A91" t="str">
        <f>max_demand!B96</f>
        <v>GM0269</v>
      </c>
      <c r="B91">
        <f>INDEX(max_demand!$A:$G,MATCH(data!$A91,max_demand!$B:$B,0),MATCH(data!B$1,max_demand!$1:$1,0))</f>
        <v>0.14813860428206535</v>
      </c>
      <c r="C91">
        <f>INDEX(max_demand!$A:$G,MATCH(data!$A91,max_demand!$B:$B,0),MATCH(data!C$1,max_demand!$1:$1,0))</f>
        <v>9.7763081660207515E-2</v>
      </c>
      <c r="D91">
        <f>INDEX(max_demand!$A:$G,MATCH(data!$A91,max_demand!$B:$B,0),MATCH(data!D$1,max_demand!$1:$1,0))</f>
        <v>1.4337267852409448E-2</v>
      </c>
      <c r="E91">
        <f>INDEX(demand!$A:$G,MATCH(data!$A91,demand!$B:$B,0),MATCH(data!E$1,demand!$1:$1,0))</f>
        <v>2.1953551367111846E-2</v>
      </c>
      <c r="F91">
        <f>INDEX(demand!$A:$G,MATCH(data!$A91,demand!$B:$B,0),MATCH(data!F$1,demand!$1:$1,0))</f>
        <v>7.4563244883944474E-2</v>
      </c>
      <c r="G91">
        <f>INDEX(demand!$A:$G,MATCH(data!$A91,demand!$B:$B,0),MATCH(data!G$1,demand!$1:$1,0))</f>
        <v>1.4337267852409448E-2</v>
      </c>
      <c r="H91">
        <v>0</v>
      </c>
      <c r="I91">
        <v>0</v>
      </c>
      <c r="J91">
        <v>1</v>
      </c>
    </row>
    <row r="92" spans="1:10">
      <c r="A92" t="str">
        <f>max_demand!B97</f>
        <v>GM0273</v>
      </c>
      <c r="B92">
        <f>INDEX(max_demand!$A:$G,MATCH(data!$A92,max_demand!$B:$B,0),MATCH(data!B$1,max_demand!$1:$1,0))</f>
        <v>0.15794513433230176</v>
      </c>
      <c r="C92">
        <f>INDEX(max_demand!$A:$G,MATCH(data!$A92,max_demand!$B:$B,0),MATCH(data!C$1,max_demand!$1:$1,0))</f>
        <v>0.15395402773450753</v>
      </c>
      <c r="D92">
        <f>INDEX(max_demand!$A:$G,MATCH(data!$A92,max_demand!$B:$B,0),MATCH(data!D$1,max_demand!$1:$1,0))</f>
        <v>1.4701805555242132E-2</v>
      </c>
      <c r="E92">
        <f>INDEX(demand!$A:$G,MATCH(data!$A92,demand!$B:$B,0),MATCH(data!E$1,demand!$1:$1,0))</f>
        <v>2.6051210293954508E-2</v>
      </c>
      <c r="F92">
        <f>INDEX(demand!$A:$G,MATCH(data!$A92,demand!$B:$B,0),MATCH(data!F$1,demand!$1:$1,0))</f>
        <v>0.12590390495014597</v>
      </c>
      <c r="G92">
        <f>INDEX(demand!$A:$G,MATCH(data!$A92,demand!$B:$B,0),MATCH(data!G$1,demand!$1:$1,0))</f>
        <v>1.4701805555242132E-2</v>
      </c>
      <c r="H92">
        <v>0</v>
      </c>
      <c r="I92">
        <v>0</v>
      </c>
      <c r="J92">
        <v>1</v>
      </c>
    </row>
    <row r="93" spans="1:10">
      <c r="A93" t="str">
        <f>max_demand!B98</f>
        <v>GM0274</v>
      </c>
      <c r="B93">
        <f>INDEX(max_demand!$A:$G,MATCH(data!$A93,max_demand!$B:$B,0),MATCH(data!B$1,max_demand!$1:$1,0))</f>
        <v>8.0297641275134612E-2</v>
      </c>
      <c r="C93">
        <f>INDEX(max_demand!$A:$G,MATCH(data!$A93,max_demand!$B:$B,0),MATCH(data!C$1,max_demand!$1:$1,0))</f>
        <v>9.8902071012509474E-2</v>
      </c>
      <c r="D93">
        <f>INDEX(max_demand!$A:$G,MATCH(data!$A93,max_demand!$B:$B,0),MATCH(data!D$1,max_demand!$1:$1,0))</f>
        <v>1.9017931956781104E-2</v>
      </c>
      <c r="E93">
        <f>INDEX(demand!$A:$G,MATCH(data!$A93,demand!$B:$B,0),MATCH(data!E$1,demand!$1:$1,0))</f>
        <v>1.5330161034424908E-2</v>
      </c>
      <c r="F93">
        <f>INDEX(demand!$A:$G,MATCH(data!$A93,demand!$B:$B,0),MATCH(data!F$1,demand!$1:$1,0))</f>
        <v>7.4007492993985083E-2</v>
      </c>
      <c r="G93">
        <f>INDEX(demand!$A:$G,MATCH(data!$A93,demand!$B:$B,0),MATCH(data!G$1,demand!$1:$1,0))</f>
        <v>1.9017931956781104E-2</v>
      </c>
      <c r="H93">
        <v>0</v>
      </c>
      <c r="I93">
        <v>0</v>
      </c>
      <c r="J93">
        <v>1</v>
      </c>
    </row>
    <row r="94" spans="1:10">
      <c r="A94" t="str">
        <f>max_demand!B99</f>
        <v>GM0275</v>
      </c>
      <c r="B94">
        <f>INDEX(max_demand!$A:$G,MATCH(data!$A94,max_demand!$B:$B,0),MATCH(data!B$1,max_demand!$1:$1,0))</f>
        <v>0.15839733434999284</v>
      </c>
      <c r="C94">
        <f>INDEX(max_demand!$A:$G,MATCH(data!$A94,max_demand!$B:$B,0),MATCH(data!C$1,max_demand!$1:$1,0))</f>
        <v>0.15126335730347729</v>
      </c>
      <c r="D94">
        <f>INDEX(max_demand!$A:$G,MATCH(data!$A94,max_demand!$B:$B,0),MATCH(data!D$1,max_demand!$1:$1,0))</f>
        <v>2.6514042252697188E-2</v>
      </c>
      <c r="E94">
        <f>INDEX(demand!$A:$G,MATCH(data!$A94,demand!$B:$B,0),MATCH(data!E$1,demand!$1:$1,0))</f>
        <v>2.4755221636346986E-2</v>
      </c>
      <c r="F94">
        <f>INDEX(demand!$A:$G,MATCH(data!$A94,demand!$B:$B,0),MATCH(data!F$1,demand!$1:$1,0))</f>
        <v>0.11308012460755464</v>
      </c>
      <c r="G94">
        <f>INDEX(demand!$A:$G,MATCH(data!$A94,demand!$B:$B,0),MATCH(data!G$1,demand!$1:$1,0))</f>
        <v>2.6514042252697188E-2</v>
      </c>
      <c r="H94">
        <v>0</v>
      </c>
      <c r="I94">
        <v>0</v>
      </c>
      <c r="J94">
        <v>1</v>
      </c>
    </row>
    <row r="95" spans="1:10">
      <c r="A95" t="str">
        <f>max_demand!B100</f>
        <v>GM0277</v>
      </c>
      <c r="B95">
        <f>INDEX(max_demand!$A:$G,MATCH(data!$A95,max_demand!$B:$B,0),MATCH(data!B$1,max_demand!$1:$1,0))</f>
        <v>1.9516379596077882E-2</v>
      </c>
      <c r="C95">
        <f>INDEX(max_demand!$A:$G,MATCH(data!$A95,max_demand!$B:$B,0),MATCH(data!C$1,max_demand!$1:$1,0))</f>
        <v>2.2920241467397871E-2</v>
      </c>
      <c r="D95">
        <f>INDEX(max_demand!$A:$G,MATCH(data!$A95,max_demand!$B:$B,0),MATCH(data!D$1,max_demand!$1:$1,0))</f>
        <v>1.0049089341420978E-3</v>
      </c>
      <c r="E95">
        <f>INDEX(demand!$A:$G,MATCH(data!$A95,demand!$B:$B,0),MATCH(data!E$1,demand!$1:$1,0))</f>
        <v>1.9745808356050705E-3</v>
      </c>
      <c r="F95">
        <f>INDEX(demand!$A:$G,MATCH(data!$A95,demand!$B:$B,0),MATCH(data!F$1,demand!$1:$1,0))</f>
        <v>1.4963612630138718E-2</v>
      </c>
      <c r="G95">
        <f>INDEX(demand!$A:$G,MATCH(data!$A95,demand!$B:$B,0),MATCH(data!G$1,demand!$1:$1,0))</f>
        <v>1.0049089341420978E-3</v>
      </c>
      <c r="H95">
        <v>0</v>
      </c>
      <c r="I95">
        <v>0</v>
      </c>
      <c r="J95">
        <v>1</v>
      </c>
    </row>
    <row r="96" spans="1:10">
      <c r="A96" t="str">
        <f>max_demand!B101</f>
        <v>GM0279</v>
      </c>
      <c r="B96">
        <f>INDEX(max_demand!$A:$G,MATCH(data!$A96,max_demand!$B:$B,0),MATCH(data!B$1,max_demand!$1:$1,0))</f>
        <v>3.6142904464474643E-2</v>
      </c>
      <c r="C96">
        <f>INDEX(max_demand!$A:$G,MATCH(data!$A96,max_demand!$B:$B,0),MATCH(data!C$1,max_demand!$1:$1,0))</f>
        <v>6.8900424273411379E-2</v>
      </c>
      <c r="D96">
        <f>INDEX(max_demand!$A:$G,MATCH(data!$A96,max_demand!$B:$B,0),MATCH(data!D$1,max_demand!$1:$1,0))</f>
        <v>5.9984679001118093E-3</v>
      </c>
      <c r="E96">
        <f>INDEX(demand!$A:$G,MATCH(data!$A96,demand!$B:$B,0),MATCH(data!E$1,demand!$1:$1,0))</f>
        <v>6.3018651204414739E-3</v>
      </c>
      <c r="F96">
        <f>INDEX(demand!$A:$G,MATCH(data!$A96,demand!$B:$B,0),MATCH(data!F$1,demand!$1:$1,0))</f>
        <v>6.2246290824352742E-2</v>
      </c>
      <c r="G96">
        <f>INDEX(demand!$A:$G,MATCH(data!$A96,demand!$B:$B,0),MATCH(data!G$1,demand!$1:$1,0))</f>
        <v>5.9984679001118093E-3</v>
      </c>
      <c r="H96">
        <v>0</v>
      </c>
      <c r="I96">
        <v>0</v>
      </c>
      <c r="J96">
        <v>1</v>
      </c>
    </row>
    <row r="97" spans="1:10">
      <c r="A97" t="str">
        <f>max_demand!B102</f>
        <v>GM0281</v>
      </c>
      <c r="B97">
        <f>INDEX(max_demand!$A:$G,MATCH(data!$A97,max_demand!$B:$B,0),MATCH(data!B$1,max_demand!$1:$1,0))</f>
        <v>0.10925886677752064</v>
      </c>
      <c r="C97">
        <f>INDEX(max_demand!$A:$G,MATCH(data!$A97,max_demand!$B:$B,0),MATCH(data!C$1,max_demand!$1:$1,0))</f>
        <v>0.11692893425214192</v>
      </c>
      <c r="D97">
        <f>INDEX(max_demand!$A:$G,MATCH(data!$A97,max_demand!$B:$B,0),MATCH(data!D$1,max_demand!$1:$1,0))</f>
        <v>2.5504272815850656E-2</v>
      </c>
      <c r="E97">
        <f>INDEX(demand!$A:$G,MATCH(data!$A97,demand!$B:$B,0),MATCH(data!E$1,demand!$1:$1,0))</f>
        <v>2.2548401169220685E-2</v>
      </c>
      <c r="F97">
        <f>INDEX(demand!$A:$G,MATCH(data!$A97,demand!$B:$B,0),MATCH(data!F$1,demand!$1:$1,0))</f>
        <v>9.0070712664290731E-2</v>
      </c>
      <c r="G97">
        <f>INDEX(demand!$A:$G,MATCH(data!$A97,demand!$B:$B,0),MATCH(data!G$1,demand!$1:$1,0))</f>
        <v>2.5504272815850656E-2</v>
      </c>
      <c r="H97">
        <v>0</v>
      </c>
      <c r="I97">
        <v>0</v>
      </c>
      <c r="J97">
        <v>1</v>
      </c>
    </row>
    <row r="98" spans="1:10">
      <c r="A98" t="str">
        <f>max_demand!B103</f>
        <v>GM0285</v>
      </c>
      <c r="B98">
        <f>INDEX(max_demand!$A:$G,MATCH(data!$A98,max_demand!$B:$B,0),MATCH(data!B$1,max_demand!$1:$1,0))</f>
        <v>0.26126547028846631</v>
      </c>
      <c r="C98">
        <f>INDEX(max_demand!$A:$G,MATCH(data!$A98,max_demand!$B:$B,0),MATCH(data!C$1,max_demand!$1:$1,0))</f>
        <v>0.114665241295696</v>
      </c>
      <c r="D98">
        <f>INDEX(max_demand!$A:$G,MATCH(data!$A98,max_demand!$B:$B,0),MATCH(data!D$1,max_demand!$1:$1,0))</f>
        <v>1.483486181677606E-2</v>
      </c>
      <c r="E98">
        <f>INDEX(demand!$A:$G,MATCH(data!$A98,demand!$B:$B,0),MATCH(data!E$1,demand!$1:$1,0))</f>
        <v>3.5987185843976872E-2</v>
      </c>
      <c r="F98">
        <f>INDEX(demand!$A:$G,MATCH(data!$A98,demand!$B:$B,0),MATCH(data!F$1,demand!$1:$1,0))</f>
        <v>8.6059517886567599E-2</v>
      </c>
      <c r="G98">
        <f>INDEX(demand!$A:$G,MATCH(data!$A98,demand!$B:$B,0),MATCH(data!G$1,demand!$1:$1,0))</f>
        <v>1.483486181677606E-2</v>
      </c>
      <c r="H98">
        <v>0</v>
      </c>
      <c r="I98">
        <v>0</v>
      </c>
      <c r="J98">
        <v>1</v>
      </c>
    </row>
    <row r="99" spans="1:10">
      <c r="A99" t="str">
        <f>max_demand!B104</f>
        <v>GM0289</v>
      </c>
      <c r="B99">
        <f>INDEX(max_demand!$A:$G,MATCH(data!$A99,max_demand!$B:$B,0),MATCH(data!B$1,max_demand!$1:$1,0))</f>
        <v>9.0706338125732658E-2</v>
      </c>
      <c r="C99">
        <f>INDEX(max_demand!$A:$G,MATCH(data!$A99,max_demand!$B:$B,0),MATCH(data!C$1,max_demand!$1:$1,0))</f>
        <v>0.10966257876227245</v>
      </c>
      <c r="D99">
        <f>INDEX(max_demand!$A:$G,MATCH(data!$A99,max_demand!$B:$B,0),MATCH(data!D$1,max_demand!$1:$1,0))</f>
        <v>2.3557641482724122E-2</v>
      </c>
      <c r="E99">
        <f>INDEX(demand!$A:$G,MATCH(data!$A99,demand!$B:$B,0),MATCH(data!E$1,demand!$1:$1,0))</f>
        <v>1.9110355893742409E-2</v>
      </c>
      <c r="F99">
        <f>INDEX(demand!$A:$G,MATCH(data!$A99,demand!$B:$B,0),MATCH(data!F$1,demand!$1:$1,0))</f>
        <v>8.4666145077076982E-2</v>
      </c>
      <c r="G99">
        <f>INDEX(demand!$A:$G,MATCH(data!$A99,demand!$B:$B,0),MATCH(data!G$1,demand!$1:$1,0))</f>
        <v>2.3557641482724122E-2</v>
      </c>
      <c r="H99">
        <v>0</v>
      </c>
      <c r="I99">
        <v>0</v>
      </c>
      <c r="J99">
        <v>1</v>
      </c>
    </row>
    <row r="100" spans="1:10">
      <c r="A100" t="str">
        <f>max_demand!B105</f>
        <v>GM0293</v>
      </c>
      <c r="B100">
        <f>INDEX(max_demand!$A:$G,MATCH(data!$A100,max_demand!$B:$B,0),MATCH(data!B$1,max_demand!$1:$1,0))</f>
        <v>2.8562120498488681E-2</v>
      </c>
      <c r="C100">
        <f>INDEX(max_demand!$A:$G,MATCH(data!$A100,max_demand!$B:$B,0),MATCH(data!C$1,max_demand!$1:$1,0))</f>
        <v>3.8970670531176872E-2</v>
      </c>
      <c r="D100">
        <f>INDEX(max_demand!$A:$G,MATCH(data!$A100,max_demand!$B:$B,0),MATCH(data!D$1,max_demand!$1:$1,0))</f>
        <v>9.0794190518860389E-3</v>
      </c>
      <c r="E100">
        <f>INDEX(demand!$A:$G,MATCH(data!$A100,demand!$B:$B,0),MATCH(data!E$1,demand!$1:$1,0))</f>
        <v>5.952942132333737E-3</v>
      </c>
      <c r="F100">
        <f>INDEX(demand!$A:$G,MATCH(data!$A100,demand!$B:$B,0),MATCH(data!F$1,demand!$1:$1,0))</f>
        <v>3.0808234642625588E-2</v>
      </c>
      <c r="G100">
        <f>INDEX(demand!$A:$G,MATCH(data!$A100,demand!$B:$B,0),MATCH(data!G$1,demand!$1:$1,0))</f>
        <v>9.0794190518860389E-3</v>
      </c>
      <c r="H100">
        <v>0</v>
      </c>
      <c r="I100">
        <v>0</v>
      </c>
      <c r="J100">
        <v>1</v>
      </c>
    </row>
    <row r="101" spans="1:10">
      <c r="A101" t="str">
        <f>max_demand!B106</f>
        <v>GM0294</v>
      </c>
      <c r="B101">
        <f>INDEX(max_demand!$A:$G,MATCH(data!$A101,max_demand!$B:$B,0),MATCH(data!B$1,max_demand!$1:$1,0))</f>
        <v>0.25165378608274658</v>
      </c>
      <c r="C101">
        <f>INDEX(max_demand!$A:$G,MATCH(data!$A101,max_demand!$B:$B,0),MATCH(data!C$1,max_demand!$1:$1,0))</f>
        <v>0.13127805046336855</v>
      </c>
      <c r="D101">
        <f>INDEX(max_demand!$A:$G,MATCH(data!$A101,max_demand!$B:$B,0),MATCH(data!D$1,max_demand!$1:$1,0))</f>
        <v>1.7560388708288424E-2</v>
      </c>
      <c r="E101">
        <f>INDEX(demand!$A:$G,MATCH(data!$A101,demand!$B:$B,0),MATCH(data!E$1,demand!$1:$1,0))</f>
        <v>4.1295765248978322E-2</v>
      </c>
      <c r="F101">
        <f>INDEX(demand!$A:$G,MATCH(data!$A101,demand!$B:$B,0),MATCH(data!F$1,demand!$1:$1,0))</f>
        <v>9.6464162492944455E-2</v>
      </c>
      <c r="G101">
        <f>INDEX(demand!$A:$G,MATCH(data!$A101,demand!$B:$B,0),MATCH(data!G$1,demand!$1:$1,0))</f>
        <v>1.7560388708288424E-2</v>
      </c>
      <c r="H101">
        <v>0</v>
      </c>
      <c r="I101">
        <v>0</v>
      </c>
      <c r="J101">
        <v>1</v>
      </c>
    </row>
    <row r="102" spans="1:10">
      <c r="A102" t="str">
        <f>max_demand!B107</f>
        <v>GM0296</v>
      </c>
      <c r="B102">
        <f>INDEX(max_demand!$A:$G,MATCH(data!$A102,max_demand!$B:$B,0),MATCH(data!B$1,max_demand!$1:$1,0))</f>
        <v>0.19068211375312696</v>
      </c>
      <c r="C102">
        <f>INDEX(max_demand!$A:$G,MATCH(data!$A102,max_demand!$B:$B,0),MATCH(data!C$1,max_demand!$1:$1,0))</f>
        <v>0.12884968798338695</v>
      </c>
      <c r="D102">
        <f>INDEX(max_demand!$A:$G,MATCH(data!$A102,max_demand!$B:$B,0),MATCH(data!D$1,max_demand!$1:$1,0))</f>
        <v>2.4880305781168711E-2</v>
      </c>
      <c r="E102">
        <f>INDEX(demand!$A:$G,MATCH(data!$A102,demand!$B:$B,0),MATCH(data!E$1,demand!$1:$1,0))</f>
        <v>3.6446753826175633E-2</v>
      </c>
      <c r="F102">
        <f>INDEX(demand!$A:$G,MATCH(data!$A102,demand!$B:$B,0),MATCH(data!F$1,demand!$1:$1,0))</f>
        <v>9.8052802820825208E-2</v>
      </c>
      <c r="G102">
        <f>INDEX(demand!$A:$G,MATCH(data!$A102,demand!$B:$B,0),MATCH(data!G$1,demand!$1:$1,0))</f>
        <v>2.4880305781168711E-2</v>
      </c>
      <c r="H102">
        <v>0</v>
      </c>
      <c r="I102">
        <v>0</v>
      </c>
      <c r="J102">
        <v>1</v>
      </c>
    </row>
    <row r="103" spans="1:10">
      <c r="A103" t="str">
        <f>max_demand!B108</f>
        <v>GM0297</v>
      </c>
      <c r="B103">
        <f>INDEX(max_demand!$A:$G,MATCH(data!$A103,max_demand!$B:$B,0),MATCH(data!B$1,max_demand!$1:$1,0))</f>
        <v>0.1922717761494673</v>
      </c>
      <c r="C103">
        <f>INDEX(max_demand!$A:$G,MATCH(data!$A103,max_demand!$B:$B,0),MATCH(data!C$1,max_demand!$1:$1,0))</f>
        <v>0.10976380978110845</v>
      </c>
      <c r="D103">
        <f>INDEX(max_demand!$A:$G,MATCH(data!$A103,max_demand!$B:$B,0),MATCH(data!D$1,max_demand!$1:$1,0))</f>
        <v>1.7285770305487801E-2</v>
      </c>
      <c r="E103">
        <f>INDEX(demand!$A:$G,MATCH(data!$A103,demand!$B:$B,0),MATCH(data!E$1,demand!$1:$1,0))</f>
        <v>2.3358529074561311E-2</v>
      </c>
      <c r="F103">
        <f>INDEX(demand!$A:$G,MATCH(data!$A103,demand!$B:$B,0),MATCH(data!F$1,demand!$1:$1,0))</f>
        <v>8.7713697876437902E-2</v>
      </c>
      <c r="G103">
        <f>INDEX(demand!$A:$G,MATCH(data!$A103,demand!$B:$B,0),MATCH(data!G$1,demand!$1:$1,0))</f>
        <v>1.7285770305487801E-2</v>
      </c>
      <c r="H103">
        <v>0</v>
      </c>
      <c r="I103">
        <v>0</v>
      </c>
      <c r="J103">
        <v>1</v>
      </c>
    </row>
    <row r="104" spans="1:10">
      <c r="A104" t="str">
        <f>max_demand!B109</f>
        <v>GM0299</v>
      </c>
      <c r="B104">
        <f>INDEX(max_demand!$A:$G,MATCH(data!$A104,max_demand!$B:$B,0),MATCH(data!B$1,max_demand!$1:$1,0))</f>
        <v>0.23590442136792483</v>
      </c>
      <c r="C104">
        <f>INDEX(max_demand!$A:$G,MATCH(data!$A104,max_demand!$B:$B,0),MATCH(data!C$1,max_demand!$1:$1,0))</f>
        <v>0.13792457106197997</v>
      </c>
      <c r="D104">
        <f>INDEX(max_demand!$A:$G,MATCH(data!$A104,max_demand!$B:$B,0),MATCH(data!D$1,max_demand!$1:$1,0))</f>
        <v>2.6421692701312907E-2</v>
      </c>
      <c r="E104">
        <f>INDEX(demand!$A:$G,MATCH(data!$A104,demand!$B:$B,0),MATCH(data!E$1,demand!$1:$1,0))</f>
        <v>3.7920095306437168E-2</v>
      </c>
      <c r="F104">
        <f>INDEX(demand!$A:$G,MATCH(data!$A104,demand!$B:$B,0),MATCH(data!F$1,demand!$1:$1,0))</f>
        <v>0.10697566382560203</v>
      </c>
      <c r="G104">
        <f>INDEX(demand!$A:$G,MATCH(data!$A104,demand!$B:$B,0),MATCH(data!G$1,demand!$1:$1,0))</f>
        <v>2.6421692701312907E-2</v>
      </c>
      <c r="H104">
        <v>0</v>
      </c>
      <c r="I104">
        <v>0</v>
      </c>
      <c r="J104">
        <v>1</v>
      </c>
    </row>
    <row r="105" spans="1:10">
      <c r="A105" t="str">
        <f>max_demand!B110</f>
        <v>GM0301</v>
      </c>
      <c r="B105">
        <f>INDEX(max_demand!$A:$G,MATCH(data!$A105,max_demand!$B:$B,0),MATCH(data!B$1,max_demand!$1:$1,0))</f>
        <v>0.13272493655736162</v>
      </c>
      <c r="C105">
        <f>INDEX(max_demand!$A:$G,MATCH(data!$A105,max_demand!$B:$B,0),MATCH(data!C$1,max_demand!$1:$1,0))</f>
        <v>0.13912882808032292</v>
      </c>
      <c r="D105">
        <f>INDEX(max_demand!$A:$G,MATCH(data!$A105,max_demand!$B:$B,0),MATCH(data!D$1,max_demand!$1:$1,0))</f>
        <v>2.8925459156935392E-2</v>
      </c>
      <c r="E105">
        <f>INDEX(demand!$A:$G,MATCH(data!$A105,demand!$B:$B,0),MATCH(data!E$1,demand!$1:$1,0))</f>
        <v>2.4017367064426007E-2</v>
      </c>
      <c r="F105">
        <f>INDEX(demand!$A:$G,MATCH(data!$A105,demand!$B:$B,0),MATCH(data!F$1,demand!$1:$1,0))</f>
        <v>0.1103256699783394</v>
      </c>
      <c r="G105">
        <f>INDEX(demand!$A:$G,MATCH(data!$A105,demand!$B:$B,0),MATCH(data!G$1,demand!$1:$1,0))</f>
        <v>2.8925459156935392E-2</v>
      </c>
      <c r="H105">
        <v>0</v>
      </c>
      <c r="I105">
        <v>0</v>
      </c>
      <c r="J105">
        <v>1</v>
      </c>
    </row>
    <row r="106" spans="1:10">
      <c r="A106" t="str">
        <f>max_demand!B111</f>
        <v>GM0302</v>
      </c>
      <c r="B106">
        <f>INDEX(max_demand!$A:$G,MATCH(data!$A106,max_demand!$B:$B,0),MATCH(data!B$1,max_demand!$1:$1,0))</f>
        <v>0.14562150004597343</v>
      </c>
      <c r="C106">
        <f>INDEX(max_demand!$A:$G,MATCH(data!$A106,max_demand!$B:$B,0),MATCH(data!C$1,max_demand!$1:$1,0))</f>
        <v>0.14004277348973898</v>
      </c>
      <c r="D106">
        <f>INDEX(max_demand!$A:$G,MATCH(data!$A106,max_demand!$B:$B,0),MATCH(data!D$1,max_demand!$1:$1,0))</f>
        <v>1.6696434352574965E-2</v>
      </c>
      <c r="E106">
        <f>INDEX(demand!$A:$G,MATCH(data!$A106,demand!$B:$B,0),MATCH(data!E$1,demand!$1:$1,0))</f>
        <v>2.1347122373518421E-2</v>
      </c>
      <c r="F106">
        <f>INDEX(demand!$A:$G,MATCH(data!$A106,demand!$B:$B,0),MATCH(data!F$1,demand!$1:$1,0))</f>
        <v>9.6320058780582654E-2</v>
      </c>
      <c r="G106">
        <f>INDEX(demand!$A:$G,MATCH(data!$A106,demand!$B:$B,0),MATCH(data!G$1,demand!$1:$1,0))</f>
        <v>1.6696434352574965E-2</v>
      </c>
      <c r="H106">
        <v>0</v>
      </c>
      <c r="I106">
        <v>0</v>
      </c>
      <c r="J106">
        <v>1</v>
      </c>
    </row>
    <row r="107" spans="1:10">
      <c r="A107" t="str">
        <f>max_demand!B112</f>
        <v>GM0303</v>
      </c>
      <c r="B107">
        <f>INDEX(max_demand!$A:$G,MATCH(data!$A107,max_demand!$B:$B,0),MATCH(data!B$1,max_demand!$1:$1,0))</f>
        <v>1.4119880031970555</v>
      </c>
      <c r="C107">
        <f>INDEX(max_demand!$A:$G,MATCH(data!$A107,max_demand!$B:$B,0),MATCH(data!C$1,max_demand!$1:$1,0))</f>
        <v>0.30369120138497396</v>
      </c>
      <c r="D107">
        <f>INDEX(max_demand!$A:$G,MATCH(data!$A107,max_demand!$B:$B,0),MATCH(data!D$1,max_demand!$1:$1,0))</f>
        <v>2.4797677235193303E-2</v>
      </c>
      <c r="E107">
        <f>INDEX(demand!$A:$G,MATCH(data!$A107,demand!$B:$B,0),MATCH(data!E$1,demand!$1:$1,0))</f>
        <v>0.36432395703876169</v>
      </c>
      <c r="F107">
        <f>INDEX(demand!$A:$G,MATCH(data!$A107,demand!$B:$B,0),MATCH(data!F$1,demand!$1:$1,0))</f>
        <v>0.17392859996386228</v>
      </c>
      <c r="G107">
        <f>INDEX(demand!$A:$G,MATCH(data!$A107,demand!$B:$B,0),MATCH(data!G$1,demand!$1:$1,0))</f>
        <v>2.4797677235193303E-2</v>
      </c>
      <c r="H107">
        <v>0</v>
      </c>
      <c r="I107">
        <v>0</v>
      </c>
      <c r="J107">
        <v>1</v>
      </c>
    </row>
    <row r="108" spans="1:10">
      <c r="A108" t="str">
        <f>max_demand!B113</f>
        <v>GM0307</v>
      </c>
      <c r="B108">
        <f>INDEX(max_demand!$A:$G,MATCH(data!$A108,max_demand!$B:$B,0),MATCH(data!B$1,max_demand!$1:$1,0))</f>
        <v>0.30180075938322232</v>
      </c>
      <c r="C108">
        <f>INDEX(max_demand!$A:$G,MATCH(data!$A108,max_demand!$B:$B,0),MATCH(data!C$1,max_demand!$1:$1,0))</f>
        <v>0.41215335406790343</v>
      </c>
      <c r="D108">
        <f>INDEX(max_demand!$A:$G,MATCH(data!$A108,max_demand!$B:$B,0),MATCH(data!D$1,max_demand!$1:$1,0))</f>
        <v>9.4953565708181323E-2</v>
      </c>
      <c r="E108">
        <f>INDEX(demand!$A:$G,MATCH(data!$A108,demand!$B:$B,0),MATCH(data!E$1,demand!$1:$1,0))</f>
        <v>6.5623913977946216E-2</v>
      </c>
      <c r="F108">
        <f>INDEX(demand!$A:$G,MATCH(data!$A108,demand!$B:$B,0),MATCH(data!F$1,demand!$1:$1,0))</f>
        <v>0.32722890473347505</v>
      </c>
      <c r="G108">
        <f>INDEX(demand!$A:$G,MATCH(data!$A108,demand!$B:$B,0),MATCH(data!G$1,demand!$1:$1,0))</f>
        <v>9.4953565708181323E-2</v>
      </c>
      <c r="H108">
        <v>0</v>
      </c>
      <c r="I108">
        <v>0</v>
      </c>
      <c r="J108">
        <v>1</v>
      </c>
    </row>
    <row r="109" spans="1:10">
      <c r="A109" t="str">
        <f>max_demand!B114</f>
        <v>GM0308</v>
      </c>
      <c r="B109">
        <f>INDEX(max_demand!$A:$G,MATCH(data!$A109,max_demand!$B:$B,0),MATCH(data!B$1,max_demand!$1:$1,0))</f>
        <v>7.250232798423524E-2</v>
      </c>
      <c r="C109">
        <f>INDEX(max_demand!$A:$G,MATCH(data!$A109,max_demand!$B:$B,0),MATCH(data!C$1,max_demand!$1:$1,0))</f>
        <v>8.163535697695061E-2</v>
      </c>
      <c r="D109">
        <f>INDEX(max_demand!$A:$G,MATCH(data!$A109,max_demand!$B:$B,0),MATCH(data!D$1,max_demand!$1:$1,0))</f>
        <v>1.5047508810095124E-2</v>
      </c>
      <c r="E109">
        <f>INDEX(demand!$A:$G,MATCH(data!$A109,demand!$B:$B,0),MATCH(data!E$1,demand!$1:$1,0))</f>
        <v>1.2195482155900278E-2</v>
      </c>
      <c r="F109">
        <f>INDEX(demand!$A:$G,MATCH(data!$A109,demand!$B:$B,0),MATCH(data!F$1,demand!$1:$1,0))</f>
        <v>6.2131469709475452E-2</v>
      </c>
      <c r="G109">
        <f>INDEX(demand!$A:$G,MATCH(data!$A109,demand!$B:$B,0),MATCH(data!G$1,demand!$1:$1,0))</f>
        <v>1.5047508810095124E-2</v>
      </c>
      <c r="H109">
        <v>0</v>
      </c>
      <c r="I109">
        <v>0</v>
      </c>
      <c r="J109">
        <v>1</v>
      </c>
    </row>
    <row r="110" spans="1:10">
      <c r="A110" t="str">
        <f>max_demand!B115</f>
        <v>GM0310</v>
      </c>
      <c r="B110">
        <f>INDEX(max_demand!$A:$G,MATCH(data!$A110,max_demand!$B:$B,0),MATCH(data!B$1,max_demand!$1:$1,0))</f>
        <v>0.14749327938748388</v>
      </c>
      <c r="C110">
        <f>INDEX(max_demand!$A:$G,MATCH(data!$A110,max_demand!$B:$B,0),MATCH(data!C$1,max_demand!$1:$1,0))</f>
        <v>0.13808796898506065</v>
      </c>
      <c r="D110">
        <f>INDEX(max_demand!$A:$G,MATCH(data!$A110,max_demand!$B:$B,0),MATCH(data!D$1,max_demand!$1:$1,0))</f>
        <v>2.6018270976844737E-2</v>
      </c>
      <c r="E110">
        <f>INDEX(demand!$A:$G,MATCH(data!$A110,demand!$B:$B,0),MATCH(data!E$1,demand!$1:$1,0))</f>
        <v>2.4623358890779358E-2</v>
      </c>
      <c r="F110">
        <f>INDEX(demand!$A:$G,MATCH(data!$A110,demand!$B:$B,0),MATCH(data!F$1,demand!$1:$1,0))</f>
        <v>0.10541754516829291</v>
      </c>
      <c r="G110">
        <f>INDEX(demand!$A:$G,MATCH(data!$A110,demand!$B:$B,0),MATCH(data!G$1,demand!$1:$1,0))</f>
        <v>2.6018270976844737E-2</v>
      </c>
      <c r="H110">
        <v>0</v>
      </c>
      <c r="I110">
        <v>0</v>
      </c>
      <c r="J110">
        <v>1</v>
      </c>
    </row>
    <row r="111" spans="1:10">
      <c r="A111" t="str">
        <f>max_demand!B116</f>
        <v>GM0312</v>
      </c>
      <c r="B111">
        <f>INDEX(max_demand!$A:$G,MATCH(data!$A111,max_demand!$B:$B,0),MATCH(data!B$1,max_demand!$1:$1,0))</f>
        <v>9.2314968013810395E-2</v>
      </c>
      <c r="C111">
        <f>INDEX(max_demand!$A:$G,MATCH(data!$A111,max_demand!$B:$B,0),MATCH(data!C$1,max_demand!$1:$1,0))</f>
        <v>5.1672101423697964E-2</v>
      </c>
      <c r="D111">
        <f>INDEX(max_demand!$A:$G,MATCH(data!$A111,max_demand!$B:$B,0),MATCH(data!D$1,max_demand!$1:$1,0))</f>
        <v>9.2300946357235496E-3</v>
      </c>
      <c r="E111">
        <f>INDEX(demand!$A:$G,MATCH(data!$A111,demand!$B:$B,0),MATCH(data!E$1,demand!$1:$1,0))</f>
        <v>1.473402362951364E-2</v>
      </c>
      <c r="F111">
        <f>INDEX(demand!$A:$G,MATCH(data!$A111,demand!$B:$B,0),MATCH(data!F$1,demand!$1:$1,0))</f>
        <v>3.9873505134808238E-2</v>
      </c>
      <c r="G111">
        <f>INDEX(demand!$A:$G,MATCH(data!$A111,demand!$B:$B,0),MATCH(data!G$1,demand!$1:$1,0))</f>
        <v>9.2300946357235496E-3</v>
      </c>
      <c r="H111">
        <v>0</v>
      </c>
      <c r="I111">
        <v>0</v>
      </c>
      <c r="J111">
        <v>1</v>
      </c>
    </row>
    <row r="112" spans="1:10">
      <c r="A112" t="str">
        <f>max_demand!B117</f>
        <v>GM0313</v>
      </c>
      <c r="B112">
        <f>INDEX(max_demand!$A:$G,MATCH(data!$A112,max_demand!$B:$B,0),MATCH(data!B$1,max_demand!$1:$1,0))</f>
        <v>9.6149907002621882E-2</v>
      </c>
      <c r="C112">
        <f>INDEX(max_demand!$A:$G,MATCH(data!$A112,max_demand!$B:$B,0),MATCH(data!C$1,max_demand!$1:$1,0))</f>
        <v>6.1420414028197652E-2</v>
      </c>
      <c r="D112">
        <f>INDEX(max_demand!$A:$G,MATCH(data!$A112,max_demand!$B:$B,0),MATCH(data!D$1,max_demand!$1:$1,0))</f>
        <v>1.3108775793863303E-2</v>
      </c>
      <c r="E112">
        <f>INDEX(demand!$A:$G,MATCH(data!$A112,demand!$B:$B,0),MATCH(data!E$1,demand!$1:$1,0))</f>
        <v>1.4601260581663382E-2</v>
      </c>
      <c r="F112">
        <f>INDEX(demand!$A:$G,MATCH(data!$A112,demand!$B:$B,0),MATCH(data!F$1,demand!$1:$1,0))</f>
        <v>4.8050443521736222E-2</v>
      </c>
      <c r="G112">
        <f>INDEX(demand!$A:$G,MATCH(data!$A112,demand!$B:$B,0),MATCH(data!G$1,demand!$1:$1,0))</f>
        <v>1.3108775793863303E-2</v>
      </c>
      <c r="H112">
        <v>0</v>
      </c>
      <c r="I112">
        <v>0</v>
      </c>
      <c r="J112">
        <v>1</v>
      </c>
    </row>
    <row r="113" spans="1:10">
      <c r="A113" t="str">
        <f>max_demand!B118</f>
        <v>GM0317</v>
      </c>
      <c r="B113">
        <f>INDEX(max_demand!$A:$G,MATCH(data!$A113,max_demand!$B:$B,0),MATCH(data!B$1,max_demand!$1:$1,0))</f>
        <v>4.8351380230761638E-2</v>
      </c>
      <c r="C113">
        <f>INDEX(max_demand!$A:$G,MATCH(data!$A113,max_demand!$B:$B,0),MATCH(data!C$1,max_demand!$1:$1,0))</f>
        <v>2.9115338606624179E-2</v>
      </c>
      <c r="D113">
        <f>INDEX(max_demand!$A:$G,MATCH(data!$A113,max_demand!$B:$B,0),MATCH(data!D$1,max_demand!$1:$1,0))</f>
        <v>5.5367201431904102E-3</v>
      </c>
      <c r="E113">
        <f>INDEX(demand!$A:$G,MATCH(data!$A113,demand!$B:$B,0),MATCH(data!E$1,demand!$1:$1,0))</f>
        <v>6.7970381098859589E-3</v>
      </c>
      <c r="F113">
        <f>INDEX(demand!$A:$G,MATCH(data!$A113,demand!$B:$B,0),MATCH(data!F$1,demand!$1:$1,0))</f>
        <v>2.1476606868709398E-2</v>
      </c>
      <c r="G113">
        <f>INDEX(demand!$A:$G,MATCH(data!$A113,demand!$B:$B,0),MATCH(data!G$1,demand!$1:$1,0))</f>
        <v>5.5367201431904102E-3</v>
      </c>
      <c r="H113">
        <v>0</v>
      </c>
      <c r="I113">
        <v>0</v>
      </c>
      <c r="J113">
        <v>1</v>
      </c>
    </row>
    <row r="114" spans="1:10">
      <c r="A114" t="str">
        <f>max_demand!B119</f>
        <v>GM0321</v>
      </c>
      <c r="B114">
        <f>INDEX(max_demand!$A:$G,MATCH(data!$A114,max_demand!$B:$B,0),MATCH(data!B$1,max_demand!$1:$1,0))</f>
        <v>0.17722554206986446</v>
      </c>
      <c r="C114">
        <f>INDEX(max_demand!$A:$G,MATCH(data!$A114,max_demand!$B:$B,0),MATCH(data!C$1,max_demand!$1:$1,0))</f>
        <v>0.14955834877192598</v>
      </c>
      <c r="D114">
        <f>INDEX(max_demand!$A:$G,MATCH(data!$A114,max_demand!$B:$B,0),MATCH(data!D$1,max_demand!$1:$1,0))</f>
        <v>3.0324068810136787E-2</v>
      </c>
      <c r="E114">
        <f>INDEX(demand!$A:$G,MATCH(data!$A114,demand!$B:$B,0),MATCH(data!E$1,demand!$1:$1,0))</f>
        <v>2.9057210735278206E-2</v>
      </c>
      <c r="F114">
        <f>INDEX(demand!$A:$G,MATCH(data!$A114,demand!$B:$B,0),MATCH(data!F$1,demand!$1:$1,0))</f>
        <v>0.11984647955490008</v>
      </c>
      <c r="G114">
        <f>INDEX(demand!$A:$G,MATCH(data!$A114,demand!$B:$B,0),MATCH(data!G$1,demand!$1:$1,0))</f>
        <v>3.0324068810136787E-2</v>
      </c>
      <c r="H114">
        <v>0</v>
      </c>
      <c r="I114">
        <v>0</v>
      </c>
      <c r="J114">
        <v>1</v>
      </c>
    </row>
    <row r="115" spans="1:10">
      <c r="A115" t="str">
        <f>max_demand!B120</f>
        <v>GM0327</v>
      </c>
      <c r="B115">
        <f>INDEX(max_demand!$A:$G,MATCH(data!$A115,max_demand!$B:$B,0),MATCH(data!B$1,max_demand!$1:$1,0))</f>
        <v>0.11709328424300272</v>
      </c>
      <c r="C115">
        <f>INDEX(max_demand!$A:$G,MATCH(data!$A115,max_demand!$B:$B,0),MATCH(data!C$1,max_demand!$1:$1,0))</f>
        <v>0.10409760805639384</v>
      </c>
      <c r="D115">
        <f>INDEX(max_demand!$A:$G,MATCH(data!$A115,max_demand!$B:$B,0),MATCH(data!D$1,max_demand!$1:$1,0))</f>
        <v>1.8245112026775815E-2</v>
      </c>
      <c r="E115">
        <f>INDEX(demand!$A:$G,MATCH(data!$A115,demand!$B:$B,0),MATCH(data!E$1,demand!$1:$1,0))</f>
        <v>1.932395470158747E-2</v>
      </c>
      <c r="F115">
        <f>INDEX(demand!$A:$G,MATCH(data!$A115,demand!$B:$B,0),MATCH(data!F$1,demand!$1:$1,0))</f>
        <v>8.0940232995521152E-2</v>
      </c>
      <c r="G115">
        <f>INDEX(demand!$A:$G,MATCH(data!$A115,demand!$B:$B,0),MATCH(data!G$1,demand!$1:$1,0))</f>
        <v>1.8245112026775815E-2</v>
      </c>
      <c r="H115">
        <v>0</v>
      </c>
      <c r="I115">
        <v>0</v>
      </c>
      <c r="J115">
        <v>1</v>
      </c>
    </row>
    <row r="116" spans="1:10">
      <c r="A116" t="str">
        <f>max_demand!B121</f>
        <v>GM0331</v>
      </c>
      <c r="B116">
        <f>INDEX(max_demand!$A:$G,MATCH(data!$A116,max_demand!$B:$B,0),MATCH(data!B$1,max_demand!$1:$1,0))</f>
        <v>0.17714743086482487</v>
      </c>
      <c r="C116">
        <f>INDEX(max_demand!$A:$G,MATCH(data!$A116,max_demand!$B:$B,0),MATCH(data!C$1,max_demand!$1:$1,0))</f>
        <v>6.755415319758086E-2</v>
      </c>
      <c r="D116">
        <f>INDEX(max_demand!$A:$G,MATCH(data!$A116,max_demand!$B:$B,0),MATCH(data!D$1,max_demand!$1:$1,0))</f>
        <v>8.7932569551623842E-3</v>
      </c>
      <c r="E116">
        <f>INDEX(demand!$A:$G,MATCH(data!$A116,demand!$B:$B,0),MATCH(data!E$1,demand!$1:$1,0))</f>
        <v>2.1765389637171454E-2</v>
      </c>
      <c r="F116">
        <f>INDEX(demand!$A:$G,MATCH(data!$A116,demand!$B:$B,0),MATCH(data!F$1,demand!$1:$1,0))</f>
        <v>5.3246024613484051E-2</v>
      </c>
      <c r="G116">
        <f>INDEX(demand!$A:$G,MATCH(data!$A116,demand!$B:$B,0),MATCH(data!G$1,demand!$1:$1,0))</f>
        <v>8.7932569551623842E-3</v>
      </c>
      <c r="H116">
        <v>0</v>
      </c>
      <c r="I116">
        <v>0</v>
      </c>
      <c r="J116">
        <v>1</v>
      </c>
    </row>
    <row r="117" spans="1:10">
      <c r="A117" t="str">
        <f>max_demand!B122</f>
        <v>GM0335</v>
      </c>
      <c r="B117">
        <f>INDEX(max_demand!$A:$G,MATCH(data!$A117,max_demand!$B:$B,0),MATCH(data!B$1,max_demand!$1:$1,0))</f>
        <v>0.11877862773619755</v>
      </c>
      <c r="C117">
        <f>INDEX(max_demand!$A:$G,MATCH(data!$A117,max_demand!$B:$B,0),MATCH(data!C$1,max_demand!$1:$1,0))</f>
        <v>4.5522023031124903E-2</v>
      </c>
      <c r="D117">
        <f>INDEX(max_demand!$A:$G,MATCH(data!$A117,max_demand!$B:$B,0),MATCH(data!D$1,max_demand!$1:$1,0))</f>
        <v>8.5034494814103991E-3</v>
      </c>
      <c r="E117">
        <f>INDEX(demand!$A:$G,MATCH(data!$A117,demand!$B:$B,0),MATCH(data!E$1,demand!$1:$1,0))</f>
        <v>1.6129197020651524E-2</v>
      </c>
      <c r="F117">
        <f>INDEX(demand!$A:$G,MATCH(data!$A117,demand!$B:$B,0),MATCH(data!F$1,demand!$1:$1,0))</f>
        <v>3.5182257542847643E-2</v>
      </c>
      <c r="G117">
        <f>INDEX(demand!$A:$G,MATCH(data!$A117,demand!$B:$B,0),MATCH(data!G$1,demand!$1:$1,0))</f>
        <v>8.5034494814103991E-3</v>
      </c>
      <c r="H117">
        <v>0</v>
      </c>
      <c r="I117">
        <v>0</v>
      </c>
      <c r="J117">
        <v>1</v>
      </c>
    </row>
    <row r="118" spans="1:10">
      <c r="A118" t="str">
        <f>max_demand!B123</f>
        <v>GM0339</v>
      </c>
      <c r="B118">
        <f>INDEX(max_demand!$A:$G,MATCH(data!$A118,max_demand!$B:$B,0),MATCH(data!B$1,max_demand!$1:$1,0))</f>
        <v>5.4023222565341041E-2</v>
      </c>
      <c r="C118">
        <f>INDEX(max_demand!$A:$G,MATCH(data!$A118,max_demand!$B:$B,0),MATCH(data!C$1,max_demand!$1:$1,0))</f>
        <v>7.2506991254192021E-2</v>
      </c>
      <c r="D118">
        <f>INDEX(max_demand!$A:$G,MATCH(data!$A118,max_demand!$B:$B,0),MATCH(data!D$1,max_demand!$1:$1,0))</f>
        <v>3.1951729653284717E-3</v>
      </c>
      <c r="E118">
        <f>INDEX(demand!$A:$G,MATCH(data!$A118,demand!$B:$B,0),MATCH(data!E$1,demand!$1:$1,0))</f>
        <v>7.7943410425870448E-3</v>
      </c>
      <c r="F118">
        <f>INDEX(demand!$A:$G,MATCH(data!$A118,demand!$B:$B,0),MATCH(data!F$1,demand!$1:$1,0))</f>
        <v>6.7634983765237161E-2</v>
      </c>
      <c r="G118">
        <f>INDEX(demand!$A:$G,MATCH(data!$A118,demand!$B:$B,0),MATCH(data!G$1,demand!$1:$1,0))</f>
        <v>3.1951729653284717E-3</v>
      </c>
      <c r="H118">
        <v>0</v>
      </c>
      <c r="I118">
        <v>0</v>
      </c>
      <c r="J118">
        <v>1</v>
      </c>
    </row>
    <row r="119" spans="1:10">
      <c r="A119" t="str">
        <f>max_demand!B124</f>
        <v>GM0340</v>
      </c>
      <c r="B119">
        <f>INDEX(max_demand!$A:$G,MATCH(data!$A119,max_demand!$B:$B,0),MATCH(data!B$1,max_demand!$1:$1,0))</f>
        <v>9.028315266771357E-2</v>
      </c>
      <c r="C119">
        <f>INDEX(max_demand!$A:$G,MATCH(data!$A119,max_demand!$B:$B,0),MATCH(data!C$1,max_demand!$1:$1,0))</f>
        <v>7.5890671339412019E-2</v>
      </c>
      <c r="D119">
        <f>INDEX(max_demand!$A:$G,MATCH(data!$A119,max_demand!$B:$B,0),MATCH(data!D$1,max_demand!$1:$1,0))</f>
        <v>1.2153687012441671E-2</v>
      </c>
      <c r="E119">
        <f>INDEX(demand!$A:$G,MATCH(data!$A119,demand!$B:$B,0),MATCH(data!E$1,demand!$1:$1,0))</f>
        <v>1.4020313842888672E-2</v>
      </c>
      <c r="F119">
        <f>INDEX(demand!$A:$G,MATCH(data!$A119,demand!$B:$B,0),MATCH(data!F$1,demand!$1:$1,0))</f>
        <v>5.8314303921992716E-2</v>
      </c>
      <c r="G119">
        <f>INDEX(demand!$A:$G,MATCH(data!$A119,demand!$B:$B,0),MATCH(data!G$1,demand!$1:$1,0))</f>
        <v>1.2153687012441671E-2</v>
      </c>
      <c r="H119">
        <v>0</v>
      </c>
      <c r="I119">
        <v>0</v>
      </c>
      <c r="J119">
        <v>1</v>
      </c>
    </row>
    <row r="120" spans="1:10">
      <c r="A120" t="str">
        <f>max_demand!B125</f>
        <v>GM0342</v>
      </c>
      <c r="B120">
        <f>INDEX(max_demand!$A:$G,MATCH(data!$A120,max_demand!$B:$B,0),MATCH(data!B$1,max_demand!$1:$1,0))</f>
        <v>0.10287153094977394</v>
      </c>
      <c r="C120">
        <f>INDEX(max_demand!$A:$G,MATCH(data!$A120,max_demand!$B:$B,0),MATCH(data!C$1,max_demand!$1:$1,0))</f>
        <v>0.13242882053606464</v>
      </c>
      <c r="D120">
        <f>INDEX(max_demand!$A:$G,MATCH(data!$A120,max_demand!$B:$B,0),MATCH(data!D$1,max_demand!$1:$1,0))</f>
        <v>2.8065757741088312E-2</v>
      </c>
      <c r="E120">
        <f>INDEX(demand!$A:$G,MATCH(data!$A120,demand!$B:$B,0),MATCH(data!E$1,demand!$1:$1,0))</f>
        <v>2.0607734367719652E-2</v>
      </c>
      <c r="F120">
        <f>INDEX(demand!$A:$G,MATCH(data!$A120,demand!$B:$B,0),MATCH(data!F$1,demand!$1:$1,0))</f>
        <v>0.1013419298069634</v>
      </c>
      <c r="G120">
        <f>INDEX(demand!$A:$G,MATCH(data!$A120,demand!$B:$B,0),MATCH(data!G$1,demand!$1:$1,0))</f>
        <v>2.8065757741088312E-2</v>
      </c>
      <c r="H120">
        <v>0</v>
      </c>
      <c r="I120">
        <v>0</v>
      </c>
      <c r="J120">
        <v>1</v>
      </c>
    </row>
    <row r="121" spans="1:10">
      <c r="A121" t="str">
        <f>max_demand!B126</f>
        <v>GM0344</v>
      </c>
      <c r="B121">
        <f>INDEX(max_demand!$A:$G,MATCH(data!$A121,max_demand!$B:$B,0),MATCH(data!B$1,max_demand!$1:$1,0))</f>
        <v>0.63118380337024715</v>
      </c>
      <c r="C121">
        <f>INDEX(max_demand!$A:$G,MATCH(data!$A121,max_demand!$B:$B,0),MATCH(data!C$1,max_demand!$1:$1,0))</f>
        <v>0.90189762628264158</v>
      </c>
      <c r="D121">
        <f>INDEX(max_demand!$A:$G,MATCH(data!$A121,max_demand!$B:$B,0),MATCH(data!D$1,max_demand!$1:$1,0))</f>
        <v>0.21438826841292957</v>
      </c>
      <c r="E121">
        <f>INDEX(demand!$A:$G,MATCH(data!$A121,demand!$B:$B,0),MATCH(data!E$1,demand!$1:$1,0))</f>
        <v>0.14037583055485359</v>
      </c>
      <c r="F121">
        <f>INDEX(demand!$A:$G,MATCH(data!$A121,demand!$B:$B,0),MATCH(data!F$1,demand!$1:$1,0))</f>
        <v>0.71561437454936994</v>
      </c>
      <c r="G121">
        <f>INDEX(demand!$A:$G,MATCH(data!$A121,demand!$B:$B,0),MATCH(data!G$1,demand!$1:$1,0))</f>
        <v>0.21438826841292957</v>
      </c>
      <c r="H121">
        <v>0</v>
      </c>
      <c r="I121">
        <v>0</v>
      </c>
      <c r="J121">
        <v>1</v>
      </c>
    </row>
    <row r="122" spans="1:10">
      <c r="A122" t="str">
        <f>max_demand!B127</f>
        <v>GM0345</v>
      </c>
      <c r="B122">
        <f>INDEX(max_demand!$A:$G,MATCH(data!$A122,max_demand!$B:$B,0),MATCH(data!B$1,max_demand!$1:$1,0))</f>
        <v>0.11361796394427727</v>
      </c>
      <c r="C122">
        <f>INDEX(max_demand!$A:$G,MATCH(data!$A122,max_demand!$B:$B,0),MATCH(data!C$1,max_demand!$1:$1,0))</f>
        <v>0.16595123044756813</v>
      </c>
      <c r="D122">
        <f>INDEX(max_demand!$A:$G,MATCH(data!$A122,max_demand!$B:$B,0),MATCH(data!D$1,max_demand!$1:$1,0))</f>
        <v>3.9849438985154806E-2</v>
      </c>
      <c r="E122">
        <f>INDEX(demand!$A:$G,MATCH(data!$A122,demand!$B:$B,0),MATCH(data!E$1,demand!$1:$1,0))</f>
        <v>2.5837405521037336E-2</v>
      </c>
      <c r="F122">
        <f>INDEX(demand!$A:$G,MATCH(data!$A122,demand!$B:$B,0),MATCH(data!F$1,demand!$1:$1,0))</f>
        <v>0.13128038751510931</v>
      </c>
      <c r="G122">
        <f>INDEX(demand!$A:$G,MATCH(data!$A122,demand!$B:$B,0),MATCH(data!G$1,demand!$1:$1,0))</f>
        <v>3.9849438985154806E-2</v>
      </c>
      <c r="H122">
        <v>0</v>
      </c>
      <c r="I122">
        <v>0</v>
      </c>
      <c r="J122">
        <v>1</v>
      </c>
    </row>
    <row r="123" spans="1:10">
      <c r="A123" t="str">
        <f>max_demand!B128</f>
        <v>GM0351</v>
      </c>
      <c r="B123">
        <f>INDEX(max_demand!$A:$G,MATCH(data!$A123,max_demand!$B:$B,0),MATCH(data!B$1,max_demand!$1:$1,0))</f>
        <v>9.2237971860069559E-2</v>
      </c>
      <c r="C123">
        <f>INDEX(max_demand!$A:$G,MATCH(data!$A123,max_demand!$B:$B,0),MATCH(data!C$1,max_demand!$1:$1,0))</f>
        <v>7.8550005349290186E-2</v>
      </c>
      <c r="D123">
        <f>INDEX(max_demand!$A:$G,MATCH(data!$A123,max_demand!$B:$B,0),MATCH(data!D$1,max_demand!$1:$1,0))</f>
        <v>7.9991723258251868E-3</v>
      </c>
      <c r="E123">
        <f>INDEX(demand!$A:$G,MATCH(data!$A123,demand!$B:$B,0),MATCH(data!E$1,demand!$1:$1,0))</f>
        <v>1.4012707194654172E-2</v>
      </c>
      <c r="F123">
        <f>INDEX(demand!$A:$G,MATCH(data!$A123,demand!$B:$B,0),MATCH(data!F$1,demand!$1:$1,0))</f>
        <v>6.6203735294063204E-2</v>
      </c>
      <c r="G123">
        <f>INDEX(demand!$A:$G,MATCH(data!$A123,demand!$B:$B,0),MATCH(data!G$1,demand!$1:$1,0))</f>
        <v>7.9991723258251868E-3</v>
      </c>
      <c r="H123">
        <v>0</v>
      </c>
      <c r="I123">
        <v>0</v>
      </c>
      <c r="J123">
        <v>1</v>
      </c>
    </row>
    <row r="124" spans="1:10">
      <c r="A124" t="str">
        <f>max_demand!B129</f>
        <v>GM0352</v>
      </c>
      <c r="B124">
        <f>INDEX(max_demand!$A:$G,MATCH(data!$A124,max_demand!$B:$B,0),MATCH(data!B$1,max_demand!$1:$1,0))</f>
        <v>0.12545852141347566</v>
      </c>
      <c r="C124">
        <f>INDEX(max_demand!$A:$G,MATCH(data!$A124,max_demand!$B:$B,0),MATCH(data!C$1,max_demand!$1:$1,0))</f>
        <v>7.9812653376902215E-2</v>
      </c>
      <c r="D124">
        <f>INDEX(max_demand!$A:$G,MATCH(data!$A124,max_demand!$B:$B,0),MATCH(data!D$1,max_demand!$1:$1,0))</f>
        <v>1.443690815785038E-2</v>
      </c>
      <c r="E124">
        <f>INDEX(demand!$A:$G,MATCH(data!$A124,demand!$B:$B,0),MATCH(data!E$1,demand!$1:$1,0))</f>
        <v>1.9248624297046716E-2</v>
      </c>
      <c r="F124">
        <f>INDEX(demand!$A:$G,MATCH(data!$A124,demand!$B:$B,0),MATCH(data!F$1,demand!$1:$1,0))</f>
        <v>6.2193104851207139E-2</v>
      </c>
      <c r="G124">
        <f>INDEX(demand!$A:$G,MATCH(data!$A124,demand!$B:$B,0),MATCH(data!G$1,demand!$1:$1,0))</f>
        <v>1.443690815785038E-2</v>
      </c>
      <c r="H124">
        <v>0</v>
      </c>
      <c r="I124">
        <v>0</v>
      </c>
      <c r="J124">
        <v>1</v>
      </c>
    </row>
    <row r="125" spans="1:10">
      <c r="A125" t="str">
        <f>max_demand!B130</f>
        <v>GM0353</v>
      </c>
      <c r="B125">
        <f>INDEX(max_demand!$A:$G,MATCH(data!$A125,max_demand!$B:$B,0),MATCH(data!B$1,max_demand!$1:$1,0))</f>
        <v>8.5100249158424068E-2</v>
      </c>
      <c r="C125">
        <f>INDEX(max_demand!$A:$G,MATCH(data!$A125,max_demand!$B:$B,0),MATCH(data!C$1,max_demand!$1:$1,0))</f>
        <v>9.0055593736202338E-2</v>
      </c>
      <c r="D125">
        <f>INDEX(max_demand!$A:$G,MATCH(data!$A125,max_demand!$B:$B,0),MATCH(data!D$1,max_demand!$1:$1,0))</f>
        <v>2.0754346547940786E-2</v>
      </c>
      <c r="E125">
        <f>INDEX(demand!$A:$G,MATCH(data!$A125,demand!$B:$B,0),MATCH(data!E$1,demand!$1:$1,0))</f>
        <v>1.6437296059761023E-2</v>
      </c>
      <c r="F125">
        <f>INDEX(demand!$A:$G,MATCH(data!$A125,demand!$B:$B,0),MATCH(data!F$1,demand!$1:$1,0))</f>
        <v>7.0906446201161641E-2</v>
      </c>
      <c r="G125">
        <f>INDEX(demand!$A:$G,MATCH(data!$A125,demand!$B:$B,0),MATCH(data!G$1,demand!$1:$1,0))</f>
        <v>2.0754346547940786E-2</v>
      </c>
      <c r="H125">
        <v>0</v>
      </c>
      <c r="I125">
        <v>0</v>
      </c>
      <c r="J125">
        <v>1</v>
      </c>
    </row>
    <row r="126" spans="1:10">
      <c r="A126" t="str">
        <f>max_demand!B131</f>
        <v>GM0355</v>
      </c>
      <c r="B126">
        <f>INDEX(max_demand!$A:$G,MATCH(data!$A126,max_demand!$B:$B,0),MATCH(data!B$1,max_demand!$1:$1,0))</f>
        <v>0.13034040206490957</v>
      </c>
      <c r="C126">
        <f>INDEX(max_demand!$A:$G,MATCH(data!$A126,max_demand!$B:$B,0),MATCH(data!C$1,max_demand!$1:$1,0))</f>
        <v>0.18526710394707041</v>
      </c>
      <c r="D126">
        <f>INDEX(max_demand!$A:$G,MATCH(data!$A126,max_demand!$B:$B,0),MATCH(data!D$1,max_demand!$1:$1,0))</f>
        <v>3.8843922488174656E-2</v>
      </c>
      <c r="E126">
        <f>INDEX(demand!$A:$G,MATCH(data!$A126,demand!$B:$B,0),MATCH(data!E$1,demand!$1:$1,0))</f>
        <v>2.7252839510870274E-2</v>
      </c>
      <c r="F126">
        <f>INDEX(demand!$A:$G,MATCH(data!$A126,demand!$B:$B,0),MATCH(data!F$1,demand!$1:$1,0))</f>
        <v>0.14353252470761627</v>
      </c>
      <c r="G126">
        <f>INDEX(demand!$A:$G,MATCH(data!$A126,demand!$B:$B,0),MATCH(data!G$1,demand!$1:$1,0))</f>
        <v>3.8843922488174656E-2</v>
      </c>
      <c r="H126">
        <v>0</v>
      </c>
      <c r="I126">
        <v>0</v>
      </c>
      <c r="J126">
        <v>1</v>
      </c>
    </row>
    <row r="127" spans="1:10">
      <c r="A127" t="str">
        <f>max_demand!B132</f>
        <v>GM0356</v>
      </c>
      <c r="B127">
        <f>INDEX(max_demand!$A:$G,MATCH(data!$A127,max_demand!$B:$B,0),MATCH(data!B$1,max_demand!$1:$1,0))</f>
        <v>0.12672807433688296</v>
      </c>
      <c r="C127">
        <f>INDEX(max_demand!$A:$G,MATCH(data!$A127,max_demand!$B:$B,0),MATCH(data!C$1,max_demand!$1:$1,0))</f>
        <v>0.17468278886863059</v>
      </c>
      <c r="D127">
        <f>INDEX(max_demand!$A:$G,MATCH(data!$A127,max_demand!$B:$B,0),MATCH(data!D$1,max_demand!$1:$1,0))</f>
        <v>3.8298331059601745E-2</v>
      </c>
      <c r="E127">
        <f>INDEX(demand!$A:$G,MATCH(data!$A127,demand!$B:$B,0),MATCH(data!E$1,demand!$1:$1,0))</f>
        <v>2.5470516852584668E-2</v>
      </c>
      <c r="F127">
        <f>INDEX(demand!$A:$G,MATCH(data!$A127,demand!$B:$B,0),MATCH(data!F$1,demand!$1:$1,0))</f>
        <v>0.14197567523153104</v>
      </c>
      <c r="G127">
        <f>INDEX(demand!$A:$G,MATCH(data!$A127,demand!$B:$B,0),MATCH(data!G$1,demand!$1:$1,0))</f>
        <v>3.8298331059601745E-2</v>
      </c>
      <c r="H127">
        <v>0</v>
      </c>
      <c r="I127">
        <v>0</v>
      </c>
      <c r="J127">
        <v>1</v>
      </c>
    </row>
    <row r="128" spans="1:10">
      <c r="A128" t="str">
        <f>max_demand!B133</f>
        <v>GM0358</v>
      </c>
      <c r="B128">
        <f>INDEX(max_demand!$A:$G,MATCH(data!$A128,max_demand!$B:$B,0),MATCH(data!B$1,max_demand!$1:$1,0))</f>
        <v>0.19287007074076068</v>
      </c>
      <c r="C128">
        <f>INDEX(max_demand!$A:$G,MATCH(data!$A128,max_demand!$B:$B,0),MATCH(data!C$1,max_demand!$1:$1,0))</f>
        <v>8.3722820821381605E-2</v>
      </c>
      <c r="D128">
        <f>INDEX(max_demand!$A:$G,MATCH(data!$A128,max_demand!$B:$B,0),MATCH(data!D$1,max_demand!$1:$1,0))</f>
        <v>1.9276753725792309E-2</v>
      </c>
      <c r="E128">
        <f>INDEX(demand!$A:$G,MATCH(data!$A128,demand!$B:$B,0),MATCH(data!E$1,demand!$1:$1,0))</f>
        <v>1.5766174726388398E-2</v>
      </c>
      <c r="F128">
        <f>INDEX(demand!$A:$G,MATCH(data!$A128,demand!$B:$B,0),MATCH(data!F$1,demand!$1:$1,0))</f>
        <v>6.4963412456356368E-2</v>
      </c>
      <c r="G128">
        <f>INDEX(demand!$A:$G,MATCH(data!$A128,demand!$B:$B,0),MATCH(data!G$1,demand!$1:$1,0))</f>
        <v>1.9276753725792309E-2</v>
      </c>
      <c r="H128">
        <v>0</v>
      </c>
      <c r="I128">
        <v>0</v>
      </c>
      <c r="J128">
        <v>1</v>
      </c>
    </row>
    <row r="129" spans="1:10">
      <c r="A129" t="str">
        <f>max_demand!B134</f>
        <v>GM0361</v>
      </c>
      <c r="B129">
        <f>INDEX(max_demand!$A:$G,MATCH(data!$A129,max_demand!$B:$B,0),MATCH(data!B$1,max_demand!$1:$1,0))</f>
        <v>0.40545865731968744</v>
      </c>
      <c r="C129">
        <f>INDEX(max_demand!$A:$G,MATCH(data!$A129,max_demand!$B:$B,0),MATCH(data!C$1,max_demand!$1:$1,0))</f>
        <v>0.3170422070606318</v>
      </c>
      <c r="D129">
        <f>INDEX(max_demand!$A:$G,MATCH(data!$A129,max_demand!$B:$B,0),MATCH(data!D$1,max_demand!$1:$1,0))</f>
        <v>6.5955806573517448E-2</v>
      </c>
      <c r="E129">
        <f>INDEX(demand!$A:$G,MATCH(data!$A129,demand!$B:$B,0),MATCH(data!E$1,demand!$1:$1,0))</f>
        <v>6.8748079259507058E-2</v>
      </c>
      <c r="F129">
        <f>INDEX(demand!$A:$G,MATCH(data!$A129,demand!$B:$B,0),MATCH(data!F$1,demand!$1:$1,0))</f>
        <v>0.24849614841523593</v>
      </c>
      <c r="G129">
        <f>INDEX(demand!$A:$G,MATCH(data!$A129,demand!$B:$B,0),MATCH(data!G$1,demand!$1:$1,0))</f>
        <v>6.5955806573517448E-2</v>
      </c>
      <c r="H129">
        <v>0</v>
      </c>
      <c r="I129">
        <v>0</v>
      </c>
      <c r="J129">
        <v>1</v>
      </c>
    </row>
    <row r="130" spans="1:10">
      <c r="A130" t="str">
        <f>max_demand!B135</f>
        <v>GM0362</v>
      </c>
      <c r="B130">
        <f>INDEX(max_demand!$A:$G,MATCH(data!$A130,max_demand!$B:$B,0),MATCH(data!B$1,max_demand!$1:$1,0))</f>
        <v>0.19983988374014353</v>
      </c>
      <c r="C130">
        <f>INDEX(max_demand!$A:$G,MATCH(data!$A130,max_demand!$B:$B,0),MATCH(data!C$1,max_demand!$1:$1,0))</f>
        <v>0.24417787021031734</v>
      </c>
      <c r="D130">
        <f>INDEX(max_demand!$A:$G,MATCH(data!$A130,max_demand!$B:$B,0),MATCH(data!D$1,max_demand!$1:$1,0))</f>
        <v>5.518979308319219E-2</v>
      </c>
      <c r="E130">
        <f>INDEX(demand!$A:$G,MATCH(data!$A130,demand!$B:$B,0),MATCH(data!E$1,demand!$1:$1,0))</f>
        <v>3.8359242381125619E-2</v>
      </c>
      <c r="F130">
        <f>INDEX(demand!$A:$G,MATCH(data!$A130,demand!$B:$B,0),MATCH(data!F$1,demand!$1:$1,0))</f>
        <v>0.1931636039936373</v>
      </c>
      <c r="G130">
        <f>INDEX(demand!$A:$G,MATCH(data!$A130,demand!$B:$B,0),MATCH(data!G$1,demand!$1:$1,0))</f>
        <v>5.518979308319219E-2</v>
      </c>
      <c r="H130">
        <v>0</v>
      </c>
      <c r="I130">
        <v>0</v>
      </c>
      <c r="J130">
        <v>1</v>
      </c>
    </row>
    <row r="131" spans="1:10">
      <c r="A131" t="str">
        <f>max_demand!B136</f>
        <v>GM0363</v>
      </c>
      <c r="B131">
        <f>INDEX(max_demand!$A:$G,MATCH(data!$A131,max_demand!$B:$B,0),MATCH(data!B$1,max_demand!$1:$1,0))</f>
        <v>1.7264929622671312</v>
      </c>
      <c r="C131">
        <f>INDEX(max_demand!$A:$G,MATCH(data!$A131,max_demand!$B:$B,0),MATCH(data!C$1,max_demand!$1:$1,0))</f>
        <v>2.1943388574166653</v>
      </c>
      <c r="D131">
        <f>INDEX(max_demand!$A:$G,MATCH(data!$A131,max_demand!$B:$B,0),MATCH(data!D$1,max_demand!$1:$1,0))</f>
        <v>0.52430546454167803</v>
      </c>
      <c r="E131">
        <f>INDEX(demand!$A:$G,MATCH(data!$A131,demand!$B:$B,0),MATCH(data!E$1,demand!$1:$1,0))</f>
        <v>0.33741064721650466</v>
      </c>
      <c r="F131">
        <f>INDEX(demand!$A:$G,MATCH(data!$A131,demand!$B:$B,0),MATCH(data!F$1,demand!$1:$1,0))</f>
        <v>1.7417379374392929</v>
      </c>
      <c r="G131">
        <f>INDEX(demand!$A:$G,MATCH(data!$A131,demand!$B:$B,0),MATCH(data!G$1,demand!$1:$1,0))</f>
        <v>0.52430546454167803</v>
      </c>
      <c r="H131">
        <v>0</v>
      </c>
      <c r="I131">
        <v>0</v>
      </c>
      <c r="J131">
        <v>1</v>
      </c>
    </row>
    <row r="132" spans="1:10">
      <c r="A132" t="str">
        <f>max_demand!B137</f>
        <v>GM0370</v>
      </c>
      <c r="B132">
        <f>INDEX(max_demand!$A:$G,MATCH(data!$A132,max_demand!$B:$B,0),MATCH(data!B$1,max_demand!$1:$1,0))</f>
        <v>0.16017573207744457</v>
      </c>
      <c r="C132">
        <f>INDEX(max_demand!$A:$G,MATCH(data!$A132,max_demand!$B:$B,0),MATCH(data!C$1,max_demand!$1:$1,0))</f>
        <v>4.6918144257266821E-2</v>
      </c>
      <c r="D132">
        <f>INDEX(max_demand!$A:$G,MATCH(data!$A132,max_demand!$B:$B,0),MATCH(data!D$1,max_demand!$1:$1,0))</f>
        <v>5.9225225453549994E-3</v>
      </c>
      <c r="E132">
        <f>INDEX(demand!$A:$G,MATCH(data!$A132,demand!$B:$B,0),MATCH(data!E$1,demand!$1:$1,0))</f>
        <v>2.7812246613501422E-2</v>
      </c>
      <c r="F132">
        <f>INDEX(demand!$A:$G,MATCH(data!$A132,demand!$B:$B,0),MATCH(data!F$1,demand!$1:$1,0))</f>
        <v>2.9802622842093E-2</v>
      </c>
      <c r="G132">
        <f>INDEX(demand!$A:$G,MATCH(data!$A132,demand!$B:$B,0),MATCH(data!G$1,demand!$1:$1,0))</f>
        <v>5.9225225453549994E-3</v>
      </c>
      <c r="H132">
        <v>0</v>
      </c>
      <c r="I132">
        <v>0</v>
      </c>
      <c r="J132">
        <v>1</v>
      </c>
    </row>
    <row r="133" spans="1:10">
      <c r="A133" t="str">
        <f>max_demand!B138</f>
        <v>GM0373</v>
      </c>
      <c r="B133">
        <f>INDEX(max_demand!$A:$G,MATCH(data!$A133,max_demand!$B:$B,0),MATCH(data!B$1,max_demand!$1:$1,0))</f>
        <v>0.11733836007123571</v>
      </c>
      <c r="C133">
        <f>INDEX(max_demand!$A:$G,MATCH(data!$A133,max_demand!$B:$B,0),MATCH(data!C$1,max_demand!$1:$1,0))</f>
        <v>0.10225069169009413</v>
      </c>
      <c r="D133">
        <f>INDEX(max_demand!$A:$G,MATCH(data!$A133,max_demand!$B:$B,0),MATCH(data!D$1,max_demand!$1:$1,0))</f>
        <v>1.8211088507844767E-2</v>
      </c>
      <c r="E133">
        <f>INDEX(demand!$A:$G,MATCH(data!$A133,demand!$B:$B,0),MATCH(data!E$1,demand!$1:$1,0))</f>
        <v>1.9282721633390801E-2</v>
      </c>
      <c r="F133">
        <f>INDEX(demand!$A:$G,MATCH(data!$A133,demand!$B:$B,0),MATCH(data!F$1,demand!$1:$1,0))</f>
        <v>7.5172317399371066E-2</v>
      </c>
      <c r="G133">
        <f>INDEX(demand!$A:$G,MATCH(data!$A133,demand!$B:$B,0),MATCH(data!G$1,demand!$1:$1,0))</f>
        <v>1.8211088507844767E-2</v>
      </c>
      <c r="H133">
        <v>0</v>
      </c>
      <c r="I133">
        <v>0</v>
      </c>
      <c r="J133">
        <v>1</v>
      </c>
    </row>
    <row r="134" spans="1:10">
      <c r="A134" t="str">
        <f>max_demand!B139</f>
        <v>GM0375</v>
      </c>
      <c r="B134">
        <f>INDEX(max_demand!$A:$G,MATCH(data!$A134,max_demand!$B:$B,0),MATCH(data!B$1,max_demand!$1:$1,0))</f>
        <v>7.6219069765715075E-2</v>
      </c>
      <c r="C134">
        <f>INDEX(max_demand!$A:$G,MATCH(data!$A134,max_demand!$B:$B,0),MATCH(data!C$1,max_demand!$1:$1,0))</f>
        <v>0.10782937919082346</v>
      </c>
      <c r="D134">
        <f>INDEX(max_demand!$A:$G,MATCH(data!$A134,max_demand!$B:$B,0),MATCH(data!D$1,max_demand!$1:$1,0))</f>
        <v>2.5017007419730966E-2</v>
      </c>
      <c r="E134">
        <f>INDEX(demand!$A:$G,MATCH(data!$A134,demand!$B:$B,0),MATCH(data!E$1,demand!$1:$1,0))</f>
        <v>1.6727159582801441E-2</v>
      </c>
      <c r="F134">
        <f>INDEX(demand!$A:$G,MATCH(data!$A134,demand!$B:$B,0),MATCH(data!F$1,demand!$1:$1,0))</f>
        <v>8.5226181525137237E-2</v>
      </c>
      <c r="G134">
        <f>INDEX(demand!$A:$G,MATCH(data!$A134,demand!$B:$B,0),MATCH(data!G$1,demand!$1:$1,0))</f>
        <v>2.5017007419730966E-2</v>
      </c>
      <c r="H134">
        <v>0</v>
      </c>
      <c r="I134">
        <v>0</v>
      </c>
      <c r="J134">
        <v>1</v>
      </c>
    </row>
    <row r="135" spans="1:10">
      <c r="A135" t="str">
        <f>max_demand!B140</f>
        <v>GM0376</v>
      </c>
      <c r="B135">
        <f>INDEX(max_demand!$A:$G,MATCH(data!$A135,max_demand!$B:$B,0),MATCH(data!B$1,max_demand!$1:$1,0))</f>
        <v>2.3003790555344895E-2</v>
      </c>
      <c r="C135">
        <f>INDEX(max_demand!$A:$G,MATCH(data!$A135,max_demand!$B:$B,0),MATCH(data!C$1,max_demand!$1:$1,0))</f>
        <v>3.2137314118653004E-2</v>
      </c>
      <c r="D135">
        <f>INDEX(max_demand!$A:$G,MATCH(data!$A135,max_demand!$B:$B,0),MATCH(data!D$1,max_demand!$1:$1,0))</f>
        <v>6.805918911886203E-3</v>
      </c>
      <c r="E135">
        <f>INDEX(demand!$A:$G,MATCH(data!$A135,demand!$B:$B,0),MATCH(data!E$1,demand!$1:$1,0))</f>
        <v>4.6315249269466919E-3</v>
      </c>
      <c r="F135">
        <f>INDEX(demand!$A:$G,MATCH(data!$A135,demand!$B:$B,0),MATCH(data!F$1,demand!$1:$1,0))</f>
        <v>2.5357555134555027E-2</v>
      </c>
      <c r="G135">
        <f>INDEX(demand!$A:$G,MATCH(data!$A135,demand!$B:$B,0),MATCH(data!G$1,demand!$1:$1,0))</f>
        <v>6.805918911886203E-3</v>
      </c>
      <c r="H135">
        <v>0</v>
      </c>
      <c r="I135">
        <v>0</v>
      </c>
      <c r="J135">
        <v>1</v>
      </c>
    </row>
    <row r="136" spans="1:10">
      <c r="A136" t="str">
        <f>max_demand!B141</f>
        <v>GM0377</v>
      </c>
      <c r="B136">
        <f>INDEX(max_demand!$A:$G,MATCH(data!$A136,max_demand!$B:$B,0),MATCH(data!B$1,max_demand!$1:$1,0))</f>
        <v>5.8499526330365308E-2</v>
      </c>
      <c r="C136">
        <f>INDEX(max_demand!$A:$G,MATCH(data!$A136,max_demand!$B:$B,0),MATCH(data!C$1,max_demand!$1:$1,0))</f>
        <v>7.0611707874379301E-2</v>
      </c>
      <c r="D136">
        <f>INDEX(max_demand!$A:$G,MATCH(data!$A136,max_demand!$B:$B,0),MATCH(data!D$1,max_demand!$1:$1,0))</f>
        <v>1.4223046038855207E-2</v>
      </c>
      <c r="E136">
        <f>INDEX(demand!$A:$G,MATCH(data!$A136,demand!$B:$B,0),MATCH(data!E$1,demand!$1:$1,0))</f>
        <v>1.0197961266587239E-2</v>
      </c>
      <c r="F136">
        <f>INDEX(demand!$A:$G,MATCH(data!$A136,demand!$B:$B,0),MATCH(data!F$1,demand!$1:$1,0))</f>
        <v>5.3554367741144748E-2</v>
      </c>
      <c r="G136">
        <f>INDEX(demand!$A:$G,MATCH(data!$A136,demand!$B:$B,0),MATCH(data!G$1,demand!$1:$1,0))</f>
        <v>1.4223046038855207E-2</v>
      </c>
      <c r="H136">
        <v>0</v>
      </c>
      <c r="I136">
        <v>0</v>
      </c>
      <c r="J136">
        <v>1</v>
      </c>
    </row>
    <row r="137" spans="1:10">
      <c r="A137" t="str">
        <f>max_demand!B142</f>
        <v>GM0383</v>
      </c>
      <c r="B137">
        <f>INDEX(max_demand!$A:$G,MATCH(data!$A137,max_demand!$B:$B,0),MATCH(data!B$1,max_demand!$1:$1,0))</f>
        <v>0.15150205607099668</v>
      </c>
      <c r="C137">
        <f>INDEX(max_demand!$A:$G,MATCH(data!$A137,max_demand!$B:$B,0),MATCH(data!C$1,max_demand!$1:$1,0))</f>
        <v>0.10433644712164297</v>
      </c>
      <c r="D137">
        <f>INDEX(max_demand!$A:$G,MATCH(data!$A137,max_demand!$B:$B,0),MATCH(data!D$1,max_demand!$1:$1,0))</f>
        <v>2.1733737842884598E-2</v>
      </c>
      <c r="E137">
        <f>INDEX(demand!$A:$G,MATCH(data!$A137,demand!$B:$B,0),MATCH(data!E$1,demand!$1:$1,0))</f>
        <v>1.8379165730257857E-2</v>
      </c>
      <c r="F137">
        <f>INDEX(demand!$A:$G,MATCH(data!$A137,demand!$B:$B,0),MATCH(data!F$1,demand!$1:$1,0))</f>
        <v>8.0897843590517202E-2</v>
      </c>
      <c r="G137">
        <f>INDEX(demand!$A:$G,MATCH(data!$A137,demand!$B:$B,0),MATCH(data!G$1,demand!$1:$1,0))</f>
        <v>2.1733737842884598E-2</v>
      </c>
      <c r="H137">
        <v>0</v>
      </c>
      <c r="I137">
        <v>0</v>
      </c>
      <c r="J137">
        <v>1</v>
      </c>
    </row>
    <row r="138" spans="1:10">
      <c r="A138" t="str">
        <f>max_demand!B143</f>
        <v>GM0384</v>
      </c>
      <c r="B138">
        <f>INDEX(max_demand!$A:$G,MATCH(data!$A138,max_demand!$B:$B,0),MATCH(data!B$1,max_demand!$1:$1,0))</f>
        <v>6.2426028761651882E-2</v>
      </c>
      <c r="C138">
        <f>INDEX(max_demand!$A:$G,MATCH(data!$A138,max_demand!$B:$B,0),MATCH(data!C$1,max_demand!$1:$1,0))</f>
        <v>7.8655133858550608E-2</v>
      </c>
      <c r="D138">
        <f>INDEX(max_demand!$A:$G,MATCH(data!$A138,max_demand!$B:$B,0),MATCH(data!D$1,max_demand!$1:$1,0))</f>
        <v>1.7738404619838385E-2</v>
      </c>
      <c r="E138">
        <f>INDEX(demand!$A:$G,MATCH(data!$A138,demand!$B:$B,0),MATCH(data!E$1,demand!$1:$1,0))</f>
        <v>1.1604982901070775E-2</v>
      </c>
      <c r="F138">
        <f>INDEX(demand!$A:$G,MATCH(data!$A138,demand!$B:$B,0),MATCH(data!F$1,demand!$1:$1,0))</f>
        <v>6.2558210058569028E-2</v>
      </c>
      <c r="G138">
        <f>INDEX(demand!$A:$G,MATCH(data!$A138,demand!$B:$B,0),MATCH(data!G$1,demand!$1:$1,0))</f>
        <v>1.7738404619838385E-2</v>
      </c>
      <c r="H138">
        <v>0</v>
      </c>
      <c r="I138">
        <v>0</v>
      </c>
      <c r="J138">
        <v>1</v>
      </c>
    </row>
    <row r="139" spans="1:10">
      <c r="A139" t="str">
        <f>max_demand!B144</f>
        <v>GM0385</v>
      </c>
      <c r="B139">
        <f>INDEX(max_demand!$A:$G,MATCH(data!$A139,max_demand!$B:$B,0),MATCH(data!B$1,max_demand!$1:$1,0))</f>
        <v>0.12089201513267291</v>
      </c>
      <c r="C139">
        <f>INDEX(max_demand!$A:$G,MATCH(data!$A139,max_demand!$B:$B,0),MATCH(data!C$1,max_demand!$1:$1,0))</f>
        <v>9.9381128225103366E-2</v>
      </c>
      <c r="D139">
        <f>INDEX(max_demand!$A:$G,MATCH(data!$A139,max_demand!$B:$B,0),MATCH(data!D$1,max_demand!$1:$1,0))</f>
        <v>2.193241089092841E-2</v>
      </c>
      <c r="E139">
        <f>INDEX(demand!$A:$G,MATCH(data!$A139,demand!$B:$B,0),MATCH(data!E$1,demand!$1:$1,0))</f>
        <v>2.1235674435087573E-2</v>
      </c>
      <c r="F139">
        <f>INDEX(demand!$A:$G,MATCH(data!$A139,demand!$B:$B,0),MATCH(data!F$1,demand!$1:$1,0))</f>
        <v>7.9150391999658232E-2</v>
      </c>
      <c r="G139">
        <f>INDEX(demand!$A:$G,MATCH(data!$A139,demand!$B:$B,0),MATCH(data!G$1,demand!$1:$1,0))</f>
        <v>2.193241089092841E-2</v>
      </c>
      <c r="H139">
        <v>0</v>
      </c>
      <c r="I139">
        <v>0</v>
      </c>
      <c r="J139">
        <v>1</v>
      </c>
    </row>
    <row r="140" spans="1:10">
      <c r="A140" t="str">
        <f>max_demand!B145</f>
        <v>GM0388</v>
      </c>
      <c r="B140">
        <f>INDEX(max_demand!$A:$G,MATCH(data!$A140,max_demand!$B:$B,0),MATCH(data!B$1,max_demand!$1:$1,0))</f>
        <v>4.6223851577717412E-2</v>
      </c>
      <c r="C140">
        <f>INDEX(max_demand!$A:$G,MATCH(data!$A140,max_demand!$B:$B,0),MATCH(data!C$1,max_demand!$1:$1,0))</f>
        <v>5.10560476878444E-2</v>
      </c>
      <c r="D140">
        <f>INDEX(max_demand!$A:$G,MATCH(data!$A140,max_demand!$B:$B,0),MATCH(data!D$1,max_demand!$1:$1,0))</f>
        <v>1.1244165443874125E-2</v>
      </c>
      <c r="E140">
        <f>INDEX(demand!$A:$G,MATCH(data!$A140,demand!$B:$B,0),MATCH(data!E$1,demand!$1:$1,0))</f>
        <v>8.89068301563385E-3</v>
      </c>
      <c r="F140">
        <f>INDEX(demand!$A:$G,MATCH(data!$A140,demand!$B:$B,0),MATCH(data!F$1,demand!$1:$1,0))</f>
        <v>4.07880182180239E-2</v>
      </c>
      <c r="G140">
        <f>INDEX(demand!$A:$G,MATCH(data!$A140,demand!$B:$B,0),MATCH(data!G$1,demand!$1:$1,0))</f>
        <v>1.1244165443874125E-2</v>
      </c>
      <c r="H140">
        <v>0</v>
      </c>
      <c r="I140">
        <v>0</v>
      </c>
      <c r="J140">
        <v>1</v>
      </c>
    </row>
    <row r="141" spans="1:10">
      <c r="A141" t="str">
        <f>max_demand!B146</f>
        <v>GM0392</v>
      </c>
      <c r="B141">
        <f>INDEX(max_demand!$A:$G,MATCH(data!$A141,max_demand!$B:$B,0),MATCH(data!B$1,max_demand!$1:$1,0))</f>
        <v>0.28908084732178047</v>
      </c>
      <c r="C141">
        <f>INDEX(max_demand!$A:$G,MATCH(data!$A141,max_demand!$B:$B,0),MATCH(data!C$1,max_demand!$1:$1,0))</f>
        <v>0.4075014187684789</v>
      </c>
      <c r="D141">
        <f>INDEX(max_demand!$A:$G,MATCH(data!$A141,max_demand!$B:$B,0),MATCH(data!D$1,max_demand!$1:$1,0))</f>
        <v>9.797862107885455E-2</v>
      </c>
      <c r="E141">
        <f>INDEX(demand!$A:$G,MATCH(data!$A141,demand!$B:$B,0),MATCH(data!E$1,demand!$1:$1,0))</f>
        <v>6.2764800238985827E-2</v>
      </c>
      <c r="F141">
        <f>INDEX(demand!$A:$G,MATCH(data!$A141,demand!$B:$B,0),MATCH(data!F$1,demand!$1:$1,0))</f>
        <v>0.32296752654281269</v>
      </c>
      <c r="G141">
        <f>INDEX(demand!$A:$G,MATCH(data!$A141,demand!$B:$B,0),MATCH(data!G$1,demand!$1:$1,0))</f>
        <v>9.797862107885455E-2</v>
      </c>
      <c r="H141">
        <v>0</v>
      </c>
      <c r="I141">
        <v>0</v>
      </c>
      <c r="J141">
        <v>1</v>
      </c>
    </row>
    <row r="142" spans="1:10">
      <c r="A142" t="str">
        <f>max_demand!B147</f>
        <v>GM0394</v>
      </c>
      <c r="B142">
        <f>INDEX(max_demand!$A:$G,MATCH(data!$A142,max_demand!$B:$B,0),MATCH(data!B$1,max_demand!$1:$1,0))</f>
        <v>0.46114545038713317</v>
      </c>
      <c r="C142">
        <f>INDEX(max_demand!$A:$G,MATCH(data!$A142,max_demand!$B:$B,0),MATCH(data!C$1,max_demand!$1:$1,0))</f>
        <v>0.47316694513442431</v>
      </c>
      <c r="D142">
        <f>INDEX(max_demand!$A:$G,MATCH(data!$A142,max_demand!$B:$B,0),MATCH(data!D$1,max_demand!$1:$1,0))</f>
        <v>8.996061430504966E-2</v>
      </c>
      <c r="E142">
        <f>INDEX(demand!$A:$G,MATCH(data!$A142,demand!$B:$B,0),MATCH(data!E$1,demand!$1:$1,0))</f>
        <v>0.10390214558727888</v>
      </c>
      <c r="F142">
        <f>INDEX(demand!$A:$G,MATCH(data!$A142,demand!$B:$B,0),MATCH(data!F$1,demand!$1:$1,0))</f>
        <v>0.34377399442470535</v>
      </c>
      <c r="G142">
        <f>INDEX(demand!$A:$G,MATCH(data!$A142,demand!$B:$B,0),MATCH(data!G$1,demand!$1:$1,0))</f>
        <v>8.996061430504966E-2</v>
      </c>
      <c r="H142">
        <v>0</v>
      </c>
      <c r="I142">
        <v>0</v>
      </c>
      <c r="J142">
        <v>1</v>
      </c>
    </row>
    <row r="143" spans="1:10">
      <c r="A143" t="str">
        <f>max_demand!B148</f>
        <v>GM0396</v>
      </c>
      <c r="B143">
        <f>INDEX(max_demand!$A:$G,MATCH(data!$A143,max_demand!$B:$B,0),MATCH(data!B$1,max_demand!$1:$1,0))</f>
        <v>7.7706147117131003E-2</v>
      </c>
      <c r="C143">
        <f>INDEX(max_demand!$A:$G,MATCH(data!$A143,max_demand!$B:$B,0),MATCH(data!C$1,max_demand!$1:$1,0))</f>
        <v>0.11034357347485098</v>
      </c>
      <c r="D143">
        <f>INDEX(max_demand!$A:$G,MATCH(data!$A143,max_demand!$B:$B,0),MATCH(data!D$1,max_demand!$1:$1,0))</f>
        <v>2.3794590989565371E-2</v>
      </c>
      <c r="E143">
        <f>INDEX(demand!$A:$G,MATCH(data!$A143,demand!$B:$B,0),MATCH(data!E$1,demand!$1:$1,0))</f>
        <v>1.6599238678640566E-2</v>
      </c>
      <c r="F143">
        <f>INDEX(demand!$A:$G,MATCH(data!$A143,demand!$B:$B,0),MATCH(data!F$1,demand!$1:$1,0))</f>
        <v>8.7623249877971904E-2</v>
      </c>
      <c r="G143">
        <f>INDEX(demand!$A:$G,MATCH(data!$A143,demand!$B:$B,0),MATCH(data!G$1,demand!$1:$1,0))</f>
        <v>2.3794590989565371E-2</v>
      </c>
      <c r="H143">
        <v>0</v>
      </c>
      <c r="I143">
        <v>0</v>
      </c>
      <c r="J143">
        <v>1</v>
      </c>
    </row>
    <row r="144" spans="1:10">
      <c r="A144" t="str">
        <f>max_demand!B149</f>
        <v>GM0397</v>
      </c>
      <c r="B144">
        <f>INDEX(max_demand!$A:$G,MATCH(data!$A144,max_demand!$B:$B,0),MATCH(data!B$1,max_demand!$1:$1,0))</f>
        <v>5.0883182992003853E-2</v>
      </c>
      <c r="C144">
        <f>INDEX(max_demand!$A:$G,MATCH(data!$A144,max_demand!$B:$B,0),MATCH(data!C$1,max_demand!$1:$1,0))</f>
        <v>7.052604031488606E-2</v>
      </c>
      <c r="D144">
        <f>INDEX(max_demand!$A:$G,MATCH(data!$A144,max_demand!$B:$B,0),MATCH(data!D$1,max_demand!$1:$1,0))</f>
        <v>1.6577959599154344E-2</v>
      </c>
      <c r="E144">
        <f>INDEX(demand!$A:$G,MATCH(data!$A144,demand!$B:$B,0),MATCH(data!E$1,demand!$1:$1,0))</f>
        <v>1.0775305572398813E-2</v>
      </c>
      <c r="F144">
        <f>INDEX(demand!$A:$G,MATCH(data!$A144,demand!$B:$B,0),MATCH(data!F$1,demand!$1:$1,0))</f>
        <v>5.5670381607688536E-2</v>
      </c>
      <c r="G144">
        <f>INDEX(demand!$A:$G,MATCH(data!$A144,demand!$B:$B,0),MATCH(data!G$1,demand!$1:$1,0))</f>
        <v>1.6577959599154344E-2</v>
      </c>
      <c r="H144">
        <v>0</v>
      </c>
      <c r="I144">
        <v>0</v>
      </c>
      <c r="J144">
        <v>1</v>
      </c>
    </row>
    <row r="145" spans="1:10">
      <c r="A145" t="str">
        <f>max_demand!B150</f>
        <v>GM0398</v>
      </c>
      <c r="B145">
        <f>INDEX(max_demand!$A:$G,MATCH(data!$A145,max_demand!$B:$B,0),MATCH(data!B$1,max_demand!$1:$1,0))</f>
        <v>0.14906538666572741</v>
      </c>
      <c r="C145">
        <f>INDEX(max_demand!$A:$G,MATCH(data!$A145,max_demand!$B:$B,0),MATCH(data!C$1,max_demand!$1:$1,0))</f>
        <v>0.16472113649243558</v>
      </c>
      <c r="D145">
        <f>INDEX(max_demand!$A:$G,MATCH(data!$A145,max_demand!$B:$B,0),MATCH(data!D$1,max_demand!$1:$1,0))</f>
        <v>3.4474330556886888E-2</v>
      </c>
      <c r="E145">
        <f>INDEX(demand!$A:$G,MATCH(data!$A145,demand!$B:$B,0),MATCH(data!E$1,demand!$1:$1,0))</f>
        <v>3.097578205158398E-2</v>
      </c>
      <c r="F145">
        <f>INDEX(demand!$A:$G,MATCH(data!$A145,demand!$B:$B,0),MATCH(data!F$1,demand!$1:$1,0))</f>
        <v>0.13314740143320514</v>
      </c>
      <c r="G145">
        <f>INDEX(demand!$A:$G,MATCH(data!$A145,demand!$B:$B,0),MATCH(data!G$1,demand!$1:$1,0))</f>
        <v>3.4474330556886888E-2</v>
      </c>
      <c r="H145">
        <v>0</v>
      </c>
      <c r="I145">
        <v>0</v>
      </c>
      <c r="J145">
        <v>1</v>
      </c>
    </row>
    <row r="146" spans="1:10">
      <c r="A146" t="str">
        <f>max_demand!B151</f>
        <v>GM0399</v>
      </c>
      <c r="B146">
        <f>INDEX(max_demand!$A:$G,MATCH(data!$A146,max_demand!$B:$B,0),MATCH(data!B$1,max_demand!$1:$1,0))</f>
        <v>5.4586764786048153E-2</v>
      </c>
      <c r="C146">
        <f>INDEX(max_demand!$A:$G,MATCH(data!$A146,max_demand!$B:$B,0),MATCH(data!C$1,max_demand!$1:$1,0))</f>
        <v>6.3384461591559388E-2</v>
      </c>
      <c r="D146">
        <f>INDEX(max_demand!$A:$G,MATCH(data!$A146,max_demand!$B:$B,0),MATCH(data!D$1,max_demand!$1:$1,0))</f>
        <v>1.4255854432110146E-2</v>
      </c>
      <c r="E146">
        <f>INDEX(demand!$A:$G,MATCH(data!$A146,demand!$B:$B,0),MATCH(data!E$1,demand!$1:$1,0))</f>
        <v>1.0768546838121276E-2</v>
      </c>
      <c r="F146">
        <f>INDEX(demand!$A:$G,MATCH(data!$A146,demand!$B:$B,0),MATCH(data!F$1,demand!$1:$1,0))</f>
        <v>4.9789374047913004E-2</v>
      </c>
      <c r="G146">
        <f>INDEX(demand!$A:$G,MATCH(data!$A146,demand!$B:$B,0),MATCH(data!G$1,demand!$1:$1,0))</f>
        <v>1.4255854432110146E-2</v>
      </c>
      <c r="H146">
        <v>0</v>
      </c>
      <c r="I146">
        <v>0</v>
      </c>
      <c r="J146">
        <v>1</v>
      </c>
    </row>
    <row r="147" spans="1:10">
      <c r="A147" t="str">
        <f>max_demand!B152</f>
        <v>GM0400</v>
      </c>
      <c r="B147">
        <f>INDEX(max_demand!$A:$G,MATCH(data!$A147,max_demand!$B:$B,0),MATCH(data!B$1,max_demand!$1:$1,0))</f>
        <v>0.13842781423878434</v>
      </c>
      <c r="C147">
        <f>INDEX(max_demand!$A:$G,MATCH(data!$A147,max_demand!$B:$B,0),MATCH(data!C$1,max_demand!$1:$1,0))</f>
        <v>0.15448853912489946</v>
      </c>
      <c r="D147">
        <f>INDEX(max_demand!$A:$G,MATCH(data!$A147,max_demand!$B:$B,0),MATCH(data!D$1,max_demand!$1:$1,0))</f>
        <v>3.3782924047180904E-2</v>
      </c>
      <c r="E147">
        <f>INDEX(demand!$A:$G,MATCH(data!$A147,demand!$B:$B,0),MATCH(data!E$1,demand!$1:$1,0))</f>
        <v>2.9098846704298745E-2</v>
      </c>
      <c r="F147">
        <f>INDEX(demand!$A:$G,MATCH(data!$A147,demand!$B:$B,0),MATCH(data!F$1,demand!$1:$1,0))</f>
        <v>0.12416981896597903</v>
      </c>
      <c r="G147">
        <f>INDEX(demand!$A:$G,MATCH(data!$A147,demand!$B:$B,0),MATCH(data!G$1,demand!$1:$1,0))</f>
        <v>3.3782924047180904E-2</v>
      </c>
      <c r="H147">
        <v>0</v>
      </c>
      <c r="I147">
        <v>0</v>
      </c>
      <c r="J147">
        <v>1</v>
      </c>
    </row>
    <row r="148" spans="1:10">
      <c r="A148" t="str">
        <f>max_demand!B153</f>
        <v>GM0402</v>
      </c>
      <c r="B148">
        <f>INDEX(max_demand!$A:$G,MATCH(data!$A148,max_demand!$B:$B,0),MATCH(data!B$1,max_demand!$1:$1,0))</f>
        <v>0.17343744867569669</v>
      </c>
      <c r="C148">
        <f>INDEX(max_demand!$A:$G,MATCH(data!$A148,max_demand!$B:$B,0),MATCH(data!C$1,max_demand!$1:$1,0))</f>
        <v>0.23919425038438652</v>
      </c>
      <c r="D148">
        <f>INDEX(max_demand!$A:$G,MATCH(data!$A148,max_demand!$B:$B,0),MATCH(data!D$1,max_demand!$1:$1,0))</f>
        <v>5.4825255380359511E-2</v>
      </c>
      <c r="E148">
        <f>INDEX(demand!$A:$G,MATCH(data!$A148,demand!$B:$B,0),MATCH(data!E$1,demand!$1:$1,0))</f>
        <v>3.655218423983661E-2</v>
      </c>
      <c r="F148">
        <f>INDEX(demand!$A:$G,MATCH(data!$A148,demand!$B:$B,0),MATCH(data!F$1,demand!$1:$1,0))</f>
        <v>0.1852535322840631</v>
      </c>
      <c r="G148">
        <f>INDEX(demand!$A:$G,MATCH(data!$A148,demand!$B:$B,0),MATCH(data!G$1,demand!$1:$1,0))</f>
        <v>5.4825255380359511E-2</v>
      </c>
      <c r="H148">
        <v>0</v>
      </c>
      <c r="I148">
        <v>0</v>
      </c>
      <c r="J148">
        <v>1</v>
      </c>
    </row>
    <row r="149" spans="1:10">
      <c r="A149" t="str">
        <f>max_demand!B154</f>
        <v>GM0405</v>
      </c>
      <c r="B149">
        <f>INDEX(max_demand!$A:$G,MATCH(data!$A149,max_demand!$B:$B,0),MATCH(data!B$1,max_demand!$1:$1,0))</f>
        <v>0.12421933550391068</v>
      </c>
      <c r="C149">
        <f>INDEX(max_demand!$A:$G,MATCH(data!$A149,max_demand!$B:$B,0),MATCH(data!C$1,max_demand!$1:$1,0))</f>
        <v>0.18766936492230685</v>
      </c>
      <c r="D149">
        <f>INDEX(max_demand!$A:$G,MATCH(data!$A149,max_demand!$B:$B,0),MATCH(data!D$1,max_demand!$1:$1,0))</f>
        <v>4.4354517429328721E-2</v>
      </c>
      <c r="E149">
        <f>INDEX(demand!$A:$G,MATCH(data!$A149,demand!$B:$B,0),MATCH(data!E$1,demand!$1:$1,0))</f>
        <v>2.8544060586190644E-2</v>
      </c>
      <c r="F149">
        <f>INDEX(demand!$A:$G,MATCH(data!$A149,demand!$B:$B,0),MATCH(data!F$1,demand!$1:$1,0))</f>
        <v>0.14959425505574733</v>
      </c>
      <c r="G149">
        <f>INDEX(demand!$A:$G,MATCH(data!$A149,demand!$B:$B,0),MATCH(data!G$1,demand!$1:$1,0))</f>
        <v>4.4354517429328721E-2</v>
      </c>
      <c r="H149">
        <v>0</v>
      </c>
      <c r="I149">
        <v>0</v>
      </c>
      <c r="J149">
        <v>1</v>
      </c>
    </row>
    <row r="150" spans="1:10">
      <c r="A150" t="str">
        <f>max_demand!B155</f>
        <v>GM0406</v>
      </c>
      <c r="B150">
        <f>INDEX(max_demand!$A:$G,MATCH(data!$A150,max_demand!$B:$B,0),MATCH(data!B$1,max_demand!$1:$1,0))</f>
        <v>7.3081480129814413E-2</v>
      </c>
      <c r="C150">
        <f>INDEX(max_demand!$A:$G,MATCH(data!$A150,max_demand!$B:$B,0),MATCH(data!C$1,max_demand!$1:$1,0))</f>
        <v>0.10952401201627633</v>
      </c>
      <c r="D150">
        <f>INDEX(max_demand!$A:$G,MATCH(data!$A150,max_demand!$B:$B,0),MATCH(data!D$1,max_demand!$1:$1,0))</f>
        <v>2.5075941015022248E-2</v>
      </c>
      <c r="E150">
        <f>INDEX(demand!$A:$G,MATCH(data!$A150,demand!$B:$B,0),MATCH(data!E$1,demand!$1:$1,0))</f>
        <v>1.6338852343504691E-2</v>
      </c>
      <c r="F150">
        <f>INDEX(demand!$A:$G,MATCH(data!$A150,demand!$B:$B,0),MATCH(data!F$1,demand!$1:$1,0))</f>
        <v>8.663974235023357E-2</v>
      </c>
      <c r="G150">
        <f>INDEX(demand!$A:$G,MATCH(data!$A150,demand!$B:$B,0),MATCH(data!G$1,demand!$1:$1,0))</f>
        <v>2.5075941015022248E-2</v>
      </c>
      <c r="H150">
        <v>0</v>
      </c>
      <c r="I150">
        <v>0</v>
      </c>
      <c r="J150">
        <v>1</v>
      </c>
    </row>
    <row r="151" spans="1:10">
      <c r="A151" t="str">
        <f>max_demand!B156</f>
        <v>GM0415</v>
      </c>
      <c r="B151">
        <f>INDEX(max_demand!$A:$G,MATCH(data!$A151,max_demand!$B:$B,0),MATCH(data!B$1,max_demand!$1:$1,0))</f>
        <v>0.10103783271513626</v>
      </c>
      <c r="C151">
        <f>INDEX(max_demand!$A:$G,MATCH(data!$A151,max_demand!$B:$B,0),MATCH(data!C$1,max_demand!$1:$1,0))</f>
        <v>3.1844012610771841E-2</v>
      </c>
      <c r="D151">
        <f>INDEX(max_demand!$A:$G,MATCH(data!$A151,max_demand!$B:$B,0),MATCH(data!D$1,max_demand!$1:$1,0))</f>
        <v>6.9796818835697822E-3</v>
      </c>
      <c r="E151">
        <f>INDEX(demand!$A:$G,MATCH(data!$A151,demand!$B:$B,0),MATCH(data!E$1,demand!$1:$1,0))</f>
        <v>6.1857020490533208E-3</v>
      </c>
      <c r="F151">
        <f>INDEX(demand!$A:$G,MATCH(data!$A151,demand!$B:$B,0),MATCH(data!F$1,demand!$1:$1,0))</f>
        <v>2.4442170694787685E-2</v>
      </c>
      <c r="G151">
        <f>INDEX(demand!$A:$G,MATCH(data!$A151,demand!$B:$B,0),MATCH(data!G$1,demand!$1:$1,0))</f>
        <v>6.9796818835697822E-3</v>
      </c>
      <c r="H151">
        <v>0</v>
      </c>
      <c r="I151">
        <v>0</v>
      </c>
      <c r="J151">
        <v>1</v>
      </c>
    </row>
    <row r="152" spans="1:10">
      <c r="A152" t="str">
        <f>max_demand!B157</f>
        <v>GM0416</v>
      </c>
      <c r="B152">
        <f>INDEX(max_demand!$A:$G,MATCH(data!$A152,max_demand!$B:$B,0),MATCH(data!B$1,max_demand!$1:$1,0))</f>
        <v>0.10156537706250481</v>
      </c>
      <c r="C152">
        <f>INDEX(max_demand!$A:$G,MATCH(data!$A152,max_demand!$B:$B,0),MATCH(data!C$1,max_demand!$1:$1,0))</f>
        <v>7.4479585741124218E-2</v>
      </c>
      <c r="D152">
        <f>INDEX(max_demand!$A:$G,MATCH(data!$A152,max_demand!$B:$B,0),MATCH(data!D$1,max_demand!$1:$1,0))</f>
        <v>1.7006898962820798E-2</v>
      </c>
      <c r="E152">
        <f>INDEX(demand!$A:$G,MATCH(data!$A152,demand!$B:$B,0),MATCH(data!E$1,demand!$1:$1,0))</f>
        <v>1.6543156315977699E-2</v>
      </c>
      <c r="F152">
        <f>INDEX(demand!$A:$G,MATCH(data!$A152,demand!$B:$B,0),MATCH(data!F$1,demand!$1:$1,0))</f>
        <v>5.860028325326655E-2</v>
      </c>
      <c r="G152">
        <f>INDEX(demand!$A:$G,MATCH(data!$A152,demand!$B:$B,0),MATCH(data!G$1,demand!$1:$1,0))</f>
        <v>1.7006898962820798E-2</v>
      </c>
      <c r="H152">
        <v>0</v>
      </c>
      <c r="I152">
        <v>0</v>
      </c>
      <c r="J152">
        <v>1</v>
      </c>
    </row>
    <row r="153" spans="1:10">
      <c r="A153" t="str">
        <f>max_demand!B158</f>
        <v>GM0417</v>
      </c>
      <c r="B153">
        <f>INDEX(max_demand!$A:$G,MATCH(data!$A153,max_demand!$B:$B,0),MATCH(data!B$1,max_demand!$1:$1,0))</f>
        <v>2.1415163133013018E-2</v>
      </c>
      <c r="C153">
        <f>INDEX(max_demand!$A:$G,MATCH(data!$A153,max_demand!$B:$B,0),MATCH(data!C$1,max_demand!$1:$1,0))</f>
        <v>3.2030384319426522E-2</v>
      </c>
      <c r="D153">
        <f>INDEX(max_demand!$A:$G,MATCH(data!$A153,max_demand!$B:$B,0),MATCH(data!D$1,max_demand!$1:$1,0))</f>
        <v>6.8016659720198224E-3</v>
      </c>
      <c r="E153">
        <f>INDEX(demand!$A:$G,MATCH(data!$A153,demand!$B:$B,0),MATCH(data!E$1,demand!$1:$1,0))</f>
        <v>4.5971943637703834E-3</v>
      </c>
      <c r="F153">
        <f>INDEX(demand!$A:$G,MATCH(data!$A153,demand!$B:$B,0),MATCH(data!F$1,demand!$1:$1,0))</f>
        <v>2.4811974192022832E-2</v>
      </c>
      <c r="G153">
        <f>INDEX(demand!$A:$G,MATCH(data!$A153,demand!$B:$B,0),MATCH(data!G$1,demand!$1:$1,0))</f>
        <v>6.8016659720198224E-3</v>
      </c>
      <c r="H153">
        <v>0</v>
      </c>
      <c r="I153">
        <v>0</v>
      </c>
      <c r="J153">
        <v>1</v>
      </c>
    </row>
    <row r="154" spans="1:10">
      <c r="A154" t="str">
        <f>max_demand!B159</f>
        <v>GM0420</v>
      </c>
      <c r="B154">
        <f>INDEX(max_demand!$A:$G,MATCH(data!$A154,max_demand!$B:$B,0),MATCH(data!B$1,max_demand!$1:$1,0))</f>
        <v>0.28622761516587208</v>
      </c>
      <c r="C154">
        <f>INDEX(max_demand!$A:$G,MATCH(data!$A154,max_demand!$B:$B,0),MATCH(data!C$1,max_demand!$1:$1,0))</f>
        <v>0.13909778973266909</v>
      </c>
      <c r="D154">
        <f>INDEX(max_demand!$A:$G,MATCH(data!$A154,max_demand!$B:$B,0),MATCH(data!D$1,max_demand!$1:$1,0))</f>
        <v>2.7224283210382869E-2</v>
      </c>
      <c r="E154">
        <f>INDEX(demand!$A:$G,MATCH(data!$A154,demand!$B:$B,0),MATCH(data!E$1,demand!$1:$1,0))</f>
        <v>5.5353799787334956E-2</v>
      </c>
      <c r="F154">
        <f>INDEX(demand!$A:$G,MATCH(data!$A154,demand!$B:$B,0),MATCH(data!F$1,demand!$1:$1,0))</f>
        <v>0.10476291955058983</v>
      </c>
      <c r="G154">
        <f>INDEX(demand!$A:$G,MATCH(data!$A154,demand!$B:$B,0),MATCH(data!G$1,demand!$1:$1,0))</f>
        <v>2.7224283210382869E-2</v>
      </c>
      <c r="H154">
        <v>0</v>
      </c>
      <c r="I154">
        <v>0</v>
      </c>
      <c r="J154">
        <v>1</v>
      </c>
    </row>
    <row r="155" spans="1:10">
      <c r="A155" t="str">
        <f>max_demand!B160</f>
        <v>GM0431</v>
      </c>
      <c r="B155">
        <f>INDEX(max_demand!$A:$G,MATCH(data!$A155,max_demand!$B:$B,0),MATCH(data!B$1,max_demand!$1:$1,0))</f>
        <v>7.82774086924381E-2</v>
      </c>
      <c r="C155">
        <f>INDEX(max_demand!$A:$G,MATCH(data!$A155,max_demand!$B:$B,0),MATCH(data!C$1,max_demand!$1:$1,0))</f>
        <v>2.5059125323079343E-2</v>
      </c>
      <c r="D155">
        <f>INDEX(max_demand!$A:$G,MATCH(data!$A155,max_demand!$B:$B,0),MATCH(data!D$1,max_demand!$1:$1,0))</f>
        <v>5.9279906108974907E-3</v>
      </c>
      <c r="E155">
        <f>INDEX(demand!$A:$G,MATCH(data!$A155,demand!$B:$B,0),MATCH(data!E$1,demand!$1:$1,0))</f>
        <v>4.062184495630468E-3</v>
      </c>
      <c r="F155">
        <f>INDEX(demand!$A:$G,MATCH(data!$A155,demand!$B:$B,0),MATCH(data!F$1,demand!$1:$1,0))</f>
        <v>1.9359407168344049E-2</v>
      </c>
      <c r="G155">
        <f>INDEX(demand!$A:$G,MATCH(data!$A155,demand!$B:$B,0),MATCH(data!G$1,demand!$1:$1,0))</f>
        <v>5.9279906108974907E-3</v>
      </c>
      <c r="H155">
        <v>0</v>
      </c>
      <c r="I155">
        <v>0</v>
      </c>
      <c r="J155">
        <v>1</v>
      </c>
    </row>
    <row r="156" spans="1:10">
      <c r="A156" t="str">
        <f>max_demand!B161</f>
        <v>GM0432</v>
      </c>
      <c r="B156">
        <f>INDEX(max_demand!$A:$G,MATCH(data!$A156,max_demand!$B:$B,0),MATCH(data!B$1,max_demand!$1:$1,0))</f>
        <v>0.10202169867175809</v>
      </c>
      <c r="C156">
        <f>INDEX(max_demand!$A:$G,MATCH(data!$A156,max_demand!$B:$B,0),MATCH(data!C$1,max_demand!$1:$1,0))</f>
        <v>4.233787720276113E-2</v>
      </c>
      <c r="D156">
        <f>INDEX(max_demand!$A:$G,MATCH(data!$A156,max_demand!$B:$B,0),MATCH(data!D$1,max_demand!$1:$1,0))</f>
        <v>7.1564826694436347E-3</v>
      </c>
      <c r="E156">
        <f>INDEX(demand!$A:$G,MATCH(data!$A156,demand!$B:$B,0),MATCH(data!E$1,demand!$1:$1,0))</f>
        <v>1.6960676689345158E-2</v>
      </c>
      <c r="F156">
        <f>INDEX(demand!$A:$G,MATCH(data!$A156,demand!$B:$B,0),MATCH(data!F$1,demand!$1:$1,0))</f>
        <v>3.3122765954171629E-2</v>
      </c>
      <c r="G156">
        <f>INDEX(demand!$A:$G,MATCH(data!$A156,demand!$B:$B,0),MATCH(data!G$1,demand!$1:$1,0))</f>
        <v>7.1564826694436347E-3</v>
      </c>
      <c r="H156">
        <v>0</v>
      </c>
      <c r="I156">
        <v>0</v>
      </c>
      <c r="J156">
        <v>1</v>
      </c>
    </row>
    <row r="157" spans="1:10">
      <c r="A157" t="str">
        <f>max_demand!B162</f>
        <v>GM0437</v>
      </c>
      <c r="B157">
        <f>INDEX(max_demand!$A:$G,MATCH(data!$A157,max_demand!$B:$B,0),MATCH(data!B$1,max_demand!$1:$1,0))</f>
        <v>6.4002619644989392E-2</v>
      </c>
      <c r="C157">
        <f>INDEX(max_demand!$A:$G,MATCH(data!$A157,max_demand!$B:$B,0),MATCH(data!C$1,max_demand!$1:$1,0))</f>
        <v>4.0773791978409787E-2</v>
      </c>
      <c r="D157">
        <f>INDEX(max_demand!$A:$G,MATCH(data!$A157,max_demand!$B:$B,0),MATCH(data!D$1,max_demand!$1:$1,0))</f>
        <v>8.4548444543660426E-3</v>
      </c>
      <c r="E157">
        <f>INDEX(demand!$A:$G,MATCH(data!$A157,demand!$B:$B,0),MATCH(data!E$1,demand!$1:$1,0))</f>
        <v>7.7099941302298308E-3</v>
      </c>
      <c r="F157">
        <f>INDEX(demand!$A:$G,MATCH(data!$A157,demand!$B:$B,0),MATCH(data!F$1,demand!$1:$1,0))</f>
        <v>3.2091603226605155E-2</v>
      </c>
      <c r="G157">
        <f>INDEX(demand!$A:$G,MATCH(data!$A157,demand!$B:$B,0),MATCH(data!G$1,demand!$1:$1,0))</f>
        <v>8.4548444543660426E-3</v>
      </c>
      <c r="H157">
        <v>0</v>
      </c>
      <c r="I157">
        <v>0</v>
      </c>
      <c r="J157">
        <v>1</v>
      </c>
    </row>
    <row r="158" spans="1:10">
      <c r="A158" t="str">
        <f>max_demand!B163</f>
        <v>GM0439</v>
      </c>
      <c r="B158">
        <f>INDEX(max_demand!$A:$G,MATCH(data!$A158,max_demand!$B:$B,0),MATCH(data!B$1,max_demand!$1:$1,0))</f>
        <v>0.1474525576264884</v>
      </c>
      <c r="C158">
        <f>INDEX(max_demand!$A:$G,MATCH(data!$A158,max_demand!$B:$B,0),MATCH(data!C$1,max_demand!$1:$1,0))</f>
        <v>0.20834136837829481</v>
      </c>
      <c r="D158">
        <f>INDEX(max_demand!$A:$G,MATCH(data!$A158,max_demand!$B:$B,0),MATCH(data!D$1,max_demand!$1:$1,0))</f>
        <v>4.867611189641019E-2</v>
      </c>
      <c r="E158">
        <f>INDEX(demand!$A:$G,MATCH(data!$A158,demand!$B:$B,0),MATCH(data!E$1,demand!$1:$1,0))</f>
        <v>3.1547508530277969E-2</v>
      </c>
      <c r="F158">
        <f>INDEX(demand!$A:$G,MATCH(data!$A158,demand!$B:$B,0),MATCH(data!F$1,demand!$1:$1,0))</f>
        <v>0.16549391818872367</v>
      </c>
      <c r="G158">
        <f>INDEX(demand!$A:$G,MATCH(data!$A158,demand!$B:$B,0),MATCH(data!G$1,demand!$1:$1,0))</f>
        <v>4.867611189641019E-2</v>
      </c>
      <c r="H158">
        <v>0</v>
      </c>
      <c r="I158">
        <v>0</v>
      </c>
      <c r="J158">
        <v>1</v>
      </c>
    </row>
    <row r="159" spans="1:10">
      <c r="A159" t="str">
        <f>max_demand!B164</f>
        <v>GM0441</v>
      </c>
      <c r="B159">
        <f>INDEX(max_demand!$A:$G,MATCH(data!$A159,max_demand!$B:$B,0),MATCH(data!B$1,max_demand!$1:$1,0))</f>
        <v>0.398657334110188</v>
      </c>
      <c r="C159">
        <f>INDEX(max_demand!$A:$G,MATCH(data!$A159,max_demand!$B:$B,0),MATCH(data!C$1,max_demand!$1:$1,0))</f>
        <v>0.15223924611306333</v>
      </c>
      <c r="D159">
        <f>INDEX(max_demand!$A:$G,MATCH(data!$A159,max_demand!$B:$B,0),MATCH(data!D$1,max_demand!$1:$1,0))</f>
        <v>2.8283872799949868E-2</v>
      </c>
      <c r="E159">
        <f>INDEX(demand!$A:$G,MATCH(data!$A159,demand!$B:$B,0),MATCH(data!E$1,demand!$1:$1,0))</f>
        <v>8.5636955668718262E-2</v>
      </c>
      <c r="F159">
        <f>INDEX(demand!$A:$G,MATCH(data!$A159,demand!$B:$B,0),MATCH(data!F$1,demand!$1:$1,0))</f>
        <v>0.11185916452959474</v>
      </c>
      <c r="G159">
        <f>INDEX(demand!$A:$G,MATCH(data!$A159,demand!$B:$B,0),MATCH(data!G$1,demand!$1:$1,0))</f>
        <v>2.8283872799949868E-2</v>
      </c>
      <c r="H159">
        <v>0</v>
      </c>
      <c r="I159">
        <v>0</v>
      </c>
      <c r="J159">
        <v>1</v>
      </c>
    </row>
    <row r="160" spans="1:10">
      <c r="A160" t="str">
        <f>max_demand!B165</f>
        <v>GM0448</v>
      </c>
      <c r="B160">
        <f>INDEX(max_demand!$A:$G,MATCH(data!$A160,max_demand!$B:$B,0),MATCH(data!B$1,max_demand!$1:$1,0))</f>
        <v>1.4458627894541727</v>
      </c>
      <c r="C160">
        <f>INDEX(max_demand!$A:$G,MATCH(data!$A160,max_demand!$B:$B,0),MATCH(data!C$1,max_demand!$1:$1,0))</f>
        <v>7.0931542605506714E-2</v>
      </c>
      <c r="D160">
        <f>INDEX(max_demand!$A:$G,MATCH(data!$A160,max_demand!$B:$B,0),MATCH(data!D$1,max_demand!$1:$1,0))</f>
        <v>8.2306537671239417E-3</v>
      </c>
      <c r="E160">
        <f>INDEX(demand!$A:$G,MATCH(data!$A160,demand!$B:$B,0),MATCH(data!E$1,demand!$1:$1,0))</f>
        <v>3.9047253002925858E-2</v>
      </c>
      <c r="F160">
        <f>INDEX(demand!$A:$G,MATCH(data!$A160,demand!$B:$B,0),MATCH(data!F$1,demand!$1:$1,0))</f>
        <v>4.0332124253632272E-2</v>
      </c>
      <c r="G160">
        <f>INDEX(demand!$A:$G,MATCH(data!$A160,demand!$B:$B,0),MATCH(data!G$1,demand!$1:$1,0))</f>
        <v>8.2306537671239417E-3</v>
      </c>
      <c r="H160">
        <v>0</v>
      </c>
      <c r="I160">
        <v>0</v>
      </c>
      <c r="J160">
        <v>1</v>
      </c>
    </row>
    <row r="161" spans="1:10">
      <c r="A161" t="str">
        <f>max_demand!B166</f>
        <v>GM0450</v>
      </c>
      <c r="B161">
        <f>INDEX(max_demand!$A:$G,MATCH(data!$A161,max_demand!$B:$B,0),MATCH(data!B$1,max_demand!$1:$1,0))</f>
        <v>8.2642618067208365E-2</v>
      </c>
      <c r="C161">
        <f>INDEX(max_demand!$A:$G,MATCH(data!$A161,max_demand!$B:$B,0),MATCH(data!C$1,max_demand!$1:$1,0))</f>
        <v>3.7893643165291674E-2</v>
      </c>
      <c r="D161">
        <f>INDEX(max_demand!$A:$G,MATCH(data!$A161,max_demand!$B:$B,0),MATCH(data!D$1,max_demand!$1:$1,0))</f>
        <v>8.2191100732009071E-3</v>
      </c>
      <c r="E161">
        <f>INDEX(demand!$A:$G,MATCH(data!$A161,demand!$B:$B,0),MATCH(data!E$1,demand!$1:$1,0))</f>
        <v>8.2879852520378276E-3</v>
      </c>
      <c r="F161">
        <f>INDEX(demand!$A:$G,MATCH(data!$A161,demand!$B:$B,0),MATCH(data!F$1,demand!$1:$1,0))</f>
        <v>2.9566871306335448E-2</v>
      </c>
      <c r="G161">
        <f>INDEX(demand!$A:$G,MATCH(data!$A161,demand!$B:$B,0),MATCH(data!G$1,demand!$1:$1,0))</f>
        <v>8.2191100732009071E-3</v>
      </c>
      <c r="H161">
        <v>0</v>
      </c>
      <c r="I161">
        <v>0</v>
      </c>
      <c r="J161">
        <v>1</v>
      </c>
    </row>
    <row r="162" spans="1:10">
      <c r="A162" t="str">
        <f>max_demand!B167</f>
        <v>GM0451</v>
      </c>
      <c r="B162">
        <f>INDEX(max_demand!$A:$G,MATCH(data!$A162,max_demand!$B:$B,0),MATCH(data!B$1,max_demand!$1:$1,0))</f>
        <v>6.7268062835534964E-2</v>
      </c>
      <c r="C162">
        <f>INDEX(max_demand!$A:$G,MATCH(data!$A162,max_demand!$B:$B,0),MATCH(data!C$1,max_demand!$1:$1,0))</f>
        <v>7.940136309394813E-2</v>
      </c>
      <c r="D162">
        <f>INDEX(max_demand!$A:$G,MATCH(data!$A162,max_demand!$B:$B,0),MATCH(data!D$1,max_demand!$1:$1,0))</f>
        <v>1.7876928946914804E-2</v>
      </c>
      <c r="E162">
        <f>INDEX(demand!$A:$G,MATCH(data!$A162,demand!$B:$B,0),MATCH(data!E$1,demand!$1:$1,0))</f>
        <v>1.2742001104710615E-2</v>
      </c>
      <c r="F162">
        <f>INDEX(demand!$A:$G,MATCH(data!$A162,demand!$B:$B,0),MATCH(data!F$1,demand!$1:$1,0))</f>
        <v>6.2958532863439803E-2</v>
      </c>
      <c r="G162">
        <f>INDEX(demand!$A:$G,MATCH(data!$A162,demand!$B:$B,0),MATCH(data!G$1,demand!$1:$1,0))</f>
        <v>1.7876928946914804E-2</v>
      </c>
      <c r="H162">
        <v>0</v>
      </c>
      <c r="I162">
        <v>0</v>
      </c>
      <c r="J162">
        <v>1</v>
      </c>
    </row>
    <row r="163" spans="1:10">
      <c r="A163" t="str">
        <f>max_demand!B168</f>
        <v>GM0453</v>
      </c>
      <c r="B163">
        <f>INDEX(max_demand!$A:$G,MATCH(data!$A163,max_demand!$B:$B,0),MATCH(data!B$1,max_demand!$1:$1,0))</f>
        <v>0.16293767700226836</v>
      </c>
      <c r="C163">
        <f>INDEX(max_demand!$A:$G,MATCH(data!$A163,max_demand!$B:$B,0),MATCH(data!C$1,max_demand!$1:$1,0))</f>
        <v>0.1889495263898226</v>
      </c>
      <c r="D163">
        <f>INDEX(max_demand!$A:$G,MATCH(data!$A163,max_demand!$B:$B,0),MATCH(data!D$1,max_demand!$1:$1,0))</f>
        <v>4.1525704855347095E-2</v>
      </c>
      <c r="E163">
        <f>INDEX(demand!$A:$G,MATCH(data!$A163,demand!$B:$B,0),MATCH(data!E$1,demand!$1:$1,0))</f>
        <v>2.7524054758037351E-2</v>
      </c>
      <c r="F163">
        <f>INDEX(demand!$A:$G,MATCH(data!$A163,demand!$B:$B,0),MATCH(data!F$1,demand!$1:$1,0))</f>
        <v>0.15081890819846028</v>
      </c>
      <c r="G163">
        <f>INDEX(demand!$A:$G,MATCH(data!$A163,demand!$B:$B,0),MATCH(data!G$1,demand!$1:$1,0))</f>
        <v>4.1525704855347095E-2</v>
      </c>
      <c r="H163">
        <v>0</v>
      </c>
      <c r="I163">
        <v>0</v>
      </c>
      <c r="J163">
        <v>1</v>
      </c>
    </row>
    <row r="164" spans="1:10">
      <c r="A164" t="str">
        <f>max_demand!B169</f>
        <v>GM0457</v>
      </c>
      <c r="B164">
        <f>INDEX(max_demand!$A:$G,MATCH(data!$A164,max_demand!$B:$B,0),MATCH(data!B$1,max_demand!$1:$1,0))</f>
        <v>6.902378469536273E-2</v>
      </c>
      <c r="C164">
        <f>INDEX(max_demand!$A:$G,MATCH(data!$A164,max_demand!$B:$B,0),MATCH(data!C$1,max_demand!$1:$1,0))</f>
        <v>5.2244356798991018E-2</v>
      </c>
      <c r="D164">
        <f>INDEX(max_demand!$A:$G,MATCH(data!$A164,max_demand!$B:$B,0),MATCH(data!D$1,max_demand!$1:$1,0))</f>
        <v>1.1746619910945177E-2</v>
      </c>
      <c r="E164">
        <f>INDEX(demand!$A:$G,MATCH(data!$A164,demand!$B:$B,0),MATCH(data!E$1,demand!$1:$1,0))</f>
        <v>9.8665097255648312E-3</v>
      </c>
      <c r="F164">
        <f>INDEX(demand!$A:$G,MATCH(data!$A164,demand!$B:$B,0),MATCH(data!F$1,demand!$1:$1,0))</f>
        <v>4.0613685430223145E-2</v>
      </c>
      <c r="G164">
        <f>INDEX(demand!$A:$G,MATCH(data!$A164,demand!$B:$B,0),MATCH(data!G$1,demand!$1:$1,0))</f>
        <v>1.1746619910945177E-2</v>
      </c>
      <c r="H164">
        <v>0</v>
      </c>
      <c r="I164">
        <v>0</v>
      </c>
      <c r="J164">
        <v>1</v>
      </c>
    </row>
    <row r="165" spans="1:10">
      <c r="A165" t="str">
        <f>max_demand!B170</f>
        <v>GM0473</v>
      </c>
      <c r="B165">
        <f>INDEX(max_demand!$A:$G,MATCH(data!$A165,max_demand!$B:$B,0),MATCH(data!B$1,max_demand!$1:$1,0))</f>
        <v>4.8425032322908797E-2</v>
      </c>
      <c r="C165">
        <f>INDEX(max_demand!$A:$G,MATCH(data!$A165,max_demand!$B:$B,0),MATCH(data!C$1,max_demand!$1:$1,0))</f>
        <v>4.5680433805227405E-2</v>
      </c>
      <c r="D165">
        <f>INDEX(max_demand!$A:$G,MATCH(data!$A165,max_demand!$B:$B,0),MATCH(data!D$1,max_demand!$1:$1,0))</f>
        <v>1.0335251438144634E-2</v>
      </c>
      <c r="E165">
        <f>INDEX(demand!$A:$G,MATCH(data!$A165,demand!$B:$B,0),MATCH(data!E$1,demand!$1:$1,0))</f>
        <v>6.7874710872836289E-3</v>
      </c>
      <c r="F165">
        <f>INDEX(demand!$A:$G,MATCH(data!$A165,demand!$B:$B,0),MATCH(data!F$1,demand!$1:$1,0))</f>
        <v>3.498328562002441E-2</v>
      </c>
      <c r="G165">
        <f>INDEX(demand!$A:$G,MATCH(data!$A165,demand!$B:$B,0),MATCH(data!G$1,demand!$1:$1,0))</f>
        <v>1.0335251438144634E-2</v>
      </c>
      <c r="H165">
        <v>0</v>
      </c>
      <c r="I165">
        <v>0</v>
      </c>
      <c r="J165">
        <v>1</v>
      </c>
    </row>
    <row r="166" spans="1:10">
      <c r="A166" t="str">
        <f>max_demand!B171</f>
        <v>GM0479</v>
      </c>
      <c r="B166">
        <f>INDEX(max_demand!$A:$G,MATCH(data!$A166,max_demand!$B:$B,0),MATCH(data!B$1,max_demand!$1:$1,0))</f>
        <v>0.41440154810121577</v>
      </c>
      <c r="C166">
        <f>INDEX(max_demand!$A:$G,MATCH(data!$A166,max_demand!$B:$B,0),MATCH(data!C$1,max_demand!$1:$1,0))</f>
        <v>0.40291005875710656</v>
      </c>
      <c r="D166">
        <f>INDEX(max_demand!$A:$G,MATCH(data!$A166,max_demand!$B:$B,0),MATCH(data!D$1,max_demand!$1:$1,0))</f>
        <v>9.4709933010121469E-2</v>
      </c>
      <c r="E166">
        <f>INDEX(demand!$A:$G,MATCH(data!$A166,demand!$B:$B,0),MATCH(data!E$1,demand!$1:$1,0))</f>
        <v>6.6184057359112411E-2</v>
      </c>
      <c r="F166">
        <f>INDEX(demand!$A:$G,MATCH(data!$A166,demand!$B:$B,0),MATCH(data!F$1,demand!$1:$1,0))</f>
        <v>0.31698010684266065</v>
      </c>
      <c r="G166">
        <f>INDEX(demand!$A:$G,MATCH(data!$A166,demand!$B:$B,0),MATCH(data!G$1,demand!$1:$1,0))</f>
        <v>9.4709933010121469E-2</v>
      </c>
      <c r="H166">
        <v>0</v>
      </c>
      <c r="I166">
        <v>0</v>
      </c>
      <c r="J166">
        <v>1</v>
      </c>
    </row>
    <row r="167" spans="1:10">
      <c r="A167" t="str">
        <f>max_demand!B172</f>
        <v>GM0482</v>
      </c>
      <c r="B167">
        <f>INDEX(max_demand!$A:$G,MATCH(data!$A167,max_demand!$B:$B,0),MATCH(data!B$1,max_demand!$1:$1,0))</f>
        <v>4.120192913894629E-2</v>
      </c>
      <c r="C167">
        <f>INDEX(max_demand!$A:$G,MATCH(data!$A167,max_demand!$B:$B,0),MATCH(data!C$1,max_demand!$1:$1,0))</f>
        <v>5.1742699250553074E-2</v>
      </c>
      <c r="D167">
        <f>INDEX(max_demand!$A:$G,MATCH(data!$A167,max_demand!$B:$B,0),MATCH(data!D$1,max_demand!$1:$1,0))</f>
        <v>1.2193178596915212E-2</v>
      </c>
      <c r="E167">
        <f>INDEX(demand!$A:$G,MATCH(data!$A167,demand!$B:$B,0),MATCH(data!E$1,demand!$1:$1,0))</f>
        <v>8.6613860845454957E-3</v>
      </c>
      <c r="F167">
        <f>INDEX(demand!$A:$G,MATCH(data!$A167,demand!$B:$B,0),MATCH(data!F$1,demand!$1:$1,0))</f>
        <v>4.0440010755644962E-2</v>
      </c>
      <c r="G167">
        <f>INDEX(demand!$A:$G,MATCH(data!$A167,demand!$B:$B,0),MATCH(data!G$1,demand!$1:$1,0))</f>
        <v>1.2193178596915212E-2</v>
      </c>
      <c r="H167">
        <v>0</v>
      </c>
      <c r="I167">
        <v>0</v>
      </c>
      <c r="J167">
        <v>1</v>
      </c>
    </row>
    <row r="168" spans="1:10">
      <c r="A168" t="str">
        <f>max_demand!B173</f>
        <v>GM0484</v>
      </c>
      <c r="B168">
        <f>INDEX(max_demand!$A:$G,MATCH(data!$A168,max_demand!$B:$B,0),MATCH(data!B$1,max_demand!$1:$1,0))</f>
        <v>0.4060484683138888</v>
      </c>
      <c r="C168">
        <f>INDEX(max_demand!$A:$G,MATCH(data!$A168,max_demand!$B:$B,0),MATCH(data!C$1,max_demand!$1:$1,0))</f>
        <v>0.31828343890162919</v>
      </c>
      <c r="D168">
        <f>INDEX(max_demand!$A:$G,MATCH(data!$A168,max_demand!$B:$B,0),MATCH(data!D$1,max_demand!$1:$1,0))</f>
        <v>6.7430969144313707E-2</v>
      </c>
      <c r="E168">
        <f>INDEX(demand!$A:$G,MATCH(data!$A168,demand!$B:$B,0),MATCH(data!E$1,demand!$1:$1,0))</f>
        <v>6.6696264101338651E-2</v>
      </c>
      <c r="F168">
        <f>INDEX(demand!$A:$G,MATCH(data!$A168,demand!$B:$B,0),MATCH(data!F$1,demand!$1:$1,0))</f>
        <v>0.25016443097182983</v>
      </c>
      <c r="G168">
        <f>INDEX(demand!$A:$G,MATCH(data!$A168,demand!$B:$B,0),MATCH(data!G$1,demand!$1:$1,0))</f>
        <v>6.7430969144313707E-2</v>
      </c>
      <c r="H168">
        <v>0</v>
      </c>
      <c r="I168">
        <v>0</v>
      </c>
      <c r="J168">
        <v>1</v>
      </c>
    </row>
    <row r="169" spans="1:10">
      <c r="A169" t="str">
        <f>max_demand!B174</f>
        <v>GM0489</v>
      </c>
      <c r="B169">
        <f>INDEX(max_demand!$A:$G,MATCH(data!$A169,max_demand!$B:$B,0),MATCH(data!B$1,max_demand!$1:$1,0))</f>
        <v>9.284525806733869E-2</v>
      </c>
      <c r="C169">
        <f>INDEX(max_demand!$A:$G,MATCH(data!$A169,max_demand!$B:$B,0),MATCH(data!C$1,max_demand!$1:$1,0))</f>
        <v>0.13109559327452319</v>
      </c>
      <c r="D169">
        <f>INDEX(max_demand!$A:$G,MATCH(data!$A169,max_demand!$B:$B,0),MATCH(data!D$1,max_demand!$1:$1,0))</f>
        <v>2.9571906016625352E-2</v>
      </c>
      <c r="E169">
        <f>INDEX(demand!$A:$G,MATCH(data!$A169,demand!$B:$B,0),MATCH(data!E$1,demand!$1:$1,0))</f>
        <v>1.9519012873067152E-2</v>
      </c>
      <c r="F169">
        <f>INDEX(demand!$A:$G,MATCH(data!$A169,demand!$B:$B,0),MATCH(data!F$1,demand!$1:$1,0))</f>
        <v>0.10501381071567872</v>
      </c>
      <c r="G169">
        <f>INDEX(demand!$A:$G,MATCH(data!$A169,demand!$B:$B,0),MATCH(data!G$1,demand!$1:$1,0))</f>
        <v>2.9571906016625352E-2</v>
      </c>
      <c r="H169">
        <v>0</v>
      </c>
      <c r="I169">
        <v>0</v>
      </c>
      <c r="J169">
        <v>1</v>
      </c>
    </row>
    <row r="170" spans="1:10">
      <c r="A170" t="str">
        <f>max_demand!B175</f>
        <v>GM0498</v>
      </c>
      <c r="B170">
        <f>INDEX(max_demand!$A:$G,MATCH(data!$A170,max_demand!$B:$B,0),MATCH(data!B$1,max_demand!$1:$1,0))</f>
        <v>0.12342854343331446</v>
      </c>
      <c r="C170">
        <f>INDEX(max_demand!$A:$G,MATCH(data!$A170,max_demand!$B:$B,0),MATCH(data!C$1,max_demand!$1:$1,0))</f>
        <v>6.1876526540512594E-2</v>
      </c>
      <c r="D170">
        <f>INDEX(max_demand!$A:$G,MATCH(data!$A170,max_demand!$B:$B,0),MATCH(data!D$1,max_demand!$1:$1,0))</f>
        <v>1.1906408937353502E-2</v>
      </c>
      <c r="E170">
        <f>INDEX(demand!$A:$G,MATCH(data!$A170,demand!$B:$B,0),MATCH(data!E$1,demand!$1:$1,0))</f>
        <v>2.5234793272858706E-2</v>
      </c>
      <c r="F170">
        <f>INDEX(demand!$A:$G,MATCH(data!$A170,demand!$B:$B,0),MATCH(data!F$1,demand!$1:$1,0))</f>
        <v>4.5875676169721907E-2</v>
      </c>
      <c r="G170">
        <f>INDEX(demand!$A:$G,MATCH(data!$A170,demand!$B:$B,0),MATCH(data!G$1,demand!$1:$1,0))</f>
        <v>1.1906408937353502E-2</v>
      </c>
      <c r="H170">
        <v>0</v>
      </c>
      <c r="I170">
        <v>0</v>
      </c>
      <c r="J170">
        <v>1</v>
      </c>
    </row>
    <row r="171" spans="1:10">
      <c r="A171" t="str">
        <f>max_demand!B176</f>
        <v>GM0501</v>
      </c>
      <c r="B171">
        <f>INDEX(max_demand!$A:$G,MATCH(data!$A171,max_demand!$B:$B,0),MATCH(data!B$1,max_demand!$1:$1,0))</f>
        <v>9.5841457943377589E-2</v>
      </c>
      <c r="C171">
        <f>INDEX(max_demand!$A:$G,MATCH(data!$A171,max_demand!$B:$B,0),MATCH(data!C$1,max_demand!$1:$1,0))</f>
        <v>5.5294580419778652E-2</v>
      </c>
      <c r="D171">
        <f>INDEX(max_demand!$A:$G,MATCH(data!$A171,max_demand!$B:$B,0),MATCH(data!D$1,max_demand!$1:$1,0))</f>
        <v>1.043914468345195E-2</v>
      </c>
      <c r="E171">
        <f>INDEX(demand!$A:$G,MATCH(data!$A171,demand!$B:$B,0),MATCH(data!E$1,demand!$1:$1,0))</f>
        <v>1.5924554800459068E-2</v>
      </c>
      <c r="F171">
        <f>INDEX(demand!$A:$G,MATCH(data!$A171,demand!$B:$B,0),MATCH(data!F$1,demand!$1:$1,0))</f>
        <v>3.910193320849005E-2</v>
      </c>
      <c r="G171">
        <f>INDEX(demand!$A:$G,MATCH(data!$A171,demand!$B:$B,0),MATCH(data!G$1,demand!$1:$1,0))</f>
        <v>1.043914468345195E-2</v>
      </c>
      <c r="H171">
        <v>0</v>
      </c>
      <c r="I171">
        <v>0</v>
      </c>
      <c r="J171">
        <v>1</v>
      </c>
    </row>
    <row r="172" spans="1:10">
      <c r="A172" t="str">
        <f>max_demand!B177</f>
        <v>GM0502</v>
      </c>
      <c r="B172">
        <f>INDEX(max_demand!$A:$G,MATCH(data!$A172,max_demand!$B:$B,0),MATCH(data!B$1,max_demand!$1:$1,0))</f>
        <v>0.1196510381536451</v>
      </c>
      <c r="C172">
        <f>INDEX(max_demand!$A:$G,MATCH(data!$A172,max_demand!$B:$B,0),MATCH(data!C$1,max_demand!$1:$1,0))</f>
        <v>0.17402395278624205</v>
      </c>
      <c r="D172">
        <f>INDEX(max_demand!$A:$G,MATCH(data!$A172,max_demand!$B:$B,0),MATCH(data!D$1,max_demand!$1:$1,0))</f>
        <v>4.0596133713123754E-2</v>
      </c>
      <c r="E172">
        <f>INDEX(demand!$A:$G,MATCH(data!$A172,demand!$B:$B,0),MATCH(data!E$1,demand!$1:$1,0))</f>
        <v>2.607125406700455E-2</v>
      </c>
      <c r="F172">
        <f>INDEX(demand!$A:$G,MATCH(data!$A172,demand!$B:$B,0),MATCH(data!F$1,demand!$1:$1,0))</f>
        <v>0.13941777272526226</v>
      </c>
      <c r="G172">
        <f>INDEX(demand!$A:$G,MATCH(data!$A172,demand!$B:$B,0),MATCH(data!G$1,demand!$1:$1,0))</f>
        <v>4.0596133713123754E-2</v>
      </c>
      <c r="H172">
        <v>0</v>
      </c>
      <c r="I172">
        <v>0</v>
      </c>
      <c r="J172">
        <v>1</v>
      </c>
    </row>
    <row r="173" spans="1:10">
      <c r="A173" t="str">
        <f>max_demand!B178</f>
        <v>GM0503</v>
      </c>
      <c r="B173">
        <f>INDEX(max_demand!$A:$G,MATCH(data!$A173,max_demand!$B:$B,0),MATCH(data!B$1,max_demand!$1:$1,0))</f>
        <v>0.18799510205179565</v>
      </c>
      <c r="C173">
        <f>INDEX(max_demand!$A:$G,MATCH(data!$A173,max_demand!$B:$B,0),MATCH(data!C$1,max_demand!$1:$1,0))</f>
        <v>0.26807125642415014</v>
      </c>
      <c r="D173">
        <f>INDEX(max_demand!$A:$G,MATCH(data!$A173,max_demand!$B:$B,0),MATCH(data!D$1,max_demand!$1:$1,0))</f>
        <v>6.2678005062213563E-2</v>
      </c>
      <c r="E173">
        <f>INDEX(demand!$A:$G,MATCH(data!$A173,demand!$B:$B,0),MATCH(data!E$1,demand!$1:$1,0))</f>
        <v>4.0648520612034528E-2</v>
      </c>
      <c r="F173">
        <f>INDEX(demand!$A:$G,MATCH(data!$A173,demand!$B:$B,0),MATCH(data!F$1,demand!$1:$1,0))</f>
        <v>0.21412180903757064</v>
      </c>
      <c r="G173">
        <f>INDEX(demand!$A:$G,MATCH(data!$A173,demand!$B:$B,0),MATCH(data!G$1,demand!$1:$1,0))</f>
        <v>6.2678005062213563E-2</v>
      </c>
      <c r="H173">
        <v>0</v>
      </c>
      <c r="I173">
        <v>0</v>
      </c>
      <c r="J173">
        <v>1</v>
      </c>
    </row>
    <row r="174" spans="1:10">
      <c r="A174" t="str">
        <f>max_demand!B179</f>
        <v>GM0505</v>
      </c>
      <c r="B174">
        <f>INDEX(max_demand!$A:$G,MATCH(data!$A174,max_demand!$B:$B,0),MATCH(data!B$1,max_demand!$1:$1,0))</f>
        <v>0.41776954869059918</v>
      </c>
      <c r="C174">
        <f>INDEX(max_demand!$A:$G,MATCH(data!$A174,max_demand!$B:$B,0),MATCH(data!C$1,max_demand!$1:$1,0))</f>
        <v>0.32941814765032179</v>
      </c>
      <c r="D174">
        <f>INDEX(max_demand!$A:$G,MATCH(data!$A174,max_demand!$B:$B,0),MATCH(data!D$1,max_demand!$1:$1,0))</f>
        <v>7.20897609865154E-2</v>
      </c>
      <c r="E174">
        <f>INDEX(demand!$A:$G,MATCH(data!$A174,demand!$B:$B,0),MATCH(data!E$1,demand!$1:$1,0))</f>
        <v>6.011946627566931E-2</v>
      </c>
      <c r="F174">
        <f>INDEX(demand!$A:$G,MATCH(data!$A174,demand!$B:$B,0),MATCH(data!F$1,demand!$1:$1,0))</f>
        <v>0.25469783799234946</v>
      </c>
      <c r="G174">
        <f>INDEX(demand!$A:$G,MATCH(data!$A174,demand!$B:$B,0),MATCH(data!G$1,demand!$1:$1,0))</f>
        <v>7.20897609865154E-2</v>
      </c>
      <c r="H174">
        <v>0</v>
      </c>
      <c r="I174">
        <v>0</v>
      </c>
      <c r="J174">
        <v>1</v>
      </c>
    </row>
    <row r="175" spans="1:10">
      <c r="A175" t="str">
        <f>max_demand!B180</f>
        <v>GM0512</v>
      </c>
      <c r="B175">
        <f>INDEX(max_demand!$A:$G,MATCH(data!$A175,max_demand!$B:$B,0),MATCH(data!B$1,max_demand!$1:$1,0))</f>
        <v>8.6850654801330113E-2</v>
      </c>
      <c r="C175">
        <f>INDEX(max_demand!$A:$G,MATCH(data!$A175,max_demand!$B:$B,0),MATCH(data!C$1,max_demand!$1:$1,0))</f>
        <v>9.906936911486186E-2</v>
      </c>
      <c r="D175">
        <f>INDEX(max_demand!$A:$G,MATCH(data!$A175,max_demand!$B:$B,0),MATCH(data!D$1,max_demand!$1:$1,0))</f>
        <v>2.2286620025514167E-2</v>
      </c>
      <c r="E175">
        <f>INDEX(demand!$A:$G,MATCH(data!$A175,demand!$B:$B,0),MATCH(data!E$1,demand!$1:$1,0))</f>
        <v>1.5778123846414749E-2</v>
      </c>
      <c r="F175">
        <f>INDEX(demand!$A:$G,MATCH(data!$A175,demand!$B:$B,0),MATCH(data!F$1,demand!$1:$1,0))</f>
        <v>7.914767612375348E-2</v>
      </c>
      <c r="G175">
        <f>INDEX(demand!$A:$G,MATCH(data!$A175,demand!$B:$B,0),MATCH(data!G$1,demand!$1:$1,0))</f>
        <v>2.2286620025514167E-2</v>
      </c>
      <c r="H175">
        <v>0</v>
      </c>
      <c r="I175">
        <v>0</v>
      </c>
      <c r="J175">
        <v>1</v>
      </c>
    </row>
    <row r="176" spans="1:10">
      <c r="A176" t="str">
        <f>max_demand!B181</f>
        <v>GM0513</v>
      </c>
      <c r="B176">
        <f>INDEX(max_demand!$A:$G,MATCH(data!$A176,max_demand!$B:$B,0),MATCH(data!B$1,max_demand!$1:$1,0))</f>
        <v>0.13213914927156861</v>
      </c>
      <c r="C176">
        <f>INDEX(max_demand!$A:$G,MATCH(data!$A176,max_demand!$B:$B,0),MATCH(data!C$1,max_demand!$1:$1,0))</f>
        <v>0.18414991241020115</v>
      </c>
      <c r="D176">
        <f>INDEX(max_demand!$A:$G,MATCH(data!$A176,max_demand!$B:$B,0),MATCH(data!D$1,max_demand!$1:$1,0))</f>
        <v>4.4462056051664367E-2</v>
      </c>
      <c r="E176">
        <f>INDEX(demand!$A:$G,MATCH(data!$A176,demand!$B:$B,0),MATCH(data!E$1,demand!$1:$1,0))</f>
        <v>2.8369974786697585E-2</v>
      </c>
      <c r="F176">
        <f>INDEX(demand!$A:$G,MATCH(data!$A176,demand!$B:$B,0),MATCH(data!F$1,demand!$1:$1,0))</f>
        <v>0.1456453678883837</v>
      </c>
      <c r="G176">
        <f>INDEX(demand!$A:$G,MATCH(data!$A176,demand!$B:$B,0),MATCH(data!G$1,demand!$1:$1,0))</f>
        <v>4.4462056051664367E-2</v>
      </c>
      <c r="H176">
        <v>0</v>
      </c>
      <c r="I176">
        <v>0</v>
      </c>
      <c r="J176">
        <v>1</v>
      </c>
    </row>
    <row r="177" spans="1:10">
      <c r="A177" t="str">
        <f>max_demand!B182</f>
        <v>GM0518</v>
      </c>
      <c r="B177">
        <f>INDEX(max_demand!$A:$G,MATCH(data!$A177,max_demand!$B:$B,0),MATCH(data!B$1,max_demand!$1:$1,0))</f>
        <v>0.87632154982549071</v>
      </c>
      <c r="C177">
        <f>INDEX(max_demand!$A:$G,MATCH(data!$A177,max_demand!$B:$B,0),MATCH(data!C$1,max_demand!$1:$1,0))</f>
        <v>1.3478638092620112</v>
      </c>
      <c r="D177">
        <f>INDEX(max_demand!$A:$G,MATCH(data!$A177,max_demand!$B:$B,0),MATCH(data!D$1,max_demand!$1:$1,0))</f>
        <v>0.32676734387935125</v>
      </c>
      <c r="E177">
        <f>INDEX(demand!$A:$G,MATCH(data!$A177,demand!$B:$B,0),MATCH(data!E$1,demand!$1:$1,0))</f>
        <v>0.2086085329030315</v>
      </c>
      <c r="F177">
        <f>INDEX(demand!$A:$G,MATCH(data!$A177,demand!$B:$B,0),MATCH(data!F$1,demand!$1:$1,0))</f>
        <v>1.0647467479439967</v>
      </c>
      <c r="G177">
        <f>INDEX(demand!$A:$G,MATCH(data!$A177,demand!$B:$B,0),MATCH(data!G$1,demand!$1:$1,0))</f>
        <v>0.32676734387935125</v>
      </c>
      <c r="H177">
        <v>0</v>
      </c>
      <c r="I177">
        <v>0</v>
      </c>
      <c r="J177">
        <v>1</v>
      </c>
    </row>
    <row r="178" spans="1:10">
      <c r="A178" t="str">
        <f>max_demand!B183</f>
        <v>GM0523</v>
      </c>
      <c r="B178">
        <f>INDEX(max_demand!$A:$G,MATCH(data!$A178,max_demand!$B:$B,0),MATCH(data!B$1,max_demand!$1:$1,0))</f>
        <v>6.7055027594344604E-2</v>
      </c>
      <c r="C178">
        <f>INDEX(max_demand!$A:$G,MATCH(data!$A178,max_demand!$B:$B,0),MATCH(data!C$1,max_demand!$1:$1,0))</f>
        <v>4.8973347556639298E-2</v>
      </c>
      <c r="D178">
        <f>INDEX(max_demand!$A:$G,MATCH(data!$A178,max_demand!$B:$B,0),MATCH(data!D$1,max_demand!$1:$1,0))</f>
        <v>1.0967116789721286E-2</v>
      </c>
      <c r="E178">
        <f>INDEX(demand!$A:$G,MATCH(data!$A178,demand!$B:$B,0),MATCH(data!E$1,demand!$1:$1,0))</f>
        <v>1.0298823386752034E-2</v>
      </c>
      <c r="F178">
        <f>INDEX(demand!$A:$G,MATCH(data!$A178,demand!$B:$B,0),MATCH(data!F$1,demand!$1:$1,0))</f>
        <v>3.8255429801324708E-2</v>
      </c>
      <c r="G178">
        <f>INDEX(demand!$A:$G,MATCH(data!$A178,demand!$B:$B,0),MATCH(data!G$1,demand!$1:$1,0))</f>
        <v>1.0967116789721286E-2</v>
      </c>
      <c r="H178">
        <v>0</v>
      </c>
      <c r="I178">
        <v>0</v>
      </c>
      <c r="J178">
        <v>1</v>
      </c>
    </row>
    <row r="179" spans="1:10">
      <c r="A179" t="str">
        <f>max_demand!B184</f>
        <v>GM0530</v>
      </c>
      <c r="B179">
        <f>INDEX(max_demand!$A:$G,MATCH(data!$A179,max_demand!$B:$B,0),MATCH(data!B$1,max_demand!$1:$1,0))</f>
        <v>0.15745688731748797</v>
      </c>
      <c r="C179">
        <f>INDEX(max_demand!$A:$G,MATCH(data!$A179,max_demand!$B:$B,0),MATCH(data!C$1,max_demand!$1:$1,0))</f>
        <v>0.11821249821914254</v>
      </c>
      <c r="D179">
        <f>INDEX(max_demand!$A:$G,MATCH(data!$A179,max_demand!$B:$B,0),MATCH(data!D$1,max_demand!$1:$1,0))</f>
        <v>2.4332284101243575E-2</v>
      </c>
      <c r="E179">
        <f>INDEX(demand!$A:$G,MATCH(data!$A179,demand!$B:$B,0),MATCH(data!E$1,demand!$1:$1,0))</f>
        <v>3.839597049644082E-2</v>
      </c>
      <c r="F179">
        <f>INDEX(demand!$A:$G,MATCH(data!$A179,demand!$B:$B,0),MATCH(data!F$1,demand!$1:$1,0))</f>
        <v>8.60211739831752E-2</v>
      </c>
      <c r="G179">
        <f>INDEX(demand!$A:$G,MATCH(data!$A179,demand!$B:$B,0),MATCH(data!G$1,demand!$1:$1,0))</f>
        <v>2.4332284101243575E-2</v>
      </c>
      <c r="H179">
        <v>0</v>
      </c>
      <c r="I179">
        <v>0</v>
      </c>
      <c r="J179">
        <v>1</v>
      </c>
    </row>
    <row r="180" spans="1:10">
      <c r="A180" t="str">
        <f>max_demand!B185</f>
        <v>GM0531</v>
      </c>
      <c r="B180">
        <f>INDEX(max_demand!$A:$G,MATCH(data!$A180,max_demand!$B:$B,0),MATCH(data!B$1,max_demand!$1:$1,0))</f>
        <v>5.3183467442854467E-2</v>
      </c>
      <c r="C180">
        <f>INDEX(max_demand!$A:$G,MATCH(data!$A180,max_demand!$B:$B,0),MATCH(data!C$1,max_demand!$1:$1,0))</f>
        <v>7.8222006385551698E-2</v>
      </c>
      <c r="D180">
        <f>INDEX(max_demand!$A:$G,MATCH(data!$A180,max_demand!$B:$B,0),MATCH(data!D$1,max_demand!$1:$1,0))</f>
        <v>1.8813790843194803E-2</v>
      </c>
      <c r="E180">
        <f>INDEX(demand!$A:$G,MATCH(data!$A180,demand!$B:$B,0),MATCH(data!E$1,demand!$1:$1,0))</f>
        <v>1.2055679265497768E-2</v>
      </c>
      <c r="F180">
        <f>INDEX(demand!$A:$G,MATCH(data!$A180,demand!$B:$B,0),MATCH(data!F$1,demand!$1:$1,0))</f>
        <v>6.1737127548353386E-2</v>
      </c>
      <c r="G180">
        <f>INDEX(demand!$A:$G,MATCH(data!$A180,demand!$B:$B,0),MATCH(data!G$1,demand!$1:$1,0))</f>
        <v>1.8813790843194803E-2</v>
      </c>
      <c r="H180">
        <v>0</v>
      </c>
      <c r="I180">
        <v>0</v>
      </c>
      <c r="J180">
        <v>1</v>
      </c>
    </row>
    <row r="181" spans="1:10">
      <c r="A181" t="str">
        <f>max_demand!B186</f>
        <v>GM0532</v>
      </c>
      <c r="B181">
        <f>INDEX(max_demand!$A:$G,MATCH(data!$A181,max_demand!$B:$B,0),MATCH(data!B$1,max_demand!$1:$1,0))</f>
        <v>6.6069109418151806E-2</v>
      </c>
      <c r="C181">
        <f>INDEX(max_demand!$A:$G,MATCH(data!$A181,max_demand!$B:$B,0),MATCH(data!C$1,max_demand!$1:$1,0))</f>
        <v>5.9785565136310309E-2</v>
      </c>
      <c r="D181">
        <f>INDEX(max_demand!$A:$G,MATCH(data!$A181,max_demand!$B:$B,0),MATCH(data!D$1,max_demand!$1:$1,0))</f>
        <v>1.3187758962810384E-2</v>
      </c>
      <c r="E181">
        <f>INDEX(demand!$A:$G,MATCH(data!$A181,demand!$B:$B,0),MATCH(data!E$1,demand!$1:$1,0))</f>
        <v>1.5659957818153439E-2</v>
      </c>
      <c r="F181">
        <f>INDEX(demand!$A:$G,MATCH(data!$A181,demand!$B:$B,0),MATCH(data!F$1,demand!$1:$1,0))</f>
        <v>4.794735226615697E-2</v>
      </c>
      <c r="G181">
        <f>INDEX(demand!$A:$G,MATCH(data!$A181,demand!$B:$B,0),MATCH(data!G$1,demand!$1:$1,0))</f>
        <v>1.3187758962810384E-2</v>
      </c>
      <c r="H181">
        <v>0</v>
      </c>
      <c r="I181">
        <v>0</v>
      </c>
      <c r="J181">
        <v>1</v>
      </c>
    </row>
    <row r="182" spans="1:10">
      <c r="A182" t="str">
        <f>max_demand!B187</f>
        <v>GM0534</v>
      </c>
      <c r="B182">
        <f>INDEX(max_demand!$A:$G,MATCH(data!$A182,max_demand!$B:$B,0),MATCH(data!B$1,max_demand!$1:$1,0))</f>
        <v>4.7570255695377275E-2</v>
      </c>
      <c r="C182">
        <f>INDEX(max_demand!$A:$G,MATCH(data!$A182,max_demand!$B:$B,0),MATCH(data!C$1,max_demand!$1:$1,0))</f>
        <v>5.5402552162340898E-2</v>
      </c>
      <c r="D182">
        <f>INDEX(max_demand!$A:$G,MATCH(data!$A182,max_demand!$B:$B,0),MATCH(data!D$1,max_demand!$1:$1,0))</f>
        <v>1.3345725300704547E-2</v>
      </c>
      <c r="E182">
        <f>INDEX(demand!$A:$G,MATCH(data!$A182,demand!$B:$B,0),MATCH(data!E$1,demand!$1:$1,0))</f>
        <v>1.0848934277539078E-2</v>
      </c>
      <c r="F182">
        <f>INDEX(demand!$A:$G,MATCH(data!$A182,demand!$B:$B,0),MATCH(data!F$1,demand!$1:$1,0))</f>
        <v>4.3197325998739253E-2</v>
      </c>
      <c r="G182">
        <f>INDEX(demand!$A:$G,MATCH(data!$A182,demand!$B:$B,0),MATCH(data!G$1,demand!$1:$1,0))</f>
        <v>1.3345725300704547E-2</v>
      </c>
      <c r="H182">
        <v>0</v>
      </c>
      <c r="I182">
        <v>0</v>
      </c>
      <c r="J182">
        <v>1</v>
      </c>
    </row>
    <row r="183" spans="1:10">
      <c r="A183" t="str">
        <f>max_demand!B188</f>
        <v>GM0537</v>
      </c>
      <c r="B183">
        <f>INDEX(max_demand!$A:$G,MATCH(data!$A183,max_demand!$B:$B,0),MATCH(data!B$1,max_demand!$1:$1,0))</f>
        <v>0.12164297342239475</v>
      </c>
      <c r="C183">
        <f>INDEX(max_demand!$A:$G,MATCH(data!$A183,max_demand!$B:$B,0),MATCH(data!C$1,max_demand!$1:$1,0))</f>
        <v>0.16488679106664619</v>
      </c>
      <c r="D183">
        <f>INDEX(max_demand!$A:$G,MATCH(data!$A183,max_demand!$B:$B,0),MATCH(data!D$1,max_demand!$1:$1,0))</f>
        <v>3.9675068450633177E-2</v>
      </c>
      <c r="E183">
        <f>INDEX(demand!$A:$G,MATCH(data!$A183,demand!$B:$B,0),MATCH(data!E$1,demand!$1:$1,0))</f>
        <v>2.5848339220919326E-2</v>
      </c>
      <c r="F183">
        <f>INDEX(demand!$A:$G,MATCH(data!$A183,demand!$B:$B,0),MATCH(data!F$1,demand!$1:$1,0))</f>
        <v>0.12982794179816678</v>
      </c>
      <c r="G183">
        <f>INDEX(demand!$A:$G,MATCH(data!$A183,demand!$B:$B,0),MATCH(data!G$1,demand!$1:$1,0))</f>
        <v>3.9675068450633177E-2</v>
      </c>
      <c r="H183">
        <v>0</v>
      </c>
      <c r="I183">
        <v>0</v>
      </c>
      <c r="J183">
        <v>1</v>
      </c>
    </row>
    <row r="184" spans="1:10">
      <c r="A184" t="str">
        <f>max_demand!B189</f>
        <v>GM0542</v>
      </c>
      <c r="B184">
        <f>INDEX(max_demand!$A:$G,MATCH(data!$A184,max_demand!$B:$B,0),MATCH(data!B$1,max_demand!$1:$1,0))</f>
        <v>5.6162528942513688E-2</v>
      </c>
      <c r="C184">
        <f>INDEX(max_demand!$A:$G,MATCH(data!$A184,max_demand!$B:$B,0),MATCH(data!C$1,max_demand!$1:$1,0))</f>
        <v>7.5603822903391155E-2</v>
      </c>
      <c r="D184">
        <f>INDEX(max_demand!$A:$G,MATCH(data!$A184,max_demand!$B:$B,0),MATCH(data!D$1,max_demand!$1:$1,0))</f>
        <v>1.7847765930688188E-2</v>
      </c>
      <c r="E184">
        <f>INDEX(demand!$A:$G,MATCH(data!$A184,demand!$B:$B,0),MATCH(data!E$1,demand!$1:$1,0))</f>
        <v>1.1443919057164943E-2</v>
      </c>
      <c r="F184">
        <f>INDEX(demand!$A:$G,MATCH(data!$A184,demand!$B:$B,0),MATCH(data!F$1,demand!$1:$1,0))</f>
        <v>6.0206088064968633E-2</v>
      </c>
      <c r="G184">
        <f>INDEX(demand!$A:$G,MATCH(data!$A184,demand!$B:$B,0),MATCH(data!G$1,demand!$1:$1,0))</f>
        <v>1.7847765930688188E-2</v>
      </c>
      <c r="H184">
        <v>0</v>
      </c>
      <c r="I184">
        <v>0</v>
      </c>
      <c r="J184">
        <v>1</v>
      </c>
    </row>
    <row r="185" spans="1:10">
      <c r="A185" t="str">
        <f>max_demand!B190</f>
        <v>GM0546</v>
      </c>
      <c r="B185">
        <f>INDEX(max_demand!$A:$G,MATCH(data!$A185,max_demand!$B:$B,0),MATCH(data!B$1,max_demand!$1:$1,0))</f>
        <v>0.21052085911369639</v>
      </c>
      <c r="C185">
        <f>INDEX(max_demand!$A:$G,MATCH(data!$A185,max_demand!$B:$B,0),MATCH(data!C$1,max_demand!$1:$1,0))</f>
        <v>0.31241195065545513</v>
      </c>
      <c r="D185">
        <f>INDEX(max_demand!$A:$G,MATCH(data!$A185,max_demand!$B:$B,0),MATCH(data!D$1,max_demand!$1:$1,0))</f>
        <v>7.5883990910165594E-2</v>
      </c>
      <c r="E185">
        <f>INDEX(demand!$A:$G,MATCH(data!$A185,demand!$B:$B,0),MATCH(data!E$1,demand!$1:$1,0))</f>
        <v>4.8481893270389272E-2</v>
      </c>
      <c r="F185">
        <f>INDEX(demand!$A:$G,MATCH(data!$A185,demand!$B:$B,0),MATCH(data!F$1,demand!$1:$1,0))</f>
        <v>0.24689317789337537</v>
      </c>
      <c r="G185">
        <f>INDEX(demand!$A:$G,MATCH(data!$A185,demand!$B:$B,0),MATCH(data!G$1,demand!$1:$1,0))</f>
        <v>7.5883990910165594E-2</v>
      </c>
      <c r="H185">
        <v>0</v>
      </c>
      <c r="I185">
        <v>0</v>
      </c>
      <c r="J185">
        <v>1</v>
      </c>
    </row>
    <row r="186" spans="1:10">
      <c r="A186" t="str">
        <f>max_demand!B191</f>
        <v>GM0547</v>
      </c>
      <c r="B186">
        <f>INDEX(max_demand!$A:$G,MATCH(data!$A186,max_demand!$B:$B,0),MATCH(data!B$1,max_demand!$1:$1,0))</f>
        <v>5.7403091542497023E-2</v>
      </c>
      <c r="C186">
        <f>INDEX(max_demand!$A:$G,MATCH(data!$A186,max_demand!$B:$B,0),MATCH(data!C$1,max_demand!$1:$1,0))</f>
        <v>7.0630826191114382E-2</v>
      </c>
      <c r="D186">
        <f>INDEX(max_demand!$A:$G,MATCH(data!$A186,max_demand!$B:$B,0),MATCH(data!D$1,max_demand!$1:$1,0))</f>
        <v>1.6470420976818702E-2</v>
      </c>
      <c r="E186">
        <f>INDEX(demand!$A:$G,MATCH(data!$A186,demand!$B:$B,0),MATCH(data!E$1,demand!$1:$1,0))</f>
        <v>1.1295930171592226E-2</v>
      </c>
      <c r="F186">
        <f>INDEX(demand!$A:$G,MATCH(data!$A186,demand!$B:$B,0),MATCH(data!F$1,demand!$1:$1,0))</f>
        <v>5.5886120964703315E-2</v>
      </c>
      <c r="G186">
        <f>INDEX(demand!$A:$G,MATCH(data!$A186,demand!$B:$B,0),MATCH(data!G$1,demand!$1:$1,0))</f>
        <v>1.6470420976818702E-2</v>
      </c>
      <c r="H186">
        <v>0</v>
      </c>
      <c r="I186">
        <v>0</v>
      </c>
      <c r="J186">
        <v>1</v>
      </c>
    </row>
    <row r="187" spans="1:10">
      <c r="A187" t="str">
        <f>max_demand!B192</f>
        <v>GM0553</v>
      </c>
      <c r="B187">
        <f>INDEX(max_demand!$A:$G,MATCH(data!$A187,max_demand!$B:$B,0),MATCH(data!B$1,max_demand!$1:$1,0))</f>
        <v>5.2211125971136606E-2</v>
      </c>
      <c r="C187">
        <f>INDEX(max_demand!$A:$G,MATCH(data!$A187,max_demand!$B:$B,0),MATCH(data!C$1,max_demand!$1:$1,0))</f>
        <v>6.0258245696590093E-2</v>
      </c>
      <c r="D187">
        <f>INDEX(max_demand!$A:$G,MATCH(data!$A187,max_demand!$B:$B,0),MATCH(data!D$1,max_demand!$1:$1,0))</f>
        <v>1.3852432707641978E-2</v>
      </c>
      <c r="E187">
        <f>INDEX(demand!$A:$G,MATCH(data!$A187,demand!$B:$B,0),MATCH(data!E$1,demand!$1:$1,0))</f>
        <v>1.1289224537409869E-2</v>
      </c>
      <c r="F187">
        <f>INDEX(demand!$A:$G,MATCH(data!$A187,demand!$B:$B,0),MATCH(data!F$1,demand!$1:$1,0))</f>
        <v>4.7108472670251186E-2</v>
      </c>
      <c r="G187">
        <f>INDEX(demand!$A:$G,MATCH(data!$A187,demand!$B:$B,0),MATCH(data!G$1,demand!$1:$1,0))</f>
        <v>1.3852432707641978E-2</v>
      </c>
      <c r="H187">
        <v>0</v>
      </c>
      <c r="I187">
        <v>0</v>
      </c>
      <c r="J187">
        <v>1</v>
      </c>
    </row>
    <row r="188" spans="1:10">
      <c r="A188" t="str">
        <f>max_demand!B193</f>
        <v>GM0556</v>
      </c>
      <c r="B188">
        <f>INDEX(max_demand!$A:$G,MATCH(data!$A188,max_demand!$B:$B,0),MATCH(data!B$1,max_demand!$1:$1,0))</f>
        <v>5.6751106964287007E-2</v>
      </c>
      <c r="C188">
        <f>INDEX(max_demand!$A:$G,MATCH(data!$A188,max_demand!$B:$B,0),MATCH(data!C$1,max_demand!$1:$1,0))</f>
        <v>8.3415055218482748E-2</v>
      </c>
      <c r="D188">
        <f>INDEX(max_demand!$A:$G,MATCH(data!$A188,max_demand!$B:$B,0),MATCH(data!D$1,max_demand!$1:$1,0))</f>
        <v>1.9908619077368961E-2</v>
      </c>
      <c r="E188">
        <f>INDEX(demand!$A:$G,MATCH(data!$A188,demand!$B:$B,0),MATCH(data!E$1,demand!$1:$1,0))</f>
        <v>1.2821365380084859E-2</v>
      </c>
      <c r="F188">
        <f>INDEX(demand!$A:$G,MATCH(data!$A188,demand!$B:$B,0),MATCH(data!F$1,demand!$1:$1,0))</f>
        <v>6.6081473304401284E-2</v>
      </c>
      <c r="G188">
        <f>INDEX(demand!$A:$G,MATCH(data!$A188,demand!$B:$B,0),MATCH(data!G$1,demand!$1:$1,0))</f>
        <v>1.9908619077368961E-2</v>
      </c>
      <c r="H188">
        <v>0</v>
      </c>
      <c r="I188">
        <v>0</v>
      </c>
      <c r="J188">
        <v>1</v>
      </c>
    </row>
    <row r="189" spans="1:10">
      <c r="A189" t="str">
        <f>max_demand!B194</f>
        <v>GM0569</v>
      </c>
      <c r="B189">
        <f>INDEX(max_demand!$A:$G,MATCH(data!$A189,max_demand!$B:$B,0),MATCH(data!B$1,max_demand!$1:$1,0))</f>
        <v>0.34326322517715507</v>
      </c>
      <c r="C189">
        <f>INDEX(max_demand!$A:$G,MATCH(data!$A189,max_demand!$B:$B,0),MATCH(data!C$1,max_demand!$1:$1,0))</f>
        <v>9.3258163977201783E-2</v>
      </c>
      <c r="D189">
        <f>INDEX(max_demand!$A:$G,MATCH(data!$A189,max_demand!$B:$B,0),MATCH(data!D$1,max_demand!$1:$1,0))</f>
        <v>1.7393308927823443E-2</v>
      </c>
      <c r="E189">
        <f>INDEX(demand!$A:$G,MATCH(data!$A189,demand!$B:$B,0),MATCH(data!E$1,demand!$1:$1,0))</f>
        <v>2.5965274453759485E-2</v>
      </c>
      <c r="F189">
        <f>INDEX(demand!$A:$G,MATCH(data!$A189,demand!$B:$B,0),MATCH(data!F$1,demand!$1:$1,0))</f>
        <v>6.851674813717179E-2</v>
      </c>
      <c r="G189">
        <f>INDEX(demand!$A:$G,MATCH(data!$A189,demand!$B:$B,0),MATCH(data!G$1,demand!$1:$1,0))</f>
        <v>1.7393308927823443E-2</v>
      </c>
      <c r="H189">
        <v>0</v>
      </c>
      <c r="I189">
        <v>0</v>
      </c>
      <c r="J189">
        <v>1</v>
      </c>
    </row>
    <row r="190" spans="1:10">
      <c r="A190" t="str">
        <f>max_demand!B195</f>
        <v>GM0575</v>
      </c>
      <c r="B190">
        <f>INDEX(max_demand!$A:$G,MATCH(data!$A190,max_demand!$B:$B,0),MATCH(data!B$1,max_demand!$1:$1,0))</f>
        <v>5.0308516182456298E-2</v>
      </c>
      <c r="C190">
        <f>INDEX(max_demand!$A:$G,MATCH(data!$A190,max_demand!$B:$B,0),MATCH(data!C$1,max_demand!$1:$1,0))</f>
        <v>7.0540169304160891E-2</v>
      </c>
      <c r="D190">
        <f>INDEX(max_demand!$A:$G,MATCH(data!$A190,max_demand!$B:$B,0),MATCH(data!D$1,max_demand!$1:$1,0))</f>
        <v>1.5902349723237768E-2</v>
      </c>
      <c r="E190">
        <f>INDEX(demand!$A:$G,MATCH(data!$A190,demand!$B:$B,0),MATCH(data!E$1,demand!$1:$1,0))</f>
        <v>1.1455579208362975E-2</v>
      </c>
      <c r="F190">
        <f>INDEX(demand!$A:$G,MATCH(data!$A190,demand!$B:$B,0),MATCH(data!F$1,demand!$1:$1,0))</f>
        <v>5.4857086011718244E-2</v>
      </c>
      <c r="G190">
        <f>INDEX(demand!$A:$G,MATCH(data!$A190,demand!$B:$B,0),MATCH(data!G$1,demand!$1:$1,0))</f>
        <v>1.5902349723237768E-2</v>
      </c>
      <c r="H190">
        <v>0</v>
      </c>
      <c r="I190">
        <v>0</v>
      </c>
      <c r="J190">
        <v>1</v>
      </c>
    </row>
    <row r="191" spans="1:10">
      <c r="A191" t="str">
        <f>max_demand!B196</f>
        <v>GM0576</v>
      </c>
      <c r="B191">
        <f>INDEX(max_demand!$A:$G,MATCH(data!$A191,max_demand!$B:$B,0),MATCH(data!B$1,max_demand!$1:$1,0))</f>
        <v>5.7307736476502481E-2</v>
      </c>
      <c r="C191">
        <f>INDEX(max_demand!$A:$G,MATCH(data!$A191,max_demand!$B:$B,0),MATCH(data!C$1,max_demand!$1:$1,0))</f>
        <v>4.3644952260211888E-2</v>
      </c>
      <c r="D191">
        <f>INDEX(max_demand!$A:$G,MATCH(data!$A191,max_demand!$B:$B,0),MATCH(data!D$1,max_demand!$1:$1,0))</f>
        <v>1.0137185952938877E-2</v>
      </c>
      <c r="E191">
        <f>INDEX(demand!$A:$G,MATCH(data!$A191,demand!$B:$B,0),MATCH(data!E$1,demand!$1:$1,0))</f>
        <v>1.4157514886405102E-2</v>
      </c>
      <c r="F191">
        <f>INDEX(demand!$A:$G,MATCH(data!$A191,demand!$B:$B,0),MATCH(data!F$1,demand!$1:$1,0))</f>
        <v>3.3406639222445307E-2</v>
      </c>
      <c r="G191">
        <f>INDEX(demand!$A:$G,MATCH(data!$A191,demand!$B:$B,0),MATCH(data!G$1,demand!$1:$1,0))</f>
        <v>1.0137185952938877E-2</v>
      </c>
      <c r="H191">
        <v>0</v>
      </c>
      <c r="I191">
        <v>0</v>
      </c>
      <c r="J191">
        <v>1</v>
      </c>
    </row>
    <row r="192" spans="1:10">
      <c r="A192" t="str">
        <f>max_demand!B197</f>
        <v>GM0579</v>
      </c>
      <c r="B192">
        <f>INDEX(max_demand!$A:$G,MATCH(data!$A192,max_demand!$B:$B,0),MATCH(data!B$1,max_demand!$1:$1,0))</f>
        <v>4.7290180749972446E-2</v>
      </c>
      <c r="C192">
        <f>INDEX(max_demand!$A:$G,MATCH(data!$A192,max_demand!$B:$B,0),MATCH(data!C$1,max_demand!$1:$1,0))</f>
        <v>6.3053896740134813E-2</v>
      </c>
      <c r="D192">
        <f>INDEX(max_demand!$A:$G,MATCH(data!$A192,max_demand!$B:$B,0),MATCH(data!D$1,max_demand!$1:$1,0))</f>
        <v>1.4840329882318551E-2</v>
      </c>
      <c r="E192">
        <f>INDEX(demand!$A:$G,MATCH(data!$A192,demand!$B:$B,0),MATCH(data!E$1,demand!$1:$1,0))</f>
        <v>9.6827292498256438E-3</v>
      </c>
      <c r="F192">
        <f>INDEX(demand!$A:$G,MATCH(data!$A192,demand!$B:$B,0),MATCH(data!F$1,demand!$1:$1,0))</f>
        <v>5.017905677310365E-2</v>
      </c>
      <c r="G192">
        <f>INDEX(demand!$A:$G,MATCH(data!$A192,demand!$B:$B,0),MATCH(data!G$1,demand!$1:$1,0))</f>
        <v>1.4840329882318551E-2</v>
      </c>
      <c r="H192">
        <v>0</v>
      </c>
      <c r="I192">
        <v>0</v>
      </c>
      <c r="J192">
        <v>1</v>
      </c>
    </row>
    <row r="193" spans="1:10">
      <c r="A193" t="str">
        <f>max_demand!B198</f>
        <v>GM0584</v>
      </c>
      <c r="B193">
        <f>INDEX(max_demand!$A:$G,MATCH(data!$A193,max_demand!$B:$B,0),MATCH(data!B$1,max_demand!$1:$1,0))</f>
        <v>6.8363449361227957E-2</v>
      </c>
      <c r="C193">
        <f>INDEX(max_demand!$A:$G,MATCH(data!$A193,max_demand!$B:$B,0),MATCH(data!C$1,max_demand!$1:$1,0))</f>
        <v>6.7797792890294778E-2</v>
      </c>
      <c r="D193">
        <f>INDEX(max_demand!$A:$G,MATCH(data!$A193,max_demand!$B:$B,0),MATCH(data!D$1,max_demand!$1:$1,0))</f>
        <v>1.4826355937043297E-2</v>
      </c>
      <c r="E193">
        <f>INDEX(demand!$A:$G,MATCH(data!$A193,demand!$B:$B,0),MATCH(data!E$1,demand!$1:$1,0))</f>
        <v>1.7548853407029073E-2</v>
      </c>
      <c r="F193">
        <f>INDEX(demand!$A:$G,MATCH(data!$A193,demand!$B:$B,0),MATCH(data!F$1,demand!$1:$1,0))</f>
        <v>5.0131146809719855E-2</v>
      </c>
      <c r="G193">
        <f>INDEX(demand!$A:$G,MATCH(data!$A193,demand!$B:$B,0),MATCH(data!G$1,demand!$1:$1,0))</f>
        <v>1.4826355937043297E-2</v>
      </c>
      <c r="H193">
        <v>0</v>
      </c>
      <c r="I193">
        <v>0</v>
      </c>
      <c r="J193">
        <v>1</v>
      </c>
    </row>
    <row r="194" spans="1:10">
      <c r="A194" t="str">
        <f>max_demand!B199</f>
        <v>GM0585</v>
      </c>
      <c r="B194">
        <f>INDEX(max_demand!$A:$G,MATCH(data!$A194,max_demand!$B:$B,0),MATCH(data!B$1,max_demand!$1:$1,0))</f>
        <v>0.2068266750130579</v>
      </c>
      <c r="C194">
        <f>INDEX(max_demand!$A:$G,MATCH(data!$A194,max_demand!$B:$B,0),MATCH(data!C$1,max_demand!$1:$1,0))</f>
        <v>0.10937265459897119</v>
      </c>
      <c r="D194">
        <f>INDEX(max_demand!$A:$G,MATCH(data!$A194,max_demand!$B:$B,0),MATCH(data!D$1,max_demand!$1:$1,0))</f>
        <v>1.7796730652291613E-2</v>
      </c>
      <c r="E194">
        <f>INDEX(demand!$A:$G,MATCH(data!$A194,demand!$B:$B,0),MATCH(data!E$1,demand!$1:$1,0))</f>
        <v>4.7212103415961909E-2</v>
      </c>
      <c r="F194">
        <f>INDEX(demand!$A:$G,MATCH(data!$A194,demand!$B:$B,0),MATCH(data!F$1,demand!$1:$1,0))</f>
        <v>7.1098423505319711E-2</v>
      </c>
      <c r="G194">
        <f>INDEX(demand!$A:$G,MATCH(data!$A194,demand!$B:$B,0),MATCH(data!G$1,demand!$1:$1,0))</f>
        <v>1.7796730652291613E-2</v>
      </c>
      <c r="H194">
        <v>0</v>
      </c>
      <c r="I194">
        <v>0</v>
      </c>
      <c r="J194">
        <v>1</v>
      </c>
    </row>
    <row r="195" spans="1:10">
      <c r="A195" t="str">
        <f>max_demand!B200</f>
        <v>GM0588</v>
      </c>
      <c r="B195">
        <f>INDEX(max_demand!$A:$G,MATCH(data!$A195,max_demand!$B:$B,0),MATCH(data!B$1,max_demand!$1:$1,0))</f>
        <v>0.30782652024682045</v>
      </c>
      <c r="C195">
        <f>INDEX(max_demand!$A:$G,MATCH(data!$A195,max_demand!$B:$B,0),MATCH(data!C$1,max_demand!$1:$1,0))</f>
        <v>5.5094389153181884E-2</v>
      </c>
      <c r="D195">
        <f>INDEX(max_demand!$A:$G,MATCH(data!$A195,max_demand!$B:$B,0),MATCH(data!D$1,max_demand!$1:$1,0))</f>
        <v>6.8466256220358537E-3</v>
      </c>
      <c r="E195">
        <f>INDEX(demand!$A:$G,MATCH(data!$A195,demand!$B:$B,0),MATCH(data!E$1,demand!$1:$1,0))</f>
        <v>5.3046595835795692E-2</v>
      </c>
      <c r="F195">
        <f>INDEX(demand!$A:$G,MATCH(data!$A195,demand!$B:$B,0),MATCH(data!F$1,demand!$1:$1,0))</f>
        <v>2.6597210876567232E-2</v>
      </c>
      <c r="G195">
        <f>INDEX(demand!$A:$G,MATCH(data!$A195,demand!$B:$B,0),MATCH(data!G$1,demand!$1:$1,0))</f>
        <v>6.8466256220358537E-3</v>
      </c>
      <c r="H195">
        <v>0</v>
      </c>
      <c r="I195">
        <v>0</v>
      </c>
      <c r="J195">
        <v>1</v>
      </c>
    </row>
    <row r="196" spans="1:10">
      <c r="A196" t="str">
        <f>max_demand!B201</f>
        <v>GM0589</v>
      </c>
      <c r="B196">
        <f>INDEX(max_demand!$A:$G,MATCH(data!$A196,max_demand!$B:$B,0),MATCH(data!B$1,max_demand!$1:$1,0))</f>
        <v>0.11355083806349153</v>
      </c>
      <c r="C196">
        <f>INDEX(max_demand!$A:$G,MATCH(data!$A196,max_demand!$B:$B,0),MATCH(data!C$1,max_demand!$1:$1,0))</f>
        <v>4.3957704136644619E-2</v>
      </c>
      <c r="D196">
        <f>INDEX(max_demand!$A:$G,MATCH(data!$A196,max_demand!$B:$B,0),MATCH(data!D$1,max_demand!$1:$1,0))</f>
        <v>6.1977485109936765E-3</v>
      </c>
      <c r="E196">
        <f>INDEX(demand!$A:$G,MATCH(data!$A196,demand!$B:$B,0),MATCH(data!E$1,demand!$1:$1,0))</f>
        <v>1.3484012211674008E-2</v>
      </c>
      <c r="F196">
        <f>INDEX(demand!$A:$G,MATCH(data!$A196,demand!$B:$B,0),MATCH(data!F$1,demand!$1:$1,0))</f>
        <v>3.5556457760596155E-2</v>
      </c>
      <c r="G196">
        <f>INDEX(demand!$A:$G,MATCH(data!$A196,demand!$B:$B,0),MATCH(data!G$1,demand!$1:$1,0))</f>
        <v>6.1977485109936765E-3</v>
      </c>
      <c r="H196">
        <v>0</v>
      </c>
      <c r="I196">
        <v>0</v>
      </c>
      <c r="J196">
        <v>1</v>
      </c>
    </row>
    <row r="197" spans="1:10">
      <c r="A197" t="str">
        <f>max_demand!B202</f>
        <v>GM0590</v>
      </c>
      <c r="B197">
        <f>INDEX(max_demand!$A:$G,MATCH(data!$A197,max_demand!$B:$B,0),MATCH(data!B$1,max_demand!$1:$1,0))</f>
        <v>5.7024475295786095E-2</v>
      </c>
      <c r="C197">
        <f>INDEX(max_demand!$A:$G,MATCH(data!$A197,max_demand!$B:$B,0),MATCH(data!C$1,max_demand!$1:$1,0))</f>
        <v>8.5370598916749779E-2</v>
      </c>
      <c r="D197">
        <f>INDEX(max_demand!$A:$G,MATCH(data!$A197,max_demand!$B:$B,0),MATCH(data!D$1,max_demand!$1:$1,0))</f>
        <v>1.9618204040778926E-2</v>
      </c>
      <c r="E197">
        <f>INDEX(demand!$A:$G,MATCH(data!$A197,demand!$B:$B,0),MATCH(data!E$1,demand!$1:$1,0))</f>
        <v>1.2671598790507492E-2</v>
      </c>
      <c r="F197">
        <f>INDEX(demand!$A:$G,MATCH(data!$A197,demand!$B:$B,0),MATCH(data!F$1,demand!$1:$1,0))</f>
        <v>6.8435279439251512E-2</v>
      </c>
      <c r="G197">
        <f>INDEX(demand!$A:$G,MATCH(data!$A197,demand!$B:$B,0),MATCH(data!G$1,demand!$1:$1,0))</f>
        <v>1.9618204040778926E-2</v>
      </c>
      <c r="H197">
        <v>0</v>
      </c>
      <c r="I197">
        <v>0</v>
      </c>
      <c r="J197">
        <v>1</v>
      </c>
    </row>
    <row r="198" spans="1:10">
      <c r="A198" t="str">
        <f>max_demand!B203</f>
        <v>GM0597</v>
      </c>
      <c r="B198">
        <f>INDEX(max_demand!$A:$G,MATCH(data!$A198,max_demand!$B:$B,0),MATCH(data!B$1,max_demand!$1:$1,0))</f>
        <v>8.6954238610563353E-2</v>
      </c>
      <c r="C198">
        <f>INDEX(max_demand!$A:$G,MATCH(data!$A198,max_demand!$B:$B,0),MATCH(data!C$1,max_demand!$1:$1,0))</f>
        <v>0.12802739179589001</v>
      </c>
      <c r="D198">
        <f>INDEX(max_demand!$A:$G,MATCH(data!$A198,max_demand!$B:$B,0),MATCH(data!D$1,max_demand!$1:$1,0))</f>
        <v>2.8094313194476875E-2</v>
      </c>
      <c r="E198">
        <f>INDEX(demand!$A:$G,MATCH(data!$A198,demand!$B:$B,0),MATCH(data!E$1,demand!$1:$1,0))</f>
        <v>1.9198489462152839E-2</v>
      </c>
      <c r="F198">
        <f>INDEX(demand!$A:$G,MATCH(data!$A198,demand!$B:$B,0),MATCH(data!F$1,demand!$1:$1,0))</f>
        <v>0.102026271330074</v>
      </c>
      <c r="G198">
        <f>INDEX(demand!$A:$G,MATCH(data!$A198,demand!$B:$B,0),MATCH(data!G$1,demand!$1:$1,0))</f>
        <v>2.8094313194476875E-2</v>
      </c>
      <c r="H198">
        <v>0</v>
      </c>
      <c r="I198">
        <v>0</v>
      </c>
      <c r="J198">
        <v>1</v>
      </c>
    </row>
    <row r="199" spans="1:10">
      <c r="A199" t="str">
        <f>max_demand!B204</f>
        <v>GM0599</v>
      </c>
      <c r="B199">
        <f>INDEX(max_demand!$A:$G,MATCH(data!$A199,max_demand!$B:$B,0),MATCH(data!B$1,max_demand!$1:$1,0))</f>
        <v>1.6159499572625451</v>
      </c>
      <c r="C199">
        <f>INDEX(max_demand!$A:$G,MATCH(data!$A199,max_demand!$B:$B,0),MATCH(data!C$1,max_demand!$1:$1,0))</f>
        <v>1.6837063808475587</v>
      </c>
      <c r="D199">
        <f>INDEX(max_demand!$A:$G,MATCH(data!$A199,max_demand!$B:$B,0),MATCH(data!D$1,max_demand!$1:$1,0))</f>
        <v>0.39164594154099808</v>
      </c>
      <c r="E199">
        <f>INDEX(demand!$A:$G,MATCH(data!$A199,demand!$B:$B,0),MATCH(data!E$1,demand!$1:$1,0))</f>
        <v>0.25295949000876505</v>
      </c>
      <c r="F199">
        <f>INDEX(demand!$A:$G,MATCH(data!$A199,demand!$B:$B,0),MATCH(data!F$1,demand!$1:$1,0))</f>
        <v>1.3477569536489962</v>
      </c>
      <c r="G199">
        <f>INDEX(demand!$A:$G,MATCH(data!$A199,demand!$B:$B,0),MATCH(data!G$1,demand!$1:$1,0))</f>
        <v>0.39164594154099808</v>
      </c>
      <c r="H199">
        <v>0</v>
      </c>
      <c r="I199">
        <v>0</v>
      </c>
      <c r="J199">
        <v>1</v>
      </c>
    </row>
    <row r="200" spans="1:10">
      <c r="A200" t="str">
        <f>max_demand!B205</f>
        <v>GM0603</v>
      </c>
      <c r="B200">
        <f>INDEX(max_demand!$A:$G,MATCH(data!$A200,max_demand!$B:$B,0),MATCH(data!B$1,max_demand!$1:$1,0))</f>
        <v>9.5146898093648305E-2</v>
      </c>
      <c r="C200">
        <f>INDEX(max_demand!$A:$G,MATCH(data!$A200,max_demand!$B:$B,0),MATCH(data!C$1,max_demand!$1:$1,0))</f>
        <v>0.14776885042362253</v>
      </c>
      <c r="D200">
        <f>INDEX(max_demand!$A:$G,MATCH(data!$A200,max_demand!$B:$B,0),MATCH(data!D$1,max_demand!$1:$1,0))</f>
        <v>3.2484562262258487E-2</v>
      </c>
      <c r="E200">
        <f>INDEX(demand!$A:$G,MATCH(data!$A200,demand!$B:$B,0),MATCH(data!E$1,demand!$1:$1,0))</f>
        <v>2.1198080476916702E-2</v>
      </c>
      <c r="F200">
        <f>INDEX(demand!$A:$G,MATCH(data!$A200,demand!$B:$B,0),MATCH(data!F$1,demand!$1:$1,0))</f>
        <v>0.12046660374532836</v>
      </c>
      <c r="G200">
        <f>INDEX(demand!$A:$G,MATCH(data!$A200,demand!$B:$B,0),MATCH(data!G$1,demand!$1:$1,0))</f>
        <v>3.2484562262258487E-2</v>
      </c>
      <c r="H200">
        <v>0</v>
      </c>
      <c r="I200">
        <v>0</v>
      </c>
      <c r="J200">
        <v>1</v>
      </c>
    </row>
    <row r="201" spans="1:10">
      <c r="A201" t="str">
        <f>max_demand!B206</f>
        <v>GM0606</v>
      </c>
      <c r="B201">
        <f>INDEX(max_demand!$A:$G,MATCH(data!$A201,max_demand!$B:$B,0),MATCH(data!B$1,max_demand!$1:$1,0))</f>
        <v>0.14426049812289476</v>
      </c>
      <c r="C201">
        <f>INDEX(max_demand!$A:$G,MATCH(data!$A201,max_demand!$B:$B,0),MATCH(data!C$1,max_demand!$1:$1,0))</f>
        <v>0.20332309667223383</v>
      </c>
      <c r="D201">
        <f>INDEX(max_demand!$A:$G,MATCH(data!$A201,max_demand!$B:$B,0),MATCH(data!D$1,max_demand!$1:$1,0))</f>
        <v>4.7389293805410813E-2</v>
      </c>
      <c r="E201">
        <f>INDEX(demand!$A:$G,MATCH(data!$A201,demand!$B:$B,0),MATCH(data!E$1,demand!$1:$1,0))</f>
        <v>3.0643499955917631E-2</v>
      </c>
      <c r="F201">
        <f>INDEX(demand!$A:$G,MATCH(data!$A201,demand!$B:$B,0),MATCH(data!F$1,demand!$1:$1,0))</f>
        <v>0.16273390072197735</v>
      </c>
      <c r="G201">
        <f>INDEX(demand!$A:$G,MATCH(data!$A201,demand!$B:$B,0),MATCH(data!G$1,demand!$1:$1,0))</f>
        <v>4.7389293805410813E-2</v>
      </c>
      <c r="H201">
        <v>0</v>
      </c>
      <c r="I201">
        <v>0</v>
      </c>
      <c r="J201">
        <v>1</v>
      </c>
    </row>
    <row r="202" spans="1:10">
      <c r="A202" t="str">
        <f>max_demand!B207</f>
        <v>GM0610</v>
      </c>
      <c r="B202">
        <f>INDEX(max_demand!$A:$G,MATCH(data!$A202,max_demand!$B:$B,0),MATCH(data!B$1,max_demand!$1:$1,0))</f>
        <v>4.8059759430698006E-2</v>
      </c>
      <c r="C202">
        <f>INDEX(max_demand!$A:$G,MATCH(data!$A202,max_demand!$B:$B,0),MATCH(data!C$1,max_demand!$1:$1,0))</f>
        <v>6.4746269571155493E-2</v>
      </c>
      <c r="D202">
        <f>INDEX(max_demand!$A:$G,MATCH(data!$A202,max_demand!$B:$B,0),MATCH(data!D$1,max_demand!$1:$1,0))</f>
        <v>1.5204867585151235E-2</v>
      </c>
      <c r="E202">
        <f>INDEX(demand!$A:$G,MATCH(data!$A202,demand!$B:$B,0),MATCH(data!E$1,demand!$1:$1,0))</f>
        <v>1.0270324523314417E-2</v>
      </c>
      <c r="F202">
        <f>INDEX(demand!$A:$G,MATCH(data!$A202,demand!$B:$B,0),MATCH(data!F$1,demand!$1:$1,0))</f>
        <v>5.1180175517470991E-2</v>
      </c>
      <c r="G202">
        <f>INDEX(demand!$A:$G,MATCH(data!$A202,demand!$B:$B,0),MATCH(data!G$1,demand!$1:$1,0))</f>
        <v>1.5204867585151235E-2</v>
      </c>
      <c r="H202">
        <v>0</v>
      </c>
      <c r="I202">
        <v>0</v>
      </c>
      <c r="J202">
        <v>1</v>
      </c>
    </row>
    <row r="203" spans="1:10">
      <c r="A203" t="str">
        <f>max_demand!B208</f>
        <v>GM0611</v>
      </c>
      <c r="B203">
        <f>INDEX(max_demand!$A:$G,MATCH(data!$A203,max_demand!$B:$B,0),MATCH(data!B$1,max_demand!$1:$1,0))</f>
        <v>0.16556034339461592</v>
      </c>
      <c r="C203">
        <f>INDEX(max_demand!$A:$G,MATCH(data!$A203,max_demand!$B:$B,0),MATCH(data!C$1,max_demand!$1:$1,0))</f>
        <v>6.088220402081905E-2</v>
      </c>
      <c r="D203">
        <f>INDEX(max_demand!$A:$G,MATCH(data!$A203,max_demand!$B:$B,0),MATCH(data!D$1,max_demand!$1:$1,0))</f>
        <v>7.8472816163115688E-3</v>
      </c>
      <c r="E203">
        <f>INDEX(demand!$A:$G,MATCH(data!$A203,demand!$B:$B,0),MATCH(data!E$1,demand!$1:$1,0))</f>
        <v>4.4618805621827934E-2</v>
      </c>
      <c r="F203">
        <f>INDEX(demand!$A:$G,MATCH(data!$A203,demand!$B:$B,0),MATCH(data!F$1,demand!$1:$1,0))</f>
        <v>2.761203310144518E-2</v>
      </c>
      <c r="G203">
        <f>INDEX(demand!$A:$G,MATCH(data!$A203,demand!$B:$B,0),MATCH(data!G$1,demand!$1:$1,0))</f>
        <v>7.8472816163115688E-3</v>
      </c>
      <c r="H203">
        <v>0</v>
      </c>
      <c r="I203">
        <v>0</v>
      </c>
      <c r="J203">
        <v>1</v>
      </c>
    </row>
    <row r="204" spans="1:10">
      <c r="A204" t="str">
        <f>max_demand!B209</f>
        <v>GM0613</v>
      </c>
      <c r="B204">
        <f>INDEX(max_demand!$A:$G,MATCH(data!$A204,max_demand!$B:$B,0),MATCH(data!B$1,max_demand!$1:$1,0))</f>
        <v>6.867487596527555E-2</v>
      </c>
      <c r="C204">
        <f>INDEX(max_demand!$A:$G,MATCH(data!$A204,max_demand!$B:$B,0),MATCH(data!C$1,max_demand!$1:$1,0))</f>
        <v>7.4128047560974172E-2</v>
      </c>
      <c r="D204">
        <f>INDEX(max_demand!$A:$G,MATCH(data!$A204,max_demand!$B:$B,0),MATCH(data!D$1,max_demand!$1:$1,0))</f>
        <v>1.5353720480474578E-2</v>
      </c>
      <c r="E204">
        <f>INDEX(demand!$A:$G,MATCH(data!$A204,demand!$B:$B,0),MATCH(data!E$1,demand!$1:$1,0))</f>
        <v>1.4943784425361102E-2</v>
      </c>
      <c r="F204">
        <f>INDEX(demand!$A:$G,MATCH(data!$A204,demand!$B:$B,0),MATCH(data!F$1,demand!$1:$1,0))</f>
        <v>5.4845050104571039E-2</v>
      </c>
      <c r="G204">
        <f>INDEX(demand!$A:$G,MATCH(data!$A204,demand!$B:$B,0),MATCH(data!G$1,demand!$1:$1,0))</f>
        <v>1.5353720480474578E-2</v>
      </c>
      <c r="H204">
        <v>0</v>
      </c>
      <c r="I204">
        <v>0</v>
      </c>
      <c r="J204">
        <v>1</v>
      </c>
    </row>
    <row r="205" spans="1:10">
      <c r="A205" t="str">
        <f>max_demand!B210</f>
        <v>GM0614</v>
      </c>
      <c r="B205">
        <f>INDEX(max_demand!$A:$G,MATCH(data!$A205,max_demand!$B:$B,0),MATCH(data!B$1,max_demand!$1:$1,0))</f>
        <v>0.13876834362246096</v>
      </c>
      <c r="C205">
        <f>INDEX(max_demand!$A:$G,MATCH(data!$A205,max_demand!$B:$B,0),MATCH(data!C$1,max_demand!$1:$1,0))</f>
        <v>5.3869344785726248E-2</v>
      </c>
      <c r="D205">
        <f>INDEX(max_demand!$A:$G,MATCH(data!$A205,max_demand!$B:$B,0),MATCH(data!D$1,max_demand!$1:$1,0))</f>
        <v>8.8862140693847166E-3</v>
      </c>
      <c r="E205">
        <f>INDEX(demand!$A:$G,MATCH(data!$A205,demand!$B:$B,0),MATCH(data!E$1,demand!$1:$1,0))</f>
        <v>1.6937571701579866E-2</v>
      </c>
      <c r="F205">
        <f>INDEX(demand!$A:$G,MATCH(data!$A205,demand!$B:$B,0),MATCH(data!F$1,demand!$1:$1,0))</f>
        <v>3.6883894438731982E-2</v>
      </c>
      <c r="G205">
        <f>INDEX(demand!$A:$G,MATCH(data!$A205,demand!$B:$B,0),MATCH(data!G$1,demand!$1:$1,0))</f>
        <v>8.8862140693847166E-3</v>
      </c>
      <c r="H205">
        <v>0</v>
      </c>
      <c r="I205">
        <v>0</v>
      </c>
      <c r="J205">
        <v>1</v>
      </c>
    </row>
    <row r="206" spans="1:10">
      <c r="A206" t="str">
        <f>max_demand!B211</f>
        <v>GM0617</v>
      </c>
      <c r="B206">
        <f>INDEX(max_demand!$A:$G,MATCH(data!$A206,max_demand!$B:$B,0),MATCH(data!B$1,max_demand!$1:$1,0))</f>
        <v>0.13350787639253486</v>
      </c>
      <c r="C206">
        <f>INDEX(max_demand!$A:$G,MATCH(data!$A206,max_demand!$B:$B,0),MATCH(data!C$1,max_demand!$1:$1,0))</f>
        <v>4.2133897222954984E-2</v>
      </c>
      <c r="D206">
        <f>INDEX(max_demand!$A:$G,MATCH(data!$A206,max_demand!$B:$B,0),MATCH(data!D$1,max_demand!$1:$1,0))</f>
        <v>5.3319714667660525E-3</v>
      </c>
      <c r="E206">
        <f>INDEX(demand!$A:$G,MATCH(data!$A206,demand!$B:$B,0),MATCH(data!E$1,demand!$1:$1,0))</f>
        <v>2.7973518166920237E-2</v>
      </c>
      <c r="F206">
        <f>INDEX(demand!$A:$G,MATCH(data!$A206,demand!$B:$B,0),MATCH(data!F$1,demand!$1:$1,0))</f>
        <v>2.0513089345107215E-2</v>
      </c>
      <c r="G206">
        <f>INDEX(demand!$A:$G,MATCH(data!$A206,demand!$B:$B,0),MATCH(data!G$1,demand!$1:$1,0))</f>
        <v>5.3319714667660525E-3</v>
      </c>
      <c r="H206">
        <v>0</v>
      </c>
      <c r="I206">
        <v>0</v>
      </c>
      <c r="J206">
        <v>1</v>
      </c>
    </row>
    <row r="207" spans="1:10">
      <c r="A207" t="str">
        <f>max_demand!B212</f>
        <v>GM0622</v>
      </c>
      <c r="B207">
        <f>INDEX(max_demand!$A:$G,MATCH(data!$A207,max_demand!$B:$B,0),MATCH(data!B$1,max_demand!$1:$1,0))</f>
        <v>0.1368451737184295</v>
      </c>
      <c r="C207">
        <f>INDEX(max_demand!$A:$G,MATCH(data!$A207,max_demand!$B:$B,0),MATCH(data!C$1,max_demand!$1:$1,0))</f>
        <v>0.18926485381185609</v>
      </c>
      <c r="D207">
        <f>INDEX(max_demand!$A:$G,MATCH(data!$A207,max_demand!$B:$B,0),MATCH(data!D$1,max_demand!$1:$1,0))</f>
        <v>4.3989979726496042E-2</v>
      </c>
      <c r="E207">
        <f>INDEX(demand!$A:$G,MATCH(data!$A207,demand!$B:$B,0),MATCH(data!E$1,demand!$1:$1,0))</f>
        <v>2.8399097005305469E-2</v>
      </c>
      <c r="F207">
        <f>INDEX(demand!$A:$G,MATCH(data!$A207,demand!$B:$B,0),MATCH(data!F$1,demand!$1:$1,0))</f>
        <v>0.15044823319883022</v>
      </c>
      <c r="G207">
        <f>INDEX(demand!$A:$G,MATCH(data!$A207,demand!$B:$B,0),MATCH(data!G$1,demand!$1:$1,0))</f>
        <v>4.3989979726496042E-2</v>
      </c>
      <c r="H207">
        <v>0</v>
      </c>
      <c r="I207">
        <v>0</v>
      </c>
      <c r="J207">
        <v>1</v>
      </c>
    </row>
    <row r="208" spans="1:10">
      <c r="A208" t="str">
        <f>max_demand!B213</f>
        <v>GM0626</v>
      </c>
      <c r="B208">
        <f>INDEX(max_demand!$A:$G,MATCH(data!$A208,max_demand!$B:$B,0),MATCH(data!B$1,max_demand!$1:$1,0))</f>
        <v>5.0511361948850794E-2</v>
      </c>
      <c r="C208">
        <f>INDEX(max_demand!$A:$G,MATCH(data!$A208,max_demand!$B:$B,0),MATCH(data!C$1,max_demand!$1:$1,0))</f>
        <v>6.885311482849675E-2</v>
      </c>
      <c r="D208">
        <f>INDEX(max_demand!$A:$G,MATCH(data!$A208,max_demand!$B:$B,0),MATCH(data!D$1,max_demand!$1:$1,0))</f>
        <v>1.5480093550789909E-2</v>
      </c>
      <c r="E208">
        <f>INDEX(demand!$A:$G,MATCH(data!$A208,demand!$B:$B,0),MATCH(data!E$1,demand!$1:$1,0))</f>
        <v>1.0463787441624406E-2</v>
      </c>
      <c r="F208">
        <f>INDEX(demand!$A:$G,MATCH(data!$A208,demand!$B:$B,0),MATCH(data!F$1,demand!$1:$1,0))</f>
        <v>5.5103710951169831E-2</v>
      </c>
      <c r="G208">
        <f>INDEX(demand!$A:$G,MATCH(data!$A208,demand!$B:$B,0),MATCH(data!G$1,demand!$1:$1,0))</f>
        <v>1.5480093550789909E-2</v>
      </c>
      <c r="H208">
        <v>0</v>
      </c>
      <c r="I208">
        <v>0</v>
      </c>
      <c r="J208">
        <v>1</v>
      </c>
    </row>
    <row r="209" spans="1:10">
      <c r="A209" t="str">
        <f>max_demand!B214</f>
        <v>GM0627</v>
      </c>
      <c r="B209">
        <f>INDEX(max_demand!$A:$G,MATCH(data!$A209,max_demand!$B:$B,0),MATCH(data!B$1,max_demand!$1:$1,0))</f>
        <v>8.0349604388142176E-2</v>
      </c>
      <c r="C209">
        <f>INDEX(max_demand!$A:$G,MATCH(data!$A209,max_demand!$B:$B,0),MATCH(data!C$1,max_demand!$1:$1,0))</f>
        <v>8.419382718770739E-2</v>
      </c>
      <c r="D209">
        <f>INDEX(max_demand!$A:$G,MATCH(data!$A209,max_demand!$B:$B,0),MATCH(data!D$1,max_demand!$1:$1,0))</f>
        <v>1.7203749322350449E-2</v>
      </c>
      <c r="E209">
        <f>INDEX(demand!$A:$G,MATCH(data!$A209,demand!$B:$B,0),MATCH(data!E$1,demand!$1:$1,0))</f>
        <v>1.5477494109370179E-2</v>
      </c>
      <c r="F209">
        <f>INDEX(demand!$A:$G,MATCH(data!$A209,demand!$B:$B,0),MATCH(data!F$1,demand!$1:$1,0))</f>
        <v>6.5089907025178709E-2</v>
      </c>
      <c r="G209">
        <f>INDEX(demand!$A:$G,MATCH(data!$A209,demand!$B:$B,0),MATCH(data!G$1,demand!$1:$1,0))</f>
        <v>1.7203749322350449E-2</v>
      </c>
      <c r="H209">
        <v>0</v>
      </c>
      <c r="I209">
        <v>0</v>
      </c>
      <c r="J209">
        <v>1</v>
      </c>
    </row>
    <row r="210" spans="1:10">
      <c r="A210" t="str">
        <f>max_demand!B215</f>
        <v>GM0629</v>
      </c>
      <c r="B210">
        <f>INDEX(max_demand!$A:$G,MATCH(data!$A210,max_demand!$B:$B,0),MATCH(data!B$1,max_demand!$1:$1,0))</f>
        <v>8.4603859035456266E-2</v>
      </c>
      <c r="C210">
        <f>INDEX(max_demand!$A:$G,MATCH(data!$A210,max_demand!$B:$B,0),MATCH(data!C$1,max_demand!$1:$1,0))</f>
        <v>8.2749088003514298E-2</v>
      </c>
      <c r="D210">
        <f>INDEX(max_demand!$A:$G,MATCH(data!$A210,max_demand!$B:$B,0),MATCH(data!D$1,max_demand!$1:$1,0))</f>
        <v>1.5924829548245784E-2</v>
      </c>
      <c r="E210">
        <f>INDEX(demand!$A:$G,MATCH(data!$A210,demand!$B:$B,0),MATCH(data!E$1,demand!$1:$1,0))</f>
        <v>1.2744079948680516E-2</v>
      </c>
      <c r="F210">
        <f>INDEX(demand!$A:$G,MATCH(data!$A210,demand!$B:$B,0),MATCH(data!F$1,demand!$1:$1,0))</f>
        <v>6.4502914209733461E-2</v>
      </c>
      <c r="G210">
        <f>INDEX(demand!$A:$G,MATCH(data!$A210,demand!$B:$B,0),MATCH(data!G$1,demand!$1:$1,0))</f>
        <v>1.5924829548245784E-2</v>
      </c>
      <c r="H210">
        <v>0</v>
      </c>
      <c r="I210">
        <v>0</v>
      </c>
      <c r="J210">
        <v>1</v>
      </c>
    </row>
    <row r="211" spans="1:10">
      <c r="A211" t="str">
        <f>max_demand!B216</f>
        <v>GM0632</v>
      </c>
      <c r="B211">
        <f>INDEX(max_demand!$A:$G,MATCH(data!$A211,max_demand!$B:$B,0),MATCH(data!B$1,max_demand!$1:$1,0))</f>
        <v>0.27989883673863925</v>
      </c>
      <c r="C211">
        <f>INDEX(max_demand!$A:$G,MATCH(data!$A211,max_demand!$B:$B,0),MATCH(data!C$1,max_demand!$1:$1,0))</f>
        <v>0.1544470401835133</v>
      </c>
      <c r="D211">
        <f>INDEX(max_demand!$A:$G,MATCH(data!$A211,max_demand!$B:$B,0),MATCH(data!D$1,max_demand!$1:$1,0))</f>
        <v>3.1712957457929312E-2</v>
      </c>
      <c r="E211">
        <f>INDEX(demand!$A:$G,MATCH(data!$A211,demand!$B:$B,0),MATCH(data!E$1,demand!$1:$1,0))</f>
        <v>3.642929690117068E-2</v>
      </c>
      <c r="F211">
        <f>INDEX(demand!$A:$G,MATCH(data!$A211,demand!$B:$B,0),MATCH(data!F$1,demand!$1:$1,0))</f>
        <v>0.12099281139349052</v>
      </c>
      <c r="G211">
        <f>INDEX(demand!$A:$G,MATCH(data!$A211,demand!$B:$B,0),MATCH(data!G$1,demand!$1:$1,0))</f>
        <v>3.1712957457929312E-2</v>
      </c>
      <c r="H211">
        <v>0</v>
      </c>
      <c r="I211">
        <v>0</v>
      </c>
      <c r="J211">
        <v>1</v>
      </c>
    </row>
    <row r="212" spans="1:10">
      <c r="A212" t="str">
        <f>max_demand!B217</f>
        <v>GM0637</v>
      </c>
      <c r="B212">
        <f>INDEX(max_demand!$A:$G,MATCH(data!$A212,max_demand!$B:$B,0),MATCH(data!B$1,max_demand!$1:$1,0))</f>
        <v>0.23916678173984077</v>
      </c>
      <c r="C212">
        <f>INDEX(max_demand!$A:$G,MATCH(data!$A212,max_demand!$B:$B,0),MATCH(data!C$1,max_demand!$1:$1,0))</f>
        <v>0.33546460945697021</v>
      </c>
      <c r="D212">
        <f>INDEX(max_demand!$A:$G,MATCH(data!$A212,max_demand!$B:$B,0),MATCH(data!D$1,max_demand!$1:$1,0))</f>
        <v>7.5911331237878035E-2</v>
      </c>
      <c r="E212">
        <f>INDEX(demand!$A:$G,MATCH(data!$A212,demand!$B:$B,0),MATCH(data!E$1,demand!$1:$1,0))</f>
        <v>5.0076247169565616E-2</v>
      </c>
      <c r="F212">
        <f>INDEX(demand!$A:$G,MATCH(data!$A212,demand!$B:$B,0),MATCH(data!F$1,demand!$1:$1,0))</f>
        <v>0.27046172925624912</v>
      </c>
      <c r="G212">
        <f>INDEX(demand!$A:$G,MATCH(data!$A212,demand!$B:$B,0),MATCH(data!G$1,demand!$1:$1,0))</f>
        <v>7.5911331237878035E-2</v>
      </c>
      <c r="H212">
        <v>0</v>
      </c>
      <c r="I212">
        <v>0</v>
      </c>
      <c r="J212">
        <v>1</v>
      </c>
    </row>
    <row r="213" spans="1:10">
      <c r="A213" t="str">
        <f>max_demand!B218</f>
        <v>GM0638</v>
      </c>
      <c r="B213">
        <f>INDEX(max_demand!$A:$G,MATCH(data!$A213,max_demand!$B:$B,0),MATCH(data!B$1,max_demand!$1:$1,0))</f>
        <v>5.8928538141208492E-2</v>
      </c>
      <c r="C213">
        <f>INDEX(max_demand!$A:$G,MATCH(data!$A213,max_demand!$B:$B,0),MATCH(data!C$1,max_demand!$1:$1,0))</f>
        <v>2.6889890990692271E-2</v>
      </c>
      <c r="D213">
        <f>INDEX(max_demand!$A:$G,MATCH(data!$A213,max_demand!$B:$B,0),MATCH(data!D$1,max_demand!$1:$1,0))</f>
        <v>5.1339059815602942E-3</v>
      </c>
      <c r="E213">
        <f>INDEX(demand!$A:$G,MATCH(data!$A213,demand!$B:$B,0),MATCH(data!E$1,demand!$1:$1,0))</f>
        <v>7.8848033467862119E-3</v>
      </c>
      <c r="F213">
        <f>INDEX(demand!$A:$G,MATCH(data!$A213,demand!$B:$B,0),MATCH(data!F$1,demand!$1:$1,0))</f>
        <v>2.061628143728168E-2</v>
      </c>
      <c r="G213">
        <f>INDEX(demand!$A:$G,MATCH(data!$A213,demand!$B:$B,0),MATCH(data!G$1,demand!$1:$1,0))</f>
        <v>5.1339059815602942E-3</v>
      </c>
      <c r="H213">
        <v>0</v>
      </c>
      <c r="I213">
        <v>0</v>
      </c>
      <c r="J213">
        <v>1</v>
      </c>
    </row>
    <row r="214" spans="1:10">
      <c r="A214" t="str">
        <f>max_demand!B219</f>
        <v>GM0642</v>
      </c>
      <c r="B214">
        <f>INDEX(max_demand!$A:$G,MATCH(data!$A214,max_demand!$B:$B,0),MATCH(data!B$1,max_demand!$1:$1,0))</f>
        <v>8.8153871129224848E-2</v>
      </c>
      <c r="C214">
        <f>INDEX(max_demand!$A:$G,MATCH(data!$A214,max_demand!$B:$B,0),MATCH(data!C$1,max_demand!$1:$1,0))</f>
        <v>0.11901015746177902</v>
      </c>
      <c r="D214">
        <f>INDEX(max_demand!$A:$G,MATCH(data!$A214,max_demand!$B:$B,0),MATCH(data!D$1,max_demand!$1:$1,0))</f>
        <v>2.712099752791361E-2</v>
      </c>
      <c r="E214">
        <f>INDEX(demand!$A:$G,MATCH(data!$A214,demand!$B:$B,0),MATCH(data!E$1,demand!$1:$1,0))</f>
        <v>1.8344675332822809E-2</v>
      </c>
      <c r="F214">
        <f>INDEX(demand!$A:$G,MATCH(data!$A214,demand!$B:$B,0),MATCH(data!F$1,demand!$1:$1,0))</f>
        <v>9.5142566033279849E-2</v>
      </c>
      <c r="G214">
        <f>INDEX(demand!$A:$G,MATCH(data!$A214,demand!$B:$B,0),MATCH(data!G$1,demand!$1:$1,0))</f>
        <v>2.712099752791361E-2</v>
      </c>
      <c r="H214">
        <v>0</v>
      </c>
      <c r="I214">
        <v>0</v>
      </c>
      <c r="J214">
        <v>1</v>
      </c>
    </row>
    <row r="215" spans="1:10">
      <c r="A215" t="str">
        <f>max_demand!B220</f>
        <v>GM0654</v>
      </c>
      <c r="B215">
        <f>INDEX(max_demand!$A:$G,MATCH(data!$A215,max_demand!$B:$B,0),MATCH(data!B$1,max_demand!$1:$1,0))</f>
        <v>0.41207775238342714</v>
      </c>
      <c r="C215">
        <f>INDEX(max_demand!$A:$G,MATCH(data!$A215,max_demand!$B:$B,0),MATCH(data!C$1,max_demand!$1:$1,0))</f>
        <v>0.1259842317513401</v>
      </c>
      <c r="D215">
        <f>INDEX(max_demand!$A:$G,MATCH(data!$A215,max_demand!$B:$B,0),MATCH(data!D$1,max_demand!$1:$1,0))</f>
        <v>1.3852432707641978E-2</v>
      </c>
      <c r="E215">
        <f>INDEX(demand!$A:$G,MATCH(data!$A215,demand!$B:$B,0),MATCH(data!E$1,demand!$1:$1,0))</f>
        <v>0.11137158279099117</v>
      </c>
      <c r="F215">
        <f>INDEX(demand!$A:$G,MATCH(data!$A215,demand!$B:$B,0),MATCH(data!F$1,demand!$1:$1,0))</f>
        <v>6.6183671158835403E-2</v>
      </c>
      <c r="G215">
        <f>INDEX(demand!$A:$G,MATCH(data!$A215,demand!$B:$B,0),MATCH(data!G$1,demand!$1:$1,0))</f>
        <v>1.3852432707641978E-2</v>
      </c>
      <c r="H215">
        <v>0</v>
      </c>
      <c r="I215">
        <v>0</v>
      </c>
      <c r="J215">
        <v>1</v>
      </c>
    </row>
    <row r="216" spans="1:10">
      <c r="A216" t="str">
        <f>max_demand!B221</f>
        <v>GM0664</v>
      </c>
      <c r="B216">
        <f>INDEX(max_demand!$A:$G,MATCH(data!$A216,max_demand!$B:$B,0),MATCH(data!B$1,max_demand!$1:$1,0))</f>
        <v>0.28547478873826415</v>
      </c>
      <c r="C216">
        <f>INDEX(max_demand!$A:$G,MATCH(data!$A216,max_demand!$B:$B,0),MATCH(data!C$1,max_demand!$1:$1,0))</f>
        <v>0.14721124191271467</v>
      </c>
      <c r="D216">
        <f>INDEX(max_demand!$A:$G,MATCH(data!$A216,max_demand!$B:$B,0),MATCH(data!D$1,max_demand!$1:$1,0))</f>
        <v>2.287656354126506E-2</v>
      </c>
      <c r="E216">
        <f>INDEX(demand!$A:$G,MATCH(data!$A216,demand!$B:$B,0),MATCH(data!E$1,demand!$1:$1,0))</f>
        <v>6.8602183244190151E-2</v>
      </c>
      <c r="F216">
        <f>INDEX(demand!$A:$G,MATCH(data!$A216,demand!$B:$B,0),MATCH(data!F$1,demand!$1:$1,0))</f>
        <v>9.4335050242816493E-2</v>
      </c>
      <c r="G216">
        <f>INDEX(demand!$A:$G,MATCH(data!$A216,demand!$B:$B,0),MATCH(data!G$1,demand!$1:$1,0))</f>
        <v>2.287656354126506E-2</v>
      </c>
      <c r="H216">
        <v>0</v>
      </c>
      <c r="I216">
        <v>0</v>
      </c>
      <c r="J216">
        <v>1</v>
      </c>
    </row>
    <row r="217" spans="1:10">
      <c r="A217" t="str">
        <f>max_demand!B222</f>
        <v>GM0668</v>
      </c>
      <c r="B217">
        <f>INDEX(max_demand!$A:$G,MATCH(data!$A217,max_demand!$B:$B,0),MATCH(data!B$1,max_demand!$1:$1,0))</f>
        <v>0.19435014538993514</v>
      </c>
      <c r="C217">
        <f>INDEX(max_demand!$A:$G,MATCH(data!$A217,max_demand!$B:$B,0),MATCH(data!C$1,max_demand!$1:$1,0))</f>
        <v>8.6251892693898297E-2</v>
      </c>
      <c r="D217">
        <f>INDEX(max_demand!$A:$G,MATCH(data!$A217,max_demand!$B:$B,0),MATCH(data!D$1,max_demand!$1:$1,0))</f>
        <v>1.1589868698727121E-2</v>
      </c>
      <c r="E217">
        <f>INDEX(demand!$A:$G,MATCH(data!$A217,demand!$B:$B,0),MATCH(data!E$1,demand!$1:$1,0))</f>
        <v>2.7086572565972456E-2</v>
      </c>
      <c r="F217">
        <f>INDEX(demand!$A:$G,MATCH(data!$A217,demand!$B:$B,0),MATCH(data!F$1,demand!$1:$1,0))</f>
        <v>6.7643537251069474E-2</v>
      </c>
      <c r="G217">
        <f>INDEX(demand!$A:$G,MATCH(data!$A217,demand!$B:$B,0),MATCH(data!G$1,demand!$1:$1,0))</f>
        <v>1.1589868698727121E-2</v>
      </c>
      <c r="H217">
        <v>0</v>
      </c>
      <c r="I217">
        <v>0</v>
      </c>
      <c r="J217">
        <v>1</v>
      </c>
    </row>
    <row r="218" spans="1:10">
      <c r="A218" t="str">
        <f>max_demand!B223</f>
        <v>GM0677</v>
      </c>
      <c r="B218">
        <f>INDEX(max_demand!$A:$G,MATCH(data!$A218,max_demand!$B:$B,0),MATCH(data!B$1,max_demand!$1:$1,0))</f>
        <v>0.78860925409762972</v>
      </c>
      <c r="C218">
        <f>INDEX(max_demand!$A:$G,MATCH(data!$A218,max_demand!$B:$B,0),MATCH(data!C$1,max_demand!$1:$1,0))</f>
        <v>0.16979589726731953</v>
      </c>
      <c r="D218">
        <f>INDEX(max_demand!$A:$G,MATCH(data!$A218,max_demand!$B:$B,0),MATCH(data!D$1,max_demand!$1:$1,0))</f>
        <v>1.6722559554611306E-2</v>
      </c>
      <c r="E218">
        <f>INDEX(demand!$A:$G,MATCH(data!$A218,demand!$B:$B,0),MATCH(data!E$1,demand!$1:$1,0))</f>
        <v>0.14683376089116218</v>
      </c>
      <c r="F218">
        <f>INDEX(demand!$A:$G,MATCH(data!$A218,demand!$B:$B,0),MATCH(data!F$1,demand!$1:$1,0))</f>
        <v>8.4016948020941132E-2</v>
      </c>
      <c r="G218">
        <f>INDEX(demand!$A:$G,MATCH(data!$A218,demand!$B:$B,0),MATCH(data!G$1,demand!$1:$1,0))</f>
        <v>1.6722559554611306E-2</v>
      </c>
      <c r="H218">
        <v>0</v>
      </c>
      <c r="I218">
        <v>0</v>
      </c>
      <c r="J218">
        <v>1</v>
      </c>
    </row>
    <row r="219" spans="1:10">
      <c r="A219" t="str">
        <f>max_demand!B224</f>
        <v>GM0678</v>
      </c>
      <c r="B219">
        <f>INDEX(max_demand!$A:$G,MATCH(data!$A219,max_demand!$B:$B,0),MATCH(data!B$1,max_demand!$1:$1,0))</f>
        <v>0.11127201909048472</v>
      </c>
      <c r="C219">
        <f>INDEX(max_demand!$A:$G,MATCH(data!$A219,max_demand!$B:$B,0),MATCH(data!C$1,max_demand!$1:$1,0))</f>
        <v>4.8719860456113616E-2</v>
      </c>
      <c r="D219">
        <f>INDEX(max_demand!$A:$G,MATCH(data!$A219,max_demand!$B:$B,0),MATCH(data!D$1,max_demand!$1:$1,0))</f>
        <v>7.7676908845264337E-3</v>
      </c>
      <c r="E219">
        <f>INDEX(demand!$A:$G,MATCH(data!$A219,demand!$B:$B,0),MATCH(data!E$1,demand!$1:$1,0))</f>
        <v>2.5368700290518503E-2</v>
      </c>
      <c r="F219">
        <f>INDEX(demand!$A:$G,MATCH(data!$A219,demand!$B:$B,0),MATCH(data!F$1,demand!$1:$1,0))</f>
        <v>3.3489571455609435E-2</v>
      </c>
      <c r="G219">
        <f>INDEX(demand!$A:$G,MATCH(data!$A219,demand!$B:$B,0),MATCH(data!G$1,demand!$1:$1,0))</f>
        <v>7.7676908845264337E-3</v>
      </c>
      <c r="H219">
        <v>0</v>
      </c>
      <c r="I219">
        <v>0</v>
      </c>
      <c r="J219">
        <v>1</v>
      </c>
    </row>
    <row r="220" spans="1:10">
      <c r="A220" t="str">
        <f>max_demand!B225</f>
        <v>GM0687</v>
      </c>
      <c r="B220">
        <f>INDEX(max_demand!$A:$G,MATCH(data!$A220,max_demand!$B:$B,0),MATCH(data!B$1,max_demand!$1:$1,0))</f>
        <v>1.3771646754662845</v>
      </c>
      <c r="C220">
        <f>INDEX(max_demand!$A:$G,MATCH(data!$A220,max_demand!$B:$B,0),MATCH(data!C$1,max_demand!$1:$1,0))</f>
        <v>0.14418573008723989</v>
      </c>
      <c r="D220">
        <f>INDEX(max_demand!$A:$G,MATCH(data!$A220,max_demand!$B:$B,0),MATCH(data!D$1,max_demand!$1:$1,0))</f>
        <v>2.9493530410516323E-2</v>
      </c>
      <c r="E220">
        <f>INDEX(demand!$A:$G,MATCH(data!$A220,demand!$B:$B,0),MATCH(data!E$1,demand!$1:$1,0))</f>
        <v>4.0543887827238757E-2</v>
      </c>
      <c r="F220">
        <f>INDEX(demand!$A:$G,MATCH(data!$A220,demand!$B:$B,0),MATCH(data!F$1,demand!$1:$1,0))</f>
        <v>0.10587672974610624</v>
      </c>
      <c r="G220">
        <f>INDEX(demand!$A:$G,MATCH(data!$A220,demand!$B:$B,0),MATCH(data!G$1,demand!$1:$1,0))</f>
        <v>2.9493530410516323E-2</v>
      </c>
      <c r="H220">
        <v>0</v>
      </c>
      <c r="I220">
        <v>0</v>
      </c>
      <c r="J220">
        <v>1</v>
      </c>
    </row>
    <row r="221" spans="1:10">
      <c r="A221" t="str">
        <f>max_demand!B226</f>
        <v>GM0689</v>
      </c>
      <c r="B221">
        <f>INDEX(max_demand!$A:$G,MATCH(data!$A221,max_demand!$B:$B,0),MATCH(data!B$1,max_demand!$1:$1,0))</f>
        <v>0.15733246507791099</v>
      </c>
      <c r="C221">
        <f>INDEX(max_demand!$A:$G,MATCH(data!$A221,max_demand!$B:$B,0),MATCH(data!C$1,max_demand!$1:$1,0))</f>
        <v>5.6558250881676528E-2</v>
      </c>
      <c r="D221">
        <f>INDEX(max_demand!$A:$G,MATCH(data!$A221,max_demand!$B:$B,0),MATCH(data!D$1,max_demand!$1:$1,0))</f>
        <v>8.8339636653120331E-3</v>
      </c>
      <c r="E221">
        <f>INDEX(demand!$A:$G,MATCH(data!$A221,demand!$B:$B,0),MATCH(data!E$1,demand!$1:$1,0))</f>
        <v>1.8907384564873828E-2</v>
      </c>
      <c r="F221">
        <f>INDEX(demand!$A:$G,MATCH(data!$A221,demand!$B:$B,0),MATCH(data!F$1,demand!$1:$1,0))</f>
        <v>4.3970868757018305E-2</v>
      </c>
      <c r="G221">
        <f>INDEX(demand!$A:$G,MATCH(data!$A221,demand!$B:$B,0),MATCH(data!G$1,demand!$1:$1,0))</f>
        <v>8.8339636653120331E-3</v>
      </c>
      <c r="H221">
        <v>0</v>
      </c>
      <c r="I221">
        <v>0</v>
      </c>
      <c r="J221">
        <v>1</v>
      </c>
    </row>
    <row r="222" spans="1:10">
      <c r="A222" t="str">
        <f>max_demand!B227</f>
        <v>GM0703</v>
      </c>
      <c r="B222">
        <f>INDEX(max_demand!$A:$G,MATCH(data!$A222,max_demand!$B:$B,0),MATCH(data!B$1,max_demand!$1:$1,0))</f>
        <v>0.39543224566493418</v>
      </c>
      <c r="C222">
        <f>INDEX(max_demand!$A:$G,MATCH(data!$A222,max_demand!$B:$B,0),MATCH(data!C$1,max_demand!$1:$1,0))</f>
        <v>0.11035921090554981</v>
      </c>
      <c r="D222">
        <f>INDEX(max_demand!$A:$G,MATCH(data!$A222,max_demand!$B:$B,0),MATCH(data!D$1,max_demand!$1:$1,0))</f>
        <v>1.3778310041399332E-2</v>
      </c>
      <c r="E222">
        <f>INDEX(demand!$A:$G,MATCH(data!$A222,demand!$B:$B,0),MATCH(data!E$1,demand!$1:$1,0))</f>
        <v>5.8542118160293748E-2</v>
      </c>
      <c r="F222">
        <f>INDEX(demand!$A:$G,MATCH(data!$A222,demand!$B:$B,0),MATCH(data!F$1,demand!$1:$1,0))</f>
        <v>7.576730824633568E-2</v>
      </c>
      <c r="G222">
        <f>INDEX(demand!$A:$G,MATCH(data!$A222,demand!$B:$B,0),MATCH(data!G$1,demand!$1:$1,0))</f>
        <v>1.3778310041399332E-2</v>
      </c>
      <c r="H222">
        <v>0</v>
      </c>
      <c r="I222">
        <v>0</v>
      </c>
      <c r="J222">
        <v>1</v>
      </c>
    </row>
    <row r="223" spans="1:10">
      <c r="A223" t="str">
        <f>max_demand!B228</f>
        <v>GM0715</v>
      </c>
      <c r="B223">
        <f>INDEX(max_demand!$A:$G,MATCH(data!$A223,max_demand!$B:$B,0),MATCH(data!B$1,max_demand!$1:$1,0))</f>
        <v>0.7193365112801644</v>
      </c>
      <c r="C223">
        <f>INDEX(max_demand!$A:$G,MATCH(data!$A223,max_demand!$B:$B,0),MATCH(data!C$1,max_demand!$1:$1,0))</f>
        <v>0.26624498914620548</v>
      </c>
      <c r="D223">
        <f>INDEX(max_demand!$A:$G,MATCH(data!$A223,max_demand!$B:$B,0),MATCH(data!D$1,max_demand!$1:$1,0))</f>
        <v>3.3166247766555607E-2</v>
      </c>
      <c r="E223">
        <f>INDEX(demand!$A:$G,MATCH(data!$A223,demand!$B:$B,0),MATCH(data!E$1,demand!$1:$1,0))</f>
        <v>0.16868044527730694</v>
      </c>
      <c r="F223">
        <f>INDEX(demand!$A:$G,MATCH(data!$A223,demand!$B:$B,0),MATCH(data!F$1,demand!$1:$1,0))</f>
        <v>0.14284712423038901</v>
      </c>
      <c r="G223">
        <f>INDEX(demand!$A:$G,MATCH(data!$A223,demand!$B:$B,0),MATCH(data!G$1,demand!$1:$1,0))</f>
        <v>3.3166247766555607E-2</v>
      </c>
      <c r="H223">
        <v>0</v>
      </c>
      <c r="I223">
        <v>0</v>
      </c>
      <c r="J223">
        <v>1</v>
      </c>
    </row>
    <row r="224" spans="1:10">
      <c r="A224" t="str">
        <f>max_demand!B229</f>
        <v>GM0716</v>
      </c>
      <c r="B224">
        <f>INDEX(max_demand!$A:$G,MATCH(data!$A224,max_demand!$B:$B,0),MATCH(data!B$1,max_demand!$1:$1,0))</f>
        <v>0.51207980167757694</v>
      </c>
      <c r="C224">
        <f>INDEX(max_demand!$A:$G,MATCH(data!$A224,max_demand!$B:$B,0),MATCH(data!C$1,max_demand!$1:$1,0))</f>
        <v>0.13415435932523595</v>
      </c>
      <c r="D224">
        <f>INDEX(max_demand!$A:$G,MATCH(data!$A224,max_demand!$B:$B,0),MATCH(data!D$1,max_demand!$1:$1,0))</f>
        <v>1.5662969965044307E-2</v>
      </c>
      <c r="E224">
        <f>INDEX(demand!$A:$G,MATCH(data!$A224,demand!$B:$B,0),MATCH(data!E$1,demand!$1:$1,0))</f>
        <v>9.1103842448983299E-2</v>
      </c>
      <c r="F224">
        <f>INDEX(demand!$A:$G,MATCH(data!$A224,demand!$B:$B,0),MATCH(data!F$1,demand!$1:$1,0))</f>
        <v>8.0152117407982171E-2</v>
      </c>
      <c r="G224">
        <f>INDEX(demand!$A:$G,MATCH(data!$A224,demand!$B:$B,0),MATCH(data!G$1,demand!$1:$1,0))</f>
        <v>1.5662969965044307E-2</v>
      </c>
      <c r="H224">
        <v>0</v>
      </c>
      <c r="I224">
        <v>0</v>
      </c>
      <c r="J224">
        <v>1</v>
      </c>
    </row>
    <row r="225" spans="1:10">
      <c r="A225" t="str">
        <f>max_demand!B230</f>
        <v>GM0717</v>
      </c>
      <c r="B225">
        <f>INDEX(max_demand!$A:$G,MATCH(data!$A225,max_demand!$B:$B,0),MATCH(data!B$1,max_demand!$1:$1,0))</f>
        <v>2.6398472450789412</v>
      </c>
      <c r="C225">
        <f>INDEX(max_demand!$A:$G,MATCH(data!$A225,max_demand!$B:$B,0),MATCH(data!C$1,max_demand!$1:$1,0))</f>
        <v>0.13538228372135844</v>
      </c>
      <c r="D225">
        <f>INDEX(max_demand!$A:$G,MATCH(data!$A225,max_demand!$B:$B,0),MATCH(data!D$1,max_demand!$1:$1,0))</f>
        <v>1.326613456891941E-2</v>
      </c>
      <c r="E225">
        <f>INDEX(demand!$A:$G,MATCH(data!$A225,demand!$B:$B,0),MATCH(data!E$1,demand!$1:$1,0))</f>
        <v>5.4342728614705245E-2</v>
      </c>
      <c r="F225">
        <f>INDEX(demand!$A:$G,MATCH(data!$A225,demand!$B:$B,0),MATCH(data!F$1,demand!$1:$1,0))</f>
        <v>8.1482345653746138E-2</v>
      </c>
      <c r="G225">
        <f>INDEX(demand!$A:$G,MATCH(data!$A225,demand!$B:$B,0),MATCH(data!G$1,demand!$1:$1,0))</f>
        <v>1.326613456891941E-2</v>
      </c>
      <c r="H225">
        <v>0</v>
      </c>
      <c r="I225">
        <v>0</v>
      </c>
      <c r="J225">
        <v>1</v>
      </c>
    </row>
    <row r="226" spans="1:10">
      <c r="A226" t="str">
        <f>max_demand!B231</f>
        <v>GM0718</v>
      </c>
      <c r="B226">
        <f>INDEX(max_demand!$A:$G,MATCH(data!$A226,max_demand!$B:$B,0),MATCH(data!B$1,max_demand!$1:$1,0))</f>
        <v>1.308352310662287</v>
      </c>
      <c r="C226">
        <f>INDEX(max_demand!$A:$G,MATCH(data!$A226,max_demand!$B:$B,0),MATCH(data!C$1,max_demand!$1:$1,0))</f>
        <v>0.12208288021803339</v>
      </c>
      <c r="D226">
        <f>INDEX(max_demand!$A:$G,MATCH(data!$A226,max_demand!$B:$B,0),MATCH(data!D$1,max_demand!$1:$1,0))</f>
        <v>2.6958170687315007E-2</v>
      </c>
      <c r="E226">
        <f>INDEX(demand!$A:$G,MATCH(data!$A226,demand!$B:$B,0),MATCH(data!E$1,demand!$1:$1,0))</f>
        <v>2.4335767186854287E-2</v>
      </c>
      <c r="F226">
        <f>INDEX(demand!$A:$G,MATCH(data!$A226,demand!$B:$B,0),MATCH(data!F$1,demand!$1:$1,0))</f>
        <v>9.3667361918661943E-2</v>
      </c>
      <c r="G226">
        <f>INDEX(demand!$A:$G,MATCH(data!$A226,demand!$B:$B,0),MATCH(data!G$1,demand!$1:$1,0))</f>
        <v>2.6958170687315007E-2</v>
      </c>
      <c r="H226">
        <v>0</v>
      </c>
      <c r="I226">
        <v>0</v>
      </c>
      <c r="J226">
        <v>1</v>
      </c>
    </row>
    <row r="227" spans="1:10">
      <c r="A227" t="str">
        <f>max_demand!B232</f>
        <v>GM0736</v>
      </c>
      <c r="B227">
        <f>INDEX(max_demand!$A:$G,MATCH(data!$A227,max_demand!$B:$B,0),MATCH(data!B$1,max_demand!$1:$1,0))</f>
        <v>0.39728239235216889</v>
      </c>
      <c r="C227">
        <f>INDEX(max_demand!$A:$G,MATCH(data!$A227,max_demand!$B:$B,0),MATCH(data!C$1,max_demand!$1:$1,0))</f>
        <v>0.13731830591111316</v>
      </c>
      <c r="D227">
        <f>INDEX(max_demand!$A:$G,MATCH(data!$A227,max_demand!$B:$B,0),MATCH(data!D$1,max_demand!$1:$1,0))</f>
        <v>2.676861108184201E-2</v>
      </c>
      <c r="E227">
        <f>INDEX(demand!$A:$G,MATCH(data!$A227,demand!$B:$B,0),MATCH(data!E$1,demand!$1:$1,0))</f>
        <v>3.3346435688302041E-2</v>
      </c>
      <c r="F227">
        <f>INDEX(demand!$A:$G,MATCH(data!$A227,demand!$B:$B,0),MATCH(data!F$1,demand!$1:$1,0))</f>
        <v>0.10694069200303961</v>
      </c>
      <c r="G227">
        <f>INDEX(demand!$A:$G,MATCH(data!$A227,demand!$B:$B,0),MATCH(data!G$1,demand!$1:$1,0))</f>
        <v>2.676861108184201E-2</v>
      </c>
      <c r="H227">
        <v>0</v>
      </c>
      <c r="I227">
        <v>0</v>
      </c>
      <c r="J227">
        <v>1</v>
      </c>
    </row>
    <row r="228" spans="1:10">
      <c r="A228" t="str">
        <f>max_demand!B233</f>
        <v>GM0737</v>
      </c>
      <c r="B228">
        <f>INDEX(max_demand!$A:$G,MATCH(data!$A228,max_demand!$B:$B,0),MATCH(data!B$1,max_demand!$1:$1,0))</f>
        <v>0.46183971515481059</v>
      </c>
      <c r="C228">
        <f>INDEX(max_demand!$A:$G,MATCH(data!$A228,max_demand!$B:$B,0),MATCH(data!C$1,max_demand!$1:$1,0))</f>
        <v>0.1463398346633665</v>
      </c>
      <c r="D228">
        <f>INDEX(max_demand!$A:$G,MATCH(data!$A228,max_demand!$B:$B,0),MATCH(data!D$1,max_demand!$1:$1,0))</f>
        <v>1.9308346993371143E-2</v>
      </c>
      <c r="E228">
        <f>INDEX(demand!$A:$G,MATCH(data!$A228,demand!$B:$B,0),MATCH(data!E$1,demand!$1:$1,0))</f>
        <v>3.7829416998206404E-2</v>
      </c>
      <c r="F228">
        <f>INDEX(demand!$A:$G,MATCH(data!$A228,demand!$B:$B,0),MATCH(data!F$1,demand!$1:$1,0))</f>
        <v>0.11892727942186695</v>
      </c>
      <c r="G228">
        <f>INDEX(demand!$A:$G,MATCH(data!$A228,demand!$B:$B,0),MATCH(data!G$1,demand!$1:$1,0))</f>
        <v>1.9308346993371143E-2</v>
      </c>
      <c r="H228">
        <v>0</v>
      </c>
      <c r="I228">
        <v>0</v>
      </c>
      <c r="J228">
        <v>1</v>
      </c>
    </row>
    <row r="229" spans="1:10">
      <c r="A229" t="str">
        <f>max_demand!B234</f>
        <v>GM0738</v>
      </c>
      <c r="B229">
        <f>INDEX(max_demand!$A:$G,MATCH(data!$A229,max_demand!$B:$B,0),MATCH(data!B$1,max_demand!$1:$1,0))</f>
        <v>0.13541299880387117</v>
      </c>
      <c r="C229">
        <f>INDEX(max_demand!$A:$G,MATCH(data!$A229,max_demand!$B:$B,0),MATCH(data!C$1,max_demand!$1:$1,0))</f>
        <v>5.0706043007692055E-2</v>
      </c>
      <c r="D229">
        <f>INDEX(max_demand!$A:$G,MATCH(data!$A229,max_demand!$B:$B,0),MATCH(data!D$1,max_demand!$1:$1,0))</f>
        <v>8.0933445657236317E-3</v>
      </c>
      <c r="E229">
        <f>INDEX(demand!$A:$G,MATCH(data!$A229,demand!$B:$B,0),MATCH(data!E$1,demand!$1:$1,0))</f>
        <v>2.3778688613035309E-2</v>
      </c>
      <c r="F229">
        <f>INDEX(demand!$A:$G,MATCH(data!$A229,demand!$B:$B,0),MATCH(data!F$1,demand!$1:$1,0))</f>
        <v>3.5302365344666957E-2</v>
      </c>
      <c r="G229">
        <f>INDEX(demand!$A:$G,MATCH(data!$A229,demand!$B:$B,0),MATCH(data!G$1,demand!$1:$1,0))</f>
        <v>8.0933445657236317E-3</v>
      </c>
      <c r="H229">
        <v>0</v>
      </c>
      <c r="I229">
        <v>0</v>
      </c>
      <c r="J229">
        <v>1</v>
      </c>
    </row>
    <row r="230" spans="1:10">
      <c r="A230" t="str">
        <f>max_demand!B235</f>
        <v>GM0743</v>
      </c>
      <c r="B230">
        <f>INDEX(max_demand!$A:$G,MATCH(data!$A230,max_demand!$B:$B,0),MATCH(data!B$1,max_demand!$1:$1,0))</f>
        <v>0.24176476529686255</v>
      </c>
      <c r="C230">
        <f>INDEX(max_demand!$A:$G,MATCH(data!$A230,max_demand!$B:$B,0),MATCH(data!C$1,max_demand!$1:$1,0))</f>
        <v>0.15238122903576123</v>
      </c>
      <c r="D230">
        <f>INDEX(max_demand!$A:$G,MATCH(data!$A230,max_demand!$B:$B,0),MATCH(data!D$1,max_demand!$1:$1,0))</f>
        <v>1.0152375023890239E-2</v>
      </c>
      <c r="E230">
        <f>INDEX(demand!$A:$G,MATCH(data!$A230,demand!$B:$B,0),MATCH(data!E$1,demand!$1:$1,0))</f>
        <v>3.2842717475490037E-2</v>
      </c>
      <c r="F230">
        <f>INDEX(demand!$A:$G,MATCH(data!$A230,demand!$B:$B,0),MATCH(data!F$1,demand!$1:$1,0))</f>
        <v>0.1326786003839642</v>
      </c>
      <c r="G230">
        <f>INDEX(demand!$A:$G,MATCH(data!$A230,demand!$B:$B,0),MATCH(data!G$1,demand!$1:$1,0))</f>
        <v>1.0152375023890239E-2</v>
      </c>
      <c r="H230">
        <v>0</v>
      </c>
      <c r="I230">
        <v>0</v>
      </c>
      <c r="J230">
        <v>1</v>
      </c>
    </row>
    <row r="231" spans="1:10">
      <c r="A231" t="str">
        <f>max_demand!B236</f>
        <v>GM0744</v>
      </c>
      <c r="B231">
        <f>INDEX(max_demand!$A:$G,MATCH(data!$A231,max_demand!$B:$B,0),MATCH(data!B$1,max_demand!$1:$1,0))</f>
        <v>0.20956700429281172</v>
      </c>
      <c r="C231">
        <f>INDEX(max_demand!$A:$G,MATCH(data!$A231,max_demand!$B:$B,0),MATCH(data!C$1,max_demand!$1:$1,0))</f>
        <v>6.7345904311133312E-2</v>
      </c>
      <c r="D231">
        <f>INDEX(max_demand!$A:$G,MATCH(data!$A231,max_demand!$B:$B,0),MATCH(data!D$1,max_demand!$1:$1,0))</f>
        <v>4.1599827521589744E-3</v>
      </c>
      <c r="E231">
        <f>INDEX(demand!$A:$G,MATCH(data!$A231,demand!$B:$B,0),MATCH(data!E$1,demand!$1:$1,0))</f>
        <v>3.8248684143926952E-2</v>
      </c>
      <c r="F231">
        <f>INDEX(demand!$A:$G,MATCH(data!$A231,demand!$B:$B,0),MATCH(data!F$1,demand!$1:$1,0))</f>
        <v>4.9000961586346134E-2</v>
      </c>
      <c r="G231">
        <f>INDEX(demand!$A:$G,MATCH(data!$A231,demand!$B:$B,0),MATCH(data!G$1,demand!$1:$1,0))</f>
        <v>4.1599827521589744E-3</v>
      </c>
      <c r="H231">
        <v>0</v>
      </c>
      <c r="I231">
        <v>0</v>
      </c>
      <c r="J231">
        <v>1</v>
      </c>
    </row>
    <row r="232" spans="1:10">
      <c r="A232" t="str">
        <f>max_demand!B237</f>
        <v>GM0748</v>
      </c>
      <c r="B232">
        <f>INDEX(max_demand!$A:$G,MATCH(data!$A232,max_demand!$B:$B,0),MATCH(data!B$1,max_demand!$1:$1,0))</f>
        <v>0.39353223463380671</v>
      </c>
      <c r="C232">
        <f>INDEX(max_demand!$A:$G,MATCH(data!$A232,max_demand!$B:$B,0),MATCH(data!C$1,max_demand!$1:$1,0))</f>
        <v>0.19732357553575938</v>
      </c>
      <c r="D232">
        <f>INDEX(max_demand!$A:$G,MATCH(data!$A232,max_demand!$B:$B,0),MATCH(data!D$1,max_demand!$1:$1,0))</f>
        <v>4.0591880773257372E-2</v>
      </c>
      <c r="E232">
        <f>INDEX(demand!$A:$G,MATCH(data!$A232,demand!$B:$B,0),MATCH(data!E$1,demand!$1:$1,0))</f>
        <v>4.3249062333416723E-2</v>
      </c>
      <c r="F232">
        <f>INDEX(demand!$A:$G,MATCH(data!$A232,demand!$B:$B,0),MATCH(data!F$1,demand!$1:$1,0))</f>
        <v>0.1512025976571342</v>
      </c>
      <c r="G232">
        <f>INDEX(demand!$A:$G,MATCH(data!$A232,demand!$B:$B,0),MATCH(data!G$1,demand!$1:$1,0))</f>
        <v>4.0591880773257372E-2</v>
      </c>
      <c r="H232">
        <v>0</v>
      </c>
      <c r="I232">
        <v>0</v>
      </c>
      <c r="J232">
        <v>1</v>
      </c>
    </row>
    <row r="233" spans="1:10">
      <c r="A233" t="str">
        <f>max_demand!B238</f>
        <v>GM0753</v>
      </c>
      <c r="B233">
        <f>INDEX(max_demand!$A:$G,MATCH(data!$A233,max_demand!$B:$B,0),MATCH(data!B$1,max_demand!$1:$1,0))</f>
        <v>0.10965476886972883</v>
      </c>
      <c r="C233">
        <f>INDEX(max_demand!$A:$G,MATCH(data!$A233,max_demand!$B:$B,0),MATCH(data!C$1,max_demand!$1:$1,0))</f>
        <v>0.12649778103122256</v>
      </c>
      <c r="D233">
        <f>INDEX(max_demand!$A:$G,MATCH(data!$A233,max_demand!$B:$B,0),MATCH(data!D$1,max_demand!$1:$1,0))</f>
        <v>1.8118131393622429E-2</v>
      </c>
      <c r="E233">
        <f>INDEX(demand!$A:$G,MATCH(data!$A233,demand!$B:$B,0),MATCH(data!E$1,demand!$1:$1,0))</f>
        <v>2.0255541413782267E-2</v>
      </c>
      <c r="F233">
        <f>INDEX(demand!$A:$G,MATCH(data!$A233,demand!$B:$B,0),MATCH(data!F$1,demand!$1:$1,0))</f>
        <v>0.10652054791953355</v>
      </c>
      <c r="G233">
        <f>INDEX(demand!$A:$G,MATCH(data!$A233,demand!$B:$B,0),MATCH(data!G$1,demand!$1:$1,0))</f>
        <v>1.8118131393622429E-2</v>
      </c>
      <c r="H233">
        <v>0</v>
      </c>
      <c r="I233">
        <v>0</v>
      </c>
      <c r="J233">
        <v>1</v>
      </c>
    </row>
    <row r="234" spans="1:10">
      <c r="A234" t="str">
        <f>max_demand!B239</f>
        <v>GM0755</v>
      </c>
      <c r="B234">
        <f>INDEX(max_demand!$A:$G,MATCH(data!$A234,max_demand!$B:$B,0),MATCH(data!B$1,max_demand!$1:$1,0))</f>
        <v>0.1451644994888012</v>
      </c>
      <c r="C234">
        <f>INDEX(max_demand!$A:$G,MATCH(data!$A234,max_demand!$B:$B,0),MATCH(data!C$1,max_demand!$1:$1,0))</f>
        <v>6.3332834862508916E-2</v>
      </c>
      <c r="D234">
        <f>INDEX(max_demand!$A:$G,MATCH(data!$A234,max_demand!$B:$B,0),MATCH(data!D$1,max_demand!$1:$1,0))</f>
        <v>6.4328753293207567E-3</v>
      </c>
      <c r="E234">
        <f>INDEX(demand!$A:$G,MATCH(data!$A234,demand!$B:$B,0),MATCH(data!E$1,demand!$1:$1,0))</f>
        <v>2.5673826193713726E-2</v>
      </c>
      <c r="F234">
        <f>INDEX(demand!$A:$G,MATCH(data!$A234,demand!$B:$B,0),MATCH(data!F$1,demand!$1:$1,0))</f>
        <v>5.3836992762039376E-2</v>
      </c>
      <c r="G234">
        <f>INDEX(demand!$A:$G,MATCH(data!$A234,demand!$B:$B,0),MATCH(data!G$1,demand!$1:$1,0))</f>
        <v>6.4328753293207567E-3</v>
      </c>
      <c r="H234">
        <v>0</v>
      </c>
      <c r="I234">
        <v>0</v>
      </c>
      <c r="J234">
        <v>1</v>
      </c>
    </row>
    <row r="235" spans="1:10">
      <c r="A235" t="str">
        <f>max_demand!B240</f>
        <v>GM0756</v>
      </c>
      <c r="B235">
        <f>INDEX(max_demand!$A:$G,MATCH(data!$A235,max_demand!$B:$B,0),MATCH(data!B$1,max_demand!$1:$1,0))</f>
        <v>0.2418563277132085</v>
      </c>
      <c r="C235">
        <f>INDEX(max_demand!$A:$G,MATCH(data!$A235,max_demand!$B:$B,0),MATCH(data!C$1,max_demand!$1:$1,0))</f>
        <v>0.20156256723795901</v>
      </c>
      <c r="D235">
        <f>INDEX(max_demand!$A:$G,MATCH(data!$A235,max_demand!$B:$B,0),MATCH(data!D$1,max_demand!$1:$1,0))</f>
        <v>1.7658813888053248E-2</v>
      </c>
      <c r="E235">
        <f>INDEX(demand!$A:$G,MATCH(data!$A235,demand!$B:$B,0),MATCH(data!E$1,demand!$1:$1,0))</f>
        <v>4.637345662865329E-2</v>
      </c>
      <c r="F235">
        <f>INDEX(demand!$A:$G,MATCH(data!$A235,demand!$B:$B,0),MATCH(data!F$1,demand!$1:$1,0))</f>
        <v>0.16682316192862867</v>
      </c>
      <c r="G235">
        <f>INDEX(demand!$A:$G,MATCH(data!$A235,demand!$B:$B,0),MATCH(data!G$1,demand!$1:$1,0))</f>
        <v>1.7658813888053248E-2</v>
      </c>
      <c r="H235">
        <v>0</v>
      </c>
      <c r="I235">
        <v>0</v>
      </c>
      <c r="J235">
        <v>1</v>
      </c>
    </row>
    <row r="236" spans="1:10">
      <c r="A236" t="str">
        <f>max_demand!B241</f>
        <v>GM0757</v>
      </c>
      <c r="B236">
        <f>INDEX(max_demand!$A:$G,MATCH(data!$A236,max_demand!$B:$B,0),MATCH(data!B$1,max_demand!$1:$1,0))</f>
        <v>0.17556673529587688</v>
      </c>
      <c r="C236">
        <f>INDEX(max_demand!$A:$G,MATCH(data!$A236,max_demand!$B:$B,0),MATCH(data!C$1,max_demand!$1:$1,0))</f>
        <v>0.10361126798644775</v>
      </c>
      <c r="D236">
        <f>INDEX(max_demand!$A:$G,MATCH(data!$A236,max_demand!$B:$B,0),MATCH(data!D$1,max_demand!$1:$1,0))</f>
        <v>1.868073458166087E-2</v>
      </c>
      <c r="E236">
        <f>INDEX(demand!$A:$G,MATCH(data!$A236,demand!$B:$B,0),MATCH(data!E$1,demand!$1:$1,0))</f>
        <v>2.6690772398209522E-2</v>
      </c>
      <c r="F236">
        <f>INDEX(demand!$A:$G,MATCH(data!$A236,demand!$B:$B,0),MATCH(data!F$1,demand!$1:$1,0))</f>
        <v>7.9522299880645769E-2</v>
      </c>
      <c r="G236">
        <f>INDEX(demand!$A:$G,MATCH(data!$A236,demand!$B:$B,0),MATCH(data!G$1,demand!$1:$1,0))</f>
        <v>1.868073458166087E-2</v>
      </c>
      <c r="H236">
        <v>0</v>
      </c>
      <c r="I236">
        <v>0</v>
      </c>
      <c r="J236">
        <v>1</v>
      </c>
    </row>
    <row r="237" spans="1:10">
      <c r="A237" t="str">
        <f>max_demand!B242</f>
        <v>GM0758</v>
      </c>
      <c r="B237">
        <f>INDEX(max_demand!$A:$G,MATCH(data!$A237,max_demand!$B:$B,0),MATCH(data!B$1,max_demand!$1:$1,0))</f>
        <v>0.4421368144636178</v>
      </c>
      <c r="C237">
        <f>INDEX(max_demand!$A:$G,MATCH(data!$A237,max_demand!$B:$B,0),MATCH(data!C$1,max_demand!$1:$1,0))</f>
        <v>0.49464419763566519</v>
      </c>
      <c r="D237">
        <f>INDEX(max_demand!$A:$G,MATCH(data!$A237,max_demand!$B:$B,0),MATCH(data!D$1,max_demand!$1:$1,0))</f>
        <v>0.11171440172159006</v>
      </c>
      <c r="E237">
        <f>INDEX(demand!$A:$G,MATCH(data!$A237,demand!$B:$B,0),MATCH(data!E$1,demand!$1:$1,0))</f>
        <v>9.3262058257583505E-2</v>
      </c>
      <c r="F237">
        <f>INDEX(demand!$A:$G,MATCH(data!$A237,demand!$B:$B,0),MATCH(data!F$1,demand!$1:$1,0))</f>
        <v>0.38635363421968416</v>
      </c>
      <c r="G237">
        <f>INDEX(demand!$A:$G,MATCH(data!$A237,demand!$B:$B,0),MATCH(data!G$1,demand!$1:$1,0))</f>
        <v>0.11171440172159006</v>
      </c>
      <c r="H237">
        <v>0</v>
      </c>
      <c r="I237">
        <v>0</v>
      </c>
      <c r="J237">
        <v>1</v>
      </c>
    </row>
    <row r="238" spans="1:10">
      <c r="A238" t="str">
        <f>max_demand!B243</f>
        <v>GM0762</v>
      </c>
      <c r="B238">
        <f>INDEX(max_demand!$A:$G,MATCH(data!$A238,max_demand!$B:$B,0),MATCH(data!B$1,max_demand!$1:$1,0))</f>
        <v>0.42956409205172541</v>
      </c>
      <c r="C238">
        <f>INDEX(max_demand!$A:$G,MATCH(data!$A238,max_demand!$B:$B,0),MATCH(data!C$1,max_demand!$1:$1,0))</f>
        <v>0.18348218456380405</v>
      </c>
      <c r="D238">
        <f>INDEX(max_demand!$A:$G,MATCH(data!$A238,max_demand!$B:$B,0),MATCH(data!D$1,max_demand!$1:$1,0))</f>
        <v>1.9661948565118846E-2</v>
      </c>
      <c r="E238">
        <f>INDEX(demand!$A:$G,MATCH(data!$A238,demand!$B:$B,0),MATCH(data!E$1,demand!$1:$1,0))</f>
        <v>6.3670562692030933E-2</v>
      </c>
      <c r="F238">
        <f>INDEX(demand!$A:$G,MATCH(data!$A238,demand!$B:$B,0),MATCH(data!F$1,demand!$1:$1,0))</f>
        <v>0.14456636286794594</v>
      </c>
      <c r="G238">
        <f>INDEX(demand!$A:$G,MATCH(data!$A238,demand!$B:$B,0),MATCH(data!G$1,demand!$1:$1,0))</f>
        <v>1.9661948565118846E-2</v>
      </c>
      <c r="H238">
        <v>0</v>
      </c>
      <c r="I238">
        <v>0</v>
      </c>
      <c r="J238">
        <v>1</v>
      </c>
    </row>
    <row r="239" spans="1:10">
      <c r="A239" t="str">
        <f>max_demand!B244</f>
        <v>GM0765</v>
      </c>
      <c r="B239">
        <f>INDEX(max_demand!$A:$G,MATCH(data!$A239,max_demand!$B:$B,0),MATCH(data!B$1,max_demand!$1:$1,0))</f>
        <v>9.4469572641168759E-2</v>
      </c>
      <c r="C239">
        <f>INDEX(max_demand!$A:$G,MATCH(data!$A239,max_demand!$B:$B,0),MATCH(data!C$1,max_demand!$1:$1,0))</f>
        <v>5.0247919783280352E-2</v>
      </c>
      <c r="D239">
        <f>INDEX(max_demand!$A:$G,MATCH(data!$A239,max_demand!$B:$B,0),MATCH(data!D$1,max_demand!$1:$1,0))</f>
        <v>7.4207725039973291E-3</v>
      </c>
      <c r="E239">
        <f>INDEX(demand!$A:$G,MATCH(data!$A239,demand!$B:$B,0),MATCH(data!E$1,demand!$1:$1,0))</f>
        <v>2.4932667699530345E-2</v>
      </c>
      <c r="F239">
        <f>INDEX(demand!$A:$G,MATCH(data!$A239,demand!$B:$B,0),MATCH(data!F$1,demand!$1:$1,0))</f>
        <v>3.1024173677818446E-2</v>
      </c>
      <c r="G239">
        <f>INDEX(demand!$A:$G,MATCH(data!$A239,demand!$B:$B,0),MATCH(data!G$1,demand!$1:$1,0))</f>
        <v>7.4207725039973291E-3</v>
      </c>
      <c r="H239">
        <v>0</v>
      </c>
      <c r="I239">
        <v>0</v>
      </c>
      <c r="J239">
        <v>1</v>
      </c>
    </row>
    <row r="240" spans="1:10">
      <c r="A240" t="str">
        <f>max_demand!B245</f>
        <v>GM0766</v>
      </c>
      <c r="B240">
        <f>INDEX(max_demand!$A:$G,MATCH(data!$A240,max_demand!$B:$B,0),MATCH(data!B$1,max_demand!$1:$1,0))</f>
        <v>0.12090088237684292</v>
      </c>
      <c r="C240">
        <f>INDEX(max_demand!$A:$G,MATCH(data!$A240,max_demand!$B:$B,0),MATCH(data!C$1,max_demand!$1:$1,0))</f>
        <v>7.3511210049702597E-2</v>
      </c>
      <c r="D240">
        <f>INDEX(max_demand!$A:$G,MATCH(data!$A240,max_demand!$B:$B,0),MATCH(data!D$1,max_demand!$1:$1,0))</f>
        <v>1.5827619494157067E-2</v>
      </c>
      <c r="E240">
        <f>INDEX(demand!$A:$G,MATCH(data!$A240,demand!$B:$B,0),MATCH(data!E$1,demand!$1:$1,0))</f>
        <v>2.6678282678768515E-2</v>
      </c>
      <c r="F240">
        <f>INDEX(demand!$A:$G,MATCH(data!$A240,demand!$B:$B,0),MATCH(data!F$1,demand!$1:$1,0))</f>
        <v>5.6133438683601204E-2</v>
      </c>
      <c r="G240">
        <f>INDEX(demand!$A:$G,MATCH(data!$A240,demand!$B:$B,0),MATCH(data!G$1,demand!$1:$1,0))</f>
        <v>1.5827619494157067E-2</v>
      </c>
      <c r="H240">
        <v>0</v>
      </c>
      <c r="I240">
        <v>0</v>
      </c>
      <c r="J240">
        <v>1</v>
      </c>
    </row>
    <row r="241" spans="1:10">
      <c r="A241" t="str">
        <f>max_demand!B246</f>
        <v>GM0770</v>
      </c>
      <c r="B241">
        <f>INDEX(max_demand!$A:$G,MATCH(data!$A241,max_demand!$B:$B,0),MATCH(data!B$1,max_demand!$1:$1,0))</f>
        <v>0.24405061058582031</v>
      </c>
      <c r="C241">
        <f>INDEX(max_demand!$A:$G,MATCH(data!$A241,max_demand!$B:$B,0),MATCH(data!C$1,max_demand!$1:$1,0))</f>
        <v>0.14880486255960373</v>
      </c>
      <c r="D241">
        <f>INDEX(max_demand!$A:$G,MATCH(data!$A241,max_demand!$B:$B,0),MATCH(data!D$1,max_demand!$1:$1,0))</f>
        <v>1.1610525835220974E-2</v>
      </c>
      <c r="E241">
        <f>INDEX(demand!$A:$G,MATCH(data!$A241,demand!$B:$B,0),MATCH(data!E$1,demand!$1:$1,0))</f>
        <v>4.4451379009019527E-2</v>
      </c>
      <c r="F241">
        <f>INDEX(demand!$A:$G,MATCH(data!$A241,demand!$B:$B,0),MATCH(data!F$1,demand!$1:$1,0))</f>
        <v>0.12453673743328879</v>
      </c>
      <c r="G241">
        <f>INDEX(demand!$A:$G,MATCH(data!$A241,demand!$B:$B,0),MATCH(data!G$1,demand!$1:$1,0))</f>
        <v>1.1610525835220974E-2</v>
      </c>
      <c r="H241">
        <v>0</v>
      </c>
      <c r="I241">
        <v>0</v>
      </c>
      <c r="J241">
        <v>1</v>
      </c>
    </row>
    <row r="242" spans="1:10">
      <c r="A242" t="str">
        <f>max_demand!B247</f>
        <v>GM0772</v>
      </c>
      <c r="B242">
        <f>INDEX(max_demand!$A:$G,MATCH(data!$A242,max_demand!$B:$B,0),MATCH(data!B$1,max_demand!$1:$1,0))</f>
        <v>0.40268014055363427</v>
      </c>
      <c r="C242">
        <f>INDEX(max_demand!$A:$G,MATCH(data!$A242,max_demand!$B:$B,0),MATCH(data!C$1,max_demand!$1:$1,0))</f>
        <v>0.61495074351740897</v>
      </c>
      <c r="D242">
        <f>INDEX(max_demand!$A:$G,MATCH(data!$A242,max_demand!$B:$B,0),MATCH(data!D$1,max_demand!$1:$1,0))</f>
        <v>0.14073707093261417</v>
      </c>
      <c r="E242">
        <f>INDEX(demand!$A:$G,MATCH(data!$A242,demand!$B:$B,0),MATCH(data!E$1,demand!$1:$1,0))</f>
        <v>9.189196432759425E-2</v>
      </c>
      <c r="F242">
        <f>INDEX(demand!$A:$G,MATCH(data!$A242,demand!$B:$B,0),MATCH(data!F$1,demand!$1:$1,0))</f>
        <v>0.49054577176171293</v>
      </c>
      <c r="G242">
        <f>INDEX(demand!$A:$G,MATCH(data!$A242,demand!$B:$B,0),MATCH(data!G$1,demand!$1:$1,0))</f>
        <v>0.14073707093261417</v>
      </c>
      <c r="H242">
        <v>0</v>
      </c>
      <c r="I242">
        <v>0</v>
      </c>
      <c r="J242">
        <v>1</v>
      </c>
    </row>
    <row r="243" spans="1:10">
      <c r="A243" t="str">
        <f>max_demand!B248</f>
        <v>GM0777</v>
      </c>
      <c r="B243">
        <f>INDEX(max_demand!$A:$G,MATCH(data!$A243,max_demand!$B:$B,0),MATCH(data!B$1,max_demand!$1:$1,0))</f>
        <v>0.16981043944662633</v>
      </c>
      <c r="C243">
        <f>INDEX(max_demand!$A:$G,MATCH(data!$A243,max_demand!$B:$B,0),MATCH(data!C$1,max_demand!$1:$1,0))</f>
        <v>0.12662267878286787</v>
      </c>
      <c r="D243">
        <f>INDEX(max_demand!$A:$G,MATCH(data!$A243,max_demand!$B:$B,0),MATCH(data!D$1,max_demand!$1:$1,0))</f>
        <v>2.6595455672996485E-2</v>
      </c>
      <c r="E243">
        <f>INDEX(demand!$A:$G,MATCH(data!$A243,demand!$B:$B,0),MATCH(data!E$1,demand!$1:$1,0))</f>
        <v>3.6499332759371839E-2</v>
      </c>
      <c r="F243">
        <f>INDEX(demand!$A:$G,MATCH(data!$A243,demand!$B:$B,0),MATCH(data!F$1,demand!$1:$1,0))</f>
        <v>9.8770693079334032E-2</v>
      </c>
      <c r="G243">
        <f>INDEX(demand!$A:$G,MATCH(data!$A243,demand!$B:$B,0),MATCH(data!G$1,demand!$1:$1,0))</f>
        <v>2.6595455672996485E-2</v>
      </c>
      <c r="H243">
        <v>0</v>
      </c>
      <c r="I243">
        <v>0</v>
      </c>
      <c r="J243">
        <v>1</v>
      </c>
    </row>
    <row r="244" spans="1:10">
      <c r="A244" t="str">
        <f>max_demand!B249</f>
        <v>GM0779</v>
      </c>
      <c r="B244">
        <f>INDEX(max_demand!$A:$G,MATCH(data!$A244,max_demand!$B:$B,0),MATCH(data!B$1,max_demand!$1:$1,0))</f>
        <v>0.11646328168489696</v>
      </c>
      <c r="C244">
        <f>INDEX(max_demand!$A:$G,MATCH(data!$A244,max_demand!$B:$B,0),MATCH(data!C$1,max_demand!$1:$1,0))</f>
        <v>8.6890725938067792E-2</v>
      </c>
      <c r="D244">
        <f>INDEX(max_demand!$A:$G,MATCH(data!$A244,max_demand!$B:$B,0),MATCH(data!D$1,max_demand!$1:$1,0))</f>
        <v>1.3071714460741979E-2</v>
      </c>
      <c r="E244">
        <f>INDEX(demand!$A:$G,MATCH(data!$A244,demand!$B:$B,0),MATCH(data!E$1,demand!$1:$1,0))</f>
        <v>2.0559496853873149E-2</v>
      </c>
      <c r="F244">
        <f>INDEX(demand!$A:$G,MATCH(data!$A244,demand!$B:$B,0),MATCH(data!F$1,demand!$1:$1,0))</f>
        <v>7.2472219196269047E-2</v>
      </c>
      <c r="G244">
        <f>INDEX(demand!$A:$G,MATCH(data!$A244,demand!$B:$B,0),MATCH(data!G$1,demand!$1:$1,0))</f>
        <v>1.3071714460741979E-2</v>
      </c>
      <c r="H244">
        <v>0</v>
      </c>
      <c r="I244">
        <v>0</v>
      </c>
      <c r="J244">
        <v>1</v>
      </c>
    </row>
    <row r="245" spans="1:10">
      <c r="A245" t="str">
        <f>max_demand!B250</f>
        <v>GM0784</v>
      </c>
      <c r="B245">
        <f>INDEX(max_demand!$A:$G,MATCH(data!$A245,max_demand!$B:$B,0),MATCH(data!B$1,max_demand!$1:$1,0))</f>
        <v>0.163312124778136</v>
      </c>
      <c r="C245">
        <f>INDEX(max_demand!$A:$G,MATCH(data!$A245,max_demand!$B:$B,0),MATCH(data!C$1,max_demand!$1:$1,0))</f>
        <v>0.11989636465592671</v>
      </c>
      <c r="D245">
        <f>INDEX(max_demand!$A:$G,MATCH(data!$A245,max_demand!$B:$B,0),MATCH(data!D$1,max_demand!$1:$1,0))</f>
        <v>1.6058493372617767E-2</v>
      </c>
      <c r="E245">
        <f>INDEX(demand!$A:$G,MATCH(data!$A245,demand!$B:$B,0),MATCH(data!E$1,demand!$1:$1,0))</f>
        <v>3.1035760079753106E-2</v>
      </c>
      <c r="F245">
        <f>INDEX(demand!$A:$G,MATCH(data!$A245,demand!$B:$B,0),MATCH(data!F$1,demand!$1:$1,0))</f>
        <v>9.5897812082031991E-2</v>
      </c>
      <c r="G245">
        <f>INDEX(demand!$A:$G,MATCH(data!$A245,demand!$B:$B,0),MATCH(data!G$1,demand!$1:$1,0))</f>
        <v>1.6058493372617767E-2</v>
      </c>
      <c r="H245">
        <v>0</v>
      </c>
      <c r="I245">
        <v>0</v>
      </c>
      <c r="J245">
        <v>1</v>
      </c>
    </row>
    <row r="246" spans="1:10">
      <c r="A246" t="str">
        <f>max_demand!B251</f>
        <v>GM0785</v>
      </c>
      <c r="B246">
        <f>INDEX(max_demand!$A:$G,MATCH(data!$A246,max_demand!$B:$B,0),MATCH(data!B$1,max_demand!$1:$1,0))</f>
        <v>0.11269965182309268</v>
      </c>
      <c r="C246">
        <f>INDEX(max_demand!$A:$G,MATCH(data!$A246,max_demand!$B:$B,0),MATCH(data!C$1,max_demand!$1:$1,0))</f>
        <v>9.0162338544412454E-2</v>
      </c>
      <c r="D246">
        <f>INDEX(max_demand!$A:$G,MATCH(data!$A246,max_demand!$B:$B,0),MATCH(data!D$1,max_demand!$1:$1,0))</f>
        <v>1.4455742605830069E-2</v>
      </c>
      <c r="E246">
        <f>INDEX(demand!$A:$G,MATCH(data!$A246,demand!$B:$B,0),MATCH(data!E$1,demand!$1:$1,0))</f>
        <v>2.0212953008664859E-2</v>
      </c>
      <c r="F246">
        <f>INDEX(demand!$A:$G,MATCH(data!$A246,demand!$B:$B,0),MATCH(data!F$1,demand!$1:$1,0))</f>
        <v>7.1926325114299389E-2</v>
      </c>
      <c r="G246">
        <f>INDEX(demand!$A:$G,MATCH(data!$A246,demand!$B:$B,0),MATCH(data!G$1,demand!$1:$1,0))</f>
        <v>1.4455742605830069E-2</v>
      </c>
      <c r="H246">
        <v>0</v>
      </c>
      <c r="I246">
        <v>0</v>
      </c>
      <c r="J246">
        <v>1</v>
      </c>
    </row>
    <row r="247" spans="1:10">
      <c r="A247" t="str">
        <f>max_demand!B252</f>
        <v>GM0786</v>
      </c>
      <c r="B247">
        <f>INDEX(max_demand!$A:$G,MATCH(data!$A247,max_demand!$B:$B,0),MATCH(data!B$1,max_demand!$1:$1,0))</f>
        <v>7.8530319051957106E-2</v>
      </c>
      <c r="C247">
        <f>INDEX(max_demand!$A:$G,MATCH(data!$A247,max_demand!$B:$B,0),MATCH(data!C$1,max_demand!$1:$1,0))</f>
        <v>4.8986009886408936E-2</v>
      </c>
      <c r="D247">
        <f>INDEX(max_demand!$A:$G,MATCH(data!$A247,max_demand!$B:$B,0),MATCH(data!D$1,max_demand!$1:$1,0))</f>
        <v>7.5842069074339834E-3</v>
      </c>
      <c r="E247">
        <f>INDEX(demand!$A:$G,MATCH(data!$A247,demand!$B:$B,0),MATCH(data!E$1,demand!$1:$1,0))</f>
        <v>1.4720796600580765E-2</v>
      </c>
      <c r="F247">
        <f>INDEX(demand!$A:$G,MATCH(data!$A247,demand!$B:$B,0),MATCH(data!F$1,demand!$1:$1,0))</f>
        <v>3.8980552307364691E-2</v>
      </c>
      <c r="G247">
        <f>INDEX(demand!$A:$G,MATCH(data!$A247,demand!$B:$B,0),MATCH(data!G$1,demand!$1:$1,0))</f>
        <v>7.5842069074339834E-3</v>
      </c>
      <c r="H247">
        <v>0</v>
      </c>
      <c r="I247">
        <v>0</v>
      </c>
      <c r="J247">
        <v>1</v>
      </c>
    </row>
    <row r="248" spans="1:10">
      <c r="A248" t="str">
        <f>max_demand!B253</f>
        <v>GM0788</v>
      </c>
      <c r="B248">
        <f>INDEX(max_demand!$A:$G,MATCH(data!$A248,max_demand!$B:$B,0),MATCH(data!B$1,max_demand!$1:$1,0))</f>
        <v>0.12304886241687618</v>
      </c>
      <c r="C248">
        <f>INDEX(max_demand!$A:$G,MATCH(data!$A248,max_demand!$B:$B,0),MATCH(data!C$1,max_demand!$1:$1,0))</f>
        <v>6.5909041073324764E-2</v>
      </c>
      <c r="D248">
        <f>INDEX(max_demand!$A:$G,MATCH(data!$A248,max_demand!$B:$B,0),MATCH(data!D$1,max_demand!$1:$1,0))</f>
        <v>8.6243544861832402E-3</v>
      </c>
      <c r="E248">
        <f>INDEX(demand!$A:$G,MATCH(data!$A248,demand!$B:$B,0),MATCH(data!E$1,demand!$1:$1,0))</f>
        <v>2.1389760529331458E-2</v>
      </c>
      <c r="F248">
        <f>INDEX(demand!$A:$G,MATCH(data!$A248,demand!$B:$B,0),MATCH(data!F$1,demand!$1:$1,0))</f>
        <v>4.9736758470954594E-2</v>
      </c>
      <c r="G248">
        <f>INDEX(demand!$A:$G,MATCH(data!$A248,demand!$B:$B,0),MATCH(data!G$1,demand!$1:$1,0))</f>
        <v>8.6243544861832402E-3</v>
      </c>
      <c r="H248">
        <v>0</v>
      </c>
      <c r="I248">
        <v>0</v>
      </c>
      <c r="J248">
        <v>1</v>
      </c>
    </row>
    <row r="249" spans="1:10">
      <c r="A249" t="str">
        <f>max_demand!B254</f>
        <v>GM0794</v>
      </c>
      <c r="B249">
        <f>INDEX(max_demand!$A:$G,MATCH(data!$A249,max_demand!$B:$B,0),MATCH(data!B$1,max_demand!$1:$1,0))</f>
        <v>0.19809098703168632</v>
      </c>
      <c r="C249">
        <f>INDEX(max_demand!$A:$G,MATCH(data!$A249,max_demand!$B:$B,0),MATCH(data!C$1,max_demand!$1:$1,0))</f>
        <v>0.25259016790557132</v>
      </c>
      <c r="D249">
        <f>INDEX(max_demand!$A:$G,MATCH(data!$A249,max_demand!$B:$B,0),MATCH(data!D$1,max_demand!$1:$1,0))</f>
        <v>5.5606581190097558E-2</v>
      </c>
      <c r="E249">
        <f>INDEX(demand!$A:$G,MATCH(data!$A249,demand!$B:$B,0),MATCH(data!E$1,demand!$1:$1,0))</f>
        <v>4.1257556615472681E-2</v>
      </c>
      <c r="F249">
        <f>INDEX(demand!$A:$G,MATCH(data!$A249,demand!$B:$B,0),MATCH(data!F$1,demand!$1:$1,0))</f>
        <v>0.1999290959560098</v>
      </c>
      <c r="G249">
        <f>INDEX(demand!$A:$G,MATCH(data!$A249,demand!$B:$B,0),MATCH(data!G$1,demand!$1:$1,0))</f>
        <v>5.5606581190097558E-2</v>
      </c>
      <c r="H249">
        <v>0</v>
      </c>
      <c r="I249">
        <v>0</v>
      </c>
      <c r="J249">
        <v>1</v>
      </c>
    </row>
    <row r="250" spans="1:10">
      <c r="A250" t="str">
        <f>max_demand!B255</f>
        <v>GM0796</v>
      </c>
      <c r="B250">
        <f>INDEX(max_demand!$A:$G,MATCH(data!$A250,max_demand!$B:$B,0),MATCH(data!B$1,max_demand!$1:$1,0))</f>
        <v>0.47227760205276254</v>
      </c>
      <c r="C250">
        <f>INDEX(max_demand!$A:$G,MATCH(data!$A250,max_demand!$B:$B,0),MATCH(data!C$1,max_demand!$1:$1,0))</f>
        <v>0.42696321367607964</v>
      </c>
      <c r="D250">
        <f>INDEX(max_demand!$A:$G,MATCH(data!$A250,max_demand!$B:$B,0),MATCH(data!D$1,max_demand!$1:$1,0))</f>
        <v>9.3689227442189965E-2</v>
      </c>
      <c r="E250">
        <f>INDEX(demand!$A:$G,MATCH(data!$A250,demand!$B:$B,0),MATCH(data!E$1,demand!$1:$1,0))</f>
        <v>8.7669112012992392E-2</v>
      </c>
      <c r="F250">
        <f>INDEX(demand!$A:$G,MATCH(data!$A250,demand!$B:$B,0),MATCH(data!F$1,demand!$1:$1,0))</f>
        <v>0.33734360302636557</v>
      </c>
      <c r="G250">
        <f>INDEX(demand!$A:$G,MATCH(data!$A250,demand!$B:$B,0),MATCH(data!G$1,demand!$1:$1,0))</f>
        <v>9.3689227442189965E-2</v>
      </c>
      <c r="H250">
        <v>0</v>
      </c>
      <c r="I250">
        <v>0</v>
      </c>
      <c r="J250">
        <v>1</v>
      </c>
    </row>
    <row r="251" spans="1:10">
      <c r="A251" t="str">
        <f>max_demand!B256</f>
        <v>GM0797</v>
      </c>
      <c r="B251">
        <f>INDEX(max_demand!$A:$G,MATCH(data!$A251,max_demand!$B:$B,0),MATCH(data!B$1,max_demand!$1:$1,0))</f>
        <v>0.18127585469922358</v>
      </c>
      <c r="C251">
        <f>INDEX(max_demand!$A:$G,MATCH(data!$A251,max_demand!$B:$B,0),MATCH(data!C$1,max_demand!$1:$1,0))</f>
        <v>0.14777561515695031</v>
      </c>
      <c r="D251">
        <f>INDEX(max_demand!$A:$G,MATCH(data!$A251,max_demand!$B:$B,0),MATCH(data!D$1,max_demand!$1:$1,0))</f>
        <v>2.6814785857534152E-2</v>
      </c>
      <c r="E251">
        <f>INDEX(demand!$A:$G,MATCH(data!$A251,demand!$B:$B,0),MATCH(data!E$1,demand!$1:$1,0))</f>
        <v>3.3300906119167042E-2</v>
      </c>
      <c r="F251">
        <f>INDEX(demand!$A:$G,MATCH(data!$A251,demand!$B:$B,0),MATCH(data!F$1,demand!$1:$1,0))</f>
        <v>0.11392819040792686</v>
      </c>
      <c r="G251">
        <f>INDEX(demand!$A:$G,MATCH(data!$A251,demand!$B:$B,0),MATCH(data!G$1,demand!$1:$1,0))</f>
        <v>2.6814785857534152E-2</v>
      </c>
      <c r="H251">
        <v>0</v>
      </c>
      <c r="I251">
        <v>0</v>
      </c>
      <c r="J251">
        <v>1</v>
      </c>
    </row>
    <row r="252" spans="1:10">
      <c r="A252" t="str">
        <f>max_demand!B257</f>
        <v>GM0798</v>
      </c>
      <c r="B252">
        <f>INDEX(max_demand!$A:$G,MATCH(data!$A252,max_demand!$B:$B,0),MATCH(data!B$1,max_demand!$1:$1,0))</f>
        <v>0.31838280902085192</v>
      </c>
      <c r="C252">
        <f>INDEX(max_demand!$A:$G,MATCH(data!$A252,max_demand!$B:$B,0),MATCH(data!C$1,max_demand!$1:$1,0))</f>
        <v>0.10362709311222564</v>
      </c>
      <c r="D252">
        <f>INDEX(max_demand!$A:$G,MATCH(data!$A252,max_demand!$B:$B,0),MATCH(data!D$1,max_demand!$1:$1,0))</f>
        <v>9.3163685587272834E-3</v>
      </c>
      <c r="E252">
        <f>INDEX(demand!$A:$G,MATCH(data!$A252,demand!$B:$B,0),MATCH(data!E$1,demand!$1:$1,0))</f>
        <v>5.2629027168149184E-2</v>
      </c>
      <c r="F252">
        <f>INDEX(demand!$A:$G,MATCH(data!$A252,demand!$B:$B,0),MATCH(data!F$1,demand!$1:$1,0))</f>
        <v>7.6886682842193063E-2</v>
      </c>
      <c r="G252">
        <f>INDEX(demand!$A:$G,MATCH(data!$A252,demand!$B:$B,0),MATCH(data!G$1,demand!$1:$1,0))</f>
        <v>9.3163685587272834E-3</v>
      </c>
      <c r="H252">
        <v>0</v>
      </c>
      <c r="I252">
        <v>0</v>
      </c>
      <c r="J252">
        <v>1</v>
      </c>
    </row>
    <row r="253" spans="1:10">
      <c r="A253" t="str">
        <f>max_demand!B258</f>
        <v>GM0809</v>
      </c>
      <c r="B253">
        <f>INDEX(max_demand!$A:$G,MATCH(data!$A253,max_demand!$B:$B,0),MATCH(data!B$1,max_demand!$1:$1,0))</f>
        <v>9.4356749711553889E-2</v>
      </c>
      <c r="C253">
        <f>INDEX(max_demand!$A:$G,MATCH(data!$A253,max_demand!$B:$B,0),MATCH(data!C$1,max_demand!$1:$1,0))</f>
        <v>9.0596400958801018E-2</v>
      </c>
      <c r="D253">
        <f>INDEX(max_demand!$A:$G,MATCH(data!$A253,max_demand!$B:$B,0),MATCH(data!D$1,max_demand!$1:$1,0))</f>
        <v>1.4172618323296684E-2</v>
      </c>
      <c r="E253">
        <f>INDEX(demand!$A:$G,MATCH(data!$A253,demand!$B:$B,0),MATCH(data!E$1,demand!$1:$1,0))</f>
        <v>1.719152127964919E-2</v>
      </c>
      <c r="F253">
        <f>INDEX(demand!$A:$G,MATCH(data!$A253,demand!$B:$B,0),MATCH(data!F$1,demand!$1:$1,0))</f>
        <v>6.906301617359413E-2</v>
      </c>
      <c r="G253">
        <f>INDEX(demand!$A:$G,MATCH(data!$A253,demand!$B:$B,0),MATCH(data!G$1,demand!$1:$1,0))</f>
        <v>1.4172618323296684E-2</v>
      </c>
      <c r="H253">
        <v>0</v>
      </c>
      <c r="I253">
        <v>0</v>
      </c>
      <c r="J253">
        <v>1</v>
      </c>
    </row>
    <row r="254" spans="1:10">
      <c r="A254" t="str">
        <f>max_demand!B259</f>
        <v>GM0815</v>
      </c>
      <c r="B254">
        <f>INDEX(max_demand!$A:$G,MATCH(data!$A254,max_demand!$B:$B,0),MATCH(data!B$1,max_demand!$1:$1,0))</f>
        <v>0.11946963501801777</v>
      </c>
      <c r="C254">
        <f>INDEX(max_demand!$A:$G,MATCH(data!$A254,max_demand!$B:$B,0),MATCH(data!C$1,max_demand!$1:$1,0))</f>
        <v>6.9987009092543559E-2</v>
      </c>
      <c r="D254">
        <f>INDEX(max_demand!$A:$G,MATCH(data!$A254,max_demand!$B:$B,0),MATCH(data!D$1,max_demand!$1:$1,0))</f>
        <v>6.6169668692512623E-3</v>
      </c>
      <c r="E254">
        <f>INDEX(demand!$A:$G,MATCH(data!$A254,demand!$B:$B,0),MATCH(data!E$1,demand!$1:$1,0))</f>
        <v>2.162578464541506E-2</v>
      </c>
      <c r="F254">
        <f>INDEX(demand!$A:$G,MATCH(data!$A254,demand!$B:$B,0),MATCH(data!F$1,demand!$1:$1,0))</f>
        <v>5.4976739253528945E-2</v>
      </c>
      <c r="G254">
        <f>INDEX(demand!$A:$G,MATCH(data!$A254,demand!$B:$B,0),MATCH(data!G$1,demand!$1:$1,0))</f>
        <v>6.6169668692512623E-3</v>
      </c>
      <c r="H254">
        <v>0</v>
      </c>
      <c r="I254">
        <v>0</v>
      </c>
      <c r="J254">
        <v>1</v>
      </c>
    </row>
    <row r="255" spans="1:10">
      <c r="A255" t="str">
        <f>max_demand!B260</f>
        <v>GM0820</v>
      </c>
      <c r="B255">
        <f>INDEX(max_demand!$A:$G,MATCH(data!$A255,max_demand!$B:$B,0),MATCH(data!B$1,max_demand!$1:$1,0))</f>
        <v>3.4908808579111307E-2</v>
      </c>
      <c r="C255">
        <f>INDEX(max_demand!$A:$G,MATCH(data!$A255,max_demand!$B:$B,0),MATCH(data!C$1,max_demand!$1:$1,0))</f>
        <v>5.4748603401090487E-2</v>
      </c>
      <c r="D255">
        <f>INDEX(max_demand!$A:$G,MATCH(data!$A255,max_demand!$B:$B,0),MATCH(data!D$1,max_demand!$1:$1,0))</f>
        <v>1.4086951963131004E-2</v>
      </c>
      <c r="E255">
        <f>INDEX(demand!$A:$G,MATCH(data!$A255,demand!$B:$B,0),MATCH(data!E$1,demand!$1:$1,0))</f>
        <v>8.854655519682347E-3</v>
      </c>
      <c r="F255">
        <f>INDEX(demand!$A:$G,MATCH(data!$A255,demand!$B:$B,0),MATCH(data!F$1,demand!$1:$1,0))</f>
        <v>4.2470147747130954E-2</v>
      </c>
      <c r="G255">
        <f>INDEX(demand!$A:$G,MATCH(data!$A255,demand!$B:$B,0),MATCH(data!G$1,demand!$1:$1,0))</f>
        <v>1.4086951963131004E-2</v>
      </c>
      <c r="H255">
        <v>0</v>
      </c>
      <c r="I255">
        <v>0</v>
      </c>
      <c r="J255">
        <v>1</v>
      </c>
    </row>
    <row r="256" spans="1:10">
      <c r="A256" t="str">
        <f>max_demand!B261</f>
        <v>GM0823</v>
      </c>
      <c r="B256">
        <f>INDEX(max_demand!$A:$G,MATCH(data!$A256,max_demand!$B:$B,0),MATCH(data!B$1,max_demand!$1:$1,0))</f>
        <v>0.24104541566227042</v>
      </c>
      <c r="C256">
        <f>INDEX(max_demand!$A:$G,MATCH(data!$A256,max_demand!$B:$B,0),MATCH(data!C$1,max_demand!$1:$1,0))</f>
        <v>0.15018925640369746</v>
      </c>
      <c r="D256">
        <f>INDEX(max_demand!$A:$G,MATCH(data!$A256,max_demand!$B:$B,0),MATCH(data!D$1,max_demand!$1:$1,0))</f>
        <v>1.1314642733088444E-2</v>
      </c>
      <c r="E256">
        <f>INDEX(demand!$A:$G,MATCH(data!$A256,demand!$B:$B,0),MATCH(data!E$1,demand!$1:$1,0))</f>
        <v>3.7480331411437244E-2</v>
      </c>
      <c r="F256">
        <f>INDEX(demand!$A:$G,MATCH(data!$A256,demand!$B:$B,0),MATCH(data!F$1,demand!$1:$1,0))</f>
        <v>0.12513999977196499</v>
      </c>
      <c r="G256">
        <f>INDEX(demand!$A:$G,MATCH(data!$A256,demand!$B:$B,0),MATCH(data!G$1,demand!$1:$1,0))</f>
        <v>1.1314642733088444E-2</v>
      </c>
      <c r="H256">
        <v>0</v>
      </c>
      <c r="I256">
        <v>0</v>
      </c>
      <c r="J256">
        <v>1</v>
      </c>
    </row>
    <row r="257" spans="1:10">
      <c r="A257" t="str">
        <f>max_demand!B262</f>
        <v>GM0824</v>
      </c>
      <c r="B257">
        <f>INDEX(max_demand!$A:$G,MATCH(data!$A257,max_demand!$B:$B,0),MATCH(data!B$1,max_demand!$1:$1,0))</f>
        <v>0.18622420839242501</v>
      </c>
      <c r="C257">
        <f>INDEX(max_demand!$A:$G,MATCH(data!$A257,max_demand!$B:$B,0),MATCH(data!C$1,max_demand!$1:$1,0))</f>
        <v>0.10723494630959908</v>
      </c>
      <c r="D257">
        <f>INDEX(max_demand!$A:$G,MATCH(data!$A257,max_demand!$B:$B,0),MATCH(data!D$1,max_demand!$1:$1,0))</f>
        <v>1.5881692586743917E-2</v>
      </c>
      <c r="E257">
        <f>INDEX(demand!$A:$G,MATCH(data!$A257,demand!$B:$B,0),MATCH(data!E$1,demand!$1:$1,0))</f>
        <v>2.9312201432954339E-2</v>
      </c>
      <c r="F257">
        <f>INDEX(demand!$A:$G,MATCH(data!$A257,demand!$B:$B,0),MATCH(data!F$1,demand!$1:$1,0))</f>
        <v>8.3634955040304895E-2</v>
      </c>
      <c r="G257">
        <f>INDEX(demand!$A:$G,MATCH(data!$A257,demand!$B:$B,0),MATCH(data!G$1,demand!$1:$1,0))</f>
        <v>1.5881692586743917E-2</v>
      </c>
      <c r="H257">
        <v>0</v>
      </c>
      <c r="I257">
        <v>0</v>
      </c>
      <c r="J257">
        <v>1</v>
      </c>
    </row>
    <row r="258" spans="1:10">
      <c r="A258" t="str">
        <f>max_demand!B263</f>
        <v>GM0826</v>
      </c>
      <c r="B258">
        <f>INDEX(max_demand!$A:$G,MATCH(data!$A258,max_demand!$B:$B,0),MATCH(data!B$1,max_demand!$1:$1,0))</f>
        <v>0.20238744938729419</v>
      </c>
      <c r="C258">
        <f>INDEX(max_demand!$A:$G,MATCH(data!$A258,max_demand!$B:$B,0),MATCH(data!C$1,max_demand!$1:$1,0))</f>
        <v>0.17494745272556048</v>
      </c>
      <c r="D258">
        <f>INDEX(max_demand!$A:$G,MATCH(data!$A258,max_demand!$B:$B,0),MATCH(data!D$1,max_demand!$1:$1,0))</f>
        <v>3.3790214801237554E-2</v>
      </c>
      <c r="E258">
        <f>INDEX(demand!$A:$G,MATCH(data!$A258,demand!$B:$B,0),MATCH(data!E$1,demand!$1:$1,0))</f>
        <v>3.9468212375940497E-2</v>
      </c>
      <c r="F258">
        <f>INDEX(demand!$A:$G,MATCH(data!$A258,demand!$B:$B,0),MATCH(data!F$1,demand!$1:$1,0))</f>
        <v>0.13648640737558793</v>
      </c>
      <c r="G258">
        <f>INDEX(demand!$A:$G,MATCH(data!$A258,demand!$B:$B,0),MATCH(data!G$1,demand!$1:$1,0))</f>
        <v>3.3790214801237554E-2</v>
      </c>
      <c r="H258">
        <v>0</v>
      </c>
      <c r="I258">
        <v>0</v>
      </c>
      <c r="J258">
        <v>1</v>
      </c>
    </row>
    <row r="259" spans="1:10">
      <c r="A259" t="str">
        <f>max_demand!B264</f>
        <v>GM0828</v>
      </c>
      <c r="B259">
        <f>INDEX(max_demand!$A:$G,MATCH(data!$A259,max_demand!$B:$B,0),MATCH(data!B$1,max_demand!$1:$1,0))</f>
        <v>0.51990826154544378</v>
      </c>
      <c r="C259">
        <f>INDEX(max_demand!$A:$G,MATCH(data!$A259,max_demand!$B:$B,0),MATCH(data!C$1,max_demand!$1:$1,0))</f>
        <v>0.30945536253019063</v>
      </c>
      <c r="D259">
        <f>INDEX(max_demand!$A:$G,MATCH(data!$A259,max_demand!$B:$B,0),MATCH(data!D$1,max_demand!$1:$1,0))</f>
        <v>5.556222910291958E-2</v>
      </c>
      <c r="E259">
        <f>INDEX(demand!$A:$G,MATCH(data!$A259,demand!$B:$B,0),MATCH(data!E$1,demand!$1:$1,0))</f>
        <v>8.3710754457526737E-2</v>
      </c>
      <c r="F259">
        <f>INDEX(demand!$A:$G,MATCH(data!$A259,demand!$B:$B,0),MATCH(data!F$1,demand!$1:$1,0))</f>
        <v>0.24353369266580646</v>
      </c>
      <c r="G259">
        <f>INDEX(demand!$A:$G,MATCH(data!$A259,demand!$B:$B,0),MATCH(data!G$1,demand!$1:$1,0))</f>
        <v>5.556222910291958E-2</v>
      </c>
      <c r="H259">
        <v>0</v>
      </c>
      <c r="I259">
        <v>0</v>
      </c>
      <c r="J259">
        <v>1</v>
      </c>
    </row>
    <row r="260" spans="1:10">
      <c r="A260" t="str">
        <f>max_demand!B265</f>
        <v>GM0840</v>
      </c>
      <c r="B260">
        <f>INDEX(max_demand!$A:$G,MATCH(data!$A260,max_demand!$B:$B,0),MATCH(data!B$1,max_demand!$1:$1,0))</f>
        <v>0.15202212017259339</v>
      </c>
      <c r="C260">
        <f>INDEX(max_demand!$A:$G,MATCH(data!$A260,max_demand!$B:$B,0),MATCH(data!C$1,max_demand!$1:$1,0))</f>
        <v>7.9790495722440097E-2</v>
      </c>
      <c r="D260">
        <f>INDEX(max_demand!$A:$G,MATCH(data!$A260,max_demand!$B:$B,0),MATCH(data!D$1,max_demand!$1:$1,0))</f>
        <v>1.3713908380565557E-2</v>
      </c>
      <c r="E260">
        <f>INDEX(demand!$A:$G,MATCH(data!$A260,demand!$B:$B,0),MATCH(data!E$1,demand!$1:$1,0))</f>
        <v>3.0930115712805961E-2</v>
      </c>
      <c r="F260">
        <f>INDEX(demand!$A:$G,MATCH(data!$A260,demand!$B:$B,0),MATCH(data!F$1,demand!$1:$1,0))</f>
        <v>5.9373028989108713E-2</v>
      </c>
      <c r="G260">
        <f>INDEX(demand!$A:$G,MATCH(data!$A260,demand!$B:$B,0),MATCH(data!G$1,demand!$1:$1,0))</f>
        <v>1.3713908380565557E-2</v>
      </c>
      <c r="H260">
        <v>0</v>
      </c>
      <c r="I260">
        <v>0</v>
      </c>
      <c r="J260">
        <v>1</v>
      </c>
    </row>
    <row r="261" spans="1:10">
      <c r="A261" t="str">
        <f>max_demand!B266</f>
        <v>GM0845</v>
      </c>
      <c r="B261">
        <f>INDEX(max_demand!$A:$G,MATCH(data!$A261,max_demand!$B:$B,0),MATCH(data!B$1,max_demand!$1:$1,0))</f>
        <v>0.15610260368519924</v>
      </c>
      <c r="C261">
        <f>INDEX(max_demand!$A:$G,MATCH(data!$A261,max_demand!$B:$B,0),MATCH(data!C$1,max_demand!$1:$1,0))</f>
        <v>9.5095364530398602E-2</v>
      </c>
      <c r="D261">
        <f>INDEX(max_demand!$A:$G,MATCH(data!$A261,max_demand!$B:$B,0),MATCH(data!D$1,max_demand!$1:$1,0))</f>
        <v>1.7613854238037217E-2</v>
      </c>
      <c r="E261">
        <f>INDEX(demand!$A:$G,MATCH(data!$A261,demand!$B:$B,0),MATCH(data!E$1,demand!$1:$1,0))</f>
        <v>2.8772269656097485E-2</v>
      </c>
      <c r="F261">
        <f>INDEX(demand!$A:$G,MATCH(data!$A261,demand!$B:$B,0),MATCH(data!F$1,demand!$1:$1,0))</f>
        <v>7.382861799848256E-2</v>
      </c>
      <c r="G261">
        <f>INDEX(demand!$A:$G,MATCH(data!$A261,demand!$B:$B,0),MATCH(data!G$1,demand!$1:$1,0))</f>
        <v>1.7613854238037217E-2</v>
      </c>
      <c r="H261">
        <v>0</v>
      </c>
      <c r="I261">
        <v>0</v>
      </c>
      <c r="J261">
        <v>1</v>
      </c>
    </row>
    <row r="262" spans="1:10">
      <c r="A262" t="str">
        <f>max_demand!B267</f>
        <v>GM0847</v>
      </c>
      <c r="B262">
        <f>INDEX(max_demand!$A:$G,MATCH(data!$A262,max_demand!$B:$B,0),MATCH(data!B$1,max_demand!$1:$1,0))</f>
        <v>0.23966064850977764</v>
      </c>
      <c r="C262">
        <f>INDEX(max_demand!$A:$G,MATCH(data!$A262,max_demand!$B:$B,0),MATCH(data!C$1,max_demand!$1:$1,0))</f>
        <v>0.26175994322305507</v>
      </c>
      <c r="D262">
        <f>INDEX(max_demand!$A:$G,MATCH(data!$A262,max_demand!$B:$B,0),MATCH(data!D$1,max_demand!$1:$1,0))</f>
        <v>1.1739329156888523E-2</v>
      </c>
      <c r="E262">
        <f>INDEX(demand!$A:$G,MATCH(data!$A262,demand!$B:$B,0),MATCH(data!E$1,demand!$1:$1,0))</f>
        <v>3.9366635282835676E-2</v>
      </c>
      <c r="F262">
        <f>INDEX(demand!$A:$G,MATCH(data!$A262,demand!$B:$B,0),MATCH(data!F$1,demand!$1:$1,0))</f>
        <v>0.23815014609892257</v>
      </c>
      <c r="G262">
        <f>INDEX(demand!$A:$G,MATCH(data!$A262,demand!$B:$B,0),MATCH(data!G$1,demand!$1:$1,0))</f>
        <v>1.1739329156888523E-2</v>
      </c>
      <c r="H262">
        <v>0</v>
      </c>
      <c r="I262">
        <v>0</v>
      </c>
      <c r="J262">
        <v>1</v>
      </c>
    </row>
    <row r="263" spans="1:10">
      <c r="A263" t="str">
        <f>max_demand!B268</f>
        <v>GM0848</v>
      </c>
      <c r="B263">
        <f>INDEX(max_demand!$A:$G,MATCH(data!$A263,max_demand!$B:$B,0),MATCH(data!B$1,max_demand!$1:$1,0))</f>
        <v>5.5410537515019564E-2</v>
      </c>
      <c r="C263">
        <f>INDEX(max_demand!$A:$G,MATCH(data!$A263,max_demand!$B:$B,0),MATCH(data!C$1,max_demand!$1:$1,0))</f>
        <v>7.9455235972613336E-2</v>
      </c>
      <c r="D263">
        <f>INDEX(max_demand!$A:$G,MATCH(data!$A263,max_demand!$B:$B,0),MATCH(data!D$1,max_demand!$1:$1,0))</f>
        <v>1.0270242214472806E-2</v>
      </c>
      <c r="E263">
        <f>INDEX(demand!$A:$G,MATCH(data!$A263,demand!$B:$B,0),MATCH(data!E$1,demand!$1:$1,0))</f>
        <v>9.6285349976939754E-3</v>
      </c>
      <c r="F263">
        <f>INDEX(demand!$A:$G,MATCH(data!$A263,demand!$B:$B,0),MATCH(data!F$1,demand!$1:$1,0))</f>
        <v>6.7194666932421404E-2</v>
      </c>
      <c r="G263">
        <f>INDEX(demand!$A:$G,MATCH(data!$A263,demand!$B:$B,0),MATCH(data!G$1,demand!$1:$1,0))</f>
        <v>1.0270242214472806E-2</v>
      </c>
      <c r="H263">
        <v>0</v>
      </c>
      <c r="I263">
        <v>0</v>
      </c>
      <c r="J263">
        <v>1</v>
      </c>
    </row>
    <row r="264" spans="1:10">
      <c r="A264" t="str">
        <f>max_demand!B269</f>
        <v>GM0851</v>
      </c>
      <c r="B264">
        <f>INDEX(max_demand!$A:$G,MATCH(data!$A264,max_demand!$B:$B,0),MATCH(data!B$1,max_demand!$1:$1,0))</f>
        <v>0.54188152299766867</v>
      </c>
      <c r="C264">
        <f>INDEX(max_demand!$A:$G,MATCH(data!$A264,max_demand!$B:$B,0),MATCH(data!C$1,max_demand!$1:$1,0))</f>
        <v>0.12846893396012077</v>
      </c>
      <c r="D264">
        <f>INDEX(max_demand!$A:$G,MATCH(data!$A264,max_demand!$B:$B,0),MATCH(data!D$1,max_demand!$1:$1,0))</f>
        <v>1.5221879344616759E-2</v>
      </c>
      <c r="E264">
        <f>INDEX(demand!$A:$G,MATCH(data!$A264,demand!$B:$B,0),MATCH(data!E$1,demand!$1:$1,0))</f>
        <v>0.12636287170632018</v>
      </c>
      <c r="F264">
        <f>INDEX(demand!$A:$G,MATCH(data!$A264,demand!$B:$B,0),MATCH(data!F$1,demand!$1:$1,0))</f>
        <v>7.3429152361729741E-2</v>
      </c>
      <c r="G264">
        <f>INDEX(demand!$A:$G,MATCH(data!$A264,demand!$B:$B,0),MATCH(data!G$1,demand!$1:$1,0))</f>
        <v>1.5221879344616759E-2</v>
      </c>
      <c r="H264">
        <v>0</v>
      </c>
      <c r="I264">
        <v>0</v>
      </c>
      <c r="J264">
        <v>1</v>
      </c>
    </row>
    <row r="265" spans="1:10">
      <c r="A265" t="str">
        <f>max_demand!B270</f>
        <v>GM0852</v>
      </c>
      <c r="B265">
        <f>INDEX(max_demand!$A:$G,MATCH(data!$A265,max_demand!$B:$B,0),MATCH(data!B$1,max_demand!$1:$1,0))</f>
        <v>0.14070624708746934</v>
      </c>
      <c r="C265">
        <f>INDEX(max_demand!$A:$G,MATCH(data!$A265,max_demand!$B:$B,0),MATCH(data!C$1,max_demand!$1:$1,0))</f>
        <v>5.4282243901566399E-2</v>
      </c>
      <c r="D265">
        <f>INDEX(max_demand!$A:$G,MATCH(data!$A265,max_demand!$B:$B,0),MATCH(data!D$1,max_demand!$1:$1,0))</f>
        <v>1.0519950540913195E-2</v>
      </c>
      <c r="E265">
        <f>INDEX(demand!$A:$G,MATCH(data!$A265,demand!$B:$B,0),MATCH(data!E$1,demand!$1:$1,0))</f>
        <v>1.3790537408857495E-2</v>
      </c>
      <c r="F265">
        <f>INDEX(demand!$A:$G,MATCH(data!$A265,demand!$B:$B,0),MATCH(data!F$1,demand!$1:$1,0))</f>
        <v>4.1269015891183355E-2</v>
      </c>
      <c r="G265">
        <f>INDEX(demand!$A:$G,MATCH(data!$A265,demand!$B:$B,0),MATCH(data!G$1,demand!$1:$1,0))</f>
        <v>1.0519950540913195E-2</v>
      </c>
      <c r="H265">
        <v>0</v>
      </c>
      <c r="I265">
        <v>0</v>
      </c>
      <c r="J265">
        <v>1</v>
      </c>
    </row>
    <row r="266" spans="1:10">
      <c r="A266" t="str">
        <f>max_demand!B271</f>
        <v>GM0855</v>
      </c>
      <c r="B266">
        <f>INDEX(max_demand!$A:$G,MATCH(data!$A266,max_demand!$B:$B,0),MATCH(data!B$1,max_demand!$1:$1,0))</f>
        <v>0.45585169963706046</v>
      </c>
      <c r="C266">
        <f>INDEX(max_demand!$A:$G,MATCH(data!$A266,max_demand!$B:$B,0),MATCH(data!C$1,max_demand!$1:$1,0))</f>
        <v>0.59096137591664755</v>
      </c>
      <c r="D266">
        <f>INDEX(max_demand!$A:$G,MATCH(data!$A266,max_demand!$B:$B,0),MATCH(data!D$1,max_demand!$1:$1,0))</f>
        <v>0.13199849463287669</v>
      </c>
      <c r="E266">
        <f>INDEX(demand!$A:$G,MATCH(data!$A266,demand!$B:$B,0),MATCH(data!E$1,demand!$1:$1,0))</f>
        <v>9.7606573859621792E-2</v>
      </c>
      <c r="F266">
        <f>INDEX(demand!$A:$G,MATCH(data!$A266,demand!$B:$B,0),MATCH(data!F$1,demand!$1:$1,0))</f>
        <v>0.46840116954789235</v>
      </c>
      <c r="G266">
        <f>INDEX(demand!$A:$G,MATCH(data!$A266,demand!$B:$B,0),MATCH(data!G$1,demand!$1:$1,0))</f>
        <v>0.13199849463287669</v>
      </c>
      <c r="H266">
        <v>0</v>
      </c>
      <c r="I266">
        <v>0</v>
      </c>
      <c r="J266">
        <v>1</v>
      </c>
    </row>
    <row r="267" spans="1:10">
      <c r="A267" t="str">
        <f>max_demand!B272</f>
        <v>GM0856</v>
      </c>
      <c r="B267">
        <f>INDEX(max_demand!$A:$G,MATCH(data!$A267,max_demand!$B:$B,0),MATCH(data!B$1,max_demand!$1:$1,0))</f>
        <v>0.21841862021739814</v>
      </c>
      <c r="C267">
        <f>INDEX(max_demand!$A:$G,MATCH(data!$A267,max_demand!$B:$B,0),MATCH(data!C$1,max_demand!$1:$1,0))</f>
        <v>0.1680011264868933</v>
      </c>
      <c r="D267">
        <f>INDEX(max_demand!$A:$G,MATCH(data!$A267,max_demand!$B:$B,0),MATCH(data!D$1,max_demand!$1:$1,0))</f>
        <v>2.5385190499591977E-2</v>
      </c>
      <c r="E267">
        <f>INDEX(demand!$A:$G,MATCH(data!$A267,demand!$B:$B,0),MATCH(data!E$1,demand!$1:$1,0))</f>
        <v>4.1227757010403522E-2</v>
      </c>
      <c r="F267">
        <f>INDEX(demand!$A:$G,MATCH(data!$A267,demand!$B:$B,0),MATCH(data!F$1,demand!$1:$1,0))</f>
        <v>0.1379246664896922</v>
      </c>
      <c r="G267">
        <f>INDEX(demand!$A:$G,MATCH(data!$A267,demand!$B:$B,0),MATCH(data!G$1,demand!$1:$1,0))</f>
        <v>2.5385190499591977E-2</v>
      </c>
      <c r="H267">
        <v>0</v>
      </c>
      <c r="I267">
        <v>0</v>
      </c>
      <c r="J267">
        <v>1</v>
      </c>
    </row>
    <row r="268" spans="1:10">
      <c r="A268" t="str">
        <f>max_demand!B273</f>
        <v>GM0858</v>
      </c>
      <c r="B268">
        <f>INDEX(max_demand!$A:$G,MATCH(data!$A268,max_demand!$B:$B,0),MATCH(data!B$1,max_demand!$1:$1,0))</f>
        <v>0.14483505840014935</v>
      </c>
      <c r="C268">
        <f>INDEX(max_demand!$A:$G,MATCH(data!$A268,max_demand!$B:$B,0),MATCH(data!C$1,max_demand!$1:$1,0))</f>
        <v>0.10172703696727066</v>
      </c>
      <c r="D268">
        <f>INDEX(max_demand!$A:$G,MATCH(data!$A268,max_demand!$B:$B,0),MATCH(data!D$1,max_demand!$1:$1,0))</f>
        <v>1.8779767324263751E-2</v>
      </c>
      <c r="E268">
        <f>INDEX(demand!$A:$G,MATCH(data!$A268,demand!$B:$B,0),MATCH(data!E$1,demand!$1:$1,0))</f>
        <v>2.3113920750271549E-2</v>
      </c>
      <c r="F268">
        <f>INDEX(demand!$A:$G,MATCH(data!$A268,demand!$B:$B,0),MATCH(data!F$1,demand!$1:$1,0))</f>
        <v>7.7060275136326531E-2</v>
      </c>
      <c r="G268">
        <f>INDEX(demand!$A:$G,MATCH(data!$A268,demand!$B:$B,0),MATCH(data!G$1,demand!$1:$1,0))</f>
        <v>1.8779767324263751E-2</v>
      </c>
      <c r="H268">
        <v>0</v>
      </c>
      <c r="I268">
        <v>0</v>
      </c>
      <c r="J268">
        <v>1</v>
      </c>
    </row>
    <row r="269" spans="1:10">
      <c r="A269" t="str">
        <f>max_demand!B274</f>
        <v>GM0861</v>
      </c>
      <c r="B269">
        <f>INDEX(max_demand!$A:$G,MATCH(data!$A269,max_demand!$B:$B,0),MATCH(data!B$1,max_demand!$1:$1,0))</f>
        <v>0.10034470692978842</v>
      </c>
      <c r="C269">
        <f>INDEX(max_demand!$A:$G,MATCH(data!$A269,max_demand!$B:$B,0),MATCH(data!C$1,max_demand!$1:$1,0))</f>
        <v>0.12605690717022613</v>
      </c>
      <c r="D269">
        <f>INDEX(max_demand!$A:$G,MATCH(data!$A269,max_demand!$B:$B,0),MATCH(data!D$1,max_demand!$1:$1,0))</f>
        <v>2.7545076388875631E-2</v>
      </c>
      <c r="E269">
        <f>INDEX(demand!$A:$G,MATCH(data!$A269,demand!$B:$B,0),MATCH(data!E$1,demand!$1:$1,0))</f>
        <v>2.2955547126693461E-2</v>
      </c>
      <c r="F269">
        <f>INDEX(demand!$A:$G,MATCH(data!$A269,demand!$B:$B,0),MATCH(data!F$1,demand!$1:$1,0))</f>
        <v>9.9599191801352377E-2</v>
      </c>
      <c r="G269">
        <f>INDEX(demand!$A:$G,MATCH(data!$A269,demand!$B:$B,0),MATCH(data!G$1,demand!$1:$1,0))</f>
        <v>2.7545076388875631E-2</v>
      </c>
      <c r="H269">
        <v>0</v>
      </c>
      <c r="I269">
        <v>0</v>
      </c>
      <c r="J269">
        <v>1</v>
      </c>
    </row>
    <row r="270" spans="1:10">
      <c r="A270" t="str">
        <f>max_demand!B275</f>
        <v>GM0865</v>
      </c>
      <c r="B270">
        <f>INDEX(max_demand!$A:$G,MATCH(data!$A270,max_demand!$B:$B,0),MATCH(data!B$1,max_demand!$1:$1,0))</f>
        <v>7.6728479936715749E-2</v>
      </c>
      <c r="C270">
        <f>INDEX(max_demand!$A:$G,MATCH(data!$A270,max_demand!$B:$B,0),MATCH(data!C$1,max_demand!$1:$1,0))</f>
        <v>7.8149799780437734E-2</v>
      </c>
      <c r="D270">
        <f>INDEX(max_demand!$A:$G,MATCH(data!$A270,max_demand!$B:$B,0),MATCH(data!D$1,max_demand!$1:$1,0))</f>
        <v>1.6037228673285862E-2</v>
      </c>
      <c r="E270">
        <f>INDEX(demand!$A:$G,MATCH(data!$A270,demand!$B:$B,0),MATCH(data!E$1,demand!$1:$1,0))</f>
        <v>1.4146072845660832E-2</v>
      </c>
      <c r="F270">
        <f>INDEX(demand!$A:$G,MATCH(data!$A270,demand!$B:$B,0),MATCH(data!F$1,demand!$1:$1,0))</f>
        <v>6.0840539663756688E-2</v>
      </c>
      <c r="G270">
        <f>INDEX(demand!$A:$G,MATCH(data!$A270,demand!$B:$B,0),MATCH(data!G$1,demand!$1:$1,0))</f>
        <v>1.6037228673285862E-2</v>
      </c>
      <c r="H270">
        <v>0</v>
      </c>
      <c r="I270">
        <v>0</v>
      </c>
      <c r="J270">
        <v>1</v>
      </c>
    </row>
    <row r="271" spans="1:10">
      <c r="A271" t="str">
        <f>max_demand!B276</f>
        <v>GM0866</v>
      </c>
      <c r="B271">
        <f>INDEX(max_demand!$A:$G,MATCH(data!$A271,max_demand!$B:$B,0),MATCH(data!B$1,max_demand!$1:$1,0))</f>
        <v>5.1594358030911135E-2</v>
      </c>
      <c r="C271">
        <f>INDEX(max_demand!$A:$G,MATCH(data!$A271,max_demand!$B:$B,0),MATCH(data!C$1,max_demand!$1:$1,0))</f>
        <v>5.3053437668426358E-2</v>
      </c>
      <c r="D271">
        <f>INDEX(max_demand!$A:$G,MATCH(data!$A271,max_demand!$B:$B,0),MATCH(data!D$1,max_demand!$1:$1,0))</f>
        <v>1.047863626792549E-2</v>
      </c>
      <c r="E271">
        <f>INDEX(demand!$A:$G,MATCH(data!$A271,demand!$B:$B,0),MATCH(data!E$1,demand!$1:$1,0))</f>
        <v>9.5648931148653756E-3</v>
      </c>
      <c r="F271">
        <f>INDEX(demand!$A:$G,MATCH(data!$A271,demand!$B:$B,0),MATCH(data!F$1,demand!$1:$1,0))</f>
        <v>4.0271020309216879E-2</v>
      </c>
      <c r="G271">
        <f>INDEX(demand!$A:$G,MATCH(data!$A271,demand!$B:$B,0),MATCH(data!G$1,demand!$1:$1,0))</f>
        <v>1.047863626792549E-2</v>
      </c>
      <c r="H271">
        <v>0</v>
      </c>
      <c r="I271">
        <v>0</v>
      </c>
      <c r="J271">
        <v>1</v>
      </c>
    </row>
    <row r="272" spans="1:10">
      <c r="A272" t="str">
        <f>max_demand!B277</f>
        <v>GM0867</v>
      </c>
      <c r="B272">
        <f>INDEX(max_demand!$A:$G,MATCH(data!$A272,max_demand!$B:$B,0),MATCH(data!B$1,max_demand!$1:$1,0))</f>
        <v>0.16409669268383781</v>
      </c>
      <c r="C272">
        <f>INDEX(max_demand!$A:$G,MATCH(data!$A272,max_demand!$B:$B,0),MATCH(data!C$1,max_demand!$1:$1,0))</f>
        <v>0.13502192727946682</v>
      </c>
      <c r="D272">
        <f>INDEX(max_demand!$A:$G,MATCH(data!$A272,max_demand!$B:$B,0),MATCH(data!D$1,max_demand!$1:$1,0))</f>
        <v>2.9308831307747762E-2</v>
      </c>
      <c r="E272">
        <f>INDEX(demand!$A:$G,MATCH(data!$A272,demand!$B:$B,0),MATCH(data!E$1,demand!$1:$1,0))</f>
        <v>3.1040909368366856E-2</v>
      </c>
      <c r="F272">
        <f>INDEX(demand!$A:$G,MATCH(data!$A272,demand!$B:$B,0),MATCH(data!F$1,demand!$1:$1,0))</f>
        <v>0.10349660016005223</v>
      </c>
      <c r="G272">
        <f>INDEX(demand!$A:$G,MATCH(data!$A272,demand!$B:$B,0),MATCH(data!G$1,demand!$1:$1,0))</f>
        <v>2.9308831307747762E-2</v>
      </c>
      <c r="H272">
        <v>0</v>
      </c>
      <c r="I272">
        <v>0</v>
      </c>
      <c r="J272">
        <v>1</v>
      </c>
    </row>
    <row r="273" spans="1:10">
      <c r="A273" t="str">
        <f>max_demand!B278</f>
        <v>GM0870</v>
      </c>
      <c r="B273">
        <f>INDEX(max_demand!$A:$G,MATCH(data!$A273,max_demand!$B:$B,0),MATCH(data!B$1,max_demand!$1:$1,0))</f>
        <v>0.35414225231841406</v>
      </c>
      <c r="C273">
        <f>INDEX(max_demand!$A:$G,MATCH(data!$A273,max_demand!$B:$B,0),MATCH(data!C$1,max_demand!$1:$1,0))</f>
        <v>0.10440846922873384</v>
      </c>
      <c r="D273">
        <f>INDEX(max_demand!$A:$G,MATCH(data!$A273,max_demand!$B:$B,0),MATCH(data!D$1,max_demand!$1:$1,0))</f>
        <v>1.658342766469683E-2</v>
      </c>
      <c r="E273">
        <f>INDEX(demand!$A:$G,MATCH(data!$A273,demand!$B:$B,0),MATCH(data!E$1,demand!$1:$1,0))</f>
        <v>4.8422164346785826E-2</v>
      </c>
      <c r="F273">
        <f>INDEX(demand!$A:$G,MATCH(data!$A273,demand!$B:$B,0),MATCH(data!F$1,demand!$1:$1,0))</f>
        <v>6.8323814660029333E-2</v>
      </c>
      <c r="G273">
        <f>INDEX(demand!$A:$G,MATCH(data!$A273,demand!$B:$B,0),MATCH(data!G$1,demand!$1:$1,0))</f>
        <v>1.658342766469683E-2</v>
      </c>
      <c r="H273">
        <v>0</v>
      </c>
      <c r="I273">
        <v>0</v>
      </c>
      <c r="J273">
        <v>1</v>
      </c>
    </row>
    <row r="274" spans="1:10">
      <c r="A274" t="str">
        <f>max_demand!B279</f>
        <v>GM0873</v>
      </c>
      <c r="B274">
        <f>INDEX(max_demand!$A:$G,MATCH(data!$A274,max_demand!$B:$B,0),MATCH(data!B$1,max_demand!$1:$1,0))</f>
        <v>0.2107249236190129</v>
      </c>
      <c r="C274">
        <f>INDEX(max_demand!$A:$G,MATCH(data!$A274,max_demand!$B:$B,0),MATCH(data!C$1,max_demand!$1:$1,0))</f>
        <v>0.10511350074510421</v>
      </c>
      <c r="D274">
        <f>INDEX(max_demand!$A:$G,MATCH(data!$A274,max_demand!$B:$B,0),MATCH(data!D$1,max_demand!$1:$1,0))</f>
        <v>1.3284969016899101E-2</v>
      </c>
      <c r="E274">
        <f>INDEX(demand!$A:$G,MATCH(data!$A274,demand!$B:$B,0),MATCH(data!E$1,demand!$1:$1,0))</f>
        <v>4.87842294769915E-2</v>
      </c>
      <c r="F274">
        <f>INDEX(demand!$A:$G,MATCH(data!$A274,demand!$B:$B,0),MATCH(data!F$1,demand!$1:$1,0))</f>
        <v>7.0930186199994277E-2</v>
      </c>
      <c r="G274">
        <f>INDEX(demand!$A:$G,MATCH(data!$A274,demand!$B:$B,0),MATCH(data!G$1,demand!$1:$1,0))</f>
        <v>1.3284969016899101E-2</v>
      </c>
      <c r="H274">
        <v>0</v>
      </c>
      <c r="I274">
        <v>0</v>
      </c>
      <c r="J274">
        <v>1</v>
      </c>
    </row>
    <row r="275" spans="1:10">
      <c r="A275" t="str">
        <f>max_demand!B280</f>
        <v>GM0874</v>
      </c>
      <c r="B275">
        <f>INDEX(max_demand!$A:$G,MATCH(data!$A275,max_demand!$B:$B,0),MATCH(data!B$1,max_demand!$1:$1,0))</f>
        <v>0.15373995241980146</v>
      </c>
      <c r="C275">
        <f>INDEX(max_demand!$A:$G,MATCH(data!$A275,max_demand!$B:$B,0),MATCH(data!C$1,max_demand!$1:$1,0))</f>
        <v>7.7058052778600963E-2</v>
      </c>
      <c r="D275">
        <f>INDEX(max_demand!$A:$G,MATCH(data!$A275,max_demand!$B:$B,0),MATCH(data!D$1,max_demand!$1:$1,0))</f>
        <v>8.9737031180645611E-3</v>
      </c>
      <c r="E275">
        <f>INDEX(demand!$A:$G,MATCH(data!$A275,demand!$B:$B,0),MATCH(data!E$1,demand!$1:$1,0))</f>
        <v>3.1924789724622607E-2</v>
      </c>
      <c r="F275">
        <f>INDEX(demand!$A:$G,MATCH(data!$A275,demand!$B:$B,0),MATCH(data!F$1,demand!$1:$1,0))</f>
        <v>5.8434439826086468E-2</v>
      </c>
      <c r="G275">
        <f>INDEX(demand!$A:$G,MATCH(data!$A275,demand!$B:$B,0),MATCH(data!G$1,demand!$1:$1,0))</f>
        <v>8.9737031180645611E-3</v>
      </c>
      <c r="H275">
        <v>0</v>
      </c>
      <c r="I275">
        <v>0</v>
      </c>
      <c r="J275">
        <v>1</v>
      </c>
    </row>
    <row r="276" spans="1:10">
      <c r="A276" t="str">
        <f>max_demand!B281</f>
        <v>GM0879</v>
      </c>
      <c r="B276">
        <f>INDEX(max_demand!$A:$G,MATCH(data!$A276,max_demand!$B:$B,0),MATCH(data!B$1,max_demand!$1:$1,0))</f>
        <v>0.23790986770761996</v>
      </c>
      <c r="C276">
        <f>INDEX(max_demand!$A:$G,MATCH(data!$A276,max_demand!$B:$B,0),MATCH(data!C$1,max_demand!$1:$1,0))</f>
        <v>0.1311710333033779</v>
      </c>
      <c r="D276">
        <f>INDEX(max_demand!$A:$G,MATCH(data!$A276,max_demand!$B:$B,0),MATCH(data!D$1,max_demand!$1:$1,0))</f>
        <v>1.3130648056033263E-2</v>
      </c>
      <c r="E276">
        <f>INDEX(demand!$A:$G,MATCH(data!$A276,demand!$B:$B,0),MATCH(data!E$1,demand!$1:$1,0))</f>
        <v>4.6444964327165224E-2</v>
      </c>
      <c r="F276">
        <f>INDEX(demand!$A:$G,MATCH(data!$A276,demand!$B:$B,0),MATCH(data!F$1,demand!$1:$1,0))</f>
        <v>0.10369109361359849</v>
      </c>
      <c r="G276">
        <f>INDEX(demand!$A:$G,MATCH(data!$A276,demand!$B:$B,0),MATCH(data!G$1,demand!$1:$1,0))</f>
        <v>1.3130648056033263E-2</v>
      </c>
      <c r="H276">
        <v>0</v>
      </c>
      <c r="I276">
        <v>0</v>
      </c>
      <c r="J276">
        <v>1</v>
      </c>
    </row>
    <row r="277" spans="1:10">
      <c r="A277" t="str">
        <f>max_demand!B282</f>
        <v>GM0880</v>
      </c>
      <c r="B277">
        <f>INDEX(max_demand!$A:$G,MATCH(data!$A277,max_demand!$B:$B,0),MATCH(data!B$1,max_demand!$1:$1,0))</f>
        <v>0.1448336134494469</v>
      </c>
      <c r="C277">
        <f>INDEX(max_demand!$A:$G,MATCH(data!$A277,max_demand!$B:$B,0),MATCH(data!C$1,max_demand!$1:$1,0))</f>
        <v>4.8548529378463288E-2</v>
      </c>
      <c r="D277">
        <f>INDEX(max_demand!$A:$G,MATCH(data!$A277,max_demand!$B:$B,0),MATCH(data!D$1,max_demand!$1:$1,0))</f>
        <v>9.9208935825914855E-3</v>
      </c>
      <c r="E277">
        <f>INDEX(demand!$A:$G,MATCH(data!$A277,demand!$B:$B,0),MATCH(data!E$1,demand!$1:$1,0))</f>
        <v>1.1193624862185161E-2</v>
      </c>
      <c r="F277">
        <f>INDEX(demand!$A:$G,MATCH(data!$A277,demand!$B:$B,0),MATCH(data!F$1,demand!$1:$1,0))</f>
        <v>3.7232693930742855E-2</v>
      </c>
      <c r="G277">
        <f>INDEX(demand!$A:$G,MATCH(data!$A277,demand!$B:$B,0),MATCH(data!G$1,demand!$1:$1,0))</f>
        <v>9.9208935825914855E-3</v>
      </c>
      <c r="H277">
        <v>0</v>
      </c>
      <c r="I277">
        <v>0</v>
      </c>
      <c r="J277">
        <v>1</v>
      </c>
    </row>
    <row r="278" spans="1:10">
      <c r="A278" t="str">
        <f>max_demand!B283</f>
        <v>GM0881</v>
      </c>
      <c r="B278">
        <f>INDEX(max_demand!$A:$G,MATCH(data!$A278,max_demand!$B:$B,0),MATCH(data!B$1,max_demand!$1:$1,0))</f>
        <v>2.9604590129877005E-2</v>
      </c>
      <c r="C278">
        <f>INDEX(max_demand!$A:$G,MATCH(data!$A278,max_demand!$B:$B,0),MATCH(data!C$1,max_demand!$1:$1,0))</f>
        <v>2.9519549779002334E-2</v>
      </c>
      <c r="D278">
        <f>INDEX(max_demand!$A:$G,MATCH(data!$A278,max_demand!$B:$B,0),MATCH(data!D$1,max_demand!$1:$1,0))</f>
        <v>4.7280540057399066E-3</v>
      </c>
      <c r="E278">
        <f>INDEX(demand!$A:$G,MATCH(data!$A278,demand!$B:$B,0),MATCH(data!E$1,demand!$1:$1,0))</f>
        <v>6.7881419167243303E-3</v>
      </c>
      <c r="F278">
        <f>INDEX(demand!$A:$G,MATCH(data!$A278,demand!$B:$B,0),MATCH(data!F$1,demand!$1:$1,0))</f>
        <v>1.8727424424968102E-2</v>
      </c>
      <c r="G278">
        <f>INDEX(demand!$A:$G,MATCH(data!$A278,demand!$B:$B,0),MATCH(data!G$1,demand!$1:$1,0))</f>
        <v>4.7280540057399066E-3</v>
      </c>
      <c r="H278">
        <v>0</v>
      </c>
      <c r="I278">
        <v>0</v>
      </c>
      <c r="J278">
        <v>1</v>
      </c>
    </row>
    <row r="279" spans="1:10">
      <c r="A279" t="str">
        <f>max_demand!B284</f>
        <v>GM0882</v>
      </c>
      <c r="B279">
        <f>INDEX(max_demand!$A:$G,MATCH(data!$A279,max_demand!$B:$B,0),MATCH(data!B$1,max_demand!$1:$1,0))</f>
        <v>7.0357422401018735E-2</v>
      </c>
      <c r="C279">
        <f>INDEX(max_demand!$A:$G,MATCH(data!$A279,max_demand!$B:$B,0),MATCH(data!C$1,max_demand!$1:$1,0))</f>
        <v>0.10660108874583597</v>
      </c>
      <c r="D279">
        <f>INDEX(max_demand!$A:$G,MATCH(data!$A279,max_demand!$B:$B,0),MATCH(data!D$1,max_demand!$1:$1,0))</f>
        <v>2.2838894645305686E-2</v>
      </c>
      <c r="E279">
        <f>INDEX(demand!$A:$G,MATCH(data!$A279,demand!$B:$B,0),MATCH(data!E$1,demand!$1:$1,0))</f>
        <v>1.6439734301682649E-2</v>
      </c>
      <c r="F279">
        <f>INDEX(demand!$A:$G,MATCH(data!$A279,demand!$B:$B,0),MATCH(data!F$1,demand!$1:$1,0))</f>
        <v>8.3479242644660959E-2</v>
      </c>
      <c r="G279">
        <f>INDEX(demand!$A:$G,MATCH(data!$A279,demand!$B:$B,0),MATCH(data!G$1,demand!$1:$1,0))</f>
        <v>2.2838894645305686E-2</v>
      </c>
      <c r="H279">
        <v>0</v>
      </c>
      <c r="I279">
        <v>0</v>
      </c>
      <c r="J279">
        <v>1</v>
      </c>
    </row>
    <row r="280" spans="1:10">
      <c r="A280" t="str">
        <f>max_demand!B285</f>
        <v>GM0888</v>
      </c>
      <c r="B280">
        <f>INDEX(max_demand!$A:$G,MATCH(data!$A280,max_demand!$B:$B,0),MATCH(data!B$1,max_demand!$1:$1,0))</f>
        <v>4.6394811615945296E-2</v>
      </c>
      <c r="C280">
        <f>INDEX(max_demand!$A:$G,MATCH(data!$A280,max_demand!$B:$B,0),MATCH(data!C$1,max_demand!$1:$1,0))</f>
        <v>4.5229136379027292E-2</v>
      </c>
      <c r="D280">
        <f>INDEX(max_demand!$A:$G,MATCH(data!$A280,max_demand!$B:$B,0),MATCH(data!D$1,max_demand!$1:$1,0))</f>
        <v>9.677868447369696E-3</v>
      </c>
      <c r="E280">
        <f>INDEX(demand!$A:$G,MATCH(data!$A280,demand!$B:$B,0),MATCH(data!E$1,demand!$1:$1,0))</f>
        <v>1.0654491351380004E-2</v>
      </c>
      <c r="F280">
        <f>INDEX(demand!$A:$G,MATCH(data!$A280,demand!$B:$B,0),MATCH(data!F$1,demand!$1:$1,0))</f>
        <v>3.3984025275180692E-2</v>
      </c>
      <c r="G280">
        <f>INDEX(demand!$A:$G,MATCH(data!$A280,demand!$B:$B,0),MATCH(data!G$1,demand!$1:$1,0))</f>
        <v>9.677868447369696E-3</v>
      </c>
      <c r="H280">
        <v>0</v>
      </c>
      <c r="I280">
        <v>0</v>
      </c>
      <c r="J280">
        <v>1</v>
      </c>
    </row>
    <row r="281" spans="1:10">
      <c r="A281" t="str">
        <f>max_demand!B286</f>
        <v>GM0889</v>
      </c>
      <c r="B281">
        <f>INDEX(max_demand!$A:$G,MATCH(data!$A281,max_demand!$B:$B,0),MATCH(data!B$1,max_demand!$1:$1,0))</f>
        <v>6.4245333673379632E-2</v>
      </c>
      <c r="C281">
        <f>INDEX(max_demand!$A:$G,MATCH(data!$A281,max_demand!$B:$B,0),MATCH(data!C$1,max_demand!$1:$1,0))</f>
        <v>4.3796326799641155E-2</v>
      </c>
      <c r="D281">
        <f>INDEX(max_demand!$A:$G,MATCH(data!$A281,max_demand!$B:$B,0),MATCH(data!D$1,max_demand!$1:$1,0))</f>
        <v>8.2136420076584175E-3</v>
      </c>
      <c r="E281">
        <f>INDEX(demand!$A:$G,MATCH(data!$A281,demand!$B:$B,0),MATCH(data!E$1,demand!$1:$1,0))</f>
        <v>1.2871586335493131E-2</v>
      </c>
      <c r="F281">
        <f>INDEX(demand!$A:$G,MATCH(data!$A281,demand!$B:$B,0),MATCH(data!F$1,demand!$1:$1,0))</f>
        <v>3.1589491593003088E-2</v>
      </c>
      <c r="G281">
        <f>INDEX(demand!$A:$G,MATCH(data!$A281,demand!$B:$B,0),MATCH(data!G$1,demand!$1:$1,0))</f>
        <v>8.2136420076584175E-3</v>
      </c>
      <c r="H281">
        <v>0</v>
      </c>
      <c r="I281">
        <v>0</v>
      </c>
      <c r="J281">
        <v>1</v>
      </c>
    </row>
    <row r="282" spans="1:10">
      <c r="A282" t="str">
        <f>max_demand!B287</f>
        <v>GM0893</v>
      </c>
      <c r="B282">
        <f>INDEX(max_demand!$A:$G,MATCH(data!$A282,max_demand!$B:$B,0),MATCH(data!B$1,max_demand!$1:$1,0))</f>
        <v>0.19858002553231743</v>
      </c>
      <c r="C282">
        <f>INDEX(max_demand!$A:$G,MATCH(data!$A282,max_demand!$B:$B,0),MATCH(data!C$1,max_demand!$1:$1,0))</f>
        <v>7.8750260633992986E-2</v>
      </c>
      <c r="D282">
        <f>INDEX(max_demand!$A:$G,MATCH(data!$A282,max_demand!$B:$B,0),MATCH(data!D$1,max_demand!$1:$1,0))</f>
        <v>7.9833756920357716E-3</v>
      </c>
      <c r="E282">
        <f>INDEX(demand!$A:$G,MATCH(data!$A282,demand!$B:$B,0),MATCH(data!E$1,demand!$1:$1,0))</f>
        <v>3.2568914742404087E-2</v>
      </c>
      <c r="F282">
        <f>INDEX(demand!$A:$G,MATCH(data!$A282,demand!$B:$B,0),MATCH(data!F$1,demand!$1:$1,0))</f>
        <v>5.1613552643355973E-2</v>
      </c>
      <c r="G282">
        <f>INDEX(demand!$A:$G,MATCH(data!$A282,demand!$B:$B,0),MATCH(data!G$1,demand!$1:$1,0))</f>
        <v>7.9833756920357716E-3</v>
      </c>
      <c r="H282">
        <v>0</v>
      </c>
      <c r="I282">
        <v>0</v>
      </c>
      <c r="J282">
        <v>1</v>
      </c>
    </row>
    <row r="283" spans="1:10">
      <c r="A283" t="str">
        <f>max_demand!B288</f>
        <v>GM0899</v>
      </c>
      <c r="B283">
        <f>INDEX(max_demand!$A:$G,MATCH(data!$A283,max_demand!$B:$B,0),MATCH(data!B$1,max_demand!$1:$1,0))</f>
        <v>4.9652799944443625E-2</v>
      </c>
      <c r="C283">
        <f>INDEX(max_demand!$A:$G,MATCH(data!$A283,max_demand!$B:$B,0),MATCH(data!C$1,max_demand!$1:$1,0))</f>
        <v>7.5994737332157364E-2</v>
      </c>
      <c r="D283">
        <f>INDEX(max_demand!$A:$G,MATCH(data!$A283,max_demand!$B:$B,0),MATCH(data!D$1,max_demand!$1:$1,0))</f>
        <v>1.7074338437844845E-2</v>
      </c>
      <c r="E283">
        <f>INDEX(demand!$A:$G,MATCH(data!$A283,demand!$B:$B,0),MATCH(data!E$1,demand!$1:$1,0))</f>
        <v>1.1586777994936544E-2</v>
      </c>
      <c r="F283">
        <f>INDEX(demand!$A:$G,MATCH(data!$A283,demand!$B:$B,0),MATCH(data!F$1,demand!$1:$1,0))</f>
        <v>5.9612614065989014E-2</v>
      </c>
      <c r="G283">
        <f>INDEX(demand!$A:$G,MATCH(data!$A283,demand!$B:$B,0),MATCH(data!G$1,demand!$1:$1,0))</f>
        <v>1.7074338437844845E-2</v>
      </c>
      <c r="H283">
        <v>0</v>
      </c>
      <c r="I283">
        <v>0</v>
      </c>
      <c r="J283">
        <v>1</v>
      </c>
    </row>
    <row r="284" spans="1:10">
      <c r="A284" t="str">
        <f>max_demand!B289</f>
        <v>GM0907</v>
      </c>
      <c r="B284">
        <f>INDEX(max_demand!$A:$G,MATCH(data!$A284,max_demand!$B:$B,0),MATCH(data!B$1,max_demand!$1:$1,0))</f>
        <v>0.10980503993536793</v>
      </c>
      <c r="C284">
        <f>INDEX(max_demand!$A:$G,MATCH(data!$A284,max_demand!$B:$B,0),MATCH(data!C$1,max_demand!$1:$1,0))</f>
        <v>8.132685776065586E-2</v>
      </c>
      <c r="D284">
        <f>INDEX(max_demand!$A:$G,MATCH(data!$A284,max_demand!$B:$B,0),MATCH(data!D$1,max_demand!$1:$1,0))</f>
        <v>1.0371705208427902E-2</v>
      </c>
      <c r="E284">
        <f>INDEX(demand!$A:$G,MATCH(data!$A284,demand!$B:$B,0),MATCH(data!E$1,demand!$1:$1,0))</f>
        <v>2.186432255798787E-2</v>
      </c>
      <c r="F284">
        <f>INDEX(demand!$A:$G,MATCH(data!$A284,demand!$B:$B,0),MATCH(data!F$1,demand!$1:$1,0))</f>
        <v>6.2756615646153951E-2</v>
      </c>
      <c r="G284">
        <f>INDEX(demand!$A:$G,MATCH(data!$A284,demand!$B:$B,0),MATCH(data!G$1,demand!$1:$1,0))</f>
        <v>1.0371705208427902E-2</v>
      </c>
      <c r="H284">
        <v>0</v>
      </c>
      <c r="I284">
        <v>0</v>
      </c>
      <c r="J284">
        <v>1</v>
      </c>
    </row>
    <row r="285" spans="1:10">
      <c r="A285" t="str">
        <f>max_demand!B290</f>
        <v>GM0917</v>
      </c>
      <c r="B285">
        <f>INDEX(max_demand!$A:$G,MATCH(data!$A285,max_demand!$B:$B,0),MATCH(data!B$1,max_demand!$1:$1,0))</f>
        <v>0.16056318282420964</v>
      </c>
      <c r="C285">
        <f>INDEX(max_demand!$A:$G,MATCH(data!$A285,max_demand!$B:$B,0),MATCH(data!C$1,max_demand!$1:$1,0))</f>
        <v>0.25856199499997051</v>
      </c>
      <c r="D285">
        <f>INDEX(max_demand!$A:$G,MATCH(data!$A285,max_demand!$B:$B,0),MATCH(data!D$1,max_demand!$1:$1,0))</f>
        <v>5.2755896353945973E-2</v>
      </c>
      <c r="E285">
        <f>INDEX(demand!$A:$G,MATCH(data!$A285,demand!$B:$B,0),MATCH(data!E$1,demand!$1:$1,0))</f>
        <v>3.6669781077408051E-2</v>
      </c>
      <c r="F285">
        <f>INDEX(demand!$A:$G,MATCH(data!$A285,demand!$B:$B,0),MATCH(data!F$1,demand!$1:$1,0))</f>
        <v>0.21142375726673518</v>
      </c>
      <c r="G285">
        <f>INDEX(demand!$A:$G,MATCH(data!$A285,demand!$B:$B,0),MATCH(data!G$1,demand!$1:$1,0))</f>
        <v>5.2755896353945973E-2</v>
      </c>
      <c r="H285">
        <v>0</v>
      </c>
      <c r="I285">
        <v>0</v>
      </c>
      <c r="J285">
        <v>1</v>
      </c>
    </row>
    <row r="286" spans="1:10">
      <c r="A286" t="str">
        <f>max_demand!B291</f>
        <v>GM0928</v>
      </c>
      <c r="B286">
        <f>INDEX(max_demand!$A:$G,MATCH(data!$A286,max_demand!$B:$B,0),MATCH(data!B$1,max_demand!$1:$1,0))</f>
        <v>8.4247534001914773E-2</v>
      </c>
      <c r="C286">
        <f>INDEX(max_demand!$A:$G,MATCH(data!$A286,max_demand!$B:$B,0),MATCH(data!C$1,max_demand!$1:$1,0))</f>
        <v>0.12746662585882712</v>
      </c>
      <c r="D286">
        <f>INDEX(max_demand!$A:$G,MATCH(data!$A286,max_demand!$B:$B,0),MATCH(data!D$1,max_demand!$1:$1,0))</f>
        <v>2.7730383054482242E-2</v>
      </c>
      <c r="E286">
        <f>INDEX(demand!$A:$G,MATCH(data!$A286,demand!$B:$B,0),MATCH(data!E$1,demand!$1:$1,0))</f>
        <v>1.9443559315601371E-2</v>
      </c>
      <c r="F286">
        <f>INDEX(demand!$A:$G,MATCH(data!$A286,demand!$B:$B,0),MATCH(data!F$1,demand!$1:$1,0))</f>
        <v>0.10203088412269556</v>
      </c>
      <c r="G286">
        <f>INDEX(demand!$A:$G,MATCH(data!$A286,demand!$B:$B,0),MATCH(data!G$1,demand!$1:$1,0))</f>
        <v>2.7730383054482242E-2</v>
      </c>
      <c r="H286">
        <v>0</v>
      </c>
      <c r="I286">
        <v>0</v>
      </c>
      <c r="J286">
        <v>1</v>
      </c>
    </row>
    <row r="287" spans="1:10">
      <c r="A287" t="str">
        <f>max_demand!B292</f>
        <v>GM0935</v>
      </c>
      <c r="B287">
        <f>INDEX(max_demand!$A:$G,MATCH(data!$A287,max_demand!$B:$B,0),MATCH(data!B$1,max_demand!$1:$1,0))</f>
        <v>0.23745616168497369</v>
      </c>
      <c r="C287">
        <f>INDEX(max_demand!$A:$G,MATCH(data!$A287,max_demand!$B:$B,0),MATCH(data!C$1,max_demand!$1:$1,0))</f>
        <v>0.32702721533292539</v>
      </c>
      <c r="D287">
        <f>INDEX(max_demand!$A:$G,MATCH(data!$A287,max_demand!$B:$B,0),MATCH(data!D$1,max_demand!$1:$1,0))</f>
        <v>7.385837640809198E-2</v>
      </c>
      <c r="E287">
        <f>INDEX(demand!$A:$G,MATCH(data!$A287,demand!$B:$B,0),MATCH(data!E$1,demand!$1:$1,0))</f>
        <v>5.4604671284174539E-2</v>
      </c>
      <c r="F287">
        <f>INDEX(demand!$A:$G,MATCH(data!$A287,demand!$B:$B,0),MATCH(data!F$1,demand!$1:$1,0))</f>
        <v>0.25451076694015329</v>
      </c>
      <c r="G287">
        <f>INDEX(demand!$A:$G,MATCH(data!$A287,demand!$B:$B,0),MATCH(data!G$1,demand!$1:$1,0))</f>
        <v>7.385837640809198E-2</v>
      </c>
      <c r="H287">
        <v>0</v>
      </c>
      <c r="I287">
        <v>0</v>
      </c>
      <c r="J287">
        <v>1</v>
      </c>
    </row>
    <row r="288" spans="1:10">
      <c r="A288" t="str">
        <f>max_demand!B293</f>
        <v>GM0938</v>
      </c>
      <c r="B288">
        <f>INDEX(max_demand!$A:$G,MATCH(data!$A288,max_demand!$B:$B,0),MATCH(data!B$1,max_demand!$1:$1,0))</f>
        <v>5.3624921735925771E-2</v>
      </c>
      <c r="C288">
        <f>INDEX(max_demand!$A:$G,MATCH(data!$A288,max_demand!$B:$B,0),MATCH(data!C$1,max_demand!$1:$1,0))</f>
        <v>5.7888067445519206E-2</v>
      </c>
      <c r="D288">
        <f>INDEX(max_demand!$A:$G,MATCH(data!$A288,max_demand!$B:$B,0),MATCH(data!D$1,max_demand!$1:$1,0))</f>
        <v>1.1496911584504787E-2</v>
      </c>
      <c r="E288">
        <f>INDEX(demand!$A:$G,MATCH(data!$A288,demand!$B:$B,0),MATCH(data!E$1,demand!$1:$1,0))</f>
        <v>1.2483034100647999E-2</v>
      </c>
      <c r="F288">
        <f>INDEX(demand!$A:$G,MATCH(data!$A288,demand!$B:$B,0),MATCH(data!F$1,demand!$1:$1,0))</f>
        <v>4.1199280785591486E-2</v>
      </c>
      <c r="G288">
        <f>INDEX(demand!$A:$G,MATCH(data!$A288,demand!$B:$B,0),MATCH(data!G$1,demand!$1:$1,0))</f>
        <v>1.1496911584504787E-2</v>
      </c>
      <c r="H288">
        <v>0</v>
      </c>
      <c r="I288">
        <v>0</v>
      </c>
      <c r="J288">
        <v>1</v>
      </c>
    </row>
    <row r="289" spans="1:10">
      <c r="A289" t="str">
        <f>max_demand!B294</f>
        <v>GM0944</v>
      </c>
      <c r="B289">
        <f>INDEX(max_demand!$A:$G,MATCH(data!$A289,max_demand!$B:$B,0),MATCH(data!B$1,max_demand!$1:$1,0))</f>
        <v>3.6985531439199755E-2</v>
      </c>
      <c r="C289">
        <f>INDEX(max_demand!$A:$G,MATCH(data!$A289,max_demand!$B:$B,0),MATCH(data!C$1,max_demand!$1:$1,0))</f>
        <v>2.7256443609208713E-2</v>
      </c>
      <c r="D289">
        <f>INDEX(max_demand!$A:$G,MATCH(data!$A289,max_demand!$B:$B,0),MATCH(data!D$1,max_demand!$1:$1,0))</f>
        <v>4.7426355138532137E-3</v>
      </c>
      <c r="E289">
        <f>INDEX(demand!$A:$G,MATCH(data!$A289,demand!$B:$B,0),MATCH(data!E$1,demand!$1:$1,0))</f>
        <v>4.9103998963400848E-3</v>
      </c>
      <c r="F289">
        <f>INDEX(demand!$A:$G,MATCH(data!$A289,demand!$B:$B,0),MATCH(data!F$1,demand!$1:$1,0))</f>
        <v>2.0310680320754716E-2</v>
      </c>
      <c r="G289">
        <f>INDEX(demand!$A:$G,MATCH(data!$A289,demand!$B:$B,0),MATCH(data!G$1,demand!$1:$1,0))</f>
        <v>4.7426355138532137E-3</v>
      </c>
      <c r="H289">
        <v>0</v>
      </c>
      <c r="I289">
        <v>0</v>
      </c>
      <c r="J289">
        <v>1</v>
      </c>
    </row>
    <row r="290" spans="1:10">
      <c r="A290" t="str">
        <f>max_demand!B295</f>
        <v>GM0946</v>
      </c>
      <c r="B290">
        <f>INDEX(max_demand!$A:$G,MATCH(data!$A290,max_demand!$B:$B,0),MATCH(data!B$1,max_demand!$1:$1,0))</f>
        <v>0.35590941673061649</v>
      </c>
      <c r="C290">
        <f>INDEX(max_demand!$A:$G,MATCH(data!$A290,max_demand!$B:$B,0),MATCH(data!C$1,max_demand!$1:$1,0))</f>
        <v>0.29123920253164448</v>
      </c>
      <c r="D290">
        <f>INDEX(max_demand!$A:$G,MATCH(data!$A290,max_demand!$B:$B,0),MATCH(data!D$1,max_demand!$1:$1,0))</f>
        <v>1.032917580976409E-2</v>
      </c>
      <c r="E290">
        <f>INDEX(demand!$A:$G,MATCH(data!$A290,demand!$B:$B,0),MATCH(data!E$1,demand!$1:$1,0))</f>
        <v>5.8700203380696932E-2</v>
      </c>
      <c r="F290">
        <f>INDEX(demand!$A:$G,MATCH(data!$A290,demand!$B:$B,0),MATCH(data!F$1,demand!$1:$1,0))</f>
        <v>0.26430116448461</v>
      </c>
      <c r="G290">
        <f>INDEX(demand!$A:$G,MATCH(data!$A290,demand!$B:$B,0),MATCH(data!G$1,demand!$1:$1,0))</f>
        <v>1.032917580976409E-2</v>
      </c>
      <c r="H290">
        <v>0</v>
      </c>
      <c r="I290">
        <v>0</v>
      </c>
      <c r="J290">
        <v>1</v>
      </c>
    </row>
    <row r="291" spans="1:10">
      <c r="A291" t="str">
        <f>max_demand!B296</f>
        <v>GM0951</v>
      </c>
      <c r="B291">
        <f>INDEX(max_demand!$A:$G,MATCH(data!$A291,max_demand!$B:$B,0),MATCH(data!B$1,max_demand!$1:$1,0))</f>
        <v>5.9147118610425028E-2</v>
      </c>
      <c r="C291">
        <f>INDEX(max_demand!$A:$G,MATCH(data!$A291,max_demand!$B:$B,0),MATCH(data!C$1,max_demand!$1:$1,0))</f>
        <v>5.0337815501689663E-2</v>
      </c>
      <c r="D291">
        <f>INDEX(max_demand!$A:$G,MATCH(data!$A291,max_demand!$B:$B,0),MATCH(data!D$1,max_demand!$1:$1,0))</f>
        <v>9.227056821533278E-3</v>
      </c>
      <c r="E291">
        <f>INDEX(demand!$A:$G,MATCH(data!$A291,demand!$B:$B,0),MATCH(data!E$1,demand!$1:$1,0))</f>
        <v>1.5338360226632123E-2</v>
      </c>
      <c r="F291">
        <f>INDEX(demand!$A:$G,MATCH(data!$A291,demand!$B:$B,0),MATCH(data!F$1,demand!$1:$1,0))</f>
        <v>3.3339793926179043E-2</v>
      </c>
      <c r="G291">
        <f>INDEX(demand!$A:$G,MATCH(data!$A291,demand!$B:$B,0),MATCH(data!G$1,demand!$1:$1,0))</f>
        <v>9.227056821533278E-3</v>
      </c>
      <c r="H291">
        <v>0</v>
      </c>
      <c r="I291">
        <v>0</v>
      </c>
      <c r="J291">
        <v>1</v>
      </c>
    </row>
    <row r="292" spans="1:10">
      <c r="A292" t="str">
        <f>max_demand!B297</f>
        <v>GM0957</v>
      </c>
      <c r="B292">
        <f>INDEX(max_demand!$A:$G,MATCH(data!$A292,max_demand!$B:$B,0),MATCH(data!B$1,max_demand!$1:$1,0))</f>
        <v>0.21077809104362558</v>
      </c>
      <c r="C292">
        <f>INDEX(max_demand!$A:$G,MATCH(data!$A292,max_demand!$B:$B,0),MATCH(data!C$1,max_demand!$1:$1,0))</f>
        <v>0.171427169210081</v>
      </c>
      <c r="D292">
        <f>INDEX(max_demand!$A:$G,MATCH(data!$A292,max_demand!$B:$B,0),MATCH(data!D$1,max_demand!$1:$1,0))</f>
        <v>3.5365625240312802E-2</v>
      </c>
      <c r="E292">
        <f>INDEX(demand!$A:$G,MATCH(data!$A292,demand!$B:$B,0),MATCH(data!E$1,demand!$1:$1,0))</f>
        <v>3.0002296571914475E-2</v>
      </c>
      <c r="F292">
        <f>INDEX(demand!$A:$G,MATCH(data!$A292,demand!$B:$B,0),MATCH(data!F$1,demand!$1:$1,0))</f>
        <v>0.13210851473568963</v>
      </c>
      <c r="G292">
        <f>INDEX(demand!$A:$G,MATCH(data!$A292,demand!$B:$B,0),MATCH(data!G$1,demand!$1:$1,0))</f>
        <v>3.5365625240312802E-2</v>
      </c>
      <c r="H292">
        <v>0</v>
      </c>
      <c r="I292">
        <v>0</v>
      </c>
      <c r="J292">
        <v>1</v>
      </c>
    </row>
    <row r="293" spans="1:10">
      <c r="A293" t="str">
        <f>max_demand!B298</f>
        <v>GM0962</v>
      </c>
      <c r="B293">
        <f>INDEX(max_demand!$A:$G,MATCH(data!$A293,max_demand!$B:$B,0),MATCH(data!B$1,max_demand!$1:$1,0))</f>
        <v>3.9582959781577491E-2</v>
      </c>
      <c r="C293">
        <f>INDEX(max_demand!$A:$G,MATCH(data!$A293,max_demand!$B:$B,0),MATCH(data!C$1,max_demand!$1:$1,0))</f>
        <v>4.3909063862480356E-2</v>
      </c>
      <c r="D293">
        <f>INDEX(max_demand!$A:$G,MATCH(data!$A293,max_demand!$B:$B,0),MATCH(data!D$1,max_demand!$1:$1,0))</f>
        <v>7.7512866878989622E-3</v>
      </c>
      <c r="E293">
        <f>INDEX(demand!$A:$G,MATCH(data!$A293,demand!$B:$B,0),MATCH(data!E$1,demand!$1:$1,0))</f>
        <v>1.002419364321795E-2</v>
      </c>
      <c r="F293">
        <f>INDEX(demand!$A:$G,MATCH(data!$A293,demand!$B:$B,0),MATCH(data!F$1,demand!$1:$1,0))</f>
        <v>3.0100274636390041E-2</v>
      </c>
      <c r="G293">
        <f>INDEX(demand!$A:$G,MATCH(data!$A293,demand!$B:$B,0),MATCH(data!G$1,demand!$1:$1,0))</f>
        <v>7.7512866878989622E-3</v>
      </c>
      <c r="H293">
        <v>0</v>
      </c>
      <c r="I293">
        <v>0</v>
      </c>
      <c r="J293">
        <v>1</v>
      </c>
    </row>
    <row r="294" spans="1:10">
      <c r="A294" t="str">
        <f>max_demand!B299</f>
        <v>GM0965</v>
      </c>
      <c r="B294">
        <f>INDEX(max_demand!$A:$G,MATCH(data!$A294,max_demand!$B:$B,0),MATCH(data!B$1,max_demand!$1:$1,0))</f>
        <v>4.1474816613942388E-2</v>
      </c>
      <c r="C294">
        <f>INDEX(max_demand!$A:$G,MATCH(data!$A294,max_demand!$B:$B,0),MATCH(data!C$1,max_demand!$1:$1,0))</f>
        <v>3.3821998622201782E-2</v>
      </c>
      <c r="D294">
        <f>INDEX(max_demand!$A:$G,MATCH(data!$A294,max_demand!$B:$B,0),MATCH(data!D$1,max_demand!$1:$1,0))</f>
        <v>6.3891308049808344E-3</v>
      </c>
      <c r="E294">
        <f>INDEX(demand!$A:$G,MATCH(data!$A294,demand!$B:$B,0),MATCH(data!E$1,demand!$1:$1,0))</f>
        <v>9.6984441060065756E-3</v>
      </c>
      <c r="F294">
        <f>INDEX(demand!$A:$G,MATCH(data!$A294,demand!$B:$B,0),MATCH(data!F$1,demand!$1:$1,0))</f>
        <v>2.3130365515347973E-2</v>
      </c>
      <c r="G294">
        <f>INDEX(demand!$A:$G,MATCH(data!$A294,demand!$B:$B,0),MATCH(data!G$1,demand!$1:$1,0))</f>
        <v>6.3891308049808344E-3</v>
      </c>
      <c r="H294">
        <v>0</v>
      </c>
      <c r="I294">
        <v>0</v>
      </c>
      <c r="J294">
        <v>1</v>
      </c>
    </row>
    <row r="295" spans="1:10">
      <c r="A295" t="str">
        <f>max_demand!B300</f>
        <v>GM0971</v>
      </c>
      <c r="B295">
        <f>INDEX(max_demand!$A:$G,MATCH(data!$A295,max_demand!$B:$B,0),MATCH(data!B$1,max_demand!$1:$1,0))</f>
        <v>6.5900395814489685E-2</v>
      </c>
      <c r="C295">
        <f>INDEX(max_demand!$A:$G,MATCH(data!$A295,max_demand!$B:$B,0),MATCH(data!C$1,max_demand!$1:$1,0))</f>
        <v>7.369620992579147E-2</v>
      </c>
      <c r="D295">
        <f>INDEX(max_demand!$A:$G,MATCH(data!$A295,max_demand!$B:$B,0),MATCH(data!D$1,max_demand!$1:$1,0))</f>
        <v>1.5165376000677694E-2</v>
      </c>
      <c r="E295">
        <f>INDEX(demand!$A:$G,MATCH(data!$A295,demand!$B:$B,0),MATCH(data!E$1,demand!$1:$1,0))</f>
        <v>1.3629546353568823E-2</v>
      </c>
      <c r="F295">
        <f>INDEX(demand!$A:$G,MATCH(data!$A295,demand!$B:$B,0),MATCH(data!F$1,demand!$1:$1,0))</f>
        <v>5.6679596415456113E-2</v>
      </c>
      <c r="G295">
        <f>INDEX(demand!$A:$G,MATCH(data!$A295,demand!$B:$B,0),MATCH(data!G$1,demand!$1:$1,0))</f>
        <v>1.5165376000677694E-2</v>
      </c>
      <c r="H295">
        <v>0</v>
      </c>
      <c r="I295">
        <v>0</v>
      </c>
      <c r="J295">
        <v>1</v>
      </c>
    </row>
    <row r="296" spans="1:10">
      <c r="A296" t="str">
        <f>max_demand!B301</f>
        <v>GM0981</v>
      </c>
      <c r="B296">
        <f>INDEX(max_demand!$A:$G,MATCH(data!$A296,max_demand!$B:$B,0),MATCH(data!B$1,max_demand!$1:$1,0))</f>
        <v>4.0095530040718766E-2</v>
      </c>
      <c r="C296">
        <f>INDEX(max_demand!$A:$G,MATCH(data!$A296,max_demand!$B:$B,0),MATCH(data!C$1,max_demand!$1:$1,0))</f>
        <v>3.6263485790160359E-2</v>
      </c>
      <c r="D296">
        <f>INDEX(max_demand!$A:$G,MATCH(data!$A296,max_demand!$B:$B,0),MATCH(data!D$1,max_demand!$1:$1,0))</f>
        <v>6.1315241616457386E-3</v>
      </c>
      <c r="E296">
        <f>INDEX(demand!$A:$G,MATCH(data!$A296,demand!$B:$B,0),MATCH(data!E$1,demand!$1:$1,0))</f>
        <v>7.6701494924125962E-3</v>
      </c>
      <c r="F296">
        <f>INDEX(demand!$A:$G,MATCH(data!$A296,demand!$B:$B,0),MATCH(data!F$1,demand!$1:$1,0))</f>
        <v>2.6039412706869068E-2</v>
      </c>
      <c r="G296">
        <f>INDEX(demand!$A:$G,MATCH(data!$A296,demand!$B:$B,0),MATCH(data!G$1,demand!$1:$1,0))</f>
        <v>6.1315241616457386E-3</v>
      </c>
      <c r="H296">
        <v>0</v>
      </c>
      <c r="I296">
        <v>0</v>
      </c>
      <c r="J296">
        <v>1</v>
      </c>
    </row>
    <row r="297" spans="1:10">
      <c r="A297" t="str">
        <f>max_demand!B302</f>
        <v>GM0983</v>
      </c>
      <c r="B297">
        <f>INDEX(max_demand!$A:$G,MATCH(data!$A297,max_demand!$B:$B,0),MATCH(data!B$1,max_demand!$1:$1,0))</f>
        <v>0.27980274846486508</v>
      </c>
      <c r="C297">
        <f>INDEX(max_demand!$A:$G,MATCH(data!$A297,max_demand!$B:$B,0),MATCH(data!C$1,max_demand!$1:$1,0))</f>
        <v>0.31236040040200808</v>
      </c>
      <c r="D297">
        <f>INDEX(max_demand!$A:$G,MATCH(data!$A297,max_demand!$B:$B,0),MATCH(data!D$1,max_demand!$1:$1,0))</f>
        <v>6.1730207034848592E-2</v>
      </c>
      <c r="E297">
        <f>INDEX(demand!$A:$G,MATCH(data!$A297,demand!$B:$B,0),MATCH(data!E$1,demand!$1:$1,0))</f>
        <v>5.8467548132721377E-2</v>
      </c>
      <c r="F297">
        <f>INDEX(demand!$A:$G,MATCH(data!$A297,demand!$B:$B,0),MATCH(data!F$1,demand!$1:$1,0))</f>
        <v>0.24086599318185492</v>
      </c>
      <c r="G297">
        <f>INDEX(demand!$A:$G,MATCH(data!$A297,demand!$B:$B,0),MATCH(data!G$1,demand!$1:$1,0))</f>
        <v>6.1730207034848592E-2</v>
      </c>
      <c r="H297">
        <v>0</v>
      </c>
      <c r="I297">
        <v>0</v>
      </c>
      <c r="J297">
        <v>1</v>
      </c>
    </row>
    <row r="298" spans="1:10">
      <c r="A298" t="str">
        <f>max_demand!B303</f>
        <v>GM0984</v>
      </c>
      <c r="B298">
        <f>INDEX(max_demand!$A:$G,MATCH(data!$A298,max_demand!$B:$B,0),MATCH(data!B$1,max_demand!$1:$1,0))</f>
        <v>0.59295908949398324</v>
      </c>
      <c r="C298">
        <f>INDEX(max_demand!$A:$G,MATCH(data!$A298,max_demand!$B:$B,0),MATCH(data!C$1,max_demand!$1:$1,0))</f>
        <v>0.42971293596845772</v>
      </c>
      <c r="D298">
        <f>INDEX(max_demand!$A:$G,MATCH(data!$A298,max_demand!$B:$B,0),MATCH(data!D$1,max_demand!$1:$1,0))</f>
        <v>2.6323267521548083E-2</v>
      </c>
      <c r="E298">
        <f>INDEX(demand!$A:$G,MATCH(data!$A298,demand!$B:$B,0),MATCH(data!E$1,demand!$1:$1,0))</f>
        <v>0.10513875195775478</v>
      </c>
      <c r="F298">
        <f>INDEX(demand!$A:$G,MATCH(data!$A298,demand!$B:$B,0),MATCH(data!F$1,demand!$1:$1,0))</f>
        <v>0.37937311680650471</v>
      </c>
      <c r="G298">
        <f>INDEX(demand!$A:$G,MATCH(data!$A298,demand!$B:$B,0),MATCH(data!G$1,demand!$1:$1,0))</f>
        <v>2.6323267521548083E-2</v>
      </c>
      <c r="H298">
        <v>0</v>
      </c>
      <c r="I298">
        <v>0</v>
      </c>
      <c r="J298">
        <v>1</v>
      </c>
    </row>
    <row r="299" spans="1:10">
      <c r="A299" t="str">
        <f>max_demand!B304</f>
        <v>GM0986</v>
      </c>
      <c r="B299">
        <f>INDEX(max_demand!$A:$G,MATCH(data!$A299,max_demand!$B:$B,0),MATCH(data!B$1,max_demand!$1:$1,0))</f>
        <v>6.108554202380978E-2</v>
      </c>
      <c r="C299">
        <f>INDEX(max_demand!$A:$G,MATCH(data!$A299,max_demand!$B:$B,0),MATCH(data!C$1,max_demand!$1:$1,0))</f>
        <v>4.466804728581298E-2</v>
      </c>
      <c r="D299">
        <f>INDEX(max_demand!$A:$G,MATCH(data!$A299,max_demand!$B:$B,0),MATCH(data!D$1,max_demand!$1:$1,0))</f>
        <v>7.565372459454294E-3</v>
      </c>
      <c r="E299">
        <f>INDEX(demand!$A:$G,MATCH(data!$A299,demand!$B:$B,0),MATCH(data!E$1,demand!$1:$1,0))</f>
        <v>1.5093960452909649E-2</v>
      </c>
      <c r="F299">
        <f>INDEX(demand!$A:$G,MATCH(data!$A299,demand!$B:$B,0),MATCH(data!F$1,demand!$1:$1,0))</f>
        <v>2.8751694786289309E-2</v>
      </c>
      <c r="G299">
        <f>INDEX(demand!$A:$G,MATCH(data!$A299,demand!$B:$B,0),MATCH(data!G$1,demand!$1:$1,0))</f>
        <v>7.565372459454294E-3</v>
      </c>
      <c r="H299">
        <v>0</v>
      </c>
      <c r="I299">
        <v>0</v>
      </c>
      <c r="J299">
        <v>1</v>
      </c>
    </row>
    <row r="300" spans="1:10">
      <c r="A300" t="str">
        <f>max_demand!B305</f>
        <v>GM0988</v>
      </c>
      <c r="B300">
        <f>INDEX(max_demand!$A:$G,MATCH(data!$A300,max_demand!$B:$B,0),MATCH(data!B$1,max_demand!$1:$1,0))</f>
        <v>0.25418874005956016</v>
      </c>
      <c r="C300">
        <f>INDEX(max_demand!$A:$G,MATCH(data!$A300,max_demand!$B:$B,0),MATCH(data!C$1,max_demand!$1:$1,0))</f>
        <v>0.28910327649402395</v>
      </c>
      <c r="D300">
        <f>INDEX(max_demand!$A:$G,MATCH(data!$A300,max_demand!$B:$B,0),MATCH(data!D$1,max_demand!$1:$1,0))</f>
        <v>3.0282146974311027E-2</v>
      </c>
      <c r="E300">
        <f>INDEX(demand!$A:$G,MATCH(data!$A300,demand!$B:$B,0),MATCH(data!E$1,demand!$1:$1,0))</f>
        <v>5.3143040743652163E-2</v>
      </c>
      <c r="F300">
        <f>INDEX(demand!$A:$G,MATCH(data!$A300,demand!$B:$B,0),MATCH(data!F$1,demand!$1:$1,0))</f>
        <v>0.24405744060816659</v>
      </c>
      <c r="G300">
        <f>INDEX(demand!$A:$G,MATCH(data!$A300,demand!$B:$B,0),MATCH(data!G$1,demand!$1:$1,0))</f>
        <v>3.0282146974311027E-2</v>
      </c>
      <c r="H300">
        <v>0</v>
      </c>
      <c r="I300">
        <v>0</v>
      </c>
      <c r="J300">
        <v>1</v>
      </c>
    </row>
    <row r="301" spans="1:10">
      <c r="A301" t="str">
        <f>max_demand!B306</f>
        <v>GM0994</v>
      </c>
      <c r="B301">
        <f>INDEX(max_demand!$A:$G,MATCH(data!$A301,max_demand!$B:$B,0),MATCH(data!B$1,max_demand!$1:$1,0))</f>
        <v>7.1673739355834529E-2</v>
      </c>
      <c r="C301">
        <f>INDEX(max_demand!$A:$G,MATCH(data!$A301,max_demand!$B:$B,0),MATCH(data!C$1,max_demand!$1:$1,0))</f>
        <v>5.8214596920746285E-2</v>
      </c>
      <c r="D301">
        <f>INDEX(max_demand!$A:$G,MATCH(data!$A301,max_demand!$B:$B,0),MATCH(data!D$1,max_demand!$1:$1,0))</f>
        <v>1.0006559942757166E-2</v>
      </c>
      <c r="E301">
        <f>INDEX(demand!$A:$G,MATCH(data!$A301,demand!$B:$B,0),MATCH(data!E$1,demand!$1:$1,0))</f>
        <v>1.6323335440088186E-2</v>
      </c>
      <c r="F301">
        <f>INDEX(demand!$A:$G,MATCH(data!$A301,demand!$B:$B,0),MATCH(data!F$1,demand!$1:$1,0))</f>
        <v>3.9004228580210409E-2</v>
      </c>
      <c r="G301">
        <f>INDEX(demand!$A:$G,MATCH(data!$A301,demand!$B:$B,0),MATCH(data!G$1,demand!$1:$1,0))</f>
        <v>1.0006559942757166E-2</v>
      </c>
      <c r="H301">
        <v>0</v>
      </c>
      <c r="I301">
        <v>0</v>
      </c>
      <c r="J301">
        <v>1</v>
      </c>
    </row>
    <row r="302" spans="1:10">
      <c r="A302" t="str">
        <f>max_demand!B307</f>
        <v>GM0995</v>
      </c>
      <c r="B302">
        <f>INDEX(max_demand!$A:$G,MATCH(data!$A302,max_demand!$B:$B,0),MATCH(data!B$1,max_demand!$1:$1,0))</f>
        <v>1.1912035265664163</v>
      </c>
      <c r="C302">
        <f>INDEX(max_demand!$A:$G,MATCH(data!$A302,max_demand!$B:$B,0),MATCH(data!C$1,max_demand!$1:$1,0))</f>
        <v>0.32868983713987127</v>
      </c>
      <c r="D302">
        <f>INDEX(max_demand!$A:$G,MATCH(data!$A302,max_demand!$B:$B,0),MATCH(data!D$1,max_demand!$1:$1,0))</f>
        <v>4.7324892144577038E-2</v>
      </c>
      <c r="E302">
        <f>INDEX(demand!$A:$G,MATCH(data!$A302,demand!$B:$B,0),MATCH(data!E$1,demand!$1:$1,0))</f>
        <v>0.1732575559862459</v>
      </c>
      <c r="F302">
        <f>INDEX(demand!$A:$G,MATCH(data!$A302,demand!$B:$B,0),MATCH(data!F$1,demand!$1:$1,0))</f>
        <v>0.23974647218950418</v>
      </c>
      <c r="G302">
        <f>INDEX(demand!$A:$G,MATCH(data!$A302,demand!$B:$B,0),MATCH(data!G$1,demand!$1:$1,0))</f>
        <v>4.7324892144577038E-2</v>
      </c>
      <c r="H302">
        <v>0</v>
      </c>
      <c r="I302">
        <v>0</v>
      </c>
      <c r="J302">
        <v>1</v>
      </c>
    </row>
    <row r="303" spans="1:10">
      <c r="A303" t="str">
        <f>max_demand!B308</f>
        <v>GM1507</v>
      </c>
      <c r="B303">
        <f>INDEX(max_demand!$A:$G,MATCH(data!$A303,max_demand!$B:$B,0),MATCH(data!B$1,max_demand!$1:$1,0))</f>
        <v>0.44179165001809151</v>
      </c>
      <c r="C303">
        <f>INDEX(max_demand!$A:$G,MATCH(data!$A303,max_demand!$B:$B,0),MATCH(data!C$1,max_demand!$1:$1,0))</f>
        <v>0.25039072936856854</v>
      </c>
      <c r="D303">
        <f>INDEX(max_demand!$A:$G,MATCH(data!$A303,max_demand!$B:$B,0),MATCH(data!D$1,max_demand!$1:$1,0))</f>
        <v>2.5694439984161703E-2</v>
      </c>
      <c r="E303">
        <f>INDEX(demand!$A:$G,MATCH(data!$A303,demand!$B:$B,0),MATCH(data!E$1,demand!$1:$1,0))</f>
        <v>8.3976955417906229E-2</v>
      </c>
      <c r="F303">
        <f>INDEX(demand!$A:$G,MATCH(data!$A303,demand!$B:$B,0),MATCH(data!F$1,demand!$1:$1,0))</f>
        <v>0.19594186027405991</v>
      </c>
      <c r="G303">
        <f>INDEX(demand!$A:$G,MATCH(data!$A303,demand!$B:$B,0),MATCH(data!G$1,demand!$1:$1,0))</f>
        <v>2.5694439984161703E-2</v>
      </c>
      <c r="H303">
        <v>0</v>
      </c>
      <c r="I303">
        <v>0</v>
      </c>
      <c r="J303">
        <v>1</v>
      </c>
    </row>
    <row r="304" spans="1:10">
      <c r="A304" t="str">
        <f>max_demand!B309</f>
        <v>GM1509</v>
      </c>
      <c r="B304">
        <f>INDEX(max_demand!$A:$G,MATCH(data!$A304,max_demand!$B:$B,0),MATCH(data!B$1,max_demand!$1:$1,0))</f>
        <v>0.31358552972028469</v>
      </c>
      <c r="C304">
        <f>INDEX(max_demand!$A:$G,MATCH(data!$A304,max_demand!$B:$B,0),MATCH(data!C$1,max_demand!$1:$1,0))</f>
        <v>0.15996500101282343</v>
      </c>
      <c r="D304">
        <f>INDEX(max_demand!$A:$G,MATCH(data!$A304,max_demand!$B:$B,0),MATCH(data!D$1,max_demand!$1:$1,0))</f>
        <v>2.3982327906524197E-2</v>
      </c>
      <c r="E304">
        <f>INDEX(demand!$A:$G,MATCH(data!$A304,demand!$B:$B,0),MATCH(data!E$1,demand!$1:$1,0))</f>
        <v>5.233090568380961E-2</v>
      </c>
      <c r="F304">
        <f>INDEX(demand!$A:$G,MATCH(data!$A304,demand!$B:$B,0),MATCH(data!F$1,demand!$1:$1,0))</f>
        <v>0.12009826943057306</v>
      </c>
      <c r="G304">
        <f>INDEX(demand!$A:$G,MATCH(data!$A304,demand!$B:$B,0),MATCH(data!G$1,demand!$1:$1,0))</f>
        <v>2.3982327906524197E-2</v>
      </c>
      <c r="H304">
        <v>0</v>
      </c>
      <c r="I304">
        <v>0</v>
      </c>
      <c r="J304">
        <v>1</v>
      </c>
    </row>
    <row r="305" spans="1:10">
      <c r="A305" t="str">
        <f>max_demand!B310</f>
        <v>GM1525</v>
      </c>
      <c r="B305">
        <f>INDEX(max_demand!$A:$G,MATCH(data!$A305,max_demand!$B:$B,0),MATCH(data!B$1,max_demand!$1:$1,0))</f>
        <v>0.1319156705639285</v>
      </c>
      <c r="C305">
        <f>INDEX(max_demand!$A:$G,MATCH(data!$A305,max_demand!$B:$B,0),MATCH(data!C$1,max_demand!$1:$1,0))</f>
        <v>9.6413924833441203E-2</v>
      </c>
      <c r="D305">
        <f>INDEX(max_demand!$A:$G,MATCH(data!$A305,max_demand!$B:$B,0),MATCH(data!D$1,max_demand!$1:$1,0))</f>
        <v>2.2516886341136813E-2</v>
      </c>
      <c r="E305">
        <f>INDEX(demand!$A:$G,MATCH(data!$A305,demand!$B:$B,0),MATCH(data!E$1,demand!$1:$1,0))</f>
        <v>1.8087892467254278E-2</v>
      </c>
      <c r="F305">
        <f>INDEX(demand!$A:$G,MATCH(data!$A305,demand!$B:$B,0),MATCH(data!F$1,demand!$1:$1,0))</f>
        <v>7.5206517887502766E-2</v>
      </c>
      <c r="G305">
        <f>INDEX(demand!$A:$G,MATCH(data!$A305,demand!$B:$B,0),MATCH(data!G$1,demand!$1:$1,0))</f>
        <v>2.2516886341136813E-2</v>
      </c>
      <c r="H305">
        <v>0</v>
      </c>
      <c r="I305">
        <v>0</v>
      </c>
      <c r="J305">
        <v>1</v>
      </c>
    </row>
    <row r="306" spans="1:10">
      <c r="A306" t="str">
        <f>max_demand!B311</f>
        <v>GM1581</v>
      </c>
      <c r="B306">
        <f>INDEX(max_demand!$A:$G,MATCH(data!$A306,max_demand!$B:$B,0),MATCH(data!B$1,max_demand!$1:$1,0))</f>
        <v>0.23900229466356299</v>
      </c>
      <c r="C306">
        <f>INDEX(max_demand!$A:$G,MATCH(data!$A306,max_demand!$B:$B,0),MATCH(data!C$1,max_demand!$1:$1,0))</f>
        <v>0.21777593131487344</v>
      </c>
      <c r="D306">
        <f>INDEX(max_demand!$A:$G,MATCH(data!$A306,max_demand!$B:$B,0),MATCH(data!D$1,max_demand!$1:$1,0))</f>
        <v>3.0083473926267215E-2</v>
      </c>
      <c r="E306">
        <f>INDEX(demand!$A:$G,MATCH(data!$A306,demand!$B:$B,0),MATCH(data!E$1,demand!$1:$1,0))</f>
        <v>3.5562706415041202E-2</v>
      </c>
      <c r="F306">
        <f>INDEX(demand!$A:$G,MATCH(data!$A306,demand!$B:$B,0),MATCH(data!F$1,demand!$1:$1,0))</f>
        <v>0.16443911360784899</v>
      </c>
      <c r="G306">
        <f>INDEX(demand!$A:$G,MATCH(data!$A306,demand!$B:$B,0),MATCH(data!G$1,demand!$1:$1,0))</f>
        <v>3.0083473926267215E-2</v>
      </c>
      <c r="H306">
        <v>0</v>
      </c>
      <c r="I306">
        <v>0</v>
      </c>
      <c r="J306">
        <v>1</v>
      </c>
    </row>
    <row r="307" spans="1:10">
      <c r="A307" t="str">
        <f>max_demand!B312</f>
        <v>GM1586</v>
      </c>
      <c r="B307">
        <f>INDEX(max_demand!$A:$G,MATCH(data!$A307,max_demand!$B:$B,0),MATCH(data!B$1,max_demand!$1:$1,0))</f>
        <v>0.33199943973466334</v>
      </c>
      <c r="C307">
        <f>INDEX(max_demand!$A:$G,MATCH(data!$A307,max_demand!$B:$B,0),MATCH(data!C$1,max_demand!$1:$1,0))</f>
        <v>0.17564811694330168</v>
      </c>
      <c r="D307">
        <f>INDEX(max_demand!$A:$G,MATCH(data!$A307,max_demand!$B:$B,0),MATCH(data!D$1,max_demand!$1:$1,0))</f>
        <v>1.8047046541570057E-2</v>
      </c>
      <c r="E307">
        <f>INDEX(demand!$A:$G,MATCH(data!$A307,demand!$B:$B,0),MATCH(data!E$1,demand!$1:$1,0))</f>
        <v>5.1438662983491486E-2</v>
      </c>
      <c r="F307">
        <f>INDEX(demand!$A:$G,MATCH(data!$A307,demand!$B:$B,0),MATCH(data!F$1,demand!$1:$1,0))</f>
        <v>0.14726156241648153</v>
      </c>
      <c r="G307">
        <f>INDEX(demand!$A:$G,MATCH(data!$A307,demand!$B:$B,0),MATCH(data!G$1,demand!$1:$1,0))</f>
        <v>1.8047046541570057E-2</v>
      </c>
      <c r="H307">
        <v>0</v>
      </c>
      <c r="I307">
        <v>0</v>
      </c>
      <c r="J307">
        <v>1</v>
      </c>
    </row>
    <row r="308" spans="1:10">
      <c r="A308" t="str">
        <f>max_demand!B313</f>
        <v>GM1598</v>
      </c>
      <c r="B308">
        <f>INDEX(max_demand!$A:$G,MATCH(data!$A308,max_demand!$B:$B,0),MATCH(data!B$1,max_demand!$1:$1,0))</f>
        <v>0.23431267267110781</v>
      </c>
      <c r="C308">
        <f>INDEX(max_demand!$A:$G,MATCH(data!$A308,max_demand!$B:$B,0),MATCH(data!C$1,max_demand!$1:$1,0))</f>
        <v>7.6284792522974737E-2</v>
      </c>
      <c r="D308">
        <f>INDEX(max_demand!$A:$G,MATCH(data!$A308,max_demand!$B:$B,0),MATCH(data!D$1,max_demand!$1:$1,0))</f>
        <v>1.38147638116826E-2</v>
      </c>
      <c r="E308">
        <f>INDEX(demand!$A:$G,MATCH(data!$A308,demand!$B:$B,0),MATCH(data!E$1,demand!$1:$1,0))</f>
        <v>4.2833844326545203E-2</v>
      </c>
      <c r="F308">
        <f>INDEX(demand!$A:$G,MATCH(data!$A308,demand!$B:$B,0),MATCH(data!F$1,demand!$1:$1,0))</f>
        <v>5.6918152997763101E-2</v>
      </c>
      <c r="G308">
        <f>INDEX(demand!$A:$G,MATCH(data!$A308,demand!$B:$B,0),MATCH(data!G$1,demand!$1:$1,0))</f>
        <v>1.38147638116826E-2</v>
      </c>
      <c r="H308">
        <v>0</v>
      </c>
      <c r="I308">
        <v>0</v>
      </c>
      <c r="J308">
        <v>1</v>
      </c>
    </row>
    <row r="309" spans="1:10">
      <c r="A309" t="str">
        <f>max_demand!B314</f>
        <v>GM1621</v>
      </c>
      <c r="B309">
        <f>INDEX(max_demand!$A:$G,MATCH(data!$A309,max_demand!$B:$B,0),MATCH(data!B$1,max_demand!$1:$1,0))</f>
        <v>0.15711356521181194</v>
      </c>
      <c r="C309">
        <f>INDEX(max_demand!$A:$G,MATCH(data!$A309,max_demand!$B:$B,0),MATCH(data!C$1,max_demand!$1:$1,0))</f>
        <v>0.16405134048691858</v>
      </c>
      <c r="D309">
        <f>INDEX(max_demand!$A:$G,MATCH(data!$A309,max_demand!$B:$B,0),MATCH(data!D$1,max_demand!$1:$1,0))</f>
        <v>3.7426478386993575E-2</v>
      </c>
      <c r="E309">
        <f>INDEX(demand!$A:$G,MATCH(data!$A309,demand!$B:$B,0),MATCH(data!E$1,demand!$1:$1,0))</f>
        <v>3.1498226799108194E-2</v>
      </c>
      <c r="F309">
        <f>INDEX(demand!$A:$G,MATCH(data!$A309,demand!$B:$B,0),MATCH(data!F$1,demand!$1:$1,0))</f>
        <v>0.1269305069732643</v>
      </c>
      <c r="G309">
        <f>INDEX(demand!$A:$G,MATCH(data!$A309,demand!$B:$B,0),MATCH(data!G$1,demand!$1:$1,0))</f>
        <v>3.7426478386993575E-2</v>
      </c>
      <c r="H309">
        <v>0</v>
      </c>
      <c r="I309">
        <v>0</v>
      </c>
      <c r="J309">
        <v>1</v>
      </c>
    </row>
    <row r="310" spans="1:10">
      <c r="A310" t="str">
        <f>max_demand!B315</f>
        <v>GM1640</v>
      </c>
      <c r="B310">
        <f>INDEX(max_demand!$A:$G,MATCH(data!$A310,max_demand!$B:$B,0),MATCH(data!B$1,max_demand!$1:$1,0))</f>
        <v>0.51629012663713869</v>
      </c>
      <c r="C310">
        <f>INDEX(max_demand!$A:$G,MATCH(data!$A310,max_demand!$B:$B,0),MATCH(data!C$1,max_demand!$1:$1,0))</f>
        <v>0.35058681498321725</v>
      </c>
      <c r="D310">
        <f>INDEX(max_demand!$A:$G,MATCH(data!$A310,max_demand!$B:$B,0),MATCH(data!D$1,max_demand!$1:$1,0))</f>
        <v>2.1678449624621638E-2</v>
      </c>
      <c r="E310">
        <f>INDEX(demand!$A:$G,MATCH(data!$A310,demand!$B:$B,0),MATCH(data!E$1,demand!$1:$1,0))</f>
        <v>0.11292219334405845</v>
      </c>
      <c r="F310">
        <f>INDEX(demand!$A:$G,MATCH(data!$A310,demand!$B:$B,0),MATCH(data!F$1,demand!$1:$1,0))</f>
        <v>0.298939930170603</v>
      </c>
      <c r="G310">
        <f>INDEX(demand!$A:$G,MATCH(data!$A310,demand!$B:$B,0),MATCH(data!G$1,demand!$1:$1,0))</f>
        <v>2.1678449624621638E-2</v>
      </c>
      <c r="H310">
        <v>0</v>
      </c>
      <c r="I310">
        <v>0</v>
      </c>
      <c r="J310">
        <v>1</v>
      </c>
    </row>
    <row r="311" spans="1:10">
      <c r="A311" t="str">
        <f>max_demand!B316</f>
        <v>GM1641</v>
      </c>
      <c r="B311">
        <f>INDEX(max_demand!$A:$G,MATCH(data!$A311,max_demand!$B:$B,0),MATCH(data!B$1,max_demand!$1:$1,0))</f>
        <v>0.18161855223898193</v>
      </c>
      <c r="C311">
        <f>INDEX(max_demand!$A:$G,MATCH(data!$A311,max_demand!$B:$B,0),MATCH(data!C$1,max_demand!$1:$1,0))</f>
        <v>7.7318436000498342E-2</v>
      </c>
      <c r="D311">
        <f>INDEX(max_demand!$A:$G,MATCH(data!$A311,max_demand!$B:$B,0),MATCH(data!D$1,max_demand!$1:$1,0))</f>
        <v>1.4408960267299873E-2</v>
      </c>
      <c r="E311">
        <f>INDEX(demand!$A:$G,MATCH(data!$A311,demand!$B:$B,0),MATCH(data!E$1,demand!$1:$1,0))</f>
        <v>1.7217201025715976E-2</v>
      </c>
      <c r="F311">
        <f>INDEX(demand!$A:$G,MATCH(data!$A311,demand!$B:$B,0),MATCH(data!F$1,demand!$1:$1,0))</f>
        <v>5.4934236456941704E-2</v>
      </c>
      <c r="G311">
        <f>INDEX(demand!$A:$G,MATCH(data!$A311,demand!$B:$B,0),MATCH(data!G$1,demand!$1:$1,0))</f>
        <v>1.4408960267299873E-2</v>
      </c>
      <c r="H311">
        <v>0</v>
      </c>
      <c r="I311">
        <v>0</v>
      </c>
      <c r="J311">
        <v>1</v>
      </c>
    </row>
    <row r="312" spans="1:10">
      <c r="A312" t="str">
        <f>max_demand!B317</f>
        <v>GM1652</v>
      </c>
      <c r="B312">
        <f>INDEX(max_demand!$A:$G,MATCH(data!$A312,max_demand!$B:$B,0),MATCH(data!B$1,max_demand!$1:$1,0))</f>
        <v>0.40799698234102572</v>
      </c>
      <c r="C312">
        <f>INDEX(max_demand!$A:$G,MATCH(data!$A312,max_demand!$B:$B,0),MATCH(data!C$1,max_demand!$1:$1,0))</f>
        <v>0.20265415843027146</v>
      </c>
      <c r="D312">
        <f>INDEX(max_demand!$A:$G,MATCH(data!$A312,max_demand!$B:$B,0),MATCH(data!D$1,max_demand!$1:$1,0))</f>
        <v>1.849846573024453E-2</v>
      </c>
      <c r="E312">
        <f>INDEX(demand!$A:$G,MATCH(data!$A312,demand!$B:$B,0),MATCH(data!E$1,demand!$1:$1,0))</f>
        <v>7.100012816585477E-2</v>
      </c>
      <c r="F312">
        <f>INDEX(demand!$A:$G,MATCH(data!$A312,demand!$B:$B,0),MATCH(data!F$1,demand!$1:$1,0))</f>
        <v>0.16644283221178996</v>
      </c>
      <c r="G312">
        <f>INDEX(demand!$A:$G,MATCH(data!$A312,demand!$B:$B,0),MATCH(data!G$1,demand!$1:$1,0))</f>
        <v>1.849846573024453E-2</v>
      </c>
      <c r="H312">
        <v>0</v>
      </c>
      <c r="I312">
        <v>0</v>
      </c>
      <c r="J312">
        <v>1</v>
      </c>
    </row>
    <row r="313" spans="1:10">
      <c r="A313" t="str">
        <f>max_demand!B318</f>
        <v>GM1655</v>
      </c>
      <c r="B313">
        <f>INDEX(max_demand!$A:$G,MATCH(data!$A313,max_demand!$B:$B,0),MATCH(data!B$1,max_demand!$1:$1,0))</f>
        <v>0.24741751920843788</v>
      </c>
      <c r="C313">
        <f>INDEX(max_demand!$A:$G,MATCH(data!$A313,max_demand!$B:$B,0),MATCH(data!C$1,max_demand!$1:$1,0))</f>
        <v>0.10418779713210809</v>
      </c>
      <c r="D313">
        <f>INDEX(max_demand!$A:$G,MATCH(data!$A313,max_demand!$B:$B,0),MATCH(data!D$1,max_demand!$1:$1,0))</f>
        <v>1.834475233221675E-2</v>
      </c>
      <c r="E313">
        <f>INDEX(demand!$A:$G,MATCH(data!$A313,demand!$B:$B,0),MATCH(data!E$1,demand!$1:$1,0))</f>
        <v>5.9806084354393718E-2</v>
      </c>
      <c r="F313">
        <f>INDEX(demand!$A:$G,MATCH(data!$A313,demand!$B:$B,0),MATCH(data!F$1,demand!$1:$1,0))</f>
        <v>7.591092303896313E-2</v>
      </c>
      <c r="G313">
        <f>INDEX(demand!$A:$G,MATCH(data!$A313,demand!$B:$B,0),MATCH(data!G$1,demand!$1:$1,0))</f>
        <v>1.834475233221675E-2</v>
      </c>
      <c r="H313">
        <v>0</v>
      </c>
      <c r="I313">
        <v>0</v>
      </c>
      <c r="J313">
        <v>1</v>
      </c>
    </row>
    <row r="314" spans="1:10">
      <c r="A314" t="str">
        <f>max_demand!B319</f>
        <v>GM1658</v>
      </c>
      <c r="B314">
        <f>INDEX(max_demand!$A:$G,MATCH(data!$A314,max_demand!$B:$B,0),MATCH(data!B$1,max_demand!$1:$1,0))</f>
        <v>0.20642522168391603</v>
      </c>
      <c r="C314">
        <f>INDEX(max_demand!$A:$G,MATCH(data!$A314,max_demand!$B:$B,0),MATCH(data!C$1,max_demand!$1:$1,0))</f>
        <v>0.12796684335850142</v>
      </c>
      <c r="D314">
        <f>INDEX(max_demand!$A:$G,MATCH(data!$A314,max_demand!$B:$B,0),MATCH(data!D$1,max_demand!$1:$1,0))</f>
        <v>9.6991331467016027E-3</v>
      </c>
      <c r="E314">
        <f>INDEX(demand!$A:$G,MATCH(data!$A314,demand!$B:$B,0),MATCH(data!E$1,demand!$1:$1,0))</f>
        <v>2.7659258867107146E-2</v>
      </c>
      <c r="F314">
        <f>INDEX(demand!$A:$G,MATCH(data!$A314,demand!$B:$B,0),MATCH(data!F$1,demand!$1:$1,0))</f>
        <v>9.9786851340323335E-2</v>
      </c>
      <c r="G314">
        <f>INDEX(demand!$A:$G,MATCH(data!$A314,demand!$B:$B,0),MATCH(data!G$1,demand!$1:$1,0))</f>
        <v>9.6991331467016027E-3</v>
      </c>
      <c r="H314">
        <v>0</v>
      </c>
      <c r="I314">
        <v>0</v>
      </c>
      <c r="J314">
        <v>1</v>
      </c>
    </row>
    <row r="315" spans="1:10">
      <c r="A315" t="str">
        <f>max_demand!B320</f>
        <v>GM1659</v>
      </c>
      <c r="B315">
        <f>INDEX(max_demand!$A:$G,MATCH(data!$A315,max_demand!$B:$B,0),MATCH(data!B$1,max_demand!$1:$1,0))</f>
        <v>0.17067014954975643</v>
      </c>
      <c r="C315">
        <f>INDEX(max_demand!$A:$G,MATCH(data!$A315,max_demand!$B:$B,0),MATCH(data!C$1,max_demand!$1:$1,0))</f>
        <v>0.10194270142437969</v>
      </c>
      <c r="D315">
        <f>INDEX(max_demand!$A:$G,MATCH(data!$A315,max_demand!$B:$B,0),MATCH(data!D$1,max_demand!$1:$1,0))</f>
        <v>1.3568700862270539E-2</v>
      </c>
      <c r="E315">
        <f>INDEX(demand!$A:$G,MATCH(data!$A315,demand!$B:$B,0),MATCH(data!E$1,demand!$1:$1,0))</f>
        <v>2.9963379964250633E-2</v>
      </c>
      <c r="F315">
        <f>INDEX(demand!$A:$G,MATCH(data!$A315,demand!$B:$B,0),MATCH(data!F$1,demand!$1:$1,0))</f>
        <v>8.4044895844313142E-2</v>
      </c>
      <c r="G315">
        <f>INDEX(demand!$A:$G,MATCH(data!$A315,demand!$B:$B,0),MATCH(data!G$1,demand!$1:$1,0))</f>
        <v>1.3568700862270539E-2</v>
      </c>
      <c r="H315">
        <v>0</v>
      </c>
      <c r="I315">
        <v>0</v>
      </c>
      <c r="J315">
        <v>1</v>
      </c>
    </row>
    <row r="316" spans="1:10">
      <c r="A316" t="str">
        <f>max_demand!B321</f>
        <v>GM1667</v>
      </c>
      <c r="B316">
        <f>INDEX(max_demand!$A:$G,MATCH(data!$A316,max_demand!$B:$B,0),MATCH(data!B$1,max_demand!$1:$1,0))</f>
        <v>0.35805281767536479</v>
      </c>
      <c r="C316">
        <f>INDEX(max_demand!$A:$G,MATCH(data!$A316,max_demand!$B:$B,0),MATCH(data!C$1,max_demand!$1:$1,0))</f>
        <v>0.10306990895460755</v>
      </c>
      <c r="D316">
        <f>INDEX(max_demand!$A:$G,MATCH(data!$A316,max_demand!$B:$B,0),MATCH(data!D$1,max_demand!$1:$1,0))</f>
        <v>7.9347706649914133E-3</v>
      </c>
      <c r="E316">
        <f>INDEX(demand!$A:$G,MATCH(data!$A316,demand!$B:$B,0),MATCH(data!E$1,demand!$1:$1,0))</f>
        <v>6.2684737326098791E-2</v>
      </c>
      <c r="F316">
        <f>INDEX(demand!$A:$G,MATCH(data!$A316,demand!$B:$B,0),MATCH(data!F$1,demand!$1:$1,0))</f>
        <v>7.8594311234449821E-2</v>
      </c>
      <c r="G316">
        <f>INDEX(demand!$A:$G,MATCH(data!$A316,demand!$B:$B,0),MATCH(data!G$1,demand!$1:$1,0))</f>
        <v>7.9347706649914133E-3</v>
      </c>
      <c r="H316">
        <v>0</v>
      </c>
      <c r="I316">
        <v>0</v>
      </c>
      <c r="J316">
        <v>1</v>
      </c>
    </row>
    <row r="317" spans="1:10">
      <c r="A317" t="str">
        <f>max_demand!B322</f>
        <v>GM1669</v>
      </c>
      <c r="B317">
        <f>INDEX(max_demand!$A:$G,MATCH(data!$A317,max_demand!$B:$B,0),MATCH(data!B$1,max_demand!$1:$1,0))</f>
        <v>0.15804927441832167</v>
      </c>
      <c r="C317">
        <f>INDEX(max_demand!$A:$G,MATCH(data!$A317,max_demand!$B:$B,0),MATCH(data!C$1,max_demand!$1:$1,0))</f>
        <v>9.8585042618576813E-2</v>
      </c>
      <c r="D317">
        <f>INDEX(max_demand!$A:$G,MATCH(data!$A317,max_demand!$B:$B,0),MATCH(data!D$1,max_demand!$1:$1,0))</f>
        <v>1.2524907906492954E-2</v>
      </c>
      <c r="E317">
        <f>INDEX(demand!$A:$G,MATCH(data!$A317,demand!$B:$B,0),MATCH(data!E$1,demand!$1:$1,0))</f>
        <v>3.2691926579747607E-2</v>
      </c>
      <c r="F317">
        <f>INDEX(demand!$A:$G,MATCH(data!$A317,demand!$B:$B,0),MATCH(data!F$1,demand!$1:$1,0))</f>
        <v>6.1857740638491011E-2</v>
      </c>
      <c r="G317">
        <f>INDEX(demand!$A:$G,MATCH(data!$A317,demand!$B:$B,0),MATCH(data!G$1,demand!$1:$1,0))</f>
        <v>1.2524907906492954E-2</v>
      </c>
      <c r="H317">
        <v>0</v>
      </c>
      <c r="I317">
        <v>0</v>
      </c>
      <c r="J317">
        <v>1</v>
      </c>
    </row>
    <row r="318" spans="1:10">
      <c r="A318" t="str">
        <f>max_demand!B323</f>
        <v>GM1674</v>
      </c>
      <c r="B318">
        <f>INDEX(max_demand!$A:$G,MATCH(data!$A318,max_demand!$B:$B,0),MATCH(data!B$1,max_demand!$1:$1,0))</f>
        <v>0.33223034138549384</v>
      </c>
      <c r="C318">
        <f>INDEX(max_demand!$A:$G,MATCH(data!$A318,max_demand!$B:$B,0),MATCH(data!C$1,max_demand!$1:$1,0))</f>
        <v>0.24101195227671318</v>
      </c>
      <c r="D318">
        <f>INDEX(max_demand!$A:$G,MATCH(data!$A318,max_demand!$B:$B,0),MATCH(data!D$1,max_demand!$1:$1,0))</f>
        <v>4.6801780541012146E-2</v>
      </c>
      <c r="E318">
        <f>INDEX(demand!$A:$G,MATCH(data!$A318,demand!$B:$B,0),MATCH(data!E$1,demand!$1:$1,0))</f>
        <v>7.8879225662349131E-2</v>
      </c>
      <c r="F318">
        <f>INDEX(demand!$A:$G,MATCH(data!$A318,demand!$B:$B,0),MATCH(data!F$1,demand!$1:$1,0))</f>
        <v>0.1877494397972862</v>
      </c>
      <c r="G318">
        <f>INDEX(demand!$A:$G,MATCH(data!$A318,demand!$B:$B,0),MATCH(data!G$1,demand!$1:$1,0))</f>
        <v>4.6801780541012146E-2</v>
      </c>
      <c r="H318">
        <v>0</v>
      </c>
      <c r="I318">
        <v>0</v>
      </c>
      <c r="J318">
        <v>1</v>
      </c>
    </row>
    <row r="319" spans="1:10">
      <c r="A319" t="str">
        <f>max_demand!B324</f>
        <v>GM1676</v>
      </c>
      <c r="B319">
        <f>INDEX(max_demand!$A:$G,MATCH(data!$A319,max_demand!$B:$B,0),MATCH(data!B$1,max_demand!$1:$1,0))</f>
        <v>0.67023350736353371</v>
      </c>
      <c r="C319">
        <f>INDEX(max_demand!$A:$G,MATCH(data!$A319,max_demand!$B:$B,0),MATCH(data!C$1,max_demand!$1:$1,0))</f>
        <v>0.16480221472949413</v>
      </c>
      <c r="D319">
        <f>INDEX(max_demand!$A:$G,MATCH(data!$A319,max_demand!$B:$B,0),MATCH(data!D$1,max_demand!$1:$1,0))</f>
        <v>2.0522865106642033E-2</v>
      </c>
      <c r="E319">
        <f>INDEX(demand!$A:$G,MATCH(data!$A319,demand!$B:$B,0),MATCH(data!E$1,demand!$1:$1,0))</f>
        <v>0.13908658662778348</v>
      </c>
      <c r="F319">
        <f>INDEX(demand!$A:$G,MATCH(data!$A319,demand!$B:$B,0),MATCH(data!F$1,demand!$1:$1,0))</f>
        <v>9.1772190684643623E-2</v>
      </c>
      <c r="G319">
        <f>INDEX(demand!$A:$G,MATCH(data!$A319,demand!$B:$B,0),MATCH(data!G$1,demand!$1:$1,0))</f>
        <v>2.0522865106642033E-2</v>
      </c>
      <c r="H319">
        <v>0</v>
      </c>
      <c r="I319">
        <v>0</v>
      </c>
      <c r="J319">
        <v>1</v>
      </c>
    </row>
    <row r="320" spans="1:10">
      <c r="A320" t="str">
        <f>max_demand!B325</f>
        <v>GM1680</v>
      </c>
      <c r="B320">
        <f>INDEX(max_demand!$A:$G,MATCH(data!$A320,max_demand!$B:$B,0),MATCH(data!B$1,max_demand!$1:$1,0))</f>
        <v>0.39537228941404168</v>
      </c>
      <c r="C320">
        <f>INDEX(max_demand!$A:$G,MATCH(data!$A320,max_demand!$B:$B,0),MATCH(data!C$1,max_demand!$1:$1,0))</f>
        <v>0.20660893058810922</v>
      </c>
      <c r="D320">
        <f>INDEX(max_demand!$A:$G,MATCH(data!$A320,max_demand!$B:$B,0),MATCH(data!D$1,max_demand!$1:$1,0))</f>
        <v>1.5423590206850845E-2</v>
      </c>
      <c r="E320">
        <f>INDEX(demand!$A:$G,MATCH(data!$A320,demand!$B:$B,0),MATCH(data!E$1,demand!$1:$1,0))</f>
        <v>7.1911453858360536E-2</v>
      </c>
      <c r="F320">
        <f>INDEX(demand!$A:$G,MATCH(data!$A320,demand!$B:$B,0),MATCH(data!F$1,demand!$1:$1,0))</f>
        <v>0.12857673188223259</v>
      </c>
      <c r="G320">
        <f>INDEX(demand!$A:$G,MATCH(data!$A320,demand!$B:$B,0),MATCH(data!G$1,demand!$1:$1,0))</f>
        <v>1.5423590206850845E-2</v>
      </c>
      <c r="H320">
        <v>0</v>
      </c>
      <c r="I320">
        <v>0</v>
      </c>
      <c r="J320">
        <v>1</v>
      </c>
    </row>
    <row r="321" spans="1:10">
      <c r="A321" t="str">
        <f>max_demand!B326</f>
        <v>GM1681</v>
      </c>
      <c r="B321">
        <f>INDEX(max_demand!$A:$G,MATCH(data!$A321,max_demand!$B:$B,0),MATCH(data!B$1,max_demand!$1:$1,0))</f>
        <v>0.3868982895498792</v>
      </c>
      <c r="C321">
        <f>INDEX(max_demand!$A:$G,MATCH(data!$A321,max_demand!$B:$B,0),MATCH(data!C$1,max_demand!$1:$1,0))</f>
        <v>0.26631220284289553</v>
      </c>
      <c r="D321">
        <f>INDEX(max_demand!$A:$G,MATCH(data!$A321,max_demand!$B:$B,0),MATCH(data!D$1,max_demand!$1:$1,0))</f>
        <v>1.5415084327118082E-2</v>
      </c>
      <c r="E321">
        <f>INDEX(demand!$A:$G,MATCH(data!$A321,demand!$B:$B,0),MATCH(data!E$1,demand!$1:$1,0))</f>
        <v>9.3237123415529213E-2</v>
      </c>
      <c r="F321">
        <f>INDEX(demand!$A:$G,MATCH(data!$A321,demand!$B:$B,0),MATCH(data!F$1,demand!$1:$1,0))</f>
        <v>0.17329917957465746</v>
      </c>
      <c r="G321">
        <f>INDEX(demand!$A:$G,MATCH(data!$A321,demand!$B:$B,0),MATCH(data!G$1,demand!$1:$1,0))</f>
        <v>1.5415084327118082E-2</v>
      </c>
      <c r="H321">
        <v>0</v>
      </c>
      <c r="I321">
        <v>0</v>
      </c>
      <c r="J321">
        <v>1</v>
      </c>
    </row>
    <row r="322" spans="1:10">
      <c r="A322" t="str">
        <f>max_demand!B327</f>
        <v>GM1684</v>
      </c>
      <c r="B322">
        <f>INDEX(max_demand!$A:$G,MATCH(data!$A322,max_demand!$B:$B,0),MATCH(data!B$1,max_demand!$1:$1,0))</f>
        <v>0.16007990044642303</v>
      </c>
      <c r="C322">
        <f>INDEX(max_demand!$A:$G,MATCH(data!$A322,max_demand!$B:$B,0),MATCH(data!C$1,max_demand!$1:$1,0))</f>
        <v>9.2791657869914154E-2</v>
      </c>
      <c r="D322">
        <f>INDEX(max_demand!$A:$G,MATCH(data!$A322,max_demand!$B:$B,0),MATCH(data!D$1,max_demand!$1:$1,0))</f>
        <v>1.5147149115536059E-2</v>
      </c>
      <c r="E322">
        <f>INDEX(demand!$A:$G,MATCH(data!$A322,demand!$B:$B,0),MATCH(data!E$1,demand!$1:$1,0))</f>
        <v>2.8053925886721398E-2</v>
      </c>
      <c r="F322">
        <f>INDEX(demand!$A:$G,MATCH(data!$A322,demand!$B:$B,0),MATCH(data!F$1,demand!$1:$1,0))</f>
        <v>7.3842452661904354E-2</v>
      </c>
      <c r="G322">
        <f>INDEX(demand!$A:$G,MATCH(data!$A322,demand!$B:$B,0),MATCH(data!G$1,demand!$1:$1,0))</f>
        <v>1.5147149115536059E-2</v>
      </c>
      <c r="H322">
        <v>0</v>
      </c>
      <c r="I322">
        <v>0</v>
      </c>
      <c r="J322">
        <v>1</v>
      </c>
    </row>
    <row r="323" spans="1:10">
      <c r="A323" t="str">
        <f>max_demand!B328</f>
        <v>GM1685</v>
      </c>
      <c r="B323">
        <f>INDEX(max_demand!$A:$G,MATCH(data!$A323,max_demand!$B:$B,0),MATCH(data!B$1,max_demand!$1:$1,0))</f>
        <v>0.16581019577477485</v>
      </c>
      <c r="C323">
        <f>INDEX(max_demand!$A:$G,MATCH(data!$A323,max_demand!$B:$B,0),MATCH(data!C$1,max_demand!$1:$1,0))</f>
        <v>8.7210683698111718E-2</v>
      </c>
      <c r="D323">
        <f>INDEX(max_demand!$A:$G,MATCH(data!$A323,max_demand!$B:$B,0),MATCH(data!D$1,max_demand!$1:$1,0))</f>
        <v>9.4348433121479065E-3</v>
      </c>
      <c r="E323">
        <f>INDEX(demand!$A:$G,MATCH(data!$A323,demand!$B:$B,0),MATCH(data!E$1,demand!$1:$1,0))</f>
        <v>2.9730368622323481E-2</v>
      </c>
      <c r="F323">
        <f>INDEX(demand!$A:$G,MATCH(data!$A323,demand!$B:$B,0),MATCH(data!F$1,demand!$1:$1,0))</f>
        <v>6.8543680822559544E-2</v>
      </c>
      <c r="G323">
        <f>INDEX(demand!$A:$G,MATCH(data!$A323,demand!$B:$B,0),MATCH(data!G$1,demand!$1:$1,0))</f>
        <v>9.4348433121479065E-3</v>
      </c>
      <c r="H323">
        <v>0</v>
      </c>
      <c r="I323">
        <v>0</v>
      </c>
      <c r="J323">
        <v>1</v>
      </c>
    </row>
    <row r="324" spans="1:10">
      <c r="A324" t="str">
        <f>max_demand!B329</f>
        <v>GM1690</v>
      </c>
      <c r="B324">
        <f>INDEX(max_demand!$A:$G,MATCH(data!$A324,max_demand!$B:$B,0),MATCH(data!B$1,max_demand!$1:$1,0))</f>
        <v>0.39107082458817793</v>
      </c>
      <c r="C324">
        <f>INDEX(max_demand!$A:$G,MATCH(data!$A324,max_demand!$B:$B,0),MATCH(data!C$1,max_demand!$1:$1,0))</f>
        <v>0.22327198098906934</v>
      </c>
      <c r="D324">
        <f>INDEX(max_demand!$A:$G,MATCH(data!$A324,max_demand!$B:$B,0),MATCH(data!D$1,max_demand!$1:$1,0))</f>
        <v>1.4648340025493338E-2</v>
      </c>
      <c r="E324">
        <f>INDEX(demand!$A:$G,MATCH(data!$A324,demand!$B:$B,0),MATCH(data!E$1,demand!$1:$1,0))</f>
        <v>5.7621561190993251E-2</v>
      </c>
      <c r="F324">
        <f>INDEX(demand!$A:$G,MATCH(data!$A324,demand!$B:$B,0),MATCH(data!F$1,demand!$1:$1,0))</f>
        <v>0.17946762010724887</v>
      </c>
      <c r="G324">
        <f>INDEX(demand!$A:$G,MATCH(data!$A324,demand!$B:$B,0),MATCH(data!G$1,demand!$1:$1,0))</f>
        <v>1.4648340025493338E-2</v>
      </c>
      <c r="H324">
        <v>0</v>
      </c>
      <c r="I324">
        <v>0</v>
      </c>
      <c r="J324">
        <v>1</v>
      </c>
    </row>
    <row r="325" spans="1:10">
      <c r="A325" t="str">
        <f>max_demand!B330</f>
        <v>GM1695</v>
      </c>
      <c r="B325">
        <f>INDEX(max_demand!$A:$G,MATCH(data!$A325,max_demand!$B:$B,0),MATCH(data!B$1,max_demand!$1:$1,0))</f>
        <v>1.4040881959056846</v>
      </c>
      <c r="C325">
        <f>INDEX(max_demand!$A:$G,MATCH(data!$A325,max_demand!$B:$B,0),MATCH(data!C$1,max_demand!$1:$1,0))</f>
        <v>6.4005908799452921E-2</v>
      </c>
      <c r="D325">
        <f>INDEX(max_demand!$A:$G,MATCH(data!$A325,max_demand!$B:$B,0),MATCH(data!D$1,max_demand!$1:$1,0))</f>
        <v>4.4400692205020867E-3</v>
      </c>
      <c r="E325">
        <f>INDEX(demand!$A:$G,MATCH(data!$A325,demand!$B:$B,0),MATCH(data!E$1,demand!$1:$1,0))</f>
        <v>5.30069373812991E-2</v>
      </c>
      <c r="F325">
        <f>INDEX(demand!$A:$G,MATCH(data!$A325,demand!$B:$B,0),MATCH(data!F$1,demand!$1:$1,0))</f>
        <v>2.3104672944417703E-2</v>
      </c>
      <c r="G325">
        <f>INDEX(demand!$A:$G,MATCH(data!$A325,demand!$B:$B,0),MATCH(data!G$1,demand!$1:$1,0))</f>
        <v>4.4400692205020867E-3</v>
      </c>
      <c r="H325">
        <v>0</v>
      </c>
      <c r="I325">
        <v>0</v>
      </c>
      <c r="J325">
        <v>1</v>
      </c>
    </row>
    <row r="326" spans="1:10">
      <c r="A326" t="str">
        <f>max_demand!B331</f>
        <v>GM1696</v>
      </c>
      <c r="B326">
        <f>INDEX(max_demand!$A:$G,MATCH(data!$A326,max_demand!$B:$B,0),MATCH(data!B$1,max_demand!$1:$1,0))</f>
        <v>0.36744297359763167</v>
      </c>
      <c r="C326">
        <f>INDEX(max_demand!$A:$G,MATCH(data!$A326,max_demand!$B:$B,0),MATCH(data!C$1,max_demand!$1:$1,0))</f>
        <v>7.5978441000511529E-2</v>
      </c>
      <c r="D326">
        <f>INDEX(max_demand!$A:$G,MATCH(data!$A326,max_demand!$B:$B,0),MATCH(data!D$1,max_demand!$1:$1,0))</f>
        <v>1.4589406430202054E-2</v>
      </c>
      <c r="E326">
        <f>INDEX(demand!$A:$G,MATCH(data!$A326,demand!$B:$B,0),MATCH(data!E$1,demand!$1:$1,0))</f>
        <v>1.2223586990783294E-2</v>
      </c>
      <c r="F326">
        <f>INDEX(demand!$A:$G,MATCH(data!$A326,demand!$B:$B,0),MATCH(data!F$1,demand!$1:$1,0))</f>
        <v>5.7640999332396421E-2</v>
      </c>
      <c r="G326">
        <f>INDEX(demand!$A:$G,MATCH(data!$A326,demand!$B:$B,0),MATCH(data!G$1,demand!$1:$1,0))</f>
        <v>1.4589406430202054E-2</v>
      </c>
      <c r="H326">
        <v>0</v>
      </c>
      <c r="I326">
        <v>0</v>
      </c>
      <c r="J326">
        <v>1</v>
      </c>
    </row>
    <row r="327" spans="1:10">
      <c r="A327" t="str">
        <f>max_demand!B332</f>
        <v>GM1699</v>
      </c>
      <c r="B327">
        <f>INDEX(max_demand!$A:$G,MATCH(data!$A327,max_demand!$B:$B,0),MATCH(data!B$1,max_demand!$1:$1,0))</f>
        <v>0.46882186393149117</v>
      </c>
      <c r="C327">
        <f>INDEX(max_demand!$A:$G,MATCH(data!$A327,max_demand!$B:$B,0),MATCH(data!C$1,max_demand!$1:$1,0))</f>
        <v>0.1635100138443909</v>
      </c>
      <c r="D327">
        <f>INDEX(max_demand!$A:$G,MATCH(data!$A327,max_demand!$B:$B,0),MATCH(data!D$1,max_demand!$1:$1,0))</f>
        <v>1.901064120272445E-2</v>
      </c>
      <c r="E327">
        <f>INDEX(demand!$A:$G,MATCH(data!$A327,demand!$B:$B,0),MATCH(data!E$1,demand!$1:$1,0))</f>
        <v>4.6813298291338602E-2</v>
      </c>
      <c r="F327">
        <f>INDEX(demand!$A:$G,MATCH(data!$A327,demand!$B:$B,0),MATCH(data!F$1,demand!$1:$1,0))</f>
        <v>0.12026913277880488</v>
      </c>
      <c r="G327">
        <f>INDEX(demand!$A:$G,MATCH(data!$A327,demand!$B:$B,0),MATCH(data!G$1,demand!$1:$1,0))</f>
        <v>1.901064120272445E-2</v>
      </c>
      <c r="H327">
        <v>0</v>
      </c>
      <c r="I327">
        <v>0</v>
      </c>
      <c r="J327">
        <v>1</v>
      </c>
    </row>
    <row r="328" spans="1:10">
      <c r="A328" t="str">
        <f>max_demand!B333</f>
        <v>GM1700</v>
      </c>
      <c r="B328">
        <f>INDEX(max_demand!$A:$G,MATCH(data!$A328,max_demand!$B:$B,0),MATCH(data!B$1,max_demand!$1:$1,0))</f>
        <v>0.26490519113346783</v>
      </c>
      <c r="C328">
        <f>INDEX(max_demand!$A:$G,MATCH(data!$A328,max_demand!$B:$B,0),MATCH(data!C$1,max_demand!$1:$1,0))</f>
        <v>0.14745293215595279</v>
      </c>
      <c r="D328">
        <f>INDEX(max_demand!$A:$G,MATCH(data!$A328,max_demand!$B:$B,0),MATCH(data!D$1,max_demand!$1:$1,0))</f>
        <v>2.0530763423536741E-2</v>
      </c>
      <c r="E328">
        <f>INDEX(demand!$A:$G,MATCH(data!$A328,demand!$B:$B,0),MATCH(data!E$1,demand!$1:$1,0))</f>
        <v>3.8348778803723671E-2</v>
      </c>
      <c r="F328">
        <f>INDEX(demand!$A:$G,MATCH(data!$A328,demand!$B:$B,0),MATCH(data!F$1,demand!$1:$1,0))</f>
        <v>0.11766939850244702</v>
      </c>
      <c r="G328">
        <f>INDEX(demand!$A:$G,MATCH(data!$A328,demand!$B:$B,0),MATCH(data!G$1,demand!$1:$1,0))</f>
        <v>2.0530763423536741E-2</v>
      </c>
      <c r="H328">
        <v>0</v>
      </c>
      <c r="I328">
        <v>0</v>
      </c>
      <c r="J328">
        <v>1</v>
      </c>
    </row>
    <row r="329" spans="1:10">
      <c r="A329" t="str">
        <f>max_demand!B334</f>
        <v>GM1701</v>
      </c>
      <c r="B329">
        <f>INDEX(max_demand!$A:$G,MATCH(data!$A329,max_demand!$B:$B,0),MATCH(data!B$1,max_demand!$1:$1,0))</f>
        <v>0.45935418372335424</v>
      </c>
      <c r="C329">
        <f>INDEX(max_demand!$A:$G,MATCH(data!$A329,max_demand!$B:$B,0),MATCH(data!C$1,max_demand!$1:$1,0))</f>
        <v>0.16510690150818261</v>
      </c>
      <c r="D329">
        <f>INDEX(max_demand!$A:$G,MATCH(data!$A329,max_demand!$B:$B,0),MATCH(data!D$1,max_demand!$1:$1,0))</f>
        <v>1.1755125790677938E-2</v>
      </c>
      <c r="E329">
        <f>INDEX(demand!$A:$G,MATCH(data!$A329,demand!$B:$B,0),MATCH(data!E$1,demand!$1:$1,0))</f>
        <v>5.2824674297018245E-2</v>
      </c>
      <c r="F329">
        <f>INDEX(demand!$A:$G,MATCH(data!$A329,demand!$B:$B,0),MATCH(data!F$1,demand!$1:$1,0))</f>
        <v>0.10875298884496679</v>
      </c>
      <c r="G329">
        <f>INDEX(demand!$A:$G,MATCH(data!$A329,demand!$B:$B,0),MATCH(data!G$1,demand!$1:$1,0))</f>
        <v>1.1755125790677938E-2</v>
      </c>
      <c r="H329">
        <v>0</v>
      </c>
      <c r="I329">
        <v>0</v>
      </c>
      <c r="J329">
        <v>1</v>
      </c>
    </row>
    <row r="330" spans="1:10">
      <c r="A330" t="str">
        <f>max_demand!B335</f>
        <v>GM1702</v>
      </c>
      <c r="B330">
        <f>INDEX(max_demand!$A:$G,MATCH(data!$A330,max_demand!$B:$B,0),MATCH(data!B$1,max_demand!$1:$1,0))</f>
        <v>0.43055013646808088</v>
      </c>
      <c r="C330">
        <f>INDEX(max_demand!$A:$G,MATCH(data!$A330,max_demand!$B:$B,0),MATCH(data!C$1,max_demand!$1:$1,0))</f>
        <v>0.1076501192745089</v>
      </c>
      <c r="D330">
        <f>INDEX(max_demand!$A:$G,MATCH(data!$A330,max_demand!$B:$B,0),MATCH(data!D$1,max_demand!$1:$1,0))</f>
        <v>7.0513742984602097E-3</v>
      </c>
      <c r="E330">
        <f>INDEX(demand!$A:$G,MATCH(data!$A330,demand!$B:$B,0),MATCH(data!E$1,demand!$1:$1,0))</f>
        <v>7.6738743698839693E-2</v>
      </c>
      <c r="F330">
        <f>INDEX(demand!$A:$G,MATCH(data!$A330,demand!$B:$B,0),MATCH(data!F$1,demand!$1:$1,0))</f>
        <v>8.2816976733379524E-2</v>
      </c>
      <c r="G330">
        <f>INDEX(demand!$A:$G,MATCH(data!$A330,demand!$B:$B,0),MATCH(data!G$1,demand!$1:$1,0))</f>
        <v>7.0513742984602097E-3</v>
      </c>
      <c r="H330">
        <v>0</v>
      </c>
      <c r="I330">
        <v>0</v>
      </c>
      <c r="J330">
        <v>1</v>
      </c>
    </row>
    <row r="331" spans="1:10">
      <c r="A331" t="str">
        <f>max_demand!B336</f>
        <v>GM1705</v>
      </c>
      <c r="B331">
        <f>INDEX(max_demand!$A:$G,MATCH(data!$A331,max_demand!$B:$B,0),MATCH(data!B$1,max_demand!$1:$1,0))</f>
        <v>0.14830268405529196</v>
      </c>
      <c r="C331">
        <f>INDEX(max_demand!$A:$G,MATCH(data!$A331,max_demand!$B:$B,0),MATCH(data!C$1,max_demand!$1:$1,0))</f>
        <v>0.13820311227867846</v>
      </c>
      <c r="D331">
        <f>INDEX(max_demand!$A:$G,MATCH(data!$A331,max_demand!$B:$B,0),MATCH(data!D$1,max_demand!$1:$1,0))</f>
        <v>2.8236482898581619E-2</v>
      </c>
      <c r="E331">
        <f>INDEX(demand!$A:$G,MATCH(data!$A331,demand!$B:$B,0),MATCH(data!E$1,demand!$1:$1,0))</f>
        <v>2.741317814119755E-2</v>
      </c>
      <c r="F331">
        <f>INDEX(demand!$A:$G,MATCH(data!$A331,demand!$B:$B,0),MATCH(data!F$1,demand!$1:$1,0))</f>
        <v>0.10211267642252243</v>
      </c>
      <c r="G331">
        <f>INDEX(demand!$A:$G,MATCH(data!$A331,demand!$B:$B,0),MATCH(data!G$1,demand!$1:$1,0))</f>
        <v>2.8236482898581619E-2</v>
      </c>
      <c r="H331">
        <v>0</v>
      </c>
      <c r="I331">
        <v>0</v>
      </c>
      <c r="J331">
        <v>1</v>
      </c>
    </row>
    <row r="332" spans="1:10">
      <c r="A332" t="str">
        <f>max_demand!B337</f>
        <v>GM1706</v>
      </c>
      <c r="B332">
        <f>INDEX(max_demand!$A:$G,MATCH(data!$A332,max_demand!$B:$B,0),MATCH(data!B$1,max_demand!$1:$1,0))</f>
        <v>0.16082887781542268</v>
      </c>
      <c r="C332">
        <f>INDEX(max_demand!$A:$G,MATCH(data!$A332,max_demand!$B:$B,0),MATCH(data!C$1,max_demand!$1:$1,0))</f>
        <v>8.6123764993617832E-2</v>
      </c>
      <c r="D332">
        <f>INDEX(max_demand!$A:$G,MATCH(data!$A332,max_demand!$B:$B,0),MATCH(data!D$1,max_demand!$1:$1,0))</f>
        <v>1.2418584409833422E-2</v>
      </c>
      <c r="E332">
        <f>INDEX(demand!$A:$G,MATCH(data!$A332,demand!$B:$B,0),MATCH(data!E$1,demand!$1:$1,0))</f>
        <v>2.6330261992870609E-2</v>
      </c>
      <c r="F332">
        <f>INDEX(demand!$A:$G,MATCH(data!$A332,demand!$B:$B,0),MATCH(data!F$1,demand!$1:$1,0))</f>
        <v>5.903154391739858E-2</v>
      </c>
      <c r="G332">
        <f>INDEX(demand!$A:$G,MATCH(data!$A332,demand!$B:$B,0),MATCH(data!G$1,demand!$1:$1,0))</f>
        <v>1.2418584409833422E-2</v>
      </c>
      <c r="H332">
        <v>0</v>
      </c>
      <c r="I332">
        <v>0</v>
      </c>
      <c r="J332">
        <v>1</v>
      </c>
    </row>
    <row r="333" spans="1:10">
      <c r="A333" t="str">
        <f>max_demand!B338</f>
        <v>GM1708</v>
      </c>
      <c r="B333">
        <f>INDEX(max_demand!$A:$G,MATCH(data!$A333,max_demand!$B:$B,0),MATCH(data!B$1,max_demand!$1:$1,0))</f>
        <v>1.2799193754662679</v>
      </c>
      <c r="C333">
        <f>INDEX(max_demand!$A:$G,MATCH(data!$A333,max_demand!$B:$B,0),MATCH(data!C$1,max_demand!$1:$1,0))</f>
        <v>0.21128604226443232</v>
      </c>
      <c r="D333">
        <f>INDEX(max_demand!$A:$G,MATCH(data!$A333,max_demand!$B:$B,0),MATCH(data!D$1,max_demand!$1:$1,0))</f>
        <v>2.6696311104113531E-2</v>
      </c>
      <c r="E333">
        <f>INDEX(demand!$A:$G,MATCH(data!$A333,demand!$B:$B,0),MATCH(data!E$1,demand!$1:$1,0))</f>
        <v>7.8028616484089042E-2</v>
      </c>
      <c r="F333">
        <f>INDEX(demand!$A:$G,MATCH(data!$A333,demand!$B:$B,0),MATCH(data!F$1,demand!$1:$1,0))</f>
        <v>0.15936488315836039</v>
      </c>
      <c r="G333">
        <f>INDEX(demand!$A:$G,MATCH(data!$A333,demand!$B:$B,0),MATCH(data!G$1,demand!$1:$1,0))</f>
        <v>2.6696311104113531E-2</v>
      </c>
      <c r="H333">
        <v>0</v>
      </c>
      <c r="I333">
        <v>0</v>
      </c>
      <c r="J333">
        <v>1</v>
      </c>
    </row>
    <row r="334" spans="1:10">
      <c r="A334" t="str">
        <f>max_demand!B339</f>
        <v>GM1709</v>
      </c>
      <c r="B334">
        <f>INDEX(max_demand!$A:$G,MATCH(data!$A334,max_demand!$B:$B,0),MATCH(data!B$1,max_demand!$1:$1,0))</f>
        <v>0.51641384993315198</v>
      </c>
      <c r="C334">
        <f>INDEX(max_demand!$A:$G,MATCH(data!$A334,max_demand!$B:$B,0),MATCH(data!C$1,max_demand!$1:$1,0))</f>
        <v>0.18739201947584272</v>
      </c>
      <c r="D334">
        <f>INDEX(max_demand!$A:$G,MATCH(data!$A334,max_demand!$B:$B,0),MATCH(data!D$1,max_demand!$1:$1,0))</f>
        <v>2.2456130057331363E-2</v>
      </c>
      <c r="E334">
        <f>INDEX(demand!$A:$G,MATCH(data!$A334,demand!$B:$B,0),MATCH(data!E$1,demand!$1:$1,0))</f>
        <v>0.12567789910155558</v>
      </c>
      <c r="F334">
        <f>INDEX(demand!$A:$G,MATCH(data!$A334,demand!$B:$B,0),MATCH(data!F$1,demand!$1:$1,0))</f>
        <v>0.12281945682612372</v>
      </c>
      <c r="G334">
        <f>INDEX(demand!$A:$G,MATCH(data!$A334,demand!$B:$B,0),MATCH(data!G$1,demand!$1:$1,0))</f>
        <v>2.2456130057331363E-2</v>
      </c>
      <c r="H334">
        <v>0</v>
      </c>
      <c r="I334">
        <v>0</v>
      </c>
      <c r="J334">
        <v>1</v>
      </c>
    </row>
    <row r="335" spans="1:10">
      <c r="A335" t="str">
        <f>max_demand!B340</f>
        <v>GM1711</v>
      </c>
      <c r="B335">
        <f>INDEX(max_demand!$A:$G,MATCH(data!$A335,max_demand!$B:$B,0),MATCH(data!B$1,max_demand!$1:$1,0))</f>
        <v>0.23813623053504179</v>
      </c>
      <c r="C335">
        <f>INDEX(max_demand!$A:$G,MATCH(data!$A335,max_demand!$B:$B,0),MATCH(data!C$1,max_demand!$1:$1,0))</f>
        <v>0.13240936064295453</v>
      </c>
      <c r="D335">
        <f>INDEX(max_demand!$A:$G,MATCH(data!$A335,max_demand!$B:$B,0),MATCH(data!D$1,max_demand!$1:$1,0))</f>
        <v>1.9222073070367409E-2</v>
      </c>
      <c r="E335">
        <f>INDEX(demand!$A:$G,MATCH(data!$A335,demand!$B:$B,0),MATCH(data!E$1,demand!$1:$1,0))</f>
        <v>5.3486030405550805E-2</v>
      </c>
      <c r="F335">
        <f>INDEX(demand!$A:$G,MATCH(data!$A335,demand!$B:$B,0),MATCH(data!F$1,demand!$1:$1,0))</f>
        <v>9.0944591452778709E-2</v>
      </c>
      <c r="G335">
        <f>INDEX(demand!$A:$G,MATCH(data!$A335,demand!$B:$B,0),MATCH(data!G$1,demand!$1:$1,0))</f>
        <v>1.9222073070367409E-2</v>
      </c>
      <c r="H335">
        <v>0</v>
      </c>
      <c r="I335">
        <v>0</v>
      </c>
      <c r="J335">
        <v>1</v>
      </c>
    </row>
    <row r="336" spans="1:10">
      <c r="A336" t="str">
        <f>max_demand!B341</f>
        <v>GM1714</v>
      </c>
      <c r="B336">
        <f>INDEX(max_demand!$A:$G,MATCH(data!$A336,max_demand!$B:$B,0),MATCH(data!B$1,max_demand!$1:$1,0))</f>
        <v>0.68074704216281778</v>
      </c>
      <c r="C336">
        <f>INDEX(max_demand!$A:$G,MATCH(data!$A336,max_demand!$B:$B,0),MATCH(data!C$1,max_demand!$1:$1,0))</f>
        <v>0.22828177189592155</v>
      </c>
      <c r="D336">
        <f>INDEX(max_demand!$A:$G,MATCH(data!$A336,max_demand!$B:$B,0),MATCH(data!D$1,max_demand!$1:$1,0))</f>
        <v>1.4208464530741899E-2</v>
      </c>
      <c r="E336">
        <f>INDEX(demand!$A:$G,MATCH(data!$A336,demand!$B:$B,0),MATCH(data!E$1,demand!$1:$1,0))</f>
        <v>0.18240216214175109</v>
      </c>
      <c r="F336">
        <f>INDEX(demand!$A:$G,MATCH(data!$A336,demand!$B:$B,0),MATCH(data!F$1,demand!$1:$1,0))</f>
        <v>9.2689189449938897E-2</v>
      </c>
      <c r="G336">
        <f>INDEX(demand!$A:$G,MATCH(data!$A336,demand!$B:$B,0),MATCH(data!G$1,demand!$1:$1,0))</f>
        <v>1.4208464530741899E-2</v>
      </c>
      <c r="H336">
        <v>0</v>
      </c>
      <c r="I336">
        <v>0</v>
      </c>
      <c r="J336">
        <v>1</v>
      </c>
    </row>
    <row r="337" spans="1:10">
      <c r="A337" t="str">
        <f>max_demand!B342</f>
        <v>GM1719</v>
      </c>
      <c r="B337">
        <f>INDEX(max_demand!$A:$G,MATCH(data!$A337,max_demand!$B:$B,0),MATCH(data!B$1,max_demand!$1:$1,0))</f>
        <v>0.47012344104448633</v>
      </c>
      <c r="C337">
        <f>INDEX(max_demand!$A:$G,MATCH(data!$A337,max_demand!$B:$B,0),MATCH(data!C$1,max_demand!$1:$1,0))</f>
        <v>0.11547999751849428</v>
      </c>
      <c r="D337">
        <f>INDEX(max_demand!$A:$G,MATCH(data!$A337,max_demand!$B:$B,0),MATCH(data!D$1,max_demand!$1:$1,0))</f>
        <v>1.6495331053178935E-2</v>
      </c>
      <c r="E337">
        <f>INDEX(demand!$A:$G,MATCH(data!$A337,demand!$B:$B,0),MATCH(data!E$1,demand!$1:$1,0))</f>
        <v>6.2881630595893925E-2</v>
      </c>
      <c r="F337">
        <f>INDEX(demand!$A:$G,MATCH(data!$A337,demand!$B:$B,0),MATCH(data!F$1,demand!$1:$1,0))</f>
        <v>8.2768426598835584E-2</v>
      </c>
      <c r="G337">
        <f>INDEX(demand!$A:$G,MATCH(data!$A337,demand!$B:$B,0),MATCH(data!G$1,demand!$1:$1,0))</f>
        <v>1.6495331053178935E-2</v>
      </c>
      <c r="H337">
        <v>0</v>
      </c>
      <c r="I337">
        <v>0</v>
      </c>
      <c r="J337">
        <v>1</v>
      </c>
    </row>
    <row r="338" spans="1:10">
      <c r="A338" t="str">
        <f>max_demand!B343</f>
        <v>GM1721</v>
      </c>
      <c r="B338">
        <f>INDEX(max_demand!$A:$G,MATCH(data!$A338,max_demand!$B:$B,0),MATCH(data!B$1,max_demand!$1:$1,0))</f>
        <v>0.32423565882639432</v>
      </c>
      <c r="C338">
        <f>INDEX(max_demand!$A:$G,MATCH(data!$A338,max_demand!$B:$B,0),MATCH(data!C$1,max_demand!$1:$1,0))</f>
        <v>0.24095590307619258</v>
      </c>
      <c r="D338">
        <f>INDEX(max_demand!$A:$G,MATCH(data!$A338,max_demand!$B:$B,0),MATCH(data!D$1,max_demand!$1:$1,0))</f>
        <v>1.8716580789106086E-2</v>
      </c>
      <c r="E338">
        <f>INDEX(demand!$A:$G,MATCH(data!$A338,demand!$B:$B,0),MATCH(data!E$1,demand!$1:$1,0))</f>
        <v>5.1567335727871262E-2</v>
      </c>
      <c r="F338">
        <f>INDEX(demand!$A:$G,MATCH(data!$A338,demand!$B:$B,0),MATCH(data!F$1,demand!$1:$1,0))</f>
        <v>0.21113242805925703</v>
      </c>
      <c r="G338">
        <f>INDEX(demand!$A:$G,MATCH(data!$A338,demand!$B:$B,0),MATCH(data!G$1,demand!$1:$1,0))</f>
        <v>1.8716580789106086E-2</v>
      </c>
      <c r="H338">
        <v>0</v>
      </c>
      <c r="I338">
        <v>0</v>
      </c>
      <c r="J338">
        <v>1</v>
      </c>
    </row>
    <row r="339" spans="1:10">
      <c r="A339" t="str">
        <f>max_demand!B344</f>
        <v>GM1722</v>
      </c>
      <c r="B339">
        <f>INDEX(max_demand!$A:$G,MATCH(data!$A339,max_demand!$B:$B,0),MATCH(data!B$1,max_demand!$1:$1,0))</f>
        <v>0.35155052977456908</v>
      </c>
      <c r="C339">
        <f>INDEX(max_demand!$A:$G,MATCH(data!$A339,max_demand!$B:$B,0),MATCH(data!C$1,max_demand!$1:$1,0))</f>
        <v>9.1657824527372686E-2</v>
      </c>
      <c r="D339">
        <f>INDEX(max_demand!$A:$G,MATCH(data!$A339,max_demand!$B:$B,0),MATCH(data!D$1,max_demand!$1:$1,0))</f>
        <v>5.2098513363171041E-3</v>
      </c>
      <c r="E339">
        <f>INDEX(demand!$A:$G,MATCH(data!$A339,demand!$B:$B,0),MATCH(data!E$1,demand!$1:$1,0))</f>
        <v>3.3465771747259843E-2</v>
      </c>
      <c r="F339">
        <f>INDEX(demand!$A:$G,MATCH(data!$A339,demand!$B:$B,0),MATCH(data!F$1,demand!$1:$1,0))</f>
        <v>7.055558784290239E-2</v>
      </c>
      <c r="G339">
        <f>INDEX(demand!$A:$G,MATCH(data!$A339,demand!$B:$B,0),MATCH(data!G$1,demand!$1:$1,0))</f>
        <v>5.2098513363171041E-3</v>
      </c>
      <c r="H339">
        <v>0</v>
      </c>
      <c r="I339">
        <v>0</v>
      </c>
      <c r="J339">
        <v>1</v>
      </c>
    </row>
    <row r="340" spans="1:10">
      <c r="A340" t="str">
        <f>max_demand!B345</f>
        <v>GM1723</v>
      </c>
      <c r="B340">
        <f>INDEX(max_demand!$A:$G,MATCH(data!$A340,max_demand!$B:$B,0),MATCH(data!B$1,max_demand!$1:$1,0))</f>
        <v>0.20447046866347682</v>
      </c>
      <c r="C340">
        <f>INDEX(max_demand!$A:$G,MATCH(data!$A340,max_demand!$B:$B,0),MATCH(data!C$1,max_demand!$1:$1,0))</f>
        <v>0.10702504969522833</v>
      </c>
      <c r="D340">
        <f>INDEX(max_demand!$A:$G,MATCH(data!$A340,max_demand!$B:$B,0),MATCH(data!D$1,max_demand!$1:$1,0))</f>
        <v>6.1661552434148434E-3</v>
      </c>
      <c r="E340">
        <f>INDEX(demand!$A:$G,MATCH(data!$A340,demand!$B:$B,0),MATCH(data!E$1,demand!$1:$1,0))</f>
        <v>3.7988791989489921E-2</v>
      </c>
      <c r="F340">
        <f>INDEX(demand!$A:$G,MATCH(data!$A340,demand!$B:$B,0),MATCH(data!F$1,demand!$1:$1,0))</f>
        <v>8.6430387138253531E-2</v>
      </c>
      <c r="G340">
        <f>INDEX(demand!$A:$G,MATCH(data!$A340,demand!$B:$B,0),MATCH(data!G$1,demand!$1:$1,0))</f>
        <v>6.1661552434148434E-3</v>
      </c>
      <c r="H340">
        <v>0</v>
      </c>
      <c r="I340">
        <v>0</v>
      </c>
      <c r="J340">
        <v>1</v>
      </c>
    </row>
    <row r="341" spans="1:10">
      <c r="A341" t="str">
        <f>max_demand!B346</f>
        <v>GM1724</v>
      </c>
      <c r="B341">
        <f>INDEX(max_demand!$A:$G,MATCH(data!$A341,max_demand!$B:$B,0),MATCH(data!B$1,max_demand!$1:$1,0))</f>
        <v>0.239272726648111</v>
      </c>
      <c r="C341">
        <f>INDEX(max_demand!$A:$G,MATCH(data!$A341,max_demand!$B:$B,0),MATCH(data!C$1,max_demand!$1:$1,0))</f>
        <v>0.14774133587438282</v>
      </c>
      <c r="D341">
        <f>INDEX(max_demand!$A:$G,MATCH(data!$A341,max_demand!$B:$B,0),MATCH(data!D$1,max_demand!$1:$1,0))</f>
        <v>1.1234444438465253E-2</v>
      </c>
      <c r="E341">
        <f>INDEX(demand!$A:$G,MATCH(data!$A341,demand!$B:$B,0),MATCH(data!E$1,demand!$1:$1,0))</f>
        <v>4.4831632821264462E-2</v>
      </c>
      <c r="F341">
        <f>INDEX(demand!$A:$G,MATCH(data!$A341,demand!$B:$B,0),MATCH(data!F$1,demand!$1:$1,0))</f>
        <v>0.1183956660637149</v>
      </c>
      <c r="G341">
        <f>INDEX(demand!$A:$G,MATCH(data!$A341,demand!$B:$B,0),MATCH(data!G$1,demand!$1:$1,0))</f>
        <v>1.1234444438465253E-2</v>
      </c>
      <c r="H341">
        <v>0</v>
      </c>
      <c r="I341">
        <v>0</v>
      </c>
      <c r="J341">
        <v>1</v>
      </c>
    </row>
    <row r="342" spans="1:10">
      <c r="A342" t="str">
        <f>max_demand!B347</f>
        <v>GM1728</v>
      </c>
      <c r="B342">
        <f>INDEX(max_demand!$A:$G,MATCH(data!$A342,max_demand!$B:$B,0),MATCH(data!B$1,max_demand!$1:$1,0))</f>
        <v>0.20985113636535555</v>
      </c>
      <c r="C342">
        <f>INDEX(max_demand!$A:$G,MATCH(data!$A342,max_demand!$B:$B,0),MATCH(data!C$1,max_demand!$1:$1,0))</f>
        <v>0.12301663941975657</v>
      </c>
      <c r="D342">
        <f>INDEX(max_demand!$A:$G,MATCH(data!$A342,max_demand!$B:$B,0),MATCH(data!D$1,max_demand!$1:$1,0))</f>
        <v>1.2257580257748986E-2</v>
      </c>
      <c r="E342">
        <f>INDEX(demand!$A:$G,MATCH(data!$A342,demand!$B:$B,0),MATCH(data!E$1,demand!$1:$1,0))</f>
        <v>3.6369384708953123E-2</v>
      </c>
      <c r="F342">
        <f>INDEX(demand!$A:$G,MATCH(data!$A342,demand!$B:$B,0),MATCH(data!F$1,demand!$1:$1,0))</f>
        <v>9.9693414159258517E-2</v>
      </c>
      <c r="G342">
        <f>INDEX(demand!$A:$G,MATCH(data!$A342,demand!$B:$B,0),MATCH(data!G$1,demand!$1:$1,0))</f>
        <v>1.2257580257748986E-2</v>
      </c>
      <c r="H342">
        <v>0</v>
      </c>
      <c r="I342">
        <v>0</v>
      </c>
      <c r="J342">
        <v>1</v>
      </c>
    </row>
    <row r="343" spans="1:10">
      <c r="A343" t="str">
        <f>max_demand!B348</f>
        <v>GM1729</v>
      </c>
      <c r="B343">
        <f>INDEX(max_demand!$A:$G,MATCH(data!$A343,max_demand!$B:$B,0),MATCH(data!B$1,max_demand!$1:$1,0))</f>
        <v>0.11368480723573229</v>
      </c>
      <c r="C343">
        <f>INDEX(max_demand!$A:$G,MATCH(data!$A343,max_demand!$B:$B,0),MATCH(data!C$1,max_demand!$1:$1,0))</f>
        <v>7.29896947404782E-2</v>
      </c>
      <c r="D343">
        <f>INDEX(max_demand!$A:$G,MATCH(data!$A343,max_demand!$B:$B,0),MATCH(data!D$1,max_demand!$1:$1,0))</f>
        <v>8.6553401909240171E-3</v>
      </c>
      <c r="E343">
        <f>INDEX(demand!$A:$G,MATCH(data!$A343,demand!$B:$B,0),MATCH(data!E$1,demand!$1:$1,0))</f>
        <v>2.3636671623832043E-2</v>
      </c>
      <c r="F343">
        <f>INDEX(demand!$A:$G,MATCH(data!$A343,demand!$B:$B,0),MATCH(data!F$1,demand!$1:$1,0))</f>
        <v>4.6692361077630938E-2</v>
      </c>
      <c r="G343">
        <f>INDEX(demand!$A:$G,MATCH(data!$A343,demand!$B:$B,0),MATCH(data!G$1,demand!$1:$1,0))</f>
        <v>8.6553401909240171E-3</v>
      </c>
      <c r="H343">
        <v>0</v>
      </c>
      <c r="I343">
        <v>0</v>
      </c>
      <c r="J343">
        <v>1</v>
      </c>
    </row>
    <row r="344" spans="1:10">
      <c r="A344" t="str">
        <f>max_demand!B349</f>
        <v>GM1730</v>
      </c>
      <c r="B344">
        <f>INDEX(max_demand!$A:$G,MATCH(data!$A344,max_demand!$B:$B,0),MATCH(data!B$1,max_demand!$1:$1,0))</f>
        <v>0.29561349108211343</v>
      </c>
      <c r="C344">
        <f>INDEX(max_demand!$A:$G,MATCH(data!$A344,max_demand!$B:$B,0),MATCH(data!C$1,max_demand!$1:$1,0))</f>
        <v>0.13677911082478017</v>
      </c>
      <c r="D344">
        <f>INDEX(max_demand!$A:$G,MATCH(data!$A344,max_demand!$B:$B,0),MATCH(data!D$1,max_demand!$1:$1,0))</f>
        <v>2.0473652516759623E-2</v>
      </c>
      <c r="E344">
        <f>INDEX(demand!$A:$G,MATCH(data!$A344,demand!$B:$B,0),MATCH(data!E$1,demand!$1:$1,0))</f>
        <v>4.2702667019957792E-2</v>
      </c>
      <c r="F344">
        <f>INDEX(demand!$A:$G,MATCH(data!$A344,demand!$B:$B,0),MATCH(data!F$1,demand!$1:$1,0))</f>
        <v>9.9358433297840013E-2</v>
      </c>
      <c r="G344">
        <f>INDEX(demand!$A:$G,MATCH(data!$A344,demand!$B:$B,0),MATCH(data!G$1,demand!$1:$1,0))</f>
        <v>2.0473652516759623E-2</v>
      </c>
      <c r="H344">
        <v>0</v>
      </c>
      <c r="I344">
        <v>0</v>
      </c>
      <c r="J344">
        <v>1</v>
      </c>
    </row>
    <row r="345" spans="1:10">
      <c r="A345" t="str">
        <f>max_demand!B350</f>
        <v>GM1731</v>
      </c>
      <c r="B345">
        <f>INDEX(max_demand!$A:$G,MATCH(data!$A345,max_demand!$B:$B,0),MATCH(data!B$1,max_demand!$1:$1,0))</f>
        <v>0.6526341082104794</v>
      </c>
      <c r="C345">
        <f>INDEX(max_demand!$A:$G,MATCH(data!$A345,max_demand!$B:$B,0),MATCH(data!C$1,max_demand!$1:$1,0))</f>
        <v>0.35593190249884954</v>
      </c>
      <c r="D345">
        <f>INDEX(max_demand!$A:$G,MATCH(data!$A345,max_demand!$B:$B,0),MATCH(data!D$1,max_demand!$1:$1,0))</f>
        <v>2.0157719840971297E-2</v>
      </c>
      <c r="E345">
        <f>INDEX(demand!$A:$G,MATCH(data!$A345,demand!$B:$B,0),MATCH(data!E$1,demand!$1:$1,0))</f>
        <v>0.12530770148820511</v>
      </c>
      <c r="F345">
        <f>INDEX(demand!$A:$G,MATCH(data!$A345,demand!$B:$B,0),MATCH(data!F$1,demand!$1:$1,0))</f>
        <v>0.26409589724387839</v>
      </c>
      <c r="G345">
        <f>INDEX(demand!$A:$G,MATCH(data!$A345,demand!$B:$B,0),MATCH(data!G$1,demand!$1:$1,0))</f>
        <v>2.0157719840971297E-2</v>
      </c>
      <c r="H345">
        <v>0</v>
      </c>
      <c r="I345">
        <v>0</v>
      </c>
      <c r="J345">
        <v>1</v>
      </c>
    </row>
    <row r="346" spans="1:10">
      <c r="A346" t="str">
        <f>max_demand!B351</f>
        <v>GM1734</v>
      </c>
      <c r="B346">
        <f>INDEX(max_demand!$A:$G,MATCH(data!$A346,max_demand!$B:$B,0),MATCH(data!B$1,max_demand!$1:$1,0))</f>
        <v>0.24370406585306253</v>
      </c>
      <c r="C346">
        <f>INDEX(max_demand!$A:$G,MATCH(data!$A346,max_demand!$B:$B,0),MATCH(data!C$1,max_demand!$1:$1,0))</f>
        <v>0.19388153475887895</v>
      </c>
      <c r="D346">
        <f>INDEX(max_demand!$A:$G,MATCH(data!$A346,max_demand!$B:$B,0),MATCH(data!D$1,max_demand!$1:$1,0))</f>
        <v>2.8885360009623797E-2</v>
      </c>
      <c r="E346">
        <f>INDEX(demand!$A:$G,MATCH(data!$A346,demand!$B:$B,0),MATCH(data!E$1,demand!$1:$1,0))</f>
        <v>4.4173541163312048E-2</v>
      </c>
      <c r="F346">
        <f>INDEX(demand!$A:$G,MATCH(data!$A346,demand!$B:$B,0),MATCH(data!F$1,demand!$1:$1,0))</f>
        <v>0.14865868200581153</v>
      </c>
      <c r="G346">
        <f>INDEX(demand!$A:$G,MATCH(data!$A346,demand!$B:$B,0),MATCH(data!G$1,demand!$1:$1,0))</f>
        <v>2.8885360009623797E-2</v>
      </c>
      <c r="H346">
        <v>0</v>
      </c>
      <c r="I346">
        <v>0</v>
      </c>
      <c r="J346">
        <v>1</v>
      </c>
    </row>
    <row r="347" spans="1:10">
      <c r="A347" t="str">
        <f>max_demand!B352</f>
        <v>GM1735</v>
      </c>
      <c r="B347">
        <f>INDEX(max_demand!$A:$G,MATCH(data!$A347,max_demand!$B:$B,0),MATCH(data!B$1,max_demand!$1:$1,0))</f>
        <v>0.49884197352656212</v>
      </c>
      <c r="C347">
        <f>INDEX(max_demand!$A:$G,MATCH(data!$A347,max_demand!$B:$B,0),MATCH(data!C$1,max_demand!$1:$1,0))</f>
        <v>0.28201255861175828</v>
      </c>
      <c r="D347">
        <f>INDEX(max_demand!$A:$G,MATCH(data!$A347,max_demand!$B:$B,0),MATCH(data!D$1,max_demand!$1:$1,0))</f>
        <v>2.1228245561623279E-2</v>
      </c>
      <c r="E347">
        <f>INDEX(demand!$A:$G,MATCH(data!$A347,demand!$B:$B,0),MATCH(data!E$1,demand!$1:$1,0))</f>
        <v>7.0892126699602293E-2</v>
      </c>
      <c r="F347">
        <f>INDEX(demand!$A:$G,MATCH(data!$A347,demand!$B:$B,0),MATCH(data!F$1,demand!$1:$1,0))</f>
        <v>0.23487229143256189</v>
      </c>
      <c r="G347">
        <f>INDEX(demand!$A:$G,MATCH(data!$A347,demand!$B:$B,0),MATCH(data!G$1,demand!$1:$1,0))</f>
        <v>2.1228245561623279E-2</v>
      </c>
      <c r="H347">
        <v>0</v>
      </c>
      <c r="I347">
        <v>0</v>
      </c>
      <c r="J347">
        <v>1</v>
      </c>
    </row>
    <row r="348" spans="1:10">
      <c r="A348" t="str">
        <f>max_demand!B353</f>
        <v>GM1740</v>
      </c>
      <c r="B348">
        <f>INDEX(max_demand!$A:$G,MATCH(data!$A348,max_demand!$B:$B,0),MATCH(data!B$1,max_demand!$1:$1,0))</f>
        <v>0.11691823159177964</v>
      </c>
      <c r="C348">
        <f>INDEX(max_demand!$A:$G,MATCH(data!$A348,max_demand!$B:$B,0),MATCH(data!C$1,max_demand!$1:$1,0))</f>
        <v>0.16532390410191922</v>
      </c>
      <c r="D348">
        <f>INDEX(max_demand!$A:$G,MATCH(data!$A348,max_demand!$B:$B,0),MATCH(data!D$1,max_demand!$1:$1,0))</f>
        <v>1.4602165249801197E-2</v>
      </c>
      <c r="E348">
        <f>INDEX(demand!$A:$G,MATCH(data!$A348,demand!$B:$B,0),MATCH(data!E$1,demand!$1:$1,0))</f>
        <v>2.0965790329569932E-2</v>
      </c>
      <c r="F348">
        <f>INDEX(demand!$A:$G,MATCH(data!$A348,demand!$B:$B,0),MATCH(data!F$1,demand!$1:$1,0))</f>
        <v>0.14711386074341884</v>
      </c>
      <c r="G348">
        <f>INDEX(demand!$A:$G,MATCH(data!$A348,demand!$B:$B,0),MATCH(data!G$1,demand!$1:$1,0))</f>
        <v>1.4602165249801197E-2</v>
      </c>
      <c r="H348">
        <v>0</v>
      </c>
      <c r="I348">
        <v>0</v>
      </c>
      <c r="J348">
        <v>1</v>
      </c>
    </row>
    <row r="349" spans="1:10">
      <c r="A349" t="str">
        <f>max_demand!B354</f>
        <v>GM1742</v>
      </c>
      <c r="B349">
        <f>INDEX(max_demand!$A:$G,MATCH(data!$A349,max_demand!$B:$B,0),MATCH(data!B$1,max_demand!$1:$1,0))</f>
        <v>0.22360287825858652</v>
      </c>
      <c r="C349">
        <f>INDEX(max_demand!$A:$G,MATCH(data!$A349,max_demand!$B:$B,0),MATCH(data!C$1,max_demand!$1:$1,0))</f>
        <v>0.14936097728974951</v>
      </c>
      <c r="D349">
        <f>INDEX(max_demand!$A:$G,MATCH(data!$A349,max_demand!$B:$B,0),MATCH(data!D$1,max_demand!$1:$1,0))</f>
        <v>2.3269656697486304E-2</v>
      </c>
      <c r="E349">
        <f>INDEX(demand!$A:$G,MATCH(data!$A349,demand!$B:$B,0),MATCH(data!E$1,demand!$1:$1,0))</f>
        <v>3.563426720055389E-2</v>
      </c>
      <c r="F349">
        <f>INDEX(demand!$A:$G,MATCH(data!$A349,demand!$B:$B,0),MATCH(data!F$1,demand!$1:$1,0))</f>
        <v>0.1150875372881219</v>
      </c>
      <c r="G349">
        <f>INDEX(demand!$A:$G,MATCH(data!$A349,demand!$B:$B,0),MATCH(data!G$1,demand!$1:$1,0))</f>
        <v>2.3269656697486304E-2</v>
      </c>
      <c r="H349">
        <v>0</v>
      </c>
      <c r="I349">
        <v>0</v>
      </c>
      <c r="J349">
        <v>1</v>
      </c>
    </row>
    <row r="350" spans="1:10">
      <c r="A350" t="str">
        <f>max_demand!B355</f>
        <v>GM1771</v>
      </c>
      <c r="B350">
        <f>INDEX(max_demand!$A:$G,MATCH(data!$A350,max_demand!$B:$B,0),MATCH(data!B$1,max_demand!$1:$1,0))</f>
        <v>0.10135744196763279</v>
      </c>
      <c r="C350">
        <f>INDEX(max_demand!$A:$G,MATCH(data!$A350,max_demand!$B:$B,0),MATCH(data!C$1,max_demand!$1:$1,0))</f>
        <v>0.11327529389597961</v>
      </c>
      <c r="D350">
        <f>INDEX(max_demand!$A:$G,MATCH(data!$A350,max_demand!$B:$B,0),MATCH(data!D$1,max_demand!$1:$1,0))</f>
        <v>2.4056450572766844E-2</v>
      </c>
      <c r="E350">
        <f>INDEX(demand!$A:$G,MATCH(data!$A350,demand!$B:$B,0),MATCH(data!E$1,demand!$1:$1,0))</f>
        <v>2.0145798378219056E-2</v>
      </c>
      <c r="F350">
        <f>INDEX(demand!$A:$G,MATCH(data!$A350,demand!$B:$B,0),MATCH(data!F$1,demand!$1:$1,0))</f>
        <v>8.9147011381304306E-2</v>
      </c>
      <c r="G350">
        <f>INDEX(demand!$A:$G,MATCH(data!$A350,demand!$B:$B,0),MATCH(data!G$1,demand!$1:$1,0))</f>
        <v>2.4056450572766844E-2</v>
      </c>
      <c r="H350">
        <v>0</v>
      </c>
      <c r="I350">
        <v>0</v>
      </c>
      <c r="J350">
        <v>1</v>
      </c>
    </row>
    <row r="351" spans="1:10">
      <c r="A351" t="str">
        <f>max_demand!B356</f>
        <v>GM1773</v>
      </c>
      <c r="B351">
        <f>INDEX(max_demand!$A:$G,MATCH(data!$A351,max_demand!$B:$B,0),MATCH(data!B$1,max_demand!$1:$1,0))</f>
        <v>0.27512750134483394</v>
      </c>
      <c r="C351">
        <f>INDEX(max_demand!$A:$G,MATCH(data!$A351,max_demand!$B:$B,0),MATCH(data!C$1,max_demand!$1:$1,0))</f>
        <v>9.6057699065205893E-2</v>
      </c>
      <c r="D351">
        <f>INDEX(max_demand!$A:$G,MATCH(data!$A351,max_demand!$B:$B,0),MATCH(data!D$1,max_demand!$1:$1,0))</f>
        <v>1.0979268046482376E-2</v>
      </c>
      <c r="E351">
        <f>INDEX(demand!$A:$G,MATCH(data!$A351,demand!$B:$B,0),MATCH(data!E$1,demand!$1:$1,0))</f>
        <v>3.6067252217135762E-2</v>
      </c>
      <c r="F351">
        <f>INDEX(demand!$A:$G,MATCH(data!$A351,demand!$B:$B,0),MATCH(data!F$1,demand!$1:$1,0))</f>
        <v>7.254497777173334E-2</v>
      </c>
      <c r="G351">
        <f>INDEX(demand!$A:$G,MATCH(data!$A351,demand!$B:$B,0),MATCH(data!G$1,demand!$1:$1,0))</f>
        <v>1.0979268046482376E-2</v>
      </c>
      <c r="H351">
        <v>0</v>
      </c>
      <c r="I351">
        <v>0</v>
      </c>
      <c r="J351">
        <v>1</v>
      </c>
    </row>
    <row r="352" spans="1:10">
      <c r="A352" t="str">
        <f>max_demand!B357</f>
        <v>GM1774</v>
      </c>
      <c r="B352">
        <f>INDEX(max_demand!$A:$G,MATCH(data!$A352,max_demand!$B:$B,0),MATCH(data!B$1,max_demand!$1:$1,0))</f>
        <v>0.41517777225396513</v>
      </c>
      <c r="C352">
        <f>INDEX(max_demand!$A:$G,MATCH(data!$A352,max_demand!$B:$B,0),MATCH(data!C$1,max_demand!$1:$1,0))</f>
        <v>0.14274564396114403</v>
      </c>
      <c r="D352">
        <f>INDEX(max_demand!$A:$G,MATCH(data!$A352,max_demand!$B:$B,0),MATCH(data!D$1,max_demand!$1:$1,0))</f>
        <v>1.6009280782735356E-2</v>
      </c>
      <c r="E352">
        <f>INDEX(demand!$A:$G,MATCH(data!$A352,demand!$B:$B,0),MATCH(data!E$1,demand!$1:$1,0))</f>
        <v>6.1110723016441749E-2</v>
      </c>
      <c r="F352">
        <f>INDEX(demand!$A:$G,MATCH(data!$A352,demand!$B:$B,0),MATCH(data!F$1,demand!$1:$1,0))</f>
        <v>0.10589522265892587</v>
      </c>
      <c r="G352">
        <f>INDEX(demand!$A:$G,MATCH(data!$A352,demand!$B:$B,0),MATCH(data!G$1,demand!$1:$1,0))</f>
        <v>1.6009280782735356E-2</v>
      </c>
      <c r="H352">
        <v>0</v>
      </c>
      <c r="I352">
        <v>0</v>
      </c>
      <c r="J352">
        <v>1</v>
      </c>
    </row>
    <row r="353" spans="1:10">
      <c r="A353" t="str">
        <f>max_demand!B358</f>
        <v>GM1783</v>
      </c>
      <c r="B353">
        <f>INDEX(max_demand!$A:$G,MATCH(data!$A353,max_demand!$B:$B,0),MATCH(data!B$1,max_demand!$1:$1,0))</f>
        <v>0.22386776344115294</v>
      </c>
      <c r="C353">
        <f>INDEX(max_demand!$A:$G,MATCH(data!$A353,max_demand!$B:$B,0),MATCH(data!C$1,max_demand!$1:$1,0))</f>
        <v>0.27893007096844596</v>
      </c>
      <c r="D353">
        <f>INDEX(max_demand!$A:$G,MATCH(data!$A353,max_demand!$B:$B,0),MATCH(data!D$1,max_demand!$1:$1,0))</f>
        <v>6.5983146901229903E-2</v>
      </c>
      <c r="E353">
        <f>INDEX(demand!$A:$G,MATCH(data!$A353,demand!$B:$B,0),MATCH(data!E$1,demand!$1:$1,0))</f>
        <v>5.2683627627565822E-2</v>
      </c>
      <c r="F353">
        <f>INDEX(demand!$A:$G,MATCH(data!$A353,demand!$B:$B,0),MATCH(data!F$1,demand!$1:$1,0))</f>
        <v>0.21589681002099542</v>
      </c>
      <c r="G353">
        <f>INDEX(demand!$A:$G,MATCH(data!$A353,demand!$B:$B,0),MATCH(data!G$1,demand!$1:$1,0))</f>
        <v>6.5983146901229903E-2</v>
      </c>
      <c r="H353">
        <v>0</v>
      </c>
      <c r="I353">
        <v>0</v>
      </c>
      <c r="J353">
        <v>1</v>
      </c>
    </row>
    <row r="354" spans="1:10">
      <c r="A354" t="str">
        <f>max_demand!B359</f>
        <v>GM1842</v>
      </c>
      <c r="B354">
        <f>INDEX(max_demand!$A:$G,MATCH(data!$A354,max_demand!$B:$B,0),MATCH(data!B$1,max_demand!$1:$1,0))</f>
        <v>0.13225352906956689</v>
      </c>
      <c r="C354">
        <f>INDEX(max_demand!$A:$G,MATCH(data!$A354,max_demand!$B:$B,0),MATCH(data!C$1,max_demand!$1:$1,0))</f>
        <v>5.9993136223824316E-2</v>
      </c>
      <c r="D354">
        <f>INDEX(max_demand!$A:$G,MATCH(data!$A354,max_demand!$B:$B,0),MATCH(data!D$1,max_demand!$1:$1,0))</f>
        <v>1.1781250992714279E-2</v>
      </c>
      <c r="E354">
        <f>INDEX(demand!$A:$G,MATCH(data!$A354,demand!$B:$B,0),MATCH(data!E$1,demand!$1:$1,0))</f>
        <v>1.641108035679462E-2</v>
      </c>
      <c r="F354">
        <f>INDEX(demand!$A:$G,MATCH(data!$A354,demand!$B:$B,0),MATCH(data!F$1,demand!$1:$1,0))</f>
        <v>4.6363452030062154E-2</v>
      </c>
      <c r="G354">
        <f>INDEX(demand!$A:$G,MATCH(data!$A354,demand!$B:$B,0),MATCH(data!G$1,demand!$1:$1,0))</f>
        <v>1.1781250992714279E-2</v>
      </c>
      <c r="H354">
        <v>0</v>
      </c>
      <c r="I354">
        <v>0</v>
      </c>
      <c r="J354">
        <v>1</v>
      </c>
    </row>
    <row r="355" spans="1:10">
      <c r="A355" t="str">
        <f>max_demand!B360</f>
        <v>GM1859</v>
      </c>
      <c r="B355">
        <f>INDEX(max_demand!$A:$G,MATCH(data!$A355,max_demand!$B:$B,0),MATCH(data!B$1,max_demand!$1:$1,0))</f>
        <v>0.65017688390519557</v>
      </c>
      <c r="C355">
        <f>INDEX(max_demand!$A:$G,MATCH(data!$A355,max_demand!$B:$B,0),MATCH(data!C$1,max_demand!$1:$1,0))</f>
        <v>0.23594050525188034</v>
      </c>
      <c r="D355">
        <f>INDEX(max_demand!$A:$G,MATCH(data!$A355,max_demand!$B:$B,0),MATCH(data!D$1,max_demand!$1:$1,0))</f>
        <v>2.6674438841943569E-2</v>
      </c>
      <c r="E355">
        <f>INDEX(demand!$A:$G,MATCH(data!$A355,demand!$B:$B,0),MATCH(data!E$1,demand!$1:$1,0))</f>
        <v>9.4477715588886652E-2</v>
      </c>
      <c r="F355">
        <f>INDEX(demand!$A:$G,MATCH(data!$A355,demand!$B:$B,0),MATCH(data!F$1,demand!$1:$1,0))</f>
        <v>0.18045814215193193</v>
      </c>
      <c r="G355">
        <f>INDEX(demand!$A:$G,MATCH(data!$A355,demand!$B:$B,0),MATCH(data!G$1,demand!$1:$1,0))</f>
        <v>2.6674438841943569E-2</v>
      </c>
      <c r="H355">
        <v>0</v>
      </c>
      <c r="I355">
        <v>0</v>
      </c>
      <c r="J355">
        <v>1</v>
      </c>
    </row>
    <row r="356" spans="1:10">
      <c r="A356" t="str">
        <f>max_demand!B361</f>
        <v>GM1876</v>
      </c>
      <c r="B356">
        <f>INDEX(max_demand!$A:$G,MATCH(data!$A356,max_demand!$B:$B,0),MATCH(data!B$1,max_demand!$1:$1,0))</f>
        <v>0.61353219947548265</v>
      </c>
      <c r="C356">
        <f>INDEX(max_demand!$A:$G,MATCH(data!$A356,max_demand!$B:$B,0),MATCH(data!C$1,max_demand!$1:$1,0))</f>
        <v>0.23055398715265008</v>
      </c>
      <c r="D356">
        <f>INDEX(max_demand!$A:$G,MATCH(data!$A356,max_demand!$B:$B,0),MATCH(data!D$1,max_demand!$1:$1,0))</f>
        <v>2.2001065491628568E-2</v>
      </c>
      <c r="E356">
        <f>INDEX(demand!$A:$G,MATCH(data!$A356,demand!$B:$B,0),MATCH(data!E$1,demand!$1:$1,0))</f>
        <v>9.6800520872298498E-2</v>
      </c>
      <c r="F356">
        <f>INDEX(demand!$A:$G,MATCH(data!$A356,demand!$B:$B,0),MATCH(data!F$1,demand!$1:$1,0))</f>
        <v>0.16098994748896495</v>
      </c>
      <c r="G356">
        <f>INDEX(demand!$A:$G,MATCH(data!$A356,demand!$B:$B,0),MATCH(data!G$1,demand!$1:$1,0))</f>
        <v>2.2001065491628568E-2</v>
      </c>
      <c r="H356">
        <v>0</v>
      </c>
      <c r="I356">
        <v>0</v>
      </c>
      <c r="J356">
        <v>1</v>
      </c>
    </row>
    <row r="357" spans="1:10">
      <c r="A357" t="str">
        <f>max_demand!B362</f>
        <v>GM1883</v>
      </c>
      <c r="B357">
        <f>INDEX(max_demand!$A:$G,MATCH(data!$A357,max_demand!$B:$B,0),MATCH(data!B$1,max_demand!$1:$1,0))</f>
        <v>0.2147205182060149</v>
      </c>
      <c r="C357">
        <f>INDEX(max_demand!$A:$G,MATCH(data!$A357,max_demand!$B:$B,0),MATCH(data!C$1,max_demand!$1:$1,0))</f>
        <v>0.26813790428630357</v>
      </c>
      <c r="D357">
        <f>INDEX(max_demand!$A:$G,MATCH(data!$A357,max_demand!$B:$B,0),MATCH(data!D$1,max_demand!$1:$1,0))</f>
        <v>5.6297380136965496E-2</v>
      </c>
      <c r="E357">
        <f>INDEX(demand!$A:$G,MATCH(data!$A357,demand!$B:$B,0),MATCH(data!E$1,demand!$1:$1,0))</f>
        <v>4.9133342244687281E-2</v>
      </c>
      <c r="F357">
        <f>INDEX(demand!$A:$G,MATCH(data!$A357,demand!$B:$B,0),MATCH(data!F$1,demand!$1:$1,0))</f>
        <v>0.2024774119783799</v>
      </c>
      <c r="G357">
        <f>INDEX(demand!$A:$G,MATCH(data!$A357,demand!$B:$B,0),MATCH(data!G$1,demand!$1:$1,0))</f>
        <v>5.6297380136965496E-2</v>
      </c>
      <c r="H357">
        <v>0</v>
      </c>
      <c r="I357">
        <v>0</v>
      </c>
      <c r="J357">
        <v>1</v>
      </c>
    </row>
    <row r="358" spans="1:10">
      <c r="A358" t="str">
        <f>max_demand!B363</f>
        <v>GM1884</v>
      </c>
      <c r="B358">
        <f>INDEX(max_demand!$A:$G,MATCH(data!$A358,max_demand!$B:$B,0),MATCH(data!B$1,max_demand!$1:$1,0))</f>
        <v>0.25318593448181353</v>
      </c>
      <c r="C358">
        <f>INDEX(max_demand!$A:$G,MATCH(data!$A358,max_demand!$B:$B,0),MATCH(data!C$1,max_demand!$1:$1,0))</f>
        <v>8.5713416089746489E-2</v>
      </c>
      <c r="D358">
        <f>INDEX(max_demand!$A:$G,MATCH(data!$A358,max_demand!$B:$B,0),MATCH(data!D$1,max_demand!$1:$1,0))</f>
        <v>1.6322783207171464E-2</v>
      </c>
      <c r="E358">
        <f>INDEX(demand!$A:$G,MATCH(data!$A358,demand!$B:$B,0),MATCH(data!E$1,demand!$1:$1,0))</f>
        <v>2.8943918263191544E-2</v>
      </c>
      <c r="F358">
        <f>INDEX(demand!$A:$G,MATCH(data!$A358,demand!$B:$B,0),MATCH(data!F$1,demand!$1:$1,0))</f>
        <v>6.2591709061459194E-2</v>
      </c>
      <c r="G358">
        <f>INDEX(demand!$A:$G,MATCH(data!$A358,demand!$B:$B,0),MATCH(data!G$1,demand!$1:$1,0))</f>
        <v>1.6322783207171464E-2</v>
      </c>
      <c r="H358">
        <v>0</v>
      </c>
      <c r="I358">
        <v>0</v>
      </c>
      <c r="J358">
        <v>1</v>
      </c>
    </row>
    <row r="359" spans="1:10">
      <c r="A359" t="str">
        <f>max_demand!B364</f>
        <v>GM1891</v>
      </c>
      <c r="B359">
        <f>INDEX(max_demand!$A:$G,MATCH(data!$A359,max_demand!$B:$B,0),MATCH(data!B$1,max_demand!$1:$1,0))</f>
        <v>0.2151180167680054</v>
      </c>
      <c r="C359">
        <f>INDEX(max_demand!$A:$G,MATCH(data!$A359,max_demand!$B:$B,0),MATCH(data!C$1,max_demand!$1:$1,0))</f>
        <v>6.9162572459935331E-2</v>
      </c>
      <c r="D359">
        <f>INDEX(max_demand!$A:$G,MATCH(data!$A359,max_demand!$B:$B,0),MATCH(data!D$1,max_demand!$1:$1,0))</f>
        <v>1.1496911584504787E-2</v>
      </c>
      <c r="E359">
        <f>INDEX(demand!$A:$G,MATCH(data!$A359,demand!$B:$B,0),MATCH(data!E$1,demand!$1:$1,0))</f>
        <v>2.0531634117087052E-2</v>
      </c>
      <c r="F359">
        <f>INDEX(demand!$A:$G,MATCH(data!$A359,demand!$B:$B,0),MATCH(data!F$1,demand!$1:$1,0))</f>
        <v>5.3042441709959406E-2</v>
      </c>
      <c r="G359">
        <f>INDEX(demand!$A:$G,MATCH(data!$A359,demand!$B:$B,0),MATCH(data!G$1,demand!$1:$1,0))</f>
        <v>1.1496911584504787E-2</v>
      </c>
      <c r="H359">
        <v>0</v>
      </c>
      <c r="I359">
        <v>0</v>
      </c>
      <c r="J359">
        <v>1</v>
      </c>
    </row>
    <row r="360" spans="1:10">
      <c r="A360" t="str">
        <f>max_demand!B365</f>
        <v>GM1892</v>
      </c>
      <c r="B360">
        <f>INDEX(max_demand!$A:$G,MATCH(data!$A360,max_demand!$B:$B,0),MATCH(data!B$1,max_demand!$1:$1,0))</f>
        <v>0.19940224476204699</v>
      </c>
      <c r="C360">
        <f>INDEX(max_demand!$A:$G,MATCH(data!$A360,max_demand!$B:$B,0),MATCH(data!C$1,max_demand!$1:$1,0))</f>
        <v>0.12412914043034312</v>
      </c>
      <c r="D360">
        <f>INDEX(max_demand!$A:$G,MATCH(data!$A360,max_demand!$B:$B,0),MATCH(data!D$1,max_demand!$1:$1,0))</f>
        <v>2.5980602080885363E-2</v>
      </c>
      <c r="E360">
        <f>INDEX(demand!$A:$G,MATCH(data!$A360,demand!$B:$B,0),MATCH(data!E$1,demand!$1:$1,0))</f>
        <v>3.3327849892610444E-2</v>
      </c>
      <c r="F360">
        <f>INDEX(demand!$A:$G,MATCH(data!$A360,demand!$B:$B,0),MATCH(data!F$1,demand!$1:$1,0))</f>
        <v>8.9734620258547837E-2</v>
      </c>
      <c r="G360">
        <f>INDEX(demand!$A:$G,MATCH(data!$A360,demand!$B:$B,0),MATCH(data!G$1,demand!$1:$1,0))</f>
        <v>2.5980602080885363E-2</v>
      </c>
      <c r="H360">
        <v>0</v>
      </c>
      <c r="I360">
        <v>0</v>
      </c>
      <c r="J360">
        <v>1</v>
      </c>
    </row>
    <row r="361" spans="1:10">
      <c r="A361" t="str">
        <f>max_demand!B366</f>
        <v>GM1894</v>
      </c>
      <c r="B361">
        <f>INDEX(max_demand!$A:$G,MATCH(data!$A361,max_demand!$B:$B,0),MATCH(data!B$1,max_demand!$1:$1,0))</f>
        <v>0.37302112926651415</v>
      </c>
      <c r="C361">
        <f>INDEX(max_demand!$A:$G,MATCH(data!$A361,max_demand!$B:$B,0),MATCH(data!C$1,max_demand!$1:$1,0))</f>
        <v>0.27869581842843894</v>
      </c>
      <c r="D361">
        <f>INDEX(max_demand!$A:$G,MATCH(data!$A361,max_demand!$B:$B,0),MATCH(data!D$1,max_demand!$1:$1,0))</f>
        <v>2.6314154078977268E-2</v>
      </c>
      <c r="E361">
        <f>INDEX(demand!$A:$G,MATCH(data!$A361,demand!$B:$B,0),MATCH(data!E$1,demand!$1:$1,0))</f>
        <v>7.5556314982339071E-2</v>
      </c>
      <c r="F361">
        <f>INDEX(demand!$A:$G,MATCH(data!$A361,demand!$B:$B,0),MATCH(data!F$1,demand!$1:$1,0))</f>
        <v>0.22874219969057427</v>
      </c>
      <c r="G361">
        <f>INDEX(demand!$A:$G,MATCH(data!$A361,demand!$B:$B,0),MATCH(data!G$1,demand!$1:$1,0))</f>
        <v>2.6314154078977268E-2</v>
      </c>
      <c r="H361">
        <v>0</v>
      </c>
      <c r="I361">
        <v>0</v>
      </c>
      <c r="J361">
        <v>1</v>
      </c>
    </row>
    <row r="362" spans="1:10">
      <c r="A362" t="str">
        <f>max_demand!B367</f>
        <v>GM1895</v>
      </c>
      <c r="B362">
        <f>INDEX(max_demand!$A:$G,MATCH(data!$A362,max_demand!$B:$B,0),MATCH(data!B$1,max_demand!$1:$1,0))</f>
        <v>0.56505786669869962</v>
      </c>
      <c r="C362">
        <f>INDEX(max_demand!$A:$G,MATCH(data!$A362,max_demand!$B:$B,0),MATCH(data!C$1,max_demand!$1:$1,0))</f>
        <v>0.28484276191411018</v>
      </c>
      <c r="D362">
        <f>INDEX(max_demand!$A:$G,MATCH(data!$A362,max_demand!$B:$B,0),MATCH(data!D$1,max_demand!$1:$1,0))</f>
        <v>2.3165763452178988E-2</v>
      </c>
      <c r="E362">
        <f>INDEX(demand!$A:$G,MATCH(data!$A362,demand!$B:$B,0),MATCH(data!E$1,demand!$1:$1,0))</f>
        <v>8.5393542436535949E-2</v>
      </c>
      <c r="F362">
        <f>INDEX(demand!$A:$G,MATCH(data!$A362,demand!$B:$B,0),MATCH(data!F$1,demand!$1:$1,0))</f>
        <v>0.1286711263592909</v>
      </c>
      <c r="G362">
        <f>INDEX(demand!$A:$G,MATCH(data!$A362,demand!$B:$B,0),MATCH(data!G$1,demand!$1:$1,0))</f>
        <v>2.3165763452178988E-2</v>
      </c>
      <c r="H362">
        <v>0</v>
      </c>
      <c r="I362">
        <v>0</v>
      </c>
      <c r="J362">
        <v>1</v>
      </c>
    </row>
    <row r="363" spans="1:10">
      <c r="A363" t="str">
        <f>max_demand!B368</f>
        <v>GM1896</v>
      </c>
      <c r="B363">
        <f>INDEX(max_demand!$A:$G,MATCH(data!$A363,max_demand!$B:$B,0),MATCH(data!B$1,max_demand!$1:$1,0))</f>
        <v>0.25055994368922546</v>
      </c>
      <c r="C363">
        <f>INDEX(max_demand!$A:$G,MATCH(data!$A363,max_demand!$B:$B,0),MATCH(data!C$1,max_demand!$1:$1,0))</f>
        <v>7.9561889351609516E-2</v>
      </c>
      <c r="D363">
        <f>INDEX(max_demand!$A:$G,MATCH(data!$A363,max_demand!$B:$B,0),MATCH(data!D$1,max_demand!$1:$1,0))</f>
        <v>1.3671986544739799E-2</v>
      </c>
      <c r="E363">
        <f>INDEX(demand!$A:$G,MATCH(data!$A363,demand!$B:$B,0),MATCH(data!E$1,demand!$1:$1,0))</f>
        <v>2.3204487101512201E-2</v>
      </c>
      <c r="F363">
        <f>INDEX(demand!$A:$G,MATCH(data!$A363,demand!$B:$B,0),MATCH(data!F$1,demand!$1:$1,0))</f>
        <v>6.1616705340024808E-2</v>
      </c>
      <c r="G363">
        <f>INDEX(demand!$A:$G,MATCH(data!$A363,demand!$B:$B,0),MATCH(data!G$1,demand!$1:$1,0))</f>
        <v>1.3671986544739799E-2</v>
      </c>
      <c r="H363">
        <v>0</v>
      </c>
      <c r="I363">
        <v>0</v>
      </c>
      <c r="J363">
        <v>1</v>
      </c>
    </row>
    <row r="364" spans="1:10">
      <c r="A364" t="str">
        <f>max_demand!B369</f>
        <v>GM1900</v>
      </c>
      <c r="B364">
        <f>INDEX(max_demand!$A:$G,MATCH(data!$A364,max_demand!$B:$B,0),MATCH(data!B$1,max_demand!$1:$1,0))</f>
        <v>1.7712509713693525</v>
      </c>
      <c r="C364">
        <f>INDEX(max_demand!$A:$G,MATCH(data!$A364,max_demand!$B:$B,0),MATCH(data!C$1,max_demand!$1:$1,0))</f>
        <v>0.4476696168557639</v>
      </c>
      <c r="D364">
        <f>INDEX(max_demand!$A:$G,MATCH(data!$A364,max_demand!$B:$B,0),MATCH(data!D$1,max_demand!$1:$1,0))</f>
        <v>5.4504462201866749E-2</v>
      </c>
      <c r="E364">
        <f>INDEX(demand!$A:$G,MATCH(data!$A364,demand!$B:$B,0),MATCH(data!E$1,demand!$1:$1,0))</f>
        <v>0.15193871552401469</v>
      </c>
      <c r="F364">
        <f>INDEX(demand!$A:$G,MATCH(data!$A364,demand!$B:$B,0),MATCH(data!F$1,demand!$1:$1,0))</f>
        <v>0.36181026712169267</v>
      </c>
      <c r="G364">
        <f>INDEX(demand!$A:$G,MATCH(data!$A364,demand!$B:$B,0),MATCH(data!G$1,demand!$1:$1,0))</f>
        <v>5.4504462201866749E-2</v>
      </c>
      <c r="H364">
        <v>0</v>
      </c>
      <c r="I364">
        <v>0</v>
      </c>
      <c r="J364">
        <v>1</v>
      </c>
    </row>
    <row r="365" spans="1:10">
      <c r="A365" t="str">
        <f>max_demand!B370</f>
        <v>GM1901</v>
      </c>
      <c r="B365">
        <f>INDEX(max_demand!$A:$G,MATCH(data!$A365,max_demand!$B:$B,0),MATCH(data!B$1,max_demand!$1:$1,0))</f>
        <v>0.31618105693934589</v>
      </c>
      <c r="C365">
        <f>INDEX(max_demand!$A:$G,MATCH(data!$A365,max_demand!$B:$B,0),MATCH(data!C$1,max_demand!$1:$1,0))</f>
        <v>0.10945153512670372</v>
      </c>
      <c r="D365">
        <f>INDEX(max_demand!$A:$G,MATCH(data!$A365,max_demand!$B:$B,0),MATCH(data!D$1,max_demand!$1:$1,0))</f>
        <v>2.0937830525033237E-2</v>
      </c>
      <c r="E365">
        <f>INDEX(demand!$A:$G,MATCH(data!$A365,demand!$B:$B,0),MATCH(data!E$1,demand!$1:$1,0))</f>
        <v>2.6645431852645857E-2</v>
      </c>
      <c r="F365">
        <f>INDEX(demand!$A:$G,MATCH(data!$A365,demand!$B:$B,0),MATCH(data!F$1,demand!$1:$1,0))</f>
        <v>8.5865312904210706E-2</v>
      </c>
      <c r="G365">
        <f>INDEX(demand!$A:$G,MATCH(data!$A365,demand!$B:$B,0),MATCH(data!G$1,demand!$1:$1,0))</f>
        <v>2.0937830525033237E-2</v>
      </c>
      <c r="H365">
        <v>0</v>
      </c>
      <c r="I365">
        <v>0</v>
      </c>
      <c r="J365">
        <v>1</v>
      </c>
    </row>
    <row r="366" spans="1:10">
      <c r="A366" t="str">
        <f>max_demand!B371</f>
        <v>GM1903</v>
      </c>
      <c r="B366">
        <f>INDEX(max_demand!$A:$G,MATCH(data!$A366,max_demand!$B:$B,0),MATCH(data!B$1,max_demand!$1:$1,0))</f>
        <v>0.15398132362769815</v>
      </c>
      <c r="C366">
        <f>INDEX(max_demand!$A:$G,MATCH(data!$A366,max_demand!$B:$B,0),MATCH(data!C$1,max_demand!$1:$1,0))</f>
        <v>9.5060103721117603E-2</v>
      </c>
      <c r="D366">
        <f>INDEX(max_demand!$A:$G,MATCH(data!$A366,max_demand!$B:$B,0),MATCH(data!D$1,max_demand!$1:$1,0))</f>
        <v>1.5588847298801662E-2</v>
      </c>
      <c r="E366">
        <f>INDEX(demand!$A:$G,MATCH(data!$A366,demand!$B:$B,0),MATCH(data!E$1,demand!$1:$1,0))</f>
        <v>3.3482289957791199E-2</v>
      </c>
      <c r="F366">
        <f>INDEX(demand!$A:$G,MATCH(data!$A366,demand!$B:$B,0),MATCH(data!F$1,demand!$1:$1,0))</f>
        <v>6.4097170365170097E-2</v>
      </c>
      <c r="G366">
        <f>INDEX(demand!$A:$G,MATCH(data!$A366,demand!$B:$B,0),MATCH(data!G$1,demand!$1:$1,0))</f>
        <v>1.5588847298801662E-2</v>
      </c>
      <c r="H366">
        <v>0</v>
      </c>
      <c r="I366">
        <v>0</v>
      </c>
      <c r="J366">
        <v>1</v>
      </c>
    </row>
    <row r="367" spans="1:10">
      <c r="A367" t="str">
        <f>max_demand!B372</f>
        <v>GM1904</v>
      </c>
      <c r="B367">
        <f>INDEX(max_demand!$A:$G,MATCH(data!$A367,max_demand!$B:$B,0),MATCH(data!B$1,max_demand!$1:$1,0))</f>
        <v>0.3553401156128852</v>
      </c>
      <c r="C367">
        <f>INDEX(max_demand!$A:$G,MATCH(data!$A367,max_demand!$B:$B,0),MATCH(data!C$1,max_demand!$1:$1,0))</f>
        <v>0.19226540883832136</v>
      </c>
      <c r="D367">
        <f>INDEX(max_demand!$A:$G,MATCH(data!$A367,max_demand!$B:$B,0),MATCH(data!D$1,max_demand!$1:$1,0))</f>
        <v>3.9088162749072557E-2</v>
      </c>
      <c r="E367">
        <f>INDEX(demand!$A:$G,MATCH(data!$A367,demand!$B:$B,0),MATCH(data!E$1,demand!$1:$1,0))</f>
        <v>3.8966662874115487E-2</v>
      </c>
      <c r="F367">
        <f>INDEX(demand!$A:$G,MATCH(data!$A367,demand!$B:$B,0),MATCH(data!F$1,demand!$1:$1,0))</f>
        <v>0.15187997751412508</v>
      </c>
      <c r="G367">
        <f>INDEX(demand!$A:$G,MATCH(data!$A367,demand!$B:$B,0),MATCH(data!G$1,demand!$1:$1,0))</f>
        <v>3.9088162749072557E-2</v>
      </c>
      <c r="H367">
        <v>0</v>
      </c>
      <c r="I367">
        <v>0</v>
      </c>
      <c r="J367">
        <v>1</v>
      </c>
    </row>
    <row r="368" spans="1:10">
      <c r="A368" t="str">
        <f>max_demand!B373</f>
        <v>GM1911</v>
      </c>
      <c r="B368">
        <f>INDEX(max_demand!$A:$G,MATCH(data!$A368,max_demand!$B:$B,0),MATCH(data!B$1,max_demand!$1:$1,0))</f>
        <v>0.9645742022461169</v>
      </c>
      <c r="C368">
        <f>INDEX(max_demand!$A:$G,MATCH(data!$A368,max_demand!$B:$B,0),MATCH(data!C$1,max_demand!$1:$1,0))</f>
        <v>0.28574194810780257</v>
      </c>
      <c r="D368">
        <f>INDEX(max_demand!$A:$G,MATCH(data!$A368,max_demand!$B:$B,0),MATCH(data!D$1,max_demand!$1:$1,0))</f>
        <v>2.9050617101574614E-2</v>
      </c>
      <c r="E368">
        <f>INDEX(demand!$A:$G,MATCH(data!$A368,demand!$B:$B,0),MATCH(data!E$1,demand!$1:$1,0))</f>
        <v>0.20972956861667369</v>
      </c>
      <c r="F368">
        <f>INDEX(demand!$A:$G,MATCH(data!$A368,demand!$B:$B,0),MATCH(data!F$1,demand!$1:$1,0))</f>
        <v>0.17733516456997353</v>
      </c>
      <c r="G368">
        <f>INDEX(demand!$A:$G,MATCH(data!$A368,demand!$B:$B,0),MATCH(data!G$1,demand!$1:$1,0))</f>
        <v>2.9050617101574614E-2</v>
      </c>
      <c r="H368">
        <v>0</v>
      </c>
      <c r="I368">
        <v>0</v>
      </c>
      <c r="J368">
        <v>1</v>
      </c>
    </row>
    <row r="369" spans="1:10">
      <c r="A369" t="str">
        <f>max_demand!B374</f>
        <v>GM1916</v>
      </c>
      <c r="B369">
        <f>INDEX(max_demand!$A:$G,MATCH(data!$A369,max_demand!$B:$B,0),MATCH(data!B$1,max_demand!$1:$1,0))</f>
        <v>0.17687775448492868</v>
      </c>
      <c r="C369">
        <f>INDEX(max_demand!$A:$G,MATCH(data!$A369,max_demand!$B:$B,0),MATCH(data!C$1,max_demand!$1:$1,0))</f>
        <v>0.19601136997933094</v>
      </c>
      <c r="D369">
        <f>INDEX(max_demand!$A:$G,MATCH(data!$A369,max_demand!$B:$B,0),MATCH(data!D$1,max_demand!$1:$1,0))</f>
        <v>4.5825427060258599E-2</v>
      </c>
      <c r="E369">
        <f>INDEX(demand!$A:$G,MATCH(data!$A369,demand!$B:$B,0),MATCH(data!E$1,demand!$1:$1,0))</f>
        <v>3.1783031707107216E-2</v>
      </c>
      <c r="F369">
        <f>INDEX(demand!$A:$G,MATCH(data!$A369,demand!$B:$B,0),MATCH(data!F$1,demand!$1:$1,0))</f>
        <v>0.15484185855043403</v>
      </c>
      <c r="G369">
        <f>INDEX(demand!$A:$G,MATCH(data!$A369,demand!$B:$B,0),MATCH(data!G$1,demand!$1:$1,0))</f>
        <v>4.5825427060258599E-2</v>
      </c>
      <c r="H369">
        <v>0</v>
      </c>
      <c r="I369">
        <v>0</v>
      </c>
      <c r="J369">
        <v>1</v>
      </c>
    </row>
    <row r="370" spans="1:10">
      <c r="A370" t="str">
        <f>max_demand!B375</f>
        <v>GM1924</v>
      </c>
      <c r="B370">
        <f>INDEX(max_demand!$A:$G,MATCH(data!$A370,max_demand!$B:$B,0),MATCH(data!B$1,max_demand!$1:$1,0))</f>
        <v>0.88377795290577676</v>
      </c>
      <c r="C370">
        <f>INDEX(max_demand!$A:$G,MATCH(data!$A370,max_demand!$B:$B,0),MATCH(data!C$1,max_demand!$1:$1,0))</f>
        <v>0.21023075403157598</v>
      </c>
      <c r="D370">
        <f>INDEX(max_demand!$A:$G,MATCH(data!$A370,max_demand!$B:$B,0),MATCH(data!D$1,max_demand!$1:$1,0))</f>
        <v>3.0141799958720444E-2</v>
      </c>
      <c r="E370">
        <f>INDEX(demand!$A:$G,MATCH(data!$A370,demand!$B:$B,0),MATCH(data!E$1,demand!$1:$1,0))</f>
        <v>0.19652252767204298</v>
      </c>
      <c r="F370">
        <f>INDEX(demand!$A:$G,MATCH(data!$A370,demand!$B:$B,0),MATCH(data!F$1,demand!$1:$1,0))</f>
        <v>0.12401112898175776</v>
      </c>
      <c r="G370">
        <f>INDEX(demand!$A:$G,MATCH(data!$A370,demand!$B:$B,0),MATCH(data!G$1,demand!$1:$1,0))</f>
        <v>3.0141799958720444E-2</v>
      </c>
      <c r="H370">
        <v>0</v>
      </c>
      <c r="I370">
        <v>0</v>
      </c>
      <c r="J370">
        <v>1</v>
      </c>
    </row>
    <row r="371" spans="1:10">
      <c r="A371" t="str">
        <f>max_demand!B376</f>
        <v>GM1926</v>
      </c>
      <c r="B371">
        <f>INDEX(max_demand!$A:$G,MATCH(data!$A371,max_demand!$B:$B,0),MATCH(data!B$1,max_demand!$1:$1,0))</f>
        <v>0.12405433756464813</v>
      </c>
      <c r="C371">
        <f>INDEX(max_demand!$A:$G,MATCH(data!$A371,max_demand!$B:$B,0),MATCH(data!C$1,max_demand!$1:$1,0))</f>
        <v>0.14187312002343133</v>
      </c>
      <c r="D371">
        <f>INDEX(max_demand!$A:$G,MATCH(data!$A371,max_demand!$B:$B,0),MATCH(data!D$1,max_demand!$1:$1,0))</f>
        <v>3.3009496554337554E-2</v>
      </c>
      <c r="E371">
        <f>INDEX(demand!$A:$G,MATCH(data!$A371,demand!$B:$B,0),MATCH(data!E$1,demand!$1:$1,0))</f>
        <v>2.3914082348500586E-2</v>
      </c>
      <c r="F371">
        <f>INDEX(demand!$A:$G,MATCH(data!$A371,demand!$B:$B,0),MATCH(data!F$1,demand!$1:$1,0))</f>
        <v>0.11052390765240253</v>
      </c>
      <c r="G371">
        <f>INDEX(demand!$A:$G,MATCH(data!$A371,demand!$B:$B,0),MATCH(data!G$1,demand!$1:$1,0))</f>
        <v>3.3009496554337554E-2</v>
      </c>
      <c r="H371">
        <v>0</v>
      </c>
      <c r="I371">
        <v>0</v>
      </c>
      <c r="J371">
        <v>1</v>
      </c>
    </row>
    <row r="372" spans="1:10">
      <c r="A372" t="str">
        <f>max_demand!B377</f>
        <v>GM1927</v>
      </c>
      <c r="B372">
        <f>INDEX(max_demand!$A:$G,MATCH(data!$A372,max_demand!$B:$B,0),MATCH(data!B$1,max_demand!$1:$1,0))</f>
        <v>0.35656368464903387</v>
      </c>
      <c r="C372">
        <f>INDEX(max_demand!$A:$G,MATCH(data!$A372,max_demand!$B:$B,0),MATCH(data!C$1,max_demand!$1:$1,0))</f>
        <v>0.11220045987325181</v>
      </c>
      <c r="D372">
        <f>INDEX(max_demand!$A:$G,MATCH(data!$A372,max_demand!$B:$B,0),MATCH(data!D$1,max_demand!$1:$1,0))</f>
        <v>1.7812527286081032E-2</v>
      </c>
      <c r="E372">
        <f>INDEX(demand!$A:$G,MATCH(data!$A372,demand!$B:$B,0),MATCH(data!E$1,demand!$1:$1,0))</f>
        <v>3.8093486618643368E-2</v>
      </c>
      <c r="F372">
        <f>INDEX(demand!$A:$G,MATCH(data!$A372,demand!$B:$B,0),MATCH(data!F$1,demand!$1:$1,0))</f>
        <v>8.6961654605404434E-2</v>
      </c>
      <c r="G372">
        <f>INDEX(demand!$A:$G,MATCH(data!$A372,demand!$B:$B,0),MATCH(data!G$1,demand!$1:$1,0))</f>
        <v>1.7812527286081032E-2</v>
      </c>
      <c r="H372">
        <v>0</v>
      </c>
      <c r="I372">
        <v>0</v>
      </c>
      <c r="J372">
        <v>1</v>
      </c>
    </row>
    <row r="373" spans="1:10">
      <c r="A373" t="str">
        <f>max_demand!B378</f>
        <v>GM1930</v>
      </c>
      <c r="B373">
        <f>INDEX(max_demand!$A:$G,MATCH(data!$A373,max_demand!$B:$B,0),MATCH(data!B$1,max_demand!$1:$1,0))</f>
        <v>0.29612688026855144</v>
      </c>
      <c r="C373">
        <f>INDEX(max_demand!$A:$G,MATCH(data!$A373,max_demand!$B:$B,0),MATCH(data!C$1,max_demand!$1:$1,0))</f>
        <v>0.24990277449489914</v>
      </c>
      <c r="D373">
        <f>INDEX(max_demand!$A:$G,MATCH(data!$A373,max_demand!$B:$B,0),MATCH(data!D$1,max_demand!$1:$1,0))</f>
        <v>5.1519505978505124E-2</v>
      </c>
      <c r="E373">
        <f>INDEX(demand!$A:$G,MATCH(data!$A373,demand!$B:$B,0),MATCH(data!E$1,demand!$1:$1,0))</f>
        <v>5.3475544948256633E-2</v>
      </c>
      <c r="F373">
        <f>INDEX(demand!$A:$G,MATCH(data!$A373,demand!$B:$B,0),MATCH(data!F$1,demand!$1:$1,0))</f>
        <v>0.18880954522612775</v>
      </c>
      <c r="G373">
        <f>INDEX(demand!$A:$G,MATCH(data!$A373,demand!$B:$B,0),MATCH(data!G$1,demand!$1:$1,0))</f>
        <v>5.1519505978505124E-2</v>
      </c>
      <c r="H373">
        <v>0</v>
      </c>
      <c r="I373">
        <v>0</v>
      </c>
      <c r="J373">
        <v>1</v>
      </c>
    </row>
    <row r="374" spans="1:10">
      <c r="A374" t="str">
        <f>max_demand!B379</f>
        <v>GM1931</v>
      </c>
      <c r="B374">
        <f>INDEX(max_demand!$A:$G,MATCH(data!$A374,max_demand!$B:$B,0),MATCH(data!B$1,max_demand!$1:$1,0))</f>
        <v>0.4161449357173907</v>
      </c>
      <c r="C374">
        <f>INDEX(max_demand!$A:$G,MATCH(data!$A374,max_demand!$B:$B,0),MATCH(data!C$1,max_demand!$1:$1,0))</f>
        <v>0.18209589527917747</v>
      </c>
      <c r="D374">
        <f>INDEX(max_demand!$A:$G,MATCH(data!$A374,max_demand!$B:$B,0),MATCH(data!D$1,max_demand!$1:$1,0))</f>
        <v>3.4052681947277084E-2</v>
      </c>
      <c r="E374">
        <f>INDEX(demand!$A:$G,MATCH(data!$A374,demand!$B:$B,0),MATCH(data!E$1,demand!$1:$1,0))</f>
        <v>4.4762371761841703E-2</v>
      </c>
      <c r="F374">
        <f>INDEX(demand!$A:$G,MATCH(data!$A374,demand!$B:$B,0),MATCH(data!F$1,demand!$1:$1,0))</f>
        <v>0.14082216697549599</v>
      </c>
      <c r="G374">
        <f>INDEX(demand!$A:$G,MATCH(data!$A374,demand!$B:$B,0),MATCH(data!G$1,demand!$1:$1,0))</f>
        <v>3.4052681947277084E-2</v>
      </c>
      <c r="H374">
        <v>0</v>
      </c>
      <c r="I374">
        <v>0</v>
      </c>
      <c r="J374">
        <v>1</v>
      </c>
    </row>
    <row r="375" spans="1:10">
      <c r="A375" t="str">
        <f>max_demand!B380</f>
        <v>GM1940</v>
      </c>
      <c r="B375">
        <f>INDEX(max_demand!$A:$G,MATCH(data!$A375,max_demand!$B:$B,0),MATCH(data!B$1,max_demand!$1:$1,0))</f>
        <v>1.496436485158118</v>
      </c>
      <c r="C375">
        <f>INDEX(max_demand!$A:$G,MATCH(data!$A375,max_demand!$B:$B,0),MATCH(data!C$1,max_demand!$1:$1,0))</f>
        <v>0.25956901450938091</v>
      </c>
      <c r="D375">
        <f>INDEX(max_demand!$A:$G,MATCH(data!$A375,max_demand!$B:$B,0),MATCH(data!D$1,max_demand!$1:$1,0))</f>
        <v>3.1246956761141528E-2</v>
      </c>
      <c r="E375">
        <f>INDEX(demand!$A:$G,MATCH(data!$A375,demand!$B:$B,0),MATCH(data!E$1,demand!$1:$1,0))</f>
        <v>0.10667022762826721</v>
      </c>
      <c r="F375">
        <f>INDEX(demand!$A:$G,MATCH(data!$A375,demand!$B:$B,0),MATCH(data!F$1,demand!$1:$1,0))</f>
        <v>0.19902158258022773</v>
      </c>
      <c r="G375">
        <f>INDEX(demand!$A:$G,MATCH(data!$A375,demand!$B:$B,0),MATCH(data!G$1,demand!$1:$1,0))</f>
        <v>3.1246956761141528E-2</v>
      </c>
      <c r="H375">
        <v>0</v>
      </c>
      <c r="I375">
        <v>0</v>
      </c>
      <c r="J375">
        <v>1</v>
      </c>
    </row>
    <row r="376" spans="1:10">
      <c r="A376" t="str">
        <f>max_demand!B381</f>
        <v>GM1942</v>
      </c>
      <c r="B376">
        <f>INDEX(max_demand!$A:$G,MATCH(data!$A376,max_demand!$B:$B,0),MATCH(data!B$1,max_demand!$1:$1,0))</f>
        <v>0.18160581891075198</v>
      </c>
      <c r="C376">
        <f>INDEX(max_demand!$A:$G,MATCH(data!$A376,max_demand!$B:$B,0),MATCH(data!C$1,max_demand!$1:$1,0))</f>
        <v>0.15836167839101969</v>
      </c>
      <c r="D376">
        <f>INDEX(max_demand!$A:$G,MATCH(data!$A376,max_demand!$B:$B,0),MATCH(data!D$1,max_demand!$1:$1,0))</f>
        <v>3.5065489198313891E-2</v>
      </c>
      <c r="E376">
        <f>INDEX(demand!$A:$G,MATCH(data!$A376,demand!$B:$B,0),MATCH(data!E$1,demand!$1:$1,0))</f>
        <v>2.4980834134865803E-2</v>
      </c>
      <c r="F376">
        <f>INDEX(demand!$A:$G,MATCH(data!$A376,demand!$B:$B,0),MATCH(data!F$1,demand!$1:$1,0))</f>
        <v>0.12447231979366735</v>
      </c>
      <c r="G376">
        <f>INDEX(demand!$A:$G,MATCH(data!$A376,demand!$B:$B,0),MATCH(data!G$1,demand!$1:$1,0))</f>
        <v>3.5065489198313891E-2</v>
      </c>
      <c r="H376">
        <v>0</v>
      </c>
      <c r="I376">
        <v>0</v>
      </c>
      <c r="J376">
        <v>1</v>
      </c>
    </row>
    <row r="377" spans="1:10">
      <c r="A377" t="str">
        <f>max_demand!B382</f>
        <v>GM1945</v>
      </c>
      <c r="B377">
        <f>INDEX(max_demand!$A:$G,MATCH(data!$A377,max_demand!$B:$B,0),MATCH(data!B$1,max_demand!$1:$1,0))</f>
        <v>0.21668798094044917</v>
      </c>
      <c r="C377">
        <f>INDEX(max_demand!$A:$G,MATCH(data!$A377,max_demand!$B:$B,0),MATCH(data!C$1,max_demand!$1:$1,0))</f>
        <v>0.12819981717577131</v>
      </c>
      <c r="D377">
        <f>INDEX(max_demand!$A:$G,MATCH(data!$A377,max_demand!$B:$B,0),MATCH(data!D$1,max_demand!$1:$1,0))</f>
        <v>2.112678256766818E-2</v>
      </c>
      <c r="E377">
        <f>INDEX(demand!$A:$G,MATCH(data!$A377,demand!$B:$B,0),MATCH(data!E$1,demand!$1:$1,0))</f>
        <v>3.2221325941314764E-2</v>
      </c>
      <c r="F377">
        <f>INDEX(demand!$A:$G,MATCH(data!$A377,demand!$B:$B,0),MATCH(data!F$1,demand!$1:$1,0))</f>
        <v>9.3929171514412726E-2</v>
      </c>
      <c r="G377">
        <f>INDEX(demand!$A:$G,MATCH(data!$A377,demand!$B:$B,0),MATCH(data!G$1,demand!$1:$1,0))</f>
        <v>2.112678256766818E-2</v>
      </c>
      <c r="H377">
        <v>0</v>
      </c>
      <c r="I377">
        <v>0</v>
      </c>
      <c r="J377">
        <v>1</v>
      </c>
    </row>
    <row r="378" spans="1:10">
      <c r="A378" t="str">
        <f>max_demand!B383</f>
        <v>GM1948</v>
      </c>
      <c r="B378">
        <f>INDEX(max_demand!$A:$G,MATCH(data!$A378,max_demand!$B:$B,0),MATCH(data!B$1,max_demand!$1:$1,0))</f>
        <v>0.60574357078743346</v>
      </c>
      <c r="C378">
        <f>INDEX(max_demand!$A:$G,MATCH(data!$A378,max_demand!$B:$B,0),MATCH(data!C$1,max_demand!$1:$1,0))</f>
        <v>0.34999586656312176</v>
      </c>
      <c r="D378">
        <f>INDEX(max_demand!$A:$G,MATCH(data!$A378,max_demand!$B:$B,0),MATCH(data!D$1,max_demand!$1:$1,0))</f>
        <v>4.9100190757372209E-2</v>
      </c>
      <c r="E378">
        <f>INDEX(demand!$A:$G,MATCH(data!$A378,demand!$B:$B,0),MATCH(data!E$1,demand!$1:$1,0))</f>
        <v>0.10510138737935332</v>
      </c>
      <c r="F378">
        <f>INDEX(demand!$A:$G,MATCH(data!$A378,demand!$B:$B,0),MATCH(data!F$1,demand!$1:$1,0))</f>
        <v>0.28750016311520254</v>
      </c>
      <c r="G378">
        <f>INDEX(demand!$A:$G,MATCH(data!$A378,demand!$B:$B,0),MATCH(data!G$1,demand!$1:$1,0))</f>
        <v>4.9100190757372209E-2</v>
      </c>
      <c r="H378">
        <v>0</v>
      </c>
      <c r="I378">
        <v>0</v>
      </c>
      <c r="J378">
        <v>1</v>
      </c>
    </row>
    <row r="379" spans="1:10">
      <c r="A379" t="str">
        <f>max_demand!B384</f>
        <v>GM1949</v>
      </c>
      <c r="B379">
        <f>INDEX(max_demand!$A:$G,MATCH(data!$A379,max_demand!$B:$B,0),MATCH(data!B$1,max_demand!$1:$1,0))</f>
        <v>0.72965989403330844</v>
      </c>
      <c r="C379">
        <f>INDEX(max_demand!$A:$G,MATCH(data!$A379,max_demand!$B:$B,0),MATCH(data!C$1,max_demand!$1:$1,0))</f>
        <v>0.29772111434947973</v>
      </c>
      <c r="D379">
        <f>INDEX(max_demand!$A:$G,MATCH(data!$A379,max_demand!$B:$B,0),MATCH(data!D$1,max_demand!$1:$1,0))</f>
        <v>2.7971585501189871E-2</v>
      </c>
      <c r="E379">
        <f>INDEX(demand!$A:$G,MATCH(data!$A379,demand!$B:$B,0),MATCH(data!E$1,demand!$1:$1,0))</f>
        <v>0.1193871103358924</v>
      </c>
      <c r="F379">
        <f>INDEX(demand!$A:$G,MATCH(data!$A379,demand!$B:$B,0),MATCH(data!F$1,demand!$1:$1,0))</f>
        <v>0.195874479577412</v>
      </c>
      <c r="G379">
        <f>INDEX(demand!$A:$G,MATCH(data!$A379,demand!$B:$B,0),MATCH(data!G$1,demand!$1:$1,0))</f>
        <v>2.7971585501189871E-2</v>
      </c>
      <c r="H379">
        <v>0</v>
      </c>
      <c r="I379">
        <v>0</v>
      </c>
      <c r="J379">
        <v>1</v>
      </c>
    </row>
    <row r="380" spans="1:10">
      <c r="A380" t="str">
        <f>max_demand!B385</f>
        <v>GM1950</v>
      </c>
      <c r="B380">
        <f>INDEX(max_demand!$A:$G,MATCH(data!$A380,max_demand!$B:$B,0),MATCH(data!B$1,max_demand!$1:$1,0))</f>
        <v>0.43998661172687392</v>
      </c>
      <c r="C380">
        <f>INDEX(max_demand!$A:$G,MATCH(data!$A380,max_demand!$B:$B,0),MATCH(data!C$1,max_demand!$1:$1,0))</f>
        <v>0.21209255852933659</v>
      </c>
      <c r="D380">
        <f>INDEX(max_demand!$A:$G,MATCH(data!$A380,max_demand!$B:$B,0),MATCH(data!D$1,max_demand!$1:$1,0))</f>
        <v>1.5309975956134656E-2</v>
      </c>
      <c r="E380">
        <f>INDEX(demand!$A:$G,MATCH(data!$A380,demand!$B:$B,0),MATCH(data!E$1,demand!$1:$1,0))</f>
        <v>9.4481087556934504E-2</v>
      </c>
      <c r="F380">
        <f>INDEX(demand!$A:$G,MATCH(data!$A380,demand!$B:$B,0),MATCH(data!F$1,demand!$1:$1,0))</f>
        <v>0.11181545158247974</v>
      </c>
      <c r="G380">
        <f>INDEX(demand!$A:$G,MATCH(data!$A380,demand!$B:$B,0),MATCH(data!G$1,demand!$1:$1,0))</f>
        <v>1.5309975956134656E-2</v>
      </c>
      <c r="H380">
        <v>0</v>
      </c>
      <c r="I380">
        <v>0</v>
      </c>
      <c r="J380">
        <v>1</v>
      </c>
    </row>
    <row r="381" spans="1:10">
      <c r="A381" t="str">
        <f>max_demand!B386</f>
        <v>GM1952</v>
      </c>
      <c r="B381">
        <f>INDEX(max_demand!$A:$G,MATCH(data!$A381,max_demand!$B:$B,0),MATCH(data!B$1,max_demand!$1:$1,0))</f>
        <v>0.67549707974829609</v>
      </c>
      <c r="C381">
        <f>INDEX(max_demand!$A:$G,MATCH(data!$A381,max_demand!$B:$B,0),MATCH(data!C$1,max_demand!$1:$1,0))</f>
        <v>0.33336960143389405</v>
      </c>
      <c r="D381">
        <f>INDEX(max_demand!$A:$G,MATCH(data!$A381,max_demand!$B:$B,0),MATCH(data!D$1,max_demand!$1:$1,0))</f>
        <v>3.6999969274679329E-2</v>
      </c>
      <c r="E381">
        <f>INDEX(demand!$A:$G,MATCH(data!$A381,demand!$B:$B,0),MATCH(data!E$1,demand!$1:$1,0))</f>
        <v>9.8959146304147025E-2</v>
      </c>
      <c r="F381">
        <f>INDEX(demand!$A:$G,MATCH(data!$A381,demand!$B:$B,0),MATCH(data!F$1,demand!$1:$1,0))</f>
        <v>0.20904413964716823</v>
      </c>
      <c r="G381">
        <f>INDEX(demand!$A:$G,MATCH(data!$A381,demand!$B:$B,0),MATCH(data!G$1,demand!$1:$1,0))</f>
        <v>3.6999969274679329E-2</v>
      </c>
      <c r="H381">
        <v>0</v>
      </c>
      <c r="I381">
        <v>0</v>
      </c>
      <c r="J381">
        <v>1</v>
      </c>
    </row>
    <row r="382" spans="1:10">
      <c r="A382" t="str">
        <f>max_demand!B387</f>
        <v>GM1955</v>
      </c>
      <c r="B382">
        <f>INDEX(max_demand!$A:$G,MATCH(data!$A382,max_demand!$B:$B,0),MATCH(data!B$1,max_demand!$1:$1,0))</f>
        <v>0.22674125860981137</v>
      </c>
      <c r="C382">
        <f>INDEX(max_demand!$A:$G,MATCH(data!$A382,max_demand!$B:$B,0),MATCH(data!C$1,max_demand!$1:$1,0))</f>
        <v>0.15012794693430431</v>
      </c>
      <c r="D382">
        <f>INDEX(max_demand!$A:$G,MATCH(data!$A382,max_demand!$B:$B,0),MATCH(data!D$1,max_demand!$1:$1,0))</f>
        <v>2.1888058803750433E-2</v>
      </c>
      <c r="E382">
        <f>INDEX(demand!$A:$G,MATCH(data!$A382,demand!$B:$B,0),MATCH(data!E$1,demand!$1:$1,0))</f>
        <v>3.8006028442765703E-2</v>
      </c>
      <c r="F382">
        <f>INDEX(demand!$A:$G,MATCH(data!$A382,demand!$B:$B,0),MATCH(data!F$1,demand!$1:$1,0))</f>
        <v>0.10955661642690406</v>
      </c>
      <c r="G382">
        <f>INDEX(demand!$A:$G,MATCH(data!$A382,demand!$B:$B,0),MATCH(data!G$1,demand!$1:$1,0))</f>
        <v>2.1888058803750433E-2</v>
      </c>
      <c r="H382">
        <v>0</v>
      </c>
      <c r="I382">
        <v>0</v>
      </c>
      <c r="J382">
        <v>1</v>
      </c>
    </row>
    <row r="383" spans="1:10">
      <c r="A383" t="str">
        <f>max_demand!B388</f>
        <v>GM1960</v>
      </c>
      <c r="B383">
        <f>INDEX(max_demand!$A:$G,MATCH(data!$A383,max_demand!$B:$B,0),MATCH(data!B$1,max_demand!$1:$1,0))</f>
        <v>0.4363579058044868</v>
      </c>
      <c r="C383">
        <f>INDEX(max_demand!$A:$G,MATCH(data!$A383,max_demand!$B:$B,0),MATCH(data!C$1,max_demand!$1:$1,0))</f>
        <v>0.1992021947813955</v>
      </c>
      <c r="D383">
        <f>INDEX(max_demand!$A:$G,MATCH(data!$A383,max_demand!$B:$B,0),MATCH(data!D$1,max_demand!$1:$1,0))</f>
        <v>3.0801613200847604E-2</v>
      </c>
      <c r="E383">
        <f>INDEX(demand!$A:$G,MATCH(data!$A383,demand!$B:$B,0),MATCH(data!E$1,demand!$1:$1,0))</f>
        <v>6.3862431567030267E-2</v>
      </c>
      <c r="F383">
        <f>INDEX(demand!$A:$G,MATCH(data!$A383,demand!$B:$B,0),MATCH(data!F$1,demand!$1:$1,0))</f>
        <v>0.14618126641795337</v>
      </c>
      <c r="G383">
        <f>INDEX(demand!$A:$G,MATCH(data!$A383,demand!$B:$B,0),MATCH(data!G$1,demand!$1:$1,0))</f>
        <v>3.0801613200847604E-2</v>
      </c>
      <c r="H383">
        <v>0</v>
      </c>
      <c r="I383">
        <v>0</v>
      </c>
      <c r="J383">
        <v>1</v>
      </c>
    </row>
    <row r="384" spans="1:10">
      <c r="A384" t="str">
        <f>max_demand!B389</f>
        <v>GM1961</v>
      </c>
      <c r="B384">
        <f>INDEX(max_demand!$A:$G,MATCH(data!$A384,max_demand!$B:$B,0),MATCH(data!B$1,max_demand!$1:$1,0))</f>
        <v>0.34865784589199939</v>
      </c>
      <c r="C384">
        <f>INDEX(max_demand!$A:$G,MATCH(data!$A384,max_demand!$B:$B,0),MATCH(data!C$1,max_demand!$1:$1,0))</f>
        <v>0.19055728762352656</v>
      </c>
      <c r="D384">
        <f>INDEX(max_demand!$A:$G,MATCH(data!$A384,max_demand!$B:$B,0),MATCH(data!D$1,max_demand!$1:$1,0))</f>
        <v>3.3848540833690779E-2</v>
      </c>
      <c r="E384">
        <f>INDEX(demand!$A:$G,MATCH(data!$A384,demand!$B:$B,0),MATCH(data!E$1,demand!$1:$1,0))</f>
        <v>4.6754886446034892E-2</v>
      </c>
      <c r="F384">
        <f>INDEX(demand!$A:$G,MATCH(data!$A384,demand!$B:$B,0),MATCH(data!F$1,demand!$1:$1,0))</f>
        <v>0.1482324630555078</v>
      </c>
      <c r="G384">
        <f>INDEX(demand!$A:$G,MATCH(data!$A384,demand!$B:$B,0),MATCH(data!G$1,demand!$1:$1,0))</f>
        <v>3.3848540833690779E-2</v>
      </c>
      <c r="H384">
        <v>0</v>
      </c>
      <c r="I384">
        <v>0</v>
      </c>
      <c r="J384">
        <v>1</v>
      </c>
    </row>
    <row r="385" spans="1:10">
      <c r="A385" t="str">
        <f>max_demand!B390</f>
        <v>GM1966</v>
      </c>
      <c r="B385">
        <f>INDEX(max_demand!$A:$G,MATCH(data!$A385,max_demand!$B:$B,0),MATCH(data!B$1,max_demand!$1:$1,0))</f>
        <v>5.9918523243419664</v>
      </c>
      <c r="C385">
        <f>INDEX(max_demand!$A:$G,MATCH(data!$A385,max_demand!$B:$B,0),MATCH(data!C$1,max_demand!$1:$1,0))</f>
        <v>0.39252842660118065</v>
      </c>
      <c r="D385">
        <f>INDEX(max_demand!$A:$G,MATCH(data!$A385,max_demand!$B:$B,0),MATCH(data!D$1,max_demand!$1:$1,0))</f>
        <v>3.0041552090441456E-2</v>
      </c>
      <c r="E385">
        <f>INDEX(demand!$A:$G,MATCH(data!$A385,demand!$B:$B,0),MATCH(data!E$1,demand!$1:$1,0))</f>
        <v>0.22551484628371746</v>
      </c>
      <c r="F385">
        <f>INDEX(demand!$A:$G,MATCH(data!$A385,demand!$B:$B,0),MATCH(data!F$1,demand!$1:$1,0))</f>
        <v>0.18796813781237864</v>
      </c>
      <c r="G385">
        <f>INDEX(demand!$A:$G,MATCH(data!$A385,demand!$B:$B,0),MATCH(data!G$1,demand!$1:$1,0))</f>
        <v>3.0041552090441456E-2</v>
      </c>
      <c r="H385">
        <v>0</v>
      </c>
      <c r="I385">
        <v>0</v>
      </c>
      <c r="J385">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BFD72-C866-9640-A14C-1739026C93B1}">
  <dimension ref="A1:F739"/>
  <sheetViews>
    <sheetView workbookViewId="0">
      <selection activeCell="A359" sqref="A359"/>
    </sheetView>
  </sheetViews>
  <sheetFormatPr baseColWidth="10" defaultRowHeight="15"/>
  <cols>
    <col min="1" max="1" width="14.83203125" style="2" bestFit="1" customWidth="1"/>
    <col min="2" max="2" width="18" style="2" bestFit="1" customWidth="1"/>
    <col min="3" max="3" width="32" style="2" bestFit="1" customWidth="1"/>
    <col min="4" max="4" width="13.6640625" style="2" bestFit="1" customWidth="1"/>
    <col min="5" max="5" width="16.1640625" style="2" bestFit="1" customWidth="1"/>
    <col min="6" max="6" width="14.33203125" style="2" bestFit="1" customWidth="1"/>
    <col min="7" max="256" width="8.83203125" style="2" customWidth="1"/>
    <col min="257" max="16384" width="10.83203125" style="2"/>
  </cols>
  <sheetData>
    <row r="1" spans="1:6">
      <c r="A1" s="3" t="s">
        <v>1782</v>
      </c>
    </row>
    <row r="2" spans="1:6">
      <c r="A2" s="2" t="s">
        <v>967</v>
      </c>
      <c r="B2" s="2" t="s">
        <v>1713</v>
      </c>
      <c r="C2" s="2" t="s">
        <v>968</v>
      </c>
      <c r="D2" s="2" t="s">
        <v>1712</v>
      </c>
      <c r="E2" s="2" t="s">
        <v>1711</v>
      </c>
      <c r="F2" s="2" t="s">
        <v>1710</v>
      </c>
    </row>
    <row r="3" spans="1:6">
      <c r="A3" s="2" t="s">
        <v>1709</v>
      </c>
      <c r="B3" s="2" t="s">
        <v>1708</v>
      </c>
      <c r="C3" s="2" t="s">
        <v>425</v>
      </c>
      <c r="D3" s="2" t="s">
        <v>1016</v>
      </c>
      <c r="E3" s="2" t="s">
        <v>1015</v>
      </c>
      <c r="F3" s="2" t="s">
        <v>73</v>
      </c>
    </row>
    <row r="4" spans="1:6">
      <c r="A4" s="2" t="s">
        <v>1707</v>
      </c>
      <c r="B4" s="2" t="s">
        <v>1706</v>
      </c>
      <c r="C4" s="2" t="s">
        <v>427</v>
      </c>
      <c r="D4" s="2" t="s">
        <v>1004</v>
      </c>
      <c r="E4" s="2" t="s">
        <v>1003</v>
      </c>
      <c r="F4" s="2" t="s">
        <v>163</v>
      </c>
    </row>
    <row r="5" spans="1:6">
      <c r="A5" s="2" t="s">
        <v>1705</v>
      </c>
      <c r="B5" s="2" t="s">
        <v>1704</v>
      </c>
      <c r="C5" s="2" t="s">
        <v>428</v>
      </c>
      <c r="D5" s="2" t="s">
        <v>980</v>
      </c>
      <c r="E5" s="2" t="s">
        <v>979</v>
      </c>
      <c r="F5" s="2" t="s">
        <v>100</v>
      </c>
    </row>
    <row r="6" spans="1:6">
      <c r="A6" s="2" t="s">
        <v>1703</v>
      </c>
      <c r="B6" s="2" t="s">
        <v>1702</v>
      </c>
      <c r="C6" s="2" t="s">
        <v>431</v>
      </c>
      <c r="D6" s="2" t="s">
        <v>1036</v>
      </c>
      <c r="E6" s="2" t="s">
        <v>1035</v>
      </c>
      <c r="F6" s="2" t="s">
        <v>57</v>
      </c>
    </row>
    <row r="7" spans="1:6">
      <c r="A7" s="2" t="s">
        <v>1701</v>
      </c>
      <c r="B7" s="2" t="s">
        <v>1700</v>
      </c>
      <c r="C7" s="2" t="s">
        <v>432</v>
      </c>
      <c r="D7" s="2" t="s">
        <v>974</v>
      </c>
      <c r="E7" s="2" t="s">
        <v>973</v>
      </c>
      <c r="F7" s="2" t="s">
        <v>203</v>
      </c>
    </row>
    <row r="8" spans="1:6">
      <c r="A8" s="2" t="s">
        <v>1699</v>
      </c>
      <c r="B8" s="2" t="s">
        <v>1698</v>
      </c>
      <c r="C8" s="2" t="s">
        <v>433</v>
      </c>
      <c r="D8" s="2" t="s">
        <v>974</v>
      </c>
      <c r="E8" s="2" t="s">
        <v>973</v>
      </c>
      <c r="F8" s="2" t="s">
        <v>203</v>
      </c>
    </row>
    <row r="9" spans="1:6">
      <c r="A9" s="2" t="s">
        <v>1697</v>
      </c>
      <c r="B9" s="2" t="s">
        <v>1696</v>
      </c>
      <c r="C9" s="2" t="s">
        <v>435</v>
      </c>
      <c r="D9" s="2" t="s">
        <v>1004</v>
      </c>
      <c r="E9" s="2" t="s">
        <v>1003</v>
      </c>
      <c r="F9" s="2" t="s">
        <v>163</v>
      </c>
    </row>
    <row r="10" spans="1:6">
      <c r="A10" s="2" t="s">
        <v>1695</v>
      </c>
      <c r="B10" s="2" t="s">
        <v>1694</v>
      </c>
      <c r="C10" s="2" t="s">
        <v>436</v>
      </c>
      <c r="D10" s="2" t="s">
        <v>970</v>
      </c>
      <c r="E10" s="2" t="s">
        <v>969</v>
      </c>
      <c r="F10" s="2" t="s">
        <v>79</v>
      </c>
    </row>
    <row r="11" spans="1:6">
      <c r="A11" s="2" t="s">
        <v>1693</v>
      </c>
      <c r="B11" s="2" t="s">
        <v>1692</v>
      </c>
      <c r="C11" s="2" t="s">
        <v>437</v>
      </c>
      <c r="D11" s="2" t="s">
        <v>1000</v>
      </c>
      <c r="E11" s="2" t="s">
        <v>999</v>
      </c>
      <c r="F11" s="2" t="s">
        <v>51</v>
      </c>
    </row>
    <row r="12" spans="1:6">
      <c r="A12" s="2" t="s">
        <v>1691</v>
      </c>
      <c r="B12" s="2" t="s">
        <v>1690</v>
      </c>
      <c r="C12" s="2" t="s">
        <v>438</v>
      </c>
      <c r="D12" s="2" t="s">
        <v>974</v>
      </c>
      <c r="E12" s="2" t="s">
        <v>973</v>
      </c>
      <c r="F12" s="2" t="s">
        <v>203</v>
      </c>
    </row>
    <row r="13" spans="1:6">
      <c r="A13" s="2" t="s">
        <v>1689</v>
      </c>
      <c r="B13" s="2" t="s">
        <v>1688</v>
      </c>
      <c r="C13" s="2" t="s">
        <v>439</v>
      </c>
      <c r="D13" s="2" t="s">
        <v>984</v>
      </c>
      <c r="E13" s="2" t="s">
        <v>983</v>
      </c>
      <c r="F13" s="2" t="s">
        <v>267</v>
      </c>
    </row>
    <row r="14" spans="1:6">
      <c r="A14" s="2" t="s">
        <v>1687</v>
      </c>
      <c r="B14" s="2" t="s">
        <v>1686</v>
      </c>
      <c r="C14" s="2" t="s">
        <v>440</v>
      </c>
      <c r="D14" s="2" t="s">
        <v>984</v>
      </c>
      <c r="E14" s="2" t="s">
        <v>983</v>
      </c>
      <c r="F14" s="2" t="s">
        <v>267</v>
      </c>
    </row>
    <row r="15" spans="1:6">
      <c r="A15" s="2" t="s">
        <v>1685</v>
      </c>
      <c r="B15" s="2" t="s">
        <v>1684</v>
      </c>
      <c r="C15" s="2" t="s">
        <v>442</v>
      </c>
      <c r="D15" s="2" t="s">
        <v>1036</v>
      </c>
      <c r="E15" s="2" t="s">
        <v>1035</v>
      </c>
      <c r="F15" s="2" t="s">
        <v>57</v>
      </c>
    </row>
    <row r="16" spans="1:6">
      <c r="A16" s="2" t="s">
        <v>1683</v>
      </c>
      <c r="B16" s="2" t="s">
        <v>1682</v>
      </c>
      <c r="C16" s="2" t="s">
        <v>444</v>
      </c>
      <c r="D16" s="2" t="s">
        <v>996</v>
      </c>
      <c r="E16" s="2" t="s">
        <v>995</v>
      </c>
      <c r="F16" s="2" t="s">
        <v>142</v>
      </c>
    </row>
    <row r="17" spans="1:6">
      <c r="A17" s="2" t="s">
        <v>1681</v>
      </c>
      <c r="B17" s="2" t="s">
        <v>1680</v>
      </c>
      <c r="C17" s="2" t="s">
        <v>445</v>
      </c>
      <c r="D17" s="2" t="s">
        <v>1004</v>
      </c>
      <c r="E17" s="2" t="s">
        <v>1003</v>
      </c>
      <c r="F17" s="2" t="s">
        <v>163</v>
      </c>
    </row>
    <row r="18" spans="1:6">
      <c r="A18" s="2" t="s">
        <v>1679</v>
      </c>
      <c r="B18" s="2" t="s">
        <v>1678</v>
      </c>
      <c r="C18" s="2" t="s">
        <v>446</v>
      </c>
      <c r="D18" s="2" t="s">
        <v>1004</v>
      </c>
      <c r="E18" s="2" t="s">
        <v>1003</v>
      </c>
      <c r="F18" s="2" t="s">
        <v>163</v>
      </c>
    </row>
    <row r="19" spans="1:6">
      <c r="A19" s="2" t="s">
        <v>1677</v>
      </c>
      <c r="B19" s="2" t="s">
        <v>1676</v>
      </c>
      <c r="C19" s="2" t="s">
        <v>450</v>
      </c>
      <c r="D19" s="2" t="s">
        <v>980</v>
      </c>
      <c r="E19" s="2" t="s">
        <v>979</v>
      </c>
      <c r="F19" s="2" t="s">
        <v>100</v>
      </c>
    </row>
    <row r="20" spans="1:6">
      <c r="A20" s="2" t="s">
        <v>1675</v>
      </c>
      <c r="B20" s="2" t="s">
        <v>1674</v>
      </c>
      <c r="C20" s="2" t="s">
        <v>451</v>
      </c>
      <c r="D20" s="2" t="s">
        <v>1042</v>
      </c>
      <c r="E20" s="2" t="s">
        <v>1041</v>
      </c>
      <c r="F20" s="2" t="s">
        <v>41</v>
      </c>
    </row>
    <row r="21" spans="1:6">
      <c r="A21" s="2" t="s">
        <v>1673</v>
      </c>
      <c r="B21" s="2" t="s">
        <v>1672</v>
      </c>
      <c r="C21" s="2" t="s">
        <v>453</v>
      </c>
      <c r="D21" s="2" t="s">
        <v>980</v>
      </c>
      <c r="E21" s="2" t="s">
        <v>979</v>
      </c>
      <c r="F21" s="2" t="s">
        <v>100</v>
      </c>
    </row>
    <row r="22" spans="1:6">
      <c r="A22" s="2" t="s">
        <v>1671</v>
      </c>
      <c r="B22" s="2" t="s">
        <v>1670</v>
      </c>
      <c r="C22" s="2" t="s">
        <v>454</v>
      </c>
      <c r="D22" s="2" t="s">
        <v>1016</v>
      </c>
      <c r="E22" s="2" t="s">
        <v>1015</v>
      </c>
      <c r="F22" s="2" t="s">
        <v>73</v>
      </c>
    </row>
    <row r="23" spans="1:6">
      <c r="A23" s="2" t="s">
        <v>1669</v>
      </c>
      <c r="B23" s="2" t="s">
        <v>1668</v>
      </c>
      <c r="C23" s="2" t="s">
        <v>455</v>
      </c>
      <c r="D23" s="2" t="s">
        <v>984</v>
      </c>
      <c r="E23" s="2" t="s">
        <v>983</v>
      </c>
      <c r="F23" s="2" t="s">
        <v>267</v>
      </c>
    </row>
    <row r="24" spans="1:6">
      <c r="A24" s="2" t="s">
        <v>1667</v>
      </c>
      <c r="B24" s="2" t="s">
        <v>1666</v>
      </c>
      <c r="C24" s="2" t="s">
        <v>457</v>
      </c>
      <c r="D24" s="2" t="s">
        <v>984</v>
      </c>
      <c r="E24" s="2" t="s">
        <v>983</v>
      </c>
      <c r="F24" s="2" t="s">
        <v>267</v>
      </c>
    </row>
    <row r="25" spans="1:6">
      <c r="A25" s="2" t="s">
        <v>1665</v>
      </c>
      <c r="B25" s="2" t="s">
        <v>1664</v>
      </c>
      <c r="C25" s="2" t="s">
        <v>458</v>
      </c>
      <c r="D25" s="2" t="s">
        <v>996</v>
      </c>
      <c r="E25" s="2" t="s">
        <v>995</v>
      </c>
      <c r="F25" s="2" t="s">
        <v>142</v>
      </c>
    </row>
    <row r="26" spans="1:6">
      <c r="A26" s="2" t="s">
        <v>1663</v>
      </c>
      <c r="B26" s="2" t="s">
        <v>1662</v>
      </c>
      <c r="C26" s="2" t="s">
        <v>459</v>
      </c>
      <c r="D26" s="2" t="s">
        <v>974</v>
      </c>
      <c r="E26" s="2" t="s">
        <v>973</v>
      </c>
      <c r="F26" s="2" t="s">
        <v>203</v>
      </c>
    </row>
    <row r="27" spans="1:6">
      <c r="A27" s="2" t="s">
        <v>1661</v>
      </c>
      <c r="B27" s="2" t="s">
        <v>1660</v>
      </c>
      <c r="C27" s="2" t="s">
        <v>460</v>
      </c>
      <c r="D27" s="2" t="s">
        <v>980</v>
      </c>
      <c r="E27" s="2" t="s">
        <v>979</v>
      </c>
      <c r="F27" s="2" t="s">
        <v>100</v>
      </c>
    </row>
    <row r="28" spans="1:6">
      <c r="A28" s="2" t="s">
        <v>1659</v>
      </c>
      <c r="B28" s="2" t="s">
        <v>1658</v>
      </c>
      <c r="C28" s="2" t="s">
        <v>1657</v>
      </c>
      <c r="D28" s="2" t="s">
        <v>1058</v>
      </c>
      <c r="E28" s="2" t="s">
        <v>1057</v>
      </c>
      <c r="F28" s="2" t="s">
        <v>317</v>
      </c>
    </row>
    <row r="29" spans="1:6">
      <c r="A29" s="2" t="s">
        <v>1656</v>
      </c>
      <c r="B29" s="2" t="s">
        <v>1655</v>
      </c>
      <c r="C29" s="2" t="s">
        <v>463</v>
      </c>
      <c r="D29" s="2" t="s">
        <v>1058</v>
      </c>
      <c r="E29" s="2" t="s">
        <v>1057</v>
      </c>
      <c r="F29" s="2" t="s">
        <v>317</v>
      </c>
    </row>
    <row r="30" spans="1:6">
      <c r="A30" s="2" t="s">
        <v>1654</v>
      </c>
      <c r="B30" s="2" t="s">
        <v>1653</v>
      </c>
      <c r="C30" s="2" t="s">
        <v>464</v>
      </c>
      <c r="D30" s="2" t="s">
        <v>1004</v>
      </c>
      <c r="E30" s="2" t="s">
        <v>1003</v>
      </c>
      <c r="F30" s="2" t="s">
        <v>163</v>
      </c>
    </row>
    <row r="31" spans="1:6">
      <c r="A31" s="2" t="s">
        <v>1652</v>
      </c>
      <c r="B31" s="2" t="s">
        <v>1651</v>
      </c>
      <c r="C31" s="2" t="s">
        <v>465</v>
      </c>
      <c r="D31" s="2" t="s">
        <v>1058</v>
      </c>
      <c r="E31" s="2" t="s">
        <v>1057</v>
      </c>
      <c r="F31" s="2" t="s">
        <v>317</v>
      </c>
    </row>
    <row r="32" spans="1:6">
      <c r="A32" s="2" t="s">
        <v>1650</v>
      </c>
      <c r="B32" s="2" t="s">
        <v>1649</v>
      </c>
      <c r="C32" s="2" t="s">
        <v>469</v>
      </c>
      <c r="D32" s="2" t="s">
        <v>980</v>
      </c>
      <c r="E32" s="2" t="s">
        <v>979</v>
      </c>
      <c r="F32" s="2" t="s">
        <v>100</v>
      </c>
    </row>
    <row r="33" spans="1:6">
      <c r="A33" s="2" t="s">
        <v>1648</v>
      </c>
      <c r="B33" s="2" t="s">
        <v>1647</v>
      </c>
      <c r="C33" s="2" t="s">
        <v>471</v>
      </c>
      <c r="D33" s="2" t="s">
        <v>984</v>
      </c>
      <c r="E33" s="2" t="s">
        <v>983</v>
      </c>
      <c r="F33" s="2" t="s">
        <v>267</v>
      </c>
    </row>
    <row r="34" spans="1:6">
      <c r="A34" s="2" t="s">
        <v>1646</v>
      </c>
      <c r="B34" s="2" t="s">
        <v>1645</v>
      </c>
      <c r="C34" s="2" t="s">
        <v>472</v>
      </c>
      <c r="D34" s="2" t="s">
        <v>1058</v>
      </c>
      <c r="E34" s="2" t="s">
        <v>1057</v>
      </c>
      <c r="F34" s="2" t="s">
        <v>317</v>
      </c>
    </row>
    <row r="35" spans="1:6">
      <c r="A35" s="2" t="s">
        <v>1644</v>
      </c>
      <c r="B35" s="2" t="s">
        <v>1643</v>
      </c>
      <c r="C35" s="2" t="s">
        <v>473</v>
      </c>
      <c r="D35" s="2" t="s">
        <v>1004</v>
      </c>
      <c r="E35" s="2" t="s">
        <v>1003</v>
      </c>
      <c r="F35" s="2" t="s">
        <v>163</v>
      </c>
    </row>
    <row r="36" spans="1:6">
      <c r="A36" s="2" t="s">
        <v>1642</v>
      </c>
      <c r="B36" s="2" t="s">
        <v>1641</v>
      </c>
      <c r="C36" s="2" t="s">
        <v>474</v>
      </c>
      <c r="D36" s="2" t="s">
        <v>984</v>
      </c>
      <c r="E36" s="2" t="s">
        <v>983</v>
      </c>
      <c r="F36" s="2" t="s">
        <v>267</v>
      </c>
    </row>
    <row r="37" spans="1:6">
      <c r="A37" s="2" t="s">
        <v>1640</v>
      </c>
      <c r="B37" s="2" t="s">
        <v>1639</v>
      </c>
      <c r="C37" s="2" t="s">
        <v>478</v>
      </c>
      <c r="D37" s="2" t="s">
        <v>980</v>
      </c>
      <c r="E37" s="2" t="s">
        <v>979</v>
      </c>
      <c r="F37" s="2" t="s">
        <v>100</v>
      </c>
    </row>
    <row r="38" spans="1:6">
      <c r="A38" s="2" t="s">
        <v>1638</v>
      </c>
      <c r="B38" s="2" t="s">
        <v>1637</v>
      </c>
      <c r="C38" s="2" t="s">
        <v>479</v>
      </c>
      <c r="D38" s="2" t="s">
        <v>984</v>
      </c>
      <c r="E38" s="2" t="s">
        <v>983</v>
      </c>
      <c r="F38" s="2" t="s">
        <v>267</v>
      </c>
    </row>
    <row r="39" spans="1:6">
      <c r="A39" s="2" t="s">
        <v>1636</v>
      </c>
      <c r="B39" s="2" t="s">
        <v>1635</v>
      </c>
      <c r="C39" s="2" t="s">
        <v>481</v>
      </c>
      <c r="D39" s="2" t="s">
        <v>984</v>
      </c>
      <c r="E39" s="2" t="s">
        <v>983</v>
      </c>
      <c r="F39" s="2" t="s">
        <v>267</v>
      </c>
    </row>
    <row r="40" spans="1:6">
      <c r="A40" s="2" t="s">
        <v>1634</v>
      </c>
      <c r="B40" s="2" t="s">
        <v>1633</v>
      </c>
      <c r="C40" s="2" t="s">
        <v>482</v>
      </c>
      <c r="D40" s="2" t="s">
        <v>980</v>
      </c>
      <c r="E40" s="2" t="s">
        <v>979</v>
      </c>
      <c r="F40" s="2" t="s">
        <v>100</v>
      </c>
    </row>
    <row r="41" spans="1:6">
      <c r="A41" s="2" t="s">
        <v>1632</v>
      </c>
      <c r="B41" s="2" t="s">
        <v>1631</v>
      </c>
      <c r="C41" s="2" t="s">
        <v>483</v>
      </c>
      <c r="D41" s="2" t="s">
        <v>1004</v>
      </c>
      <c r="E41" s="2" t="s">
        <v>1003</v>
      </c>
      <c r="F41" s="2" t="s">
        <v>163</v>
      </c>
    </row>
    <row r="42" spans="1:6">
      <c r="A42" s="2" t="s">
        <v>1630</v>
      </c>
      <c r="B42" s="2" t="s">
        <v>1629</v>
      </c>
      <c r="C42" s="2" t="s">
        <v>485</v>
      </c>
      <c r="D42" s="2" t="s">
        <v>996</v>
      </c>
      <c r="E42" s="2" t="s">
        <v>995</v>
      </c>
      <c r="F42" s="2" t="s">
        <v>142</v>
      </c>
    </row>
    <row r="43" spans="1:6">
      <c r="A43" s="2" t="s">
        <v>1628</v>
      </c>
      <c r="B43" s="2" t="s">
        <v>1627</v>
      </c>
      <c r="C43" s="2" t="s">
        <v>487</v>
      </c>
      <c r="D43" s="2" t="s">
        <v>984</v>
      </c>
      <c r="E43" s="2" t="s">
        <v>983</v>
      </c>
      <c r="F43" s="2" t="s">
        <v>267</v>
      </c>
    </row>
    <row r="44" spans="1:6">
      <c r="A44" s="2" t="s">
        <v>1626</v>
      </c>
      <c r="B44" s="2" t="s">
        <v>1625</v>
      </c>
      <c r="C44" s="2" t="s">
        <v>488</v>
      </c>
      <c r="D44" s="2" t="s">
        <v>1004</v>
      </c>
      <c r="E44" s="2" t="s">
        <v>1003</v>
      </c>
      <c r="F44" s="2" t="s">
        <v>163</v>
      </c>
    </row>
    <row r="45" spans="1:6">
      <c r="A45" s="2" t="s">
        <v>1624</v>
      </c>
      <c r="B45" s="2" t="s">
        <v>1623</v>
      </c>
      <c r="C45" s="2" t="s">
        <v>490</v>
      </c>
      <c r="D45" s="2" t="s">
        <v>1004</v>
      </c>
      <c r="E45" s="2" t="s">
        <v>1003</v>
      </c>
      <c r="F45" s="2" t="s">
        <v>163</v>
      </c>
    </row>
    <row r="46" spans="1:6">
      <c r="A46" s="2" t="s">
        <v>1622</v>
      </c>
      <c r="B46" s="2" t="s">
        <v>1621</v>
      </c>
      <c r="C46" s="2" t="s">
        <v>493</v>
      </c>
      <c r="D46" s="2" t="s">
        <v>974</v>
      </c>
      <c r="E46" s="2" t="s">
        <v>973</v>
      </c>
      <c r="F46" s="2" t="s">
        <v>203</v>
      </c>
    </row>
    <row r="47" spans="1:6">
      <c r="A47" s="2" t="s">
        <v>1620</v>
      </c>
      <c r="B47" s="2" t="s">
        <v>1619</v>
      </c>
      <c r="C47" s="2" t="s">
        <v>494</v>
      </c>
      <c r="D47" s="2" t="s">
        <v>984</v>
      </c>
      <c r="E47" s="2" t="s">
        <v>983</v>
      </c>
      <c r="F47" s="2" t="s">
        <v>267</v>
      </c>
    </row>
    <row r="48" spans="1:6">
      <c r="A48" s="2" t="s">
        <v>1618</v>
      </c>
      <c r="B48" s="2" t="s">
        <v>1617</v>
      </c>
      <c r="C48" s="2" t="s">
        <v>498</v>
      </c>
      <c r="D48" s="2" t="s">
        <v>1016</v>
      </c>
      <c r="E48" s="2" t="s">
        <v>1015</v>
      </c>
      <c r="F48" s="2" t="s">
        <v>73</v>
      </c>
    </row>
    <row r="49" spans="1:6">
      <c r="A49" s="2" t="s">
        <v>1616</v>
      </c>
      <c r="B49" s="2" t="s">
        <v>1615</v>
      </c>
      <c r="C49" s="2" t="s">
        <v>499</v>
      </c>
      <c r="D49" s="2" t="s">
        <v>970</v>
      </c>
      <c r="E49" s="2" t="s">
        <v>969</v>
      </c>
      <c r="F49" s="2" t="s">
        <v>79</v>
      </c>
    </row>
    <row r="50" spans="1:6">
      <c r="A50" s="2" t="s">
        <v>1614</v>
      </c>
      <c r="B50" s="2" t="s">
        <v>1613</v>
      </c>
      <c r="C50" s="2" t="s">
        <v>500</v>
      </c>
      <c r="D50" s="2" t="s">
        <v>1084</v>
      </c>
      <c r="E50" s="2" t="s">
        <v>1083</v>
      </c>
      <c r="F50" s="2" t="s">
        <v>252</v>
      </c>
    </row>
    <row r="51" spans="1:6">
      <c r="A51" s="2" t="s">
        <v>1612</v>
      </c>
      <c r="B51" s="2" t="s">
        <v>1611</v>
      </c>
      <c r="C51" s="2" t="s">
        <v>502</v>
      </c>
      <c r="D51" s="2" t="s">
        <v>984</v>
      </c>
      <c r="E51" s="2" t="s">
        <v>983</v>
      </c>
      <c r="F51" s="2" t="s">
        <v>267</v>
      </c>
    </row>
    <row r="52" spans="1:6">
      <c r="A52" s="2" t="s">
        <v>1610</v>
      </c>
      <c r="B52" s="2" t="s">
        <v>1609</v>
      </c>
      <c r="C52" s="2" t="s">
        <v>503</v>
      </c>
      <c r="D52" s="2" t="s">
        <v>984</v>
      </c>
      <c r="E52" s="2" t="s">
        <v>983</v>
      </c>
      <c r="F52" s="2" t="s">
        <v>267</v>
      </c>
    </row>
    <row r="53" spans="1:6">
      <c r="A53" s="2" t="s">
        <v>1608</v>
      </c>
      <c r="B53" s="2" t="s">
        <v>1607</v>
      </c>
      <c r="C53" s="2" t="s">
        <v>504</v>
      </c>
      <c r="D53" s="2" t="s">
        <v>984</v>
      </c>
      <c r="E53" s="2" t="s">
        <v>983</v>
      </c>
      <c r="F53" s="2" t="s">
        <v>267</v>
      </c>
    </row>
    <row r="54" spans="1:6">
      <c r="A54" s="2" t="s">
        <v>1606</v>
      </c>
      <c r="B54" s="2" t="s">
        <v>1605</v>
      </c>
      <c r="C54" s="2" t="s">
        <v>506</v>
      </c>
      <c r="D54" s="2" t="s">
        <v>974</v>
      </c>
      <c r="E54" s="2" t="s">
        <v>973</v>
      </c>
      <c r="F54" s="2" t="s">
        <v>203</v>
      </c>
    </row>
    <row r="55" spans="1:6">
      <c r="A55" s="2" t="s">
        <v>1604</v>
      </c>
      <c r="B55" s="2" t="s">
        <v>1603</v>
      </c>
      <c r="C55" s="2" t="s">
        <v>507</v>
      </c>
      <c r="D55" s="2" t="s">
        <v>980</v>
      </c>
      <c r="E55" s="2" t="s">
        <v>979</v>
      </c>
      <c r="F55" s="2" t="s">
        <v>100</v>
      </c>
    </row>
    <row r="56" spans="1:6">
      <c r="A56" s="2" t="s">
        <v>1602</v>
      </c>
      <c r="B56" s="2" t="s">
        <v>1601</v>
      </c>
      <c r="C56" s="2" t="s">
        <v>508</v>
      </c>
      <c r="D56" s="2" t="s">
        <v>980</v>
      </c>
      <c r="E56" s="2" t="s">
        <v>979</v>
      </c>
      <c r="F56" s="2" t="s">
        <v>100</v>
      </c>
    </row>
    <row r="57" spans="1:6">
      <c r="A57" s="2" t="s">
        <v>1600</v>
      </c>
      <c r="B57" s="2" t="s">
        <v>1599</v>
      </c>
      <c r="C57" s="2" t="s">
        <v>509</v>
      </c>
      <c r="D57" s="2" t="s">
        <v>1058</v>
      </c>
      <c r="E57" s="2" t="s">
        <v>1057</v>
      </c>
      <c r="F57" s="2" t="s">
        <v>317</v>
      </c>
    </row>
    <row r="58" spans="1:6">
      <c r="A58" s="2" t="s">
        <v>1598</v>
      </c>
      <c r="B58" s="2" t="s">
        <v>1597</v>
      </c>
      <c r="C58" s="2" t="s">
        <v>510</v>
      </c>
      <c r="D58" s="2" t="s">
        <v>996</v>
      </c>
      <c r="E58" s="2" t="s">
        <v>995</v>
      </c>
      <c r="F58" s="2" t="s">
        <v>142</v>
      </c>
    </row>
    <row r="59" spans="1:6">
      <c r="A59" s="2" t="s">
        <v>1596</v>
      </c>
      <c r="B59" s="2" t="s">
        <v>1595</v>
      </c>
      <c r="C59" s="2" t="s">
        <v>511</v>
      </c>
      <c r="D59" s="2" t="s">
        <v>996</v>
      </c>
      <c r="E59" s="2" t="s">
        <v>995</v>
      </c>
      <c r="F59" s="2" t="s">
        <v>142</v>
      </c>
    </row>
    <row r="60" spans="1:6">
      <c r="A60" s="2" t="s">
        <v>1594</v>
      </c>
      <c r="B60" s="2" t="s">
        <v>1593</v>
      </c>
      <c r="C60" s="2" t="s">
        <v>512</v>
      </c>
      <c r="D60" s="2" t="s">
        <v>980</v>
      </c>
      <c r="E60" s="2" t="s">
        <v>979</v>
      </c>
      <c r="F60" s="2" t="s">
        <v>100</v>
      </c>
    </row>
    <row r="61" spans="1:6">
      <c r="A61" s="2" t="s">
        <v>1592</v>
      </c>
      <c r="B61" s="2" t="s">
        <v>1591</v>
      </c>
      <c r="C61" s="2" t="s">
        <v>514</v>
      </c>
      <c r="D61" s="2" t="s">
        <v>974</v>
      </c>
      <c r="E61" s="2" t="s">
        <v>973</v>
      </c>
      <c r="F61" s="2" t="s">
        <v>203</v>
      </c>
    </row>
    <row r="62" spans="1:6">
      <c r="A62" s="2" t="s">
        <v>1590</v>
      </c>
      <c r="B62" s="2" t="s">
        <v>1589</v>
      </c>
      <c r="C62" s="2" t="s">
        <v>515</v>
      </c>
      <c r="D62" s="2" t="s">
        <v>1004</v>
      </c>
      <c r="E62" s="2" t="s">
        <v>1003</v>
      </c>
      <c r="F62" s="2" t="s">
        <v>163</v>
      </c>
    </row>
    <row r="63" spans="1:6">
      <c r="A63" s="2" t="s">
        <v>1588</v>
      </c>
      <c r="B63" s="2" t="s">
        <v>1587</v>
      </c>
      <c r="C63" s="2" t="s">
        <v>516</v>
      </c>
      <c r="D63" s="2" t="s">
        <v>1016</v>
      </c>
      <c r="E63" s="2" t="s">
        <v>1015</v>
      </c>
      <c r="F63" s="2" t="s">
        <v>73</v>
      </c>
    </row>
    <row r="64" spans="1:6">
      <c r="A64" s="2" t="s">
        <v>1586</v>
      </c>
      <c r="B64" s="2" t="s">
        <v>1585</v>
      </c>
      <c r="C64" s="2" t="s">
        <v>517</v>
      </c>
      <c r="D64" s="2" t="s">
        <v>984</v>
      </c>
      <c r="E64" s="2" t="s">
        <v>983</v>
      </c>
      <c r="F64" s="2" t="s">
        <v>267</v>
      </c>
    </row>
    <row r="65" spans="1:6">
      <c r="A65" s="2" t="s">
        <v>1584</v>
      </c>
      <c r="B65" s="2" t="s">
        <v>1583</v>
      </c>
      <c r="C65" s="2" t="s">
        <v>519</v>
      </c>
      <c r="D65" s="2" t="s">
        <v>984</v>
      </c>
      <c r="E65" s="2" t="s">
        <v>983</v>
      </c>
      <c r="F65" s="2" t="s">
        <v>267</v>
      </c>
    </row>
    <row r="66" spans="1:6">
      <c r="A66" s="2" t="s">
        <v>1582</v>
      </c>
      <c r="B66" s="2" t="s">
        <v>1581</v>
      </c>
      <c r="C66" s="2" t="s">
        <v>520</v>
      </c>
      <c r="D66" s="2" t="s">
        <v>980</v>
      </c>
      <c r="E66" s="2" t="s">
        <v>979</v>
      </c>
      <c r="F66" s="2" t="s">
        <v>100</v>
      </c>
    </row>
    <row r="67" spans="1:6">
      <c r="A67" s="2" t="s">
        <v>1580</v>
      </c>
      <c r="B67" s="2" t="s">
        <v>1579</v>
      </c>
      <c r="C67" s="2" t="s">
        <v>521</v>
      </c>
      <c r="D67" s="2" t="s">
        <v>970</v>
      </c>
      <c r="E67" s="2" t="s">
        <v>969</v>
      </c>
      <c r="F67" s="2" t="s">
        <v>79</v>
      </c>
    </row>
    <row r="68" spans="1:6">
      <c r="A68" s="2" t="s">
        <v>1578</v>
      </c>
      <c r="B68" s="2" t="s">
        <v>1577</v>
      </c>
      <c r="C68" s="2" t="s">
        <v>523</v>
      </c>
      <c r="D68" s="2" t="s">
        <v>1036</v>
      </c>
      <c r="E68" s="2" t="s">
        <v>1035</v>
      </c>
      <c r="F68" s="2" t="s">
        <v>57</v>
      </c>
    </row>
    <row r="69" spans="1:6">
      <c r="A69" s="2" t="s">
        <v>1576</v>
      </c>
      <c r="B69" s="2" t="s">
        <v>1575</v>
      </c>
      <c r="C69" s="2" t="s">
        <v>524</v>
      </c>
      <c r="D69" s="2" t="s">
        <v>974</v>
      </c>
      <c r="E69" s="2" t="s">
        <v>973</v>
      </c>
      <c r="F69" s="2" t="s">
        <v>203</v>
      </c>
    </row>
    <row r="70" spans="1:6">
      <c r="A70" s="2" t="s">
        <v>1574</v>
      </c>
      <c r="B70" s="2" t="s">
        <v>1573</v>
      </c>
      <c r="C70" s="2" t="s">
        <v>525</v>
      </c>
      <c r="D70" s="2" t="s">
        <v>1042</v>
      </c>
      <c r="E70" s="2" t="s">
        <v>1041</v>
      </c>
      <c r="F70" s="2" t="s">
        <v>41</v>
      </c>
    </row>
    <row r="71" spans="1:6">
      <c r="A71" s="2" t="s">
        <v>1572</v>
      </c>
      <c r="B71" s="2" t="s">
        <v>1571</v>
      </c>
      <c r="C71" s="2" t="s">
        <v>527</v>
      </c>
      <c r="D71" s="2" t="s">
        <v>984</v>
      </c>
      <c r="E71" s="2" t="s">
        <v>983</v>
      </c>
      <c r="F71" s="2" t="s">
        <v>267</v>
      </c>
    </row>
    <row r="72" spans="1:6">
      <c r="A72" s="2" t="s">
        <v>1570</v>
      </c>
      <c r="B72" s="2" t="s">
        <v>1569</v>
      </c>
      <c r="C72" s="2" t="s">
        <v>528</v>
      </c>
      <c r="D72" s="2" t="s">
        <v>970</v>
      </c>
      <c r="E72" s="2" t="s">
        <v>969</v>
      </c>
      <c r="F72" s="2" t="s">
        <v>79</v>
      </c>
    </row>
    <row r="73" spans="1:6">
      <c r="A73" s="2" t="s">
        <v>1568</v>
      </c>
      <c r="B73" s="2" t="s">
        <v>1567</v>
      </c>
      <c r="C73" s="2" t="s">
        <v>530</v>
      </c>
      <c r="D73" s="2" t="s">
        <v>1004</v>
      </c>
      <c r="E73" s="2" t="s">
        <v>1003</v>
      </c>
      <c r="F73" s="2" t="s">
        <v>163</v>
      </c>
    </row>
    <row r="74" spans="1:6">
      <c r="A74" s="2" t="s">
        <v>1566</v>
      </c>
      <c r="B74" s="2" t="s">
        <v>1565</v>
      </c>
      <c r="C74" s="2" t="s">
        <v>531</v>
      </c>
      <c r="D74" s="2" t="s">
        <v>970</v>
      </c>
      <c r="E74" s="2" t="s">
        <v>969</v>
      </c>
      <c r="F74" s="2" t="s">
        <v>79</v>
      </c>
    </row>
    <row r="75" spans="1:6">
      <c r="A75" s="2" t="s">
        <v>1564</v>
      </c>
      <c r="B75" s="2" t="s">
        <v>1563</v>
      </c>
      <c r="C75" s="2" t="s">
        <v>534</v>
      </c>
      <c r="D75" s="2" t="s">
        <v>980</v>
      </c>
      <c r="E75" s="2" t="s">
        <v>979</v>
      </c>
      <c r="F75" s="2" t="s">
        <v>100</v>
      </c>
    </row>
    <row r="76" spans="1:6">
      <c r="A76" s="2" t="s">
        <v>1562</v>
      </c>
      <c r="B76" s="2" t="s">
        <v>1561</v>
      </c>
      <c r="C76" s="2" t="s">
        <v>535</v>
      </c>
      <c r="D76" s="2" t="s">
        <v>980</v>
      </c>
      <c r="E76" s="2" t="s">
        <v>979</v>
      </c>
      <c r="F76" s="2" t="s">
        <v>100</v>
      </c>
    </row>
    <row r="77" spans="1:6">
      <c r="A77" s="2" t="s">
        <v>1560</v>
      </c>
      <c r="B77" s="2" t="s">
        <v>1559</v>
      </c>
      <c r="C77" s="2" t="s">
        <v>536</v>
      </c>
      <c r="D77" s="2" t="s">
        <v>984</v>
      </c>
      <c r="E77" s="2" t="s">
        <v>983</v>
      </c>
      <c r="F77" s="2" t="s">
        <v>267</v>
      </c>
    </row>
    <row r="78" spans="1:6">
      <c r="A78" s="2" t="s">
        <v>1558</v>
      </c>
      <c r="B78" s="2" t="s">
        <v>1557</v>
      </c>
      <c r="C78" s="2" t="s">
        <v>539</v>
      </c>
      <c r="D78" s="2" t="s">
        <v>974</v>
      </c>
      <c r="E78" s="2" t="s">
        <v>973</v>
      </c>
      <c r="F78" s="2" t="s">
        <v>203</v>
      </c>
    </row>
    <row r="79" spans="1:6">
      <c r="A79" s="2" t="s">
        <v>1556</v>
      </c>
      <c r="B79" s="2" t="s">
        <v>1555</v>
      </c>
      <c r="C79" s="2" t="s">
        <v>540</v>
      </c>
      <c r="D79" s="2" t="s">
        <v>1004</v>
      </c>
      <c r="E79" s="2" t="s">
        <v>1003</v>
      </c>
      <c r="F79" s="2" t="s">
        <v>163</v>
      </c>
    </row>
    <row r="80" spans="1:6">
      <c r="A80" s="2" t="s">
        <v>1554</v>
      </c>
      <c r="B80" s="2" t="s">
        <v>1553</v>
      </c>
      <c r="C80" s="2" t="s">
        <v>542</v>
      </c>
      <c r="D80" s="2" t="s">
        <v>984</v>
      </c>
      <c r="E80" s="2" t="s">
        <v>983</v>
      </c>
      <c r="F80" s="2" t="s">
        <v>267</v>
      </c>
    </row>
    <row r="81" spans="1:6">
      <c r="A81" s="2" t="s">
        <v>1552</v>
      </c>
      <c r="B81" s="2" t="s">
        <v>1551</v>
      </c>
      <c r="C81" s="2" t="s">
        <v>543</v>
      </c>
      <c r="D81" s="2" t="s">
        <v>1000</v>
      </c>
      <c r="E81" s="2" t="s">
        <v>999</v>
      </c>
      <c r="F81" s="2" t="s">
        <v>51</v>
      </c>
    </row>
    <row r="82" spans="1:6">
      <c r="A82" s="2" t="s">
        <v>1550</v>
      </c>
      <c r="B82" s="2" t="s">
        <v>1549</v>
      </c>
      <c r="C82" s="2" t="s">
        <v>544</v>
      </c>
      <c r="D82" s="2" t="s">
        <v>980</v>
      </c>
      <c r="E82" s="2" t="s">
        <v>979</v>
      </c>
      <c r="F82" s="2" t="s">
        <v>100</v>
      </c>
    </row>
    <row r="83" spans="1:6">
      <c r="A83" s="2" t="s">
        <v>1548</v>
      </c>
      <c r="B83" s="2" t="s">
        <v>1547</v>
      </c>
      <c r="C83" s="2" t="s">
        <v>545</v>
      </c>
      <c r="D83" s="2" t="s">
        <v>980</v>
      </c>
      <c r="E83" s="2" t="s">
        <v>979</v>
      </c>
      <c r="F83" s="2" t="s">
        <v>100</v>
      </c>
    </row>
    <row r="84" spans="1:6">
      <c r="A84" s="2" t="s">
        <v>1546</v>
      </c>
      <c r="B84" s="2" t="s">
        <v>1545</v>
      </c>
      <c r="C84" s="2" t="s">
        <v>547</v>
      </c>
      <c r="D84" s="2" t="s">
        <v>1058</v>
      </c>
      <c r="E84" s="2" t="s">
        <v>1057</v>
      </c>
      <c r="F84" s="2" t="s">
        <v>317</v>
      </c>
    </row>
    <row r="85" spans="1:6">
      <c r="A85" s="2" t="s">
        <v>1544</v>
      </c>
      <c r="B85" s="2" t="s">
        <v>1543</v>
      </c>
      <c r="C85" s="2" t="s">
        <v>548</v>
      </c>
      <c r="D85" s="2" t="s">
        <v>1004</v>
      </c>
      <c r="E85" s="2" t="s">
        <v>1003</v>
      </c>
      <c r="F85" s="2" t="s">
        <v>163</v>
      </c>
    </row>
    <row r="86" spans="1:6">
      <c r="A86" s="2" t="s">
        <v>1542</v>
      </c>
      <c r="B86" s="2" t="s">
        <v>1541</v>
      </c>
      <c r="C86" s="2" t="s">
        <v>549</v>
      </c>
      <c r="D86" s="2" t="s">
        <v>980</v>
      </c>
      <c r="E86" s="2" t="s">
        <v>979</v>
      </c>
      <c r="F86" s="2" t="s">
        <v>100</v>
      </c>
    </row>
    <row r="87" spans="1:6">
      <c r="A87" s="2" t="s">
        <v>1540</v>
      </c>
      <c r="B87" s="2" t="s">
        <v>1539</v>
      </c>
      <c r="C87" s="2" t="s">
        <v>550</v>
      </c>
      <c r="D87" s="2" t="s">
        <v>996</v>
      </c>
      <c r="E87" s="2" t="s">
        <v>995</v>
      </c>
      <c r="F87" s="2" t="s">
        <v>142</v>
      </c>
    </row>
    <row r="88" spans="1:6">
      <c r="A88" s="2" t="s">
        <v>1538</v>
      </c>
      <c r="B88" s="2" t="s">
        <v>1537</v>
      </c>
      <c r="C88" s="2" t="s">
        <v>552</v>
      </c>
      <c r="D88" s="2" t="s">
        <v>984</v>
      </c>
      <c r="E88" s="2" t="s">
        <v>983</v>
      </c>
      <c r="F88" s="2" t="s">
        <v>267</v>
      </c>
    </row>
    <row r="89" spans="1:6">
      <c r="A89" s="2" t="s">
        <v>1536</v>
      </c>
      <c r="B89" s="2" t="s">
        <v>1535</v>
      </c>
      <c r="C89" s="2" t="s">
        <v>555</v>
      </c>
      <c r="D89" s="2" t="s">
        <v>1058</v>
      </c>
      <c r="E89" s="2" t="s">
        <v>1057</v>
      </c>
      <c r="F89" s="2" t="s">
        <v>317</v>
      </c>
    </row>
    <row r="90" spans="1:6">
      <c r="A90" s="2" t="s">
        <v>1534</v>
      </c>
      <c r="B90" s="2" t="s">
        <v>1533</v>
      </c>
      <c r="C90" s="2" t="s">
        <v>556</v>
      </c>
      <c r="D90" s="2" t="s">
        <v>984</v>
      </c>
      <c r="E90" s="2" t="s">
        <v>983</v>
      </c>
      <c r="F90" s="2" t="s">
        <v>267</v>
      </c>
    </row>
    <row r="91" spans="1:6">
      <c r="A91" s="2" t="s">
        <v>1532</v>
      </c>
      <c r="B91" s="2" t="s">
        <v>1531</v>
      </c>
      <c r="C91" s="2" t="s">
        <v>557</v>
      </c>
      <c r="D91" s="2" t="s">
        <v>980</v>
      </c>
      <c r="E91" s="2" t="s">
        <v>979</v>
      </c>
      <c r="F91" s="2" t="s">
        <v>100</v>
      </c>
    </row>
    <row r="92" spans="1:6">
      <c r="A92" s="2" t="s">
        <v>1530</v>
      </c>
      <c r="B92" s="2" t="s">
        <v>1529</v>
      </c>
      <c r="C92" s="2" t="s">
        <v>558</v>
      </c>
      <c r="D92" s="2" t="s">
        <v>1016</v>
      </c>
      <c r="E92" s="2" t="s">
        <v>1015</v>
      </c>
      <c r="F92" s="2" t="s">
        <v>73</v>
      </c>
    </row>
    <row r="93" spans="1:6">
      <c r="A93" s="2" t="s">
        <v>1528</v>
      </c>
      <c r="B93" s="2" t="s">
        <v>1527</v>
      </c>
      <c r="C93" s="2" t="s">
        <v>559</v>
      </c>
      <c r="D93" s="2" t="s">
        <v>1004</v>
      </c>
      <c r="E93" s="2" t="s">
        <v>1003</v>
      </c>
      <c r="F93" s="2" t="s">
        <v>163</v>
      </c>
    </row>
    <row r="94" spans="1:6">
      <c r="A94" s="2" t="s">
        <v>1526</v>
      </c>
      <c r="B94" s="2" t="s">
        <v>1525</v>
      </c>
      <c r="C94" s="2" t="s">
        <v>560</v>
      </c>
      <c r="D94" s="2" t="s">
        <v>970</v>
      </c>
      <c r="E94" s="2" t="s">
        <v>969</v>
      </c>
      <c r="F94" s="2" t="s">
        <v>79</v>
      </c>
    </row>
    <row r="95" spans="1:6">
      <c r="A95" s="2" t="s">
        <v>1524</v>
      </c>
      <c r="B95" s="2" t="s">
        <v>1523</v>
      </c>
      <c r="C95" s="2" t="s">
        <v>561</v>
      </c>
      <c r="D95" s="2" t="s">
        <v>980</v>
      </c>
      <c r="E95" s="2" t="s">
        <v>979</v>
      </c>
      <c r="F95" s="2" t="s">
        <v>100</v>
      </c>
    </row>
    <row r="96" spans="1:6">
      <c r="A96" s="2" t="s">
        <v>1522</v>
      </c>
      <c r="B96" s="2" t="s">
        <v>1521</v>
      </c>
      <c r="C96" s="2" t="s">
        <v>562</v>
      </c>
      <c r="D96" s="2" t="s">
        <v>980</v>
      </c>
      <c r="E96" s="2" t="s">
        <v>979</v>
      </c>
      <c r="F96" s="2" t="s">
        <v>100</v>
      </c>
    </row>
    <row r="97" spans="1:6">
      <c r="A97" s="2" t="s">
        <v>1520</v>
      </c>
      <c r="B97" s="2" t="s">
        <v>1519</v>
      </c>
      <c r="C97" s="2" t="s">
        <v>563</v>
      </c>
      <c r="D97" s="2" t="s">
        <v>984</v>
      </c>
      <c r="E97" s="2" t="s">
        <v>983</v>
      </c>
      <c r="F97" s="2" t="s">
        <v>267</v>
      </c>
    </row>
    <row r="98" spans="1:6">
      <c r="A98" s="2" t="s">
        <v>1518</v>
      </c>
      <c r="B98" s="2" t="s">
        <v>1517</v>
      </c>
      <c r="C98" s="2" t="s">
        <v>567</v>
      </c>
      <c r="D98" s="2" t="s">
        <v>1036</v>
      </c>
      <c r="E98" s="2" t="s">
        <v>1035</v>
      </c>
      <c r="F98" s="2" t="s">
        <v>57</v>
      </c>
    </row>
    <row r="99" spans="1:6">
      <c r="A99" s="2" t="s">
        <v>1516</v>
      </c>
      <c r="B99" s="2" t="s">
        <v>1515</v>
      </c>
      <c r="C99" s="2" t="s">
        <v>569</v>
      </c>
      <c r="D99" s="2" t="s">
        <v>984</v>
      </c>
      <c r="E99" s="2" t="s">
        <v>983</v>
      </c>
      <c r="F99" s="2" t="s">
        <v>267</v>
      </c>
    </row>
    <row r="100" spans="1:6">
      <c r="A100" s="2" t="s">
        <v>1514</v>
      </c>
      <c r="B100" s="2" t="s">
        <v>1513</v>
      </c>
      <c r="C100" s="2" t="s">
        <v>572</v>
      </c>
      <c r="D100" s="2" t="s">
        <v>984</v>
      </c>
      <c r="E100" s="2" t="s">
        <v>983</v>
      </c>
      <c r="F100" s="2" t="s">
        <v>267</v>
      </c>
    </row>
    <row r="101" spans="1:6">
      <c r="A101" s="2" t="s">
        <v>1512</v>
      </c>
      <c r="B101" s="2" t="s">
        <v>1511</v>
      </c>
      <c r="C101" s="2" t="s">
        <v>573</v>
      </c>
      <c r="D101" s="2" t="s">
        <v>984</v>
      </c>
      <c r="E101" s="2" t="s">
        <v>983</v>
      </c>
      <c r="F101" s="2" t="s">
        <v>267</v>
      </c>
    </row>
    <row r="102" spans="1:6">
      <c r="A102" s="2" t="s">
        <v>1510</v>
      </c>
      <c r="B102" s="2" t="s">
        <v>1509</v>
      </c>
      <c r="C102" s="2" t="s">
        <v>575</v>
      </c>
      <c r="D102" s="2" t="s">
        <v>1058</v>
      </c>
      <c r="E102" s="2" t="s">
        <v>1057</v>
      </c>
      <c r="F102" s="2" t="s">
        <v>317</v>
      </c>
    </row>
    <row r="103" spans="1:6">
      <c r="A103" s="2" t="s">
        <v>1508</v>
      </c>
      <c r="B103" s="2" t="s">
        <v>1507</v>
      </c>
      <c r="C103" s="2" t="s">
        <v>577</v>
      </c>
      <c r="D103" s="2" t="s">
        <v>984</v>
      </c>
      <c r="E103" s="2" t="s">
        <v>983</v>
      </c>
      <c r="F103" s="2" t="s">
        <v>267</v>
      </c>
    </row>
    <row r="104" spans="1:6">
      <c r="A104" s="2" t="s">
        <v>1506</v>
      </c>
      <c r="B104" s="2" t="s">
        <v>1505</v>
      </c>
      <c r="C104" s="2" t="s">
        <v>579</v>
      </c>
      <c r="D104" s="2" t="s">
        <v>974</v>
      </c>
      <c r="E104" s="2" t="s">
        <v>973</v>
      </c>
      <c r="F104" s="2" t="s">
        <v>203</v>
      </c>
    </row>
    <row r="105" spans="1:6">
      <c r="A105" s="2" t="s">
        <v>1504</v>
      </c>
      <c r="B105" s="2" t="s">
        <v>1503</v>
      </c>
      <c r="C105" s="2" t="s">
        <v>580</v>
      </c>
      <c r="D105" s="2" t="s">
        <v>1084</v>
      </c>
      <c r="E105" s="2" t="s">
        <v>1083</v>
      </c>
      <c r="F105" s="2" t="s">
        <v>252</v>
      </c>
    </row>
    <row r="106" spans="1:6">
      <c r="A106" s="2" t="s">
        <v>1502</v>
      </c>
      <c r="B106" s="2" t="s">
        <v>1501</v>
      </c>
      <c r="C106" s="2" t="s">
        <v>581</v>
      </c>
      <c r="D106" s="2" t="s">
        <v>984</v>
      </c>
      <c r="E106" s="2" t="s">
        <v>983</v>
      </c>
      <c r="F106" s="2" t="s">
        <v>267</v>
      </c>
    </row>
    <row r="107" spans="1:6">
      <c r="A107" s="2" t="s">
        <v>1500</v>
      </c>
      <c r="B107" s="2" t="s">
        <v>1499</v>
      </c>
      <c r="C107" s="2" t="s">
        <v>582</v>
      </c>
      <c r="D107" s="2" t="s">
        <v>1004</v>
      </c>
      <c r="E107" s="2" t="s">
        <v>1003</v>
      </c>
      <c r="F107" s="2" t="s">
        <v>163</v>
      </c>
    </row>
    <row r="108" spans="1:6">
      <c r="A108" s="2" t="s">
        <v>1498</v>
      </c>
      <c r="B108" s="2" t="s">
        <v>1497</v>
      </c>
      <c r="C108" s="2" t="s">
        <v>583</v>
      </c>
      <c r="D108" s="2" t="s">
        <v>974</v>
      </c>
      <c r="E108" s="2" t="s">
        <v>973</v>
      </c>
      <c r="F108" s="2" t="s">
        <v>203</v>
      </c>
    </row>
    <row r="109" spans="1:6">
      <c r="A109" s="2" t="s">
        <v>1496</v>
      </c>
      <c r="B109" s="2" t="s">
        <v>1495</v>
      </c>
      <c r="C109" s="2" t="s">
        <v>585</v>
      </c>
      <c r="D109" s="2" t="s">
        <v>974</v>
      </c>
      <c r="E109" s="2" t="s">
        <v>973</v>
      </c>
      <c r="F109" s="2" t="s">
        <v>203</v>
      </c>
    </row>
    <row r="110" spans="1:6">
      <c r="A110" s="2" t="s">
        <v>1494</v>
      </c>
      <c r="B110" s="2" t="s">
        <v>1493</v>
      </c>
      <c r="C110" s="2" t="s">
        <v>588</v>
      </c>
      <c r="D110" s="2" t="s">
        <v>984</v>
      </c>
      <c r="E110" s="2" t="s">
        <v>983</v>
      </c>
      <c r="F110" s="2" t="s">
        <v>267</v>
      </c>
    </row>
    <row r="111" spans="1:6">
      <c r="A111" s="2" t="s">
        <v>1492</v>
      </c>
      <c r="B111" s="2" t="s">
        <v>1491</v>
      </c>
      <c r="C111" s="2" t="s">
        <v>1490</v>
      </c>
      <c r="D111" s="2" t="s">
        <v>974</v>
      </c>
      <c r="E111" s="2" t="s">
        <v>973</v>
      </c>
      <c r="F111" s="2" t="s">
        <v>203</v>
      </c>
    </row>
    <row r="112" spans="1:6">
      <c r="A112" s="2" t="s">
        <v>1489</v>
      </c>
      <c r="B112" s="2" t="s">
        <v>1488</v>
      </c>
      <c r="C112" s="2" t="s">
        <v>41</v>
      </c>
      <c r="D112" s="2" t="s">
        <v>1042</v>
      </c>
      <c r="E112" s="2" t="s">
        <v>1041</v>
      </c>
      <c r="F112" s="2" t="s">
        <v>41</v>
      </c>
    </row>
    <row r="113" spans="1:6">
      <c r="A113" s="2" t="s">
        <v>1487</v>
      </c>
      <c r="B113" s="2" t="s">
        <v>1486</v>
      </c>
      <c r="C113" s="2" t="s">
        <v>594</v>
      </c>
      <c r="D113" s="2" t="s">
        <v>1058</v>
      </c>
      <c r="E113" s="2" t="s">
        <v>1057</v>
      </c>
      <c r="F113" s="2" t="s">
        <v>317</v>
      </c>
    </row>
    <row r="114" spans="1:6">
      <c r="A114" s="2" t="s">
        <v>1485</v>
      </c>
      <c r="B114" s="2" t="s">
        <v>1484</v>
      </c>
      <c r="C114" s="2" t="s">
        <v>595</v>
      </c>
      <c r="D114" s="2" t="s">
        <v>970</v>
      </c>
      <c r="E114" s="2" t="s">
        <v>969</v>
      </c>
      <c r="F114" s="2" t="s">
        <v>79</v>
      </c>
    </row>
    <row r="115" spans="1:6">
      <c r="A115" s="2" t="s">
        <v>1483</v>
      </c>
      <c r="B115" s="2" t="s">
        <v>1482</v>
      </c>
      <c r="C115" s="2" t="s">
        <v>596</v>
      </c>
      <c r="D115" s="2" t="s">
        <v>984</v>
      </c>
      <c r="E115" s="2" t="s">
        <v>983</v>
      </c>
      <c r="F115" s="2" t="s">
        <v>267</v>
      </c>
    </row>
    <row r="116" spans="1:6">
      <c r="A116" s="2" t="s">
        <v>1481</v>
      </c>
      <c r="B116" s="2" t="s">
        <v>1480</v>
      </c>
      <c r="C116" s="2" t="s">
        <v>597</v>
      </c>
      <c r="D116" s="2" t="s">
        <v>1004</v>
      </c>
      <c r="E116" s="2" t="s">
        <v>1003</v>
      </c>
      <c r="F116" s="2" t="s">
        <v>163</v>
      </c>
    </row>
    <row r="117" spans="1:6">
      <c r="A117" s="2" t="s">
        <v>1479</v>
      </c>
      <c r="B117" s="2" t="s">
        <v>1478</v>
      </c>
      <c r="C117" s="2" t="s">
        <v>599</v>
      </c>
      <c r="D117" s="2" t="s">
        <v>1004</v>
      </c>
      <c r="E117" s="2" t="s">
        <v>1003</v>
      </c>
      <c r="F117" s="2" t="s">
        <v>163</v>
      </c>
    </row>
    <row r="118" spans="1:6">
      <c r="A118" s="2" t="s">
        <v>1477</v>
      </c>
      <c r="B118" s="2" t="s">
        <v>1476</v>
      </c>
      <c r="C118" s="2" t="s">
        <v>601</v>
      </c>
      <c r="D118" s="2" t="s">
        <v>984</v>
      </c>
      <c r="E118" s="2" t="s">
        <v>983</v>
      </c>
      <c r="F118" s="2" t="s">
        <v>267</v>
      </c>
    </row>
    <row r="119" spans="1:6">
      <c r="A119" s="2" t="s">
        <v>1475</v>
      </c>
      <c r="B119" s="2" t="s">
        <v>1474</v>
      </c>
      <c r="C119" s="2" t="s">
        <v>602</v>
      </c>
      <c r="D119" s="2" t="s">
        <v>970</v>
      </c>
      <c r="E119" s="2" t="s">
        <v>969</v>
      </c>
      <c r="F119" s="2" t="s">
        <v>79</v>
      </c>
    </row>
    <row r="120" spans="1:6">
      <c r="A120" s="2" t="s">
        <v>1473</v>
      </c>
      <c r="B120" s="2" t="s">
        <v>1472</v>
      </c>
      <c r="C120" s="2" t="s">
        <v>603</v>
      </c>
      <c r="D120" s="2" t="s">
        <v>980</v>
      </c>
      <c r="E120" s="2" t="s">
        <v>979</v>
      </c>
      <c r="F120" s="2" t="s">
        <v>100</v>
      </c>
    </row>
    <row r="121" spans="1:6">
      <c r="A121" s="2" t="s">
        <v>1471</v>
      </c>
      <c r="B121" s="2" t="s">
        <v>1470</v>
      </c>
      <c r="C121" s="2" t="s">
        <v>604</v>
      </c>
      <c r="D121" s="2" t="s">
        <v>974</v>
      </c>
      <c r="E121" s="2" t="s">
        <v>973</v>
      </c>
      <c r="F121" s="2" t="s">
        <v>203</v>
      </c>
    </row>
    <row r="122" spans="1:6">
      <c r="A122" s="2" t="s">
        <v>1469</v>
      </c>
      <c r="B122" s="2" t="s">
        <v>1468</v>
      </c>
      <c r="C122" s="2" t="s">
        <v>607</v>
      </c>
      <c r="D122" s="2" t="s">
        <v>1036</v>
      </c>
      <c r="E122" s="2" t="s">
        <v>1035</v>
      </c>
      <c r="F122" s="2" t="s">
        <v>57</v>
      </c>
    </row>
    <row r="123" spans="1:6">
      <c r="A123" s="2" t="s">
        <v>1467</v>
      </c>
      <c r="B123" s="2" t="s">
        <v>1466</v>
      </c>
      <c r="C123" s="2" t="s">
        <v>608</v>
      </c>
      <c r="D123" s="2" t="s">
        <v>980</v>
      </c>
      <c r="E123" s="2" t="s">
        <v>979</v>
      </c>
      <c r="F123" s="2" t="s">
        <v>100</v>
      </c>
    </row>
    <row r="124" spans="1:6">
      <c r="A124" s="2" t="s">
        <v>1465</v>
      </c>
      <c r="B124" s="2" t="s">
        <v>1464</v>
      </c>
      <c r="C124" s="2" t="s">
        <v>610</v>
      </c>
      <c r="D124" s="2" t="s">
        <v>1004</v>
      </c>
      <c r="E124" s="2" t="s">
        <v>1003</v>
      </c>
      <c r="F124" s="2" t="s">
        <v>163</v>
      </c>
    </row>
    <row r="125" spans="1:6">
      <c r="A125" s="2" t="s">
        <v>1463</v>
      </c>
      <c r="B125" s="2" t="s">
        <v>1462</v>
      </c>
      <c r="C125" s="2" t="s">
        <v>611</v>
      </c>
      <c r="D125" s="2" t="s">
        <v>1004</v>
      </c>
      <c r="E125" s="2" t="s">
        <v>1003</v>
      </c>
      <c r="F125" s="2" t="s">
        <v>163</v>
      </c>
    </row>
    <row r="126" spans="1:6">
      <c r="A126" s="2" t="s">
        <v>1461</v>
      </c>
      <c r="B126" s="2" t="s">
        <v>1460</v>
      </c>
      <c r="C126" s="2" t="s">
        <v>612</v>
      </c>
      <c r="D126" s="2" t="s">
        <v>980</v>
      </c>
      <c r="E126" s="2" t="s">
        <v>979</v>
      </c>
      <c r="F126" s="2" t="s">
        <v>100</v>
      </c>
    </row>
    <row r="127" spans="1:6">
      <c r="A127" s="2" t="s">
        <v>1459</v>
      </c>
      <c r="B127" s="2" t="s">
        <v>1458</v>
      </c>
      <c r="C127" s="2" t="s">
        <v>613</v>
      </c>
      <c r="D127" s="2" t="s">
        <v>1036</v>
      </c>
      <c r="E127" s="2" t="s">
        <v>1035</v>
      </c>
      <c r="F127" s="2" t="s">
        <v>57</v>
      </c>
    </row>
    <row r="128" spans="1:6">
      <c r="A128" s="2" t="s">
        <v>1457</v>
      </c>
      <c r="B128" s="2" t="s">
        <v>1456</v>
      </c>
      <c r="C128" s="2" t="s">
        <v>614</v>
      </c>
      <c r="D128" s="2" t="s">
        <v>1004</v>
      </c>
      <c r="E128" s="2" t="s">
        <v>1003</v>
      </c>
      <c r="F128" s="2" t="s">
        <v>163</v>
      </c>
    </row>
    <row r="129" spans="1:6">
      <c r="A129" s="2" t="s">
        <v>1455</v>
      </c>
      <c r="B129" s="2" t="s">
        <v>1454</v>
      </c>
      <c r="C129" s="2" t="s">
        <v>616</v>
      </c>
      <c r="D129" s="2" t="s">
        <v>1058</v>
      </c>
      <c r="E129" s="2" t="s">
        <v>1057</v>
      </c>
      <c r="F129" s="2" t="s">
        <v>317</v>
      </c>
    </row>
    <row r="130" spans="1:6">
      <c r="A130" s="2" t="s">
        <v>1453</v>
      </c>
      <c r="B130" s="2" t="s">
        <v>1452</v>
      </c>
      <c r="C130" s="2" t="s">
        <v>617</v>
      </c>
      <c r="D130" s="2" t="s">
        <v>984</v>
      </c>
      <c r="E130" s="2" t="s">
        <v>983</v>
      </c>
      <c r="F130" s="2" t="s">
        <v>267</v>
      </c>
    </row>
    <row r="131" spans="1:6">
      <c r="A131" s="2" t="s">
        <v>1451</v>
      </c>
      <c r="B131" s="2" t="s">
        <v>1450</v>
      </c>
      <c r="C131" s="2" t="s">
        <v>618</v>
      </c>
      <c r="D131" s="2" t="s">
        <v>1004</v>
      </c>
      <c r="E131" s="2" t="s">
        <v>1003</v>
      </c>
      <c r="F131" s="2" t="s">
        <v>163</v>
      </c>
    </row>
    <row r="132" spans="1:6">
      <c r="A132" s="2" t="s">
        <v>1449</v>
      </c>
      <c r="B132" s="2" t="s">
        <v>1448</v>
      </c>
      <c r="C132" s="2" t="s">
        <v>620</v>
      </c>
      <c r="D132" s="2" t="s">
        <v>1004</v>
      </c>
      <c r="E132" s="2" t="s">
        <v>1003</v>
      </c>
      <c r="F132" s="2" t="s">
        <v>163</v>
      </c>
    </row>
    <row r="133" spans="1:6">
      <c r="A133" s="2" t="s">
        <v>1447</v>
      </c>
      <c r="B133" s="2" t="s">
        <v>1446</v>
      </c>
      <c r="C133" s="2" t="s">
        <v>621</v>
      </c>
      <c r="D133" s="2" t="s">
        <v>970</v>
      </c>
      <c r="E133" s="2" t="s">
        <v>969</v>
      </c>
      <c r="F133" s="2" t="s">
        <v>79</v>
      </c>
    </row>
    <row r="134" spans="1:6">
      <c r="A134" s="2" t="s">
        <v>1445</v>
      </c>
      <c r="B134" s="2" t="s">
        <v>1444</v>
      </c>
      <c r="C134" s="2" t="s">
        <v>622</v>
      </c>
      <c r="D134" s="2" t="s">
        <v>974</v>
      </c>
      <c r="E134" s="2" t="s">
        <v>973</v>
      </c>
      <c r="F134" s="2" t="s">
        <v>203</v>
      </c>
    </row>
    <row r="135" spans="1:6">
      <c r="A135" s="2" t="s">
        <v>1443</v>
      </c>
      <c r="B135" s="2" t="s">
        <v>1442</v>
      </c>
      <c r="C135" s="2" t="s">
        <v>623</v>
      </c>
      <c r="D135" s="2" t="s">
        <v>984</v>
      </c>
      <c r="E135" s="2" t="s">
        <v>983</v>
      </c>
      <c r="F135" s="2" t="s">
        <v>267</v>
      </c>
    </row>
    <row r="136" spans="1:6">
      <c r="A136" s="2" t="s">
        <v>1441</v>
      </c>
      <c r="B136" s="2" t="s">
        <v>1440</v>
      </c>
      <c r="C136" s="2" t="s">
        <v>624</v>
      </c>
      <c r="D136" s="2" t="s">
        <v>974</v>
      </c>
      <c r="E136" s="2" t="s">
        <v>973</v>
      </c>
      <c r="F136" s="2" t="s">
        <v>203</v>
      </c>
    </row>
    <row r="137" spans="1:6">
      <c r="A137" s="2" t="s">
        <v>1439</v>
      </c>
      <c r="B137" s="2" t="s">
        <v>1438</v>
      </c>
      <c r="C137" s="2" t="s">
        <v>1437</v>
      </c>
      <c r="D137" s="2" t="s">
        <v>970</v>
      </c>
      <c r="E137" s="2" t="s">
        <v>969</v>
      </c>
      <c r="F137" s="2" t="s">
        <v>79</v>
      </c>
    </row>
    <row r="138" spans="1:6">
      <c r="A138" s="2" t="s">
        <v>1436</v>
      </c>
      <c r="B138" s="2" t="s">
        <v>1435</v>
      </c>
      <c r="C138" s="2" t="s">
        <v>626</v>
      </c>
      <c r="D138" s="2" t="s">
        <v>984</v>
      </c>
      <c r="E138" s="2" t="s">
        <v>983</v>
      </c>
      <c r="F138" s="2" t="s">
        <v>267</v>
      </c>
    </row>
    <row r="139" spans="1:6">
      <c r="A139" s="2" t="s">
        <v>1434</v>
      </c>
      <c r="B139" s="2" t="s">
        <v>1433</v>
      </c>
      <c r="C139" s="2" t="s">
        <v>627</v>
      </c>
      <c r="D139" s="2" t="s">
        <v>980</v>
      </c>
      <c r="E139" s="2" t="s">
        <v>979</v>
      </c>
      <c r="F139" s="2" t="s">
        <v>100</v>
      </c>
    </row>
    <row r="140" spans="1:6">
      <c r="A140" s="2" t="s">
        <v>1432</v>
      </c>
      <c r="B140" s="2" t="s">
        <v>1431</v>
      </c>
      <c r="C140" s="2" t="s">
        <v>628</v>
      </c>
      <c r="D140" s="2" t="s">
        <v>984</v>
      </c>
      <c r="E140" s="2" t="s">
        <v>983</v>
      </c>
      <c r="F140" s="2" t="s">
        <v>267</v>
      </c>
    </row>
    <row r="141" spans="1:6">
      <c r="A141" s="2" t="s">
        <v>1430</v>
      </c>
      <c r="B141" s="2" t="s">
        <v>1429</v>
      </c>
      <c r="C141" s="2" t="s">
        <v>630</v>
      </c>
      <c r="D141" s="2" t="s">
        <v>974</v>
      </c>
      <c r="E141" s="2" t="s">
        <v>973</v>
      </c>
      <c r="F141" s="2" t="s">
        <v>203</v>
      </c>
    </row>
    <row r="142" spans="1:6">
      <c r="A142" s="2" t="s">
        <v>1428</v>
      </c>
      <c r="B142" s="2" t="s">
        <v>1427</v>
      </c>
      <c r="C142" s="2" t="s">
        <v>631</v>
      </c>
      <c r="D142" s="2" t="s">
        <v>984</v>
      </c>
      <c r="E142" s="2" t="s">
        <v>983</v>
      </c>
      <c r="F142" s="2" t="s">
        <v>267</v>
      </c>
    </row>
    <row r="143" spans="1:6">
      <c r="A143" s="2" t="s">
        <v>1426</v>
      </c>
      <c r="B143" s="2" t="s">
        <v>1425</v>
      </c>
      <c r="C143" s="2" t="s">
        <v>632</v>
      </c>
      <c r="D143" s="2" t="s">
        <v>1004</v>
      </c>
      <c r="E143" s="2" t="s">
        <v>1003</v>
      </c>
      <c r="F143" s="2" t="s">
        <v>163</v>
      </c>
    </row>
    <row r="144" spans="1:6">
      <c r="A144" s="2" t="s">
        <v>1424</v>
      </c>
      <c r="B144" s="2" t="s">
        <v>1423</v>
      </c>
      <c r="C144" s="2" t="s">
        <v>633</v>
      </c>
      <c r="D144" s="2" t="s">
        <v>974</v>
      </c>
      <c r="E144" s="2" t="s">
        <v>973</v>
      </c>
      <c r="F144" s="2" t="s">
        <v>203</v>
      </c>
    </row>
    <row r="145" spans="1:6">
      <c r="A145" s="2" t="s">
        <v>1422</v>
      </c>
      <c r="B145" s="2" t="s">
        <v>1421</v>
      </c>
      <c r="C145" s="2" t="s">
        <v>634</v>
      </c>
      <c r="D145" s="2" t="s">
        <v>970</v>
      </c>
      <c r="E145" s="2" t="s">
        <v>969</v>
      </c>
      <c r="F145" s="2" t="s">
        <v>79</v>
      </c>
    </row>
    <row r="146" spans="1:6">
      <c r="A146" s="2" t="s">
        <v>1420</v>
      </c>
      <c r="B146" s="2" t="s">
        <v>1419</v>
      </c>
      <c r="C146" s="2" t="s">
        <v>635</v>
      </c>
      <c r="D146" s="2" t="s">
        <v>1042</v>
      </c>
      <c r="E146" s="2" t="s">
        <v>1041</v>
      </c>
      <c r="F146" s="2" t="s">
        <v>41</v>
      </c>
    </row>
    <row r="147" spans="1:6">
      <c r="A147" s="2" t="s">
        <v>1418</v>
      </c>
      <c r="B147" s="2" t="s">
        <v>1417</v>
      </c>
      <c r="C147" s="2" t="s">
        <v>636</v>
      </c>
      <c r="D147" s="2" t="s">
        <v>1004</v>
      </c>
      <c r="E147" s="2" t="s">
        <v>1003</v>
      </c>
      <c r="F147" s="2" t="s">
        <v>163</v>
      </c>
    </row>
    <row r="148" spans="1:6">
      <c r="A148" s="2" t="s">
        <v>1416</v>
      </c>
      <c r="B148" s="2" t="s">
        <v>1415</v>
      </c>
      <c r="C148" s="2" t="s">
        <v>638</v>
      </c>
      <c r="D148" s="2" t="s">
        <v>1016</v>
      </c>
      <c r="E148" s="2" t="s">
        <v>1015</v>
      </c>
      <c r="F148" s="2" t="s">
        <v>73</v>
      </c>
    </row>
    <row r="149" spans="1:6">
      <c r="A149" s="2" t="s">
        <v>1414</v>
      </c>
      <c r="B149" s="2" t="s">
        <v>1413</v>
      </c>
      <c r="C149" s="2" t="s">
        <v>640</v>
      </c>
      <c r="D149" s="2" t="s">
        <v>1004</v>
      </c>
      <c r="E149" s="2" t="s">
        <v>1003</v>
      </c>
      <c r="F149" s="2" t="s">
        <v>163</v>
      </c>
    </row>
    <row r="150" spans="1:6">
      <c r="A150" s="2" t="s">
        <v>1412</v>
      </c>
      <c r="B150" s="2" t="s">
        <v>1411</v>
      </c>
      <c r="C150" s="2" t="s">
        <v>641</v>
      </c>
      <c r="D150" s="2" t="s">
        <v>1058</v>
      </c>
      <c r="E150" s="2" t="s">
        <v>1057</v>
      </c>
      <c r="F150" s="2" t="s">
        <v>317</v>
      </c>
    </row>
    <row r="151" spans="1:6">
      <c r="A151" s="2" t="s">
        <v>1410</v>
      </c>
      <c r="B151" s="2" t="s">
        <v>1409</v>
      </c>
      <c r="C151" s="2" t="s">
        <v>642</v>
      </c>
      <c r="D151" s="2" t="s">
        <v>996</v>
      </c>
      <c r="E151" s="2" t="s">
        <v>995</v>
      </c>
      <c r="F151" s="2" t="s">
        <v>142</v>
      </c>
    </row>
    <row r="152" spans="1:6">
      <c r="A152" s="2" t="s">
        <v>1408</v>
      </c>
      <c r="B152" s="2" t="s">
        <v>1407</v>
      </c>
      <c r="C152" s="2" t="s">
        <v>643</v>
      </c>
      <c r="D152" s="2" t="s">
        <v>1004</v>
      </c>
      <c r="E152" s="2" t="s">
        <v>1003</v>
      </c>
      <c r="F152" s="2" t="s">
        <v>163</v>
      </c>
    </row>
    <row r="153" spans="1:6">
      <c r="A153" s="2" t="s">
        <v>1406</v>
      </c>
      <c r="B153" s="2" t="s">
        <v>1405</v>
      </c>
      <c r="C153" s="2" t="s">
        <v>644</v>
      </c>
      <c r="D153" s="2" t="s">
        <v>1084</v>
      </c>
      <c r="E153" s="2" t="s">
        <v>1083</v>
      </c>
      <c r="F153" s="2" t="s">
        <v>252</v>
      </c>
    </row>
    <row r="154" spans="1:6">
      <c r="A154" s="2" t="s">
        <v>1404</v>
      </c>
      <c r="B154" s="2" t="s">
        <v>1403</v>
      </c>
      <c r="C154" s="2" t="s">
        <v>647</v>
      </c>
      <c r="D154" s="2" t="s">
        <v>996</v>
      </c>
      <c r="E154" s="2" t="s">
        <v>995</v>
      </c>
      <c r="F154" s="2" t="s">
        <v>142</v>
      </c>
    </row>
    <row r="155" spans="1:6">
      <c r="A155" s="2" t="s">
        <v>1402</v>
      </c>
      <c r="B155" s="2" t="s">
        <v>1401</v>
      </c>
      <c r="C155" s="2" t="s">
        <v>649</v>
      </c>
      <c r="D155" s="2" t="s">
        <v>974</v>
      </c>
      <c r="E155" s="2" t="s">
        <v>973</v>
      </c>
      <c r="F155" s="2" t="s">
        <v>203</v>
      </c>
    </row>
    <row r="156" spans="1:6">
      <c r="A156" s="2" t="s">
        <v>1400</v>
      </c>
      <c r="B156" s="2" t="s">
        <v>1399</v>
      </c>
      <c r="C156" s="2" t="s">
        <v>650</v>
      </c>
      <c r="D156" s="2" t="s">
        <v>970</v>
      </c>
      <c r="E156" s="2" t="s">
        <v>969</v>
      </c>
      <c r="F156" s="2" t="s">
        <v>79</v>
      </c>
    </row>
    <row r="157" spans="1:6">
      <c r="A157" s="2" t="s">
        <v>1398</v>
      </c>
      <c r="B157" s="2" t="s">
        <v>1397</v>
      </c>
      <c r="C157" s="2" t="s">
        <v>651</v>
      </c>
      <c r="D157" s="2" t="s">
        <v>1084</v>
      </c>
      <c r="E157" s="2" t="s">
        <v>1083</v>
      </c>
      <c r="F157" s="2" t="s">
        <v>252</v>
      </c>
    </row>
    <row r="158" spans="1:6">
      <c r="A158" s="2" t="s">
        <v>1396</v>
      </c>
      <c r="B158" s="2" t="s">
        <v>1395</v>
      </c>
      <c r="C158" s="2" t="s">
        <v>652</v>
      </c>
      <c r="D158" s="2" t="s">
        <v>974</v>
      </c>
      <c r="E158" s="2" t="s">
        <v>973</v>
      </c>
      <c r="F158" s="2" t="s">
        <v>203</v>
      </c>
    </row>
    <row r="159" spans="1:6">
      <c r="A159" s="2" t="s">
        <v>1394</v>
      </c>
      <c r="B159" s="2" t="s">
        <v>1393</v>
      </c>
      <c r="C159" s="2" t="s">
        <v>653</v>
      </c>
      <c r="D159" s="2" t="s">
        <v>1058</v>
      </c>
      <c r="E159" s="2" t="s">
        <v>1057</v>
      </c>
      <c r="F159" s="2" t="s">
        <v>317</v>
      </c>
    </row>
    <row r="160" spans="1:6">
      <c r="A160" s="2" t="s">
        <v>1392</v>
      </c>
      <c r="B160" s="2" t="s">
        <v>1391</v>
      </c>
      <c r="C160" s="2" t="s">
        <v>656</v>
      </c>
      <c r="D160" s="2" t="s">
        <v>1004</v>
      </c>
      <c r="E160" s="2" t="s">
        <v>1003</v>
      </c>
      <c r="F160" s="2" t="s">
        <v>163</v>
      </c>
    </row>
    <row r="161" spans="1:6">
      <c r="A161" s="2" t="s">
        <v>1390</v>
      </c>
      <c r="B161" s="2" t="s">
        <v>1389</v>
      </c>
      <c r="C161" s="2" t="s">
        <v>659</v>
      </c>
      <c r="D161" s="2" t="s">
        <v>974</v>
      </c>
      <c r="E161" s="2" t="s">
        <v>973</v>
      </c>
      <c r="F161" s="2" t="s">
        <v>203</v>
      </c>
    </row>
    <row r="162" spans="1:6">
      <c r="A162" s="2" t="s">
        <v>1388</v>
      </c>
      <c r="B162" s="2" t="s">
        <v>1387</v>
      </c>
      <c r="C162" s="2" t="s">
        <v>660</v>
      </c>
      <c r="D162" s="2" t="s">
        <v>974</v>
      </c>
      <c r="E162" s="2" t="s">
        <v>973</v>
      </c>
      <c r="F162" s="2" t="s">
        <v>203</v>
      </c>
    </row>
    <row r="163" spans="1:6">
      <c r="A163" s="2" t="s">
        <v>1386</v>
      </c>
      <c r="B163" s="2" t="s">
        <v>1385</v>
      </c>
      <c r="C163" s="2" t="s">
        <v>661</v>
      </c>
      <c r="D163" s="2" t="s">
        <v>984</v>
      </c>
      <c r="E163" s="2" t="s">
        <v>983</v>
      </c>
      <c r="F163" s="2" t="s">
        <v>267</v>
      </c>
    </row>
    <row r="164" spans="1:6">
      <c r="A164" s="2" t="s">
        <v>1384</v>
      </c>
      <c r="B164" s="2" t="s">
        <v>1383</v>
      </c>
      <c r="C164" s="2" t="s">
        <v>662</v>
      </c>
      <c r="D164" s="2" t="s">
        <v>984</v>
      </c>
      <c r="E164" s="2" t="s">
        <v>983</v>
      </c>
      <c r="F164" s="2" t="s">
        <v>267</v>
      </c>
    </row>
    <row r="165" spans="1:6">
      <c r="A165" s="2" t="s">
        <v>1382</v>
      </c>
      <c r="B165" s="2" t="s">
        <v>1381</v>
      </c>
      <c r="C165" s="2" t="s">
        <v>663</v>
      </c>
      <c r="D165" s="2" t="s">
        <v>1058</v>
      </c>
      <c r="E165" s="2" t="s">
        <v>1057</v>
      </c>
      <c r="F165" s="2" t="s">
        <v>317</v>
      </c>
    </row>
    <row r="166" spans="1:6">
      <c r="A166" s="2" t="s">
        <v>1380</v>
      </c>
      <c r="B166" s="2" t="s">
        <v>1379</v>
      </c>
      <c r="C166" s="2" t="s">
        <v>664</v>
      </c>
      <c r="D166" s="2" t="s">
        <v>1004</v>
      </c>
      <c r="E166" s="2" t="s">
        <v>1003</v>
      </c>
      <c r="F166" s="2" t="s">
        <v>163</v>
      </c>
    </row>
    <row r="167" spans="1:6">
      <c r="A167" s="2" t="s">
        <v>1378</v>
      </c>
      <c r="B167" s="2" t="s">
        <v>1377</v>
      </c>
      <c r="C167" s="2" t="s">
        <v>665</v>
      </c>
      <c r="D167" s="2" t="s">
        <v>1004</v>
      </c>
      <c r="E167" s="2" t="s">
        <v>1003</v>
      </c>
      <c r="F167" s="2" t="s">
        <v>163</v>
      </c>
    </row>
    <row r="168" spans="1:6">
      <c r="A168" s="2" t="s">
        <v>1376</v>
      </c>
      <c r="B168" s="2" t="s">
        <v>1375</v>
      </c>
      <c r="C168" s="2" t="s">
        <v>666</v>
      </c>
      <c r="D168" s="2" t="s">
        <v>974</v>
      </c>
      <c r="E168" s="2" t="s">
        <v>973</v>
      </c>
      <c r="F168" s="2" t="s">
        <v>203</v>
      </c>
    </row>
    <row r="169" spans="1:6">
      <c r="A169" s="2" t="s">
        <v>1374</v>
      </c>
      <c r="B169" s="2" t="s">
        <v>1373</v>
      </c>
      <c r="C169" s="2" t="s">
        <v>1372</v>
      </c>
      <c r="D169" s="2" t="s">
        <v>1004</v>
      </c>
      <c r="E169" s="2" t="s">
        <v>1003</v>
      </c>
      <c r="F169" s="2" t="s">
        <v>163</v>
      </c>
    </row>
    <row r="170" spans="1:6">
      <c r="A170" s="2" t="s">
        <v>1371</v>
      </c>
      <c r="B170" s="2" t="s">
        <v>1370</v>
      </c>
      <c r="C170" s="2" t="s">
        <v>670</v>
      </c>
      <c r="D170" s="2" t="s">
        <v>1036</v>
      </c>
      <c r="E170" s="2" t="s">
        <v>1035</v>
      </c>
      <c r="F170" s="2" t="s">
        <v>57</v>
      </c>
    </row>
    <row r="171" spans="1:6">
      <c r="A171" s="2" t="s">
        <v>1369</v>
      </c>
      <c r="B171" s="2" t="s">
        <v>1368</v>
      </c>
      <c r="C171" s="2" t="s">
        <v>672</v>
      </c>
      <c r="D171" s="2" t="s">
        <v>974</v>
      </c>
      <c r="E171" s="2" t="s">
        <v>973</v>
      </c>
      <c r="F171" s="2" t="s">
        <v>203</v>
      </c>
    </row>
    <row r="172" spans="1:6">
      <c r="A172" s="2" t="s">
        <v>1367</v>
      </c>
      <c r="B172" s="2" t="s">
        <v>1366</v>
      </c>
      <c r="C172" s="2" t="s">
        <v>673</v>
      </c>
      <c r="D172" s="2" t="s">
        <v>974</v>
      </c>
      <c r="E172" s="2" t="s">
        <v>973</v>
      </c>
      <c r="F172" s="2" t="s">
        <v>203</v>
      </c>
    </row>
    <row r="173" spans="1:6">
      <c r="A173" s="2" t="s">
        <v>1365</v>
      </c>
      <c r="B173" s="2" t="s">
        <v>1364</v>
      </c>
      <c r="C173" s="2" t="s">
        <v>674</v>
      </c>
      <c r="D173" s="2" t="s">
        <v>974</v>
      </c>
      <c r="E173" s="2" t="s">
        <v>973</v>
      </c>
      <c r="F173" s="2" t="s">
        <v>203</v>
      </c>
    </row>
    <row r="174" spans="1:6">
      <c r="A174" s="2" t="s">
        <v>1363</v>
      </c>
      <c r="B174" s="2" t="s">
        <v>1362</v>
      </c>
      <c r="C174" s="2" t="s">
        <v>675</v>
      </c>
      <c r="D174" s="2" t="s">
        <v>1000</v>
      </c>
      <c r="E174" s="2" t="s">
        <v>999</v>
      </c>
      <c r="F174" s="2" t="s">
        <v>51</v>
      </c>
    </row>
    <row r="175" spans="1:6">
      <c r="A175" s="2" t="s">
        <v>1361</v>
      </c>
      <c r="B175" s="2" t="s">
        <v>1360</v>
      </c>
      <c r="C175" s="2" t="s">
        <v>677</v>
      </c>
      <c r="D175" s="2" t="s">
        <v>1058</v>
      </c>
      <c r="E175" s="2" t="s">
        <v>1057</v>
      </c>
      <c r="F175" s="2" t="s">
        <v>317</v>
      </c>
    </row>
    <row r="176" spans="1:6">
      <c r="A176" s="2" t="s">
        <v>1359</v>
      </c>
      <c r="B176" s="2" t="s">
        <v>1358</v>
      </c>
      <c r="C176" s="2" t="s">
        <v>678</v>
      </c>
      <c r="D176" s="2" t="s">
        <v>996</v>
      </c>
      <c r="E176" s="2" t="s">
        <v>995</v>
      </c>
      <c r="F176" s="2" t="s">
        <v>142</v>
      </c>
    </row>
    <row r="177" spans="1:6">
      <c r="A177" s="2" t="s">
        <v>1357</v>
      </c>
      <c r="B177" s="2" t="s">
        <v>1356</v>
      </c>
      <c r="C177" s="2" t="s">
        <v>684</v>
      </c>
      <c r="D177" s="2" t="s">
        <v>980</v>
      </c>
      <c r="E177" s="2" t="s">
        <v>979</v>
      </c>
      <c r="F177" s="2" t="s">
        <v>100</v>
      </c>
    </row>
    <row r="178" spans="1:6">
      <c r="A178" s="2" t="s">
        <v>1355</v>
      </c>
      <c r="B178" s="2" t="s">
        <v>1354</v>
      </c>
      <c r="C178" s="2" t="s">
        <v>685</v>
      </c>
      <c r="D178" s="2" t="s">
        <v>974</v>
      </c>
      <c r="E178" s="2" t="s">
        <v>973</v>
      </c>
      <c r="F178" s="2" t="s">
        <v>203</v>
      </c>
    </row>
    <row r="179" spans="1:6">
      <c r="A179" s="2" t="s">
        <v>1353</v>
      </c>
      <c r="B179" s="2" t="s">
        <v>1352</v>
      </c>
      <c r="C179" s="2" t="s">
        <v>688</v>
      </c>
      <c r="D179" s="2" t="s">
        <v>980</v>
      </c>
      <c r="E179" s="2" t="s">
        <v>979</v>
      </c>
      <c r="F179" s="2" t="s">
        <v>100</v>
      </c>
    </row>
    <row r="180" spans="1:6">
      <c r="A180" s="2" t="s">
        <v>1351</v>
      </c>
      <c r="B180" s="2" t="s">
        <v>1350</v>
      </c>
      <c r="C180" s="2" t="s">
        <v>690</v>
      </c>
      <c r="D180" s="2" t="s">
        <v>984</v>
      </c>
      <c r="E180" s="2" t="s">
        <v>983</v>
      </c>
      <c r="F180" s="2" t="s">
        <v>267</v>
      </c>
    </row>
    <row r="181" spans="1:6">
      <c r="A181" s="2" t="s">
        <v>1349</v>
      </c>
      <c r="B181" s="2" t="s">
        <v>1348</v>
      </c>
      <c r="C181" s="2" t="s">
        <v>691</v>
      </c>
      <c r="D181" s="2" t="s">
        <v>996</v>
      </c>
      <c r="E181" s="2" t="s">
        <v>995</v>
      </c>
      <c r="F181" s="2" t="s">
        <v>142</v>
      </c>
    </row>
    <row r="182" spans="1:6">
      <c r="A182" s="2" t="s">
        <v>1347</v>
      </c>
      <c r="B182" s="2" t="s">
        <v>1346</v>
      </c>
      <c r="C182" s="2" t="s">
        <v>692</v>
      </c>
      <c r="D182" s="2" t="s">
        <v>1042</v>
      </c>
      <c r="E182" s="2" t="s">
        <v>1041</v>
      </c>
      <c r="F182" s="2" t="s">
        <v>41</v>
      </c>
    </row>
    <row r="183" spans="1:6">
      <c r="A183" s="2" t="s">
        <v>1345</v>
      </c>
      <c r="B183" s="2" t="s">
        <v>1344</v>
      </c>
      <c r="C183" s="2" t="s">
        <v>693</v>
      </c>
      <c r="D183" s="2" t="s">
        <v>970</v>
      </c>
      <c r="E183" s="2" t="s">
        <v>969</v>
      </c>
      <c r="F183" s="2" t="s">
        <v>79</v>
      </c>
    </row>
    <row r="184" spans="1:6">
      <c r="A184" s="2" t="s">
        <v>1343</v>
      </c>
      <c r="B184" s="2" t="s">
        <v>1342</v>
      </c>
      <c r="C184" s="2" t="s">
        <v>699</v>
      </c>
      <c r="D184" s="2" t="s">
        <v>980</v>
      </c>
      <c r="E184" s="2" t="s">
        <v>979</v>
      </c>
      <c r="F184" s="2" t="s">
        <v>100</v>
      </c>
    </row>
    <row r="185" spans="1:6">
      <c r="A185" s="2" t="s">
        <v>1341</v>
      </c>
      <c r="B185" s="2" t="s">
        <v>1340</v>
      </c>
      <c r="C185" s="2" t="s">
        <v>700</v>
      </c>
      <c r="D185" s="2" t="s">
        <v>1058</v>
      </c>
      <c r="E185" s="2" t="s">
        <v>1057</v>
      </c>
      <c r="F185" s="2" t="s">
        <v>317</v>
      </c>
    </row>
    <row r="186" spans="1:6">
      <c r="A186" s="2" t="s">
        <v>1339</v>
      </c>
      <c r="B186" s="2" t="s">
        <v>1338</v>
      </c>
      <c r="C186" s="2" t="s">
        <v>702</v>
      </c>
      <c r="D186" s="2" t="s">
        <v>974</v>
      </c>
      <c r="E186" s="2" t="s">
        <v>973</v>
      </c>
      <c r="F186" s="2" t="s">
        <v>203</v>
      </c>
    </row>
    <row r="187" spans="1:6">
      <c r="A187" s="2" t="s">
        <v>1337</v>
      </c>
      <c r="B187" s="2" t="s">
        <v>1336</v>
      </c>
      <c r="C187" s="2" t="s">
        <v>703</v>
      </c>
      <c r="D187" s="2" t="s">
        <v>1058</v>
      </c>
      <c r="E187" s="2" t="s">
        <v>1057</v>
      </c>
      <c r="F187" s="2" t="s">
        <v>317</v>
      </c>
    </row>
    <row r="188" spans="1:6">
      <c r="A188" s="2" t="s">
        <v>1335</v>
      </c>
      <c r="B188" s="2" t="s">
        <v>1334</v>
      </c>
      <c r="C188" s="2" t="s">
        <v>707</v>
      </c>
      <c r="D188" s="2" t="s">
        <v>1004</v>
      </c>
      <c r="E188" s="2" t="s">
        <v>1003</v>
      </c>
      <c r="F188" s="2" t="s">
        <v>163</v>
      </c>
    </row>
    <row r="189" spans="1:6">
      <c r="A189" s="2" t="s">
        <v>1333</v>
      </c>
      <c r="B189" s="2" t="s">
        <v>1332</v>
      </c>
      <c r="C189" s="2" t="s">
        <v>709</v>
      </c>
      <c r="D189" s="2" t="s">
        <v>1058</v>
      </c>
      <c r="E189" s="2" t="s">
        <v>1057</v>
      </c>
      <c r="F189" s="2" t="s">
        <v>317</v>
      </c>
    </row>
    <row r="190" spans="1:6">
      <c r="A190" s="2" t="s">
        <v>1331</v>
      </c>
      <c r="B190" s="2" t="s">
        <v>1330</v>
      </c>
      <c r="C190" s="2" t="s">
        <v>710</v>
      </c>
      <c r="D190" s="2" t="s">
        <v>984</v>
      </c>
      <c r="E190" s="2" t="s">
        <v>983</v>
      </c>
      <c r="F190" s="2" t="s">
        <v>267</v>
      </c>
    </row>
    <row r="191" spans="1:6">
      <c r="A191" s="2" t="s">
        <v>1329</v>
      </c>
      <c r="B191" s="2" t="s">
        <v>1328</v>
      </c>
      <c r="C191" s="2" t="s">
        <v>715</v>
      </c>
      <c r="D191" s="2" t="s">
        <v>1016</v>
      </c>
      <c r="E191" s="2" t="s">
        <v>1015</v>
      </c>
      <c r="F191" s="2" t="s">
        <v>73</v>
      </c>
    </row>
    <row r="192" spans="1:6">
      <c r="A192" s="2" t="s">
        <v>1327</v>
      </c>
      <c r="B192" s="2" t="s">
        <v>1326</v>
      </c>
      <c r="C192" s="2" t="s">
        <v>1325</v>
      </c>
      <c r="D192" s="2" t="s">
        <v>1084</v>
      </c>
      <c r="E192" s="2" t="s">
        <v>1083</v>
      </c>
      <c r="F192" s="2" t="s">
        <v>252</v>
      </c>
    </row>
    <row r="193" spans="1:6">
      <c r="A193" s="2" t="s">
        <v>1324</v>
      </c>
      <c r="B193" s="2" t="s">
        <v>1323</v>
      </c>
      <c r="C193" s="2" t="s">
        <v>717</v>
      </c>
      <c r="D193" s="2" t="s">
        <v>974</v>
      </c>
      <c r="E193" s="2" t="s">
        <v>973</v>
      </c>
      <c r="F193" s="2" t="s">
        <v>203</v>
      </c>
    </row>
    <row r="194" spans="1:6">
      <c r="A194" s="2" t="s">
        <v>1322</v>
      </c>
      <c r="B194" s="2" t="s">
        <v>1321</v>
      </c>
      <c r="C194" s="2" t="s">
        <v>718</v>
      </c>
      <c r="D194" s="2" t="s">
        <v>1016</v>
      </c>
      <c r="E194" s="2" t="s">
        <v>1015</v>
      </c>
      <c r="F194" s="2" t="s">
        <v>73</v>
      </c>
    </row>
    <row r="195" spans="1:6">
      <c r="A195" s="2" t="s">
        <v>1320</v>
      </c>
      <c r="B195" s="2" t="s">
        <v>1319</v>
      </c>
      <c r="C195" s="2" t="s">
        <v>719</v>
      </c>
      <c r="D195" s="2" t="s">
        <v>1042</v>
      </c>
      <c r="E195" s="2" t="s">
        <v>1041</v>
      </c>
      <c r="F195" s="2" t="s">
        <v>41</v>
      </c>
    </row>
    <row r="196" spans="1:6">
      <c r="A196" s="2" t="s">
        <v>1318</v>
      </c>
      <c r="B196" s="2" t="s">
        <v>1317</v>
      </c>
      <c r="C196" s="2" t="s">
        <v>721</v>
      </c>
      <c r="D196" s="2" t="s">
        <v>984</v>
      </c>
      <c r="E196" s="2" t="s">
        <v>983</v>
      </c>
      <c r="F196" s="2" t="s">
        <v>267</v>
      </c>
    </row>
    <row r="197" spans="1:6">
      <c r="A197" s="2" t="s">
        <v>1316</v>
      </c>
      <c r="B197" s="2" t="s">
        <v>1315</v>
      </c>
      <c r="C197" s="2" t="s">
        <v>723</v>
      </c>
      <c r="D197" s="2" t="s">
        <v>984</v>
      </c>
      <c r="E197" s="2" t="s">
        <v>983</v>
      </c>
      <c r="F197" s="2" t="s">
        <v>267</v>
      </c>
    </row>
    <row r="198" spans="1:6">
      <c r="A198" s="2" t="s">
        <v>1314</v>
      </c>
      <c r="B198" s="2" t="s">
        <v>1313</v>
      </c>
      <c r="C198" s="2" t="s">
        <v>724</v>
      </c>
      <c r="D198" s="2" t="s">
        <v>974</v>
      </c>
      <c r="E198" s="2" t="s">
        <v>973</v>
      </c>
      <c r="F198" s="2" t="s">
        <v>203</v>
      </c>
    </row>
    <row r="199" spans="1:6">
      <c r="A199" s="2" t="s">
        <v>1312</v>
      </c>
      <c r="B199" s="2" t="s">
        <v>1311</v>
      </c>
      <c r="C199" s="2" t="s">
        <v>727</v>
      </c>
      <c r="D199" s="2" t="s">
        <v>980</v>
      </c>
      <c r="E199" s="2" t="s">
        <v>979</v>
      </c>
      <c r="F199" s="2" t="s">
        <v>100</v>
      </c>
    </row>
    <row r="200" spans="1:6">
      <c r="A200" s="2" t="s">
        <v>1310</v>
      </c>
      <c r="B200" s="2" t="s">
        <v>1309</v>
      </c>
      <c r="C200" s="2" t="s">
        <v>728</v>
      </c>
      <c r="D200" s="2" t="s">
        <v>996</v>
      </c>
      <c r="E200" s="2" t="s">
        <v>995</v>
      </c>
      <c r="F200" s="2" t="s">
        <v>142</v>
      </c>
    </row>
    <row r="201" spans="1:6">
      <c r="A201" s="2" t="s">
        <v>1308</v>
      </c>
      <c r="B201" s="2" t="s">
        <v>1307</v>
      </c>
      <c r="C201" s="2" t="s">
        <v>729</v>
      </c>
      <c r="D201" s="2" t="s">
        <v>1058</v>
      </c>
      <c r="E201" s="2" t="s">
        <v>1057</v>
      </c>
      <c r="F201" s="2" t="s">
        <v>317</v>
      </c>
    </row>
    <row r="202" spans="1:6">
      <c r="A202" s="2" t="s">
        <v>1306</v>
      </c>
      <c r="B202" s="2" t="s">
        <v>1305</v>
      </c>
      <c r="C202" s="2" t="s">
        <v>734</v>
      </c>
      <c r="D202" s="2" t="s">
        <v>980</v>
      </c>
      <c r="E202" s="2" t="s">
        <v>979</v>
      </c>
      <c r="F202" s="2" t="s">
        <v>100</v>
      </c>
    </row>
    <row r="203" spans="1:6">
      <c r="A203" s="2" t="s">
        <v>1304</v>
      </c>
      <c r="B203" s="2" t="s">
        <v>1303</v>
      </c>
      <c r="C203" s="2" t="s">
        <v>736</v>
      </c>
      <c r="D203" s="2" t="s">
        <v>1058</v>
      </c>
      <c r="E203" s="2" t="s">
        <v>1057</v>
      </c>
      <c r="F203" s="2" t="s">
        <v>317</v>
      </c>
    </row>
    <row r="204" spans="1:6">
      <c r="A204" s="2" t="s">
        <v>1302</v>
      </c>
      <c r="B204" s="2" t="s">
        <v>1301</v>
      </c>
      <c r="C204" s="2" t="s">
        <v>740</v>
      </c>
      <c r="D204" s="2" t="s">
        <v>996</v>
      </c>
      <c r="E204" s="2" t="s">
        <v>995</v>
      </c>
      <c r="F204" s="2" t="s">
        <v>142</v>
      </c>
    </row>
    <row r="205" spans="1:6">
      <c r="A205" s="2" t="s">
        <v>1300</v>
      </c>
      <c r="B205" s="2" t="s">
        <v>1299</v>
      </c>
      <c r="C205" s="2" t="s">
        <v>742</v>
      </c>
      <c r="D205" s="2" t="s">
        <v>974</v>
      </c>
      <c r="E205" s="2" t="s">
        <v>973</v>
      </c>
      <c r="F205" s="2" t="s">
        <v>203</v>
      </c>
    </row>
    <row r="206" spans="1:6">
      <c r="A206" s="2" t="s">
        <v>1298</v>
      </c>
      <c r="B206" s="2" t="s">
        <v>1297</v>
      </c>
      <c r="C206" s="2" t="s">
        <v>745</v>
      </c>
      <c r="D206" s="2" t="s">
        <v>980</v>
      </c>
      <c r="E206" s="2" t="s">
        <v>979</v>
      </c>
      <c r="F206" s="2" t="s">
        <v>100</v>
      </c>
    </row>
    <row r="207" spans="1:6">
      <c r="A207" s="2" t="s">
        <v>1296</v>
      </c>
      <c r="B207" s="2" t="s">
        <v>1295</v>
      </c>
      <c r="C207" s="2" t="s">
        <v>746</v>
      </c>
      <c r="D207" s="2" t="s">
        <v>980</v>
      </c>
      <c r="E207" s="2" t="s">
        <v>979</v>
      </c>
      <c r="F207" s="2" t="s">
        <v>100</v>
      </c>
    </row>
    <row r="208" spans="1:6">
      <c r="A208" s="2" t="s">
        <v>1294</v>
      </c>
      <c r="B208" s="2" t="s">
        <v>1293</v>
      </c>
      <c r="C208" s="2" t="s">
        <v>747</v>
      </c>
      <c r="D208" s="2" t="s">
        <v>974</v>
      </c>
      <c r="E208" s="2" t="s">
        <v>973</v>
      </c>
      <c r="F208" s="2" t="s">
        <v>203</v>
      </c>
    </row>
    <row r="209" spans="1:6">
      <c r="A209" s="2" t="s">
        <v>1292</v>
      </c>
      <c r="B209" s="2" t="s">
        <v>1291</v>
      </c>
      <c r="C209" s="2" t="s">
        <v>748</v>
      </c>
      <c r="D209" s="2" t="s">
        <v>1036</v>
      </c>
      <c r="E209" s="2" t="s">
        <v>1035</v>
      </c>
      <c r="F209" s="2" t="s">
        <v>57</v>
      </c>
    </row>
    <row r="210" spans="1:6">
      <c r="A210" s="2" t="s">
        <v>1290</v>
      </c>
      <c r="B210" s="2" t="s">
        <v>1289</v>
      </c>
      <c r="C210" s="2" t="s">
        <v>749</v>
      </c>
      <c r="D210" s="2" t="s">
        <v>1084</v>
      </c>
      <c r="E210" s="2" t="s">
        <v>1083</v>
      </c>
      <c r="F210" s="2" t="s">
        <v>252</v>
      </c>
    </row>
    <row r="211" spans="1:6">
      <c r="A211" s="2" t="s">
        <v>1288</v>
      </c>
      <c r="B211" s="2" t="s">
        <v>1287</v>
      </c>
      <c r="C211" s="2" t="s">
        <v>750</v>
      </c>
      <c r="D211" s="2" t="s">
        <v>1016</v>
      </c>
      <c r="E211" s="2" t="s">
        <v>1015</v>
      </c>
      <c r="F211" s="2" t="s">
        <v>73</v>
      </c>
    </row>
    <row r="212" spans="1:6">
      <c r="A212" s="2" t="s">
        <v>1286</v>
      </c>
      <c r="B212" s="2" t="s">
        <v>1285</v>
      </c>
      <c r="C212" s="2" t="s">
        <v>752</v>
      </c>
      <c r="D212" s="2" t="s">
        <v>1000</v>
      </c>
      <c r="E212" s="2" t="s">
        <v>999</v>
      </c>
      <c r="F212" s="2" t="s">
        <v>51</v>
      </c>
    </row>
    <row r="213" spans="1:6">
      <c r="A213" s="2" t="s">
        <v>1284</v>
      </c>
      <c r="B213" s="2" t="s">
        <v>1283</v>
      </c>
      <c r="C213" s="2" t="s">
        <v>753</v>
      </c>
      <c r="D213" s="2" t="s">
        <v>974</v>
      </c>
      <c r="E213" s="2" t="s">
        <v>973</v>
      </c>
      <c r="F213" s="2" t="s">
        <v>203</v>
      </c>
    </row>
    <row r="214" spans="1:6">
      <c r="A214" s="2" t="s">
        <v>1282</v>
      </c>
      <c r="B214" s="2" t="s">
        <v>1281</v>
      </c>
      <c r="C214" s="2" t="s">
        <v>755</v>
      </c>
      <c r="D214" s="2" t="s">
        <v>984</v>
      </c>
      <c r="E214" s="2" t="s">
        <v>983</v>
      </c>
      <c r="F214" s="2" t="s">
        <v>267</v>
      </c>
    </row>
    <row r="215" spans="1:6">
      <c r="A215" s="2" t="s">
        <v>1280</v>
      </c>
      <c r="B215" s="2" t="s">
        <v>1279</v>
      </c>
      <c r="C215" s="2" t="s">
        <v>756</v>
      </c>
      <c r="D215" s="2" t="s">
        <v>980</v>
      </c>
      <c r="E215" s="2" t="s">
        <v>979</v>
      </c>
      <c r="F215" s="2" t="s">
        <v>100</v>
      </c>
    </row>
    <row r="216" spans="1:6">
      <c r="A216" s="2" t="s">
        <v>1278</v>
      </c>
      <c r="B216" s="2" t="s">
        <v>1277</v>
      </c>
      <c r="C216" s="2" t="s">
        <v>759</v>
      </c>
      <c r="D216" s="2" t="s">
        <v>974</v>
      </c>
      <c r="E216" s="2" t="s">
        <v>973</v>
      </c>
      <c r="F216" s="2" t="s">
        <v>203</v>
      </c>
    </row>
    <row r="217" spans="1:6">
      <c r="A217" s="2" t="s">
        <v>1276</v>
      </c>
      <c r="B217" s="2" t="s">
        <v>1275</v>
      </c>
      <c r="C217" s="2" t="s">
        <v>760</v>
      </c>
      <c r="D217" s="2" t="s">
        <v>984</v>
      </c>
      <c r="E217" s="2" t="s">
        <v>983</v>
      </c>
      <c r="F217" s="2" t="s">
        <v>267</v>
      </c>
    </row>
    <row r="218" spans="1:6">
      <c r="A218" s="2" t="s">
        <v>1274</v>
      </c>
      <c r="B218" s="2" t="s">
        <v>1273</v>
      </c>
      <c r="C218" s="2" t="s">
        <v>761</v>
      </c>
      <c r="D218" s="2" t="s">
        <v>984</v>
      </c>
      <c r="E218" s="2" t="s">
        <v>983</v>
      </c>
      <c r="F218" s="2" t="s">
        <v>267</v>
      </c>
    </row>
    <row r="219" spans="1:6">
      <c r="A219" s="2" t="s">
        <v>1272</v>
      </c>
      <c r="B219" s="2" t="s">
        <v>1271</v>
      </c>
      <c r="C219" s="2" t="s">
        <v>762</v>
      </c>
      <c r="D219" s="2" t="s">
        <v>1042</v>
      </c>
      <c r="E219" s="2" t="s">
        <v>1041</v>
      </c>
      <c r="F219" s="2" t="s">
        <v>41</v>
      </c>
    </row>
    <row r="220" spans="1:6">
      <c r="A220" s="2" t="s">
        <v>1270</v>
      </c>
      <c r="B220" s="2" t="s">
        <v>1269</v>
      </c>
      <c r="C220" s="2" t="s">
        <v>763</v>
      </c>
      <c r="D220" s="2" t="s">
        <v>980</v>
      </c>
      <c r="E220" s="2" t="s">
        <v>979</v>
      </c>
      <c r="F220" s="2" t="s">
        <v>100</v>
      </c>
    </row>
    <row r="221" spans="1:6">
      <c r="A221" s="2" t="s">
        <v>1268</v>
      </c>
      <c r="B221" s="2" t="s">
        <v>1267</v>
      </c>
      <c r="C221" s="2" t="s">
        <v>764</v>
      </c>
      <c r="D221" s="2" t="s">
        <v>970</v>
      </c>
      <c r="E221" s="2" t="s">
        <v>969</v>
      </c>
      <c r="F221" s="2" t="s">
        <v>79</v>
      </c>
    </row>
    <row r="222" spans="1:6">
      <c r="A222" s="2" t="s">
        <v>1266</v>
      </c>
      <c r="B222" s="2" t="s">
        <v>1265</v>
      </c>
      <c r="C222" s="2" t="s">
        <v>766</v>
      </c>
      <c r="D222" s="2" t="s">
        <v>970</v>
      </c>
      <c r="E222" s="2" t="s">
        <v>969</v>
      </c>
      <c r="F222" s="2" t="s">
        <v>79</v>
      </c>
    </row>
    <row r="223" spans="1:6">
      <c r="A223" s="2" t="s">
        <v>1264</v>
      </c>
      <c r="B223" s="2" t="s">
        <v>1263</v>
      </c>
      <c r="C223" s="2" t="s">
        <v>767</v>
      </c>
      <c r="D223" s="2" t="s">
        <v>970</v>
      </c>
      <c r="E223" s="2" t="s">
        <v>969</v>
      </c>
      <c r="F223" s="2" t="s">
        <v>79</v>
      </c>
    </row>
    <row r="224" spans="1:6">
      <c r="A224" s="2" t="s">
        <v>1262</v>
      </c>
      <c r="B224" s="2" t="s">
        <v>1261</v>
      </c>
      <c r="C224" s="2" t="s">
        <v>769</v>
      </c>
      <c r="D224" s="2" t="s">
        <v>980</v>
      </c>
      <c r="E224" s="2" t="s">
        <v>979</v>
      </c>
      <c r="F224" s="2" t="s">
        <v>100</v>
      </c>
    </row>
    <row r="225" spans="1:6">
      <c r="A225" s="2" t="s">
        <v>1260</v>
      </c>
      <c r="B225" s="2" t="s">
        <v>1259</v>
      </c>
      <c r="C225" s="2" t="s">
        <v>771</v>
      </c>
      <c r="D225" s="2" t="s">
        <v>984</v>
      </c>
      <c r="E225" s="2" t="s">
        <v>983</v>
      </c>
      <c r="F225" s="2" t="s">
        <v>267</v>
      </c>
    </row>
    <row r="226" spans="1:6">
      <c r="A226" s="2" t="s">
        <v>1258</v>
      </c>
      <c r="B226" s="2" t="s">
        <v>1257</v>
      </c>
      <c r="C226" s="2" t="s">
        <v>773</v>
      </c>
      <c r="D226" s="2" t="s">
        <v>1036</v>
      </c>
      <c r="E226" s="2" t="s">
        <v>1035</v>
      </c>
      <c r="F226" s="2" t="s">
        <v>57</v>
      </c>
    </row>
    <row r="227" spans="1:6">
      <c r="A227" s="2" t="s">
        <v>1256</v>
      </c>
      <c r="B227" s="2" t="s">
        <v>1255</v>
      </c>
      <c r="C227" s="2" t="s">
        <v>774</v>
      </c>
      <c r="D227" s="2" t="s">
        <v>1004</v>
      </c>
      <c r="E227" s="2" t="s">
        <v>1003</v>
      </c>
      <c r="F227" s="2" t="s">
        <v>163</v>
      </c>
    </row>
    <row r="228" spans="1:6">
      <c r="A228" s="2" t="s">
        <v>1254</v>
      </c>
      <c r="B228" s="2" t="s">
        <v>1253</v>
      </c>
      <c r="C228" s="2" t="s">
        <v>775</v>
      </c>
      <c r="D228" s="2" t="s">
        <v>1004</v>
      </c>
      <c r="E228" s="2" t="s">
        <v>1003</v>
      </c>
      <c r="F228" s="2" t="s">
        <v>163</v>
      </c>
    </row>
    <row r="229" spans="1:6">
      <c r="A229" s="2" t="s">
        <v>1252</v>
      </c>
      <c r="B229" s="2" t="s">
        <v>1251</v>
      </c>
      <c r="C229" s="2" t="s">
        <v>776</v>
      </c>
      <c r="D229" s="2" t="s">
        <v>1036</v>
      </c>
      <c r="E229" s="2" t="s">
        <v>1035</v>
      </c>
      <c r="F229" s="2" t="s">
        <v>57</v>
      </c>
    </row>
    <row r="230" spans="1:6">
      <c r="A230" s="2" t="s">
        <v>1250</v>
      </c>
      <c r="B230" s="2" t="s">
        <v>1249</v>
      </c>
      <c r="C230" s="2" t="s">
        <v>777</v>
      </c>
      <c r="D230" s="2" t="s">
        <v>984</v>
      </c>
      <c r="E230" s="2" t="s">
        <v>983</v>
      </c>
      <c r="F230" s="2" t="s">
        <v>267</v>
      </c>
    </row>
    <row r="231" spans="1:6">
      <c r="A231" s="2" t="s">
        <v>1248</v>
      </c>
      <c r="B231" s="2" t="s">
        <v>1247</v>
      </c>
      <c r="C231" s="2" t="s">
        <v>779</v>
      </c>
      <c r="D231" s="2" t="s">
        <v>980</v>
      </c>
      <c r="E231" s="2" t="s">
        <v>979</v>
      </c>
      <c r="F231" s="2" t="s">
        <v>100</v>
      </c>
    </row>
    <row r="232" spans="1:6">
      <c r="A232" s="2" t="s">
        <v>1246</v>
      </c>
      <c r="B232" s="2" t="s">
        <v>1245</v>
      </c>
      <c r="C232" s="2" t="s">
        <v>780</v>
      </c>
      <c r="D232" s="2" t="s">
        <v>1004</v>
      </c>
      <c r="E232" s="2" t="s">
        <v>1003</v>
      </c>
      <c r="F232" s="2" t="s">
        <v>163</v>
      </c>
    </row>
    <row r="233" spans="1:6">
      <c r="A233" s="2" t="s">
        <v>1244</v>
      </c>
      <c r="B233" s="2" t="s">
        <v>1243</v>
      </c>
      <c r="C233" s="2" t="s">
        <v>782</v>
      </c>
      <c r="D233" s="2" t="s">
        <v>996</v>
      </c>
      <c r="E233" s="2" t="s">
        <v>995</v>
      </c>
      <c r="F233" s="2" t="s">
        <v>142</v>
      </c>
    </row>
    <row r="234" spans="1:6">
      <c r="A234" s="2" t="s">
        <v>1242</v>
      </c>
      <c r="B234" s="2" t="s">
        <v>1241</v>
      </c>
      <c r="C234" s="2" t="s">
        <v>783</v>
      </c>
      <c r="D234" s="2" t="s">
        <v>980</v>
      </c>
      <c r="E234" s="2" t="s">
        <v>979</v>
      </c>
      <c r="F234" s="2" t="s">
        <v>100</v>
      </c>
    </row>
    <row r="235" spans="1:6">
      <c r="A235" s="2" t="s">
        <v>1240</v>
      </c>
      <c r="B235" s="2" t="s">
        <v>1239</v>
      </c>
      <c r="C235" s="2" t="s">
        <v>784</v>
      </c>
      <c r="D235" s="2" t="s">
        <v>974</v>
      </c>
      <c r="E235" s="2" t="s">
        <v>973</v>
      </c>
      <c r="F235" s="2" t="s">
        <v>203</v>
      </c>
    </row>
    <row r="236" spans="1:6">
      <c r="A236" s="2" t="s">
        <v>1238</v>
      </c>
      <c r="B236" s="2" t="s">
        <v>1237</v>
      </c>
      <c r="C236" s="2" t="s">
        <v>785</v>
      </c>
      <c r="D236" s="2" t="s">
        <v>1058</v>
      </c>
      <c r="E236" s="2" t="s">
        <v>1057</v>
      </c>
      <c r="F236" s="2" t="s">
        <v>317</v>
      </c>
    </row>
    <row r="237" spans="1:6">
      <c r="A237" s="2" t="s">
        <v>1236</v>
      </c>
      <c r="B237" s="2" t="s">
        <v>1235</v>
      </c>
      <c r="C237" s="2" t="s">
        <v>786</v>
      </c>
      <c r="D237" s="2" t="s">
        <v>1042</v>
      </c>
      <c r="E237" s="2" t="s">
        <v>1041</v>
      </c>
      <c r="F237" s="2" t="s">
        <v>41</v>
      </c>
    </row>
    <row r="238" spans="1:6">
      <c r="A238" s="2" t="s">
        <v>1234</v>
      </c>
      <c r="B238" s="2" t="s">
        <v>1233</v>
      </c>
      <c r="C238" s="2" t="s">
        <v>787</v>
      </c>
      <c r="D238" s="2" t="s">
        <v>974</v>
      </c>
      <c r="E238" s="2" t="s">
        <v>973</v>
      </c>
      <c r="F238" s="2" t="s">
        <v>203</v>
      </c>
    </row>
    <row r="239" spans="1:6">
      <c r="A239" s="2" t="s">
        <v>1232</v>
      </c>
      <c r="B239" s="2" t="s">
        <v>1231</v>
      </c>
      <c r="C239" s="2" t="s">
        <v>788</v>
      </c>
      <c r="D239" s="2" t="s">
        <v>1004</v>
      </c>
      <c r="E239" s="2" t="s">
        <v>1003</v>
      </c>
      <c r="F239" s="2" t="s">
        <v>163</v>
      </c>
    </row>
    <row r="240" spans="1:6">
      <c r="A240" s="2" t="s">
        <v>1230</v>
      </c>
      <c r="B240" s="2" t="s">
        <v>1229</v>
      </c>
      <c r="C240" s="2" t="s">
        <v>789</v>
      </c>
      <c r="D240" s="2" t="s">
        <v>980</v>
      </c>
      <c r="E240" s="2" t="s">
        <v>979</v>
      </c>
      <c r="F240" s="2" t="s">
        <v>100</v>
      </c>
    </row>
    <row r="241" spans="1:6">
      <c r="A241" s="2" t="s">
        <v>1228</v>
      </c>
      <c r="B241" s="2" t="s">
        <v>1227</v>
      </c>
      <c r="C241" s="2" t="s">
        <v>790</v>
      </c>
      <c r="D241" s="2" t="s">
        <v>970</v>
      </c>
      <c r="E241" s="2" t="s">
        <v>969</v>
      </c>
      <c r="F241" s="2" t="s">
        <v>79</v>
      </c>
    </row>
    <row r="242" spans="1:6">
      <c r="A242" s="2" t="s">
        <v>1226</v>
      </c>
      <c r="B242" s="2" t="s">
        <v>1225</v>
      </c>
      <c r="C242" s="2" t="s">
        <v>794</v>
      </c>
      <c r="D242" s="2" t="s">
        <v>1084</v>
      </c>
      <c r="E242" s="2" t="s">
        <v>1083</v>
      </c>
      <c r="F242" s="2" t="s">
        <v>252</v>
      </c>
    </row>
    <row r="243" spans="1:6">
      <c r="A243" s="2" t="s">
        <v>1224</v>
      </c>
      <c r="B243" s="2" t="s">
        <v>1223</v>
      </c>
      <c r="C243" s="2" t="s">
        <v>795</v>
      </c>
      <c r="D243" s="2" t="s">
        <v>980</v>
      </c>
      <c r="E243" s="2" t="s">
        <v>979</v>
      </c>
      <c r="F243" s="2" t="s">
        <v>100</v>
      </c>
    </row>
    <row r="244" spans="1:6">
      <c r="A244" s="2" t="s">
        <v>1222</v>
      </c>
      <c r="B244" s="2" t="s">
        <v>1221</v>
      </c>
      <c r="C244" s="2" t="s">
        <v>796</v>
      </c>
      <c r="D244" s="2" t="s">
        <v>996</v>
      </c>
      <c r="E244" s="2" t="s">
        <v>995</v>
      </c>
      <c r="F244" s="2" t="s">
        <v>142</v>
      </c>
    </row>
    <row r="245" spans="1:6">
      <c r="A245" s="2" t="s">
        <v>1220</v>
      </c>
      <c r="B245" s="2" t="s">
        <v>1219</v>
      </c>
      <c r="C245" s="2" t="s">
        <v>797</v>
      </c>
      <c r="D245" s="2" t="s">
        <v>984</v>
      </c>
      <c r="E245" s="2" t="s">
        <v>983</v>
      </c>
      <c r="F245" s="2" t="s">
        <v>267</v>
      </c>
    </row>
    <row r="246" spans="1:6">
      <c r="A246" s="2" t="s">
        <v>1218</v>
      </c>
      <c r="B246" s="2" t="s">
        <v>1217</v>
      </c>
      <c r="C246" s="2" t="s">
        <v>798</v>
      </c>
      <c r="D246" s="2" t="s">
        <v>980</v>
      </c>
      <c r="E246" s="2" t="s">
        <v>979</v>
      </c>
      <c r="F246" s="2" t="s">
        <v>100</v>
      </c>
    </row>
    <row r="247" spans="1:6">
      <c r="A247" s="2" t="s">
        <v>1216</v>
      </c>
      <c r="B247" s="2" t="s">
        <v>1215</v>
      </c>
      <c r="C247" s="2" t="s">
        <v>799</v>
      </c>
      <c r="D247" s="2" t="s">
        <v>996</v>
      </c>
      <c r="E247" s="2" t="s">
        <v>995</v>
      </c>
      <c r="F247" s="2" t="s">
        <v>142</v>
      </c>
    </row>
    <row r="248" spans="1:6">
      <c r="A248" s="2" t="s">
        <v>1214</v>
      </c>
      <c r="B248" s="2" t="s">
        <v>1213</v>
      </c>
      <c r="C248" s="2" t="s">
        <v>800</v>
      </c>
      <c r="D248" s="2" t="s">
        <v>974</v>
      </c>
      <c r="E248" s="2" t="s">
        <v>973</v>
      </c>
      <c r="F248" s="2" t="s">
        <v>203</v>
      </c>
    </row>
    <row r="249" spans="1:6">
      <c r="A249" s="2" t="s">
        <v>1212</v>
      </c>
      <c r="B249" s="2" t="s">
        <v>1211</v>
      </c>
      <c r="C249" s="2" t="s">
        <v>805</v>
      </c>
      <c r="D249" s="2" t="s">
        <v>970</v>
      </c>
      <c r="E249" s="2" t="s">
        <v>969</v>
      </c>
      <c r="F249" s="2" t="s">
        <v>79</v>
      </c>
    </row>
    <row r="250" spans="1:6">
      <c r="A250" s="2" t="s">
        <v>1210</v>
      </c>
      <c r="B250" s="2" t="s">
        <v>1209</v>
      </c>
      <c r="C250" s="2" t="s">
        <v>1208</v>
      </c>
      <c r="D250" s="2" t="s">
        <v>974</v>
      </c>
      <c r="E250" s="2" t="s">
        <v>973</v>
      </c>
      <c r="F250" s="2" t="s">
        <v>203</v>
      </c>
    </row>
    <row r="251" spans="1:6">
      <c r="A251" s="2" t="s">
        <v>1207</v>
      </c>
      <c r="B251" s="2" t="s">
        <v>1206</v>
      </c>
      <c r="C251" s="2" t="s">
        <v>806</v>
      </c>
      <c r="D251" s="2" t="s">
        <v>1058</v>
      </c>
      <c r="E251" s="2" t="s">
        <v>1057</v>
      </c>
      <c r="F251" s="2" t="s">
        <v>317</v>
      </c>
    </row>
    <row r="252" spans="1:6">
      <c r="A252" s="2" t="s">
        <v>1205</v>
      </c>
      <c r="B252" s="2" t="s">
        <v>1204</v>
      </c>
      <c r="C252" s="2" t="s">
        <v>807</v>
      </c>
      <c r="D252" s="2" t="s">
        <v>1058</v>
      </c>
      <c r="E252" s="2" t="s">
        <v>1057</v>
      </c>
      <c r="F252" s="2" t="s">
        <v>317</v>
      </c>
    </row>
    <row r="253" spans="1:6">
      <c r="A253" s="2" t="s">
        <v>1203</v>
      </c>
      <c r="B253" s="2" t="s">
        <v>1202</v>
      </c>
      <c r="C253" s="2" t="s">
        <v>809</v>
      </c>
      <c r="D253" s="2" t="s">
        <v>996</v>
      </c>
      <c r="E253" s="2" t="s">
        <v>995</v>
      </c>
      <c r="F253" s="2" t="s">
        <v>142</v>
      </c>
    </row>
    <row r="254" spans="1:6">
      <c r="A254" s="2" t="s">
        <v>1201</v>
      </c>
      <c r="B254" s="2" t="s">
        <v>1200</v>
      </c>
      <c r="C254" s="2" t="s">
        <v>810</v>
      </c>
      <c r="D254" s="2" t="s">
        <v>984</v>
      </c>
      <c r="E254" s="2" t="s">
        <v>983</v>
      </c>
      <c r="F254" s="2" t="s">
        <v>267</v>
      </c>
    </row>
    <row r="255" spans="1:6">
      <c r="A255" s="2" t="s">
        <v>1199</v>
      </c>
      <c r="B255" s="2" t="s">
        <v>1198</v>
      </c>
      <c r="C255" s="2" t="s">
        <v>811</v>
      </c>
      <c r="D255" s="2" t="s">
        <v>974</v>
      </c>
      <c r="E255" s="2" t="s">
        <v>973</v>
      </c>
      <c r="F255" s="2" t="s">
        <v>203</v>
      </c>
    </row>
    <row r="256" spans="1:6">
      <c r="A256" s="2" t="s">
        <v>1197</v>
      </c>
      <c r="B256" s="2" t="s">
        <v>1196</v>
      </c>
      <c r="C256" s="2" t="s">
        <v>813</v>
      </c>
      <c r="D256" s="2" t="s">
        <v>980</v>
      </c>
      <c r="E256" s="2" t="s">
        <v>979</v>
      </c>
      <c r="F256" s="2" t="s">
        <v>100</v>
      </c>
    </row>
    <row r="257" spans="1:6">
      <c r="A257" s="2" t="s">
        <v>1195</v>
      </c>
      <c r="B257" s="2" t="s">
        <v>1194</v>
      </c>
      <c r="C257" s="2" t="s">
        <v>814</v>
      </c>
      <c r="D257" s="2" t="s">
        <v>984</v>
      </c>
      <c r="E257" s="2" t="s">
        <v>983</v>
      </c>
      <c r="F257" s="2" t="s">
        <v>267</v>
      </c>
    </row>
    <row r="258" spans="1:6">
      <c r="A258" s="2" t="s">
        <v>1193</v>
      </c>
      <c r="B258" s="2" t="s">
        <v>1192</v>
      </c>
      <c r="C258" s="2" t="s">
        <v>818</v>
      </c>
      <c r="D258" s="2" t="s">
        <v>1004</v>
      </c>
      <c r="E258" s="2" t="s">
        <v>1003</v>
      </c>
      <c r="F258" s="2" t="s">
        <v>163</v>
      </c>
    </row>
    <row r="259" spans="1:6">
      <c r="A259" s="2" t="s">
        <v>1191</v>
      </c>
      <c r="B259" s="2" t="s">
        <v>1190</v>
      </c>
      <c r="C259" s="2" t="s">
        <v>821</v>
      </c>
      <c r="D259" s="2" t="s">
        <v>980</v>
      </c>
      <c r="E259" s="2" t="s">
        <v>979</v>
      </c>
      <c r="F259" s="2" t="s">
        <v>100</v>
      </c>
    </row>
    <row r="260" spans="1:6">
      <c r="A260" s="2" t="s">
        <v>1189</v>
      </c>
      <c r="B260" s="2" t="s">
        <v>1188</v>
      </c>
      <c r="C260" s="2" t="s">
        <v>822</v>
      </c>
      <c r="D260" s="2" t="s">
        <v>974</v>
      </c>
      <c r="E260" s="2" t="s">
        <v>973</v>
      </c>
      <c r="F260" s="2" t="s">
        <v>203</v>
      </c>
    </row>
    <row r="261" spans="1:6">
      <c r="A261" s="2" t="s">
        <v>1187</v>
      </c>
      <c r="B261" s="2" t="s">
        <v>1186</v>
      </c>
      <c r="C261" s="2" t="s">
        <v>823</v>
      </c>
      <c r="D261" s="2" t="s">
        <v>1036</v>
      </c>
      <c r="E261" s="2" t="s">
        <v>1035</v>
      </c>
      <c r="F261" s="2" t="s">
        <v>57</v>
      </c>
    </row>
    <row r="262" spans="1:6">
      <c r="A262" s="2" t="s">
        <v>1185</v>
      </c>
      <c r="B262" s="2" t="s">
        <v>1184</v>
      </c>
      <c r="C262" s="2" t="s">
        <v>828</v>
      </c>
      <c r="D262" s="2" t="s">
        <v>1084</v>
      </c>
      <c r="E262" s="2" t="s">
        <v>1083</v>
      </c>
      <c r="F262" s="2" t="s">
        <v>252</v>
      </c>
    </row>
    <row r="263" spans="1:6">
      <c r="A263" s="2" t="s">
        <v>1183</v>
      </c>
      <c r="B263" s="2" t="s">
        <v>1182</v>
      </c>
      <c r="C263" s="2" t="s">
        <v>830</v>
      </c>
      <c r="D263" s="2" t="s">
        <v>1058</v>
      </c>
      <c r="E263" s="2" t="s">
        <v>1057</v>
      </c>
      <c r="F263" s="2" t="s">
        <v>317</v>
      </c>
    </row>
    <row r="264" spans="1:6">
      <c r="A264" s="2" t="s">
        <v>1181</v>
      </c>
      <c r="B264" s="2" t="s">
        <v>1180</v>
      </c>
      <c r="C264" s="2" t="s">
        <v>831</v>
      </c>
      <c r="D264" s="2" t="s">
        <v>984</v>
      </c>
      <c r="E264" s="2" t="s">
        <v>983</v>
      </c>
      <c r="F264" s="2" t="s">
        <v>267</v>
      </c>
    </row>
    <row r="265" spans="1:6">
      <c r="A265" s="2" t="s">
        <v>1179</v>
      </c>
      <c r="B265" s="2" t="s">
        <v>1178</v>
      </c>
      <c r="C265" s="2" t="s">
        <v>832</v>
      </c>
      <c r="D265" s="2" t="s">
        <v>984</v>
      </c>
      <c r="E265" s="2" t="s">
        <v>983</v>
      </c>
      <c r="F265" s="2" t="s">
        <v>267</v>
      </c>
    </row>
    <row r="266" spans="1:6">
      <c r="A266" s="2" t="s">
        <v>1177</v>
      </c>
      <c r="B266" s="2" t="s">
        <v>1176</v>
      </c>
      <c r="C266" s="2" t="s">
        <v>834</v>
      </c>
      <c r="D266" s="2" t="s">
        <v>1058</v>
      </c>
      <c r="E266" s="2" t="s">
        <v>1057</v>
      </c>
      <c r="F266" s="2" t="s">
        <v>317</v>
      </c>
    </row>
    <row r="267" spans="1:6">
      <c r="A267" s="2" t="s">
        <v>1175</v>
      </c>
      <c r="B267" s="2" t="s">
        <v>1174</v>
      </c>
      <c r="C267" s="2" t="s">
        <v>836</v>
      </c>
      <c r="D267" s="2" t="s">
        <v>974</v>
      </c>
      <c r="E267" s="2" t="s">
        <v>973</v>
      </c>
      <c r="F267" s="2" t="s">
        <v>203</v>
      </c>
    </row>
    <row r="268" spans="1:6">
      <c r="A268" s="2" t="s">
        <v>1173</v>
      </c>
      <c r="B268" s="2" t="s">
        <v>1172</v>
      </c>
      <c r="C268" s="2" t="s">
        <v>838</v>
      </c>
      <c r="D268" s="2" t="s">
        <v>1084</v>
      </c>
      <c r="E268" s="2" t="s">
        <v>1083</v>
      </c>
      <c r="F268" s="2" t="s">
        <v>252</v>
      </c>
    </row>
    <row r="269" spans="1:6">
      <c r="A269" s="2" t="s">
        <v>1171</v>
      </c>
      <c r="B269" s="2" t="s">
        <v>1170</v>
      </c>
      <c r="C269" s="2" t="s">
        <v>840</v>
      </c>
      <c r="D269" s="2" t="s">
        <v>1036</v>
      </c>
      <c r="E269" s="2" t="s">
        <v>1035</v>
      </c>
      <c r="F269" s="2" t="s">
        <v>57</v>
      </c>
    </row>
    <row r="270" spans="1:6">
      <c r="A270" s="2" t="s">
        <v>1169</v>
      </c>
      <c r="B270" s="2" t="s">
        <v>1168</v>
      </c>
      <c r="C270" s="2" t="s">
        <v>842</v>
      </c>
      <c r="D270" s="2" t="s">
        <v>996</v>
      </c>
      <c r="E270" s="2" t="s">
        <v>995</v>
      </c>
      <c r="F270" s="2" t="s">
        <v>142</v>
      </c>
    </row>
    <row r="271" spans="1:6">
      <c r="A271" s="2" t="s">
        <v>1167</v>
      </c>
      <c r="B271" s="2" t="s">
        <v>1166</v>
      </c>
      <c r="C271" s="2" t="s">
        <v>843</v>
      </c>
      <c r="D271" s="2" t="s">
        <v>984</v>
      </c>
      <c r="E271" s="2" t="s">
        <v>983</v>
      </c>
      <c r="F271" s="2" t="s">
        <v>267</v>
      </c>
    </row>
    <row r="272" spans="1:6">
      <c r="A272" s="2" t="s">
        <v>1165</v>
      </c>
      <c r="B272" s="2" t="s">
        <v>1164</v>
      </c>
      <c r="C272" s="2" t="s">
        <v>844</v>
      </c>
      <c r="D272" s="2" t="s">
        <v>984</v>
      </c>
      <c r="E272" s="2" t="s">
        <v>983</v>
      </c>
      <c r="F272" s="2" t="s">
        <v>267</v>
      </c>
    </row>
    <row r="273" spans="1:6">
      <c r="A273" s="2" t="s">
        <v>1163</v>
      </c>
      <c r="B273" s="2" t="s">
        <v>1162</v>
      </c>
      <c r="C273" s="2" t="s">
        <v>846</v>
      </c>
      <c r="D273" s="2" t="s">
        <v>1042</v>
      </c>
      <c r="E273" s="2" t="s">
        <v>1041</v>
      </c>
      <c r="F273" s="2" t="s">
        <v>41</v>
      </c>
    </row>
    <row r="274" spans="1:6">
      <c r="A274" s="2" t="s">
        <v>1161</v>
      </c>
      <c r="B274" s="2" t="s">
        <v>1160</v>
      </c>
      <c r="C274" s="2" t="s">
        <v>847</v>
      </c>
      <c r="D274" s="2" t="s">
        <v>970</v>
      </c>
      <c r="E274" s="2" t="s">
        <v>969</v>
      </c>
      <c r="F274" s="2" t="s">
        <v>79</v>
      </c>
    </row>
    <row r="275" spans="1:6">
      <c r="A275" s="2" t="s">
        <v>1159</v>
      </c>
      <c r="B275" s="2" t="s">
        <v>1158</v>
      </c>
      <c r="C275" s="2" t="s">
        <v>848</v>
      </c>
      <c r="D275" s="2" t="s">
        <v>1004</v>
      </c>
      <c r="E275" s="2" t="s">
        <v>1003</v>
      </c>
      <c r="F275" s="2" t="s">
        <v>163</v>
      </c>
    </row>
    <row r="276" spans="1:6">
      <c r="A276" s="2" t="s">
        <v>1157</v>
      </c>
      <c r="B276" s="2" t="s">
        <v>1156</v>
      </c>
      <c r="C276" s="2" t="s">
        <v>849</v>
      </c>
      <c r="D276" s="2" t="s">
        <v>984</v>
      </c>
      <c r="E276" s="2" t="s">
        <v>983</v>
      </c>
      <c r="F276" s="2" t="s">
        <v>267</v>
      </c>
    </row>
    <row r="277" spans="1:6">
      <c r="A277" s="2" t="s">
        <v>1155</v>
      </c>
      <c r="B277" s="2" t="s">
        <v>1154</v>
      </c>
      <c r="C277" s="2" t="s">
        <v>852</v>
      </c>
      <c r="D277" s="2" t="s">
        <v>970</v>
      </c>
      <c r="E277" s="2" t="s">
        <v>969</v>
      </c>
      <c r="F277" s="2" t="s">
        <v>79</v>
      </c>
    </row>
    <row r="278" spans="1:6">
      <c r="A278" s="2" t="s">
        <v>1153</v>
      </c>
      <c r="B278" s="2" t="s">
        <v>1152</v>
      </c>
      <c r="C278" s="2" t="s">
        <v>1151</v>
      </c>
      <c r="D278" s="2" t="s">
        <v>1058</v>
      </c>
      <c r="E278" s="2" t="s">
        <v>1057</v>
      </c>
      <c r="F278" s="2" t="s">
        <v>317</v>
      </c>
    </row>
    <row r="279" spans="1:6">
      <c r="A279" s="2" t="s">
        <v>1150</v>
      </c>
      <c r="B279" s="2" t="s">
        <v>1149</v>
      </c>
      <c r="C279" s="2" t="s">
        <v>853</v>
      </c>
      <c r="D279" s="2" t="s">
        <v>996</v>
      </c>
      <c r="E279" s="2" t="s">
        <v>995</v>
      </c>
      <c r="F279" s="2" t="s">
        <v>142</v>
      </c>
    </row>
    <row r="280" spans="1:6">
      <c r="A280" s="2" t="s">
        <v>1148</v>
      </c>
      <c r="B280" s="2" t="s">
        <v>1147</v>
      </c>
      <c r="C280" s="2" t="s">
        <v>855</v>
      </c>
      <c r="D280" s="2" t="s">
        <v>1036</v>
      </c>
      <c r="E280" s="2" t="s">
        <v>1035</v>
      </c>
      <c r="F280" s="2" t="s">
        <v>57</v>
      </c>
    </row>
    <row r="281" spans="1:6">
      <c r="A281" s="2" t="s">
        <v>1146</v>
      </c>
      <c r="B281" s="2" t="s">
        <v>1145</v>
      </c>
      <c r="C281" s="2" t="s">
        <v>858</v>
      </c>
      <c r="D281" s="2" t="s">
        <v>1084</v>
      </c>
      <c r="E281" s="2" t="s">
        <v>1083</v>
      </c>
      <c r="F281" s="2" t="s">
        <v>252</v>
      </c>
    </row>
    <row r="282" spans="1:6">
      <c r="A282" s="2" t="s">
        <v>1144</v>
      </c>
      <c r="B282" s="2" t="s">
        <v>1143</v>
      </c>
      <c r="C282" s="2" t="s">
        <v>859</v>
      </c>
      <c r="D282" s="2" t="s">
        <v>1036</v>
      </c>
      <c r="E282" s="2" t="s">
        <v>1035</v>
      </c>
      <c r="F282" s="2" t="s">
        <v>57</v>
      </c>
    </row>
    <row r="283" spans="1:6">
      <c r="A283" s="2" t="s">
        <v>1142</v>
      </c>
      <c r="B283" s="2" t="s">
        <v>1141</v>
      </c>
      <c r="C283" s="2" t="s">
        <v>860</v>
      </c>
      <c r="D283" s="2" t="s">
        <v>1004</v>
      </c>
      <c r="E283" s="2" t="s">
        <v>1003</v>
      </c>
      <c r="F283" s="2" t="s">
        <v>163</v>
      </c>
    </row>
    <row r="284" spans="1:6">
      <c r="A284" s="2" t="s">
        <v>1140</v>
      </c>
      <c r="B284" s="2" t="s">
        <v>1139</v>
      </c>
      <c r="C284" s="2" t="s">
        <v>861</v>
      </c>
      <c r="D284" s="2" t="s">
        <v>974</v>
      </c>
      <c r="E284" s="2" t="s">
        <v>973</v>
      </c>
      <c r="F284" s="2" t="s">
        <v>203</v>
      </c>
    </row>
    <row r="285" spans="1:6">
      <c r="A285" s="2" t="s">
        <v>1138</v>
      </c>
      <c r="B285" s="2" t="s">
        <v>1137</v>
      </c>
      <c r="C285" s="2" t="s">
        <v>862</v>
      </c>
      <c r="D285" s="2" t="s">
        <v>1084</v>
      </c>
      <c r="E285" s="2" t="s">
        <v>1083</v>
      </c>
      <c r="F285" s="2" t="s">
        <v>252</v>
      </c>
    </row>
    <row r="286" spans="1:6">
      <c r="A286" s="2" t="s">
        <v>1136</v>
      </c>
      <c r="B286" s="2" t="s">
        <v>1135</v>
      </c>
      <c r="C286" s="2" t="s">
        <v>864</v>
      </c>
      <c r="D286" s="2" t="s">
        <v>980</v>
      </c>
      <c r="E286" s="2" t="s">
        <v>979</v>
      </c>
      <c r="F286" s="2" t="s">
        <v>100</v>
      </c>
    </row>
    <row r="287" spans="1:6">
      <c r="A287" s="2" t="s">
        <v>1134</v>
      </c>
      <c r="B287" s="2" t="s">
        <v>1133</v>
      </c>
      <c r="C287" s="2" t="s">
        <v>865</v>
      </c>
      <c r="D287" s="2" t="s">
        <v>984</v>
      </c>
      <c r="E287" s="2" t="s">
        <v>983</v>
      </c>
      <c r="F287" s="2" t="s">
        <v>267</v>
      </c>
    </row>
    <row r="288" spans="1:6">
      <c r="A288" s="2" t="s">
        <v>1132</v>
      </c>
      <c r="B288" s="2" t="s">
        <v>1131</v>
      </c>
      <c r="C288" s="2" t="s">
        <v>866</v>
      </c>
      <c r="D288" s="2" t="s">
        <v>970</v>
      </c>
      <c r="E288" s="2" t="s">
        <v>969</v>
      </c>
      <c r="F288" s="2" t="s">
        <v>79</v>
      </c>
    </row>
    <row r="289" spans="1:6">
      <c r="A289" s="2" t="s">
        <v>1130</v>
      </c>
      <c r="B289" s="2" t="s">
        <v>1129</v>
      </c>
      <c r="C289" s="2" t="s">
        <v>867</v>
      </c>
      <c r="D289" s="2" t="s">
        <v>970</v>
      </c>
      <c r="E289" s="2" t="s">
        <v>969</v>
      </c>
      <c r="F289" s="2" t="s">
        <v>79</v>
      </c>
    </row>
    <row r="290" spans="1:6">
      <c r="A290" s="2" t="s">
        <v>1128</v>
      </c>
      <c r="B290" s="2" t="s">
        <v>1127</v>
      </c>
      <c r="C290" s="2" t="s">
        <v>868</v>
      </c>
      <c r="D290" s="2" t="s">
        <v>1016</v>
      </c>
      <c r="E290" s="2" t="s">
        <v>1015</v>
      </c>
      <c r="F290" s="2" t="s">
        <v>73</v>
      </c>
    </row>
    <row r="291" spans="1:6">
      <c r="A291" s="2" t="s">
        <v>1126</v>
      </c>
      <c r="B291" s="2" t="s">
        <v>1125</v>
      </c>
      <c r="C291" s="2" t="s">
        <v>869</v>
      </c>
      <c r="D291" s="2" t="s">
        <v>1036</v>
      </c>
      <c r="E291" s="2" t="s">
        <v>1035</v>
      </c>
      <c r="F291" s="2" t="s">
        <v>57</v>
      </c>
    </row>
    <row r="292" spans="1:6">
      <c r="A292" s="2" t="s">
        <v>1124</v>
      </c>
      <c r="B292" s="2" t="s">
        <v>1123</v>
      </c>
      <c r="C292" s="2" t="s">
        <v>871</v>
      </c>
      <c r="D292" s="2" t="s">
        <v>984</v>
      </c>
      <c r="E292" s="2" t="s">
        <v>983</v>
      </c>
      <c r="F292" s="2" t="s">
        <v>267</v>
      </c>
    </row>
    <row r="293" spans="1:6">
      <c r="A293" s="2" t="s">
        <v>1122</v>
      </c>
      <c r="B293" s="2" t="s">
        <v>1121</v>
      </c>
      <c r="C293" s="2" t="s">
        <v>872</v>
      </c>
      <c r="D293" s="2" t="s">
        <v>1004</v>
      </c>
      <c r="E293" s="2" t="s">
        <v>1003</v>
      </c>
      <c r="F293" s="2" t="s">
        <v>163</v>
      </c>
    </row>
    <row r="294" spans="1:6">
      <c r="A294" s="2" t="s">
        <v>1120</v>
      </c>
      <c r="B294" s="2" t="s">
        <v>1119</v>
      </c>
      <c r="C294" s="2" t="s">
        <v>873</v>
      </c>
      <c r="D294" s="2" t="s">
        <v>1004</v>
      </c>
      <c r="E294" s="2" t="s">
        <v>1003</v>
      </c>
      <c r="F294" s="2" t="s">
        <v>163</v>
      </c>
    </row>
    <row r="295" spans="1:6">
      <c r="A295" s="2" t="s">
        <v>1118</v>
      </c>
      <c r="B295" s="2" t="s">
        <v>1117</v>
      </c>
      <c r="C295" s="2" t="s">
        <v>874</v>
      </c>
      <c r="D295" s="2" t="s">
        <v>1000</v>
      </c>
      <c r="E295" s="2" t="s">
        <v>999</v>
      </c>
      <c r="F295" s="2" t="s">
        <v>51</v>
      </c>
    </row>
    <row r="296" spans="1:6">
      <c r="A296" s="2" t="s">
        <v>1116</v>
      </c>
      <c r="B296" s="2" t="s">
        <v>1115</v>
      </c>
      <c r="C296" s="2" t="s">
        <v>142</v>
      </c>
      <c r="D296" s="2" t="s">
        <v>996</v>
      </c>
      <c r="E296" s="2" t="s">
        <v>995</v>
      </c>
      <c r="F296" s="2" t="s">
        <v>142</v>
      </c>
    </row>
    <row r="297" spans="1:6">
      <c r="A297" s="2" t="s">
        <v>1114</v>
      </c>
      <c r="B297" s="2" t="s">
        <v>1113</v>
      </c>
      <c r="C297" s="2" t="s">
        <v>875</v>
      </c>
      <c r="D297" s="2" t="s">
        <v>996</v>
      </c>
      <c r="E297" s="2" t="s">
        <v>995</v>
      </c>
      <c r="F297" s="2" t="s">
        <v>142</v>
      </c>
    </row>
    <row r="298" spans="1:6">
      <c r="A298" s="2" t="s">
        <v>1112</v>
      </c>
      <c r="B298" s="2" t="s">
        <v>1111</v>
      </c>
      <c r="C298" s="2" t="s">
        <v>876</v>
      </c>
      <c r="D298" s="2" t="s">
        <v>1058</v>
      </c>
      <c r="E298" s="2" t="s">
        <v>1057</v>
      </c>
      <c r="F298" s="2" t="s">
        <v>317</v>
      </c>
    </row>
    <row r="299" spans="1:6">
      <c r="A299" s="2" t="s">
        <v>1110</v>
      </c>
      <c r="B299" s="2" t="s">
        <v>1109</v>
      </c>
      <c r="C299" s="2" t="s">
        <v>878</v>
      </c>
      <c r="D299" s="2" t="s">
        <v>1058</v>
      </c>
      <c r="E299" s="2" t="s">
        <v>1057</v>
      </c>
      <c r="F299" s="2" t="s">
        <v>317</v>
      </c>
    </row>
    <row r="300" spans="1:6">
      <c r="A300" s="2" t="s">
        <v>1108</v>
      </c>
      <c r="B300" s="2" t="s">
        <v>1107</v>
      </c>
      <c r="C300" s="2" t="s">
        <v>879</v>
      </c>
      <c r="D300" s="2" t="s">
        <v>984</v>
      </c>
      <c r="E300" s="2" t="s">
        <v>983</v>
      </c>
      <c r="F300" s="2" t="s">
        <v>267</v>
      </c>
    </row>
    <row r="301" spans="1:6">
      <c r="A301" s="2" t="s">
        <v>1106</v>
      </c>
      <c r="B301" s="2" t="s">
        <v>1105</v>
      </c>
      <c r="C301" s="2" t="s">
        <v>880</v>
      </c>
      <c r="D301" s="2" t="s">
        <v>1042</v>
      </c>
      <c r="E301" s="2" t="s">
        <v>1041</v>
      </c>
      <c r="F301" s="2" t="s">
        <v>41</v>
      </c>
    </row>
    <row r="302" spans="1:6">
      <c r="A302" s="2" t="s">
        <v>1104</v>
      </c>
      <c r="B302" s="2" t="s">
        <v>1103</v>
      </c>
      <c r="C302" s="2" t="s">
        <v>881</v>
      </c>
      <c r="D302" s="2" t="s">
        <v>996</v>
      </c>
      <c r="E302" s="2" t="s">
        <v>995</v>
      </c>
      <c r="F302" s="2" t="s">
        <v>142</v>
      </c>
    </row>
    <row r="303" spans="1:6">
      <c r="A303" s="2" t="s">
        <v>1102</v>
      </c>
      <c r="B303" s="2" t="s">
        <v>1101</v>
      </c>
      <c r="C303" s="2" t="s">
        <v>882</v>
      </c>
      <c r="D303" s="2" t="s">
        <v>1084</v>
      </c>
      <c r="E303" s="2" t="s">
        <v>1083</v>
      </c>
      <c r="F303" s="2" t="s">
        <v>252</v>
      </c>
    </row>
    <row r="304" spans="1:6">
      <c r="A304" s="2" t="s">
        <v>1100</v>
      </c>
      <c r="B304" s="2" t="s">
        <v>1099</v>
      </c>
      <c r="C304" s="2" t="s">
        <v>884</v>
      </c>
      <c r="D304" s="2" t="s">
        <v>984</v>
      </c>
      <c r="E304" s="2" t="s">
        <v>983</v>
      </c>
      <c r="F304" s="2" t="s">
        <v>267</v>
      </c>
    </row>
    <row r="305" spans="1:6">
      <c r="A305" s="2" t="s">
        <v>1098</v>
      </c>
      <c r="B305" s="2" t="s">
        <v>1097</v>
      </c>
      <c r="C305" s="2" t="s">
        <v>885</v>
      </c>
      <c r="D305" s="2" t="s">
        <v>1004</v>
      </c>
      <c r="E305" s="2" t="s">
        <v>1003</v>
      </c>
      <c r="F305" s="2" t="s">
        <v>163</v>
      </c>
    </row>
    <row r="306" spans="1:6">
      <c r="A306" s="2" t="s">
        <v>1096</v>
      </c>
      <c r="B306" s="2" t="s">
        <v>1095</v>
      </c>
      <c r="C306" s="2" t="s">
        <v>887</v>
      </c>
      <c r="D306" s="2" t="s">
        <v>1058</v>
      </c>
      <c r="E306" s="2" t="s">
        <v>1057</v>
      </c>
      <c r="F306" s="2" t="s">
        <v>317</v>
      </c>
    </row>
    <row r="307" spans="1:6">
      <c r="A307" s="2" t="s">
        <v>1094</v>
      </c>
      <c r="B307" s="2" t="s">
        <v>1093</v>
      </c>
      <c r="C307" s="2" t="s">
        <v>888</v>
      </c>
      <c r="D307" s="2" t="s">
        <v>1058</v>
      </c>
      <c r="E307" s="2" t="s">
        <v>1057</v>
      </c>
      <c r="F307" s="2" t="s">
        <v>317</v>
      </c>
    </row>
    <row r="308" spans="1:6">
      <c r="A308" s="2" t="s">
        <v>1092</v>
      </c>
      <c r="B308" s="2" t="s">
        <v>1091</v>
      </c>
      <c r="C308" s="2" t="s">
        <v>890</v>
      </c>
      <c r="D308" s="2" t="s">
        <v>996</v>
      </c>
      <c r="E308" s="2" t="s">
        <v>995</v>
      </c>
      <c r="F308" s="2" t="s">
        <v>142</v>
      </c>
    </row>
    <row r="309" spans="1:6">
      <c r="A309" s="2" t="s">
        <v>1090</v>
      </c>
      <c r="B309" s="2" t="s">
        <v>1089</v>
      </c>
      <c r="C309" s="2" t="s">
        <v>891</v>
      </c>
      <c r="D309" s="2" t="s">
        <v>974</v>
      </c>
      <c r="E309" s="2" t="s">
        <v>973</v>
      </c>
      <c r="F309" s="2" t="s">
        <v>203</v>
      </c>
    </row>
    <row r="310" spans="1:6">
      <c r="A310" s="2" t="s">
        <v>1088</v>
      </c>
      <c r="B310" s="2" t="s">
        <v>1087</v>
      </c>
      <c r="C310" s="2" t="s">
        <v>893</v>
      </c>
      <c r="D310" s="2" t="s">
        <v>1036</v>
      </c>
      <c r="E310" s="2" t="s">
        <v>1035</v>
      </c>
      <c r="F310" s="2" t="s">
        <v>57</v>
      </c>
    </row>
    <row r="311" spans="1:6">
      <c r="A311" s="2" t="s">
        <v>1086</v>
      </c>
      <c r="B311" s="2" t="s">
        <v>1085</v>
      </c>
      <c r="C311" s="2" t="s">
        <v>894</v>
      </c>
      <c r="D311" s="2" t="s">
        <v>1084</v>
      </c>
      <c r="E311" s="2" t="s">
        <v>1083</v>
      </c>
      <c r="F311" s="2" t="s">
        <v>252</v>
      </c>
    </row>
    <row r="312" spans="1:6">
      <c r="A312" s="2" t="s">
        <v>1082</v>
      </c>
      <c r="B312" s="2" t="s">
        <v>1081</v>
      </c>
      <c r="C312" s="2" t="s">
        <v>896</v>
      </c>
      <c r="D312" s="2" t="s">
        <v>1058</v>
      </c>
      <c r="E312" s="2" t="s">
        <v>1057</v>
      </c>
      <c r="F312" s="2" t="s">
        <v>317</v>
      </c>
    </row>
    <row r="313" spans="1:6">
      <c r="A313" s="2" t="s">
        <v>1080</v>
      </c>
      <c r="B313" s="2" t="s">
        <v>1079</v>
      </c>
      <c r="C313" s="2" t="s">
        <v>898</v>
      </c>
      <c r="D313" s="2" t="s">
        <v>974</v>
      </c>
      <c r="E313" s="2" t="s">
        <v>973</v>
      </c>
      <c r="F313" s="2" t="s">
        <v>203</v>
      </c>
    </row>
    <row r="314" spans="1:6">
      <c r="A314" s="2" t="s">
        <v>1078</v>
      </c>
      <c r="B314" s="2" t="s">
        <v>1077</v>
      </c>
      <c r="C314" s="2" t="s">
        <v>899</v>
      </c>
      <c r="D314" s="2" t="s">
        <v>980</v>
      </c>
      <c r="E314" s="2" t="s">
        <v>979</v>
      </c>
      <c r="F314" s="2" t="s">
        <v>100</v>
      </c>
    </row>
    <row r="315" spans="1:6">
      <c r="A315" s="2" t="s">
        <v>1076</v>
      </c>
      <c r="B315" s="2" t="s">
        <v>1075</v>
      </c>
      <c r="C315" s="2" t="s">
        <v>902</v>
      </c>
      <c r="D315" s="2" t="s">
        <v>984</v>
      </c>
      <c r="E315" s="2" t="s">
        <v>983</v>
      </c>
      <c r="F315" s="2" t="s">
        <v>267</v>
      </c>
    </row>
    <row r="316" spans="1:6">
      <c r="A316" s="2" t="s">
        <v>1074</v>
      </c>
      <c r="B316" s="2" t="s">
        <v>1073</v>
      </c>
      <c r="C316" s="2" t="s">
        <v>903</v>
      </c>
      <c r="D316" s="2" t="s">
        <v>1036</v>
      </c>
      <c r="E316" s="2" t="s">
        <v>1035</v>
      </c>
      <c r="F316" s="2" t="s">
        <v>57</v>
      </c>
    </row>
    <row r="317" spans="1:6">
      <c r="A317" s="2" t="s">
        <v>1072</v>
      </c>
      <c r="B317" s="2" t="s">
        <v>1071</v>
      </c>
      <c r="C317" s="2" t="s">
        <v>904</v>
      </c>
      <c r="D317" s="2" t="s">
        <v>984</v>
      </c>
      <c r="E317" s="2" t="s">
        <v>983</v>
      </c>
      <c r="F317" s="2" t="s">
        <v>267</v>
      </c>
    </row>
    <row r="318" spans="1:6">
      <c r="A318" s="2" t="s">
        <v>1070</v>
      </c>
      <c r="B318" s="2" t="s">
        <v>1069</v>
      </c>
      <c r="C318" s="2" t="s">
        <v>905</v>
      </c>
      <c r="D318" s="2" t="s">
        <v>984</v>
      </c>
      <c r="E318" s="2" t="s">
        <v>983</v>
      </c>
      <c r="F318" s="2" t="s">
        <v>267</v>
      </c>
    </row>
    <row r="319" spans="1:6">
      <c r="A319" s="2" t="s">
        <v>1068</v>
      </c>
      <c r="B319" s="2" t="s">
        <v>1067</v>
      </c>
      <c r="C319" s="2" t="s">
        <v>906</v>
      </c>
      <c r="D319" s="2" t="s">
        <v>974</v>
      </c>
      <c r="E319" s="2" t="s">
        <v>973</v>
      </c>
      <c r="F319" s="2" t="s">
        <v>203</v>
      </c>
    </row>
    <row r="320" spans="1:6">
      <c r="A320" s="2" t="s">
        <v>1066</v>
      </c>
      <c r="B320" s="2" t="s">
        <v>1065</v>
      </c>
      <c r="C320" s="2" t="s">
        <v>907</v>
      </c>
      <c r="D320" s="2" t="s">
        <v>980</v>
      </c>
      <c r="E320" s="2" t="s">
        <v>979</v>
      </c>
      <c r="F320" s="2" t="s">
        <v>100</v>
      </c>
    </row>
    <row r="321" spans="1:6">
      <c r="A321" s="2" t="s">
        <v>1064</v>
      </c>
      <c r="B321" s="2" t="s">
        <v>1063</v>
      </c>
      <c r="C321" s="2" t="s">
        <v>910</v>
      </c>
      <c r="D321" s="2" t="s">
        <v>974</v>
      </c>
      <c r="E321" s="2" t="s">
        <v>973</v>
      </c>
      <c r="F321" s="2" t="s">
        <v>203</v>
      </c>
    </row>
    <row r="322" spans="1:6">
      <c r="A322" s="2" t="s">
        <v>1062</v>
      </c>
      <c r="B322" s="2" t="s">
        <v>1061</v>
      </c>
      <c r="C322" s="2" t="s">
        <v>912</v>
      </c>
      <c r="D322" s="2" t="s">
        <v>1004</v>
      </c>
      <c r="E322" s="2" t="s">
        <v>1003</v>
      </c>
      <c r="F322" s="2" t="s">
        <v>163</v>
      </c>
    </row>
    <row r="323" spans="1:6">
      <c r="A323" s="2" t="s">
        <v>1060</v>
      </c>
      <c r="B323" s="2" t="s">
        <v>1059</v>
      </c>
      <c r="C323" s="2" t="s">
        <v>913</v>
      </c>
      <c r="D323" s="2" t="s">
        <v>1058</v>
      </c>
      <c r="E323" s="2" t="s">
        <v>1057</v>
      </c>
      <c r="F323" s="2" t="s">
        <v>317</v>
      </c>
    </row>
    <row r="324" spans="1:6">
      <c r="A324" s="2" t="s">
        <v>1056</v>
      </c>
      <c r="B324" s="2" t="s">
        <v>1055</v>
      </c>
      <c r="C324" s="2" t="s">
        <v>914</v>
      </c>
      <c r="D324" s="2" t="s">
        <v>1004</v>
      </c>
      <c r="E324" s="2" t="s">
        <v>1003</v>
      </c>
      <c r="F324" s="2" t="s">
        <v>163</v>
      </c>
    </row>
    <row r="325" spans="1:6">
      <c r="A325" s="2" t="s">
        <v>1054</v>
      </c>
      <c r="B325" s="2" t="s">
        <v>1053</v>
      </c>
      <c r="C325" s="2" t="s">
        <v>918</v>
      </c>
      <c r="D325" s="2" t="s">
        <v>980</v>
      </c>
      <c r="E325" s="2" t="s">
        <v>979</v>
      </c>
      <c r="F325" s="2" t="s">
        <v>100</v>
      </c>
    </row>
    <row r="326" spans="1:6">
      <c r="A326" s="2" t="s">
        <v>1052</v>
      </c>
      <c r="B326" s="2" t="s">
        <v>1051</v>
      </c>
      <c r="C326" s="2" t="s">
        <v>919</v>
      </c>
      <c r="D326" s="2" t="s">
        <v>980</v>
      </c>
      <c r="E326" s="2" t="s">
        <v>979</v>
      </c>
      <c r="F326" s="2" t="s">
        <v>100</v>
      </c>
    </row>
    <row r="327" spans="1:6">
      <c r="A327" s="2" t="s">
        <v>1050</v>
      </c>
      <c r="B327" s="2" t="s">
        <v>1049</v>
      </c>
      <c r="C327" s="2" t="s">
        <v>921</v>
      </c>
      <c r="D327" s="2" t="s">
        <v>1042</v>
      </c>
      <c r="E327" s="2" t="s">
        <v>1041</v>
      </c>
      <c r="F327" s="2" t="s">
        <v>41</v>
      </c>
    </row>
    <row r="328" spans="1:6">
      <c r="A328" s="2" t="s">
        <v>1048</v>
      </c>
      <c r="B328" s="2" t="s">
        <v>1047</v>
      </c>
      <c r="C328" s="2" t="s">
        <v>922</v>
      </c>
      <c r="D328" s="2" t="s">
        <v>1016</v>
      </c>
      <c r="E328" s="2" t="s">
        <v>1015</v>
      </c>
      <c r="F328" s="2" t="s">
        <v>73</v>
      </c>
    </row>
    <row r="329" spans="1:6">
      <c r="A329" s="2" t="s">
        <v>1046</v>
      </c>
      <c r="B329" s="2" t="s">
        <v>1045</v>
      </c>
      <c r="C329" s="2" t="s">
        <v>923</v>
      </c>
      <c r="D329" s="2" t="s">
        <v>980</v>
      </c>
      <c r="E329" s="2" t="s">
        <v>979</v>
      </c>
      <c r="F329" s="2" t="s">
        <v>100</v>
      </c>
    </row>
    <row r="330" spans="1:6">
      <c r="A330" s="2" t="s">
        <v>1044</v>
      </c>
      <c r="B330" s="2" t="s">
        <v>1043</v>
      </c>
      <c r="C330" s="2" t="s">
        <v>924</v>
      </c>
      <c r="D330" s="2" t="s">
        <v>1042</v>
      </c>
      <c r="E330" s="2" t="s">
        <v>1041</v>
      </c>
      <c r="F330" s="2" t="s">
        <v>41</v>
      </c>
    </row>
    <row r="331" spans="1:6">
      <c r="A331" s="2" t="s">
        <v>1040</v>
      </c>
      <c r="B331" s="2" t="s">
        <v>1039</v>
      </c>
      <c r="C331" s="2" t="s">
        <v>925</v>
      </c>
      <c r="D331" s="2" t="s">
        <v>974</v>
      </c>
      <c r="E331" s="2" t="s">
        <v>973</v>
      </c>
      <c r="F331" s="2" t="s">
        <v>203</v>
      </c>
    </row>
    <row r="332" spans="1:6">
      <c r="A332" s="2" t="s">
        <v>1038</v>
      </c>
      <c r="B332" s="2" t="s">
        <v>1037</v>
      </c>
      <c r="C332" s="2" t="s">
        <v>926</v>
      </c>
      <c r="D332" s="2" t="s">
        <v>1036</v>
      </c>
      <c r="E332" s="2" t="s">
        <v>1035</v>
      </c>
      <c r="F332" s="2" t="s">
        <v>57</v>
      </c>
    </row>
    <row r="333" spans="1:6">
      <c r="A333" s="2" t="s">
        <v>1034</v>
      </c>
      <c r="B333" s="2" t="s">
        <v>1033</v>
      </c>
      <c r="C333" s="2" t="s">
        <v>927</v>
      </c>
      <c r="D333" s="2" t="s">
        <v>974</v>
      </c>
      <c r="E333" s="2" t="s">
        <v>973</v>
      </c>
      <c r="F333" s="2" t="s">
        <v>203</v>
      </c>
    </row>
    <row r="334" spans="1:6">
      <c r="A334" s="2" t="s">
        <v>1032</v>
      </c>
      <c r="B334" s="2" t="s">
        <v>1031</v>
      </c>
      <c r="C334" s="2" t="s">
        <v>928</v>
      </c>
      <c r="D334" s="2" t="s">
        <v>970</v>
      </c>
      <c r="E334" s="2" t="s">
        <v>969</v>
      </c>
      <c r="F334" s="2" t="s">
        <v>79</v>
      </c>
    </row>
    <row r="335" spans="1:6">
      <c r="A335" s="2" t="s">
        <v>1030</v>
      </c>
      <c r="B335" s="2" t="s">
        <v>1029</v>
      </c>
      <c r="C335" s="2" t="s">
        <v>931</v>
      </c>
      <c r="D335" s="2" t="s">
        <v>980</v>
      </c>
      <c r="E335" s="2" t="s">
        <v>979</v>
      </c>
      <c r="F335" s="2" t="s">
        <v>100</v>
      </c>
    </row>
    <row r="336" spans="1:6">
      <c r="A336" s="2" t="s">
        <v>1028</v>
      </c>
      <c r="B336" s="2" t="s">
        <v>1027</v>
      </c>
      <c r="C336" s="2" t="s">
        <v>932</v>
      </c>
      <c r="D336" s="2" t="s">
        <v>1004</v>
      </c>
      <c r="E336" s="2" t="s">
        <v>1003</v>
      </c>
      <c r="F336" s="2" t="s">
        <v>163</v>
      </c>
    </row>
    <row r="337" spans="1:6">
      <c r="A337" s="2" t="s">
        <v>1026</v>
      </c>
      <c r="B337" s="2" t="s">
        <v>1025</v>
      </c>
      <c r="C337" s="2" t="s">
        <v>933</v>
      </c>
      <c r="D337" s="2" t="s">
        <v>996</v>
      </c>
      <c r="E337" s="2" t="s">
        <v>995</v>
      </c>
      <c r="F337" s="2" t="s">
        <v>142</v>
      </c>
    </row>
    <row r="338" spans="1:6">
      <c r="A338" s="2" t="s">
        <v>1024</v>
      </c>
      <c r="B338" s="2" t="s">
        <v>1023</v>
      </c>
      <c r="C338" s="2" t="s">
        <v>936</v>
      </c>
      <c r="D338" s="2" t="s">
        <v>980</v>
      </c>
      <c r="E338" s="2" t="s">
        <v>979</v>
      </c>
      <c r="F338" s="2" t="s">
        <v>100</v>
      </c>
    </row>
    <row r="339" spans="1:6">
      <c r="A339" s="2" t="s">
        <v>1022</v>
      </c>
      <c r="B339" s="2" t="s">
        <v>1021</v>
      </c>
      <c r="C339" s="2" t="s">
        <v>938</v>
      </c>
      <c r="D339" s="2" t="s">
        <v>984</v>
      </c>
      <c r="E339" s="2" t="s">
        <v>983</v>
      </c>
      <c r="F339" s="2" t="s">
        <v>267</v>
      </c>
    </row>
    <row r="340" spans="1:6">
      <c r="A340" s="2" t="s">
        <v>1020</v>
      </c>
      <c r="B340" s="2" t="s">
        <v>1019</v>
      </c>
      <c r="C340" s="2" t="s">
        <v>939</v>
      </c>
      <c r="D340" s="2" t="s">
        <v>996</v>
      </c>
      <c r="E340" s="2" t="s">
        <v>995</v>
      </c>
      <c r="F340" s="2" t="s">
        <v>142</v>
      </c>
    </row>
    <row r="341" spans="1:6">
      <c r="A341" s="2" t="s">
        <v>1018</v>
      </c>
      <c r="B341" s="2" t="s">
        <v>1017</v>
      </c>
      <c r="C341" s="2" t="s">
        <v>941</v>
      </c>
      <c r="D341" s="2" t="s">
        <v>1016</v>
      </c>
      <c r="E341" s="2" t="s">
        <v>1015</v>
      </c>
      <c r="F341" s="2" t="s">
        <v>73</v>
      </c>
    </row>
    <row r="342" spans="1:6">
      <c r="A342" s="2" t="s">
        <v>1014</v>
      </c>
      <c r="B342" s="2" t="s">
        <v>1013</v>
      </c>
      <c r="C342" s="2" t="s">
        <v>942</v>
      </c>
      <c r="D342" s="2" t="s">
        <v>1004</v>
      </c>
      <c r="E342" s="2" t="s">
        <v>1003</v>
      </c>
      <c r="F342" s="2" t="s">
        <v>163</v>
      </c>
    </row>
    <row r="343" spans="1:6">
      <c r="A343" s="2" t="s">
        <v>1012</v>
      </c>
      <c r="B343" s="2" t="s">
        <v>1011</v>
      </c>
      <c r="C343" s="2" t="s">
        <v>943</v>
      </c>
      <c r="D343" s="2" t="s">
        <v>996</v>
      </c>
      <c r="E343" s="2" t="s">
        <v>995</v>
      </c>
      <c r="F343" s="2" t="s">
        <v>142</v>
      </c>
    </row>
    <row r="344" spans="1:6">
      <c r="A344" s="2" t="s">
        <v>1010</v>
      </c>
      <c r="B344" s="2" t="s">
        <v>1009</v>
      </c>
      <c r="C344" s="2" t="s">
        <v>947</v>
      </c>
      <c r="D344" s="2" t="s">
        <v>1004</v>
      </c>
      <c r="E344" s="2" t="s">
        <v>1003</v>
      </c>
      <c r="F344" s="2" t="s">
        <v>163</v>
      </c>
    </row>
    <row r="345" spans="1:6">
      <c r="A345" s="2" t="s">
        <v>1008</v>
      </c>
      <c r="B345" s="2" t="s">
        <v>1007</v>
      </c>
      <c r="C345" s="2" t="s">
        <v>948</v>
      </c>
      <c r="D345" s="2" t="s">
        <v>980</v>
      </c>
      <c r="E345" s="2" t="s">
        <v>979</v>
      </c>
      <c r="F345" s="2" t="s">
        <v>100</v>
      </c>
    </row>
    <row r="346" spans="1:6">
      <c r="A346" s="2" t="s">
        <v>1006</v>
      </c>
      <c r="B346" s="2" t="s">
        <v>1005</v>
      </c>
      <c r="C346" s="2" t="s">
        <v>949</v>
      </c>
      <c r="D346" s="2" t="s">
        <v>1004</v>
      </c>
      <c r="E346" s="2" t="s">
        <v>1003</v>
      </c>
      <c r="F346" s="2" t="s">
        <v>163</v>
      </c>
    </row>
    <row r="347" spans="1:6">
      <c r="A347" s="2" t="s">
        <v>1002</v>
      </c>
      <c r="B347" s="2" t="s">
        <v>1001</v>
      </c>
      <c r="C347" s="2" t="s">
        <v>952</v>
      </c>
      <c r="D347" s="2" t="s">
        <v>1000</v>
      </c>
      <c r="E347" s="2" t="s">
        <v>999</v>
      </c>
      <c r="F347" s="2" t="s">
        <v>51</v>
      </c>
    </row>
    <row r="348" spans="1:6">
      <c r="A348" s="2" t="s">
        <v>998</v>
      </c>
      <c r="B348" s="2" t="s">
        <v>997</v>
      </c>
      <c r="C348" s="2" t="s">
        <v>953</v>
      </c>
      <c r="D348" s="2" t="s">
        <v>996</v>
      </c>
      <c r="E348" s="2" t="s">
        <v>995</v>
      </c>
      <c r="F348" s="2" t="s">
        <v>142</v>
      </c>
    </row>
    <row r="349" spans="1:6">
      <c r="A349" s="2" t="s">
        <v>994</v>
      </c>
      <c r="B349" s="2" t="s">
        <v>993</v>
      </c>
      <c r="C349" s="2" t="s">
        <v>955</v>
      </c>
      <c r="D349" s="2" t="s">
        <v>980</v>
      </c>
      <c r="E349" s="2" t="s">
        <v>979</v>
      </c>
      <c r="F349" s="2" t="s">
        <v>100</v>
      </c>
    </row>
    <row r="350" spans="1:6">
      <c r="A350" s="2" t="s">
        <v>992</v>
      </c>
      <c r="B350" s="2" t="s">
        <v>991</v>
      </c>
      <c r="C350" s="2" t="s">
        <v>958</v>
      </c>
      <c r="D350" s="2" t="s">
        <v>974</v>
      </c>
      <c r="E350" s="2" t="s">
        <v>973</v>
      </c>
      <c r="F350" s="2" t="s">
        <v>203</v>
      </c>
    </row>
    <row r="351" spans="1:6">
      <c r="A351" s="2" t="s">
        <v>990</v>
      </c>
      <c r="B351" s="2" t="s">
        <v>989</v>
      </c>
      <c r="C351" s="2" t="s">
        <v>959</v>
      </c>
      <c r="D351" s="2" t="s">
        <v>974</v>
      </c>
      <c r="E351" s="2" t="s">
        <v>973</v>
      </c>
      <c r="F351" s="2" t="s">
        <v>203</v>
      </c>
    </row>
    <row r="352" spans="1:6">
      <c r="A352" s="2" t="s">
        <v>988</v>
      </c>
      <c r="B352" s="2" t="s">
        <v>987</v>
      </c>
      <c r="C352" s="2" t="s">
        <v>961</v>
      </c>
      <c r="D352" s="2" t="s">
        <v>974</v>
      </c>
      <c r="E352" s="2" t="s">
        <v>973</v>
      </c>
      <c r="F352" s="2" t="s">
        <v>203</v>
      </c>
    </row>
    <row r="353" spans="1:6">
      <c r="A353" s="2" t="s">
        <v>986</v>
      </c>
      <c r="B353" s="2" t="s">
        <v>985</v>
      </c>
      <c r="C353" s="2" t="s">
        <v>962</v>
      </c>
      <c r="D353" s="2" t="s">
        <v>984</v>
      </c>
      <c r="E353" s="2" t="s">
        <v>983</v>
      </c>
      <c r="F353" s="2" t="s">
        <v>267</v>
      </c>
    </row>
    <row r="354" spans="1:6">
      <c r="A354" s="2" t="s">
        <v>982</v>
      </c>
      <c r="B354" s="2" t="s">
        <v>981</v>
      </c>
      <c r="C354" s="2" t="s">
        <v>963</v>
      </c>
      <c r="D354" s="2" t="s">
        <v>980</v>
      </c>
      <c r="E354" s="2" t="s">
        <v>979</v>
      </c>
      <c r="F354" s="2" t="s">
        <v>100</v>
      </c>
    </row>
    <row r="355" spans="1:6">
      <c r="A355" s="2" t="s">
        <v>978</v>
      </c>
      <c r="B355" s="2" t="s">
        <v>977</v>
      </c>
      <c r="C355" s="2" t="s">
        <v>964</v>
      </c>
      <c r="D355" s="2" t="s">
        <v>970</v>
      </c>
      <c r="E355" s="2" t="s">
        <v>969</v>
      </c>
      <c r="F355" s="2" t="s">
        <v>79</v>
      </c>
    </row>
    <row r="356" spans="1:6">
      <c r="A356" s="2" t="s">
        <v>976</v>
      </c>
      <c r="B356" s="2" t="s">
        <v>975</v>
      </c>
      <c r="C356" s="2" t="s">
        <v>965</v>
      </c>
      <c r="D356" s="2" t="s">
        <v>974</v>
      </c>
      <c r="E356" s="2" t="s">
        <v>973</v>
      </c>
      <c r="F356" s="2" t="s">
        <v>203</v>
      </c>
    </row>
    <row r="357" spans="1:6">
      <c r="A357" s="2" t="s">
        <v>972</v>
      </c>
      <c r="B357" s="2" t="s">
        <v>971</v>
      </c>
      <c r="C357" s="2" t="s">
        <v>966</v>
      </c>
      <c r="D357" s="2" t="s">
        <v>970</v>
      </c>
      <c r="E357" s="2" t="s">
        <v>969</v>
      </c>
      <c r="F357" s="2" t="s">
        <v>79</v>
      </c>
    </row>
    <row r="358" spans="1:6">
      <c r="A358" s="3" t="s">
        <v>1783</v>
      </c>
    </row>
    <row r="359" spans="1:6">
      <c r="A359" s="2" t="s">
        <v>967</v>
      </c>
      <c r="B359" s="2" t="s">
        <v>1713</v>
      </c>
      <c r="C359" s="2" t="s">
        <v>968</v>
      </c>
      <c r="D359" s="2" t="s">
        <v>1712</v>
      </c>
      <c r="E359" s="2" t="s">
        <v>1711</v>
      </c>
      <c r="F359" s="2" t="s">
        <v>1710</v>
      </c>
    </row>
    <row r="360" spans="1:6">
      <c r="A360" s="2" t="s">
        <v>1709</v>
      </c>
      <c r="B360" s="2" t="s">
        <v>1708</v>
      </c>
      <c r="C360" s="2" t="s">
        <v>425</v>
      </c>
      <c r="D360" s="2" t="s">
        <v>1016</v>
      </c>
      <c r="E360" s="2" t="s">
        <v>1015</v>
      </c>
      <c r="F360" s="2" t="s">
        <v>73</v>
      </c>
    </row>
    <row r="361" spans="1:6">
      <c r="A361" s="2" t="s">
        <v>1781</v>
      </c>
      <c r="B361" s="2" t="s">
        <v>1780</v>
      </c>
      <c r="C361" s="2" t="s">
        <v>426</v>
      </c>
      <c r="D361" s="2" t="s">
        <v>984</v>
      </c>
      <c r="E361" s="2" t="s">
        <v>983</v>
      </c>
      <c r="F361" s="2" t="s">
        <v>267</v>
      </c>
    </row>
    <row r="362" spans="1:6">
      <c r="A362" s="2" t="s">
        <v>1707</v>
      </c>
      <c r="B362" s="2" t="s">
        <v>1706</v>
      </c>
      <c r="C362" s="2" t="s">
        <v>427</v>
      </c>
      <c r="D362" s="2" t="s">
        <v>1004</v>
      </c>
      <c r="E362" s="2" t="s">
        <v>1003</v>
      </c>
      <c r="F362" s="2" t="s">
        <v>163</v>
      </c>
    </row>
    <row r="363" spans="1:6">
      <c r="A363" s="2" t="s">
        <v>1705</v>
      </c>
      <c r="B363" s="2" t="s">
        <v>1704</v>
      </c>
      <c r="C363" s="2" t="s">
        <v>428</v>
      </c>
      <c r="D363" s="2" t="s">
        <v>980</v>
      </c>
      <c r="E363" s="2" t="s">
        <v>979</v>
      </c>
      <c r="F363" s="2" t="s">
        <v>100</v>
      </c>
    </row>
    <row r="364" spans="1:6">
      <c r="A364" s="2" t="s">
        <v>1703</v>
      </c>
      <c r="B364" s="2" t="s">
        <v>1702</v>
      </c>
      <c r="C364" s="2" t="s">
        <v>431</v>
      </c>
      <c r="D364" s="2" t="s">
        <v>1036</v>
      </c>
      <c r="E364" s="2" t="s">
        <v>1035</v>
      </c>
      <c r="F364" s="2" t="s">
        <v>57</v>
      </c>
    </row>
    <row r="365" spans="1:6">
      <c r="A365" s="2" t="s">
        <v>1701</v>
      </c>
      <c r="B365" s="2" t="s">
        <v>1700</v>
      </c>
      <c r="C365" s="2" t="s">
        <v>432</v>
      </c>
      <c r="D365" s="2" t="s">
        <v>974</v>
      </c>
      <c r="E365" s="2" t="s">
        <v>973</v>
      </c>
      <c r="F365" s="2" t="s">
        <v>203</v>
      </c>
    </row>
    <row r="366" spans="1:6">
      <c r="A366" s="2" t="s">
        <v>1699</v>
      </c>
      <c r="B366" s="2" t="s">
        <v>1698</v>
      </c>
      <c r="C366" s="2" t="s">
        <v>433</v>
      </c>
      <c r="D366" s="2" t="s">
        <v>974</v>
      </c>
      <c r="E366" s="2" t="s">
        <v>973</v>
      </c>
      <c r="F366" s="2" t="s">
        <v>203</v>
      </c>
    </row>
    <row r="367" spans="1:6">
      <c r="A367" s="2" t="s">
        <v>1697</v>
      </c>
      <c r="B367" s="2" t="s">
        <v>1696</v>
      </c>
      <c r="C367" s="2" t="s">
        <v>435</v>
      </c>
      <c r="D367" s="2" t="s">
        <v>1004</v>
      </c>
      <c r="E367" s="2" t="s">
        <v>1003</v>
      </c>
      <c r="F367" s="2" t="s">
        <v>163</v>
      </c>
    </row>
    <row r="368" spans="1:6">
      <c r="A368" s="2" t="s">
        <v>1695</v>
      </c>
      <c r="B368" s="2" t="s">
        <v>1694</v>
      </c>
      <c r="C368" s="2" t="s">
        <v>436</v>
      </c>
      <c r="D368" s="2" t="s">
        <v>970</v>
      </c>
      <c r="E368" s="2" t="s">
        <v>969</v>
      </c>
      <c r="F368" s="2" t="s">
        <v>79</v>
      </c>
    </row>
    <row r="369" spans="1:6">
      <c r="A369" s="2" t="s">
        <v>1693</v>
      </c>
      <c r="B369" s="2" t="s">
        <v>1692</v>
      </c>
      <c r="C369" s="2" t="s">
        <v>437</v>
      </c>
      <c r="D369" s="2" t="s">
        <v>1000</v>
      </c>
      <c r="E369" s="2" t="s">
        <v>999</v>
      </c>
      <c r="F369" s="2" t="s">
        <v>51</v>
      </c>
    </row>
    <row r="370" spans="1:6">
      <c r="A370" s="2" t="s">
        <v>1691</v>
      </c>
      <c r="B370" s="2" t="s">
        <v>1690</v>
      </c>
      <c r="C370" s="2" t="s">
        <v>438</v>
      </c>
      <c r="D370" s="2" t="s">
        <v>974</v>
      </c>
      <c r="E370" s="2" t="s">
        <v>973</v>
      </c>
      <c r="F370" s="2" t="s">
        <v>203</v>
      </c>
    </row>
    <row r="371" spans="1:6">
      <c r="A371" s="2" t="s">
        <v>1689</v>
      </c>
      <c r="B371" s="2" t="s">
        <v>1688</v>
      </c>
      <c r="C371" s="2" t="s">
        <v>439</v>
      </c>
      <c r="D371" s="2" t="s">
        <v>984</v>
      </c>
      <c r="E371" s="2" t="s">
        <v>983</v>
      </c>
      <c r="F371" s="2" t="s">
        <v>267</v>
      </c>
    </row>
    <row r="372" spans="1:6">
      <c r="A372" s="2" t="s">
        <v>1685</v>
      </c>
      <c r="B372" s="2" t="s">
        <v>1684</v>
      </c>
      <c r="C372" s="2" t="s">
        <v>442</v>
      </c>
      <c r="D372" s="2" t="s">
        <v>1036</v>
      </c>
      <c r="E372" s="2" t="s">
        <v>1035</v>
      </c>
      <c r="F372" s="2" t="s">
        <v>57</v>
      </c>
    </row>
    <row r="373" spans="1:6">
      <c r="A373" s="2" t="s">
        <v>1683</v>
      </c>
      <c r="B373" s="2" t="s">
        <v>1682</v>
      </c>
      <c r="C373" s="2" t="s">
        <v>444</v>
      </c>
      <c r="D373" s="2" t="s">
        <v>996</v>
      </c>
      <c r="E373" s="2" t="s">
        <v>995</v>
      </c>
      <c r="F373" s="2" t="s">
        <v>142</v>
      </c>
    </row>
    <row r="374" spans="1:6">
      <c r="A374" s="2" t="s">
        <v>1681</v>
      </c>
      <c r="B374" s="2" t="s">
        <v>1680</v>
      </c>
      <c r="C374" s="2" t="s">
        <v>445</v>
      </c>
      <c r="D374" s="2" t="s">
        <v>1004</v>
      </c>
      <c r="E374" s="2" t="s">
        <v>1003</v>
      </c>
      <c r="F374" s="2" t="s">
        <v>163</v>
      </c>
    </row>
    <row r="375" spans="1:6">
      <c r="A375" s="2" t="s">
        <v>1679</v>
      </c>
      <c r="B375" s="2" t="s">
        <v>1678</v>
      </c>
      <c r="C375" s="2" t="s">
        <v>446</v>
      </c>
      <c r="D375" s="2" t="s">
        <v>1004</v>
      </c>
      <c r="E375" s="2" t="s">
        <v>1003</v>
      </c>
      <c r="F375" s="2" t="s">
        <v>163</v>
      </c>
    </row>
    <row r="376" spans="1:6">
      <c r="A376" s="2" t="s">
        <v>1677</v>
      </c>
      <c r="B376" s="2" t="s">
        <v>1676</v>
      </c>
      <c r="C376" s="2" t="s">
        <v>450</v>
      </c>
      <c r="D376" s="2" t="s">
        <v>980</v>
      </c>
      <c r="E376" s="2" t="s">
        <v>979</v>
      </c>
      <c r="F376" s="2" t="s">
        <v>100</v>
      </c>
    </row>
    <row r="377" spans="1:6">
      <c r="A377" s="2" t="s">
        <v>1675</v>
      </c>
      <c r="B377" s="2" t="s">
        <v>1674</v>
      </c>
      <c r="C377" s="2" t="s">
        <v>451</v>
      </c>
      <c r="D377" s="2" t="s">
        <v>1042</v>
      </c>
      <c r="E377" s="2" t="s">
        <v>1041</v>
      </c>
      <c r="F377" s="2" t="s">
        <v>41</v>
      </c>
    </row>
    <row r="378" spans="1:6">
      <c r="A378" s="2" t="s">
        <v>1673</v>
      </c>
      <c r="B378" s="2" t="s">
        <v>1672</v>
      </c>
      <c r="C378" s="2" t="s">
        <v>453</v>
      </c>
      <c r="D378" s="2" t="s">
        <v>980</v>
      </c>
      <c r="E378" s="2" t="s">
        <v>979</v>
      </c>
      <c r="F378" s="2" t="s">
        <v>100</v>
      </c>
    </row>
    <row r="379" spans="1:6">
      <c r="A379" s="2" t="s">
        <v>1671</v>
      </c>
      <c r="B379" s="2" t="s">
        <v>1670</v>
      </c>
      <c r="C379" s="2" t="s">
        <v>454</v>
      </c>
      <c r="D379" s="2" t="s">
        <v>1016</v>
      </c>
      <c r="E379" s="2" t="s">
        <v>1015</v>
      </c>
      <c r="F379" s="2" t="s">
        <v>73</v>
      </c>
    </row>
    <row r="380" spans="1:6">
      <c r="A380" s="2" t="s">
        <v>1669</v>
      </c>
      <c r="B380" s="2" t="s">
        <v>1668</v>
      </c>
      <c r="C380" s="2" t="s">
        <v>455</v>
      </c>
      <c r="D380" s="2" t="s">
        <v>984</v>
      </c>
      <c r="E380" s="2" t="s">
        <v>983</v>
      </c>
      <c r="F380" s="2" t="s">
        <v>267</v>
      </c>
    </row>
    <row r="381" spans="1:6">
      <c r="A381" s="2" t="s">
        <v>1667</v>
      </c>
      <c r="B381" s="2" t="s">
        <v>1666</v>
      </c>
      <c r="C381" s="2" t="s">
        <v>457</v>
      </c>
      <c r="D381" s="2" t="s">
        <v>984</v>
      </c>
      <c r="E381" s="2" t="s">
        <v>983</v>
      </c>
      <c r="F381" s="2" t="s">
        <v>267</v>
      </c>
    </row>
    <row r="382" spans="1:6">
      <c r="A382" s="2" t="s">
        <v>1665</v>
      </c>
      <c r="B382" s="2" t="s">
        <v>1664</v>
      </c>
      <c r="C382" s="2" t="s">
        <v>458</v>
      </c>
      <c r="D382" s="2" t="s">
        <v>996</v>
      </c>
      <c r="E382" s="2" t="s">
        <v>995</v>
      </c>
      <c r="F382" s="2" t="s">
        <v>142</v>
      </c>
    </row>
    <row r="383" spans="1:6">
      <c r="A383" s="2" t="s">
        <v>1663</v>
      </c>
      <c r="B383" s="2" t="s">
        <v>1662</v>
      </c>
      <c r="C383" s="2" t="s">
        <v>459</v>
      </c>
      <c r="D383" s="2" t="s">
        <v>974</v>
      </c>
      <c r="E383" s="2" t="s">
        <v>973</v>
      </c>
      <c r="F383" s="2" t="s">
        <v>203</v>
      </c>
    </row>
    <row r="384" spans="1:6">
      <c r="A384" s="2" t="s">
        <v>1661</v>
      </c>
      <c r="B384" s="2" t="s">
        <v>1660</v>
      </c>
      <c r="C384" s="2" t="s">
        <v>460</v>
      </c>
      <c r="D384" s="2" t="s">
        <v>980</v>
      </c>
      <c r="E384" s="2" t="s">
        <v>979</v>
      </c>
      <c r="F384" s="2" t="s">
        <v>100</v>
      </c>
    </row>
    <row r="385" spans="1:6">
      <c r="A385" s="2" t="s">
        <v>1779</v>
      </c>
      <c r="B385" s="2" t="s">
        <v>1778</v>
      </c>
      <c r="C385" s="2" t="s">
        <v>462</v>
      </c>
      <c r="D385" s="2" t="s">
        <v>1042</v>
      </c>
      <c r="E385" s="2" t="s">
        <v>1041</v>
      </c>
      <c r="F385" s="2" t="s">
        <v>41</v>
      </c>
    </row>
    <row r="386" spans="1:6">
      <c r="A386" s="2" t="s">
        <v>1659</v>
      </c>
      <c r="B386" s="2" t="s">
        <v>1658</v>
      </c>
      <c r="C386" s="2" t="s">
        <v>1657</v>
      </c>
      <c r="D386" s="2" t="s">
        <v>1058</v>
      </c>
      <c r="E386" s="2" t="s">
        <v>1057</v>
      </c>
      <c r="F386" s="2" t="s">
        <v>317</v>
      </c>
    </row>
    <row r="387" spans="1:6">
      <c r="A387" s="2" t="s">
        <v>1654</v>
      </c>
      <c r="B387" s="2" t="s">
        <v>1653</v>
      </c>
      <c r="C387" s="2" t="s">
        <v>464</v>
      </c>
      <c r="D387" s="2" t="s">
        <v>1004</v>
      </c>
      <c r="E387" s="2" t="s">
        <v>1003</v>
      </c>
      <c r="F387" s="2" t="s">
        <v>163</v>
      </c>
    </row>
    <row r="388" spans="1:6">
      <c r="A388" s="2" t="s">
        <v>1652</v>
      </c>
      <c r="B388" s="2" t="s">
        <v>1651</v>
      </c>
      <c r="C388" s="2" t="s">
        <v>465</v>
      </c>
      <c r="D388" s="2" t="s">
        <v>1058</v>
      </c>
      <c r="E388" s="2" t="s">
        <v>1057</v>
      </c>
      <c r="F388" s="2" t="s">
        <v>317</v>
      </c>
    </row>
    <row r="389" spans="1:6">
      <c r="A389" s="2" t="s">
        <v>1650</v>
      </c>
      <c r="B389" s="2" t="s">
        <v>1649</v>
      </c>
      <c r="C389" s="2" t="s">
        <v>469</v>
      </c>
      <c r="D389" s="2" t="s">
        <v>980</v>
      </c>
      <c r="E389" s="2" t="s">
        <v>979</v>
      </c>
      <c r="F389" s="2" t="s">
        <v>100</v>
      </c>
    </row>
    <row r="390" spans="1:6">
      <c r="A390" s="2" t="s">
        <v>1648</v>
      </c>
      <c r="B390" s="2" t="s">
        <v>1647</v>
      </c>
      <c r="C390" s="2" t="s">
        <v>471</v>
      </c>
      <c r="D390" s="2" t="s">
        <v>984</v>
      </c>
      <c r="E390" s="2" t="s">
        <v>983</v>
      </c>
      <c r="F390" s="2" t="s">
        <v>267</v>
      </c>
    </row>
    <row r="391" spans="1:6">
      <c r="A391" s="2" t="s">
        <v>1646</v>
      </c>
      <c r="B391" s="2" t="s">
        <v>1645</v>
      </c>
      <c r="C391" s="2" t="s">
        <v>472</v>
      </c>
      <c r="D391" s="2" t="s">
        <v>1058</v>
      </c>
      <c r="E391" s="2" t="s">
        <v>1057</v>
      </c>
      <c r="F391" s="2" t="s">
        <v>317</v>
      </c>
    </row>
    <row r="392" spans="1:6">
      <c r="A392" s="2" t="s">
        <v>1644</v>
      </c>
      <c r="B392" s="2" t="s">
        <v>1643</v>
      </c>
      <c r="C392" s="2" t="s">
        <v>473</v>
      </c>
      <c r="D392" s="2" t="s">
        <v>1004</v>
      </c>
      <c r="E392" s="2" t="s">
        <v>1003</v>
      </c>
      <c r="F392" s="2" t="s">
        <v>163</v>
      </c>
    </row>
    <row r="393" spans="1:6">
      <c r="A393" s="2" t="s">
        <v>1642</v>
      </c>
      <c r="B393" s="2" t="s">
        <v>1641</v>
      </c>
      <c r="C393" s="2" t="s">
        <v>474</v>
      </c>
      <c r="D393" s="2" t="s">
        <v>984</v>
      </c>
      <c r="E393" s="2" t="s">
        <v>983</v>
      </c>
      <c r="F393" s="2" t="s">
        <v>267</v>
      </c>
    </row>
    <row r="394" spans="1:6">
      <c r="A394" s="2" t="s">
        <v>1640</v>
      </c>
      <c r="B394" s="2" t="s">
        <v>1639</v>
      </c>
      <c r="C394" s="2" t="s">
        <v>478</v>
      </c>
      <c r="D394" s="2" t="s">
        <v>980</v>
      </c>
      <c r="E394" s="2" t="s">
        <v>979</v>
      </c>
      <c r="F394" s="2" t="s">
        <v>100</v>
      </c>
    </row>
    <row r="395" spans="1:6">
      <c r="A395" s="2" t="s">
        <v>1638</v>
      </c>
      <c r="B395" s="2" t="s">
        <v>1637</v>
      </c>
      <c r="C395" s="2" t="s">
        <v>479</v>
      </c>
      <c r="D395" s="2" t="s">
        <v>984</v>
      </c>
      <c r="E395" s="2" t="s">
        <v>983</v>
      </c>
      <c r="F395" s="2" t="s">
        <v>267</v>
      </c>
    </row>
    <row r="396" spans="1:6">
      <c r="A396" s="2" t="s">
        <v>1636</v>
      </c>
      <c r="B396" s="2" t="s">
        <v>1635</v>
      </c>
      <c r="C396" s="2" t="s">
        <v>481</v>
      </c>
      <c r="D396" s="2" t="s">
        <v>984</v>
      </c>
      <c r="E396" s="2" t="s">
        <v>983</v>
      </c>
      <c r="F396" s="2" t="s">
        <v>267</v>
      </c>
    </row>
    <row r="397" spans="1:6">
      <c r="A397" s="2" t="s">
        <v>1634</v>
      </c>
      <c r="B397" s="2" t="s">
        <v>1633</v>
      </c>
      <c r="C397" s="2" t="s">
        <v>482</v>
      </c>
      <c r="D397" s="2" t="s">
        <v>980</v>
      </c>
      <c r="E397" s="2" t="s">
        <v>979</v>
      </c>
      <c r="F397" s="2" t="s">
        <v>100</v>
      </c>
    </row>
    <row r="398" spans="1:6">
      <c r="A398" s="2" t="s">
        <v>1632</v>
      </c>
      <c r="B398" s="2" t="s">
        <v>1631</v>
      </c>
      <c r="C398" s="2" t="s">
        <v>483</v>
      </c>
      <c r="D398" s="2" t="s">
        <v>1004</v>
      </c>
      <c r="E398" s="2" t="s">
        <v>1003</v>
      </c>
      <c r="F398" s="2" t="s">
        <v>163</v>
      </c>
    </row>
    <row r="399" spans="1:6">
      <c r="A399" s="2" t="s">
        <v>1630</v>
      </c>
      <c r="B399" s="2" t="s">
        <v>1629</v>
      </c>
      <c r="C399" s="2" t="s">
        <v>485</v>
      </c>
      <c r="D399" s="2" t="s">
        <v>996</v>
      </c>
      <c r="E399" s="2" t="s">
        <v>995</v>
      </c>
      <c r="F399" s="2" t="s">
        <v>142</v>
      </c>
    </row>
    <row r="400" spans="1:6">
      <c r="A400" s="2" t="s">
        <v>1777</v>
      </c>
      <c r="B400" s="2" t="s">
        <v>1776</v>
      </c>
      <c r="C400" s="2" t="s">
        <v>486</v>
      </c>
      <c r="D400" s="2" t="s">
        <v>974</v>
      </c>
      <c r="E400" s="2" t="s">
        <v>973</v>
      </c>
      <c r="F400" s="2" t="s">
        <v>203</v>
      </c>
    </row>
    <row r="401" spans="1:6">
      <c r="A401" s="2" t="s">
        <v>1628</v>
      </c>
      <c r="B401" s="2" t="s">
        <v>1627</v>
      </c>
      <c r="C401" s="2" t="s">
        <v>487</v>
      </c>
      <c r="D401" s="2" t="s">
        <v>984</v>
      </c>
      <c r="E401" s="2" t="s">
        <v>983</v>
      </c>
      <c r="F401" s="2" t="s">
        <v>267</v>
      </c>
    </row>
    <row r="402" spans="1:6">
      <c r="A402" s="2" t="s">
        <v>1626</v>
      </c>
      <c r="B402" s="2" t="s">
        <v>1625</v>
      </c>
      <c r="C402" s="2" t="s">
        <v>488</v>
      </c>
      <c r="D402" s="2" t="s">
        <v>1004</v>
      </c>
      <c r="E402" s="2" t="s">
        <v>1003</v>
      </c>
      <c r="F402" s="2" t="s">
        <v>163</v>
      </c>
    </row>
    <row r="403" spans="1:6">
      <c r="A403" s="2" t="s">
        <v>1624</v>
      </c>
      <c r="B403" s="2" t="s">
        <v>1623</v>
      </c>
      <c r="C403" s="2" t="s">
        <v>490</v>
      </c>
      <c r="D403" s="2" t="s">
        <v>1004</v>
      </c>
      <c r="E403" s="2" t="s">
        <v>1003</v>
      </c>
      <c r="F403" s="2" t="s">
        <v>163</v>
      </c>
    </row>
    <row r="404" spans="1:6">
      <c r="A404" s="2" t="s">
        <v>1622</v>
      </c>
      <c r="B404" s="2" t="s">
        <v>1621</v>
      </c>
      <c r="C404" s="2" t="s">
        <v>493</v>
      </c>
      <c r="D404" s="2" t="s">
        <v>974</v>
      </c>
      <c r="E404" s="2" t="s">
        <v>973</v>
      </c>
      <c r="F404" s="2" t="s">
        <v>203</v>
      </c>
    </row>
    <row r="405" spans="1:6">
      <c r="A405" s="2" t="s">
        <v>1620</v>
      </c>
      <c r="B405" s="2" t="s">
        <v>1619</v>
      </c>
      <c r="C405" s="2" t="s">
        <v>494</v>
      </c>
      <c r="D405" s="2" t="s">
        <v>984</v>
      </c>
      <c r="E405" s="2" t="s">
        <v>983</v>
      </c>
      <c r="F405" s="2" t="s">
        <v>267</v>
      </c>
    </row>
    <row r="406" spans="1:6">
      <c r="A406" s="2" t="s">
        <v>1775</v>
      </c>
      <c r="B406" s="2" t="s">
        <v>1774</v>
      </c>
      <c r="C406" s="2" t="s">
        <v>495</v>
      </c>
      <c r="D406" s="2" t="s">
        <v>1042</v>
      </c>
      <c r="E406" s="2" t="s">
        <v>1041</v>
      </c>
      <c r="F406" s="2" t="s">
        <v>41</v>
      </c>
    </row>
    <row r="407" spans="1:6">
      <c r="A407" s="2" t="s">
        <v>1618</v>
      </c>
      <c r="B407" s="2" t="s">
        <v>1617</v>
      </c>
      <c r="C407" s="2" t="s">
        <v>498</v>
      </c>
      <c r="D407" s="2" t="s">
        <v>1016</v>
      </c>
      <c r="E407" s="2" t="s">
        <v>1015</v>
      </c>
      <c r="F407" s="2" t="s">
        <v>73</v>
      </c>
    </row>
    <row r="408" spans="1:6">
      <c r="A408" s="2" t="s">
        <v>1616</v>
      </c>
      <c r="B408" s="2" t="s">
        <v>1615</v>
      </c>
      <c r="C408" s="2" t="s">
        <v>499</v>
      </c>
      <c r="D408" s="2" t="s">
        <v>970</v>
      </c>
      <c r="E408" s="2" t="s">
        <v>969</v>
      </c>
      <c r="F408" s="2" t="s">
        <v>79</v>
      </c>
    </row>
    <row r="409" spans="1:6">
      <c r="A409" s="2" t="s">
        <v>1614</v>
      </c>
      <c r="B409" s="2" t="s">
        <v>1613</v>
      </c>
      <c r="C409" s="2" t="s">
        <v>500</v>
      </c>
      <c r="D409" s="2" t="s">
        <v>1084</v>
      </c>
      <c r="E409" s="2" t="s">
        <v>1083</v>
      </c>
      <c r="F409" s="2" t="s">
        <v>252</v>
      </c>
    </row>
    <row r="410" spans="1:6">
      <c r="A410" s="2" t="s">
        <v>1612</v>
      </c>
      <c r="B410" s="2" t="s">
        <v>1611</v>
      </c>
      <c r="C410" s="2" t="s">
        <v>502</v>
      </c>
      <c r="D410" s="2" t="s">
        <v>984</v>
      </c>
      <c r="E410" s="2" t="s">
        <v>983</v>
      </c>
      <c r="F410" s="2" t="s">
        <v>267</v>
      </c>
    </row>
    <row r="411" spans="1:6">
      <c r="A411" s="2" t="s">
        <v>1610</v>
      </c>
      <c r="B411" s="2" t="s">
        <v>1609</v>
      </c>
      <c r="C411" s="2" t="s">
        <v>503</v>
      </c>
      <c r="D411" s="2" t="s">
        <v>984</v>
      </c>
      <c r="E411" s="2" t="s">
        <v>983</v>
      </c>
      <c r="F411" s="2" t="s">
        <v>267</v>
      </c>
    </row>
    <row r="412" spans="1:6">
      <c r="A412" s="2" t="s">
        <v>1608</v>
      </c>
      <c r="B412" s="2" t="s">
        <v>1607</v>
      </c>
      <c r="C412" s="2" t="s">
        <v>504</v>
      </c>
      <c r="D412" s="2" t="s">
        <v>984</v>
      </c>
      <c r="E412" s="2" t="s">
        <v>983</v>
      </c>
      <c r="F412" s="2" t="s">
        <v>267</v>
      </c>
    </row>
    <row r="413" spans="1:6">
      <c r="A413" s="2" t="s">
        <v>1606</v>
      </c>
      <c r="B413" s="2" t="s">
        <v>1605</v>
      </c>
      <c r="C413" s="2" t="s">
        <v>506</v>
      </c>
      <c r="D413" s="2" t="s">
        <v>974</v>
      </c>
      <c r="E413" s="2" t="s">
        <v>973</v>
      </c>
      <c r="F413" s="2" t="s">
        <v>203</v>
      </c>
    </row>
    <row r="414" spans="1:6">
      <c r="A414" s="2" t="s">
        <v>1604</v>
      </c>
      <c r="B414" s="2" t="s">
        <v>1603</v>
      </c>
      <c r="C414" s="2" t="s">
        <v>507</v>
      </c>
      <c r="D414" s="2" t="s">
        <v>980</v>
      </c>
      <c r="E414" s="2" t="s">
        <v>979</v>
      </c>
      <c r="F414" s="2" t="s">
        <v>100</v>
      </c>
    </row>
    <row r="415" spans="1:6">
      <c r="A415" s="2" t="s">
        <v>1602</v>
      </c>
      <c r="B415" s="2" t="s">
        <v>1601</v>
      </c>
      <c r="C415" s="2" t="s">
        <v>508</v>
      </c>
      <c r="D415" s="2" t="s">
        <v>980</v>
      </c>
      <c r="E415" s="2" t="s">
        <v>979</v>
      </c>
      <c r="F415" s="2" t="s">
        <v>100</v>
      </c>
    </row>
    <row r="416" spans="1:6">
      <c r="A416" s="2" t="s">
        <v>1600</v>
      </c>
      <c r="B416" s="2" t="s">
        <v>1599</v>
      </c>
      <c r="C416" s="2" t="s">
        <v>509</v>
      </c>
      <c r="D416" s="2" t="s">
        <v>1058</v>
      </c>
      <c r="E416" s="2" t="s">
        <v>1057</v>
      </c>
      <c r="F416" s="2" t="s">
        <v>317</v>
      </c>
    </row>
    <row r="417" spans="1:6">
      <c r="A417" s="2" t="s">
        <v>1598</v>
      </c>
      <c r="B417" s="2" t="s">
        <v>1597</v>
      </c>
      <c r="C417" s="2" t="s">
        <v>510</v>
      </c>
      <c r="D417" s="2" t="s">
        <v>996</v>
      </c>
      <c r="E417" s="2" t="s">
        <v>995</v>
      </c>
      <c r="F417" s="2" t="s">
        <v>142</v>
      </c>
    </row>
    <row r="418" spans="1:6">
      <c r="A418" s="2" t="s">
        <v>1596</v>
      </c>
      <c r="B418" s="2" t="s">
        <v>1595</v>
      </c>
      <c r="C418" s="2" t="s">
        <v>511</v>
      </c>
      <c r="D418" s="2" t="s">
        <v>996</v>
      </c>
      <c r="E418" s="2" t="s">
        <v>995</v>
      </c>
      <c r="F418" s="2" t="s">
        <v>142</v>
      </c>
    </row>
    <row r="419" spans="1:6">
      <c r="A419" s="2" t="s">
        <v>1594</v>
      </c>
      <c r="B419" s="2" t="s">
        <v>1593</v>
      </c>
      <c r="C419" s="2" t="s">
        <v>512</v>
      </c>
      <c r="D419" s="2" t="s">
        <v>980</v>
      </c>
      <c r="E419" s="2" t="s">
        <v>979</v>
      </c>
      <c r="F419" s="2" t="s">
        <v>100</v>
      </c>
    </row>
    <row r="420" spans="1:6">
      <c r="A420" s="2" t="s">
        <v>1592</v>
      </c>
      <c r="B420" s="2" t="s">
        <v>1591</v>
      </c>
      <c r="C420" s="2" t="s">
        <v>514</v>
      </c>
      <c r="D420" s="2" t="s">
        <v>974</v>
      </c>
      <c r="E420" s="2" t="s">
        <v>973</v>
      </c>
      <c r="F420" s="2" t="s">
        <v>203</v>
      </c>
    </row>
    <row r="421" spans="1:6">
      <c r="A421" s="2" t="s">
        <v>1590</v>
      </c>
      <c r="B421" s="2" t="s">
        <v>1589</v>
      </c>
      <c r="C421" s="2" t="s">
        <v>515</v>
      </c>
      <c r="D421" s="2" t="s">
        <v>1004</v>
      </c>
      <c r="E421" s="2" t="s">
        <v>1003</v>
      </c>
      <c r="F421" s="2" t="s">
        <v>163</v>
      </c>
    </row>
    <row r="422" spans="1:6">
      <c r="A422" s="2" t="s">
        <v>1588</v>
      </c>
      <c r="B422" s="2" t="s">
        <v>1587</v>
      </c>
      <c r="C422" s="2" t="s">
        <v>516</v>
      </c>
      <c r="D422" s="2" t="s">
        <v>1016</v>
      </c>
      <c r="E422" s="2" t="s">
        <v>1015</v>
      </c>
      <c r="F422" s="2" t="s">
        <v>73</v>
      </c>
    </row>
    <row r="423" spans="1:6">
      <c r="A423" s="2" t="s">
        <v>1586</v>
      </c>
      <c r="B423" s="2" t="s">
        <v>1585</v>
      </c>
      <c r="C423" s="2" t="s">
        <v>517</v>
      </c>
      <c r="D423" s="2" t="s">
        <v>984</v>
      </c>
      <c r="E423" s="2" t="s">
        <v>983</v>
      </c>
      <c r="F423" s="2" t="s">
        <v>267</v>
      </c>
    </row>
    <row r="424" spans="1:6">
      <c r="A424" s="2" t="s">
        <v>1773</v>
      </c>
      <c r="B424" s="2" t="s">
        <v>1772</v>
      </c>
      <c r="C424" s="2" t="s">
        <v>518</v>
      </c>
      <c r="D424" s="2" t="s">
        <v>974</v>
      </c>
      <c r="E424" s="2" t="s">
        <v>973</v>
      </c>
      <c r="F424" s="2" t="s">
        <v>203</v>
      </c>
    </row>
    <row r="425" spans="1:6">
      <c r="A425" s="2" t="s">
        <v>1584</v>
      </c>
      <c r="B425" s="2" t="s">
        <v>1583</v>
      </c>
      <c r="C425" s="2" t="s">
        <v>519</v>
      </c>
      <c r="D425" s="2" t="s">
        <v>984</v>
      </c>
      <c r="E425" s="2" t="s">
        <v>983</v>
      </c>
      <c r="F425" s="2" t="s">
        <v>267</v>
      </c>
    </row>
    <row r="426" spans="1:6">
      <c r="A426" s="2" t="s">
        <v>1582</v>
      </c>
      <c r="B426" s="2" t="s">
        <v>1581</v>
      </c>
      <c r="C426" s="2" t="s">
        <v>520</v>
      </c>
      <c r="D426" s="2" t="s">
        <v>980</v>
      </c>
      <c r="E426" s="2" t="s">
        <v>979</v>
      </c>
      <c r="F426" s="2" t="s">
        <v>100</v>
      </c>
    </row>
    <row r="427" spans="1:6">
      <c r="A427" s="2" t="s">
        <v>1580</v>
      </c>
      <c r="B427" s="2" t="s">
        <v>1579</v>
      </c>
      <c r="C427" s="2" t="s">
        <v>521</v>
      </c>
      <c r="D427" s="2" t="s">
        <v>970</v>
      </c>
      <c r="E427" s="2" t="s">
        <v>969</v>
      </c>
      <c r="F427" s="2" t="s">
        <v>79</v>
      </c>
    </row>
    <row r="428" spans="1:6">
      <c r="A428" s="2" t="s">
        <v>1578</v>
      </c>
      <c r="B428" s="2" t="s">
        <v>1577</v>
      </c>
      <c r="C428" s="2" t="s">
        <v>523</v>
      </c>
      <c r="D428" s="2" t="s">
        <v>1036</v>
      </c>
      <c r="E428" s="2" t="s">
        <v>1035</v>
      </c>
      <c r="F428" s="2" t="s">
        <v>57</v>
      </c>
    </row>
    <row r="429" spans="1:6">
      <c r="A429" s="2" t="s">
        <v>1576</v>
      </c>
      <c r="B429" s="2" t="s">
        <v>1575</v>
      </c>
      <c r="C429" s="2" t="s">
        <v>524</v>
      </c>
      <c r="D429" s="2" t="s">
        <v>974</v>
      </c>
      <c r="E429" s="2" t="s">
        <v>973</v>
      </c>
      <c r="F429" s="2" t="s">
        <v>203</v>
      </c>
    </row>
    <row r="430" spans="1:6">
      <c r="A430" s="2" t="s">
        <v>1574</v>
      </c>
      <c r="B430" s="2" t="s">
        <v>1573</v>
      </c>
      <c r="C430" s="2" t="s">
        <v>525</v>
      </c>
      <c r="D430" s="2" t="s">
        <v>1042</v>
      </c>
      <c r="E430" s="2" t="s">
        <v>1041</v>
      </c>
      <c r="F430" s="2" t="s">
        <v>41</v>
      </c>
    </row>
    <row r="431" spans="1:6">
      <c r="A431" s="2" t="s">
        <v>1572</v>
      </c>
      <c r="B431" s="2" t="s">
        <v>1571</v>
      </c>
      <c r="C431" s="2" t="s">
        <v>527</v>
      </c>
      <c r="D431" s="2" t="s">
        <v>984</v>
      </c>
      <c r="E431" s="2" t="s">
        <v>983</v>
      </c>
      <c r="F431" s="2" t="s">
        <v>267</v>
      </c>
    </row>
    <row r="432" spans="1:6">
      <c r="A432" s="2" t="s">
        <v>1570</v>
      </c>
      <c r="B432" s="2" t="s">
        <v>1569</v>
      </c>
      <c r="C432" s="2" t="s">
        <v>528</v>
      </c>
      <c r="D432" s="2" t="s">
        <v>970</v>
      </c>
      <c r="E432" s="2" t="s">
        <v>969</v>
      </c>
      <c r="F432" s="2" t="s">
        <v>79</v>
      </c>
    </row>
    <row r="433" spans="1:6">
      <c r="A433" s="2" t="s">
        <v>1568</v>
      </c>
      <c r="B433" s="2" t="s">
        <v>1567</v>
      </c>
      <c r="C433" s="2" t="s">
        <v>530</v>
      </c>
      <c r="D433" s="2" t="s">
        <v>1004</v>
      </c>
      <c r="E433" s="2" t="s">
        <v>1003</v>
      </c>
      <c r="F433" s="2" t="s">
        <v>163</v>
      </c>
    </row>
    <row r="434" spans="1:6">
      <c r="A434" s="2" t="s">
        <v>1566</v>
      </c>
      <c r="B434" s="2" t="s">
        <v>1565</v>
      </c>
      <c r="C434" s="2" t="s">
        <v>531</v>
      </c>
      <c r="D434" s="2" t="s">
        <v>970</v>
      </c>
      <c r="E434" s="2" t="s">
        <v>969</v>
      </c>
      <c r="F434" s="2" t="s">
        <v>79</v>
      </c>
    </row>
    <row r="435" spans="1:6">
      <c r="A435" s="2" t="s">
        <v>1564</v>
      </c>
      <c r="B435" s="2" t="s">
        <v>1563</v>
      </c>
      <c r="C435" s="2" t="s">
        <v>534</v>
      </c>
      <c r="D435" s="2" t="s">
        <v>980</v>
      </c>
      <c r="E435" s="2" t="s">
        <v>979</v>
      </c>
      <c r="F435" s="2" t="s">
        <v>100</v>
      </c>
    </row>
    <row r="436" spans="1:6">
      <c r="A436" s="2" t="s">
        <v>1562</v>
      </c>
      <c r="B436" s="2" t="s">
        <v>1561</v>
      </c>
      <c r="C436" s="2" t="s">
        <v>535</v>
      </c>
      <c r="D436" s="2" t="s">
        <v>980</v>
      </c>
      <c r="E436" s="2" t="s">
        <v>979</v>
      </c>
      <c r="F436" s="2" t="s">
        <v>100</v>
      </c>
    </row>
    <row r="437" spans="1:6">
      <c r="A437" s="2" t="s">
        <v>1560</v>
      </c>
      <c r="B437" s="2" t="s">
        <v>1559</v>
      </c>
      <c r="C437" s="2" t="s">
        <v>536</v>
      </c>
      <c r="D437" s="2" t="s">
        <v>984</v>
      </c>
      <c r="E437" s="2" t="s">
        <v>983</v>
      </c>
      <c r="F437" s="2" t="s">
        <v>267</v>
      </c>
    </row>
    <row r="438" spans="1:6">
      <c r="A438" s="2" t="s">
        <v>1771</v>
      </c>
      <c r="B438" s="2" t="s">
        <v>1770</v>
      </c>
      <c r="C438" s="2" t="s">
        <v>537</v>
      </c>
      <c r="D438" s="2" t="s">
        <v>1036</v>
      </c>
      <c r="E438" s="2" t="s">
        <v>1035</v>
      </c>
      <c r="F438" s="2" t="s">
        <v>57</v>
      </c>
    </row>
    <row r="439" spans="1:6">
      <c r="A439" s="2" t="s">
        <v>1558</v>
      </c>
      <c r="B439" s="2" t="s">
        <v>1557</v>
      </c>
      <c r="C439" s="2" t="s">
        <v>539</v>
      </c>
      <c r="D439" s="2" t="s">
        <v>974</v>
      </c>
      <c r="E439" s="2" t="s">
        <v>973</v>
      </c>
      <c r="F439" s="2" t="s">
        <v>203</v>
      </c>
    </row>
    <row r="440" spans="1:6">
      <c r="A440" s="2" t="s">
        <v>1556</v>
      </c>
      <c r="B440" s="2" t="s">
        <v>1555</v>
      </c>
      <c r="C440" s="2" t="s">
        <v>540</v>
      </c>
      <c r="D440" s="2" t="s">
        <v>1004</v>
      </c>
      <c r="E440" s="2" t="s">
        <v>1003</v>
      </c>
      <c r="F440" s="2" t="s">
        <v>163</v>
      </c>
    </row>
    <row r="441" spans="1:6">
      <c r="A441" s="2" t="s">
        <v>1554</v>
      </c>
      <c r="B441" s="2" t="s">
        <v>1553</v>
      </c>
      <c r="C441" s="2" t="s">
        <v>542</v>
      </c>
      <c r="D441" s="2" t="s">
        <v>984</v>
      </c>
      <c r="E441" s="2" t="s">
        <v>983</v>
      </c>
      <c r="F441" s="2" t="s">
        <v>267</v>
      </c>
    </row>
    <row r="442" spans="1:6">
      <c r="A442" s="2" t="s">
        <v>1552</v>
      </c>
      <c r="B442" s="2" t="s">
        <v>1551</v>
      </c>
      <c r="C442" s="2" t="s">
        <v>543</v>
      </c>
      <c r="D442" s="2" t="s">
        <v>1000</v>
      </c>
      <c r="E442" s="2" t="s">
        <v>999</v>
      </c>
      <c r="F442" s="2" t="s">
        <v>51</v>
      </c>
    </row>
    <row r="443" spans="1:6">
      <c r="A443" s="2" t="s">
        <v>1550</v>
      </c>
      <c r="B443" s="2" t="s">
        <v>1549</v>
      </c>
      <c r="C443" s="2" t="s">
        <v>544</v>
      </c>
      <c r="D443" s="2" t="s">
        <v>980</v>
      </c>
      <c r="E443" s="2" t="s">
        <v>979</v>
      </c>
      <c r="F443" s="2" t="s">
        <v>100</v>
      </c>
    </row>
    <row r="444" spans="1:6">
      <c r="A444" s="2" t="s">
        <v>1548</v>
      </c>
      <c r="B444" s="2" t="s">
        <v>1547</v>
      </c>
      <c r="C444" s="2" t="s">
        <v>545</v>
      </c>
      <c r="D444" s="2" t="s">
        <v>980</v>
      </c>
      <c r="E444" s="2" t="s">
        <v>979</v>
      </c>
      <c r="F444" s="2" t="s">
        <v>100</v>
      </c>
    </row>
    <row r="445" spans="1:6">
      <c r="A445" s="2" t="s">
        <v>1546</v>
      </c>
      <c r="B445" s="2" t="s">
        <v>1545</v>
      </c>
      <c r="C445" s="2" t="s">
        <v>547</v>
      </c>
      <c r="D445" s="2" t="s">
        <v>1058</v>
      </c>
      <c r="E445" s="2" t="s">
        <v>1057</v>
      </c>
      <c r="F445" s="2" t="s">
        <v>317</v>
      </c>
    </row>
    <row r="446" spans="1:6">
      <c r="A446" s="2" t="s">
        <v>1544</v>
      </c>
      <c r="B446" s="2" t="s">
        <v>1543</v>
      </c>
      <c r="C446" s="2" t="s">
        <v>548</v>
      </c>
      <c r="D446" s="2" t="s">
        <v>1004</v>
      </c>
      <c r="E446" s="2" t="s">
        <v>1003</v>
      </c>
      <c r="F446" s="2" t="s">
        <v>163</v>
      </c>
    </row>
    <row r="447" spans="1:6">
      <c r="A447" s="2" t="s">
        <v>1542</v>
      </c>
      <c r="B447" s="2" t="s">
        <v>1541</v>
      </c>
      <c r="C447" s="2" t="s">
        <v>549</v>
      </c>
      <c r="D447" s="2" t="s">
        <v>980</v>
      </c>
      <c r="E447" s="2" t="s">
        <v>979</v>
      </c>
      <c r="F447" s="2" t="s">
        <v>100</v>
      </c>
    </row>
    <row r="448" spans="1:6">
      <c r="A448" s="2" t="s">
        <v>1540</v>
      </c>
      <c r="B448" s="2" t="s">
        <v>1539</v>
      </c>
      <c r="C448" s="2" t="s">
        <v>550</v>
      </c>
      <c r="D448" s="2" t="s">
        <v>996</v>
      </c>
      <c r="E448" s="2" t="s">
        <v>995</v>
      </c>
      <c r="F448" s="2" t="s">
        <v>142</v>
      </c>
    </row>
    <row r="449" spans="1:6">
      <c r="A449" s="2" t="s">
        <v>1769</v>
      </c>
      <c r="B449" s="2" t="s">
        <v>1768</v>
      </c>
      <c r="C449" s="2" t="s">
        <v>551</v>
      </c>
      <c r="D449" s="2" t="s">
        <v>1042</v>
      </c>
      <c r="E449" s="2" t="s">
        <v>1041</v>
      </c>
      <c r="F449" s="2" t="s">
        <v>41</v>
      </c>
    </row>
    <row r="450" spans="1:6">
      <c r="A450" s="2" t="s">
        <v>1538</v>
      </c>
      <c r="B450" s="2" t="s">
        <v>1537</v>
      </c>
      <c r="C450" s="2" t="s">
        <v>552</v>
      </c>
      <c r="D450" s="2" t="s">
        <v>984</v>
      </c>
      <c r="E450" s="2" t="s">
        <v>983</v>
      </c>
      <c r="F450" s="2" t="s">
        <v>267</v>
      </c>
    </row>
    <row r="451" spans="1:6">
      <c r="A451" s="2" t="s">
        <v>1536</v>
      </c>
      <c r="B451" s="2" t="s">
        <v>1535</v>
      </c>
      <c r="C451" s="2" t="s">
        <v>555</v>
      </c>
      <c r="D451" s="2" t="s">
        <v>1058</v>
      </c>
      <c r="E451" s="2" t="s">
        <v>1057</v>
      </c>
      <c r="F451" s="2" t="s">
        <v>317</v>
      </c>
    </row>
    <row r="452" spans="1:6">
      <c r="A452" s="2" t="s">
        <v>1534</v>
      </c>
      <c r="B452" s="2" t="s">
        <v>1533</v>
      </c>
      <c r="C452" s="2" t="s">
        <v>556</v>
      </c>
      <c r="D452" s="2" t="s">
        <v>984</v>
      </c>
      <c r="E452" s="2" t="s">
        <v>983</v>
      </c>
      <c r="F452" s="2" t="s">
        <v>267</v>
      </c>
    </row>
    <row r="453" spans="1:6">
      <c r="A453" s="2" t="s">
        <v>1532</v>
      </c>
      <c r="B453" s="2" t="s">
        <v>1531</v>
      </c>
      <c r="C453" s="2" t="s">
        <v>557</v>
      </c>
      <c r="D453" s="2" t="s">
        <v>980</v>
      </c>
      <c r="E453" s="2" t="s">
        <v>979</v>
      </c>
      <c r="F453" s="2" t="s">
        <v>100</v>
      </c>
    </row>
    <row r="454" spans="1:6">
      <c r="A454" s="2" t="s">
        <v>1530</v>
      </c>
      <c r="B454" s="2" t="s">
        <v>1529</v>
      </c>
      <c r="C454" s="2" t="s">
        <v>558</v>
      </c>
      <c r="D454" s="2" t="s">
        <v>1016</v>
      </c>
      <c r="E454" s="2" t="s">
        <v>1015</v>
      </c>
      <c r="F454" s="2" t="s">
        <v>73</v>
      </c>
    </row>
    <row r="455" spans="1:6">
      <c r="A455" s="2" t="s">
        <v>1528</v>
      </c>
      <c r="B455" s="2" t="s">
        <v>1527</v>
      </c>
      <c r="C455" s="2" t="s">
        <v>559</v>
      </c>
      <c r="D455" s="2" t="s">
        <v>1004</v>
      </c>
      <c r="E455" s="2" t="s">
        <v>1003</v>
      </c>
      <c r="F455" s="2" t="s">
        <v>163</v>
      </c>
    </row>
    <row r="456" spans="1:6">
      <c r="A456" s="2" t="s">
        <v>1526</v>
      </c>
      <c r="B456" s="2" t="s">
        <v>1525</v>
      </c>
      <c r="C456" s="2" t="s">
        <v>560</v>
      </c>
      <c r="D456" s="2" t="s">
        <v>970</v>
      </c>
      <c r="E456" s="2" t="s">
        <v>969</v>
      </c>
      <c r="F456" s="2" t="s">
        <v>79</v>
      </c>
    </row>
    <row r="457" spans="1:6">
      <c r="A457" s="2" t="s">
        <v>1524</v>
      </c>
      <c r="B457" s="2" t="s">
        <v>1523</v>
      </c>
      <c r="C457" s="2" t="s">
        <v>561</v>
      </c>
      <c r="D457" s="2" t="s">
        <v>980</v>
      </c>
      <c r="E457" s="2" t="s">
        <v>979</v>
      </c>
      <c r="F457" s="2" t="s">
        <v>100</v>
      </c>
    </row>
    <row r="458" spans="1:6">
      <c r="A458" s="2" t="s">
        <v>1522</v>
      </c>
      <c r="B458" s="2" t="s">
        <v>1521</v>
      </c>
      <c r="C458" s="2" t="s">
        <v>562</v>
      </c>
      <c r="D458" s="2" t="s">
        <v>980</v>
      </c>
      <c r="E458" s="2" t="s">
        <v>979</v>
      </c>
      <c r="F458" s="2" t="s">
        <v>100</v>
      </c>
    </row>
    <row r="459" spans="1:6">
      <c r="A459" s="2" t="s">
        <v>1520</v>
      </c>
      <c r="B459" s="2" t="s">
        <v>1519</v>
      </c>
      <c r="C459" s="2" t="s">
        <v>563</v>
      </c>
      <c r="D459" s="2" t="s">
        <v>984</v>
      </c>
      <c r="E459" s="2" t="s">
        <v>983</v>
      </c>
      <c r="F459" s="2" t="s">
        <v>267</v>
      </c>
    </row>
    <row r="460" spans="1:6">
      <c r="A460" s="2" t="s">
        <v>1767</v>
      </c>
      <c r="B460" s="2" t="s">
        <v>1766</v>
      </c>
      <c r="C460" s="2" t="s">
        <v>564</v>
      </c>
      <c r="D460" s="2" t="s">
        <v>1036</v>
      </c>
      <c r="E460" s="2" t="s">
        <v>1035</v>
      </c>
      <c r="F460" s="2" t="s">
        <v>57</v>
      </c>
    </row>
    <row r="461" spans="1:6">
      <c r="A461" s="2" t="s">
        <v>1518</v>
      </c>
      <c r="B461" s="2" t="s">
        <v>1517</v>
      </c>
      <c r="C461" s="2" t="s">
        <v>567</v>
      </c>
      <c r="D461" s="2" t="s">
        <v>1036</v>
      </c>
      <c r="E461" s="2" t="s">
        <v>1035</v>
      </c>
      <c r="F461" s="2" t="s">
        <v>57</v>
      </c>
    </row>
    <row r="462" spans="1:6">
      <c r="A462" s="2" t="s">
        <v>1516</v>
      </c>
      <c r="B462" s="2" t="s">
        <v>1515</v>
      </c>
      <c r="C462" s="2" t="s">
        <v>569</v>
      </c>
      <c r="D462" s="2" t="s">
        <v>984</v>
      </c>
      <c r="E462" s="2" t="s">
        <v>983</v>
      </c>
      <c r="F462" s="2" t="s">
        <v>267</v>
      </c>
    </row>
    <row r="463" spans="1:6">
      <c r="A463" s="2" t="s">
        <v>1765</v>
      </c>
      <c r="B463" s="2" t="s">
        <v>1764</v>
      </c>
      <c r="C463" s="2" t="s">
        <v>570</v>
      </c>
      <c r="D463" s="2" t="s">
        <v>980</v>
      </c>
      <c r="E463" s="2" t="s">
        <v>979</v>
      </c>
      <c r="F463" s="2" t="s">
        <v>100</v>
      </c>
    </row>
    <row r="464" spans="1:6">
      <c r="A464" s="2" t="s">
        <v>1514</v>
      </c>
      <c r="B464" s="2" t="s">
        <v>1513</v>
      </c>
      <c r="C464" s="2" t="s">
        <v>572</v>
      </c>
      <c r="D464" s="2" t="s">
        <v>984</v>
      </c>
      <c r="E464" s="2" t="s">
        <v>983</v>
      </c>
      <c r="F464" s="2" t="s">
        <v>267</v>
      </c>
    </row>
    <row r="465" spans="1:6">
      <c r="A465" s="2" t="s">
        <v>1512</v>
      </c>
      <c r="B465" s="2" t="s">
        <v>1511</v>
      </c>
      <c r="C465" s="2" t="s">
        <v>573</v>
      </c>
      <c r="D465" s="2" t="s">
        <v>984</v>
      </c>
      <c r="E465" s="2" t="s">
        <v>983</v>
      </c>
      <c r="F465" s="2" t="s">
        <v>267</v>
      </c>
    </row>
    <row r="466" spans="1:6">
      <c r="A466" s="2" t="s">
        <v>1510</v>
      </c>
      <c r="B466" s="2" t="s">
        <v>1509</v>
      </c>
      <c r="C466" s="2" t="s">
        <v>575</v>
      </c>
      <c r="D466" s="2" t="s">
        <v>1058</v>
      </c>
      <c r="E466" s="2" t="s">
        <v>1057</v>
      </c>
      <c r="F466" s="2" t="s">
        <v>317</v>
      </c>
    </row>
    <row r="467" spans="1:6">
      <c r="A467" s="2" t="s">
        <v>1763</v>
      </c>
      <c r="B467" s="2" t="s">
        <v>1762</v>
      </c>
      <c r="C467" s="2" t="s">
        <v>576</v>
      </c>
      <c r="D467" s="2" t="s">
        <v>974</v>
      </c>
      <c r="E467" s="2" t="s">
        <v>973</v>
      </c>
      <c r="F467" s="2" t="s">
        <v>203</v>
      </c>
    </row>
    <row r="468" spans="1:6">
      <c r="A468" s="2" t="s">
        <v>1508</v>
      </c>
      <c r="B468" s="2" t="s">
        <v>1507</v>
      </c>
      <c r="C468" s="2" t="s">
        <v>577</v>
      </c>
      <c r="D468" s="2" t="s">
        <v>984</v>
      </c>
      <c r="E468" s="2" t="s">
        <v>983</v>
      </c>
      <c r="F468" s="2" t="s">
        <v>267</v>
      </c>
    </row>
    <row r="469" spans="1:6">
      <c r="A469" s="2" t="s">
        <v>1506</v>
      </c>
      <c r="B469" s="2" t="s">
        <v>1505</v>
      </c>
      <c r="C469" s="2" t="s">
        <v>579</v>
      </c>
      <c r="D469" s="2" t="s">
        <v>974</v>
      </c>
      <c r="E469" s="2" t="s">
        <v>973</v>
      </c>
      <c r="F469" s="2" t="s">
        <v>203</v>
      </c>
    </row>
    <row r="470" spans="1:6">
      <c r="A470" s="2" t="s">
        <v>1504</v>
      </c>
      <c r="B470" s="2" t="s">
        <v>1503</v>
      </c>
      <c r="C470" s="2" t="s">
        <v>580</v>
      </c>
      <c r="D470" s="2" t="s">
        <v>1084</v>
      </c>
      <c r="E470" s="2" t="s">
        <v>1083</v>
      </c>
      <c r="F470" s="2" t="s">
        <v>252</v>
      </c>
    </row>
    <row r="471" spans="1:6">
      <c r="A471" s="2" t="s">
        <v>1502</v>
      </c>
      <c r="B471" s="2" t="s">
        <v>1501</v>
      </c>
      <c r="C471" s="2" t="s">
        <v>581</v>
      </c>
      <c r="D471" s="2" t="s">
        <v>984</v>
      </c>
      <c r="E471" s="2" t="s">
        <v>983</v>
      </c>
      <c r="F471" s="2" t="s">
        <v>267</v>
      </c>
    </row>
    <row r="472" spans="1:6">
      <c r="A472" s="2" t="s">
        <v>1500</v>
      </c>
      <c r="B472" s="2" t="s">
        <v>1499</v>
      </c>
      <c r="C472" s="2" t="s">
        <v>582</v>
      </c>
      <c r="D472" s="2" t="s">
        <v>1004</v>
      </c>
      <c r="E472" s="2" t="s">
        <v>1003</v>
      </c>
      <c r="F472" s="2" t="s">
        <v>163</v>
      </c>
    </row>
    <row r="473" spans="1:6">
      <c r="A473" s="2" t="s">
        <v>1498</v>
      </c>
      <c r="B473" s="2" t="s">
        <v>1497</v>
      </c>
      <c r="C473" s="2" t="s">
        <v>583</v>
      </c>
      <c r="D473" s="2" t="s">
        <v>974</v>
      </c>
      <c r="E473" s="2" t="s">
        <v>973</v>
      </c>
      <c r="F473" s="2" t="s">
        <v>203</v>
      </c>
    </row>
    <row r="474" spans="1:6">
      <c r="A474" s="2" t="s">
        <v>1496</v>
      </c>
      <c r="B474" s="2" t="s">
        <v>1495</v>
      </c>
      <c r="C474" s="2" t="s">
        <v>585</v>
      </c>
      <c r="D474" s="2" t="s">
        <v>974</v>
      </c>
      <c r="E474" s="2" t="s">
        <v>973</v>
      </c>
      <c r="F474" s="2" t="s">
        <v>203</v>
      </c>
    </row>
    <row r="475" spans="1:6">
      <c r="A475" s="2" t="s">
        <v>1494</v>
      </c>
      <c r="B475" s="2" t="s">
        <v>1493</v>
      </c>
      <c r="C475" s="2" t="s">
        <v>588</v>
      </c>
      <c r="D475" s="2" t="s">
        <v>984</v>
      </c>
      <c r="E475" s="2" t="s">
        <v>983</v>
      </c>
      <c r="F475" s="2" t="s">
        <v>267</v>
      </c>
    </row>
    <row r="476" spans="1:6">
      <c r="A476" s="2" t="s">
        <v>1492</v>
      </c>
      <c r="B476" s="2" t="s">
        <v>1491</v>
      </c>
      <c r="C476" s="2" t="s">
        <v>1490</v>
      </c>
      <c r="D476" s="2" t="s">
        <v>974</v>
      </c>
      <c r="E476" s="2" t="s">
        <v>973</v>
      </c>
      <c r="F476" s="2" t="s">
        <v>203</v>
      </c>
    </row>
    <row r="477" spans="1:6">
      <c r="A477" s="2" t="s">
        <v>1489</v>
      </c>
      <c r="B477" s="2" t="s">
        <v>1488</v>
      </c>
      <c r="C477" s="2" t="s">
        <v>41</v>
      </c>
      <c r="D477" s="2" t="s">
        <v>1042</v>
      </c>
      <c r="E477" s="2" t="s">
        <v>1041</v>
      </c>
      <c r="F477" s="2" t="s">
        <v>41</v>
      </c>
    </row>
    <row r="478" spans="1:6">
      <c r="A478" s="2" t="s">
        <v>1761</v>
      </c>
      <c r="B478" s="2" t="s">
        <v>1760</v>
      </c>
      <c r="C478" s="2" t="s">
        <v>593</v>
      </c>
      <c r="D478" s="2" t="s">
        <v>1042</v>
      </c>
      <c r="E478" s="2" t="s">
        <v>1041</v>
      </c>
      <c r="F478" s="2" t="s">
        <v>41</v>
      </c>
    </row>
    <row r="479" spans="1:6">
      <c r="A479" s="2" t="s">
        <v>1487</v>
      </c>
      <c r="B479" s="2" t="s">
        <v>1486</v>
      </c>
      <c r="C479" s="2" t="s">
        <v>594</v>
      </c>
      <c r="D479" s="2" t="s">
        <v>1058</v>
      </c>
      <c r="E479" s="2" t="s">
        <v>1057</v>
      </c>
      <c r="F479" s="2" t="s">
        <v>317</v>
      </c>
    </row>
    <row r="480" spans="1:6">
      <c r="A480" s="2" t="s">
        <v>1485</v>
      </c>
      <c r="B480" s="2" t="s">
        <v>1484</v>
      </c>
      <c r="C480" s="2" t="s">
        <v>595</v>
      </c>
      <c r="D480" s="2" t="s">
        <v>970</v>
      </c>
      <c r="E480" s="2" t="s">
        <v>969</v>
      </c>
      <c r="F480" s="2" t="s">
        <v>79</v>
      </c>
    </row>
    <row r="481" spans="1:6">
      <c r="A481" s="2" t="s">
        <v>1483</v>
      </c>
      <c r="B481" s="2" t="s">
        <v>1482</v>
      </c>
      <c r="C481" s="2" t="s">
        <v>596</v>
      </c>
      <c r="D481" s="2" t="s">
        <v>984</v>
      </c>
      <c r="E481" s="2" t="s">
        <v>983</v>
      </c>
      <c r="F481" s="2" t="s">
        <v>267</v>
      </c>
    </row>
    <row r="482" spans="1:6">
      <c r="A482" s="2" t="s">
        <v>1481</v>
      </c>
      <c r="B482" s="2" t="s">
        <v>1480</v>
      </c>
      <c r="C482" s="2" t="s">
        <v>597</v>
      </c>
      <c r="D482" s="2" t="s">
        <v>1004</v>
      </c>
      <c r="E482" s="2" t="s">
        <v>1003</v>
      </c>
      <c r="F482" s="2" t="s">
        <v>163</v>
      </c>
    </row>
    <row r="483" spans="1:6">
      <c r="A483" s="2" t="s">
        <v>1759</v>
      </c>
      <c r="B483" s="2" t="s">
        <v>1758</v>
      </c>
      <c r="C483" s="2" t="s">
        <v>598</v>
      </c>
      <c r="D483" s="2" t="s">
        <v>1004</v>
      </c>
      <c r="E483" s="2" t="s">
        <v>1003</v>
      </c>
      <c r="F483" s="2" t="s">
        <v>163</v>
      </c>
    </row>
    <row r="484" spans="1:6">
      <c r="A484" s="2" t="s">
        <v>1479</v>
      </c>
      <c r="B484" s="2" t="s">
        <v>1478</v>
      </c>
      <c r="C484" s="2" t="s">
        <v>599</v>
      </c>
      <c r="D484" s="2" t="s">
        <v>1004</v>
      </c>
      <c r="E484" s="2" t="s">
        <v>1003</v>
      </c>
      <c r="F484" s="2" t="s">
        <v>163</v>
      </c>
    </row>
    <row r="485" spans="1:6">
      <c r="A485" s="2" t="s">
        <v>1477</v>
      </c>
      <c r="B485" s="2" t="s">
        <v>1476</v>
      </c>
      <c r="C485" s="2" t="s">
        <v>601</v>
      </c>
      <c r="D485" s="2" t="s">
        <v>984</v>
      </c>
      <c r="E485" s="2" t="s">
        <v>983</v>
      </c>
      <c r="F485" s="2" t="s">
        <v>267</v>
      </c>
    </row>
    <row r="486" spans="1:6">
      <c r="A486" s="2" t="s">
        <v>1475</v>
      </c>
      <c r="B486" s="2" t="s">
        <v>1474</v>
      </c>
      <c r="C486" s="2" t="s">
        <v>602</v>
      </c>
      <c r="D486" s="2" t="s">
        <v>970</v>
      </c>
      <c r="E486" s="2" t="s">
        <v>969</v>
      </c>
      <c r="F486" s="2" t="s">
        <v>79</v>
      </c>
    </row>
    <row r="487" spans="1:6">
      <c r="A487" s="2" t="s">
        <v>1473</v>
      </c>
      <c r="B487" s="2" t="s">
        <v>1472</v>
      </c>
      <c r="C487" s="2" t="s">
        <v>603</v>
      </c>
      <c r="D487" s="2" t="s">
        <v>980</v>
      </c>
      <c r="E487" s="2" t="s">
        <v>979</v>
      </c>
      <c r="F487" s="2" t="s">
        <v>100</v>
      </c>
    </row>
    <row r="488" spans="1:6">
      <c r="A488" s="2" t="s">
        <v>1471</v>
      </c>
      <c r="B488" s="2" t="s">
        <v>1470</v>
      </c>
      <c r="C488" s="2" t="s">
        <v>604</v>
      </c>
      <c r="D488" s="2" t="s">
        <v>974</v>
      </c>
      <c r="E488" s="2" t="s">
        <v>973</v>
      </c>
      <c r="F488" s="2" t="s">
        <v>203</v>
      </c>
    </row>
    <row r="489" spans="1:6">
      <c r="A489" s="2" t="s">
        <v>1757</v>
      </c>
      <c r="B489" s="2" t="s">
        <v>1756</v>
      </c>
      <c r="C489" s="2" t="s">
        <v>605</v>
      </c>
      <c r="D489" s="2" t="s">
        <v>1042</v>
      </c>
      <c r="E489" s="2" t="s">
        <v>1041</v>
      </c>
      <c r="F489" s="2" t="s">
        <v>41</v>
      </c>
    </row>
    <row r="490" spans="1:6">
      <c r="A490" s="2" t="s">
        <v>1469</v>
      </c>
      <c r="B490" s="2" t="s">
        <v>1468</v>
      </c>
      <c r="C490" s="2" t="s">
        <v>607</v>
      </c>
      <c r="D490" s="2" t="s">
        <v>1036</v>
      </c>
      <c r="E490" s="2" t="s">
        <v>1035</v>
      </c>
      <c r="F490" s="2" t="s">
        <v>57</v>
      </c>
    </row>
    <row r="491" spans="1:6">
      <c r="A491" s="2" t="s">
        <v>1467</v>
      </c>
      <c r="B491" s="2" t="s">
        <v>1466</v>
      </c>
      <c r="C491" s="2" t="s">
        <v>608</v>
      </c>
      <c r="D491" s="2" t="s">
        <v>980</v>
      </c>
      <c r="E491" s="2" t="s">
        <v>979</v>
      </c>
      <c r="F491" s="2" t="s">
        <v>100</v>
      </c>
    </row>
    <row r="492" spans="1:6">
      <c r="A492" s="2" t="s">
        <v>1465</v>
      </c>
      <c r="B492" s="2" t="s">
        <v>1464</v>
      </c>
      <c r="C492" s="2" t="s">
        <v>610</v>
      </c>
      <c r="D492" s="2" t="s">
        <v>1004</v>
      </c>
      <c r="E492" s="2" t="s">
        <v>1003</v>
      </c>
      <c r="F492" s="2" t="s">
        <v>163</v>
      </c>
    </row>
    <row r="493" spans="1:6">
      <c r="A493" s="2" t="s">
        <v>1463</v>
      </c>
      <c r="B493" s="2" t="s">
        <v>1462</v>
      </c>
      <c r="C493" s="2" t="s">
        <v>611</v>
      </c>
      <c r="D493" s="2" t="s">
        <v>1004</v>
      </c>
      <c r="E493" s="2" t="s">
        <v>1003</v>
      </c>
      <c r="F493" s="2" t="s">
        <v>163</v>
      </c>
    </row>
    <row r="494" spans="1:6">
      <c r="A494" s="2" t="s">
        <v>1461</v>
      </c>
      <c r="B494" s="2" t="s">
        <v>1460</v>
      </c>
      <c r="C494" s="2" t="s">
        <v>612</v>
      </c>
      <c r="D494" s="2" t="s">
        <v>980</v>
      </c>
      <c r="E494" s="2" t="s">
        <v>979</v>
      </c>
      <c r="F494" s="2" t="s">
        <v>100</v>
      </c>
    </row>
    <row r="495" spans="1:6">
      <c r="A495" s="2" t="s">
        <v>1459</v>
      </c>
      <c r="B495" s="2" t="s">
        <v>1458</v>
      </c>
      <c r="C495" s="2" t="s">
        <v>613</v>
      </c>
      <c r="D495" s="2" t="s">
        <v>1036</v>
      </c>
      <c r="E495" s="2" t="s">
        <v>1035</v>
      </c>
      <c r="F495" s="2" t="s">
        <v>57</v>
      </c>
    </row>
    <row r="496" spans="1:6">
      <c r="A496" s="2" t="s">
        <v>1457</v>
      </c>
      <c r="B496" s="2" t="s">
        <v>1456</v>
      </c>
      <c r="C496" s="2" t="s">
        <v>614</v>
      </c>
      <c r="D496" s="2" t="s">
        <v>1004</v>
      </c>
      <c r="E496" s="2" t="s">
        <v>1003</v>
      </c>
      <c r="F496" s="2" t="s">
        <v>163</v>
      </c>
    </row>
    <row r="497" spans="1:6">
      <c r="A497" s="2" t="s">
        <v>1455</v>
      </c>
      <c r="B497" s="2" t="s">
        <v>1454</v>
      </c>
      <c r="C497" s="2" t="s">
        <v>616</v>
      </c>
      <c r="D497" s="2" t="s">
        <v>1058</v>
      </c>
      <c r="E497" s="2" t="s">
        <v>1057</v>
      </c>
      <c r="F497" s="2" t="s">
        <v>317</v>
      </c>
    </row>
    <row r="498" spans="1:6">
      <c r="A498" s="2" t="s">
        <v>1453</v>
      </c>
      <c r="B498" s="2" t="s">
        <v>1452</v>
      </c>
      <c r="C498" s="2" t="s">
        <v>617</v>
      </c>
      <c r="D498" s="2" t="s">
        <v>984</v>
      </c>
      <c r="E498" s="2" t="s">
        <v>983</v>
      </c>
      <c r="F498" s="2" t="s">
        <v>267</v>
      </c>
    </row>
    <row r="499" spans="1:6">
      <c r="A499" s="2" t="s">
        <v>1451</v>
      </c>
      <c r="B499" s="2" t="s">
        <v>1450</v>
      </c>
      <c r="C499" s="2" t="s">
        <v>618</v>
      </c>
      <c r="D499" s="2" t="s">
        <v>1004</v>
      </c>
      <c r="E499" s="2" t="s">
        <v>1003</v>
      </c>
      <c r="F499" s="2" t="s">
        <v>163</v>
      </c>
    </row>
    <row r="500" spans="1:6">
      <c r="A500" s="2" t="s">
        <v>1449</v>
      </c>
      <c r="B500" s="2" t="s">
        <v>1448</v>
      </c>
      <c r="C500" s="2" t="s">
        <v>620</v>
      </c>
      <c r="D500" s="2" t="s">
        <v>1004</v>
      </c>
      <c r="E500" s="2" t="s">
        <v>1003</v>
      </c>
      <c r="F500" s="2" t="s">
        <v>163</v>
      </c>
    </row>
    <row r="501" spans="1:6">
      <c r="A501" s="2" t="s">
        <v>1447</v>
      </c>
      <c r="B501" s="2" t="s">
        <v>1446</v>
      </c>
      <c r="C501" s="2" t="s">
        <v>621</v>
      </c>
      <c r="D501" s="2" t="s">
        <v>970</v>
      </c>
      <c r="E501" s="2" t="s">
        <v>969</v>
      </c>
      <c r="F501" s="2" t="s">
        <v>79</v>
      </c>
    </row>
    <row r="502" spans="1:6">
      <c r="A502" s="2" t="s">
        <v>1445</v>
      </c>
      <c r="B502" s="2" t="s">
        <v>1444</v>
      </c>
      <c r="C502" s="2" t="s">
        <v>622</v>
      </c>
      <c r="D502" s="2" t="s">
        <v>974</v>
      </c>
      <c r="E502" s="2" t="s">
        <v>973</v>
      </c>
      <c r="F502" s="2" t="s">
        <v>203</v>
      </c>
    </row>
    <row r="503" spans="1:6">
      <c r="A503" s="2" t="s">
        <v>1443</v>
      </c>
      <c r="B503" s="2" t="s">
        <v>1442</v>
      </c>
      <c r="C503" s="2" t="s">
        <v>623</v>
      </c>
      <c r="D503" s="2" t="s">
        <v>984</v>
      </c>
      <c r="E503" s="2" t="s">
        <v>983</v>
      </c>
      <c r="F503" s="2" t="s">
        <v>267</v>
      </c>
    </row>
    <row r="504" spans="1:6">
      <c r="A504" s="2" t="s">
        <v>1441</v>
      </c>
      <c r="B504" s="2" t="s">
        <v>1440</v>
      </c>
      <c r="C504" s="2" t="s">
        <v>624</v>
      </c>
      <c r="D504" s="2" t="s">
        <v>974</v>
      </c>
      <c r="E504" s="2" t="s">
        <v>973</v>
      </c>
      <c r="F504" s="2" t="s">
        <v>203</v>
      </c>
    </row>
    <row r="505" spans="1:6">
      <c r="A505" s="2" t="s">
        <v>1439</v>
      </c>
      <c r="B505" s="2" t="s">
        <v>1438</v>
      </c>
      <c r="C505" s="2" t="s">
        <v>1437</v>
      </c>
      <c r="D505" s="2" t="s">
        <v>970</v>
      </c>
      <c r="E505" s="2" t="s">
        <v>969</v>
      </c>
      <c r="F505" s="2" t="s">
        <v>79</v>
      </c>
    </row>
    <row r="506" spans="1:6">
      <c r="A506" s="2" t="s">
        <v>1436</v>
      </c>
      <c r="B506" s="2" t="s">
        <v>1435</v>
      </c>
      <c r="C506" s="2" t="s">
        <v>626</v>
      </c>
      <c r="D506" s="2" t="s">
        <v>984</v>
      </c>
      <c r="E506" s="2" t="s">
        <v>983</v>
      </c>
      <c r="F506" s="2" t="s">
        <v>267</v>
      </c>
    </row>
    <row r="507" spans="1:6">
      <c r="A507" s="2" t="s">
        <v>1434</v>
      </c>
      <c r="B507" s="2" t="s">
        <v>1433</v>
      </c>
      <c r="C507" s="2" t="s">
        <v>627</v>
      </c>
      <c r="D507" s="2" t="s">
        <v>980</v>
      </c>
      <c r="E507" s="2" t="s">
        <v>979</v>
      </c>
      <c r="F507" s="2" t="s">
        <v>100</v>
      </c>
    </row>
    <row r="508" spans="1:6">
      <c r="A508" s="2" t="s">
        <v>1432</v>
      </c>
      <c r="B508" s="2" t="s">
        <v>1431</v>
      </c>
      <c r="C508" s="2" t="s">
        <v>628</v>
      </c>
      <c r="D508" s="2" t="s">
        <v>984</v>
      </c>
      <c r="E508" s="2" t="s">
        <v>983</v>
      </c>
      <c r="F508" s="2" t="s">
        <v>267</v>
      </c>
    </row>
    <row r="509" spans="1:6">
      <c r="A509" s="2" t="s">
        <v>1430</v>
      </c>
      <c r="B509" s="2" t="s">
        <v>1429</v>
      </c>
      <c r="C509" s="2" t="s">
        <v>630</v>
      </c>
      <c r="D509" s="2" t="s">
        <v>974</v>
      </c>
      <c r="E509" s="2" t="s">
        <v>973</v>
      </c>
      <c r="F509" s="2" t="s">
        <v>203</v>
      </c>
    </row>
    <row r="510" spans="1:6">
      <c r="A510" s="2" t="s">
        <v>1428</v>
      </c>
      <c r="B510" s="2" t="s">
        <v>1427</v>
      </c>
      <c r="C510" s="2" t="s">
        <v>631</v>
      </c>
      <c r="D510" s="2" t="s">
        <v>984</v>
      </c>
      <c r="E510" s="2" t="s">
        <v>983</v>
      </c>
      <c r="F510" s="2" t="s">
        <v>267</v>
      </c>
    </row>
    <row r="511" spans="1:6">
      <c r="A511" s="2" t="s">
        <v>1426</v>
      </c>
      <c r="B511" s="2" t="s">
        <v>1425</v>
      </c>
      <c r="C511" s="2" t="s">
        <v>632</v>
      </c>
      <c r="D511" s="2" t="s">
        <v>1004</v>
      </c>
      <c r="E511" s="2" t="s">
        <v>1003</v>
      </c>
      <c r="F511" s="2" t="s">
        <v>163</v>
      </c>
    </row>
    <row r="512" spans="1:6">
      <c r="A512" s="2" t="s">
        <v>1422</v>
      </c>
      <c r="B512" s="2" t="s">
        <v>1421</v>
      </c>
      <c r="C512" s="2" t="s">
        <v>634</v>
      </c>
      <c r="D512" s="2" t="s">
        <v>970</v>
      </c>
      <c r="E512" s="2" t="s">
        <v>969</v>
      </c>
      <c r="F512" s="2" t="s">
        <v>79</v>
      </c>
    </row>
    <row r="513" spans="1:6">
      <c r="A513" s="2" t="s">
        <v>1418</v>
      </c>
      <c r="B513" s="2" t="s">
        <v>1417</v>
      </c>
      <c r="C513" s="2" t="s">
        <v>636</v>
      </c>
      <c r="D513" s="2" t="s">
        <v>1004</v>
      </c>
      <c r="E513" s="2" t="s">
        <v>1003</v>
      </c>
      <c r="F513" s="2" t="s">
        <v>163</v>
      </c>
    </row>
    <row r="514" spans="1:6">
      <c r="A514" s="2" t="s">
        <v>1416</v>
      </c>
      <c r="B514" s="2" t="s">
        <v>1415</v>
      </c>
      <c r="C514" s="2" t="s">
        <v>638</v>
      </c>
      <c r="D514" s="2" t="s">
        <v>1016</v>
      </c>
      <c r="E514" s="2" t="s">
        <v>1015</v>
      </c>
      <c r="F514" s="2" t="s">
        <v>73</v>
      </c>
    </row>
    <row r="515" spans="1:6">
      <c r="A515" s="2" t="s">
        <v>1414</v>
      </c>
      <c r="B515" s="2" t="s">
        <v>1413</v>
      </c>
      <c r="C515" s="2" t="s">
        <v>640</v>
      </c>
      <c r="D515" s="2" t="s">
        <v>1004</v>
      </c>
      <c r="E515" s="2" t="s">
        <v>1003</v>
      </c>
      <c r="F515" s="2" t="s">
        <v>163</v>
      </c>
    </row>
    <row r="516" spans="1:6">
      <c r="A516" s="2" t="s">
        <v>1412</v>
      </c>
      <c r="B516" s="2" t="s">
        <v>1411</v>
      </c>
      <c r="C516" s="2" t="s">
        <v>641</v>
      </c>
      <c r="D516" s="2" t="s">
        <v>1058</v>
      </c>
      <c r="E516" s="2" t="s">
        <v>1057</v>
      </c>
      <c r="F516" s="2" t="s">
        <v>317</v>
      </c>
    </row>
    <row r="517" spans="1:6">
      <c r="A517" s="2" t="s">
        <v>1410</v>
      </c>
      <c r="B517" s="2" t="s">
        <v>1409</v>
      </c>
      <c r="C517" s="2" t="s">
        <v>642</v>
      </c>
      <c r="D517" s="2" t="s">
        <v>996</v>
      </c>
      <c r="E517" s="2" t="s">
        <v>995</v>
      </c>
      <c r="F517" s="2" t="s">
        <v>142</v>
      </c>
    </row>
    <row r="518" spans="1:6">
      <c r="A518" s="2" t="s">
        <v>1408</v>
      </c>
      <c r="B518" s="2" t="s">
        <v>1407</v>
      </c>
      <c r="C518" s="2" t="s">
        <v>643</v>
      </c>
      <c r="D518" s="2" t="s">
        <v>1004</v>
      </c>
      <c r="E518" s="2" t="s">
        <v>1003</v>
      </c>
      <c r="F518" s="2" t="s">
        <v>163</v>
      </c>
    </row>
    <row r="519" spans="1:6">
      <c r="A519" s="2" t="s">
        <v>1406</v>
      </c>
      <c r="B519" s="2" t="s">
        <v>1405</v>
      </c>
      <c r="C519" s="2" t="s">
        <v>644</v>
      </c>
      <c r="D519" s="2" t="s">
        <v>1084</v>
      </c>
      <c r="E519" s="2" t="s">
        <v>1083</v>
      </c>
      <c r="F519" s="2" t="s">
        <v>252</v>
      </c>
    </row>
    <row r="520" spans="1:6">
      <c r="A520" s="2" t="s">
        <v>1404</v>
      </c>
      <c r="B520" s="2" t="s">
        <v>1403</v>
      </c>
      <c r="C520" s="2" t="s">
        <v>647</v>
      </c>
      <c r="D520" s="2" t="s">
        <v>996</v>
      </c>
      <c r="E520" s="2" t="s">
        <v>995</v>
      </c>
      <c r="F520" s="2" t="s">
        <v>142</v>
      </c>
    </row>
    <row r="521" spans="1:6">
      <c r="A521" s="2" t="s">
        <v>1402</v>
      </c>
      <c r="B521" s="2" t="s">
        <v>1401</v>
      </c>
      <c r="C521" s="2" t="s">
        <v>649</v>
      </c>
      <c r="D521" s="2" t="s">
        <v>974</v>
      </c>
      <c r="E521" s="2" t="s">
        <v>973</v>
      </c>
      <c r="F521" s="2" t="s">
        <v>203</v>
      </c>
    </row>
    <row r="522" spans="1:6">
      <c r="A522" s="2" t="s">
        <v>1400</v>
      </c>
      <c r="B522" s="2" t="s">
        <v>1399</v>
      </c>
      <c r="C522" s="2" t="s">
        <v>650</v>
      </c>
      <c r="D522" s="2" t="s">
        <v>970</v>
      </c>
      <c r="E522" s="2" t="s">
        <v>969</v>
      </c>
      <c r="F522" s="2" t="s">
        <v>79</v>
      </c>
    </row>
    <row r="523" spans="1:6">
      <c r="A523" s="2" t="s">
        <v>1398</v>
      </c>
      <c r="B523" s="2" t="s">
        <v>1397</v>
      </c>
      <c r="C523" s="2" t="s">
        <v>651</v>
      </c>
      <c r="D523" s="2" t="s">
        <v>1084</v>
      </c>
      <c r="E523" s="2" t="s">
        <v>1083</v>
      </c>
      <c r="F523" s="2" t="s">
        <v>252</v>
      </c>
    </row>
    <row r="524" spans="1:6">
      <c r="A524" s="2" t="s">
        <v>1396</v>
      </c>
      <c r="B524" s="2" t="s">
        <v>1395</v>
      </c>
      <c r="C524" s="2" t="s">
        <v>652</v>
      </c>
      <c r="D524" s="2" t="s">
        <v>974</v>
      </c>
      <c r="E524" s="2" t="s">
        <v>973</v>
      </c>
      <c r="F524" s="2" t="s">
        <v>203</v>
      </c>
    </row>
    <row r="525" spans="1:6">
      <c r="A525" s="2" t="s">
        <v>1394</v>
      </c>
      <c r="B525" s="2" t="s">
        <v>1393</v>
      </c>
      <c r="C525" s="2" t="s">
        <v>653</v>
      </c>
      <c r="D525" s="2" t="s">
        <v>1058</v>
      </c>
      <c r="E525" s="2" t="s">
        <v>1057</v>
      </c>
      <c r="F525" s="2" t="s">
        <v>317</v>
      </c>
    </row>
    <row r="526" spans="1:6">
      <c r="A526" s="2" t="s">
        <v>1392</v>
      </c>
      <c r="B526" s="2" t="s">
        <v>1391</v>
      </c>
      <c r="C526" s="2" t="s">
        <v>656</v>
      </c>
      <c r="D526" s="2" t="s">
        <v>1004</v>
      </c>
      <c r="E526" s="2" t="s">
        <v>1003</v>
      </c>
      <c r="F526" s="2" t="s">
        <v>163</v>
      </c>
    </row>
    <row r="527" spans="1:6">
      <c r="A527" s="2" t="s">
        <v>1755</v>
      </c>
      <c r="B527" s="2" t="s">
        <v>1754</v>
      </c>
      <c r="C527" s="2" t="s">
        <v>657</v>
      </c>
      <c r="D527" s="2" t="s">
        <v>1036</v>
      </c>
      <c r="E527" s="2" t="s">
        <v>1035</v>
      </c>
      <c r="F527" s="2" t="s">
        <v>57</v>
      </c>
    </row>
    <row r="528" spans="1:6">
      <c r="A528" s="2" t="s">
        <v>1753</v>
      </c>
      <c r="B528" s="2" t="s">
        <v>1752</v>
      </c>
      <c r="C528" s="2" t="s">
        <v>658</v>
      </c>
      <c r="D528" s="2" t="s">
        <v>974</v>
      </c>
      <c r="E528" s="2" t="s">
        <v>973</v>
      </c>
      <c r="F528" s="2" t="s">
        <v>203</v>
      </c>
    </row>
    <row r="529" spans="1:6">
      <c r="A529" s="2" t="s">
        <v>1390</v>
      </c>
      <c r="B529" s="2" t="s">
        <v>1389</v>
      </c>
      <c r="C529" s="2" t="s">
        <v>659</v>
      </c>
      <c r="D529" s="2" t="s">
        <v>974</v>
      </c>
      <c r="E529" s="2" t="s">
        <v>973</v>
      </c>
      <c r="F529" s="2" t="s">
        <v>203</v>
      </c>
    </row>
    <row r="530" spans="1:6">
      <c r="A530" s="2" t="s">
        <v>1388</v>
      </c>
      <c r="B530" s="2" t="s">
        <v>1387</v>
      </c>
      <c r="C530" s="2" t="s">
        <v>660</v>
      </c>
      <c r="D530" s="2" t="s">
        <v>974</v>
      </c>
      <c r="E530" s="2" t="s">
        <v>973</v>
      </c>
      <c r="F530" s="2" t="s">
        <v>203</v>
      </c>
    </row>
    <row r="531" spans="1:6">
      <c r="A531" s="2" t="s">
        <v>1386</v>
      </c>
      <c r="B531" s="2" t="s">
        <v>1385</v>
      </c>
      <c r="C531" s="2" t="s">
        <v>661</v>
      </c>
      <c r="D531" s="2" t="s">
        <v>984</v>
      </c>
      <c r="E531" s="2" t="s">
        <v>983</v>
      </c>
      <c r="F531" s="2" t="s">
        <v>267</v>
      </c>
    </row>
    <row r="532" spans="1:6">
      <c r="A532" s="2" t="s">
        <v>1384</v>
      </c>
      <c r="B532" s="2" t="s">
        <v>1383</v>
      </c>
      <c r="C532" s="2" t="s">
        <v>662</v>
      </c>
      <c r="D532" s="2" t="s">
        <v>984</v>
      </c>
      <c r="E532" s="2" t="s">
        <v>983</v>
      </c>
      <c r="F532" s="2" t="s">
        <v>267</v>
      </c>
    </row>
    <row r="533" spans="1:6">
      <c r="A533" s="2" t="s">
        <v>1382</v>
      </c>
      <c r="B533" s="2" t="s">
        <v>1381</v>
      </c>
      <c r="C533" s="2" t="s">
        <v>663</v>
      </c>
      <c r="D533" s="2" t="s">
        <v>1058</v>
      </c>
      <c r="E533" s="2" t="s">
        <v>1057</v>
      </c>
      <c r="F533" s="2" t="s">
        <v>317</v>
      </c>
    </row>
    <row r="534" spans="1:6">
      <c r="A534" s="2" t="s">
        <v>1380</v>
      </c>
      <c r="B534" s="2" t="s">
        <v>1379</v>
      </c>
      <c r="C534" s="2" t="s">
        <v>664</v>
      </c>
      <c r="D534" s="2" t="s">
        <v>1004</v>
      </c>
      <c r="E534" s="2" t="s">
        <v>1003</v>
      </c>
      <c r="F534" s="2" t="s">
        <v>163</v>
      </c>
    </row>
    <row r="535" spans="1:6">
      <c r="A535" s="2" t="s">
        <v>1378</v>
      </c>
      <c r="B535" s="2" t="s">
        <v>1377</v>
      </c>
      <c r="C535" s="2" t="s">
        <v>665</v>
      </c>
      <c r="D535" s="2" t="s">
        <v>1004</v>
      </c>
      <c r="E535" s="2" t="s">
        <v>1003</v>
      </c>
      <c r="F535" s="2" t="s">
        <v>163</v>
      </c>
    </row>
    <row r="536" spans="1:6">
      <c r="A536" s="2" t="s">
        <v>1376</v>
      </c>
      <c r="B536" s="2" t="s">
        <v>1375</v>
      </c>
      <c r="C536" s="2" t="s">
        <v>666</v>
      </c>
      <c r="D536" s="2" t="s">
        <v>974</v>
      </c>
      <c r="E536" s="2" t="s">
        <v>973</v>
      </c>
      <c r="F536" s="2" t="s">
        <v>203</v>
      </c>
    </row>
    <row r="537" spans="1:6">
      <c r="A537" s="2" t="s">
        <v>1374</v>
      </c>
      <c r="B537" s="2" t="s">
        <v>1373</v>
      </c>
      <c r="C537" s="2" t="s">
        <v>1372</v>
      </c>
      <c r="D537" s="2" t="s">
        <v>1004</v>
      </c>
      <c r="E537" s="2" t="s">
        <v>1003</v>
      </c>
      <c r="F537" s="2" t="s">
        <v>163</v>
      </c>
    </row>
    <row r="538" spans="1:6">
      <c r="A538" s="2" t="s">
        <v>1751</v>
      </c>
      <c r="B538" s="2" t="s">
        <v>1750</v>
      </c>
      <c r="C538" s="2" t="s">
        <v>667</v>
      </c>
      <c r="D538" s="2" t="s">
        <v>1042</v>
      </c>
      <c r="E538" s="2" t="s">
        <v>1041</v>
      </c>
      <c r="F538" s="2" t="s">
        <v>41</v>
      </c>
    </row>
    <row r="539" spans="1:6">
      <c r="A539" s="2" t="s">
        <v>1749</v>
      </c>
      <c r="B539" s="2" t="s">
        <v>1748</v>
      </c>
      <c r="C539" s="2" t="s">
        <v>668</v>
      </c>
      <c r="D539" s="2" t="s">
        <v>974</v>
      </c>
      <c r="E539" s="2" t="s">
        <v>973</v>
      </c>
      <c r="F539" s="2" t="s">
        <v>203</v>
      </c>
    </row>
    <row r="540" spans="1:6">
      <c r="A540" s="2" t="s">
        <v>1371</v>
      </c>
      <c r="B540" s="2" t="s">
        <v>1370</v>
      </c>
      <c r="C540" s="2" t="s">
        <v>670</v>
      </c>
      <c r="D540" s="2" t="s">
        <v>1036</v>
      </c>
      <c r="E540" s="2" t="s">
        <v>1035</v>
      </c>
      <c r="F540" s="2" t="s">
        <v>57</v>
      </c>
    </row>
    <row r="541" spans="1:6">
      <c r="A541" s="2" t="s">
        <v>1369</v>
      </c>
      <c r="B541" s="2" t="s">
        <v>1368</v>
      </c>
      <c r="C541" s="2" t="s">
        <v>672</v>
      </c>
      <c r="D541" s="2" t="s">
        <v>974</v>
      </c>
      <c r="E541" s="2" t="s">
        <v>973</v>
      </c>
      <c r="F541" s="2" t="s">
        <v>203</v>
      </c>
    </row>
    <row r="542" spans="1:6">
      <c r="A542" s="2" t="s">
        <v>1367</v>
      </c>
      <c r="B542" s="2" t="s">
        <v>1366</v>
      </c>
      <c r="C542" s="2" t="s">
        <v>673</v>
      </c>
      <c r="D542" s="2" t="s">
        <v>974</v>
      </c>
      <c r="E542" s="2" t="s">
        <v>973</v>
      </c>
      <c r="F542" s="2" t="s">
        <v>203</v>
      </c>
    </row>
    <row r="543" spans="1:6">
      <c r="A543" s="2" t="s">
        <v>1365</v>
      </c>
      <c r="B543" s="2" t="s">
        <v>1364</v>
      </c>
      <c r="C543" s="2" t="s">
        <v>674</v>
      </c>
      <c r="D543" s="2" t="s">
        <v>974</v>
      </c>
      <c r="E543" s="2" t="s">
        <v>973</v>
      </c>
      <c r="F543" s="2" t="s">
        <v>203</v>
      </c>
    </row>
    <row r="544" spans="1:6">
      <c r="A544" s="2" t="s">
        <v>1363</v>
      </c>
      <c r="B544" s="2" t="s">
        <v>1362</v>
      </c>
      <c r="C544" s="2" t="s">
        <v>675</v>
      </c>
      <c r="D544" s="2" t="s">
        <v>1000</v>
      </c>
      <c r="E544" s="2" t="s">
        <v>999</v>
      </c>
      <c r="F544" s="2" t="s">
        <v>51</v>
      </c>
    </row>
    <row r="545" spans="1:6">
      <c r="A545" s="2" t="s">
        <v>1361</v>
      </c>
      <c r="B545" s="2" t="s">
        <v>1360</v>
      </c>
      <c r="C545" s="2" t="s">
        <v>677</v>
      </c>
      <c r="D545" s="2" t="s">
        <v>1058</v>
      </c>
      <c r="E545" s="2" t="s">
        <v>1057</v>
      </c>
      <c r="F545" s="2" t="s">
        <v>317</v>
      </c>
    </row>
    <row r="546" spans="1:6">
      <c r="A546" s="2" t="s">
        <v>1359</v>
      </c>
      <c r="B546" s="2" t="s">
        <v>1358</v>
      </c>
      <c r="C546" s="2" t="s">
        <v>678</v>
      </c>
      <c r="D546" s="2" t="s">
        <v>996</v>
      </c>
      <c r="E546" s="2" t="s">
        <v>995</v>
      </c>
      <c r="F546" s="2" t="s">
        <v>142</v>
      </c>
    </row>
    <row r="547" spans="1:6">
      <c r="A547" s="2" t="s">
        <v>1747</v>
      </c>
      <c r="B547" s="2" t="s">
        <v>1746</v>
      </c>
      <c r="C547" s="2" t="s">
        <v>683</v>
      </c>
      <c r="D547" s="2" t="s">
        <v>980</v>
      </c>
      <c r="E547" s="2" t="s">
        <v>979</v>
      </c>
      <c r="F547" s="2" t="s">
        <v>100</v>
      </c>
    </row>
    <row r="548" spans="1:6">
      <c r="A548" s="2" t="s">
        <v>1357</v>
      </c>
      <c r="B548" s="2" t="s">
        <v>1356</v>
      </c>
      <c r="C548" s="2" t="s">
        <v>684</v>
      </c>
      <c r="D548" s="2" t="s">
        <v>980</v>
      </c>
      <c r="E548" s="2" t="s">
        <v>979</v>
      </c>
      <c r="F548" s="2" t="s">
        <v>100</v>
      </c>
    </row>
    <row r="549" spans="1:6">
      <c r="A549" s="2" t="s">
        <v>1355</v>
      </c>
      <c r="B549" s="2" t="s">
        <v>1354</v>
      </c>
      <c r="C549" s="2" t="s">
        <v>685</v>
      </c>
      <c r="D549" s="2" t="s">
        <v>974</v>
      </c>
      <c r="E549" s="2" t="s">
        <v>973</v>
      </c>
      <c r="F549" s="2" t="s">
        <v>203</v>
      </c>
    </row>
    <row r="550" spans="1:6">
      <c r="A550" s="2" t="s">
        <v>1353</v>
      </c>
      <c r="B550" s="2" t="s">
        <v>1352</v>
      </c>
      <c r="C550" s="2" t="s">
        <v>688</v>
      </c>
      <c r="D550" s="2" t="s">
        <v>980</v>
      </c>
      <c r="E550" s="2" t="s">
        <v>979</v>
      </c>
      <c r="F550" s="2" t="s">
        <v>100</v>
      </c>
    </row>
    <row r="551" spans="1:6">
      <c r="A551" s="2" t="s">
        <v>1351</v>
      </c>
      <c r="B551" s="2" t="s">
        <v>1350</v>
      </c>
      <c r="C551" s="2" t="s">
        <v>690</v>
      </c>
      <c r="D551" s="2" t="s">
        <v>984</v>
      </c>
      <c r="E551" s="2" t="s">
        <v>983</v>
      </c>
      <c r="F551" s="2" t="s">
        <v>267</v>
      </c>
    </row>
    <row r="552" spans="1:6">
      <c r="A552" s="2" t="s">
        <v>1349</v>
      </c>
      <c r="B552" s="2" t="s">
        <v>1348</v>
      </c>
      <c r="C552" s="2" t="s">
        <v>691</v>
      </c>
      <c r="D552" s="2" t="s">
        <v>996</v>
      </c>
      <c r="E552" s="2" t="s">
        <v>995</v>
      </c>
      <c r="F552" s="2" t="s">
        <v>142</v>
      </c>
    </row>
    <row r="553" spans="1:6">
      <c r="A553" s="2" t="s">
        <v>1347</v>
      </c>
      <c r="B553" s="2" t="s">
        <v>1346</v>
      </c>
      <c r="C553" s="2" t="s">
        <v>692</v>
      </c>
      <c r="D553" s="2" t="s">
        <v>1042</v>
      </c>
      <c r="E553" s="2" t="s">
        <v>1041</v>
      </c>
      <c r="F553" s="2" t="s">
        <v>41</v>
      </c>
    </row>
    <row r="554" spans="1:6">
      <c r="A554" s="2" t="s">
        <v>1345</v>
      </c>
      <c r="B554" s="2" t="s">
        <v>1344</v>
      </c>
      <c r="C554" s="2" t="s">
        <v>693</v>
      </c>
      <c r="D554" s="2" t="s">
        <v>970</v>
      </c>
      <c r="E554" s="2" t="s">
        <v>969</v>
      </c>
      <c r="F554" s="2" t="s">
        <v>79</v>
      </c>
    </row>
    <row r="555" spans="1:6">
      <c r="A555" s="2" t="s">
        <v>1343</v>
      </c>
      <c r="B555" s="2" t="s">
        <v>1342</v>
      </c>
      <c r="C555" s="2" t="s">
        <v>699</v>
      </c>
      <c r="D555" s="2" t="s">
        <v>980</v>
      </c>
      <c r="E555" s="2" t="s">
        <v>979</v>
      </c>
      <c r="F555" s="2" t="s">
        <v>100</v>
      </c>
    </row>
    <row r="556" spans="1:6">
      <c r="A556" s="2" t="s">
        <v>1341</v>
      </c>
      <c r="B556" s="2" t="s">
        <v>1340</v>
      </c>
      <c r="C556" s="2" t="s">
        <v>700</v>
      </c>
      <c r="D556" s="2" t="s">
        <v>1058</v>
      </c>
      <c r="E556" s="2" t="s">
        <v>1057</v>
      </c>
      <c r="F556" s="2" t="s">
        <v>317</v>
      </c>
    </row>
    <row r="557" spans="1:6">
      <c r="A557" s="2" t="s">
        <v>1339</v>
      </c>
      <c r="B557" s="2" t="s">
        <v>1338</v>
      </c>
      <c r="C557" s="2" t="s">
        <v>702</v>
      </c>
      <c r="D557" s="2" t="s">
        <v>974</v>
      </c>
      <c r="E557" s="2" t="s">
        <v>973</v>
      </c>
      <c r="F557" s="2" t="s">
        <v>203</v>
      </c>
    </row>
    <row r="558" spans="1:6">
      <c r="A558" s="2" t="s">
        <v>1337</v>
      </c>
      <c r="B558" s="2" t="s">
        <v>1336</v>
      </c>
      <c r="C558" s="2" t="s">
        <v>703</v>
      </c>
      <c r="D558" s="2" t="s">
        <v>1058</v>
      </c>
      <c r="E558" s="2" t="s">
        <v>1057</v>
      </c>
      <c r="F558" s="2" t="s">
        <v>317</v>
      </c>
    </row>
    <row r="559" spans="1:6">
      <c r="A559" s="2" t="s">
        <v>1745</v>
      </c>
      <c r="B559" s="2" t="s">
        <v>1744</v>
      </c>
      <c r="C559" s="2" t="s">
        <v>705</v>
      </c>
      <c r="D559" s="2" t="s">
        <v>1042</v>
      </c>
      <c r="E559" s="2" t="s">
        <v>1041</v>
      </c>
      <c r="F559" s="2" t="s">
        <v>41</v>
      </c>
    </row>
    <row r="560" spans="1:6">
      <c r="A560" s="2" t="s">
        <v>1743</v>
      </c>
      <c r="B560" s="2" t="s">
        <v>1742</v>
      </c>
      <c r="C560" s="2" t="s">
        <v>706</v>
      </c>
      <c r="D560" s="2" t="s">
        <v>1042</v>
      </c>
      <c r="E560" s="2" t="s">
        <v>1041</v>
      </c>
      <c r="F560" s="2" t="s">
        <v>41</v>
      </c>
    </row>
    <row r="561" spans="1:6">
      <c r="A561" s="2" t="s">
        <v>1335</v>
      </c>
      <c r="B561" s="2" t="s">
        <v>1334</v>
      </c>
      <c r="C561" s="2" t="s">
        <v>707</v>
      </c>
      <c r="D561" s="2" t="s">
        <v>1004</v>
      </c>
      <c r="E561" s="2" t="s">
        <v>1003</v>
      </c>
      <c r="F561" s="2" t="s">
        <v>163</v>
      </c>
    </row>
    <row r="562" spans="1:6">
      <c r="A562" s="2" t="s">
        <v>1333</v>
      </c>
      <c r="B562" s="2" t="s">
        <v>1332</v>
      </c>
      <c r="C562" s="2" t="s">
        <v>709</v>
      </c>
      <c r="D562" s="2" t="s">
        <v>1058</v>
      </c>
      <c r="E562" s="2" t="s">
        <v>1057</v>
      </c>
      <c r="F562" s="2" t="s">
        <v>317</v>
      </c>
    </row>
    <row r="563" spans="1:6">
      <c r="A563" s="2" t="s">
        <v>1331</v>
      </c>
      <c r="B563" s="2" t="s">
        <v>1330</v>
      </c>
      <c r="C563" s="2" t="s">
        <v>710</v>
      </c>
      <c r="D563" s="2" t="s">
        <v>984</v>
      </c>
      <c r="E563" s="2" t="s">
        <v>983</v>
      </c>
      <c r="F563" s="2" t="s">
        <v>267</v>
      </c>
    </row>
    <row r="564" spans="1:6">
      <c r="A564" s="2" t="s">
        <v>1329</v>
      </c>
      <c r="B564" s="2" t="s">
        <v>1328</v>
      </c>
      <c r="C564" s="2" t="s">
        <v>715</v>
      </c>
      <c r="D564" s="2" t="s">
        <v>1016</v>
      </c>
      <c r="E564" s="2" t="s">
        <v>1015</v>
      </c>
      <c r="F564" s="2" t="s">
        <v>73</v>
      </c>
    </row>
    <row r="565" spans="1:6">
      <c r="A565" s="2" t="s">
        <v>1327</v>
      </c>
      <c r="B565" s="2" t="s">
        <v>1326</v>
      </c>
      <c r="C565" s="2" t="s">
        <v>1325</v>
      </c>
      <c r="D565" s="2" t="s">
        <v>1084</v>
      </c>
      <c r="E565" s="2" t="s">
        <v>1083</v>
      </c>
      <c r="F565" s="2" t="s">
        <v>252</v>
      </c>
    </row>
    <row r="566" spans="1:6">
      <c r="A566" s="2" t="s">
        <v>1324</v>
      </c>
      <c r="B566" s="2" t="s">
        <v>1323</v>
      </c>
      <c r="C566" s="2" t="s">
        <v>717</v>
      </c>
      <c r="D566" s="2" t="s">
        <v>974</v>
      </c>
      <c r="E566" s="2" t="s">
        <v>973</v>
      </c>
      <c r="F566" s="2" t="s">
        <v>203</v>
      </c>
    </row>
    <row r="567" spans="1:6">
      <c r="A567" s="2" t="s">
        <v>1322</v>
      </c>
      <c r="B567" s="2" t="s">
        <v>1321</v>
      </c>
      <c r="C567" s="2" t="s">
        <v>718</v>
      </c>
      <c r="D567" s="2" t="s">
        <v>1016</v>
      </c>
      <c r="E567" s="2" t="s">
        <v>1015</v>
      </c>
      <c r="F567" s="2" t="s">
        <v>73</v>
      </c>
    </row>
    <row r="568" spans="1:6">
      <c r="A568" s="2" t="s">
        <v>1320</v>
      </c>
      <c r="B568" s="2" t="s">
        <v>1319</v>
      </c>
      <c r="C568" s="2" t="s">
        <v>719</v>
      </c>
      <c r="D568" s="2" t="s">
        <v>1042</v>
      </c>
      <c r="E568" s="2" t="s">
        <v>1041</v>
      </c>
      <c r="F568" s="2" t="s">
        <v>41</v>
      </c>
    </row>
    <row r="569" spans="1:6">
      <c r="A569" s="2" t="s">
        <v>1318</v>
      </c>
      <c r="B569" s="2" t="s">
        <v>1317</v>
      </c>
      <c r="C569" s="2" t="s">
        <v>721</v>
      </c>
      <c r="D569" s="2" t="s">
        <v>984</v>
      </c>
      <c r="E569" s="2" t="s">
        <v>983</v>
      </c>
      <c r="F569" s="2" t="s">
        <v>267</v>
      </c>
    </row>
    <row r="570" spans="1:6">
      <c r="A570" s="2" t="s">
        <v>1316</v>
      </c>
      <c r="B570" s="2" t="s">
        <v>1315</v>
      </c>
      <c r="C570" s="2" t="s">
        <v>723</v>
      </c>
      <c r="D570" s="2" t="s">
        <v>984</v>
      </c>
      <c r="E570" s="2" t="s">
        <v>983</v>
      </c>
      <c r="F570" s="2" t="s">
        <v>267</v>
      </c>
    </row>
    <row r="571" spans="1:6">
      <c r="A571" s="2" t="s">
        <v>1741</v>
      </c>
      <c r="B571" s="2" t="s">
        <v>1740</v>
      </c>
      <c r="C571" s="2" t="s">
        <v>725</v>
      </c>
      <c r="D571" s="2" t="s">
        <v>974</v>
      </c>
      <c r="E571" s="2" t="s">
        <v>973</v>
      </c>
      <c r="F571" s="2" t="s">
        <v>203</v>
      </c>
    </row>
    <row r="572" spans="1:6">
      <c r="A572" s="2" t="s">
        <v>1312</v>
      </c>
      <c r="B572" s="2" t="s">
        <v>1311</v>
      </c>
      <c r="C572" s="2" t="s">
        <v>727</v>
      </c>
      <c r="D572" s="2" t="s">
        <v>980</v>
      </c>
      <c r="E572" s="2" t="s">
        <v>979</v>
      </c>
      <c r="F572" s="2" t="s">
        <v>100</v>
      </c>
    </row>
    <row r="573" spans="1:6">
      <c r="A573" s="2" t="s">
        <v>1310</v>
      </c>
      <c r="B573" s="2" t="s">
        <v>1309</v>
      </c>
      <c r="C573" s="2" t="s">
        <v>728</v>
      </c>
      <c r="D573" s="2" t="s">
        <v>996</v>
      </c>
      <c r="E573" s="2" t="s">
        <v>995</v>
      </c>
      <c r="F573" s="2" t="s">
        <v>142</v>
      </c>
    </row>
    <row r="574" spans="1:6">
      <c r="A574" s="2" t="s">
        <v>1308</v>
      </c>
      <c r="B574" s="2" t="s">
        <v>1307</v>
      </c>
      <c r="C574" s="2" t="s">
        <v>729</v>
      </c>
      <c r="D574" s="2" t="s">
        <v>1058</v>
      </c>
      <c r="E574" s="2" t="s">
        <v>1057</v>
      </c>
      <c r="F574" s="2" t="s">
        <v>317</v>
      </c>
    </row>
    <row r="575" spans="1:6">
      <c r="A575" s="2" t="s">
        <v>1306</v>
      </c>
      <c r="B575" s="2" t="s">
        <v>1305</v>
      </c>
      <c r="C575" s="2" t="s">
        <v>734</v>
      </c>
      <c r="D575" s="2" t="s">
        <v>980</v>
      </c>
      <c r="E575" s="2" t="s">
        <v>979</v>
      </c>
      <c r="F575" s="2" t="s">
        <v>100</v>
      </c>
    </row>
    <row r="576" spans="1:6">
      <c r="A576" s="2" t="s">
        <v>1304</v>
      </c>
      <c r="B576" s="2" t="s">
        <v>1303</v>
      </c>
      <c r="C576" s="2" t="s">
        <v>736</v>
      </c>
      <c r="D576" s="2" t="s">
        <v>1058</v>
      </c>
      <c r="E576" s="2" t="s">
        <v>1057</v>
      </c>
      <c r="F576" s="2" t="s">
        <v>317</v>
      </c>
    </row>
    <row r="577" spans="1:6">
      <c r="A577" s="2" t="s">
        <v>1739</v>
      </c>
      <c r="B577" s="2" t="s">
        <v>1738</v>
      </c>
      <c r="C577" s="2" t="s">
        <v>738</v>
      </c>
      <c r="D577" s="2" t="s">
        <v>980</v>
      </c>
      <c r="E577" s="2" t="s">
        <v>979</v>
      </c>
      <c r="F577" s="2" t="s">
        <v>100</v>
      </c>
    </row>
    <row r="578" spans="1:6">
      <c r="A578" s="2" t="s">
        <v>1302</v>
      </c>
      <c r="B578" s="2" t="s">
        <v>1301</v>
      </c>
      <c r="C578" s="2" t="s">
        <v>740</v>
      </c>
      <c r="D578" s="2" t="s">
        <v>996</v>
      </c>
      <c r="E578" s="2" t="s">
        <v>995</v>
      </c>
      <c r="F578" s="2" t="s">
        <v>142</v>
      </c>
    </row>
    <row r="579" spans="1:6">
      <c r="A579" s="2" t="s">
        <v>1300</v>
      </c>
      <c r="B579" s="2" t="s">
        <v>1299</v>
      </c>
      <c r="C579" s="2" t="s">
        <v>742</v>
      </c>
      <c r="D579" s="2" t="s">
        <v>974</v>
      </c>
      <c r="E579" s="2" t="s">
        <v>973</v>
      </c>
      <c r="F579" s="2" t="s">
        <v>203</v>
      </c>
    </row>
    <row r="580" spans="1:6">
      <c r="A580" s="2" t="s">
        <v>1298</v>
      </c>
      <c r="B580" s="2" t="s">
        <v>1297</v>
      </c>
      <c r="C580" s="2" t="s">
        <v>745</v>
      </c>
      <c r="D580" s="2" t="s">
        <v>980</v>
      </c>
      <c r="E580" s="2" t="s">
        <v>979</v>
      </c>
      <c r="F580" s="2" t="s">
        <v>100</v>
      </c>
    </row>
    <row r="581" spans="1:6">
      <c r="A581" s="2" t="s">
        <v>1296</v>
      </c>
      <c r="B581" s="2" t="s">
        <v>1295</v>
      </c>
      <c r="C581" s="2" t="s">
        <v>746</v>
      </c>
      <c r="D581" s="2" t="s">
        <v>980</v>
      </c>
      <c r="E581" s="2" t="s">
        <v>979</v>
      </c>
      <c r="F581" s="2" t="s">
        <v>100</v>
      </c>
    </row>
    <row r="582" spans="1:6">
      <c r="A582" s="2" t="s">
        <v>1294</v>
      </c>
      <c r="B582" s="2" t="s">
        <v>1293</v>
      </c>
      <c r="C582" s="2" t="s">
        <v>747</v>
      </c>
      <c r="D582" s="2" t="s">
        <v>974</v>
      </c>
      <c r="E582" s="2" t="s">
        <v>973</v>
      </c>
      <c r="F582" s="2" t="s">
        <v>203</v>
      </c>
    </row>
    <row r="583" spans="1:6">
      <c r="A583" s="2" t="s">
        <v>1290</v>
      </c>
      <c r="B583" s="2" t="s">
        <v>1289</v>
      </c>
      <c r="C583" s="2" t="s">
        <v>749</v>
      </c>
      <c r="D583" s="2" t="s">
        <v>1084</v>
      </c>
      <c r="E583" s="2" t="s">
        <v>1083</v>
      </c>
      <c r="F583" s="2" t="s">
        <v>252</v>
      </c>
    </row>
    <row r="584" spans="1:6">
      <c r="A584" s="2" t="s">
        <v>1288</v>
      </c>
      <c r="B584" s="2" t="s">
        <v>1287</v>
      </c>
      <c r="C584" s="2" t="s">
        <v>750</v>
      </c>
      <c r="D584" s="2" t="s">
        <v>1016</v>
      </c>
      <c r="E584" s="2" t="s">
        <v>1015</v>
      </c>
      <c r="F584" s="2" t="s">
        <v>73</v>
      </c>
    </row>
    <row r="585" spans="1:6">
      <c r="A585" s="2" t="s">
        <v>1286</v>
      </c>
      <c r="B585" s="2" t="s">
        <v>1285</v>
      </c>
      <c r="C585" s="2" t="s">
        <v>752</v>
      </c>
      <c r="D585" s="2" t="s">
        <v>1000</v>
      </c>
      <c r="E585" s="2" t="s">
        <v>999</v>
      </c>
      <c r="F585" s="2" t="s">
        <v>51</v>
      </c>
    </row>
    <row r="586" spans="1:6">
      <c r="A586" s="2" t="s">
        <v>1284</v>
      </c>
      <c r="B586" s="2" t="s">
        <v>1283</v>
      </c>
      <c r="C586" s="2" t="s">
        <v>753</v>
      </c>
      <c r="D586" s="2" t="s">
        <v>974</v>
      </c>
      <c r="E586" s="2" t="s">
        <v>973</v>
      </c>
      <c r="F586" s="2" t="s">
        <v>203</v>
      </c>
    </row>
    <row r="587" spans="1:6">
      <c r="A587" s="2" t="s">
        <v>1737</v>
      </c>
      <c r="B587" s="2" t="s">
        <v>1736</v>
      </c>
      <c r="C587" s="2" t="s">
        <v>754</v>
      </c>
      <c r="D587" s="2" t="s">
        <v>974</v>
      </c>
      <c r="E587" s="2" t="s">
        <v>973</v>
      </c>
      <c r="F587" s="2" t="s">
        <v>203</v>
      </c>
    </row>
    <row r="588" spans="1:6">
      <c r="A588" s="2" t="s">
        <v>1282</v>
      </c>
      <c r="B588" s="2" t="s">
        <v>1281</v>
      </c>
      <c r="C588" s="2" t="s">
        <v>755</v>
      </c>
      <c r="D588" s="2" t="s">
        <v>984</v>
      </c>
      <c r="E588" s="2" t="s">
        <v>983</v>
      </c>
      <c r="F588" s="2" t="s">
        <v>267</v>
      </c>
    </row>
    <row r="589" spans="1:6">
      <c r="A589" s="2" t="s">
        <v>1280</v>
      </c>
      <c r="B589" s="2" t="s">
        <v>1279</v>
      </c>
      <c r="C589" s="2" t="s">
        <v>756</v>
      </c>
      <c r="D589" s="2" t="s">
        <v>980</v>
      </c>
      <c r="E589" s="2" t="s">
        <v>979</v>
      </c>
      <c r="F589" s="2" t="s">
        <v>100</v>
      </c>
    </row>
    <row r="590" spans="1:6">
      <c r="A590" s="2" t="s">
        <v>1735</v>
      </c>
      <c r="B590" s="2" t="s">
        <v>1734</v>
      </c>
      <c r="C590" s="2" t="s">
        <v>757</v>
      </c>
      <c r="D590" s="2" t="s">
        <v>1058</v>
      </c>
      <c r="E590" s="2" t="s">
        <v>1057</v>
      </c>
      <c r="F590" s="2" t="s">
        <v>317</v>
      </c>
    </row>
    <row r="591" spans="1:6">
      <c r="A591" s="2" t="s">
        <v>1278</v>
      </c>
      <c r="B591" s="2" t="s">
        <v>1277</v>
      </c>
      <c r="C591" s="2" t="s">
        <v>759</v>
      </c>
      <c r="D591" s="2" t="s">
        <v>974</v>
      </c>
      <c r="E591" s="2" t="s">
        <v>973</v>
      </c>
      <c r="F591" s="2" t="s">
        <v>203</v>
      </c>
    </row>
    <row r="592" spans="1:6">
      <c r="A592" s="2" t="s">
        <v>1276</v>
      </c>
      <c r="B592" s="2" t="s">
        <v>1275</v>
      </c>
      <c r="C592" s="2" t="s">
        <v>760</v>
      </c>
      <c r="D592" s="2" t="s">
        <v>984</v>
      </c>
      <c r="E592" s="2" t="s">
        <v>983</v>
      </c>
      <c r="F592" s="2" t="s">
        <v>267</v>
      </c>
    </row>
    <row r="593" spans="1:6">
      <c r="A593" s="2" t="s">
        <v>1274</v>
      </c>
      <c r="B593" s="2" t="s">
        <v>1273</v>
      </c>
      <c r="C593" s="2" t="s">
        <v>761</v>
      </c>
      <c r="D593" s="2" t="s">
        <v>984</v>
      </c>
      <c r="E593" s="2" t="s">
        <v>983</v>
      </c>
      <c r="F593" s="2" t="s">
        <v>267</v>
      </c>
    </row>
    <row r="594" spans="1:6">
      <c r="A594" s="2" t="s">
        <v>1272</v>
      </c>
      <c r="B594" s="2" t="s">
        <v>1271</v>
      </c>
      <c r="C594" s="2" t="s">
        <v>762</v>
      </c>
      <c r="D594" s="2" t="s">
        <v>1042</v>
      </c>
      <c r="E594" s="2" t="s">
        <v>1041</v>
      </c>
      <c r="F594" s="2" t="s">
        <v>41</v>
      </c>
    </row>
    <row r="595" spans="1:6">
      <c r="A595" s="2" t="s">
        <v>1270</v>
      </c>
      <c r="B595" s="2" t="s">
        <v>1269</v>
      </c>
      <c r="C595" s="2" t="s">
        <v>763</v>
      </c>
      <c r="D595" s="2" t="s">
        <v>980</v>
      </c>
      <c r="E595" s="2" t="s">
        <v>979</v>
      </c>
      <c r="F595" s="2" t="s">
        <v>100</v>
      </c>
    </row>
    <row r="596" spans="1:6">
      <c r="A596" s="2" t="s">
        <v>1268</v>
      </c>
      <c r="B596" s="2" t="s">
        <v>1267</v>
      </c>
      <c r="C596" s="2" t="s">
        <v>764</v>
      </c>
      <c r="D596" s="2" t="s">
        <v>970</v>
      </c>
      <c r="E596" s="2" t="s">
        <v>969</v>
      </c>
      <c r="F596" s="2" t="s">
        <v>79</v>
      </c>
    </row>
    <row r="597" spans="1:6">
      <c r="A597" s="2" t="s">
        <v>1266</v>
      </c>
      <c r="B597" s="2" t="s">
        <v>1265</v>
      </c>
      <c r="C597" s="2" t="s">
        <v>766</v>
      </c>
      <c r="D597" s="2" t="s">
        <v>970</v>
      </c>
      <c r="E597" s="2" t="s">
        <v>969</v>
      </c>
      <c r="F597" s="2" t="s">
        <v>79</v>
      </c>
    </row>
    <row r="598" spans="1:6">
      <c r="A598" s="2" t="s">
        <v>1264</v>
      </c>
      <c r="B598" s="2" t="s">
        <v>1263</v>
      </c>
      <c r="C598" s="2" t="s">
        <v>767</v>
      </c>
      <c r="D598" s="2" t="s">
        <v>970</v>
      </c>
      <c r="E598" s="2" t="s">
        <v>969</v>
      </c>
      <c r="F598" s="2" t="s">
        <v>79</v>
      </c>
    </row>
    <row r="599" spans="1:6">
      <c r="A599" s="2" t="s">
        <v>1733</v>
      </c>
      <c r="B599" s="2" t="s">
        <v>1732</v>
      </c>
      <c r="C599" s="2" t="s">
        <v>768</v>
      </c>
      <c r="D599" s="2" t="s">
        <v>1058</v>
      </c>
      <c r="E599" s="2" t="s">
        <v>1057</v>
      </c>
      <c r="F599" s="2" t="s">
        <v>317</v>
      </c>
    </row>
    <row r="600" spans="1:6">
      <c r="A600" s="2" t="s">
        <v>1262</v>
      </c>
      <c r="B600" s="2" t="s">
        <v>1261</v>
      </c>
      <c r="C600" s="2" t="s">
        <v>769</v>
      </c>
      <c r="D600" s="2" t="s">
        <v>980</v>
      </c>
      <c r="E600" s="2" t="s">
        <v>979</v>
      </c>
      <c r="F600" s="2" t="s">
        <v>100</v>
      </c>
    </row>
    <row r="601" spans="1:6">
      <c r="A601" s="2" t="s">
        <v>1260</v>
      </c>
      <c r="B601" s="2" t="s">
        <v>1259</v>
      </c>
      <c r="C601" s="2" t="s">
        <v>771</v>
      </c>
      <c r="D601" s="2" t="s">
        <v>984</v>
      </c>
      <c r="E601" s="2" t="s">
        <v>983</v>
      </c>
      <c r="F601" s="2" t="s">
        <v>267</v>
      </c>
    </row>
    <row r="602" spans="1:6">
      <c r="A602" s="2" t="s">
        <v>1258</v>
      </c>
      <c r="B602" s="2" t="s">
        <v>1257</v>
      </c>
      <c r="C602" s="2" t="s">
        <v>773</v>
      </c>
      <c r="D602" s="2" t="s">
        <v>1036</v>
      </c>
      <c r="E602" s="2" t="s">
        <v>1035</v>
      </c>
      <c r="F602" s="2" t="s">
        <v>57</v>
      </c>
    </row>
    <row r="603" spans="1:6">
      <c r="A603" s="2" t="s">
        <v>1256</v>
      </c>
      <c r="B603" s="2" t="s">
        <v>1255</v>
      </c>
      <c r="C603" s="2" t="s">
        <v>774</v>
      </c>
      <c r="D603" s="2" t="s">
        <v>1004</v>
      </c>
      <c r="E603" s="2" t="s">
        <v>1003</v>
      </c>
      <c r="F603" s="2" t="s">
        <v>163</v>
      </c>
    </row>
    <row r="604" spans="1:6">
      <c r="A604" s="2" t="s">
        <v>1254</v>
      </c>
      <c r="B604" s="2" t="s">
        <v>1253</v>
      </c>
      <c r="C604" s="2" t="s">
        <v>775</v>
      </c>
      <c r="D604" s="2" t="s">
        <v>1004</v>
      </c>
      <c r="E604" s="2" t="s">
        <v>1003</v>
      </c>
      <c r="F604" s="2" t="s">
        <v>163</v>
      </c>
    </row>
    <row r="605" spans="1:6">
      <c r="A605" s="2" t="s">
        <v>1252</v>
      </c>
      <c r="B605" s="2" t="s">
        <v>1251</v>
      </c>
      <c r="C605" s="2" t="s">
        <v>776</v>
      </c>
      <c r="D605" s="2" t="s">
        <v>1036</v>
      </c>
      <c r="E605" s="2" t="s">
        <v>1035</v>
      </c>
      <c r="F605" s="2" t="s">
        <v>57</v>
      </c>
    </row>
    <row r="606" spans="1:6">
      <c r="A606" s="2" t="s">
        <v>1250</v>
      </c>
      <c r="B606" s="2" t="s">
        <v>1249</v>
      </c>
      <c r="C606" s="2" t="s">
        <v>777</v>
      </c>
      <c r="D606" s="2" t="s">
        <v>984</v>
      </c>
      <c r="E606" s="2" t="s">
        <v>983</v>
      </c>
      <c r="F606" s="2" t="s">
        <v>267</v>
      </c>
    </row>
    <row r="607" spans="1:6">
      <c r="A607" s="2" t="s">
        <v>1731</v>
      </c>
      <c r="B607" s="2" t="s">
        <v>1730</v>
      </c>
      <c r="C607" s="2" t="s">
        <v>778</v>
      </c>
      <c r="D607" s="2" t="s">
        <v>974</v>
      </c>
      <c r="E607" s="2" t="s">
        <v>973</v>
      </c>
      <c r="F607" s="2" t="s">
        <v>203</v>
      </c>
    </row>
    <row r="608" spans="1:6">
      <c r="A608" s="2" t="s">
        <v>1248</v>
      </c>
      <c r="B608" s="2" t="s">
        <v>1247</v>
      </c>
      <c r="C608" s="2" t="s">
        <v>779</v>
      </c>
      <c r="D608" s="2" t="s">
        <v>980</v>
      </c>
      <c r="E608" s="2" t="s">
        <v>979</v>
      </c>
      <c r="F608" s="2" t="s">
        <v>100</v>
      </c>
    </row>
    <row r="609" spans="1:6">
      <c r="A609" s="2" t="s">
        <v>1246</v>
      </c>
      <c r="B609" s="2" t="s">
        <v>1245</v>
      </c>
      <c r="C609" s="2" t="s">
        <v>780</v>
      </c>
      <c r="D609" s="2" t="s">
        <v>1004</v>
      </c>
      <c r="E609" s="2" t="s">
        <v>1003</v>
      </c>
      <c r="F609" s="2" t="s">
        <v>163</v>
      </c>
    </row>
    <row r="610" spans="1:6">
      <c r="A610" s="2" t="s">
        <v>1244</v>
      </c>
      <c r="B610" s="2" t="s">
        <v>1243</v>
      </c>
      <c r="C610" s="2" t="s">
        <v>782</v>
      </c>
      <c r="D610" s="2" t="s">
        <v>996</v>
      </c>
      <c r="E610" s="2" t="s">
        <v>995</v>
      </c>
      <c r="F610" s="2" t="s">
        <v>142</v>
      </c>
    </row>
    <row r="611" spans="1:6">
      <c r="A611" s="2" t="s">
        <v>1242</v>
      </c>
      <c r="B611" s="2" t="s">
        <v>1241</v>
      </c>
      <c r="C611" s="2" t="s">
        <v>783</v>
      </c>
      <c r="D611" s="2" t="s">
        <v>980</v>
      </c>
      <c r="E611" s="2" t="s">
        <v>979</v>
      </c>
      <c r="F611" s="2" t="s">
        <v>100</v>
      </c>
    </row>
    <row r="612" spans="1:6">
      <c r="A612" s="2" t="s">
        <v>1240</v>
      </c>
      <c r="B612" s="2" t="s">
        <v>1239</v>
      </c>
      <c r="C612" s="2" t="s">
        <v>784</v>
      </c>
      <c r="D612" s="2" t="s">
        <v>974</v>
      </c>
      <c r="E612" s="2" t="s">
        <v>973</v>
      </c>
      <c r="F612" s="2" t="s">
        <v>203</v>
      </c>
    </row>
    <row r="613" spans="1:6">
      <c r="A613" s="2" t="s">
        <v>1238</v>
      </c>
      <c r="B613" s="2" t="s">
        <v>1237</v>
      </c>
      <c r="C613" s="2" t="s">
        <v>785</v>
      </c>
      <c r="D613" s="2" t="s">
        <v>1058</v>
      </c>
      <c r="E613" s="2" t="s">
        <v>1057</v>
      </c>
      <c r="F613" s="2" t="s">
        <v>317</v>
      </c>
    </row>
    <row r="614" spans="1:6">
      <c r="A614" s="2" t="s">
        <v>1236</v>
      </c>
      <c r="B614" s="2" t="s">
        <v>1235</v>
      </c>
      <c r="C614" s="2" t="s">
        <v>786</v>
      </c>
      <c r="D614" s="2" t="s">
        <v>1042</v>
      </c>
      <c r="E614" s="2" t="s">
        <v>1041</v>
      </c>
      <c r="F614" s="2" t="s">
        <v>41</v>
      </c>
    </row>
    <row r="615" spans="1:6">
      <c r="A615" s="2" t="s">
        <v>1234</v>
      </c>
      <c r="B615" s="2" t="s">
        <v>1233</v>
      </c>
      <c r="C615" s="2" t="s">
        <v>787</v>
      </c>
      <c r="D615" s="2" t="s">
        <v>974</v>
      </c>
      <c r="E615" s="2" t="s">
        <v>973</v>
      </c>
      <c r="F615" s="2" t="s">
        <v>203</v>
      </c>
    </row>
    <row r="616" spans="1:6">
      <c r="A616" s="2" t="s">
        <v>1232</v>
      </c>
      <c r="B616" s="2" t="s">
        <v>1231</v>
      </c>
      <c r="C616" s="2" t="s">
        <v>788</v>
      </c>
      <c r="D616" s="2" t="s">
        <v>1004</v>
      </c>
      <c r="E616" s="2" t="s">
        <v>1003</v>
      </c>
      <c r="F616" s="2" t="s">
        <v>163</v>
      </c>
    </row>
    <row r="617" spans="1:6">
      <c r="A617" s="2" t="s">
        <v>1230</v>
      </c>
      <c r="B617" s="2" t="s">
        <v>1229</v>
      </c>
      <c r="C617" s="2" t="s">
        <v>789</v>
      </c>
      <c r="D617" s="2" t="s">
        <v>980</v>
      </c>
      <c r="E617" s="2" t="s">
        <v>979</v>
      </c>
      <c r="F617" s="2" t="s">
        <v>100</v>
      </c>
    </row>
    <row r="618" spans="1:6">
      <c r="A618" s="2" t="s">
        <v>1228</v>
      </c>
      <c r="B618" s="2" t="s">
        <v>1227</v>
      </c>
      <c r="C618" s="2" t="s">
        <v>790</v>
      </c>
      <c r="D618" s="2" t="s">
        <v>970</v>
      </c>
      <c r="E618" s="2" t="s">
        <v>969</v>
      </c>
      <c r="F618" s="2" t="s">
        <v>79</v>
      </c>
    </row>
    <row r="619" spans="1:6">
      <c r="A619" s="2" t="s">
        <v>1226</v>
      </c>
      <c r="B619" s="2" t="s">
        <v>1225</v>
      </c>
      <c r="C619" s="2" t="s">
        <v>794</v>
      </c>
      <c r="D619" s="2" t="s">
        <v>1084</v>
      </c>
      <c r="E619" s="2" t="s">
        <v>1083</v>
      </c>
      <c r="F619" s="2" t="s">
        <v>252</v>
      </c>
    </row>
    <row r="620" spans="1:6">
      <c r="A620" s="2" t="s">
        <v>1224</v>
      </c>
      <c r="B620" s="2" t="s">
        <v>1223</v>
      </c>
      <c r="C620" s="2" t="s">
        <v>795</v>
      </c>
      <c r="D620" s="2" t="s">
        <v>980</v>
      </c>
      <c r="E620" s="2" t="s">
        <v>979</v>
      </c>
      <c r="F620" s="2" t="s">
        <v>100</v>
      </c>
    </row>
    <row r="621" spans="1:6">
      <c r="A621" s="2" t="s">
        <v>1222</v>
      </c>
      <c r="B621" s="2" t="s">
        <v>1221</v>
      </c>
      <c r="C621" s="2" t="s">
        <v>796</v>
      </c>
      <c r="D621" s="2" t="s">
        <v>996</v>
      </c>
      <c r="E621" s="2" t="s">
        <v>995</v>
      </c>
      <c r="F621" s="2" t="s">
        <v>142</v>
      </c>
    </row>
    <row r="622" spans="1:6">
      <c r="A622" s="2" t="s">
        <v>1220</v>
      </c>
      <c r="B622" s="2" t="s">
        <v>1219</v>
      </c>
      <c r="C622" s="2" t="s">
        <v>797</v>
      </c>
      <c r="D622" s="2" t="s">
        <v>984</v>
      </c>
      <c r="E622" s="2" t="s">
        <v>983</v>
      </c>
      <c r="F622" s="2" t="s">
        <v>267</v>
      </c>
    </row>
    <row r="623" spans="1:6">
      <c r="A623" s="2" t="s">
        <v>1218</v>
      </c>
      <c r="B623" s="2" t="s">
        <v>1217</v>
      </c>
      <c r="C623" s="2" t="s">
        <v>798</v>
      </c>
      <c r="D623" s="2" t="s">
        <v>980</v>
      </c>
      <c r="E623" s="2" t="s">
        <v>979</v>
      </c>
      <c r="F623" s="2" t="s">
        <v>100</v>
      </c>
    </row>
    <row r="624" spans="1:6">
      <c r="A624" s="2" t="s">
        <v>1216</v>
      </c>
      <c r="B624" s="2" t="s">
        <v>1215</v>
      </c>
      <c r="C624" s="2" t="s">
        <v>799</v>
      </c>
      <c r="D624" s="2" t="s">
        <v>996</v>
      </c>
      <c r="E624" s="2" t="s">
        <v>995</v>
      </c>
      <c r="F624" s="2" t="s">
        <v>142</v>
      </c>
    </row>
    <row r="625" spans="1:6">
      <c r="A625" s="2" t="s">
        <v>1214</v>
      </c>
      <c r="B625" s="2" t="s">
        <v>1213</v>
      </c>
      <c r="C625" s="2" t="s">
        <v>800</v>
      </c>
      <c r="D625" s="2" t="s">
        <v>974</v>
      </c>
      <c r="E625" s="2" t="s">
        <v>973</v>
      </c>
      <c r="F625" s="2" t="s">
        <v>203</v>
      </c>
    </row>
    <row r="626" spans="1:6">
      <c r="A626" s="2" t="s">
        <v>1212</v>
      </c>
      <c r="B626" s="2" t="s">
        <v>1211</v>
      </c>
      <c r="C626" s="2" t="s">
        <v>805</v>
      </c>
      <c r="D626" s="2" t="s">
        <v>970</v>
      </c>
      <c r="E626" s="2" t="s">
        <v>969</v>
      </c>
      <c r="F626" s="2" t="s">
        <v>79</v>
      </c>
    </row>
    <row r="627" spans="1:6">
      <c r="A627" s="2" t="s">
        <v>1210</v>
      </c>
      <c r="B627" s="2" t="s">
        <v>1209</v>
      </c>
      <c r="C627" s="2" t="s">
        <v>1208</v>
      </c>
      <c r="D627" s="2" t="s">
        <v>974</v>
      </c>
      <c r="E627" s="2" t="s">
        <v>973</v>
      </c>
      <c r="F627" s="2" t="s">
        <v>203</v>
      </c>
    </row>
    <row r="628" spans="1:6">
      <c r="A628" s="2" t="s">
        <v>1207</v>
      </c>
      <c r="B628" s="2" t="s">
        <v>1206</v>
      </c>
      <c r="C628" s="2" t="s">
        <v>806</v>
      </c>
      <c r="D628" s="2" t="s">
        <v>1058</v>
      </c>
      <c r="E628" s="2" t="s">
        <v>1057</v>
      </c>
      <c r="F628" s="2" t="s">
        <v>317</v>
      </c>
    </row>
    <row r="629" spans="1:6">
      <c r="A629" s="2" t="s">
        <v>1205</v>
      </c>
      <c r="B629" s="2" t="s">
        <v>1204</v>
      </c>
      <c r="C629" s="2" t="s">
        <v>807</v>
      </c>
      <c r="D629" s="2" t="s">
        <v>1058</v>
      </c>
      <c r="E629" s="2" t="s">
        <v>1057</v>
      </c>
      <c r="F629" s="2" t="s">
        <v>317</v>
      </c>
    </row>
    <row r="630" spans="1:6">
      <c r="A630" s="2" t="s">
        <v>1203</v>
      </c>
      <c r="B630" s="2" t="s">
        <v>1202</v>
      </c>
      <c r="C630" s="2" t="s">
        <v>809</v>
      </c>
      <c r="D630" s="2" t="s">
        <v>996</v>
      </c>
      <c r="E630" s="2" t="s">
        <v>995</v>
      </c>
      <c r="F630" s="2" t="s">
        <v>142</v>
      </c>
    </row>
    <row r="631" spans="1:6">
      <c r="A631" s="2" t="s">
        <v>1201</v>
      </c>
      <c r="B631" s="2" t="s">
        <v>1200</v>
      </c>
      <c r="C631" s="2" t="s">
        <v>810</v>
      </c>
      <c r="D631" s="2" t="s">
        <v>984</v>
      </c>
      <c r="E631" s="2" t="s">
        <v>983</v>
      </c>
      <c r="F631" s="2" t="s">
        <v>267</v>
      </c>
    </row>
    <row r="632" spans="1:6">
      <c r="A632" s="2" t="s">
        <v>1199</v>
      </c>
      <c r="B632" s="2" t="s">
        <v>1198</v>
      </c>
      <c r="C632" s="2" t="s">
        <v>811</v>
      </c>
      <c r="D632" s="2" t="s">
        <v>974</v>
      </c>
      <c r="E632" s="2" t="s">
        <v>973</v>
      </c>
      <c r="F632" s="2" t="s">
        <v>203</v>
      </c>
    </row>
    <row r="633" spans="1:6">
      <c r="A633" s="2" t="s">
        <v>1197</v>
      </c>
      <c r="B633" s="2" t="s">
        <v>1196</v>
      </c>
      <c r="C633" s="2" t="s">
        <v>813</v>
      </c>
      <c r="D633" s="2" t="s">
        <v>980</v>
      </c>
      <c r="E633" s="2" t="s">
        <v>979</v>
      </c>
      <c r="F633" s="2" t="s">
        <v>100</v>
      </c>
    </row>
    <row r="634" spans="1:6">
      <c r="A634" s="2" t="s">
        <v>1195</v>
      </c>
      <c r="B634" s="2" t="s">
        <v>1194</v>
      </c>
      <c r="C634" s="2" t="s">
        <v>814</v>
      </c>
      <c r="D634" s="2" t="s">
        <v>984</v>
      </c>
      <c r="E634" s="2" t="s">
        <v>983</v>
      </c>
      <c r="F634" s="2" t="s">
        <v>267</v>
      </c>
    </row>
    <row r="635" spans="1:6">
      <c r="A635" s="2" t="s">
        <v>1193</v>
      </c>
      <c r="B635" s="2" t="s">
        <v>1192</v>
      </c>
      <c r="C635" s="2" t="s">
        <v>818</v>
      </c>
      <c r="D635" s="2" t="s">
        <v>1004</v>
      </c>
      <c r="E635" s="2" t="s">
        <v>1003</v>
      </c>
      <c r="F635" s="2" t="s">
        <v>163</v>
      </c>
    </row>
    <row r="636" spans="1:6">
      <c r="A636" s="2" t="s">
        <v>1191</v>
      </c>
      <c r="B636" s="2" t="s">
        <v>1190</v>
      </c>
      <c r="C636" s="2" t="s">
        <v>821</v>
      </c>
      <c r="D636" s="2" t="s">
        <v>980</v>
      </c>
      <c r="E636" s="2" t="s">
        <v>979</v>
      </c>
      <c r="F636" s="2" t="s">
        <v>100</v>
      </c>
    </row>
    <row r="637" spans="1:6">
      <c r="A637" s="2" t="s">
        <v>1189</v>
      </c>
      <c r="B637" s="2" t="s">
        <v>1188</v>
      </c>
      <c r="C637" s="2" t="s">
        <v>822</v>
      </c>
      <c r="D637" s="2" t="s">
        <v>974</v>
      </c>
      <c r="E637" s="2" t="s">
        <v>973</v>
      </c>
      <c r="F637" s="2" t="s">
        <v>203</v>
      </c>
    </row>
    <row r="638" spans="1:6">
      <c r="A638" s="2" t="s">
        <v>1187</v>
      </c>
      <c r="B638" s="2" t="s">
        <v>1186</v>
      </c>
      <c r="C638" s="2" t="s">
        <v>823</v>
      </c>
      <c r="D638" s="2" t="s">
        <v>1036</v>
      </c>
      <c r="E638" s="2" t="s">
        <v>1035</v>
      </c>
      <c r="F638" s="2" t="s">
        <v>57</v>
      </c>
    </row>
    <row r="639" spans="1:6">
      <c r="A639" s="2" t="s">
        <v>1729</v>
      </c>
      <c r="B639" s="2" t="s">
        <v>1728</v>
      </c>
      <c r="C639" s="2" t="s">
        <v>825</v>
      </c>
      <c r="D639" s="2" t="s">
        <v>1058</v>
      </c>
      <c r="E639" s="2" t="s">
        <v>1057</v>
      </c>
      <c r="F639" s="2" t="s">
        <v>317</v>
      </c>
    </row>
    <row r="640" spans="1:6">
      <c r="A640" s="2" t="s">
        <v>1185</v>
      </c>
      <c r="B640" s="2" t="s">
        <v>1184</v>
      </c>
      <c r="C640" s="2" t="s">
        <v>828</v>
      </c>
      <c r="D640" s="2" t="s">
        <v>1084</v>
      </c>
      <c r="E640" s="2" t="s">
        <v>1083</v>
      </c>
      <c r="F640" s="2" t="s">
        <v>252</v>
      </c>
    </row>
    <row r="641" spans="1:6">
      <c r="A641" s="2" t="s">
        <v>1183</v>
      </c>
      <c r="B641" s="2" t="s">
        <v>1182</v>
      </c>
      <c r="C641" s="2" t="s">
        <v>830</v>
      </c>
      <c r="D641" s="2" t="s">
        <v>1058</v>
      </c>
      <c r="E641" s="2" t="s">
        <v>1057</v>
      </c>
      <c r="F641" s="2" t="s">
        <v>317</v>
      </c>
    </row>
    <row r="642" spans="1:6">
      <c r="A642" s="2" t="s">
        <v>1181</v>
      </c>
      <c r="B642" s="2" t="s">
        <v>1180</v>
      </c>
      <c r="C642" s="2" t="s">
        <v>831</v>
      </c>
      <c r="D642" s="2" t="s">
        <v>984</v>
      </c>
      <c r="E642" s="2" t="s">
        <v>983</v>
      </c>
      <c r="F642" s="2" t="s">
        <v>267</v>
      </c>
    </row>
    <row r="643" spans="1:6">
      <c r="A643" s="2" t="s">
        <v>1179</v>
      </c>
      <c r="B643" s="2" t="s">
        <v>1178</v>
      </c>
      <c r="C643" s="2" t="s">
        <v>832</v>
      </c>
      <c r="D643" s="2" t="s">
        <v>984</v>
      </c>
      <c r="E643" s="2" t="s">
        <v>983</v>
      </c>
      <c r="F643" s="2" t="s">
        <v>267</v>
      </c>
    </row>
    <row r="644" spans="1:6">
      <c r="A644" s="2" t="s">
        <v>1177</v>
      </c>
      <c r="B644" s="2" t="s">
        <v>1176</v>
      </c>
      <c r="C644" s="2" t="s">
        <v>834</v>
      </c>
      <c r="D644" s="2" t="s">
        <v>1058</v>
      </c>
      <c r="E644" s="2" t="s">
        <v>1057</v>
      </c>
      <c r="F644" s="2" t="s">
        <v>317</v>
      </c>
    </row>
    <row r="645" spans="1:6">
      <c r="A645" s="2" t="s">
        <v>1175</v>
      </c>
      <c r="B645" s="2" t="s">
        <v>1174</v>
      </c>
      <c r="C645" s="2" t="s">
        <v>836</v>
      </c>
      <c r="D645" s="2" t="s">
        <v>974</v>
      </c>
      <c r="E645" s="2" t="s">
        <v>973</v>
      </c>
      <c r="F645" s="2" t="s">
        <v>203</v>
      </c>
    </row>
    <row r="646" spans="1:6">
      <c r="A646" s="2" t="s">
        <v>1173</v>
      </c>
      <c r="B646" s="2" t="s">
        <v>1172</v>
      </c>
      <c r="C646" s="2" t="s">
        <v>838</v>
      </c>
      <c r="D646" s="2" t="s">
        <v>1084</v>
      </c>
      <c r="E646" s="2" t="s">
        <v>1083</v>
      </c>
      <c r="F646" s="2" t="s">
        <v>252</v>
      </c>
    </row>
    <row r="647" spans="1:6">
      <c r="A647" s="2" t="s">
        <v>1171</v>
      </c>
      <c r="B647" s="2" t="s">
        <v>1170</v>
      </c>
      <c r="C647" s="2" t="s">
        <v>840</v>
      </c>
      <c r="D647" s="2" t="s">
        <v>1036</v>
      </c>
      <c r="E647" s="2" t="s">
        <v>1035</v>
      </c>
      <c r="F647" s="2" t="s">
        <v>57</v>
      </c>
    </row>
    <row r="648" spans="1:6">
      <c r="A648" s="2" t="s">
        <v>1169</v>
      </c>
      <c r="B648" s="2" t="s">
        <v>1168</v>
      </c>
      <c r="C648" s="2" t="s">
        <v>842</v>
      </c>
      <c r="D648" s="2" t="s">
        <v>996</v>
      </c>
      <c r="E648" s="2" t="s">
        <v>995</v>
      </c>
      <c r="F648" s="2" t="s">
        <v>142</v>
      </c>
    </row>
    <row r="649" spans="1:6">
      <c r="A649" s="2" t="s">
        <v>1167</v>
      </c>
      <c r="B649" s="2" t="s">
        <v>1166</v>
      </c>
      <c r="C649" s="2" t="s">
        <v>843</v>
      </c>
      <c r="D649" s="2" t="s">
        <v>984</v>
      </c>
      <c r="E649" s="2" t="s">
        <v>983</v>
      </c>
      <c r="F649" s="2" t="s">
        <v>267</v>
      </c>
    </row>
    <row r="650" spans="1:6">
      <c r="A650" s="2" t="s">
        <v>1165</v>
      </c>
      <c r="B650" s="2" t="s">
        <v>1164</v>
      </c>
      <c r="C650" s="2" t="s">
        <v>844</v>
      </c>
      <c r="D650" s="2" t="s">
        <v>984</v>
      </c>
      <c r="E650" s="2" t="s">
        <v>983</v>
      </c>
      <c r="F650" s="2" t="s">
        <v>267</v>
      </c>
    </row>
    <row r="651" spans="1:6">
      <c r="A651" s="2" t="s">
        <v>1163</v>
      </c>
      <c r="B651" s="2" t="s">
        <v>1162</v>
      </c>
      <c r="C651" s="2" t="s">
        <v>846</v>
      </c>
      <c r="D651" s="2" t="s">
        <v>1042</v>
      </c>
      <c r="E651" s="2" t="s">
        <v>1041</v>
      </c>
      <c r="F651" s="2" t="s">
        <v>41</v>
      </c>
    </row>
    <row r="652" spans="1:6">
      <c r="A652" s="2" t="s">
        <v>1161</v>
      </c>
      <c r="B652" s="2" t="s">
        <v>1160</v>
      </c>
      <c r="C652" s="2" t="s">
        <v>847</v>
      </c>
      <c r="D652" s="2" t="s">
        <v>970</v>
      </c>
      <c r="E652" s="2" t="s">
        <v>969</v>
      </c>
      <c r="F652" s="2" t="s">
        <v>79</v>
      </c>
    </row>
    <row r="653" spans="1:6">
      <c r="A653" s="2" t="s">
        <v>1159</v>
      </c>
      <c r="B653" s="2" t="s">
        <v>1158</v>
      </c>
      <c r="C653" s="2" t="s">
        <v>848</v>
      </c>
      <c r="D653" s="2" t="s">
        <v>1004</v>
      </c>
      <c r="E653" s="2" t="s">
        <v>1003</v>
      </c>
      <c r="F653" s="2" t="s">
        <v>163</v>
      </c>
    </row>
    <row r="654" spans="1:6">
      <c r="A654" s="2" t="s">
        <v>1157</v>
      </c>
      <c r="B654" s="2" t="s">
        <v>1156</v>
      </c>
      <c r="C654" s="2" t="s">
        <v>849</v>
      </c>
      <c r="D654" s="2" t="s">
        <v>984</v>
      </c>
      <c r="E654" s="2" t="s">
        <v>983</v>
      </c>
      <c r="F654" s="2" t="s">
        <v>267</v>
      </c>
    </row>
    <row r="655" spans="1:6">
      <c r="A655" s="2" t="s">
        <v>1155</v>
      </c>
      <c r="B655" s="2" t="s">
        <v>1154</v>
      </c>
      <c r="C655" s="2" t="s">
        <v>852</v>
      </c>
      <c r="D655" s="2" t="s">
        <v>970</v>
      </c>
      <c r="E655" s="2" t="s">
        <v>969</v>
      </c>
      <c r="F655" s="2" t="s">
        <v>79</v>
      </c>
    </row>
    <row r="656" spans="1:6">
      <c r="A656" s="2" t="s">
        <v>1153</v>
      </c>
      <c r="B656" s="2" t="s">
        <v>1152</v>
      </c>
      <c r="C656" s="2" t="s">
        <v>1151</v>
      </c>
      <c r="D656" s="2" t="s">
        <v>1058</v>
      </c>
      <c r="E656" s="2" t="s">
        <v>1057</v>
      </c>
      <c r="F656" s="2" t="s">
        <v>317</v>
      </c>
    </row>
    <row r="657" spans="1:6">
      <c r="A657" s="2" t="s">
        <v>1150</v>
      </c>
      <c r="B657" s="2" t="s">
        <v>1149</v>
      </c>
      <c r="C657" s="2" t="s">
        <v>853</v>
      </c>
      <c r="D657" s="2" t="s">
        <v>996</v>
      </c>
      <c r="E657" s="2" t="s">
        <v>995</v>
      </c>
      <c r="F657" s="2" t="s">
        <v>142</v>
      </c>
    </row>
    <row r="658" spans="1:6">
      <c r="A658" s="2" t="s">
        <v>1727</v>
      </c>
      <c r="B658" s="2" t="s">
        <v>1726</v>
      </c>
      <c r="C658" s="2" t="s">
        <v>854</v>
      </c>
      <c r="D658" s="2" t="s">
        <v>974</v>
      </c>
      <c r="E658" s="2" t="s">
        <v>973</v>
      </c>
      <c r="F658" s="2" t="s">
        <v>203</v>
      </c>
    </row>
    <row r="659" spans="1:6">
      <c r="A659" s="2" t="s">
        <v>1148</v>
      </c>
      <c r="B659" s="2" t="s">
        <v>1147</v>
      </c>
      <c r="C659" s="2" t="s">
        <v>855</v>
      </c>
      <c r="D659" s="2" t="s">
        <v>1036</v>
      </c>
      <c r="E659" s="2" t="s">
        <v>1035</v>
      </c>
      <c r="F659" s="2" t="s">
        <v>57</v>
      </c>
    </row>
    <row r="660" spans="1:6">
      <c r="A660" s="2" t="s">
        <v>1146</v>
      </c>
      <c r="B660" s="2" t="s">
        <v>1145</v>
      </c>
      <c r="C660" s="2" t="s">
        <v>858</v>
      </c>
      <c r="D660" s="2" t="s">
        <v>1084</v>
      </c>
      <c r="E660" s="2" t="s">
        <v>1083</v>
      </c>
      <c r="F660" s="2" t="s">
        <v>252</v>
      </c>
    </row>
    <row r="661" spans="1:6">
      <c r="A661" s="2" t="s">
        <v>1144</v>
      </c>
      <c r="B661" s="2" t="s">
        <v>1143</v>
      </c>
      <c r="C661" s="2" t="s">
        <v>859</v>
      </c>
      <c r="D661" s="2" t="s">
        <v>1036</v>
      </c>
      <c r="E661" s="2" t="s">
        <v>1035</v>
      </c>
      <c r="F661" s="2" t="s">
        <v>57</v>
      </c>
    </row>
    <row r="662" spans="1:6">
      <c r="A662" s="2" t="s">
        <v>1142</v>
      </c>
      <c r="B662" s="2" t="s">
        <v>1141</v>
      </c>
      <c r="C662" s="2" t="s">
        <v>860</v>
      </c>
      <c r="D662" s="2" t="s">
        <v>1004</v>
      </c>
      <c r="E662" s="2" t="s">
        <v>1003</v>
      </c>
      <c r="F662" s="2" t="s">
        <v>163</v>
      </c>
    </row>
    <row r="663" spans="1:6">
      <c r="A663" s="2" t="s">
        <v>1140</v>
      </c>
      <c r="B663" s="2" t="s">
        <v>1139</v>
      </c>
      <c r="C663" s="2" t="s">
        <v>861</v>
      </c>
      <c r="D663" s="2" t="s">
        <v>974</v>
      </c>
      <c r="E663" s="2" t="s">
        <v>973</v>
      </c>
      <c r="F663" s="2" t="s">
        <v>203</v>
      </c>
    </row>
    <row r="664" spans="1:6">
      <c r="A664" s="2" t="s">
        <v>1138</v>
      </c>
      <c r="B664" s="2" t="s">
        <v>1137</v>
      </c>
      <c r="C664" s="2" t="s">
        <v>862</v>
      </c>
      <c r="D664" s="2" t="s">
        <v>1084</v>
      </c>
      <c r="E664" s="2" t="s">
        <v>1083</v>
      </c>
      <c r="F664" s="2" t="s">
        <v>252</v>
      </c>
    </row>
    <row r="665" spans="1:6">
      <c r="A665" s="2" t="s">
        <v>1136</v>
      </c>
      <c r="B665" s="2" t="s">
        <v>1135</v>
      </c>
      <c r="C665" s="2" t="s">
        <v>864</v>
      </c>
      <c r="D665" s="2" t="s">
        <v>980</v>
      </c>
      <c r="E665" s="2" t="s">
        <v>979</v>
      </c>
      <c r="F665" s="2" t="s">
        <v>100</v>
      </c>
    </row>
    <row r="666" spans="1:6">
      <c r="A666" s="2" t="s">
        <v>1134</v>
      </c>
      <c r="B666" s="2" t="s">
        <v>1133</v>
      </c>
      <c r="C666" s="2" t="s">
        <v>865</v>
      </c>
      <c r="D666" s="2" t="s">
        <v>984</v>
      </c>
      <c r="E666" s="2" t="s">
        <v>983</v>
      </c>
      <c r="F666" s="2" t="s">
        <v>267</v>
      </c>
    </row>
    <row r="667" spans="1:6">
      <c r="A667" s="2" t="s">
        <v>1132</v>
      </c>
      <c r="B667" s="2" t="s">
        <v>1131</v>
      </c>
      <c r="C667" s="2" t="s">
        <v>866</v>
      </c>
      <c r="D667" s="2" t="s">
        <v>970</v>
      </c>
      <c r="E667" s="2" t="s">
        <v>969</v>
      </c>
      <c r="F667" s="2" t="s">
        <v>79</v>
      </c>
    </row>
    <row r="668" spans="1:6">
      <c r="A668" s="2" t="s">
        <v>1130</v>
      </c>
      <c r="B668" s="2" t="s">
        <v>1129</v>
      </c>
      <c r="C668" s="2" t="s">
        <v>867</v>
      </c>
      <c r="D668" s="2" t="s">
        <v>970</v>
      </c>
      <c r="E668" s="2" t="s">
        <v>969</v>
      </c>
      <c r="F668" s="2" t="s">
        <v>79</v>
      </c>
    </row>
    <row r="669" spans="1:6">
      <c r="A669" s="2" t="s">
        <v>1128</v>
      </c>
      <c r="B669" s="2" t="s">
        <v>1127</v>
      </c>
      <c r="C669" s="2" t="s">
        <v>868</v>
      </c>
      <c r="D669" s="2" t="s">
        <v>1016</v>
      </c>
      <c r="E669" s="2" t="s">
        <v>1015</v>
      </c>
      <c r="F669" s="2" t="s">
        <v>73</v>
      </c>
    </row>
    <row r="670" spans="1:6">
      <c r="A670" s="2" t="s">
        <v>1126</v>
      </c>
      <c r="B670" s="2" t="s">
        <v>1125</v>
      </c>
      <c r="C670" s="2" t="s">
        <v>869</v>
      </c>
      <c r="D670" s="2" t="s">
        <v>1036</v>
      </c>
      <c r="E670" s="2" t="s">
        <v>1035</v>
      </c>
      <c r="F670" s="2" t="s">
        <v>57</v>
      </c>
    </row>
    <row r="671" spans="1:6">
      <c r="A671" s="2" t="s">
        <v>1124</v>
      </c>
      <c r="B671" s="2" t="s">
        <v>1123</v>
      </c>
      <c r="C671" s="2" t="s">
        <v>871</v>
      </c>
      <c r="D671" s="2" t="s">
        <v>984</v>
      </c>
      <c r="E671" s="2" t="s">
        <v>983</v>
      </c>
      <c r="F671" s="2" t="s">
        <v>267</v>
      </c>
    </row>
    <row r="672" spans="1:6">
      <c r="A672" s="2" t="s">
        <v>1122</v>
      </c>
      <c r="B672" s="2" t="s">
        <v>1121</v>
      </c>
      <c r="C672" s="2" t="s">
        <v>872</v>
      </c>
      <c r="D672" s="2" t="s">
        <v>1004</v>
      </c>
      <c r="E672" s="2" t="s">
        <v>1003</v>
      </c>
      <c r="F672" s="2" t="s">
        <v>163</v>
      </c>
    </row>
    <row r="673" spans="1:6">
      <c r="A673" s="2" t="s">
        <v>1120</v>
      </c>
      <c r="B673" s="2" t="s">
        <v>1119</v>
      </c>
      <c r="C673" s="2" t="s">
        <v>873</v>
      </c>
      <c r="D673" s="2" t="s">
        <v>1004</v>
      </c>
      <c r="E673" s="2" t="s">
        <v>1003</v>
      </c>
      <c r="F673" s="2" t="s">
        <v>163</v>
      </c>
    </row>
    <row r="674" spans="1:6">
      <c r="A674" s="2" t="s">
        <v>1118</v>
      </c>
      <c r="B674" s="2" t="s">
        <v>1117</v>
      </c>
      <c r="C674" s="2" t="s">
        <v>874</v>
      </c>
      <c r="D674" s="2" t="s">
        <v>1000</v>
      </c>
      <c r="E674" s="2" t="s">
        <v>999</v>
      </c>
      <c r="F674" s="2" t="s">
        <v>51</v>
      </c>
    </row>
    <row r="675" spans="1:6">
      <c r="A675" s="2" t="s">
        <v>1116</v>
      </c>
      <c r="B675" s="2" t="s">
        <v>1115</v>
      </c>
      <c r="C675" s="2" t="s">
        <v>142</v>
      </c>
      <c r="D675" s="2" t="s">
        <v>996</v>
      </c>
      <c r="E675" s="2" t="s">
        <v>995</v>
      </c>
      <c r="F675" s="2" t="s">
        <v>142</v>
      </c>
    </row>
    <row r="676" spans="1:6">
      <c r="A676" s="2" t="s">
        <v>1114</v>
      </c>
      <c r="B676" s="2" t="s">
        <v>1113</v>
      </c>
      <c r="C676" s="2" t="s">
        <v>875</v>
      </c>
      <c r="D676" s="2" t="s">
        <v>996</v>
      </c>
      <c r="E676" s="2" t="s">
        <v>995</v>
      </c>
      <c r="F676" s="2" t="s">
        <v>142</v>
      </c>
    </row>
    <row r="677" spans="1:6">
      <c r="A677" s="2" t="s">
        <v>1112</v>
      </c>
      <c r="B677" s="2" t="s">
        <v>1111</v>
      </c>
      <c r="C677" s="2" t="s">
        <v>876</v>
      </c>
      <c r="D677" s="2" t="s">
        <v>1058</v>
      </c>
      <c r="E677" s="2" t="s">
        <v>1057</v>
      </c>
      <c r="F677" s="2" t="s">
        <v>317</v>
      </c>
    </row>
    <row r="678" spans="1:6">
      <c r="A678" s="2" t="s">
        <v>1110</v>
      </c>
      <c r="B678" s="2" t="s">
        <v>1109</v>
      </c>
      <c r="C678" s="2" t="s">
        <v>878</v>
      </c>
      <c r="D678" s="2" t="s">
        <v>1058</v>
      </c>
      <c r="E678" s="2" t="s">
        <v>1057</v>
      </c>
      <c r="F678" s="2" t="s">
        <v>317</v>
      </c>
    </row>
    <row r="679" spans="1:6">
      <c r="A679" s="2" t="s">
        <v>1108</v>
      </c>
      <c r="B679" s="2" t="s">
        <v>1107</v>
      </c>
      <c r="C679" s="2" t="s">
        <v>879</v>
      </c>
      <c r="D679" s="2" t="s">
        <v>984</v>
      </c>
      <c r="E679" s="2" t="s">
        <v>983</v>
      </c>
      <c r="F679" s="2" t="s">
        <v>267</v>
      </c>
    </row>
    <row r="680" spans="1:6">
      <c r="A680" s="2" t="s">
        <v>1106</v>
      </c>
      <c r="B680" s="2" t="s">
        <v>1105</v>
      </c>
      <c r="C680" s="2" t="s">
        <v>880</v>
      </c>
      <c r="D680" s="2" t="s">
        <v>1042</v>
      </c>
      <c r="E680" s="2" t="s">
        <v>1041</v>
      </c>
      <c r="F680" s="2" t="s">
        <v>41</v>
      </c>
    </row>
    <row r="681" spans="1:6">
      <c r="A681" s="2" t="s">
        <v>1104</v>
      </c>
      <c r="B681" s="2" t="s">
        <v>1103</v>
      </c>
      <c r="C681" s="2" t="s">
        <v>881</v>
      </c>
      <c r="D681" s="2" t="s">
        <v>996</v>
      </c>
      <c r="E681" s="2" t="s">
        <v>995</v>
      </c>
      <c r="F681" s="2" t="s">
        <v>142</v>
      </c>
    </row>
    <row r="682" spans="1:6">
      <c r="A682" s="2" t="s">
        <v>1102</v>
      </c>
      <c r="B682" s="2" t="s">
        <v>1101</v>
      </c>
      <c r="C682" s="2" t="s">
        <v>882</v>
      </c>
      <c r="D682" s="2" t="s">
        <v>1084</v>
      </c>
      <c r="E682" s="2" t="s">
        <v>1083</v>
      </c>
      <c r="F682" s="2" t="s">
        <v>252</v>
      </c>
    </row>
    <row r="683" spans="1:6">
      <c r="A683" s="2" t="s">
        <v>1100</v>
      </c>
      <c r="B683" s="2" t="s">
        <v>1099</v>
      </c>
      <c r="C683" s="2" t="s">
        <v>884</v>
      </c>
      <c r="D683" s="2" t="s">
        <v>984</v>
      </c>
      <c r="E683" s="2" t="s">
        <v>983</v>
      </c>
      <c r="F683" s="2" t="s">
        <v>267</v>
      </c>
    </row>
    <row r="684" spans="1:6">
      <c r="A684" s="2" t="s">
        <v>1098</v>
      </c>
      <c r="B684" s="2" t="s">
        <v>1097</v>
      </c>
      <c r="C684" s="2" t="s">
        <v>885</v>
      </c>
      <c r="D684" s="2" t="s">
        <v>1004</v>
      </c>
      <c r="E684" s="2" t="s">
        <v>1003</v>
      </c>
      <c r="F684" s="2" t="s">
        <v>163</v>
      </c>
    </row>
    <row r="685" spans="1:6">
      <c r="A685" s="2" t="s">
        <v>1096</v>
      </c>
      <c r="B685" s="2" t="s">
        <v>1095</v>
      </c>
      <c r="C685" s="2" t="s">
        <v>887</v>
      </c>
      <c r="D685" s="2" t="s">
        <v>1058</v>
      </c>
      <c r="E685" s="2" t="s">
        <v>1057</v>
      </c>
      <c r="F685" s="2" t="s">
        <v>317</v>
      </c>
    </row>
    <row r="686" spans="1:6">
      <c r="A686" s="2" t="s">
        <v>1094</v>
      </c>
      <c r="B686" s="2" t="s">
        <v>1093</v>
      </c>
      <c r="C686" s="2" t="s">
        <v>888</v>
      </c>
      <c r="D686" s="2" t="s">
        <v>1058</v>
      </c>
      <c r="E686" s="2" t="s">
        <v>1057</v>
      </c>
      <c r="F686" s="2" t="s">
        <v>317</v>
      </c>
    </row>
    <row r="687" spans="1:6">
      <c r="A687" s="2" t="s">
        <v>1725</v>
      </c>
      <c r="B687" s="2" t="s">
        <v>1724</v>
      </c>
      <c r="C687" s="2" t="s">
        <v>889</v>
      </c>
      <c r="D687" s="2" t="s">
        <v>996</v>
      </c>
      <c r="E687" s="2" t="s">
        <v>995</v>
      </c>
      <c r="F687" s="2" t="s">
        <v>142</v>
      </c>
    </row>
    <row r="688" spans="1:6">
      <c r="A688" s="2" t="s">
        <v>1090</v>
      </c>
      <c r="B688" s="2" t="s">
        <v>1089</v>
      </c>
      <c r="C688" s="2" t="s">
        <v>891</v>
      </c>
      <c r="D688" s="2" t="s">
        <v>974</v>
      </c>
      <c r="E688" s="2" t="s">
        <v>973</v>
      </c>
      <c r="F688" s="2" t="s">
        <v>203</v>
      </c>
    </row>
    <row r="689" spans="1:6">
      <c r="A689" s="2" t="s">
        <v>1088</v>
      </c>
      <c r="B689" s="2" t="s">
        <v>1087</v>
      </c>
      <c r="C689" s="2" t="s">
        <v>893</v>
      </c>
      <c r="D689" s="2" t="s">
        <v>1036</v>
      </c>
      <c r="E689" s="2" t="s">
        <v>1035</v>
      </c>
      <c r="F689" s="2" t="s">
        <v>57</v>
      </c>
    </row>
    <row r="690" spans="1:6">
      <c r="A690" s="2" t="s">
        <v>1086</v>
      </c>
      <c r="B690" s="2" t="s">
        <v>1085</v>
      </c>
      <c r="C690" s="2" t="s">
        <v>894</v>
      </c>
      <c r="D690" s="2" t="s">
        <v>1084</v>
      </c>
      <c r="E690" s="2" t="s">
        <v>1083</v>
      </c>
      <c r="F690" s="2" t="s">
        <v>252</v>
      </c>
    </row>
    <row r="691" spans="1:6">
      <c r="A691" s="2" t="s">
        <v>1082</v>
      </c>
      <c r="B691" s="2" t="s">
        <v>1081</v>
      </c>
      <c r="C691" s="2" t="s">
        <v>896</v>
      </c>
      <c r="D691" s="2" t="s">
        <v>1058</v>
      </c>
      <c r="E691" s="2" t="s">
        <v>1057</v>
      </c>
      <c r="F691" s="2" t="s">
        <v>317</v>
      </c>
    </row>
    <row r="692" spans="1:6">
      <c r="A692" s="2" t="s">
        <v>1080</v>
      </c>
      <c r="B692" s="2" t="s">
        <v>1079</v>
      </c>
      <c r="C692" s="2" t="s">
        <v>898</v>
      </c>
      <c r="D692" s="2" t="s">
        <v>974</v>
      </c>
      <c r="E692" s="2" t="s">
        <v>973</v>
      </c>
      <c r="F692" s="2" t="s">
        <v>203</v>
      </c>
    </row>
    <row r="693" spans="1:6">
      <c r="A693" s="2" t="s">
        <v>1078</v>
      </c>
      <c r="B693" s="2" t="s">
        <v>1077</v>
      </c>
      <c r="C693" s="2" t="s">
        <v>899</v>
      </c>
      <c r="D693" s="2" t="s">
        <v>980</v>
      </c>
      <c r="E693" s="2" t="s">
        <v>979</v>
      </c>
      <c r="F693" s="2" t="s">
        <v>100</v>
      </c>
    </row>
    <row r="694" spans="1:6">
      <c r="A694" s="2" t="s">
        <v>1076</v>
      </c>
      <c r="B694" s="2" t="s">
        <v>1075</v>
      </c>
      <c r="C694" s="2" t="s">
        <v>902</v>
      </c>
      <c r="D694" s="2" t="s">
        <v>984</v>
      </c>
      <c r="E694" s="2" t="s">
        <v>983</v>
      </c>
      <c r="F694" s="2" t="s">
        <v>267</v>
      </c>
    </row>
    <row r="695" spans="1:6">
      <c r="A695" s="2" t="s">
        <v>1074</v>
      </c>
      <c r="B695" s="2" t="s">
        <v>1073</v>
      </c>
      <c r="C695" s="2" t="s">
        <v>903</v>
      </c>
      <c r="D695" s="2" t="s">
        <v>1036</v>
      </c>
      <c r="E695" s="2" t="s">
        <v>1035</v>
      </c>
      <c r="F695" s="2" t="s">
        <v>57</v>
      </c>
    </row>
    <row r="696" spans="1:6">
      <c r="A696" s="2" t="s">
        <v>1072</v>
      </c>
      <c r="B696" s="2" t="s">
        <v>1071</v>
      </c>
      <c r="C696" s="2" t="s">
        <v>904</v>
      </c>
      <c r="D696" s="2" t="s">
        <v>984</v>
      </c>
      <c r="E696" s="2" t="s">
        <v>983</v>
      </c>
      <c r="F696" s="2" t="s">
        <v>267</v>
      </c>
    </row>
    <row r="697" spans="1:6">
      <c r="A697" s="2" t="s">
        <v>1070</v>
      </c>
      <c r="B697" s="2" t="s">
        <v>1069</v>
      </c>
      <c r="C697" s="2" t="s">
        <v>905</v>
      </c>
      <c r="D697" s="2" t="s">
        <v>984</v>
      </c>
      <c r="E697" s="2" t="s">
        <v>983</v>
      </c>
      <c r="F697" s="2" t="s">
        <v>267</v>
      </c>
    </row>
    <row r="698" spans="1:6">
      <c r="A698" s="2" t="s">
        <v>1068</v>
      </c>
      <c r="B698" s="2" t="s">
        <v>1067</v>
      </c>
      <c r="C698" s="2" t="s">
        <v>906</v>
      </c>
      <c r="D698" s="2" t="s">
        <v>974</v>
      </c>
      <c r="E698" s="2" t="s">
        <v>973</v>
      </c>
      <c r="F698" s="2" t="s">
        <v>203</v>
      </c>
    </row>
    <row r="699" spans="1:6">
      <c r="A699" s="2" t="s">
        <v>1066</v>
      </c>
      <c r="B699" s="2" t="s">
        <v>1065</v>
      </c>
      <c r="C699" s="2" t="s">
        <v>907</v>
      </c>
      <c r="D699" s="2" t="s">
        <v>980</v>
      </c>
      <c r="E699" s="2" t="s">
        <v>979</v>
      </c>
      <c r="F699" s="2" t="s">
        <v>100</v>
      </c>
    </row>
    <row r="700" spans="1:6">
      <c r="A700" s="2" t="s">
        <v>1064</v>
      </c>
      <c r="B700" s="2" t="s">
        <v>1063</v>
      </c>
      <c r="C700" s="2" t="s">
        <v>910</v>
      </c>
      <c r="D700" s="2" t="s">
        <v>974</v>
      </c>
      <c r="E700" s="2" t="s">
        <v>973</v>
      </c>
      <c r="F700" s="2" t="s">
        <v>203</v>
      </c>
    </row>
    <row r="701" spans="1:6">
      <c r="A701" s="2" t="s">
        <v>1062</v>
      </c>
      <c r="B701" s="2" t="s">
        <v>1061</v>
      </c>
      <c r="C701" s="2" t="s">
        <v>912</v>
      </c>
      <c r="D701" s="2" t="s">
        <v>1004</v>
      </c>
      <c r="E701" s="2" t="s">
        <v>1003</v>
      </c>
      <c r="F701" s="2" t="s">
        <v>163</v>
      </c>
    </row>
    <row r="702" spans="1:6">
      <c r="A702" s="2" t="s">
        <v>1060</v>
      </c>
      <c r="B702" s="2" t="s">
        <v>1059</v>
      </c>
      <c r="C702" s="2" t="s">
        <v>913</v>
      </c>
      <c r="D702" s="2" t="s">
        <v>1058</v>
      </c>
      <c r="E702" s="2" t="s">
        <v>1057</v>
      </c>
      <c r="F702" s="2" t="s">
        <v>317</v>
      </c>
    </row>
    <row r="703" spans="1:6">
      <c r="A703" s="2" t="s">
        <v>1056</v>
      </c>
      <c r="B703" s="2" t="s">
        <v>1055</v>
      </c>
      <c r="C703" s="2" t="s">
        <v>914</v>
      </c>
      <c r="D703" s="2" t="s">
        <v>1004</v>
      </c>
      <c r="E703" s="2" t="s">
        <v>1003</v>
      </c>
      <c r="F703" s="2" t="s">
        <v>163</v>
      </c>
    </row>
    <row r="704" spans="1:6">
      <c r="A704" s="2" t="s">
        <v>1723</v>
      </c>
      <c r="B704" s="2" t="s">
        <v>1722</v>
      </c>
      <c r="C704" s="2" t="s">
        <v>916</v>
      </c>
      <c r="D704" s="2" t="s">
        <v>984</v>
      </c>
      <c r="E704" s="2" t="s">
        <v>983</v>
      </c>
      <c r="F704" s="2" t="s">
        <v>267</v>
      </c>
    </row>
    <row r="705" spans="1:6">
      <c r="A705" s="2" t="s">
        <v>1052</v>
      </c>
      <c r="B705" s="2" t="s">
        <v>1051</v>
      </c>
      <c r="C705" s="2" t="s">
        <v>919</v>
      </c>
      <c r="D705" s="2" t="s">
        <v>980</v>
      </c>
      <c r="E705" s="2" t="s">
        <v>979</v>
      </c>
      <c r="F705" s="2" t="s">
        <v>100</v>
      </c>
    </row>
    <row r="706" spans="1:6">
      <c r="A706" s="2" t="s">
        <v>1048</v>
      </c>
      <c r="B706" s="2" t="s">
        <v>1047</v>
      </c>
      <c r="C706" s="2" t="s">
        <v>922</v>
      </c>
      <c r="D706" s="2" t="s">
        <v>1016</v>
      </c>
      <c r="E706" s="2" t="s">
        <v>1015</v>
      </c>
      <c r="F706" s="2" t="s">
        <v>73</v>
      </c>
    </row>
    <row r="707" spans="1:6">
      <c r="A707" s="2" t="s">
        <v>1046</v>
      </c>
      <c r="B707" s="2" t="s">
        <v>1045</v>
      </c>
      <c r="C707" s="2" t="s">
        <v>923</v>
      </c>
      <c r="D707" s="2" t="s">
        <v>980</v>
      </c>
      <c r="E707" s="2" t="s">
        <v>979</v>
      </c>
      <c r="F707" s="2" t="s">
        <v>100</v>
      </c>
    </row>
    <row r="708" spans="1:6">
      <c r="A708" s="2" t="s">
        <v>1044</v>
      </c>
      <c r="B708" s="2" t="s">
        <v>1043</v>
      </c>
      <c r="C708" s="2" t="s">
        <v>924</v>
      </c>
      <c r="D708" s="2" t="s">
        <v>1042</v>
      </c>
      <c r="E708" s="2" t="s">
        <v>1041</v>
      </c>
      <c r="F708" s="2" t="s">
        <v>41</v>
      </c>
    </row>
    <row r="709" spans="1:6">
      <c r="A709" s="2" t="s">
        <v>1040</v>
      </c>
      <c r="B709" s="2" t="s">
        <v>1039</v>
      </c>
      <c r="C709" s="2" t="s">
        <v>925</v>
      </c>
      <c r="D709" s="2" t="s">
        <v>974</v>
      </c>
      <c r="E709" s="2" t="s">
        <v>973</v>
      </c>
      <c r="F709" s="2" t="s">
        <v>203</v>
      </c>
    </row>
    <row r="710" spans="1:6">
      <c r="A710" s="2" t="s">
        <v>1038</v>
      </c>
      <c r="B710" s="2" t="s">
        <v>1037</v>
      </c>
      <c r="C710" s="2" t="s">
        <v>926</v>
      </c>
      <c r="D710" s="2" t="s">
        <v>1036</v>
      </c>
      <c r="E710" s="2" t="s">
        <v>1035</v>
      </c>
      <c r="F710" s="2" t="s">
        <v>57</v>
      </c>
    </row>
    <row r="711" spans="1:6">
      <c r="A711" s="2" t="s">
        <v>1034</v>
      </c>
      <c r="B711" s="2" t="s">
        <v>1033</v>
      </c>
      <c r="C711" s="2" t="s">
        <v>927</v>
      </c>
      <c r="D711" s="2" t="s">
        <v>974</v>
      </c>
      <c r="E711" s="2" t="s">
        <v>973</v>
      </c>
      <c r="F711" s="2" t="s">
        <v>203</v>
      </c>
    </row>
    <row r="712" spans="1:6">
      <c r="A712" s="2" t="s">
        <v>1032</v>
      </c>
      <c r="B712" s="2" t="s">
        <v>1031</v>
      </c>
      <c r="C712" s="2" t="s">
        <v>928</v>
      </c>
      <c r="D712" s="2" t="s">
        <v>970</v>
      </c>
      <c r="E712" s="2" t="s">
        <v>969</v>
      </c>
      <c r="F712" s="2" t="s">
        <v>79</v>
      </c>
    </row>
    <row r="713" spans="1:6">
      <c r="A713" s="2" t="s">
        <v>1030</v>
      </c>
      <c r="B713" s="2" t="s">
        <v>1029</v>
      </c>
      <c r="C713" s="2" t="s">
        <v>931</v>
      </c>
      <c r="D713" s="2" t="s">
        <v>980</v>
      </c>
      <c r="E713" s="2" t="s">
        <v>979</v>
      </c>
      <c r="F713" s="2" t="s">
        <v>100</v>
      </c>
    </row>
    <row r="714" spans="1:6">
      <c r="A714" s="2" t="s">
        <v>1028</v>
      </c>
      <c r="B714" s="2" t="s">
        <v>1027</v>
      </c>
      <c r="C714" s="2" t="s">
        <v>932</v>
      </c>
      <c r="D714" s="2" t="s">
        <v>1004</v>
      </c>
      <c r="E714" s="2" t="s">
        <v>1003</v>
      </c>
      <c r="F714" s="2" t="s">
        <v>163</v>
      </c>
    </row>
    <row r="715" spans="1:6">
      <c r="A715" s="2" t="s">
        <v>1026</v>
      </c>
      <c r="B715" s="2" t="s">
        <v>1025</v>
      </c>
      <c r="C715" s="2" t="s">
        <v>933</v>
      </c>
      <c r="D715" s="2" t="s">
        <v>996</v>
      </c>
      <c r="E715" s="2" t="s">
        <v>995</v>
      </c>
      <c r="F715" s="2" t="s">
        <v>142</v>
      </c>
    </row>
    <row r="716" spans="1:6">
      <c r="A716" s="2" t="s">
        <v>1721</v>
      </c>
      <c r="B716" s="2" t="s">
        <v>1720</v>
      </c>
      <c r="C716" s="2" t="s">
        <v>935</v>
      </c>
      <c r="D716" s="2" t="s">
        <v>1042</v>
      </c>
      <c r="E716" s="2" t="s">
        <v>1041</v>
      </c>
      <c r="F716" s="2" t="s">
        <v>41</v>
      </c>
    </row>
    <row r="717" spans="1:6">
      <c r="A717" s="2" t="s">
        <v>1024</v>
      </c>
      <c r="B717" s="2" t="s">
        <v>1023</v>
      </c>
      <c r="C717" s="2" t="s">
        <v>936</v>
      </c>
      <c r="D717" s="2" t="s">
        <v>980</v>
      </c>
      <c r="E717" s="2" t="s">
        <v>979</v>
      </c>
      <c r="F717" s="2" t="s">
        <v>100</v>
      </c>
    </row>
    <row r="718" spans="1:6">
      <c r="A718" s="2" t="s">
        <v>1022</v>
      </c>
      <c r="B718" s="2" t="s">
        <v>1021</v>
      </c>
      <c r="C718" s="2" t="s">
        <v>938</v>
      </c>
      <c r="D718" s="2" t="s">
        <v>984</v>
      </c>
      <c r="E718" s="2" t="s">
        <v>983</v>
      </c>
      <c r="F718" s="2" t="s">
        <v>267</v>
      </c>
    </row>
    <row r="719" spans="1:6">
      <c r="A719" s="2" t="s">
        <v>1020</v>
      </c>
      <c r="B719" s="2" t="s">
        <v>1019</v>
      </c>
      <c r="C719" s="2" t="s">
        <v>939</v>
      </c>
      <c r="D719" s="2" t="s">
        <v>996</v>
      </c>
      <c r="E719" s="2" t="s">
        <v>995</v>
      </c>
      <c r="F719" s="2" t="s">
        <v>142</v>
      </c>
    </row>
    <row r="720" spans="1:6">
      <c r="A720" s="2" t="s">
        <v>1018</v>
      </c>
      <c r="B720" s="2" t="s">
        <v>1017</v>
      </c>
      <c r="C720" s="2" t="s">
        <v>941</v>
      </c>
      <c r="D720" s="2" t="s">
        <v>1016</v>
      </c>
      <c r="E720" s="2" t="s">
        <v>1015</v>
      </c>
      <c r="F720" s="2" t="s">
        <v>73</v>
      </c>
    </row>
    <row r="721" spans="1:6">
      <c r="A721" s="2" t="s">
        <v>1014</v>
      </c>
      <c r="B721" s="2" t="s">
        <v>1013</v>
      </c>
      <c r="C721" s="2" t="s">
        <v>942</v>
      </c>
      <c r="D721" s="2" t="s">
        <v>1004</v>
      </c>
      <c r="E721" s="2" t="s">
        <v>1003</v>
      </c>
      <c r="F721" s="2" t="s">
        <v>163</v>
      </c>
    </row>
    <row r="722" spans="1:6">
      <c r="A722" s="2" t="s">
        <v>1012</v>
      </c>
      <c r="B722" s="2" t="s">
        <v>1011</v>
      </c>
      <c r="C722" s="2" t="s">
        <v>943</v>
      </c>
      <c r="D722" s="2" t="s">
        <v>996</v>
      </c>
      <c r="E722" s="2" t="s">
        <v>995</v>
      </c>
      <c r="F722" s="2" t="s">
        <v>142</v>
      </c>
    </row>
    <row r="723" spans="1:6">
      <c r="A723" s="2" t="s">
        <v>1719</v>
      </c>
      <c r="B723" s="2" t="s">
        <v>1718</v>
      </c>
      <c r="C723" s="2" t="s">
        <v>944</v>
      </c>
      <c r="D723" s="2" t="s">
        <v>984</v>
      </c>
      <c r="E723" s="2" t="s">
        <v>983</v>
      </c>
      <c r="F723" s="2" t="s">
        <v>267</v>
      </c>
    </row>
    <row r="724" spans="1:6">
      <c r="A724" s="2" t="s">
        <v>1010</v>
      </c>
      <c r="B724" s="2" t="s">
        <v>1009</v>
      </c>
      <c r="C724" s="2" t="s">
        <v>947</v>
      </c>
      <c r="D724" s="2" t="s">
        <v>1004</v>
      </c>
      <c r="E724" s="2" t="s">
        <v>1003</v>
      </c>
      <c r="F724" s="2" t="s">
        <v>163</v>
      </c>
    </row>
    <row r="725" spans="1:6">
      <c r="A725" s="2" t="s">
        <v>1008</v>
      </c>
      <c r="B725" s="2" t="s">
        <v>1007</v>
      </c>
      <c r="C725" s="2" t="s">
        <v>948</v>
      </c>
      <c r="D725" s="2" t="s">
        <v>980</v>
      </c>
      <c r="E725" s="2" t="s">
        <v>979</v>
      </c>
      <c r="F725" s="2" t="s">
        <v>100</v>
      </c>
    </row>
    <row r="726" spans="1:6">
      <c r="A726" s="2" t="s">
        <v>1006</v>
      </c>
      <c r="B726" s="2" t="s">
        <v>1005</v>
      </c>
      <c r="C726" s="2" t="s">
        <v>949</v>
      </c>
      <c r="D726" s="2" t="s">
        <v>1004</v>
      </c>
      <c r="E726" s="2" t="s">
        <v>1003</v>
      </c>
      <c r="F726" s="2" t="s">
        <v>163</v>
      </c>
    </row>
    <row r="727" spans="1:6">
      <c r="A727" s="2" t="s">
        <v>1717</v>
      </c>
      <c r="B727" s="2" t="s">
        <v>1716</v>
      </c>
      <c r="C727" s="2" t="s">
        <v>950</v>
      </c>
      <c r="D727" s="2" t="s">
        <v>974</v>
      </c>
      <c r="E727" s="2" t="s">
        <v>973</v>
      </c>
      <c r="F727" s="2" t="s">
        <v>203</v>
      </c>
    </row>
    <row r="728" spans="1:6">
      <c r="A728" s="2" t="s">
        <v>1002</v>
      </c>
      <c r="B728" s="2" t="s">
        <v>1001</v>
      </c>
      <c r="C728" s="2" t="s">
        <v>952</v>
      </c>
      <c r="D728" s="2" t="s">
        <v>1000</v>
      </c>
      <c r="E728" s="2" t="s">
        <v>999</v>
      </c>
      <c r="F728" s="2" t="s">
        <v>51</v>
      </c>
    </row>
    <row r="729" spans="1:6">
      <c r="A729" s="2" t="s">
        <v>998</v>
      </c>
      <c r="B729" s="2" t="s">
        <v>997</v>
      </c>
      <c r="C729" s="2" t="s">
        <v>953</v>
      </c>
      <c r="D729" s="2" t="s">
        <v>996</v>
      </c>
      <c r="E729" s="2" t="s">
        <v>995</v>
      </c>
      <c r="F729" s="2" t="s">
        <v>142</v>
      </c>
    </row>
    <row r="730" spans="1:6">
      <c r="A730" s="2" t="s">
        <v>994</v>
      </c>
      <c r="B730" s="2" t="s">
        <v>993</v>
      </c>
      <c r="C730" s="2" t="s">
        <v>955</v>
      </c>
      <c r="D730" s="2" t="s">
        <v>980</v>
      </c>
      <c r="E730" s="2" t="s">
        <v>979</v>
      </c>
      <c r="F730" s="2" t="s">
        <v>100</v>
      </c>
    </row>
    <row r="731" spans="1:6">
      <c r="A731" s="2" t="s">
        <v>992</v>
      </c>
      <c r="B731" s="2" t="s">
        <v>991</v>
      </c>
      <c r="C731" s="2" t="s">
        <v>958</v>
      </c>
      <c r="D731" s="2" t="s">
        <v>974</v>
      </c>
      <c r="E731" s="2" t="s">
        <v>973</v>
      </c>
      <c r="F731" s="2" t="s">
        <v>203</v>
      </c>
    </row>
    <row r="732" spans="1:6">
      <c r="A732" s="2" t="s">
        <v>990</v>
      </c>
      <c r="B732" s="2" t="s">
        <v>989</v>
      </c>
      <c r="C732" s="2" t="s">
        <v>959</v>
      </c>
      <c r="D732" s="2" t="s">
        <v>974</v>
      </c>
      <c r="E732" s="2" t="s">
        <v>973</v>
      </c>
      <c r="F732" s="2" t="s">
        <v>203</v>
      </c>
    </row>
    <row r="733" spans="1:6">
      <c r="A733" s="2" t="s">
        <v>1715</v>
      </c>
      <c r="B733" s="2" t="s">
        <v>1714</v>
      </c>
      <c r="C733" s="2" t="s">
        <v>960</v>
      </c>
      <c r="D733" s="2" t="s">
        <v>1042</v>
      </c>
      <c r="E733" s="2" t="s">
        <v>1041</v>
      </c>
      <c r="F733" s="2" t="s">
        <v>41</v>
      </c>
    </row>
    <row r="734" spans="1:6">
      <c r="A734" s="2" t="s">
        <v>988</v>
      </c>
      <c r="B734" s="2" t="s">
        <v>987</v>
      </c>
      <c r="C734" s="2" t="s">
        <v>961</v>
      </c>
      <c r="D734" s="2" t="s">
        <v>974</v>
      </c>
      <c r="E734" s="2" t="s">
        <v>973</v>
      </c>
      <c r="F734" s="2" t="s">
        <v>203</v>
      </c>
    </row>
    <row r="735" spans="1:6">
      <c r="A735" s="2" t="s">
        <v>986</v>
      </c>
      <c r="B735" s="2" t="s">
        <v>985</v>
      </c>
      <c r="C735" s="2" t="s">
        <v>962</v>
      </c>
      <c r="D735" s="2" t="s">
        <v>984</v>
      </c>
      <c r="E735" s="2" t="s">
        <v>983</v>
      </c>
      <c r="F735" s="2" t="s">
        <v>267</v>
      </c>
    </row>
    <row r="736" spans="1:6">
      <c r="A736" s="2" t="s">
        <v>982</v>
      </c>
      <c r="B736" s="2" t="s">
        <v>981</v>
      </c>
      <c r="C736" s="2" t="s">
        <v>963</v>
      </c>
      <c r="D736" s="2" t="s">
        <v>980</v>
      </c>
      <c r="E736" s="2" t="s">
        <v>979</v>
      </c>
      <c r="F736" s="2" t="s">
        <v>100</v>
      </c>
    </row>
    <row r="737" spans="1:6">
      <c r="A737" s="2" t="s">
        <v>978</v>
      </c>
      <c r="B737" s="2" t="s">
        <v>977</v>
      </c>
      <c r="C737" s="2" t="s">
        <v>964</v>
      </c>
      <c r="D737" s="2" t="s">
        <v>970</v>
      </c>
      <c r="E737" s="2" t="s">
        <v>969</v>
      </c>
      <c r="F737" s="2" t="s">
        <v>79</v>
      </c>
    </row>
    <row r="738" spans="1:6">
      <c r="A738" s="2" t="s">
        <v>976</v>
      </c>
      <c r="B738" s="2" t="s">
        <v>975</v>
      </c>
      <c r="C738" s="2" t="s">
        <v>965</v>
      </c>
      <c r="D738" s="2" t="s">
        <v>974</v>
      </c>
      <c r="E738" s="2" t="s">
        <v>973</v>
      </c>
      <c r="F738" s="2" t="s">
        <v>203</v>
      </c>
    </row>
    <row r="739" spans="1:6">
      <c r="A739" s="2" t="s">
        <v>972</v>
      </c>
      <c r="B739" s="2" t="s">
        <v>971</v>
      </c>
      <c r="C739" s="2" t="s">
        <v>966</v>
      </c>
      <c r="D739" s="2" t="s">
        <v>970</v>
      </c>
      <c r="E739" s="2" t="s">
        <v>969</v>
      </c>
      <c r="F739" s="2" t="s">
        <v>79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8A9BF-0977-624D-9B7D-D761C6DFF983}">
  <dimension ref="A1:C564"/>
  <sheetViews>
    <sheetView workbookViewId="0">
      <selection activeCell="B3" sqref="B3:B14"/>
    </sheetView>
  </sheetViews>
  <sheetFormatPr baseColWidth="10" defaultRowHeight="16"/>
  <cols>
    <col min="2" max="2" width="31.83203125" customWidth="1"/>
  </cols>
  <sheetData>
    <row r="1" spans="1:3">
      <c r="A1" t="s">
        <v>1798</v>
      </c>
      <c r="B1" t="s">
        <v>1797</v>
      </c>
      <c r="C1" t="s">
        <v>1796</v>
      </c>
    </row>
    <row r="2" spans="1:3">
      <c r="A2">
        <v>2018</v>
      </c>
      <c r="B2" t="s">
        <v>35</v>
      </c>
      <c r="C2">
        <v>17282163</v>
      </c>
    </row>
    <row r="3" spans="1:3">
      <c r="A3">
        <v>2018</v>
      </c>
      <c r="B3" t="s">
        <v>1795</v>
      </c>
      <c r="C3">
        <v>583990</v>
      </c>
    </row>
    <row r="4" spans="1:3">
      <c r="A4">
        <v>2018</v>
      </c>
      <c r="B4" t="s">
        <v>1794</v>
      </c>
      <c r="C4">
        <v>647672</v>
      </c>
    </row>
    <row r="5" spans="1:3">
      <c r="A5">
        <v>2018</v>
      </c>
      <c r="B5" t="s">
        <v>1793</v>
      </c>
      <c r="C5">
        <v>492167</v>
      </c>
    </row>
    <row r="6" spans="1:3">
      <c r="A6">
        <v>2018</v>
      </c>
      <c r="B6" t="s">
        <v>1792</v>
      </c>
      <c r="C6">
        <v>1156431</v>
      </c>
    </row>
    <row r="7" spans="1:3">
      <c r="A7">
        <v>2018</v>
      </c>
      <c r="B7" t="s">
        <v>1791</v>
      </c>
      <c r="C7">
        <v>416546</v>
      </c>
    </row>
    <row r="8" spans="1:3">
      <c r="A8">
        <v>2018</v>
      </c>
      <c r="B8" t="s">
        <v>1790</v>
      </c>
      <c r="C8">
        <v>2071972</v>
      </c>
    </row>
    <row r="9" spans="1:3">
      <c r="A9">
        <v>2018</v>
      </c>
      <c r="B9" t="s">
        <v>1789</v>
      </c>
      <c r="C9">
        <v>1306890</v>
      </c>
    </row>
    <row r="10" spans="1:3">
      <c r="A10">
        <v>2018</v>
      </c>
      <c r="B10" t="s">
        <v>1788</v>
      </c>
      <c r="C10">
        <v>2853359</v>
      </c>
    </row>
    <row r="11" spans="1:3">
      <c r="A11">
        <v>2018</v>
      </c>
      <c r="B11" t="s">
        <v>1787</v>
      </c>
      <c r="C11">
        <v>3709161</v>
      </c>
    </row>
    <row r="12" spans="1:3">
      <c r="A12">
        <v>2018</v>
      </c>
      <c r="B12" t="s">
        <v>1786</v>
      </c>
      <c r="C12">
        <v>383032</v>
      </c>
    </row>
    <row r="13" spans="1:3">
      <c r="A13">
        <v>2018</v>
      </c>
      <c r="B13" t="s">
        <v>1785</v>
      </c>
      <c r="C13">
        <v>2544806</v>
      </c>
    </row>
    <row r="14" spans="1:3">
      <c r="A14">
        <v>2018</v>
      </c>
      <c r="B14" t="s">
        <v>1784</v>
      </c>
      <c r="C14">
        <v>1116137</v>
      </c>
    </row>
    <row r="15" spans="1:3">
      <c r="A15">
        <v>2018</v>
      </c>
      <c r="B15" t="s">
        <v>425</v>
      </c>
      <c r="C15">
        <v>25386</v>
      </c>
    </row>
    <row r="16" spans="1:3">
      <c r="A16">
        <v>2018</v>
      </c>
      <c r="B16" t="s">
        <v>426</v>
      </c>
      <c r="C16">
        <v>13321</v>
      </c>
    </row>
    <row r="17" spans="1:3">
      <c r="A17">
        <v>2018</v>
      </c>
      <c r="B17" t="s">
        <v>427</v>
      </c>
      <c r="C17">
        <v>31728</v>
      </c>
    </row>
    <row r="18" spans="1:3">
      <c r="A18">
        <v>2018</v>
      </c>
      <c r="B18" t="s">
        <v>428</v>
      </c>
      <c r="C18">
        <v>27011</v>
      </c>
    </row>
    <row r="19" spans="1:3">
      <c r="A19">
        <v>2018</v>
      </c>
      <c r="B19" t="s">
        <v>429</v>
      </c>
    </row>
    <row r="20" spans="1:3">
      <c r="A20">
        <v>2018</v>
      </c>
      <c r="B20" t="s">
        <v>430</v>
      </c>
    </row>
    <row r="21" spans="1:3">
      <c r="A21">
        <v>2018</v>
      </c>
      <c r="B21" t="s">
        <v>431</v>
      </c>
      <c r="C21">
        <v>27852</v>
      </c>
    </row>
    <row r="22" spans="1:3">
      <c r="A22">
        <v>2018</v>
      </c>
      <c r="B22" t="s">
        <v>432</v>
      </c>
      <c r="C22">
        <v>20069</v>
      </c>
    </row>
    <row r="23" spans="1:3">
      <c r="A23">
        <v>2018</v>
      </c>
      <c r="B23" t="s">
        <v>433</v>
      </c>
      <c r="C23">
        <v>25271</v>
      </c>
    </row>
    <row r="24" spans="1:3">
      <c r="A24">
        <v>2018</v>
      </c>
      <c r="B24" t="s">
        <v>434</v>
      </c>
    </row>
    <row r="25" spans="1:3">
      <c r="A25">
        <v>2018</v>
      </c>
      <c r="B25" t="s">
        <v>435</v>
      </c>
      <c r="C25">
        <v>108558</v>
      </c>
    </row>
    <row r="26" spans="1:3">
      <c r="A26">
        <v>2018</v>
      </c>
      <c r="B26" t="s">
        <v>436</v>
      </c>
      <c r="C26">
        <v>72849</v>
      </c>
    </row>
    <row r="27" spans="1:3">
      <c r="A27">
        <v>2018</v>
      </c>
      <c r="B27" t="s">
        <v>437</v>
      </c>
      <c r="C27">
        <v>207904</v>
      </c>
    </row>
    <row r="28" spans="1:3">
      <c r="A28">
        <v>2018</v>
      </c>
      <c r="B28" t="s">
        <v>438</v>
      </c>
      <c r="C28">
        <v>110986</v>
      </c>
    </row>
    <row r="29" spans="1:3">
      <c r="A29">
        <v>2018</v>
      </c>
      <c r="B29" t="s">
        <v>439</v>
      </c>
      <c r="C29">
        <v>10149</v>
      </c>
    </row>
    <row r="30" spans="1:3">
      <c r="A30">
        <v>2018</v>
      </c>
      <c r="B30" t="s">
        <v>440</v>
      </c>
    </row>
    <row r="31" spans="1:3">
      <c r="A31">
        <v>2018</v>
      </c>
      <c r="B31" t="s">
        <v>441</v>
      </c>
    </row>
    <row r="32" spans="1:3">
      <c r="A32">
        <v>2018</v>
      </c>
      <c r="B32" t="s">
        <v>442</v>
      </c>
      <c r="C32">
        <v>3673</v>
      </c>
    </row>
    <row r="33" spans="1:3">
      <c r="A33">
        <v>2018</v>
      </c>
      <c r="B33" t="s">
        <v>443</v>
      </c>
    </row>
    <row r="34" spans="1:3">
      <c r="A34">
        <v>2018</v>
      </c>
      <c r="B34" t="s">
        <v>444</v>
      </c>
      <c r="C34">
        <v>156286</v>
      </c>
    </row>
    <row r="35" spans="1:3">
      <c r="A35">
        <v>2018</v>
      </c>
      <c r="B35" t="s">
        <v>445</v>
      </c>
      <c r="C35">
        <v>90838</v>
      </c>
    </row>
    <row r="36" spans="1:3">
      <c r="A36">
        <v>2018</v>
      </c>
      <c r="B36" t="s">
        <v>446</v>
      </c>
      <c r="C36">
        <v>862965</v>
      </c>
    </row>
    <row r="37" spans="1:3">
      <c r="A37">
        <v>2018</v>
      </c>
      <c r="B37" t="s">
        <v>447</v>
      </c>
    </row>
    <row r="38" spans="1:3">
      <c r="A38">
        <v>2018</v>
      </c>
      <c r="B38" t="s">
        <v>448</v>
      </c>
    </row>
    <row r="39" spans="1:3">
      <c r="A39">
        <v>2018</v>
      </c>
      <c r="B39" t="s">
        <v>449</v>
      </c>
    </row>
    <row r="40" spans="1:3">
      <c r="A40">
        <v>2018</v>
      </c>
      <c r="B40" t="s">
        <v>450</v>
      </c>
      <c r="C40">
        <v>162445</v>
      </c>
    </row>
    <row r="41" spans="1:3">
      <c r="A41">
        <v>2018</v>
      </c>
      <c r="B41" t="s">
        <v>451</v>
      </c>
      <c r="C41">
        <v>11721</v>
      </c>
    </row>
    <row r="42" spans="1:3">
      <c r="A42">
        <v>2018</v>
      </c>
      <c r="B42" t="s">
        <v>452</v>
      </c>
    </row>
    <row r="43" spans="1:3">
      <c r="A43">
        <v>2018</v>
      </c>
      <c r="B43" t="s">
        <v>453</v>
      </c>
      <c r="C43">
        <v>159265</v>
      </c>
    </row>
    <row r="44" spans="1:3">
      <c r="A44">
        <v>2018</v>
      </c>
      <c r="B44" t="s">
        <v>454</v>
      </c>
      <c r="C44">
        <v>67963</v>
      </c>
    </row>
    <row r="45" spans="1:3">
      <c r="A45">
        <v>2018</v>
      </c>
      <c r="B45" t="s">
        <v>455</v>
      </c>
      <c r="C45">
        <v>16710</v>
      </c>
    </row>
    <row r="46" spans="1:3">
      <c r="A46">
        <v>2018</v>
      </c>
      <c r="B46" t="s">
        <v>456</v>
      </c>
    </row>
    <row r="47" spans="1:3">
      <c r="A47">
        <v>2018</v>
      </c>
      <c r="B47" t="s">
        <v>457</v>
      </c>
      <c r="C47">
        <v>6847</v>
      </c>
    </row>
    <row r="48" spans="1:3">
      <c r="A48">
        <v>2018</v>
      </c>
      <c r="B48" t="s">
        <v>458</v>
      </c>
      <c r="C48">
        <v>24767</v>
      </c>
    </row>
    <row r="49" spans="1:3">
      <c r="A49">
        <v>2018</v>
      </c>
      <c r="B49" t="s">
        <v>459</v>
      </c>
      <c r="C49">
        <v>48673</v>
      </c>
    </row>
    <row r="50" spans="1:3">
      <c r="A50">
        <v>2018</v>
      </c>
      <c r="B50" t="s">
        <v>460</v>
      </c>
      <c r="C50">
        <v>57971</v>
      </c>
    </row>
    <row r="51" spans="1:3">
      <c r="A51">
        <v>2018</v>
      </c>
      <c r="B51" t="s">
        <v>461</v>
      </c>
    </row>
    <row r="52" spans="1:3">
      <c r="A52">
        <v>2018</v>
      </c>
      <c r="B52" t="s">
        <v>462</v>
      </c>
      <c r="C52">
        <v>10493</v>
      </c>
    </row>
    <row r="53" spans="1:3">
      <c r="A53">
        <v>2018</v>
      </c>
      <c r="B53" t="s">
        <v>1657</v>
      </c>
      <c r="C53">
        <v>15929</v>
      </c>
    </row>
    <row r="54" spans="1:3">
      <c r="A54">
        <v>2018</v>
      </c>
      <c r="B54" t="s">
        <v>463</v>
      </c>
    </row>
    <row r="55" spans="1:3">
      <c r="A55">
        <v>2018</v>
      </c>
      <c r="B55" t="s">
        <v>464</v>
      </c>
      <c r="C55">
        <v>9748</v>
      </c>
    </row>
    <row r="56" spans="1:3">
      <c r="A56">
        <v>2018</v>
      </c>
      <c r="B56" t="s">
        <v>465</v>
      </c>
      <c r="C56">
        <v>13519</v>
      </c>
    </row>
    <row r="57" spans="1:3">
      <c r="A57">
        <v>2018</v>
      </c>
      <c r="B57" t="s">
        <v>466</v>
      </c>
    </row>
    <row r="58" spans="1:3">
      <c r="A58">
        <v>2018</v>
      </c>
      <c r="B58" t="s">
        <v>467</v>
      </c>
    </row>
    <row r="59" spans="1:3">
      <c r="A59">
        <v>2018</v>
      </c>
      <c r="B59" t="s">
        <v>468</v>
      </c>
    </row>
    <row r="60" spans="1:3">
      <c r="A60">
        <v>2018</v>
      </c>
      <c r="B60" t="s">
        <v>469</v>
      </c>
      <c r="C60">
        <v>34773</v>
      </c>
    </row>
    <row r="61" spans="1:3">
      <c r="A61">
        <v>2018</v>
      </c>
      <c r="B61" t="s">
        <v>470</v>
      </c>
    </row>
    <row r="62" spans="1:3">
      <c r="A62">
        <v>2018</v>
      </c>
      <c r="B62" t="s">
        <v>471</v>
      </c>
      <c r="C62">
        <v>18491</v>
      </c>
    </row>
    <row r="63" spans="1:3">
      <c r="A63">
        <v>2018</v>
      </c>
      <c r="B63" t="s">
        <v>472</v>
      </c>
      <c r="C63">
        <v>13140</v>
      </c>
    </row>
    <row r="64" spans="1:3">
      <c r="A64">
        <v>2018</v>
      </c>
      <c r="B64" t="s">
        <v>473</v>
      </c>
      <c r="C64">
        <v>29974</v>
      </c>
    </row>
    <row r="65" spans="1:3">
      <c r="A65">
        <v>2018</v>
      </c>
      <c r="B65" t="s">
        <v>474</v>
      </c>
      <c r="C65">
        <v>66811</v>
      </c>
    </row>
    <row r="66" spans="1:3">
      <c r="A66">
        <v>2018</v>
      </c>
      <c r="B66" t="s">
        <v>475</v>
      </c>
    </row>
    <row r="67" spans="1:3">
      <c r="A67">
        <v>2018</v>
      </c>
      <c r="B67" t="s">
        <v>476</v>
      </c>
    </row>
    <row r="68" spans="1:3">
      <c r="A68">
        <v>2018</v>
      </c>
      <c r="B68" t="s">
        <v>477</v>
      </c>
    </row>
    <row r="69" spans="1:3">
      <c r="A69">
        <v>2018</v>
      </c>
      <c r="B69" t="s">
        <v>478</v>
      </c>
      <c r="C69">
        <v>43904</v>
      </c>
    </row>
    <row r="70" spans="1:3">
      <c r="A70">
        <v>2018</v>
      </c>
      <c r="B70" t="s">
        <v>479</v>
      </c>
      <c r="C70">
        <v>30806</v>
      </c>
    </row>
    <row r="71" spans="1:3">
      <c r="A71">
        <v>2018</v>
      </c>
      <c r="B71" t="s">
        <v>480</v>
      </c>
    </row>
    <row r="72" spans="1:3">
      <c r="A72">
        <v>2018</v>
      </c>
      <c r="B72" t="s">
        <v>481</v>
      </c>
      <c r="C72">
        <v>29821</v>
      </c>
    </row>
    <row r="73" spans="1:3">
      <c r="A73">
        <v>2018</v>
      </c>
      <c r="B73" t="s">
        <v>482</v>
      </c>
      <c r="C73">
        <v>25882</v>
      </c>
    </row>
    <row r="74" spans="1:3">
      <c r="A74">
        <v>2018</v>
      </c>
      <c r="B74" t="s">
        <v>483</v>
      </c>
      <c r="C74">
        <v>41176</v>
      </c>
    </row>
    <row r="75" spans="1:3">
      <c r="A75">
        <v>2018</v>
      </c>
      <c r="B75" t="s">
        <v>484</v>
      </c>
    </row>
    <row r="76" spans="1:3">
      <c r="A76">
        <v>2018</v>
      </c>
      <c r="B76" t="s">
        <v>485</v>
      </c>
      <c r="C76">
        <v>42824</v>
      </c>
    </row>
    <row r="77" spans="1:3">
      <c r="A77">
        <v>2018</v>
      </c>
      <c r="B77" t="s">
        <v>486</v>
      </c>
      <c r="C77">
        <v>29292</v>
      </c>
    </row>
    <row r="78" spans="1:3">
      <c r="A78">
        <v>2018</v>
      </c>
      <c r="B78" t="s">
        <v>487</v>
      </c>
      <c r="C78">
        <v>20175</v>
      </c>
    </row>
    <row r="79" spans="1:3">
      <c r="A79">
        <v>2018</v>
      </c>
      <c r="B79" t="s">
        <v>488</v>
      </c>
      <c r="C79">
        <v>11202</v>
      </c>
    </row>
    <row r="80" spans="1:3">
      <c r="A80">
        <v>2018</v>
      </c>
      <c r="B80" t="s">
        <v>489</v>
      </c>
    </row>
    <row r="81" spans="1:3">
      <c r="A81">
        <v>2018</v>
      </c>
      <c r="B81" t="s">
        <v>490</v>
      </c>
      <c r="C81">
        <v>23410</v>
      </c>
    </row>
    <row r="82" spans="1:3">
      <c r="A82">
        <v>2018</v>
      </c>
      <c r="B82" t="s">
        <v>491</v>
      </c>
    </row>
    <row r="83" spans="1:3">
      <c r="A83">
        <v>2018</v>
      </c>
      <c r="B83" t="s">
        <v>492</v>
      </c>
    </row>
    <row r="84" spans="1:3">
      <c r="A84">
        <v>2018</v>
      </c>
      <c r="B84" t="s">
        <v>493</v>
      </c>
      <c r="C84">
        <v>34462</v>
      </c>
    </row>
    <row r="85" spans="1:3">
      <c r="A85">
        <v>2018</v>
      </c>
      <c r="B85" t="s">
        <v>494</v>
      </c>
      <c r="C85">
        <v>10588</v>
      </c>
    </row>
    <row r="86" spans="1:3">
      <c r="A86">
        <v>2018</v>
      </c>
      <c r="B86" t="s">
        <v>495</v>
      </c>
      <c r="C86">
        <v>7289</v>
      </c>
    </row>
    <row r="87" spans="1:3">
      <c r="A87">
        <v>2018</v>
      </c>
      <c r="B87" t="s">
        <v>496</v>
      </c>
    </row>
    <row r="88" spans="1:3">
      <c r="A88">
        <v>2018</v>
      </c>
      <c r="B88" t="s">
        <v>497</v>
      </c>
    </row>
    <row r="89" spans="1:3">
      <c r="A89">
        <v>2018</v>
      </c>
      <c r="B89" t="s">
        <v>498</v>
      </c>
      <c r="C89">
        <v>25372</v>
      </c>
    </row>
    <row r="90" spans="1:3">
      <c r="A90">
        <v>2018</v>
      </c>
      <c r="B90" t="s">
        <v>499</v>
      </c>
      <c r="C90">
        <v>23210</v>
      </c>
    </row>
    <row r="91" spans="1:3">
      <c r="A91">
        <v>2018</v>
      </c>
      <c r="B91" t="s">
        <v>500</v>
      </c>
      <c r="C91">
        <v>22800</v>
      </c>
    </row>
    <row r="92" spans="1:3">
      <c r="A92">
        <v>2018</v>
      </c>
      <c r="B92" t="s">
        <v>501</v>
      </c>
    </row>
    <row r="93" spans="1:3">
      <c r="A93">
        <v>2018</v>
      </c>
      <c r="B93" t="s">
        <v>502</v>
      </c>
      <c r="C93">
        <v>29065</v>
      </c>
    </row>
    <row r="94" spans="1:3">
      <c r="A94">
        <v>2018</v>
      </c>
      <c r="B94" t="s">
        <v>503</v>
      </c>
      <c r="C94">
        <v>30747</v>
      </c>
    </row>
    <row r="95" spans="1:3">
      <c r="A95">
        <v>2018</v>
      </c>
      <c r="B95" t="s">
        <v>504</v>
      </c>
      <c r="C95">
        <v>183873</v>
      </c>
    </row>
    <row r="96" spans="1:3">
      <c r="A96">
        <v>2018</v>
      </c>
      <c r="B96" t="s">
        <v>505</v>
      </c>
    </row>
    <row r="97" spans="1:3">
      <c r="A97">
        <v>2018</v>
      </c>
      <c r="B97" t="s">
        <v>506</v>
      </c>
      <c r="C97">
        <v>17182</v>
      </c>
    </row>
    <row r="98" spans="1:3">
      <c r="A98">
        <v>2018</v>
      </c>
      <c r="B98" t="s">
        <v>507</v>
      </c>
      <c r="C98">
        <v>36212</v>
      </c>
    </row>
    <row r="99" spans="1:3">
      <c r="A99">
        <v>2018</v>
      </c>
      <c r="B99" t="s">
        <v>508</v>
      </c>
      <c r="C99">
        <v>20698</v>
      </c>
    </row>
    <row r="100" spans="1:3">
      <c r="A100">
        <v>2018</v>
      </c>
      <c r="B100" t="s">
        <v>509</v>
      </c>
      <c r="C100">
        <v>28103</v>
      </c>
    </row>
    <row r="101" spans="1:3">
      <c r="A101">
        <v>2018</v>
      </c>
      <c r="B101" t="s">
        <v>510</v>
      </c>
      <c r="C101">
        <v>15192</v>
      </c>
    </row>
    <row r="102" spans="1:3">
      <c r="A102">
        <v>2018</v>
      </c>
      <c r="B102" t="s">
        <v>511</v>
      </c>
      <c r="C102">
        <v>21576</v>
      </c>
    </row>
    <row r="103" spans="1:3">
      <c r="A103">
        <v>2018</v>
      </c>
      <c r="B103" t="s">
        <v>512</v>
      </c>
      <c r="C103">
        <v>26568</v>
      </c>
    </row>
    <row r="104" spans="1:3">
      <c r="A104">
        <v>2018</v>
      </c>
      <c r="B104" t="s">
        <v>513</v>
      </c>
    </row>
    <row r="105" spans="1:3">
      <c r="A105">
        <v>2018</v>
      </c>
      <c r="B105" t="s">
        <v>514</v>
      </c>
      <c r="C105">
        <v>66818</v>
      </c>
    </row>
    <row r="106" spans="1:3">
      <c r="A106">
        <v>2018</v>
      </c>
      <c r="B106" t="s">
        <v>515</v>
      </c>
      <c r="C106">
        <v>35772</v>
      </c>
    </row>
    <row r="107" spans="1:3">
      <c r="A107">
        <v>2018</v>
      </c>
      <c r="B107" t="s">
        <v>516</v>
      </c>
      <c r="C107">
        <v>35483</v>
      </c>
    </row>
    <row r="108" spans="1:3">
      <c r="A108">
        <v>2018</v>
      </c>
      <c r="B108" t="s">
        <v>517</v>
      </c>
      <c r="C108">
        <v>20440</v>
      </c>
    </row>
    <row r="109" spans="1:3">
      <c r="A109">
        <v>2018</v>
      </c>
      <c r="B109" t="s">
        <v>518</v>
      </c>
      <c r="C109">
        <v>12916</v>
      </c>
    </row>
    <row r="110" spans="1:3">
      <c r="A110">
        <v>2018</v>
      </c>
      <c r="B110" t="s">
        <v>519</v>
      </c>
      <c r="C110">
        <v>24931</v>
      </c>
    </row>
    <row r="111" spans="1:3">
      <c r="A111">
        <v>2018</v>
      </c>
      <c r="B111" t="s">
        <v>520</v>
      </c>
      <c r="C111">
        <v>28555</v>
      </c>
    </row>
    <row r="112" spans="1:3">
      <c r="A112">
        <v>2018</v>
      </c>
      <c r="B112" t="s">
        <v>521</v>
      </c>
      <c r="C112">
        <v>28499</v>
      </c>
    </row>
    <row r="113" spans="1:3">
      <c r="A113">
        <v>2018</v>
      </c>
      <c r="B113" t="s">
        <v>522</v>
      </c>
    </row>
    <row r="114" spans="1:3">
      <c r="A114">
        <v>2018</v>
      </c>
      <c r="B114" t="s">
        <v>523</v>
      </c>
      <c r="C114">
        <v>18923</v>
      </c>
    </row>
    <row r="115" spans="1:3">
      <c r="A115">
        <v>2018</v>
      </c>
      <c r="B115" t="s">
        <v>524</v>
      </c>
      <c r="C115">
        <v>103163</v>
      </c>
    </row>
    <row r="116" spans="1:3">
      <c r="A116">
        <v>2018</v>
      </c>
      <c r="B116" t="s">
        <v>525</v>
      </c>
      <c r="C116">
        <v>24716</v>
      </c>
    </row>
    <row r="117" spans="1:3">
      <c r="A117">
        <v>2018</v>
      </c>
      <c r="B117" t="s">
        <v>526</v>
      </c>
    </row>
    <row r="118" spans="1:3">
      <c r="A118">
        <v>2018</v>
      </c>
      <c r="B118" t="s">
        <v>527</v>
      </c>
      <c r="C118">
        <v>32362</v>
      </c>
    </row>
    <row r="119" spans="1:3">
      <c r="A119">
        <v>2018</v>
      </c>
      <c r="B119" t="s">
        <v>528</v>
      </c>
      <c r="C119">
        <v>99957</v>
      </c>
    </row>
    <row r="120" spans="1:3">
      <c r="A120">
        <v>2018</v>
      </c>
      <c r="B120" t="s">
        <v>529</v>
      </c>
    </row>
    <row r="121" spans="1:3">
      <c r="A121">
        <v>2018</v>
      </c>
      <c r="B121" t="s">
        <v>530</v>
      </c>
      <c r="C121">
        <v>29196</v>
      </c>
    </row>
    <row r="122" spans="1:3">
      <c r="A122">
        <v>2018</v>
      </c>
      <c r="B122" t="s">
        <v>531</v>
      </c>
      <c r="C122">
        <v>26350</v>
      </c>
    </row>
    <row r="123" spans="1:3">
      <c r="A123">
        <v>2018</v>
      </c>
      <c r="B123" t="s">
        <v>532</v>
      </c>
    </row>
    <row r="124" spans="1:3">
      <c r="A124">
        <v>2018</v>
      </c>
      <c r="B124" t="s">
        <v>533</v>
      </c>
    </row>
    <row r="125" spans="1:3">
      <c r="A125">
        <v>2018</v>
      </c>
      <c r="B125" t="s">
        <v>534</v>
      </c>
      <c r="C125">
        <v>11148</v>
      </c>
    </row>
    <row r="126" spans="1:3">
      <c r="A126">
        <v>2018</v>
      </c>
      <c r="B126" t="s">
        <v>535</v>
      </c>
      <c r="C126">
        <v>57555</v>
      </c>
    </row>
    <row r="127" spans="1:3">
      <c r="A127">
        <v>2018</v>
      </c>
      <c r="B127" t="s">
        <v>536</v>
      </c>
      <c r="C127">
        <v>26051</v>
      </c>
    </row>
    <row r="128" spans="1:3">
      <c r="A128">
        <v>2018</v>
      </c>
      <c r="B128" t="s">
        <v>537</v>
      </c>
      <c r="C128">
        <v>23845</v>
      </c>
    </row>
    <row r="129" spans="1:3">
      <c r="A129">
        <v>2018</v>
      </c>
      <c r="B129" t="s">
        <v>538</v>
      </c>
    </row>
    <row r="130" spans="1:3">
      <c r="A130">
        <v>2018</v>
      </c>
      <c r="B130" t="s">
        <v>539</v>
      </c>
      <c r="C130">
        <v>118654</v>
      </c>
    </row>
    <row r="131" spans="1:3">
      <c r="A131">
        <v>2018</v>
      </c>
      <c r="B131" t="s">
        <v>540</v>
      </c>
      <c r="C131">
        <v>19597</v>
      </c>
    </row>
    <row r="132" spans="1:3">
      <c r="A132">
        <v>2018</v>
      </c>
      <c r="B132" t="s">
        <v>541</v>
      </c>
    </row>
    <row r="133" spans="1:3">
      <c r="A133">
        <v>2018</v>
      </c>
      <c r="B133" t="s">
        <v>542</v>
      </c>
      <c r="C133">
        <v>27150</v>
      </c>
    </row>
    <row r="134" spans="1:3">
      <c r="A134">
        <v>2018</v>
      </c>
      <c r="B134" t="s">
        <v>543</v>
      </c>
      <c r="C134">
        <v>40815</v>
      </c>
    </row>
    <row r="135" spans="1:3">
      <c r="A135">
        <v>2018</v>
      </c>
      <c r="B135" t="s">
        <v>544</v>
      </c>
      <c r="C135">
        <v>18797</v>
      </c>
    </row>
    <row r="136" spans="1:3">
      <c r="A136">
        <v>2018</v>
      </c>
      <c r="B136" t="s">
        <v>545</v>
      </c>
      <c r="C136">
        <v>25332</v>
      </c>
    </row>
    <row r="137" spans="1:3">
      <c r="A137">
        <v>2018</v>
      </c>
      <c r="B137" t="s">
        <v>546</v>
      </c>
    </row>
    <row r="138" spans="1:3">
      <c r="A138">
        <v>2018</v>
      </c>
      <c r="B138" t="s">
        <v>547</v>
      </c>
      <c r="C138">
        <v>31638</v>
      </c>
    </row>
    <row r="139" spans="1:3">
      <c r="A139">
        <v>2018</v>
      </c>
      <c r="B139" t="s">
        <v>548</v>
      </c>
      <c r="C139">
        <v>36099</v>
      </c>
    </row>
    <row r="140" spans="1:3">
      <c r="A140">
        <v>2018</v>
      </c>
      <c r="B140" t="s">
        <v>549</v>
      </c>
      <c r="C140">
        <v>115710</v>
      </c>
    </row>
    <row r="141" spans="1:3">
      <c r="A141">
        <v>2018</v>
      </c>
      <c r="B141" t="s">
        <v>550</v>
      </c>
      <c r="C141">
        <v>9113</v>
      </c>
    </row>
    <row r="142" spans="1:3">
      <c r="A142">
        <v>2018</v>
      </c>
      <c r="B142" t="s">
        <v>551</v>
      </c>
      <c r="C142">
        <v>15411</v>
      </c>
    </row>
    <row r="143" spans="1:3">
      <c r="A143">
        <v>2018</v>
      </c>
      <c r="B143" t="s">
        <v>552</v>
      </c>
      <c r="C143">
        <v>19110</v>
      </c>
    </row>
    <row r="144" spans="1:3">
      <c r="A144">
        <v>2018</v>
      </c>
      <c r="B144" t="s">
        <v>553</v>
      </c>
    </row>
    <row r="145" spans="1:3">
      <c r="A145">
        <v>2018</v>
      </c>
      <c r="B145" t="s">
        <v>554</v>
      </c>
    </row>
    <row r="146" spans="1:3">
      <c r="A146">
        <v>2018</v>
      </c>
      <c r="B146" t="s">
        <v>555</v>
      </c>
      <c r="C146">
        <v>25658</v>
      </c>
    </row>
    <row r="147" spans="1:3">
      <c r="A147">
        <v>2018</v>
      </c>
      <c r="B147" t="s">
        <v>556</v>
      </c>
      <c r="C147">
        <v>231642</v>
      </c>
    </row>
    <row r="148" spans="1:3">
      <c r="A148">
        <v>2018</v>
      </c>
      <c r="B148" t="s">
        <v>557</v>
      </c>
      <c r="C148">
        <v>23086</v>
      </c>
    </row>
    <row r="149" spans="1:3">
      <c r="A149">
        <v>2018</v>
      </c>
      <c r="B149" t="s">
        <v>558</v>
      </c>
      <c r="C149">
        <v>107113</v>
      </c>
    </row>
    <row r="150" spans="1:3">
      <c r="A150">
        <v>2018</v>
      </c>
      <c r="B150" t="s">
        <v>559</v>
      </c>
      <c r="C150">
        <v>18507</v>
      </c>
    </row>
    <row r="151" spans="1:3">
      <c r="A151">
        <v>2018</v>
      </c>
      <c r="B151" t="s">
        <v>560</v>
      </c>
      <c r="C151">
        <v>158986</v>
      </c>
    </row>
    <row r="152" spans="1:3">
      <c r="A152">
        <v>2018</v>
      </c>
      <c r="B152" t="s">
        <v>561</v>
      </c>
      <c r="C152">
        <v>33145</v>
      </c>
    </row>
    <row r="153" spans="1:3">
      <c r="A153">
        <v>2018</v>
      </c>
      <c r="B153" t="s">
        <v>562</v>
      </c>
      <c r="C153">
        <v>26858</v>
      </c>
    </row>
    <row r="154" spans="1:3">
      <c r="A154">
        <v>2018</v>
      </c>
      <c r="B154" t="s">
        <v>563</v>
      </c>
      <c r="C154">
        <v>43774</v>
      </c>
    </row>
    <row r="155" spans="1:3">
      <c r="A155">
        <v>2018</v>
      </c>
      <c r="B155" t="s">
        <v>564</v>
      </c>
      <c r="C155">
        <v>8575</v>
      </c>
    </row>
    <row r="156" spans="1:3">
      <c r="A156">
        <v>2018</v>
      </c>
      <c r="B156" t="s">
        <v>565</v>
      </c>
    </row>
    <row r="157" spans="1:3">
      <c r="A157">
        <v>2018</v>
      </c>
      <c r="B157" t="s">
        <v>566</v>
      </c>
    </row>
    <row r="158" spans="1:3">
      <c r="A158">
        <v>2018</v>
      </c>
      <c r="B158" t="s">
        <v>567</v>
      </c>
      <c r="C158">
        <v>51430</v>
      </c>
    </row>
    <row r="159" spans="1:3">
      <c r="A159">
        <v>2018</v>
      </c>
      <c r="B159" t="s">
        <v>568</v>
      </c>
    </row>
    <row r="160" spans="1:3">
      <c r="A160">
        <v>2018</v>
      </c>
      <c r="B160" t="s">
        <v>569</v>
      </c>
      <c r="C160">
        <v>21515</v>
      </c>
    </row>
    <row r="161" spans="1:3">
      <c r="A161">
        <v>2018</v>
      </c>
      <c r="B161" t="s">
        <v>570</v>
      </c>
      <c r="C161">
        <v>27036</v>
      </c>
    </row>
    <row r="162" spans="1:3">
      <c r="A162">
        <v>2018</v>
      </c>
      <c r="B162" t="s">
        <v>571</v>
      </c>
    </row>
    <row r="163" spans="1:3">
      <c r="A163">
        <v>2018</v>
      </c>
      <c r="B163" t="s">
        <v>572</v>
      </c>
      <c r="C163">
        <v>39595</v>
      </c>
    </row>
    <row r="164" spans="1:3">
      <c r="A164">
        <v>2018</v>
      </c>
      <c r="B164" t="s">
        <v>573</v>
      </c>
      <c r="C164">
        <v>30447</v>
      </c>
    </row>
    <row r="165" spans="1:3">
      <c r="A165">
        <v>2018</v>
      </c>
      <c r="B165" t="s">
        <v>574</v>
      </c>
    </row>
    <row r="166" spans="1:3">
      <c r="A166">
        <v>2018</v>
      </c>
      <c r="B166" t="s">
        <v>575</v>
      </c>
      <c r="C166">
        <v>17071</v>
      </c>
    </row>
    <row r="167" spans="1:3">
      <c r="A167">
        <v>2018</v>
      </c>
      <c r="B167" t="s">
        <v>576</v>
      </c>
      <c r="C167">
        <v>14540</v>
      </c>
    </row>
    <row r="168" spans="1:3">
      <c r="A168">
        <v>2018</v>
      </c>
      <c r="B168" t="s">
        <v>577</v>
      </c>
      <c r="C168">
        <v>26431</v>
      </c>
    </row>
    <row r="169" spans="1:3">
      <c r="A169">
        <v>2018</v>
      </c>
      <c r="B169" t="s">
        <v>578</v>
      </c>
    </row>
    <row r="170" spans="1:3">
      <c r="A170">
        <v>2018</v>
      </c>
      <c r="B170" t="s">
        <v>579</v>
      </c>
      <c r="C170">
        <v>49611</v>
      </c>
    </row>
    <row r="171" spans="1:3">
      <c r="A171">
        <v>2018</v>
      </c>
      <c r="B171" t="s">
        <v>580</v>
      </c>
      <c r="C171">
        <v>37653</v>
      </c>
    </row>
    <row r="172" spans="1:3">
      <c r="A172">
        <v>2018</v>
      </c>
      <c r="B172" t="s">
        <v>581</v>
      </c>
      <c r="C172">
        <v>23793</v>
      </c>
    </row>
    <row r="173" spans="1:3">
      <c r="A173">
        <v>2018</v>
      </c>
      <c r="B173" t="s">
        <v>582</v>
      </c>
      <c r="C173">
        <v>57715</v>
      </c>
    </row>
    <row r="174" spans="1:3">
      <c r="A174">
        <v>2018</v>
      </c>
      <c r="B174" t="s">
        <v>583</v>
      </c>
      <c r="C174">
        <v>36682</v>
      </c>
    </row>
    <row r="175" spans="1:3">
      <c r="A175">
        <v>2018</v>
      </c>
      <c r="B175" t="s">
        <v>584</v>
      </c>
    </row>
    <row r="176" spans="1:3">
      <c r="A176">
        <v>2018</v>
      </c>
      <c r="B176" t="s">
        <v>585</v>
      </c>
      <c r="C176">
        <v>73181</v>
      </c>
    </row>
    <row r="177" spans="1:3">
      <c r="A177">
        <v>2018</v>
      </c>
      <c r="B177" t="s">
        <v>586</v>
      </c>
    </row>
    <row r="178" spans="1:3">
      <c r="A178">
        <v>2018</v>
      </c>
      <c r="B178" t="s">
        <v>587</v>
      </c>
    </row>
    <row r="179" spans="1:3">
      <c r="A179">
        <v>2018</v>
      </c>
      <c r="B179" t="s">
        <v>588</v>
      </c>
      <c r="C179">
        <v>12483</v>
      </c>
    </row>
    <row r="180" spans="1:3">
      <c r="A180">
        <v>2018</v>
      </c>
      <c r="B180" t="s">
        <v>589</v>
      </c>
    </row>
    <row r="181" spans="1:3">
      <c r="A181">
        <v>2018</v>
      </c>
      <c r="B181" s="4" t="s">
        <v>1490</v>
      </c>
      <c r="C181">
        <v>537833</v>
      </c>
    </row>
    <row r="182" spans="1:3">
      <c r="A182">
        <v>2018</v>
      </c>
      <c r="B182" t="s">
        <v>590</v>
      </c>
    </row>
    <row r="183" spans="1:3">
      <c r="A183">
        <v>2018</v>
      </c>
      <c r="B183" t="s">
        <v>591</v>
      </c>
    </row>
    <row r="184" spans="1:3">
      <c r="A184">
        <v>2018</v>
      </c>
      <c r="B184" t="s">
        <v>592</v>
      </c>
    </row>
    <row r="185" spans="1:3">
      <c r="A185">
        <v>2018</v>
      </c>
      <c r="B185" t="s">
        <v>41</v>
      </c>
      <c r="C185">
        <v>203819</v>
      </c>
    </row>
    <row r="186" spans="1:3">
      <c r="A186">
        <v>2018</v>
      </c>
      <c r="B186" t="s">
        <v>593</v>
      </c>
      <c r="C186">
        <v>12191</v>
      </c>
    </row>
    <row r="187" spans="1:3">
      <c r="A187">
        <v>2018</v>
      </c>
      <c r="B187" t="s">
        <v>594</v>
      </c>
      <c r="C187">
        <v>14246</v>
      </c>
    </row>
    <row r="188" spans="1:3">
      <c r="A188">
        <v>2018</v>
      </c>
      <c r="B188" t="s">
        <v>595</v>
      </c>
      <c r="C188">
        <v>24277</v>
      </c>
    </row>
    <row r="189" spans="1:3">
      <c r="A189">
        <v>2018</v>
      </c>
      <c r="B189" t="s">
        <v>596</v>
      </c>
      <c r="C189">
        <v>14195</v>
      </c>
    </row>
    <row r="190" spans="1:3">
      <c r="A190">
        <v>2018</v>
      </c>
      <c r="B190" t="s">
        <v>597</v>
      </c>
      <c r="C190">
        <v>161265</v>
      </c>
    </row>
    <row r="191" spans="1:3">
      <c r="A191">
        <v>2018</v>
      </c>
      <c r="B191" t="s">
        <v>598</v>
      </c>
      <c r="C191">
        <v>6167</v>
      </c>
    </row>
    <row r="192" spans="1:3">
      <c r="A192">
        <v>2018</v>
      </c>
      <c r="B192" t="s">
        <v>599</v>
      </c>
      <c r="C192">
        <v>148068</v>
      </c>
    </row>
    <row r="193" spans="1:3">
      <c r="A193">
        <v>2018</v>
      </c>
      <c r="B193" t="s">
        <v>600</v>
      </c>
    </row>
    <row r="194" spans="1:3">
      <c r="A194">
        <v>2018</v>
      </c>
      <c r="B194" t="s">
        <v>601</v>
      </c>
      <c r="C194">
        <v>30194</v>
      </c>
    </row>
    <row r="195" spans="1:3">
      <c r="A195">
        <v>2018</v>
      </c>
      <c r="B195" t="s">
        <v>602</v>
      </c>
      <c r="C195">
        <v>60574</v>
      </c>
    </row>
    <row r="196" spans="1:3">
      <c r="A196">
        <v>2018</v>
      </c>
      <c r="B196" t="s">
        <v>603</v>
      </c>
      <c r="C196">
        <v>47581</v>
      </c>
    </row>
    <row r="197" spans="1:3">
      <c r="A197">
        <v>2018</v>
      </c>
      <c r="B197" t="s">
        <v>604</v>
      </c>
      <c r="C197">
        <v>18051</v>
      </c>
    </row>
    <row r="198" spans="1:3">
      <c r="A198">
        <v>2018</v>
      </c>
      <c r="B198" t="s">
        <v>605</v>
      </c>
      <c r="C198">
        <v>20191</v>
      </c>
    </row>
    <row r="199" spans="1:3">
      <c r="A199">
        <v>2018</v>
      </c>
      <c r="B199" t="s">
        <v>606</v>
      </c>
    </row>
    <row r="200" spans="1:3">
      <c r="A200">
        <v>2018</v>
      </c>
      <c r="B200" t="s">
        <v>607</v>
      </c>
      <c r="C200">
        <v>15758</v>
      </c>
    </row>
    <row r="201" spans="1:3">
      <c r="A201">
        <v>2018</v>
      </c>
      <c r="B201" t="s">
        <v>608</v>
      </c>
      <c r="C201">
        <v>12173</v>
      </c>
    </row>
    <row r="202" spans="1:3">
      <c r="A202">
        <v>2018</v>
      </c>
      <c r="B202" t="s">
        <v>609</v>
      </c>
    </row>
    <row r="203" spans="1:3">
      <c r="A203">
        <v>2018</v>
      </c>
      <c r="B203" t="s">
        <v>610</v>
      </c>
      <c r="C203">
        <v>39164</v>
      </c>
    </row>
    <row r="204" spans="1:3">
      <c r="A204">
        <v>2018</v>
      </c>
      <c r="B204" t="s">
        <v>611</v>
      </c>
      <c r="C204">
        <v>27286</v>
      </c>
    </row>
    <row r="205" spans="1:3">
      <c r="A205">
        <v>2018</v>
      </c>
      <c r="B205" t="s">
        <v>612</v>
      </c>
      <c r="C205">
        <v>18546</v>
      </c>
    </row>
    <row r="206" spans="1:3">
      <c r="A206">
        <v>2018</v>
      </c>
      <c r="B206" t="s">
        <v>613</v>
      </c>
      <c r="C206">
        <v>50257</v>
      </c>
    </row>
    <row r="207" spans="1:3">
      <c r="A207">
        <v>2018</v>
      </c>
      <c r="B207" t="s">
        <v>614</v>
      </c>
      <c r="C207">
        <v>56742</v>
      </c>
    </row>
    <row r="208" spans="1:3">
      <c r="A208">
        <v>2018</v>
      </c>
      <c r="B208" t="s">
        <v>615</v>
      </c>
    </row>
    <row r="209" spans="1:3">
      <c r="A209">
        <v>2018</v>
      </c>
      <c r="B209" t="s">
        <v>616</v>
      </c>
      <c r="C209">
        <v>86832</v>
      </c>
    </row>
    <row r="210" spans="1:3">
      <c r="A210">
        <v>2018</v>
      </c>
      <c r="B210" t="s">
        <v>617</v>
      </c>
      <c r="C210">
        <v>15964</v>
      </c>
    </row>
    <row r="211" spans="1:3">
      <c r="A211">
        <v>2018</v>
      </c>
      <c r="B211" t="s">
        <v>618</v>
      </c>
      <c r="C211">
        <v>23464</v>
      </c>
    </row>
    <row r="212" spans="1:3">
      <c r="A212">
        <v>2018</v>
      </c>
      <c r="B212" t="s">
        <v>619</v>
      </c>
    </row>
    <row r="213" spans="1:3">
      <c r="A213">
        <v>2018</v>
      </c>
      <c r="B213" t="s">
        <v>620</v>
      </c>
      <c r="C213">
        <v>55604</v>
      </c>
    </row>
    <row r="214" spans="1:3">
      <c r="A214">
        <v>2018</v>
      </c>
      <c r="B214" t="s">
        <v>621</v>
      </c>
      <c r="C214">
        <v>35808</v>
      </c>
    </row>
    <row r="215" spans="1:3">
      <c r="A215">
        <v>2018</v>
      </c>
      <c r="B215" t="s">
        <v>622</v>
      </c>
      <c r="C215">
        <v>40049</v>
      </c>
    </row>
    <row r="216" spans="1:3">
      <c r="A216">
        <v>2018</v>
      </c>
      <c r="B216" t="s">
        <v>623</v>
      </c>
      <c r="C216">
        <v>91524</v>
      </c>
    </row>
    <row r="217" spans="1:3">
      <c r="A217">
        <v>2018</v>
      </c>
      <c r="B217" t="s">
        <v>624</v>
      </c>
      <c r="C217">
        <v>30966</v>
      </c>
    </row>
    <row r="218" spans="1:3">
      <c r="A218">
        <v>2018</v>
      </c>
      <c r="B218" t="s">
        <v>1437</v>
      </c>
      <c r="C218">
        <v>80683</v>
      </c>
    </row>
    <row r="219" spans="1:3">
      <c r="A219">
        <v>2018</v>
      </c>
      <c r="B219" t="s">
        <v>626</v>
      </c>
      <c r="C219">
        <v>154205</v>
      </c>
    </row>
    <row r="220" spans="1:3">
      <c r="A220">
        <v>2018</v>
      </c>
      <c r="B220" t="s">
        <v>627</v>
      </c>
      <c r="C220">
        <v>16486</v>
      </c>
    </row>
    <row r="221" spans="1:3">
      <c r="A221">
        <v>2018</v>
      </c>
      <c r="B221" t="s">
        <v>628</v>
      </c>
      <c r="C221">
        <v>44135</v>
      </c>
    </row>
    <row r="222" spans="1:3">
      <c r="A222">
        <v>2018</v>
      </c>
      <c r="B222" t="s">
        <v>629</v>
      </c>
    </row>
    <row r="223" spans="1:3">
      <c r="A223">
        <v>2018</v>
      </c>
      <c r="B223" t="s">
        <v>630</v>
      </c>
      <c r="C223">
        <v>21966</v>
      </c>
    </row>
    <row r="224" spans="1:3">
      <c r="A224">
        <v>2018</v>
      </c>
      <c r="B224" t="s">
        <v>631</v>
      </c>
      <c r="C224">
        <v>15334</v>
      </c>
    </row>
    <row r="225" spans="1:3">
      <c r="A225">
        <v>2018</v>
      </c>
      <c r="B225" t="s">
        <v>632</v>
      </c>
      <c r="C225">
        <v>90238</v>
      </c>
    </row>
    <row r="226" spans="1:3">
      <c r="A226">
        <v>2018</v>
      </c>
      <c r="B226" t="s">
        <v>633</v>
      </c>
    </row>
    <row r="227" spans="1:3">
      <c r="A227">
        <v>2018</v>
      </c>
      <c r="B227" t="s">
        <v>634</v>
      </c>
      <c r="C227">
        <v>34940</v>
      </c>
    </row>
    <row r="228" spans="1:3">
      <c r="A228">
        <v>2018</v>
      </c>
      <c r="B228" t="s">
        <v>635</v>
      </c>
    </row>
    <row r="229" spans="1:3">
      <c r="A229">
        <v>2018</v>
      </c>
      <c r="B229" t="s">
        <v>636</v>
      </c>
      <c r="C229">
        <v>47815</v>
      </c>
    </row>
    <row r="230" spans="1:3">
      <c r="A230">
        <v>2018</v>
      </c>
      <c r="B230" t="s">
        <v>637</v>
      </c>
    </row>
    <row r="231" spans="1:3">
      <c r="A231">
        <v>2018</v>
      </c>
      <c r="B231" t="s">
        <v>638</v>
      </c>
      <c r="C231">
        <v>55662</v>
      </c>
    </row>
    <row r="232" spans="1:3">
      <c r="A232">
        <v>2018</v>
      </c>
      <c r="B232" t="s">
        <v>639</v>
      </c>
    </row>
    <row r="233" spans="1:3">
      <c r="A233">
        <v>2018</v>
      </c>
      <c r="B233" t="s">
        <v>640</v>
      </c>
      <c r="C233">
        <v>73004</v>
      </c>
    </row>
    <row r="234" spans="1:3">
      <c r="A234">
        <v>2018</v>
      </c>
      <c r="B234" t="s">
        <v>641</v>
      </c>
      <c r="C234">
        <v>42291</v>
      </c>
    </row>
    <row r="235" spans="1:3">
      <c r="A235">
        <v>2018</v>
      </c>
      <c r="B235" t="s">
        <v>642</v>
      </c>
      <c r="C235">
        <v>49911</v>
      </c>
    </row>
    <row r="236" spans="1:3">
      <c r="A236">
        <v>2018</v>
      </c>
      <c r="B236" t="s">
        <v>643</v>
      </c>
      <c r="C236">
        <v>41273</v>
      </c>
    </row>
    <row r="237" spans="1:3">
      <c r="A237">
        <v>2018</v>
      </c>
      <c r="B237" t="s">
        <v>644</v>
      </c>
      <c r="C237">
        <v>27524</v>
      </c>
    </row>
    <row r="238" spans="1:3">
      <c r="A238">
        <v>2018</v>
      </c>
      <c r="B238" t="s">
        <v>645</v>
      </c>
    </row>
    <row r="239" spans="1:3">
      <c r="A239">
        <v>2018</v>
      </c>
      <c r="B239" t="s">
        <v>646</v>
      </c>
    </row>
    <row r="240" spans="1:3">
      <c r="A240">
        <v>2018</v>
      </c>
      <c r="B240" t="s">
        <v>647</v>
      </c>
      <c r="C240">
        <v>34160</v>
      </c>
    </row>
    <row r="241" spans="1:3">
      <c r="A241">
        <v>2018</v>
      </c>
      <c r="B241" t="s">
        <v>648</v>
      </c>
    </row>
    <row r="242" spans="1:3">
      <c r="A242">
        <v>2018</v>
      </c>
      <c r="B242" t="s">
        <v>649</v>
      </c>
      <c r="C242">
        <v>26866</v>
      </c>
    </row>
    <row r="243" spans="1:3">
      <c r="A243">
        <v>2018</v>
      </c>
      <c r="B243" t="s">
        <v>650</v>
      </c>
      <c r="C243">
        <v>53779</v>
      </c>
    </row>
    <row r="244" spans="1:3">
      <c r="A244">
        <v>2018</v>
      </c>
      <c r="B244" t="s">
        <v>651</v>
      </c>
      <c r="C244">
        <v>12785</v>
      </c>
    </row>
    <row r="245" spans="1:3">
      <c r="A245">
        <v>2018</v>
      </c>
      <c r="B245" t="s">
        <v>652</v>
      </c>
      <c r="C245">
        <v>65302</v>
      </c>
    </row>
    <row r="246" spans="1:3">
      <c r="A246">
        <v>2018</v>
      </c>
      <c r="B246" t="s">
        <v>653</v>
      </c>
      <c r="C246">
        <v>45642</v>
      </c>
    </row>
    <row r="247" spans="1:3">
      <c r="A247">
        <v>2018</v>
      </c>
      <c r="B247" t="s">
        <v>654</v>
      </c>
    </row>
    <row r="248" spans="1:3">
      <c r="A248">
        <v>2018</v>
      </c>
      <c r="B248" t="s">
        <v>655</v>
      </c>
    </row>
    <row r="249" spans="1:3">
      <c r="A249">
        <v>2018</v>
      </c>
      <c r="B249" t="s">
        <v>656</v>
      </c>
      <c r="C249">
        <v>22738</v>
      </c>
    </row>
    <row r="250" spans="1:3">
      <c r="A250">
        <v>2018</v>
      </c>
      <c r="B250" t="s">
        <v>657</v>
      </c>
      <c r="C250">
        <v>12761</v>
      </c>
    </row>
    <row r="251" spans="1:3">
      <c r="A251">
        <v>2018</v>
      </c>
      <c r="B251" t="s">
        <v>658</v>
      </c>
      <c r="C251">
        <v>11269</v>
      </c>
    </row>
    <row r="252" spans="1:3">
      <c r="A252">
        <v>2018</v>
      </c>
      <c r="B252" t="s">
        <v>659</v>
      </c>
      <c r="C252">
        <v>29376</v>
      </c>
    </row>
    <row r="253" spans="1:3">
      <c r="A253">
        <v>2018</v>
      </c>
      <c r="B253" t="s">
        <v>660</v>
      </c>
      <c r="C253">
        <v>56048</v>
      </c>
    </row>
    <row r="254" spans="1:3">
      <c r="A254">
        <v>2018</v>
      </c>
      <c r="B254" t="s">
        <v>661</v>
      </c>
      <c r="C254">
        <v>22333</v>
      </c>
    </row>
    <row r="255" spans="1:3">
      <c r="A255">
        <v>2018</v>
      </c>
      <c r="B255" t="s">
        <v>662</v>
      </c>
      <c r="C255">
        <v>15529</v>
      </c>
    </row>
    <row r="256" spans="1:3">
      <c r="A256">
        <v>2018</v>
      </c>
      <c r="B256" t="s">
        <v>663</v>
      </c>
      <c r="C256">
        <v>37591</v>
      </c>
    </row>
    <row r="257" spans="1:3">
      <c r="A257">
        <v>2018</v>
      </c>
      <c r="B257" t="s">
        <v>664</v>
      </c>
      <c r="C257">
        <v>11488</v>
      </c>
    </row>
    <row r="258" spans="1:3">
      <c r="A258">
        <v>2018</v>
      </c>
      <c r="B258" t="s">
        <v>665</v>
      </c>
      <c r="C258">
        <v>27992</v>
      </c>
    </row>
    <row r="259" spans="1:3">
      <c r="A259">
        <v>2018</v>
      </c>
      <c r="B259" t="s">
        <v>666</v>
      </c>
      <c r="C259">
        <v>61601</v>
      </c>
    </row>
    <row r="260" spans="1:3">
      <c r="A260">
        <v>2018</v>
      </c>
      <c r="B260" t="s">
        <v>1372</v>
      </c>
      <c r="C260">
        <v>11195</v>
      </c>
    </row>
    <row r="261" spans="1:3">
      <c r="A261">
        <v>2018</v>
      </c>
      <c r="B261" t="s">
        <v>667</v>
      </c>
      <c r="C261">
        <v>19732</v>
      </c>
    </row>
    <row r="262" spans="1:3">
      <c r="A262">
        <v>2018</v>
      </c>
      <c r="B262" t="s">
        <v>668</v>
      </c>
      <c r="C262">
        <v>21248</v>
      </c>
    </row>
    <row r="263" spans="1:3">
      <c r="A263">
        <v>2018</v>
      </c>
      <c r="B263" t="s">
        <v>669</v>
      </c>
    </row>
    <row r="264" spans="1:3">
      <c r="A264">
        <v>2018</v>
      </c>
      <c r="B264" t="s">
        <v>670</v>
      </c>
      <c r="C264">
        <v>123107</v>
      </c>
    </row>
    <row r="265" spans="1:3">
      <c r="A265">
        <v>2018</v>
      </c>
      <c r="B265" t="s">
        <v>671</v>
      </c>
    </row>
    <row r="266" spans="1:3">
      <c r="A266">
        <v>2018</v>
      </c>
      <c r="B266" t="s">
        <v>672</v>
      </c>
      <c r="C266">
        <v>124899</v>
      </c>
    </row>
    <row r="267" spans="1:3">
      <c r="A267">
        <v>2018</v>
      </c>
      <c r="B267" t="s">
        <v>673</v>
      </c>
      <c r="C267">
        <v>27109</v>
      </c>
    </row>
    <row r="268" spans="1:3">
      <c r="A268">
        <v>2018</v>
      </c>
      <c r="B268" t="s">
        <v>674</v>
      </c>
      <c r="C268">
        <v>75425</v>
      </c>
    </row>
    <row r="269" spans="1:3">
      <c r="A269">
        <v>2018</v>
      </c>
      <c r="B269" t="s">
        <v>675</v>
      </c>
      <c r="C269">
        <v>77893</v>
      </c>
    </row>
    <row r="270" spans="1:3">
      <c r="A270">
        <v>2018</v>
      </c>
      <c r="B270" t="s">
        <v>676</v>
      </c>
    </row>
    <row r="271" spans="1:3">
      <c r="A271">
        <v>2018</v>
      </c>
      <c r="B271" t="s">
        <v>677</v>
      </c>
      <c r="C271">
        <v>35681</v>
      </c>
    </row>
    <row r="272" spans="1:3">
      <c r="A272">
        <v>2018</v>
      </c>
      <c r="B272" t="s">
        <v>678</v>
      </c>
      <c r="C272">
        <v>30030</v>
      </c>
    </row>
    <row r="273" spans="1:3">
      <c r="A273">
        <v>2018</v>
      </c>
      <c r="B273" t="s">
        <v>679</v>
      </c>
    </row>
    <row r="274" spans="1:3">
      <c r="A274">
        <v>2018</v>
      </c>
      <c r="B274" t="s">
        <v>680</v>
      </c>
    </row>
    <row r="275" spans="1:3">
      <c r="A275">
        <v>2018</v>
      </c>
      <c r="B275" t="s">
        <v>681</v>
      </c>
    </row>
    <row r="276" spans="1:3">
      <c r="A276">
        <v>2018</v>
      </c>
      <c r="B276" t="s">
        <v>682</v>
      </c>
    </row>
    <row r="277" spans="1:3">
      <c r="A277">
        <v>2018</v>
      </c>
      <c r="B277" t="s">
        <v>683</v>
      </c>
      <c r="C277">
        <v>11193</v>
      </c>
    </row>
    <row r="278" spans="1:3">
      <c r="A278">
        <v>2018</v>
      </c>
      <c r="B278" t="s">
        <v>684</v>
      </c>
      <c r="C278">
        <v>46475</v>
      </c>
    </row>
    <row r="279" spans="1:3">
      <c r="A279">
        <v>2018</v>
      </c>
      <c r="B279" t="s">
        <v>685</v>
      </c>
      <c r="C279">
        <v>22800</v>
      </c>
    </row>
    <row r="280" spans="1:3">
      <c r="A280">
        <v>2018</v>
      </c>
      <c r="B280" t="s">
        <v>686</v>
      </c>
    </row>
    <row r="281" spans="1:3">
      <c r="A281">
        <v>2018</v>
      </c>
      <c r="B281" t="s">
        <v>687</v>
      </c>
    </row>
    <row r="282" spans="1:3">
      <c r="A282">
        <v>2018</v>
      </c>
      <c r="B282" t="s">
        <v>688</v>
      </c>
      <c r="C282">
        <v>33590</v>
      </c>
    </row>
    <row r="283" spans="1:3">
      <c r="A283">
        <v>2018</v>
      </c>
      <c r="B283" t="s">
        <v>689</v>
      </c>
    </row>
    <row r="284" spans="1:3">
      <c r="A284">
        <v>2018</v>
      </c>
      <c r="B284" t="s">
        <v>690</v>
      </c>
      <c r="C284">
        <v>23327</v>
      </c>
    </row>
    <row r="285" spans="1:3">
      <c r="A285">
        <v>2018</v>
      </c>
      <c r="B285" t="s">
        <v>691</v>
      </c>
      <c r="C285">
        <v>14473</v>
      </c>
    </row>
    <row r="286" spans="1:3">
      <c r="A286">
        <v>2018</v>
      </c>
      <c r="B286" t="s">
        <v>692</v>
      </c>
      <c r="C286">
        <v>9614</v>
      </c>
    </row>
    <row r="287" spans="1:3">
      <c r="A287">
        <v>2018</v>
      </c>
      <c r="B287" t="s">
        <v>693</v>
      </c>
      <c r="C287">
        <v>22622</v>
      </c>
    </row>
    <row r="288" spans="1:3">
      <c r="A288">
        <v>2018</v>
      </c>
      <c r="B288" t="s">
        <v>694</v>
      </c>
    </row>
    <row r="289" spans="1:3">
      <c r="A289">
        <v>2018</v>
      </c>
      <c r="B289" t="s">
        <v>695</v>
      </c>
    </row>
    <row r="290" spans="1:3">
      <c r="A290">
        <v>2018</v>
      </c>
      <c r="B290" t="s">
        <v>696</v>
      </c>
    </row>
    <row r="291" spans="1:3">
      <c r="A291">
        <v>2018</v>
      </c>
      <c r="B291" t="s">
        <v>697</v>
      </c>
    </row>
    <row r="292" spans="1:3">
      <c r="A292">
        <v>2018</v>
      </c>
      <c r="B292" t="s">
        <v>698</v>
      </c>
    </row>
    <row r="293" spans="1:3">
      <c r="A293">
        <v>2018</v>
      </c>
      <c r="B293" t="s">
        <v>699</v>
      </c>
      <c r="C293">
        <v>24693</v>
      </c>
    </row>
    <row r="294" spans="1:3">
      <c r="A294">
        <v>2018</v>
      </c>
      <c r="B294" t="s">
        <v>700</v>
      </c>
      <c r="C294">
        <v>23716</v>
      </c>
    </row>
    <row r="295" spans="1:3">
      <c r="A295">
        <v>2018</v>
      </c>
      <c r="B295" t="s">
        <v>701</v>
      </c>
    </row>
    <row r="296" spans="1:3">
      <c r="A296">
        <v>2018</v>
      </c>
      <c r="B296" t="s">
        <v>702</v>
      </c>
      <c r="C296">
        <v>32768</v>
      </c>
    </row>
    <row r="297" spans="1:3">
      <c r="A297">
        <v>2018</v>
      </c>
      <c r="B297" t="s">
        <v>703</v>
      </c>
      <c r="C297">
        <v>121565</v>
      </c>
    </row>
    <row r="298" spans="1:3">
      <c r="A298">
        <v>2018</v>
      </c>
      <c r="B298" t="s">
        <v>704</v>
      </c>
    </row>
    <row r="299" spans="1:3">
      <c r="A299">
        <v>2018</v>
      </c>
      <c r="B299" t="s">
        <v>705</v>
      </c>
      <c r="C299">
        <v>10037</v>
      </c>
    </row>
    <row r="300" spans="1:3">
      <c r="A300">
        <v>2018</v>
      </c>
      <c r="B300" t="s">
        <v>706</v>
      </c>
      <c r="C300">
        <v>10484</v>
      </c>
    </row>
    <row r="301" spans="1:3">
      <c r="A301">
        <v>2018</v>
      </c>
      <c r="B301" t="s">
        <v>707</v>
      </c>
      <c r="C301">
        <v>44809</v>
      </c>
    </row>
    <row r="302" spans="1:3">
      <c r="A302">
        <v>2018</v>
      </c>
      <c r="B302" t="s">
        <v>708</v>
      </c>
    </row>
    <row r="303" spans="1:3">
      <c r="A303">
        <v>2018</v>
      </c>
      <c r="B303" t="s">
        <v>709</v>
      </c>
      <c r="C303">
        <v>18923</v>
      </c>
    </row>
    <row r="304" spans="1:3">
      <c r="A304">
        <v>2018</v>
      </c>
      <c r="B304" t="s">
        <v>710</v>
      </c>
      <c r="C304">
        <v>80815</v>
      </c>
    </row>
    <row r="305" spans="1:3">
      <c r="A305">
        <v>2018</v>
      </c>
      <c r="B305" t="s">
        <v>711</v>
      </c>
    </row>
    <row r="306" spans="1:3">
      <c r="A306">
        <v>2018</v>
      </c>
      <c r="B306" t="s">
        <v>712</v>
      </c>
    </row>
    <row r="307" spans="1:3">
      <c r="A307">
        <v>2018</v>
      </c>
      <c r="B307" t="s">
        <v>713</v>
      </c>
    </row>
    <row r="308" spans="1:3">
      <c r="A308">
        <v>2018</v>
      </c>
      <c r="B308" t="s">
        <v>714</v>
      </c>
    </row>
    <row r="309" spans="1:3">
      <c r="A309">
        <v>2018</v>
      </c>
      <c r="B309" t="s">
        <v>715</v>
      </c>
      <c r="C309">
        <v>33564</v>
      </c>
    </row>
    <row r="310" spans="1:3">
      <c r="A310">
        <v>2018</v>
      </c>
      <c r="B310" t="s">
        <v>1325</v>
      </c>
      <c r="C310">
        <v>48544</v>
      </c>
    </row>
    <row r="311" spans="1:3">
      <c r="A311">
        <v>2018</v>
      </c>
      <c r="B311" t="s">
        <v>716</v>
      </c>
    </row>
    <row r="312" spans="1:3">
      <c r="A312">
        <v>2018</v>
      </c>
      <c r="B312" t="s">
        <v>717</v>
      </c>
      <c r="C312">
        <v>19391</v>
      </c>
    </row>
    <row r="313" spans="1:3">
      <c r="A313">
        <v>2018</v>
      </c>
      <c r="B313" t="s">
        <v>718</v>
      </c>
      <c r="C313">
        <v>33178</v>
      </c>
    </row>
    <row r="314" spans="1:3">
      <c r="A314">
        <v>2018</v>
      </c>
      <c r="B314" t="s">
        <v>719</v>
      </c>
      <c r="C314">
        <v>60899</v>
      </c>
    </row>
    <row r="315" spans="1:3">
      <c r="A315">
        <v>2018</v>
      </c>
      <c r="B315" t="s">
        <v>720</v>
      </c>
    </row>
    <row r="316" spans="1:3">
      <c r="A316">
        <v>2018</v>
      </c>
      <c r="B316" t="s">
        <v>721</v>
      </c>
      <c r="C316">
        <v>10891</v>
      </c>
    </row>
    <row r="317" spans="1:3">
      <c r="A317">
        <v>2018</v>
      </c>
      <c r="B317" t="s">
        <v>722</v>
      </c>
    </row>
    <row r="318" spans="1:3">
      <c r="A318">
        <v>2018</v>
      </c>
      <c r="B318" t="s">
        <v>723</v>
      </c>
      <c r="C318">
        <v>36961</v>
      </c>
    </row>
    <row r="319" spans="1:3">
      <c r="A319">
        <v>2018</v>
      </c>
      <c r="B319" t="s">
        <v>724</v>
      </c>
    </row>
    <row r="320" spans="1:3">
      <c r="A320">
        <v>2018</v>
      </c>
      <c r="B320" t="s">
        <v>725</v>
      </c>
      <c r="C320">
        <v>29318</v>
      </c>
    </row>
    <row r="321" spans="1:3">
      <c r="A321">
        <v>2018</v>
      </c>
      <c r="B321" t="s">
        <v>726</v>
      </c>
    </row>
    <row r="322" spans="1:3">
      <c r="A322">
        <v>2018</v>
      </c>
      <c r="B322" t="s">
        <v>727</v>
      </c>
      <c r="C322">
        <v>36026</v>
      </c>
    </row>
    <row r="323" spans="1:3">
      <c r="A323">
        <v>2018</v>
      </c>
      <c r="B323" t="s">
        <v>728</v>
      </c>
      <c r="C323">
        <v>13996</v>
      </c>
    </row>
    <row r="324" spans="1:3">
      <c r="A324">
        <v>2018</v>
      </c>
      <c r="B324" t="s">
        <v>729</v>
      </c>
      <c r="C324">
        <v>7806</v>
      </c>
    </row>
    <row r="325" spans="1:3">
      <c r="A325">
        <v>2018</v>
      </c>
      <c r="B325" t="s">
        <v>730</v>
      </c>
    </row>
    <row r="326" spans="1:3">
      <c r="A326">
        <v>2018</v>
      </c>
      <c r="B326" t="s">
        <v>731</v>
      </c>
    </row>
    <row r="327" spans="1:3">
      <c r="A327">
        <v>2018</v>
      </c>
      <c r="B327" t="s">
        <v>732</v>
      </c>
    </row>
    <row r="328" spans="1:3">
      <c r="A328">
        <v>2018</v>
      </c>
      <c r="B328" t="s">
        <v>733</v>
      </c>
    </row>
    <row r="329" spans="1:3">
      <c r="A329">
        <v>2018</v>
      </c>
      <c r="B329" t="s">
        <v>734</v>
      </c>
      <c r="C329">
        <v>24034</v>
      </c>
    </row>
    <row r="330" spans="1:3">
      <c r="A330">
        <v>2018</v>
      </c>
      <c r="B330" t="s">
        <v>735</v>
      </c>
    </row>
    <row r="331" spans="1:3">
      <c r="A331">
        <v>2018</v>
      </c>
      <c r="B331" t="s">
        <v>736</v>
      </c>
      <c r="C331">
        <v>17001</v>
      </c>
    </row>
    <row r="332" spans="1:3">
      <c r="A332">
        <v>2018</v>
      </c>
      <c r="B332" t="s">
        <v>737</v>
      </c>
    </row>
    <row r="333" spans="1:3">
      <c r="A333">
        <v>2018</v>
      </c>
      <c r="B333" t="s">
        <v>738</v>
      </c>
      <c r="C333">
        <v>12468</v>
      </c>
    </row>
    <row r="334" spans="1:3">
      <c r="A334">
        <v>2018</v>
      </c>
      <c r="B334" t="s">
        <v>739</v>
      </c>
    </row>
    <row r="335" spans="1:3">
      <c r="A335">
        <v>2018</v>
      </c>
      <c r="B335" t="s">
        <v>740</v>
      </c>
      <c r="C335">
        <v>63036</v>
      </c>
    </row>
    <row r="336" spans="1:3">
      <c r="A336">
        <v>2018</v>
      </c>
      <c r="B336" t="s">
        <v>741</v>
      </c>
    </row>
    <row r="337" spans="1:3">
      <c r="A337">
        <v>2018</v>
      </c>
      <c r="B337" t="s">
        <v>742</v>
      </c>
      <c r="C337">
        <v>28628</v>
      </c>
    </row>
    <row r="338" spans="1:3">
      <c r="A338">
        <v>2018</v>
      </c>
      <c r="B338" t="s">
        <v>743</v>
      </c>
    </row>
    <row r="339" spans="1:3">
      <c r="A339">
        <v>2018</v>
      </c>
      <c r="B339" t="s">
        <v>744</v>
      </c>
    </row>
    <row r="340" spans="1:3">
      <c r="A340">
        <v>2018</v>
      </c>
      <c r="B340" t="s">
        <v>745</v>
      </c>
      <c r="C340">
        <v>42943</v>
      </c>
    </row>
    <row r="341" spans="1:3">
      <c r="A341">
        <v>2018</v>
      </c>
      <c r="B341" t="s">
        <v>746</v>
      </c>
      <c r="C341">
        <v>176756</v>
      </c>
    </row>
    <row r="342" spans="1:3">
      <c r="A342">
        <v>2018</v>
      </c>
      <c r="B342" t="s">
        <v>747</v>
      </c>
      <c r="C342">
        <v>84797</v>
      </c>
    </row>
    <row r="343" spans="1:3">
      <c r="A343">
        <v>2018</v>
      </c>
      <c r="B343" t="s">
        <v>748</v>
      </c>
    </row>
    <row r="344" spans="1:3">
      <c r="A344">
        <v>2018</v>
      </c>
      <c r="B344" t="s">
        <v>749</v>
      </c>
      <c r="C344">
        <v>7308</v>
      </c>
    </row>
    <row r="345" spans="1:3">
      <c r="A345">
        <v>2018</v>
      </c>
      <c r="B345" t="s">
        <v>750</v>
      </c>
      <c r="C345">
        <v>31290</v>
      </c>
    </row>
    <row r="346" spans="1:3">
      <c r="A346">
        <v>2018</v>
      </c>
      <c r="B346" t="s">
        <v>751</v>
      </c>
    </row>
    <row r="347" spans="1:3">
      <c r="A347">
        <v>2018</v>
      </c>
      <c r="B347" t="s">
        <v>752</v>
      </c>
      <c r="C347">
        <v>46862</v>
      </c>
    </row>
    <row r="348" spans="1:3">
      <c r="A348">
        <v>2018</v>
      </c>
      <c r="B348" t="s">
        <v>753</v>
      </c>
      <c r="C348">
        <v>26174</v>
      </c>
    </row>
    <row r="349" spans="1:3">
      <c r="A349">
        <v>2018</v>
      </c>
      <c r="B349" t="s">
        <v>754</v>
      </c>
      <c r="C349">
        <v>16685</v>
      </c>
    </row>
    <row r="350" spans="1:3">
      <c r="A350">
        <v>2018</v>
      </c>
      <c r="B350" t="s">
        <v>755</v>
      </c>
      <c r="C350">
        <v>23186</v>
      </c>
    </row>
    <row r="351" spans="1:3">
      <c r="A351">
        <v>2018</v>
      </c>
      <c r="B351" t="s">
        <v>756</v>
      </c>
      <c r="C351">
        <v>27481</v>
      </c>
    </row>
    <row r="352" spans="1:3">
      <c r="A352">
        <v>2018</v>
      </c>
      <c r="B352" t="s">
        <v>757</v>
      </c>
      <c r="C352">
        <v>15187</v>
      </c>
    </row>
    <row r="353" spans="1:3">
      <c r="A353">
        <v>2018</v>
      </c>
      <c r="B353" t="s">
        <v>758</v>
      </c>
    </row>
    <row r="354" spans="1:3">
      <c r="A354">
        <v>2018</v>
      </c>
      <c r="B354" t="s">
        <v>759</v>
      </c>
      <c r="C354">
        <v>24426</v>
      </c>
    </row>
    <row r="355" spans="1:3">
      <c r="A355">
        <v>2018</v>
      </c>
      <c r="B355" t="s">
        <v>760</v>
      </c>
      <c r="C355">
        <v>18623</v>
      </c>
    </row>
    <row r="356" spans="1:3">
      <c r="A356">
        <v>2018</v>
      </c>
      <c r="B356" t="s">
        <v>761</v>
      </c>
      <c r="C356">
        <v>26140</v>
      </c>
    </row>
    <row r="357" spans="1:3">
      <c r="A357">
        <v>2018</v>
      </c>
      <c r="B357" t="s">
        <v>762</v>
      </c>
      <c r="C357">
        <v>38129</v>
      </c>
    </row>
    <row r="358" spans="1:3">
      <c r="A358">
        <v>2018</v>
      </c>
      <c r="B358" t="s">
        <v>763</v>
      </c>
      <c r="C358">
        <v>23598</v>
      </c>
    </row>
    <row r="359" spans="1:3">
      <c r="A359">
        <v>2018</v>
      </c>
      <c r="B359" t="s">
        <v>764</v>
      </c>
      <c r="C359">
        <v>31840</v>
      </c>
    </row>
    <row r="360" spans="1:3">
      <c r="A360">
        <v>2018</v>
      </c>
      <c r="B360" t="s">
        <v>765</v>
      </c>
    </row>
    <row r="361" spans="1:3">
      <c r="A361">
        <v>2018</v>
      </c>
      <c r="B361" t="s">
        <v>766</v>
      </c>
      <c r="C361">
        <v>18071</v>
      </c>
    </row>
    <row r="362" spans="1:3">
      <c r="A362">
        <v>2018</v>
      </c>
      <c r="B362" t="s">
        <v>767</v>
      </c>
      <c r="C362">
        <v>17813</v>
      </c>
    </row>
    <row r="363" spans="1:3">
      <c r="A363">
        <v>2018</v>
      </c>
      <c r="B363" t="s">
        <v>768</v>
      </c>
      <c r="C363">
        <v>7782</v>
      </c>
    </row>
    <row r="364" spans="1:3">
      <c r="A364">
        <v>2018</v>
      </c>
      <c r="B364" t="s">
        <v>769</v>
      </c>
      <c r="C364">
        <v>29704</v>
      </c>
    </row>
    <row r="365" spans="1:3">
      <c r="A365">
        <v>2018</v>
      </c>
      <c r="B365" t="s">
        <v>770</v>
      </c>
    </row>
    <row r="366" spans="1:3">
      <c r="A366">
        <v>2018</v>
      </c>
      <c r="B366" t="s">
        <v>771</v>
      </c>
      <c r="C366">
        <v>55616</v>
      </c>
    </row>
    <row r="367" spans="1:3">
      <c r="A367">
        <v>2018</v>
      </c>
      <c r="B367" t="s">
        <v>772</v>
      </c>
    </row>
    <row r="368" spans="1:3">
      <c r="A368">
        <v>2018</v>
      </c>
      <c r="B368" t="s">
        <v>773</v>
      </c>
      <c r="C368">
        <v>25497</v>
      </c>
    </row>
    <row r="369" spans="1:3">
      <c r="A369">
        <v>2018</v>
      </c>
      <c r="B369" t="s">
        <v>774</v>
      </c>
      <c r="C369">
        <v>9757</v>
      </c>
    </row>
    <row r="370" spans="1:3">
      <c r="A370">
        <v>2018</v>
      </c>
      <c r="B370" t="s">
        <v>775</v>
      </c>
      <c r="C370">
        <v>11779</v>
      </c>
    </row>
    <row r="371" spans="1:3">
      <c r="A371">
        <v>2018</v>
      </c>
      <c r="B371" t="s">
        <v>776</v>
      </c>
      <c r="C371">
        <v>29723</v>
      </c>
    </row>
    <row r="372" spans="1:3">
      <c r="A372">
        <v>2018</v>
      </c>
      <c r="B372" t="s">
        <v>777</v>
      </c>
      <c r="C372">
        <v>91451</v>
      </c>
    </row>
    <row r="373" spans="1:3">
      <c r="A373">
        <v>2018</v>
      </c>
      <c r="B373" t="s">
        <v>778</v>
      </c>
      <c r="C373">
        <v>24403</v>
      </c>
    </row>
    <row r="374" spans="1:3">
      <c r="A374">
        <v>2018</v>
      </c>
      <c r="B374" t="s">
        <v>779</v>
      </c>
      <c r="C374">
        <v>39473</v>
      </c>
    </row>
    <row r="375" spans="1:3">
      <c r="A375">
        <v>2018</v>
      </c>
      <c r="B375" t="s">
        <v>780</v>
      </c>
      <c r="C375">
        <v>13916</v>
      </c>
    </row>
    <row r="376" spans="1:3">
      <c r="A376">
        <v>2018</v>
      </c>
      <c r="B376" t="s">
        <v>781</v>
      </c>
    </row>
    <row r="377" spans="1:3">
      <c r="A377">
        <v>2018</v>
      </c>
      <c r="B377" t="s">
        <v>782</v>
      </c>
      <c r="C377">
        <v>10201</v>
      </c>
    </row>
    <row r="378" spans="1:3">
      <c r="A378">
        <v>2018</v>
      </c>
      <c r="B378" t="s">
        <v>783</v>
      </c>
      <c r="C378">
        <v>47543</v>
      </c>
    </row>
    <row r="379" spans="1:3">
      <c r="A379">
        <v>2018</v>
      </c>
      <c r="B379" t="s">
        <v>784</v>
      </c>
      <c r="C379">
        <v>32290</v>
      </c>
    </row>
    <row r="380" spans="1:3">
      <c r="A380">
        <v>2018</v>
      </c>
      <c r="B380" t="s">
        <v>785</v>
      </c>
      <c r="C380">
        <v>43311</v>
      </c>
    </row>
    <row r="381" spans="1:3">
      <c r="A381">
        <v>2018</v>
      </c>
      <c r="B381" t="s">
        <v>786</v>
      </c>
      <c r="C381">
        <v>12214</v>
      </c>
    </row>
    <row r="382" spans="1:3">
      <c r="A382">
        <v>2018</v>
      </c>
      <c r="B382" t="s">
        <v>787</v>
      </c>
      <c r="C382">
        <v>54331</v>
      </c>
    </row>
    <row r="383" spans="1:3">
      <c r="A383">
        <v>2018</v>
      </c>
      <c r="B383" t="s">
        <v>788</v>
      </c>
      <c r="C383">
        <v>80117</v>
      </c>
    </row>
    <row r="384" spans="1:3">
      <c r="A384">
        <v>2018</v>
      </c>
      <c r="B384" t="s">
        <v>789</v>
      </c>
      <c r="C384">
        <v>24198</v>
      </c>
    </row>
    <row r="385" spans="1:3">
      <c r="A385">
        <v>2018</v>
      </c>
      <c r="B385" t="s">
        <v>790</v>
      </c>
      <c r="C385">
        <v>37511</v>
      </c>
    </row>
    <row r="386" spans="1:3">
      <c r="A386">
        <v>2018</v>
      </c>
      <c r="B386" t="s">
        <v>791</v>
      </c>
    </row>
    <row r="387" spans="1:3">
      <c r="A387">
        <v>2018</v>
      </c>
      <c r="B387" t="s">
        <v>792</v>
      </c>
    </row>
    <row r="388" spans="1:3">
      <c r="A388">
        <v>2018</v>
      </c>
      <c r="B388" t="s">
        <v>793</v>
      </c>
    </row>
    <row r="389" spans="1:3">
      <c r="A389">
        <v>2018</v>
      </c>
      <c r="B389" t="s">
        <v>794</v>
      </c>
      <c r="C389">
        <v>22678</v>
      </c>
    </row>
    <row r="390" spans="1:3">
      <c r="A390">
        <v>2018</v>
      </c>
      <c r="B390" t="s">
        <v>795</v>
      </c>
      <c r="C390">
        <v>31302</v>
      </c>
    </row>
    <row r="391" spans="1:3">
      <c r="A391">
        <v>2018</v>
      </c>
      <c r="B391" t="s">
        <v>796</v>
      </c>
      <c r="C391">
        <v>5259</v>
      </c>
    </row>
    <row r="392" spans="1:3">
      <c r="A392">
        <v>2018</v>
      </c>
      <c r="B392" t="s">
        <v>797</v>
      </c>
      <c r="C392">
        <v>13060</v>
      </c>
    </row>
    <row r="393" spans="1:3">
      <c r="A393">
        <v>2018</v>
      </c>
      <c r="B393" t="s">
        <v>798</v>
      </c>
      <c r="C393">
        <v>43640</v>
      </c>
    </row>
    <row r="394" spans="1:3">
      <c r="A394">
        <v>2018</v>
      </c>
      <c r="B394" t="s">
        <v>799</v>
      </c>
      <c r="C394">
        <v>20004</v>
      </c>
    </row>
    <row r="395" spans="1:3">
      <c r="A395">
        <v>2018</v>
      </c>
      <c r="B395" t="s">
        <v>800</v>
      </c>
      <c r="C395">
        <v>46241</v>
      </c>
    </row>
    <row r="396" spans="1:3">
      <c r="A396">
        <v>2018</v>
      </c>
      <c r="B396" t="s">
        <v>801</v>
      </c>
    </row>
    <row r="397" spans="1:3">
      <c r="A397">
        <v>2018</v>
      </c>
      <c r="B397" t="s">
        <v>802</v>
      </c>
    </row>
    <row r="398" spans="1:3">
      <c r="A398">
        <v>2018</v>
      </c>
      <c r="B398" t="s">
        <v>803</v>
      </c>
    </row>
    <row r="399" spans="1:3">
      <c r="A399">
        <v>2018</v>
      </c>
      <c r="B399" t="s">
        <v>804</v>
      </c>
    </row>
    <row r="400" spans="1:3">
      <c r="A400">
        <v>2018</v>
      </c>
      <c r="B400" t="s">
        <v>805</v>
      </c>
      <c r="C400">
        <v>38300</v>
      </c>
    </row>
    <row r="401" spans="1:3">
      <c r="A401">
        <v>2018</v>
      </c>
      <c r="B401" t="s">
        <v>1208</v>
      </c>
      <c r="C401">
        <v>53467</v>
      </c>
    </row>
    <row r="402" spans="1:3">
      <c r="A402">
        <v>2018</v>
      </c>
      <c r="B402" t="s">
        <v>806</v>
      </c>
      <c r="C402">
        <v>20615</v>
      </c>
    </row>
    <row r="403" spans="1:3">
      <c r="A403">
        <v>2018</v>
      </c>
      <c r="B403" t="s">
        <v>807</v>
      </c>
      <c r="C403">
        <v>58209</v>
      </c>
    </row>
    <row r="404" spans="1:3">
      <c r="A404">
        <v>2018</v>
      </c>
      <c r="B404" t="s">
        <v>808</v>
      </c>
    </row>
    <row r="405" spans="1:3">
      <c r="A405">
        <v>2018</v>
      </c>
      <c r="B405" t="s">
        <v>809</v>
      </c>
      <c r="C405">
        <v>44059</v>
      </c>
    </row>
    <row r="406" spans="1:3">
      <c r="A406">
        <v>2018</v>
      </c>
      <c r="B406" t="s">
        <v>810</v>
      </c>
      <c r="C406">
        <v>77032</v>
      </c>
    </row>
    <row r="407" spans="1:3">
      <c r="A407">
        <v>2018</v>
      </c>
      <c r="B407" t="s">
        <v>811</v>
      </c>
      <c r="C407">
        <v>644618</v>
      </c>
    </row>
    <row r="408" spans="1:3">
      <c r="A408">
        <v>2018</v>
      </c>
      <c r="B408" t="s">
        <v>812</v>
      </c>
    </row>
    <row r="409" spans="1:3">
      <c r="A409">
        <v>2018</v>
      </c>
      <c r="B409" t="s">
        <v>813</v>
      </c>
      <c r="C409">
        <v>1654</v>
      </c>
    </row>
    <row r="410" spans="1:3">
      <c r="A410">
        <v>2018</v>
      </c>
      <c r="B410" t="s">
        <v>814</v>
      </c>
      <c r="C410">
        <v>22572</v>
      </c>
    </row>
    <row r="411" spans="1:3">
      <c r="A411">
        <v>2018</v>
      </c>
      <c r="B411" t="s">
        <v>815</v>
      </c>
    </row>
    <row r="412" spans="1:3">
      <c r="A412">
        <v>2018</v>
      </c>
      <c r="B412" t="s">
        <v>816</v>
      </c>
    </row>
    <row r="413" spans="1:3">
      <c r="A413">
        <v>2018</v>
      </c>
      <c r="B413" t="s">
        <v>817</v>
      </c>
    </row>
    <row r="414" spans="1:3">
      <c r="A414">
        <v>2018</v>
      </c>
      <c r="B414" t="s">
        <v>818</v>
      </c>
      <c r="C414">
        <v>46553</v>
      </c>
    </row>
    <row r="415" spans="1:3">
      <c r="A415">
        <v>2018</v>
      </c>
      <c r="B415" t="s">
        <v>819</v>
      </c>
    </row>
    <row r="416" spans="1:3">
      <c r="A416">
        <v>2018</v>
      </c>
      <c r="B416" t="s">
        <v>820</v>
      </c>
    </row>
    <row r="417" spans="1:3">
      <c r="A417">
        <v>2018</v>
      </c>
      <c r="B417" t="s">
        <v>821</v>
      </c>
      <c r="C417">
        <v>9873</v>
      </c>
    </row>
    <row r="418" spans="1:3">
      <c r="A418">
        <v>2018</v>
      </c>
      <c r="B418" t="s">
        <v>822</v>
      </c>
      <c r="C418">
        <v>77999</v>
      </c>
    </row>
    <row r="419" spans="1:3">
      <c r="A419">
        <v>2018</v>
      </c>
      <c r="B419" t="s">
        <v>823</v>
      </c>
      <c r="C419">
        <v>936</v>
      </c>
    </row>
    <row r="420" spans="1:3">
      <c r="A420">
        <v>2018</v>
      </c>
      <c r="B420" t="s">
        <v>824</v>
      </c>
    </row>
    <row r="421" spans="1:3">
      <c r="A421">
        <v>2018</v>
      </c>
      <c r="B421" t="s">
        <v>825</v>
      </c>
      <c r="C421">
        <v>12758</v>
      </c>
    </row>
    <row r="422" spans="1:3">
      <c r="A422">
        <v>2018</v>
      </c>
      <c r="B422" t="s">
        <v>826</v>
      </c>
    </row>
    <row r="423" spans="1:3">
      <c r="A423">
        <v>2018</v>
      </c>
      <c r="B423" t="s">
        <v>827</v>
      </c>
    </row>
    <row r="424" spans="1:3">
      <c r="A424">
        <v>2018</v>
      </c>
      <c r="B424" t="s">
        <v>828</v>
      </c>
      <c r="C424">
        <v>33779</v>
      </c>
    </row>
    <row r="425" spans="1:3">
      <c r="A425">
        <v>2018</v>
      </c>
      <c r="B425" t="s">
        <v>829</v>
      </c>
    </row>
    <row r="426" spans="1:3">
      <c r="A426">
        <v>2018</v>
      </c>
      <c r="B426" t="s">
        <v>830</v>
      </c>
      <c r="C426">
        <v>10516</v>
      </c>
    </row>
    <row r="427" spans="1:3">
      <c r="A427">
        <v>2018</v>
      </c>
      <c r="B427" t="s">
        <v>831</v>
      </c>
      <c r="C427">
        <v>11606</v>
      </c>
    </row>
    <row r="428" spans="1:3">
      <c r="A428">
        <v>2018</v>
      </c>
      <c r="B428" t="s">
        <v>832</v>
      </c>
      <c r="C428">
        <v>28991</v>
      </c>
    </row>
    <row r="429" spans="1:3">
      <c r="A429">
        <v>2018</v>
      </c>
      <c r="B429" t="s">
        <v>833</v>
      </c>
    </row>
    <row r="430" spans="1:3">
      <c r="A430">
        <v>2018</v>
      </c>
      <c r="B430" t="s">
        <v>834</v>
      </c>
      <c r="C430">
        <v>92661</v>
      </c>
    </row>
    <row r="431" spans="1:3">
      <c r="A431">
        <v>2018</v>
      </c>
      <c r="B431" t="s">
        <v>835</v>
      </c>
    </row>
    <row r="432" spans="1:3">
      <c r="A432">
        <v>2018</v>
      </c>
      <c r="B432" t="s">
        <v>836</v>
      </c>
      <c r="C432">
        <v>25026</v>
      </c>
    </row>
    <row r="433" spans="1:3">
      <c r="A433">
        <v>2018</v>
      </c>
      <c r="B433" t="s">
        <v>837</v>
      </c>
    </row>
    <row r="434" spans="1:3">
      <c r="A434">
        <v>2018</v>
      </c>
      <c r="B434" t="s">
        <v>838</v>
      </c>
      <c r="C434">
        <v>23386</v>
      </c>
    </row>
    <row r="435" spans="1:3">
      <c r="A435">
        <v>2018</v>
      </c>
      <c r="B435" t="s">
        <v>839</v>
      </c>
    </row>
    <row r="436" spans="1:3">
      <c r="A436">
        <v>2018</v>
      </c>
      <c r="B436" t="s">
        <v>840</v>
      </c>
      <c r="C436">
        <v>55938</v>
      </c>
    </row>
    <row r="437" spans="1:3">
      <c r="A437">
        <v>2018</v>
      </c>
      <c r="B437" t="s">
        <v>841</v>
      </c>
    </row>
    <row r="438" spans="1:3">
      <c r="A438">
        <v>2018</v>
      </c>
      <c r="B438" t="s">
        <v>842</v>
      </c>
      <c r="C438">
        <v>46194</v>
      </c>
    </row>
    <row r="439" spans="1:3">
      <c r="A439">
        <v>2018</v>
      </c>
      <c r="B439" t="s">
        <v>843</v>
      </c>
      <c r="C439">
        <v>19322</v>
      </c>
    </row>
    <row r="440" spans="1:3">
      <c r="A440">
        <v>2018</v>
      </c>
      <c r="B440" t="s">
        <v>844</v>
      </c>
      <c r="C440">
        <v>16904</v>
      </c>
    </row>
    <row r="441" spans="1:3">
      <c r="A441">
        <v>2018</v>
      </c>
      <c r="B441" t="s">
        <v>845</v>
      </c>
    </row>
    <row r="442" spans="1:3">
      <c r="A442">
        <v>2018</v>
      </c>
      <c r="B442" t="s">
        <v>846</v>
      </c>
      <c r="C442">
        <v>31789</v>
      </c>
    </row>
    <row r="443" spans="1:3">
      <c r="A443">
        <v>2018</v>
      </c>
      <c r="B443" t="s">
        <v>847</v>
      </c>
      <c r="C443">
        <v>17003</v>
      </c>
    </row>
    <row r="444" spans="1:3">
      <c r="A444">
        <v>2018</v>
      </c>
      <c r="B444" t="s">
        <v>848</v>
      </c>
      <c r="C444">
        <v>21706</v>
      </c>
    </row>
    <row r="445" spans="1:3">
      <c r="A445">
        <v>2018</v>
      </c>
      <c r="B445" t="s">
        <v>849</v>
      </c>
      <c r="C445">
        <v>25054</v>
      </c>
    </row>
    <row r="446" spans="1:3">
      <c r="A446">
        <v>2018</v>
      </c>
      <c r="B446" t="s">
        <v>850</v>
      </c>
    </row>
    <row r="447" spans="1:3">
      <c r="A447">
        <v>2018</v>
      </c>
      <c r="B447" t="s">
        <v>851</v>
      </c>
    </row>
    <row r="448" spans="1:3">
      <c r="A448">
        <v>2018</v>
      </c>
      <c r="B448" t="s">
        <v>852</v>
      </c>
      <c r="C448">
        <v>43940</v>
      </c>
    </row>
    <row r="449" spans="1:3">
      <c r="A449">
        <v>2018</v>
      </c>
      <c r="B449" t="s">
        <v>1151</v>
      </c>
      <c r="C449">
        <v>24961</v>
      </c>
    </row>
    <row r="450" spans="1:3">
      <c r="A450">
        <v>2018</v>
      </c>
      <c r="B450" t="s">
        <v>853</v>
      </c>
      <c r="C450">
        <v>64336</v>
      </c>
    </row>
    <row r="451" spans="1:3">
      <c r="A451">
        <v>2018</v>
      </c>
      <c r="B451" t="s">
        <v>854</v>
      </c>
      <c r="C451">
        <v>8776</v>
      </c>
    </row>
    <row r="452" spans="1:3">
      <c r="A452">
        <v>2018</v>
      </c>
      <c r="B452" t="s">
        <v>855</v>
      </c>
      <c r="C452">
        <v>89710</v>
      </c>
    </row>
    <row r="453" spans="1:3">
      <c r="A453">
        <v>2018</v>
      </c>
      <c r="B453" t="s">
        <v>856</v>
      </c>
    </row>
    <row r="454" spans="1:3">
      <c r="A454">
        <v>2018</v>
      </c>
      <c r="B454" t="s">
        <v>857</v>
      </c>
    </row>
    <row r="455" spans="1:3">
      <c r="A455">
        <v>2018</v>
      </c>
      <c r="B455" t="s">
        <v>858</v>
      </c>
      <c r="C455">
        <v>54589</v>
      </c>
    </row>
    <row r="456" spans="1:3">
      <c r="A456">
        <v>2018</v>
      </c>
      <c r="B456" t="s">
        <v>859</v>
      </c>
      <c r="C456">
        <v>4890</v>
      </c>
    </row>
    <row r="457" spans="1:3">
      <c r="A457">
        <v>2018</v>
      </c>
      <c r="B457" t="s">
        <v>860</v>
      </c>
      <c r="C457">
        <v>13547</v>
      </c>
    </row>
    <row r="458" spans="1:3">
      <c r="A458">
        <v>2018</v>
      </c>
      <c r="B458" t="s">
        <v>861</v>
      </c>
      <c r="C458">
        <v>37061</v>
      </c>
    </row>
    <row r="459" spans="1:3">
      <c r="A459">
        <v>2018</v>
      </c>
      <c r="B459" t="s">
        <v>862</v>
      </c>
      <c r="C459">
        <v>25780</v>
      </c>
    </row>
    <row r="460" spans="1:3">
      <c r="A460">
        <v>2018</v>
      </c>
      <c r="B460" t="s">
        <v>863</v>
      </c>
    </row>
    <row r="461" spans="1:3">
      <c r="A461">
        <v>2018</v>
      </c>
      <c r="B461" t="s">
        <v>864</v>
      </c>
      <c r="C461">
        <v>41978</v>
      </c>
    </row>
    <row r="462" spans="1:3">
      <c r="A462">
        <v>2018</v>
      </c>
      <c r="B462" t="s">
        <v>865</v>
      </c>
      <c r="C462">
        <v>217259</v>
      </c>
    </row>
    <row r="463" spans="1:3">
      <c r="A463">
        <v>2018</v>
      </c>
      <c r="B463" t="s">
        <v>866</v>
      </c>
      <c r="C463">
        <v>21276</v>
      </c>
    </row>
    <row r="464" spans="1:3">
      <c r="A464">
        <v>2018</v>
      </c>
      <c r="B464" t="s">
        <v>867</v>
      </c>
      <c r="C464">
        <v>33792</v>
      </c>
    </row>
    <row r="465" spans="1:3">
      <c r="A465">
        <v>2018</v>
      </c>
      <c r="B465" t="s">
        <v>868</v>
      </c>
      <c r="C465">
        <v>33698</v>
      </c>
    </row>
    <row r="466" spans="1:3">
      <c r="A466">
        <v>2018</v>
      </c>
      <c r="B466" t="s">
        <v>869</v>
      </c>
      <c r="C466">
        <v>31780</v>
      </c>
    </row>
    <row r="467" spans="1:3">
      <c r="A467">
        <v>2018</v>
      </c>
      <c r="B467" t="s">
        <v>870</v>
      </c>
    </row>
    <row r="468" spans="1:3">
      <c r="A468">
        <v>2018</v>
      </c>
      <c r="B468" t="s">
        <v>871</v>
      </c>
      <c r="C468">
        <v>41782</v>
      </c>
    </row>
    <row r="469" spans="1:3">
      <c r="A469">
        <v>2018</v>
      </c>
      <c r="B469" t="s">
        <v>872</v>
      </c>
      <c r="C469">
        <v>13528</v>
      </c>
    </row>
    <row r="470" spans="1:3">
      <c r="A470">
        <v>2018</v>
      </c>
      <c r="B470" t="s">
        <v>873</v>
      </c>
      <c r="C470">
        <v>29424</v>
      </c>
    </row>
    <row r="471" spans="1:3">
      <c r="A471">
        <v>2018</v>
      </c>
      <c r="B471" t="s">
        <v>874</v>
      </c>
      <c r="C471">
        <v>20763</v>
      </c>
    </row>
    <row r="472" spans="1:3">
      <c r="A472">
        <v>2018</v>
      </c>
      <c r="B472" t="s">
        <v>142</v>
      </c>
      <c r="C472">
        <v>352866</v>
      </c>
    </row>
    <row r="473" spans="1:3">
      <c r="A473">
        <v>2018</v>
      </c>
      <c r="B473" t="s">
        <v>875</v>
      </c>
      <c r="C473">
        <v>49515</v>
      </c>
    </row>
    <row r="474" spans="1:3">
      <c r="A474">
        <v>2018</v>
      </c>
      <c r="B474" t="s">
        <v>876</v>
      </c>
      <c r="C474">
        <v>10092</v>
      </c>
    </row>
    <row r="475" spans="1:3">
      <c r="A475">
        <v>2018</v>
      </c>
      <c r="B475" t="s">
        <v>1799</v>
      </c>
    </row>
    <row r="476" spans="1:3">
      <c r="A476">
        <v>2018</v>
      </c>
      <c r="B476" t="s">
        <v>878</v>
      </c>
      <c r="C476">
        <v>16470</v>
      </c>
    </row>
    <row r="477" spans="1:3">
      <c r="A477">
        <v>2018</v>
      </c>
      <c r="B477" t="s">
        <v>879</v>
      </c>
      <c r="C477">
        <v>30910</v>
      </c>
    </row>
    <row r="478" spans="1:3">
      <c r="A478">
        <v>2018</v>
      </c>
      <c r="B478" t="s">
        <v>880</v>
      </c>
      <c r="C478">
        <v>27491</v>
      </c>
    </row>
    <row r="479" spans="1:3">
      <c r="A479">
        <v>2018</v>
      </c>
      <c r="B479" t="s">
        <v>881</v>
      </c>
      <c r="C479">
        <v>65589</v>
      </c>
    </row>
    <row r="480" spans="1:3">
      <c r="A480">
        <v>2018</v>
      </c>
      <c r="B480" t="s">
        <v>882</v>
      </c>
      <c r="C480">
        <v>21835</v>
      </c>
    </row>
    <row r="481" spans="1:3">
      <c r="A481">
        <v>2018</v>
      </c>
      <c r="B481" t="s">
        <v>883</v>
      </c>
    </row>
    <row r="482" spans="1:3">
      <c r="A482">
        <v>2018</v>
      </c>
      <c r="B482" t="s">
        <v>884</v>
      </c>
      <c r="C482">
        <v>45337</v>
      </c>
    </row>
    <row r="483" spans="1:3">
      <c r="A483">
        <v>2018</v>
      </c>
      <c r="B483" t="s">
        <v>885</v>
      </c>
      <c r="C483">
        <v>68348</v>
      </c>
    </row>
    <row r="484" spans="1:3">
      <c r="A484">
        <v>2018</v>
      </c>
      <c r="B484" t="s">
        <v>886</v>
      </c>
    </row>
    <row r="485" spans="1:3">
      <c r="A485">
        <v>2018</v>
      </c>
      <c r="B485" t="s">
        <v>887</v>
      </c>
      <c r="C485">
        <v>101603</v>
      </c>
    </row>
    <row r="486" spans="1:3">
      <c r="A486">
        <v>2018</v>
      </c>
      <c r="B486" t="s">
        <v>888</v>
      </c>
      <c r="C486">
        <v>43326</v>
      </c>
    </row>
    <row r="487" spans="1:3">
      <c r="A487">
        <v>2018</v>
      </c>
      <c r="B487" t="s">
        <v>889</v>
      </c>
      <c r="C487">
        <v>20444</v>
      </c>
    </row>
    <row r="488" spans="1:3">
      <c r="A488">
        <v>2018</v>
      </c>
      <c r="B488" t="s">
        <v>890</v>
      </c>
    </row>
    <row r="489" spans="1:3">
      <c r="A489">
        <v>2018</v>
      </c>
      <c r="B489" t="s">
        <v>891</v>
      </c>
      <c r="C489">
        <v>72404</v>
      </c>
    </row>
    <row r="490" spans="1:3">
      <c r="A490">
        <v>2018</v>
      </c>
      <c r="B490" t="s">
        <v>892</v>
      </c>
    </row>
    <row r="491" spans="1:3">
      <c r="A491">
        <v>2018</v>
      </c>
      <c r="B491" t="s">
        <v>893</v>
      </c>
      <c r="C491">
        <v>1138</v>
      </c>
    </row>
    <row r="492" spans="1:3">
      <c r="A492">
        <v>2018</v>
      </c>
      <c r="B492" t="s">
        <v>894</v>
      </c>
      <c r="C492">
        <v>44371</v>
      </c>
    </row>
    <row r="493" spans="1:3">
      <c r="A493">
        <v>2018</v>
      </c>
      <c r="B493" t="s">
        <v>895</v>
      </c>
    </row>
    <row r="494" spans="1:3">
      <c r="A494">
        <v>2018</v>
      </c>
      <c r="B494" t="s">
        <v>896</v>
      </c>
      <c r="C494">
        <v>12452</v>
      </c>
    </row>
    <row r="495" spans="1:3">
      <c r="A495">
        <v>2018</v>
      </c>
      <c r="B495" t="s">
        <v>897</v>
      </c>
    </row>
    <row r="496" spans="1:3">
      <c r="A496">
        <v>2018</v>
      </c>
      <c r="B496" t="s">
        <v>898</v>
      </c>
      <c r="C496">
        <v>25479</v>
      </c>
    </row>
    <row r="497" spans="1:3">
      <c r="A497">
        <v>2018</v>
      </c>
      <c r="B497" t="s">
        <v>899</v>
      </c>
      <c r="C497">
        <v>24417</v>
      </c>
    </row>
    <row r="498" spans="1:3">
      <c r="A498">
        <v>2018</v>
      </c>
      <c r="B498" t="s">
        <v>900</v>
      </c>
    </row>
    <row r="499" spans="1:3">
      <c r="A499">
        <v>2018</v>
      </c>
      <c r="B499" t="s">
        <v>901</v>
      </c>
    </row>
    <row r="500" spans="1:3">
      <c r="A500">
        <v>2018</v>
      </c>
      <c r="B500" t="s">
        <v>902</v>
      </c>
      <c r="C500">
        <v>26396</v>
      </c>
    </row>
    <row r="501" spans="1:3">
      <c r="A501">
        <v>2018</v>
      </c>
      <c r="B501" t="s">
        <v>903</v>
      </c>
      <c r="C501">
        <v>46039</v>
      </c>
    </row>
    <row r="502" spans="1:3">
      <c r="A502">
        <v>2018</v>
      </c>
      <c r="B502" t="s">
        <v>904</v>
      </c>
      <c r="C502">
        <v>17247</v>
      </c>
    </row>
    <row r="503" spans="1:3">
      <c r="A503">
        <v>2018</v>
      </c>
      <c r="B503" t="s">
        <v>905</v>
      </c>
      <c r="C503">
        <v>48240</v>
      </c>
    </row>
    <row r="504" spans="1:3">
      <c r="A504">
        <v>2018</v>
      </c>
      <c r="B504" t="s">
        <v>906</v>
      </c>
      <c r="C504">
        <v>28316</v>
      </c>
    </row>
    <row r="505" spans="1:3">
      <c r="A505">
        <v>2018</v>
      </c>
      <c r="B505" t="s">
        <v>907</v>
      </c>
      <c r="C505">
        <v>38774</v>
      </c>
    </row>
    <row r="506" spans="1:3">
      <c r="A506">
        <v>2018</v>
      </c>
      <c r="B506" t="s">
        <v>908</v>
      </c>
    </row>
    <row r="507" spans="1:3">
      <c r="A507">
        <v>2018</v>
      </c>
      <c r="B507" t="s">
        <v>909</v>
      </c>
    </row>
    <row r="508" spans="1:3">
      <c r="A508">
        <v>2018</v>
      </c>
      <c r="B508" t="s">
        <v>910</v>
      </c>
      <c r="C508">
        <v>26211</v>
      </c>
    </row>
    <row r="509" spans="1:3">
      <c r="A509">
        <v>2018</v>
      </c>
      <c r="B509" t="s">
        <v>911</v>
      </c>
    </row>
    <row r="510" spans="1:3">
      <c r="A510">
        <v>2018</v>
      </c>
      <c r="B510" t="s">
        <v>912</v>
      </c>
      <c r="C510">
        <v>17315</v>
      </c>
    </row>
    <row r="511" spans="1:3">
      <c r="A511">
        <v>2018</v>
      </c>
      <c r="B511" t="s">
        <v>913</v>
      </c>
      <c r="C511">
        <v>49842</v>
      </c>
    </row>
    <row r="512" spans="1:3">
      <c r="A512">
        <v>2018</v>
      </c>
      <c r="B512" t="s">
        <v>914</v>
      </c>
      <c r="C512">
        <v>19334</v>
      </c>
    </row>
    <row r="513" spans="1:3">
      <c r="A513">
        <v>2018</v>
      </c>
      <c r="B513" t="s">
        <v>915</v>
      </c>
    </row>
    <row r="514" spans="1:3">
      <c r="A514">
        <v>2018</v>
      </c>
      <c r="B514" t="s">
        <v>916</v>
      </c>
      <c r="C514">
        <v>27295</v>
      </c>
    </row>
    <row r="515" spans="1:3">
      <c r="A515">
        <v>2018</v>
      </c>
      <c r="B515" t="s">
        <v>917</v>
      </c>
    </row>
    <row r="516" spans="1:3">
      <c r="A516">
        <v>2018</v>
      </c>
      <c r="B516" t="s">
        <v>918</v>
      </c>
    </row>
    <row r="517" spans="1:3">
      <c r="A517">
        <v>2018</v>
      </c>
      <c r="B517" t="s">
        <v>919</v>
      </c>
      <c r="C517">
        <v>19076</v>
      </c>
    </row>
    <row r="518" spans="1:3">
      <c r="A518">
        <v>2018</v>
      </c>
      <c r="B518" t="s">
        <v>920</v>
      </c>
    </row>
    <row r="519" spans="1:3">
      <c r="A519">
        <v>2018</v>
      </c>
      <c r="B519" t="s">
        <v>921</v>
      </c>
    </row>
    <row r="520" spans="1:3">
      <c r="A520">
        <v>2018</v>
      </c>
      <c r="B520" t="s">
        <v>922</v>
      </c>
      <c r="C520">
        <v>19348</v>
      </c>
    </row>
    <row r="521" spans="1:3">
      <c r="A521">
        <v>2018</v>
      </c>
      <c r="B521" t="s">
        <v>923</v>
      </c>
      <c r="C521">
        <v>14944</v>
      </c>
    </row>
    <row r="522" spans="1:3">
      <c r="A522">
        <v>2018</v>
      </c>
      <c r="B522" t="s">
        <v>924</v>
      </c>
      <c r="C522">
        <v>25199</v>
      </c>
    </row>
    <row r="523" spans="1:3">
      <c r="A523">
        <v>2018</v>
      </c>
      <c r="B523" t="s">
        <v>925</v>
      </c>
      <c r="C523">
        <v>108603</v>
      </c>
    </row>
    <row r="524" spans="1:3">
      <c r="A524">
        <v>2018</v>
      </c>
      <c r="B524" t="s">
        <v>926</v>
      </c>
      <c r="C524">
        <v>25840</v>
      </c>
    </row>
    <row r="525" spans="1:3">
      <c r="A525">
        <v>2018</v>
      </c>
      <c r="B525" t="s">
        <v>927</v>
      </c>
      <c r="C525">
        <v>14626</v>
      </c>
    </row>
    <row r="526" spans="1:3">
      <c r="A526">
        <v>2018</v>
      </c>
      <c r="B526" t="s">
        <v>928</v>
      </c>
      <c r="C526">
        <v>24351</v>
      </c>
    </row>
    <row r="527" spans="1:3">
      <c r="A527">
        <v>2018</v>
      </c>
      <c r="B527" t="s">
        <v>929</v>
      </c>
    </row>
    <row r="528" spans="1:3">
      <c r="A528">
        <v>2018</v>
      </c>
      <c r="B528" t="s">
        <v>930</v>
      </c>
    </row>
    <row r="529" spans="1:3">
      <c r="A529">
        <v>2018</v>
      </c>
      <c r="B529" t="s">
        <v>931</v>
      </c>
      <c r="C529">
        <v>40951</v>
      </c>
    </row>
    <row r="530" spans="1:3">
      <c r="A530">
        <v>2018</v>
      </c>
      <c r="B530" t="s">
        <v>932</v>
      </c>
      <c r="C530">
        <v>24013</v>
      </c>
    </row>
    <row r="531" spans="1:3">
      <c r="A531">
        <v>2018</v>
      </c>
      <c r="B531" t="s">
        <v>933</v>
      </c>
      <c r="C531">
        <v>23762</v>
      </c>
    </row>
    <row r="532" spans="1:3">
      <c r="A532">
        <v>2018</v>
      </c>
      <c r="B532" t="s">
        <v>934</v>
      </c>
    </row>
    <row r="533" spans="1:3">
      <c r="A533">
        <v>2018</v>
      </c>
      <c r="B533" t="s">
        <v>935</v>
      </c>
      <c r="C533">
        <v>13505</v>
      </c>
    </row>
    <row r="534" spans="1:3">
      <c r="A534">
        <v>2018</v>
      </c>
      <c r="B534" t="s">
        <v>936</v>
      </c>
      <c r="C534">
        <v>28903</v>
      </c>
    </row>
    <row r="535" spans="1:3">
      <c r="A535">
        <v>2018</v>
      </c>
      <c r="B535" t="s">
        <v>937</v>
      </c>
    </row>
    <row r="536" spans="1:3">
      <c r="A536">
        <v>2018</v>
      </c>
      <c r="B536" t="s">
        <v>938</v>
      </c>
      <c r="C536">
        <v>21866</v>
      </c>
    </row>
    <row r="537" spans="1:3">
      <c r="A537">
        <v>2018</v>
      </c>
      <c r="B537" t="s">
        <v>939</v>
      </c>
      <c r="C537">
        <v>52197</v>
      </c>
    </row>
    <row r="538" spans="1:3">
      <c r="A538">
        <v>2018</v>
      </c>
      <c r="B538" t="s">
        <v>940</v>
      </c>
    </row>
    <row r="539" spans="1:3">
      <c r="A539">
        <v>2018</v>
      </c>
      <c r="B539" t="s">
        <v>941</v>
      </c>
      <c r="C539">
        <v>24110</v>
      </c>
    </row>
    <row r="540" spans="1:3">
      <c r="A540">
        <v>2018</v>
      </c>
      <c r="B540" t="s">
        <v>942</v>
      </c>
      <c r="C540">
        <v>16329</v>
      </c>
    </row>
    <row r="541" spans="1:3">
      <c r="A541">
        <v>2018</v>
      </c>
      <c r="B541" t="s">
        <v>943</v>
      </c>
      <c r="C541">
        <v>13166</v>
      </c>
    </row>
    <row r="542" spans="1:3">
      <c r="A542">
        <v>2018</v>
      </c>
      <c r="B542" t="s">
        <v>944</v>
      </c>
      <c r="C542">
        <v>14770</v>
      </c>
    </row>
    <row r="543" spans="1:3">
      <c r="A543">
        <v>2018</v>
      </c>
      <c r="B543" t="s">
        <v>945</v>
      </c>
    </row>
    <row r="544" spans="1:3">
      <c r="A544">
        <v>2018</v>
      </c>
      <c r="B544" t="s">
        <v>946</v>
      </c>
    </row>
    <row r="545" spans="1:3">
      <c r="A545">
        <v>2018</v>
      </c>
      <c r="B545" t="s">
        <v>947</v>
      </c>
      <c r="C545">
        <v>155885</v>
      </c>
    </row>
    <row r="546" spans="1:3">
      <c r="A546">
        <v>2018</v>
      </c>
      <c r="B546" t="s">
        <v>948</v>
      </c>
      <c r="C546">
        <v>28451</v>
      </c>
    </row>
    <row r="547" spans="1:3">
      <c r="A547">
        <v>2018</v>
      </c>
      <c r="B547" t="s">
        <v>949</v>
      </c>
      <c r="C547">
        <v>17011</v>
      </c>
    </row>
    <row r="548" spans="1:3">
      <c r="A548">
        <v>2018</v>
      </c>
      <c r="B548" t="s">
        <v>950</v>
      </c>
      <c r="C548">
        <v>14020</v>
      </c>
    </row>
    <row r="549" spans="1:3">
      <c r="A549">
        <v>2018</v>
      </c>
      <c r="B549" t="s">
        <v>951</v>
      </c>
    </row>
    <row r="550" spans="1:3">
      <c r="A550">
        <v>2018</v>
      </c>
      <c r="B550" t="s">
        <v>952</v>
      </c>
      <c r="C550">
        <v>22309</v>
      </c>
    </row>
    <row r="551" spans="1:3">
      <c r="A551">
        <v>2018</v>
      </c>
      <c r="B551" t="s">
        <v>953</v>
      </c>
      <c r="C551">
        <v>63934</v>
      </c>
    </row>
    <row r="552" spans="1:3">
      <c r="A552">
        <v>2018</v>
      </c>
      <c r="B552" t="s">
        <v>954</v>
      </c>
    </row>
    <row r="553" spans="1:3">
      <c r="A553">
        <v>2018</v>
      </c>
      <c r="B553" t="s">
        <v>955</v>
      </c>
      <c r="C553">
        <v>43488</v>
      </c>
    </row>
    <row r="554" spans="1:3">
      <c r="A554">
        <v>2018</v>
      </c>
      <c r="B554" t="s">
        <v>956</v>
      </c>
    </row>
    <row r="555" spans="1:3">
      <c r="A555">
        <v>2018</v>
      </c>
      <c r="B555" t="s">
        <v>957</v>
      </c>
    </row>
    <row r="556" spans="1:3">
      <c r="A556">
        <v>2018</v>
      </c>
      <c r="B556" t="s">
        <v>958</v>
      </c>
      <c r="C556">
        <v>124944</v>
      </c>
    </row>
    <row r="557" spans="1:3">
      <c r="A557">
        <v>2018</v>
      </c>
      <c r="B557" t="s">
        <v>959</v>
      </c>
      <c r="C557">
        <v>8450</v>
      </c>
    </row>
    <row r="558" spans="1:3">
      <c r="A558">
        <v>2018</v>
      </c>
      <c r="B558" t="s">
        <v>960</v>
      </c>
      <c r="C558">
        <v>19066</v>
      </c>
    </row>
    <row r="559" spans="1:3">
      <c r="A559">
        <v>2018</v>
      </c>
      <c r="B559" t="s">
        <v>961</v>
      </c>
      <c r="C559">
        <v>42762</v>
      </c>
    </row>
    <row r="560" spans="1:3">
      <c r="A560">
        <v>2018</v>
      </c>
      <c r="B560" t="s">
        <v>962</v>
      </c>
      <c r="C560">
        <v>21612</v>
      </c>
    </row>
    <row r="561" spans="1:3">
      <c r="A561">
        <v>2018</v>
      </c>
      <c r="B561" t="s">
        <v>963</v>
      </c>
      <c r="C561">
        <v>47609</v>
      </c>
    </row>
    <row r="562" spans="1:3">
      <c r="A562">
        <v>2018</v>
      </c>
      <c r="B562" t="s">
        <v>964</v>
      </c>
      <c r="C562">
        <v>22503</v>
      </c>
    </row>
    <row r="563" spans="1:3">
      <c r="A563">
        <v>2018</v>
      </c>
      <c r="B563" t="s">
        <v>965</v>
      </c>
      <c r="C563">
        <v>44639</v>
      </c>
    </row>
    <row r="564" spans="1:3">
      <c r="A564">
        <v>2018</v>
      </c>
      <c r="B564" t="s">
        <v>966</v>
      </c>
      <c r="C564">
        <v>127497</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DE235-7388-A848-BAD9-6F9E854CF51E}">
  <dimension ref="A1:I605"/>
  <sheetViews>
    <sheetView topLeftCell="A112" workbookViewId="0">
      <selection activeCell="B3" sqref="B3:B14"/>
    </sheetView>
  </sheetViews>
  <sheetFormatPr baseColWidth="10" defaultRowHeight="16"/>
  <cols>
    <col min="2" max="2" width="20.33203125" customWidth="1"/>
  </cols>
  <sheetData>
    <row r="1" spans="1:9">
      <c r="A1" t="s">
        <v>1798</v>
      </c>
      <c r="B1" t="s">
        <v>1797</v>
      </c>
      <c r="C1" t="s">
        <v>1850</v>
      </c>
      <c r="D1" t="s">
        <v>1851</v>
      </c>
      <c r="E1" t="s">
        <v>1852</v>
      </c>
      <c r="F1" t="s">
        <v>1853</v>
      </c>
      <c r="G1" t="s">
        <v>1982</v>
      </c>
      <c r="H1" t="s">
        <v>36</v>
      </c>
      <c r="I1" t="s">
        <v>37</v>
      </c>
    </row>
    <row r="2" spans="1:9">
      <c r="A2">
        <v>2018</v>
      </c>
      <c r="B2" t="s">
        <v>35</v>
      </c>
      <c r="C2">
        <v>176837075</v>
      </c>
      <c r="D2">
        <v>6053282</v>
      </c>
      <c r="E2">
        <v>16756666</v>
      </c>
      <c r="F2">
        <v>68373958</v>
      </c>
      <c r="G2">
        <v>1621914</v>
      </c>
      <c r="H2">
        <v>12406749</v>
      </c>
      <c r="I2">
        <v>96985787</v>
      </c>
    </row>
    <row r="3" spans="1:9">
      <c r="A3">
        <v>2018</v>
      </c>
      <c r="B3" t="s">
        <v>1795</v>
      </c>
      <c r="C3">
        <v>15828796</v>
      </c>
      <c r="D3">
        <v>256628</v>
      </c>
      <c r="E3">
        <v>3635021</v>
      </c>
      <c r="F3">
        <v>4821022</v>
      </c>
      <c r="G3">
        <v>105790</v>
      </c>
      <c r="H3">
        <v>178548</v>
      </c>
      <c r="I3">
        <v>4685331</v>
      </c>
    </row>
    <row r="4" spans="1:9">
      <c r="A4">
        <v>2018</v>
      </c>
      <c r="B4" t="s">
        <v>1794</v>
      </c>
      <c r="C4">
        <v>21718364</v>
      </c>
      <c r="D4">
        <v>133836</v>
      </c>
      <c r="E4">
        <v>696744</v>
      </c>
      <c r="F4">
        <v>15396762</v>
      </c>
      <c r="G4">
        <v>301603</v>
      </c>
      <c r="H4">
        <v>112109</v>
      </c>
      <c r="I4">
        <v>6886629</v>
      </c>
    </row>
    <row r="5" spans="1:9">
      <c r="A5">
        <v>2018</v>
      </c>
      <c r="B5" t="s">
        <v>1793</v>
      </c>
      <c r="C5">
        <v>14455377</v>
      </c>
      <c r="D5">
        <v>141259</v>
      </c>
      <c r="E5">
        <v>1383572</v>
      </c>
      <c r="F5">
        <v>4012736</v>
      </c>
      <c r="G5">
        <v>107155</v>
      </c>
      <c r="H5">
        <v>226213</v>
      </c>
      <c r="I5">
        <v>7020529</v>
      </c>
    </row>
    <row r="6" spans="1:9">
      <c r="A6">
        <v>2018</v>
      </c>
      <c r="B6" t="s">
        <v>1792</v>
      </c>
      <c r="C6">
        <v>19249557</v>
      </c>
      <c r="D6">
        <v>54391</v>
      </c>
      <c r="E6">
        <v>455770</v>
      </c>
      <c r="F6">
        <v>10542144</v>
      </c>
      <c r="G6">
        <v>259468</v>
      </c>
      <c r="H6">
        <v>1562448</v>
      </c>
      <c r="I6">
        <v>11230759</v>
      </c>
    </row>
    <row r="7" spans="1:9">
      <c r="A7">
        <v>2018</v>
      </c>
      <c r="B7" t="s">
        <v>1791</v>
      </c>
      <c r="C7">
        <v>8924087</v>
      </c>
      <c r="D7">
        <v>1798702</v>
      </c>
      <c r="E7">
        <v>1415843</v>
      </c>
      <c r="F7">
        <v>402062</v>
      </c>
      <c r="G7">
        <v>34867</v>
      </c>
      <c r="H7">
        <v>49515</v>
      </c>
      <c r="I7">
        <v>2746970</v>
      </c>
    </row>
    <row r="8" spans="1:9">
      <c r="A8">
        <v>2018</v>
      </c>
      <c r="B8" t="s">
        <v>1790</v>
      </c>
      <c r="C8">
        <v>22086318</v>
      </c>
      <c r="D8">
        <v>116160</v>
      </c>
      <c r="E8">
        <v>1011002</v>
      </c>
      <c r="F8">
        <v>11722450</v>
      </c>
      <c r="G8">
        <v>241389</v>
      </c>
      <c r="H8">
        <v>1902961</v>
      </c>
      <c r="I8">
        <v>17580389</v>
      </c>
    </row>
    <row r="9" spans="1:9">
      <c r="A9">
        <v>2018</v>
      </c>
      <c r="B9" t="s">
        <v>1789</v>
      </c>
      <c r="C9">
        <v>6069537</v>
      </c>
      <c r="D9">
        <v>2667</v>
      </c>
      <c r="E9">
        <v>58281</v>
      </c>
      <c r="F9">
        <v>4586471</v>
      </c>
      <c r="G9">
        <v>85519</v>
      </c>
      <c r="H9">
        <v>268430</v>
      </c>
      <c r="I9">
        <v>2637940</v>
      </c>
    </row>
    <row r="10" spans="1:9">
      <c r="A10">
        <v>2018</v>
      </c>
      <c r="B10" t="s">
        <v>1788</v>
      </c>
      <c r="C10">
        <v>12202209</v>
      </c>
      <c r="D10">
        <v>324693</v>
      </c>
      <c r="E10">
        <v>907228</v>
      </c>
      <c r="F10">
        <v>4378018</v>
      </c>
      <c r="G10">
        <v>88481</v>
      </c>
      <c r="H10">
        <v>22083</v>
      </c>
      <c r="I10">
        <v>1490968</v>
      </c>
    </row>
    <row r="11" spans="1:9">
      <c r="A11">
        <v>2018</v>
      </c>
      <c r="B11" t="s">
        <v>1787</v>
      </c>
      <c r="C11">
        <v>11968760</v>
      </c>
      <c r="D11">
        <v>554946</v>
      </c>
      <c r="E11">
        <v>1238467</v>
      </c>
      <c r="F11">
        <v>5843673</v>
      </c>
      <c r="G11">
        <v>101865</v>
      </c>
      <c r="H11">
        <v>126902</v>
      </c>
      <c r="I11">
        <v>720574</v>
      </c>
    </row>
    <row r="12" spans="1:9">
      <c r="A12">
        <v>2018</v>
      </c>
      <c r="B12" t="s">
        <v>1786</v>
      </c>
      <c r="C12">
        <v>11750782</v>
      </c>
      <c r="D12">
        <v>1128601</v>
      </c>
      <c r="E12">
        <v>3022336</v>
      </c>
      <c r="F12">
        <v>874034</v>
      </c>
      <c r="G12">
        <v>22555</v>
      </c>
      <c r="H12">
        <v>50483</v>
      </c>
      <c r="I12">
        <v>1787407</v>
      </c>
    </row>
    <row r="13" spans="1:9">
      <c r="A13">
        <v>2018</v>
      </c>
      <c r="B13" t="s">
        <v>1785</v>
      </c>
      <c r="C13">
        <v>23211455</v>
      </c>
      <c r="D13">
        <v>1092551</v>
      </c>
      <c r="E13">
        <v>1652080</v>
      </c>
      <c r="F13">
        <v>4192599</v>
      </c>
      <c r="G13">
        <v>221900</v>
      </c>
      <c r="H13">
        <v>5933851</v>
      </c>
      <c r="I13">
        <v>24671562</v>
      </c>
    </row>
    <row r="14" spans="1:9">
      <c r="A14">
        <v>2018</v>
      </c>
      <c r="B14" t="s">
        <v>1784</v>
      </c>
      <c r="C14">
        <v>9371835</v>
      </c>
      <c r="D14">
        <v>448848</v>
      </c>
      <c r="E14">
        <v>1280322</v>
      </c>
      <c r="F14">
        <v>1601987</v>
      </c>
      <c r="G14">
        <v>51322</v>
      </c>
      <c r="H14">
        <v>1973206</v>
      </c>
      <c r="I14">
        <v>15526729</v>
      </c>
    </row>
    <row r="15" spans="1:9">
      <c r="A15">
        <v>2018</v>
      </c>
      <c r="B15" t="s">
        <v>425</v>
      </c>
      <c r="C15">
        <v>1413737</v>
      </c>
      <c r="D15">
        <v>8012</v>
      </c>
      <c r="E15">
        <v>189372</v>
      </c>
      <c r="F15">
        <v>257212</v>
      </c>
      <c r="G15">
        <v>7092</v>
      </c>
      <c r="H15">
        <v>0</v>
      </c>
      <c r="I15">
        <v>449859</v>
      </c>
    </row>
    <row r="16" spans="1:9">
      <c r="A16">
        <v>2018</v>
      </c>
      <c r="B16" t="s">
        <v>426</v>
      </c>
      <c r="C16">
        <v>343722</v>
      </c>
      <c r="D16">
        <v>11254</v>
      </c>
      <c r="E16">
        <v>27819</v>
      </c>
      <c r="F16">
        <v>139068</v>
      </c>
      <c r="G16">
        <v>3592</v>
      </c>
      <c r="H16">
        <v>5628</v>
      </c>
      <c r="I16">
        <v>26311</v>
      </c>
    </row>
    <row r="17" spans="1:9">
      <c r="A17">
        <v>2018</v>
      </c>
      <c r="B17" t="s">
        <v>427</v>
      </c>
      <c r="C17">
        <v>44035</v>
      </c>
      <c r="D17">
        <v>3715</v>
      </c>
      <c r="E17">
        <v>9140</v>
      </c>
      <c r="F17">
        <v>4886</v>
      </c>
      <c r="G17">
        <v>17</v>
      </c>
      <c r="H17">
        <v>0</v>
      </c>
      <c r="I17">
        <v>0</v>
      </c>
    </row>
    <row r="18" spans="1:9">
      <c r="A18">
        <v>2018</v>
      </c>
      <c r="B18" t="s">
        <v>428</v>
      </c>
      <c r="C18">
        <v>661838</v>
      </c>
      <c r="D18">
        <v>5299</v>
      </c>
      <c r="E18">
        <v>23438</v>
      </c>
      <c r="F18">
        <v>269864</v>
      </c>
      <c r="G18">
        <v>8463</v>
      </c>
      <c r="H18">
        <v>83223</v>
      </c>
      <c r="I18">
        <v>253026</v>
      </c>
    </row>
    <row r="19" spans="1:9">
      <c r="A19">
        <v>2018</v>
      </c>
      <c r="B19" t="s">
        <v>429</v>
      </c>
    </row>
    <row r="20" spans="1:9">
      <c r="A20">
        <v>2018</v>
      </c>
      <c r="B20" t="s">
        <v>430</v>
      </c>
    </row>
    <row r="21" spans="1:9">
      <c r="A21">
        <v>2018</v>
      </c>
      <c r="B21" t="s">
        <v>431</v>
      </c>
      <c r="C21">
        <v>576183</v>
      </c>
      <c r="D21">
        <v>0</v>
      </c>
      <c r="E21">
        <v>2502</v>
      </c>
      <c r="F21">
        <v>481523</v>
      </c>
      <c r="G21">
        <v>7093</v>
      </c>
      <c r="H21">
        <v>15109</v>
      </c>
      <c r="I21">
        <v>880003</v>
      </c>
    </row>
    <row r="22" spans="1:9">
      <c r="A22">
        <v>2018</v>
      </c>
      <c r="B22" t="s">
        <v>1849</v>
      </c>
    </row>
    <row r="23" spans="1:9">
      <c r="A23">
        <v>2018</v>
      </c>
      <c r="B23" t="s">
        <v>432</v>
      </c>
      <c r="C23">
        <v>17388</v>
      </c>
      <c r="D23">
        <v>654</v>
      </c>
      <c r="E23">
        <v>3514</v>
      </c>
      <c r="F23">
        <v>5820</v>
      </c>
      <c r="G23">
        <v>35</v>
      </c>
      <c r="H23">
        <v>1285</v>
      </c>
      <c r="I23">
        <v>0</v>
      </c>
    </row>
    <row r="24" spans="1:9">
      <c r="A24">
        <v>2018</v>
      </c>
      <c r="B24" t="s">
        <v>433</v>
      </c>
      <c r="C24">
        <v>76444</v>
      </c>
      <c r="D24">
        <v>4804</v>
      </c>
      <c r="E24">
        <v>27897</v>
      </c>
      <c r="F24">
        <v>15494</v>
      </c>
      <c r="G24">
        <v>94</v>
      </c>
      <c r="H24">
        <v>17</v>
      </c>
      <c r="I24">
        <v>0</v>
      </c>
    </row>
    <row r="25" spans="1:9">
      <c r="A25">
        <v>2018</v>
      </c>
      <c r="B25" t="s">
        <v>434</v>
      </c>
    </row>
    <row r="26" spans="1:9">
      <c r="A26">
        <v>2018</v>
      </c>
      <c r="B26" t="s">
        <v>435</v>
      </c>
      <c r="C26">
        <v>589847</v>
      </c>
      <c r="D26">
        <v>15199</v>
      </c>
      <c r="E26">
        <v>37059</v>
      </c>
      <c r="F26">
        <v>325723</v>
      </c>
      <c r="G26">
        <v>6276</v>
      </c>
      <c r="H26">
        <v>1</v>
      </c>
      <c r="I26">
        <v>172827</v>
      </c>
    </row>
    <row r="27" spans="1:9">
      <c r="A27">
        <v>2018</v>
      </c>
      <c r="B27" t="s">
        <v>436</v>
      </c>
      <c r="C27">
        <v>273519</v>
      </c>
      <c r="D27">
        <v>0</v>
      </c>
      <c r="E27">
        <v>17145</v>
      </c>
      <c r="F27">
        <v>144260</v>
      </c>
      <c r="G27">
        <v>3648</v>
      </c>
      <c r="H27">
        <v>36141</v>
      </c>
      <c r="I27">
        <v>249363</v>
      </c>
    </row>
    <row r="28" spans="1:9">
      <c r="A28">
        <v>2018</v>
      </c>
      <c r="B28" t="s">
        <v>437</v>
      </c>
      <c r="C28">
        <v>117318</v>
      </c>
      <c r="D28">
        <v>23186</v>
      </c>
      <c r="E28">
        <v>16575</v>
      </c>
      <c r="F28">
        <v>7427</v>
      </c>
      <c r="G28">
        <v>687</v>
      </c>
      <c r="H28">
        <v>0</v>
      </c>
      <c r="I28">
        <v>0</v>
      </c>
    </row>
    <row r="29" spans="1:9">
      <c r="A29">
        <v>2018</v>
      </c>
      <c r="B29" t="s">
        <v>438</v>
      </c>
      <c r="C29">
        <v>617178</v>
      </c>
      <c r="D29">
        <v>7712</v>
      </c>
      <c r="E29">
        <v>16609</v>
      </c>
      <c r="F29">
        <v>431047</v>
      </c>
      <c r="G29">
        <v>8693</v>
      </c>
      <c r="H29">
        <v>4901</v>
      </c>
      <c r="I29">
        <v>26367</v>
      </c>
    </row>
    <row r="30" spans="1:9">
      <c r="A30">
        <v>2018</v>
      </c>
      <c r="B30" t="s">
        <v>439</v>
      </c>
      <c r="C30">
        <v>499052</v>
      </c>
      <c r="D30">
        <v>18206</v>
      </c>
      <c r="E30">
        <v>17084</v>
      </c>
      <c r="F30">
        <v>105305</v>
      </c>
      <c r="G30">
        <v>4984</v>
      </c>
      <c r="H30">
        <v>56851</v>
      </c>
      <c r="I30">
        <v>686488</v>
      </c>
    </row>
    <row r="31" spans="1:9">
      <c r="A31">
        <v>2018</v>
      </c>
      <c r="B31" t="s">
        <v>1848</v>
      </c>
    </row>
    <row r="32" spans="1:9">
      <c r="A32">
        <v>2018</v>
      </c>
      <c r="B32" t="s">
        <v>441</v>
      </c>
    </row>
    <row r="33" spans="1:9">
      <c r="A33">
        <v>2018</v>
      </c>
      <c r="B33" t="s">
        <v>442</v>
      </c>
      <c r="C33">
        <v>160788</v>
      </c>
      <c r="D33">
        <v>0</v>
      </c>
      <c r="E33">
        <v>126</v>
      </c>
      <c r="F33">
        <v>137378</v>
      </c>
      <c r="G33">
        <v>1207</v>
      </c>
      <c r="H33">
        <v>0</v>
      </c>
      <c r="I33">
        <v>0</v>
      </c>
    </row>
    <row r="34" spans="1:9">
      <c r="A34">
        <v>2018</v>
      </c>
      <c r="B34" t="s">
        <v>443</v>
      </c>
    </row>
    <row r="35" spans="1:9">
      <c r="A35">
        <v>2018</v>
      </c>
      <c r="B35" t="s">
        <v>444</v>
      </c>
      <c r="C35">
        <v>139409</v>
      </c>
      <c r="D35">
        <v>227</v>
      </c>
      <c r="E35">
        <v>804</v>
      </c>
      <c r="F35">
        <v>104892</v>
      </c>
      <c r="G35">
        <v>2066</v>
      </c>
      <c r="H35">
        <v>10736</v>
      </c>
      <c r="I35">
        <v>79159</v>
      </c>
    </row>
    <row r="36" spans="1:9">
      <c r="A36">
        <v>2018</v>
      </c>
      <c r="B36" t="s">
        <v>445</v>
      </c>
      <c r="C36">
        <v>100093</v>
      </c>
      <c r="D36">
        <v>0</v>
      </c>
      <c r="E36">
        <v>7272</v>
      </c>
      <c r="F36">
        <v>64731</v>
      </c>
      <c r="G36">
        <v>881</v>
      </c>
      <c r="H36">
        <v>10</v>
      </c>
      <c r="I36">
        <v>0</v>
      </c>
    </row>
    <row r="37" spans="1:9">
      <c r="A37">
        <v>2018</v>
      </c>
      <c r="B37" t="s">
        <v>446</v>
      </c>
      <c r="C37">
        <v>172776</v>
      </c>
      <c r="D37">
        <v>0</v>
      </c>
      <c r="E37">
        <v>2433</v>
      </c>
      <c r="F37">
        <v>156404</v>
      </c>
      <c r="G37">
        <v>1280</v>
      </c>
      <c r="H37">
        <v>2286</v>
      </c>
      <c r="I37">
        <v>0</v>
      </c>
    </row>
    <row r="38" spans="1:9">
      <c r="A38">
        <v>2018</v>
      </c>
      <c r="B38" t="s">
        <v>447</v>
      </c>
    </row>
    <row r="39" spans="1:9">
      <c r="A39">
        <v>2018</v>
      </c>
      <c r="B39" t="s">
        <v>448</v>
      </c>
    </row>
    <row r="40" spans="1:9">
      <c r="A40">
        <v>2018</v>
      </c>
      <c r="B40" t="s">
        <v>449</v>
      </c>
    </row>
    <row r="41" spans="1:9">
      <c r="A41">
        <v>2018</v>
      </c>
      <c r="B41" t="s">
        <v>450</v>
      </c>
      <c r="C41">
        <v>484195</v>
      </c>
      <c r="D41">
        <v>1102</v>
      </c>
      <c r="E41">
        <v>11388</v>
      </c>
      <c r="F41">
        <v>297720</v>
      </c>
      <c r="G41">
        <v>4783</v>
      </c>
      <c r="H41">
        <v>31731</v>
      </c>
      <c r="I41">
        <v>231511</v>
      </c>
    </row>
    <row r="42" spans="1:9">
      <c r="A42">
        <v>2018</v>
      </c>
      <c r="B42" t="s">
        <v>451</v>
      </c>
      <c r="C42">
        <v>187775</v>
      </c>
      <c r="D42">
        <v>0</v>
      </c>
      <c r="E42">
        <v>39720</v>
      </c>
      <c r="F42">
        <v>117088</v>
      </c>
      <c r="G42">
        <v>2296</v>
      </c>
      <c r="H42">
        <v>0</v>
      </c>
      <c r="I42">
        <v>0</v>
      </c>
    </row>
    <row r="43" spans="1:9">
      <c r="A43">
        <v>2018</v>
      </c>
      <c r="B43" t="s">
        <v>452</v>
      </c>
    </row>
    <row r="44" spans="1:9">
      <c r="A44">
        <v>2018</v>
      </c>
      <c r="B44" t="s">
        <v>453</v>
      </c>
      <c r="C44">
        <v>170324</v>
      </c>
      <c r="D44">
        <v>1705</v>
      </c>
      <c r="E44">
        <v>21832</v>
      </c>
      <c r="F44">
        <v>65219</v>
      </c>
      <c r="G44">
        <v>743</v>
      </c>
      <c r="H44">
        <v>6</v>
      </c>
      <c r="I44">
        <v>0</v>
      </c>
    </row>
    <row r="45" spans="1:9">
      <c r="A45">
        <v>2018</v>
      </c>
      <c r="B45" t="s">
        <v>454</v>
      </c>
      <c r="C45">
        <v>333058</v>
      </c>
      <c r="D45">
        <v>572</v>
      </c>
      <c r="E45">
        <v>34925</v>
      </c>
      <c r="F45">
        <v>151549</v>
      </c>
      <c r="G45">
        <v>1310</v>
      </c>
      <c r="H45">
        <v>0</v>
      </c>
      <c r="I45">
        <v>32566</v>
      </c>
    </row>
    <row r="46" spans="1:9">
      <c r="A46">
        <v>2018</v>
      </c>
      <c r="B46" t="s">
        <v>455</v>
      </c>
      <c r="C46">
        <v>390534</v>
      </c>
      <c r="D46">
        <v>1309</v>
      </c>
      <c r="E46">
        <v>22971</v>
      </c>
      <c r="F46">
        <v>80294</v>
      </c>
      <c r="G46">
        <v>5311</v>
      </c>
      <c r="H46">
        <v>187292</v>
      </c>
      <c r="I46">
        <v>1234349</v>
      </c>
    </row>
    <row r="47" spans="1:9">
      <c r="A47">
        <v>2018</v>
      </c>
      <c r="B47" t="s">
        <v>1847</v>
      </c>
    </row>
    <row r="48" spans="1:9">
      <c r="A48">
        <v>2018</v>
      </c>
      <c r="B48" t="s">
        <v>456</v>
      </c>
    </row>
    <row r="49" spans="1:9">
      <c r="A49">
        <v>2018</v>
      </c>
      <c r="B49" t="s">
        <v>457</v>
      </c>
      <c r="C49">
        <v>482360</v>
      </c>
      <c r="D49">
        <v>15338</v>
      </c>
      <c r="E49">
        <v>41688</v>
      </c>
      <c r="F49">
        <v>60513</v>
      </c>
      <c r="G49">
        <v>4703</v>
      </c>
      <c r="H49">
        <v>152533</v>
      </c>
      <c r="I49">
        <v>328562</v>
      </c>
    </row>
    <row r="50" spans="1:9">
      <c r="A50">
        <v>2018</v>
      </c>
      <c r="B50" t="s">
        <v>458</v>
      </c>
      <c r="C50">
        <v>60753</v>
      </c>
      <c r="D50">
        <v>9</v>
      </c>
      <c r="E50">
        <v>0</v>
      </c>
      <c r="F50">
        <v>55159</v>
      </c>
      <c r="G50">
        <v>853</v>
      </c>
      <c r="H50">
        <v>0</v>
      </c>
      <c r="I50">
        <v>0</v>
      </c>
    </row>
    <row r="51" spans="1:9">
      <c r="A51">
        <v>2018</v>
      </c>
      <c r="B51" t="s">
        <v>459</v>
      </c>
      <c r="C51">
        <v>9322</v>
      </c>
      <c r="D51">
        <v>99</v>
      </c>
      <c r="E51">
        <v>3431</v>
      </c>
      <c r="F51">
        <v>1208</v>
      </c>
      <c r="G51">
        <v>0</v>
      </c>
      <c r="H51">
        <v>0</v>
      </c>
      <c r="I51">
        <v>0</v>
      </c>
    </row>
    <row r="52" spans="1:9">
      <c r="A52">
        <v>2018</v>
      </c>
      <c r="B52" t="s">
        <v>460</v>
      </c>
      <c r="C52">
        <v>684097</v>
      </c>
      <c r="D52">
        <v>3988</v>
      </c>
      <c r="E52">
        <v>20124</v>
      </c>
      <c r="F52">
        <v>380102</v>
      </c>
      <c r="G52">
        <v>7430</v>
      </c>
      <c r="H52">
        <v>141410</v>
      </c>
      <c r="I52">
        <v>3740382</v>
      </c>
    </row>
    <row r="53" spans="1:9">
      <c r="A53">
        <v>2018</v>
      </c>
      <c r="B53" t="s">
        <v>461</v>
      </c>
    </row>
    <row r="54" spans="1:9">
      <c r="A54">
        <v>2018</v>
      </c>
      <c r="B54" t="s">
        <v>462</v>
      </c>
      <c r="C54">
        <v>367803</v>
      </c>
      <c r="D54">
        <v>198</v>
      </c>
      <c r="E54">
        <v>26139</v>
      </c>
      <c r="F54">
        <v>274569</v>
      </c>
      <c r="G54">
        <v>5419</v>
      </c>
      <c r="H54">
        <v>0</v>
      </c>
      <c r="I54">
        <v>56183</v>
      </c>
    </row>
    <row r="55" spans="1:9">
      <c r="A55">
        <v>2018</v>
      </c>
      <c r="B55" t="s">
        <v>1657</v>
      </c>
      <c r="C55">
        <v>75670</v>
      </c>
      <c r="D55">
        <v>2752</v>
      </c>
      <c r="E55">
        <v>10559</v>
      </c>
      <c r="F55">
        <v>20574</v>
      </c>
      <c r="G55">
        <v>664</v>
      </c>
      <c r="H55">
        <v>0</v>
      </c>
      <c r="I55">
        <v>0</v>
      </c>
    </row>
    <row r="56" spans="1:9">
      <c r="A56">
        <v>2018</v>
      </c>
      <c r="B56" t="s">
        <v>464</v>
      </c>
      <c r="C56">
        <v>562087</v>
      </c>
      <c r="D56">
        <v>5966</v>
      </c>
      <c r="E56">
        <v>41800</v>
      </c>
      <c r="F56">
        <v>230892</v>
      </c>
      <c r="G56">
        <v>6113</v>
      </c>
      <c r="H56">
        <v>2462</v>
      </c>
      <c r="I56">
        <v>0</v>
      </c>
    </row>
    <row r="57" spans="1:9">
      <c r="A57">
        <v>2018</v>
      </c>
      <c r="B57" t="s">
        <v>465</v>
      </c>
      <c r="C57">
        <v>115672</v>
      </c>
      <c r="D57">
        <v>4519</v>
      </c>
      <c r="E57">
        <v>14026</v>
      </c>
      <c r="F57">
        <v>15953</v>
      </c>
      <c r="G57">
        <v>582</v>
      </c>
      <c r="H57">
        <v>12756</v>
      </c>
      <c r="I57">
        <v>0</v>
      </c>
    </row>
    <row r="58" spans="1:9">
      <c r="A58">
        <v>2018</v>
      </c>
      <c r="B58" t="s">
        <v>1846</v>
      </c>
    </row>
    <row r="59" spans="1:9">
      <c r="A59">
        <v>2018</v>
      </c>
      <c r="B59" t="s">
        <v>466</v>
      </c>
    </row>
    <row r="60" spans="1:9">
      <c r="A60">
        <v>2018</v>
      </c>
      <c r="B60" t="s">
        <v>467</v>
      </c>
    </row>
    <row r="61" spans="1:9">
      <c r="A61">
        <v>2018</v>
      </c>
      <c r="B61" t="s">
        <v>468</v>
      </c>
    </row>
    <row r="62" spans="1:9">
      <c r="A62">
        <v>2018</v>
      </c>
      <c r="B62" t="s">
        <v>469</v>
      </c>
      <c r="C62">
        <v>361105</v>
      </c>
      <c r="D62">
        <v>8814</v>
      </c>
      <c r="E62">
        <v>32930</v>
      </c>
      <c r="F62">
        <v>153352</v>
      </c>
      <c r="G62">
        <v>3328</v>
      </c>
      <c r="H62">
        <v>14433</v>
      </c>
      <c r="I62">
        <v>109342</v>
      </c>
    </row>
    <row r="63" spans="1:9">
      <c r="A63">
        <v>2018</v>
      </c>
      <c r="B63" t="s">
        <v>470</v>
      </c>
    </row>
    <row r="64" spans="1:9">
      <c r="A64">
        <v>2018</v>
      </c>
      <c r="B64" t="s">
        <v>471</v>
      </c>
      <c r="C64">
        <v>460184</v>
      </c>
      <c r="D64">
        <v>22007</v>
      </c>
      <c r="E64">
        <v>27778</v>
      </c>
      <c r="F64">
        <v>60549</v>
      </c>
      <c r="G64">
        <v>5722</v>
      </c>
      <c r="H64">
        <v>56144</v>
      </c>
      <c r="I64">
        <v>809865</v>
      </c>
    </row>
    <row r="65" spans="1:9">
      <c r="A65">
        <v>2018</v>
      </c>
      <c r="B65" t="s">
        <v>472</v>
      </c>
      <c r="C65">
        <v>335965</v>
      </c>
      <c r="D65">
        <v>20429</v>
      </c>
      <c r="E65">
        <v>27434</v>
      </c>
      <c r="F65">
        <v>60054</v>
      </c>
      <c r="G65">
        <v>2077</v>
      </c>
      <c r="H65">
        <v>48104</v>
      </c>
      <c r="I65">
        <v>13356</v>
      </c>
    </row>
    <row r="66" spans="1:9">
      <c r="A66">
        <v>2018</v>
      </c>
      <c r="B66" t="s">
        <v>473</v>
      </c>
      <c r="C66">
        <v>267649</v>
      </c>
      <c r="D66">
        <v>39</v>
      </c>
      <c r="E66">
        <v>5523</v>
      </c>
      <c r="F66">
        <v>173692</v>
      </c>
      <c r="G66">
        <v>1847</v>
      </c>
      <c r="H66">
        <v>13</v>
      </c>
      <c r="I66">
        <v>0</v>
      </c>
    </row>
    <row r="67" spans="1:9">
      <c r="A67">
        <v>2018</v>
      </c>
      <c r="B67" t="s">
        <v>474</v>
      </c>
      <c r="C67">
        <v>223177</v>
      </c>
      <c r="D67">
        <v>14873</v>
      </c>
      <c r="E67">
        <v>25434</v>
      </c>
      <c r="F67">
        <v>36019</v>
      </c>
      <c r="G67">
        <v>902</v>
      </c>
      <c r="H67">
        <v>9713</v>
      </c>
      <c r="I67">
        <v>0</v>
      </c>
    </row>
    <row r="68" spans="1:9">
      <c r="A68">
        <v>2018</v>
      </c>
      <c r="B68" t="s">
        <v>475</v>
      </c>
    </row>
    <row r="69" spans="1:9">
      <c r="A69">
        <v>2018</v>
      </c>
      <c r="B69" t="s">
        <v>476</v>
      </c>
    </row>
    <row r="70" spans="1:9">
      <c r="A70">
        <v>2018</v>
      </c>
      <c r="B70" t="s">
        <v>477</v>
      </c>
    </row>
    <row r="71" spans="1:9">
      <c r="A71">
        <v>2018</v>
      </c>
      <c r="B71" t="s">
        <v>478</v>
      </c>
      <c r="C71">
        <v>1759714</v>
      </c>
      <c r="D71">
        <v>592</v>
      </c>
      <c r="E71">
        <v>48827</v>
      </c>
      <c r="F71">
        <v>896036</v>
      </c>
      <c r="G71">
        <v>25799</v>
      </c>
      <c r="H71">
        <v>229802</v>
      </c>
      <c r="I71">
        <v>436234</v>
      </c>
    </row>
    <row r="72" spans="1:9">
      <c r="A72">
        <v>2018</v>
      </c>
      <c r="B72" t="s">
        <v>479</v>
      </c>
      <c r="C72">
        <v>487688</v>
      </c>
      <c r="D72">
        <v>5251</v>
      </c>
      <c r="E72">
        <v>29265</v>
      </c>
      <c r="F72">
        <v>84112</v>
      </c>
      <c r="G72">
        <v>5806</v>
      </c>
      <c r="H72">
        <v>402056</v>
      </c>
      <c r="I72">
        <v>1957630</v>
      </c>
    </row>
    <row r="73" spans="1:9">
      <c r="A73">
        <v>2018</v>
      </c>
      <c r="B73" t="s">
        <v>480</v>
      </c>
    </row>
    <row r="74" spans="1:9">
      <c r="A74">
        <v>2018</v>
      </c>
      <c r="B74" t="s">
        <v>481</v>
      </c>
      <c r="C74">
        <v>112367</v>
      </c>
      <c r="D74">
        <v>2456</v>
      </c>
      <c r="E74">
        <v>5005</v>
      </c>
      <c r="F74">
        <v>17399</v>
      </c>
      <c r="G74">
        <v>860</v>
      </c>
      <c r="H74">
        <v>64343</v>
      </c>
      <c r="I74">
        <v>561417</v>
      </c>
    </row>
    <row r="75" spans="1:9">
      <c r="A75">
        <v>2018</v>
      </c>
      <c r="B75" t="s">
        <v>482</v>
      </c>
      <c r="C75">
        <v>172751</v>
      </c>
      <c r="D75">
        <v>4628</v>
      </c>
      <c r="E75">
        <v>6566</v>
      </c>
      <c r="F75">
        <v>72905</v>
      </c>
      <c r="G75">
        <v>1372</v>
      </c>
      <c r="H75">
        <v>3568</v>
      </c>
      <c r="I75">
        <v>117784</v>
      </c>
    </row>
    <row r="76" spans="1:9">
      <c r="A76">
        <v>2018</v>
      </c>
      <c r="B76" t="s">
        <v>483</v>
      </c>
      <c r="C76">
        <v>20917</v>
      </c>
      <c r="D76">
        <v>0</v>
      </c>
      <c r="E76">
        <v>3198</v>
      </c>
      <c r="F76">
        <v>13585</v>
      </c>
      <c r="G76">
        <v>256</v>
      </c>
      <c r="H76">
        <v>0</v>
      </c>
      <c r="I76">
        <v>0</v>
      </c>
    </row>
    <row r="77" spans="1:9">
      <c r="A77">
        <v>2018</v>
      </c>
      <c r="B77" t="s">
        <v>484</v>
      </c>
    </row>
    <row r="78" spans="1:9">
      <c r="A78">
        <v>2018</v>
      </c>
      <c r="B78" t="s">
        <v>485</v>
      </c>
      <c r="C78">
        <v>236965</v>
      </c>
      <c r="D78">
        <v>121</v>
      </c>
      <c r="E78">
        <v>11576</v>
      </c>
      <c r="F78">
        <v>149900</v>
      </c>
      <c r="G78">
        <v>2478</v>
      </c>
      <c r="H78">
        <v>1348</v>
      </c>
      <c r="I78">
        <v>93722</v>
      </c>
    </row>
    <row r="79" spans="1:9">
      <c r="A79">
        <v>2018</v>
      </c>
      <c r="B79" t="s">
        <v>486</v>
      </c>
      <c r="C79">
        <v>422339</v>
      </c>
      <c r="D79">
        <v>41004</v>
      </c>
      <c r="E79">
        <v>116746</v>
      </c>
      <c r="F79">
        <v>40652</v>
      </c>
      <c r="G79">
        <v>418</v>
      </c>
      <c r="H79">
        <v>0</v>
      </c>
      <c r="I79">
        <v>99130</v>
      </c>
    </row>
    <row r="80" spans="1:9">
      <c r="A80">
        <v>2018</v>
      </c>
      <c r="B80" t="s">
        <v>487</v>
      </c>
      <c r="C80">
        <v>305642</v>
      </c>
      <c r="D80">
        <v>13931</v>
      </c>
      <c r="E80">
        <v>14633</v>
      </c>
      <c r="F80">
        <v>34990</v>
      </c>
      <c r="G80">
        <v>4345</v>
      </c>
      <c r="H80">
        <v>127707</v>
      </c>
      <c r="I80">
        <v>594257</v>
      </c>
    </row>
    <row r="81" spans="1:9">
      <c r="A81">
        <v>2018</v>
      </c>
      <c r="B81" t="s">
        <v>488</v>
      </c>
      <c r="C81">
        <v>16745</v>
      </c>
      <c r="D81">
        <v>0</v>
      </c>
      <c r="E81">
        <v>1090</v>
      </c>
      <c r="F81">
        <v>14635</v>
      </c>
      <c r="G81">
        <v>3</v>
      </c>
      <c r="H81">
        <v>0</v>
      </c>
      <c r="I81">
        <v>0</v>
      </c>
    </row>
    <row r="82" spans="1:9">
      <c r="A82">
        <v>2018</v>
      </c>
      <c r="B82" t="s">
        <v>489</v>
      </c>
    </row>
    <row r="83" spans="1:9">
      <c r="A83">
        <v>2018</v>
      </c>
      <c r="B83" t="s">
        <v>490</v>
      </c>
      <c r="C83">
        <v>15253</v>
      </c>
      <c r="D83">
        <v>0</v>
      </c>
      <c r="E83">
        <v>0</v>
      </c>
      <c r="F83">
        <v>11109</v>
      </c>
      <c r="G83">
        <v>113</v>
      </c>
      <c r="H83">
        <v>0</v>
      </c>
      <c r="I83">
        <v>0</v>
      </c>
    </row>
    <row r="84" spans="1:9">
      <c r="A84">
        <v>2018</v>
      </c>
      <c r="B84" t="s">
        <v>491</v>
      </c>
    </row>
    <row r="85" spans="1:9">
      <c r="A85">
        <v>2018</v>
      </c>
      <c r="B85" t="s">
        <v>492</v>
      </c>
    </row>
    <row r="86" spans="1:9">
      <c r="A86">
        <v>2018</v>
      </c>
      <c r="B86" t="s">
        <v>493</v>
      </c>
      <c r="C86">
        <v>456515</v>
      </c>
      <c r="D86">
        <v>0</v>
      </c>
      <c r="E86">
        <v>0</v>
      </c>
      <c r="F86">
        <v>414461</v>
      </c>
      <c r="G86">
        <v>8015</v>
      </c>
      <c r="H86">
        <v>18322</v>
      </c>
      <c r="I86">
        <v>77301</v>
      </c>
    </row>
    <row r="87" spans="1:9">
      <c r="A87">
        <v>2018</v>
      </c>
      <c r="B87" t="s">
        <v>494</v>
      </c>
      <c r="C87">
        <v>263329</v>
      </c>
      <c r="D87">
        <v>6378</v>
      </c>
      <c r="E87">
        <v>6501</v>
      </c>
      <c r="F87">
        <v>25504</v>
      </c>
      <c r="G87">
        <v>3025</v>
      </c>
      <c r="H87">
        <v>162079</v>
      </c>
      <c r="I87">
        <v>399913</v>
      </c>
    </row>
    <row r="88" spans="1:9">
      <c r="A88">
        <v>2018</v>
      </c>
      <c r="B88" t="s">
        <v>495</v>
      </c>
      <c r="C88">
        <v>350164</v>
      </c>
      <c r="D88">
        <v>0</v>
      </c>
      <c r="E88">
        <v>37481</v>
      </c>
      <c r="F88">
        <v>258676</v>
      </c>
      <c r="G88">
        <v>5490</v>
      </c>
      <c r="H88">
        <v>0</v>
      </c>
      <c r="I88">
        <v>27959</v>
      </c>
    </row>
    <row r="89" spans="1:9">
      <c r="A89">
        <v>2018</v>
      </c>
      <c r="B89" t="s">
        <v>496</v>
      </c>
    </row>
    <row r="90" spans="1:9">
      <c r="A90">
        <v>2018</v>
      </c>
      <c r="B90" t="s">
        <v>497</v>
      </c>
    </row>
    <row r="91" spans="1:9">
      <c r="A91">
        <v>2018</v>
      </c>
      <c r="B91" t="s">
        <v>498</v>
      </c>
      <c r="C91">
        <v>1746398</v>
      </c>
      <c r="D91">
        <v>22030</v>
      </c>
      <c r="E91">
        <v>317179</v>
      </c>
      <c r="F91">
        <v>121759</v>
      </c>
      <c r="G91">
        <v>5104</v>
      </c>
      <c r="H91">
        <v>16409</v>
      </c>
      <c r="I91">
        <v>1282400</v>
      </c>
    </row>
    <row r="92" spans="1:9">
      <c r="A92">
        <v>2018</v>
      </c>
      <c r="B92" t="s">
        <v>1845</v>
      </c>
    </row>
    <row r="93" spans="1:9">
      <c r="A93">
        <v>2018</v>
      </c>
      <c r="B93" t="s">
        <v>499</v>
      </c>
      <c r="C93">
        <v>135480</v>
      </c>
      <c r="D93">
        <v>0</v>
      </c>
      <c r="E93">
        <v>2965</v>
      </c>
      <c r="F93">
        <v>57843</v>
      </c>
      <c r="G93">
        <v>1365</v>
      </c>
      <c r="H93">
        <v>3178</v>
      </c>
      <c r="I93">
        <v>17606</v>
      </c>
    </row>
    <row r="94" spans="1:9">
      <c r="A94">
        <v>2018</v>
      </c>
      <c r="B94" t="s">
        <v>500</v>
      </c>
      <c r="C94">
        <v>1015802</v>
      </c>
      <c r="D94">
        <v>130860</v>
      </c>
      <c r="E94">
        <v>245082</v>
      </c>
      <c r="F94">
        <v>71317</v>
      </c>
      <c r="G94">
        <v>622</v>
      </c>
      <c r="H94">
        <v>5634</v>
      </c>
      <c r="I94">
        <v>152068</v>
      </c>
    </row>
    <row r="95" spans="1:9">
      <c r="A95">
        <v>2018</v>
      </c>
      <c r="B95" t="s">
        <v>501</v>
      </c>
    </row>
    <row r="96" spans="1:9">
      <c r="A96">
        <v>2018</v>
      </c>
      <c r="B96" t="s">
        <v>502</v>
      </c>
      <c r="C96">
        <v>494653</v>
      </c>
      <c r="D96">
        <v>16337</v>
      </c>
      <c r="E96">
        <v>44592</v>
      </c>
      <c r="F96">
        <v>73072</v>
      </c>
      <c r="G96">
        <v>3977</v>
      </c>
      <c r="H96">
        <v>125961</v>
      </c>
      <c r="I96">
        <v>1335209</v>
      </c>
    </row>
    <row r="97" spans="1:9">
      <c r="A97">
        <v>2018</v>
      </c>
      <c r="B97" t="s">
        <v>503</v>
      </c>
      <c r="C97">
        <v>217522</v>
      </c>
      <c r="D97">
        <v>2943</v>
      </c>
      <c r="E97">
        <v>2006</v>
      </c>
      <c r="F97">
        <v>53101</v>
      </c>
      <c r="G97">
        <v>2518</v>
      </c>
      <c r="H97">
        <v>78240</v>
      </c>
      <c r="I97">
        <v>44683</v>
      </c>
    </row>
    <row r="98" spans="1:9">
      <c r="A98">
        <v>2018</v>
      </c>
      <c r="B98" t="s">
        <v>504</v>
      </c>
      <c r="C98">
        <v>322799</v>
      </c>
      <c r="D98">
        <v>16234</v>
      </c>
      <c r="E98">
        <v>18727</v>
      </c>
      <c r="F98">
        <v>81276</v>
      </c>
      <c r="G98">
        <v>1829</v>
      </c>
      <c r="H98">
        <v>25353</v>
      </c>
      <c r="I98">
        <v>0</v>
      </c>
    </row>
    <row r="99" spans="1:9">
      <c r="A99">
        <v>2018</v>
      </c>
      <c r="B99" t="s">
        <v>1844</v>
      </c>
    </row>
    <row r="100" spans="1:9">
      <c r="A100">
        <v>2018</v>
      </c>
      <c r="B100" t="s">
        <v>505</v>
      </c>
    </row>
    <row r="101" spans="1:9">
      <c r="A101">
        <v>2018</v>
      </c>
      <c r="B101" t="s">
        <v>506</v>
      </c>
      <c r="C101">
        <v>142938</v>
      </c>
      <c r="D101">
        <v>8996</v>
      </c>
      <c r="E101">
        <v>36299</v>
      </c>
      <c r="F101">
        <v>35254</v>
      </c>
      <c r="G101">
        <v>341</v>
      </c>
      <c r="H101">
        <v>0</v>
      </c>
      <c r="I101">
        <v>0</v>
      </c>
    </row>
    <row r="102" spans="1:9">
      <c r="A102">
        <v>2018</v>
      </c>
      <c r="B102" t="s">
        <v>1843</v>
      </c>
    </row>
    <row r="103" spans="1:9">
      <c r="A103">
        <v>2018</v>
      </c>
      <c r="B103" t="s">
        <v>507</v>
      </c>
      <c r="C103">
        <v>1885865</v>
      </c>
      <c r="D103">
        <v>12209</v>
      </c>
      <c r="E103">
        <v>121009</v>
      </c>
      <c r="F103">
        <v>913949</v>
      </c>
      <c r="G103">
        <v>24938</v>
      </c>
      <c r="H103">
        <v>90742</v>
      </c>
      <c r="I103">
        <v>301320</v>
      </c>
    </row>
    <row r="104" spans="1:9">
      <c r="A104">
        <v>2018</v>
      </c>
      <c r="B104" t="s">
        <v>508</v>
      </c>
      <c r="C104">
        <v>383388</v>
      </c>
      <c r="D104">
        <v>0</v>
      </c>
      <c r="E104">
        <v>5865</v>
      </c>
      <c r="F104">
        <v>251857</v>
      </c>
      <c r="G104">
        <v>4644</v>
      </c>
      <c r="H104">
        <v>4001</v>
      </c>
      <c r="I104">
        <v>0</v>
      </c>
    </row>
    <row r="105" spans="1:9">
      <c r="A105">
        <v>2018</v>
      </c>
      <c r="B105" t="s">
        <v>509</v>
      </c>
      <c r="C105">
        <v>18162</v>
      </c>
      <c r="D105">
        <v>0</v>
      </c>
      <c r="E105">
        <v>3143</v>
      </c>
      <c r="F105">
        <v>7023</v>
      </c>
      <c r="G105">
        <v>0</v>
      </c>
      <c r="H105">
        <v>0</v>
      </c>
      <c r="I105">
        <v>0</v>
      </c>
    </row>
    <row r="106" spans="1:9">
      <c r="A106">
        <v>2018</v>
      </c>
      <c r="B106" t="s">
        <v>510</v>
      </c>
      <c r="C106">
        <v>237948</v>
      </c>
      <c r="D106">
        <v>114</v>
      </c>
      <c r="E106">
        <v>4687</v>
      </c>
      <c r="F106">
        <v>139002</v>
      </c>
      <c r="G106">
        <v>3364</v>
      </c>
      <c r="H106">
        <v>8281</v>
      </c>
      <c r="I106">
        <v>37839</v>
      </c>
    </row>
    <row r="107" spans="1:9">
      <c r="A107">
        <v>2018</v>
      </c>
      <c r="B107" t="s">
        <v>511</v>
      </c>
      <c r="C107">
        <v>224954</v>
      </c>
      <c r="D107">
        <v>0</v>
      </c>
      <c r="E107">
        <v>0</v>
      </c>
      <c r="F107">
        <v>195399</v>
      </c>
      <c r="G107">
        <v>3401</v>
      </c>
      <c r="H107">
        <v>14727</v>
      </c>
      <c r="I107">
        <v>6863</v>
      </c>
    </row>
    <row r="108" spans="1:9">
      <c r="A108">
        <v>2018</v>
      </c>
      <c r="B108" t="s">
        <v>512</v>
      </c>
      <c r="C108">
        <v>830631</v>
      </c>
      <c r="D108">
        <v>2625</v>
      </c>
      <c r="E108">
        <v>42218</v>
      </c>
      <c r="F108">
        <v>410991</v>
      </c>
      <c r="G108">
        <v>5742</v>
      </c>
      <c r="H108">
        <v>42898</v>
      </c>
      <c r="I108">
        <v>143798</v>
      </c>
    </row>
    <row r="109" spans="1:9">
      <c r="A109">
        <v>2018</v>
      </c>
      <c r="B109" t="s">
        <v>513</v>
      </c>
    </row>
    <row r="110" spans="1:9">
      <c r="A110">
        <v>2018</v>
      </c>
      <c r="B110" t="s">
        <v>514</v>
      </c>
      <c r="C110">
        <v>747</v>
      </c>
      <c r="D110">
        <v>0</v>
      </c>
      <c r="E110">
        <v>0</v>
      </c>
      <c r="F110">
        <v>747</v>
      </c>
      <c r="G110">
        <v>0</v>
      </c>
      <c r="H110">
        <v>0</v>
      </c>
      <c r="I110">
        <v>0</v>
      </c>
    </row>
    <row r="111" spans="1:9">
      <c r="A111">
        <v>2018</v>
      </c>
      <c r="B111" t="s">
        <v>515</v>
      </c>
      <c r="C111">
        <v>134650</v>
      </c>
      <c r="D111">
        <v>0</v>
      </c>
      <c r="E111">
        <v>0</v>
      </c>
      <c r="F111">
        <v>93347</v>
      </c>
      <c r="G111">
        <v>1638</v>
      </c>
      <c r="H111">
        <v>0</v>
      </c>
      <c r="I111">
        <v>0</v>
      </c>
    </row>
    <row r="112" spans="1:9">
      <c r="A112">
        <v>2018</v>
      </c>
      <c r="B112" t="s">
        <v>516</v>
      </c>
      <c r="C112">
        <v>1763022</v>
      </c>
      <c r="D112">
        <v>20066</v>
      </c>
      <c r="E112">
        <v>118985</v>
      </c>
      <c r="F112">
        <v>494371</v>
      </c>
      <c r="G112">
        <v>16637</v>
      </c>
      <c r="H112">
        <v>33703</v>
      </c>
      <c r="I112">
        <v>225260</v>
      </c>
    </row>
    <row r="113" spans="1:9">
      <c r="A113">
        <v>2018</v>
      </c>
      <c r="B113" t="s">
        <v>517</v>
      </c>
      <c r="C113">
        <v>298979</v>
      </c>
      <c r="D113">
        <v>4731</v>
      </c>
      <c r="E113">
        <v>38404</v>
      </c>
      <c r="F113">
        <v>33810</v>
      </c>
      <c r="G113">
        <v>2151</v>
      </c>
      <c r="H113">
        <v>48724</v>
      </c>
      <c r="I113">
        <v>16200</v>
      </c>
    </row>
    <row r="114" spans="1:9">
      <c r="A114">
        <v>2018</v>
      </c>
      <c r="B114" t="s">
        <v>518</v>
      </c>
      <c r="C114">
        <v>423740</v>
      </c>
      <c r="D114">
        <v>46953</v>
      </c>
      <c r="E114">
        <v>143952</v>
      </c>
      <c r="F114">
        <v>11469</v>
      </c>
      <c r="G114">
        <v>351</v>
      </c>
      <c r="H114">
        <v>0</v>
      </c>
      <c r="I114">
        <v>0</v>
      </c>
    </row>
    <row r="115" spans="1:9">
      <c r="A115">
        <v>2018</v>
      </c>
      <c r="B115" t="s">
        <v>519</v>
      </c>
      <c r="C115">
        <v>274039</v>
      </c>
      <c r="D115">
        <v>8082</v>
      </c>
      <c r="E115">
        <v>12987</v>
      </c>
      <c r="F115">
        <v>52154</v>
      </c>
      <c r="G115">
        <v>2605</v>
      </c>
      <c r="H115">
        <v>64697</v>
      </c>
      <c r="I115">
        <v>230426</v>
      </c>
    </row>
    <row r="116" spans="1:9">
      <c r="A116">
        <v>2018</v>
      </c>
      <c r="B116" t="s">
        <v>520</v>
      </c>
      <c r="C116">
        <v>116168</v>
      </c>
      <c r="D116">
        <v>0</v>
      </c>
      <c r="E116">
        <v>2753</v>
      </c>
      <c r="F116">
        <v>86593</v>
      </c>
      <c r="G116">
        <v>1407</v>
      </c>
      <c r="H116">
        <v>1060</v>
      </c>
      <c r="I116">
        <v>0</v>
      </c>
    </row>
    <row r="117" spans="1:9">
      <c r="A117">
        <v>2018</v>
      </c>
      <c r="B117" t="s">
        <v>521</v>
      </c>
      <c r="C117">
        <v>1108381</v>
      </c>
      <c r="D117">
        <v>5582</v>
      </c>
      <c r="E117">
        <v>18997</v>
      </c>
      <c r="F117">
        <v>679856</v>
      </c>
      <c r="G117">
        <v>15659</v>
      </c>
      <c r="H117">
        <v>85116</v>
      </c>
      <c r="I117">
        <v>739002</v>
      </c>
    </row>
    <row r="118" spans="1:9">
      <c r="A118">
        <v>2018</v>
      </c>
      <c r="B118" t="s">
        <v>522</v>
      </c>
    </row>
    <row r="119" spans="1:9">
      <c r="A119">
        <v>2018</v>
      </c>
      <c r="B119" t="s">
        <v>523</v>
      </c>
      <c r="C119">
        <v>536289</v>
      </c>
      <c r="D119">
        <v>0</v>
      </c>
      <c r="E119">
        <v>609</v>
      </c>
      <c r="F119">
        <v>473977</v>
      </c>
      <c r="G119">
        <v>7611</v>
      </c>
      <c r="H119">
        <v>1240</v>
      </c>
      <c r="I119">
        <v>0</v>
      </c>
    </row>
    <row r="120" spans="1:9">
      <c r="A120">
        <v>2018</v>
      </c>
      <c r="B120" t="s">
        <v>524</v>
      </c>
      <c r="C120">
        <v>15758</v>
      </c>
      <c r="D120">
        <v>0</v>
      </c>
      <c r="E120">
        <v>0</v>
      </c>
      <c r="F120">
        <v>10604</v>
      </c>
      <c r="G120">
        <v>146</v>
      </c>
      <c r="H120">
        <v>0</v>
      </c>
      <c r="I120">
        <v>0</v>
      </c>
    </row>
    <row r="121" spans="1:9">
      <c r="A121">
        <v>2018</v>
      </c>
      <c r="B121" t="s">
        <v>525</v>
      </c>
      <c r="C121">
        <v>966031</v>
      </c>
      <c r="D121">
        <v>22372</v>
      </c>
      <c r="E121">
        <v>371823</v>
      </c>
      <c r="F121">
        <v>178602</v>
      </c>
      <c r="G121">
        <v>5073</v>
      </c>
      <c r="H121">
        <v>5788</v>
      </c>
      <c r="I121">
        <v>755932</v>
      </c>
    </row>
    <row r="122" spans="1:9">
      <c r="A122">
        <v>2018</v>
      </c>
      <c r="B122" t="s">
        <v>526</v>
      </c>
    </row>
    <row r="123" spans="1:9">
      <c r="A123">
        <v>2018</v>
      </c>
      <c r="B123" t="s">
        <v>527</v>
      </c>
      <c r="C123">
        <v>619538</v>
      </c>
      <c r="D123">
        <v>15596</v>
      </c>
      <c r="E123">
        <v>55859</v>
      </c>
      <c r="F123">
        <v>81857</v>
      </c>
      <c r="G123">
        <v>6022</v>
      </c>
      <c r="H123">
        <v>411618</v>
      </c>
      <c r="I123">
        <v>805016</v>
      </c>
    </row>
    <row r="124" spans="1:9">
      <c r="A124">
        <v>2018</v>
      </c>
      <c r="B124" t="s">
        <v>528</v>
      </c>
      <c r="C124">
        <v>716484</v>
      </c>
      <c r="D124">
        <v>772</v>
      </c>
      <c r="E124">
        <v>22358</v>
      </c>
      <c r="F124">
        <v>373008</v>
      </c>
      <c r="G124">
        <v>9851</v>
      </c>
      <c r="H124">
        <v>31880</v>
      </c>
      <c r="I124">
        <v>683423</v>
      </c>
    </row>
    <row r="125" spans="1:9">
      <c r="A125">
        <v>2018</v>
      </c>
      <c r="B125" t="s">
        <v>529</v>
      </c>
    </row>
    <row r="126" spans="1:9">
      <c r="A126">
        <v>2018</v>
      </c>
      <c r="B126" t="s">
        <v>530</v>
      </c>
      <c r="C126">
        <v>1235</v>
      </c>
      <c r="D126">
        <v>0</v>
      </c>
      <c r="E126">
        <v>0</v>
      </c>
      <c r="F126">
        <v>1226</v>
      </c>
      <c r="G126">
        <v>19</v>
      </c>
      <c r="H126">
        <v>0</v>
      </c>
      <c r="I126">
        <v>0</v>
      </c>
    </row>
    <row r="127" spans="1:9">
      <c r="A127">
        <v>2018</v>
      </c>
      <c r="B127" t="s">
        <v>1842</v>
      </c>
    </row>
    <row r="128" spans="1:9">
      <c r="A128">
        <v>2018</v>
      </c>
      <c r="B128" t="s">
        <v>531</v>
      </c>
      <c r="C128">
        <v>1165671</v>
      </c>
      <c r="D128">
        <v>121</v>
      </c>
      <c r="E128">
        <v>27315</v>
      </c>
      <c r="F128">
        <v>600039</v>
      </c>
      <c r="G128">
        <v>17927</v>
      </c>
      <c r="H128">
        <v>106392</v>
      </c>
      <c r="I128">
        <v>126895</v>
      </c>
    </row>
    <row r="129" spans="1:9">
      <c r="A129">
        <v>2018</v>
      </c>
      <c r="B129" t="s">
        <v>532</v>
      </c>
    </row>
    <row r="130" spans="1:9">
      <c r="A130">
        <v>2018</v>
      </c>
      <c r="B130" t="s">
        <v>533</v>
      </c>
    </row>
    <row r="131" spans="1:9">
      <c r="A131">
        <v>2018</v>
      </c>
      <c r="B131" t="s">
        <v>1841</v>
      </c>
    </row>
    <row r="132" spans="1:9">
      <c r="A132">
        <v>2018</v>
      </c>
      <c r="B132" t="s">
        <v>534</v>
      </c>
      <c r="C132">
        <v>54393</v>
      </c>
      <c r="D132">
        <v>0</v>
      </c>
      <c r="E132">
        <v>4166</v>
      </c>
      <c r="F132">
        <v>34361</v>
      </c>
      <c r="G132">
        <v>505</v>
      </c>
      <c r="H132">
        <v>0</v>
      </c>
      <c r="I132">
        <v>0</v>
      </c>
    </row>
    <row r="133" spans="1:9">
      <c r="A133">
        <v>2018</v>
      </c>
      <c r="B133" t="s">
        <v>535</v>
      </c>
      <c r="C133">
        <v>364035</v>
      </c>
      <c r="D133">
        <v>822</v>
      </c>
      <c r="E133">
        <v>33271</v>
      </c>
      <c r="F133">
        <v>171718</v>
      </c>
      <c r="G133">
        <v>4141</v>
      </c>
      <c r="H133">
        <v>112565</v>
      </c>
      <c r="I133">
        <v>230995</v>
      </c>
    </row>
    <row r="134" spans="1:9">
      <c r="A134">
        <v>2018</v>
      </c>
      <c r="B134" t="s">
        <v>536</v>
      </c>
      <c r="C134">
        <v>178741</v>
      </c>
      <c r="D134">
        <v>15291</v>
      </c>
      <c r="E134">
        <v>12833</v>
      </c>
      <c r="F134">
        <v>32546</v>
      </c>
      <c r="G134">
        <v>1738</v>
      </c>
      <c r="H134">
        <v>32224</v>
      </c>
      <c r="I134">
        <v>0</v>
      </c>
    </row>
    <row r="135" spans="1:9">
      <c r="A135">
        <v>2018</v>
      </c>
      <c r="B135" t="s">
        <v>537</v>
      </c>
      <c r="C135">
        <v>1227938</v>
      </c>
      <c r="D135">
        <v>31318</v>
      </c>
      <c r="E135">
        <v>119225</v>
      </c>
      <c r="F135">
        <v>572549</v>
      </c>
      <c r="G135">
        <v>12175</v>
      </c>
      <c r="H135">
        <v>0</v>
      </c>
      <c r="I135">
        <v>240540</v>
      </c>
    </row>
    <row r="136" spans="1:9">
      <c r="A136">
        <v>2018</v>
      </c>
      <c r="B136" t="s">
        <v>538</v>
      </c>
    </row>
    <row r="137" spans="1:9">
      <c r="A137">
        <v>2018</v>
      </c>
      <c r="B137" t="s">
        <v>539</v>
      </c>
      <c r="C137">
        <v>157675</v>
      </c>
      <c r="D137">
        <v>15583</v>
      </c>
      <c r="E137">
        <v>54473</v>
      </c>
      <c r="F137">
        <v>21495</v>
      </c>
      <c r="G137">
        <v>119</v>
      </c>
      <c r="H137">
        <v>0</v>
      </c>
      <c r="I137">
        <v>0</v>
      </c>
    </row>
    <row r="138" spans="1:9">
      <c r="A138">
        <v>2018</v>
      </c>
      <c r="B138" t="s">
        <v>540</v>
      </c>
      <c r="C138">
        <v>434179</v>
      </c>
      <c r="D138">
        <v>960</v>
      </c>
      <c r="E138">
        <v>9238</v>
      </c>
      <c r="F138">
        <v>117273</v>
      </c>
      <c r="G138">
        <v>3633</v>
      </c>
      <c r="H138">
        <v>2321</v>
      </c>
      <c r="I138">
        <v>0</v>
      </c>
    </row>
    <row r="139" spans="1:9">
      <c r="A139">
        <v>2018</v>
      </c>
      <c r="B139" t="s">
        <v>541</v>
      </c>
    </row>
    <row r="140" spans="1:9">
      <c r="A140">
        <v>2018</v>
      </c>
      <c r="B140" t="s">
        <v>542</v>
      </c>
      <c r="C140">
        <v>576591</v>
      </c>
      <c r="D140">
        <v>58166</v>
      </c>
      <c r="E140">
        <v>65394</v>
      </c>
      <c r="F140">
        <v>128639</v>
      </c>
      <c r="G140">
        <v>3535</v>
      </c>
      <c r="H140">
        <v>29907</v>
      </c>
      <c r="I140">
        <v>240936</v>
      </c>
    </row>
    <row r="141" spans="1:9">
      <c r="A141">
        <v>2018</v>
      </c>
      <c r="B141" t="s">
        <v>543</v>
      </c>
      <c r="C141">
        <v>2383089</v>
      </c>
      <c r="D141">
        <v>498841</v>
      </c>
      <c r="E141">
        <v>475332</v>
      </c>
      <c r="F141">
        <v>118682</v>
      </c>
      <c r="G141">
        <v>8697</v>
      </c>
      <c r="H141">
        <v>4388</v>
      </c>
      <c r="I141">
        <v>660034</v>
      </c>
    </row>
    <row r="142" spans="1:9">
      <c r="A142">
        <v>2018</v>
      </c>
      <c r="B142" t="s">
        <v>544</v>
      </c>
      <c r="C142">
        <v>220932</v>
      </c>
      <c r="D142">
        <v>1881</v>
      </c>
      <c r="E142">
        <v>4525</v>
      </c>
      <c r="F142">
        <v>125545</v>
      </c>
      <c r="G142">
        <v>2261</v>
      </c>
      <c r="H142">
        <v>61248</v>
      </c>
      <c r="I142">
        <v>98210</v>
      </c>
    </row>
    <row r="143" spans="1:9">
      <c r="A143">
        <v>2018</v>
      </c>
      <c r="B143" t="s">
        <v>545</v>
      </c>
      <c r="C143">
        <v>131023</v>
      </c>
      <c r="D143">
        <v>213</v>
      </c>
      <c r="E143">
        <v>14046</v>
      </c>
      <c r="F143">
        <v>63581</v>
      </c>
      <c r="G143">
        <v>1008</v>
      </c>
      <c r="H143">
        <v>5385</v>
      </c>
      <c r="I143">
        <v>23571</v>
      </c>
    </row>
    <row r="144" spans="1:9">
      <c r="A144">
        <v>2018</v>
      </c>
      <c r="B144" t="s">
        <v>546</v>
      </c>
    </row>
    <row r="145" spans="1:9">
      <c r="A145">
        <v>2018</v>
      </c>
      <c r="B145" t="s">
        <v>1840</v>
      </c>
    </row>
    <row r="146" spans="1:9">
      <c r="A146">
        <v>2018</v>
      </c>
      <c r="B146" t="s">
        <v>547</v>
      </c>
      <c r="C146">
        <v>562508</v>
      </c>
      <c r="D146">
        <v>32644</v>
      </c>
      <c r="E146">
        <v>87734</v>
      </c>
      <c r="F146">
        <v>90297</v>
      </c>
      <c r="G146">
        <v>2971</v>
      </c>
      <c r="H146">
        <v>51945</v>
      </c>
      <c r="I146">
        <v>141907</v>
      </c>
    </row>
    <row r="147" spans="1:9">
      <c r="A147">
        <v>2018</v>
      </c>
      <c r="B147" t="s">
        <v>548</v>
      </c>
      <c r="C147">
        <v>313994</v>
      </c>
      <c r="D147">
        <v>0</v>
      </c>
      <c r="E147">
        <v>4452</v>
      </c>
      <c r="F147">
        <v>253068</v>
      </c>
      <c r="G147">
        <v>3731</v>
      </c>
      <c r="H147">
        <v>110</v>
      </c>
      <c r="I147">
        <v>0</v>
      </c>
    </row>
    <row r="148" spans="1:9">
      <c r="A148">
        <v>2018</v>
      </c>
      <c r="B148" t="s">
        <v>549</v>
      </c>
      <c r="C148">
        <v>782895</v>
      </c>
      <c r="D148">
        <v>4324</v>
      </c>
      <c r="E148">
        <v>16493</v>
      </c>
      <c r="F148">
        <v>432862</v>
      </c>
      <c r="G148">
        <v>7369</v>
      </c>
      <c r="H148">
        <v>213914</v>
      </c>
      <c r="I148">
        <v>3435816</v>
      </c>
    </row>
    <row r="149" spans="1:9">
      <c r="A149">
        <v>2018</v>
      </c>
      <c r="B149" t="s">
        <v>550</v>
      </c>
      <c r="C149">
        <v>150135</v>
      </c>
      <c r="D149">
        <v>0</v>
      </c>
      <c r="E149">
        <v>2715</v>
      </c>
      <c r="F149">
        <v>126431</v>
      </c>
      <c r="G149">
        <v>1559</v>
      </c>
      <c r="H149">
        <v>5</v>
      </c>
      <c r="I149">
        <v>0</v>
      </c>
    </row>
    <row r="150" spans="1:9">
      <c r="A150">
        <v>2018</v>
      </c>
      <c r="B150" t="s">
        <v>551</v>
      </c>
      <c r="C150">
        <v>1360875</v>
      </c>
      <c r="D150">
        <v>95107</v>
      </c>
      <c r="E150">
        <v>452108</v>
      </c>
      <c r="F150">
        <v>184801</v>
      </c>
      <c r="G150">
        <v>4079</v>
      </c>
      <c r="H150">
        <v>6</v>
      </c>
      <c r="I150">
        <v>349467</v>
      </c>
    </row>
    <row r="151" spans="1:9">
      <c r="A151">
        <v>2018</v>
      </c>
      <c r="B151" t="s">
        <v>552</v>
      </c>
      <c r="C151">
        <v>452961</v>
      </c>
      <c r="D151">
        <v>17975</v>
      </c>
      <c r="E151">
        <v>16147</v>
      </c>
      <c r="F151">
        <v>49389</v>
      </c>
      <c r="G151">
        <v>6511</v>
      </c>
      <c r="H151">
        <v>80037</v>
      </c>
      <c r="I151">
        <v>903519</v>
      </c>
    </row>
    <row r="152" spans="1:9">
      <c r="A152">
        <v>2018</v>
      </c>
      <c r="B152" t="s">
        <v>1839</v>
      </c>
    </row>
    <row r="153" spans="1:9">
      <c r="A153">
        <v>2018</v>
      </c>
      <c r="B153" t="s">
        <v>553</v>
      </c>
    </row>
    <row r="154" spans="1:9">
      <c r="A154">
        <v>2018</v>
      </c>
      <c r="B154" t="s">
        <v>554</v>
      </c>
    </row>
    <row r="155" spans="1:9">
      <c r="A155">
        <v>2018</v>
      </c>
      <c r="B155" t="s">
        <v>555</v>
      </c>
      <c r="C155">
        <v>458307</v>
      </c>
      <c r="D155">
        <v>10407</v>
      </c>
      <c r="E155">
        <v>69709</v>
      </c>
      <c r="F155">
        <v>111775</v>
      </c>
      <c r="G155">
        <v>3368</v>
      </c>
      <c r="H155">
        <v>453</v>
      </c>
      <c r="I155">
        <v>15946</v>
      </c>
    </row>
    <row r="156" spans="1:9">
      <c r="A156">
        <v>2018</v>
      </c>
      <c r="B156" t="s">
        <v>556</v>
      </c>
      <c r="C156">
        <v>30639</v>
      </c>
      <c r="D156">
        <v>0</v>
      </c>
      <c r="E156">
        <v>1388</v>
      </c>
      <c r="F156">
        <v>13997</v>
      </c>
      <c r="G156">
        <v>45</v>
      </c>
      <c r="H156">
        <v>537</v>
      </c>
      <c r="I156">
        <v>1600</v>
      </c>
    </row>
    <row r="157" spans="1:9">
      <c r="A157">
        <v>2018</v>
      </c>
      <c r="B157" t="s">
        <v>557</v>
      </c>
      <c r="C157">
        <v>230800</v>
      </c>
      <c r="D157">
        <v>1201</v>
      </c>
      <c r="E157">
        <v>3713</v>
      </c>
      <c r="F157">
        <v>167282</v>
      </c>
      <c r="G157">
        <v>2275</v>
      </c>
      <c r="H157">
        <v>1121</v>
      </c>
      <c r="I157">
        <v>89593</v>
      </c>
    </row>
    <row r="158" spans="1:9">
      <c r="A158">
        <v>2018</v>
      </c>
      <c r="B158" t="s">
        <v>1838</v>
      </c>
    </row>
    <row r="159" spans="1:9">
      <c r="A159">
        <v>2018</v>
      </c>
      <c r="B159" t="s">
        <v>558</v>
      </c>
      <c r="C159">
        <v>2013339</v>
      </c>
      <c r="D159">
        <v>36624</v>
      </c>
      <c r="E159">
        <v>279189</v>
      </c>
      <c r="F159">
        <v>133911</v>
      </c>
      <c r="G159">
        <v>6945</v>
      </c>
      <c r="H159">
        <v>62787</v>
      </c>
      <c r="I159">
        <v>761871</v>
      </c>
    </row>
    <row r="160" spans="1:9">
      <c r="A160">
        <v>2018</v>
      </c>
      <c r="B160" t="s">
        <v>559</v>
      </c>
      <c r="C160">
        <v>38889</v>
      </c>
      <c r="D160">
        <v>0</v>
      </c>
      <c r="E160">
        <v>539</v>
      </c>
      <c r="F160">
        <v>5401</v>
      </c>
      <c r="G160">
        <v>263</v>
      </c>
      <c r="H160">
        <v>0</v>
      </c>
      <c r="I160">
        <v>23600</v>
      </c>
    </row>
    <row r="161" spans="1:9">
      <c r="A161">
        <v>2018</v>
      </c>
      <c r="B161" t="s">
        <v>560</v>
      </c>
      <c r="C161">
        <v>353856</v>
      </c>
      <c r="D161">
        <v>2</v>
      </c>
      <c r="E161">
        <v>8597</v>
      </c>
      <c r="F161">
        <v>213662</v>
      </c>
      <c r="G161">
        <v>3816</v>
      </c>
      <c r="H161">
        <v>8972</v>
      </c>
      <c r="I161">
        <v>70611</v>
      </c>
    </row>
    <row r="162" spans="1:9">
      <c r="A162">
        <v>2018</v>
      </c>
      <c r="B162" t="s">
        <v>561</v>
      </c>
      <c r="C162">
        <v>443771</v>
      </c>
      <c r="D162">
        <v>0</v>
      </c>
      <c r="E162">
        <v>7025</v>
      </c>
      <c r="F162">
        <v>286522</v>
      </c>
      <c r="G162">
        <v>3335</v>
      </c>
      <c r="H162">
        <v>26223</v>
      </c>
      <c r="I162">
        <v>455098</v>
      </c>
    </row>
    <row r="163" spans="1:9">
      <c r="A163">
        <v>2018</v>
      </c>
      <c r="B163" t="s">
        <v>562</v>
      </c>
      <c r="C163">
        <v>133371</v>
      </c>
      <c r="D163">
        <v>668</v>
      </c>
      <c r="E163">
        <v>2895</v>
      </c>
      <c r="F163">
        <v>89076</v>
      </c>
      <c r="G163">
        <v>1277</v>
      </c>
      <c r="H163">
        <v>7130</v>
      </c>
      <c r="I163">
        <v>39462</v>
      </c>
    </row>
    <row r="164" spans="1:9">
      <c r="A164">
        <v>2018</v>
      </c>
      <c r="B164" t="s">
        <v>563</v>
      </c>
      <c r="C164">
        <v>251274</v>
      </c>
      <c r="D164">
        <v>15196</v>
      </c>
      <c r="E164">
        <v>8702</v>
      </c>
      <c r="F164">
        <v>48474</v>
      </c>
      <c r="G164">
        <v>2006</v>
      </c>
      <c r="H164">
        <v>36773</v>
      </c>
      <c r="I164">
        <v>38444</v>
      </c>
    </row>
    <row r="165" spans="1:9">
      <c r="A165">
        <v>2018</v>
      </c>
      <c r="B165" t="s">
        <v>564</v>
      </c>
      <c r="C165">
        <v>760236</v>
      </c>
      <c r="D165">
        <v>10570</v>
      </c>
      <c r="E165">
        <v>63708</v>
      </c>
      <c r="F165">
        <v>425135</v>
      </c>
      <c r="G165">
        <v>8850</v>
      </c>
      <c r="H165">
        <v>0</v>
      </c>
      <c r="I165">
        <v>562945</v>
      </c>
    </row>
    <row r="166" spans="1:9">
      <c r="A166">
        <v>2018</v>
      </c>
      <c r="B166" t="s">
        <v>565</v>
      </c>
    </row>
    <row r="167" spans="1:9">
      <c r="A167">
        <v>2018</v>
      </c>
      <c r="B167" t="s">
        <v>566</v>
      </c>
    </row>
    <row r="168" spans="1:9">
      <c r="A168">
        <v>2018</v>
      </c>
      <c r="B168" t="s">
        <v>567</v>
      </c>
      <c r="C168">
        <v>2475940</v>
      </c>
      <c r="D168">
        <v>17483</v>
      </c>
      <c r="E168">
        <v>21948</v>
      </c>
      <c r="F168">
        <v>1804335</v>
      </c>
      <c r="G168">
        <v>36574</v>
      </c>
      <c r="H168">
        <v>31228</v>
      </c>
      <c r="I168">
        <v>358265</v>
      </c>
    </row>
    <row r="169" spans="1:9">
      <c r="A169">
        <v>2018</v>
      </c>
      <c r="B169" t="s">
        <v>568</v>
      </c>
    </row>
    <row r="170" spans="1:9">
      <c r="A170">
        <v>2018</v>
      </c>
      <c r="B170" t="s">
        <v>569</v>
      </c>
      <c r="C170">
        <v>148278</v>
      </c>
      <c r="D170">
        <v>10106</v>
      </c>
      <c r="E170">
        <v>12287</v>
      </c>
      <c r="F170">
        <v>34489</v>
      </c>
      <c r="G170">
        <v>1732</v>
      </c>
      <c r="H170">
        <v>13414</v>
      </c>
      <c r="I170">
        <v>343371</v>
      </c>
    </row>
    <row r="171" spans="1:9">
      <c r="A171">
        <v>2018</v>
      </c>
      <c r="B171" t="s">
        <v>570</v>
      </c>
      <c r="C171">
        <v>634440</v>
      </c>
      <c r="D171">
        <v>1589</v>
      </c>
      <c r="E171">
        <v>19353</v>
      </c>
      <c r="F171">
        <v>345103</v>
      </c>
      <c r="G171">
        <v>6235</v>
      </c>
      <c r="H171">
        <v>6108</v>
      </c>
      <c r="I171">
        <v>135149</v>
      </c>
    </row>
    <row r="172" spans="1:9">
      <c r="A172">
        <v>2018</v>
      </c>
      <c r="B172" t="s">
        <v>571</v>
      </c>
    </row>
    <row r="173" spans="1:9">
      <c r="A173">
        <v>2018</v>
      </c>
      <c r="B173" t="s">
        <v>572</v>
      </c>
      <c r="C173">
        <v>77306</v>
      </c>
      <c r="D173">
        <v>0</v>
      </c>
      <c r="E173">
        <v>1011</v>
      </c>
      <c r="F173">
        <v>20731</v>
      </c>
      <c r="G173">
        <v>896</v>
      </c>
      <c r="H173">
        <v>27967</v>
      </c>
      <c r="I173">
        <v>44289</v>
      </c>
    </row>
    <row r="174" spans="1:9">
      <c r="A174">
        <v>2018</v>
      </c>
      <c r="B174" t="s">
        <v>1837</v>
      </c>
    </row>
    <row r="175" spans="1:9">
      <c r="A175">
        <v>2018</v>
      </c>
      <c r="B175" t="s">
        <v>573</v>
      </c>
      <c r="C175">
        <v>633272</v>
      </c>
      <c r="D175">
        <v>25396</v>
      </c>
      <c r="E175">
        <v>19953</v>
      </c>
      <c r="F175">
        <v>55330</v>
      </c>
      <c r="G175">
        <v>7442</v>
      </c>
      <c r="H175">
        <v>387483</v>
      </c>
      <c r="I175">
        <v>1097017</v>
      </c>
    </row>
    <row r="176" spans="1:9">
      <c r="A176">
        <v>2018</v>
      </c>
      <c r="B176" t="s">
        <v>574</v>
      </c>
    </row>
    <row r="177" spans="1:9">
      <c r="A177">
        <v>2018</v>
      </c>
      <c r="B177" t="s">
        <v>1836</v>
      </c>
    </row>
    <row r="178" spans="1:9">
      <c r="A178">
        <v>2018</v>
      </c>
      <c r="B178" t="s">
        <v>1835</v>
      </c>
    </row>
    <row r="179" spans="1:9">
      <c r="A179">
        <v>2018</v>
      </c>
      <c r="B179" t="s">
        <v>575</v>
      </c>
      <c r="C179">
        <v>208869</v>
      </c>
      <c r="D179">
        <v>12768</v>
      </c>
      <c r="E179">
        <v>32445</v>
      </c>
      <c r="F179">
        <v>42232</v>
      </c>
      <c r="G179">
        <v>1101</v>
      </c>
      <c r="H179">
        <v>15985</v>
      </c>
      <c r="I179">
        <v>326882</v>
      </c>
    </row>
    <row r="180" spans="1:9">
      <c r="A180">
        <v>2018</v>
      </c>
      <c r="B180" t="s">
        <v>576</v>
      </c>
      <c r="C180">
        <v>485698</v>
      </c>
      <c r="D180">
        <v>0</v>
      </c>
      <c r="E180">
        <v>585</v>
      </c>
      <c r="F180">
        <v>412911</v>
      </c>
      <c r="G180">
        <v>7520</v>
      </c>
      <c r="H180">
        <v>3936</v>
      </c>
      <c r="I180">
        <v>42850</v>
      </c>
    </row>
    <row r="181" spans="1:9">
      <c r="A181">
        <v>2018</v>
      </c>
      <c r="B181" t="s">
        <v>577</v>
      </c>
      <c r="C181">
        <v>307325</v>
      </c>
      <c r="D181">
        <v>7828</v>
      </c>
      <c r="E181">
        <v>10402</v>
      </c>
      <c r="F181">
        <v>66576</v>
      </c>
      <c r="G181">
        <v>4353</v>
      </c>
      <c r="H181">
        <v>28218</v>
      </c>
      <c r="I181">
        <v>421974</v>
      </c>
    </row>
    <row r="182" spans="1:9">
      <c r="A182">
        <v>2018</v>
      </c>
      <c r="B182" t="s">
        <v>578</v>
      </c>
    </row>
    <row r="183" spans="1:9">
      <c r="A183">
        <v>2018</v>
      </c>
      <c r="B183" t="s">
        <v>579</v>
      </c>
      <c r="C183">
        <v>1560421</v>
      </c>
      <c r="D183">
        <v>232021</v>
      </c>
      <c r="E183">
        <v>263819</v>
      </c>
      <c r="F183">
        <v>115830</v>
      </c>
      <c r="G183">
        <v>4064</v>
      </c>
      <c r="H183">
        <v>12076</v>
      </c>
      <c r="I183">
        <v>45963</v>
      </c>
    </row>
    <row r="184" spans="1:9">
      <c r="A184">
        <v>2018</v>
      </c>
      <c r="B184" t="s">
        <v>580</v>
      </c>
      <c r="C184">
        <v>612076</v>
      </c>
      <c r="D184">
        <v>62198</v>
      </c>
      <c r="E184">
        <v>176406</v>
      </c>
      <c r="F184">
        <v>43377</v>
      </c>
      <c r="G184">
        <v>659</v>
      </c>
      <c r="H184">
        <v>0</v>
      </c>
      <c r="I184">
        <v>85670</v>
      </c>
    </row>
    <row r="185" spans="1:9">
      <c r="A185">
        <v>2018</v>
      </c>
      <c r="B185" t="s">
        <v>581</v>
      </c>
      <c r="C185">
        <v>139636</v>
      </c>
      <c r="D185">
        <v>5354</v>
      </c>
      <c r="E185">
        <v>5132</v>
      </c>
      <c r="F185">
        <v>22283</v>
      </c>
      <c r="G185">
        <v>2082</v>
      </c>
      <c r="H185">
        <v>12361</v>
      </c>
      <c r="I185">
        <v>222769</v>
      </c>
    </row>
    <row r="186" spans="1:9">
      <c r="A186">
        <v>2018</v>
      </c>
      <c r="B186" t="s">
        <v>582</v>
      </c>
      <c r="C186">
        <v>89691</v>
      </c>
      <c r="D186">
        <v>0</v>
      </c>
      <c r="E186">
        <v>0</v>
      </c>
      <c r="F186">
        <v>80039</v>
      </c>
      <c r="G186">
        <v>1151</v>
      </c>
      <c r="H186">
        <v>0</v>
      </c>
      <c r="I186">
        <v>0</v>
      </c>
    </row>
    <row r="187" spans="1:9">
      <c r="A187">
        <v>2018</v>
      </c>
      <c r="B187" t="s">
        <v>1834</v>
      </c>
    </row>
    <row r="188" spans="1:9">
      <c r="A188">
        <v>2018</v>
      </c>
      <c r="B188" t="s">
        <v>583</v>
      </c>
      <c r="C188">
        <v>45496</v>
      </c>
      <c r="D188">
        <v>340</v>
      </c>
      <c r="E188">
        <v>1854</v>
      </c>
      <c r="F188">
        <v>30703</v>
      </c>
      <c r="G188">
        <v>454</v>
      </c>
      <c r="H188">
        <v>0</v>
      </c>
      <c r="I188">
        <v>0</v>
      </c>
    </row>
    <row r="189" spans="1:9">
      <c r="A189">
        <v>2018</v>
      </c>
      <c r="B189" t="s">
        <v>584</v>
      </c>
    </row>
    <row r="190" spans="1:9">
      <c r="A190">
        <v>2018</v>
      </c>
      <c r="B190" t="s">
        <v>585</v>
      </c>
      <c r="C190">
        <v>2915</v>
      </c>
      <c r="D190">
        <v>0</v>
      </c>
      <c r="E190">
        <v>0</v>
      </c>
      <c r="F190">
        <v>2864</v>
      </c>
      <c r="G190">
        <v>4</v>
      </c>
      <c r="H190">
        <v>29</v>
      </c>
      <c r="I190">
        <v>0</v>
      </c>
    </row>
    <row r="191" spans="1:9">
      <c r="A191">
        <v>2018</v>
      </c>
      <c r="B191" t="s">
        <v>586</v>
      </c>
    </row>
    <row r="192" spans="1:9">
      <c r="A192">
        <v>2018</v>
      </c>
      <c r="B192" t="s">
        <v>587</v>
      </c>
    </row>
    <row r="193" spans="1:9">
      <c r="A193">
        <v>2018</v>
      </c>
      <c r="B193" t="s">
        <v>1833</v>
      </c>
    </row>
    <row r="194" spans="1:9">
      <c r="A194">
        <v>2018</v>
      </c>
      <c r="B194" t="s">
        <v>588</v>
      </c>
      <c r="C194">
        <v>157241</v>
      </c>
      <c r="D194">
        <v>1975</v>
      </c>
      <c r="E194">
        <v>7150</v>
      </c>
      <c r="F194">
        <v>23081</v>
      </c>
      <c r="G194">
        <v>1829</v>
      </c>
      <c r="H194">
        <v>33091</v>
      </c>
      <c r="I194">
        <v>99435</v>
      </c>
    </row>
    <row r="195" spans="1:9">
      <c r="A195">
        <v>2018</v>
      </c>
      <c r="B195" t="s">
        <v>1832</v>
      </c>
    </row>
    <row r="196" spans="1:9">
      <c r="A196">
        <v>2018</v>
      </c>
      <c r="B196" t="s">
        <v>589</v>
      </c>
    </row>
    <row r="197" spans="1:9">
      <c r="A197">
        <v>2018</v>
      </c>
      <c r="B197" s="4" t="s">
        <v>1490</v>
      </c>
      <c r="C197">
        <v>22459</v>
      </c>
      <c r="D197">
        <v>28</v>
      </c>
      <c r="E197">
        <v>1935</v>
      </c>
      <c r="F197">
        <v>11096</v>
      </c>
      <c r="G197">
        <v>0</v>
      </c>
      <c r="H197">
        <v>0</v>
      </c>
      <c r="I197">
        <v>0</v>
      </c>
    </row>
    <row r="198" spans="1:9">
      <c r="A198">
        <v>2018</v>
      </c>
      <c r="B198" t="s">
        <v>590</v>
      </c>
    </row>
    <row r="199" spans="1:9">
      <c r="A199">
        <v>2018</v>
      </c>
      <c r="B199" t="s">
        <v>591</v>
      </c>
    </row>
    <row r="200" spans="1:9">
      <c r="A200">
        <v>2018</v>
      </c>
      <c r="B200" t="s">
        <v>592</v>
      </c>
    </row>
    <row r="201" spans="1:9">
      <c r="A201">
        <v>2018</v>
      </c>
      <c r="B201" t="s">
        <v>41</v>
      </c>
      <c r="C201">
        <v>155031</v>
      </c>
      <c r="D201">
        <v>0</v>
      </c>
      <c r="E201">
        <v>12081</v>
      </c>
      <c r="F201">
        <v>127275</v>
      </c>
      <c r="G201">
        <v>1116</v>
      </c>
      <c r="H201">
        <v>2</v>
      </c>
      <c r="I201">
        <v>25013</v>
      </c>
    </row>
    <row r="202" spans="1:9">
      <c r="A202">
        <v>2018</v>
      </c>
      <c r="B202" t="s">
        <v>593</v>
      </c>
      <c r="C202">
        <v>555620</v>
      </c>
      <c r="D202">
        <v>0</v>
      </c>
      <c r="E202">
        <v>3906</v>
      </c>
      <c r="F202">
        <v>470715</v>
      </c>
      <c r="G202">
        <v>7247</v>
      </c>
      <c r="H202">
        <v>1225</v>
      </c>
      <c r="I202">
        <v>205027</v>
      </c>
    </row>
    <row r="203" spans="1:9">
      <c r="A203">
        <v>2018</v>
      </c>
      <c r="B203" t="s">
        <v>1831</v>
      </c>
    </row>
    <row r="204" spans="1:9">
      <c r="A204">
        <v>2018</v>
      </c>
      <c r="B204" t="s">
        <v>594</v>
      </c>
      <c r="C204">
        <v>453551</v>
      </c>
      <c r="D204">
        <v>3579</v>
      </c>
      <c r="E204">
        <v>71488</v>
      </c>
      <c r="F204">
        <v>156544</v>
      </c>
      <c r="G204">
        <v>3037</v>
      </c>
      <c r="H204">
        <v>33</v>
      </c>
      <c r="I204">
        <v>61851</v>
      </c>
    </row>
    <row r="205" spans="1:9">
      <c r="A205">
        <v>2018</v>
      </c>
      <c r="B205" t="s">
        <v>595</v>
      </c>
      <c r="C205">
        <v>573367</v>
      </c>
      <c r="D205">
        <v>0</v>
      </c>
      <c r="E205">
        <v>16810</v>
      </c>
      <c r="F205">
        <v>257927</v>
      </c>
      <c r="G205">
        <v>7391</v>
      </c>
      <c r="H205">
        <v>95792</v>
      </c>
      <c r="I205">
        <v>123199</v>
      </c>
    </row>
    <row r="206" spans="1:9">
      <c r="A206">
        <v>2018</v>
      </c>
      <c r="B206" t="s">
        <v>596</v>
      </c>
      <c r="C206">
        <v>323190</v>
      </c>
      <c r="D206">
        <v>785</v>
      </c>
      <c r="E206">
        <v>11817</v>
      </c>
      <c r="F206">
        <v>83728</v>
      </c>
      <c r="G206">
        <v>2765</v>
      </c>
      <c r="H206">
        <v>56899</v>
      </c>
      <c r="I206">
        <v>143073</v>
      </c>
    </row>
    <row r="207" spans="1:9">
      <c r="A207">
        <v>2018</v>
      </c>
      <c r="B207" t="s">
        <v>597</v>
      </c>
      <c r="C207">
        <v>9959</v>
      </c>
      <c r="D207">
        <v>65</v>
      </c>
      <c r="E207">
        <v>0</v>
      </c>
      <c r="F207">
        <v>8527</v>
      </c>
      <c r="G207">
        <v>116</v>
      </c>
      <c r="H207">
        <v>0</v>
      </c>
      <c r="I207">
        <v>0</v>
      </c>
    </row>
    <row r="208" spans="1:9">
      <c r="A208">
        <v>2018</v>
      </c>
      <c r="B208" t="s">
        <v>598</v>
      </c>
      <c r="C208">
        <v>82078</v>
      </c>
      <c r="D208">
        <v>0</v>
      </c>
      <c r="E208">
        <v>892</v>
      </c>
      <c r="F208">
        <v>79812</v>
      </c>
      <c r="G208">
        <v>516</v>
      </c>
      <c r="H208">
        <v>0</v>
      </c>
      <c r="I208">
        <v>0</v>
      </c>
    </row>
    <row r="209" spans="1:9">
      <c r="A209">
        <v>2018</v>
      </c>
      <c r="B209" t="s">
        <v>599</v>
      </c>
      <c r="C209">
        <v>746442</v>
      </c>
      <c r="D209">
        <v>37719</v>
      </c>
      <c r="E209">
        <v>282179</v>
      </c>
      <c r="F209">
        <v>70928</v>
      </c>
      <c r="G209">
        <v>598</v>
      </c>
      <c r="H209">
        <v>0</v>
      </c>
      <c r="I209">
        <v>341328</v>
      </c>
    </row>
    <row r="210" spans="1:9">
      <c r="A210">
        <v>2018</v>
      </c>
      <c r="B210" t="s">
        <v>600</v>
      </c>
    </row>
    <row r="211" spans="1:9">
      <c r="A211">
        <v>2018</v>
      </c>
      <c r="B211" t="s">
        <v>601</v>
      </c>
      <c r="C211">
        <v>424396</v>
      </c>
      <c r="D211">
        <v>58128</v>
      </c>
      <c r="E211">
        <v>43343</v>
      </c>
      <c r="F211">
        <v>44875</v>
      </c>
      <c r="G211">
        <v>2281</v>
      </c>
      <c r="H211">
        <v>40851</v>
      </c>
      <c r="I211">
        <v>109076</v>
      </c>
    </row>
    <row r="212" spans="1:9">
      <c r="A212">
        <v>2018</v>
      </c>
      <c r="B212" t="s">
        <v>1830</v>
      </c>
    </row>
    <row r="213" spans="1:9">
      <c r="A213">
        <v>2018</v>
      </c>
      <c r="B213" t="s">
        <v>602</v>
      </c>
      <c r="C213">
        <v>2203183</v>
      </c>
      <c r="D213">
        <v>15258</v>
      </c>
      <c r="E213">
        <v>111143</v>
      </c>
      <c r="F213">
        <v>691576</v>
      </c>
      <c r="G213">
        <v>22631</v>
      </c>
      <c r="H213">
        <v>136638</v>
      </c>
      <c r="I213">
        <v>2263514</v>
      </c>
    </row>
    <row r="214" spans="1:9">
      <c r="A214">
        <v>2018</v>
      </c>
      <c r="B214" t="s">
        <v>603</v>
      </c>
      <c r="C214">
        <v>27723</v>
      </c>
      <c r="D214">
        <v>7</v>
      </c>
      <c r="E214">
        <v>304</v>
      </c>
      <c r="F214">
        <v>15492</v>
      </c>
      <c r="G214">
        <v>133</v>
      </c>
      <c r="H214">
        <v>0</v>
      </c>
      <c r="I214">
        <v>7884</v>
      </c>
    </row>
    <row r="215" spans="1:9">
      <c r="A215">
        <v>2018</v>
      </c>
      <c r="B215" t="s">
        <v>604</v>
      </c>
      <c r="C215">
        <v>110126</v>
      </c>
      <c r="D215">
        <v>680</v>
      </c>
      <c r="E215">
        <v>1319</v>
      </c>
      <c r="F215">
        <v>90835</v>
      </c>
      <c r="G215">
        <v>1633</v>
      </c>
      <c r="H215">
        <v>0</v>
      </c>
      <c r="I215">
        <v>0</v>
      </c>
    </row>
    <row r="216" spans="1:9">
      <c r="A216">
        <v>2018</v>
      </c>
      <c r="B216" t="s">
        <v>605</v>
      </c>
      <c r="C216">
        <v>156746</v>
      </c>
      <c r="D216">
        <v>0</v>
      </c>
      <c r="E216">
        <v>6980</v>
      </c>
      <c r="F216">
        <v>116062</v>
      </c>
      <c r="G216">
        <v>874</v>
      </c>
      <c r="H216">
        <v>0</v>
      </c>
      <c r="I216">
        <v>0</v>
      </c>
    </row>
    <row r="217" spans="1:9">
      <c r="A217">
        <v>2018</v>
      </c>
      <c r="B217" t="s">
        <v>606</v>
      </c>
    </row>
    <row r="218" spans="1:9">
      <c r="A218">
        <v>2018</v>
      </c>
      <c r="B218" t="s">
        <v>607</v>
      </c>
      <c r="C218">
        <v>166843</v>
      </c>
      <c r="D218">
        <v>3394</v>
      </c>
      <c r="E218">
        <v>22116</v>
      </c>
      <c r="F218">
        <v>82297</v>
      </c>
      <c r="G218">
        <v>1536</v>
      </c>
      <c r="H218">
        <v>8474</v>
      </c>
      <c r="I218">
        <v>0</v>
      </c>
    </row>
    <row r="219" spans="1:9">
      <c r="A219">
        <v>2018</v>
      </c>
      <c r="B219" t="s">
        <v>1829</v>
      </c>
    </row>
    <row r="220" spans="1:9">
      <c r="A220">
        <v>2018</v>
      </c>
      <c r="B220" t="s">
        <v>1828</v>
      </c>
    </row>
    <row r="221" spans="1:9">
      <c r="A221">
        <v>2018</v>
      </c>
      <c r="B221" t="s">
        <v>608</v>
      </c>
      <c r="C221">
        <v>88647</v>
      </c>
      <c r="D221">
        <v>1124</v>
      </c>
      <c r="E221">
        <v>1547</v>
      </c>
      <c r="F221">
        <v>70493</v>
      </c>
      <c r="G221">
        <v>899</v>
      </c>
      <c r="H221">
        <v>5427</v>
      </c>
      <c r="I221">
        <v>0</v>
      </c>
    </row>
    <row r="222" spans="1:9">
      <c r="A222">
        <v>2018</v>
      </c>
      <c r="B222" t="s">
        <v>609</v>
      </c>
    </row>
    <row r="223" spans="1:9">
      <c r="A223">
        <v>2018</v>
      </c>
      <c r="B223" t="s">
        <v>610</v>
      </c>
      <c r="C223">
        <v>30503</v>
      </c>
      <c r="D223">
        <v>0</v>
      </c>
      <c r="E223">
        <v>270</v>
      </c>
      <c r="F223">
        <v>13766</v>
      </c>
      <c r="G223">
        <v>143</v>
      </c>
      <c r="H223">
        <v>2</v>
      </c>
      <c r="I223">
        <v>0</v>
      </c>
    </row>
    <row r="224" spans="1:9">
      <c r="A224">
        <v>2018</v>
      </c>
      <c r="B224" t="s">
        <v>611</v>
      </c>
      <c r="C224">
        <v>5349</v>
      </c>
      <c r="D224">
        <v>0</v>
      </c>
      <c r="E224">
        <v>0</v>
      </c>
      <c r="F224">
        <v>5306</v>
      </c>
      <c r="G224">
        <v>70</v>
      </c>
      <c r="H224">
        <v>0</v>
      </c>
      <c r="I224">
        <v>1893</v>
      </c>
    </row>
    <row r="225" spans="1:9">
      <c r="A225">
        <v>2018</v>
      </c>
      <c r="B225" t="s">
        <v>612</v>
      </c>
      <c r="C225">
        <v>240478</v>
      </c>
      <c r="D225">
        <v>1172</v>
      </c>
      <c r="E225">
        <v>2816</v>
      </c>
      <c r="F225">
        <v>175882</v>
      </c>
      <c r="G225">
        <v>2630</v>
      </c>
      <c r="H225">
        <v>10458</v>
      </c>
      <c r="I225">
        <v>62807</v>
      </c>
    </row>
    <row r="226" spans="1:9">
      <c r="A226">
        <v>2018</v>
      </c>
      <c r="B226" t="s">
        <v>613</v>
      </c>
      <c r="C226">
        <v>1220540</v>
      </c>
      <c r="D226">
        <v>887</v>
      </c>
      <c r="E226">
        <v>2180</v>
      </c>
      <c r="F226">
        <v>910225</v>
      </c>
      <c r="G226">
        <v>18349</v>
      </c>
      <c r="H226">
        <v>11</v>
      </c>
      <c r="I226">
        <v>643207</v>
      </c>
    </row>
    <row r="227" spans="1:9">
      <c r="A227">
        <v>2018</v>
      </c>
      <c r="B227" t="s">
        <v>614</v>
      </c>
      <c r="C227">
        <v>192611</v>
      </c>
      <c r="D227">
        <v>2589</v>
      </c>
      <c r="E227">
        <v>1305</v>
      </c>
      <c r="F227">
        <v>49679</v>
      </c>
      <c r="G227">
        <v>1460</v>
      </c>
      <c r="H227">
        <v>2286</v>
      </c>
      <c r="I227">
        <v>178989</v>
      </c>
    </row>
    <row r="228" spans="1:9">
      <c r="A228">
        <v>2018</v>
      </c>
      <c r="B228" t="s">
        <v>615</v>
      </c>
    </row>
    <row r="229" spans="1:9">
      <c r="A229">
        <v>2018</v>
      </c>
      <c r="B229" t="s">
        <v>616</v>
      </c>
      <c r="C229">
        <v>34530</v>
      </c>
      <c r="D229">
        <v>1450</v>
      </c>
      <c r="E229">
        <v>7121</v>
      </c>
      <c r="F229">
        <v>9028</v>
      </c>
      <c r="G229">
        <v>158</v>
      </c>
      <c r="H229">
        <v>8</v>
      </c>
      <c r="I229">
        <v>142621</v>
      </c>
    </row>
    <row r="230" spans="1:9">
      <c r="A230">
        <v>2018</v>
      </c>
      <c r="B230" t="s">
        <v>617</v>
      </c>
      <c r="C230">
        <v>343997</v>
      </c>
      <c r="D230">
        <v>1400</v>
      </c>
      <c r="E230">
        <v>26332</v>
      </c>
      <c r="F230">
        <v>83436</v>
      </c>
      <c r="G230">
        <v>4330</v>
      </c>
      <c r="H230">
        <v>86084</v>
      </c>
      <c r="I230">
        <v>628547</v>
      </c>
    </row>
    <row r="231" spans="1:9">
      <c r="A231">
        <v>2018</v>
      </c>
      <c r="B231" t="s">
        <v>618</v>
      </c>
      <c r="C231">
        <v>63562</v>
      </c>
      <c r="D231">
        <v>0</v>
      </c>
      <c r="E231">
        <v>0</v>
      </c>
      <c r="F231">
        <v>51467</v>
      </c>
      <c r="G231">
        <v>760</v>
      </c>
      <c r="H231">
        <v>0</v>
      </c>
      <c r="I231">
        <v>0</v>
      </c>
    </row>
    <row r="232" spans="1:9">
      <c r="A232">
        <v>2018</v>
      </c>
      <c r="B232" t="s">
        <v>1827</v>
      </c>
    </row>
    <row r="233" spans="1:9">
      <c r="A233">
        <v>2018</v>
      </c>
      <c r="B233" t="s">
        <v>619</v>
      </c>
    </row>
    <row r="234" spans="1:9">
      <c r="A234">
        <v>2018</v>
      </c>
      <c r="B234" t="s">
        <v>620</v>
      </c>
      <c r="C234">
        <v>152888</v>
      </c>
      <c r="D234">
        <v>2655</v>
      </c>
      <c r="E234">
        <v>1155</v>
      </c>
      <c r="F234">
        <v>2877</v>
      </c>
      <c r="G234">
        <v>39</v>
      </c>
      <c r="H234">
        <v>0</v>
      </c>
      <c r="I234">
        <v>0</v>
      </c>
    </row>
    <row r="235" spans="1:9">
      <c r="A235">
        <v>2018</v>
      </c>
      <c r="B235" t="s">
        <v>621</v>
      </c>
      <c r="C235">
        <v>614542</v>
      </c>
      <c r="D235">
        <v>2056</v>
      </c>
      <c r="E235">
        <v>6626</v>
      </c>
      <c r="F235">
        <v>332185</v>
      </c>
      <c r="G235">
        <v>9823</v>
      </c>
      <c r="H235">
        <v>97009</v>
      </c>
      <c r="I235">
        <v>454161</v>
      </c>
    </row>
    <row r="236" spans="1:9">
      <c r="A236">
        <v>2018</v>
      </c>
      <c r="B236" t="s">
        <v>622</v>
      </c>
      <c r="C236">
        <v>221273</v>
      </c>
      <c r="D236">
        <v>29689</v>
      </c>
      <c r="E236">
        <v>60784</v>
      </c>
      <c r="F236">
        <v>28683</v>
      </c>
      <c r="G236">
        <v>449</v>
      </c>
      <c r="H236">
        <v>2</v>
      </c>
      <c r="I236">
        <v>0</v>
      </c>
    </row>
    <row r="237" spans="1:9">
      <c r="A237">
        <v>2018</v>
      </c>
      <c r="B237" t="s">
        <v>623</v>
      </c>
      <c r="C237">
        <v>91264</v>
      </c>
      <c r="D237">
        <v>659</v>
      </c>
      <c r="E237">
        <v>4960</v>
      </c>
      <c r="F237">
        <v>22654</v>
      </c>
      <c r="G237">
        <v>647</v>
      </c>
      <c r="H237">
        <v>29356</v>
      </c>
      <c r="I237">
        <v>0</v>
      </c>
    </row>
    <row r="238" spans="1:9">
      <c r="A238">
        <v>2018</v>
      </c>
      <c r="B238" t="s">
        <v>624</v>
      </c>
      <c r="C238">
        <v>664</v>
      </c>
      <c r="D238">
        <v>0</v>
      </c>
      <c r="E238">
        <v>0</v>
      </c>
      <c r="F238">
        <v>0</v>
      </c>
      <c r="G238">
        <v>0</v>
      </c>
      <c r="H238">
        <v>0</v>
      </c>
      <c r="I238">
        <v>0</v>
      </c>
    </row>
    <row r="239" spans="1:9">
      <c r="A239">
        <v>2018</v>
      </c>
      <c r="B239" t="s">
        <v>625</v>
      </c>
    </row>
    <row r="240" spans="1:9">
      <c r="A240">
        <v>2018</v>
      </c>
      <c r="B240" t="s">
        <v>1437</v>
      </c>
      <c r="C240">
        <v>188017</v>
      </c>
      <c r="D240">
        <v>0</v>
      </c>
      <c r="E240">
        <v>3995</v>
      </c>
      <c r="F240">
        <v>94370</v>
      </c>
      <c r="G240">
        <v>1393</v>
      </c>
      <c r="H240">
        <v>5625</v>
      </c>
      <c r="I240">
        <v>0</v>
      </c>
    </row>
    <row r="241" spans="1:9">
      <c r="A241">
        <v>2018</v>
      </c>
      <c r="B241" t="s">
        <v>626</v>
      </c>
      <c r="C241">
        <v>505198</v>
      </c>
      <c r="D241">
        <v>4858</v>
      </c>
      <c r="E241">
        <v>22344</v>
      </c>
      <c r="F241">
        <v>139465</v>
      </c>
      <c r="G241">
        <v>5249</v>
      </c>
      <c r="H241">
        <v>111495</v>
      </c>
      <c r="I241">
        <v>0</v>
      </c>
    </row>
    <row r="242" spans="1:9">
      <c r="A242">
        <v>2018</v>
      </c>
      <c r="B242" t="s">
        <v>1826</v>
      </c>
    </row>
    <row r="243" spans="1:9">
      <c r="A243">
        <v>2018</v>
      </c>
      <c r="B243" t="s">
        <v>627</v>
      </c>
      <c r="C243">
        <v>153462</v>
      </c>
      <c r="D243">
        <v>1831</v>
      </c>
      <c r="E243">
        <v>6284</v>
      </c>
      <c r="F243">
        <v>60642</v>
      </c>
      <c r="G243">
        <v>1605</v>
      </c>
      <c r="H243">
        <v>22847</v>
      </c>
      <c r="I243">
        <v>0</v>
      </c>
    </row>
    <row r="244" spans="1:9">
      <c r="A244">
        <v>2018</v>
      </c>
      <c r="B244" t="s">
        <v>628</v>
      </c>
      <c r="C244">
        <v>351592</v>
      </c>
      <c r="D244">
        <v>5345</v>
      </c>
      <c r="E244">
        <v>18261</v>
      </c>
      <c r="F244">
        <v>150480</v>
      </c>
      <c r="G244">
        <v>3427</v>
      </c>
      <c r="H244">
        <v>5914</v>
      </c>
      <c r="I244">
        <v>140457</v>
      </c>
    </row>
    <row r="245" spans="1:9">
      <c r="A245">
        <v>2018</v>
      </c>
      <c r="B245" t="s">
        <v>629</v>
      </c>
    </row>
    <row r="246" spans="1:9">
      <c r="A246">
        <v>2018</v>
      </c>
      <c r="B246" t="s">
        <v>630</v>
      </c>
      <c r="C246">
        <v>55462</v>
      </c>
      <c r="D246">
        <v>696</v>
      </c>
      <c r="E246">
        <v>0</v>
      </c>
      <c r="F246">
        <v>5622</v>
      </c>
      <c r="G246">
        <v>62</v>
      </c>
      <c r="H246">
        <v>0</v>
      </c>
      <c r="I246">
        <v>0</v>
      </c>
    </row>
    <row r="247" spans="1:9">
      <c r="A247">
        <v>2018</v>
      </c>
      <c r="B247" t="s">
        <v>631</v>
      </c>
      <c r="C247">
        <v>515280</v>
      </c>
      <c r="D247">
        <v>24327</v>
      </c>
      <c r="E247">
        <v>27089</v>
      </c>
      <c r="F247">
        <v>58801</v>
      </c>
      <c r="G247">
        <v>7847</v>
      </c>
      <c r="H247">
        <v>154140</v>
      </c>
      <c r="I247">
        <v>255040</v>
      </c>
    </row>
    <row r="248" spans="1:9">
      <c r="A248">
        <v>2018</v>
      </c>
      <c r="B248" t="s">
        <v>632</v>
      </c>
      <c r="C248">
        <v>35923</v>
      </c>
      <c r="D248">
        <v>0</v>
      </c>
      <c r="E248">
        <v>2775</v>
      </c>
      <c r="F248">
        <v>30018</v>
      </c>
      <c r="G248">
        <v>306</v>
      </c>
      <c r="H248">
        <v>0</v>
      </c>
      <c r="I248">
        <v>0</v>
      </c>
    </row>
    <row r="249" spans="1:9">
      <c r="A249">
        <v>2018</v>
      </c>
      <c r="B249" t="s">
        <v>634</v>
      </c>
      <c r="C249">
        <v>1296680</v>
      </c>
      <c r="D249">
        <v>0</v>
      </c>
      <c r="E249">
        <v>27653</v>
      </c>
      <c r="F249">
        <v>687999</v>
      </c>
      <c r="G249">
        <v>18565</v>
      </c>
      <c r="H249">
        <v>197526</v>
      </c>
      <c r="I249">
        <v>1618251</v>
      </c>
    </row>
    <row r="250" spans="1:9">
      <c r="A250">
        <v>2018</v>
      </c>
      <c r="B250" t="s">
        <v>636</v>
      </c>
      <c r="C250">
        <v>2711583</v>
      </c>
      <c r="D250">
        <v>159513</v>
      </c>
      <c r="E250">
        <v>350783</v>
      </c>
      <c r="F250">
        <v>244320</v>
      </c>
      <c r="G250">
        <v>12425</v>
      </c>
      <c r="H250">
        <v>544</v>
      </c>
      <c r="I250">
        <v>678681</v>
      </c>
    </row>
    <row r="251" spans="1:9">
      <c r="A251">
        <v>2018</v>
      </c>
      <c r="B251" t="s">
        <v>1825</v>
      </c>
    </row>
    <row r="252" spans="1:9">
      <c r="A252">
        <v>2018</v>
      </c>
      <c r="B252" t="s">
        <v>637</v>
      </c>
    </row>
    <row r="253" spans="1:9">
      <c r="A253">
        <v>2018</v>
      </c>
      <c r="B253" t="s">
        <v>638</v>
      </c>
      <c r="C253">
        <v>589180</v>
      </c>
      <c r="D253">
        <v>4134</v>
      </c>
      <c r="E253">
        <v>23094</v>
      </c>
      <c r="F253">
        <v>277331</v>
      </c>
      <c r="G253">
        <v>6553</v>
      </c>
      <c r="H253">
        <v>19699</v>
      </c>
      <c r="I253">
        <v>240486</v>
      </c>
    </row>
    <row r="254" spans="1:9">
      <c r="A254">
        <v>2018</v>
      </c>
      <c r="B254" t="s">
        <v>639</v>
      </c>
    </row>
    <row r="255" spans="1:9">
      <c r="A255">
        <v>2018</v>
      </c>
      <c r="B255" t="s">
        <v>640</v>
      </c>
      <c r="C255">
        <v>8944</v>
      </c>
      <c r="D255">
        <v>0</v>
      </c>
      <c r="E255">
        <v>0</v>
      </c>
      <c r="F255">
        <v>5462</v>
      </c>
      <c r="G255">
        <v>0</v>
      </c>
      <c r="H255">
        <v>0</v>
      </c>
      <c r="I255">
        <v>0</v>
      </c>
    </row>
    <row r="256" spans="1:9">
      <c r="A256">
        <v>2018</v>
      </c>
      <c r="B256" t="s">
        <v>1824</v>
      </c>
    </row>
    <row r="257" spans="1:9">
      <c r="A257">
        <v>2018</v>
      </c>
      <c r="B257" t="s">
        <v>641</v>
      </c>
      <c r="C257">
        <v>964518</v>
      </c>
      <c r="D257">
        <v>39527</v>
      </c>
      <c r="E257">
        <v>66867</v>
      </c>
      <c r="F257">
        <v>127378</v>
      </c>
      <c r="G257">
        <v>3979</v>
      </c>
      <c r="H257">
        <v>249443</v>
      </c>
      <c r="I257">
        <v>1226482</v>
      </c>
    </row>
    <row r="258" spans="1:9">
      <c r="A258">
        <v>2018</v>
      </c>
      <c r="B258" t="s">
        <v>642</v>
      </c>
      <c r="C258">
        <v>308607</v>
      </c>
      <c r="D258">
        <v>385</v>
      </c>
      <c r="E258">
        <v>1407</v>
      </c>
      <c r="F258">
        <v>188188</v>
      </c>
      <c r="G258">
        <v>3344</v>
      </c>
      <c r="H258">
        <v>3455</v>
      </c>
      <c r="I258">
        <v>163527</v>
      </c>
    </row>
    <row r="259" spans="1:9">
      <c r="A259">
        <v>2018</v>
      </c>
      <c r="B259" t="s">
        <v>1823</v>
      </c>
    </row>
    <row r="260" spans="1:9">
      <c r="A260">
        <v>2018</v>
      </c>
      <c r="B260" t="s">
        <v>643</v>
      </c>
      <c r="C260">
        <v>763</v>
      </c>
      <c r="D260">
        <v>0</v>
      </c>
      <c r="E260">
        <v>0</v>
      </c>
      <c r="F260">
        <v>128</v>
      </c>
      <c r="G260">
        <v>0</v>
      </c>
      <c r="H260">
        <v>0</v>
      </c>
      <c r="I260">
        <v>0</v>
      </c>
    </row>
    <row r="261" spans="1:9">
      <c r="A261">
        <v>2018</v>
      </c>
      <c r="B261" t="s">
        <v>644</v>
      </c>
      <c r="C261">
        <v>1470166</v>
      </c>
      <c r="D261">
        <v>156004</v>
      </c>
      <c r="E261">
        <v>365096</v>
      </c>
      <c r="F261">
        <v>100434</v>
      </c>
      <c r="G261">
        <v>4281</v>
      </c>
      <c r="H261">
        <v>712</v>
      </c>
      <c r="I261">
        <v>128844</v>
      </c>
    </row>
    <row r="262" spans="1:9">
      <c r="A262">
        <v>2018</v>
      </c>
      <c r="B262" t="s">
        <v>645</v>
      </c>
    </row>
    <row r="263" spans="1:9">
      <c r="A263">
        <v>2018</v>
      </c>
      <c r="B263" t="s">
        <v>646</v>
      </c>
    </row>
    <row r="264" spans="1:9">
      <c r="A264">
        <v>2018</v>
      </c>
      <c r="B264" t="s">
        <v>1822</v>
      </c>
    </row>
    <row r="265" spans="1:9">
      <c r="A265">
        <v>2018</v>
      </c>
      <c r="B265" t="s">
        <v>1821</v>
      </c>
    </row>
    <row r="266" spans="1:9">
      <c r="A266">
        <v>2018</v>
      </c>
      <c r="B266" t="s">
        <v>647</v>
      </c>
      <c r="C266">
        <v>101779</v>
      </c>
      <c r="D266">
        <v>0</v>
      </c>
      <c r="E266">
        <v>251</v>
      </c>
      <c r="F266">
        <v>78902</v>
      </c>
      <c r="G266">
        <v>1611</v>
      </c>
      <c r="H266">
        <v>2707</v>
      </c>
      <c r="I266">
        <v>0</v>
      </c>
    </row>
    <row r="267" spans="1:9">
      <c r="A267">
        <v>2018</v>
      </c>
      <c r="B267" t="s">
        <v>648</v>
      </c>
    </row>
    <row r="268" spans="1:9">
      <c r="A268">
        <v>2018</v>
      </c>
      <c r="B268" t="s">
        <v>649</v>
      </c>
      <c r="C268">
        <v>499923</v>
      </c>
      <c r="D268">
        <v>7909</v>
      </c>
      <c r="E268">
        <v>27821</v>
      </c>
      <c r="F268">
        <v>344764</v>
      </c>
      <c r="G268">
        <v>6149</v>
      </c>
      <c r="H268">
        <v>7917</v>
      </c>
      <c r="I268">
        <v>0</v>
      </c>
    </row>
    <row r="269" spans="1:9">
      <c r="A269">
        <v>2018</v>
      </c>
      <c r="B269" t="s">
        <v>650</v>
      </c>
      <c r="C269">
        <v>975452</v>
      </c>
      <c r="D269">
        <v>3682</v>
      </c>
      <c r="E269">
        <v>2924</v>
      </c>
      <c r="F269">
        <v>782047</v>
      </c>
      <c r="G269">
        <v>14790</v>
      </c>
      <c r="H269">
        <v>3911</v>
      </c>
      <c r="I269">
        <v>224456</v>
      </c>
    </row>
    <row r="270" spans="1:9">
      <c r="A270">
        <v>2018</v>
      </c>
      <c r="B270" t="s">
        <v>651</v>
      </c>
      <c r="C270">
        <v>247632</v>
      </c>
      <c r="D270">
        <v>22759</v>
      </c>
      <c r="E270">
        <v>39153</v>
      </c>
      <c r="F270">
        <v>21488</v>
      </c>
      <c r="G270">
        <v>270</v>
      </c>
      <c r="H270">
        <v>0</v>
      </c>
      <c r="I270">
        <v>84238</v>
      </c>
    </row>
    <row r="271" spans="1:9">
      <c r="A271">
        <v>2018</v>
      </c>
      <c r="B271" t="s">
        <v>652</v>
      </c>
      <c r="C271">
        <v>37524</v>
      </c>
      <c r="D271">
        <v>0</v>
      </c>
      <c r="E271">
        <v>1171</v>
      </c>
      <c r="F271">
        <v>27801</v>
      </c>
      <c r="G271">
        <v>105</v>
      </c>
      <c r="H271">
        <v>0</v>
      </c>
      <c r="I271">
        <v>0</v>
      </c>
    </row>
    <row r="272" spans="1:9">
      <c r="A272">
        <v>2018</v>
      </c>
      <c r="B272" t="s">
        <v>653</v>
      </c>
      <c r="C272">
        <v>32055</v>
      </c>
      <c r="D272">
        <v>737</v>
      </c>
      <c r="E272">
        <v>7054</v>
      </c>
      <c r="F272">
        <v>9201</v>
      </c>
      <c r="G272">
        <v>56</v>
      </c>
      <c r="H272">
        <v>3</v>
      </c>
      <c r="I272">
        <v>0</v>
      </c>
    </row>
    <row r="273" spans="1:9">
      <c r="A273">
        <v>2018</v>
      </c>
      <c r="B273" t="s">
        <v>654</v>
      </c>
    </row>
    <row r="274" spans="1:9">
      <c r="A274">
        <v>2018</v>
      </c>
      <c r="B274" t="s">
        <v>655</v>
      </c>
    </row>
    <row r="275" spans="1:9">
      <c r="A275">
        <v>2018</v>
      </c>
      <c r="B275" t="s">
        <v>656</v>
      </c>
      <c r="C275">
        <v>606713</v>
      </c>
      <c r="D275">
        <v>19635</v>
      </c>
      <c r="E275">
        <v>9628</v>
      </c>
      <c r="F275">
        <v>211690</v>
      </c>
      <c r="G275">
        <v>6602</v>
      </c>
      <c r="H275">
        <v>6726</v>
      </c>
      <c r="I275">
        <v>0</v>
      </c>
    </row>
    <row r="276" spans="1:9">
      <c r="A276">
        <v>2018</v>
      </c>
      <c r="B276" t="s">
        <v>657</v>
      </c>
      <c r="C276">
        <v>698580</v>
      </c>
      <c r="D276">
        <v>10328</v>
      </c>
      <c r="E276">
        <v>46561</v>
      </c>
      <c r="F276">
        <v>438646</v>
      </c>
      <c r="G276">
        <v>8086</v>
      </c>
      <c r="H276">
        <v>380</v>
      </c>
      <c r="I276">
        <v>103791</v>
      </c>
    </row>
    <row r="277" spans="1:9">
      <c r="A277">
        <v>2018</v>
      </c>
      <c r="B277" t="s">
        <v>658</v>
      </c>
      <c r="C277">
        <v>486170</v>
      </c>
      <c r="D277">
        <v>61836</v>
      </c>
      <c r="E277">
        <v>110575</v>
      </c>
      <c r="F277">
        <v>42196</v>
      </c>
      <c r="G277">
        <v>558</v>
      </c>
      <c r="H277">
        <v>4</v>
      </c>
      <c r="I277">
        <v>0</v>
      </c>
    </row>
    <row r="278" spans="1:9">
      <c r="A278">
        <v>2018</v>
      </c>
      <c r="B278" t="s">
        <v>659</v>
      </c>
      <c r="C278">
        <v>0</v>
      </c>
      <c r="D278">
        <v>0</v>
      </c>
      <c r="E278">
        <v>0</v>
      </c>
      <c r="F278">
        <v>0</v>
      </c>
      <c r="G278">
        <v>0</v>
      </c>
      <c r="H278">
        <v>0</v>
      </c>
      <c r="I278">
        <v>0</v>
      </c>
    </row>
    <row r="279" spans="1:9">
      <c r="A279">
        <v>2018</v>
      </c>
      <c r="B279" t="s">
        <v>660</v>
      </c>
      <c r="C279">
        <v>854281</v>
      </c>
      <c r="D279">
        <v>7</v>
      </c>
      <c r="E279">
        <v>3439</v>
      </c>
      <c r="F279">
        <v>766366</v>
      </c>
      <c r="G279">
        <v>13892</v>
      </c>
      <c r="H279">
        <v>5773</v>
      </c>
      <c r="I279">
        <v>107346</v>
      </c>
    </row>
    <row r="280" spans="1:9">
      <c r="A280">
        <v>2018</v>
      </c>
      <c r="B280" t="s">
        <v>661</v>
      </c>
      <c r="C280">
        <v>283164</v>
      </c>
      <c r="D280">
        <v>8081</v>
      </c>
      <c r="E280">
        <v>6637</v>
      </c>
      <c r="F280">
        <v>58559</v>
      </c>
      <c r="G280">
        <v>3717</v>
      </c>
      <c r="H280">
        <v>99025</v>
      </c>
      <c r="I280">
        <v>396637</v>
      </c>
    </row>
    <row r="281" spans="1:9">
      <c r="A281">
        <v>2018</v>
      </c>
      <c r="B281" t="s">
        <v>662</v>
      </c>
      <c r="C281">
        <v>326299</v>
      </c>
      <c r="D281">
        <v>7882</v>
      </c>
      <c r="E281">
        <v>5883</v>
      </c>
      <c r="F281">
        <v>59658</v>
      </c>
      <c r="G281">
        <v>4052</v>
      </c>
      <c r="H281">
        <v>92730</v>
      </c>
      <c r="I281">
        <v>306824</v>
      </c>
    </row>
    <row r="282" spans="1:9">
      <c r="A282">
        <v>2018</v>
      </c>
      <c r="B282" t="s">
        <v>663</v>
      </c>
      <c r="C282">
        <v>42760</v>
      </c>
      <c r="D282">
        <v>142</v>
      </c>
      <c r="E282">
        <v>11120</v>
      </c>
      <c r="F282">
        <v>9784</v>
      </c>
      <c r="G282">
        <v>75</v>
      </c>
      <c r="H282">
        <v>0</v>
      </c>
      <c r="I282">
        <v>22546</v>
      </c>
    </row>
    <row r="283" spans="1:9">
      <c r="A283">
        <v>2018</v>
      </c>
      <c r="B283" t="s">
        <v>664</v>
      </c>
      <c r="C283">
        <v>103739</v>
      </c>
      <c r="D283">
        <v>0</v>
      </c>
      <c r="E283">
        <v>0</v>
      </c>
      <c r="F283">
        <v>90426</v>
      </c>
      <c r="G283">
        <v>804</v>
      </c>
      <c r="H283">
        <v>0</v>
      </c>
      <c r="I283">
        <v>0</v>
      </c>
    </row>
    <row r="284" spans="1:9">
      <c r="A284">
        <v>2018</v>
      </c>
      <c r="B284" t="s">
        <v>665</v>
      </c>
      <c r="C284">
        <v>120103</v>
      </c>
      <c r="D284">
        <v>2461</v>
      </c>
      <c r="E284">
        <v>546</v>
      </c>
      <c r="F284">
        <v>24515</v>
      </c>
      <c r="G284">
        <v>547</v>
      </c>
      <c r="H284">
        <v>0</v>
      </c>
      <c r="I284">
        <v>0</v>
      </c>
    </row>
    <row r="285" spans="1:9">
      <c r="A285">
        <v>2018</v>
      </c>
      <c r="B285" t="s">
        <v>666</v>
      </c>
      <c r="C285">
        <v>182678</v>
      </c>
      <c r="D285">
        <v>3313</v>
      </c>
      <c r="E285">
        <v>12299</v>
      </c>
      <c r="F285">
        <v>45885</v>
      </c>
      <c r="G285">
        <v>300</v>
      </c>
      <c r="H285">
        <v>0</v>
      </c>
      <c r="I285">
        <v>0</v>
      </c>
    </row>
    <row r="286" spans="1:9">
      <c r="A286">
        <v>2018</v>
      </c>
      <c r="B286" t="s">
        <v>1372</v>
      </c>
      <c r="C286">
        <v>0</v>
      </c>
      <c r="D286">
        <v>0</v>
      </c>
      <c r="E286">
        <v>0</v>
      </c>
      <c r="F286">
        <v>0</v>
      </c>
      <c r="G286">
        <v>0</v>
      </c>
      <c r="H286">
        <v>0</v>
      </c>
      <c r="I286">
        <v>0</v>
      </c>
    </row>
    <row r="287" spans="1:9">
      <c r="A287">
        <v>2018</v>
      </c>
      <c r="B287" t="s">
        <v>667</v>
      </c>
      <c r="C287">
        <v>322836</v>
      </c>
      <c r="D287">
        <v>0</v>
      </c>
      <c r="E287">
        <v>3730</v>
      </c>
      <c r="F287">
        <v>249491</v>
      </c>
      <c r="G287">
        <v>4229</v>
      </c>
      <c r="H287">
        <v>201</v>
      </c>
      <c r="I287">
        <v>552277</v>
      </c>
    </row>
    <row r="288" spans="1:9">
      <c r="A288">
        <v>2018</v>
      </c>
      <c r="B288" t="s">
        <v>668</v>
      </c>
      <c r="C288">
        <v>199883</v>
      </c>
      <c r="D288">
        <v>0</v>
      </c>
      <c r="E288">
        <v>674</v>
      </c>
      <c r="F288">
        <v>146705</v>
      </c>
      <c r="G288">
        <v>2718</v>
      </c>
      <c r="H288">
        <v>0</v>
      </c>
      <c r="I288">
        <v>50276</v>
      </c>
    </row>
    <row r="289" spans="1:9">
      <c r="A289">
        <v>2018</v>
      </c>
      <c r="B289" t="s">
        <v>669</v>
      </c>
    </row>
    <row r="290" spans="1:9">
      <c r="A290">
        <v>2018</v>
      </c>
      <c r="B290" t="s">
        <v>670</v>
      </c>
      <c r="C290">
        <v>1567977</v>
      </c>
      <c r="D290">
        <v>3279</v>
      </c>
      <c r="E290">
        <v>35543</v>
      </c>
      <c r="F290">
        <v>1297952</v>
      </c>
      <c r="G290">
        <v>23505</v>
      </c>
      <c r="H290">
        <v>0</v>
      </c>
      <c r="I290">
        <v>208316</v>
      </c>
    </row>
    <row r="291" spans="1:9">
      <c r="A291">
        <v>2018</v>
      </c>
      <c r="B291" t="s">
        <v>671</v>
      </c>
    </row>
    <row r="292" spans="1:9">
      <c r="A292">
        <v>2018</v>
      </c>
      <c r="B292" t="s">
        <v>672</v>
      </c>
      <c r="C292">
        <v>6381</v>
      </c>
      <c r="D292">
        <v>0</v>
      </c>
      <c r="E292">
        <v>0</v>
      </c>
      <c r="F292">
        <v>4181</v>
      </c>
      <c r="G292">
        <v>69</v>
      </c>
      <c r="H292">
        <v>0</v>
      </c>
      <c r="I292">
        <v>0</v>
      </c>
    </row>
    <row r="293" spans="1:9">
      <c r="A293">
        <v>2018</v>
      </c>
      <c r="B293" t="s">
        <v>673</v>
      </c>
      <c r="C293">
        <v>33571</v>
      </c>
      <c r="D293">
        <v>0</v>
      </c>
      <c r="E293">
        <v>1431</v>
      </c>
      <c r="F293">
        <v>27712</v>
      </c>
      <c r="G293">
        <v>373</v>
      </c>
      <c r="H293">
        <v>0</v>
      </c>
      <c r="I293">
        <v>0</v>
      </c>
    </row>
    <row r="294" spans="1:9">
      <c r="A294">
        <v>2018</v>
      </c>
      <c r="B294" t="s">
        <v>1820</v>
      </c>
    </row>
    <row r="295" spans="1:9">
      <c r="A295">
        <v>2018</v>
      </c>
      <c r="B295" t="s">
        <v>674</v>
      </c>
      <c r="C295">
        <v>109339</v>
      </c>
      <c r="D295">
        <v>0</v>
      </c>
      <c r="E295">
        <v>0</v>
      </c>
      <c r="F295">
        <v>100082</v>
      </c>
      <c r="G295">
        <v>1474</v>
      </c>
      <c r="H295">
        <v>0</v>
      </c>
      <c r="I295">
        <v>0</v>
      </c>
    </row>
    <row r="296" spans="1:9">
      <c r="A296">
        <v>2018</v>
      </c>
      <c r="B296" t="s">
        <v>675</v>
      </c>
      <c r="C296">
        <v>1002183</v>
      </c>
      <c r="D296">
        <v>195950</v>
      </c>
      <c r="E296">
        <v>169662</v>
      </c>
      <c r="F296">
        <v>58043</v>
      </c>
      <c r="G296">
        <v>4739</v>
      </c>
      <c r="H296">
        <v>6610</v>
      </c>
      <c r="I296">
        <v>452617</v>
      </c>
    </row>
    <row r="297" spans="1:9">
      <c r="A297">
        <v>2018</v>
      </c>
      <c r="B297" t="s">
        <v>676</v>
      </c>
    </row>
    <row r="298" spans="1:9">
      <c r="A298">
        <v>2018</v>
      </c>
      <c r="B298" t="s">
        <v>677</v>
      </c>
      <c r="C298">
        <v>1002327</v>
      </c>
      <c r="D298">
        <v>98240</v>
      </c>
      <c r="E298">
        <v>84696</v>
      </c>
      <c r="F298">
        <v>123039</v>
      </c>
      <c r="G298">
        <v>5362</v>
      </c>
      <c r="H298">
        <v>227355</v>
      </c>
      <c r="I298">
        <v>2912628</v>
      </c>
    </row>
    <row r="299" spans="1:9">
      <c r="A299">
        <v>2018</v>
      </c>
      <c r="B299" t="s">
        <v>678</v>
      </c>
      <c r="C299">
        <v>197175</v>
      </c>
      <c r="D299">
        <v>147</v>
      </c>
      <c r="E299">
        <v>1117</v>
      </c>
      <c r="F299">
        <v>141106</v>
      </c>
      <c r="G299">
        <v>3204</v>
      </c>
      <c r="H299">
        <v>2526</v>
      </c>
      <c r="I299">
        <v>96549</v>
      </c>
    </row>
    <row r="300" spans="1:9">
      <c r="A300">
        <v>2018</v>
      </c>
      <c r="B300" t="s">
        <v>679</v>
      </c>
    </row>
    <row r="301" spans="1:9">
      <c r="A301">
        <v>2018</v>
      </c>
      <c r="B301" t="s">
        <v>680</v>
      </c>
    </row>
    <row r="302" spans="1:9">
      <c r="A302">
        <v>2018</v>
      </c>
      <c r="B302" t="s">
        <v>681</v>
      </c>
    </row>
    <row r="303" spans="1:9">
      <c r="A303">
        <v>2018</v>
      </c>
      <c r="B303" t="s">
        <v>682</v>
      </c>
    </row>
    <row r="304" spans="1:9">
      <c r="A304">
        <v>2018</v>
      </c>
      <c r="B304" t="s">
        <v>1819</v>
      </c>
    </row>
    <row r="305" spans="1:9">
      <c r="A305">
        <v>2018</v>
      </c>
      <c r="B305" t="s">
        <v>683</v>
      </c>
      <c r="C305">
        <v>295705</v>
      </c>
      <c r="D305">
        <v>480</v>
      </c>
      <c r="E305">
        <v>6785</v>
      </c>
      <c r="F305">
        <v>183782</v>
      </c>
      <c r="G305">
        <v>3513</v>
      </c>
      <c r="H305">
        <v>722</v>
      </c>
      <c r="I305">
        <v>0</v>
      </c>
    </row>
    <row r="306" spans="1:9">
      <c r="A306">
        <v>2018</v>
      </c>
      <c r="B306" t="s">
        <v>684</v>
      </c>
      <c r="C306">
        <v>274309</v>
      </c>
      <c r="D306">
        <v>1450</v>
      </c>
      <c r="E306">
        <v>50297</v>
      </c>
      <c r="F306">
        <v>109336</v>
      </c>
      <c r="G306">
        <v>1009</v>
      </c>
      <c r="H306">
        <v>17312</v>
      </c>
      <c r="I306">
        <v>48379</v>
      </c>
    </row>
    <row r="307" spans="1:9">
      <c r="A307">
        <v>2018</v>
      </c>
      <c r="B307" t="s">
        <v>685</v>
      </c>
      <c r="C307">
        <v>66082</v>
      </c>
      <c r="D307">
        <v>243</v>
      </c>
      <c r="E307">
        <v>0</v>
      </c>
      <c r="F307">
        <v>25082</v>
      </c>
      <c r="G307">
        <v>404</v>
      </c>
      <c r="H307">
        <v>2889</v>
      </c>
      <c r="I307">
        <v>0</v>
      </c>
    </row>
    <row r="308" spans="1:9">
      <c r="A308">
        <v>2018</v>
      </c>
      <c r="B308" t="s">
        <v>686</v>
      </c>
    </row>
    <row r="309" spans="1:9">
      <c r="A309">
        <v>2018</v>
      </c>
      <c r="B309" t="s">
        <v>687</v>
      </c>
    </row>
    <row r="310" spans="1:9">
      <c r="A310">
        <v>2018</v>
      </c>
      <c r="B310" t="s">
        <v>688</v>
      </c>
      <c r="C310">
        <v>1216561</v>
      </c>
      <c r="D310">
        <v>0</v>
      </c>
      <c r="E310">
        <v>38074</v>
      </c>
      <c r="F310">
        <v>695023</v>
      </c>
      <c r="G310">
        <v>16124</v>
      </c>
      <c r="H310">
        <v>37668</v>
      </c>
      <c r="I310">
        <v>478638</v>
      </c>
    </row>
    <row r="311" spans="1:9">
      <c r="A311">
        <v>2018</v>
      </c>
      <c r="B311" t="s">
        <v>689</v>
      </c>
    </row>
    <row r="312" spans="1:9">
      <c r="A312">
        <v>2018</v>
      </c>
      <c r="B312" t="s">
        <v>690</v>
      </c>
      <c r="C312">
        <v>143035</v>
      </c>
      <c r="D312">
        <v>3881</v>
      </c>
      <c r="E312">
        <v>10438</v>
      </c>
      <c r="F312">
        <v>53219</v>
      </c>
      <c r="G312">
        <v>869</v>
      </c>
      <c r="H312">
        <v>12821</v>
      </c>
      <c r="I312">
        <v>173852</v>
      </c>
    </row>
    <row r="313" spans="1:9">
      <c r="A313">
        <v>2018</v>
      </c>
      <c r="B313" t="s">
        <v>1818</v>
      </c>
    </row>
    <row r="314" spans="1:9">
      <c r="A314">
        <v>2018</v>
      </c>
      <c r="B314" t="s">
        <v>691</v>
      </c>
      <c r="C314">
        <v>555731</v>
      </c>
      <c r="D314">
        <v>0</v>
      </c>
      <c r="E314">
        <v>4498</v>
      </c>
      <c r="F314">
        <v>430152</v>
      </c>
      <c r="G314">
        <v>7995</v>
      </c>
      <c r="H314">
        <v>9447</v>
      </c>
      <c r="I314">
        <v>180537</v>
      </c>
    </row>
    <row r="315" spans="1:9">
      <c r="A315">
        <v>2018</v>
      </c>
      <c r="B315" t="s">
        <v>692</v>
      </c>
      <c r="C315">
        <v>981314</v>
      </c>
      <c r="D315">
        <v>28607</v>
      </c>
      <c r="E315">
        <v>235932</v>
      </c>
      <c r="F315">
        <v>344549</v>
      </c>
      <c r="G315">
        <v>8702</v>
      </c>
      <c r="H315">
        <v>1</v>
      </c>
      <c r="I315">
        <v>359998</v>
      </c>
    </row>
    <row r="316" spans="1:9">
      <c r="A316">
        <v>2018</v>
      </c>
      <c r="B316" t="s">
        <v>693</v>
      </c>
      <c r="C316">
        <v>584379</v>
      </c>
      <c r="D316">
        <v>0</v>
      </c>
      <c r="E316">
        <v>11040</v>
      </c>
      <c r="F316">
        <v>320365</v>
      </c>
      <c r="G316">
        <v>7402</v>
      </c>
      <c r="H316">
        <v>15407</v>
      </c>
      <c r="I316">
        <v>109754</v>
      </c>
    </row>
    <row r="317" spans="1:9">
      <c r="A317">
        <v>2018</v>
      </c>
      <c r="B317" t="s">
        <v>694</v>
      </c>
    </row>
    <row r="318" spans="1:9">
      <c r="A318">
        <v>2018</v>
      </c>
      <c r="B318" t="s">
        <v>695</v>
      </c>
    </row>
    <row r="319" spans="1:9">
      <c r="A319">
        <v>2018</v>
      </c>
      <c r="B319" t="s">
        <v>1817</v>
      </c>
    </row>
    <row r="320" spans="1:9">
      <c r="A320">
        <v>2018</v>
      </c>
      <c r="B320" t="s">
        <v>696</v>
      </c>
    </row>
    <row r="321" spans="1:9">
      <c r="A321">
        <v>2018</v>
      </c>
      <c r="B321" t="s">
        <v>697</v>
      </c>
    </row>
    <row r="322" spans="1:9">
      <c r="A322">
        <v>2018</v>
      </c>
      <c r="B322" t="s">
        <v>698</v>
      </c>
    </row>
    <row r="323" spans="1:9">
      <c r="A323">
        <v>2018</v>
      </c>
      <c r="B323" t="s">
        <v>699</v>
      </c>
      <c r="C323">
        <v>370984</v>
      </c>
      <c r="D323">
        <v>1278</v>
      </c>
      <c r="E323">
        <v>4697</v>
      </c>
      <c r="F323">
        <v>217084</v>
      </c>
      <c r="G323">
        <v>3803</v>
      </c>
      <c r="H323">
        <v>7190</v>
      </c>
      <c r="I323">
        <v>14654</v>
      </c>
    </row>
    <row r="324" spans="1:9">
      <c r="A324">
        <v>2018</v>
      </c>
      <c r="B324" t="s">
        <v>700</v>
      </c>
      <c r="C324">
        <v>169499</v>
      </c>
      <c r="D324">
        <v>2999</v>
      </c>
      <c r="E324">
        <v>39180</v>
      </c>
      <c r="F324">
        <v>32908</v>
      </c>
      <c r="G324">
        <v>371</v>
      </c>
      <c r="H324">
        <v>6773</v>
      </c>
      <c r="I324">
        <v>0</v>
      </c>
    </row>
    <row r="325" spans="1:9">
      <c r="A325">
        <v>2018</v>
      </c>
      <c r="B325" t="s">
        <v>701</v>
      </c>
    </row>
    <row r="326" spans="1:9">
      <c r="A326">
        <v>2018</v>
      </c>
      <c r="B326" t="s">
        <v>702</v>
      </c>
      <c r="C326">
        <v>5386</v>
      </c>
      <c r="D326">
        <v>0</v>
      </c>
      <c r="E326">
        <v>0</v>
      </c>
      <c r="F326">
        <v>5135</v>
      </c>
      <c r="G326">
        <v>54</v>
      </c>
      <c r="H326">
        <v>0</v>
      </c>
      <c r="I326">
        <v>0</v>
      </c>
    </row>
    <row r="327" spans="1:9">
      <c r="A327">
        <v>2018</v>
      </c>
      <c r="B327" t="s">
        <v>703</v>
      </c>
      <c r="C327">
        <v>112462</v>
      </c>
      <c r="D327">
        <v>5939</v>
      </c>
      <c r="E327">
        <v>47187</v>
      </c>
      <c r="F327">
        <v>12056</v>
      </c>
      <c r="G327">
        <v>169</v>
      </c>
      <c r="H327">
        <v>0</v>
      </c>
      <c r="I327">
        <v>12033</v>
      </c>
    </row>
    <row r="328" spans="1:9">
      <c r="A328">
        <v>2018</v>
      </c>
      <c r="B328" t="s">
        <v>704</v>
      </c>
    </row>
    <row r="329" spans="1:9">
      <c r="A329">
        <v>2018</v>
      </c>
      <c r="B329" t="s">
        <v>1816</v>
      </c>
    </row>
    <row r="330" spans="1:9">
      <c r="A330">
        <v>2018</v>
      </c>
      <c r="B330" t="s">
        <v>705</v>
      </c>
      <c r="C330">
        <v>1140214</v>
      </c>
      <c r="D330">
        <v>41294</v>
      </c>
      <c r="E330">
        <v>327071</v>
      </c>
      <c r="F330">
        <v>124496</v>
      </c>
      <c r="G330">
        <v>5195</v>
      </c>
      <c r="H330">
        <v>2</v>
      </c>
      <c r="I330">
        <v>37970</v>
      </c>
    </row>
    <row r="331" spans="1:9">
      <c r="A331">
        <v>2018</v>
      </c>
      <c r="B331" t="s">
        <v>706</v>
      </c>
      <c r="C331">
        <v>401138</v>
      </c>
      <c r="D331">
        <v>0</v>
      </c>
      <c r="E331">
        <v>2915</v>
      </c>
      <c r="F331">
        <v>304648</v>
      </c>
      <c r="G331">
        <v>4495</v>
      </c>
      <c r="H331">
        <v>52009</v>
      </c>
      <c r="I331">
        <v>73554</v>
      </c>
    </row>
    <row r="332" spans="1:9">
      <c r="A332">
        <v>2018</v>
      </c>
      <c r="B332" t="s">
        <v>707</v>
      </c>
      <c r="C332">
        <v>807065</v>
      </c>
      <c r="D332">
        <v>8044</v>
      </c>
      <c r="E332">
        <v>16048</v>
      </c>
      <c r="F332">
        <v>145987</v>
      </c>
      <c r="G332">
        <v>6239</v>
      </c>
      <c r="H332">
        <v>1505</v>
      </c>
      <c r="I332">
        <v>0</v>
      </c>
    </row>
    <row r="333" spans="1:9">
      <c r="A333">
        <v>2018</v>
      </c>
      <c r="B333" t="s">
        <v>708</v>
      </c>
    </row>
    <row r="334" spans="1:9">
      <c r="A334">
        <v>2018</v>
      </c>
      <c r="B334" t="s">
        <v>709</v>
      </c>
      <c r="C334">
        <v>122160</v>
      </c>
      <c r="D334">
        <v>1310</v>
      </c>
      <c r="E334">
        <v>27770</v>
      </c>
      <c r="F334">
        <v>24693</v>
      </c>
      <c r="G334">
        <v>348</v>
      </c>
      <c r="H334">
        <v>14</v>
      </c>
      <c r="I334">
        <v>0</v>
      </c>
    </row>
    <row r="335" spans="1:9">
      <c r="A335">
        <v>2018</v>
      </c>
      <c r="B335" t="s">
        <v>711</v>
      </c>
    </row>
    <row r="336" spans="1:9">
      <c r="A336">
        <v>2018</v>
      </c>
      <c r="B336" t="s">
        <v>710</v>
      </c>
      <c r="C336">
        <v>1054592</v>
      </c>
      <c r="D336">
        <v>10998</v>
      </c>
      <c r="E336">
        <v>22726</v>
      </c>
      <c r="F336">
        <v>185403</v>
      </c>
      <c r="G336">
        <v>12819</v>
      </c>
      <c r="H336">
        <v>510106</v>
      </c>
      <c r="I336">
        <v>1271313</v>
      </c>
    </row>
    <row r="337" spans="1:9">
      <c r="A337">
        <v>2018</v>
      </c>
      <c r="B337" t="s">
        <v>712</v>
      </c>
    </row>
    <row r="338" spans="1:9">
      <c r="A338">
        <v>2018</v>
      </c>
      <c r="B338" t="s">
        <v>713</v>
      </c>
    </row>
    <row r="339" spans="1:9">
      <c r="A339">
        <v>2018</v>
      </c>
      <c r="B339" t="s">
        <v>714</v>
      </c>
    </row>
    <row r="340" spans="1:9">
      <c r="A340">
        <v>2018</v>
      </c>
      <c r="B340" t="s">
        <v>715</v>
      </c>
      <c r="C340">
        <v>309182</v>
      </c>
      <c r="D340">
        <v>91</v>
      </c>
      <c r="E340">
        <v>3649</v>
      </c>
      <c r="F340">
        <v>162367</v>
      </c>
      <c r="G340">
        <v>4386</v>
      </c>
      <c r="H340">
        <v>0</v>
      </c>
      <c r="I340">
        <v>0</v>
      </c>
    </row>
    <row r="341" spans="1:9">
      <c r="A341">
        <v>2018</v>
      </c>
      <c r="B341" t="s">
        <v>1325</v>
      </c>
      <c r="C341">
        <v>281898</v>
      </c>
      <c r="D341">
        <v>22129</v>
      </c>
      <c r="E341">
        <v>67775</v>
      </c>
      <c r="F341">
        <v>38006</v>
      </c>
      <c r="G341">
        <v>859</v>
      </c>
      <c r="H341">
        <v>0</v>
      </c>
      <c r="I341">
        <v>0</v>
      </c>
    </row>
    <row r="342" spans="1:9">
      <c r="A342">
        <v>2018</v>
      </c>
      <c r="B342" t="s">
        <v>716</v>
      </c>
    </row>
    <row r="343" spans="1:9">
      <c r="A343">
        <v>2018</v>
      </c>
      <c r="B343" t="s">
        <v>717</v>
      </c>
      <c r="C343">
        <v>318191</v>
      </c>
      <c r="D343">
        <v>0</v>
      </c>
      <c r="E343">
        <v>1516</v>
      </c>
      <c r="F343">
        <v>247456</v>
      </c>
      <c r="G343">
        <v>4471</v>
      </c>
      <c r="H343">
        <v>0</v>
      </c>
      <c r="I343">
        <v>0</v>
      </c>
    </row>
    <row r="344" spans="1:9">
      <c r="A344">
        <v>2018</v>
      </c>
      <c r="B344" t="s">
        <v>718</v>
      </c>
      <c r="C344">
        <v>2285809</v>
      </c>
      <c r="D344">
        <v>36991</v>
      </c>
      <c r="E344">
        <v>245118</v>
      </c>
      <c r="F344">
        <v>505900</v>
      </c>
      <c r="G344">
        <v>16220</v>
      </c>
      <c r="H344">
        <v>32588</v>
      </c>
      <c r="I344">
        <v>2083859</v>
      </c>
    </row>
    <row r="345" spans="1:9">
      <c r="A345">
        <v>2018</v>
      </c>
      <c r="B345" t="s">
        <v>719</v>
      </c>
      <c r="C345">
        <v>1859666</v>
      </c>
      <c r="D345">
        <v>6561</v>
      </c>
      <c r="E345">
        <v>445786</v>
      </c>
      <c r="F345">
        <v>380206</v>
      </c>
      <c r="G345">
        <v>9778</v>
      </c>
      <c r="H345">
        <v>20543</v>
      </c>
      <c r="I345">
        <v>768868</v>
      </c>
    </row>
    <row r="346" spans="1:9">
      <c r="A346">
        <v>2018</v>
      </c>
      <c r="B346" t="s">
        <v>720</v>
      </c>
    </row>
    <row r="347" spans="1:9">
      <c r="A347">
        <v>2018</v>
      </c>
      <c r="B347" t="s">
        <v>721</v>
      </c>
      <c r="C347">
        <v>242800</v>
      </c>
      <c r="D347">
        <v>6037</v>
      </c>
      <c r="E347">
        <v>20203</v>
      </c>
      <c r="F347">
        <v>32805</v>
      </c>
      <c r="G347">
        <v>2372</v>
      </c>
      <c r="H347">
        <v>76427</v>
      </c>
      <c r="I347">
        <v>335001</v>
      </c>
    </row>
    <row r="348" spans="1:9">
      <c r="A348">
        <v>2018</v>
      </c>
      <c r="B348" t="s">
        <v>722</v>
      </c>
    </row>
    <row r="349" spans="1:9">
      <c r="A349">
        <v>2018</v>
      </c>
      <c r="B349" t="s">
        <v>723</v>
      </c>
      <c r="C349">
        <v>958170</v>
      </c>
      <c r="D349">
        <v>146215</v>
      </c>
      <c r="E349">
        <v>223127</v>
      </c>
      <c r="F349">
        <v>71536</v>
      </c>
      <c r="G349">
        <v>2342</v>
      </c>
      <c r="H349">
        <v>26002</v>
      </c>
      <c r="I349">
        <v>393724</v>
      </c>
    </row>
    <row r="350" spans="1:9">
      <c r="A350">
        <v>2018</v>
      </c>
      <c r="B350" t="s">
        <v>725</v>
      </c>
      <c r="C350">
        <v>905709</v>
      </c>
      <c r="D350">
        <v>0</v>
      </c>
      <c r="E350">
        <v>3143</v>
      </c>
      <c r="F350">
        <v>806065</v>
      </c>
      <c r="G350">
        <v>15895</v>
      </c>
      <c r="H350">
        <v>33463</v>
      </c>
      <c r="I350">
        <v>42831</v>
      </c>
    </row>
    <row r="351" spans="1:9">
      <c r="A351">
        <v>2018</v>
      </c>
      <c r="B351" t="s">
        <v>726</v>
      </c>
    </row>
    <row r="352" spans="1:9">
      <c r="A352">
        <v>2018</v>
      </c>
      <c r="B352" t="s">
        <v>727</v>
      </c>
      <c r="C352">
        <v>562786</v>
      </c>
      <c r="D352">
        <v>620</v>
      </c>
      <c r="E352">
        <v>56817</v>
      </c>
      <c r="F352">
        <v>262811</v>
      </c>
      <c r="G352">
        <v>6504</v>
      </c>
      <c r="H352">
        <v>61231</v>
      </c>
      <c r="I352">
        <v>216813</v>
      </c>
    </row>
    <row r="353" spans="1:9">
      <c r="A353">
        <v>2018</v>
      </c>
      <c r="B353" t="s">
        <v>728</v>
      </c>
      <c r="C353">
        <v>285948</v>
      </c>
      <c r="D353">
        <v>0</v>
      </c>
      <c r="E353">
        <v>0</v>
      </c>
      <c r="F353">
        <v>211690</v>
      </c>
      <c r="G353">
        <v>4764</v>
      </c>
      <c r="H353">
        <v>42250</v>
      </c>
      <c r="I353">
        <v>0</v>
      </c>
    </row>
    <row r="354" spans="1:9">
      <c r="A354">
        <v>2018</v>
      </c>
      <c r="B354" t="s">
        <v>729</v>
      </c>
      <c r="C354">
        <v>42022</v>
      </c>
      <c r="D354">
        <v>0</v>
      </c>
      <c r="E354">
        <v>527</v>
      </c>
      <c r="F354">
        <v>22618</v>
      </c>
      <c r="G354">
        <v>506</v>
      </c>
      <c r="H354">
        <v>0</v>
      </c>
      <c r="I354">
        <v>0</v>
      </c>
    </row>
    <row r="355" spans="1:9">
      <c r="A355">
        <v>2018</v>
      </c>
      <c r="B355" t="s">
        <v>730</v>
      </c>
    </row>
    <row r="356" spans="1:9">
      <c r="A356">
        <v>2018</v>
      </c>
      <c r="B356" t="s">
        <v>731</v>
      </c>
    </row>
    <row r="357" spans="1:9">
      <c r="A357">
        <v>2018</v>
      </c>
      <c r="B357" t="s">
        <v>732</v>
      </c>
    </row>
    <row r="358" spans="1:9">
      <c r="A358">
        <v>2018</v>
      </c>
      <c r="B358" t="s">
        <v>733</v>
      </c>
    </row>
    <row r="359" spans="1:9">
      <c r="A359">
        <v>2018</v>
      </c>
      <c r="B359" t="s">
        <v>734</v>
      </c>
      <c r="C359">
        <v>380647</v>
      </c>
      <c r="D359">
        <v>973</v>
      </c>
      <c r="E359">
        <v>9623</v>
      </c>
      <c r="F359">
        <v>143531</v>
      </c>
      <c r="G359">
        <v>1146</v>
      </c>
      <c r="H359">
        <v>7873</v>
      </c>
      <c r="I359">
        <v>1416868</v>
      </c>
    </row>
    <row r="360" spans="1:9">
      <c r="A360">
        <v>2018</v>
      </c>
      <c r="B360" t="s">
        <v>1815</v>
      </c>
    </row>
    <row r="361" spans="1:9">
      <c r="A361">
        <v>2018</v>
      </c>
      <c r="B361" t="s">
        <v>735</v>
      </c>
    </row>
    <row r="362" spans="1:9">
      <c r="A362">
        <v>2018</v>
      </c>
      <c r="B362" t="s">
        <v>736</v>
      </c>
      <c r="C362">
        <v>514149</v>
      </c>
      <c r="D362">
        <v>39564</v>
      </c>
      <c r="E362">
        <v>45390</v>
      </c>
      <c r="F362">
        <v>63548</v>
      </c>
      <c r="G362">
        <v>4739</v>
      </c>
      <c r="H362">
        <v>241288</v>
      </c>
      <c r="I362">
        <v>3159503</v>
      </c>
    </row>
    <row r="363" spans="1:9">
      <c r="A363">
        <v>2018</v>
      </c>
      <c r="B363" t="s">
        <v>737</v>
      </c>
    </row>
    <row r="364" spans="1:9">
      <c r="A364">
        <v>2018</v>
      </c>
      <c r="B364" t="s">
        <v>738</v>
      </c>
      <c r="C364">
        <v>367259</v>
      </c>
      <c r="D364">
        <v>849</v>
      </c>
      <c r="E364">
        <v>24195</v>
      </c>
      <c r="F364">
        <v>173213</v>
      </c>
      <c r="G364">
        <v>3219</v>
      </c>
      <c r="H364">
        <v>22978</v>
      </c>
      <c r="I364">
        <v>78689</v>
      </c>
    </row>
    <row r="365" spans="1:9">
      <c r="A365">
        <v>2018</v>
      </c>
      <c r="B365" t="s">
        <v>739</v>
      </c>
    </row>
    <row r="366" spans="1:9">
      <c r="A366">
        <v>2018</v>
      </c>
      <c r="B366" t="s">
        <v>740</v>
      </c>
      <c r="C366">
        <v>14397</v>
      </c>
      <c r="D366">
        <v>0</v>
      </c>
      <c r="E366">
        <v>0</v>
      </c>
      <c r="F366">
        <v>1957</v>
      </c>
      <c r="G366">
        <v>3</v>
      </c>
      <c r="H366">
        <v>3</v>
      </c>
      <c r="I366">
        <v>0</v>
      </c>
    </row>
    <row r="367" spans="1:9">
      <c r="A367">
        <v>2018</v>
      </c>
      <c r="B367" t="s">
        <v>741</v>
      </c>
    </row>
    <row r="368" spans="1:9">
      <c r="A368">
        <v>2018</v>
      </c>
      <c r="B368" t="s">
        <v>742</v>
      </c>
      <c r="C368">
        <v>434420</v>
      </c>
      <c r="D368">
        <v>899</v>
      </c>
      <c r="E368">
        <v>27627</v>
      </c>
      <c r="F368">
        <v>273039</v>
      </c>
      <c r="G368">
        <v>5496</v>
      </c>
      <c r="H368">
        <v>17485</v>
      </c>
      <c r="I368">
        <v>40957</v>
      </c>
    </row>
    <row r="369" spans="1:9">
      <c r="A369">
        <v>2018</v>
      </c>
      <c r="B369" t="s">
        <v>743</v>
      </c>
    </row>
    <row r="370" spans="1:9">
      <c r="A370">
        <v>2018</v>
      </c>
      <c r="B370" t="s">
        <v>1814</v>
      </c>
    </row>
    <row r="371" spans="1:9">
      <c r="A371">
        <v>2018</v>
      </c>
      <c r="B371" t="s">
        <v>744</v>
      </c>
    </row>
    <row r="372" spans="1:9">
      <c r="A372">
        <v>2018</v>
      </c>
      <c r="B372" t="s">
        <v>745</v>
      </c>
      <c r="C372">
        <v>323900</v>
      </c>
      <c r="D372">
        <v>144</v>
      </c>
      <c r="E372">
        <v>3655</v>
      </c>
      <c r="F372">
        <v>214273</v>
      </c>
      <c r="G372">
        <v>4323</v>
      </c>
      <c r="H372">
        <v>37346</v>
      </c>
      <c r="I372">
        <v>966321</v>
      </c>
    </row>
    <row r="373" spans="1:9">
      <c r="A373">
        <v>2018</v>
      </c>
      <c r="B373" t="s">
        <v>746</v>
      </c>
      <c r="C373">
        <v>24019</v>
      </c>
      <c r="D373">
        <v>0</v>
      </c>
      <c r="E373">
        <v>3667</v>
      </c>
      <c r="F373">
        <v>8316</v>
      </c>
      <c r="G373">
        <v>0</v>
      </c>
      <c r="H373">
        <v>4</v>
      </c>
      <c r="I373">
        <v>0</v>
      </c>
    </row>
    <row r="374" spans="1:9">
      <c r="A374">
        <v>2018</v>
      </c>
      <c r="B374" t="s">
        <v>747</v>
      </c>
      <c r="C374">
        <v>375977</v>
      </c>
      <c r="D374">
        <v>15998</v>
      </c>
      <c r="E374">
        <v>79240</v>
      </c>
      <c r="F374">
        <v>134872</v>
      </c>
      <c r="G374">
        <v>1945</v>
      </c>
      <c r="H374">
        <v>21</v>
      </c>
      <c r="I374">
        <v>0</v>
      </c>
    </row>
    <row r="375" spans="1:9">
      <c r="A375">
        <v>2018</v>
      </c>
      <c r="B375" t="s">
        <v>749</v>
      </c>
      <c r="C375">
        <v>621753</v>
      </c>
      <c r="D375">
        <v>50496</v>
      </c>
      <c r="E375">
        <v>195550</v>
      </c>
      <c r="F375">
        <v>34787</v>
      </c>
      <c r="G375">
        <v>1752</v>
      </c>
      <c r="H375">
        <v>2</v>
      </c>
      <c r="I375">
        <v>0</v>
      </c>
    </row>
    <row r="376" spans="1:9">
      <c r="A376">
        <v>2018</v>
      </c>
      <c r="B376" t="s">
        <v>750</v>
      </c>
      <c r="C376">
        <v>866918</v>
      </c>
      <c r="D376">
        <v>4359</v>
      </c>
      <c r="E376">
        <v>38566</v>
      </c>
      <c r="F376">
        <v>356651</v>
      </c>
      <c r="G376">
        <v>7530</v>
      </c>
      <c r="H376">
        <v>10050</v>
      </c>
      <c r="I376">
        <v>384518</v>
      </c>
    </row>
    <row r="377" spans="1:9">
      <c r="A377">
        <v>2018</v>
      </c>
      <c r="B377" t="s">
        <v>751</v>
      </c>
    </row>
    <row r="378" spans="1:9">
      <c r="A378">
        <v>2018</v>
      </c>
      <c r="B378" t="s">
        <v>752</v>
      </c>
      <c r="C378">
        <v>3634962</v>
      </c>
      <c r="D378">
        <v>802994</v>
      </c>
      <c r="E378">
        <v>484188</v>
      </c>
      <c r="F378">
        <v>103630</v>
      </c>
      <c r="G378">
        <v>8525</v>
      </c>
      <c r="H378">
        <v>26257</v>
      </c>
      <c r="I378">
        <v>460173</v>
      </c>
    </row>
    <row r="379" spans="1:9">
      <c r="A379">
        <v>2018</v>
      </c>
      <c r="B379" t="s">
        <v>753</v>
      </c>
      <c r="C379">
        <v>30845</v>
      </c>
      <c r="D379">
        <v>0</v>
      </c>
      <c r="E379">
        <v>0</v>
      </c>
      <c r="F379">
        <v>6884</v>
      </c>
      <c r="G379">
        <v>97</v>
      </c>
      <c r="H379">
        <v>0</v>
      </c>
      <c r="I379">
        <v>0</v>
      </c>
    </row>
    <row r="380" spans="1:9">
      <c r="A380">
        <v>2018</v>
      </c>
      <c r="B380" t="s">
        <v>754</v>
      </c>
      <c r="C380">
        <v>150676</v>
      </c>
      <c r="D380">
        <v>4567</v>
      </c>
      <c r="E380">
        <v>182</v>
      </c>
      <c r="F380">
        <v>11594</v>
      </c>
      <c r="G380">
        <v>63</v>
      </c>
      <c r="H380">
        <v>0</v>
      </c>
      <c r="I380">
        <v>0</v>
      </c>
    </row>
    <row r="381" spans="1:9">
      <c r="A381">
        <v>2018</v>
      </c>
      <c r="B381" t="s">
        <v>1813</v>
      </c>
    </row>
    <row r="382" spans="1:9">
      <c r="A382">
        <v>2018</v>
      </c>
      <c r="B382" t="s">
        <v>1812</v>
      </c>
    </row>
    <row r="383" spans="1:9">
      <c r="A383">
        <v>2018</v>
      </c>
      <c r="B383" t="s">
        <v>756</v>
      </c>
      <c r="C383">
        <v>203953</v>
      </c>
      <c r="D383">
        <v>1135</v>
      </c>
      <c r="E383">
        <v>5727</v>
      </c>
      <c r="F383">
        <v>137184</v>
      </c>
      <c r="G383">
        <v>1902</v>
      </c>
      <c r="H383">
        <v>3033</v>
      </c>
      <c r="I383">
        <v>0</v>
      </c>
    </row>
    <row r="384" spans="1:9">
      <c r="A384">
        <v>2018</v>
      </c>
      <c r="B384" t="s">
        <v>757</v>
      </c>
      <c r="C384">
        <v>191333</v>
      </c>
      <c r="D384">
        <v>4850</v>
      </c>
      <c r="E384">
        <v>41639</v>
      </c>
      <c r="F384">
        <v>32320</v>
      </c>
      <c r="G384">
        <v>575</v>
      </c>
      <c r="H384">
        <v>2</v>
      </c>
      <c r="I384">
        <v>6835</v>
      </c>
    </row>
    <row r="385" spans="1:9">
      <c r="A385">
        <v>2018</v>
      </c>
      <c r="B385" t="s">
        <v>758</v>
      </c>
    </row>
    <row r="386" spans="1:9">
      <c r="A386">
        <v>2018</v>
      </c>
      <c r="B386" t="s">
        <v>759</v>
      </c>
      <c r="C386">
        <v>8562</v>
      </c>
      <c r="D386">
        <v>0</v>
      </c>
      <c r="E386">
        <v>0</v>
      </c>
      <c r="F386">
        <v>7850</v>
      </c>
      <c r="G386">
        <v>102</v>
      </c>
      <c r="H386">
        <v>0</v>
      </c>
      <c r="I386">
        <v>0</v>
      </c>
    </row>
    <row r="387" spans="1:9">
      <c r="A387">
        <v>2018</v>
      </c>
      <c r="B387" t="s">
        <v>760</v>
      </c>
      <c r="C387">
        <v>427628</v>
      </c>
      <c r="D387">
        <v>8114</v>
      </c>
      <c r="E387">
        <v>5150</v>
      </c>
      <c r="F387">
        <v>87023</v>
      </c>
      <c r="G387">
        <v>4954</v>
      </c>
      <c r="H387">
        <v>143923</v>
      </c>
      <c r="I387">
        <v>938158</v>
      </c>
    </row>
    <row r="388" spans="1:9">
      <c r="A388">
        <v>2018</v>
      </c>
      <c r="B388" t="s">
        <v>761</v>
      </c>
      <c r="C388">
        <v>224476</v>
      </c>
      <c r="D388">
        <v>8001</v>
      </c>
      <c r="E388">
        <v>8801</v>
      </c>
      <c r="F388">
        <v>45961</v>
      </c>
      <c r="G388">
        <v>2944</v>
      </c>
      <c r="H388">
        <v>100606</v>
      </c>
      <c r="I388">
        <v>237883</v>
      </c>
    </row>
    <row r="389" spans="1:9">
      <c r="A389">
        <v>2018</v>
      </c>
      <c r="B389" t="s">
        <v>762</v>
      </c>
      <c r="C389">
        <v>1621493</v>
      </c>
      <c r="D389">
        <v>13966</v>
      </c>
      <c r="E389">
        <v>764070</v>
      </c>
      <c r="F389">
        <v>275552</v>
      </c>
      <c r="G389">
        <v>7239</v>
      </c>
      <c r="H389">
        <v>43220</v>
      </c>
      <c r="I389">
        <v>360008</v>
      </c>
    </row>
    <row r="390" spans="1:9">
      <c r="A390">
        <v>2018</v>
      </c>
      <c r="B390" t="s">
        <v>763</v>
      </c>
      <c r="C390">
        <v>402680</v>
      </c>
      <c r="D390">
        <v>2733</v>
      </c>
      <c r="E390">
        <v>575</v>
      </c>
      <c r="F390">
        <v>312197</v>
      </c>
      <c r="G390">
        <v>4629</v>
      </c>
      <c r="H390">
        <v>11571</v>
      </c>
      <c r="I390">
        <v>167100</v>
      </c>
    </row>
    <row r="391" spans="1:9">
      <c r="A391">
        <v>2018</v>
      </c>
      <c r="B391" t="s">
        <v>764</v>
      </c>
      <c r="C391">
        <v>28102</v>
      </c>
      <c r="D391">
        <v>0</v>
      </c>
      <c r="E391">
        <v>425</v>
      </c>
      <c r="F391">
        <v>12638</v>
      </c>
      <c r="G391">
        <v>157</v>
      </c>
      <c r="H391">
        <v>0</v>
      </c>
      <c r="I391">
        <v>0</v>
      </c>
    </row>
    <row r="392" spans="1:9">
      <c r="A392">
        <v>2018</v>
      </c>
      <c r="B392" t="s">
        <v>765</v>
      </c>
    </row>
    <row r="393" spans="1:9">
      <c r="A393">
        <v>2018</v>
      </c>
      <c r="B393" t="s">
        <v>766</v>
      </c>
      <c r="C393">
        <v>742737</v>
      </c>
      <c r="D393">
        <v>1340</v>
      </c>
      <c r="E393">
        <v>17686</v>
      </c>
      <c r="F393">
        <v>469027</v>
      </c>
      <c r="G393">
        <v>10884</v>
      </c>
      <c r="H393">
        <v>71174</v>
      </c>
      <c r="I393">
        <v>171579</v>
      </c>
    </row>
    <row r="394" spans="1:9">
      <c r="A394">
        <v>2018</v>
      </c>
      <c r="B394" t="s">
        <v>767</v>
      </c>
      <c r="C394">
        <v>952938</v>
      </c>
      <c r="D394">
        <v>6704</v>
      </c>
      <c r="E394">
        <v>42572</v>
      </c>
      <c r="F394">
        <v>399967</v>
      </c>
      <c r="G394">
        <v>12085</v>
      </c>
      <c r="H394">
        <v>144373</v>
      </c>
      <c r="I394">
        <v>543976</v>
      </c>
    </row>
    <row r="395" spans="1:9">
      <c r="A395">
        <v>2018</v>
      </c>
      <c r="B395" t="s">
        <v>768</v>
      </c>
      <c r="C395">
        <v>85793</v>
      </c>
      <c r="D395">
        <v>853</v>
      </c>
      <c r="E395">
        <v>26651</v>
      </c>
      <c r="F395">
        <v>12321</v>
      </c>
      <c r="G395">
        <v>134</v>
      </c>
      <c r="H395">
        <v>0</v>
      </c>
      <c r="I395">
        <v>0</v>
      </c>
    </row>
    <row r="396" spans="1:9">
      <c r="A396">
        <v>2018</v>
      </c>
      <c r="B396" t="s">
        <v>769</v>
      </c>
      <c r="C396">
        <v>783959</v>
      </c>
      <c r="D396">
        <v>440</v>
      </c>
      <c r="E396">
        <v>24693</v>
      </c>
      <c r="F396">
        <v>345469</v>
      </c>
      <c r="G396">
        <v>12451</v>
      </c>
      <c r="H396">
        <v>175169</v>
      </c>
      <c r="I396">
        <v>858448</v>
      </c>
    </row>
    <row r="397" spans="1:9">
      <c r="A397">
        <v>2018</v>
      </c>
      <c r="B397" t="s">
        <v>770</v>
      </c>
    </row>
    <row r="398" spans="1:9">
      <c r="A398">
        <v>2018</v>
      </c>
      <c r="B398" t="s">
        <v>771</v>
      </c>
      <c r="C398">
        <v>276681</v>
      </c>
      <c r="D398">
        <v>7267</v>
      </c>
      <c r="E398">
        <v>11630</v>
      </c>
      <c r="F398">
        <v>71219</v>
      </c>
      <c r="G398">
        <v>3669</v>
      </c>
      <c r="H398">
        <v>12151</v>
      </c>
      <c r="I398">
        <v>78140</v>
      </c>
    </row>
    <row r="399" spans="1:9">
      <c r="A399">
        <v>2018</v>
      </c>
      <c r="B399" t="s">
        <v>772</v>
      </c>
    </row>
    <row r="400" spans="1:9">
      <c r="A400">
        <v>2018</v>
      </c>
      <c r="B400" t="s">
        <v>773</v>
      </c>
      <c r="C400">
        <v>1422148</v>
      </c>
      <c r="D400">
        <v>1006</v>
      </c>
      <c r="E400">
        <v>25193</v>
      </c>
      <c r="F400">
        <v>840678</v>
      </c>
      <c r="G400">
        <v>20241</v>
      </c>
      <c r="H400">
        <v>10322</v>
      </c>
      <c r="I400">
        <v>692233</v>
      </c>
    </row>
    <row r="401" spans="1:9">
      <c r="A401">
        <v>2018</v>
      </c>
      <c r="B401" t="s">
        <v>774</v>
      </c>
      <c r="C401">
        <v>43865</v>
      </c>
      <c r="D401">
        <v>0</v>
      </c>
      <c r="E401">
        <v>0</v>
      </c>
      <c r="F401">
        <v>39865</v>
      </c>
      <c r="G401">
        <v>48</v>
      </c>
      <c r="H401">
        <v>0</v>
      </c>
      <c r="I401">
        <v>0</v>
      </c>
    </row>
    <row r="402" spans="1:9">
      <c r="A402">
        <v>2018</v>
      </c>
      <c r="B402" t="s">
        <v>1811</v>
      </c>
    </row>
    <row r="403" spans="1:9">
      <c r="A403">
        <v>2018</v>
      </c>
      <c r="B403" t="s">
        <v>775</v>
      </c>
      <c r="C403">
        <v>294290</v>
      </c>
      <c r="D403">
        <v>0</v>
      </c>
      <c r="E403">
        <v>0</v>
      </c>
      <c r="F403">
        <v>124919</v>
      </c>
      <c r="G403">
        <v>4354</v>
      </c>
      <c r="H403">
        <v>592</v>
      </c>
      <c r="I403">
        <v>31200</v>
      </c>
    </row>
    <row r="404" spans="1:9">
      <c r="A404">
        <v>2018</v>
      </c>
      <c r="B404" t="s">
        <v>776</v>
      </c>
      <c r="C404">
        <v>1345612</v>
      </c>
      <c r="D404">
        <v>280</v>
      </c>
      <c r="E404">
        <v>1764</v>
      </c>
      <c r="F404">
        <v>1007212</v>
      </c>
      <c r="G404">
        <v>20214</v>
      </c>
      <c r="H404">
        <v>18420</v>
      </c>
      <c r="I404">
        <v>207950</v>
      </c>
    </row>
    <row r="405" spans="1:9">
      <c r="A405">
        <v>2018</v>
      </c>
      <c r="B405" t="s">
        <v>777</v>
      </c>
      <c r="C405">
        <v>871332</v>
      </c>
      <c r="D405">
        <v>5443</v>
      </c>
      <c r="E405">
        <v>38219</v>
      </c>
      <c r="F405">
        <v>349797</v>
      </c>
      <c r="G405">
        <v>13204</v>
      </c>
      <c r="H405">
        <v>209878</v>
      </c>
      <c r="I405">
        <v>330206</v>
      </c>
    </row>
    <row r="406" spans="1:9">
      <c r="A406">
        <v>2018</v>
      </c>
      <c r="B406" t="s">
        <v>778</v>
      </c>
      <c r="C406">
        <v>95920</v>
      </c>
      <c r="D406">
        <v>9143</v>
      </c>
      <c r="E406">
        <v>25540</v>
      </c>
      <c r="F406">
        <v>7784</v>
      </c>
      <c r="G406">
        <v>94</v>
      </c>
      <c r="H406">
        <v>0</v>
      </c>
      <c r="I406">
        <v>0</v>
      </c>
    </row>
    <row r="407" spans="1:9">
      <c r="A407">
        <v>2018</v>
      </c>
      <c r="B407" t="s">
        <v>779</v>
      </c>
      <c r="C407">
        <v>851180</v>
      </c>
      <c r="D407">
        <v>2988</v>
      </c>
      <c r="E407">
        <v>49071</v>
      </c>
      <c r="F407">
        <v>393260</v>
      </c>
      <c r="G407">
        <v>11083</v>
      </c>
      <c r="H407">
        <v>72531</v>
      </c>
      <c r="I407">
        <v>246370</v>
      </c>
    </row>
    <row r="408" spans="1:9">
      <c r="A408">
        <v>2018</v>
      </c>
      <c r="B408" t="s">
        <v>780</v>
      </c>
      <c r="C408">
        <v>124710</v>
      </c>
      <c r="D408">
        <v>0</v>
      </c>
      <c r="E408">
        <v>80</v>
      </c>
      <c r="F408">
        <v>122052</v>
      </c>
      <c r="G408">
        <v>1506</v>
      </c>
      <c r="H408">
        <v>0</v>
      </c>
      <c r="I408">
        <v>0</v>
      </c>
    </row>
    <row r="409" spans="1:9">
      <c r="A409">
        <v>2018</v>
      </c>
      <c r="B409" t="s">
        <v>781</v>
      </c>
    </row>
    <row r="410" spans="1:9">
      <c r="A410">
        <v>2018</v>
      </c>
      <c r="B410" t="s">
        <v>782</v>
      </c>
      <c r="C410">
        <v>296278</v>
      </c>
      <c r="D410">
        <v>0</v>
      </c>
      <c r="E410">
        <v>207</v>
      </c>
      <c r="F410">
        <v>242016</v>
      </c>
      <c r="G410">
        <v>5055</v>
      </c>
      <c r="H410">
        <v>16959</v>
      </c>
      <c r="I410">
        <v>111793</v>
      </c>
    </row>
    <row r="411" spans="1:9">
      <c r="A411">
        <v>2018</v>
      </c>
      <c r="B411" t="s">
        <v>783</v>
      </c>
      <c r="C411">
        <v>639551</v>
      </c>
      <c r="D411">
        <v>10877</v>
      </c>
      <c r="E411">
        <v>80191</v>
      </c>
      <c r="F411">
        <v>326891</v>
      </c>
      <c r="G411">
        <v>5444</v>
      </c>
      <c r="H411">
        <v>16601</v>
      </c>
      <c r="I411">
        <v>634405</v>
      </c>
    </row>
    <row r="412" spans="1:9">
      <c r="A412">
        <v>2018</v>
      </c>
      <c r="B412" t="s">
        <v>784</v>
      </c>
      <c r="C412">
        <v>2433</v>
      </c>
      <c r="D412">
        <v>0</v>
      </c>
      <c r="E412">
        <v>0</v>
      </c>
      <c r="F412">
        <v>2324</v>
      </c>
      <c r="G412">
        <v>0</v>
      </c>
      <c r="H412">
        <v>2</v>
      </c>
      <c r="I412">
        <v>0</v>
      </c>
    </row>
    <row r="413" spans="1:9">
      <c r="A413">
        <v>2018</v>
      </c>
      <c r="B413" t="s">
        <v>785</v>
      </c>
      <c r="C413">
        <v>774320</v>
      </c>
      <c r="D413">
        <v>33259</v>
      </c>
      <c r="E413">
        <v>53519</v>
      </c>
      <c r="F413">
        <v>81276</v>
      </c>
      <c r="G413">
        <v>3173</v>
      </c>
      <c r="H413">
        <v>285047</v>
      </c>
      <c r="I413">
        <v>1736961</v>
      </c>
    </row>
    <row r="414" spans="1:9">
      <c r="A414">
        <v>2018</v>
      </c>
      <c r="B414" t="s">
        <v>786</v>
      </c>
      <c r="C414">
        <v>444135</v>
      </c>
      <c r="D414">
        <v>3048</v>
      </c>
      <c r="E414">
        <v>58303</v>
      </c>
      <c r="F414">
        <v>16891</v>
      </c>
      <c r="G414">
        <v>1638</v>
      </c>
      <c r="H414">
        <v>1897</v>
      </c>
      <c r="I414">
        <v>0</v>
      </c>
    </row>
    <row r="415" spans="1:9">
      <c r="A415">
        <v>2018</v>
      </c>
      <c r="B415" t="s">
        <v>1810</v>
      </c>
    </row>
    <row r="416" spans="1:9">
      <c r="A416">
        <v>2018</v>
      </c>
      <c r="B416" t="s">
        <v>787</v>
      </c>
      <c r="C416">
        <v>104357</v>
      </c>
      <c r="D416">
        <v>4</v>
      </c>
      <c r="E416">
        <v>0</v>
      </c>
      <c r="F416">
        <v>57656</v>
      </c>
      <c r="G416">
        <v>538</v>
      </c>
      <c r="H416">
        <v>0</v>
      </c>
      <c r="I416">
        <v>0</v>
      </c>
    </row>
    <row r="417" spans="1:9">
      <c r="A417">
        <v>2018</v>
      </c>
      <c r="B417" t="s">
        <v>788</v>
      </c>
      <c r="C417">
        <v>13735</v>
      </c>
      <c r="D417">
        <v>0</v>
      </c>
      <c r="E417">
        <v>0</v>
      </c>
      <c r="F417">
        <v>13491</v>
      </c>
      <c r="G417">
        <v>135</v>
      </c>
      <c r="H417">
        <v>0</v>
      </c>
      <c r="I417">
        <v>0</v>
      </c>
    </row>
    <row r="418" spans="1:9">
      <c r="A418">
        <v>2018</v>
      </c>
      <c r="B418" t="s">
        <v>789</v>
      </c>
      <c r="C418">
        <v>403682</v>
      </c>
      <c r="D418">
        <v>5509</v>
      </c>
      <c r="E418">
        <v>12105</v>
      </c>
      <c r="F418">
        <v>256803</v>
      </c>
      <c r="G418">
        <v>3615</v>
      </c>
      <c r="H418">
        <v>42893</v>
      </c>
      <c r="I418">
        <v>813583</v>
      </c>
    </row>
    <row r="419" spans="1:9">
      <c r="A419">
        <v>2018</v>
      </c>
      <c r="B419" t="s">
        <v>790</v>
      </c>
      <c r="C419">
        <v>1251559</v>
      </c>
      <c r="D419">
        <v>4157</v>
      </c>
      <c r="E419">
        <v>20917</v>
      </c>
      <c r="F419">
        <v>767672</v>
      </c>
      <c r="G419">
        <v>18523</v>
      </c>
      <c r="H419">
        <v>193356</v>
      </c>
      <c r="I419">
        <v>873002</v>
      </c>
    </row>
    <row r="420" spans="1:9">
      <c r="A420">
        <v>2018</v>
      </c>
      <c r="B420" t="s">
        <v>791</v>
      </c>
    </row>
    <row r="421" spans="1:9">
      <c r="A421">
        <v>2018</v>
      </c>
      <c r="B421" t="s">
        <v>792</v>
      </c>
    </row>
    <row r="422" spans="1:9">
      <c r="A422">
        <v>2018</v>
      </c>
      <c r="B422" t="s">
        <v>793</v>
      </c>
    </row>
    <row r="423" spans="1:9">
      <c r="A423">
        <v>2018</v>
      </c>
      <c r="B423" t="s">
        <v>794</v>
      </c>
      <c r="C423">
        <v>566202</v>
      </c>
      <c r="D423">
        <v>56259</v>
      </c>
      <c r="E423">
        <v>101856</v>
      </c>
      <c r="F423">
        <v>60749</v>
      </c>
      <c r="G423">
        <v>1447</v>
      </c>
      <c r="H423">
        <v>2334</v>
      </c>
      <c r="I423">
        <v>320823</v>
      </c>
    </row>
    <row r="424" spans="1:9">
      <c r="A424">
        <v>2018</v>
      </c>
      <c r="B424" t="s">
        <v>795</v>
      </c>
      <c r="C424">
        <v>81762</v>
      </c>
      <c r="D424">
        <v>0</v>
      </c>
      <c r="E424">
        <v>8750</v>
      </c>
      <c r="F424">
        <v>37830</v>
      </c>
      <c r="G424">
        <v>169</v>
      </c>
      <c r="H424">
        <v>0</v>
      </c>
      <c r="I424">
        <v>0</v>
      </c>
    </row>
    <row r="425" spans="1:9">
      <c r="A425">
        <v>2018</v>
      </c>
      <c r="B425" t="s">
        <v>796</v>
      </c>
      <c r="C425">
        <v>132973</v>
      </c>
      <c r="D425">
        <v>0</v>
      </c>
      <c r="E425">
        <v>2748</v>
      </c>
      <c r="F425">
        <v>83542</v>
      </c>
      <c r="G425">
        <v>1908</v>
      </c>
      <c r="H425">
        <v>37259</v>
      </c>
      <c r="I425">
        <v>800066</v>
      </c>
    </row>
    <row r="426" spans="1:9">
      <c r="A426">
        <v>2018</v>
      </c>
      <c r="B426" t="s">
        <v>797</v>
      </c>
      <c r="C426">
        <v>454651</v>
      </c>
      <c r="D426">
        <v>45570</v>
      </c>
      <c r="E426">
        <v>36644</v>
      </c>
      <c r="F426">
        <v>27453</v>
      </c>
      <c r="G426">
        <v>4411</v>
      </c>
      <c r="H426">
        <v>353670</v>
      </c>
      <c r="I426">
        <v>481676</v>
      </c>
    </row>
    <row r="427" spans="1:9">
      <c r="A427">
        <v>2018</v>
      </c>
      <c r="B427" t="s">
        <v>798</v>
      </c>
      <c r="C427">
        <v>156431</v>
      </c>
      <c r="D427">
        <v>1002</v>
      </c>
      <c r="E427">
        <v>2821</v>
      </c>
      <c r="F427">
        <v>105962</v>
      </c>
      <c r="G427">
        <v>2079</v>
      </c>
      <c r="H427">
        <v>7</v>
      </c>
      <c r="I427">
        <v>0</v>
      </c>
    </row>
    <row r="428" spans="1:9">
      <c r="A428">
        <v>2018</v>
      </c>
      <c r="B428" t="s">
        <v>799</v>
      </c>
      <c r="C428">
        <v>143283</v>
      </c>
      <c r="D428">
        <v>0</v>
      </c>
      <c r="E428">
        <v>2717</v>
      </c>
      <c r="F428">
        <v>90291</v>
      </c>
      <c r="G428">
        <v>1922</v>
      </c>
      <c r="H428">
        <v>21922</v>
      </c>
      <c r="I428">
        <v>138601</v>
      </c>
    </row>
    <row r="429" spans="1:9">
      <c r="A429">
        <v>2018</v>
      </c>
      <c r="B429" t="s">
        <v>800</v>
      </c>
      <c r="C429">
        <v>25325</v>
      </c>
      <c r="D429">
        <v>24</v>
      </c>
      <c r="E429">
        <v>9105</v>
      </c>
      <c r="F429">
        <v>2532</v>
      </c>
      <c r="G429">
        <v>0</v>
      </c>
      <c r="H429">
        <v>0</v>
      </c>
      <c r="I429">
        <v>0</v>
      </c>
    </row>
    <row r="430" spans="1:9">
      <c r="A430">
        <v>2018</v>
      </c>
      <c r="B430" t="s">
        <v>801</v>
      </c>
    </row>
    <row r="431" spans="1:9">
      <c r="A431">
        <v>2018</v>
      </c>
      <c r="B431" t="s">
        <v>802</v>
      </c>
    </row>
    <row r="432" spans="1:9">
      <c r="A432">
        <v>2018</v>
      </c>
      <c r="B432" t="s">
        <v>803</v>
      </c>
    </row>
    <row r="433" spans="1:9">
      <c r="A433">
        <v>2018</v>
      </c>
      <c r="B433" t="s">
        <v>804</v>
      </c>
    </row>
    <row r="434" spans="1:9">
      <c r="A434">
        <v>2018</v>
      </c>
      <c r="B434" t="s">
        <v>805</v>
      </c>
      <c r="C434">
        <v>450080</v>
      </c>
      <c r="D434">
        <v>579</v>
      </c>
      <c r="E434">
        <v>10306</v>
      </c>
      <c r="F434">
        <v>236344</v>
      </c>
      <c r="G434">
        <v>6475</v>
      </c>
      <c r="H434">
        <v>58088</v>
      </c>
      <c r="I434">
        <v>173186</v>
      </c>
    </row>
    <row r="435" spans="1:9">
      <c r="A435">
        <v>2018</v>
      </c>
      <c r="B435" t="s">
        <v>1208</v>
      </c>
      <c r="C435">
        <v>1191</v>
      </c>
      <c r="D435">
        <v>0</v>
      </c>
      <c r="E435">
        <v>0</v>
      </c>
      <c r="F435">
        <v>0</v>
      </c>
      <c r="G435">
        <v>0</v>
      </c>
      <c r="H435">
        <v>0</v>
      </c>
      <c r="I435">
        <v>0</v>
      </c>
    </row>
    <row r="436" spans="1:9">
      <c r="A436">
        <v>2018</v>
      </c>
      <c r="B436" t="s">
        <v>806</v>
      </c>
      <c r="C436">
        <v>407817</v>
      </c>
      <c r="D436">
        <v>12042</v>
      </c>
      <c r="E436">
        <v>83123</v>
      </c>
      <c r="F436">
        <v>55510</v>
      </c>
      <c r="G436">
        <v>1681</v>
      </c>
      <c r="H436">
        <v>36222</v>
      </c>
      <c r="I436">
        <v>22536</v>
      </c>
    </row>
    <row r="437" spans="1:9">
      <c r="A437">
        <v>2018</v>
      </c>
      <c r="B437" t="s">
        <v>807</v>
      </c>
      <c r="C437">
        <v>156633</v>
      </c>
      <c r="D437">
        <v>2750</v>
      </c>
      <c r="E437">
        <v>24059</v>
      </c>
      <c r="F437">
        <v>46523</v>
      </c>
      <c r="G437">
        <v>542</v>
      </c>
      <c r="H437">
        <v>4071</v>
      </c>
      <c r="I437">
        <v>30584</v>
      </c>
    </row>
    <row r="438" spans="1:9">
      <c r="A438">
        <v>2018</v>
      </c>
      <c r="B438" t="s">
        <v>808</v>
      </c>
    </row>
    <row r="439" spans="1:9">
      <c r="A439">
        <v>2018</v>
      </c>
      <c r="B439" t="s">
        <v>809</v>
      </c>
      <c r="C439">
        <v>632623</v>
      </c>
      <c r="D439">
        <v>0</v>
      </c>
      <c r="E439">
        <v>2659</v>
      </c>
      <c r="F439">
        <v>557182</v>
      </c>
      <c r="G439">
        <v>9387</v>
      </c>
      <c r="H439">
        <v>7024</v>
      </c>
      <c r="I439">
        <v>18347</v>
      </c>
    </row>
    <row r="440" spans="1:9">
      <c r="A440">
        <v>2018</v>
      </c>
      <c r="B440" t="s">
        <v>810</v>
      </c>
      <c r="C440">
        <v>570489</v>
      </c>
      <c r="D440">
        <v>45264</v>
      </c>
      <c r="E440">
        <v>31186</v>
      </c>
      <c r="F440">
        <v>61835</v>
      </c>
      <c r="G440">
        <v>3920</v>
      </c>
      <c r="H440">
        <v>35967</v>
      </c>
      <c r="I440">
        <v>253848</v>
      </c>
    </row>
    <row r="441" spans="1:9">
      <c r="A441">
        <v>2018</v>
      </c>
      <c r="B441" t="s">
        <v>811</v>
      </c>
      <c r="C441">
        <v>38392</v>
      </c>
      <c r="D441">
        <v>628</v>
      </c>
      <c r="E441">
        <v>1095</v>
      </c>
      <c r="F441">
        <v>22924</v>
      </c>
      <c r="G441">
        <v>148</v>
      </c>
      <c r="H441">
        <v>955</v>
      </c>
      <c r="I441">
        <v>1009</v>
      </c>
    </row>
    <row r="442" spans="1:9">
      <c r="A442">
        <v>2018</v>
      </c>
      <c r="B442" t="s">
        <v>812</v>
      </c>
    </row>
    <row r="443" spans="1:9">
      <c r="A443">
        <v>2018</v>
      </c>
      <c r="B443" t="s">
        <v>813</v>
      </c>
      <c r="C443">
        <v>0</v>
      </c>
      <c r="D443">
        <v>0</v>
      </c>
      <c r="E443">
        <v>0</v>
      </c>
      <c r="F443">
        <v>0</v>
      </c>
      <c r="G443">
        <v>0</v>
      </c>
      <c r="H443">
        <v>0</v>
      </c>
      <c r="I443">
        <v>0</v>
      </c>
    </row>
    <row r="444" spans="1:9">
      <c r="A444">
        <v>2018</v>
      </c>
      <c r="B444" t="s">
        <v>814</v>
      </c>
      <c r="C444">
        <v>339763</v>
      </c>
      <c r="D444">
        <v>10993</v>
      </c>
      <c r="E444">
        <v>3717</v>
      </c>
      <c r="F444">
        <v>76927</v>
      </c>
      <c r="G444">
        <v>3557</v>
      </c>
      <c r="H444">
        <v>30483</v>
      </c>
      <c r="I444">
        <v>0</v>
      </c>
    </row>
    <row r="445" spans="1:9">
      <c r="A445">
        <v>2018</v>
      </c>
      <c r="B445" t="s">
        <v>815</v>
      </c>
    </row>
    <row r="446" spans="1:9">
      <c r="A446">
        <v>2018</v>
      </c>
      <c r="B446" t="s">
        <v>816</v>
      </c>
    </row>
    <row r="447" spans="1:9">
      <c r="A447">
        <v>2018</v>
      </c>
      <c r="B447" t="s">
        <v>817</v>
      </c>
    </row>
    <row r="448" spans="1:9">
      <c r="A448">
        <v>2018</v>
      </c>
      <c r="B448" t="s">
        <v>818</v>
      </c>
      <c r="C448">
        <v>1067079</v>
      </c>
      <c r="D448">
        <v>52648</v>
      </c>
      <c r="E448">
        <v>27018</v>
      </c>
      <c r="F448">
        <v>236863</v>
      </c>
      <c r="G448">
        <v>6778</v>
      </c>
      <c r="H448">
        <v>2154</v>
      </c>
      <c r="I448">
        <v>9556</v>
      </c>
    </row>
    <row r="449" spans="1:9">
      <c r="A449">
        <v>2018</v>
      </c>
      <c r="B449" t="s">
        <v>819</v>
      </c>
    </row>
    <row r="450" spans="1:9">
      <c r="A450">
        <v>2018</v>
      </c>
      <c r="B450" t="s">
        <v>820</v>
      </c>
    </row>
    <row r="451" spans="1:9">
      <c r="A451">
        <v>2018</v>
      </c>
      <c r="B451" t="s">
        <v>821</v>
      </c>
      <c r="C451">
        <v>57480</v>
      </c>
      <c r="D451">
        <v>0</v>
      </c>
      <c r="E451">
        <v>615</v>
      </c>
      <c r="F451">
        <v>38179</v>
      </c>
      <c r="G451">
        <v>843</v>
      </c>
      <c r="H451">
        <v>13914</v>
      </c>
      <c r="I451">
        <v>601079</v>
      </c>
    </row>
    <row r="452" spans="1:9">
      <c r="A452">
        <v>2018</v>
      </c>
      <c r="B452" t="s">
        <v>822</v>
      </c>
      <c r="C452">
        <v>9879</v>
      </c>
      <c r="D452">
        <v>0</v>
      </c>
      <c r="E452">
        <v>0</v>
      </c>
      <c r="F452">
        <v>9256</v>
      </c>
      <c r="G452">
        <v>130</v>
      </c>
      <c r="H452">
        <v>0</v>
      </c>
      <c r="I452">
        <v>0</v>
      </c>
    </row>
    <row r="453" spans="1:9">
      <c r="A453">
        <v>2018</v>
      </c>
      <c r="B453" t="s">
        <v>823</v>
      </c>
      <c r="C453">
        <v>44141</v>
      </c>
      <c r="D453">
        <v>0</v>
      </c>
      <c r="E453">
        <v>0</v>
      </c>
      <c r="F453">
        <v>24419</v>
      </c>
      <c r="G453">
        <v>647</v>
      </c>
      <c r="H453">
        <v>0</v>
      </c>
      <c r="I453">
        <v>0</v>
      </c>
    </row>
    <row r="454" spans="1:9">
      <c r="A454">
        <v>2018</v>
      </c>
      <c r="B454" t="s">
        <v>824</v>
      </c>
    </row>
    <row r="455" spans="1:9">
      <c r="A455">
        <v>2018</v>
      </c>
      <c r="B455" t="s">
        <v>825</v>
      </c>
      <c r="C455">
        <v>112393</v>
      </c>
      <c r="D455">
        <v>1286</v>
      </c>
      <c r="E455">
        <v>33714</v>
      </c>
      <c r="F455">
        <v>10639</v>
      </c>
      <c r="G455">
        <v>182</v>
      </c>
      <c r="H455">
        <v>519</v>
      </c>
      <c r="I455">
        <v>0</v>
      </c>
    </row>
    <row r="456" spans="1:9">
      <c r="A456">
        <v>2018</v>
      </c>
      <c r="B456" t="s">
        <v>826</v>
      </c>
    </row>
    <row r="457" spans="1:9">
      <c r="A457">
        <v>2018</v>
      </c>
      <c r="B457" t="s">
        <v>827</v>
      </c>
    </row>
    <row r="458" spans="1:9">
      <c r="A458">
        <v>2018</v>
      </c>
      <c r="B458" t="s">
        <v>1809</v>
      </c>
    </row>
    <row r="459" spans="1:9">
      <c r="A459">
        <v>2018</v>
      </c>
      <c r="B459" t="s">
        <v>828</v>
      </c>
      <c r="C459">
        <v>1292879</v>
      </c>
      <c r="D459">
        <v>152783</v>
      </c>
      <c r="E459">
        <v>249644</v>
      </c>
      <c r="F459">
        <v>99542</v>
      </c>
      <c r="G459">
        <v>2328</v>
      </c>
      <c r="H459">
        <v>5732</v>
      </c>
      <c r="I459">
        <v>40376</v>
      </c>
    </row>
    <row r="460" spans="1:9">
      <c r="A460">
        <v>2018</v>
      </c>
      <c r="B460" t="s">
        <v>829</v>
      </c>
    </row>
    <row r="461" spans="1:9">
      <c r="A461">
        <v>2018</v>
      </c>
      <c r="B461" t="s">
        <v>830</v>
      </c>
      <c r="C461">
        <v>135243</v>
      </c>
      <c r="D461">
        <v>1451</v>
      </c>
      <c r="E461">
        <v>26413</v>
      </c>
      <c r="F461">
        <v>40834</v>
      </c>
      <c r="G461">
        <v>889</v>
      </c>
      <c r="H461">
        <v>2331</v>
      </c>
      <c r="I461">
        <v>0</v>
      </c>
    </row>
    <row r="462" spans="1:9">
      <c r="A462">
        <v>2018</v>
      </c>
      <c r="B462" t="s">
        <v>831</v>
      </c>
      <c r="C462">
        <v>794636</v>
      </c>
      <c r="D462">
        <v>34113</v>
      </c>
      <c r="E462">
        <v>48235</v>
      </c>
      <c r="F462">
        <v>60537</v>
      </c>
      <c r="G462">
        <v>9690</v>
      </c>
      <c r="H462">
        <v>425101</v>
      </c>
      <c r="I462">
        <v>532081</v>
      </c>
    </row>
    <row r="463" spans="1:9">
      <c r="A463">
        <v>2018</v>
      </c>
      <c r="B463" t="s">
        <v>832</v>
      </c>
      <c r="C463">
        <v>307409</v>
      </c>
      <c r="D463">
        <v>2579</v>
      </c>
      <c r="E463">
        <v>6521</v>
      </c>
      <c r="F463">
        <v>60923</v>
      </c>
      <c r="G463">
        <v>3564</v>
      </c>
      <c r="H463">
        <v>51404</v>
      </c>
      <c r="I463">
        <v>92928</v>
      </c>
    </row>
    <row r="464" spans="1:9">
      <c r="A464">
        <v>2018</v>
      </c>
      <c r="B464" t="s">
        <v>833</v>
      </c>
    </row>
    <row r="465" spans="1:9">
      <c r="A465">
        <v>2018</v>
      </c>
      <c r="B465" t="s">
        <v>1808</v>
      </c>
    </row>
    <row r="466" spans="1:9">
      <c r="A466">
        <v>2018</v>
      </c>
      <c r="B466" t="s">
        <v>834</v>
      </c>
      <c r="C466">
        <v>251572</v>
      </c>
      <c r="D466">
        <v>4824</v>
      </c>
      <c r="E466">
        <v>88751</v>
      </c>
      <c r="F466">
        <v>28782</v>
      </c>
      <c r="G466">
        <v>1075</v>
      </c>
      <c r="H466">
        <v>4005</v>
      </c>
      <c r="I466">
        <v>0</v>
      </c>
    </row>
    <row r="467" spans="1:9">
      <c r="A467">
        <v>2018</v>
      </c>
      <c r="B467" t="s">
        <v>835</v>
      </c>
    </row>
    <row r="468" spans="1:9">
      <c r="A468">
        <v>2018</v>
      </c>
      <c r="B468" t="s">
        <v>836</v>
      </c>
      <c r="C468">
        <v>26959</v>
      </c>
      <c r="D468">
        <v>0</v>
      </c>
      <c r="E468">
        <v>0</v>
      </c>
      <c r="F468">
        <v>23832</v>
      </c>
      <c r="G468">
        <v>281</v>
      </c>
      <c r="H468">
        <v>0</v>
      </c>
      <c r="I468">
        <v>0</v>
      </c>
    </row>
    <row r="469" spans="1:9">
      <c r="A469">
        <v>2018</v>
      </c>
      <c r="B469" t="s">
        <v>837</v>
      </c>
    </row>
    <row r="470" spans="1:9">
      <c r="A470">
        <v>2018</v>
      </c>
      <c r="B470" t="s">
        <v>838</v>
      </c>
      <c r="C470">
        <v>2132126</v>
      </c>
      <c r="D470">
        <v>183050</v>
      </c>
      <c r="E470">
        <v>663032</v>
      </c>
      <c r="F470">
        <v>104952</v>
      </c>
      <c r="G470">
        <v>2627</v>
      </c>
      <c r="H470">
        <v>14855</v>
      </c>
      <c r="I470">
        <v>295365</v>
      </c>
    </row>
    <row r="471" spans="1:9">
      <c r="A471">
        <v>2018</v>
      </c>
      <c r="B471" t="s">
        <v>839</v>
      </c>
    </row>
    <row r="472" spans="1:9">
      <c r="A472">
        <v>2018</v>
      </c>
      <c r="B472" t="s">
        <v>840</v>
      </c>
      <c r="C472">
        <v>685055</v>
      </c>
      <c r="D472">
        <v>0</v>
      </c>
      <c r="E472">
        <v>1188</v>
      </c>
      <c r="F472">
        <v>573197</v>
      </c>
      <c r="G472">
        <v>9889</v>
      </c>
      <c r="H472">
        <v>898</v>
      </c>
      <c r="I472">
        <v>262249</v>
      </c>
    </row>
    <row r="473" spans="1:9">
      <c r="A473">
        <v>2018</v>
      </c>
      <c r="B473" t="s">
        <v>841</v>
      </c>
    </row>
    <row r="474" spans="1:9">
      <c r="A474">
        <v>2018</v>
      </c>
      <c r="B474" t="s">
        <v>842</v>
      </c>
      <c r="C474">
        <v>63773</v>
      </c>
      <c r="D474">
        <v>0</v>
      </c>
      <c r="E474">
        <v>1943</v>
      </c>
      <c r="F474">
        <v>51237</v>
      </c>
      <c r="G474">
        <v>729</v>
      </c>
      <c r="H474">
        <v>4842</v>
      </c>
      <c r="I474">
        <v>3698</v>
      </c>
    </row>
    <row r="475" spans="1:9">
      <c r="A475">
        <v>2018</v>
      </c>
      <c r="B475" t="s">
        <v>843</v>
      </c>
      <c r="C475">
        <v>404912</v>
      </c>
      <c r="D475">
        <v>12231</v>
      </c>
      <c r="E475">
        <v>22327</v>
      </c>
      <c r="F475">
        <v>83099</v>
      </c>
      <c r="G475">
        <v>4366</v>
      </c>
      <c r="H475">
        <v>200151</v>
      </c>
      <c r="I475">
        <v>2696663</v>
      </c>
    </row>
    <row r="476" spans="1:9">
      <c r="A476">
        <v>2018</v>
      </c>
      <c r="B476" t="s">
        <v>844</v>
      </c>
      <c r="C476">
        <v>45468</v>
      </c>
      <c r="D476">
        <v>171</v>
      </c>
      <c r="E476">
        <v>5231</v>
      </c>
      <c r="F476">
        <v>11602</v>
      </c>
      <c r="G476">
        <v>71</v>
      </c>
      <c r="H476">
        <v>34709</v>
      </c>
      <c r="I476">
        <v>423360</v>
      </c>
    </row>
    <row r="477" spans="1:9">
      <c r="A477">
        <v>2018</v>
      </c>
      <c r="B477" t="s">
        <v>845</v>
      </c>
    </row>
    <row r="478" spans="1:9">
      <c r="A478">
        <v>2018</v>
      </c>
      <c r="B478" t="s">
        <v>1807</v>
      </c>
    </row>
    <row r="479" spans="1:9">
      <c r="A479">
        <v>2018</v>
      </c>
      <c r="B479" t="s">
        <v>846</v>
      </c>
      <c r="C479">
        <v>785124</v>
      </c>
      <c r="D479">
        <v>7372</v>
      </c>
      <c r="E479">
        <v>141550</v>
      </c>
      <c r="F479">
        <v>36173</v>
      </c>
      <c r="G479">
        <v>2049</v>
      </c>
      <c r="H479">
        <v>4</v>
      </c>
      <c r="I479">
        <v>483517</v>
      </c>
    </row>
    <row r="480" spans="1:9">
      <c r="A480">
        <v>2018</v>
      </c>
      <c r="B480" t="s">
        <v>847</v>
      </c>
      <c r="C480">
        <v>901585</v>
      </c>
      <c r="D480">
        <v>959</v>
      </c>
      <c r="E480">
        <v>3623</v>
      </c>
      <c r="F480">
        <v>638958</v>
      </c>
      <c r="G480">
        <v>12228</v>
      </c>
      <c r="H480">
        <v>11244</v>
      </c>
      <c r="I480">
        <v>586064</v>
      </c>
    </row>
    <row r="481" spans="1:9">
      <c r="A481">
        <v>2018</v>
      </c>
      <c r="B481" t="s">
        <v>848</v>
      </c>
      <c r="C481">
        <v>177323</v>
      </c>
      <c r="D481">
        <v>1620</v>
      </c>
      <c r="E481">
        <v>464</v>
      </c>
      <c r="F481">
        <v>12219</v>
      </c>
      <c r="G481">
        <v>77</v>
      </c>
      <c r="H481">
        <v>2</v>
      </c>
      <c r="I481">
        <v>0</v>
      </c>
    </row>
    <row r="482" spans="1:9">
      <c r="A482">
        <v>2018</v>
      </c>
      <c r="B482" t="s">
        <v>849</v>
      </c>
      <c r="C482">
        <v>1093285</v>
      </c>
      <c r="D482">
        <v>146952</v>
      </c>
      <c r="E482">
        <v>197039</v>
      </c>
      <c r="F482">
        <v>54518</v>
      </c>
      <c r="G482">
        <v>2251</v>
      </c>
      <c r="H482">
        <v>18628</v>
      </c>
      <c r="I482">
        <v>188797</v>
      </c>
    </row>
    <row r="483" spans="1:9">
      <c r="A483">
        <v>2018</v>
      </c>
      <c r="B483" t="s">
        <v>850</v>
      </c>
    </row>
    <row r="484" spans="1:9">
      <c r="A484">
        <v>2018</v>
      </c>
      <c r="B484" t="s">
        <v>851</v>
      </c>
    </row>
    <row r="485" spans="1:9">
      <c r="A485">
        <v>2018</v>
      </c>
      <c r="B485" t="s">
        <v>852</v>
      </c>
      <c r="C485">
        <v>1524717</v>
      </c>
      <c r="D485">
        <v>11784</v>
      </c>
      <c r="E485">
        <v>28817</v>
      </c>
      <c r="F485">
        <v>876975</v>
      </c>
      <c r="G485">
        <v>20405</v>
      </c>
      <c r="H485">
        <v>17533</v>
      </c>
      <c r="I485">
        <v>273030</v>
      </c>
    </row>
    <row r="486" spans="1:9">
      <c r="A486">
        <v>2018</v>
      </c>
      <c r="B486" t="s">
        <v>1151</v>
      </c>
      <c r="C486">
        <v>89394</v>
      </c>
      <c r="D486">
        <v>596</v>
      </c>
      <c r="E486">
        <v>19874</v>
      </c>
      <c r="F486">
        <v>18152</v>
      </c>
      <c r="G486">
        <v>419</v>
      </c>
      <c r="H486">
        <v>3851</v>
      </c>
      <c r="I486">
        <v>0</v>
      </c>
    </row>
    <row r="487" spans="1:9">
      <c r="A487">
        <v>2018</v>
      </c>
      <c r="B487" t="s">
        <v>853</v>
      </c>
      <c r="C487">
        <v>541500</v>
      </c>
      <c r="D487">
        <v>0</v>
      </c>
      <c r="E487">
        <v>430</v>
      </c>
      <c r="F487">
        <v>483928</v>
      </c>
      <c r="G487">
        <v>8139</v>
      </c>
      <c r="H487">
        <v>3757</v>
      </c>
      <c r="I487">
        <v>39044</v>
      </c>
    </row>
    <row r="488" spans="1:9">
      <c r="A488">
        <v>2018</v>
      </c>
      <c r="B488" t="s">
        <v>854</v>
      </c>
      <c r="C488">
        <v>303939</v>
      </c>
      <c r="D488">
        <v>29352</v>
      </c>
      <c r="E488">
        <v>83462</v>
      </c>
      <c r="F488">
        <v>66785</v>
      </c>
      <c r="G488">
        <v>464</v>
      </c>
      <c r="H488">
        <v>13</v>
      </c>
      <c r="I488">
        <v>0</v>
      </c>
    </row>
    <row r="489" spans="1:9">
      <c r="A489">
        <v>2018</v>
      </c>
      <c r="B489" t="s">
        <v>855</v>
      </c>
      <c r="C489">
        <v>4053346</v>
      </c>
      <c r="D489">
        <v>4916</v>
      </c>
      <c r="E489">
        <v>39038</v>
      </c>
      <c r="F489">
        <v>3438298</v>
      </c>
      <c r="G489">
        <v>66620</v>
      </c>
      <c r="H489">
        <v>8309</v>
      </c>
      <c r="I489">
        <v>931279</v>
      </c>
    </row>
    <row r="490" spans="1:9">
      <c r="A490">
        <v>2018</v>
      </c>
      <c r="B490" t="s">
        <v>856</v>
      </c>
    </row>
    <row r="491" spans="1:9">
      <c r="A491">
        <v>2018</v>
      </c>
      <c r="B491" t="s">
        <v>857</v>
      </c>
    </row>
    <row r="492" spans="1:9">
      <c r="A492">
        <v>2018</v>
      </c>
      <c r="B492" t="s">
        <v>1806</v>
      </c>
    </row>
    <row r="493" spans="1:9">
      <c r="A493">
        <v>2018</v>
      </c>
      <c r="B493" t="s">
        <v>858</v>
      </c>
      <c r="C493">
        <v>1625887</v>
      </c>
      <c r="D493">
        <v>169879</v>
      </c>
      <c r="E493">
        <v>489682</v>
      </c>
      <c r="F493">
        <v>105473</v>
      </c>
      <c r="G493">
        <v>2851</v>
      </c>
      <c r="H493">
        <v>65</v>
      </c>
      <c r="I493">
        <v>144363</v>
      </c>
    </row>
    <row r="494" spans="1:9">
      <c r="A494">
        <v>2018</v>
      </c>
      <c r="B494" t="s">
        <v>859</v>
      </c>
      <c r="C494">
        <v>97050</v>
      </c>
      <c r="D494">
        <v>0</v>
      </c>
      <c r="E494">
        <v>0</v>
      </c>
      <c r="F494">
        <v>96506</v>
      </c>
      <c r="G494">
        <v>973</v>
      </c>
      <c r="H494">
        <v>0</v>
      </c>
      <c r="I494">
        <v>0</v>
      </c>
    </row>
    <row r="495" spans="1:9">
      <c r="A495">
        <v>2018</v>
      </c>
      <c r="B495" t="s">
        <v>860</v>
      </c>
      <c r="C495">
        <v>797019</v>
      </c>
      <c r="D495">
        <v>10406</v>
      </c>
      <c r="E495">
        <v>77306</v>
      </c>
      <c r="F495">
        <v>198132</v>
      </c>
      <c r="G495">
        <v>3614</v>
      </c>
      <c r="H495">
        <v>1060</v>
      </c>
      <c r="I495">
        <v>0</v>
      </c>
    </row>
    <row r="496" spans="1:9">
      <c r="A496">
        <v>2018</v>
      </c>
      <c r="B496" t="s">
        <v>861</v>
      </c>
      <c r="C496">
        <v>103667</v>
      </c>
      <c r="D496">
        <v>1598</v>
      </c>
      <c r="E496">
        <v>1117</v>
      </c>
      <c r="F496">
        <v>57494</v>
      </c>
      <c r="G496">
        <v>774</v>
      </c>
      <c r="H496">
        <v>0</v>
      </c>
      <c r="I496">
        <v>0</v>
      </c>
    </row>
    <row r="497" spans="1:9">
      <c r="A497">
        <v>2018</v>
      </c>
      <c r="B497" t="s">
        <v>862</v>
      </c>
      <c r="C497">
        <v>1016199</v>
      </c>
      <c r="D497">
        <v>84321</v>
      </c>
      <c r="E497">
        <v>194547</v>
      </c>
      <c r="F497">
        <v>61344</v>
      </c>
      <c r="G497">
        <v>1342</v>
      </c>
      <c r="H497">
        <v>15788</v>
      </c>
      <c r="I497">
        <v>281533</v>
      </c>
    </row>
    <row r="498" spans="1:9">
      <c r="A498">
        <v>2018</v>
      </c>
      <c r="B498" t="s">
        <v>863</v>
      </c>
    </row>
    <row r="499" spans="1:9">
      <c r="A499">
        <v>2018</v>
      </c>
      <c r="B499" t="s">
        <v>864</v>
      </c>
      <c r="C499">
        <v>167101</v>
      </c>
      <c r="D499">
        <v>1721</v>
      </c>
      <c r="E499">
        <v>23351</v>
      </c>
      <c r="F499">
        <v>57891</v>
      </c>
      <c r="G499">
        <v>784</v>
      </c>
      <c r="H499">
        <v>0</v>
      </c>
      <c r="I499">
        <v>0</v>
      </c>
    </row>
    <row r="500" spans="1:9">
      <c r="A500">
        <v>2018</v>
      </c>
      <c r="B500" t="s">
        <v>865</v>
      </c>
      <c r="C500">
        <v>203474</v>
      </c>
      <c r="D500">
        <v>4877</v>
      </c>
      <c r="E500">
        <v>2225</v>
      </c>
      <c r="F500">
        <v>58597</v>
      </c>
      <c r="G500">
        <v>1965</v>
      </c>
      <c r="H500">
        <v>30013</v>
      </c>
      <c r="I500">
        <v>76055</v>
      </c>
    </row>
    <row r="501" spans="1:9">
      <c r="A501">
        <v>2018</v>
      </c>
      <c r="B501" t="s">
        <v>866</v>
      </c>
      <c r="C501">
        <v>1031446</v>
      </c>
      <c r="D501">
        <v>480</v>
      </c>
      <c r="E501">
        <v>16094</v>
      </c>
      <c r="F501">
        <v>524032</v>
      </c>
      <c r="G501">
        <v>15781</v>
      </c>
      <c r="H501">
        <v>120007</v>
      </c>
      <c r="I501">
        <v>854674</v>
      </c>
    </row>
    <row r="502" spans="1:9">
      <c r="A502">
        <v>2018</v>
      </c>
      <c r="B502" t="s">
        <v>867</v>
      </c>
      <c r="C502">
        <v>646589</v>
      </c>
      <c r="D502">
        <v>209</v>
      </c>
      <c r="E502">
        <v>22042</v>
      </c>
      <c r="F502">
        <v>277051</v>
      </c>
      <c r="G502">
        <v>7339</v>
      </c>
      <c r="H502">
        <v>17489</v>
      </c>
      <c r="I502">
        <v>498969</v>
      </c>
    </row>
    <row r="503" spans="1:9">
      <c r="A503">
        <v>2018</v>
      </c>
      <c r="B503" t="s">
        <v>868</v>
      </c>
      <c r="C503">
        <v>809869</v>
      </c>
      <c r="D503">
        <v>685</v>
      </c>
      <c r="E503">
        <v>46190</v>
      </c>
      <c r="F503">
        <v>329209</v>
      </c>
      <c r="G503">
        <v>7237</v>
      </c>
      <c r="H503">
        <v>0</v>
      </c>
      <c r="I503">
        <v>150738</v>
      </c>
    </row>
    <row r="504" spans="1:9">
      <c r="A504">
        <v>2018</v>
      </c>
      <c r="B504" t="s">
        <v>869</v>
      </c>
      <c r="C504">
        <v>972397</v>
      </c>
      <c r="D504">
        <v>0</v>
      </c>
      <c r="E504">
        <v>599</v>
      </c>
      <c r="F504">
        <v>805688</v>
      </c>
      <c r="G504">
        <v>13486</v>
      </c>
      <c r="H504">
        <v>1027</v>
      </c>
      <c r="I504">
        <v>384288</v>
      </c>
    </row>
    <row r="505" spans="1:9">
      <c r="A505">
        <v>2018</v>
      </c>
      <c r="B505" t="s">
        <v>870</v>
      </c>
    </row>
    <row r="506" spans="1:9">
      <c r="A506">
        <v>2018</v>
      </c>
      <c r="B506" t="s">
        <v>871</v>
      </c>
      <c r="C506">
        <v>291790</v>
      </c>
      <c r="D506">
        <v>10379</v>
      </c>
      <c r="E506">
        <v>15163</v>
      </c>
      <c r="F506">
        <v>32904</v>
      </c>
      <c r="G506">
        <v>2459</v>
      </c>
      <c r="H506">
        <v>183589</v>
      </c>
      <c r="I506">
        <v>594492</v>
      </c>
    </row>
    <row r="507" spans="1:9">
      <c r="A507">
        <v>2018</v>
      </c>
      <c r="B507" t="s">
        <v>872</v>
      </c>
      <c r="C507">
        <v>101702</v>
      </c>
      <c r="D507">
        <v>0</v>
      </c>
      <c r="E507">
        <v>0</v>
      </c>
      <c r="F507">
        <v>79322</v>
      </c>
      <c r="G507">
        <v>1573</v>
      </c>
      <c r="H507">
        <v>0</v>
      </c>
      <c r="I507">
        <v>0</v>
      </c>
    </row>
    <row r="508" spans="1:9">
      <c r="A508">
        <v>2018</v>
      </c>
      <c r="B508" t="s">
        <v>873</v>
      </c>
      <c r="C508">
        <v>43763</v>
      </c>
      <c r="D508">
        <v>72</v>
      </c>
      <c r="E508">
        <v>2731</v>
      </c>
      <c r="F508">
        <v>21613</v>
      </c>
      <c r="G508">
        <v>193</v>
      </c>
      <c r="H508">
        <v>0</v>
      </c>
      <c r="I508">
        <v>0</v>
      </c>
    </row>
    <row r="509" spans="1:9">
      <c r="A509">
        <v>2018</v>
      </c>
      <c r="B509" t="s">
        <v>874</v>
      </c>
      <c r="C509">
        <v>48514</v>
      </c>
      <c r="D509">
        <v>16211</v>
      </c>
      <c r="E509">
        <v>4372</v>
      </c>
      <c r="F509">
        <v>601</v>
      </c>
      <c r="G509">
        <v>168</v>
      </c>
      <c r="H509">
        <v>0</v>
      </c>
      <c r="I509">
        <v>690085</v>
      </c>
    </row>
    <row r="510" spans="1:9">
      <c r="A510">
        <v>2018</v>
      </c>
      <c r="B510" t="s">
        <v>142</v>
      </c>
      <c r="C510">
        <v>108972</v>
      </c>
      <c r="D510">
        <v>952</v>
      </c>
      <c r="E510">
        <v>0</v>
      </c>
      <c r="F510">
        <v>72301</v>
      </c>
      <c r="G510">
        <v>914</v>
      </c>
      <c r="H510">
        <v>1771</v>
      </c>
      <c r="I510">
        <v>0</v>
      </c>
    </row>
    <row r="511" spans="1:9">
      <c r="A511">
        <v>2018</v>
      </c>
      <c r="B511" t="s">
        <v>875</v>
      </c>
      <c r="C511">
        <v>357403</v>
      </c>
      <c r="D511">
        <v>0</v>
      </c>
      <c r="E511">
        <v>11656</v>
      </c>
      <c r="F511">
        <v>221275</v>
      </c>
      <c r="G511">
        <v>4179</v>
      </c>
      <c r="H511">
        <v>35582</v>
      </c>
      <c r="I511">
        <v>318445</v>
      </c>
    </row>
    <row r="512" spans="1:9">
      <c r="A512">
        <v>2018</v>
      </c>
      <c r="B512" t="s">
        <v>876</v>
      </c>
      <c r="C512">
        <v>96479</v>
      </c>
      <c r="D512">
        <v>0</v>
      </c>
      <c r="E512">
        <v>9932</v>
      </c>
      <c r="F512">
        <v>42151</v>
      </c>
      <c r="G512">
        <v>866</v>
      </c>
      <c r="H512">
        <v>51</v>
      </c>
      <c r="I512">
        <v>0</v>
      </c>
    </row>
    <row r="513" spans="1:9">
      <c r="A513">
        <v>2018</v>
      </c>
      <c r="B513" t="s">
        <v>1805</v>
      </c>
    </row>
    <row r="514" spans="1:9">
      <c r="A514">
        <v>2018</v>
      </c>
      <c r="B514" t="s">
        <v>1799</v>
      </c>
    </row>
    <row r="515" spans="1:9">
      <c r="A515">
        <v>2018</v>
      </c>
      <c r="B515" t="s">
        <v>878</v>
      </c>
      <c r="C515">
        <v>181097</v>
      </c>
      <c r="D515">
        <v>5344</v>
      </c>
      <c r="E515">
        <v>43551</v>
      </c>
      <c r="F515">
        <v>38409</v>
      </c>
      <c r="G515">
        <v>1020</v>
      </c>
      <c r="H515">
        <v>0</v>
      </c>
      <c r="I515">
        <v>0</v>
      </c>
    </row>
    <row r="516" spans="1:9">
      <c r="A516">
        <v>2018</v>
      </c>
      <c r="B516" t="s">
        <v>879</v>
      </c>
      <c r="C516">
        <v>173821</v>
      </c>
      <c r="D516">
        <v>2262</v>
      </c>
      <c r="E516">
        <v>3527</v>
      </c>
      <c r="F516">
        <v>35590</v>
      </c>
      <c r="G516">
        <v>2181</v>
      </c>
      <c r="H516">
        <v>19438</v>
      </c>
      <c r="I516">
        <v>20854</v>
      </c>
    </row>
    <row r="517" spans="1:9">
      <c r="A517">
        <v>2018</v>
      </c>
      <c r="B517" t="s">
        <v>880</v>
      </c>
      <c r="C517">
        <v>437104</v>
      </c>
      <c r="D517">
        <v>2571</v>
      </c>
      <c r="E517">
        <v>70180</v>
      </c>
      <c r="F517">
        <v>23782</v>
      </c>
      <c r="G517">
        <v>677</v>
      </c>
      <c r="H517">
        <v>18668</v>
      </c>
      <c r="I517">
        <v>166362</v>
      </c>
    </row>
    <row r="518" spans="1:9">
      <c r="A518">
        <v>2018</v>
      </c>
      <c r="B518" t="s">
        <v>881</v>
      </c>
      <c r="C518">
        <v>13812</v>
      </c>
      <c r="D518">
        <v>0</v>
      </c>
      <c r="E518">
        <v>0</v>
      </c>
      <c r="F518">
        <v>10426</v>
      </c>
      <c r="G518">
        <v>124</v>
      </c>
      <c r="H518">
        <v>3404</v>
      </c>
      <c r="I518">
        <v>8296</v>
      </c>
    </row>
    <row r="519" spans="1:9">
      <c r="A519">
        <v>2018</v>
      </c>
      <c r="B519" t="s">
        <v>882</v>
      </c>
      <c r="C519">
        <v>769511</v>
      </c>
      <c r="D519">
        <v>30568</v>
      </c>
      <c r="E519">
        <v>207852</v>
      </c>
      <c r="F519">
        <v>112788</v>
      </c>
      <c r="G519">
        <v>3299</v>
      </c>
      <c r="H519">
        <v>5329</v>
      </c>
      <c r="I519">
        <v>254127</v>
      </c>
    </row>
    <row r="520" spans="1:9">
      <c r="A520">
        <v>2018</v>
      </c>
      <c r="B520" t="s">
        <v>883</v>
      </c>
    </row>
    <row r="521" spans="1:9">
      <c r="A521">
        <v>2018</v>
      </c>
      <c r="B521" t="s">
        <v>884</v>
      </c>
      <c r="C521">
        <v>61543</v>
      </c>
      <c r="D521">
        <v>4355</v>
      </c>
      <c r="E521">
        <v>2093</v>
      </c>
      <c r="F521">
        <v>7390</v>
      </c>
      <c r="G521">
        <v>343</v>
      </c>
      <c r="H521">
        <v>4219</v>
      </c>
      <c r="I521">
        <v>0</v>
      </c>
    </row>
    <row r="522" spans="1:9">
      <c r="A522">
        <v>2018</v>
      </c>
      <c r="B522" t="s">
        <v>885</v>
      </c>
      <c r="C522">
        <v>34088</v>
      </c>
      <c r="D522">
        <v>0</v>
      </c>
      <c r="E522">
        <v>0</v>
      </c>
      <c r="F522">
        <v>31465</v>
      </c>
      <c r="G522">
        <v>93</v>
      </c>
      <c r="H522">
        <v>8</v>
      </c>
      <c r="I522">
        <v>0</v>
      </c>
    </row>
    <row r="523" spans="1:9">
      <c r="A523">
        <v>2018</v>
      </c>
      <c r="B523" t="s">
        <v>886</v>
      </c>
    </row>
    <row r="524" spans="1:9">
      <c r="A524">
        <v>2018</v>
      </c>
      <c r="B524" t="s">
        <v>887</v>
      </c>
      <c r="C524">
        <v>253726</v>
      </c>
      <c r="D524">
        <v>11397</v>
      </c>
      <c r="E524">
        <v>34560</v>
      </c>
      <c r="F524">
        <v>43912</v>
      </c>
      <c r="G524">
        <v>1068</v>
      </c>
      <c r="H524">
        <v>37572</v>
      </c>
      <c r="I524">
        <v>0</v>
      </c>
    </row>
    <row r="525" spans="1:9">
      <c r="A525">
        <v>2018</v>
      </c>
      <c r="B525" t="s">
        <v>888</v>
      </c>
      <c r="C525">
        <v>839748</v>
      </c>
      <c r="D525">
        <v>54803</v>
      </c>
      <c r="E525">
        <v>49502</v>
      </c>
      <c r="F525">
        <v>123303</v>
      </c>
      <c r="G525">
        <v>7658</v>
      </c>
      <c r="H525">
        <v>659420</v>
      </c>
      <c r="I525">
        <v>3873937</v>
      </c>
    </row>
    <row r="526" spans="1:9">
      <c r="A526">
        <v>2018</v>
      </c>
      <c r="B526" t="s">
        <v>889</v>
      </c>
      <c r="C526">
        <v>152629</v>
      </c>
      <c r="D526">
        <v>0</v>
      </c>
      <c r="E526">
        <v>2997</v>
      </c>
      <c r="F526">
        <v>107705</v>
      </c>
      <c r="G526">
        <v>1777</v>
      </c>
      <c r="H526">
        <v>212</v>
      </c>
      <c r="I526">
        <v>53825</v>
      </c>
    </row>
    <row r="527" spans="1:9">
      <c r="A527">
        <v>2018</v>
      </c>
      <c r="B527" t="s">
        <v>891</v>
      </c>
      <c r="C527">
        <v>2397</v>
      </c>
      <c r="D527">
        <v>0</v>
      </c>
      <c r="E527">
        <v>0</v>
      </c>
      <c r="F527">
        <v>2397</v>
      </c>
      <c r="G527">
        <v>1</v>
      </c>
      <c r="H527">
        <v>0</v>
      </c>
      <c r="I527">
        <v>0</v>
      </c>
    </row>
    <row r="528" spans="1:9">
      <c r="A528">
        <v>2018</v>
      </c>
      <c r="B528" t="s">
        <v>892</v>
      </c>
    </row>
    <row r="529" spans="1:9">
      <c r="A529">
        <v>2018</v>
      </c>
      <c r="B529" t="s">
        <v>1804</v>
      </c>
    </row>
    <row r="530" spans="1:9">
      <c r="A530">
        <v>2018</v>
      </c>
      <c r="B530" t="s">
        <v>893</v>
      </c>
      <c r="C530">
        <v>0</v>
      </c>
      <c r="D530">
        <v>0</v>
      </c>
      <c r="E530">
        <v>0</v>
      </c>
      <c r="F530">
        <v>0</v>
      </c>
      <c r="G530">
        <v>0</v>
      </c>
      <c r="H530">
        <v>0</v>
      </c>
      <c r="I530">
        <v>0</v>
      </c>
    </row>
    <row r="531" spans="1:9">
      <c r="A531">
        <v>2018</v>
      </c>
      <c r="B531" t="s">
        <v>894</v>
      </c>
      <c r="C531">
        <v>98651</v>
      </c>
      <c r="D531">
        <v>7295</v>
      </c>
      <c r="E531">
        <v>26661</v>
      </c>
      <c r="F531">
        <v>19777</v>
      </c>
      <c r="G531">
        <v>218</v>
      </c>
      <c r="H531">
        <v>32</v>
      </c>
      <c r="I531">
        <v>0</v>
      </c>
    </row>
    <row r="532" spans="1:9">
      <c r="A532">
        <v>2018</v>
      </c>
      <c r="B532" t="s">
        <v>895</v>
      </c>
    </row>
    <row r="533" spans="1:9">
      <c r="A533">
        <v>2018</v>
      </c>
      <c r="B533" t="s">
        <v>896</v>
      </c>
      <c r="C533">
        <v>200165</v>
      </c>
      <c r="D533">
        <v>5345</v>
      </c>
      <c r="E533">
        <v>45515</v>
      </c>
      <c r="F533">
        <v>40693</v>
      </c>
      <c r="G533">
        <v>854</v>
      </c>
      <c r="H533">
        <v>5841</v>
      </c>
      <c r="I533">
        <v>0</v>
      </c>
    </row>
    <row r="534" spans="1:9">
      <c r="A534">
        <v>2018</v>
      </c>
      <c r="B534" t="s">
        <v>1803</v>
      </c>
    </row>
    <row r="535" spans="1:9">
      <c r="A535">
        <v>2018</v>
      </c>
      <c r="B535" t="s">
        <v>897</v>
      </c>
    </row>
    <row r="536" spans="1:9">
      <c r="A536">
        <v>2018</v>
      </c>
      <c r="B536" t="s">
        <v>898</v>
      </c>
      <c r="C536">
        <v>23697</v>
      </c>
      <c r="D536">
        <v>0</v>
      </c>
      <c r="E536">
        <v>0</v>
      </c>
      <c r="F536">
        <v>21725</v>
      </c>
      <c r="G536">
        <v>243</v>
      </c>
      <c r="H536">
        <v>0</v>
      </c>
      <c r="I536">
        <v>0</v>
      </c>
    </row>
    <row r="537" spans="1:9">
      <c r="A537">
        <v>2018</v>
      </c>
      <c r="B537" t="s">
        <v>899</v>
      </c>
      <c r="C537">
        <v>776501</v>
      </c>
      <c r="D537">
        <v>60</v>
      </c>
      <c r="E537">
        <v>27855</v>
      </c>
      <c r="F537">
        <v>504279</v>
      </c>
      <c r="G537">
        <v>9914</v>
      </c>
      <c r="H537">
        <v>48997</v>
      </c>
      <c r="I537">
        <v>167629</v>
      </c>
    </row>
    <row r="538" spans="1:9">
      <c r="A538">
        <v>2018</v>
      </c>
      <c r="B538" t="s">
        <v>900</v>
      </c>
    </row>
    <row r="539" spans="1:9">
      <c r="A539">
        <v>2018</v>
      </c>
      <c r="B539" t="s">
        <v>901</v>
      </c>
    </row>
    <row r="540" spans="1:9">
      <c r="A540">
        <v>2018</v>
      </c>
      <c r="B540" t="s">
        <v>902</v>
      </c>
      <c r="C540">
        <v>76816</v>
      </c>
      <c r="D540">
        <v>390</v>
      </c>
      <c r="E540">
        <v>1159</v>
      </c>
      <c r="F540">
        <v>26147</v>
      </c>
      <c r="G540">
        <v>676</v>
      </c>
      <c r="H540">
        <v>8173</v>
      </c>
      <c r="I540">
        <v>0</v>
      </c>
    </row>
    <row r="541" spans="1:9">
      <c r="A541">
        <v>2018</v>
      </c>
      <c r="B541" t="s">
        <v>903</v>
      </c>
      <c r="C541">
        <v>2234951</v>
      </c>
      <c r="D541">
        <v>48251</v>
      </c>
      <c r="E541">
        <v>305521</v>
      </c>
      <c r="F541">
        <v>1021649</v>
      </c>
      <c r="G541">
        <v>21623</v>
      </c>
      <c r="H541">
        <v>2902</v>
      </c>
      <c r="I541">
        <v>902016</v>
      </c>
    </row>
    <row r="542" spans="1:9">
      <c r="A542">
        <v>2018</v>
      </c>
      <c r="B542" t="s">
        <v>904</v>
      </c>
      <c r="C542">
        <v>42362</v>
      </c>
      <c r="D542">
        <v>147</v>
      </c>
      <c r="E542">
        <v>252</v>
      </c>
      <c r="F542">
        <v>10974</v>
      </c>
      <c r="G542">
        <v>752</v>
      </c>
      <c r="H542">
        <v>280</v>
      </c>
      <c r="I542">
        <v>0</v>
      </c>
    </row>
    <row r="543" spans="1:9">
      <c r="A543">
        <v>2018</v>
      </c>
      <c r="B543" t="s">
        <v>905</v>
      </c>
      <c r="C543">
        <v>243476</v>
      </c>
      <c r="D543">
        <v>4769</v>
      </c>
      <c r="E543">
        <v>16656</v>
      </c>
      <c r="F543">
        <v>86587</v>
      </c>
      <c r="G543">
        <v>2419</v>
      </c>
      <c r="H543">
        <v>12410</v>
      </c>
      <c r="I543">
        <v>0</v>
      </c>
    </row>
    <row r="544" spans="1:9">
      <c r="A544">
        <v>2018</v>
      </c>
      <c r="B544" t="s">
        <v>906</v>
      </c>
      <c r="C544">
        <v>68151</v>
      </c>
      <c r="D544">
        <v>3852</v>
      </c>
      <c r="E544">
        <v>18255</v>
      </c>
      <c r="F544">
        <v>9110</v>
      </c>
      <c r="G544">
        <v>70</v>
      </c>
      <c r="H544">
        <v>95</v>
      </c>
      <c r="I544">
        <v>79281</v>
      </c>
    </row>
    <row r="545" spans="1:9">
      <c r="A545">
        <v>2018</v>
      </c>
      <c r="B545" t="s">
        <v>907</v>
      </c>
      <c r="C545">
        <v>83462</v>
      </c>
      <c r="D545">
        <v>2794</v>
      </c>
      <c r="E545">
        <v>10626</v>
      </c>
      <c r="F545">
        <v>35586</v>
      </c>
      <c r="G545">
        <v>296</v>
      </c>
      <c r="H545">
        <v>266</v>
      </c>
      <c r="I545">
        <v>48224</v>
      </c>
    </row>
    <row r="546" spans="1:9">
      <c r="A546">
        <v>2018</v>
      </c>
      <c r="B546" t="s">
        <v>908</v>
      </c>
    </row>
    <row r="547" spans="1:9">
      <c r="A547">
        <v>2018</v>
      </c>
      <c r="B547" t="s">
        <v>909</v>
      </c>
    </row>
    <row r="548" spans="1:9">
      <c r="A548">
        <v>2018</v>
      </c>
      <c r="B548" t="s">
        <v>910</v>
      </c>
      <c r="C548">
        <v>71996</v>
      </c>
      <c r="D548">
        <v>576</v>
      </c>
      <c r="E548">
        <v>1109</v>
      </c>
      <c r="F548">
        <v>64975</v>
      </c>
      <c r="G548">
        <v>860</v>
      </c>
      <c r="H548">
        <v>2</v>
      </c>
      <c r="I548">
        <v>0</v>
      </c>
    </row>
    <row r="549" spans="1:9">
      <c r="A549">
        <v>2018</v>
      </c>
      <c r="B549" t="s">
        <v>911</v>
      </c>
    </row>
    <row r="550" spans="1:9">
      <c r="A550">
        <v>2018</v>
      </c>
      <c r="B550" t="s">
        <v>912</v>
      </c>
      <c r="C550">
        <v>338358</v>
      </c>
      <c r="D550">
        <v>0</v>
      </c>
      <c r="E550">
        <v>597</v>
      </c>
      <c r="F550">
        <v>303042</v>
      </c>
      <c r="G550">
        <v>4028</v>
      </c>
      <c r="H550">
        <v>1</v>
      </c>
      <c r="I550">
        <v>0</v>
      </c>
    </row>
    <row r="551" spans="1:9">
      <c r="A551">
        <v>2018</v>
      </c>
      <c r="B551" t="s">
        <v>1802</v>
      </c>
    </row>
    <row r="552" spans="1:9">
      <c r="A552">
        <v>2018</v>
      </c>
      <c r="B552" t="s">
        <v>913</v>
      </c>
      <c r="C552">
        <v>330936</v>
      </c>
      <c r="D552">
        <v>33042</v>
      </c>
      <c r="E552">
        <v>46069</v>
      </c>
      <c r="F552">
        <v>48457</v>
      </c>
      <c r="G552">
        <v>1623</v>
      </c>
      <c r="H552">
        <v>80114</v>
      </c>
      <c r="I552">
        <v>1820121</v>
      </c>
    </row>
    <row r="553" spans="1:9">
      <c r="A553">
        <v>2018</v>
      </c>
      <c r="B553" t="s">
        <v>914</v>
      </c>
      <c r="C553">
        <v>95260</v>
      </c>
      <c r="D553">
        <v>603</v>
      </c>
      <c r="E553">
        <v>1799</v>
      </c>
      <c r="F553">
        <v>84577</v>
      </c>
      <c r="G553">
        <v>1159</v>
      </c>
      <c r="H553">
        <v>0</v>
      </c>
      <c r="I553">
        <v>0</v>
      </c>
    </row>
    <row r="554" spans="1:9">
      <c r="A554">
        <v>2018</v>
      </c>
      <c r="B554" t="s">
        <v>915</v>
      </c>
    </row>
    <row r="555" spans="1:9">
      <c r="A555">
        <v>2018</v>
      </c>
      <c r="B555" t="s">
        <v>916</v>
      </c>
      <c r="C555">
        <v>463973</v>
      </c>
      <c r="D555">
        <v>40270</v>
      </c>
      <c r="E555">
        <v>86629</v>
      </c>
      <c r="F555">
        <v>77073</v>
      </c>
      <c r="G555">
        <v>1602</v>
      </c>
      <c r="H555">
        <v>448</v>
      </c>
      <c r="I555">
        <v>36665</v>
      </c>
    </row>
    <row r="556" spans="1:9">
      <c r="A556">
        <v>2018</v>
      </c>
      <c r="B556" t="s">
        <v>917</v>
      </c>
    </row>
    <row r="557" spans="1:9">
      <c r="A557">
        <v>2018</v>
      </c>
      <c r="B557" t="s">
        <v>919</v>
      </c>
      <c r="C557">
        <v>461768</v>
      </c>
      <c r="D557">
        <v>6605</v>
      </c>
      <c r="E557">
        <v>16263</v>
      </c>
      <c r="F557">
        <v>254009</v>
      </c>
      <c r="G557">
        <v>3925</v>
      </c>
      <c r="H557">
        <v>82053</v>
      </c>
      <c r="I557">
        <v>288208</v>
      </c>
    </row>
    <row r="558" spans="1:9">
      <c r="A558">
        <v>2018</v>
      </c>
      <c r="B558" t="s">
        <v>920</v>
      </c>
    </row>
    <row r="559" spans="1:9">
      <c r="A559">
        <v>2018</v>
      </c>
      <c r="B559" t="s">
        <v>922</v>
      </c>
      <c r="C559">
        <v>1026328</v>
      </c>
      <c r="D559">
        <v>5450</v>
      </c>
      <c r="E559">
        <v>38344</v>
      </c>
      <c r="F559">
        <v>499734</v>
      </c>
      <c r="G559">
        <v>12166</v>
      </c>
      <c r="H559">
        <v>10751</v>
      </c>
      <c r="I559">
        <v>71875</v>
      </c>
    </row>
    <row r="560" spans="1:9">
      <c r="A560">
        <v>2018</v>
      </c>
      <c r="B560" t="s">
        <v>923</v>
      </c>
      <c r="C560">
        <v>14210</v>
      </c>
      <c r="D560">
        <v>0</v>
      </c>
      <c r="E560">
        <v>850</v>
      </c>
      <c r="F560">
        <v>11577</v>
      </c>
      <c r="G560">
        <v>0</v>
      </c>
      <c r="H560">
        <v>0</v>
      </c>
      <c r="I560">
        <v>0</v>
      </c>
    </row>
    <row r="561" spans="1:9">
      <c r="A561">
        <v>2018</v>
      </c>
      <c r="B561" t="s">
        <v>924</v>
      </c>
      <c r="C561">
        <v>1896719</v>
      </c>
      <c r="D561">
        <v>13390</v>
      </c>
      <c r="E561">
        <v>397476</v>
      </c>
      <c r="F561">
        <v>195098</v>
      </c>
      <c r="G561">
        <v>7570</v>
      </c>
      <c r="H561">
        <v>30746</v>
      </c>
      <c r="I561">
        <v>431976</v>
      </c>
    </row>
    <row r="562" spans="1:9">
      <c r="A562">
        <v>2018</v>
      </c>
      <c r="B562" t="s">
        <v>925</v>
      </c>
      <c r="C562">
        <v>289088</v>
      </c>
      <c r="D562">
        <v>0</v>
      </c>
      <c r="E562">
        <v>10941</v>
      </c>
      <c r="F562">
        <v>18012</v>
      </c>
      <c r="G562">
        <v>7</v>
      </c>
      <c r="H562">
        <v>32</v>
      </c>
      <c r="I562">
        <v>0</v>
      </c>
    </row>
    <row r="563" spans="1:9">
      <c r="A563">
        <v>2018</v>
      </c>
      <c r="B563" t="s">
        <v>926</v>
      </c>
      <c r="C563">
        <v>1472351</v>
      </c>
      <c r="D563">
        <v>2124</v>
      </c>
      <c r="E563">
        <v>8923</v>
      </c>
      <c r="F563">
        <v>965098</v>
      </c>
      <c r="G563">
        <v>22924</v>
      </c>
      <c r="H563">
        <v>13789</v>
      </c>
      <c r="I563">
        <v>509547</v>
      </c>
    </row>
    <row r="564" spans="1:9">
      <c r="A564">
        <v>2018</v>
      </c>
      <c r="B564" t="s">
        <v>927</v>
      </c>
      <c r="C564">
        <v>161813</v>
      </c>
      <c r="D564">
        <v>10416</v>
      </c>
      <c r="E564">
        <v>24949</v>
      </c>
      <c r="F564">
        <v>42326</v>
      </c>
      <c r="G564">
        <v>526</v>
      </c>
      <c r="H564">
        <v>1300</v>
      </c>
      <c r="I564">
        <v>0</v>
      </c>
    </row>
    <row r="565" spans="1:9">
      <c r="A565">
        <v>2018</v>
      </c>
      <c r="B565" t="s">
        <v>928</v>
      </c>
      <c r="C565">
        <v>556527</v>
      </c>
      <c r="D565">
        <v>594</v>
      </c>
      <c r="E565">
        <v>13188</v>
      </c>
      <c r="F565">
        <v>278018</v>
      </c>
      <c r="G565">
        <v>7128</v>
      </c>
      <c r="H565">
        <v>67586</v>
      </c>
      <c r="I565">
        <v>546362</v>
      </c>
    </row>
    <row r="566" spans="1:9">
      <c r="A566">
        <v>2018</v>
      </c>
      <c r="B566" t="s">
        <v>929</v>
      </c>
    </row>
    <row r="567" spans="1:9">
      <c r="A567">
        <v>2018</v>
      </c>
      <c r="B567" t="s">
        <v>930</v>
      </c>
    </row>
    <row r="568" spans="1:9">
      <c r="A568">
        <v>2018</v>
      </c>
      <c r="B568" t="s">
        <v>931</v>
      </c>
      <c r="C568">
        <v>377673</v>
      </c>
      <c r="D568">
        <v>12542</v>
      </c>
      <c r="E568">
        <v>27119</v>
      </c>
      <c r="F568">
        <v>139255</v>
      </c>
      <c r="G568">
        <v>2490</v>
      </c>
      <c r="H568">
        <v>39516</v>
      </c>
      <c r="I568">
        <v>55845</v>
      </c>
    </row>
    <row r="569" spans="1:9">
      <c r="A569">
        <v>2018</v>
      </c>
      <c r="B569" t="s">
        <v>932</v>
      </c>
      <c r="C569">
        <v>122849</v>
      </c>
      <c r="D569">
        <v>72</v>
      </c>
      <c r="E569">
        <v>896</v>
      </c>
      <c r="F569">
        <v>113104</v>
      </c>
      <c r="G569">
        <v>1250</v>
      </c>
      <c r="H569">
        <v>0</v>
      </c>
      <c r="I569">
        <v>52894</v>
      </c>
    </row>
    <row r="570" spans="1:9">
      <c r="A570">
        <v>2018</v>
      </c>
      <c r="B570" t="s">
        <v>1801</v>
      </c>
    </row>
    <row r="571" spans="1:9">
      <c r="A571">
        <v>2018</v>
      </c>
      <c r="B571" t="s">
        <v>933</v>
      </c>
      <c r="C571">
        <v>290348</v>
      </c>
      <c r="D571">
        <v>0</v>
      </c>
      <c r="E571">
        <v>4073</v>
      </c>
      <c r="F571">
        <v>168450</v>
      </c>
      <c r="G571">
        <v>3509</v>
      </c>
      <c r="H571">
        <v>4067</v>
      </c>
      <c r="I571">
        <v>50288</v>
      </c>
    </row>
    <row r="572" spans="1:9">
      <c r="A572">
        <v>2018</v>
      </c>
      <c r="B572" t="s">
        <v>934</v>
      </c>
    </row>
    <row r="573" spans="1:9">
      <c r="A573">
        <v>2018</v>
      </c>
      <c r="B573" t="s">
        <v>935</v>
      </c>
      <c r="C573">
        <v>761107</v>
      </c>
      <c r="D573">
        <v>10783</v>
      </c>
      <c r="E573">
        <v>95852</v>
      </c>
      <c r="F573">
        <v>451074</v>
      </c>
      <c r="G573">
        <v>9271</v>
      </c>
      <c r="H573">
        <v>2673</v>
      </c>
      <c r="I573">
        <v>31220</v>
      </c>
    </row>
    <row r="574" spans="1:9">
      <c r="A574">
        <v>2018</v>
      </c>
      <c r="B574" t="s">
        <v>936</v>
      </c>
      <c r="C574">
        <v>768716</v>
      </c>
      <c r="D574">
        <v>0</v>
      </c>
      <c r="E574">
        <v>25511</v>
      </c>
      <c r="F574">
        <v>364978</v>
      </c>
      <c r="G574">
        <v>8547</v>
      </c>
      <c r="H574">
        <v>40000</v>
      </c>
      <c r="I574">
        <v>124173</v>
      </c>
    </row>
    <row r="575" spans="1:9">
      <c r="A575">
        <v>2018</v>
      </c>
      <c r="B575" t="s">
        <v>937</v>
      </c>
    </row>
    <row r="576" spans="1:9">
      <c r="A576">
        <v>2018</v>
      </c>
      <c r="B576" t="s">
        <v>938</v>
      </c>
      <c r="C576">
        <v>349166</v>
      </c>
      <c r="D576">
        <v>49553</v>
      </c>
      <c r="E576">
        <v>44733</v>
      </c>
      <c r="F576">
        <v>40730</v>
      </c>
      <c r="G576">
        <v>693</v>
      </c>
      <c r="H576">
        <v>17158</v>
      </c>
      <c r="I576">
        <v>69416</v>
      </c>
    </row>
    <row r="577" spans="1:9">
      <c r="A577">
        <v>2018</v>
      </c>
      <c r="B577" t="s">
        <v>939</v>
      </c>
      <c r="C577">
        <v>589314</v>
      </c>
      <c r="D577">
        <v>712</v>
      </c>
      <c r="E577">
        <v>733</v>
      </c>
      <c r="F577">
        <v>530532</v>
      </c>
      <c r="G577">
        <v>9486</v>
      </c>
      <c r="H577">
        <v>14022</v>
      </c>
      <c r="I577">
        <v>0</v>
      </c>
    </row>
    <row r="578" spans="1:9">
      <c r="A578">
        <v>2018</v>
      </c>
      <c r="B578" t="s">
        <v>940</v>
      </c>
    </row>
    <row r="579" spans="1:9">
      <c r="A579">
        <v>2018</v>
      </c>
      <c r="B579" t="s">
        <v>941</v>
      </c>
      <c r="C579">
        <v>1298537</v>
      </c>
      <c r="D579">
        <v>2245</v>
      </c>
      <c r="E579">
        <v>48961</v>
      </c>
      <c r="F579">
        <v>722742</v>
      </c>
      <c r="G579">
        <v>15975</v>
      </c>
      <c r="H579">
        <v>40226</v>
      </c>
      <c r="I579">
        <v>1337097</v>
      </c>
    </row>
    <row r="580" spans="1:9">
      <c r="A580">
        <v>2018</v>
      </c>
      <c r="B580" t="s">
        <v>942</v>
      </c>
      <c r="C580">
        <v>222000</v>
      </c>
      <c r="D580">
        <v>0</v>
      </c>
      <c r="E580">
        <v>0</v>
      </c>
      <c r="F580">
        <v>212568</v>
      </c>
      <c r="G580">
        <v>3198</v>
      </c>
      <c r="H580">
        <v>0</v>
      </c>
      <c r="I580">
        <v>0</v>
      </c>
    </row>
    <row r="581" spans="1:9">
      <c r="A581">
        <v>2018</v>
      </c>
      <c r="B581" t="s">
        <v>943</v>
      </c>
      <c r="C581">
        <v>209118</v>
      </c>
      <c r="D581">
        <v>0</v>
      </c>
      <c r="E581">
        <v>1063</v>
      </c>
      <c r="F581">
        <v>126311</v>
      </c>
      <c r="G581">
        <v>3278</v>
      </c>
      <c r="H581">
        <v>21084</v>
      </c>
      <c r="I581">
        <v>437341</v>
      </c>
    </row>
    <row r="582" spans="1:9">
      <c r="A582">
        <v>2018</v>
      </c>
      <c r="B582" t="s">
        <v>944</v>
      </c>
      <c r="C582">
        <v>365625</v>
      </c>
      <c r="D582">
        <v>25181</v>
      </c>
      <c r="E582">
        <v>45610</v>
      </c>
      <c r="F582">
        <v>105951</v>
      </c>
      <c r="G582">
        <v>2639</v>
      </c>
      <c r="H582">
        <v>0</v>
      </c>
      <c r="I582">
        <v>309223</v>
      </c>
    </row>
    <row r="583" spans="1:9">
      <c r="A583">
        <v>2018</v>
      </c>
      <c r="B583" t="s">
        <v>945</v>
      </c>
    </row>
    <row r="584" spans="1:9">
      <c r="A584">
        <v>2018</v>
      </c>
      <c r="B584" t="s">
        <v>946</v>
      </c>
    </row>
    <row r="585" spans="1:9">
      <c r="A585">
        <v>2018</v>
      </c>
      <c r="B585" t="s">
        <v>947</v>
      </c>
      <c r="C585">
        <v>245905</v>
      </c>
      <c r="D585">
        <v>712</v>
      </c>
      <c r="E585">
        <v>9012</v>
      </c>
      <c r="F585">
        <v>203867</v>
      </c>
      <c r="G585">
        <v>2629</v>
      </c>
      <c r="H585">
        <v>0</v>
      </c>
      <c r="I585">
        <v>0</v>
      </c>
    </row>
    <row r="586" spans="1:9">
      <c r="A586">
        <v>2018</v>
      </c>
      <c r="B586" t="s">
        <v>948</v>
      </c>
      <c r="C586">
        <v>346015</v>
      </c>
      <c r="D586">
        <v>1792</v>
      </c>
      <c r="E586">
        <v>9737</v>
      </c>
      <c r="F586">
        <v>194035</v>
      </c>
      <c r="G586">
        <v>3518</v>
      </c>
      <c r="H586">
        <v>7901</v>
      </c>
      <c r="I586">
        <v>289725</v>
      </c>
    </row>
    <row r="587" spans="1:9">
      <c r="A587">
        <v>2018</v>
      </c>
      <c r="B587" t="s">
        <v>949</v>
      </c>
      <c r="C587">
        <v>0</v>
      </c>
      <c r="D587">
        <v>0</v>
      </c>
      <c r="E587">
        <v>0</v>
      </c>
      <c r="F587">
        <v>0</v>
      </c>
      <c r="G587">
        <v>0</v>
      </c>
      <c r="H587">
        <v>0</v>
      </c>
      <c r="I587">
        <v>0</v>
      </c>
    </row>
    <row r="588" spans="1:9">
      <c r="A588">
        <v>2018</v>
      </c>
      <c r="B588" t="s">
        <v>950</v>
      </c>
      <c r="C588">
        <v>542295</v>
      </c>
      <c r="D588">
        <v>0</v>
      </c>
      <c r="E588">
        <v>2658</v>
      </c>
      <c r="F588">
        <v>425700</v>
      </c>
      <c r="G588">
        <v>7107</v>
      </c>
      <c r="H588">
        <v>9647</v>
      </c>
      <c r="I588">
        <v>107263</v>
      </c>
    </row>
    <row r="589" spans="1:9">
      <c r="A589">
        <v>2018</v>
      </c>
      <c r="B589" t="s">
        <v>951</v>
      </c>
    </row>
    <row r="590" spans="1:9">
      <c r="A590">
        <v>2018</v>
      </c>
      <c r="B590" t="s">
        <v>952</v>
      </c>
      <c r="C590">
        <v>1738021</v>
      </c>
      <c r="D590">
        <v>261520</v>
      </c>
      <c r="E590">
        <v>265714</v>
      </c>
      <c r="F590">
        <v>113679</v>
      </c>
      <c r="G590">
        <v>12051</v>
      </c>
      <c r="H590">
        <v>12260</v>
      </c>
      <c r="I590">
        <v>484061</v>
      </c>
    </row>
    <row r="591" spans="1:9">
      <c r="A591">
        <v>2018</v>
      </c>
      <c r="B591" t="s">
        <v>953</v>
      </c>
      <c r="C591">
        <v>23709</v>
      </c>
      <c r="D591">
        <v>0</v>
      </c>
      <c r="E591">
        <v>0</v>
      </c>
      <c r="F591">
        <v>18497</v>
      </c>
      <c r="G591">
        <v>470</v>
      </c>
      <c r="H591">
        <v>1040</v>
      </c>
      <c r="I591">
        <v>0</v>
      </c>
    </row>
    <row r="592" spans="1:9">
      <c r="A592">
        <v>2018</v>
      </c>
      <c r="B592" t="s">
        <v>954</v>
      </c>
    </row>
    <row r="593" spans="1:9">
      <c r="A593">
        <v>2018</v>
      </c>
      <c r="B593" t="s">
        <v>955</v>
      </c>
      <c r="C593">
        <v>530009</v>
      </c>
      <c r="D593">
        <v>4374</v>
      </c>
      <c r="E593">
        <v>31489</v>
      </c>
      <c r="F593">
        <v>275575</v>
      </c>
      <c r="G593">
        <v>5842</v>
      </c>
      <c r="H593">
        <v>39285</v>
      </c>
      <c r="I593">
        <v>99921</v>
      </c>
    </row>
    <row r="594" spans="1:9">
      <c r="A594">
        <v>2018</v>
      </c>
      <c r="B594" t="s">
        <v>956</v>
      </c>
    </row>
    <row r="595" spans="1:9">
      <c r="A595">
        <v>2018</v>
      </c>
      <c r="B595" t="s">
        <v>957</v>
      </c>
    </row>
    <row r="596" spans="1:9">
      <c r="A596">
        <v>2018</v>
      </c>
      <c r="B596" t="s">
        <v>958</v>
      </c>
      <c r="C596">
        <v>40912</v>
      </c>
      <c r="D596">
        <v>0</v>
      </c>
      <c r="E596">
        <v>608</v>
      </c>
      <c r="F596">
        <v>32232</v>
      </c>
      <c r="G596">
        <v>484</v>
      </c>
      <c r="H596">
        <v>0</v>
      </c>
      <c r="I596">
        <v>0</v>
      </c>
    </row>
    <row r="597" spans="1:9">
      <c r="A597">
        <v>2018</v>
      </c>
      <c r="B597" t="s">
        <v>959</v>
      </c>
      <c r="C597">
        <v>162942</v>
      </c>
      <c r="D597">
        <v>1173</v>
      </c>
      <c r="E597">
        <v>2100</v>
      </c>
      <c r="F597">
        <v>141404</v>
      </c>
      <c r="G597">
        <v>2319</v>
      </c>
      <c r="H597">
        <v>177</v>
      </c>
      <c r="I597">
        <v>0</v>
      </c>
    </row>
    <row r="598" spans="1:9">
      <c r="A598">
        <v>2018</v>
      </c>
      <c r="B598" t="s">
        <v>960</v>
      </c>
      <c r="C598">
        <v>1077901</v>
      </c>
      <c r="D598">
        <v>11359</v>
      </c>
      <c r="E598">
        <v>141918</v>
      </c>
      <c r="F598">
        <v>691274</v>
      </c>
      <c r="G598">
        <v>13353</v>
      </c>
      <c r="H598">
        <v>1563</v>
      </c>
      <c r="I598">
        <v>0</v>
      </c>
    </row>
    <row r="599" spans="1:9">
      <c r="A599">
        <v>2018</v>
      </c>
      <c r="B599" t="s">
        <v>961</v>
      </c>
      <c r="C599">
        <v>315654</v>
      </c>
      <c r="D599">
        <v>14149</v>
      </c>
      <c r="E599">
        <v>53680</v>
      </c>
      <c r="F599">
        <v>115963</v>
      </c>
      <c r="G599">
        <v>1188</v>
      </c>
      <c r="H599">
        <v>6559</v>
      </c>
      <c r="I599">
        <v>0</v>
      </c>
    </row>
    <row r="600" spans="1:9">
      <c r="A600">
        <v>2018</v>
      </c>
      <c r="B600" t="s">
        <v>962</v>
      </c>
      <c r="C600">
        <v>709569</v>
      </c>
      <c r="D600">
        <v>12861</v>
      </c>
      <c r="E600">
        <v>23000</v>
      </c>
      <c r="F600">
        <v>131268</v>
      </c>
      <c r="G600">
        <v>5163</v>
      </c>
      <c r="H600">
        <v>47120</v>
      </c>
      <c r="I600">
        <v>638515</v>
      </c>
    </row>
    <row r="601" spans="1:9">
      <c r="A601">
        <v>2018</v>
      </c>
      <c r="B601" t="s">
        <v>963</v>
      </c>
      <c r="C601">
        <v>147970</v>
      </c>
      <c r="D601">
        <v>0</v>
      </c>
      <c r="E601">
        <v>2455</v>
      </c>
      <c r="F601">
        <v>86974</v>
      </c>
      <c r="G601">
        <v>1895</v>
      </c>
      <c r="H601">
        <v>1600</v>
      </c>
      <c r="I601">
        <v>53335</v>
      </c>
    </row>
    <row r="602" spans="1:9">
      <c r="A602">
        <v>2018</v>
      </c>
      <c r="B602" t="s">
        <v>964</v>
      </c>
      <c r="C602">
        <v>557296</v>
      </c>
      <c r="D602">
        <v>0</v>
      </c>
      <c r="E602">
        <v>482</v>
      </c>
      <c r="F602">
        <v>505194</v>
      </c>
      <c r="G602">
        <v>8945</v>
      </c>
      <c r="H602">
        <v>23</v>
      </c>
      <c r="I602">
        <v>0</v>
      </c>
    </row>
    <row r="603" spans="1:9">
      <c r="A603">
        <v>2018</v>
      </c>
      <c r="B603" t="s">
        <v>1800</v>
      </c>
    </row>
    <row r="604" spans="1:9">
      <c r="A604">
        <v>2018</v>
      </c>
      <c r="B604" t="s">
        <v>965</v>
      </c>
      <c r="C604">
        <v>27598</v>
      </c>
      <c r="D604">
        <v>0</v>
      </c>
      <c r="E604">
        <v>1513</v>
      </c>
      <c r="F604">
        <v>8778</v>
      </c>
      <c r="G604">
        <v>68</v>
      </c>
      <c r="H604">
        <v>0</v>
      </c>
      <c r="I604">
        <v>0</v>
      </c>
    </row>
    <row r="605" spans="1:9">
      <c r="A605">
        <v>2018</v>
      </c>
      <c r="B605" t="s">
        <v>966</v>
      </c>
      <c r="C605">
        <v>416971</v>
      </c>
      <c r="D605">
        <v>112</v>
      </c>
      <c r="E605">
        <v>2050</v>
      </c>
      <c r="F605">
        <v>321131</v>
      </c>
      <c r="G605">
        <v>5257</v>
      </c>
      <c r="H605">
        <v>37988</v>
      </c>
      <c r="I605">
        <v>29682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6B313-7857-6546-A788-085E5CC9C516}">
  <dimension ref="A1:I710"/>
  <sheetViews>
    <sheetView topLeftCell="A472" workbookViewId="0">
      <selection activeCell="B3" sqref="B3:B14"/>
    </sheetView>
  </sheetViews>
  <sheetFormatPr baseColWidth="10" defaultRowHeight="16"/>
  <cols>
    <col min="2" max="2" width="22" customWidth="1"/>
    <col min="3" max="3" width="20" customWidth="1"/>
    <col min="4" max="4" width="24.6640625" customWidth="1"/>
    <col min="5" max="5" width="17" customWidth="1"/>
  </cols>
  <sheetData>
    <row r="1" spans="1:9">
      <c r="A1" t="s">
        <v>1798</v>
      </c>
      <c r="B1" t="s">
        <v>1797</v>
      </c>
      <c r="C1" t="s">
        <v>1967</v>
      </c>
      <c r="D1" t="s">
        <v>1968</v>
      </c>
      <c r="E1" t="s">
        <v>1981</v>
      </c>
      <c r="F1" t="s">
        <v>1969</v>
      </c>
      <c r="G1" t="s">
        <v>1985</v>
      </c>
      <c r="H1" t="s">
        <v>1986</v>
      </c>
      <c r="I1" t="s">
        <v>1987</v>
      </c>
    </row>
    <row r="2" spans="1:9">
      <c r="A2">
        <v>2015</v>
      </c>
      <c r="B2" t="s">
        <v>35</v>
      </c>
      <c r="C2">
        <v>30819</v>
      </c>
      <c r="D2">
        <v>2236317</v>
      </c>
      <c r="E2">
        <v>341270</v>
      </c>
      <c r="F2">
        <v>95055</v>
      </c>
      <c r="G2">
        <v>62631</v>
      </c>
      <c r="H2">
        <v>10544</v>
      </c>
      <c r="I2">
        <v>107129</v>
      </c>
    </row>
    <row r="3" spans="1:9">
      <c r="A3">
        <v>2015</v>
      </c>
      <c r="B3" t="s">
        <v>1795</v>
      </c>
      <c r="C3">
        <v>1410</v>
      </c>
      <c r="D3">
        <v>187007</v>
      </c>
      <c r="E3">
        <v>6383</v>
      </c>
      <c r="F3">
        <v>3210</v>
      </c>
      <c r="G3">
        <v>5316</v>
      </c>
      <c r="H3">
        <v>393</v>
      </c>
      <c r="I3">
        <v>6117</v>
      </c>
    </row>
    <row r="4" spans="1:9">
      <c r="A4">
        <v>2015</v>
      </c>
      <c r="B4" t="s">
        <v>1794</v>
      </c>
      <c r="C4">
        <v>1091</v>
      </c>
      <c r="D4">
        <v>257646</v>
      </c>
      <c r="E4">
        <v>11309</v>
      </c>
      <c r="F4">
        <v>15047</v>
      </c>
      <c r="G4">
        <v>14821</v>
      </c>
      <c r="H4">
        <v>562</v>
      </c>
      <c r="I4">
        <v>18972</v>
      </c>
    </row>
    <row r="5" spans="1:9">
      <c r="A5">
        <v>2015</v>
      </c>
      <c r="B5" t="s">
        <v>1793</v>
      </c>
      <c r="C5">
        <v>1003</v>
      </c>
      <c r="D5">
        <v>186226</v>
      </c>
      <c r="E5">
        <v>32599</v>
      </c>
      <c r="F5">
        <v>9603</v>
      </c>
      <c r="G5">
        <v>4773</v>
      </c>
      <c r="H5">
        <v>381</v>
      </c>
      <c r="I5">
        <v>3876</v>
      </c>
    </row>
    <row r="6" spans="1:9">
      <c r="A6">
        <v>2015</v>
      </c>
      <c r="B6" t="s">
        <v>1792</v>
      </c>
      <c r="C6">
        <v>1933</v>
      </c>
      <c r="D6">
        <v>237910</v>
      </c>
      <c r="E6">
        <v>34474</v>
      </c>
      <c r="F6">
        <v>4396</v>
      </c>
      <c r="G6">
        <v>7664</v>
      </c>
      <c r="H6">
        <v>359</v>
      </c>
      <c r="I6">
        <v>7261</v>
      </c>
    </row>
    <row r="7" spans="1:9">
      <c r="A7">
        <v>2015</v>
      </c>
      <c r="B7" t="s">
        <v>1791</v>
      </c>
      <c r="C7">
        <v>1664</v>
      </c>
      <c r="D7">
        <v>98530</v>
      </c>
      <c r="E7">
        <v>17033</v>
      </c>
      <c r="F7">
        <v>2289</v>
      </c>
      <c r="G7">
        <v>3734</v>
      </c>
      <c r="H7">
        <v>472</v>
      </c>
      <c r="I7">
        <v>5020</v>
      </c>
    </row>
    <row r="8" spans="1:9">
      <c r="A8">
        <v>2015</v>
      </c>
      <c r="B8" t="s">
        <v>1790</v>
      </c>
      <c r="C8">
        <v>3088</v>
      </c>
      <c r="D8">
        <v>298443</v>
      </c>
      <c r="E8">
        <v>93292</v>
      </c>
      <c r="F8">
        <v>20347</v>
      </c>
      <c r="G8">
        <v>1788</v>
      </c>
      <c r="H8">
        <v>1901</v>
      </c>
      <c r="I8">
        <v>7013</v>
      </c>
    </row>
    <row r="9" spans="1:9">
      <c r="A9">
        <v>2015</v>
      </c>
      <c r="B9" t="s">
        <v>1789</v>
      </c>
      <c r="C9">
        <v>2006</v>
      </c>
      <c r="D9">
        <v>80572</v>
      </c>
      <c r="E9">
        <v>18261</v>
      </c>
      <c r="F9">
        <v>1813</v>
      </c>
      <c r="G9">
        <v>896</v>
      </c>
      <c r="H9">
        <v>537</v>
      </c>
      <c r="I9">
        <v>5046</v>
      </c>
    </row>
    <row r="10" spans="1:9">
      <c r="A10">
        <v>2015</v>
      </c>
      <c r="B10" t="s">
        <v>1788</v>
      </c>
      <c r="C10">
        <v>5004</v>
      </c>
      <c r="D10">
        <v>156968</v>
      </c>
      <c r="E10">
        <v>12959</v>
      </c>
      <c r="F10">
        <v>14814</v>
      </c>
      <c r="G10">
        <v>3484</v>
      </c>
      <c r="H10">
        <v>1557</v>
      </c>
      <c r="I10">
        <v>17977</v>
      </c>
    </row>
    <row r="11" spans="1:9">
      <c r="A11">
        <v>2015</v>
      </c>
      <c r="B11" t="s">
        <v>1787</v>
      </c>
      <c r="C11">
        <v>6825</v>
      </c>
      <c r="D11">
        <v>162858</v>
      </c>
      <c r="E11">
        <v>8077</v>
      </c>
      <c r="F11">
        <v>9033</v>
      </c>
      <c r="G11">
        <v>6024</v>
      </c>
      <c r="H11">
        <v>1545</v>
      </c>
      <c r="I11">
        <v>18687</v>
      </c>
    </row>
    <row r="12" spans="1:9">
      <c r="A12">
        <v>2015</v>
      </c>
      <c r="B12" t="s">
        <v>1786</v>
      </c>
      <c r="C12">
        <v>767</v>
      </c>
      <c r="D12">
        <v>136312</v>
      </c>
      <c r="E12">
        <v>4071</v>
      </c>
      <c r="F12">
        <v>3831</v>
      </c>
      <c r="G12">
        <v>6350</v>
      </c>
      <c r="H12">
        <v>247</v>
      </c>
      <c r="I12">
        <v>5085</v>
      </c>
    </row>
    <row r="13" spans="1:9">
      <c r="A13">
        <v>2015</v>
      </c>
      <c r="B13" t="s">
        <v>1785</v>
      </c>
      <c r="C13">
        <v>4019</v>
      </c>
      <c r="D13">
        <v>304515</v>
      </c>
      <c r="E13">
        <v>70780</v>
      </c>
      <c r="F13">
        <v>7951</v>
      </c>
      <c r="G13">
        <v>6581</v>
      </c>
      <c r="H13">
        <v>1511</v>
      </c>
      <c r="I13">
        <v>9082</v>
      </c>
    </row>
    <row r="14" spans="1:9">
      <c r="A14">
        <v>2015</v>
      </c>
      <c r="B14" t="s">
        <v>1784</v>
      </c>
      <c r="C14">
        <v>2010</v>
      </c>
      <c r="D14">
        <v>129331</v>
      </c>
      <c r="E14">
        <v>32032</v>
      </c>
      <c r="F14">
        <v>2720</v>
      </c>
      <c r="G14">
        <v>1199</v>
      </c>
      <c r="H14">
        <v>1079</v>
      </c>
      <c r="I14">
        <v>2993</v>
      </c>
    </row>
    <row r="15" spans="1:9">
      <c r="A15">
        <v>2015</v>
      </c>
      <c r="B15" t="s">
        <v>425</v>
      </c>
      <c r="C15">
        <v>26</v>
      </c>
      <c r="D15">
        <v>18751</v>
      </c>
      <c r="E15">
        <v>5133</v>
      </c>
      <c r="F15">
        <v>898</v>
      </c>
      <c r="G15">
        <v>574</v>
      </c>
      <c r="H15">
        <v>10</v>
      </c>
      <c r="I15">
        <v>166</v>
      </c>
    </row>
    <row r="16" spans="1:9">
      <c r="A16">
        <v>2015</v>
      </c>
      <c r="B16" t="s">
        <v>426</v>
      </c>
      <c r="C16">
        <v>4</v>
      </c>
      <c r="D16">
        <v>4335</v>
      </c>
      <c r="E16">
        <v>126</v>
      </c>
      <c r="F16">
        <v>0</v>
      </c>
      <c r="G16">
        <v>22</v>
      </c>
      <c r="H16">
        <v>2</v>
      </c>
      <c r="I16">
        <v>173</v>
      </c>
    </row>
    <row r="17" spans="1:9">
      <c r="A17">
        <v>2015</v>
      </c>
      <c r="B17" t="s">
        <v>427</v>
      </c>
      <c r="C17">
        <v>47</v>
      </c>
      <c r="D17">
        <v>799</v>
      </c>
      <c r="E17">
        <v>47</v>
      </c>
      <c r="F17">
        <v>0</v>
      </c>
      <c r="G17">
        <v>90</v>
      </c>
      <c r="H17">
        <v>31</v>
      </c>
      <c r="I17">
        <v>1186</v>
      </c>
    </row>
    <row r="18" spans="1:9">
      <c r="A18">
        <v>2015</v>
      </c>
      <c r="B18" t="s">
        <v>428</v>
      </c>
      <c r="C18">
        <v>41</v>
      </c>
      <c r="D18">
        <v>8063</v>
      </c>
      <c r="E18">
        <v>411</v>
      </c>
      <c r="F18">
        <v>2</v>
      </c>
      <c r="G18">
        <v>2</v>
      </c>
      <c r="H18">
        <v>24</v>
      </c>
      <c r="I18">
        <v>28</v>
      </c>
    </row>
    <row r="19" spans="1:9">
      <c r="A19">
        <v>2015</v>
      </c>
      <c r="B19" t="s">
        <v>429</v>
      </c>
    </row>
    <row r="20" spans="1:9">
      <c r="A20">
        <v>2015</v>
      </c>
      <c r="B20" t="s">
        <v>1966</v>
      </c>
    </row>
    <row r="21" spans="1:9">
      <c r="A21">
        <v>2015</v>
      </c>
      <c r="B21" t="s">
        <v>430</v>
      </c>
    </row>
    <row r="22" spans="1:9">
      <c r="A22">
        <v>2015</v>
      </c>
      <c r="B22" t="s">
        <v>431</v>
      </c>
      <c r="C22">
        <v>18</v>
      </c>
      <c r="D22">
        <v>8554</v>
      </c>
      <c r="E22">
        <v>59</v>
      </c>
      <c r="F22">
        <v>2</v>
      </c>
      <c r="G22">
        <v>228</v>
      </c>
      <c r="H22">
        <v>3</v>
      </c>
      <c r="I22">
        <v>154</v>
      </c>
    </row>
    <row r="23" spans="1:9">
      <c r="A23">
        <v>2015</v>
      </c>
      <c r="B23" t="s">
        <v>1849</v>
      </c>
    </row>
    <row r="24" spans="1:9">
      <c r="A24">
        <v>2015</v>
      </c>
      <c r="B24" t="s">
        <v>432</v>
      </c>
      <c r="C24">
        <v>25</v>
      </c>
      <c r="D24">
        <v>299</v>
      </c>
      <c r="E24">
        <v>13</v>
      </c>
      <c r="F24">
        <v>0</v>
      </c>
      <c r="G24">
        <v>5</v>
      </c>
      <c r="H24">
        <v>4</v>
      </c>
      <c r="I24">
        <v>50</v>
      </c>
    </row>
    <row r="25" spans="1:9">
      <c r="A25">
        <v>2015</v>
      </c>
      <c r="B25" t="s">
        <v>433</v>
      </c>
      <c r="C25">
        <v>50</v>
      </c>
      <c r="D25">
        <v>1076</v>
      </c>
      <c r="E25">
        <v>261</v>
      </c>
      <c r="F25">
        <v>0</v>
      </c>
      <c r="G25">
        <v>16</v>
      </c>
      <c r="H25">
        <v>9</v>
      </c>
      <c r="I25">
        <v>63</v>
      </c>
    </row>
    <row r="26" spans="1:9">
      <c r="A26">
        <v>2015</v>
      </c>
      <c r="B26" t="s">
        <v>434</v>
      </c>
    </row>
    <row r="27" spans="1:9">
      <c r="A27">
        <v>2015</v>
      </c>
      <c r="B27" t="s">
        <v>435</v>
      </c>
      <c r="C27">
        <v>228</v>
      </c>
      <c r="D27">
        <v>7829</v>
      </c>
      <c r="E27">
        <v>9</v>
      </c>
      <c r="F27">
        <v>2</v>
      </c>
      <c r="G27">
        <v>161</v>
      </c>
      <c r="H27">
        <v>15</v>
      </c>
      <c r="I27">
        <v>674</v>
      </c>
    </row>
    <row r="28" spans="1:9">
      <c r="A28">
        <v>2015</v>
      </c>
      <c r="B28" t="s">
        <v>436</v>
      </c>
      <c r="C28">
        <v>147</v>
      </c>
      <c r="D28">
        <v>3472</v>
      </c>
      <c r="E28">
        <v>407</v>
      </c>
      <c r="F28">
        <v>0</v>
      </c>
      <c r="G28">
        <v>20</v>
      </c>
      <c r="H28">
        <v>35</v>
      </c>
      <c r="I28">
        <v>151</v>
      </c>
    </row>
    <row r="29" spans="1:9">
      <c r="A29">
        <v>2015</v>
      </c>
      <c r="B29" t="s">
        <v>437</v>
      </c>
      <c r="C29">
        <v>890</v>
      </c>
      <c r="D29">
        <v>3241</v>
      </c>
      <c r="E29">
        <v>2738</v>
      </c>
      <c r="F29">
        <v>67</v>
      </c>
      <c r="G29">
        <v>462</v>
      </c>
      <c r="H29">
        <v>58</v>
      </c>
      <c r="I29">
        <v>966</v>
      </c>
    </row>
    <row r="30" spans="1:9">
      <c r="A30">
        <v>2015</v>
      </c>
      <c r="B30" t="s">
        <v>438</v>
      </c>
      <c r="C30">
        <v>274</v>
      </c>
      <c r="D30">
        <v>9223</v>
      </c>
      <c r="E30">
        <v>118</v>
      </c>
      <c r="F30">
        <v>0</v>
      </c>
      <c r="G30">
        <v>3</v>
      </c>
      <c r="H30">
        <v>87</v>
      </c>
      <c r="I30">
        <v>540</v>
      </c>
    </row>
    <row r="31" spans="1:9">
      <c r="A31">
        <v>2015</v>
      </c>
      <c r="B31" t="s">
        <v>1965</v>
      </c>
    </row>
    <row r="32" spans="1:9">
      <c r="A32">
        <v>2015</v>
      </c>
      <c r="B32" t="s">
        <v>439</v>
      </c>
      <c r="C32">
        <v>0</v>
      </c>
      <c r="D32">
        <v>6552</v>
      </c>
      <c r="E32">
        <v>1873</v>
      </c>
      <c r="F32">
        <v>101</v>
      </c>
      <c r="G32">
        <v>72</v>
      </c>
      <c r="H32">
        <v>11</v>
      </c>
      <c r="I32">
        <v>37</v>
      </c>
    </row>
    <row r="33" spans="1:9">
      <c r="A33">
        <v>2015</v>
      </c>
      <c r="B33" t="s">
        <v>1848</v>
      </c>
    </row>
    <row r="34" spans="1:9">
      <c r="A34">
        <v>2015</v>
      </c>
      <c r="B34" t="s">
        <v>441</v>
      </c>
    </row>
    <row r="35" spans="1:9">
      <c r="A35">
        <v>2015</v>
      </c>
      <c r="B35" t="s">
        <v>442</v>
      </c>
      <c r="C35">
        <v>2</v>
      </c>
      <c r="D35">
        <v>1975</v>
      </c>
      <c r="E35">
        <v>193</v>
      </c>
      <c r="F35">
        <v>2569</v>
      </c>
      <c r="G35">
        <v>580</v>
      </c>
      <c r="H35">
        <v>7</v>
      </c>
      <c r="I35">
        <v>69</v>
      </c>
    </row>
    <row r="36" spans="1:9">
      <c r="A36">
        <v>2015</v>
      </c>
      <c r="B36" t="s">
        <v>443</v>
      </c>
    </row>
    <row r="37" spans="1:9">
      <c r="A37">
        <v>2015</v>
      </c>
      <c r="B37" t="s">
        <v>444</v>
      </c>
      <c r="C37">
        <v>221</v>
      </c>
      <c r="D37">
        <v>1945</v>
      </c>
      <c r="E37">
        <v>484</v>
      </c>
      <c r="F37">
        <v>54</v>
      </c>
      <c r="G37">
        <v>4</v>
      </c>
      <c r="H37">
        <v>4</v>
      </c>
      <c r="I37">
        <v>120</v>
      </c>
    </row>
    <row r="38" spans="1:9">
      <c r="A38">
        <v>2015</v>
      </c>
      <c r="B38" t="s">
        <v>1964</v>
      </c>
    </row>
    <row r="39" spans="1:9">
      <c r="A39">
        <v>2015</v>
      </c>
      <c r="B39" t="s">
        <v>445</v>
      </c>
      <c r="C39">
        <v>210</v>
      </c>
      <c r="D39">
        <v>1595</v>
      </c>
      <c r="E39">
        <v>411</v>
      </c>
      <c r="F39">
        <v>0</v>
      </c>
      <c r="G39">
        <v>32</v>
      </c>
      <c r="H39">
        <v>33</v>
      </c>
      <c r="I39">
        <v>262</v>
      </c>
    </row>
    <row r="40" spans="1:9">
      <c r="A40">
        <v>2015</v>
      </c>
      <c r="B40" t="s">
        <v>446</v>
      </c>
      <c r="C40">
        <v>1530</v>
      </c>
      <c r="D40">
        <v>2711</v>
      </c>
      <c r="E40">
        <v>193</v>
      </c>
      <c r="F40">
        <v>47</v>
      </c>
      <c r="G40">
        <v>275</v>
      </c>
      <c r="H40">
        <v>355</v>
      </c>
      <c r="I40">
        <v>2753</v>
      </c>
    </row>
    <row r="41" spans="1:9">
      <c r="A41">
        <v>2015</v>
      </c>
      <c r="B41" t="s">
        <v>447</v>
      </c>
    </row>
    <row r="42" spans="1:9">
      <c r="A42">
        <v>2015</v>
      </c>
      <c r="B42" t="s">
        <v>448</v>
      </c>
    </row>
    <row r="43" spans="1:9">
      <c r="A43">
        <v>2015</v>
      </c>
      <c r="B43" t="s">
        <v>1963</v>
      </c>
    </row>
    <row r="44" spans="1:9">
      <c r="A44">
        <v>2015</v>
      </c>
      <c r="B44" t="s">
        <v>449</v>
      </c>
    </row>
    <row r="45" spans="1:9">
      <c r="A45">
        <v>2015</v>
      </c>
      <c r="B45" t="s">
        <v>450</v>
      </c>
      <c r="C45">
        <v>241</v>
      </c>
      <c r="D45">
        <v>8323</v>
      </c>
      <c r="E45">
        <v>16495</v>
      </c>
      <c r="F45">
        <v>2958</v>
      </c>
      <c r="G45">
        <v>83</v>
      </c>
      <c r="H45">
        <v>16</v>
      </c>
      <c r="I45">
        <v>109</v>
      </c>
    </row>
    <row r="46" spans="1:9">
      <c r="A46">
        <v>2015</v>
      </c>
      <c r="B46" t="s">
        <v>451</v>
      </c>
      <c r="C46">
        <v>27</v>
      </c>
      <c r="D46">
        <v>1783</v>
      </c>
      <c r="E46">
        <v>43</v>
      </c>
      <c r="F46">
        <v>0</v>
      </c>
      <c r="G46">
        <v>18</v>
      </c>
      <c r="H46">
        <v>2</v>
      </c>
      <c r="I46">
        <v>79</v>
      </c>
    </row>
    <row r="47" spans="1:9">
      <c r="A47">
        <v>2015</v>
      </c>
      <c r="B47" t="s">
        <v>452</v>
      </c>
    </row>
    <row r="48" spans="1:9">
      <c r="A48">
        <v>2015</v>
      </c>
      <c r="B48" t="s">
        <v>1962</v>
      </c>
    </row>
    <row r="49" spans="1:9">
      <c r="A49">
        <v>2015</v>
      </c>
      <c r="B49" t="s">
        <v>453</v>
      </c>
      <c r="C49">
        <v>502</v>
      </c>
      <c r="D49">
        <v>1593</v>
      </c>
      <c r="E49">
        <v>2873</v>
      </c>
      <c r="F49">
        <v>742</v>
      </c>
      <c r="G49">
        <v>20</v>
      </c>
      <c r="H49">
        <v>36</v>
      </c>
      <c r="I49">
        <v>200</v>
      </c>
    </row>
    <row r="50" spans="1:9">
      <c r="A50">
        <v>2015</v>
      </c>
      <c r="B50" t="s">
        <v>454</v>
      </c>
      <c r="C50">
        <v>186</v>
      </c>
      <c r="D50">
        <v>3874</v>
      </c>
      <c r="E50">
        <v>723</v>
      </c>
      <c r="F50">
        <v>489</v>
      </c>
      <c r="G50">
        <v>56</v>
      </c>
      <c r="H50">
        <v>32</v>
      </c>
      <c r="I50">
        <v>93</v>
      </c>
    </row>
    <row r="51" spans="1:9">
      <c r="A51">
        <v>2015</v>
      </c>
      <c r="B51" t="s">
        <v>455</v>
      </c>
      <c r="C51">
        <v>25</v>
      </c>
      <c r="D51">
        <v>4598</v>
      </c>
      <c r="E51">
        <v>941</v>
      </c>
      <c r="F51">
        <v>324</v>
      </c>
      <c r="G51">
        <v>299</v>
      </c>
      <c r="H51">
        <v>8</v>
      </c>
      <c r="I51">
        <v>109</v>
      </c>
    </row>
    <row r="52" spans="1:9">
      <c r="A52">
        <v>2015</v>
      </c>
      <c r="B52" t="s">
        <v>1847</v>
      </c>
    </row>
    <row r="53" spans="1:9">
      <c r="A53">
        <v>2015</v>
      </c>
      <c r="B53" t="s">
        <v>456</v>
      </c>
    </row>
    <row r="54" spans="1:9">
      <c r="A54">
        <v>2015</v>
      </c>
      <c r="B54" t="s">
        <v>457</v>
      </c>
      <c r="C54">
        <v>0</v>
      </c>
      <c r="D54">
        <v>6273</v>
      </c>
      <c r="E54">
        <v>796</v>
      </c>
      <c r="F54">
        <v>3</v>
      </c>
      <c r="G54">
        <v>71</v>
      </c>
      <c r="H54">
        <v>1</v>
      </c>
      <c r="I54">
        <v>13</v>
      </c>
    </row>
    <row r="55" spans="1:9">
      <c r="A55">
        <v>2015</v>
      </c>
      <c r="B55" t="s">
        <v>458</v>
      </c>
      <c r="C55">
        <v>43</v>
      </c>
      <c r="D55">
        <v>762</v>
      </c>
      <c r="E55">
        <v>1590</v>
      </c>
      <c r="F55">
        <v>42</v>
      </c>
      <c r="G55">
        <v>7</v>
      </c>
      <c r="H55">
        <v>3</v>
      </c>
      <c r="I55">
        <v>44</v>
      </c>
    </row>
    <row r="56" spans="1:9">
      <c r="A56">
        <v>2015</v>
      </c>
      <c r="B56" t="s">
        <v>1961</v>
      </c>
    </row>
    <row r="57" spans="1:9">
      <c r="A57">
        <v>2015</v>
      </c>
      <c r="B57" t="s">
        <v>459</v>
      </c>
      <c r="C57">
        <v>137</v>
      </c>
      <c r="D57">
        <v>320</v>
      </c>
      <c r="E57">
        <v>70</v>
      </c>
      <c r="F57">
        <v>0</v>
      </c>
      <c r="G57">
        <v>12</v>
      </c>
      <c r="H57">
        <v>15</v>
      </c>
      <c r="I57">
        <v>86</v>
      </c>
    </row>
    <row r="58" spans="1:9">
      <c r="A58">
        <v>2015</v>
      </c>
      <c r="B58" t="s">
        <v>460</v>
      </c>
      <c r="C58">
        <v>33</v>
      </c>
      <c r="D58">
        <v>9566</v>
      </c>
      <c r="E58">
        <v>4187</v>
      </c>
      <c r="F58">
        <v>1121</v>
      </c>
      <c r="G58">
        <v>5</v>
      </c>
      <c r="H58">
        <v>37</v>
      </c>
      <c r="I58">
        <v>39</v>
      </c>
    </row>
    <row r="59" spans="1:9">
      <c r="A59">
        <v>2015</v>
      </c>
      <c r="B59" t="s">
        <v>461</v>
      </c>
    </row>
    <row r="60" spans="1:9">
      <c r="A60">
        <v>2015</v>
      </c>
      <c r="B60" t="s">
        <v>462</v>
      </c>
      <c r="C60">
        <v>10</v>
      </c>
      <c r="D60">
        <v>3896</v>
      </c>
      <c r="E60">
        <v>97</v>
      </c>
      <c r="F60">
        <v>0</v>
      </c>
      <c r="G60">
        <v>2</v>
      </c>
      <c r="H60">
        <v>0</v>
      </c>
      <c r="I60">
        <v>41</v>
      </c>
    </row>
    <row r="61" spans="1:9">
      <c r="A61">
        <v>2015</v>
      </c>
      <c r="B61" t="s">
        <v>1657</v>
      </c>
      <c r="C61">
        <v>10</v>
      </c>
      <c r="D61">
        <v>1284</v>
      </c>
      <c r="E61">
        <v>64</v>
      </c>
      <c r="F61">
        <v>0</v>
      </c>
      <c r="G61">
        <v>0</v>
      </c>
      <c r="H61">
        <v>0</v>
      </c>
      <c r="I61">
        <v>0</v>
      </c>
    </row>
    <row r="62" spans="1:9">
      <c r="A62">
        <v>2015</v>
      </c>
      <c r="B62" t="s">
        <v>1960</v>
      </c>
    </row>
    <row r="63" spans="1:9">
      <c r="A63">
        <v>2015</v>
      </c>
      <c r="B63" t="s">
        <v>464</v>
      </c>
      <c r="C63">
        <v>2</v>
      </c>
      <c r="D63">
        <v>6478</v>
      </c>
      <c r="E63">
        <v>18</v>
      </c>
      <c r="F63">
        <v>0</v>
      </c>
      <c r="G63">
        <v>0</v>
      </c>
      <c r="H63">
        <v>0</v>
      </c>
      <c r="I63">
        <v>149</v>
      </c>
    </row>
    <row r="64" spans="1:9">
      <c r="A64">
        <v>2015</v>
      </c>
      <c r="B64" t="s">
        <v>465</v>
      </c>
      <c r="C64">
        <v>4</v>
      </c>
      <c r="D64">
        <v>1814</v>
      </c>
      <c r="E64">
        <v>394</v>
      </c>
      <c r="F64">
        <v>12</v>
      </c>
      <c r="G64">
        <v>33</v>
      </c>
      <c r="H64">
        <v>1</v>
      </c>
      <c r="I64">
        <v>44</v>
      </c>
    </row>
    <row r="65" spans="1:9">
      <c r="A65">
        <v>2015</v>
      </c>
      <c r="B65" t="s">
        <v>1959</v>
      </c>
    </row>
    <row r="66" spans="1:9">
      <c r="A66">
        <v>2015</v>
      </c>
      <c r="B66" t="s">
        <v>1846</v>
      </c>
    </row>
    <row r="67" spans="1:9">
      <c r="A67">
        <v>2015</v>
      </c>
      <c r="B67" t="s">
        <v>466</v>
      </c>
      <c r="C67">
        <v>22</v>
      </c>
      <c r="D67">
        <v>9561</v>
      </c>
      <c r="E67">
        <v>424</v>
      </c>
      <c r="F67">
        <v>2</v>
      </c>
      <c r="G67">
        <v>89</v>
      </c>
      <c r="H67">
        <v>22</v>
      </c>
      <c r="I67">
        <v>158</v>
      </c>
    </row>
    <row r="68" spans="1:9">
      <c r="A68">
        <v>2015</v>
      </c>
      <c r="B68" t="s">
        <v>467</v>
      </c>
    </row>
    <row r="69" spans="1:9">
      <c r="A69">
        <v>2015</v>
      </c>
      <c r="B69" t="s">
        <v>468</v>
      </c>
    </row>
    <row r="70" spans="1:9">
      <c r="A70">
        <v>2015</v>
      </c>
      <c r="B70" t="s">
        <v>470</v>
      </c>
    </row>
    <row r="71" spans="1:9">
      <c r="A71">
        <v>2015</v>
      </c>
      <c r="B71" t="s">
        <v>471</v>
      </c>
      <c r="C71">
        <v>16</v>
      </c>
      <c r="D71">
        <v>6168</v>
      </c>
      <c r="E71">
        <v>2694</v>
      </c>
      <c r="F71">
        <v>160</v>
      </c>
      <c r="G71">
        <v>26</v>
      </c>
      <c r="H71">
        <v>36</v>
      </c>
      <c r="I71">
        <v>39</v>
      </c>
    </row>
    <row r="72" spans="1:9">
      <c r="A72">
        <v>2015</v>
      </c>
      <c r="B72" t="s">
        <v>472</v>
      </c>
      <c r="C72">
        <v>16</v>
      </c>
      <c r="D72">
        <v>5572</v>
      </c>
      <c r="E72">
        <v>2967</v>
      </c>
      <c r="F72">
        <v>793</v>
      </c>
      <c r="G72">
        <v>56</v>
      </c>
      <c r="H72">
        <v>69</v>
      </c>
      <c r="I72">
        <v>255</v>
      </c>
    </row>
    <row r="73" spans="1:9">
      <c r="A73">
        <v>2015</v>
      </c>
      <c r="B73" t="s">
        <v>473</v>
      </c>
      <c r="C73">
        <v>33</v>
      </c>
      <c r="D73">
        <v>4170</v>
      </c>
      <c r="E73">
        <v>1706</v>
      </c>
      <c r="F73">
        <v>2750</v>
      </c>
      <c r="G73">
        <v>48</v>
      </c>
      <c r="H73">
        <v>1</v>
      </c>
      <c r="I73">
        <v>90</v>
      </c>
    </row>
    <row r="74" spans="1:9">
      <c r="A74">
        <v>2015</v>
      </c>
      <c r="B74" t="s">
        <v>474</v>
      </c>
      <c r="C74">
        <v>143</v>
      </c>
      <c r="D74">
        <v>3312</v>
      </c>
      <c r="E74">
        <v>1298</v>
      </c>
      <c r="F74">
        <v>63</v>
      </c>
      <c r="G74">
        <v>793</v>
      </c>
      <c r="H74">
        <v>20</v>
      </c>
      <c r="I74">
        <v>1297</v>
      </c>
    </row>
    <row r="75" spans="1:9">
      <c r="A75">
        <v>2015</v>
      </c>
      <c r="B75" t="s">
        <v>1958</v>
      </c>
    </row>
    <row r="76" spans="1:9">
      <c r="A76">
        <v>2015</v>
      </c>
      <c r="B76" t="s">
        <v>475</v>
      </c>
    </row>
    <row r="77" spans="1:9">
      <c r="A77">
        <v>2015</v>
      </c>
      <c r="B77" t="s">
        <v>476</v>
      </c>
    </row>
    <row r="78" spans="1:9">
      <c r="A78">
        <v>2015</v>
      </c>
      <c r="B78" t="s">
        <v>477</v>
      </c>
    </row>
    <row r="79" spans="1:9">
      <c r="A79">
        <v>2015</v>
      </c>
      <c r="B79" t="s">
        <v>1957</v>
      </c>
    </row>
    <row r="80" spans="1:9">
      <c r="A80">
        <v>2015</v>
      </c>
      <c r="B80" t="s">
        <v>478</v>
      </c>
      <c r="C80">
        <v>63</v>
      </c>
      <c r="D80">
        <v>21313</v>
      </c>
      <c r="E80">
        <v>1972</v>
      </c>
      <c r="F80">
        <v>60</v>
      </c>
      <c r="G80">
        <v>168</v>
      </c>
      <c r="H80">
        <v>27</v>
      </c>
      <c r="I80">
        <v>188</v>
      </c>
    </row>
    <row r="81" spans="1:9">
      <c r="A81">
        <v>2015</v>
      </c>
      <c r="B81" t="s">
        <v>479</v>
      </c>
      <c r="C81">
        <v>20</v>
      </c>
      <c r="D81">
        <v>6612</v>
      </c>
      <c r="E81">
        <v>985</v>
      </c>
      <c r="F81">
        <v>75</v>
      </c>
      <c r="G81">
        <v>4</v>
      </c>
      <c r="H81">
        <v>7</v>
      </c>
      <c r="I81">
        <v>60</v>
      </c>
    </row>
    <row r="82" spans="1:9">
      <c r="A82">
        <v>2015</v>
      </c>
      <c r="B82" t="s">
        <v>480</v>
      </c>
    </row>
    <row r="83" spans="1:9">
      <c r="A83">
        <v>2015</v>
      </c>
      <c r="B83" t="s">
        <v>481</v>
      </c>
      <c r="C83">
        <v>56</v>
      </c>
      <c r="D83">
        <v>1504</v>
      </c>
      <c r="E83">
        <v>672</v>
      </c>
      <c r="F83">
        <v>68</v>
      </c>
      <c r="G83">
        <v>7</v>
      </c>
      <c r="H83">
        <v>34</v>
      </c>
      <c r="I83">
        <v>45</v>
      </c>
    </row>
    <row r="84" spans="1:9">
      <c r="A84">
        <v>2015</v>
      </c>
      <c r="B84" t="s">
        <v>482</v>
      </c>
      <c r="C84">
        <v>41</v>
      </c>
      <c r="D84">
        <v>3052</v>
      </c>
      <c r="E84">
        <v>140</v>
      </c>
      <c r="F84">
        <v>40</v>
      </c>
      <c r="G84">
        <v>9</v>
      </c>
      <c r="H84">
        <v>24</v>
      </c>
      <c r="I84">
        <v>115</v>
      </c>
    </row>
    <row r="85" spans="1:9">
      <c r="A85">
        <v>2015</v>
      </c>
      <c r="B85" t="s">
        <v>483</v>
      </c>
      <c r="C85">
        <v>68</v>
      </c>
      <c r="D85">
        <v>384</v>
      </c>
      <c r="E85">
        <v>100</v>
      </c>
      <c r="F85">
        <v>130</v>
      </c>
      <c r="G85">
        <v>0</v>
      </c>
      <c r="H85">
        <v>1</v>
      </c>
      <c r="I85">
        <v>50</v>
      </c>
    </row>
    <row r="86" spans="1:9">
      <c r="A86">
        <v>2015</v>
      </c>
      <c r="B86" t="s">
        <v>484</v>
      </c>
      <c r="C86">
        <v>7</v>
      </c>
      <c r="D86">
        <v>8257</v>
      </c>
      <c r="E86">
        <v>14</v>
      </c>
      <c r="F86">
        <v>0</v>
      </c>
      <c r="G86">
        <v>552</v>
      </c>
      <c r="H86">
        <v>0</v>
      </c>
      <c r="I86">
        <v>67</v>
      </c>
    </row>
    <row r="87" spans="1:9">
      <c r="A87">
        <v>2015</v>
      </c>
      <c r="B87" t="s">
        <v>485</v>
      </c>
      <c r="C87">
        <v>56</v>
      </c>
      <c r="D87">
        <v>3425</v>
      </c>
      <c r="E87">
        <v>1495</v>
      </c>
      <c r="F87">
        <v>8</v>
      </c>
      <c r="G87">
        <v>96</v>
      </c>
      <c r="H87">
        <v>2</v>
      </c>
      <c r="I87">
        <v>99</v>
      </c>
    </row>
    <row r="88" spans="1:9">
      <c r="A88">
        <v>2015</v>
      </c>
      <c r="B88" t="s">
        <v>486</v>
      </c>
      <c r="C88">
        <v>56</v>
      </c>
      <c r="D88">
        <v>5401</v>
      </c>
      <c r="E88">
        <v>127</v>
      </c>
      <c r="F88">
        <v>0</v>
      </c>
      <c r="G88">
        <v>110</v>
      </c>
      <c r="H88">
        <v>0</v>
      </c>
      <c r="I88">
        <v>273</v>
      </c>
    </row>
    <row r="89" spans="1:9">
      <c r="A89">
        <v>2015</v>
      </c>
      <c r="B89" t="s">
        <v>487</v>
      </c>
      <c r="C89">
        <v>27</v>
      </c>
      <c r="D89">
        <v>4246</v>
      </c>
      <c r="E89">
        <v>1831</v>
      </c>
      <c r="F89">
        <v>299</v>
      </c>
      <c r="G89">
        <v>61</v>
      </c>
      <c r="H89">
        <v>7</v>
      </c>
      <c r="I89">
        <v>22</v>
      </c>
    </row>
    <row r="90" spans="1:9">
      <c r="A90">
        <v>2015</v>
      </c>
      <c r="B90" t="s">
        <v>1956</v>
      </c>
    </row>
    <row r="91" spans="1:9">
      <c r="A91">
        <v>2015</v>
      </c>
      <c r="B91" t="s">
        <v>488</v>
      </c>
      <c r="C91">
        <v>28</v>
      </c>
      <c r="D91">
        <v>329</v>
      </c>
      <c r="E91">
        <v>150</v>
      </c>
      <c r="F91">
        <v>94</v>
      </c>
      <c r="G91">
        <v>21</v>
      </c>
      <c r="H91">
        <v>0</v>
      </c>
      <c r="I91">
        <v>2</v>
      </c>
    </row>
    <row r="92" spans="1:9">
      <c r="A92">
        <v>2015</v>
      </c>
      <c r="B92" t="s">
        <v>489</v>
      </c>
    </row>
    <row r="93" spans="1:9">
      <c r="A93">
        <v>2015</v>
      </c>
      <c r="B93" t="s">
        <v>490</v>
      </c>
      <c r="C93">
        <v>23</v>
      </c>
      <c r="D93">
        <v>425</v>
      </c>
      <c r="E93">
        <v>1090</v>
      </c>
      <c r="F93">
        <v>1480</v>
      </c>
      <c r="G93">
        <v>20</v>
      </c>
      <c r="H93">
        <v>3</v>
      </c>
      <c r="I93">
        <v>69</v>
      </c>
    </row>
    <row r="94" spans="1:9">
      <c r="A94">
        <v>2015</v>
      </c>
      <c r="B94" t="s">
        <v>491</v>
      </c>
    </row>
    <row r="95" spans="1:9">
      <c r="A95">
        <v>2015</v>
      </c>
      <c r="B95" t="s">
        <v>492</v>
      </c>
    </row>
    <row r="96" spans="1:9">
      <c r="A96">
        <v>2015</v>
      </c>
      <c r="B96" t="s">
        <v>493</v>
      </c>
      <c r="C96">
        <v>23</v>
      </c>
      <c r="D96">
        <v>6294</v>
      </c>
      <c r="E96">
        <v>60</v>
      </c>
      <c r="F96">
        <v>0</v>
      </c>
      <c r="G96">
        <v>23</v>
      </c>
      <c r="H96">
        <v>3</v>
      </c>
      <c r="I96">
        <v>1323</v>
      </c>
    </row>
    <row r="97" spans="1:9">
      <c r="A97">
        <v>2015</v>
      </c>
      <c r="B97" t="s">
        <v>494</v>
      </c>
      <c r="C97">
        <v>0</v>
      </c>
      <c r="D97">
        <v>2920</v>
      </c>
      <c r="E97">
        <v>132</v>
      </c>
      <c r="F97">
        <v>0</v>
      </c>
      <c r="G97">
        <v>2</v>
      </c>
      <c r="H97">
        <v>0</v>
      </c>
      <c r="I97">
        <v>1</v>
      </c>
    </row>
    <row r="98" spans="1:9">
      <c r="A98">
        <v>2015</v>
      </c>
      <c r="B98" t="s">
        <v>495</v>
      </c>
      <c r="C98">
        <v>9</v>
      </c>
      <c r="D98">
        <v>4110</v>
      </c>
      <c r="E98">
        <v>40</v>
      </c>
      <c r="F98">
        <v>0</v>
      </c>
      <c r="G98">
        <v>1</v>
      </c>
      <c r="H98">
        <v>0</v>
      </c>
      <c r="I98">
        <v>42</v>
      </c>
    </row>
    <row r="99" spans="1:9">
      <c r="A99">
        <v>2015</v>
      </c>
      <c r="B99" t="s">
        <v>496</v>
      </c>
    </row>
    <row r="100" spans="1:9">
      <c r="A100">
        <v>2015</v>
      </c>
      <c r="B100" t="s">
        <v>497</v>
      </c>
    </row>
    <row r="101" spans="1:9">
      <c r="A101">
        <v>2015</v>
      </c>
      <c r="B101" t="s">
        <v>1955</v>
      </c>
    </row>
    <row r="102" spans="1:9">
      <c r="A102">
        <v>2015</v>
      </c>
      <c r="B102" t="s">
        <v>498</v>
      </c>
      <c r="C102">
        <v>43</v>
      </c>
      <c r="D102">
        <v>21283</v>
      </c>
      <c r="E102">
        <v>3331</v>
      </c>
      <c r="F102">
        <v>624</v>
      </c>
      <c r="G102">
        <v>139</v>
      </c>
      <c r="H102">
        <v>14</v>
      </c>
      <c r="I102">
        <v>218</v>
      </c>
    </row>
    <row r="103" spans="1:9">
      <c r="A103">
        <v>2015</v>
      </c>
      <c r="B103" t="s">
        <v>1845</v>
      </c>
    </row>
    <row r="104" spans="1:9">
      <c r="A104">
        <v>2015</v>
      </c>
      <c r="B104" t="s">
        <v>499</v>
      </c>
      <c r="C104">
        <v>29</v>
      </c>
      <c r="D104">
        <v>1614</v>
      </c>
      <c r="E104">
        <v>144</v>
      </c>
      <c r="F104">
        <v>3</v>
      </c>
      <c r="G104">
        <v>0</v>
      </c>
      <c r="H104">
        <v>2</v>
      </c>
      <c r="I104">
        <v>15</v>
      </c>
    </row>
    <row r="105" spans="1:9">
      <c r="A105">
        <v>2015</v>
      </c>
      <c r="B105" t="s">
        <v>500</v>
      </c>
      <c r="C105">
        <v>26</v>
      </c>
      <c r="D105">
        <v>11667</v>
      </c>
      <c r="E105">
        <v>85</v>
      </c>
      <c r="F105">
        <v>6</v>
      </c>
      <c r="G105">
        <v>183</v>
      </c>
      <c r="H105">
        <v>11</v>
      </c>
      <c r="I105">
        <v>105</v>
      </c>
    </row>
    <row r="106" spans="1:9">
      <c r="A106">
        <v>2015</v>
      </c>
      <c r="B106" t="s">
        <v>501</v>
      </c>
    </row>
    <row r="107" spans="1:9">
      <c r="A107">
        <v>2015</v>
      </c>
      <c r="B107" t="s">
        <v>502</v>
      </c>
      <c r="C107">
        <v>21</v>
      </c>
      <c r="D107">
        <v>8089</v>
      </c>
      <c r="E107">
        <v>1565</v>
      </c>
      <c r="F107">
        <v>10</v>
      </c>
      <c r="G107">
        <v>27</v>
      </c>
      <c r="H107">
        <v>9</v>
      </c>
      <c r="I107">
        <v>66</v>
      </c>
    </row>
    <row r="108" spans="1:9">
      <c r="A108">
        <v>2015</v>
      </c>
      <c r="B108" t="s">
        <v>503</v>
      </c>
      <c r="C108">
        <v>47</v>
      </c>
      <c r="D108">
        <v>3553</v>
      </c>
      <c r="E108">
        <v>1277</v>
      </c>
      <c r="F108">
        <v>224</v>
      </c>
      <c r="G108">
        <v>202</v>
      </c>
      <c r="H108">
        <v>15</v>
      </c>
      <c r="I108">
        <v>96</v>
      </c>
    </row>
    <row r="109" spans="1:9">
      <c r="A109">
        <v>2015</v>
      </c>
      <c r="B109" t="s">
        <v>1954</v>
      </c>
    </row>
    <row r="110" spans="1:9">
      <c r="A110">
        <v>2015</v>
      </c>
      <c r="B110" t="s">
        <v>504</v>
      </c>
      <c r="C110">
        <v>255</v>
      </c>
      <c r="D110">
        <v>5620</v>
      </c>
      <c r="E110">
        <v>1347</v>
      </c>
      <c r="F110">
        <v>67</v>
      </c>
      <c r="G110">
        <v>170</v>
      </c>
      <c r="H110">
        <v>54</v>
      </c>
      <c r="I110">
        <v>240</v>
      </c>
    </row>
    <row r="111" spans="1:9">
      <c r="A111">
        <v>2015</v>
      </c>
      <c r="B111" t="s">
        <v>1844</v>
      </c>
    </row>
    <row r="112" spans="1:9">
      <c r="A112">
        <v>2015</v>
      </c>
      <c r="B112" t="s">
        <v>505</v>
      </c>
    </row>
    <row r="113" spans="1:9">
      <c r="A113">
        <v>2015</v>
      </c>
      <c r="B113" t="s">
        <v>506</v>
      </c>
      <c r="C113">
        <v>51</v>
      </c>
      <c r="D113">
        <v>1883</v>
      </c>
      <c r="E113">
        <v>49</v>
      </c>
      <c r="F113">
        <v>0</v>
      </c>
      <c r="G113">
        <v>12</v>
      </c>
      <c r="H113">
        <v>7</v>
      </c>
      <c r="I113">
        <v>322</v>
      </c>
    </row>
    <row r="114" spans="1:9">
      <c r="A114">
        <v>2015</v>
      </c>
      <c r="B114" t="s">
        <v>1843</v>
      </c>
    </row>
    <row r="115" spans="1:9">
      <c r="A115">
        <v>2015</v>
      </c>
      <c r="B115" t="s">
        <v>507</v>
      </c>
      <c r="C115">
        <v>31</v>
      </c>
      <c r="D115">
        <v>22758</v>
      </c>
      <c r="E115">
        <v>3431</v>
      </c>
      <c r="F115">
        <v>49</v>
      </c>
      <c r="G115">
        <v>38</v>
      </c>
      <c r="H115">
        <v>38</v>
      </c>
      <c r="I115">
        <v>179</v>
      </c>
    </row>
    <row r="116" spans="1:9">
      <c r="A116">
        <v>2015</v>
      </c>
      <c r="B116" t="s">
        <v>1953</v>
      </c>
    </row>
    <row r="117" spans="1:9">
      <c r="A117">
        <v>2015</v>
      </c>
      <c r="B117" t="s">
        <v>1952</v>
      </c>
    </row>
    <row r="118" spans="1:9">
      <c r="A118">
        <v>2015</v>
      </c>
      <c r="B118" t="s">
        <v>508</v>
      </c>
      <c r="C118">
        <v>30</v>
      </c>
      <c r="D118">
        <v>5749</v>
      </c>
      <c r="E118">
        <v>1436</v>
      </c>
      <c r="F118">
        <v>15</v>
      </c>
      <c r="G118">
        <v>90</v>
      </c>
      <c r="H118">
        <v>3</v>
      </c>
      <c r="I118">
        <v>65</v>
      </c>
    </row>
    <row r="119" spans="1:9">
      <c r="A119">
        <v>2015</v>
      </c>
      <c r="B119" t="s">
        <v>509</v>
      </c>
      <c r="C119">
        <v>44</v>
      </c>
      <c r="D119">
        <v>150</v>
      </c>
      <c r="E119">
        <v>312</v>
      </c>
      <c r="F119">
        <v>50</v>
      </c>
      <c r="G119">
        <v>0</v>
      </c>
      <c r="H119">
        <v>6</v>
      </c>
      <c r="I119">
        <v>3</v>
      </c>
    </row>
    <row r="120" spans="1:9">
      <c r="A120">
        <v>2015</v>
      </c>
      <c r="B120" t="s">
        <v>1951</v>
      </c>
    </row>
    <row r="121" spans="1:9">
      <c r="A121">
        <v>2015</v>
      </c>
      <c r="B121" t="s">
        <v>510</v>
      </c>
      <c r="C121">
        <v>18</v>
      </c>
      <c r="D121">
        <v>2852</v>
      </c>
      <c r="E121">
        <v>199</v>
      </c>
      <c r="F121">
        <v>8</v>
      </c>
      <c r="G121">
        <v>3</v>
      </c>
      <c r="H121">
        <v>10</v>
      </c>
      <c r="I121">
        <v>50</v>
      </c>
    </row>
    <row r="122" spans="1:9">
      <c r="A122">
        <v>2015</v>
      </c>
      <c r="B122" t="s">
        <v>511</v>
      </c>
      <c r="C122">
        <v>10</v>
      </c>
      <c r="D122">
        <v>2435</v>
      </c>
      <c r="E122">
        <v>4</v>
      </c>
      <c r="F122">
        <v>2</v>
      </c>
      <c r="G122">
        <v>12</v>
      </c>
      <c r="H122">
        <v>4</v>
      </c>
      <c r="I122">
        <v>44</v>
      </c>
    </row>
    <row r="123" spans="1:9">
      <c r="A123">
        <v>2015</v>
      </c>
      <c r="B123" t="s">
        <v>512</v>
      </c>
      <c r="C123">
        <v>15</v>
      </c>
      <c r="D123">
        <v>11514</v>
      </c>
      <c r="E123">
        <v>299</v>
      </c>
      <c r="F123">
        <v>3</v>
      </c>
      <c r="G123">
        <v>18</v>
      </c>
      <c r="H123">
        <v>232</v>
      </c>
      <c r="I123">
        <v>328</v>
      </c>
    </row>
    <row r="124" spans="1:9">
      <c r="A124">
        <v>2015</v>
      </c>
      <c r="B124" t="s">
        <v>513</v>
      </c>
      <c r="C124">
        <v>21</v>
      </c>
      <c r="D124">
        <v>41</v>
      </c>
      <c r="E124">
        <v>77</v>
      </c>
      <c r="F124">
        <v>26</v>
      </c>
      <c r="G124">
        <v>0</v>
      </c>
      <c r="H124">
        <v>2</v>
      </c>
      <c r="I124">
        <v>6</v>
      </c>
    </row>
    <row r="125" spans="1:9">
      <c r="A125">
        <v>2015</v>
      </c>
      <c r="B125" t="s">
        <v>514</v>
      </c>
      <c r="C125">
        <v>159</v>
      </c>
      <c r="D125">
        <v>63</v>
      </c>
      <c r="E125">
        <v>3</v>
      </c>
      <c r="F125">
        <v>0</v>
      </c>
      <c r="G125">
        <v>0</v>
      </c>
      <c r="H125">
        <v>19</v>
      </c>
      <c r="I125">
        <v>102</v>
      </c>
    </row>
    <row r="126" spans="1:9">
      <c r="A126">
        <v>2015</v>
      </c>
      <c r="B126" t="s">
        <v>515</v>
      </c>
      <c r="C126">
        <v>63</v>
      </c>
      <c r="D126">
        <v>2319</v>
      </c>
      <c r="E126">
        <v>725</v>
      </c>
      <c r="F126">
        <v>777</v>
      </c>
      <c r="G126">
        <v>29</v>
      </c>
      <c r="H126">
        <v>8</v>
      </c>
      <c r="I126">
        <v>547</v>
      </c>
    </row>
    <row r="127" spans="1:9">
      <c r="A127">
        <v>2015</v>
      </c>
      <c r="B127" t="s">
        <v>1950</v>
      </c>
    </row>
    <row r="128" spans="1:9">
      <c r="A128">
        <v>2015</v>
      </c>
      <c r="B128" t="s">
        <v>516</v>
      </c>
      <c r="C128">
        <v>119</v>
      </c>
      <c r="D128">
        <v>22950</v>
      </c>
      <c r="E128">
        <v>3024</v>
      </c>
      <c r="F128">
        <v>347</v>
      </c>
      <c r="G128">
        <v>223</v>
      </c>
      <c r="H128">
        <v>78</v>
      </c>
      <c r="I128">
        <v>284</v>
      </c>
    </row>
    <row r="129" spans="1:9">
      <c r="A129">
        <v>2015</v>
      </c>
      <c r="B129" t="s">
        <v>517</v>
      </c>
      <c r="C129">
        <v>19</v>
      </c>
      <c r="D129">
        <v>3713</v>
      </c>
      <c r="E129">
        <v>1920</v>
      </c>
      <c r="F129">
        <v>591</v>
      </c>
      <c r="G129">
        <v>147</v>
      </c>
      <c r="H129">
        <v>4</v>
      </c>
      <c r="I129">
        <v>158</v>
      </c>
    </row>
    <row r="130" spans="1:9">
      <c r="A130">
        <v>2015</v>
      </c>
      <c r="B130" t="s">
        <v>518</v>
      </c>
      <c r="C130">
        <v>0</v>
      </c>
      <c r="D130">
        <v>4599</v>
      </c>
      <c r="E130">
        <v>77</v>
      </c>
      <c r="F130">
        <v>20</v>
      </c>
      <c r="G130">
        <v>83</v>
      </c>
      <c r="H130">
        <v>16</v>
      </c>
      <c r="I130">
        <v>44</v>
      </c>
    </row>
    <row r="131" spans="1:9">
      <c r="A131">
        <v>2015</v>
      </c>
      <c r="B131" t="s">
        <v>519</v>
      </c>
      <c r="C131">
        <v>26</v>
      </c>
      <c r="D131">
        <v>3685</v>
      </c>
      <c r="E131">
        <v>249</v>
      </c>
      <c r="F131">
        <v>0</v>
      </c>
      <c r="G131">
        <v>11</v>
      </c>
      <c r="H131">
        <v>82</v>
      </c>
      <c r="I131">
        <v>145</v>
      </c>
    </row>
    <row r="132" spans="1:9">
      <c r="A132">
        <v>2015</v>
      </c>
      <c r="B132" t="s">
        <v>520</v>
      </c>
      <c r="C132">
        <v>62</v>
      </c>
      <c r="D132">
        <v>1839</v>
      </c>
      <c r="E132">
        <v>201</v>
      </c>
      <c r="F132">
        <v>0</v>
      </c>
      <c r="G132">
        <v>30</v>
      </c>
      <c r="H132">
        <v>8</v>
      </c>
      <c r="I132">
        <v>92</v>
      </c>
    </row>
    <row r="133" spans="1:9">
      <c r="A133">
        <v>2015</v>
      </c>
      <c r="B133" t="s">
        <v>1949</v>
      </c>
    </row>
    <row r="134" spans="1:9">
      <c r="A134">
        <v>2015</v>
      </c>
      <c r="B134" t="s">
        <v>521</v>
      </c>
      <c r="C134">
        <v>25</v>
      </c>
      <c r="D134">
        <v>13430</v>
      </c>
      <c r="E134">
        <v>1538</v>
      </c>
      <c r="F134">
        <v>37</v>
      </c>
      <c r="G134">
        <v>47</v>
      </c>
      <c r="H134">
        <v>1</v>
      </c>
      <c r="I134">
        <v>143</v>
      </c>
    </row>
    <row r="135" spans="1:9">
      <c r="A135">
        <v>2015</v>
      </c>
      <c r="B135" t="s">
        <v>522</v>
      </c>
    </row>
    <row r="136" spans="1:9">
      <c r="A136">
        <v>2015</v>
      </c>
      <c r="B136" t="s">
        <v>523</v>
      </c>
      <c r="C136">
        <v>29</v>
      </c>
      <c r="D136">
        <v>7049</v>
      </c>
      <c r="E136">
        <v>82</v>
      </c>
      <c r="F136">
        <v>0</v>
      </c>
      <c r="G136">
        <v>353</v>
      </c>
      <c r="H136">
        <v>2</v>
      </c>
      <c r="I136">
        <v>285</v>
      </c>
    </row>
    <row r="137" spans="1:9">
      <c r="A137">
        <v>2015</v>
      </c>
      <c r="B137" t="s">
        <v>524</v>
      </c>
      <c r="C137">
        <v>237</v>
      </c>
      <c r="D137">
        <v>200</v>
      </c>
      <c r="E137">
        <v>94</v>
      </c>
      <c r="F137">
        <v>0</v>
      </c>
      <c r="G137">
        <v>54</v>
      </c>
      <c r="H137">
        <v>55</v>
      </c>
      <c r="I137">
        <v>85</v>
      </c>
    </row>
    <row r="138" spans="1:9">
      <c r="A138">
        <v>2015</v>
      </c>
      <c r="B138" t="s">
        <v>525</v>
      </c>
      <c r="C138">
        <v>157</v>
      </c>
      <c r="D138">
        <v>10392</v>
      </c>
      <c r="E138">
        <v>255</v>
      </c>
      <c r="F138">
        <v>13</v>
      </c>
      <c r="G138">
        <v>387</v>
      </c>
      <c r="H138">
        <v>16</v>
      </c>
      <c r="I138">
        <v>279</v>
      </c>
    </row>
    <row r="139" spans="1:9">
      <c r="A139">
        <v>2015</v>
      </c>
      <c r="B139" t="s">
        <v>526</v>
      </c>
    </row>
    <row r="140" spans="1:9">
      <c r="A140">
        <v>2015</v>
      </c>
      <c r="B140" t="s">
        <v>527</v>
      </c>
      <c r="C140">
        <v>29</v>
      </c>
      <c r="D140">
        <v>7505</v>
      </c>
      <c r="E140">
        <v>1890</v>
      </c>
      <c r="F140">
        <v>314</v>
      </c>
      <c r="G140">
        <v>540</v>
      </c>
      <c r="H140">
        <v>0</v>
      </c>
      <c r="I140">
        <v>108</v>
      </c>
    </row>
    <row r="141" spans="1:9">
      <c r="A141">
        <v>2015</v>
      </c>
      <c r="B141" t="s">
        <v>528</v>
      </c>
      <c r="C141">
        <v>182</v>
      </c>
      <c r="D141">
        <v>8474</v>
      </c>
      <c r="E141">
        <v>1536</v>
      </c>
      <c r="F141">
        <v>11</v>
      </c>
      <c r="G141">
        <v>44</v>
      </c>
      <c r="H141">
        <v>15</v>
      </c>
      <c r="I141">
        <v>260</v>
      </c>
    </row>
    <row r="142" spans="1:9">
      <c r="A142">
        <v>2015</v>
      </c>
      <c r="B142" t="s">
        <v>529</v>
      </c>
    </row>
    <row r="143" spans="1:9">
      <c r="A143">
        <v>2015</v>
      </c>
      <c r="B143" t="s">
        <v>530</v>
      </c>
      <c r="C143">
        <v>72</v>
      </c>
      <c r="D143">
        <v>212</v>
      </c>
      <c r="E143">
        <v>221</v>
      </c>
      <c r="F143">
        <v>0</v>
      </c>
      <c r="G143">
        <v>34</v>
      </c>
      <c r="H143">
        <v>2</v>
      </c>
      <c r="I143">
        <v>91</v>
      </c>
    </row>
    <row r="144" spans="1:9">
      <c r="A144">
        <v>2015</v>
      </c>
      <c r="B144" t="s">
        <v>1842</v>
      </c>
    </row>
    <row r="145" spans="1:9">
      <c r="A145">
        <v>2015</v>
      </c>
      <c r="B145" t="s">
        <v>1948</v>
      </c>
    </row>
    <row r="146" spans="1:9">
      <c r="A146">
        <v>2015</v>
      </c>
      <c r="B146" t="s">
        <v>1947</v>
      </c>
    </row>
    <row r="147" spans="1:9">
      <c r="A147">
        <v>2015</v>
      </c>
      <c r="B147" t="s">
        <v>1946</v>
      </c>
    </row>
    <row r="148" spans="1:9">
      <c r="A148">
        <v>2015</v>
      </c>
      <c r="B148" t="s">
        <v>531</v>
      </c>
      <c r="C148">
        <v>14</v>
      </c>
      <c r="D148">
        <v>14268</v>
      </c>
      <c r="E148">
        <v>1854</v>
      </c>
      <c r="F148">
        <v>88</v>
      </c>
      <c r="G148">
        <v>33</v>
      </c>
      <c r="H148">
        <v>4</v>
      </c>
      <c r="I148">
        <v>108</v>
      </c>
    </row>
    <row r="149" spans="1:9">
      <c r="A149">
        <v>2015</v>
      </c>
      <c r="B149" t="s">
        <v>1945</v>
      </c>
    </row>
    <row r="150" spans="1:9">
      <c r="A150">
        <v>2015</v>
      </c>
      <c r="B150" t="s">
        <v>532</v>
      </c>
    </row>
    <row r="151" spans="1:9">
      <c r="A151">
        <v>2015</v>
      </c>
      <c r="B151" t="s">
        <v>533</v>
      </c>
    </row>
    <row r="152" spans="1:9">
      <c r="A152">
        <v>2015</v>
      </c>
      <c r="B152" t="s">
        <v>1841</v>
      </c>
    </row>
    <row r="153" spans="1:9">
      <c r="A153">
        <v>2015</v>
      </c>
      <c r="B153" t="s">
        <v>534</v>
      </c>
      <c r="C153">
        <v>36</v>
      </c>
      <c r="D153">
        <v>737</v>
      </c>
      <c r="E153">
        <v>11</v>
      </c>
      <c r="F153">
        <v>0</v>
      </c>
      <c r="G153">
        <v>18</v>
      </c>
      <c r="H153">
        <v>8</v>
      </c>
      <c r="I153">
        <v>111</v>
      </c>
    </row>
    <row r="154" spans="1:9">
      <c r="A154">
        <v>2015</v>
      </c>
      <c r="B154" t="s">
        <v>535</v>
      </c>
      <c r="C154">
        <v>137</v>
      </c>
      <c r="D154">
        <v>4968</v>
      </c>
      <c r="E154">
        <v>795</v>
      </c>
      <c r="F154">
        <v>3</v>
      </c>
      <c r="G154">
        <v>7</v>
      </c>
      <c r="H154">
        <v>6</v>
      </c>
      <c r="I154">
        <v>54</v>
      </c>
    </row>
    <row r="155" spans="1:9">
      <c r="A155">
        <v>2015</v>
      </c>
      <c r="B155" t="s">
        <v>1944</v>
      </c>
    </row>
    <row r="156" spans="1:9">
      <c r="A156">
        <v>2015</v>
      </c>
      <c r="B156" t="s">
        <v>536</v>
      </c>
      <c r="C156">
        <v>29</v>
      </c>
      <c r="D156">
        <v>2013</v>
      </c>
      <c r="E156">
        <v>39</v>
      </c>
      <c r="F156">
        <v>0</v>
      </c>
      <c r="G156">
        <v>0</v>
      </c>
      <c r="H156">
        <v>0</v>
      </c>
      <c r="I156">
        <v>33</v>
      </c>
    </row>
    <row r="157" spans="1:9">
      <c r="A157">
        <v>2015</v>
      </c>
      <c r="B157" t="s">
        <v>537</v>
      </c>
      <c r="C157">
        <v>59</v>
      </c>
      <c r="D157">
        <v>14011</v>
      </c>
      <c r="E157">
        <v>47</v>
      </c>
      <c r="F157">
        <v>250</v>
      </c>
      <c r="G157">
        <v>1052</v>
      </c>
      <c r="H157">
        <v>31</v>
      </c>
      <c r="I157">
        <v>299</v>
      </c>
    </row>
    <row r="158" spans="1:9">
      <c r="A158">
        <v>2015</v>
      </c>
      <c r="B158" t="s">
        <v>538</v>
      </c>
    </row>
    <row r="159" spans="1:9">
      <c r="A159">
        <v>2015</v>
      </c>
      <c r="B159" t="s">
        <v>539</v>
      </c>
      <c r="C159">
        <v>291</v>
      </c>
      <c r="D159">
        <v>2785</v>
      </c>
      <c r="E159">
        <v>705</v>
      </c>
      <c r="F159">
        <v>32</v>
      </c>
      <c r="G159">
        <v>890</v>
      </c>
      <c r="H159">
        <v>43</v>
      </c>
      <c r="I159">
        <v>807</v>
      </c>
    </row>
    <row r="160" spans="1:9">
      <c r="A160">
        <v>2015</v>
      </c>
      <c r="B160" t="s">
        <v>540</v>
      </c>
      <c r="C160">
        <v>18</v>
      </c>
      <c r="D160">
        <v>5082</v>
      </c>
      <c r="E160">
        <v>17</v>
      </c>
      <c r="F160">
        <v>0</v>
      </c>
      <c r="G160">
        <v>16</v>
      </c>
      <c r="H160">
        <v>0</v>
      </c>
      <c r="I160">
        <v>65</v>
      </c>
    </row>
    <row r="161" spans="1:9">
      <c r="A161">
        <v>2015</v>
      </c>
      <c r="B161" t="s">
        <v>541</v>
      </c>
    </row>
    <row r="162" spans="1:9">
      <c r="A162">
        <v>2015</v>
      </c>
      <c r="B162" t="s">
        <v>542</v>
      </c>
      <c r="C162">
        <v>25</v>
      </c>
      <c r="D162">
        <v>6747</v>
      </c>
      <c r="E162">
        <v>731</v>
      </c>
      <c r="F162">
        <v>0</v>
      </c>
      <c r="G162">
        <v>997</v>
      </c>
      <c r="H162">
        <v>21</v>
      </c>
      <c r="I162">
        <v>1097</v>
      </c>
    </row>
    <row r="163" spans="1:9">
      <c r="A163">
        <v>2015</v>
      </c>
      <c r="B163" t="s">
        <v>543</v>
      </c>
      <c r="C163">
        <v>167</v>
      </c>
      <c r="D163">
        <v>26451</v>
      </c>
      <c r="E163">
        <v>3368</v>
      </c>
      <c r="F163">
        <v>200</v>
      </c>
      <c r="G163">
        <v>159</v>
      </c>
      <c r="H163">
        <v>40</v>
      </c>
      <c r="I163">
        <v>483</v>
      </c>
    </row>
    <row r="164" spans="1:9">
      <c r="A164">
        <v>2015</v>
      </c>
      <c r="B164" t="s">
        <v>1943</v>
      </c>
    </row>
    <row r="165" spans="1:9">
      <c r="A165">
        <v>2015</v>
      </c>
      <c r="B165" t="s">
        <v>544</v>
      </c>
      <c r="C165">
        <v>34</v>
      </c>
      <c r="D165">
        <v>2734</v>
      </c>
      <c r="E165">
        <v>161</v>
      </c>
      <c r="F165">
        <v>36</v>
      </c>
      <c r="G165">
        <v>13</v>
      </c>
      <c r="H165">
        <v>25</v>
      </c>
      <c r="I165">
        <v>183</v>
      </c>
    </row>
    <row r="166" spans="1:9">
      <c r="A166">
        <v>2015</v>
      </c>
      <c r="B166" t="s">
        <v>1942</v>
      </c>
    </row>
    <row r="167" spans="1:9">
      <c r="A167">
        <v>2015</v>
      </c>
      <c r="B167" t="s">
        <v>545</v>
      </c>
      <c r="C167">
        <v>58</v>
      </c>
      <c r="D167">
        <v>2309</v>
      </c>
      <c r="E167">
        <v>41</v>
      </c>
      <c r="F167">
        <v>0</v>
      </c>
      <c r="G167">
        <v>10</v>
      </c>
      <c r="H167">
        <v>5</v>
      </c>
      <c r="I167">
        <v>67</v>
      </c>
    </row>
    <row r="168" spans="1:9">
      <c r="A168">
        <v>2015</v>
      </c>
      <c r="B168" t="s">
        <v>1941</v>
      </c>
    </row>
    <row r="169" spans="1:9">
      <c r="A169">
        <v>2015</v>
      </c>
      <c r="B169" t="s">
        <v>1940</v>
      </c>
    </row>
    <row r="170" spans="1:9">
      <c r="A170">
        <v>2015</v>
      </c>
      <c r="B170" t="s">
        <v>546</v>
      </c>
    </row>
    <row r="171" spans="1:9">
      <c r="A171">
        <v>2015</v>
      </c>
      <c r="B171" t="s">
        <v>1840</v>
      </c>
    </row>
    <row r="172" spans="1:9">
      <c r="A172">
        <v>2015</v>
      </c>
      <c r="B172" t="s">
        <v>547</v>
      </c>
      <c r="C172">
        <v>32</v>
      </c>
      <c r="D172">
        <v>7113</v>
      </c>
      <c r="E172">
        <v>1456</v>
      </c>
      <c r="F172">
        <v>5</v>
      </c>
      <c r="G172">
        <v>2</v>
      </c>
      <c r="H172">
        <v>8</v>
      </c>
      <c r="I172">
        <v>77</v>
      </c>
    </row>
    <row r="173" spans="1:9">
      <c r="A173">
        <v>2015</v>
      </c>
      <c r="B173" t="s">
        <v>548</v>
      </c>
      <c r="C173">
        <v>44</v>
      </c>
      <c r="D173">
        <v>942</v>
      </c>
      <c r="E173">
        <v>0</v>
      </c>
      <c r="F173">
        <v>0</v>
      </c>
      <c r="G173">
        <v>6</v>
      </c>
      <c r="H173">
        <v>15</v>
      </c>
      <c r="I173">
        <v>65</v>
      </c>
    </row>
    <row r="174" spans="1:9">
      <c r="A174">
        <v>2015</v>
      </c>
      <c r="B174" t="s">
        <v>549</v>
      </c>
      <c r="C174">
        <v>132</v>
      </c>
      <c r="D174">
        <v>10976</v>
      </c>
      <c r="E174">
        <v>11026</v>
      </c>
      <c r="F174">
        <v>5693</v>
      </c>
      <c r="G174">
        <v>46</v>
      </c>
      <c r="H174">
        <v>21</v>
      </c>
      <c r="I174">
        <v>23</v>
      </c>
    </row>
    <row r="175" spans="1:9">
      <c r="A175">
        <v>2015</v>
      </c>
      <c r="B175" t="s">
        <v>1939</v>
      </c>
    </row>
    <row r="176" spans="1:9">
      <c r="A176">
        <v>2015</v>
      </c>
      <c r="B176" t="s">
        <v>550</v>
      </c>
      <c r="C176">
        <v>2</v>
      </c>
      <c r="D176">
        <v>2546</v>
      </c>
      <c r="E176">
        <v>82</v>
      </c>
      <c r="F176">
        <v>0</v>
      </c>
      <c r="G176">
        <v>14</v>
      </c>
      <c r="H176">
        <v>2</v>
      </c>
      <c r="I176">
        <v>39</v>
      </c>
    </row>
    <row r="177" spans="1:9">
      <c r="A177">
        <v>2015</v>
      </c>
      <c r="B177" t="s">
        <v>551</v>
      </c>
      <c r="C177">
        <v>23</v>
      </c>
      <c r="D177">
        <v>15363</v>
      </c>
      <c r="E177">
        <v>124</v>
      </c>
      <c r="F177">
        <v>1102</v>
      </c>
      <c r="G177">
        <v>456</v>
      </c>
      <c r="H177">
        <v>0</v>
      </c>
      <c r="I177">
        <v>137</v>
      </c>
    </row>
    <row r="178" spans="1:9">
      <c r="A178">
        <v>2015</v>
      </c>
      <c r="B178" t="s">
        <v>552</v>
      </c>
      <c r="C178">
        <v>38</v>
      </c>
      <c r="D178">
        <v>5047</v>
      </c>
      <c r="E178">
        <v>2027</v>
      </c>
      <c r="F178">
        <v>28</v>
      </c>
      <c r="G178">
        <v>23</v>
      </c>
      <c r="H178">
        <v>55</v>
      </c>
      <c r="I178">
        <v>31</v>
      </c>
    </row>
    <row r="179" spans="1:9">
      <c r="A179">
        <v>2015</v>
      </c>
      <c r="B179" t="s">
        <v>1839</v>
      </c>
    </row>
    <row r="180" spans="1:9">
      <c r="A180">
        <v>2015</v>
      </c>
      <c r="B180" t="s">
        <v>553</v>
      </c>
    </row>
    <row r="181" spans="1:9">
      <c r="A181">
        <v>2015</v>
      </c>
      <c r="B181" t="s">
        <v>554</v>
      </c>
    </row>
    <row r="182" spans="1:9">
      <c r="A182">
        <v>2015</v>
      </c>
      <c r="B182" t="s">
        <v>555</v>
      </c>
      <c r="C182">
        <v>11</v>
      </c>
      <c r="D182">
        <v>6096</v>
      </c>
      <c r="E182">
        <v>462</v>
      </c>
      <c r="F182">
        <v>0</v>
      </c>
      <c r="G182">
        <v>3</v>
      </c>
      <c r="H182">
        <v>60</v>
      </c>
      <c r="I182">
        <v>2</v>
      </c>
    </row>
    <row r="183" spans="1:9">
      <c r="A183">
        <v>2015</v>
      </c>
      <c r="B183" t="s">
        <v>556</v>
      </c>
      <c r="C183">
        <v>525</v>
      </c>
      <c r="D183">
        <v>1258</v>
      </c>
      <c r="E183">
        <v>908</v>
      </c>
      <c r="F183">
        <v>35</v>
      </c>
      <c r="G183">
        <v>43</v>
      </c>
      <c r="H183">
        <v>36</v>
      </c>
      <c r="I183">
        <v>89</v>
      </c>
    </row>
    <row r="184" spans="1:9">
      <c r="A184">
        <v>2015</v>
      </c>
      <c r="B184" t="s">
        <v>557</v>
      </c>
      <c r="C184">
        <v>22</v>
      </c>
      <c r="D184">
        <v>2963</v>
      </c>
      <c r="E184">
        <v>1408</v>
      </c>
      <c r="F184">
        <v>1011</v>
      </c>
      <c r="G184">
        <v>47</v>
      </c>
      <c r="H184">
        <v>8</v>
      </c>
      <c r="I184">
        <v>6</v>
      </c>
    </row>
    <row r="185" spans="1:9">
      <c r="A185">
        <v>2015</v>
      </c>
      <c r="B185" t="s">
        <v>1838</v>
      </c>
    </row>
    <row r="186" spans="1:9">
      <c r="A186">
        <v>2015</v>
      </c>
      <c r="B186" t="s">
        <v>558</v>
      </c>
      <c r="C186">
        <v>292</v>
      </c>
      <c r="D186">
        <v>23549</v>
      </c>
      <c r="E186">
        <v>2384</v>
      </c>
      <c r="F186">
        <v>1151</v>
      </c>
      <c r="G186">
        <v>334</v>
      </c>
      <c r="H186">
        <v>168</v>
      </c>
      <c r="I186">
        <v>910</v>
      </c>
    </row>
    <row r="187" spans="1:9">
      <c r="A187">
        <v>2015</v>
      </c>
      <c r="B187" t="s">
        <v>559</v>
      </c>
      <c r="C187">
        <v>37</v>
      </c>
      <c r="D187">
        <v>677</v>
      </c>
      <c r="E187">
        <v>10</v>
      </c>
      <c r="F187">
        <v>27</v>
      </c>
      <c r="G187">
        <v>15</v>
      </c>
      <c r="H187">
        <v>11</v>
      </c>
      <c r="I187">
        <v>64</v>
      </c>
    </row>
    <row r="188" spans="1:9">
      <c r="A188">
        <v>2015</v>
      </c>
      <c r="B188" t="s">
        <v>560</v>
      </c>
      <c r="C188">
        <v>392</v>
      </c>
      <c r="D188">
        <v>6913</v>
      </c>
      <c r="E188">
        <v>2206</v>
      </c>
      <c r="F188">
        <v>120</v>
      </c>
      <c r="G188">
        <v>58</v>
      </c>
      <c r="H188">
        <v>47</v>
      </c>
      <c r="I188">
        <v>74</v>
      </c>
    </row>
    <row r="189" spans="1:9">
      <c r="A189">
        <v>2015</v>
      </c>
      <c r="B189" t="s">
        <v>561</v>
      </c>
      <c r="C189">
        <v>16</v>
      </c>
      <c r="D189">
        <v>6837</v>
      </c>
      <c r="E189">
        <v>6409</v>
      </c>
      <c r="F189">
        <v>742</v>
      </c>
      <c r="G189">
        <v>65</v>
      </c>
      <c r="H189">
        <v>24</v>
      </c>
      <c r="I189">
        <v>95</v>
      </c>
    </row>
    <row r="190" spans="1:9">
      <c r="A190">
        <v>2015</v>
      </c>
      <c r="B190" t="s">
        <v>562</v>
      </c>
      <c r="C190">
        <v>11</v>
      </c>
      <c r="D190">
        <v>2005</v>
      </c>
      <c r="E190">
        <v>4122</v>
      </c>
      <c r="F190">
        <v>999</v>
      </c>
      <c r="G190">
        <v>9</v>
      </c>
      <c r="H190">
        <v>7</v>
      </c>
      <c r="I190">
        <v>0</v>
      </c>
    </row>
    <row r="191" spans="1:9">
      <c r="A191">
        <v>2015</v>
      </c>
      <c r="B191" t="s">
        <v>563</v>
      </c>
      <c r="C191">
        <v>79</v>
      </c>
      <c r="D191">
        <v>3829</v>
      </c>
      <c r="E191">
        <v>168</v>
      </c>
      <c r="F191">
        <v>9</v>
      </c>
      <c r="G191">
        <v>27</v>
      </c>
      <c r="H191">
        <v>7</v>
      </c>
      <c r="I191">
        <v>55</v>
      </c>
    </row>
    <row r="192" spans="1:9">
      <c r="A192">
        <v>2015</v>
      </c>
      <c r="B192" t="s">
        <v>1938</v>
      </c>
    </row>
    <row r="193" spans="1:9">
      <c r="A193">
        <v>2015</v>
      </c>
      <c r="B193" t="s">
        <v>564</v>
      </c>
      <c r="C193">
        <v>3</v>
      </c>
      <c r="D193">
        <v>7963</v>
      </c>
      <c r="E193">
        <v>17</v>
      </c>
      <c r="F193">
        <v>0</v>
      </c>
      <c r="G193">
        <v>1516</v>
      </c>
      <c r="H193">
        <v>0</v>
      </c>
      <c r="I193">
        <v>96</v>
      </c>
    </row>
    <row r="194" spans="1:9">
      <c r="A194">
        <v>2015</v>
      </c>
      <c r="B194" t="s">
        <v>1937</v>
      </c>
    </row>
    <row r="195" spans="1:9">
      <c r="A195">
        <v>2015</v>
      </c>
      <c r="B195" t="s">
        <v>565</v>
      </c>
      <c r="C195">
        <v>43</v>
      </c>
      <c r="D195">
        <v>9166</v>
      </c>
      <c r="E195">
        <v>34</v>
      </c>
      <c r="F195">
        <v>0</v>
      </c>
      <c r="G195">
        <v>20</v>
      </c>
      <c r="H195">
        <v>1</v>
      </c>
      <c r="I195">
        <v>169</v>
      </c>
    </row>
    <row r="196" spans="1:9">
      <c r="A196">
        <v>2015</v>
      </c>
      <c r="B196" t="s">
        <v>566</v>
      </c>
      <c r="C196">
        <v>65</v>
      </c>
      <c r="D196">
        <v>29262</v>
      </c>
      <c r="E196">
        <v>1526</v>
      </c>
      <c r="F196">
        <v>35</v>
      </c>
      <c r="G196">
        <v>1038</v>
      </c>
      <c r="H196">
        <v>118</v>
      </c>
      <c r="I196">
        <v>6539</v>
      </c>
    </row>
    <row r="197" spans="1:9">
      <c r="A197">
        <v>2015</v>
      </c>
      <c r="B197" t="s">
        <v>568</v>
      </c>
    </row>
    <row r="198" spans="1:9">
      <c r="A198">
        <v>2015</v>
      </c>
      <c r="B198" t="s">
        <v>1936</v>
      </c>
    </row>
    <row r="199" spans="1:9">
      <c r="A199">
        <v>2015</v>
      </c>
      <c r="B199" t="s">
        <v>569</v>
      </c>
      <c r="C199">
        <v>55</v>
      </c>
      <c r="D199">
        <v>1574</v>
      </c>
      <c r="E199">
        <v>35</v>
      </c>
      <c r="F199">
        <v>0</v>
      </c>
      <c r="G199">
        <v>35</v>
      </c>
      <c r="H199">
        <v>27</v>
      </c>
      <c r="I199">
        <v>178</v>
      </c>
    </row>
    <row r="200" spans="1:9">
      <c r="A200">
        <v>2015</v>
      </c>
      <c r="B200" t="s">
        <v>570</v>
      </c>
      <c r="C200">
        <v>16</v>
      </c>
      <c r="D200">
        <v>7786</v>
      </c>
      <c r="E200">
        <v>580</v>
      </c>
      <c r="F200">
        <v>27</v>
      </c>
      <c r="G200">
        <v>24</v>
      </c>
      <c r="H200">
        <v>12</v>
      </c>
      <c r="I200">
        <v>177</v>
      </c>
    </row>
    <row r="201" spans="1:9">
      <c r="A201">
        <v>2015</v>
      </c>
      <c r="B201" t="s">
        <v>571</v>
      </c>
    </row>
    <row r="202" spans="1:9">
      <c r="A202">
        <v>2015</v>
      </c>
      <c r="B202" t="s">
        <v>572</v>
      </c>
      <c r="C202">
        <v>53</v>
      </c>
      <c r="D202">
        <v>1040</v>
      </c>
      <c r="E202">
        <v>666</v>
      </c>
      <c r="F202">
        <v>17</v>
      </c>
      <c r="G202">
        <v>17</v>
      </c>
      <c r="H202">
        <v>17</v>
      </c>
      <c r="I202">
        <v>20</v>
      </c>
    </row>
    <row r="203" spans="1:9">
      <c r="A203">
        <v>2015</v>
      </c>
      <c r="B203" t="s">
        <v>1837</v>
      </c>
    </row>
    <row r="204" spans="1:9">
      <c r="A204">
        <v>2015</v>
      </c>
      <c r="B204" t="s">
        <v>1935</v>
      </c>
    </row>
    <row r="205" spans="1:9">
      <c r="A205">
        <v>2015</v>
      </c>
      <c r="B205" t="s">
        <v>573</v>
      </c>
      <c r="C205">
        <v>24</v>
      </c>
      <c r="D205">
        <v>7821</v>
      </c>
      <c r="E205">
        <v>2831</v>
      </c>
      <c r="F205">
        <v>121</v>
      </c>
      <c r="G205">
        <v>24</v>
      </c>
      <c r="H205">
        <v>21</v>
      </c>
      <c r="I205">
        <v>18</v>
      </c>
    </row>
    <row r="206" spans="1:9">
      <c r="A206">
        <v>2015</v>
      </c>
      <c r="B206" t="s">
        <v>574</v>
      </c>
    </row>
    <row r="207" spans="1:9">
      <c r="A207">
        <v>2015</v>
      </c>
      <c r="B207" t="s">
        <v>1836</v>
      </c>
    </row>
    <row r="208" spans="1:9">
      <c r="A208">
        <v>2015</v>
      </c>
      <c r="B208" t="s">
        <v>1835</v>
      </c>
    </row>
    <row r="209" spans="1:9">
      <c r="A209">
        <v>2015</v>
      </c>
      <c r="B209" t="s">
        <v>575</v>
      </c>
      <c r="C209">
        <v>8</v>
      </c>
      <c r="D209">
        <v>3197</v>
      </c>
      <c r="E209">
        <v>525</v>
      </c>
      <c r="F209">
        <v>15</v>
      </c>
      <c r="G209">
        <v>15</v>
      </c>
      <c r="H209">
        <v>7</v>
      </c>
      <c r="I209">
        <v>135</v>
      </c>
    </row>
    <row r="210" spans="1:9">
      <c r="A210">
        <v>2015</v>
      </c>
      <c r="B210" t="s">
        <v>576</v>
      </c>
      <c r="C210">
        <v>5</v>
      </c>
      <c r="D210">
        <v>5684</v>
      </c>
      <c r="E210">
        <v>27</v>
      </c>
      <c r="F210">
        <v>0</v>
      </c>
      <c r="G210">
        <v>13</v>
      </c>
      <c r="H210">
        <v>11</v>
      </c>
      <c r="I210">
        <v>148</v>
      </c>
    </row>
    <row r="211" spans="1:9">
      <c r="A211">
        <v>2015</v>
      </c>
      <c r="B211" t="s">
        <v>1934</v>
      </c>
    </row>
    <row r="212" spans="1:9">
      <c r="A212">
        <v>2015</v>
      </c>
      <c r="B212" t="s">
        <v>577</v>
      </c>
      <c r="C212">
        <v>4</v>
      </c>
      <c r="D212">
        <v>3694</v>
      </c>
      <c r="E212">
        <v>1430</v>
      </c>
      <c r="F212">
        <v>85</v>
      </c>
      <c r="G212">
        <v>8</v>
      </c>
      <c r="H212">
        <v>15</v>
      </c>
      <c r="I212">
        <v>13</v>
      </c>
    </row>
    <row r="213" spans="1:9">
      <c r="A213">
        <v>2015</v>
      </c>
      <c r="B213" t="s">
        <v>578</v>
      </c>
    </row>
    <row r="214" spans="1:9">
      <c r="A214">
        <v>2015</v>
      </c>
      <c r="B214" t="s">
        <v>579</v>
      </c>
      <c r="C214">
        <v>47</v>
      </c>
      <c r="D214">
        <v>18285</v>
      </c>
      <c r="E214">
        <v>964</v>
      </c>
      <c r="F214">
        <v>2399</v>
      </c>
      <c r="G214">
        <v>1268</v>
      </c>
      <c r="H214">
        <v>59</v>
      </c>
      <c r="I214">
        <v>372</v>
      </c>
    </row>
    <row r="215" spans="1:9">
      <c r="A215">
        <v>2015</v>
      </c>
      <c r="B215" t="s">
        <v>580</v>
      </c>
      <c r="C215">
        <v>113</v>
      </c>
      <c r="D215">
        <v>6893</v>
      </c>
      <c r="E215">
        <v>139</v>
      </c>
      <c r="F215">
        <v>36</v>
      </c>
      <c r="G215">
        <v>214</v>
      </c>
      <c r="H215">
        <v>19</v>
      </c>
      <c r="I215">
        <v>191</v>
      </c>
    </row>
    <row r="216" spans="1:9">
      <c r="A216">
        <v>2015</v>
      </c>
      <c r="B216" t="s">
        <v>581</v>
      </c>
      <c r="C216">
        <v>30</v>
      </c>
      <c r="D216">
        <v>2382</v>
      </c>
      <c r="E216">
        <v>800</v>
      </c>
      <c r="F216">
        <v>186</v>
      </c>
      <c r="G216">
        <v>105</v>
      </c>
      <c r="H216">
        <v>0</v>
      </c>
      <c r="I216">
        <v>25</v>
      </c>
    </row>
    <row r="217" spans="1:9">
      <c r="A217">
        <v>2015</v>
      </c>
      <c r="B217" t="s">
        <v>1834</v>
      </c>
    </row>
    <row r="218" spans="1:9">
      <c r="A218">
        <v>2015</v>
      </c>
      <c r="B218" t="s">
        <v>583</v>
      </c>
      <c r="C218">
        <v>96</v>
      </c>
      <c r="D218">
        <v>735</v>
      </c>
      <c r="E218">
        <v>34</v>
      </c>
      <c r="F218">
        <v>1</v>
      </c>
      <c r="G218">
        <v>15</v>
      </c>
      <c r="H218">
        <v>7</v>
      </c>
      <c r="I218">
        <v>155</v>
      </c>
    </row>
    <row r="219" spans="1:9">
      <c r="A219">
        <v>2015</v>
      </c>
      <c r="B219" t="s">
        <v>584</v>
      </c>
    </row>
    <row r="220" spans="1:9">
      <c r="A220">
        <v>2015</v>
      </c>
      <c r="B220" t="s">
        <v>585</v>
      </c>
      <c r="C220">
        <v>86</v>
      </c>
      <c r="D220">
        <v>308</v>
      </c>
      <c r="E220">
        <v>15</v>
      </c>
      <c r="F220">
        <v>0</v>
      </c>
      <c r="G220">
        <v>4</v>
      </c>
      <c r="H220">
        <v>4</v>
      </c>
      <c r="I220">
        <v>157</v>
      </c>
    </row>
    <row r="221" spans="1:9">
      <c r="A221">
        <v>2015</v>
      </c>
      <c r="B221" t="s">
        <v>586</v>
      </c>
    </row>
    <row r="222" spans="1:9">
      <c r="A222">
        <v>2015</v>
      </c>
      <c r="B222" t="s">
        <v>587</v>
      </c>
    </row>
    <row r="223" spans="1:9">
      <c r="A223">
        <v>2015</v>
      </c>
      <c r="B223" t="s">
        <v>1833</v>
      </c>
    </row>
    <row r="224" spans="1:9">
      <c r="A224">
        <v>2015</v>
      </c>
      <c r="B224" t="s">
        <v>588</v>
      </c>
      <c r="C224">
        <v>38</v>
      </c>
      <c r="D224">
        <v>2041</v>
      </c>
      <c r="E224">
        <v>214</v>
      </c>
      <c r="F224">
        <v>0</v>
      </c>
      <c r="G224">
        <v>0</v>
      </c>
      <c r="H224">
        <v>2</v>
      </c>
      <c r="I224">
        <v>32</v>
      </c>
    </row>
    <row r="225" spans="1:9">
      <c r="A225">
        <v>2015</v>
      </c>
      <c r="B225" t="s">
        <v>1832</v>
      </c>
    </row>
    <row r="226" spans="1:9">
      <c r="A226">
        <v>2015</v>
      </c>
      <c r="B226" t="s">
        <v>589</v>
      </c>
    </row>
    <row r="227" spans="1:9">
      <c r="A227">
        <v>2015</v>
      </c>
      <c r="B227" s="4" t="s">
        <v>1490</v>
      </c>
      <c r="C227">
        <v>688</v>
      </c>
      <c r="D227">
        <v>164</v>
      </c>
      <c r="E227">
        <v>402</v>
      </c>
      <c r="F227">
        <v>670</v>
      </c>
      <c r="G227">
        <v>0</v>
      </c>
      <c r="H227">
        <v>84</v>
      </c>
      <c r="I227">
        <v>225</v>
      </c>
    </row>
    <row r="228" spans="1:9">
      <c r="A228">
        <v>2015</v>
      </c>
      <c r="B228" t="s">
        <v>1933</v>
      </c>
    </row>
    <row r="229" spans="1:9">
      <c r="A229">
        <v>2015</v>
      </c>
      <c r="B229" t="s">
        <v>590</v>
      </c>
    </row>
    <row r="230" spans="1:9">
      <c r="A230">
        <v>2015</v>
      </c>
      <c r="B230" t="s">
        <v>591</v>
      </c>
    </row>
    <row r="231" spans="1:9">
      <c r="A231">
        <v>2015</v>
      </c>
      <c r="B231" t="s">
        <v>592</v>
      </c>
      <c r="C231">
        <v>27</v>
      </c>
      <c r="D231">
        <v>4967</v>
      </c>
      <c r="E231">
        <v>1797</v>
      </c>
      <c r="F231">
        <v>185</v>
      </c>
      <c r="G231">
        <v>190</v>
      </c>
      <c r="H231">
        <v>7</v>
      </c>
      <c r="I231">
        <v>358</v>
      </c>
    </row>
    <row r="232" spans="1:9">
      <c r="A232">
        <v>2015</v>
      </c>
      <c r="B232" t="s">
        <v>41</v>
      </c>
      <c r="C232">
        <v>440</v>
      </c>
      <c r="D232">
        <v>2783</v>
      </c>
      <c r="E232">
        <v>147</v>
      </c>
      <c r="F232">
        <v>0</v>
      </c>
      <c r="G232">
        <v>57</v>
      </c>
      <c r="H232">
        <v>53</v>
      </c>
      <c r="I232">
        <v>383</v>
      </c>
    </row>
    <row r="233" spans="1:9">
      <c r="A233">
        <v>2015</v>
      </c>
      <c r="B233" t="s">
        <v>593</v>
      </c>
      <c r="C233">
        <v>37</v>
      </c>
      <c r="D233">
        <v>7888</v>
      </c>
      <c r="E233">
        <v>15</v>
      </c>
      <c r="F233">
        <v>26</v>
      </c>
      <c r="G233">
        <v>66</v>
      </c>
      <c r="H233">
        <v>3</v>
      </c>
      <c r="I233">
        <v>65</v>
      </c>
    </row>
    <row r="234" spans="1:9">
      <c r="A234">
        <v>2015</v>
      </c>
      <c r="B234" t="s">
        <v>1831</v>
      </c>
    </row>
    <row r="235" spans="1:9">
      <c r="A235">
        <v>2015</v>
      </c>
      <c r="B235" t="s">
        <v>1932</v>
      </c>
    </row>
    <row r="236" spans="1:9">
      <c r="A236">
        <v>2015</v>
      </c>
      <c r="B236" t="s">
        <v>594</v>
      </c>
      <c r="C236">
        <v>21</v>
      </c>
      <c r="D236">
        <v>5859</v>
      </c>
      <c r="E236">
        <v>792</v>
      </c>
      <c r="F236">
        <v>3</v>
      </c>
      <c r="G236">
        <v>0</v>
      </c>
      <c r="H236">
        <v>0</v>
      </c>
      <c r="I236">
        <v>18</v>
      </c>
    </row>
    <row r="237" spans="1:9">
      <c r="A237">
        <v>2015</v>
      </c>
      <c r="B237" t="s">
        <v>595</v>
      </c>
      <c r="C237">
        <v>33</v>
      </c>
      <c r="D237">
        <v>7169</v>
      </c>
      <c r="E237">
        <v>1430</v>
      </c>
      <c r="F237">
        <v>509</v>
      </c>
      <c r="G237">
        <v>323</v>
      </c>
      <c r="H237">
        <v>3</v>
      </c>
      <c r="I237">
        <v>65</v>
      </c>
    </row>
    <row r="238" spans="1:9">
      <c r="A238">
        <v>2015</v>
      </c>
      <c r="B238" t="s">
        <v>596</v>
      </c>
      <c r="C238">
        <v>12</v>
      </c>
      <c r="D238">
        <v>4165</v>
      </c>
      <c r="E238">
        <v>918</v>
      </c>
      <c r="F238">
        <v>18</v>
      </c>
      <c r="G238">
        <v>8</v>
      </c>
      <c r="H238">
        <v>0</v>
      </c>
      <c r="I238">
        <v>86</v>
      </c>
    </row>
    <row r="239" spans="1:9">
      <c r="A239">
        <v>2015</v>
      </c>
      <c r="B239" t="s">
        <v>597</v>
      </c>
      <c r="C239">
        <v>232</v>
      </c>
      <c r="D239">
        <v>418</v>
      </c>
      <c r="E239">
        <v>33</v>
      </c>
      <c r="F239">
        <v>0</v>
      </c>
      <c r="G239">
        <v>33</v>
      </c>
      <c r="H239">
        <v>57</v>
      </c>
      <c r="I239">
        <v>235</v>
      </c>
    </row>
    <row r="240" spans="1:9">
      <c r="A240">
        <v>2015</v>
      </c>
      <c r="B240" t="s">
        <v>598</v>
      </c>
      <c r="C240">
        <v>0</v>
      </c>
      <c r="D240">
        <v>1148</v>
      </c>
      <c r="E240">
        <v>239</v>
      </c>
      <c r="F240">
        <v>2</v>
      </c>
      <c r="G240">
        <v>44</v>
      </c>
      <c r="H240">
        <v>33</v>
      </c>
      <c r="I240">
        <v>164</v>
      </c>
    </row>
    <row r="241" spans="1:9">
      <c r="A241">
        <v>2015</v>
      </c>
      <c r="B241" t="s">
        <v>599</v>
      </c>
      <c r="C241">
        <v>407</v>
      </c>
      <c r="D241">
        <v>10479</v>
      </c>
      <c r="E241">
        <v>153</v>
      </c>
      <c r="F241">
        <v>4</v>
      </c>
      <c r="G241">
        <v>6</v>
      </c>
      <c r="H241">
        <v>115</v>
      </c>
      <c r="I241">
        <v>572</v>
      </c>
    </row>
    <row r="242" spans="1:9">
      <c r="A242">
        <v>2015</v>
      </c>
      <c r="B242" t="s">
        <v>600</v>
      </c>
    </row>
    <row r="243" spans="1:9">
      <c r="A243">
        <v>2015</v>
      </c>
      <c r="B243" t="s">
        <v>601</v>
      </c>
      <c r="C243">
        <v>29</v>
      </c>
      <c r="D243">
        <v>5789</v>
      </c>
      <c r="E243">
        <v>267</v>
      </c>
      <c r="F243">
        <v>11</v>
      </c>
      <c r="G243">
        <v>0</v>
      </c>
      <c r="H243">
        <v>5</v>
      </c>
      <c r="I243">
        <v>70</v>
      </c>
    </row>
    <row r="244" spans="1:9">
      <c r="A244">
        <v>2015</v>
      </c>
      <c r="B244" t="s">
        <v>1931</v>
      </c>
    </row>
    <row r="245" spans="1:9">
      <c r="A245">
        <v>2015</v>
      </c>
      <c r="B245" t="s">
        <v>1830</v>
      </c>
    </row>
    <row r="246" spans="1:9">
      <c r="A246">
        <v>2015</v>
      </c>
      <c r="B246" t="s">
        <v>602</v>
      </c>
      <c r="C246">
        <v>98</v>
      </c>
      <c r="D246">
        <v>25449</v>
      </c>
      <c r="E246">
        <v>2169</v>
      </c>
      <c r="F246">
        <v>75</v>
      </c>
      <c r="G246">
        <v>37</v>
      </c>
      <c r="H246">
        <v>36</v>
      </c>
      <c r="I246">
        <v>317</v>
      </c>
    </row>
    <row r="247" spans="1:9">
      <c r="A247">
        <v>2015</v>
      </c>
      <c r="B247" t="s">
        <v>603</v>
      </c>
      <c r="C247">
        <v>73</v>
      </c>
      <c r="D247">
        <v>867</v>
      </c>
      <c r="E247">
        <v>1274</v>
      </c>
      <c r="F247">
        <v>243</v>
      </c>
      <c r="G247">
        <v>23</v>
      </c>
      <c r="H247">
        <v>5</v>
      </c>
      <c r="I247">
        <v>9</v>
      </c>
    </row>
    <row r="248" spans="1:9">
      <c r="A248">
        <v>2015</v>
      </c>
      <c r="B248" t="s">
        <v>604</v>
      </c>
      <c r="C248">
        <v>12</v>
      </c>
      <c r="D248">
        <v>1069</v>
      </c>
      <c r="E248">
        <v>44</v>
      </c>
      <c r="F248">
        <v>1</v>
      </c>
      <c r="G248">
        <v>42</v>
      </c>
      <c r="H248">
        <v>0</v>
      </c>
      <c r="I248">
        <v>81</v>
      </c>
    </row>
    <row r="249" spans="1:9">
      <c r="A249">
        <v>2015</v>
      </c>
      <c r="B249" t="s">
        <v>605</v>
      </c>
      <c r="C249">
        <v>16</v>
      </c>
      <c r="D249">
        <v>2786</v>
      </c>
      <c r="E249">
        <v>273</v>
      </c>
      <c r="F249">
        <v>1</v>
      </c>
      <c r="G249">
        <v>495</v>
      </c>
      <c r="H249">
        <v>23</v>
      </c>
      <c r="I249">
        <v>513</v>
      </c>
    </row>
    <row r="250" spans="1:9">
      <c r="A250">
        <v>2015</v>
      </c>
      <c r="B250" t="s">
        <v>606</v>
      </c>
    </row>
    <row r="251" spans="1:9">
      <c r="A251">
        <v>2015</v>
      </c>
      <c r="B251" t="s">
        <v>607</v>
      </c>
      <c r="C251">
        <v>14</v>
      </c>
      <c r="D251">
        <v>1676</v>
      </c>
      <c r="E251">
        <v>14</v>
      </c>
      <c r="F251">
        <v>2</v>
      </c>
      <c r="G251">
        <v>25</v>
      </c>
      <c r="H251">
        <v>0</v>
      </c>
      <c r="I251">
        <v>87</v>
      </c>
    </row>
    <row r="252" spans="1:9">
      <c r="A252">
        <v>2015</v>
      </c>
      <c r="B252" t="s">
        <v>1829</v>
      </c>
    </row>
    <row r="253" spans="1:9">
      <c r="A253">
        <v>2015</v>
      </c>
      <c r="B253" t="s">
        <v>1828</v>
      </c>
    </row>
    <row r="254" spans="1:9">
      <c r="A254">
        <v>2015</v>
      </c>
      <c r="B254" t="s">
        <v>608</v>
      </c>
      <c r="C254">
        <v>8</v>
      </c>
      <c r="D254">
        <v>1253</v>
      </c>
      <c r="E254">
        <v>429</v>
      </c>
      <c r="F254">
        <v>14</v>
      </c>
      <c r="G254">
        <v>0</v>
      </c>
      <c r="H254">
        <v>4</v>
      </c>
      <c r="I254">
        <v>44</v>
      </c>
    </row>
    <row r="255" spans="1:9">
      <c r="A255">
        <v>2015</v>
      </c>
      <c r="B255" t="s">
        <v>1930</v>
      </c>
    </row>
    <row r="256" spans="1:9">
      <c r="A256">
        <v>2015</v>
      </c>
      <c r="B256" t="s">
        <v>1929</v>
      </c>
    </row>
    <row r="257" spans="1:9">
      <c r="A257">
        <v>2015</v>
      </c>
      <c r="B257" t="s">
        <v>609</v>
      </c>
    </row>
    <row r="258" spans="1:9">
      <c r="A258">
        <v>2015</v>
      </c>
      <c r="B258" t="s">
        <v>610</v>
      </c>
      <c r="C258">
        <v>116</v>
      </c>
      <c r="D258">
        <v>666</v>
      </c>
      <c r="E258">
        <v>492</v>
      </c>
      <c r="F258">
        <v>549</v>
      </c>
      <c r="G258">
        <v>5</v>
      </c>
      <c r="H258">
        <v>9</v>
      </c>
      <c r="I258">
        <v>33</v>
      </c>
    </row>
    <row r="259" spans="1:9">
      <c r="A259">
        <v>2015</v>
      </c>
      <c r="B259" t="s">
        <v>611</v>
      </c>
      <c r="C259">
        <v>34</v>
      </c>
      <c r="D259">
        <v>151</v>
      </c>
      <c r="E259">
        <v>134</v>
      </c>
      <c r="F259">
        <v>0</v>
      </c>
      <c r="G259">
        <v>9</v>
      </c>
      <c r="H259">
        <v>1</v>
      </c>
      <c r="I259">
        <v>45</v>
      </c>
    </row>
    <row r="260" spans="1:9">
      <c r="A260">
        <v>2015</v>
      </c>
      <c r="B260" t="s">
        <v>612</v>
      </c>
      <c r="C260">
        <v>7</v>
      </c>
      <c r="D260">
        <v>3909</v>
      </c>
      <c r="E260">
        <v>2438</v>
      </c>
      <c r="F260">
        <v>573</v>
      </c>
      <c r="G260">
        <v>19</v>
      </c>
      <c r="H260">
        <v>21</v>
      </c>
      <c r="I260">
        <v>87</v>
      </c>
    </row>
    <row r="261" spans="1:9">
      <c r="A261">
        <v>2015</v>
      </c>
      <c r="B261" t="s">
        <v>613</v>
      </c>
      <c r="C261">
        <v>134</v>
      </c>
      <c r="D261">
        <v>14602</v>
      </c>
      <c r="E261">
        <v>1108</v>
      </c>
      <c r="F261">
        <v>112</v>
      </c>
      <c r="G261">
        <v>361</v>
      </c>
      <c r="H261">
        <v>50</v>
      </c>
      <c r="I261">
        <v>727</v>
      </c>
    </row>
    <row r="262" spans="1:9">
      <c r="A262">
        <v>2015</v>
      </c>
      <c r="B262" t="s">
        <v>1928</v>
      </c>
    </row>
    <row r="263" spans="1:9">
      <c r="A263">
        <v>2015</v>
      </c>
      <c r="B263" t="s">
        <v>614</v>
      </c>
      <c r="C263">
        <v>114</v>
      </c>
      <c r="D263">
        <v>2111</v>
      </c>
      <c r="E263">
        <v>64</v>
      </c>
      <c r="F263">
        <v>2</v>
      </c>
      <c r="G263">
        <v>0</v>
      </c>
      <c r="H263">
        <v>15</v>
      </c>
      <c r="I263">
        <v>163</v>
      </c>
    </row>
    <row r="264" spans="1:9">
      <c r="A264">
        <v>2015</v>
      </c>
      <c r="B264" t="s">
        <v>615</v>
      </c>
    </row>
    <row r="265" spans="1:9">
      <c r="A265">
        <v>2015</v>
      </c>
      <c r="B265" t="s">
        <v>616</v>
      </c>
      <c r="C265">
        <v>397</v>
      </c>
      <c r="D265">
        <v>766</v>
      </c>
      <c r="E265">
        <v>361</v>
      </c>
      <c r="F265">
        <v>121</v>
      </c>
      <c r="G265">
        <v>2</v>
      </c>
      <c r="H265">
        <v>18</v>
      </c>
      <c r="I265">
        <v>2</v>
      </c>
    </row>
    <row r="266" spans="1:9">
      <c r="A266">
        <v>2015</v>
      </c>
      <c r="B266" t="s">
        <v>1927</v>
      </c>
    </row>
    <row r="267" spans="1:9">
      <c r="A267">
        <v>2015</v>
      </c>
      <c r="B267" t="s">
        <v>617</v>
      </c>
      <c r="C267">
        <v>8</v>
      </c>
      <c r="D267">
        <v>4415</v>
      </c>
      <c r="E267">
        <v>3064</v>
      </c>
      <c r="F267">
        <v>1776</v>
      </c>
      <c r="G267">
        <v>281</v>
      </c>
      <c r="H267">
        <v>12</v>
      </c>
      <c r="I267">
        <v>91</v>
      </c>
    </row>
    <row r="268" spans="1:9">
      <c r="A268">
        <v>2015</v>
      </c>
      <c r="B268" t="s">
        <v>618</v>
      </c>
      <c r="C268">
        <v>28</v>
      </c>
      <c r="D268">
        <v>966</v>
      </c>
      <c r="E268">
        <v>153</v>
      </c>
      <c r="F268">
        <v>0</v>
      </c>
      <c r="G268">
        <v>0</v>
      </c>
      <c r="H268">
        <v>5</v>
      </c>
      <c r="I268">
        <v>26</v>
      </c>
    </row>
    <row r="269" spans="1:9">
      <c r="A269">
        <v>2015</v>
      </c>
      <c r="B269" t="s">
        <v>1827</v>
      </c>
    </row>
    <row r="270" spans="1:9">
      <c r="A270">
        <v>2015</v>
      </c>
      <c r="B270" t="s">
        <v>619</v>
      </c>
    </row>
    <row r="271" spans="1:9">
      <c r="A271">
        <v>2015</v>
      </c>
      <c r="B271" t="s">
        <v>620</v>
      </c>
      <c r="C271">
        <v>197</v>
      </c>
      <c r="D271">
        <v>1715</v>
      </c>
      <c r="E271">
        <v>52</v>
      </c>
      <c r="F271">
        <v>463</v>
      </c>
      <c r="G271">
        <v>35</v>
      </c>
      <c r="H271">
        <v>17</v>
      </c>
      <c r="I271">
        <v>203</v>
      </c>
    </row>
    <row r="272" spans="1:9">
      <c r="A272">
        <v>2015</v>
      </c>
      <c r="B272" t="s">
        <v>621</v>
      </c>
      <c r="C272">
        <v>52</v>
      </c>
      <c r="D272">
        <v>8135</v>
      </c>
      <c r="E272">
        <v>3010</v>
      </c>
      <c r="F272">
        <v>1130</v>
      </c>
      <c r="G272">
        <v>33</v>
      </c>
      <c r="H272">
        <v>5</v>
      </c>
      <c r="I272">
        <v>103</v>
      </c>
    </row>
    <row r="273" spans="1:9">
      <c r="A273">
        <v>2015</v>
      </c>
      <c r="B273" t="s">
        <v>622</v>
      </c>
      <c r="C273">
        <v>84</v>
      </c>
      <c r="D273">
        <v>1817</v>
      </c>
      <c r="E273">
        <v>140</v>
      </c>
      <c r="F273">
        <v>69</v>
      </c>
      <c r="G273">
        <v>34</v>
      </c>
      <c r="H273">
        <v>43</v>
      </c>
      <c r="I273">
        <v>60</v>
      </c>
    </row>
    <row r="274" spans="1:9">
      <c r="A274">
        <v>2015</v>
      </c>
      <c r="B274" t="s">
        <v>623</v>
      </c>
      <c r="C274">
        <v>198</v>
      </c>
      <c r="D274">
        <v>1496</v>
      </c>
      <c r="E274">
        <v>904</v>
      </c>
      <c r="F274">
        <v>11</v>
      </c>
      <c r="G274">
        <v>34</v>
      </c>
      <c r="H274">
        <v>6</v>
      </c>
      <c r="I274">
        <v>105</v>
      </c>
    </row>
    <row r="275" spans="1:9">
      <c r="A275">
        <v>2015</v>
      </c>
      <c r="B275" t="s">
        <v>624</v>
      </c>
      <c r="C275">
        <v>33</v>
      </c>
      <c r="D275">
        <v>324</v>
      </c>
      <c r="E275">
        <v>14</v>
      </c>
      <c r="F275">
        <v>0</v>
      </c>
      <c r="G275">
        <v>4</v>
      </c>
      <c r="H275">
        <v>0</v>
      </c>
      <c r="I275">
        <v>33</v>
      </c>
    </row>
    <row r="276" spans="1:9">
      <c r="A276">
        <v>2015</v>
      </c>
      <c r="B276" t="s">
        <v>625</v>
      </c>
    </row>
    <row r="277" spans="1:9">
      <c r="A277">
        <v>2015</v>
      </c>
      <c r="B277" t="s">
        <v>1437</v>
      </c>
      <c r="C277">
        <v>114</v>
      </c>
      <c r="D277">
        <v>2519</v>
      </c>
      <c r="E277">
        <v>657</v>
      </c>
      <c r="F277">
        <v>112</v>
      </c>
      <c r="G277">
        <v>15</v>
      </c>
      <c r="H277">
        <v>12</v>
      </c>
      <c r="I277">
        <v>87</v>
      </c>
    </row>
    <row r="278" spans="1:9">
      <c r="A278">
        <v>2015</v>
      </c>
      <c r="B278" t="s">
        <v>626</v>
      </c>
      <c r="C278">
        <v>359</v>
      </c>
      <c r="D278">
        <v>5482</v>
      </c>
      <c r="E278">
        <v>520</v>
      </c>
      <c r="F278">
        <v>72</v>
      </c>
      <c r="G278">
        <v>25</v>
      </c>
      <c r="H278">
        <v>172</v>
      </c>
      <c r="I278">
        <v>467</v>
      </c>
    </row>
    <row r="279" spans="1:9">
      <c r="A279">
        <v>2015</v>
      </c>
      <c r="B279" t="s">
        <v>1826</v>
      </c>
    </row>
    <row r="280" spans="1:9">
      <c r="A280">
        <v>2015</v>
      </c>
      <c r="B280" t="s">
        <v>627</v>
      </c>
      <c r="C280">
        <v>19</v>
      </c>
      <c r="D280">
        <v>2348</v>
      </c>
      <c r="E280">
        <v>875</v>
      </c>
      <c r="F280">
        <v>104</v>
      </c>
      <c r="G280">
        <v>2</v>
      </c>
      <c r="H280">
        <v>2</v>
      </c>
      <c r="I280">
        <v>78</v>
      </c>
    </row>
    <row r="281" spans="1:9">
      <c r="A281">
        <v>2015</v>
      </c>
      <c r="B281" t="s">
        <v>628</v>
      </c>
      <c r="C281">
        <v>75</v>
      </c>
      <c r="D281">
        <v>4685</v>
      </c>
      <c r="E281">
        <v>1090</v>
      </c>
      <c r="F281">
        <v>414</v>
      </c>
      <c r="G281">
        <v>36</v>
      </c>
      <c r="H281">
        <v>61</v>
      </c>
      <c r="I281">
        <v>95</v>
      </c>
    </row>
    <row r="282" spans="1:9">
      <c r="A282">
        <v>2015</v>
      </c>
      <c r="B282" t="s">
        <v>629</v>
      </c>
    </row>
    <row r="283" spans="1:9">
      <c r="A283">
        <v>2015</v>
      </c>
      <c r="B283" t="s">
        <v>630</v>
      </c>
      <c r="C283">
        <v>13</v>
      </c>
      <c r="D283">
        <v>748</v>
      </c>
      <c r="E283">
        <v>18</v>
      </c>
      <c r="F283">
        <v>0</v>
      </c>
      <c r="G283">
        <v>0</v>
      </c>
      <c r="H283">
        <v>1</v>
      </c>
      <c r="I283">
        <v>58</v>
      </c>
    </row>
    <row r="284" spans="1:9">
      <c r="A284">
        <v>2015</v>
      </c>
      <c r="B284" t="s">
        <v>631</v>
      </c>
      <c r="C284">
        <v>10</v>
      </c>
      <c r="D284">
        <v>5670</v>
      </c>
      <c r="E284">
        <v>2580</v>
      </c>
      <c r="F284">
        <v>134</v>
      </c>
      <c r="G284">
        <v>124</v>
      </c>
      <c r="H284">
        <v>79</v>
      </c>
      <c r="I284">
        <v>87</v>
      </c>
    </row>
    <row r="285" spans="1:9">
      <c r="A285">
        <v>2015</v>
      </c>
      <c r="B285" t="s">
        <v>632</v>
      </c>
      <c r="C285">
        <v>58</v>
      </c>
      <c r="D285">
        <v>595</v>
      </c>
      <c r="E285">
        <v>1489</v>
      </c>
      <c r="F285">
        <v>400</v>
      </c>
      <c r="G285">
        <v>69</v>
      </c>
      <c r="H285">
        <v>9</v>
      </c>
      <c r="I285">
        <v>65</v>
      </c>
    </row>
    <row r="286" spans="1:9">
      <c r="A286">
        <v>2015</v>
      </c>
      <c r="B286" t="s">
        <v>1926</v>
      </c>
    </row>
    <row r="287" spans="1:9">
      <c r="A287">
        <v>2015</v>
      </c>
      <c r="B287" t="s">
        <v>1925</v>
      </c>
    </row>
    <row r="288" spans="1:9">
      <c r="A288">
        <v>2015</v>
      </c>
      <c r="B288" t="s">
        <v>634</v>
      </c>
      <c r="C288">
        <v>63</v>
      </c>
      <c r="D288">
        <v>15676</v>
      </c>
      <c r="E288">
        <v>3088</v>
      </c>
      <c r="F288">
        <v>268</v>
      </c>
      <c r="G288">
        <v>79</v>
      </c>
      <c r="H288">
        <v>4</v>
      </c>
      <c r="I288">
        <v>203</v>
      </c>
    </row>
    <row r="289" spans="1:9">
      <c r="A289">
        <v>2015</v>
      </c>
      <c r="B289" t="s">
        <v>636</v>
      </c>
      <c r="C289">
        <v>93</v>
      </c>
      <c r="D289">
        <v>31591</v>
      </c>
      <c r="E289">
        <v>698</v>
      </c>
      <c r="F289">
        <v>78</v>
      </c>
      <c r="G289">
        <v>140</v>
      </c>
      <c r="H289">
        <v>15</v>
      </c>
      <c r="I289">
        <v>1623</v>
      </c>
    </row>
    <row r="290" spans="1:9">
      <c r="A290">
        <v>2015</v>
      </c>
      <c r="B290" t="s">
        <v>1825</v>
      </c>
    </row>
    <row r="291" spans="1:9">
      <c r="A291">
        <v>2015</v>
      </c>
      <c r="B291" t="s">
        <v>637</v>
      </c>
    </row>
    <row r="292" spans="1:9">
      <c r="A292">
        <v>2015</v>
      </c>
      <c r="B292" t="s">
        <v>1924</v>
      </c>
    </row>
    <row r="293" spans="1:9">
      <c r="A293">
        <v>2015</v>
      </c>
      <c r="B293" t="s">
        <v>1923</v>
      </c>
    </row>
    <row r="294" spans="1:9">
      <c r="A294">
        <v>2015</v>
      </c>
      <c r="B294" t="s">
        <v>1922</v>
      </c>
    </row>
    <row r="295" spans="1:9">
      <c r="A295">
        <v>2015</v>
      </c>
      <c r="B295" t="s">
        <v>638</v>
      </c>
      <c r="C295">
        <v>122</v>
      </c>
      <c r="D295">
        <v>8801</v>
      </c>
      <c r="E295">
        <v>1200</v>
      </c>
      <c r="F295">
        <v>129</v>
      </c>
      <c r="G295">
        <v>98</v>
      </c>
      <c r="H295">
        <v>14</v>
      </c>
      <c r="I295">
        <v>157</v>
      </c>
    </row>
    <row r="296" spans="1:9">
      <c r="A296">
        <v>2015</v>
      </c>
      <c r="B296" t="s">
        <v>639</v>
      </c>
      <c r="C296">
        <v>103</v>
      </c>
      <c r="D296">
        <v>4288</v>
      </c>
      <c r="E296">
        <v>182</v>
      </c>
      <c r="F296">
        <v>8</v>
      </c>
      <c r="G296">
        <v>477</v>
      </c>
      <c r="H296">
        <v>15</v>
      </c>
      <c r="I296">
        <v>641</v>
      </c>
    </row>
    <row r="297" spans="1:9">
      <c r="A297">
        <v>2015</v>
      </c>
      <c r="B297" t="s">
        <v>640</v>
      </c>
      <c r="C297">
        <v>127</v>
      </c>
      <c r="D297">
        <v>226</v>
      </c>
      <c r="E297">
        <v>2</v>
      </c>
      <c r="F297">
        <v>0</v>
      </c>
      <c r="G297">
        <v>6</v>
      </c>
      <c r="H297">
        <v>17</v>
      </c>
      <c r="I297">
        <v>49</v>
      </c>
    </row>
    <row r="298" spans="1:9">
      <c r="A298">
        <v>2015</v>
      </c>
      <c r="B298" t="s">
        <v>1824</v>
      </c>
    </row>
    <row r="299" spans="1:9">
      <c r="A299">
        <v>2015</v>
      </c>
      <c r="B299" t="s">
        <v>641</v>
      </c>
      <c r="C299">
        <v>11</v>
      </c>
      <c r="D299">
        <v>13208</v>
      </c>
      <c r="E299">
        <v>2885</v>
      </c>
      <c r="F299">
        <v>288</v>
      </c>
      <c r="G299">
        <v>335</v>
      </c>
      <c r="H299">
        <v>42</v>
      </c>
      <c r="I299">
        <v>156</v>
      </c>
    </row>
    <row r="300" spans="1:9">
      <c r="A300">
        <v>2015</v>
      </c>
      <c r="B300" t="s">
        <v>642</v>
      </c>
      <c r="C300">
        <v>78</v>
      </c>
      <c r="D300">
        <v>3886</v>
      </c>
      <c r="E300">
        <v>87</v>
      </c>
      <c r="F300">
        <v>15</v>
      </c>
      <c r="G300">
        <v>114</v>
      </c>
      <c r="H300">
        <v>19</v>
      </c>
      <c r="I300">
        <v>207</v>
      </c>
    </row>
    <row r="301" spans="1:9">
      <c r="A301">
        <v>2015</v>
      </c>
      <c r="B301" t="s">
        <v>1921</v>
      </c>
    </row>
    <row r="302" spans="1:9">
      <c r="A302">
        <v>2015</v>
      </c>
      <c r="B302" t="s">
        <v>1823</v>
      </c>
    </row>
    <row r="303" spans="1:9">
      <c r="A303">
        <v>2015</v>
      </c>
      <c r="B303" t="s">
        <v>643</v>
      </c>
      <c r="C303">
        <v>66</v>
      </c>
      <c r="D303">
        <v>109</v>
      </c>
      <c r="E303">
        <v>357</v>
      </c>
      <c r="F303">
        <v>94</v>
      </c>
      <c r="G303">
        <v>16</v>
      </c>
      <c r="H303">
        <v>12</v>
      </c>
      <c r="I303">
        <v>11</v>
      </c>
    </row>
    <row r="304" spans="1:9">
      <c r="A304">
        <v>2015</v>
      </c>
      <c r="B304" t="s">
        <v>644</v>
      </c>
      <c r="C304">
        <v>57</v>
      </c>
      <c r="D304">
        <v>15416</v>
      </c>
      <c r="E304">
        <v>553</v>
      </c>
      <c r="F304">
        <v>17</v>
      </c>
      <c r="G304">
        <v>2369</v>
      </c>
      <c r="H304">
        <v>12</v>
      </c>
      <c r="I304">
        <v>257</v>
      </c>
    </row>
    <row r="305" spans="1:9">
      <c r="A305">
        <v>2015</v>
      </c>
      <c r="B305" t="s">
        <v>645</v>
      </c>
    </row>
    <row r="306" spans="1:9">
      <c r="A306">
        <v>2015</v>
      </c>
      <c r="B306" t="s">
        <v>646</v>
      </c>
    </row>
    <row r="307" spans="1:9">
      <c r="A307">
        <v>2015</v>
      </c>
      <c r="B307" t="s">
        <v>1822</v>
      </c>
    </row>
    <row r="308" spans="1:9">
      <c r="A308">
        <v>2015</v>
      </c>
      <c r="B308" t="s">
        <v>1821</v>
      </c>
    </row>
    <row r="309" spans="1:9">
      <c r="A309">
        <v>2015</v>
      </c>
      <c r="B309" t="s">
        <v>647</v>
      </c>
      <c r="C309">
        <v>35</v>
      </c>
      <c r="D309">
        <v>1349</v>
      </c>
      <c r="E309">
        <v>40</v>
      </c>
      <c r="F309">
        <v>0</v>
      </c>
      <c r="G309">
        <v>2</v>
      </c>
      <c r="H309">
        <v>6</v>
      </c>
      <c r="I309">
        <v>38</v>
      </c>
    </row>
    <row r="310" spans="1:9">
      <c r="A310">
        <v>2015</v>
      </c>
      <c r="B310" t="s">
        <v>648</v>
      </c>
    </row>
    <row r="311" spans="1:9">
      <c r="A311">
        <v>2015</v>
      </c>
      <c r="B311" t="s">
        <v>649</v>
      </c>
      <c r="C311">
        <v>8</v>
      </c>
      <c r="D311">
        <v>5440</v>
      </c>
      <c r="E311">
        <v>35</v>
      </c>
      <c r="F311">
        <v>0</v>
      </c>
      <c r="G311">
        <v>9</v>
      </c>
      <c r="H311">
        <v>16</v>
      </c>
      <c r="I311">
        <v>884</v>
      </c>
    </row>
    <row r="312" spans="1:9">
      <c r="A312">
        <v>2015</v>
      </c>
      <c r="B312" t="s">
        <v>650</v>
      </c>
      <c r="C312">
        <v>77</v>
      </c>
      <c r="D312">
        <v>11521</v>
      </c>
      <c r="E312">
        <v>72</v>
      </c>
      <c r="F312">
        <v>90</v>
      </c>
      <c r="G312">
        <v>540</v>
      </c>
      <c r="H312">
        <v>23</v>
      </c>
      <c r="I312">
        <v>368</v>
      </c>
    </row>
    <row r="313" spans="1:9">
      <c r="A313">
        <v>2015</v>
      </c>
      <c r="B313" t="s">
        <v>651</v>
      </c>
      <c r="C313">
        <v>6</v>
      </c>
      <c r="D313">
        <v>2798</v>
      </c>
      <c r="E313">
        <v>45</v>
      </c>
      <c r="F313">
        <v>0</v>
      </c>
      <c r="G313">
        <v>129</v>
      </c>
      <c r="H313">
        <v>7</v>
      </c>
      <c r="I313">
        <v>91</v>
      </c>
    </row>
    <row r="314" spans="1:9">
      <c r="A314">
        <v>2015</v>
      </c>
      <c r="B314" t="s">
        <v>652</v>
      </c>
      <c r="C314">
        <v>72</v>
      </c>
      <c r="D314">
        <v>664</v>
      </c>
      <c r="E314">
        <v>28</v>
      </c>
      <c r="F314">
        <v>450</v>
      </c>
      <c r="G314">
        <v>0</v>
      </c>
      <c r="H314">
        <v>61</v>
      </c>
      <c r="I314">
        <v>95</v>
      </c>
    </row>
    <row r="315" spans="1:9">
      <c r="A315">
        <v>2015</v>
      </c>
      <c r="B315" t="s">
        <v>653</v>
      </c>
      <c r="C315">
        <v>162</v>
      </c>
      <c r="D315">
        <v>398</v>
      </c>
      <c r="E315">
        <v>181</v>
      </c>
      <c r="F315">
        <v>0</v>
      </c>
      <c r="G315">
        <v>0</v>
      </c>
      <c r="H315">
        <v>3</v>
      </c>
      <c r="I315">
        <v>21</v>
      </c>
    </row>
    <row r="316" spans="1:9">
      <c r="A316">
        <v>2015</v>
      </c>
      <c r="B316" t="s">
        <v>1920</v>
      </c>
    </row>
    <row r="317" spans="1:9">
      <c r="A317">
        <v>2015</v>
      </c>
      <c r="B317" t="s">
        <v>654</v>
      </c>
    </row>
    <row r="318" spans="1:9">
      <c r="A318">
        <v>2015</v>
      </c>
      <c r="B318" t="s">
        <v>655</v>
      </c>
    </row>
    <row r="319" spans="1:9">
      <c r="A319">
        <v>2015</v>
      </c>
      <c r="B319" t="s">
        <v>1919</v>
      </c>
    </row>
    <row r="320" spans="1:9">
      <c r="A320">
        <v>2015</v>
      </c>
      <c r="B320" t="s">
        <v>656</v>
      </c>
      <c r="C320">
        <v>19</v>
      </c>
      <c r="D320">
        <v>6940</v>
      </c>
      <c r="E320">
        <v>42</v>
      </c>
      <c r="F320">
        <v>0</v>
      </c>
      <c r="G320">
        <v>3</v>
      </c>
      <c r="H320">
        <v>31</v>
      </c>
      <c r="I320">
        <v>267</v>
      </c>
    </row>
    <row r="321" spans="1:9">
      <c r="A321">
        <v>2015</v>
      </c>
      <c r="B321" t="s">
        <v>657</v>
      </c>
      <c r="C321">
        <v>15</v>
      </c>
      <c r="D321">
        <v>8568</v>
      </c>
      <c r="E321">
        <v>210</v>
      </c>
      <c r="F321">
        <v>113</v>
      </c>
      <c r="G321">
        <v>1249</v>
      </c>
      <c r="H321">
        <v>7</v>
      </c>
      <c r="I321">
        <v>182</v>
      </c>
    </row>
    <row r="322" spans="1:9">
      <c r="A322">
        <v>2015</v>
      </c>
      <c r="B322" t="s">
        <v>658</v>
      </c>
      <c r="C322">
        <v>13</v>
      </c>
      <c r="D322">
        <v>6052</v>
      </c>
      <c r="E322">
        <v>106</v>
      </c>
      <c r="F322">
        <v>10</v>
      </c>
      <c r="G322">
        <v>978</v>
      </c>
      <c r="H322">
        <v>6</v>
      </c>
      <c r="I322">
        <v>247</v>
      </c>
    </row>
    <row r="323" spans="1:9">
      <c r="A323">
        <v>2015</v>
      </c>
      <c r="B323" t="s">
        <v>659</v>
      </c>
      <c r="C323">
        <v>50</v>
      </c>
      <c r="D323">
        <v>42</v>
      </c>
      <c r="E323">
        <v>30</v>
      </c>
      <c r="F323">
        <v>0</v>
      </c>
      <c r="G323">
        <v>0</v>
      </c>
      <c r="H323">
        <v>5</v>
      </c>
      <c r="I323">
        <v>86</v>
      </c>
    </row>
    <row r="324" spans="1:9">
      <c r="A324">
        <v>2015</v>
      </c>
      <c r="B324" t="s">
        <v>660</v>
      </c>
      <c r="C324">
        <v>48</v>
      </c>
      <c r="D324">
        <v>12906</v>
      </c>
      <c r="E324">
        <v>134</v>
      </c>
      <c r="F324">
        <v>0</v>
      </c>
      <c r="G324">
        <v>186</v>
      </c>
      <c r="H324">
        <v>7</v>
      </c>
      <c r="I324">
        <v>904</v>
      </c>
    </row>
    <row r="325" spans="1:9">
      <c r="A325">
        <v>2015</v>
      </c>
      <c r="B325" t="s">
        <v>661</v>
      </c>
      <c r="C325">
        <v>34</v>
      </c>
      <c r="D325">
        <v>3854</v>
      </c>
      <c r="E325">
        <v>561</v>
      </c>
      <c r="F325">
        <v>3</v>
      </c>
      <c r="G325">
        <v>12</v>
      </c>
      <c r="H325">
        <v>2</v>
      </c>
      <c r="I325">
        <v>79</v>
      </c>
    </row>
    <row r="326" spans="1:9">
      <c r="A326">
        <v>2015</v>
      </c>
      <c r="B326" t="s">
        <v>662</v>
      </c>
      <c r="C326">
        <v>7</v>
      </c>
      <c r="D326">
        <v>4543</v>
      </c>
      <c r="E326">
        <v>1542</v>
      </c>
      <c r="F326">
        <v>65</v>
      </c>
      <c r="G326">
        <v>0</v>
      </c>
      <c r="H326">
        <v>3</v>
      </c>
      <c r="I326">
        <v>4</v>
      </c>
    </row>
    <row r="327" spans="1:9">
      <c r="A327">
        <v>2015</v>
      </c>
      <c r="B327" t="s">
        <v>663</v>
      </c>
      <c r="C327">
        <v>84</v>
      </c>
      <c r="D327">
        <v>726</v>
      </c>
      <c r="E327">
        <v>370</v>
      </c>
      <c r="F327">
        <v>0</v>
      </c>
      <c r="G327">
        <v>0</v>
      </c>
      <c r="H327">
        <v>2</v>
      </c>
      <c r="I327">
        <v>7</v>
      </c>
    </row>
    <row r="328" spans="1:9">
      <c r="A328">
        <v>2015</v>
      </c>
      <c r="B328" t="s">
        <v>664</v>
      </c>
      <c r="C328">
        <v>12</v>
      </c>
      <c r="D328">
        <v>1510</v>
      </c>
      <c r="E328">
        <v>33</v>
      </c>
      <c r="F328">
        <v>0</v>
      </c>
      <c r="G328">
        <v>282</v>
      </c>
      <c r="H328">
        <v>55</v>
      </c>
      <c r="I328">
        <v>343</v>
      </c>
    </row>
    <row r="329" spans="1:9">
      <c r="A329">
        <v>2015</v>
      </c>
      <c r="B329" t="s">
        <v>665</v>
      </c>
      <c r="C329">
        <v>35</v>
      </c>
      <c r="D329">
        <v>1182</v>
      </c>
      <c r="E329">
        <v>69</v>
      </c>
      <c r="F329">
        <v>0</v>
      </c>
      <c r="G329">
        <v>39</v>
      </c>
      <c r="H329">
        <v>75</v>
      </c>
      <c r="I329">
        <v>239</v>
      </c>
    </row>
    <row r="330" spans="1:9">
      <c r="A330">
        <v>2015</v>
      </c>
      <c r="B330" t="s">
        <v>666</v>
      </c>
      <c r="C330">
        <v>72</v>
      </c>
      <c r="D330">
        <v>2943</v>
      </c>
      <c r="E330">
        <v>182</v>
      </c>
      <c r="F330">
        <v>0</v>
      </c>
      <c r="G330">
        <v>17</v>
      </c>
      <c r="H330">
        <v>43</v>
      </c>
      <c r="I330">
        <v>254</v>
      </c>
    </row>
    <row r="331" spans="1:9">
      <c r="A331">
        <v>2015</v>
      </c>
      <c r="B331" t="s">
        <v>1372</v>
      </c>
      <c r="C331">
        <v>10</v>
      </c>
      <c r="D331">
        <v>48</v>
      </c>
      <c r="E331">
        <v>340</v>
      </c>
      <c r="F331">
        <v>298</v>
      </c>
      <c r="G331">
        <v>5</v>
      </c>
      <c r="H331">
        <v>0</v>
      </c>
      <c r="I331">
        <v>0</v>
      </c>
    </row>
    <row r="332" spans="1:9">
      <c r="A332">
        <v>2015</v>
      </c>
      <c r="B332" t="s">
        <v>667</v>
      </c>
      <c r="C332">
        <v>19</v>
      </c>
      <c r="D332">
        <v>5128</v>
      </c>
      <c r="E332">
        <v>127</v>
      </c>
      <c r="F332">
        <v>0</v>
      </c>
      <c r="G332">
        <v>107</v>
      </c>
      <c r="H332">
        <v>12</v>
      </c>
      <c r="I332">
        <v>99</v>
      </c>
    </row>
    <row r="333" spans="1:9">
      <c r="A333">
        <v>2015</v>
      </c>
      <c r="B333" t="s">
        <v>1918</v>
      </c>
    </row>
    <row r="334" spans="1:9">
      <c r="A334">
        <v>2015</v>
      </c>
      <c r="B334" t="s">
        <v>668</v>
      </c>
      <c r="C334">
        <v>19</v>
      </c>
      <c r="D334">
        <v>2715</v>
      </c>
      <c r="E334">
        <v>106</v>
      </c>
      <c r="F334">
        <v>0</v>
      </c>
      <c r="G334">
        <v>38</v>
      </c>
      <c r="H334">
        <v>2</v>
      </c>
      <c r="I334">
        <v>65</v>
      </c>
    </row>
    <row r="335" spans="1:9">
      <c r="A335">
        <v>2015</v>
      </c>
      <c r="B335" t="s">
        <v>669</v>
      </c>
    </row>
    <row r="336" spans="1:9">
      <c r="A336">
        <v>2015</v>
      </c>
      <c r="B336" t="s">
        <v>670</v>
      </c>
      <c r="C336">
        <v>147</v>
      </c>
      <c r="D336">
        <v>10324</v>
      </c>
      <c r="E336">
        <v>365</v>
      </c>
      <c r="F336">
        <v>1</v>
      </c>
      <c r="G336">
        <v>689</v>
      </c>
      <c r="H336">
        <v>146</v>
      </c>
      <c r="I336">
        <v>1447</v>
      </c>
    </row>
    <row r="337" spans="1:9">
      <c r="A337">
        <v>2015</v>
      </c>
      <c r="B337" t="s">
        <v>671</v>
      </c>
      <c r="C337">
        <v>18</v>
      </c>
      <c r="D337">
        <v>3597</v>
      </c>
      <c r="E337">
        <v>42</v>
      </c>
      <c r="F337">
        <v>0</v>
      </c>
      <c r="G337">
        <v>8</v>
      </c>
      <c r="H337">
        <v>0</v>
      </c>
      <c r="I337">
        <v>60</v>
      </c>
    </row>
    <row r="338" spans="1:9">
      <c r="A338">
        <v>2015</v>
      </c>
      <c r="B338" t="s">
        <v>672</v>
      </c>
      <c r="C338">
        <v>142</v>
      </c>
      <c r="D338">
        <v>239</v>
      </c>
      <c r="E338">
        <v>16</v>
      </c>
      <c r="F338">
        <v>0</v>
      </c>
      <c r="G338">
        <v>0</v>
      </c>
      <c r="H338">
        <v>4</v>
      </c>
      <c r="I338">
        <v>132</v>
      </c>
    </row>
    <row r="339" spans="1:9">
      <c r="A339">
        <v>2015</v>
      </c>
      <c r="B339" t="s">
        <v>673</v>
      </c>
      <c r="C339">
        <v>47</v>
      </c>
      <c r="D339">
        <v>524</v>
      </c>
      <c r="E339">
        <v>0</v>
      </c>
      <c r="F339">
        <v>0</v>
      </c>
      <c r="G339">
        <v>9</v>
      </c>
      <c r="H339">
        <v>17</v>
      </c>
      <c r="I339">
        <v>53</v>
      </c>
    </row>
    <row r="340" spans="1:9">
      <c r="A340">
        <v>2015</v>
      </c>
      <c r="B340" t="s">
        <v>1820</v>
      </c>
    </row>
    <row r="341" spans="1:9">
      <c r="A341">
        <v>2015</v>
      </c>
      <c r="B341" t="s">
        <v>674</v>
      </c>
      <c r="C341">
        <v>114</v>
      </c>
      <c r="D341">
        <v>1703</v>
      </c>
      <c r="E341">
        <v>120</v>
      </c>
      <c r="F341">
        <v>0</v>
      </c>
      <c r="G341">
        <v>25</v>
      </c>
      <c r="H341">
        <v>164</v>
      </c>
      <c r="I341">
        <v>143</v>
      </c>
    </row>
    <row r="342" spans="1:9">
      <c r="A342">
        <v>2015</v>
      </c>
      <c r="B342" t="s">
        <v>675</v>
      </c>
      <c r="C342">
        <v>345</v>
      </c>
      <c r="D342">
        <v>10951</v>
      </c>
      <c r="E342">
        <v>3566</v>
      </c>
      <c r="F342">
        <v>1540</v>
      </c>
      <c r="G342">
        <v>2604</v>
      </c>
      <c r="H342">
        <v>265</v>
      </c>
      <c r="I342">
        <v>2282</v>
      </c>
    </row>
    <row r="343" spans="1:9">
      <c r="A343">
        <v>2015</v>
      </c>
      <c r="B343" t="s">
        <v>676</v>
      </c>
    </row>
    <row r="344" spans="1:9">
      <c r="A344">
        <v>2015</v>
      </c>
      <c r="B344" t="s">
        <v>677</v>
      </c>
      <c r="C344">
        <v>29</v>
      </c>
      <c r="D344">
        <v>11333</v>
      </c>
      <c r="E344">
        <v>2788</v>
      </c>
      <c r="F344">
        <v>21</v>
      </c>
      <c r="G344">
        <v>53</v>
      </c>
      <c r="H344">
        <v>3</v>
      </c>
      <c r="I344">
        <v>164</v>
      </c>
    </row>
    <row r="345" spans="1:9">
      <c r="A345">
        <v>2015</v>
      </c>
      <c r="B345" t="s">
        <v>678</v>
      </c>
      <c r="C345">
        <v>48</v>
      </c>
      <c r="D345">
        <v>2847</v>
      </c>
      <c r="E345">
        <v>1273</v>
      </c>
      <c r="F345">
        <v>724</v>
      </c>
      <c r="G345">
        <v>11</v>
      </c>
      <c r="H345">
        <v>1</v>
      </c>
      <c r="I345">
        <v>34</v>
      </c>
    </row>
    <row r="346" spans="1:9">
      <c r="A346">
        <v>2015</v>
      </c>
      <c r="B346" t="s">
        <v>679</v>
      </c>
    </row>
    <row r="347" spans="1:9">
      <c r="A347">
        <v>2015</v>
      </c>
      <c r="B347" t="s">
        <v>680</v>
      </c>
    </row>
    <row r="348" spans="1:9">
      <c r="A348">
        <v>2015</v>
      </c>
      <c r="B348" t="s">
        <v>1917</v>
      </c>
    </row>
    <row r="349" spans="1:9">
      <c r="A349">
        <v>2015</v>
      </c>
      <c r="B349" t="s">
        <v>681</v>
      </c>
    </row>
    <row r="350" spans="1:9">
      <c r="A350">
        <v>2015</v>
      </c>
      <c r="B350" t="s">
        <v>1916</v>
      </c>
    </row>
    <row r="351" spans="1:9">
      <c r="A351">
        <v>2015</v>
      </c>
      <c r="B351" t="s">
        <v>682</v>
      </c>
    </row>
    <row r="352" spans="1:9">
      <c r="A352">
        <v>2015</v>
      </c>
      <c r="B352" t="s">
        <v>1819</v>
      </c>
    </row>
    <row r="353" spans="1:9">
      <c r="A353">
        <v>2015</v>
      </c>
      <c r="B353" t="s">
        <v>683</v>
      </c>
      <c r="C353">
        <v>7</v>
      </c>
      <c r="D353">
        <v>3976</v>
      </c>
      <c r="E353">
        <v>291</v>
      </c>
      <c r="F353">
        <v>3</v>
      </c>
      <c r="G353">
        <v>63</v>
      </c>
      <c r="H353">
        <v>15</v>
      </c>
      <c r="I353">
        <v>180</v>
      </c>
    </row>
    <row r="354" spans="1:9">
      <c r="A354">
        <v>2015</v>
      </c>
      <c r="B354" t="s">
        <v>684</v>
      </c>
      <c r="C354">
        <v>64</v>
      </c>
      <c r="D354">
        <v>4560</v>
      </c>
      <c r="E354">
        <v>89</v>
      </c>
      <c r="F354">
        <v>36</v>
      </c>
      <c r="G354">
        <v>19</v>
      </c>
      <c r="H354">
        <v>5</v>
      </c>
      <c r="I354">
        <v>271</v>
      </c>
    </row>
    <row r="355" spans="1:9">
      <c r="A355">
        <v>2015</v>
      </c>
      <c r="B355" t="s">
        <v>685</v>
      </c>
      <c r="C355">
        <v>27</v>
      </c>
      <c r="D355">
        <v>825</v>
      </c>
      <c r="E355">
        <v>148</v>
      </c>
      <c r="F355">
        <v>0</v>
      </c>
      <c r="G355">
        <v>0</v>
      </c>
      <c r="H355">
        <v>3</v>
      </c>
      <c r="I355">
        <v>33</v>
      </c>
    </row>
    <row r="356" spans="1:9">
      <c r="A356">
        <v>2015</v>
      </c>
      <c r="B356" t="s">
        <v>686</v>
      </c>
    </row>
    <row r="357" spans="1:9">
      <c r="A357">
        <v>2015</v>
      </c>
      <c r="B357" t="s">
        <v>687</v>
      </c>
      <c r="C357">
        <v>1</v>
      </c>
      <c r="D357">
        <v>12429</v>
      </c>
      <c r="E357">
        <v>1</v>
      </c>
      <c r="F357">
        <v>0</v>
      </c>
      <c r="G357">
        <v>12</v>
      </c>
      <c r="H357">
        <v>0</v>
      </c>
      <c r="I357">
        <v>206</v>
      </c>
    </row>
    <row r="358" spans="1:9">
      <c r="A358">
        <v>2015</v>
      </c>
      <c r="B358" t="s">
        <v>688</v>
      </c>
      <c r="C358">
        <v>24</v>
      </c>
      <c r="D358">
        <v>15910</v>
      </c>
      <c r="E358">
        <v>3361</v>
      </c>
      <c r="F358">
        <v>62</v>
      </c>
      <c r="G358">
        <v>39</v>
      </c>
      <c r="H358">
        <v>6</v>
      </c>
      <c r="I358">
        <v>226</v>
      </c>
    </row>
    <row r="359" spans="1:9">
      <c r="A359">
        <v>2015</v>
      </c>
      <c r="B359" t="s">
        <v>689</v>
      </c>
    </row>
    <row r="360" spans="1:9">
      <c r="A360">
        <v>2015</v>
      </c>
      <c r="B360" t="s">
        <v>690</v>
      </c>
      <c r="C360">
        <v>10</v>
      </c>
      <c r="D360">
        <v>2248</v>
      </c>
      <c r="E360">
        <v>1529</v>
      </c>
      <c r="F360">
        <v>209</v>
      </c>
      <c r="G360">
        <v>22</v>
      </c>
      <c r="H360">
        <v>36</v>
      </c>
      <c r="I360">
        <v>41</v>
      </c>
    </row>
    <row r="361" spans="1:9">
      <c r="A361">
        <v>2015</v>
      </c>
      <c r="B361" t="s">
        <v>1818</v>
      </c>
    </row>
    <row r="362" spans="1:9">
      <c r="A362">
        <v>2015</v>
      </c>
      <c r="B362" t="s">
        <v>691</v>
      </c>
      <c r="C362">
        <v>6</v>
      </c>
      <c r="D362">
        <v>6959</v>
      </c>
      <c r="E362">
        <v>34</v>
      </c>
      <c r="F362">
        <v>3</v>
      </c>
      <c r="G362">
        <v>77</v>
      </c>
      <c r="H362">
        <v>3</v>
      </c>
      <c r="I362">
        <v>147</v>
      </c>
    </row>
    <row r="363" spans="1:9">
      <c r="A363">
        <v>2015</v>
      </c>
      <c r="B363" t="s">
        <v>692</v>
      </c>
      <c r="C363">
        <v>16</v>
      </c>
      <c r="D363">
        <v>10298</v>
      </c>
      <c r="E363">
        <v>112</v>
      </c>
      <c r="F363">
        <v>0</v>
      </c>
      <c r="G363">
        <v>32</v>
      </c>
      <c r="H363">
        <v>0</v>
      </c>
      <c r="I363">
        <v>95</v>
      </c>
    </row>
    <row r="364" spans="1:9">
      <c r="A364">
        <v>2015</v>
      </c>
      <c r="B364" t="s">
        <v>693</v>
      </c>
      <c r="C364">
        <v>36</v>
      </c>
      <c r="D364">
        <v>7116</v>
      </c>
      <c r="E364">
        <v>1602</v>
      </c>
      <c r="F364">
        <v>154</v>
      </c>
      <c r="G364">
        <v>60</v>
      </c>
      <c r="H364">
        <v>1</v>
      </c>
      <c r="I364">
        <v>59</v>
      </c>
    </row>
    <row r="365" spans="1:9">
      <c r="A365">
        <v>2015</v>
      </c>
      <c r="B365" t="s">
        <v>1915</v>
      </c>
    </row>
    <row r="366" spans="1:9">
      <c r="A366">
        <v>2015</v>
      </c>
      <c r="B366" t="s">
        <v>1914</v>
      </c>
    </row>
    <row r="367" spans="1:9">
      <c r="A367">
        <v>2015</v>
      </c>
      <c r="B367" t="s">
        <v>694</v>
      </c>
    </row>
    <row r="368" spans="1:9">
      <c r="A368">
        <v>2015</v>
      </c>
      <c r="B368" t="s">
        <v>695</v>
      </c>
    </row>
    <row r="369" spans="1:9">
      <c r="A369">
        <v>2015</v>
      </c>
      <c r="B369" t="s">
        <v>1817</v>
      </c>
    </row>
    <row r="370" spans="1:9">
      <c r="A370">
        <v>2015</v>
      </c>
      <c r="B370" t="s">
        <v>696</v>
      </c>
    </row>
    <row r="371" spans="1:9">
      <c r="A371">
        <v>2015</v>
      </c>
      <c r="B371" t="s">
        <v>697</v>
      </c>
    </row>
    <row r="372" spans="1:9">
      <c r="A372">
        <v>2015</v>
      </c>
      <c r="B372" t="s">
        <v>698</v>
      </c>
    </row>
    <row r="373" spans="1:9">
      <c r="A373">
        <v>2015</v>
      </c>
      <c r="B373" t="s">
        <v>699</v>
      </c>
      <c r="C373">
        <v>16</v>
      </c>
      <c r="D373">
        <v>5351</v>
      </c>
      <c r="E373">
        <v>71</v>
      </c>
      <c r="F373">
        <v>11</v>
      </c>
      <c r="G373">
        <v>39</v>
      </c>
      <c r="H373">
        <v>21</v>
      </c>
      <c r="I373">
        <v>428</v>
      </c>
    </row>
    <row r="374" spans="1:9">
      <c r="A374">
        <v>2015</v>
      </c>
      <c r="B374" t="s">
        <v>700</v>
      </c>
      <c r="C374">
        <v>29</v>
      </c>
      <c r="D374">
        <v>2382</v>
      </c>
      <c r="E374">
        <v>546</v>
      </c>
      <c r="F374">
        <v>62</v>
      </c>
      <c r="G374">
        <v>3</v>
      </c>
      <c r="H374">
        <v>185</v>
      </c>
      <c r="I374">
        <v>917</v>
      </c>
    </row>
    <row r="375" spans="1:9">
      <c r="A375">
        <v>2015</v>
      </c>
      <c r="B375" t="s">
        <v>701</v>
      </c>
    </row>
    <row r="376" spans="1:9">
      <c r="A376">
        <v>2015</v>
      </c>
      <c r="B376" t="s">
        <v>702</v>
      </c>
      <c r="C376">
        <v>47</v>
      </c>
      <c r="D376">
        <v>195</v>
      </c>
      <c r="E376">
        <v>27</v>
      </c>
      <c r="F376">
        <v>0</v>
      </c>
      <c r="G376">
        <v>4</v>
      </c>
      <c r="H376">
        <v>0</v>
      </c>
      <c r="I376">
        <v>33</v>
      </c>
    </row>
    <row r="377" spans="1:9">
      <c r="A377">
        <v>2015</v>
      </c>
      <c r="B377" t="s">
        <v>703</v>
      </c>
      <c r="C377">
        <v>234</v>
      </c>
      <c r="D377">
        <v>1799</v>
      </c>
      <c r="E377">
        <v>196</v>
      </c>
      <c r="F377">
        <v>5</v>
      </c>
      <c r="G377">
        <v>0</v>
      </c>
      <c r="H377">
        <v>95</v>
      </c>
      <c r="I377">
        <v>71</v>
      </c>
    </row>
    <row r="378" spans="1:9">
      <c r="A378">
        <v>2015</v>
      </c>
      <c r="B378" t="s">
        <v>1913</v>
      </c>
    </row>
    <row r="379" spans="1:9">
      <c r="A379">
        <v>2015</v>
      </c>
      <c r="B379" t="s">
        <v>1912</v>
      </c>
    </row>
    <row r="380" spans="1:9">
      <c r="A380">
        <v>2015</v>
      </c>
      <c r="B380" t="s">
        <v>704</v>
      </c>
    </row>
    <row r="381" spans="1:9">
      <c r="A381">
        <v>2015</v>
      </c>
      <c r="B381" t="s">
        <v>1911</v>
      </c>
    </row>
    <row r="382" spans="1:9">
      <c r="A382">
        <v>2015</v>
      </c>
      <c r="B382" t="s">
        <v>1816</v>
      </c>
    </row>
    <row r="383" spans="1:9">
      <c r="A383">
        <v>2015</v>
      </c>
      <c r="B383" t="s">
        <v>705</v>
      </c>
      <c r="C383">
        <v>34</v>
      </c>
      <c r="D383">
        <v>12126</v>
      </c>
      <c r="E383">
        <v>859</v>
      </c>
      <c r="F383">
        <v>1606</v>
      </c>
      <c r="G383">
        <v>1383</v>
      </c>
      <c r="H383">
        <v>16</v>
      </c>
      <c r="I383">
        <v>225</v>
      </c>
    </row>
    <row r="384" spans="1:9">
      <c r="A384">
        <v>2015</v>
      </c>
      <c r="B384" t="s">
        <v>706</v>
      </c>
      <c r="C384">
        <v>6</v>
      </c>
      <c r="D384">
        <v>5661</v>
      </c>
      <c r="E384">
        <v>143</v>
      </c>
      <c r="F384">
        <v>2</v>
      </c>
      <c r="G384">
        <v>12</v>
      </c>
      <c r="H384">
        <v>0</v>
      </c>
      <c r="I384">
        <v>52</v>
      </c>
    </row>
    <row r="385" spans="1:9">
      <c r="A385">
        <v>2015</v>
      </c>
      <c r="B385" t="s">
        <v>1910</v>
      </c>
    </row>
    <row r="386" spans="1:9">
      <c r="A386">
        <v>2015</v>
      </c>
      <c r="B386" t="s">
        <v>707</v>
      </c>
      <c r="C386">
        <v>76</v>
      </c>
      <c r="D386">
        <v>9922</v>
      </c>
      <c r="E386">
        <v>71</v>
      </c>
      <c r="F386">
        <v>0</v>
      </c>
      <c r="G386">
        <v>61</v>
      </c>
      <c r="H386">
        <v>36</v>
      </c>
      <c r="I386">
        <v>373</v>
      </c>
    </row>
    <row r="387" spans="1:9">
      <c r="A387">
        <v>2015</v>
      </c>
      <c r="B387" t="s">
        <v>708</v>
      </c>
    </row>
    <row r="388" spans="1:9">
      <c r="A388">
        <v>2015</v>
      </c>
      <c r="B388" t="s">
        <v>709</v>
      </c>
      <c r="C388">
        <v>13</v>
      </c>
      <c r="D388">
        <v>1656</v>
      </c>
      <c r="E388">
        <v>303</v>
      </c>
      <c r="F388">
        <v>0</v>
      </c>
      <c r="G388">
        <v>0</v>
      </c>
      <c r="H388">
        <v>2</v>
      </c>
      <c r="I388">
        <v>29</v>
      </c>
    </row>
    <row r="389" spans="1:9">
      <c r="A389">
        <v>2015</v>
      </c>
      <c r="B389" t="s">
        <v>711</v>
      </c>
    </row>
    <row r="390" spans="1:9">
      <c r="A390">
        <v>2015</v>
      </c>
      <c r="B390" t="s">
        <v>712</v>
      </c>
    </row>
    <row r="391" spans="1:9">
      <c r="A391">
        <v>2015</v>
      </c>
      <c r="B391" t="s">
        <v>713</v>
      </c>
      <c r="C391">
        <v>23</v>
      </c>
      <c r="D391">
        <v>6058</v>
      </c>
      <c r="E391">
        <v>15</v>
      </c>
      <c r="F391">
        <v>0</v>
      </c>
      <c r="G391">
        <v>7</v>
      </c>
      <c r="H391">
        <v>3</v>
      </c>
      <c r="I391">
        <v>119</v>
      </c>
    </row>
    <row r="392" spans="1:9">
      <c r="A392">
        <v>2015</v>
      </c>
      <c r="B392" t="s">
        <v>714</v>
      </c>
      <c r="C392">
        <v>37</v>
      </c>
      <c r="D392">
        <v>6775</v>
      </c>
      <c r="E392">
        <v>287</v>
      </c>
      <c r="F392">
        <v>10</v>
      </c>
      <c r="G392">
        <v>1</v>
      </c>
      <c r="H392">
        <v>4</v>
      </c>
      <c r="I392">
        <v>85</v>
      </c>
    </row>
    <row r="393" spans="1:9">
      <c r="A393">
        <v>2015</v>
      </c>
      <c r="B393" t="s">
        <v>715</v>
      </c>
      <c r="C393">
        <v>91</v>
      </c>
      <c r="D393">
        <v>3951</v>
      </c>
      <c r="E393">
        <v>148</v>
      </c>
      <c r="F393">
        <v>0</v>
      </c>
      <c r="G393">
        <v>20</v>
      </c>
      <c r="H393">
        <v>3</v>
      </c>
      <c r="I393">
        <v>130</v>
      </c>
    </row>
    <row r="394" spans="1:9">
      <c r="A394">
        <v>2015</v>
      </c>
      <c r="B394" t="s">
        <v>1325</v>
      </c>
      <c r="C394">
        <v>105</v>
      </c>
      <c r="D394">
        <v>2864</v>
      </c>
      <c r="E394">
        <v>99</v>
      </c>
      <c r="F394">
        <v>19</v>
      </c>
      <c r="G394">
        <v>63</v>
      </c>
      <c r="H394">
        <v>15</v>
      </c>
      <c r="I394">
        <v>140</v>
      </c>
    </row>
    <row r="395" spans="1:9">
      <c r="A395">
        <v>2015</v>
      </c>
      <c r="B395" t="s">
        <v>716</v>
      </c>
    </row>
    <row r="396" spans="1:9">
      <c r="A396">
        <v>2015</v>
      </c>
      <c r="B396" t="s">
        <v>717</v>
      </c>
      <c r="C396">
        <v>20</v>
      </c>
      <c r="D396">
        <v>3781</v>
      </c>
      <c r="E396">
        <v>26</v>
      </c>
      <c r="F396">
        <v>0</v>
      </c>
      <c r="G396">
        <v>78</v>
      </c>
      <c r="H396">
        <v>31</v>
      </c>
      <c r="I396">
        <v>188</v>
      </c>
    </row>
    <row r="397" spans="1:9">
      <c r="A397">
        <v>2015</v>
      </c>
      <c r="B397" t="s">
        <v>718</v>
      </c>
      <c r="C397">
        <v>44</v>
      </c>
      <c r="D397">
        <v>25149</v>
      </c>
      <c r="E397">
        <v>3970</v>
      </c>
      <c r="F397">
        <v>1802</v>
      </c>
      <c r="G397">
        <v>427</v>
      </c>
      <c r="H397">
        <v>6</v>
      </c>
      <c r="I397">
        <v>447</v>
      </c>
    </row>
    <row r="398" spans="1:9">
      <c r="A398">
        <v>2015</v>
      </c>
      <c r="B398" t="s">
        <v>1909</v>
      </c>
    </row>
    <row r="399" spans="1:9">
      <c r="A399">
        <v>2015</v>
      </c>
      <c r="B399" t="s">
        <v>1908</v>
      </c>
    </row>
    <row r="400" spans="1:9">
      <c r="A400">
        <v>2015</v>
      </c>
      <c r="B400" t="s">
        <v>720</v>
      </c>
    </row>
    <row r="401" spans="1:9">
      <c r="A401">
        <v>2015</v>
      </c>
      <c r="B401" t="s">
        <v>721</v>
      </c>
      <c r="C401">
        <v>3</v>
      </c>
      <c r="D401">
        <v>3832</v>
      </c>
      <c r="E401">
        <v>800</v>
      </c>
      <c r="F401">
        <v>29</v>
      </c>
      <c r="G401">
        <v>13</v>
      </c>
      <c r="H401">
        <v>0</v>
      </c>
      <c r="I401">
        <v>28</v>
      </c>
    </row>
    <row r="402" spans="1:9">
      <c r="A402">
        <v>2015</v>
      </c>
      <c r="B402" t="s">
        <v>722</v>
      </c>
    </row>
    <row r="403" spans="1:9">
      <c r="A403">
        <v>2015</v>
      </c>
      <c r="B403" t="s">
        <v>723</v>
      </c>
      <c r="C403">
        <v>164</v>
      </c>
      <c r="D403">
        <v>11595</v>
      </c>
      <c r="E403">
        <v>412</v>
      </c>
      <c r="F403">
        <v>17</v>
      </c>
      <c r="G403">
        <v>164</v>
      </c>
      <c r="H403">
        <v>28</v>
      </c>
      <c r="I403">
        <v>344</v>
      </c>
    </row>
    <row r="404" spans="1:9">
      <c r="A404">
        <v>2015</v>
      </c>
      <c r="B404" t="s">
        <v>1907</v>
      </c>
    </row>
    <row r="405" spans="1:9">
      <c r="A405">
        <v>2015</v>
      </c>
      <c r="B405" t="s">
        <v>725</v>
      </c>
      <c r="C405">
        <v>18</v>
      </c>
      <c r="D405">
        <v>10492</v>
      </c>
      <c r="E405">
        <v>151</v>
      </c>
      <c r="F405">
        <v>0</v>
      </c>
      <c r="G405">
        <v>149</v>
      </c>
      <c r="H405">
        <v>9</v>
      </c>
      <c r="I405">
        <v>454</v>
      </c>
    </row>
    <row r="406" spans="1:9">
      <c r="A406">
        <v>2015</v>
      </c>
      <c r="B406" t="s">
        <v>726</v>
      </c>
    </row>
    <row r="407" spans="1:9">
      <c r="A407">
        <v>2015</v>
      </c>
      <c r="B407" t="s">
        <v>727</v>
      </c>
      <c r="C407">
        <v>19</v>
      </c>
      <c r="D407">
        <v>7384</v>
      </c>
      <c r="E407">
        <v>1791</v>
      </c>
      <c r="F407">
        <v>32</v>
      </c>
      <c r="G407">
        <v>2</v>
      </c>
      <c r="H407">
        <v>36</v>
      </c>
      <c r="I407">
        <v>58</v>
      </c>
    </row>
    <row r="408" spans="1:9">
      <c r="A408">
        <v>2015</v>
      </c>
      <c r="B408" t="s">
        <v>728</v>
      </c>
      <c r="C408">
        <v>12</v>
      </c>
      <c r="D408">
        <v>3285</v>
      </c>
      <c r="E408">
        <v>61</v>
      </c>
      <c r="F408">
        <v>0</v>
      </c>
      <c r="G408">
        <v>19</v>
      </c>
      <c r="H408">
        <v>2</v>
      </c>
      <c r="I408">
        <v>61</v>
      </c>
    </row>
    <row r="409" spans="1:9">
      <c r="A409">
        <v>2015</v>
      </c>
      <c r="B409" t="s">
        <v>729</v>
      </c>
      <c r="C409">
        <v>3</v>
      </c>
      <c r="D409">
        <v>710</v>
      </c>
      <c r="E409">
        <v>578</v>
      </c>
      <c r="F409">
        <v>91</v>
      </c>
      <c r="G409">
        <v>0</v>
      </c>
      <c r="H409">
        <v>56</v>
      </c>
      <c r="I409">
        <v>42</v>
      </c>
    </row>
    <row r="410" spans="1:9">
      <c r="A410">
        <v>2015</v>
      </c>
      <c r="B410" t="s">
        <v>730</v>
      </c>
    </row>
    <row r="411" spans="1:9">
      <c r="A411">
        <v>2015</v>
      </c>
      <c r="B411" t="s">
        <v>731</v>
      </c>
      <c r="C411">
        <v>15</v>
      </c>
      <c r="D411">
        <v>801</v>
      </c>
      <c r="E411">
        <v>119</v>
      </c>
      <c r="F411">
        <v>0</v>
      </c>
      <c r="G411">
        <v>37</v>
      </c>
      <c r="H411">
        <v>3</v>
      </c>
      <c r="I411">
        <v>97</v>
      </c>
    </row>
    <row r="412" spans="1:9">
      <c r="A412">
        <v>2015</v>
      </c>
      <c r="B412" t="s">
        <v>732</v>
      </c>
    </row>
    <row r="413" spans="1:9">
      <c r="A413">
        <v>2015</v>
      </c>
      <c r="B413" t="s">
        <v>733</v>
      </c>
      <c r="C413">
        <v>59</v>
      </c>
      <c r="D413">
        <v>655</v>
      </c>
      <c r="E413">
        <v>510</v>
      </c>
      <c r="F413">
        <v>0</v>
      </c>
      <c r="G413">
        <v>211</v>
      </c>
      <c r="H413">
        <v>74</v>
      </c>
      <c r="I413">
        <v>214</v>
      </c>
    </row>
    <row r="414" spans="1:9">
      <c r="A414">
        <v>2015</v>
      </c>
      <c r="B414" t="s">
        <v>734</v>
      </c>
      <c r="C414">
        <v>14</v>
      </c>
      <c r="D414">
        <v>4771</v>
      </c>
      <c r="E414">
        <v>49</v>
      </c>
      <c r="F414">
        <v>39</v>
      </c>
      <c r="G414">
        <v>11</v>
      </c>
      <c r="H414">
        <v>2</v>
      </c>
      <c r="I414">
        <v>297</v>
      </c>
    </row>
    <row r="415" spans="1:9">
      <c r="A415">
        <v>2015</v>
      </c>
      <c r="B415" t="s">
        <v>1815</v>
      </c>
    </row>
    <row r="416" spans="1:9">
      <c r="A416">
        <v>2015</v>
      </c>
      <c r="B416" t="s">
        <v>735</v>
      </c>
    </row>
    <row r="417" spans="1:9">
      <c r="A417">
        <v>2015</v>
      </c>
      <c r="B417" t="s">
        <v>736</v>
      </c>
      <c r="C417">
        <v>0</v>
      </c>
      <c r="D417">
        <v>7333</v>
      </c>
      <c r="E417">
        <v>1293</v>
      </c>
      <c r="F417">
        <v>114</v>
      </c>
      <c r="G417">
        <v>382</v>
      </c>
      <c r="H417">
        <v>1</v>
      </c>
      <c r="I417">
        <v>179</v>
      </c>
    </row>
    <row r="418" spans="1:9">
      <c r="A418">
        <v>2015</v>
      </c>
      <c r="B418" t="s">
        <v>737</v>
      </c>
    </row>
    <row r="419" spans="1:9">
      <c r="A419">
        <v>2015</v>
      </c>
      <c r="B419" t="s">
        <v>738</v>
      </c>
      <c r="C419">
        <v>0</v>
      </c>
      <c r="D419">
        <v>5674</v>
      </c>
      <c r="E419">
        <v>210</v>
      </c>
      <c r="F419">
        <v>13</v>
      </c>
      <c r="G419">
        <v>54</v>
      </c>
      <c r="H419">
        <v>0</v>
      </c>
      <c r="I419">
        <v>276</v>
      </c>
    </row>
    <row r="420" spans="1:9">
      <c r="A420">
        <v>2015</v>
      </c>
      <c r="B420" t="s">
        <v>739</v>
      </c>
    </row>
    <row r="421" spans="1:9">
      <c r="A421">
        <v>2015</v>
      </c>
      <c r="B421" t="s">
        <v>740</v>
      </c>
      <c r="C421">
        <v>252</v>
      </c>
      <c r="D421">
        <v>332</v>
      </c>
      <c r="E421">
        <v>87</v>
      </c>
      <c r="F421">
        <v>0</v>
      </c>
      <c r="G421">
        <v>5</v>
      </c>
      <c r="H421">
        <v>19</v>
      </c>
      <c r="I421">
        <v>166</v>
      </c>
    </row>
    <row r="422" spans="1:9">
      <c r="A422">
        <v>2015</v>
      </c>
      <c r="B422" t="s">
        <v>741</v>
      </c>
    </row>
    <row r="423" spans="1:9">
      <c r="A423">
        <v>2015</v>
      </c>
      <c r="B423" t="s">
        <v>1906</v>
      </c>
    </row>
    <row r="424" spans="1:9">
      <c r="A424">
        <v>2015</v>
      </c>
      <c r="B424" t="s">
        <v>742</v>
      </c>
      <c r="C424">
        <v>15</v>
      </c>
      <c r="D424">
        <v>6135</v>
      </c>
      <c r="E424">
        <v>75</v>
      </c>
      <c r="F424">
        <v>0</v>
      </c>
      <c r="G424">
        <v>628</v>
      </c>
      <c r="H424">
        <v>2</v>
      </c>
      <c r="I424">
        <v>1310</v>
      </c>
    </row>
    <row r="425" spans="1:9">
      <c r="A425">
        <v>2015</v>
      </c>
      <c r="B425" t="s">
        <v>743</v>
      </c>
    </row>
    <row r="426" spans="1:9">
      <c r="A426">
        <v>2015</v>
      </c>
      <c r="B426" t="s">
        <v>1814</v>
      </c>
    </row>
    <row r="427" spans="1:9">
      <c r="A427">
        <v>2015</v>
      </c>
      <c r="B427" t="s">
        <v>1905</v>
      </c>
    </row>
    <row r="428" spans="1:9">
      <c r="A428">
        <v>2015</v>
      </c>
      <c r="B428" t="s">
        <v>744</v>
      </c>
    </row>
    <row r="429" spans="1:9">
      <c r="A429">
        <v>2015</v>
      </c>
      <c r="B429" t="s">
        <v>1904</v>
      </c>
    </row>
    <row r="430" spans="1:9">
      <c r="A430">
        <v>2015</v>
      </c>
      <c r="B430" t="s">
        <v>745</v>
      </c>
      <c r="C430">
        <v>54</v>
      </c>
      <c r="D430">
        <v>4933</v>
      </c>
      <c r="E430">
        <v>444</v>
      </c>
      <c r="F430">
        <v>76</v>
      </c>
      <c r="G430">
        <v>37</v>
      </c>
      <c r="H430">
        <v>11</v>
      </c>
      <c r="I430">
        <v>44</v>
      </c>
    </row>
    <row r="431" spans="1:9">
      <c r="A431">
        <v>2015</v>
      </c>
      <c r="B431" t="s">
        <v>746</v>
      </c>
      <c r="C431">
        <v>386</v>
      </c>
      <c r="D431">
        <v>766</v>
      </c>
      <c r="E431">
        <v>218</v>
      </c>
      <c r="F431">
        <v>23</v>
      </c>
      <c r="G431">
        <v>5</v>
      </c>
      <c r="H431">
        <v>15</v>
      </c>
      <c r="I431">
        <v>198</v>
      </c>
    </row>
    <row r="432" spans="1:9">
      <c r="A432">
        <v>2015</v>
      </c>
      <c r="B432" t="s">
        <v>747</v>
      </c>
      <c r="C432">
        <v>250</v>
      </c>
      <c r="D432">
        <v>5504</v>
      </c>
      <c r="E432">
        <v>170</v>
      </c>
      <c r="F432">
        <v>0</v>
      </c>
      <c r="G432">
        <v>415</v>
      </c>
      <c r="H432">
        <v>65</v>
      </c>
      <c r="I432">
        <v>232</v>
      </c>
    </row>
    <row r="433" spans="1:9">
      <c r="A433">
        <v>2015</v>
      </c>
      <c r="B433" t="s">
        <v>749</v>
      </c>
      <c r="C433">
        <v>2</v>
      </c>
      <c r="D433">
        <v>7006</v>
      </c>
      <c r="E433">
        <v>241</v>
      </c>
      <c r="F433">
        <v>212</v>
      </c>
      <c r="G433">
        <v>54</v>
      </c>
      <c r="H433">
        <v>40</v>
      </c>
      <c r="I433">
        <v>67</v>
      </c>
    </row>
    <row r="434" spans="1:9">
      <c r="A434">
        <v>2015</v>
      </c>
      <c r="B434" t="s">
        <v>750</v>
      </c>
      <c r="C434">
        <v>30</v>
      </c>
      <c r="D434">
        <v>13047</v>
      </c>
      <c r="E434">
        <v>2597</v>
      </c>
      <c r="F434">
        <v>798</v>
      </c>
      <c r="G434">
        <v>1644</v>
      </c>
      <c r="H434">
        <v>12</v>
      </c>
      <c r="I434">
        <v>542</v>
      </c>
    </row>
    <row r="435" spans="1:9">
      <c r="A435">
        <v>2015</v>
      </c>
      <c r="B435" t="s">
        <v>751</v>
      </c>
    </row>
    <row r="436" spans="1:9">
      <c r="A436">
        <v>2015</v>
      </c>
      <c r="B436" t="s">
        <v>752</v>
      </c>
      <c r="C436">
        <v>116</v>
      </c>
      <c r="D436">
        <v>40239</v>
      </c>
      <c r="E436">
        <v>2311</v>
      </c>
      <c r="F436">
        <v>62</v>
      </c>
      <c r="G436">
        <v>180</v>
      </c>
      <c r="H436">
        <v>53</v>
      </c>
      <c r="I436">
        <v>762</v>
      </c>
    </row>
    <row r="437" spans="1:9">
      <c r="A437">
        <v>2015</v>
      </c>
      <c r="B437" t="s">
        <v>753</v>
      </c>
      <c r="C437">
        <v>30</v>
      </c>
      <c r="D437">
        <v>813</v>
      </c>
      <c r="E437">
        <v>258</v>
      </c>
      <c r="F437">
        <v>1654</v>
      </c>
      <c r="G437">
        <v>1</v>
      </c>
      <c r="H437">
        <v>0</v>
      </c>
      <c r="I437">
        <v>16</v>
      </c>
    </row>
    <row r="438" spans="1:9">
      <c r="A438">
        <v>2015</v>
      </c>
      <c r="B438" t="s">
        <v>754</v>
      </c>
      <c r="C438">
        <v>9</v>
      </c>
      <c r="D438">
        <v>1462</v>
      </c>
      <c r="E438">
        <v>55</v>
      </c>
      <c r="F438">
        <v>129</v>
      </c>
      <c r="G438">
        <v>0</v>
      </c>
      <c r="H438">
        <v>37</v>
      </c>
      <c r="I438">
        <v>46</v>
      </c>
    </row>
    <row r="439" spans="1:9">
      <c r="A439">
        <v>2015</v>
      </c>
      <c r="B439" t="s">
        <v>1813</v>
      </c>
    </row>
    <row r="440" spans="1:9">
      <c r="A440">
        <v>2015</v>
      </c>
      <c r="B440" t="s">
        <v>1903</v>
      </c>
    </row>
    <row r="441" spans="1:9">
      <c r="A441">
        <v>2015</v>
      </c>
      <c r="B441" t="s">
        <v>1812</v>
      </c>
    </row>
    <row r="442" spans="1:9">
      <c r="A442">
        <v>2015</v>
      </c>
      <c r="B442" t="s">
        <v>756</v>
      </c>
      <c r="C442">
        <v>5</v>
      </c>
      <c r="D442">
        <v>3027</v>
      </c>
      <c r="E442">
        <v>6703</v>
      </c>
      <c r="F442">
        <v>1816</v>
      </c>
      <c r="G442">
        <v>24</v>
      </c>
      <c r="H442">
        <v>9</v>
      </c>
      <c r="I442">
        <v>4</v>
      </c>
    </row>
    <row r="443" spans="1:9">
      <c r="A443">
        <v>2015</v>
      </c>
      <c r="B443" t="s">
        <v>757</v>
      </c>
      <c r="C443">
        <v>4</v>
      </c>
      <c r="D443">
        <v>2557</v>
      </c>
      <c r="E443">
        <v>125</v>
      </c>
      <c r="F443">
        <v>3</v>
      </c>
      <c r="G443">
        <v>0</v>
      </c>
      <c r="H443">
        <v>0</v>
      </c>
      <c r="I443">
        <v>3</v>
      </c>
    </row>
    <row r="444" spans="1:9">
      <c r="A444">
        <v>2015</v>
      </c>
      <c r="B444" t="s">
        <v>758</v>
      </c>
    </row>
    <row r="445" spans="1:9">
      <c r="A445">
        <v>2015</v>
      </c>
      <c r="B445" t="s">
        <v>1902</v>
      </c>
    </row>
    <row r="446" spans="1:9">
      <c r="A446">
        <v>2015</v>
      </c>
      <c r="B446" t="s">
        <v>759</v>
      </c>
      <c r="C446">
        <v>43</v>
      </c>
      <c r="D446">
        <v>131</v>
      </c>
      <c r="E446">
        <v>22</v>
      </c>
      <c r="F446">
        <v>0</v>
      </c>
      <c r="G446">
        <v>0</v>
      </c>
      <c r="H446">
        <v>34</v>
      </c>
      <c r="I446">
        <v>32</v>
      </c>
    </row>
    <row r="447" spans="1:9">
      <c r="A447">
        <v>2015</v>
      </c>
      <c r="B447" t="s">
        <v>760</v>
      </c>
      <c r="C447">
        <v>10</v>
      </c>
      <c r="D447">
        <v>5804</v>
      </c>
      <c r="E447">
        <v>2524</v>
      </c>
      <c r="F447">
        <v>569</v>
      </c>
      <c r="G447">
        <v>146</v>
      </c>
      <c r="H447">
        <v>2</v>
      </c>
      <c r="I447">
        <v>104</v>
      </c>
    </row>
    <row r="448" spans="1:9">
      <c r="A448">
        <v>2015</v>
      </c>
      <c r="B448" t="s">
        <v>761</v>
      </c>
      <c r="C448">
        <v>25</v>
      </c>
      <c r="D448">
        <v>3625</v>
      </c>
      <c r="E448">
        <v>1474</v>
      </c>
      <c r="F448">
        <v>139</v>
      </c>
      <c r="G448">
        <v>121</v>
      </c>
      <c r="H448">
        <v>8</v>
      </c>
      <c r="I448">
        <v>120</v>
      </c>
    </row>
    <row r="449" spans="1:9">
      <c r="A449">
        <v>2015</v>
      </c>
      <c r="B449" t="s">
        <v>762</v>
      </c>
      <c r="C449">
        <v>116</v>
      </c>
      <c r="D449">
        <v>18009</v>
      </c>
      <c r="E449">
        <v>760</v>
      </c>
      <c r="F449">
        <v>321</v>
      </c>
      <c r="G449">
        <v>840</v>
      </c>
      <c r="H449">
        <v>44</v>
      </c>
      <c r="I449">
        <v>1343</v>
      </c>
    </row>
    <row r="450" spans="1:9">
      <c r="A450">
        <v>2015</v>
      </c>
      <c r="B450" t="s">
        <v>763</v>
      </c>
      <c r="C450">
        <v>8</v>
      </c>
      <c r="D450">
        <v>5758</v>
      </c>
      <c r="E450">
        <v>1462</v>
      </c>
      <c r="F450">
        <v>1521</v>
      </c>
      <c r="G450">
        <v>37</v>
      </c>
      <c r="H450">
        <v>2</v>
      </c>
      <c r="I450">
        <v>57</v>
      </c>
    </row>
    <row r="451" spans="1:9">
      <c r="A451">
        <v>2015</v>
      </c>
      <c r="B451" t="s">
        <v>764</v>
      </c>
      <c r="C451">
        <v>64</v>
      </c>
      <c r="D451">
        <v>707</v>
      </c>
      <c r="E451">
        <v>220</v>
      </c>
      <c r="F451">
        <v>2</v>
      </c>
      <c r="G451">
        <v>0</v>
      </c>
      <c r="H451">
        <v>26</v>
      </c>
      <c r="I451">
        <v>14</v>
      </c>
    </row>
    <row r="452" spans="1:9">
      <c r="A452">
        <v>2015</v>
      </c>
      <c r="B452" t="s">
        <v>765</v>
      </c>
    </row>
    <row r="453" spans="1:9">
      <c r="A453">
        <v>2015</v>
      </c>
      <c r="B453" t="s">
        <v>766</v>
      </c>
      <c r="C453">
        <v>13</v>
      </c>
      <c r="D453">
        <v>9608</v>
      </c>
      <c r="E453">
        <v>875</v>
      </c>
      <c r="F453">
        <v>11</v>
      </c>
      <c r="G453">
        <v>30</v>
      </c>
      <c r="H453">
        <v>0</v>
      </c>
      <c r="I453">
        <v>267</v>
      </c>
    </row>
    <row r="454" spans="1:9">
      <c r="A454">
        <v>2015</v>
      </c>
      <c r="B454" t="s">
        <v>767</v>
      </c>
      <c r="C454">
        <v>38</v>
      </c>
      <c r="D454">
        <v>11332</v>
      </c>
      <c r="E454">
        <v>4383</v>
      </c>
      <c r="F454">
        <v>618</v>
      </c>
      <c r="G454">
        <v>147</v>
      </c>
      <c r="H454">
        <v>6</v>
      </c>
      <c r="I454">
        <v>205</v>
      </c>
    </row>
    <row r="455" spans="1:9">
      <c r="A455">
        <v>2015</v>
      </c>
      <c r="B455" t="s">
        <v>768</v>
      </c>
      <c r="C455">
        <v>0</v>
      </c>
      <c r="D455">
        <v>1375</v>
      </c>
      <c r="E455">
        <v>383</v>
      </c>
      <c r="F455">
        <v>15</v>
      </c>
      <c r="G455">
        <v>11</v>
      </c>
      <c r="H455">
        <v>1</v>
      </c>
      <c r="I455">
        <v>8</v>
      </c>
    </row>
    <row r="456" spans="1:9">
      <c r="A456">
        <v>2015</v>
      </c>
      <c r="B456" t="s">
        <v>769</v>
      </c>
      <c r="C456">
        <v>74</v>
      </c>
      <c r="D456">
        <v>9012</v>
      </c>
      <c r="E456">
        <v>479</v>
      </c>
      <c r="F456">
        <v>41</v>
      </c>
      <c r="G456">
        <v>17</v>
      </c>
      <c r="H456">
        <v>3</v>
      </c>
      <c r="I456">
        <v>48</v>
      </c>
    </row>
    <row r="457" spans="1:9">
      <c r="A457">
        <v>2015</v>
      </c>
      <c r="B457" t="s">
        <v>1901</v>
      </c>
    </row>
    <row r="458" spans="1:9">
      <c r="A458">
        <v>2015</v>
      </c>
      <c r="B458" t="s">
        <v>770</v>
      </c>
    </row>
    <row r="459" spans="1:9">
      <c r="A459">
        <v>2015</v>
      </c>
      <c r="B459" t="s">
        <v>1900</v>
      </c>
    </row>
    <row r="460" spans="1:9">
      <c r="A460">
        <v>2015</v>
      </c>
      <c r="B460" t="s">
        <v>771</v>
      </c>
      <c r="C460">
        <v>108</v>
      </c>
      <c r="D460">
        <v>3320</v>
      </c>
      <c r="E460">
        <v>1357</v>
      </c>
      <c r="F460">
        <v>46</v>
      </c>
      <c r="G460">
        <v>0</v>
      </c>
      <c r="H460">
        <v>9</v>
      </c>
      <c r="I460">
        <v>123</v>
      </c>
    </row>
    <row r="461" spans="1:9">
      <c r="A461">
        <v>2015</v>
      </c>
      <c r="B461" t="s">
        <v>772</v>
      </c>
    </row>
    <row r="462" spans="1:9">
      <c r="A462">
        <v>2015</v>
      </c>
      <c r="B462" t="s">
        <v>773</v>
      </c>
      <c r="C462">
        <v>33</v>
      </c>
      <c r="D462">
        <v>16286</v>
      </c>
      <c r="E462">
        <v>2615</v>
      </c>
      <c r="F462">
        <v>984</v>
      </c>
      <c r="G462">
        <v>879</v>
      </c>
      <c r="H462">
        <v>11</v>
      </c>
      <c r="I462">
        <v>239</v>
      </c>
    </row>
    <row r="463" spans="1:9">
      <c r="A463">
        <v>2015</v>
      </c>
      <c r="B463" t="s">
        <v>774</v>
      </c>
      <c r="C463">
        <v>4</v>
      </c>
      <c r="D463">
        <v>522</v>
      </c>
      <c r="E463">
        <v>38</v>
      </c>
      <c r="F463">
        <v>0</v>
      </c>
      <c r="G463">
        <v>153</v>
      </c>
      <c r="H463">
        <v>114</v>
      </c>
      <c r="I463">
        <v>341</v>
      </c>
    </row>
    <row r="464" spans="1:9">
      <c r="A464">
        <v>2015</v>
      </c>
      <c r="B464" t="s">
        <v>1811</v>
      </c>
    </row>
    <row r="465" spans="1:9">
      <c r="A465">
        <v>2015</v>
      </c>
      <c r="B465" t="s">
        <v>775</v>
      </c>
      <c r="C465">
        <v>14</v>
      </c>
      <c r="D465">
        <v>3661</v>
      </c>
      <c r="E465">
        <v>0</v>
      </c>
      <c r="F465">
        <v>0</v>
      </c>
      <c r="G465">
        <v>16</v>
      </c>
      <c r="H465">
        <v>0</v>
      </c>
      <c r="I465">
        <v>44</v>
      </c>
    </row>
    <row r="466" spans="1:9">
      <c r="A466">
        <v>2015</v>
      </c>
      <c r="B466" t="s">
        <v>776</v>
      </c>
      <c r="C466">
        <v>37</v>
      </c>
      <c r="D466">
        <v>17745</v>
      </c>
      <c r="E466">
        <v>2278</v>
      </c>
      <c r="F466">
        <v>540</v>
      </c>
      <c r="G466">
        <v>165</v>
      </c>
      <c r="H466">
        <v>0</v>
      </c>
      <c r="I466">
        <v>285</v>
      </c>
    </row>
    <row r="467" spans="1:9">
      <c r="A467">
        <v>2015</v>
      </c>
      <c r="B467" t="s">
        <v>777</v>
      </c>
      <c r="C467">
        <v>178</v>
      </c>
      <c r="D467">
        <v>11665</v>
      </c>
      <c r="E467">
        <v>805</v>
      </c>
      <c r="F467">
        <v>44</v>
      </c>
      <c r="G467">
        <v>24</v>
      </c>
      <c r="H467">
        <v>202</v>
      </c>
      <c r="I467">
        <v>281</v>
      </c>
    </row>
    <row r="468" spans="1:9">
      <c r="A468">
        <v>2015</v>
      </c>
      <c r="B468" t="s">
        <v>1899</v>
      </c>
    </row>
    <row r="469" spans="1:9">
      <c r="A469">
        <v>2015</v>
      </c>
      <c r="B469" t="s">
        <v>1898</v>
      </c>
    </row>
    <row r="470" spans="1:9">
      <c r="A470">
        <v>2015</v>
      </c>
      <c r="B470" t="s">
        <v>778</v>
      </c>
      <c r="C470">
        <v>35</v>
      </c>
      <c r="D470">
        <v>1202</v>
      </c>
      <c r="E470">
        <v>3</v>
      </c>
      <c r="F470">
        <v>0</v>
      </c>
      <c r="G470">
        <v>0</v>
      </c>
      <c r="H470">
        <v>7</v>
      </c>
      <c r="I470">
        <v>19</v>
      </c>
    </row>
    <row r="471" spans="1:9">
      <c r="A471">
        <v>2015</v>
      </c>
      <c r="B471" t="s">
        <v>779</v>
      </c>
      <c r="C471">
        <v>31</v>
      </c>
      <c r="D471">
        <v>11209</v>
      </c>
      <c r="E471">
        <v>613</v>
      </c>
      <c r="F471">
        <v>4</v>
      </c>
      <c r="G471">
        <v>6</v>
      </c>
      <c r="H471">
        <v>42</v>
      </c>
      <c r="I471">
        <v>87</v>
      </c>
    </row>
    <row r="472" spans="1:9">
      <c r="A472">
        <v>2015</v>
      </c>
      <c r="B472" t="s">
        <v>1897</v>
      </c>
    </row>
    <row r="473" spans="1:9">
      <c r="A473">
        <v>2015</v>
      </c>
      <c r="B473" t="s">
        <v>780</v>
      </c>
      <c r="C473">
        <v>28</v>
      </c>
      <c r="D473">
        <v>1598</v>
      </c>
      <c r="E473">
        <v>37</v>
      </c>
      <c r="F473">
        <v>0</v>
      </c>
      <c r="G473">
        <v>7</v>
      </c>
      <c r="H473">
        <v>77</v>
      </c>
      <c r="I473">
        <v>94</v>
      </c>
    </row>
    <row r="474" spans="1:9">
      <c r="A474">
        <v>2015</v>
      </c>
      <c r="B474" t="s">
        <v>781</v>
      </c>
    </row>
    <row r="475" spans="1:9">
      <c r="A475">
        <v>2015</v>
      </c>
      <c r="B475" t="s">
        <v>782</v>
      </c>
      <c r="C475">
        <v>8</v>
      </c>
      <c r="D475">
        <v>3582</v>
      </c>
      <c r="E475">
        <v>1</v>
      </c>
      <c r="F475">
        <v>0</v>
      </c>
      <c r="G475">
        <v>25</v>
      </c>
      <c r="H475">
        <v>0</v>
      </c>
      <c r="I475">
        <v>120</v>
      </c>
    </row>
    <row r="476" spans="1:9">
      <c r="A476">
        <v>2015</v>
      </c>
      <c r="B476" t="s">
        <v>783</v>
      </c>
      <c r="C476">
        <v>26</v>
      </c>
      <c r="D476">
        <v>8628</v>
      </c>
      <c r="E476">
        <v>185</v>
      </c>
      <c r="F476">
        <v>16</v>
      </c>
      <c r="G476">
        <v>0</v>
      </c>
      <c r="H476">
        <v>120</v>
      </c>
      <c r="I476">
        <v>170</v>
      </c>
    </row>
    <row r="477" spans="1:9">
      <c r="A477">
        <v>2015</v>
      </c>
      <c r="B477" t="s">
        <v>784</v>
      </c>
      <c r="C477">
        <v>81</v>
      </c>
      <c r="D477">
        <v>136</v>
      </c>
      <c r="E477">
        <v>44</v>
      </c>
      <c r="F477">
        <v>0</v>
      </c>
      <c r="G477">
        <v>0</v>
      </c>
      <c r="H477">
        <v>3</v>
      </c>
      <c r="I477">
        <v>38</v>
      </c>
    </row>
    <row r="478" spans="1:9">
      <c r="A478">
        <v>2015</v>
      </c>
      <c r="B478" t="s">
        <v>785</v>
      </c>
      <c r="C478">
        <v>20</v>
      </c>
      <c r="D478">
        <v>11221</v>
      </c>
      <c r="E478">
        <v>2566</v>
      </c>
      <c r="F478">
        <v>22</v>
      </c>
      <c r="G478">
        <v>29</v>
      </c>
      <c r="H478">
        <v>11</v>
      </c>
      <c r="I478">
        <v>71</v>
      </c>
    </row>
    <row r="479" spans="1:9">
      <c r="A479">
        <v>2015</v>
      </c>
      <c r="B479" t="s">
        <v>1896</v>
      </c>
    </row>
    <row r="480" spans="1:9">
      <c r="A480">
        <v>2015</v>
      </c>
      <c r="B480" t="s">
        <v>786</v>
      </c>
      <c r="C480">
        <v>32</v>
      </c>
      <c r="D480">
        <v>4013</v>
      </c>
      <c r="E480">
        <v>142</v>
      </c>
      <c r="F480">
        <v>0</v>
      </c>
      <c r="G480">
        <v>0</v>
      </c>
      <c r="H480">
        <v>5</v>
      </c>
      <c r="I480">
        <v>49</v>
      </c>
    </row>
    <row r="481" spans="1:9">
      <c r="A481">
        <v>2015</v>
      </c>
      <c r="B481" t="s">
        <v>1810</v>
      </c>
    </row>
    <row r="482" spans="1:9">
      <c r="A482">
        <v>2015</v>
      </c>
      <c r="B482" t="s">
        <v>787</v>
      </c>
      <c r="C482">
        <v>48</v>
      </c>
      <c r="D482">
        <v>2220</v>
      </c>
      <c r="E482">
        <v>289</v>
      </c>
      <c r="F482">
        <v>0</v>
      </c>
      <c r="G482">
        <v>56</v>
      </c>
      <c r="H482">
        <v>22</v>
      </c>
      <c r="I482">
        <v>132</v>
      </c>
    </row>
    <row r="483" spans="1:9">
      <c r="A483">
        <v>2015</v>
      </c>
      <c r="B483" t="s">
        <v>1895</v>
      </c>
    </row>
    <row r="484" spans="1:9">
      <c r="A484">
        <v>2015</v>
      </c>
      <c r="B484" t="s">
        <v>788</v>
      </c>
      <c r="C484">
        <v>143</v>
      </c>
      <c r="D484">
        <v>253</v>
      </c>
      <c r="E484">
        <v>275</v>
      </c>
      <c r="F484">
        <v>0</v>
      </c>
      <c r="G484">
        <v>12</v>
      </c>
      <c r="H484">
        <v>16</v>
      </c>
      <c r="I484">
        <v>125</v>
      </c>
    </row>
    <row r="485" spans="1:9">
      <c r="A485">
        <v>2015</v>
      </c>
      <c r="B485" t="s">
        <v>1894</v>
      </c>
    </row>
    <row r="486" spans="1:9">
      <c r="A486">
        <v>2015</v>
      </c>
      <c r="B486" t="s">
        <v>789</v>
      </c>
      <c r="C486">
        <v>17</v>
      </c>
      <c r="D486">
        <v>4707</v>
      </c>
      <c r="E486">
        <v>2533</v>
      </c>
      <c r="F486">
        <v>219</v>
      </c>
      <c r="G486">
        <v>28</v>
      </c>
      <c r="H486">
        <v>12</v>
      </c>
      <c r="I486">
        <v>4</v>
      </c>
    </row>
    <row r="487" spans="1:9">
      <c r="A487">
        <v>2015</v>
      </c>
      <c r="B487" t="s">
        <v>790</v>
      </c>
      <c r="C487">
        <v>50</v>
      </c>
      <c r="D487">
        <v>13947</v>
      </c>
      <c r="E487">
        <v>1274</v>
      </c>
      <c r="F487">
        <v>50</v>
      </c>
      <c r="G487">
        <v>80</v>
      </c>
      <c r="H487">
        <v>5</v>
      </c>
      <c r="I487">
        <v>96</v>
      </c>
    </row>
    <row r="488" spans="1:9">
      <c r="A488">
        <v>2015</v>
      </c>
      <c r="B488" t="s">
        <v>1893</v>
      </c>
    </row>
    <row r="489" spans="1:9">
      <c r="A489">
        <v>2015</v>
      </c>
      <c r="B489" t="s">
        <v>791</v>
      </c>
    </row>
    <row r="490" spans="1:9">
      <c r="A490">
        <v>2015</v>
      </c>
      <c r="B490" t="s">
        <v>792</v>
      </c>
    </row>
    <row r="491" spans="1:9">
      <c r="A491">
        <v>2015</v>
      </c>
      <c r="B491" t="s">
        <v>793</v>
      </c>
    </row>
    <row r="492" spans="1:9">
      <c r="A492">
        <v>2015</v>
      </c>
      <c r="B492" t="s">
        <v>794</v>
      </c>
      <c r="C492">
        <v>12</v>
      </c>
      <c r="D492">
        <v>7556</v>
      </c>
      <c r="E492">
        <v>199</v>
      </c>
      <c r="F492">
        <v>38</v>
      </c>
      <c r="G492">
        <v>698</v>
      </c>
      <c r="H492">
        <v>8</v>
      </c>
      <c r="I492">
        <v>1103</v>
      </c>
    </row>
    <row r="493" spans="1:9">
      <c r="A493">
        <v>2015</v>
      </c>
      <c r="B493" t="s">
        <v>795</v>
      </c>
      <c r="C493">
        <v>41</v>
      </c>
      <c r="D493">
        <v>1535</v>
      </c>
      <c r="E493">
        <v>1573</v>
      </c>
      <c r="F493">
        <v>130</v>
      </c>
      <c r="G493">
        <v>37</v>
      </c>
      <c r="H493">
        <v>0</v>
      </c>
      <c r="I493">
        <v>38</v>
      </c>
    </row>
    <row r="494" spans="1:9">
      <c r="A494">
        <v>2015</v>
      </c>
      <c r="B494" t="s">
        <v>796</v>
      </c>
      <c r="C494">
        <v>0</v>
      </c>
      <c r="D494">
        <v>1513</v>
      </c>
      <c r="E494">
        <v>108</v>
      </c>
      <c r="F494">
        <v>0</v>
      </c>
      <c r="G494">
        <v>0</v>
      </c>
      <c r="H494">
        <v>0</v>
      </c>
      <c r="I494">
        <v>11</v>
      </c>
    </row>
    <row r="495" spans="1:9">
      <c r="A495">
        <v>2015</v>
      </c>
      <c r="B495" t="s">
        <v>1892</v>
      </c>
    </row>
    <row r="496" spans="1:9">
      <c r="A496">
        <v>2015</v>
      </c>
      <c r="B496" t="s">
        <v>797</v>
      </c>
      <c r="C496">
        <v>2</v>
      </c>
      <c r="D496">
        <v>4831</v>
      </c>
      <c r="E496">
        <v>2081</v>
      </c>
      <c r="F496">
        <v>103</v>
      </c>
      <c r="G496">
        <v>149</v>
      </c>
      <c r="H496">
        <v>4</v>
      </c>
      <c r="I496">
        <v>74</v>
      </c>
    </row>
    <row r="497" spans="1:9">
      <c r="A497">
        <v>2015</v>
      </c>
      <c r="B497" t="s">
        <v>798</v>
      </c>
      <c r="C497">
        <v>68</v>
      </c>
      <c r="D497">
        <v>2500</v>
      </c>
      <c r="E497">
        <v>3380</v>
      </c>
      <c r="F497">
        <v>731</v>
      </c>
      <c r="G497">
        <v>49</v>
      </c>
      <c r="H497">
        <v>6</v>
      </c>
      <c r="I497">
        <v>150</v>
      </c>
    </row>
    <row r="498" spans="1:9">
      <c r="A498">
        <v>2015</v>
      </c>
      <c r="B498" t="s">
        <v>799</v>
      </c>
      <c r="C498">
        <v>0</v>
      </c>
      <c r="D498">
        <v>2197</v>
      </c>
      <c r="E498">
        <v>1255</v>
      </c>
      <c r="F498">
        <v>113</v>
      </c>
      <c r="G498">
        <v>3</v>
      </c>
      <c r="H498">
        <v>0</v>
      </c>
      <c r="I498">
        <v>71</v>
      </c>
    </row>
    <row r="499" spans="1:9">
      <c r="A499">
        <v>2015</v>
      </c>
      <c r="B499" t="s">
        <v>800</v>
      </c>
      <c r="C499">
        <v>159</v>
      </c>
      <c r="D499">
        <v>919</v>
      </c>
      <c r="E499">
        <v>42</v>
      </c>
      <c r="F499">
        <v>0</v>
      </c>
      <c r="G499">
        <v>0</v>
      </c>
      <c r="H499">
        <v>11</v>
      </c>
      <c r="I499">
        <v>53</v>
      </c>
    </row>
    <row r="500" spans="1:9">
      <c r="A500">
        <v>2015</v>
      </c>
      <c r="B500" t="s">
        <v>1891</v>
      </c>
    </row>
    <row r="501" spans="1:9">
      <c r="A501">
        <v>2015</v>
      </c>
      <c r="B501" t="s">
        <v>801</v>
      </c>
    </row>
    <row r="502" spans="1:9">
      <c r="A502">
        <v>2015</v>
      </c>
      <c r="B502" t="s">
        <v>802</v>
      </c>
      <c r="C502">
        <v>20</v>
      </c>
      <c r="D502">
        <v>3037</v>
      </c>
      <c r="E502">
        <v>139</v>
      </c>
      <c r="F502">
        <v>11</v>
      </c>
      <c r="G502">
        <v>89</v>
      </c>
      <c r="H502">
        <v>217</v>
      </c>
      <c r="I502">
        <v>312</v>
      </c>
    </row>
    <row r="503" spans="1:9">
      <c r="A503">
        <v>2015</v>
      </c>
      <c r="B503" t="s">
        <v>803</v>
      </c>
    </row>
    <row r="504" spans="1:9">
      <c r="A504">
        <v>2015</v>
      </c>
      <c r="B504" t="s">
        <v>1890</v>
      </c>
    </row>
    <row r="505" spans="1:9">
      <c r="A505">
        <v>2015</v>
      </c>
      <c r="B505" t="s">
        <v>804</v>
      </c>
    </row>
    <row r="506" spans="1:9">
      <c r="A506">
        <v>2015</v>
      </c>
      <c r="B506" t="s">
        <v>805</v>
      </c>
      <c r="C506">
        <v>35</v>
      </c>
      <c r="D506">
        <v>5347</v>
      </c>
      <c r="E506">
        <v>2194</v>
      </c>
      <c r="F506">
        <v>159</v>
      </c>
      <c r="G506">
        <v>84</v>
      </c>
      <c r="H506">
        <v>7</v>
      </c>
      <c r="I506">
        <v>18</v>
      </c>
    </row>
    <row r="507" spans="1:9">
      <c r="A507">
        <v>2015</v>
      </c>
      <c r="B507" t="s">
        <v>1208</v>
      </c>
      <c r="C507">
        <v>237</v>
      </c>
      <c r="D507">
        <v>104</v>
      </c>
      <c r="E507">
        <v>4</v>
      </c>
      <c r="F507">
        <v>0</v>
      </c>
      <c r="G507">
        <v>0</v>
      </c>
      <c r="H507">
        <v>29</v>
      </c>
      <c r="I507">
        <v>24</v>
      </c>
    </row>
    <row r="508" spans="1:9">
      <c r="A508">
        <v>2015</v>
      </c>
      <c r="B508" t="s">
        <v>1889</v>
      </c>
    </row>
    <row r="509" spans="1:9">
      <c r="A509">
        <v>2015</v>
      </c>
      <c r="B509" t="s">
        <v>806</v>
      </c>
      <c r="C509">
        <v>2</v>
      </c>
      <c r="D509">
        <v>4962</v>
      </c>
      <c r="E509">
        <v>2342</v>
      </c>
      <c r="F509">
        <v>363</v>
      </c>
      <c r="G509">
        <v>60</v>
      </c>
      <c r="H509">
        <v>3</v>
      </c>
      <c r="I509">
        <v>54</v>
      </c>
    </row>
    <row r="510" spans="1:9">
      <c r="A510">
        <v>2015</v>
      </c>
      <c r="B510" t="s">
        <v>807</v>
      </c>
      <c r="C510">
        <v>121</v>
      </c>
      <c r="D510">
        <v>2788</v>
      </c>
      <c r="E510">
        <v>854</v>
      </c>
      <c r="F510">
        <v>13</v>
      </c>
      <c r="G510">
        <v>54</v>
      </c>
      <c r="H510">
        <v>448</v>
      </c>
      <c r="I510">
        <v>309</v>
      </c>
    </row>
    <row r="511" spans="1:9">
      <c r="A511">
        <v>2015</v>
      </c>
      <c r="B511" t="s">
        <v>808</v>
      </c>
    </row>
    <row r="512" spans="1:9">
      <c r="A512">
        <v>2015</v>
      </c>
      <c r="B512" t="s">
        <v>1888</v>
      </c>
    </row>
    <row r="513" spans="1:9">
      <c r="A513">
        <v>2015</v>
      </c>
      <c r="B513" t="s">
        <v>809</v>
      </c>
      <c r="C513">
        <v>57</v>
      </c>
      <c r="D513">
        <v>8157</v>
      </c>
      <c r="E513">
        <v>50</v>
      </c>
      <c r="F513">
        <v>51</v>
      </c>
      <c r="G513">
        <v>82</v>
      </c>
      <c r="H513">
        <v>41</v>
      </c>
      <c r="I513">
        <v>1665</v>
      </c>
    </row>
    <row r="514" spans="1:9">
      <c r="A514">
        <v>2015</v>
      </c>
      <c r="B514" t="s">
        <v>810</v>
      </c>
      <c r="C514">
        <v>116</v>
      </c>
      <c r="D514">
        <v>7116</v>
      </c>
      <c r="E514">
        <v>665</v>
      </c>
      <c r="F514">
        <v>5</v>
      </c>
      <c r="G514">
        <v>0</v>
      </c>
      <c r="H514">
        <v>6</v>
      </c>
      <c r="I514">
        <v>44</v>
      </c>
    </row>
    <row r="515" spans="1:9">
      <c r="A515">
        <v>2015</v>
      </c>
      <c r="B515" t="s">
        <v>1887</v>
      </c>
    </row>
    <row r="516" spans="1:9">
      <c r="A516">
        <v>2015</v>
      </c>
      <c r="B516" t="s">
        <v>1886</v>
      </c>
    </row>
    <row r="517" spans="1:9">
      <c r="A517">
        <v>2015</v>
      </c>
      <c r="B517" t="s">
        <v>811</v>
      </c>
      <c r="C517">
        <v>1573</v>
      </c>
      <c r="D517">
        <v>2236</v>
      </c>
      <c r="E517">
        <v>156</v>
      </c>
      <c r="F517">
        <v>516</v>
      </c>
      <c r="G517">
        <v>223</v>
      </c>
      <c r="H517">
        <v>219</v>
      </c>
      <c r="I517">
        <v>5250</v>
      </c>
    </row>
    <row r="518" spans="1:9">
      <c r="A518">
        <v>2015</v>
      </c>
      <c r="B518" t="s">
        <v>812</v>
      </c>
    </row>
    <row r="519" spans="1:9">
      <c r="A519">
        <v>2015</v>
      </c>
      <c r="B519" t="s">
        <v>813</v>
      </c>
      <c r="C519">
        <v>13</v>
      </c>
      <c r="D519">
        <v>51</v>
      </c>
      <c r="E519">
        <v>1819</v>
      </c>
      <c r="F519">
        <v>803</v>
      </c>
      <c r="G519">
        <v>0</v>
      </c>
      <c r="H519">
        <v>1</v>
      </c>
      <c r="I519">
        <v>1</v>
      </c>
    </row>
    <row r="520" spans="1:9">
      <c r="A520">
        <v>2015</v>
      </c>
      <c r="B520" t="s">
        <v>814</v>
      </c>
      <c r="C520">
        <v>10</v>
      </c>
      <c r="D520">
        <v>4217</v>
      </c>
      <c r="E520">
        <v>1198</v>
      </c>
      <c r="F520">
        <v>80</v>
      </c>
      <c r="G520">
        <v>1</v>
      </c>
      <c r="H520">
        <v>0</v>
      </c>
      <c r="I520">
        <v>6</v>
      </c>
    </row>
    <row r="521" spans="1:9">
      <c r="A521">
        <v>2015</v>
      </c>
      <c r="B521" t="s">
        <v>1885</v>
      </c>
    </row>
    <row r="522" spans="1:9">
      <c r="A522">
        <v>2015</v>
      </c>
      <c r="B522" t="s">
        <v>1884</v>
      </c>
    </row>
    <row r="523" spans="1:9">
      <c r="A523">
        <v>2015</v>
      </c>
      <c r="B523" t="s">
        <v>815</v>
      </c>
    </row>
    <row r="524" spans="1:9">
      <c r="A524">
        <v>2015</v>
      </c>
      <c r="B524" t="s">
        <v>816</v>
      </c>
    </row>
    <row r="525" spans="1:9">
      <c r="A525">
        <v>2015</v>
      </c>
      <c r="B525" t="s">
        <v>817</v>
      </c>
    </row>
    <row r="526" spans="1:9">
      <c r="A526">
        <v>2015</v>
      </c>
      <c r="B526" t="s">
        <v>818</v>
      </c>
      <c r="C526">
        <v>67</v>
      </c>
      <c r="D526">
        <v>13204</v>
      </c>
      <c r="E526">
        <v>195</v>
      </c>
      <c r="F526">
        <v>897</v>
      </c>
      <c r="G526">
        <v>87</v>
      </c>
      <c r="H526">
        <v>3</v>
      </c>
      <c r="I526">
        <v>382</v>
      </c>
    </row>
    <row r="527" spans="1:9">
      <c r="A527">
        <v>2015</v>
      </c>
      <c r="B527" t="s">
        <v>819</v>
      </c>
    </row>
    <row r="528" spans="1:9">
      <c r="A528">
        <v>2015</v>
      </c>
      <c r="B528" t="s">
        <v>820</v>
      </c>
    </row>
    <row r="529" spans="1:9">
      <c r="A529">
        <v>2015</v>
      </c>
      <c r="B529" t="s">
        <v>821</v>
      </c>
      <c r="C529">
        <v>6</v>
      </c>
      <c r="D529">
        <v>934</v>
      </c>
      <c r="E529">
        <v>161</v>
      </c>
      <c r="F529">
        <v>3</v>
      </c>
      <c r="G529">
        <v>0</v>
      </c>
      <c r="H529">
        <v>0</v>
      </c>
      <c r="I529">
        <v>3</v>
      </c>
    </row>
    <row r="530" spans="1:9">
      <c r="A530">
        <v>2015</v>
      </c>
      <c r="B530" t="s">
        <v>822</v>
      </c>
      <c r="C530">
        <v>191</v>
      </c>
      <c r="D530">
        <v>279</v>
      </c>
      <c r="E530">
        <v>5</v>
      </c>
      <c r="F530">
        <v>0</v>
      </c>
      <c r="G530">
        <v>29</v>
      </c>
      <c r="H530">
        <v>18</v>
      </c>
      <c r="I530">
        <v>119</v>
      </c>
    </row>
    <row r="531" spans="1:9">
      <c r="A531">
        <v>2015</v>
      </c>
      <c r="B531" t="s">
        <v>823</v>
      </c>
      <c r="C531">
        <v>0</v>
      </c>
      <c r="D531">
        <v>306</v>
      </c>
      <c r="E531">
        <v>133</v>
      </c>
      <c r="F531">
        <v>2476</v>
      </c>
      <c r="G531">
        <v>999</v>
      </c>
      <c r="H531">
        <v>1</v>
      </c>
      <c r="I531">
        <v>39</v>
      </c>
    </row>
    <row r="532" spans="1:9">
      <c r="A532">
        <v>2015</v>
      </c>
      <c r="B532" t="s">
        <v>824</v>
      </c>
      <c r="C532">
        <v>25</v>
      </c>
      <c r="D532">
        <v>2775</v>
      </c>
      <c r="E532">
        <v>456</v>
      </c>
      <c r="F532">
        <v>0</v>
      </c>
      <c r="G532">
        <v>0</v>
      </c>
      <c r="H532">
        <v>4</v>
      </c>
      <c r="I532">
        <v>9</v>
      </c>
    </row>
    <row r="533" spans="1:9">
      <c r="A533">
        <v>2015</v>
      </c>
      <c r="B533" t="s">
        <v>825</v>
      </c>
      <c r="C533">
        <v>37</v>
      </c>
      <c r="D533">
        <v>1676</v>
      </c>
      <c r="E533">
        <v>172</v>
      </c>
      <c r="F533">
        <v>7</v>
      </c>
      <c r="G533">
        <v>1</v>
      </c>
      <c r="H533">
        <v>0</v>
      </c>
      <c r="I533">
        <v>6</v>
      </c>
    </row>
    <row r="534" spans="1:9">
      <c r="A534">
        <v>2015</v>
      </c>
      <c r="B534" t="s">
        <v>826</v>
      </c>
    </row>
    <row r="535" spans="1:9">
      <c r="A535">
        <v>2015</v>
      </c>
      <c r="B535" t="s">
        <v>1883</v>
      </c>
    </row>
    <row r="536" spans="1:9">
      <c r="A536">
        <v>2015</v>
      </c>
      <c r="B536" t="s">
        <v>827</v>
      </c>
    </row>
    <row r="537" spans="1:9">
      <c r="A537">
        <v>2015</v>
      </c>
      <c r="B537" t="s">
        <v>1809</v>
      </c>
    </row>
    <row r="538" spans="1:9">
      <c r="A538">
        <v>2015</v>
      </c>
      <c r="B538" t="s">
        <v>828</v>
      </c>
      <c r="C538">
        <v>61</v>
      </c>
      <c r="D538">
        <v>15397</v>
      </c>
      <c r="E538">
        <v>948</v>
      </c>
      <c r="F538">
        <v>2061</v>
      </c>
      <c r="G538">
        <v>1087</v>
      </c>
      <c r="H538">
        <v>58</v>
      </c>
      <c r="I538">
        <v>591</v>
      </c>
    </row>
    <row r="539" spans="1:9">
      <c r="A539">
        <v>2015</v>
      </c>
      <c r="B539" t="s">
        <v>829</v>
      </c>
    </row>
    <row r="540" spans="1:9">
      <c r="A540">
        <v>2015</v>
      </c>
      <c r="B540" t="s">
        <v>830</v>
      </c>
      <c r="C540">
        <v>6</v>
      </c>
      <c r="D540">
        <v>1192</v>
      </c>
      <c r="E540">
        <v>32</v>
      </c>
      <c r="F540">
        <v>2</v>
      </c>
      <c r="G540">
        <v>0</v>
      </c>
      <c r="H540">
        <v>0</v>
      </c>
      <c r="I540">
        <v>0</v>
      </c>
    </row>
    <row r="541" spans="1:9">
      <c r="A541">
        <v>2015</v>
      </c>
      <c r="B541" t="s">
        <v>831</v>
      </c>
      <c r="C541">
        <v>2</v>
      </c>
      <c r="D541">
        <v>7762</v>
      </c>
      <c r="E541">
        <v>1248</v>
      </c>
      <c r="F541">
        <v>190</v>
      </c>
      <c r="G541">
        <v>3</v>
      </c>
      <c r="H541">
        <v>26</v>
      </c>
      <c r="I541">
        <v>22</v>
      </c>
    </row>
    <row r="542" spans="1:9">
      <c r="A542">
        <v>2015</v>
      </c>
      <c r="B542" t="s">
        <v>832</v>
      </c>
      <c r="C542">
        <v>18</v>
      </c>
      <c r="D542">
        <v>4386</v>
      </c>
      <c r="E542">
        <v>393</v>
      </c>
      <c r="F542">
        <v>9</v>
      </c>
      <c r="G542">
        <v>15</v>
      </c>
      <c r="H542">
        <v>16</v>
      </c>
      <c r="I542">
        <v>80</v>
      </c>
    </row>
    <row r="543" spans="1:9">
      <c r="A543">
        <v>2015</v>
      </c>
      <c r="B543" t="s">
        <v>833</v>
      </c>
      <c r="C543">
        <v>20</v>
      </c>
      <c r="D543">
        <v>5071</v>
      </c>
      <c r="E543">
        <v>609</v>
      </c>
      <c r="F543">
        <v>0</v>
      </c>
      <c r="G543">
        <v>17</v>
      </c>
      <c r="H543">
        <v>3</v>
      </c>
      <c r="I543">
        <v>50</v>
      </c>
    </row>
    <row r="544" spans="1:9">
      <c r="A544">
        <v>2015</v>
      </c>
      <c r="B544" t="s">
        <v>1808</v>
      </c>
    </row>
    <row r="545" spans="1:9">
      <c r="A545">
        <v>2015</v>
      </c>
      <c r="B545" t="s">
        <v>834</v>
      </c>
      <c r="C545">
        <v>215</v>
      </c>
      <c r="D545">
        <v>3206</v>
      </c>
      <c r="E545">
        <v>396</v>
      </c>
      <c r="F545">
        <v>0</v>
      </c>
      <c r="G545">
        <v>0</v>
      </c>
      <c r="H545">
        <v>13</v>
      </c>
      <c r="I545">
        <v>116</v>
      </c>
    </row>
    <row r="546" spans="1:9">
      <c r="A546">
        <v>2015</v>
      </c>
      <c r="B546" t="s">
        <v>835</v>
      </c>
    </row>
    <row r="547" spans="1:9">
      <c r="A547">
        <v>2015</v>
      </c>
      <c r="B547" t="s">
        <v>1882</v>
      </c>
    </row>
    <row r="548" spans="1:9">
      <c r="A548">
        <v>2015</v>
      </c>
      <c r="B548" t="s">
        <v>836</v>
      </c>
      <c r="C548">
        <v>38</v>
      </c>
      <c r="D548">
        <v>646</v>
      </c>
      <c r="E548">
        <v>1</v>
      </c>
      <c r="F548">
        <v>0</v>
      </c>
      <c r="G548">
        <v>1</v>
      </c>
      <c r="H548">
        <v>1</v>
      </c>
      <c r="I548">
        <v>29</v>
      </c>
    </row>
    <row r="549" spans="1:9">
      <c r="A549">
        <v>2015</v>
      </c>
      <c r="B549" t="s">
        <v>837</v>
      </c>
      <c r="C549">
        <v>9</v>
      </c>
      <c r="D549">
        <v>12455</v>
      </c>
      <c r="E549">
        <v>586</v>
      </c>
      <c r="F549">
        <v>7</v>
      </c>
      <c r="G549">
        <v>514</v>
      </c>
      <c r="H549">
        <v>71</v>
      </c>
      <c r="I549">
        <v>791</v>
      </c>
    </row>
    <row r="550" spans="1:9">
      <c r="A550">
        <v>2015</v>
      </c>
      <c r="B550" t="s">
        <v>838</v>
      </c>
      <c r="C550">
        <v>106</v>
      </c>
      <c r="D550">
        <v>24416</v>
      </c>
      <c r="E550">
        <v>149</v>
      </c>
      <c r="F550">
        <v>307</v>
      </c>
      <c r="G550">
        <v>218</v>
      </c>
      <c r="H550">
        <v>31</v>
      </c>
      <c r="I550">
        <v>367</v>
      </c>
    </row>
    <row r="551" spans="1:9">
      <c r="A551">
        <v>2015</v>
      </c>
      <c r="B551" t="s">
        <v>839</v>
      </c>
    </row>
    <row r="552" spans="1:9">
      <c r="A552">
        <v>2015</v>
      </c>
      <c r="B552" t="s">
        <v>840</v>
      </c>
      <c r="C552">
        <v>130</v>
      </c>
      <c r="D552">
        <v>8790</v>
      </c>
      <c r="E552">
        <v>213</v>
      </c>
      <c r="F552">
        <v>16</v>
      </c>
      <c r="G552">
        <v>296</v>
      </c>
      <c r="H552">
        <v>9</v>
      </c>
      <c r="I552">
        <v>877</v>
      </c>
    </row>
    <row r="553" spans="1:9">
      <c r="A553">
        <v>2015</v>
      </c>
      <c r="B553" t="s">
        <v>1881</v>
      </c>
    </row>
    <row r="554" spans="1:9">
      <c r="A554">
        <v>2015</v>
      </c>
      <c r="B554" t="s">
        <v>841</v>
      </c>
    </row>
    <row r="555" spans="1:9">
      <c r="A555">
        <v>2015</v>
      </c>
      <c r="B555" t="s">
        <v>842</v>
      </c>
      <c r="C555">
        <v>40</v>
      </c>
      <c r="D555">
        <v>1274</v>
      </c>
      <c r="E555">
        <v>1448</v>
      </c>
      <c r="F555">
        <v>326</v>
      </c>
      <c r="G555">
        <v>10</v>
      </c>
      <c r="H555">
        <v>0</v>
      </c>
      <c r="I555">
        <v>19</v>
      </c>
    </row>
    <row r="556" spans="1:9">
      <c r="A556">
        <v>2015</v>
      </c>
      <c r="B556" t="s">
        <v>843</v>
      </c>
      <c r="C556">
        <v>14</v>
      </c>
      <c r="D556">
        <v>5436</v>
      </c>
      <c r="E556">
        <v>1463</v>
      </c>
      <c r="F556">
        <v>171</v>
      </c>
      <c r="G556">
        <v>38</v>
      </c>
      <c r="H556">
        <v>0</v>
      </c>
      <c r="I556">
        <v>123</v>
      </c>
    </row>
    <row r="557" spans="1:9">
      <c r="A557">
        <v>2015</v>
      </c>
      <c r="B557" t="s">
        <v>844</v>
      </c>
      <c r="C557">
        <v>27</v>
      </c>
      <c r="D557">
        <v>1179</v>
      </c>
      <c r="E557">
        <v>456</v>
      </c>
      <c r="F557">
        <v>19</v>
      </c>
      <c r="G557">
        <v>9</v>
      </c>
      <c r="H557">
        <v>15</v>
      </c>
      <c r="I557">
        <v>40</v>
      </c>
    </row>
    <row r="558" spans="1:9">
      <c r="A558">
        <v>2015</v>
      </c>
      <c r="B558" t="s">
        <v>845</v>
      </c>
    </row>
    <row r="559" spans="1:9">
      <c r="A559">
        <v>2015</v>
      </c>
      <c r="B559" t="s">
        <v>1880</v>
      </c>
    </row>
    <row r="560" spans="1:9">
      <c r="A560">
        <v>2015</v>
      </c>
      <c r="B560" t="s">
        <v>1807</v>
      </c>
    </row>
    <row r="561" spans="1:9">
      <c r="A561">
        <v>2015</v>
      </c>
      <c r="B561" t="s">
        <v>846</v>
      </c>
      <c r="C561">
        <v>75</v>
      </c>
      <c r="D561">
        <v>9290</v>
      </c>
      <c r="E561">
        <v>558</v>
      </c>
      <c r="F561">
        <v>21</v>
      </c>
      <c r="G561">
        <v>105</v>
      </c>
      <c r="H561">
        <v>15</v>
      </c>
      <c r="I561">
        <v>215</v>
      </c>
    </row>
    <row r="562" spans="1:9">
      <c r="A562">
        <v>2015</v>
      </c>
      <c r="B562" t="s">
        <v>1879</v>
      </c>
    </row>
    <row r="563" spans="1:9">
      <c r="A563">
        <v>2015</v>
      </c>
      <c r="B563" t="s">
        <v>847</v>
      </c>
      <c r="C563">
        <v>10</v>
      </c>
      <c r="D563">
        <v>11165</v>
      </c>
      <c r="E563">
        <v>937</v>
      </c>
      <c r="F563">
        <v>99</v>
      </c>
      <c r="G563">
        <v>128</v>
      </c>
      <c r="H563">
        <v>1</v>
      </c>
      <c r="I563">
        <v>146</v>
      </c>
    </row>
    <row r="564" spans="1:9">
      <c r="A564">
        <v>2015</v>
      </c>
      <c r="B564" t="s">
        <v>848</v>
      </c>
      <c r="C564">
        <v>73</v>
      </c>
      <c r="D564">
        <v>712</v>
      </c>
      <c r="E564">
        <v>15</v>
      </c>
      <c r="F564">
        <v>0</v>
      </c>
      <c r="G564">
        <v>19</v>
      </c>
      <c r="H564">
        <v>10</v>
      </c>
      <c r="I564">
        <v>97</v>
      </c>
    </row>
    <row r="565" spans="1:9">
      <c r="A565">
        <v>2015</v>
      </c>
      <c r="B565" t="s">
        <v>849</v>
      </c>
      <c r="C565">
        <v>26</v>
      </c>
      <c r="D565">
        <v>12442</v>
      </c>
      <c r="E565">
        <v>268</v>
      </c>
      <c r="F565">
        <v>29</v>
      </c>
      <c r="G565">
        <v>530</v>
      </c>
      <c r="H565">
        <v>16</v>
      </c>
      <c r="I565">
        <v>382</v>
      </c>
    </row>
    <row r="566" spans="1:9">
      <c r="A566">
        <v>2015</v>
      </c>
      <c r="B566" t="s">
        <v>850</v>
      </c>
    </row>
    <row r="567" spans="1:9">
      <c r="A567">
        <v>2015</v>
      </c>
      <c r="B567" t="s">
        <v>851</v>
      </c>
    </row>
    <row r="568" spans="1:9">
      <c r="A568">
        <v>2015</v>
      </c>
      <c r="B568" t="s">
        <v>852</v>
      </c>
      <c r="C568">
        <v>74</v>
      </c>
      <c r="D568">
        <v>19000</v>
      </c>
      <c r="E568">
        <v>2298</v>
      </c>
      <c r="F568">
        <v>259</v>
      </c>
      <c r="G568">
        <v>4739</v>
      </c>
      <c r="H568">
        <v>22</v>
      </c>
      <c r="I568">
        <v>3308</v>
      </c>
    </row>
    <row r="569" spans="1:9">
      <c r="A569">
        <v>2015</v>
      </c>
      <c r="B569" t="s">
        <v>1151</v>
      </c>
      <c r="C569">
        <v>75</v>
      </c>
      <c r="D569">
        <v>951</v>
      </c>
      <c r="E569">
        <v>101</v>
      </c>
      <c r="F569">
        <v>0</v>
      </c>
      <c r="G569">
        <v>3</v>
      </c>
      <c r="H569">
        <v>2</v>
      </c>
      <c r="I569">
        <v>80</v>
      </c>
    </row>
    <row r="570" spans="1:9">
      <c r="A570">
        <v>2015</v>
      </c>
      <c r="B570" t="s">
        <v>853</v>
      </c>
      <c r="C570">
        <v>137</v>
      </c>
      <c r="D570">
        <v>7121</v>
      </c>
      <c r="E570">
        <v>275</v>
      </c>
      <c r="F570">
        <v>13</v>
      </c>
      <c r="G570">
        <v>151</v>
      </c>
      <c r="H570">
        <v>118</v>
      </c>
      <c r="I570">
        <v>954</v>
      </c>
    </row>
    <row r="571" spans="1:9">
      <c r="A571">
        <v>2015</v>
      </c>
      <c r="B571" t="s">
        <v>1878</v>
      </c>
    </row>
    <row r="572" spans="1:9">
      <c r="A572">
        <v>2015</v>
      </c>
      <c r="B572" t="s">
        <v>854</v>
      </c>
      <c r="C572">
        <v>3</v>
      </c>
      <c r="D572">
        <v>4312</v>
      </c>
      <c r="E572">
        <v>125</v>
      </c>
      <c r="F572">
        <v>0</v>
      </c>
      <c r="G572">
        <v>178</v>
      </c>
      <c r="H572">
        <v>4</v>
      </c>
      <c r="I572">
        <v>137</v>
      </c>
    </row>
    <row r="573" spans="1:9">
      <c r="A573">
        <v>2015</v>
      </c>
      <c r="B573" t="s">
        <v>855</v>
      </c>
      <c r="C573">
        <v>196</v>
      </c>
      <c r="D573">
        <v>39338</v>
      </c>
      <c r="E573">
        <v>135</v>
      </c>
      <c r="F573">
        <v>79</v>
      </c>
      <c r="G573">
        <v>1042</v>
      </c>
      <c r="H573">
        <v>109</v>
      </c>
      <c r="I573">
        <v>4986</v>
      </c>
    </row>
    <row r="574" spans="1:9">
      <c r="A574">
        <v>2015</v>
      </c>
      <c r="B574" t="s">
        <v>856</v>
      </c>
    </row>
    <row r="575" spans="1:9">
      <c r="A575">
        <v>2015</v>
      </c>
      <c r="B575" t="s">
        <v>857</v>
      </c>
    </row>
    <row r="576" spans="1:9">
      <c r="A576">
        <v>2015</v>
      </c>
      <c r="B576" t="s">
        <v>1806</v>
      </c>
    </row>
    <row r="577" spans="1:9">
      <c r="A577">
        <v>2015</v>
      </c>
      <c r="B577" t="s">
        <v>1877</v>
      </c>
    </row>
    <row r="578" spans="1:9">
      <c r="A578">
        <v>2015</v>
      </c>
      <c r="B578" t="s">
        <v>858</v>
      </c>
      <c r="C578">
        <v>88</v>
      </c>
      <c r="D578">
        <v>19653</v>
      </c>
      <c r="E578">
        <v>754</v>
      </c>
      <c r="F578">
        <v>40</v>
      </c>
      <c r="G578">
        <v>233</v>
      </c>
      <c r="H578">
        <v>6</v>
      </c>
      <c r="I578">
        <v>974</v>
      </c>
    </row>
    <row r="579" spans="1:9">
      <c r="A579">
        <v>2015</v>
      </c>
      <c r="B579" t="s">
        <v>859</v>
      </c>
      <c r="C579">
        <v>0</v>
      </c>
      <c r="D579">
        <v>1368</v>
      </c>
      <c r="E579">
        <v>690</v>
      </c>
      <c r="F579">
        <v>4473</v>
      </c>
      <c r="G579">
        <v>1575</v>
      </c>
      <c r="H579">
        <v>6</v>
      </c>
      <c r="I579">
        <v>61</v>
      </c>
    </row>
    <row r="580" spans="1:9">
      <c r="A580">
        <v>2015</v>
      </c>
      <c r="B580" t="s">
        <v>1876</v>
      </c>
    </row>
    <row r="581" spans="1:9">
      <c r="A581">
        <v>2015</v>
      </c>
      <c r="B581" t="s">
        <v>860</v>
      </c>
      <c r="C581">
        <v>5</v>
      </c>
      <c r="D581">
        <v>10002</v>
      </c>
      <c r="E581">
        <v>607</v>
      </c>
      <c r="F581">
        <v>3597</v>
      </c>
      <c r="G581">
        <v>591</v>
      </c>
      <c r="H581">
        <v>9</v>
      </c>
      <c r="I581">
        <v>258</v>
      </c>
    </row>
    <row r="582" spans="1:9">
      <c r="A582">
        <v>2015</v>
      </c>
      <c r="B582" t="s">
        <v>861</v>
      </c>
      <c r="C582">
        <v>33</v>
      </c>
      <c r="D582">
        <v>1758</v>
      </c>
      <c r="E582">
        <v>51</v>
      </c>
      <c r="F582">
        <v>0</v>
      </c>
      <c r="G582">
        <v>21</v>
      </c>
      <c r="H582">
        <v>14</v>
      </c>
      <c r="I582">
        <v>497</v>
      </c>
    </row>
    <row r="583" spans="1:9">
      <c r="A583">
        <v>2015</v>
      </c>
      <c r="B583" t="s">
        <v>862</v>
      </c>
      <c r="C583">
        <v>24</v>
      </c>
      <c r="D583">
        <v>11965</v>
      </c>
      <c r="E583">
        <v>121</v>
      </c>
      <c r="F583">
        <v>16</v>
      </c>
      <c r="G583">
        <v>1017</v>
      </c>
      <c r="H583">
        <v>22</v>
      </c>
      <c r="I583">
        <v>926</v>
      </c>
    </row>
    <row r="584" spans="1:9">
      <c r="A584">
        <v>2015</v>
      </c>
      <c r="B584" t="s">
        <v>863</v>
      </c>
    </row>
    <row r="585" spans="1:9">
      <c r="A585">
        <v>2015</v>
      </c>
      <c r="B585" t="s">
        <v>864</v>
      </c>
      <c r="C585">
        <v>89</v>
      </c>
      <c r="D585">
        <v>1764</v>
      </c>
      <c r="E585">
        <v>22</v>
      </c>
      <c r="F585">
        <v>1</v>
      </c>
      <c r="G585">
        <v>0</v>
      </c>
      <c r="H585">
        <v>9</v>
      </c>
      <c r="I585">
        <v>151</v>
      </c>
    </row>
    <row r="586" spans="1:9">
      <c r="A586">
        <v>2015</v>
      </c>
      <c r="B586" t="s">
        <v>865</v>
      </c>
      <c r="C586">
        <v>393</v>
      </c>
      <c r="D586">
        <v>3842</v>
      </c>
      <c r="E586">
        <v>1699</v>
      </c>
      <c r="F586">
        <v>113</v>
      </c>
      <c r="G586">
        <v>87</v>
      </c>
      <c r="H586">
        <v>20</v>
      </c>
      <c r="I586">
        <v>189</v>
      </c>
    </row>
    <row r="587" spans="1:9">
      <c r="A587">
        <v>2015</v>
      </c>
      <c r="B587" t="s">
        <v>866</v>
      </c>
      <c r="C587">
        <v>7</v>
      </c>
      <c r="D587">
        <v>12585</v>
      </c>
      <c r="E587">
        <v>1002</v>
      </c>
      <c r="F587">
        <v>133</v>
      </c>
      <c r="G587">
        <v>3</v>
      </c>
      <c r="H587">
        <v>0</v>
      </c>
      <c r="I587">
        <v>44</v>
      </c>
    </row>
    <row r="588" spans="1:9">
      <c r="A588">
        <v>2015</v>
      </c>
      <c r="B588" t="s">
        <v>867</v>
      </c>
      <c r="C588">
        <v>16</v>
      </c>
      <c r="D588">
        <v>7938</v>
      </c>
      <c r="E588">
        <v>534</v>
      </c>
      <c r="F588">
        <v>269</v>
      </c>
      <c r="G588">
        <v>422</v>
      </c>
      <c r="H588">
        <v>13</v>
      </c>
      <c r="I588">
        <v>169</v>
      </c>
    </row>
    <row r="589" spans="1:9">
      <c r="A589">
        <v>2015</v>
      </c>
      <c r="B589" t="s">
        <v>868</v>
      </c>
      <c r="C589">
        <v>32</v>
      </c>
      <c r="D589">
        <v>10861</v>
      </c>
      <c r="E589">
        <v>956</v>
      </c>
      <c r="F589">
        <v>167</v>
      </c>
      <c r="G589">
        <v>341</v>
      </c>
      <c r="H589">
        <v>25</v>
      </c>
      <c r="I589">
        <v>413</v>
      </c>
    </row>
    <row r="590" spans="1:9">
      <c r="A590">
        <v>2015</v>
      </c>
      <c r="B590" t="s">
        <v>869</v>
      </c>
      <c r="C590">
        <v>75</v>
      </c>
      <c r="D590">
        <v>12086</v>
      </c>
      <c r="E590">
        <v>222</v>
      </c>
      <c r="F590">
        <v>0</v>
      </c>
      <c r="G590">
        <v>740</v>
      </c>
      <c r="H590">
        <v>45</v>
      </c>
      <c r="I590">
        <v>1141</v>
      </c>
    </row>
    <row r="591" spans="1:9">
      <c r="A591">
        <v>2015</v>
      </c>
      <c r="B591" t="s">
        <v>870</v>
      </c>
    </row>
    <row r="592" spans="1:9">
      <c r="A592">
        <v>2015</v>
      </c>
      <c r="B592" t="s">
        <v>871</v>
      </c>
      <c r="C592">
        <v>90</v>
      </c>
      <c r="D592">
        <v>4114</v>
      </c>
      <c r="E592">
        <v>721</v>
      </c>
      <c r="F592">
        <v>60</v>
      </c>
      <c r="G592">
        <v>9</v>
      </c>
      <c r="H592">
        <v>40</v>
      </c>
      <c r="I592">
        <v>9</v>
      </c>
    </row>
    <row r="593" spans="1:9">
      <c r="A593">
        <v>2015</v>
      </c>
      <c r="B593" t="s">
        <v>1875</v>
      </c>
    </row>
    <row r="594" spans="1:9">
      <c r="A594">
        <v>2015</v>
      </c>
      <c r="B594" t="s">
        <v>872</v>
      </c>
      <c r="C594">
        <v>12</v>
      </c>
      <c r="D594">
        <v>1475</v>
      </c>
      <c r="E594">
        <v>6</v>
      </c>
      <c r="F594">
        <v>0</v>
      </c>
      <c r="G594">
        <v>48</v>
      </c>
      <c r="H594">
        <v>12</v>
      </c>
      <c r="I594">
        <v>300</v>
      </c>
    </row>
    <row r="595" spans="1:9">
      <c r="A595">
        <v>2015</v>
      </c>
      <c r="B595" t="s">
        <v>873</v>
      </c>
      <c r="C595">
        <v>74</v>
      </c>
      <c r="D595">
        <v>989</v>
      </c>
      <c r="E595">
        <v>6</v>
      </c>
      <c r="F595">
        <v>0</v>
      </c>
      <c r="G595">
        <v>2</v>
      </c>
      <c r="H595">
        <v>0</v>
      </c>
      <c r="I595">
        <v>128</v>
      </c>
    </row>
    <row r="596" spans="1:9">
      <c r="A596">
        <v>2015</v>
      </c>
      <c r="B596" t="s">
        <v>874</v>
      </c>
      <c r="C596">
        <v>29</v>
      </c>
      <c r="D596">
        <v>408</v>
      </c>
      <c r="E596">
        <v>187</v>
      </c>
      <c r="F596">
        <v>2</v>
      </c>
      <c r="G596">
        <v>22</v>
      </c>
      <c r="H596">
        <v>5</v>
      </c>
      <c r="I596">
        <v>25</v>
      </c>
    </row>
    <row r="597" spans="1:9">
      <c r="A597">
        <v>2015</v>
      </c>
      <c r="B597" t="s">
        <v>142</v>
      </c>
      <c r="C597">
        <v>564</v>
      </c>
      <c r="D597">
        <v>2399</v>
      </c>
      <c r="E597">
        <v>179</v>
      </c>
      <c r="F597">
        <v>0</v>
      </c>
      <c r="G597">
        <v>5</v>
      </c>
      <c r="H597">
        <v>141</v>
      </c>
      <c r="I597">
        <v>349</v>
      </c>
    </row>
    <row r="598" spans="1:9">
      <c r="A598">
        <v>2015</v>
      </c>
      <c r="B598" t="s">
        <v>875</v>
      </c>
      <c r="C598">
        <v>78</v>
      </c>
      <c r="D598">
        <v>4897</v>
      </c>
      <c r="E598">
        <v>5709</v>
      </c>
      <c r="F598">
        <v>348</v>
      </c>
      <c r="G598">
        <v>87</v>
      </c>
      <c r="H598">
        <v>8</v>
      </c>
      <c r="I598">
        <v>126</v>
      </c>
    </row>
    <row r="599" spans="1:9">
      <c r="A599">
        <v>2015</v>
      </c>
      <c r="B599" t="s">
        <v>876</v>
      </c>
      <c r="C599">
        <v>10</v>
      </c>
      <c r="D599">
        <v>1462</v>
      </c>
      <c r="E599">
        <v>587</v>
      </c>
      <c r="F599">
        <v>0</v>
      </c>
      <c r="G599">
        <v>0</v>
      </c>
      <c r="H599">
        <v>0</v>
      </c>
      <c r="I599">
        <v>1</v>
      </c>
    </row>
    <row r="600" spans="1:9">
      <c r="A600">
        <v>2015</v>
      </c>
      <c r="B600" t="s">
        <v>1805</v>
      </c>
    </row>
    <row r="601" spans="1:9">
      <c r="A601">
        <v>2015</v>
      </c>
      <c r="B601" t="s">
        <v>1799</v>
      </c>
    </row>
    <row r="602" spans="1:9">
      <c r="A602">
        <v>2015</v>
      </c>
      <c r="B602" t="s">
        <v>878</v>
      </c>
      <c r="C602">
        <v>15</v>
      </c>
      <c r="D602">
        <v>2470</v>
      </c>
      <c r="E602">
        <v>484</v>
      </c>
      <c r="F602">
        <v>4</v>
      </c>
      <c r="G602">
        <v>0</v>
      </c>
      <c r="H602">
        <v>0</v>
      </c>
      <c r="I602">
        <v>20</v>
      </c>
    </row>
    <row r="603" spans="1:9">
      <c r="A603">
        <v>2015</v>
      </c>
      <c r="B603" t="s">
        <v>1874</v>
      </c>
    </row>
    <row r="604" spans="1:9">
      <c r="A604">
        <v>2015</v>
      </c>
      <c r="B604" t="s">
        <v>879</v>
      </c>
      <c r="C604">
        <v>34</v>
      </c>
      <c r="D604">
        <v>2475</v>
      </c>
      <c r="E604">
        <v>1558</v>
      </c>
      <c r="F604">
        <v>218</v>
      </c>
      <c r="G604">
        <v>118</v>
      </c>
      <c r="H604">
        <v>41</v>
      </c>
      <c r="I604">
        <v>117</v>
      </c>
    </row>
    <row r="605" spans="1:9">
      <c r="A605">
        <v>2015</v>
      </c>
      <c r="B605" t="s">
        <v>880</v>
      </c>
      <c r="C605">
        <v>137</v>
      </c>
      <c r="D605">
        <v>5696</v>
      </c>
      <c r="E605">
        <v>54</v>
      </c>
      <c r="F605">
        <v>0</v>
      </c>
      <c r="G605">
        <v>0</v>
      </c>
      <c r="H605">
        <v>62</v>
      </c>
      <c r="I605">
        <v>205</v>
      </c>
    </row>
    <row r="606" spans="1:9">
      <c r="A606">
        <v>2015</v>
      </c>
      <c r="B606" t="s">
        <v>881</v>
      </c>
      <c r="C606">
        <v>72</v>
      </c>
      <c r="D606">
        <v>400</v>
      </c>
      <c r="E606">
        <v>27</v>
      </c>
      <c r="F606">
        <v>0</v>
      </c>
      <c r="G606">
        <v>41</v>
      </c>
      <c r="H606">
        <v>6</v>
      </c>
      <c r="I606">
        <v>20</v>
      </c>
    </row>
    <row r="607" spans="1:9">
      <c r="A607">
        <v>2015</v>
      </c>
      <c r="B607" t="s">
        <v>882</v>
      </c>
      <c r="C607">
        <v>88</v>
      </c>
      <c r="D607">
        <v>9457</v>
      </c>
      <c r="E607">
        <v>661</v>
      </c>
      <c r="F607">
        <v>1021</v>
      </c>
      <c r="G607">
        <v>79</v>
      </c>
      <c r="H607">
        <v>14</v>
      </c>
      <c r="I607">
        <v>169</v>
      </c>
    </row>
    <row r="608" spans="1:9">
      <c r="A608">
        <v>2015</v>
      </c>
      <c r="B608" t="s">
        <v>883</v>
      </c>
      <c r="C608">
        <v>68</v>
      </c>
      <c r="D608">
        <v>5480</v>
      </c>
      <c r="E608">
        <v>532</v>
      </c>
      <c r="F608">
        <v>0</v>
      </c>
      <c r="G608">
        <v>2</v>
      </c>
      <c r="H608">
        <v>2</v>
      </c>
      <c r="I608">
        <v>75</v>
      </c>
    </row>
    <row r="609" spans="1:9">
      <c r="A609">
        <v>2015</v>
      </c>
      <c r="B609" t="s">
        <v>884</v>
      </c>
      <c r="C609">
        <v>98</v>
      </c>
      <c r="D609">
        <v>1219</v>
      </c>
      <c r="E609">
        <v>459</v>
      </c>
      <c r="F609">
        <v>0</v>
      </c>
      <c r="G609">
        <v>3</v>
      </c>
      <c r="H609">
        <v>13</v>
      </c>
      <c r="I609">
        <v>7</v>
      </c>
    </row>
    <row r="610" spans="1:9">
      <c r="A610">
        <v>2015</v>
      </c>
      <c r="B610" t="s">
        <v>885</v>
      </c>
      <c r="C610">
        <v>195</v>
      </c>
      <c r="D610">
        <v>327</v>
      </c>
      <c r="E610">
        <v>668</v>
      </c>
      <c r="F610">
        <v>776</v>
      </c>
      <c r="G610">
        <v>17</v>
      </c>
      <c r="H610">
        <v>68</v>
      </c>
      <c r="I610">
        <v>349</v>
      </c>
    </row>
    <row r="611" spans="1:9">
      <c r="A611">
        <v>2015</v>
      </c>
      <c r="B611" t="s">
        <v>886</v>
      </c>
    </row>
    <row r="612" spans="1:9">
      <c r="A612">
        <v>2015</v>
      </c>
      <c r="B612" t="s">
        <v>887</v>
      </c>
      <c r="C612">
        <v>272</v>
      </c>
      <c r="D612">
        <v>4891</v>
      </c>
      <c r="E612">
        <v>2625</v>
      </c>
      <c r="F612">
        <v>190</v>
      </c>
      <c r="G612">
        <v>58</v>
      </c>
      <c r="H612">
        <v>19</v>
      </c>
      <c r="I612">
        <v>79</v>
      </c>
    </row>
    <row r="613" spans="1:9">
      <c r="A613">
        <v>2015</v>
      </c>
      <c r="B613" t="s">
        <v>888</v>
      </c>
      <c r="C613">
        <v>27</v>
      </c>
      <c r="D613">
        <v>10913</v>
      </c>
      <c r="E613">
        <v>2881</v>
      </c>
      <c r="F613">
        <v>96</v>
      </c>
      <c r="G613">
        <v>44</v>
      </c>
      <c r="H613">
        <v>13</v>
      </c>
      <c r="I613">
        <v>40</v>
      </c>
    </row>
    <row r="614" spans="1:9">
      <c r="A614">
        <v>2015</v>
      </c>
      <c r="B614" t="s">
        <v>1873</v>
      </c>
    </row>
    <row r="615" spans="1:9">
      <c r="A615">
        <v>2015</v>
      </c>
      <c r="B615" t="s">
        <v>889</v>
      </c>
      <c r="C615">
        <v>23</v>
      </c>
      <c r="D615">
        <v>2658</v>
      </c>
      <c r="E615">
        <v>309</v>
      </c>
      <c r="F615">
        <v>6</v>
      </c>
      <c r="G615">
        <v>84</v>
      </c>
      <c r="H615">
        <v>51</v>
      </c>
      <c r="I615">
        <v>90</v>
      </c>
    </row>
    <row r="616" spans="1:9">
      <c r="A616">
        <v>2015</v>
      </c>
      <c r="B616" t="s">
        <v>1872</v>
      </c>
    </row>
    <row r="617" spans="1:9">
      <c r="A617">
        <v>2015</v>
      </c>
      <c r="B617" t="s">
        <v>891</v>
      </c>
      <c r="C617">
        <v>148</v>
      </c>
      <c r="D617">
        <v>402</v>
      </c>
      <c r="E617">
        <v>248</v>
      </c>
      <c r="F617">
        <v>0</v>
      </c>
      <c r="G617">
        <v>58</v>
      </c>
      <c r="H617">
        <v>39</v>
      </c>
      <c r="I617">
        <v>85</v>
      </c>
    </row>
    <row r="618" spans="1:9">
      <c r="A618">
        <v>2015</v>
      </c>
      <c r="B618" t="s">
        <v>892</v>
      </c>
      <c r="C618">
        <v>30</v>
      </c>
      <c r="D618">
        <v>13946</v>
      </c>
      <c r="E618">
        <v>1133</v>
      </c>
      <c r="F618">
        <v>59</v>
      </c>
      <c r="G618">
        <v>255</v>
      </c>
      <c r="H618">
        <v>28</v>
      </c>
      <c r="I618">
        <v>186</v>
      </c>
    </row>
    <row r="619" spans="1:9">
      <c r="A619">
        <v>2015</v>
      </c>
      <c r="B619" t="s">
        <v>1871</v>
      </c>
    </row>
    <row r="620" spans="1:9">
      <c r="A620">
        <v>2015</v>
      </c>
      <c r="B620" t="s">
        <v>1804</v>
      </c>
    </row>
    <row r="621" spans="1:9">
      <c r="A621">
        <v>2015</v>
      </c>
      <c r="B621" t="s">
        <v>893</v>
      </c>
      <c r="C621">
        <v>0</v>
      </c>
      <c r="D621">
        <v>4</v>
      </c>
      <c r="E621">
        <v>295</v>
      </c>
      <c r="F621">
        <v>3364</v>
      </c>
      <c r="G621">
        <v>117</v>
      </c>
      <c r="H621">
        <v>5</v>
      </c>
      <c r="I621">
        <v>65</v>
      </c>
    </row>
    <row r="622" spans="1:9">
      <c r="A622">
        <v>2015</v>
      </c>
      <c r="B622" t="s">
        <v>1870</v>
      </c>
    </row>
    <row r="623" spans="1:9">
      <c r="A623">
        <v>2015</v>
      </c>
      <c r="B623" t="s">
        <v>894</v>
      </c>
      <c r="C623">
        <v>78</v>
      </c>
      <c r="D623">
        <v>1226</v>
      </c>
      <c r="E623">
        <v>77</v>
      </c>
      <c r="F623">
        <v>58</v>
      </c>
      <c r="G623">
        <v>7</v>
      </c>
      <c r="H623">
        <v>6</v>
      </c>
      <c r="I623">
        <v>104</v>
      </c>
    </row>
    <row r="624" spans="1:9">
      <c r="A624">
        <v>2015</v>
      </c>
      <c r="B624" t="s">
        <v>895</v>
      </c>
    </row>
    <row r="625" spans="1:9">
      <c r="A625">
        <v>2015</v>
      </c>
      <c r="B625" t="s">
        <v>896</v>
      </c>
      <c r="C625">
        <v>17</v>
      </c>
      <c r="D625">
        <v>2525</v>
      </c>
      <c r="E625">
        <v>80</v>
      </c>
      <c r="F625">
        <v>6</v>
      </c>
      <c r="G625">
        <v>0</v>
      </c>
      <c r="H625">
        <v>1</v>
      </c>
      <c r="I625">
        <v>0</v>
      </c>
    </row>
    <row r="626" spans="1:9">
      <c r="A626">
        <v>2015</v>
      </c>
      <c r="B626" t="s">
        <v>1803</v>
      </c>
    </row>
    <row r="627" spans="1:9">
      <c r="A627">
        <v>2015</v>
      </c>
      <c r="B627" t="s">
        <v>897</v>
      </c>
    </row>
    <row r="628" spans="1:9">
      <c r="A628">
        <v>2015</v>
      </c>
      <c r="B628" t="s">
        <v>898</v>
      </c>
      <c r="C628">
        <v>73</v>
      </c>
      <c r="D628">
        <v>443</v>
      </c>
      <c r="E628">
        <v>68</v>
      </c>
      <c r="F628">
        <v>0</v>
      </c>
      <c r="G628">
        <v>0</v>
      </c>
      <c r="H628">
        <v>1</v>
      </c>
      <c r="I628">
        <v>41</v>
      </c>
    </row>
    <row r="629" spans="1:9">
      <c r="A629">
        <v>2015</v>
      </c>
      <c r="B629" t="s">
        <v>899</v>
      </c>
      <c r="C629">
        <v>49</v>
      </c>
      <c r="D629">
        <v>9940</v>
      </c>
      <c r="E629">
        <v>886</v>
      </c>
      <c r="F629">
        <v>9</v>
      </c>
      <c r="G629">
        <v>7</v>
      </c>
      <c r="H629">
        <v>107</v>
      </c>
      <c r="I629">
        <v>148</v>
      </c>
    </row>
    <row r="630" spans="1:9">
      <c r="A630">
        <v>2015</v>
      </c>
      <c r="B630" t="s">
        <v>900</v>
      </c>
    </row>
    <row r="631" spans="1:9">
      <c r="A631">
        <v>2015</v>
      </c>
      <c r="B631" t="s">
        <v>1869</v>
      </c>
    </row>
    <row r="632" spans="1:9">
      <c r="A632">
        <v>2015</v>
      </c>
      <c r="B632" t="s">
        <v>901</v>
      </c>
    </row>
    <row r="633" spans="1:9">
      <c r="A633">
        <v>2015</v>
      </c>
      <c r="B633" t="s">
        <v>902</v>
      </c>
      <c r="C633">
        <v>58</v>
      </c>
      <c r="D633">
        <v>1589</v>
      </c>
      <c r="E633">
        <v>577</v>
      </c>
      <c r="F633">
        <v>10</v>
      </c>
      <c r="G633">
        <v>0</v>
      </c>
      <c r="H633">
        <v>53</v>
      </c>
      <c r="I633">
        <v>40</v>
      </c>
    </row>
    <row r="634" spans="1:9">
      <c r="A634">
        <v>2015</v>
      </c>
      <c r="B634" t="s">
        <v>904</v>
      </c>
      <c r="C634">
        <v>9</v>
      </c>
      <c r="D634">
        <v>860</v>
      </c>
      <c r="E634">
        <v>793</v>
      </c>
      <c r="F634">
        <v>41</v>
      </c>
      <c r="G634">
        <v>3</v>
      </c>
      <c r="H634">
        <v>15</v>
      </c>
      <c r="I634">
        <v>13</v>
      </c>
    </row>
    <row r="635" spans="1:9">
      <c r="A635">
        <v>2015</v>
      </c>
      <c r="B635" t="s">
        <v>905</v>
      </c>
      <c r="C635">
        <v>52</v>
      </c>
      <c r="D635">
        <v>4229</v>
      </c>
      <c r="E635">
        <v>85</v>
      </c>
      <c r="F635">
        <v>0</v>
      </c>
      <c r="G635">
        <v>29</v>
      </c>
      <c r="H635">
        <v>45</v>
      </c>
      <c r="I635">
        <v>141</v>
      </c>
    </row>
    <row r="636" spans="1:9">
      <c r="A636">
        <v>2015</v>
      </c>
      <c r="B636" t="s">
        <v>906</v>
      </c>
      <c r="C636">
        <v>62</v>
      </c>
      <c r="D636">
        <v>1824</v>
      </c>
      <c r="E636">
        <v>24</v>
      </c>
      <c r="F636">
        <v>0</v>
      </c>
      <c r="G636">
        <v>20</v>
      </c>
      <c r="H636">
        <v>23</v>
      </c>
      <c r="I636">
        <v>139</v>
      </c>
    </row>
    <row r="637" spans="1:9">
      <c r="A637">
        <v>2015</v>
      </c>
      <c r="B637" t="s">
        <v>907</v>
      </c>
      <c r="C637">
        <v>41</v>
      </c>
      <c r="D637">
        <v>1515</v>
      </c>
      <c r="E637">
        <v>490</v>
      </c>
      <c r="F637">
        <v>32</v>
      </c>
      <c r="G637">
        <v>5</v>
      </c>
      <c r="H637">
        <v>2</v>
      </c>
      <c r="I637">
        <v>86</v>
      </c>
    </row>
    <row r="638" spans="1:9">
      <c r="A638">
        <v>2015</v>
      </c>
      <c r="B638" t="s">
        <v>908</v>
      </c>
    </row>
    <row r="639" spans="1:9">
      <c r="A639">
        <v>2015</v>
      </c>
      <c r="B639" t="s">
        <v>909</v>
      </c>
    </row>
    <row r="640" spans="1:9">
      <c r="A640">
        <v>2015</v>
      </c>
      <c r="B640" t="s">
        <v>1868</v>
      </c>
    </row>
    <row r="641" spans="1:9">
      <c r="A641">
        <v>2015</v>
      </c>
      <c r="B641" t="s">
        <v>910</v>
      </c>
      <c r="C641">
        <v>93</v>
      </c>
      <c r="D641">
        <v>1206</v>
      </c>
      <c r="E641">
        <v>851</v>
      </c>
      <c r="F641">
        <v>1789</v>
      </c>
      <c r="G641">
        <v>1</v>
      </c>
      <c r="H641">
        <v>11</v>
      </c>
      <c r="I641">
        <v>169</v>
      </c>
    </row>
    <row r="642" spans="1:9">
      <c r="A642">
        <v>2015</v>
      </c>
      <c r="B642" t="s">
        <v>911</v>
      </c>
    </row>
    <row r="643" spans="1:9">
      <c r="A643">
        <v>2015</v>
      </c>
      <c r="B643" t="s">
        <v>912</v>
      </c>
      <c r="C643">
        <v>11</v>
      </c>
      <c r="D643">
        <v>4519</v>
      </c>
      <c r="E643">
        <v>16</v>
      </c>
      <c r="F643">
        <v>0</v>
      </c>
      <c r="G643">
        <v>92</v>
      </c>
      <c r="H643">
        <v>19</v>
      </c>
      <c r="I643">
        <v>372</v>
      </c>
    </row>
    <row r="644" spans="1:9">
      <c r="A644">
        <v>2015</v>
      </c>
      <c r="B644" t="s">
        <v>1802</v>
      </c>
    </row>
    <row r="645" spans="1:9">
      <c r="A645">
        <v>2015</v>
      </c>
      <c r="B645" t="s">
        <v>913</v>
      </c>
      <c r="C645">
        <v>80</v>
      </c>
      <c r="D645">
        <v>5744</v>
      </c>
      <c r="E645">
        <v>1927</v>
      </c>
      <c r="F645">
        <v>420</v>
      </c>
      <c r="G645">
        <v>58</v>
      </c>
      <c r="H645">
        <v>9</v>
      </c>
      <c r="I645">
        <v>84</v>
      </c>
    </row>
    <row r="646" spans="1:9">
      <c r="A646">
        <v>2015</v>
      </c>
      <c r="B646" t="s">
        <v>914</v>
      </c>
      <c r="C646">
        <v>22</v>
      </c>
      <c r="D646">
        <v>1503</v>
      </c>
      <c r="E646">
        <v>0</v>
      </c>
      <c r="F646">
        <v>0</v>
      </c>
      <c r="G646">
        <v>47</v>
      </c>
      <c r="H646">
        <v>6</v>
      </c>
      <c r="I646">
        <v>130</v>
      </c>
    </row>
    <row r="647" spans="1:9">
      <c r="A647">
        <v>2015</v>
      </c>
      <c r="B647" t="s">
        <v>915</v>
      </c>
    </row>
    <row r="648" spans="1:9">
      <c r="A648">
        <v>2015</v>
      </c>
      <c r="B648" t="s">
        <v>916</v>
      </c>
      <c r="C648">
        <v>44</v>
      </c>
      <c r="D648">
        <v>7408</v>
      </c>
      <c r="E648">
        <v>613</v>
      </c>
      <c r="F648">
        <v>9</v>
      </c>
      <c r="G648">
        <v>544</v>
      </c>
      <c r="H648">
        <v>51</v>
      </c>
      <c r="I648">
        <v>1058</v>
      </c>
    </row>
    <row r="649" spans="1:9">
      <c r="A649">
        <v>2015</v>
      </c>
      <c r="B649" t="s">
        <v>917</v>
      </c>
    </row>
    <row r="650" spans="1:9">
      <c r="A650">
        <v>2015</v>
      </c>
      <c r="B650" t="s">
        <v>919</v>
      </c>
      <c r="C650">
        <v>12</v>
      </c>
      <c r="D650">
        <v>6296</v>
      </c>
      <c r="E650">
        <v>236</v>
      </c>
      <c r="F650">
        <v>15</v>
      </c>
      <c r="G650">
        <v>9</v>
      </c>
      <c r="H650">
        <v>220</v>
      </c>
      <c r="I650">
        <v>198</v>
      </c>
    </row>
    <row r="651" spans="1:9">
      <c r="A651">
        <v>2015</v>
      </c>
      <c r="B651" t="s">
        <v>1867</v>
      </c>
    </row>
    <row r="652" spans="1:9">
      <c r="A652">
        <v>2015</v>
      </c>
      <c r="B652" t="s">
        <v>1866</v>
      </c>
    </row>
    <row r="653" spans="1:9">
      <c r="A653">
        <v>2015</v>
      </c>
      <c r="B653" t="s">
        <v>920</v>
      </c>
    </row>
    <row r="654" spans="1:9">
      <c r="A654">
        <v>2015</v>
      </c>
      <c r="B654" t="s">
        <v>1865</v>
      </c>
    </row>
    <row r="655" spans="1:9">
      <c r="A655">
        <v>2015</v>
      </c>
      <c r="B655" t="s">
        <v>922</v>
      </c>
      <c r="C655">
        <v>10</v>
      </c>
      <c r="D655">
        <v>15495</v>
      </c>
      <c r="E655">
        <v>7024</v>
      </c>
      <c r="F655">
        <v>2893</v>
      </c>
      <c r="G655">
        <v>806</v>
      </c>
      <c r="H655">
        <v>18</v>
      </c>
      <c r="I655">
        <v>379</v>
      </c>
    </row>
    <row r="656" spans="1:9">
      <c r="A656">
        <v>2015</v>
      </c>
      <c r="B656" t="s">
        <v>923</v>
      </c>
      <c r="C656">
        <v>25</v>
      </c>
      <c r="D656">
        <v>287</v>
      </c>
      <c r="E656">
        <v>10</v>
      </c>
      <c r="F656">
        <v>0</v>
      </c>
      <c r="G656">
        <v>10</v>
      </c>
      <c r="H656">
        <v>3</v>
      </c>
      <c r="I656">
        <v>25</v>
      </c>
    </row>
    <row r="657" spans="1:9">
      <c r="A657">
        <v>2015</v>
      </c>
      <c r="B657" t="s">
        <v>1864</v>
      </c>
    </row>
    <row r="658" spans="1:9">
      <c r="A658">
        <v>2015</v>
      </c>
      <c r="B658" t="s">
        <v>925</v>
      </c>
      <c r="C658">
        <v>51</v>
      </c>
      <c r="D658">
        <v>4821</v>
      </c>
      <c r="E658">
        <v>100</v>
      </c>
      <c r="F658">
        <v>484</v>
      </c>
      <c r="G658">
        <v>14</v>
      </c>
      <c r="H658">
        <v>23</v>
      </c>
      <c r="I658">
        <v>188</v>
      </c>
    </row>
    <row r="659" spans="1:9">
      <c r="A659">
        <v>2015</v>
      </c>
      <c r="B659" t="s">
        <v>926</v>
      </c>
      <c r="C659">
        <v>42</v>
      </c>
      <c r="D659">
        <v>18234</v>
      </c>
      <c r="E659">
        <v>999</v>
      </c>
      <c r="F659">
        <v>32</v>
      </c>
      <c r="G659">
        <v>1320</v>
      </c>
      <c r="H659">
        <v>6</v>
      </c>
      <c r="I659">
        <v>773</v>
      </c>
    </row>
    <row r="660" spans="1:9">
      <c r="A660">
        <v>2015</v>
      </c>
      <c r="B660" t="s">
        <v>927</v>
      </c>
      <c r="C660">
        <v>15</v>
      </c>
      <c r="D660">
        <v>2905</v>
      </c>
      <c r="E660">
        <v>769</v>
      </c>
      <c r="F660">
        <v>806</v>
      </c>
      <c r="G660">
        <v>143</v>
      </c>
      <c r="H660">
        <v>3</v>
      </c>
      <c r="I660">
        <v>522</v>
      </c>
    </row>
    <row r="661" spans="1:9">
      <c r="A661">
        <v>2015</v>
      </c>
      <c r="B661" t="s">
        <v>928</v>
      </c>
      <c r="C661">
        <v>14</v>
      </c>
      <c r="D661">
        <v>7232</v>
      </c>
      <c r="E661">
        <v>559</v>
      </c>
      <c r="F661">
        <v>162</v>
      </c>
      <c r="G661">
        <v>305</v>
      </c>
      <c r="H661">
        <v>15</v>
      </c>
      <c r="I661">
        <v>61</v>
      </c>
    </row>
    <row r="662" spans="1:9">
      <c r="A662">
        <v>2015</v>
      </c>
      <c r="B662" t="s">
        <v>929</v>
      </c>
    </row>
    <row r="663" spans="1:9">
      <c r="A663">
        <v>2015</v>
      </c>
      <c r="B663" t="s">
        <v>930</v>
      </c>
    </row>
    <row r="664" spans="1:9">
      <c r="A664">
        <v>2015</v>
      </c>
      <c r="B664" t="s">
        <v>931</v>
      </c>
      <c r="C664">
        <v>79</v>
      </c>
      <c r="D664">
        <v>4368</v>
      </c>
      <c r="E664">
        <v>473</v>
      </c>
      <c r="F664">
        <v>20</v>
      </c>
      <c r="G664">
        <v>7</v>
      </c>
      <c r="H664">
        <v>70</v>
      </c>
      <c r="I664">
        <v>172</v>
      </c>
    </row>
    <row r="665" spans="1:9">
      <c r="A665">
        <v>2015</v>
      </c>
      <c r="B665" t="s">
        <v>932</v>
      </c>
      <c r="C665">
        <v>10</v>
      </c>
      <c r="D665">
        <v>2685</v>
      </c>
      <c r="E665">
        <v>878</v>
      </c>
      <c r="F665">
        <v>19</v>
      </c>
      <c r="G665">
        <v>243</v>
      </c>
      <c r="H665">
        <v>68</v>
      </c>
      <c r="I665">
        <v>2686</v>
      </c>
    </row>
    <row r="666" spans="1:9">
      <c r="A666">
        <v>2015</v>
      </c>
      <c r="B666" t="s">
        <v>1801</v>
      </c>
    </row>
    <row r="667" spans="1:9">
      <c r="A667">
        <v>2015</v>
      </c>
      <c r="B667" t="s">
        <v>1863</v>
      </c>
    </row>
    <row r="668" spans="1:9">
      <c r="A668">
        <v>2015</v>
      </c>
      <c r="B668" t="s">
        <v>933</v>
      </c>
      <c r="C668">
        <v>53</v>
      </c>
      <c r="D668">
        <v>3673</v>
      </c>
      <c r="E668">
        <v>432</v>
      </c>
      <c r="F668">
        <v>1</v>
      </c>
      <c r="G668">
        <v>0</v>
      </c>
      <c r="H668">
        <v>27</v>
      </c>
      <c r="I668">
        <v>163</v>
      </c>
    </row>
    <row r="669" spans="1:9">
      <c r="A669">
        <v>2015</v>
      </c>
      <c r="B669" t="s">
        <v>1862</v>
      </c>
    </row>
    <row r="670" spans="1:9">
      <c r="A670">
        <v>2015</v>
      </c>
      <c r="B670" t="s">
        <v>934</v>
      </c>
    </row>
    <row r="671" spans="1:9">
      <c r="A671">
        <v>2015</v>
      </c>
      <c r="B671" t="s">
        <v>935</v>
      </c>
      <c r="C671">
        <v>21</v>
      </c>
      <c r="D671">
        <v>9366</v>
      </c>
      <c r="E671">
        <v>18</v>
      </c>
      <c r="F671">
        <v>0</v>
      </c>
      <c r="G671">
        <v>0</v>
      </c>
      <c r="H671">
        <v>0</v>
      </c>
      <c r="I671">
        <v>144</v>
      </c>
    </row>
    <row r="672" spans="1:9">
      <c r="A672">
        <v>2015</v>
      </c>
      <c r="B672" t="s">
        <v>936</v>
      </c>
      <c r="C672">
        <v>36</v>
      </c>
      <c r="D672">
        <v>10401</v>
      </c>
      <c r="E672">
        <v>1900</v>
      </c>
      <c r="F672">
        <v>37</v>
      </c>
      <c r="G672">
        <v>37</v>
      </c>
      <c r="H672">
        <v>34</v>
      </c>
      <c r="I672">
        <v>34</v>
      </c>
    </row>
    <row r="673" spans="1:9">
      <c r="A673">
        <v>2015</v>
      </c>
      <c r="B673" t="s">
        <v>937</v>
      </c>
    </row>
    <row r="674" spans="1:9">
      <c r="A674">
        <v>2015</v>
      </c>
      <c r="B674" t="s">
        <v>1861</v>
      </c>
    </row>
    <row r="675" spans="1:9">
      <c r="A675">
        <v>2015</v>
      </c>
      <c r="B675" t="s">
        <v>938</v>
      </c>
      <c r="C675">
        <v>16</v>
      </c>
      <c r="D675">
        <v>4246</v>
      </c>
      <c r="E675">
        <v>3229</v>
      </c>
      <c r="F675">
        <v>323</v>
      </c>
      <c r="G675">
        <v>71</v>
      </c>
      <c r="H675">
        <v>0</v>
      </c>
      <c r="I675">
        <v>31</v>
      </c>
    </row>
    <row r="676" spans="1:9">
      <c r="A676">
        <v>2015</v>
      </c>
      <c r="B676" t="s">
        <v>939</v>
      </c>
      <c r="C676">
        <v>76</v>
      </c>
      <c r="D676">
        <v>7192</v>
      </c>
      <c r="E676">
        <v>30</v>
      </c>
      <c r="F676">
        <v>0</v>
      </c>
      <c r="G676">
        <v>40</v>
      </c>
      <c r="H676">
        <v>58</v>
      </c>
      <c r="I676">
        <v>377</v>
      </c>
    </row>
    <row r="677" spans="1:9">
      <c r="A677">
        <v>2015</v>
      </c>
      <c r="B677" t="s">
        <v>940</v>
      </c>
    </row>
    <row r="678" spans="1:9">
      <c r="A678">
        <v>2015</v>
      </c>
      <c r="B678" t="s">
        <v>941</v>
      </c>
      <c r="C678">
        <v>8</v>
      </c>
      <c r="D678">
        <v>18516</v>
      </c>
      <c r="E678">
        <v>2109</v>
      </c>
      <c r="F678">
        <v>305</v>
      </c>
      <c r="G678">
        <v>111</v>
      </c>
      <c r="H678">
        <v>2</v>
      </c>
      <c r="I678">
        <v>137</v>
      </c>
    </row>
    <row r="679" spans="1:9">
      <c r="A679">
        <v>2015</v>
      </c>
      <c r="B679" t="s">
        <v>942</v>
      </c>
      <c r="C679">
        <v>8</v>
      </c>
      <c r="D679">
        <v>3239</v>
      </c>
      <c r="E679">
        <v>7</v>
      </c>
      <c r="F679">
        <v>0</v>
      </c>
      <c r="G679">
        <v>40</v>
      </c>
      <c r="H679">
        <v>5</v>
      </c>
      <c r="I679">
        <v>654</v>
      </c>
    </row>
    <row r="680" spans="1:9">
      <c r="A680">
        <v>2015</v>
      </c>
      <c r="B680" t="s">
        <v>943</v>
      </c>
      <c r="C680">
        <v>13</v>
      </c>
      <c r="D680">
        <v>2288</v>
      </c>
      <c r="E680">
        <v>892</v>
      </c>
      <c r="F680">
        <v>13</v>
      </c>
      <c r="G680">
        <v>0</v>
      </c>
      <c r="H680">
        <v>10</v>
      </c>
      <c r="I680">
        <v>20</v>
      </c>
    </row>
    <row r="681" spans="1:9">
      <c r="A681">
        <v>2015</v>
      </c>
      <c r="B681" t="s">
        <v>944</v>
      </c>
      <c r="C681">
        <v>36</v>
      </c>
      <c r="D681">
        <v>4047</v>
      </c>
      <c r="E681">
        <v>144</v>
      </c>
      <c r="F681">
        <v>24</v>
      </c>
      <c r="G681">
        <v>12</v>
      </c>
      <c r="H681">
        <v>14</v>
      </c>
      <c r="I681">
        <v>175</v>
      </c>
    </row>
    <row r="682" spans="1:9">
      <c r="A682">
        <v>2015</v>
      </c>
      <c r="B682" t="s">
        <v>1860</v>
      </c>
    </row>
    <row r="683" spans="1:9">
      <c r="A683">
        <v>2015</v>
      </c>
      <c r="B683" t="s">
        <v>945</v>
      </c>
    </row>
    <row r="684" spans="1:9">
      <c r="A684">
        <v>2015</v>
      </c>
      <c r="B684" t="s">
        <v>946</v>
      </c>
    </row>
    <row r="685" spans="1:9">
      <c r="A685">
        <v>2015</v>
      </c>
      <c r="B685" t="s">
        <v>947</v>
      </c>
      <c r="C685">
        <v>200</v>
      </c>
      <c r="D685">
        <v>3597</v>
      </c>
      <c r="E685">
        <v>66</v>
      </c>
      <c r="F685">
        <v>0</v>
      </c>
      <c r="G685">
        <v>283</v>
      </c>
      <c r="H685">
        <v>90</v>
      </c>
      <c r="I685">
        <v>847</v>
      </c>
    </row>
    <row r="686" spans="1:9">
      <c r="A686">
        <v>2015</v>
      </c>
      <c r="B686" t="s">
        <v>948</v>
      </c>
      <c r="C686">
        <v>47</v>
      </c>
      <c r="D686">
        <v>5958</v>
      </c>
      <c r="E686">
        <v>223</v>
      </c>
      <c r="F686">
        <v>15</v>
      </c>
      <c r="G686">
        <v>176</v>
      </c>
      <c r="H686">
        <v>22</v>
      </c>
      <c r="I686">
        <v>482</v>
      </c>
    </row>
    <row r="687" spans="1:9">
      <c r="A687">
        <v>2015</v>
      </c>
      <c r="B687" t="s">
        <v>949</v>
      </c>
      <c r="C687">
        <v>6</v>
      </c>
      <c r="D687">
        <v>10</v>
      </c>
      <c r="E687">
        <v>319</v>
      </c>
      <c r="F687">
        <v>2304</v>
      </c>
      <c r="G687">
        <v>30</v>
      </c>
      <c r="H687">
        <v>5</v>
      </c>
      <c r="I687">
        <v>157</v>
      </c>
    </row>
    <row r="688" spans="1:9">
      <c r="A688">
        <v>2015</v>
      </c>
      <c r="B688" t="s">
        <v>950</v>
      </c>
      <c r="C688">
        <v>0</v>
      </c>
      <c r="D688">
        <v>6469</v>
      </c>
      <c r="E688">
        <v>185</v>
      </c>
      <c r="F688">
        <v>1</v>
      </c>
      <c r="G688">
        <v>98</v>
      </c>
      <c r="H688">
        <v>0</v>
      </c>
      <c r="I688">
        <v>166</v>
      </c>
    </row>
    <row r="689" spans="1:9">
      <c r="A689">
        <v>2015</v>
      </c>
      <c r="B689" t="s">
        <v>951</v>
      </c>
      <c r="C689">
        <v>10</v>
      </c>
      <c r="D689">
        <v>3446</v>
      </c>
      <c r="E689">
        <v>0</v>
      </c>
      <c r="F689">
        <v>0</v>
      </c>
      <c r="G689">
        <v>46</v>
      </c>
      <c r="H689">
        <v>0</v>
      </c>
      <c r="I689">
        <v>222</v>
      </c>
    </row>
    <row r="690" spans="1:9">
      <c r="A690">
        <v>2015</v>
      </c>
      <c r="B690" t="s">
        <v>952</v>
      </c>
      <c r="C690">
        <v>117</v>
      </c>
      <c r="D690">
        <v>17239</v>
      </c>
      <c r="E690">
        <v>4863</v>
      </c>
      <c r="F690">
        <v>417</v>
      </c>
      <c r="G690">
        <v>308</v>
      </c>
      <c r="H690">
        <v>51</v>
      </c>
      <c r="I690">
        <v>502</v>
      </c>
    </row>
    <row r="691" spans="1:9">
      <c r="A691">
        <v>2015</v>
      </c>
      <c r="B691" t="s">
        <v>953</v>
      </c>
      <c r="C691">
        <v>108</v>
      </c>
      <c r="D691">
        <v>599</v>
      </c>
      <c r="E691">
        <v>2110</v>
      </c>
      <c r="F691">
        <v>85</v>
      </c>
      <c r="G691">
        <v>4</v>
      </c>
      <c r="H691">
        <v>3</v>
      </c>
      <c r="I691">
        <v>11</v>
      </c>
    </row>
    <row r="692" spans="1:9">
      <c r="A692">
        <v>2015</v>
      </c>
      <c r="B692" t="s">
        <v>954</v>
      </c>
    </row>
    <row r="693" spans="1:9">
      <c r="A693">
        <v>2015</v>
      </c>
      <c r="B693" t="s">
        <v>955</v>
      </c>
      <c r="C693">
        <v>52</v>
      </c>
      <c r="D693">
        <v>3805</v>
      </c>
      <c r="E693">
        <v>93</v>
      </c>
      <c r="F693">
        <v>7</v>
      </c>
      <c r="G693">
        <v>0</v>
      </c>
      <c r="H693">
        <v>280</v>
      </c>
      <c r="I693">
        <v>138</v>
      </c>
    </row>
    <row r="694" spans="1:9">
      <c r="A694">
        <v>2015</v>
      </c>
      <c r="B694" t="s">
        <v>1859</v>
      </c>
    </row>
    <row r="695" spans="1:9">
      <c r="A695">
        <v>2015</v>
      </c>
      <c r="B695" t="s">
        <v>956</v>
      </c>
    </row>
    <row r="696" spans="1:9">
      <c r="A696">
        <v>2015</v>
      </c>
      <c r="B696" t="s">
        <v>1858</v>
      </c>
    </row>
    <row r="697" spans="1:9">
      <c r="A697">
        <v>2015</v>
      </c>
      <c r="B697" t="s">
        <v>957</v>
      </c>
    </row>
    <row r="698" spans="1:9">
      <c r="A698">
        <v>2015</v>
      </c>
      <c r="B698" t="s">
        <v>958</v>
      </c>
      <c r="C698">
        <v>408</v>
      </c>
      <c r="D698">
        <v>700</v>
      </c>
      <c r="E698">
        <v>42</v>
      </c>
      <c r="F698">
        <v>0</v>
      </c>
      <c r="G698">
        <v>0</v>
      </c>
      <c r="H698">
        <v>133</v>
      </c>
      <c r="I698">
        <v>127</v>
      </c>
    </row>
    <row r="699" spans="1:9">
      <c r="A699">
        <v>2015</v>
      </c>
      <c r="B699" t="s">
        <v>959</v>
      </c>
      <c r="C699">
        <v>8</v>
      </c>
      <c r="D699">
        <v>1753</v>
      </c>
      <c r="E699">
        <v>15</v>
      </c>
      <c r="F699">
        <v>0</v>
      </c>
      <c r="G699">
        <v>0</v>
      </c>
      <c r="H699">
        <v>0</v>
      </c>
      <c r="I699">
        <v>77</v>
      </c>
    </row>
    <row r="700" spans="1:9">
      <c r="A700">
        <v>2015</v>
      </c>
      <c r="B700" t="s">
        <v>960</v>
      </c>
      <c r="C700">
        <v>34</v>
      </c>
      <c r="D700">
        <v>11395</v>
      </c>
      <c r="E700">
        <v>6</v>
      </c>
      <c r="F700">
        <v>33</v>
      </c>
      <c r="G700">
        <v>18</v>
      </c>
      <c r="H700">
        <v>3</v>
      </c>
      <c r="I700">
        <v>290</v>
      </c>
    </row>
    <row r="701" spans="1:9">
      <c r="A701">
        <v>2015</v>
      </c>
      <c r="B701" t="s">
        <v>1857</v>
      </c>
    </row>
    <row r="702" spans="1:9">
      <c r="A702">
        <v>2015</v>
      </c>
      <c r="B702" t="s">
        <v>961</v>
      </c>
      <c r="C702">
        <v>50</v>
      </c>
      <c r="D702">
        <v>4134</v>
      </c>
      <c r="E702">
        <v>87</v>
      </c>
      <c r="F702">
        <v>0</v>
      </c>
      <c r="G702">
        <v>35</v>
      </c>
      <c r="H702">
        <v>5</v>
      </c>
      <c r="I702">
        <v>598</v>
      </c>
    </row>
    <row r="703" spans="1:9">
      <c r="A703">
        <v>2015</v>
      </c>
      <c r="B703" t="s">
        <v>1856</v>
      </c>
    </row>
    <row r="704" spans="1:9">
      <c r="A704">
        <v>2015</v>
      </c>
      <c r="B704" t="s">
        <v>962</v>
      </c>
      <c r="C704">
        <v>6</v>
      </c>
      <c r="D704">
        <v>9561</v>
      </c>
      <c r="E704">
        <v>1200</v>
      </c>
      <c r="F704">
        <v>208</v>
      </c>
      <c r="G704">
        <v>179</v>
      </c>
      <c r="H704">
        <v>5</v>
      </c>
      <c r="I704">
        <v>50</v>
      </c>
    </row>
    <row r="705" spans="1:9">
      <c r="A705">
        <v>2015</v>
      </c>
      <c r="B705" t="s">
        <v>963</v>
      </c>
      <c r="C705">
        <v>111</v>
      </c>
      <c r="D705">
        <v>1959</v>
      </c>
      <c r="E705">
        <v>579</v>
      </c>
      <c r="F705">
        <v>1</v>
      </c>
      <c r="G705">
        <v>42</v>
      </c>
      <c r="H705">
        <v>34</v>
      </c>
      <c r="I705">
        <v>91</v>
      </c>
    </row>
    <row r="706" spans="1:9">
      <c r="A706">
        <v>2015</v>
      </c>
      <c r="B706" t="s">
        <v>964</v>
      </c>
      <c r="C706">
        <v>34</v>
      </c>
      <c r="D706">
        <v>6773</v>
      </c>
      <c r="E706">
        <v>127</v>
      </c>
      <c r="F706">
        <v>35</v>
      </c>
      <c r="G706">
        <v>339</v>
      </c>
      <c r="H706">
        <v>19</v>
      </c>
      <c r="I706">
        <v>424</v>
      </c>
    </row>
    <row r="707" spans="1:9">
      <c r="A707">
        <v>2015</v>
      </c>
      <c r="B707" t="s">
        <v>1800</v>
      </c>
    </row>
    <row r="708" spans="1:9">
      <c r="A708">
        <v>2015</v>
      </c>
      <c r="B708" t="s">
        <v>1855</v>
      </c>
    </row>
    <row r="709" spans="1:9">
      <c r="A709">
        <v>2015</v>
      </c>
      <c r="B709" t="s">
        <v>965</v>
      </c>
      <c r="C709">
        <v>111</v>
      </c>
      <c r="D709">
        <v>546</v>
      </c>
      <c r="E709">
        <v>45</v>
      </c>
      <c r="F709">
        <v>0</v>
      </c>
      <c r="G709">
        <v>23</v>
      </c>
      <c r="H709">
        <v>8</v>
      </c>
      <c r="I709">
        <v>88</v>
      </c>
    </row>
    <row r="710" spans="1:9">
      <c r="A710">
        <v>2015</v>
      </c>
      <c r="B710" t="s">
        <v>966</v>
      </c>
      <c r="C710">
        <v>317</v>
      </c>
      <c r="D710">
        <v>6521</v>
      </c>
      <c r="E710">
        <v>358</v>
      </c>
      <c r="F710">
        <v>2</v>
      </c>
      <c r="G710">
        <v>96</v>
      </c>
      <c r="H710">
        <v>59</v>
      </c>
      <c r="I710">
        <v>557</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32662-CC99-A642-B8CF-469C13C2182C}">
  <dimension ref="A1:C736"/>
  <sheetViews>
    <sheetView workbookViewId="0">
      <selection activeCell="A359" sqref="A359"/>
    </sheetView>
  </sheetViews>
  <sheetFormatPr baseColWidth="10" defaultRowHeight="16"/>
  <cols>
    <col min="2" max="2" width="19" customWidth="1"/>
  </cols>
  <sheetData>
    <row r="1" spans="1:3">
      <c r="A1" t="s">
        <v>1798</v>
      </c>
      <c r="B1" t="s">
        <v>1797</v>
      </c>
      <c r="C1" t="s">
        <v>1980</v>
      </c>
    </row>
    <row r="2" spans="1:3">
      <c r="A2">
        <v>2018</v>
      </c>
      <c r="B2" t="s">
        <v>35</v>
      </c>
      <c r="C2">
        <v>126523</v>
      </c>
    </row>
    <row r="3" spans="1:3">
      <c r="A3">
        <v>2018</v>
      </c>
      <c r="B3" t="s">
        <v>1795</v>
      </c>
      <c r="C3">
        <v>5922</v>
      </c>
    </row>
    <row r="4" spans="1:3">
      <c r="A4">
        <v>2018</v>
      </c>
      <c r="B4" t="s">
        <v>1794</v>
      </c>
      <c r="C4">
        <v>7993</v>
      </c>
    </row>
    <row r="5" spans="1:3">
      <c r="A5">
        <v>2018</v>
      </c>
      <c r="B5" t="s">
        <v>1793</v>
      </c>
      <c r="C5">
        <v>6818</v>
      </c>
    </row>
    <row r="6" spans="1:3">
      <c r="A6">
        <v>2018</v>
      </c>
      <c r="B6" t="s">
        <v>1792</v>
      </c>
      <c r="C6">
        <v>12388</v>
      </c>
    </row>
    <row r="7" spans="1:3">
      <c r="A7">
        <v>2018</v>
      </c>
      <c r="B7" t="s">
        <v>1791</v>
      </c>
      <c r="C7">
        <v>3116</v>
      </c>
    </row>
    <row r="8" spans="1:3">
      <c r="A8">
        <v>2018</v>
      </c>
      <c r="B8" t="s">
        <v>1790</v>
      </c>
      <c r="C8">
        <v>18593</v>
      </c>
    </row>
    <row r="9" spans="1:3">
      <c r="A9">
        <v>2018</v>
      </c>
      <c r="B9" t="s">
        <v>1789</v>
      </c>
      <c r="C9">
        <v>6265</v>
      </c>
    </row>
    <row r="10" spans="1:3">
      <c r="A10">
        <v>2018</v>
      </c>
      <c r="B10" t="s">
        <v>1788</v>
      </c>
      <c r="C10">
        <v>12192</v>
      </c>
    </row>
    <row r="11" spans="1:3">
      <c r="A11">
        <v>2018</v>
      </c>
      <c r="B11" t="s">
        <v>1787</v>
      </c>
      <c r="C11">
        <v>15052</v>
      </c>
    </row>
    <row r="12" spans="1:3">
      <c r="A12">
        <v>2018</v>
      </c>
      <c r="B12" t="s">
        <v>1786</v>
      </c>
      <c r="C12">
        <v>6248</v>
      </c>
    </row>
    <row r="13" spans="1:3">
      <c r="A13">
        <v>2018</v>
      </c>
      <c r="B13" t="s">
        <v>1785</v>
      </c>
      <c r="C13">
        <v>21336</v>
      </c>
    </row>
    <row r="14" spans="1:3">
      <c r="A14">
        <v>2018</v>
      </c>
      <c r="B14" t="s">
        <v>1784</v>
      </c>
      <c r="C14">
        <v>10600</v>
      </c>
    </row>
    <row r="15" spans="1:3">
      <c r="A15">
        <v>2018</v>
      </c>
      <c r="B15" t="s">
        <v>425</v>
      </c>
      <c r="C15">
        <v>540</v>
      </c>
    </row>
    <row r="16" spans="1:3">
      <c r="A16">
        <v>2018</v>
      </c>
      <c r="B16" t="s">
        <v>426</v>
      </c>
      <c r="C16">
        <v>148</v>
      </c>
    </row>
    <row r="17" spans="1:3">
      <c r="A17">
        <v>2018</v>
      </c>
      <c r="B17" t="s">
        <v>427</v>
      </c>
      <c r="C17">
        <v>138</v>
      </c>
    </row>
    <row r="18" spans="1:3">
      <c r="A18">
        <v>2018</v>
      </c>
      <c r="B18" t="s">
        <v>428</v>
      </c>
      <c r="C18">
        <v>389</v>
      </c>
    </row>
    <row r="19" spans="1:3">
      <c r="A19">
        <v>2018</v>
      </c>
      <c r="B19" t="s">
        <v>429</v>
      </c>
    </row>
    <row r="20" spans="1:3">
      <c r="A20">
        <v>2018</v>
      </c>
      <c r="B20" t="s">
        <v>1966</v>
      </c>
    </row>
    <row r="21" spans="1:3">
      <c r="A21">
        <v>2018</v>
      </c>
      <c r="B21" t="s">
        <v>430</v>
      </c>
    </row>
    <row r="22" spans="1:3">
      <c r="A22">
        <v>2018</v>
      </c>
      <c r="B22" t="s">
        <v>431</v>
      </c>
      <c r="C22">
        <v>308</v>
      </c>
    </row>
    <row r="23" spans="1:3">
      <c r="A23">
        <v>2018</v>
      </c>
      <c r="B23" t="s">
        <v>1849</v>
      </c>
    </row>
    <row r="24" spans="1:3">
      <c r="A24">
        <v>2018</v>
      </c>
      <c r="B24" t="s">
        <v>432</v>
      </c>
      <c r="C24">
        <v>77</v>
      </c>
    </row>
    <row r="25" spans="1:3">
      <c r="A25">
        <v>2018</v>
      </c>
      <c r="B25" t="s">
        <v>433</v>
      </c>
      <c r="C25">
        <v>146</v>
      </c>
    </row>
    <row r="26" spans="1:3">
      <c r="A26">
        <v>2018</v>
      </c>
      <c r="B26" t="s">
        <v>434</v>
      </c>
    </row>
    <row r="27" spans="1:3">
      <c r="A27">
        <v>2018</v>
      </c>
      <c r="B27" t="s">
        <v>435</v>
      </c>
      <c r="C27">
        <v>528</v>
      </c>
    </row>
    <row r="28" spans="1:3">
      <c r="A28">
        <v>2018</v>
      </c>
      <c r="B28" t="s">
        <v>436</v>
      </c>
      <c r="C28">
        <v>505</v>
      </c>
    </row>
    <row r="29" spans="1:3">
      <c r="A29">
        <v>2018</v>
      </c>
      <c r="B29" t="s">
        <v>437</v>
      </c>
      <c r="C29">
        <v>1015</v>
      </c>
    </row>
    <row r="30" spans="1:3">
      <c r="A30">
        <v>2018</v>
      </c>
      <c r="B30" t="s">
        <v>438</v>
      </c>
      <c r="C30">
        <v>491</v>
      </c>
    </row>
    <row r="31" spans="1:3">
      <c r="A31">
        <v>2018</v>
      </c>
      <c r="B31" t="s">
        <v>1965</v>
      </c>
    </row>
    <row r="32" spans="1:3">
      <c r="A32">
        <v>2018</v>
      </c>
      <c r="B32" t="s">
        <v>439</v>
      </c>
      <c r="C32">
        <v>208</v>
      </c>
    </row>
    <row r="33" spans="1:3">
      <c r="A33">
        <v>2018</v>
      </c>
      <c r="B33" t="s">
        <v>440</v>
      </c>
    </row>
    <row r="34" spans="1:3">
      <c r="A34">
        <v>2018</v>
      </c>
      <c r="B34" t="s">
        <v>1848</v>
      </c>
    </row>
    <row r="35" spans="1:3">
      <c r="A35">
        <v>2018</v>
      </c>
      <c r="B35" t="s">
        <v>441</v>
      </c>
    </row>
    <row r="36" spans="1:3">
      <c r="A36">
        <v>2018</v>
      </c>
      <c r="B36" t="s">
        <v>442</v>
      </c>
      <c r="C36">
        <v>123</v>
      </c>
    </row>
    <row r="37" spans="1:3">
      <c r="A37">
        <v>2018</v>
      </c>
      <c r="B37" t="s">
        <v>443</v>
      </c>
    </row>
    <row r="38" spans="1:3">
      <c r="A38">
        <v>2018</v>
      </c>
      <c r="B38" t="s">
        <v>444</v>
      </c>
      <c r="C38">
        <v>610</v>
      </c>
    </row>
    <row r="39" spans="1:3">
      <c r="A39">
        <v>2018</v>
      </c>
      <c r="B39" t="s">
        <v>1964</v>
      </c>
    </row>
    <row r="40" spans="1:3">
      <c r="A40">
        <v>2018</v>
      </c>
      <c r="B40" t="s">
        <v>445</v>
      </c>
      <c r="C40">
        <v>312</v>
      </c>
    </row>
    <row r="41" spans="1:3">
      <c r="A41">
        <v>2018</v>
      </c>
      <c r="B41" t="s">
        <v>446</v>
      </c>
      <c r="C41">
        <v>1719</v>
      </c>
    </row>
    <row r="42" spans="1:3">
      <c r="A42">
        <v>2018</v>
      </c>
      <c r="B42" t="s">
        <v>447</v>
      </c>
    </row>
    <row r="43" spans="1:3">
      <c r="A43">
        <v>2018</v>
      </c>
      <c r="B43" t="s">
        <v>448</v>
      </c>
    </row>
    <row r="44" spans="1:3">
      <c r="A44">
        <v>2018</v>
      </c>
      <c r="B44" t="s">
        <v>1963</v>
      </c>
    </row>
    <row r="45" spans="1:3">
      <c r="A45">
        <v>2018</v>
      </c>
      <c r="B45" t="s">
        <v>449</v>
      </c>
    </row>
    <row r="46" spans="1:3">
      <c r="A46">
        <v>2018</v>
      </c>
      <c r="B46" t="s">
        <v>450</v>
      </c>
      <c r="C46">
        <v>1112</v>
      </c>
    </row>
    <row r="47" spans="1:3">
      <c r="A47">
        <v>2018</v>
      </c>
      <c r="B47" t="s">
        <v>451</v>
      </c>
      <c r="C47">
        <v>106</v>
      </c>
    </row>
    <row r="48" spans="1:3">
      <c r="A48">
        <v>2018</v>
      </c>
      <c r="B48" t="s">
        <v>452</v>
      </c>
    </row>
    <row r="49" spans="1:3">
      <c r="A49">
        <v>2018</v>
      </c>
      <c r="B49" t="s">
        <v>1962</v>
      </c>
    </row>
    <row r="50" spans="1:3">
      <c r="A50">
        <v>2018</v>
      </c>
      <c r="B50" t="s">
        <v>453</v>
      </c>
      <c r="C50">
        <v>688</v>
      </c>
    </row>
    <row r="51" spans="1:3">
      <c r="A51">
        <v>2018</v>
      </c>
      <c r="B51" t="s">
        <v>454</v>
      </c>
      <c r="C51">
        <v>468</v>
      </c>
    </row>
    <row r="52" spans="1:3">
      <c r="A52">
        <v>2018</v>
      </c>
      <c r="B52" t="s">
        <v>455</v>
      </c>
      <c r="C52">
        <v>218</v>
      </c>
    </row>
    <row r="53" spans="1:3">
      <c r="A53">
        <v>2018</v>
      </c>
      <c r="B53" t="s">
        <v>1847</v>
      </c>
    </row>
    <row r="54" spans="1:3">
      <c r="A54">
        <v>2018</v>
      </c>
      <c r="B54" t="s">
        <v>456</v>
      </c>
    </row>
    <row r="55" spans="1:3">
      <c r="A55">
        <v>2018</v>
      </c>
      <c r="B55" t="s">
        <v>457</v>
      </c>
      <c r="C55">
        <v>160</v>
      </c>
    </row>
    <row r="56" spans="1:3">
      <c r="A56">
        <v>2018</v>
      </c>
      <c r="B56" t="s">
        <v>458</v>
      </c>
      <c r="C56">
        <v>162</v>
      </c>
    </row>
    <row r="57" spans="1:3">
      <c r="A57">
        <v>2018</v>
      </c>
      <c r="B57" t="s">
        <v>1961</v>
      </c>
    </row>
    <row r="58" spans="1:3">
      <c r="A58">
        <v>2018</v>
      </c>
      <c r="B58" t="s">
        <v>459</v>
      </c>
      <c r="C58">
        <v>220</v>
      </c>
    </row>
    <row r="59" spans="1:3">
      <c r="A59">
        <v>2018</v>
      </c>
      <c r="B59" t="s">
        <v>460</v>
      </c>
      <c r="C59">
        <v>598</v>
      </c>
    </row>
    <row r="60" spans="1:3">
      <c r="A60">
        <v>2018</v>
      </c>
      <c r="B60" t="s">
        <v>461</v>
      </c>
    </row>
    <row r="61" spans="1:3">
      <c r="A61">
        <v>2018</v>
      </c>
      <c r="B61" t="s">
        <v>462</v>
      </c>
      <c r="C61">
        <v>98</v>
      </c>
    </row>
    <row r="62" spans="1:3">
      <c r="A62">
        <v>2018</v>
      </c>
      <c r="B62" t="s">
        <v>1657</v>
      </c>
      <c r="C62">
        <v>135</v>
      </c>
    </row>
    <row r="63" spans="1:3">
      <c r="A63">
        <v>2018</v>
      </c>
      <c r="B63" t="s">
        <v>1960</v>
      </c>
    </row>
    <row r="64" spans="1:3">
      <c r="A64">
        <v>2018</v>
      </c>
      <c r="B64" t="s">
        <v>463</v>
      </c>
    </row>
    <row r="65" spans="1:3">
      <c r="A65">
        <v>2018</v>
      </c>
      <c r="B65" t="s">
        <v>464</v>
      </c>
      <c r="C65">
        <v>146</v>
      </c>
    </row>
    <row r="66" spans="1:3">
      <c r="A66">
        <v>2018</v>
      </c>
      <c r="B66" t="s">
        <v>465</v>
      </c>
      <c r="C66">
        <v>174</v>
      </c>
    </row>
    <row r="67" spans="1:3">
      <c r="A67">
        <v>2018</v>
      </c>
      <c r="B67" t="s">
        <v>1959</v>
      </c>
    </row>
    <row r="68" spans="1:3">
      <c r="A68">
        <v>2018</v>
      </c>
      <c r="B68" t="s">
        <v>1846</v>
      </c>
    </row>
    <row r="69" spans="1:3">
      <c r="A69">
        <v>2018</v>
      </c>
      <c r="B69" t="s">
        <v>466</v>
      </c>
    </row>
    <row r="70" spans="1:3">
      <c r="A70">
        <v>2018</v>
      </c>
      <c r="B70" t="s">
        <v>467</v>
      </c>
    </row>
    <row r="71" spans="1:3">
      <c r="A71">
        <v>2018</v>
      </c>
      <c r="B71" t="s">
        <v>468</v>
      </c>
    </row>
    <row r="72" spans="1:3">
      <c r="A72">
        <v>2018</v>
      </c>
      <c r="B72" t="s">
        <v>469</v>
      </c>
      <c r="C72">
        <v>297</v>
      </c>
    </row>
    <row r="73" spans="1:3">
      <c r="A73">
        <v>2018</v>
      </c>
      <c r="B73" t="s">
        <v>470</v>
      </c>
    </row>
    <row r="74" spans="1:3">
      <c r="A74">
        <v>2018</v>
      </c>
      <c r="B74" t="s">
        <v>471</v>
      </c>
      <c r="C74">
        <v>284</v>
      </c>
    </row>
    <row r="75" spans="1:3">
      <c r="A75">
        <v>2018</v>
      </c>
      <c r="B75" t="s">
        <v>472</v>
      </c>
      <c r="C75">
        <v>291</v>
      </c>
    </row>
    <row r="76" spans="1:3">
      <c r="A76">
        <v>2018</v>
      </c>
      <c r="B76" t="s">
        <v>473</v>
      </c>
      <c r="C76">
        <v>272</v>
      </c>
    </row>
    <row r="77" spans="1:3">
      <c r="A77">
        <v>2018</v>
      </c>
      <c r="B77" t="s">
        <v>474</v>
      </c>
      <c r="C77">
        <v>437</v>
      </c>
    </row>
    <row r="78" spans="1:3">
      <c r="A78">
        <v>2018</v>
      </c>
      <c r="B78" t="s">
        <v>1958</v>
      </c>
    </row>
    <row r="79" spans="1:3">
      <c r="A79">
        <v>2018</v>
      </c>
      <c r="B79" t="s">
        <v>475</v>
      </c>
    </row>
    <row r="80" spans="1:3">
      <c r="A80">
        <v>2018</v>
      </c>
      <c r="B80" t="s">
        <v>476</v>
      </c>
    </row>
    <row r="81" spans="1:3">
      <c r="A81">
        <v>2018</v>
      </c>
      <c r="B81" t="s">
        <v>477</v>
      </c>
    </row>
    <row r="82" spans="1:3">
      <c r="A82">
        <v>2018</v>
      </c>
      <c r="B82" t="s">
        <v>1957</v>
      </c>
    </row>
    <row r="83" spans="1:3">
      <c r="A83">
        <v>2018</v>
      </c>
      <c r="B83" t="s">
        <v>478</v>
      </c>
      <c r="C83">
        <v>895</v>
      </c>
    </row>
    <row r="84" spans="1:3">
      <c r="A84">
        <v>2018</v>
      </c>
      <c r="B84" t="s">
        <v>1979</v>
      </c>
    </row>
    <row r="85" spans="1:3">
      <c r="A85">
        <v>2018</v>
      </c>
      <c r="B85" t="s">
        <v>479</v>
      </c>
      <c r="C85">
        <v>394</v>
      </c>
    </row>
    <row r="86" spans="1:3">
      <c r="A86">
        <v>2018</v>
      </c>
      <c r="B86" t="s">
        <v>480</v>
      </c>
    </row>
    <row r="87" spans="1:3">
      <c r="A87">
        <v>2018</v>
      </c>
      <c r="B87" t="s">
        <v>481</v>
      </c>
      <c r="C87">
        <v>236</v>
      </c>
    </row>
    <row r="88" spans="1:3">
      <c r="A88">
        <v>2018</v>
      </c>
      <c r="B88" t="s">
        <v>482</v>
      </c>
      <c r="C88">
        <v>218</v>
      </c>
    </row>
    <row r="89" spans="1:3">
      <c r="A89">
        <v>2018</v>
      </c>
      <c r="B89" t="s">
        <v>483</v>
      </c>
      <c r="C89">
        <v>170</v>
      </c>
    </row>
    <row r="90" spans="1:3">
      <c r="A90">
        <v>2018</v>
      </c>
      <c r="B90" t="s">
        <v>484</v>
      </c>
    </row>
    <row r="91" spans="1:3">
      <c r="A91">
        <v>2018</v>
      </c>
      <c r="B91" t="s">
        <v>485</v>
      </c>
      <c r="C91">
        <v>214</v>
      </c>
    </row>
    <row r="92" spans="1:3">
      <c r="A92">
        <v>2018</v>
      </c>
      <c r="B92" t="s">
        <v>486</v>
      </c>
      <c r="C92">
        <v>243</v>
      </c>
    </row>
    <row r="93" spans="1:3">
      <c r="A93">
        <v>2018</v>
      </c>
      <c r="B93" t="s">
        <v>487</v>
      </c>
      <c r="C93">
        <v>213</v>
      </c>
    </row>
    <row r="94" spans="1:3">
      <c r="A94">
        <v>2018</v>
      </c>
      <c r="B94" t="s">
        <v>1956</v>
      </c>
    </row>
    <row r="95" spans="1:3">
      <c r="A95">
        <v>2018</v>
      </c>
      <c r="B95" t="s">
        <v>488</v>
      </c>
      <c r="C95">
        <v>87</v>
      </c>
    </row>
    <row r="96" spans="1:3">
      <c r="A96">
        <v>2018</v>
      </c>
      <c r="B96" t="s">
        <v>489</v>
      </c>
    </row>
    <row r="97" spans="1:3">
      <c r="A97">
        <v>2018</v>
      </c>
      <c r="B97" t="s">
        <v>490</v>
      </c>
      <c r="C97">
        <v>130</v>
      </c>
    </row>
    <row r="98" spans="1:3">
      <c r="A98">
        <v>2018</v>
      </c>
      <c r="B98" t="s">
        <v>491</v>
      </c>
    </row>
    <row r="99" spans="1:3">
      <c r="A99">
        <v>2018</v>
      </c>
      <c r="B99" t="s">
        <v>492</v>
      </c>
    </row>
    <row r="100" spans="1:3">
      <c r="A100">
        <v>2018</v>
      </c>
      <c r="B100" t="s">
        <v>493</v>
      </c>
      <c r="C100">
        <v>196</v>
      </c>
    </row>
    <row r="101" spans="1:3">
      <c r="A101">
        <v>2018</v>
      </c>
      <c r="B101" t="s">
        <v>494</v>
      </c>
      <c r="C101">
        <v>127</v>
      </c>
    </row>
    <row r="102" spans="1:3">
      <c r="A102">
        <v>2018</v>
      </c>
      <c r="B102" t="s">
        <v>495</v>
      </c>
      <c r="C102">
        <v>92</v>
      </c>
    </row>
    <row r="103" spans="1:3">
      <c r="A103">
        <v>2018</v>
      </c>
      <c r="B103" t="s">
        <v>496</v>
      </c>
    </row>
    <row r="104" spans="1:3">
      <c r="A104">
        <v>2018</v>
      </c>
      <c r="B104" t="s">
        <v>497</v>
      </c>
    </row>
    <row r="105" spans="1:3">
      <c r="A105">
        <v>2018</v>
      </c>
      <c r="B105" t="s">
        <v>1955</v>
      </c>
    </row>
    <row r="106" spans="1:3">
      <c r="A106">
        <v>2018</v>
      </c>
      <c r="B106" t="s">
        <v>498</v>
      </c>
      <c r="C106">
        <v>552</v>
      </c>
    </row>
    <row r="107" spans="1:3">
      <c r="A107">
        <v>2018</v>
      </c>
      <c r="B107" t="s">
        <v>1845</v>
      </c>
    </row>
    <row r="108" spans="1:3">
      <c r="A108">
        <v>2018</v>
      </c>
      <c r="B108" t="s">
        <v>499</v>
      </c>
      <c r="C108">
        <v>179</v>
      </c>
    </row>
    <row r="109" spans="1:3">
      <c r="A109">
        <v>2018</v>
      </c>
      <c r="B109" t="s">
        <v>500</v>
      </c>
      <c r="C109">
        <v>528</v>
      </c>
    </row>
    <row r="110" spans="1:3">
      <c r="A110">
        <v>2018</v>
      </c>
      <c r="B110" t="s">
        <v>501</v>
      </c>
    </row>
    <row r="111" spans="1:3">
      <c r="A111">
        <v>2018</v>
      </c>
      <c r="B111" t="s">
        <v>502</v>
      </c>
      <c r="C111">
        <v>389</v>
      </c>
    </row>
    <row r="112" spans="1:3">
      <c r="A112">
        <v>2018</v>
      </c>
      <c r="B112" t="s">
        <v>503</v>
      </c>
      <c r="C112">
        <v>285</v>
      </c>
    </row>
    <row r="113" spans="1:3">
      <c r="A113">
        <v>2018</v>
      </c>
      <c r="B113" t="s">
        <v>1954</v>
      </c>
    </row>
    <row r="114" spans="1:3">
      <c r="A114">
        <v>2018</v>
      </c>
      <c r="B114" t="s">
        <v>504</v>
      </c>
      <c r="C114">
        <v>943</v>
      </c>
    </row>
    <row r="115" spans="1:3">
      <c r="A115">
        <v>2018</v>
      </c>
      <c r="B115" t="s">
        <v>1844</v>
      </c>
    </row>
    <row r="116" spans="1:3">
      <c r="A116">
        <v>2018</v>
      </c>
      <c r="B116" t="s">
        <v>505</v>
      </c>
    </row>
    <row r="117" spans="1:3">
      <c r="A117">
        <v>2018</v>
      </c>
      <c r="B117" t="s">
        <v>506</v>
      </c>
      <c r="C117">
        <v>136</v>
      </c>
    </row>
    <row r="118" spans="1:3">
      <c r="A118">
        <v>2018</v>
      </c>
      <c r="B118" t="s">
        <v>1843</v>
      </c>
    </row>
    <row r="119" spans="1:3">
      <c r="A119">
        <v>2018</v>
      </c>
      <c r="B119" t="s">
        <v>507</v>
      </c>
      <c r="C119">
        <v>861</v>
      </c>
    </row>
    <row r="120" spans="1:3">
      <c r="A120">
        <v>2018</v>
      </c>
      <c r="B120" t="s">
        <v>1953</v>
      </c>
    </row>
    <row r="121" spans="1:3">
      <c r="A121">
        <v>2018</v>
      </c>
      <c r="B121" t="s">
        <v>1952</v>
      </c>
    </row>
    <row r="122" spans="1:3">
      <c r="A122">
        <v>2018</v>
      </c>
      <c r="B122" t="s">
        <v>508</v>
      </c>
      <c r="C122">
        <v>264</v>
      </c>
    </row>
    <row r="123" spans="1:3">
      <c r="A123">
        <v>2018</v>
      </c>
      <c r="B123" t="s">
        <v>509</v>
      </c>
      <c r="C123">
        <v>143</v>
      </c>
    </row>
    <row r="124" spans="1:3">
      <c r="A124">
        <v>2018</v>
      </c>
      <c r="B124" t="s">
        <v>1951</v>
      </c>
    </row>
    <row r="125" spans="1:3">
      <c r="A125">
        <v>2018</v>
      </c>
      <c r="B125" t="s">
        <v>510</v>
      </c>
      <c r="C125">
        <v>107</v>
      </c>
    </row>
    <row r="126" spans="1:3">
      <c r="A126">
        <v>2018</v>
      </c>
      <c r="B126" t="s">
        <v>511</v>
      </c>
      <c r="C126">
        <v>120</v>
      </c>
    </row>
    <row r="127" spans="1:3">
      <c r="A127">
        <v>2018</v>
      </c>
      <c r="B127" t="s">
        <v>512</v>
      </c>
      <c r="C127">
        <v>430</v>
      </c>
    </row>
    <row r="128" spans="1:3">
      <c r="A128">
        <v>2018</v>
      </c>
      <c r="B128" t="s">
        <v>513</v>
      </c>
    </row>
    <row r="129" spans="1:3">
      <c r="A129">
        <v>2018</v>
      </c>
      <c r="B129" t="s">
        <v>514</v>
      </c>
      <c r="C129">
        <v>208</v>
      </c>
    </row>
    <row r="130" spans="1:3">
      <c r="A130">
        <v>2018</v>
      </c>
      <c r="B130" t="s">
        <v>515</v>
      </c>
      <c r="C130">
        <v>195</v>
      </c>
    </row>
    <row r="131" spans="1:3">
      <c r="A131">
        <v>2018</v>
      </c>
      <c r="B131" t="s">
        <v>1950</v>
      </c>
    </row>
    <row r="132" spans="1:3">
      <c r="A132">
        <v>2018</v>
      </c>
      <c r="B132" t="s">
        <v>516</v>
      </c>
      <c r="C132">
        <v>751</v>
      </c>
    </row>
    <row r="133" spans="1:3">
      <c r="A133">
        <v>2018</v>
      </c>
      <c r="B133" t="s">
        <v>1978</v>
      </c>
    </row>
    <row r="134" spans="1:3">
      <c r="A134">
        <v>2018</v>
      </c>
      <c r="B134" t="s">
        <v>517</v>
      </c>
      <c r="C134">
        <v>260</v>
      </c>
    </row>
    <row r="135" spans="1:3">
      <c r="A135">
        <v>2018</v>
      </c>
      <c r="B135" t="s">
        <v>518</v>
      </c>
      <c r="C135">
        <v>147</v>
      </c>
    </row>
    <row r="136" spans="1:3">
      <c r="A136">
        <v>2018</v>
      </c>
      <c r="B136" t="s">
        <v>519</v>
      </c>
      <c r="C136">
        <v>275</v>
      </c>
    </row>
    <row r="137" spans="1:3">
      <c r="A137">
        <v>2018</v>
      </c>
      <c r="B137" t="s">
        <v>520</v>
      </c>
      <c r="C137">
        <v>170</v>
      </c>
    </row>
    <row r="138" spans="1:3">
      <c r="A138">
        <v>2018</v>
      </c>
      <c r="B138" t="s">
        <v>1949</v>
      </c>
    </row>
    <row r="139" spans="1:3">
      <c r="A139">
        <v>2018</v>
      </c>
      <c r="B139" t="s">
        <v>521</v>
      </c>
      <c r="C139">
        <v>519</v>
      </c>
    </row>
    <row r="140" spans="1:3">
      <c r="A140">
        <v>2018</v>
      </c>
      <c r="B140" t="s">
        <v>522</v>
      </c>
    </row>
    <row r="141" spans="1:3">
      <c r="A141">
        <v>2018</v>
      </c>
      <c r="B141" t="s">
        <v>523</v>
      </c>
      <c r="C141">
        <v>235</v>
      </c>
    </row>
    <row r="142" spans="1:3">
      <c r="A142">
        <v>2018</v>
      </c>
      <c r="B142" t="s">
        <v>524</v>
      </c>
      <c r="C142">
        <v>263</v>
      </c>
    </row>
    <row r="143" spans="1:3">
      <c r="A143">
        <v>2018</v>
      </c>
      <c r="B143" t="s">
        <v>525</v>
      </c>
      <c r="C143">
        <v>351</v>
      </c>
    </row>
    <row r="144" spans="1:3">
      <c r="A144">
        <v>2018</v>
      </c>
      <c r="B144" t="s">
        <v>526</v>
      </c>
    </row>
    <row r="145" spans="1:3">
      <c r="A145">
        <v>2018</v>
      </c>
      <c r="B145" t="s">
        <v>527</v>
      </c>
      <c r="C145">
        <v>489</v>
      </c>
    </row>
    <row r="146" spans="1:3">
      <c r="A146">
        <v>2018</v>
      </c>
      <c r="B146" t="s">
        <v>528</v>
      </c>
      <c r="C146">
        <v>669</v>
      </c>
    </row>
    <row r="147" spans="1:3">
      <c r="A147">
        <v>2018</v>
      </c>
      <c r="B147" t="s">
        <v>529</v>
      </c>
    </row>
    <row r="148" spans="1:3">
      <c r="A148">
        <v>2018</v>
      </c>
      <c r="B148" t="s">
        <v>530</v>
      </c>
      <c r="C148">
        <v>100</v>
      </c>
    </row>
    <row r="149" spans="1:3">
      <c r="A149">
        <v>2018</v>
      </c>
      <c r="B149" t="s">
        <v>1842</v>
      </c>
    </row>
    <row r="150" spans="1:3">
      <c r="A150">
        <v>2018</v>
      </c>
      <c r="B150" t="s">
        <v>1948</v>
      </c>
    </row>
    <row r="151" spans="1:3">
      <c r="A151">
        <v>2018</v>
      </c>
      <c r="B151" t="s">
        <v>1947</v>
      </c>
    </row>
    <row r="152" spans="1:3">
      <c r="A152">
        <v>2018</v>
      </c>
      <c r="B152" t="s">
        <v>1946</v>
      </c>
    </row>
    <row r="153" spans="1:3">
      <c r="A153">
        <v>2018</v>
      </c>
      <c r="B153" t="s">
        <v>531</v>
      </c>
      <c r="C153">
        <v>606</v>
      </c>
    </row>
    <row r="154" spans="1:3">
      <c r="A154">
        <v>2018</v>
      </c>
      <c r="B154" t="s">
        <v>1945</v>
      </c>
    </row>
    <row r="155" spans="1:3">
      <c r="A155">
        <v>2018</v>
      </c>
      <c r="B155" t="s">
        <v>532</v>
      </c>
    </row>
    <row r="156" spans="1:3">
      <c r="A156">
        <v>2018</v>
      </c>
      <c r="B156" t="s">
        <v>533</v>
      </c>
    </row>
    <row r="157" spans="1:3">
      <c r="A157">
        <v>2018</v>
      </c>
      <c r="B157" t="s">
        <v>1841</v>
      </c>
    </row>
    <row r="158" spans="1:3">
      <c r="A158">
        <v>2018</v>
      </c>
      <c r="B158" t="s">
        <v>534</v>
      </c>
      <c r="C158">
        <v>61</v>
      </c>
    </row>
    <row r="159" spans="1:3">
      <c r="A159">
        <v>2018</v>
      </c>
      <c r="B159" t="s">
        <v>535</v>
      </c>
      <c r="C159">
        <v>457</v>
      </c>
    </row>
    <row r="160" spans="1:3">
      <c r="A160">
        <v>2018</v>
      </c>
      <c r="B160" t="s">
        <v>1944</v>
      </c>
    </row>
    <row r="161" spans="1:3">
      <c r="A161">
        <v>2018</v>
      </c>
      <c r="B161" t="s">
        <v>536</v>
      </c>
      <c r="C161">
        <v>169</v>
      </c>
    </row>
    <row r="162" spans="1:3">
      <c r="A162">
        <v>2018</v>
      </c>
      <c r="B162" t="s">
        <v>537</v>
      </c>
      <c r="C162">
        <v>407</v>
      </c>
    </row>
    <row r="163" spans="1:3">
      <c r="A163">
        <v>2018</v>
      </c>
      <c r="B163" t="s">
        <v>538</v>
      </c>
    </row>
    <row r="164" spans="1:3">
      <c r="A164">
        <v>2018</v>
      </c>
      <c r="B164" t="s">
        <v>539</v>
      </c>
      <c r="C164">
        <v>485</v>
      </c>
    </row>
    <row r="165" spans="1:3">
      <c r="A165">
        <v>2018</v>
      </c>
      <c r="B165" t="s">
        <v>540</v>
      </c>
      <c r="C165">
        <v>160</v>
      </c>
    </row>
    <row r="166" spans="1:3">
      <c r="A166">
        <v>2018</v>
      </c>
      <c r="B166" t="s">
        <v>541</v>
      </c>
    </row>
    <row r="167" spans="1:3">
      <c r="A167">
        <v>2018</v>
      </c>
      <c r="B167" t="s">
        <v>542</v>
      </c>
      <c r="C167">
        <v>283</v>
      </c>
    </row>
    <row r="168" spans="1:3">
      <c r="A168">
        <v>2018</v>
      </c>
      <c r="B168" t="s">
        <v>543</v>
      </c>
      <c r="C168">
        <v>484</v>
      </c>
    </row>
    <row r="169" spans="1:3">
      <c r="A169">
        <v>2018</v>
      </c>
      <c r="B169" t="s">
        <v>1943</v>
      </c>
    </row>
    <row r="170" spans="1:3">
      <c r="A170">
        <v>2018</v>
      </c>
      <c r="B170" t="s">
        <v>544</v>
      </c>
      <c r="C170">
        <v>166</v>
      </c>
    </row>
    <row r="171" spans="1:3">
      <c r="A171">
        <v>2018</v>
      </c>
      <c r="B171" t="s">
        <v>1942</v>
      </c>
    </row>
    <row r="172" spans="1:3">
      <c r="A172">
        <v>2018</v>
      </c>
      <c r="B172" t="s">
        <v>545</v>
      </c>
      <c r="C172">
        <v>187</v>
      </c>
    </row>
    <row r="173" spans="1:3">
      <c r="A173">
        <v>2018</v>
      </c>
      <c r="B173" t="s">
        <v>1977</v>
      </c>
    </row>
    <row r="174" spans="1:3">
      <c r="A174">
        <v>2018</v>
      </c>
      <c r="B174" t="s">
        <v>1941</v>
      </c>
    </row>
    <row r="175" spans="1:3">
      <c r="A175">
        <v>2018</v>
      </c>
      <c r="B175" t="s">
        <v>1940</v>
      </c>
    </row>
    <row r="176" spans="1:3">
      <c r="A176">
        <v>2018</v>
      </c>
      <c r="B176" t="s">
        <v>546</v>
      </c>
    </row>
    <row r="177" spans="1:3">
      <c r="A177">
        <v>2018</v>
      </c>
      <c r="B177" t="s">
        <v>1840</v>
      </c>
    </row>
    <row r="178" spans="1:3">
      <c r="A178">
        <v>2018</v>
      </c>
      <c r="B178" t="s">
        <v>547</v>
      </c>
      <c r="C178">
        <v>424</v>
      </c>
    </row>
    <row r="179" spans="1:3">
      <c r="A179">
        <v>2018</v>
      </c>
      <c r="B179" t="s">
        <v>548</v>
      </c>
      <c r="C179">
        <v>211</v>
      </c>
    </row>
    <row r="180" spans="1:3">
      <c r="A180">
        <v>2018</v>
      </c>
      <c r="B180" t="s">
        <v>549</v>
      </c>
      <c r="C180">
        <v>948</v>
      </c>
    </row>
    <row r="181" spans="1:3">
      <c r="A181">
        <v>2018</v>
      </c>
      <c r="B181" t="s">
        <v>1939</v>
      </c>
    </row>
    <row r="182" spans="1:3">
      <c r="A182">
        <v>2018</v>
      </c>
      <c r="B182" t="s">
        <v>550</v>
      </c>
      <c r="C182">
        <v>96</v>
      </c>
    </row>
    <row r="183" spans="1:3">
      <c r="A183">
        <v>2018</v>
      </c>
      <c r="B183" t="s">
        <v>551</v>
      </c>
      <c r="C183">
        <v>342</v>
      </c>
    </row>
    <row r="184" spans="1:3">
      <c r="A184">
        <v>2018</v>
      </c>
      <c r="B184" t="s">
        <v>552</v>
      </c>
      <c r="C184">
        <v>262</v>
      </c>
    </row>
    <row r="185" spans="1:3">
      <c r="A185">
        <v>2018</v>
      </c>
      <c r="B185" t="s">
        <v>1839</v>
      </c>
    </row>
    <row r="186" spans="1:3">
      <c r="A186">
        <v>2018</v>
      </c>
      <c r="B186" t="s">
        <v>553</v>
      </c>
    </row>
    <row r="187" spans="1:3">
      <c r="A187">
        <v>2018</v>
      </c>
      <c r="B187" t="s">
        <v>554</v>
      </c>
    </row>
    <row r="188" spans="1:3">
      <c r="A188">
        <v>2018</v>
      </c>
      <c r="B188" t="s">
        <v>555</v>
      </c>
      <c r="C188">
        <v>387</v>
      </c>
    </row>
    <row r="189" spans="1:3">
      <c r="A189">
        <v>2018</v>
      </c>
      <c r="B189" t="s">
        <v>556</v>
      </c>
      <c r="C189">
        <v>931</v>
      </c>
    </row>
    <row r="190" spans="1:3">
      <c r="A190">
        <v>2018</v>
      </c>
      <c r="B190" t="s">
        <v>557</v>
      </c>
      <c r="C190">
        <v>213</v>
      </c>
    </row>
    <row r="191" spans="1:3">
      <c r="A191">
        <v>2018</v>
      </c>
      <c r="B191" t="s">
        <v>1838</v>
      </c>
    </row>
    <row r="192" spans="1:3">
      <c r="A192">
        <v>2018</v>
      </c>
      <c r="B192" t="s">
        <v>558</v>
      </c>
      <c r="C192">
        <v>1086</v>
      </c>
    </row>
    <row r="193" spans="1:3">
      <c r="A193">
        <v>2018</v>
      </c>
      <c r="B193" t="s">
        <v>559</v>
      </c>
      <c r="C193">
        <v>94</v>
      </c>
    </row>
    <row r="194" spans="1:3">
      <c r="A194">
        <v>2018</v>
      </c>
      <c r="B194" t="s">
        <v>560</v>
      </c>
      <c r="C194">
        <v>934</v>
      </c>
    </row>
    <row r="195" spans="1:3">
      <c r="A195">
        <v>2018</v>
      </c>
      <c r="B195" t="s">
        <v>561</v>
      </c>
      <c r="C195">
        <v>538</v>
      </c>
    </row>
    <row r="196" spans="1:3">
      <c r="A196">
        <v>2018</v>
      </c>
      <c r="B196" t="s">
        <v>562</v>
      </c>
      <c r="C196">
        <v>260</v>
      </c>
    </row>
    <row r="197" spans="1:3">
      <c r="A197">
        <v>2018</v>
      </c>
      <c r="B197" t="s">
        <v>1976</v>
      </c>
    </row>
    <row r="198" spans="1:3">
      <c r="A198">
        <v>2018</v>
      </c>
      <c r="B198" t="s">
        <v>563</v>
      </c>
      <c r="C198">
        <v>290</v>
      </c>
    </row>
    <row r="199" spans="1:3">
      <c r="A199">
        <v>2018</v>
      </c>
      <c r="B199" t="s">
        <v>1938</v>
      </c>
    </row>
    <row r="200" spans="1:3">
      <c r="A200">
        <v>2018</v>
      </c>
      <c r="B200" t="s">
        <v>564</v>
      </c>
      <c r="C200">
        <v>203</v>
      </c>
    </row>
    <row r="201" spans="1:3">
      <c r="A201">
        <v>2018</v>
      </c>
      <c r="B201" t="s">
        <v>1937</v>
      </c>
    </row>
    <row r="202" spans="1:3">
      <c r="A202">
        <v>2018</v>
      </c>
      <c r="B202" t="s">
        <v>565</v>
      </c>
    </row>
    <row r="203" spans="1:3">
      <c r="A203">
        <v>2018</v>
      </c>
      <c r="B203" t="s">
        <v>566</v>
      </c>
    </row>
    <row r="204" spans="1:3">
      <c r="A204">
        <v>2018</v>
      </c>
      <c r="B204" t="s">
        <v>567</v>
      </c>
      <c r="C204">
        <v>739</v>
      </c>
    </row>
    <row r="205" spans="1:3">
      <c r="A205">
        <v>2018</v>
      </c>
      <c r="B205" t="s">
        <v>568</v>
      </c>
    </row>
    <row r="206" spans="1:3">
      <c r="A206">
        <v>2018</v>
      </c>
      <c r="B206" t="s">
        <v>1936</v>
      </c>
    </row>
    <row r="207" spans="1:3">
      <c r="A207">
        <v>2018</v>
      </c>
      <c r="B207" t="s">
        <v>569</v>
      </c>
      <c r="C207">
        <v>145</v>
      </c>
    </row>
    <row r="208" spans="1:3">
      <c r="A208">
        <v>2018</v>
      </c>
      <c r="B208" t="s">
        <v>570</v>
      </c>
      <c r="C208">
        <v>300</v>
      </c>
    </row>
    <row r="209" spans="1:3">
      <c r="A209">
        <v>2018</v>
      </c>
      <c r="B209" t="s">
        <v>571</v>
      </c>
    </row>
    <row r="210" spans="1:3">
      <c r="A210">
        <v>2018</v>
      </c>
      <c r="B210" t="s">
        <v>572</v>
      </c>
      <c r="C210">
        <v>220</v>
      </c>
    </row>
    <row r="211" spans="1:3">
      <c r="A211">
        <v>2018</v>
      </c>
      <c r="B211" t="s">
        <v>1837</v>
      </c>
    </row>
    <row r="212" spans="1:3">
      <c r="A212">
        <v>2018</v>
      </c>
      <c r="B212" t="s">
        <v>1935</v>
      </c>
    </row>
    <row r="213" spans="1:3">
      <c r="A213">
        <v>2018</v>
      </c>
      <c r="B213" t="s">
        <v>573</v>
      </c>
      <c r="C213">
        <v>435</v>
      </c>
    </row>
    <row r="214" spans="1:3">
      <c r="A214">
        <v>2018</v>
      </c>
      <c r="B214" t="s">
        <v>574</v>
      </c>
    </row>
    <row r="215" spans="1:3">
      <c r="A215">
        <v>2018</v>
      </c>
      <c r="B215" t="s">
        <v>1836</v>
      </c>
    </row>
    <row r="216" spans="1:3">
      <c r="A216">
        <v>2018</v>
      </c>
      <c r="B216" t="s">
        <v>1835</v>
      </c>
    </row>
    <row r="217" spans="1:3">
      <c r="A217">
        <v>2018</v>
      </c>
      <c r="B217" t="s">
        <v>575</v>
      </c>
      <c r="C217">
        <v>219</v>
      </c>
    </row>
    <row r="218" spans="1:3">
      <c r="A218">
        <v>2018</v>
      </c>
      <c r="B218" t="s">
        <v>576</v>
      </c>
      <c r="C218">
        <v>159</v>
      </c>
    </row>
    <row r="219" spans="1:3">
      <c r="A219">
        <v>2018</v>
      </c>
      <c r="B219" t="s">
        <v>1934</v>
      </c>
    </row>
    <row r="220" spans="1:3">
      <c r="A220">
        <v>2018</v>
      </c>
      <c r="B220" t="s">
        <v>577</v>
      </c>
      <c r="C220">
        <v>234</v>
      </c>
    </row>
    <row r="221" spans="1:3">
      <c r="A221">
        <v>2018</v>
      </c>
      <c r="B221" t="s">
        <v>578</v>
      </c>
    </row>
    <row r="222" spans="1:3">
      <c r="A222">
        <v>2018</v>
      </c>
      <c r="B222" t="s">
        <v>579</v>
      </c>
      <c r="C222">
        <v>741</v>
      </c>
    </row>
    <row r="223" spans="1:3">
      <c r="A223">
        <v>2018</v>
      </c>
      <c r="B223" t="s">
        <v>580</v>
      </c>
      <c r="C223">
        <v>433</v>
      </c>
    </row>
    <row r="224" spans="1:3">
      <c r="A224">
        <v>2018</v>
      </c>
      <c r="B224" t="s">
        <v>581</v>
      </c>
      <c r="C224">
        <v>177</v>
      </c>
    </row>
    <row r="225" spans="1:3">
      <c r="A225">
        <v>2018</v>
      </c>
      <c r="B225" t="s">
        <v>582</v>
      </c>
      <c r="C225">
        <v>276</v>
      </c>
    </row>
    <row r="226" spans="1:3">
      <c r="A226">
        <v>2018</v>
      </c>
      <c r="B226" t="s">
        <v>1834</v>
      </c>
    </row>
    <row r="227" spans="1:3">
      <c r="A227">
        <v>2018</v>
      </c>
      <c r="B227" t="s">
        <v>583</v>
      </c>
      <c r="C227">
        <v>168</v>
      </c>
    </row>
    <row r="228" spans="1:3">
      <c r="A228">
        <v>2018</v>
      </c>
      <c r="B228" t="s">
        <v>584</v>
      </c>
    </row>
    <row r="229" spans="1:3">
      <c r="A229">
        <v>2018</v>
      </c>
      <c r="B229" t="s">
        <v>585</v>
      </c>
      <c r="C229">
        <v>229</v>
      </c>
    </row>
    <row r="230" spans="1:3">
      <c r="A230">
        <v>2018</v>
      </c>
      <c r="B230" t="s">
        <v>586</v>
      </c>
    </row>
    <row r="231" spans="1:3">
      <c r="A231">
        <v>2018</v>
      </c>
      <c r="B231" t="s">
        <v>587</v>
      </c>
    </row>
    <row r="232" spans="1:3">
      <c r="A232">
        <v>2018</v>
      </c>
      <c r="B232" t="s">
        <v>1833</v>
      </c>
    </row>
    <row r="233" spans="1:3">
      <c r="A233">
        <v>2018</v>
      </c>
      <c r="B233" t="s">
        <v>588</v>
      </c>
      <c r="C233">
        <v>128</v>
      </c>
    </row>
    <row r="234" spans="1:3">
      <c r="A234">
        <v>2018</v>
      </c>
      <c r="B234" t="s">
        <v>1832</v>
      </c>
    </row>
    <row r="235" spans="1:3">
      <c r="A235">
        <v>2018</v>
      </c>
      <c r="B235" t="s">
        <v>589</v>
      </c>
    </row>
    <row r="236" spans="1:3">
      <c r="A236">
        <v>2018</v>
      </c>
      <c r="B236" s="4" t="s">
        <v>1490</v>
      </c>
      <c r="C236">
        <v>1090</v>
      </c>
    </row>
    <row r="237" spans="1:3">
      <c r="A237">
        <v>2018</v>
      </c>
      <c r="B237" t="s">
        <v>1933</v>
      </c>
    </row>
    <row r="238" spans="1:3">
      <c r="A238">
        <v>2018</v>
      </c>
      <c r="B238" t="s">
        <v>590</v>
      </c>
    </row>
    <row r="239" spans="1:3">
      <c r="A239">
        <v>2018</v>
      </c>
      <c r="B239" t="s">
        <v>591</v>
      </c>
    </row>
    <row r="240" spans="1:3">
      <c r="A240">
        <v>2018</v>
      </c>
      <c r="B240" t="s">
        <v>592</v>
      </c>
    </row>
    <row r="241" spans="1:3">
      <c r="A241">
        <v>2018</v>
      </c>
      <c r="B241" t="s">
        <v>41</v>
      </c>
      <c r="C241">
        <v>699</v>
      </c>
    </row>
    <row r="242" spans="1:3">
      <c r="A242">
        <v>2018</v>
      </c>
      <c r="B242" t="s">
        <v>593</v>
      </c>
      <c r="C242">
        <v>175</v>
      </c>
    </row>
    <row r="243" spans="1:3">
      <c r="A243">
        <v>2018</v>
      </c>
      <c r="B243" t="s">
        <v>1831</v>
      </c>
    </row>
    <row r="244" spans="1:3">
      <c r="A244">
        <v>2018</v>
      </c>
      <c r="B244" t="s">
        <v>1932</v>
      </c>
    </row>
    <row r="245" spans="1:3">
      <c r="A245">
        <v>2018</v>
      </c>
      <c r="B245" t="s">
        <v>594</v>
      </c>
      <c r="C245">
        <v>298</v>
      </c>
    </row>
    <row r="246" spans="1:3">
      <c r="A246">
        <v>2018</v>
      </c>
      <c r="B246" t="s">
        <v>595</v>
      </c>
      <c r="C246">
        <v>390</v>
      </c>
    </row>
    <row r="247" spans="1:3">
      <c r="A247">
        <v>2018</v>
      </c>
      <c r="B247" t="s">
        <v>596</v>
      </c>
      <c r="C247">
        <v>204</v>
      </c>
    </row>
    <row r="248" spans="1:3">
      <c r="A248">
        <v>2018</v>
      </c>
      <c r="B248" t="s">
        <v>597</v>
      </c>
      <c r="C248">
        <v>425</v>
      </c>
    </row>
    <row r="249" spans="1:3">
      <c r="A249">
        <v>2018</v>
      </c>
      <c r="B249" t="s">
        <v>598</v>
      </c>
      <c r="C249">
        <v>71</v>
      </c>
    </row>
    <row r="250" spans="1:3">
      <c r="A250">
        <v>2018</v>
      </c>
      <c r="B250" t="s">
        <v>599</v>
      </c>
      <c r="C250">
        <v>741</v>
      </c>
    </row>
    <row r="251" spans="1:3">
      <c r="A251">
        <v>2018</v>
      </c>
      <c r="B251" t="s">
        <v>600</v>
      </c>
    </row>
    <row r="252" spans="1:3">
      <c r="A252">
        <v>2018</v>
      </c>
      <c r="B252" t="s">
        <v>601</v>
      </c>
      <c r="C252">
        <v>307</v>
      </c>
    </row>
    <row r="253" spans="1:3">
      <c r="A253">
        <v>2018</v>
      </c>
      <c r="B253" t="s">
        <v>1931</v>
      </c>
    </row>
    <row r="254" spans="1:3">
      <c r="A254">
        <v>2018</v>
      </c>
      <c r="B254" t="s">
        <v>1830</v>
      </c>
    </row>
    <row r="255" spans="1:3">
      <c r="A255">
        <v>2018</v>
      </c>
      <c r="B255" t="s">
        <v>602</v>
      </c>
      <c r="C255">
        <v>950</v>
      </c>
    </row>
    <row r="256" spans="1:3">
      <c r="A256">
        <v>2018</v>
      </c>
      <c r="B256" t="s">
        <v>603</v>
      </c>
      <c r="C256">
        <v>245</v>
      </c>
    </row>
    <row r="257" spans="1:3">
      <c r="A257">
        <v>2018</v>
      </c>
      <c r="B257" t="s">
        <v>604</v>
      </c>
      <c r="C257">
        <v>83</v>
      </c>
    </row>
    <row r="258" spans="1:3">
      <c r="A258">
        <v>2018</v>
      </c>
      <c r="B258" t="s">
        <v>605</v>
      </c>
      <c r="C258">
        <v>161</v>
      </c>
    </row>
    <row r="259" spans="1:3">
      <c r="A259">
        <v>2018</v>
      </c>
      <c r="B259" t="s">
        <v>606</v>
      </c>
    </row>
    <row r="260" spans="1:3">
      <c r="A260">
        <v>2018</v>
      </c>
      <c r="B260" t="s">
        <v>607</v>
      </c>
      <c r="C260">
        <v>127</v>
      </c>
    </row>
    <row r="261" spans="1:3">
      <c r="A261">
        <v>2018</v>
      </c>
      <c r="B261" t="s">
        <v>1829</v>
      </c>
    </row>
    <row r="262" spans="1:3">
      <c r="A262">
        <v>2018</v>
      </c>
      <c r="B262" t="s">
        <v>1828</v>
      </c>
    </row>
    <row r="263" spans="1:3">
      <c r="A263">
        <v>2018</v>
      </c>
      <c r="B263" t="s">
        <v>608</v>
      </c>
      <c r="C263">
        <v>101</v>
      </c>
    </row>
    <row r="264" spans="1:3">
      <c r="A264">
        <v>2018</v>
      </c>
      <c r="B264" t="s">
        <v>1930</v>
      </c>
    </row>
    <row r="265" spans="1:3">
      <c r="A265">
        <v>2018</v>
      </c>
      <c r="B265" t="s">
        <v>1929</v>
      </c>
    </row>
    <row r="266" spans="1:3">
      <c r="A266">
        <v>2018</v>
      </c>
      <c r="B266" t="s">
        <v>609</v>
      </c>
    </row>
    <row r="267" spans="1:3">
      <c r="A267">
        <v>2018</v>
      </c>
      <c r="B267" t="s">
        <v>610</v>
      </c>
      <c r="C267">
        <v>178</v>
      </c>
    </row>
    <row r="268" spans="1:3">
      <c r="A268">
        <v>2018</v>
      </c>
      <c r="B268" t="s">
        <v>611</v>
      </c>
      <c r="C268">
        <v>99</v>
      </c>
    </row>
    <row r="269" spans="1:3">
      <c r="A269">
        <v>2018</v>
      </c>
      <c r="B269" t="s">
        <v>612</v>
      </c>
      <c r="C269">
        <v>250</v>
      </c>
    </row>
    <row r="270" spans="1:3">
      <c r="A270">
        <v>2018</v>
      </c>
      <c r="B270" t="s">
        <v>613</v>
      </c>
      <c r="C270">
        <v>549</v>
      </c>
    </row>
    <row r="271" spans="1:3">
      <c r="A271">
        <v>2018</v>
      </c>
      <c r="B271" t="s">
        <v>1928</v>
      </c>
    </row>
    <row r="272" spans="1:3">
      <c r="A272">
        <v>2018</v>
      </c>
      <c r="B272" t="s">
        <v>614</v>
      </c>
      <c r="C272">
        <v>277</v>
      </c>
    </row>
    <row r="273" spans="1:3">
      <c r="A273">
        <v>2018</v>
      </c>
      <c r="B273" t="s">
        <v>615</v>
      </c>
    </row>
    <row r="274" spans="1:3">
      <c r="A274">
        <v>2018</v>
      </c>
      <c r="B274" t="s">
        <v>616</v>
      </c>
      <c r="C274">
        <v>422</v>
      </c>
    </row>
    <row r="275" spans="1:3">
      <c r="A275">
        <v>2018</v>
      </c>
      <c r="B275" t="s">
        <v>1975</v>
      </c>
    </row>
    <row r="276" spans="1:3">
      <c r="A276">
        <v>2018</v>
      </c>
      <c r="B276" t="s">
        <v>1927</v>
      </c>
    </row>
    <row r="277" spans="1:3">
      <c r="A277">
        <v>2018</v>
      </c>
      <c r="B277" t="s">
        <v>617</v>
      </c>
      <c r="C277">
        <v>223</v>
      </c>
    </row>
    <row r="278" spans="1:3">
      <c r="A278">
        <v>2018</v>
      </c>
      <c r="B278" t="s">
        <v>618</v>
      </c>
      <c r="C278">
        <v>131</v>
      </c>
    </row>
    <row r="279" spans="1:3">
      <c r="A279">
        <v>2018</v>
      </c>
      <c r="B279" t="s">
        <v>1827</v>
      </c>
    </row>
    <row r="280" spans="1:3">
      <c r="A280">
        <v>2018</v>
      </c>
      <c r="B280" t="s">
        <v>619</v>
      </c>
    </row>
    <row r="281" spans="1:3">
      <c r="A281">
        <v>2018</v>
      </c>
      <c r="B281" t="s">
        <v>620</v>
      </c>
      <c r="C281">
        <v>301</v>
      </c>
    </row>
    <row r="282" spans="1:3">
      <c r="A282">
        <v>2018</v>
      </c>
      <c r="B282" t="s">
        <v>621</v>
      </c>
      <c r="C282">
        <v>490</v>
      </c>
    </row>
    <row r="283" spans="1:3">
      <c r="A283">
        <v>2018</v>
      </c>
      <c r="B283" t="s">
        <v>622</v>
      </c>
      <c r="C283">
        <v>222</v>
      </c>
    </row>
    <row r="284" spans="1:3">
      <c r="A284">
        <v>2018</v>
      </c>
      <c r="B284" t="s">
        <v>623</v>
      </c>
      <c r="C284">
        <v>518</v>
      </c>
    </row>
    <row r="285" spans="1:3">
      <c r="A285">
        <v>2018</v>
      </c>
      <c r="B285" t="s">
        <v>1974</v>
      </c>
    </row>
    <row r="286" spans="1:3">
      <c r="A286">
        <v>2018</v>
      </c>
      <c r="B286" t="s">
        <v>624</v>
      </c>
      <c r="C286">
        <v>114</v>
      </c>
    </row>
    <row r="287" spans="1:3">
      <c r="A287">
        <v>2018</v>
      </c>
      <c r="B287" t="s">
        <v>625</v>
      </c>
    </row>
    <row r="288" spans="1:3">
      <c r="A288">
        <v>2018</v>
      </c>
      <c r="B288" t="s">
        <v>1437</v>
      </c>
      <c r="C288">
        <v>501</v>
      </c>
    </row>
    <row r="289" spans="1:3">
      <c r="A289">
        <v>2018</v>
      </c>
      <c r="B289" t="s">
        <v>626</v>
      </c>
      <c r="C289">
        <v>775</v>
      </c>
    </row>
    <row r="290" spans="1:3">
      <c r="A290">
        <v>2018</v>
      </c>
      <c r="B290" t="s">
        <v>1826</v>
      </c>
    </row>
    <row r="291" spans="1:3">
      <c r="A291">
        <v>2018</v>
      </c>
      <c r="B291" t="s">
        <v>627</v>
      </c>
      <c r="C291">
        <v>164</v>
      </c>
    </row>
    <row r="292" spans="1:3">
      <c r="A292">
        <v>2018</v>
      </c>
      <c r="B292" t="s">
        <v>628</v>
      </c>
      <c r="C292">
        <v>331</v>
      </c>
    </row>
    <row r="293" spans="1:3">
      <c r="A293">
        <v>2018</v>
      </c>
      <c r="B293" t="s">
        <v>629</v>
      </c>
    </row>
    <row r="294" spans="1:3">
      <c r="A294">
        <v>2018</v>
      </c>
      <c r="B294" t="s">
        <v>630</v>
      </c>
      <c r="C294">
        <v>86</v>
      </c>
    </row>
    <row r="295" spans="1:3">
      <c r="A295">
        <v>2018</v>
      </c>
      <c r="B295" t="s">
        <v>631</v>
      </c>
      <c r="C295">
        <v>267</v>
      </c>
    </row>
    <row r="296" spans="1:3">
      <c r="A296">
        <v>2018</v>
      </c>
      <c r="B296" t="s">
        <v>632</v>
      </c>
      <c r="C296">
        <v>330</v>
      </c>
    </row>
    <row r="297" spans="1:3">
      <c r="A297">
        <v>2018</v>
      </c>
      <c r="B297" t="s">
        <v>633</v>
      </c>
    </row>
    <row r="298" spans="1:3">
      <c r="A298">
        <v>2018</v>
      </c>
      <c r="B298" t="s">
        <v>1926</v>
      </c>
    </row>
    <row r="299" spans="1:3">
      <c r="A299">
        <v>2018</v>
      </c>
      <c r="B299" t="s">
        <v>1925</v>
      </c>
    </row>
    <row r="300" spans="1:3">
      <c r="A300">
        <v>2018</v>
      </c>
      <c r="B300" t="s">
        <v>634</v>
      </c>
      <c r="C300">
        <v>673</v>
      </c>
    </row>
    <row r="301" spans="1:3">
      <c r="A301">
        <v>2018</v>
      </c>
      <c r="B301" t="s">
        <v>635</v>
      </c>
    </row>
    <row r="302" spans="1:3">
      <c r="A302">
        <v>2018</v>
      </c>
      <c r="B302" t="s">
        <v>636</v>
      </c>
      <c r="C302">
        <v>727</v>
      </c>
    </row>
    <row r="303" spans="1:3">
      <c r="A303">
        <v>2018</v>
      </c>
      <c r="B303" t="s">
        <v>1825</v>
      </c>
    </row>
    <row r="304" spans="1:3">
      <c r="A304">
        <v>2018</v>
      </c>
      <c r="B304" t="s">
        <v>637</v>
      </c>
    </row>
    <row r="305" spans="1:3">
      <c r="A305">
        <v>2018</v>
      </c>
      <c r="B305" t="s">
        <v>1924</v>
      </c>
    </row>
    <row r="306" spans="1:3">
      <c r="A306">
        <v>2018</v>
      </c>
      <c r="B306" t="s">
        <v>1923</v>
      </c>
    </row>
    <row r="307" spans="1:3">
      <c r="A307">
        <v>2018</v>
      </c>
      <c r="B307" t="s">
        <v>1922</v>
      </c>
    </row>
    <row r="308" spans="1:3">
      <c r="A308">
        <v>2018</v>
      </c>
      <c r="B308" t="s">
        <v>638</v>
      </c>
      <c r="C308">
        <v>462</v>
      </c>
    </row>
    <row r="309" spans="1:3">
      <c r="A309">
        <v>2018</v>
      </c>
      <c r="B309" t="s">
        <v>639</v>
      </c>
    </row>
    <row r="310" spans="1:3">
      <c r="A310">
        <v>2018</v>
      </c>
      <c r="B310" t="s">
        <v>640</v>
      </c>
      <c r="C310">
        <v>281</v>
      </c>
    </row>
    <row r="311" spans="1:3">
      <c r="A311">
        <v>2018</v>
      </c>
      <c r="B311" t="s">
        <v>1824</v>
      </c>
    </row>
    <row r="312" spans="1:3">
      <c r="A312">
        <v>2018</v>
      </c>
      <c r="B312" t="s">
        <v>641</v>
      </c>
      <c r="C312">
        <v>668</v>
      </c>
    </row>
    <row r="313" spans="1:3">
      <c r="A313">
        <v>2018</v>
      </c>
      <c r="B313" t="s">
        <v>642</v>
      </c>
      <c r="C313">
        <v>294</v>
      </c>
    </row>
    <row r="314" spans="1:3">
      <c r="A314">
        <v>2018</v>
      </c>
      <c r="B314" t="s">
        <v>1921</v>
      </c>
    </row>
    <row r="315" spans="1:3">
      <c r="A315">
        <v>2018</v>
      </c>
      <c r="B315" t="s">
        <v>1823</v>
      </c>
    </row>
    <row r="316" spans="1:3">
      <c r="A316">
        <v>2018</v>
      </c>
      <c r="B316" t="s">
        <v>643</v>
      </c>
      <c r="C316">
        <v>187</v>
      </c>
    </row>
    <row r="317" spans="1:3">
      <c r="A317">
        <v>2018</v>
      </c>
      <c r="B317" t="s">
        <v>644</v>
      </c>
      <c r="C317">
        <v>546</v>
      </c>
    </row>
    <row r="318" spans="1:3">
      <c r="A318">
        <v>2018</v>
      </c>
      <c r="B318" t="s">
        <v>645</v>
      </c>
    </row>
    <row r="319" spans="1:3">
      <c r="A319">
        <v>2018</v>
      </c>
      <c r="B319" t="s">
        <v>646</v>
      </c>
    </row>
    <row r="320" spans="1:3">
      <c r="A320">
        <v>2018</v>
      </c>
      <c r="B320" t="s">
        <v>1822</v>
      </c>
    </row>
    <row r="321" spans="1:3">
      <c r="A321">
        <v>2018</v>
      </c>
      <c r="B321" t="s">
        <v>1821</v>
      </c>
    </row>
    <row r="322" spans="1:3">
      <c r="A322">
        <v>2018</v>
      </c>
      <c r="B322" t="s">
        <v>647</v>
      </c>
      <c r="C322">
        <v>150</v>
      </c>
    </row>
    <row r="323" spans="1:3">
      <c r="A323">
        <v>2018</v>
      </c>
      <c r="B323" t="s">
        <v>648</v>
      </c>
    </row>
    <row r="324" spans="1:3">
      <c r="A324">
        <v>2018</v>
      </c>
      <c r="B324" t="s">
        <v>649</v>
      </c>
      <c r="C324">
        <v>188</v>
      </c>
    </row>
    <row r="325" spans="1:3">
      <c r="A325">
        <v>2018</v>
      </c>
      <c r="B325" t="s">
        <v>650</v>
      </c>
      <c r="C325">
        <v>413</v>
      </c>
    </row>
    <row r="326" spans="1:3">
      <c r="A326">
        <v>2018</v>
      </c>
      <c r="B326" t="s">
        <v>651</v>
      </c>
      <c r="C326">
        <v>163</v>
      </c>
    </row>
    <row r="327" spans="1:3">
      <c r="A327">
        <v>2018</v>
      </c>
      <c r="B327" t="s">
        <v>652</v>
      </c>
      <c r="C327">
        <v>205</v>
      </c>
    </row>
    <row r="328" spans="1:3">
      <c r="A328">
        <v>2018</v>
      </c>
      <c r="B328" t="s">
        <v>653</v>
      </c>
      <c r="C328">
        <v>212</v>
      </c>
    </row>
    <row r="329" spans="1:3">
      <c r="A329">
        <v>2018</v>
      </c>
      <c r="B329" t="s">
        <v>1920</v>
      </c>
    </row>
    <row r="330" spans="1:3">
      <c r="A330">
        <v>2018</v>
      </c>
      <c r="B330" t="s">
        <v>654</v>
      </c>
    </row>
    <row r="331" spans="1:3">
      <c r="A331">
        <v>2018</v>
      </c>
      <c r="B331" t="s">
        <v>655</v>
      </c>
    </row>
    <row r="332" spans="1:3">
      <c r="A332">
        <v>2018</v>
      </c>
      <c r="B332" t="s">
        <v>1919</v>
      </c>
    </row>
    <row r="333" spans="1:3">
      <c r="A333">
        <v>2018</v>
      </c>
      <c r="B333" t="s">
        <v>656</v>
      </c>
      <c r="C333">
        <v>202</v>
      </c>
    </row>
    <row r="334" spans="1:3">
      <c r="A334">
        <v>2018</v>
      </c>
      <c r="B334" t="s">
        <v>657</v>
      </c>
      <c r="C334">
        <v>202</v>
      </c>
    </row>
    <row r="335" spans="1:3">
      <c r="A335">
        <v>2018</v>
      </c>
      <c r="B335" t="s">
        <v>658</v>
      </c>
      <c r="C335">
        <v>170</v>
      </c>
    </row>
    <row r="336" spans="1:3">
      <c r="A336">
        <v>2018</v>
      </c>
      <c r="B336" t="s">
        <v>659</v>
      </c>
      <c r="C336">
        <v>110</v>
      </c>
    </row>
    <row r="337" spans="1:3">
      <c r="A337">
        <v>2018</v>
      </c>
      <c r="B337" t="s">
        <v>660</v>
      </c>
      <c r="C337">
        <v>322</v>
      </c>
    </row>
    <row r="338" spans="1:3">
      <c r="A338">
        <v>2018</v>
      </c>
      <c r="B338" t="s">
        <v>661</v>
      </c>
      <c r="C338">
        <v>267</v>
      </c>
    </row>
    <row r="339" spans="1:3">
      <c r="A339">
        <v>2018</v>
      </c>
      <c r="B339" t="s">
        <v>662</v>
      </c>
      <c r="C339">
        <v>228</v>
      </c>
    </row>
    <row r="340" spans="1:3">
      <c r="A340">
        <v>2018</v>
      </c>
      <c r="B340" t="s">
        <v>663</v>
      </c>
      <c r="C340">
        <v>208</v>
      </c>
    </row>
    <row r="341" spans="1:3">
      <c r="A341">
        <v>2018</v>
      </c>
      <c r="B341" t="s">
        <v>664</v>
      </c>
      <c r="C341">
        <v>54</v>
      </c>
    </row>
    <row r="342" spans="1:3">
      <c r="A342">
        <v>2018</v>
      </c>
      <c r="B342" t="s">
        <v>1973</v>
      </c>
    </row>
    <row r="343" spans="1:3">
      <c r="A343">
        <v>2018</v>
      </c>
      <c r="B343" t="s">
        <v>665</v>
      </c>
      <c r="C343">
        <v>167</v>
      </c>
    </row>
    <row r="344" spans="1:3">
      <c r="A344">
        <v>2018</v>
      </c>
      <c r="B344" t="s">
        <v>666</v>
      </c>
      <c r="C344">
        <v>341</v>
      </c>
    </row>
    <row r="345" spans="1:3">
      <c r="A345">
        <v>2018</v>
      </c>
      <c r="B345" t="s">
        <v>1372</v>
      </c>
      <c r="C345">
        <v>81</v>
      </c>
    </row>
    <row r="346" spans="1:3">
      <c r="A346">
        <v>2018</v>
      </c>
      <c r="B346" t="s">
        <v>667</v>
      </c>
      <c r="C346">
        <v>217</v>
      </c>
    </row>
    <row r="347" spans="1:3">
      <c r="A347">
        <v>2018</v>
      </c>
      <c r="B347" t="s">
        <v>1918</v>
      </c>
    </row>
    <row r="348" spans="1:3">
      <c r="A348">
        <v>2018</v>
      </c>
      <c r="B348" t="s">
        <v>668</v>
      </c>
      <c r="C348">
        <v>123</v>
      </c>
    </row>
    <row r="349" spans="1:3">
      <c r="A349">
        <v>2018</v>
      </c>
      <c r="B349" t="s">
        <v>669</v>
      </c>
    </row>
    <row r="350" spans="1:3">
      <c r="A350">
        <v>2018</v>
      </c>
      <c r="B350" t="s">
        <v>670</v>
      </c>
      <c r="C350">
        <v>875</v>
      </c>
    </row>
    <row r="351" spans="1:3">
      <c r="A351">
        <v>2018</v>
      </c>
      <c r="B351" t="s">
        <v>671</v>
      </c>
    </row>
    <row r="352" spans="1:3">
      <c r="A352">
        <v>2018</v>
      </c>
      <c r="B352" t="s">
        <v>672</v>
      </c>
      <c r="C352">
        <v>324</v>
      </c>
    </row>
    <row r="353" spans="1:3">
      <c r="A353">
        <v>2018</v>
      </c>
      <c r="B353" t="s">
        <v>673</v>
      </c>
      <c r="C353">
        <v>95</v>
      </c>
    </row>
    <row r="354" spans="1:3">
      <c r="A354">
        <v>2018</v>
      </c>
      <c r="B354" t="s">
        <v>1820</v>
      </c>
    </row>
    <row r="355" spans="1:3">
      <c r="A355">
        <v>2018</v>
      </c>
      <c r="B355" t="s">
        <v>674</v>
      </c>
      <c r="C355">
        <v>235</v>
      </c>
    </row>
    <row r="356" spans="1:3">
      <c r="A356">
        <v>2018</v>
      </c>
      <c r="B356" t="s">
        <v>675</v>
      </c>
      <c r="C356">
        <v>600</v>
      </c>
    </row>
    <row r="357" spans="1:3">
      <c r="A357">
        <v>2018</v>
      </c>
      <c r="B357" t="s">
        <v>676</v>
      </c>
    </row>
    <row r="358" spans="1:3">
      <c r="A358">
        <v>2018</v>
      </c>
      <c r="B358" t="s">
        <v>677</v>
      </c>
      <c r="C358">
        <v>621</v>
      </c>
    </row>
    <row r="359" spans="1:3">
      <c r="A359">
        <v>2018</v>
      </c>
      <c r="B359" t="s">
        <v>678</v>
      </c>
      <c r="C359">
        <v>196</v>
      </c>
    </row>
    <row r="360" spans="1:3">
      <c r="A360">
        <v>2018</v>
      </c>
      <c r="B360" t="s">
        <v>679</v>
      </c>
    </row>
    <row r="361" spans="1:3">
      <c r="A361">
        <v>2018</v>
      </c>
      <c r="B361" t="s">
        <v>680</v>
      </c>
    </row>
    <row r="362" spans="1:3">
      <c r="A362">
        <v>2018</v>
      </c>
      <c r="B362" t="s">
        <v>1972</v>
      </c>
    </row>
    <row r="363" spans="1:3">
      <c r="A363">
        <v>2018</v>
      </c>
      <c r="B363" t="s">
        <v>1917</v>
      </c>
    </row>
    <row r="364" spans="1:3">
      <c r="A364">
        <v>2018</v>
      </c>
      <c r="B364" t="s">
        <v>681</v>
      </c>
    </row>
    <row r="365" spans="1:3">
      <c r="A365">
        <v>2018</v>
      </c>
      <c r="B365" t="s">
        <v>1916</v>
      </c>
    </row>
    <row r="366" spans="1:3">
      <c r="A366">
        <v>2018</v>
      </c>
      <c r="B366" t="s">
        <v>682</v>
      </c>
    </row>
    <row r="367" spans="1:3">
      <c r="A367">
        <v>2018</v>
      </c>
      <c r="B367" t="s">
        <v>1819</v>
      </c>
    </row>
    <row r="368" spans="1:3">
      <c r="A368">
        <v>2018</v>
      </c>
      <c r="B368" t="s">
        <v>683</v>
      </c>
      <c r="C368">
        <v>148</v>
      </c>
    </row>
    <row r="369" spans="1:3">
      <c r="A369">
        <v>2018</v>
      </c>
      <c r="B369" t="s">
        <v>684</v>
      </c>
      <c r="C369">
        <v>329</v>
      </c>
    </row>
    <row r="370" spans="1:3">
      <c r="A370">
        <v>2018</v>
      </c>
      <c r="B370" t="s">
        <v>685</v>
      </c>
      <c r="C370">
        <v>88</v>
      </c>
    </row>
    <row r="371" spans="1:3">
      <c r="A371">
        <v>2018</v>
      </c>
      <c r="B371" t="s">
        <v>686</v>
      </c>
    </row>
    <row r="372" spans="1:3">
      <c r="A372">
        <v>2018</v>
      </c>
      <c r="B372" t="s">
        <v>687</v>
      </c>
    </row>
    <row r="373" spans="1:3">
      <c r="A373">
        <v>2018</v>
      </c>
      <c r="B373" t="s">
        <v>688</v>
      </c>
      <c r="C373">
        <v>690</v>
      </c>
    </row>
    <row r="374" spans="1:3">
      <c r="A374">
        <v>2018</v>
      </c>
      <c r="B374" t="s">
        <v>689</v>
      </c>
    </row>
    <row r="375" spans="1:3">
      <c r="A375">
        <v>2018</v>
      </c>
      <c r="B375" t="s">
        <v>690</v>
      </c>
      <c r="C375">
        <v>205</v>
      </c>
    </row>
    <row r="376" spans="1:3">
      <c r="A376">
        <v>2018</v>
      </c>
      <c r="B376" t="s">
        <v>1818</v>
      </c>
    </row>
    <row r="377" spans="1:3">
      <c r="A377">
        <v>2018</v>
      </c>
      <c r="B377" t="s">
        <v>691</v>
      </c>
      <c r="C377">
        <v>125</v>
      </c>
    </row>
    <row r="378" spans="1:3">
      <c r="A378">
        <v>2018</v>
      </c>
      <c r="B378" t="s">
        <v>692</v>
      </c>
      <c r="C378">
        <v>219</v>
      </c>
    </row>
    <row r="379" spans="1:3">
      <c r="A379">
        <v>2018</v>
      </c>
      <c r="B379" t="s">
        <v>693</v>
      </c>
      <c r="C379">
        <v>331</v>
      </c>
    </row>
    <row r="380" spans="1:3">
      <c r="A380">
        <v>2018</v>
      </c>
      <c r="B380" t="s">
        <v>1915</v>
      </c>
    </row>
    <row r="381" spans="1:3">
      <c r="A381">
        <v>2018</v>
      </c>
      <c r="B381" t="s">
        <v>1914</v>
      </c>
    </row>
    <row r="382" spans="1:3">
      <c r="A382">
        <v>2018</v>
      </c>
      <c r="B382" t="s">
        <v>694</v>
      </c>
    </row>
    <row r="383" spans="1:3">
      <c r="A383">
        <v>2018</v>
      </c>
      <c r="B383" t="s">
        <v>695</v>
      </c>
    </row>
    <row r="384" spans="1:3">
      <c r="A384">
        <v>2018</v>
      </c>
      <c r="B384" t="s">
        <v>1817</v>
      </c>
    </row>
    <row r="385" spans="1:3">
      <c r="A385">
        <v>2018</v>
      </c>
      <c r="B385" t="s">
        <v>696</v>
      </c>
    </row>
    <row r="386" spans="1:3">
      <c r="A386">
        <v>2018</v>
      </c>
      <c r="B386" t="s">
        <v>697</v>
      </c>
    </row>
    <row r="387" spans="1:3">
      <c r="A387">
        <v>2018</v>
      </c>
      <c r="B387" t="s">
        <v>698</v>
      </c>
    </row>
    <row r="388" spans="1:3">
      <c r="A388">
        <v>2018</v>
      </c>
      <c r="B388" t="s">
        <v>699</v>
      </c>
      <c r="C388">
        <v>258</v>
      </c>
    </row>
    <row r="389" spans="1:3">
      <c r="A389">
        <v>2018</v>
      </c>
      <c r="B389" t="s">
        <v>700</v>
      </c>
      <c r="C389">
        <v>279</v>
      </c>
    </row>
    <row r="390" spans="1:3">
      <c r="A390">
        <v>2018</v>
      </c>
      <c r="B390" t="s">
        <v>701</v>
      </c>
    </row>
    <row r="391" spans="1:3">
      <c r="A391">
        <v>2018</v>
      </c>
      <c r="B391" t="s">
        <v>702</v>
      </c>
      <c r="C391">
        <v>102</v>
      </c>
    </row>
    <row r="392" spans="1:3">
      <c r="A392">
        <v>2018</v>
      </c>
      <c r="B392" t="s">
        <v>703</v>
      </c>
      <c r="C392">
        <v>540</v>
      </c>
    </row>
    <row r="393" spans="1:3">
      <c r="A393">
        <v>2018</v>
      </c>
      <c r="B393" t="s">
        <v>1913</v>
      </c>
    </row>
    <row r="394" spans="1:3">
      <c r="A394">
        <v>2018</v>
      </c>
      <c r="B394" t="s">
        <v>1912</v>
      </c>
    </row>
    <row r="395" spans="1:3">
      <c r="A395">
        <v>2018</v>
      </c>
      <c r="B395" t="s">
        <v>704</v>
      </c>
    </row>
    <row r="396" spans="1:3">
      <c r="A396">
        <v>2018</v>
      </c>
      <c r="B396" t="s">
        <v>1911</v>
      </c>
    </row>
    <row r="397" spans="1:3">
      <c r="A397">
        <v>2018</v>
      </c>
      <c r="B397" t="s">
        <v>1816</v>
      </c>
    </row>
    <row r="398" spans="1:3">
      <c r="A398">
        <v>2018</v>
      </c>
      <c r="B398" t="s">
        <v>705</v>
      </c>
      <c r="C398">
        <v>232</v>
      </c>
    </row>
    <row r="399" spans="1:3">
      <c r="A399">
        <v>2018</v>
      </c>
      <c r="B399" t="s">
        <v>706</v>
      </c>
      <c r="C399">
        <v>175</v>
      </c>
    </row>
    <row r="400" spans="1:3">
      <c r="A400">
        <v>2018</v>
      </c>
      <c r="B400" t="s">
        <v>1910</v>
      </c>
    </row>
    <row r="401" spans="1:3">
      <c r="A401">
        <v>2018</v>
      </c>
      <c r="B401" t="s">
        <v>707</v>
      </c>
      <c r="C401">
        <v>357</v>
      </c>
    </row>
    <row r="402" spans="1:3">
      <c r="A402">
        <v>2018</v>
      </c>
      <c r="B402" t="s">
        <v>708</v>
      </c>
    </row>
    <row r="403" spans="1:3">
      <c r="A403">
        <v>2018</v>
      </c>
      <c r="B403" t="s">
        <v>709</v>
      </c>
      <c r="C403">
        <v>165</v>
      </c>
    </row>
    <row r="404" spans="1:3">
      <c r="A404">
        <v>2018</v>
      </c>
      <c r="B404" t="s">
        <v>710</v>
      </c>
      <c r="C404">
        <v>891</v>
      </c>
    </row>
    <row r="405" spans="1:3">
      <c r="A405">
        <v>2018</v>
      </c>
      <c r="B405" t="s">
        <v>711</v>
      </c>
    </row>
    <row r="406" spans="1:3">
      <c r="A406">
        <v>2018</v>
      </c>
      <c r="B406" t="s">
        <v>712</v>
      </c>
    </row>
    <row r="407" spans="1:3">
      <c r="A407">
        <v>2018</v>
      </c>
      <c r="B407" t="s">
        <v>713</v>
      </c>
    </row>
    <row r="408" spans="1:3">
      <c r="A408">
        <v>2018</v>
      </c>
      <c r="B408" t="s">
        <v>714</v>
      </c>
    </row>
    <row r="409" spans="1:3">
      <c r="A409">
        <v>2018</v>
      </c>
      <c r="B409" t="s">
        <v>715</v>
      </c>
      <c r="C409">
        <v>248</v>
      </c>
    </row>
    <row r="410" spans="1:3">
      <c r="A410">
        <v>2018</v>
      </c>
      <c r="B410" t="s">
        <v>1325</v>
      </c>
      <c r="C410">
        <v>334</v>
      </c>
    </row>
    <row r="411" spans="1:3">
      <c r="A411">
        <v>2018</v>
      </c>
      <c r="B411" t="s">
        <v>716</v>
      </c>
    </row>
    <row r="412" spans="1:3">
      <c r="A412">
        <v>2018</v>
      </c>
      <c r="B412" t="s">
        <v>717</v>
      </c>
      <c r="C412">
        <v>135</v>
      </c>
    </row>
    <row r="413" spans="1:3">
      <c r="A413">
        <v>2018</v>
      </c>
      <c r="B413" t="s">
        <v>718</v>
      </c>
      <c r="C413">
        <v>717</v>
      </c>
    </row>
    <row r="414" spans="1:3">
      <c r="A414">
        <v>2018</v>
      </c>
      <c r="B414" t="s">
        <v>719</v>
      </c>
      <c r="C414">
        <v>682</v>
      </c>
    </row>
    <row r="415" spans="1:3">
      <c r="A415">
        <v>2018</v>
      </c>
      <c r="B415" t="s">
        <v>1909</v>
      </c>
    </row>
    <row r="416" spans="1:3">
      <c r="A416">
        <v>2018</v>
      </c>
      <c r="B416" t="s">
        <v>1908</v>
      </c>
    </row>
    <row r="417" spans="1:3">
      <c r="A417">
        <v>2018</v>
      </c>
      <c r="B417" t="s">
        <v>720</v>
      </c>
    </row>
    <row r="418" spans="1:3">
      <c r="A418">
        <v>2018</v>
      </c>
      <c r="B418" t="s">
        <v>721</v>
      </c>
      <c r="C418">
        <v>222</v>
      </c>
    </row>
    <row r="419" spans="1:3">
      <c r="A419">
        <v>2018</v>
      </c>
      <c r="B419" t="s">
        <v>722</v>
      </c>
    </row>
    <row r="420" spans="1:3">
      <c r="A420">
        <v>2018</v>
      </c>
      <c r="B420" t="s">
        <v>723</v>
      </c>
      <c r="C420">
        <v>479</v>
      </c>
    </row>
    <row r="421" spans="1:3">
      <c r="A421">
        <v>2018</v>
      </c>
      <c r="B421" t="s">
        <v>1907</v>
      </c>
    </row>
    <row r="422" spans="1:3">
      <c r="A422">
        <v>2018</v>
      </c>
      <c r="B422" t="s">
        <v>724</v>
      </c>
    </row>
    <row r="423" spans="1:3">
      <c r="A423">
        <v>2018</v>
      </c>
      <c r="B423" t="s">
        <v>725</v>
      </c>
      <c r="C423">
        <v>272</v>
      </c>
    </row>
    <row r="424" spans="1:3">
      <c r="A424">
        <v>2018</v>
      </c>
      <c r="B424" t="s">
        <v>726</v>
      </c>
    </row>
    <row r="425" spans="1:3">
      <c r="A425">
        <v>2018</v>
      </c>
      <c r="B425" t="s">
        <v>727</v>
      </c>
      <c r="C425">
        <v>411</v>
      </c>
    </row>
    <row r="426" spans="1:3">
      <c r="A426">
        <v>2018</v>
      </c>
      <c r="B426" t="s">
        <v>728</v>
      </c>
      <c r="C426">
        <v>72</v>
      </c>
    </row>
    <row r="427" spans="1:3">
      <c r="A427">
        <v>2018</v>
      </c>
      <c r="B427" t="s">
        <v>729</v>
      </c>
      <c r="C427">
        <v>92</v>
      </c>
    </row>
    <row r="428" spans="1:3">
      <c r="A428">
        <v>2018</v>
      </c>
      <c r="B428" t="s">
        <v>730</v>
      </c>
    </row>
    <row r="429" spans="1:3">
      <c r="A429">
        <v>2018</v>
      </c>
      <c r="B429" t="s">
        <v>731</v>
      </c>
    </row>
    <row r="430" spans="1:3">
      <c r="A430">
        <v>2018</v>
      </c>
      <c r="B430" t="s">
        <v>732</v>
      </c>
    </row>
    <row r="431" spans="1:3">
      <c r="A431">
        <v>2018</v>
      </c>
      <c r="B431" t="s">
        <v>733</v>
      </c>
    </row>
    <row r="432" spans="1:3">
      <c r="A432">
        <v>2018</v>
      </c>
      <c r="B432" t="s">
        <v>734</v>
      </c>
      <c r="C432">
        <v>243</v>
      </c>
    </row>
    <row r="433" spans="1:3">
      <c r="A433">
        <v>2018</v>
      </c>
      <c r="B433" t="s">
        <v>1815</v>
      </c>
    </row>
    <row r="434" spans="1:3">
      <c r="A434">
        <v>2018</v>
      </c>
      <c r="B434" t="s">
        <v>735</v>
      </c>
    </row>
    <row r="435" spans="1:3">
      <c r="A435">
        <v>2018</v>
      </c>
      <c r="B435" t="s">
        <v>736</v>
      </c>
      <c r="C435">
        <v>351</v>
      </c>
    </row>
    <row r="436" spans="1:3">
      <c r="A436">
        <v>2018</v>
      </c>
      <c r="B436" t="s">
        <v>737</v>
      </c>
    </row>
    <row r="437" spans="1:3">
      <c r="A437">
        <v>2018</v>
      </c>
      <c r="B437" t="s">
        <v>738</v>
      </c>
      <c r="C437">
        <v>175</v>
      </c>
    </row>
    <row r="438" spans="1:3">
      <c r="A438">
        <v>2018</v>
      </c>
      <c r="B438" t="s">
        <v>739</v>
      </c>
    </row>
    <row r="439" spans="1:3">
      <c r="A439">
        <v>2018</v>
      </c>
      <c r="B439" t="s">
        <v>740</v>
      </c>
      <c r="C439">
        <v>282</v>
      </c>
    </row>
    <row r="440" spans="1:3">
      <c r="A440">
        <v>2018</v>
      </c>
      <c r="B440" t="s">
        <v>741</v>
      </c>
    </row>
    <row r="441" spans="1:3">
      <c r="A441">
        <v>2018</v>
      </c>
      <c r="B441" t="s">
        <v>1906</v>
      </c>
    </row>
    <row r="442" spans="1:3">
      <c r="A442">
        <v>2018</v>
      </c>
      <c r="B442" t="s">
        <v>742</v>
      </c>
      <c r="C442">
        <v>191</v>
      </c>
    </row>
    <row r="443" spans="1:3">
      <c r="A443">
        <v>2018</v>
      </c>
      <c r="B443" t="s">
        <v>743</v>
      </c>
    </row>
    <row r="444" spans="1:3">
      <c r="A444">
        <v>2018</v>
      </c>
      <c r="B444" t="s">
        <v>1814</v>
      </c>
    </row>
    <row r="445" spans="1:3">
      <c r="A445">
        <v>2018</v>
      </c>
      <c r="B445" t="s">
        <v>1905</v>
      </c>
    </row>
    <row r="446" spans="1:3">
      <c r="A446">
        <v>2018</v>
      </c>
      <c r="B446" t="s">
        <v>744</v>
      </c>
    </row>
    <row r="447" spans="1:3">
      <c r="A447">
        <v>2018</v>
      </c>
      <c r="B447" t="s">
        <v>1904</v>
      </c>
    </row>
    <row r="448" spans="1:3">
      <c r="A448">
        <v>2018</v>
      </c>
      <c r="B448" t="s">
        <v>745</v>
      </c>
      <c r="C448">
        <v>300</v>
      </c>
    </row>
    <row r="449" spans="1:3">
      <c r="A449">
        <v>2018</v>
      </c>
      <c r="B449" t="s">
        <v>746</v>
      </c>
      <c r="C449">
        <v>621</v>
      </c>
    </row>
    <row r="450" spans="1:3">
      <c r="A450">
        <v>2018</v>
      </c>
      <c r="B450" t="s">
        <v>747</v>
      </c>
      <c r="C450">
        <v>474</v>
      </c>
    </row>
    <row r="451" spans="1:3">
      <c r="A451">
        <v>2018</v>
      </c>
      <c r="B451" t="s">
        <v>748</v>
      </c>
    </row>
    <row r="452" spans="1:3">
      <c r="A452">
        <v>2018</v>
      </c>
      <c r="B452" t="s">
        <v>749</v>
      </c>
      <c r="C452">
        <v>281</v>
      </c>
    </row>
    <row r="453" spans="1:3">
      <c r="A453">
        <v>2018</v>
      </c>
      <c r="B453" t="s">
        <v>750</v>
      </c>
      <c r="C453">
        <v>469</v>
      </c>
    </row>
    <row r="454" spans="1:3">
      <c r="A454">
        <v>2018</v>
      </c>
      <c r="B454" t="s">
        <v>751</v>
      </c>
    </row>
    <row r="455" spans="1:3">
      <c r="A455">
        <v>2018</v>
      </c>
      <c r="B455" t="s">
        <v>752</v>
      </c>
      <c r="C455">
        <v>620</v>
      </c>
    </row>
    <row r="456" spans="1:3">
      <c r="A456">
        <v>2018</v>
      </c>
      <c r="B456" t="s">
        <v>753</v>
      </c>
      <c r="C456">
        <v>146</v>
      </c>
    </row>
    <row r="457" spans="1:3">
      <c r="A457">
        <v>2018</v>
      </c>
      <c r="B457" t="s">
        <v>754</v>
      </c>
      <c r="C457">
        <v>85</v>
      </c>
    </row>
    <row r="458" spans="1:3">
      <c r="A458">
        <v>2018</v>
      </c>
      <c r="B458" t="s">
        <v>1813</v>
      </c>
    </row>
    <row r="459" spans="1:3">
      <c r="A459">
        <v>2018</v>
      </c>
      <c r="B459" t="s">
        <v>1903</v>
      </c>
    </row>
    <row r="460" spans="1:3">
      <c r="A460">
        <v>2018</v>
      </c>
      <c r="B460" t="s">
        <v>1812</v>
      </c>
    </row>
    <row r="461" spans="1:3">
      <c r="A461">
        <v>2018</v>
      </c>
      <c r="B461" t="s">
        <v>756</v>
      </c>
      <c r="C461">
        <v>278</v>
      </c>
    </row>
    <row r="462" spans="1:3">
      <c r="A462">
        <v>2018</v>
      </c>
      <c r="B462" t="s">
        <v>757</v>
      </c>
      <c r="C462">
        <v>160</v>
      </c>
    </row>
    <row r="463" spans="1:3">
      <c r="A463">
        <v>2018</v>
      </c>
      <c r="B463" t="s">
        <v>758</v>
      </c>
    </row>
    <row r="464" spans="1:3">
      <c r="A464">
        <v>2018</v>
      </c>
      <c r="B464" t="s">
        <v>1902</v>
      </c>
    </row>
    <row r="465" spans="1:3">
      <c r="A465">
        <v>2018</v>
      </c>
      <c r="B465" t="s">
        <v>759</v>
      </c>
      <c r="C465">
        <v>85</v>
      </c>
    </row>
    <row r="466" spans="1:3">
      <c r="A466">
        <v>2018</v>
      </c>
      <c r="B466" t="s">
        <v>760</v>
      </c>
      <c r="C466">
        <v>305</v>
      </c>
    </row>
    <row r="467" spans="1:3">
      <c r="A467">
        <v>2018</v>
      </c>
      <c r="B467" t="s">
        <v>761</v>
      </c>
      <c r="C467">
        <v>268</v>
      </c>
    </row>
    <row r="468" spans="1:3">
      <c r="A468">
        <v>2018</v>
      </c>
      <c r="B468" t="s">
        <v>762</v>
      </c>
      <c r="C468">
        <v>522</v>
      </c>
    </row>
    <row r="469" spans="1:3">
      <c r="A469">
        <v>2018</v>
      </c>
      <c r="B469" t="s">
        <v>763</v>
      </c>
      <c r="C469">
        <v>235</v>
      </c>
    </row>
    <row r="470" spans="1:3">
      <c r="A470">
        <v>2018</v>
      </c>
      <c r="B470" t="s">
        <v>764</v>
      </c>
      <c r="C470">
        <v>190</v>
      </c>
    </row>
    <row r="471" spans="1:3">
      <c r="A471">
        <v>2018</v>
      </c>
      <c r="B471" t="s">
        <v>765</v>
      </c>
    </row>
    <row r="472" spans="1:3">
      <c r="A472">
        <v>2018</v>
      </c>
      <c r="B472" t="s">
        <v>766</v>
      </c>
      <c r="C472">
        <v>323</v>
      </c>
    </row>
    <row r="473" spans="1:3">
      <c r="A473">
        <v>2018</v>
      </c>
      <c r="B473" t="s">
        <v>767</v>
      </c>
      <c r="C473">
        <v>502</v>
      </c>
    </row>
    <row r="474" spans="1:3">
      <c r="A474">
        <v>2018</v>
      </c>
      <c r="B474" t="s">
        <v>768</v>
      </c>
      <c r="C474">
        <v>107</v>
      </c>
    </row>
    <row r="475" spans="1:3">
      <c r="A475">
        <v>2018</v>
      </c>
      <c r="B475" t="s">
        <v>769</v>
      </c>
      <c r="C475">
        <v>442</v>
      </c>
    </row>
    <row r="476" spans="1:3">
      <c r="A476">
        <v>2018</v>
      </c>
      <c r="B476" t="s">
        <v>1901</v>
      </c>
    </row>
    <row r="477" spans="1:3">
      <c r="A477">
        <v>2018</v>
      </c>
      <c r="B477" t="s">
        <v>770</v>
      </c>
    </row>
    <row r="478" spans="1:3">
      <c r="A478">
        <v>2018</v>
      </c>
      <c r="B478" t="s">
        <v>1900</v>
      </c>
    </row>
    <row r="479" spans="1:3">
      <c r="A479">
        <v>2018</v>
      </c>
      <c r="B479" t="s">
        <v>771</v>
      </c>
      <c r="C479">
        <v>394</v>
      </c>
    </row>
    <row r="480" spans="1:3">
      <c r="A480">
        <v>2018</v>
      </c>
      <c r="B480" t="s">
        <v>772</v>
      </c>
    </row>
    <row r="481" spans="1:3">
      <c r="A481">
        <v>2018</v>
      </c>
      <c r="B481" t="s">
        <v>773</v>
      </c>
      <c r="C481">
        <v>421</v>
      </c>
    </row>
    <row r="482" spans="1:3">
      <c r="A482">
        <v>2018</v>
      </c>
      <c r="B482" t="s">
        <v>774</v>
      </c>
      <c r="C482">
        <v>44</v>
      </c>
    </row>
    <row r="483" spans="1:3">
      <c r="A483">
        <v>2018</v>
      </c>
      <c r="B483" t="s">
        <v>1811</v>
      </c>
    </row>
    <row r="484" spans="1:3">
      <c r="A484">
        <v>2018</v>
      </c>
      <c r="B484" t="s">
        <v>775</v>
      </c>
      <c r="C484">
        <v>105</v>
      </c>
    </row>
    <row r="485" spans="1:3">
      <c r="A485">
        <v>2018</v>
      </c>
      <c r="B485" t="s">
        <v>776</v>
      </c>
      <c r="C485">
        <v>459</v>
      </c>
    </row>
    <row r="486" spans="1:3">
      <c r="A486">
        <v>2018</v>
      </c>
      <c r="B486" t="s">
        <v>777</v>
      </c>
      <c r="C486">
        <v>809</v>
      </c>
    </row>
    <row r="487" spans="1:3">
      <c r="A487">
        <v>2018</v>
      </c>
      <c r="B487" t="s">
        <v>1899</v>
      </c>
    </row>
    <row r="488" spans="1:3">
      <c r="A488">
        <v>2018</v>
      </c>
      <c r="B488" t="s">
        <v>1898</v>
      </c>
    </row>
    <row r="489" spans="1:3">
      <c r="A489">
        <v>2018</v>
      </c>
      <c r="B489" t="s">
        <v>778</v>
      </c>
      <c r="C489">
        <v>122</v>
      </c>
    </row>
    <row r="490" spans="1:3">
      <c r="A490">
        <v>2018</v>
      </c>
      <c r="B490" t="s">
        <v>779</v>
      </c>
      <c r="C490">
        <v>475</v>
      </c>
    </row>
    <row r="491" spans="1:3">
      <c r="A491">
        <v>2018</v>
      </c>
      <c r="B491" t="s">
        <v>1897</v>
      </c>
    </row>
    <row r="492" spans="1:3">
      <c r="A492">
        <v>2018</v>
      </c>
      <c r="B492" t="s">
        <v>780</v>
      </c>
      <c r="C492">
        <v>99</v>
      </c>
    </row>
    <row r="493" spans="1:3">
      <c r="A493">
        <v>2018</v>
      </c>
      <c r="B493" t="s">
        <v>781</v>
      </c>
    </row>
    <row r="494" spans="1:3">
      <c r="A494">
        <v>2018</v>
      </c>
      <c r="B494" t="s">
        <v>782</v>
      </c>
      <c r="C494">
        <v>75</v>
      </c>
    </row>
    <row r="495" spans="1:3">
      <c r="A495">
        <v>2018</v>
      </c>
      <c r="B495" t="s">
        <v>783</v>
      </c>
      <c r="C495">
        <v>401</v>
      </c>
    </row>
    <row r="496" spans="1:3">
      <c r="A496">
        <v>2018</v>
      </c>
      <c r="B496" t="s">
        <v>784</v>
      </c>
      <c r="C496">
        <v>125</v>
      </c>
    </row>
    <row r="497" spans="1:3">
      <c r="A497">
        <v>2018</v>
      </c>
      <c r="B497" t="s">
        <v>785</v>
      </c>
      <c r="C497">
        <v>612</v>
      </c>
    </row>
    <row r="498" spans="1:3">
      <c r="A498">
        <v>2018</v>
      </c>
      <c r="B498" t="s">
        <v>1896</v>
      </c>
    </row>
    <row r="499" spans="1:3">
      <c r="A499">
        <v>2018</v>
      </c>
      <c r="B499" t="s">
        <v>786</v>
      </c>
      <c r="C499">
        <v>144</v>
      </c>
    </row>
    <row r="500" spans="1:3">
      <c r="A500">
        <v>2018</v>
      </c>
      <c r="B500" t="s">
        <v>1810</v>
      </c>
    </row>
    <row r="501" spans="1:3">
      <c r="A501">
        <v>2018</v>
      </c>
      <c r="B501" t="s">
        <v>787</v>
      </c>
      <c r="C501">
        <v>237</v>
      </c>
    </row>
    <row r="502" spans="1:3">
      <c r="A502">
        <v>2018</v>
      </c>
      <c r="B502" t="s">
        <v>1895</v>
      </c>
    </row>
    <row r="503" spans="1:3">
      <c r="A503">
        <v>2018</v>
      </c>
      <c r="B503" t="s">
        <v>788</v>
      </c>
      <c r="C503">
        <v>274</v>
      </c>
    </row>
    <row r="504" spans="1:3">
      <c r="A504">
        <v>2018</v>
      </c>
      <c r="B504" t="s">
        <v>1894</v>
      </c>
    </row>
    <row r="505" spans="1:3">
      <c r="A505">
        <v>2018</v>
      </c>
      <c r="B505" t="s">
        <v>789</v>
      </c>
      <c r="C505">
        <v>316</v>
      </c>
    </row>
    <row r="506" spans="1:3">
      <c r="A506">
        <v>2018</v>
      </c>
      <c r="B506" t="s">
        <v>790</v>
      </c>
      <c r="C506">
        <v>587</v>
      </c>
    </row>
    <row r="507" spans="1:3">
      <c r="A507">
        <v>2018</v>
      </c>
      <c r="B507" t="s">
        <v>1893</v>
      </c>
    </row>
    <row r="508" spans="1:3">
      <c r="A508">
        <v>2018</v>
      </c>
      <c r="B508" t="s">
        <v>791</v>
      </c>
    </row>
    <row r="509" spans="1:3">
      <c r="A509">
        <v>2018</v>
      </c>
      <c r="B509" t="s">
        <v>792</v>
      </c>
    </row>
    <row r="510" spans="1:3">
      <c r="A510">
        <v>2018</v>
      </c>
      <c r="B510" t="s">
        <v>793</v>
      </c>
    </row>
    <row r="511" spans="1:3">
      <c r="A511">
        <v>2018</v>
      </c>
      <c r="B511" t="s">
        <v>794</v>
      </c>
      <c r="C511">
        <v>423</v>
      </c>
    </row>
    <row r="512" spans="1:3">
      <c r="A512">
        <v>2018</v>
      </c>
      <c r="B512" t="s">
        <v>795</v>
      </c>
      <c r="C512">
        <v>218</v>
      </c>
    </row>
    <row r="513" spans="1:3">
      <c r="A513">
        <v>2018</v>
      </c>
      <c r="B513" t="s">
        <v>796</v>
      </c>
      <c r="C513">
        <v>48</v>
      </c>
    </row>
    <row r="514" spans="1:3">
      <c r="A514">
        <v>2018</v>
      </c>
      <c r="B514" t="s">
        <v>1892</v>
      </c>
    </row>
    <row r="515" spans="1:3">
      <c r="A515">
        <v>2018</v>
      </c>
      <c r="B515" t="s">
        <v>797</v>
      </c>
      <c r="C515">
        <v>214</v>
      </c>
    </row>
    <row r="516" spans="1:3">
      <c r="A516">
        <v>2018</v>
      </c>
      <c r="B516" t="s">
        <v>798</v>
      </c>
      <c r="C516">
        <v>294</v>
      </c>
    </row>
    <row r="517" spans="1:3">
      <c r="A517">
        <v>2018</v>
      </c>
      <c r="B517" t="s">
        <v>799</v>
      </c>
      <c r="C517">
        <v>132</v>
      </c>
    </row>
    <row r="518" spans="1:3">
      <c r="A518">
        <v>2018</v>
      </c>
      <c r="B518" t="s">
        <v>800</v>
      </c>
      <c r="C518">
        <v>211</v>
      </c>
    </row>
    <row r="519" spans="1:3">
      <c r="A519">
        <v>2018</v>
      </c>
      <c r="B519" t="s">
        <v>1891</v>
      </c>
    </row>
    <row r="520" spans="1:3">
      <c r="A520">
        <v>2018</v>
      </c>
      <c r="B520" t="s">
        <v>801</v>
      </c>
    </row>
    <row r="521" spans="1:3">
      <c r="A521">
        <v>2018</v>
      </c>
      <c r="B521" t="s">
        <v>802</v>
      </c>
    </row>
    <row r="522" spans="1:3">
      <c r="A522">
        <v>2018</v>
      </c>
      <c r="B522" t="s">
        <v>803</v>
      </c>
    </row>
    <row r="523" spans="1:3">
      <c r="A523">
        <v>2018</v>
      </c>
      <c r="B523" t="s">
        <v>1890</v>
      </c>
    </row>
    <row r="524" spans="1:3">
      <c r="A524">
        <v>2018</v>
      </c>
      <c r="B524" t="s">
        <v>804</v>
      </c>
    </row>
    <row r="525" spans="1:3">
      <c r="A525">
        <v>2018</v>
      </c>
      <c r="B525" t="s">
        <v>805</v>
      </c>
      <c r="C525">
        <v>454</v>
      </c>
    </row>
    <row r="526" spans="1:3">
      <c r="A526">
        <v>2018</v>
      </c>
      <c r="B526" t="s">
        <v>1208</v>
      </c>
      <c r="C526">
        <v>166</v>
      </c>
    </row>
    <row r="527" spans="1:3">
      <c r="A527">
        <v>2018</v>
      </c>
      <c r="B527" t="s">
        <v>1889</v>
      </c>
    </row>
    <row r="528" spans="1:3">
      <c r="A528">
        <v>2018</v>
      </c>
      <c r="B528" t="s">
        <v>806</v>
      </c>
      <c r="C528">
        <v>348</v>
      </c>
    </row>
    <row r="529" spans="1:3">
      <c r="A529">
        <v>2018</v>
      </c>
      <c r="B529" t="s">
        <v>807</v>
      </c>
      <c r="C529">
        <v>406</v>
      </c>
    </row>
    <row r="530" spans="1:3">
      <c r="A530">
        <v>2018</v>
      </c>
      <c r="B530" t="s">
        <v>808</v>
      </c>
    </row>
    <row r="531" spans="1:3">
      <c r="A531">
        <v>2018</v>
      </c>
      <c r="B531" t="s">
        <v>1888</v>
      </c>
    </row>
    <row r="532" spans="1:3">
      <c r="A532">
        <v>2018</v>
      </c>
      <c r="B532" t="s">
        <v>809</v>
      </c>
      <c r="C532">
        <v>336</v>
      </c>
    </row>
    <row r="533" spans="1:3">
      <c r="A533">
        <v>2018</v>
      </c>
      <c r="B533" t="s">
        <v>810</v>
      </c>
      <c r="C533">
        <v>545</v>
      </c>
    </row>
    <row r="534" spans="1:3">
      <c r="A534">
        <v>2018</v>
      </c>
      <c r="B534" t="s">
        <v>1887</v>
      </c>
    </row>
    <row r="535" spans="1:3">
      <c r="A535">
        <v>2018</v>
      </c>
      <c r="B535" t="s">
        <v>1971</v>
      </c>
    </row>
    <row r="536" spans="1:3">
      <c r="A536">
        <v>2018</v>
      </c>
      <c r="B536" t="s">
        <v>1886</v>
      </c>
    </row>
    <row r="537" spans="1:3">
      <c r="A537">
        <v>2018</v>
      </c>
      <c r="B537" t="s">
        <v>811</v>
      </c>
      <c r="C537">
        <v>1933</v>
      </c>
    </row>
    <row r="538" spans="1:3">
      <c r="A538">
        <v>2018</v>
      </c>
      <c r="B538" t="s">
        <v>812</v>
      </c>
    </row>
    <row r="539" spans="1:3">
      <c r="A539">
        <v>2018</v>
      </c>
      <c r="B539" t="s">
        <v>813</v>
      </c>
      <c r="C539">
        <v>38</v>
      </c>
    </row>
    <row r="540" spans="1:3">
      <c r="A540">
        <v>2018</v>
      </c>
      <c r="B540" t="s">
        <v>814</v>
      </c>
      <c r="C540">
        <v>274</v>
      </c>
    </row>
    <row r="541" spans="1:3">
      <c r="A541">
        <v>2018</v>
      </c>
      <c r="B541" t="s">
        <v>1885</v>
      </c>
    </row>
    <row r="542" spans="1:3">
      <c r="A542">
        <v>2018</v>
      </c>
      <c r="B542" t="s">
        <v>1884</v>
      </c>
    </row>
    <row r="543" spans="1:3">
      <c r="A543">
        <v>2018</v>
      </c>
      <c r="B543" t="s">
        <v>815</v>
      </c>
    </row>
    <row r="544" spans="1:3">
      <c r="A544">
        <v>2018</v>
      </c>
      <c r="B544" t="s">
        <v>816</v>
      </c>
    </row>
    <row r="545" spans="1:3">
      <c r="A545">
        <v>2018</v>
      </c>
      <c r="B545" t="s">
        <v>817</v>
      </c>
    </row>
    <row r="546" spans="1:3">
      <c r="A546">
        <v>2018</v>
      </c>
      <c r="B546" t="s">
        <v>818</v>
      </c>
      <c r="C546">
        <v>481</v>
      </c>
    </row>
    <row r="547" spans="1:3">
      <c r="A547">
        <v>2018</v>
      </c>
      <c r="B547" t="s">
        <v>819</v>
      </c>
    </row>
    <row r="548" spans="1:3">
      <c r="A548">
        <v>2018</v>
      </c>
      <c r="B548" t="s">
        <v>820</v>
      </c>
    </row>
    <row r="549" spans="1:3">
      <c r="A549">
        <v>2018</v>
      </c>
      <c r="B549" t="s">
        <v>821</v>
      </c>
      <c r="C549">
        <v>61</v>
      </c>
    </row>
    <row r="550" spans="1:3">
      <c r="A550">
        <v>2018</v>
      </c>
      <c r="B550" t="s">
        <v>822</v>
      </c>
      <c r="C550">
        <v>210</v>
      </c>
    </row>
    <row r="551" spans="1:3">
      <c r="A551">
        <v>2018</v>
      </c>
      <c r="B551" t="s">
        <v>823</v>
      </c>
      <c r="C551">
        <v>35</v>
      </c>
    </row>
    <row r="552" spans="1:3">
      <c r="A552">
        <v>2018</v>
      </c>
      <c r="B552" t="s">
        <v>824</v>
      </c>
    </row>
    <row r="553" spans="1:3">
      <c r="A553">
        <v>2018</v>
      </c>
      <c r="B553" t="s">
        <v>825</v>
      </c>
      <c r="C553">
        <v>125</v>
      </c>
    </row>
    <row r="554" spans="1:3">
      <c r="A554">
        <v>2018</v>
      </c>
      <c r="B554" t="s">
        <v>826</v>
      </c>
    </row>
    <row r="555" spans="1:3">
      <c r="A555">
        <v>2018</v>
      </c>
      <c r="B555" t="s">
        <v>1883</v>
      </c>
    </row>
    <row r="556" spans="1:3">
      <c r="A556">
        <v>2018</v>
      </c>
      <c r="B556" t="s">
        <v>827</v>
      </c>
    </row>
    <row r="557" spans="1:3">
      <c r="A557">
        <v>2018</v>
      </c>
      <c r="B557" t="s">
        <v>1809</v>
      </c>
    </row>
    <row r="558" spans="1:3">
      <c r="A558">
        <v>2018</v>
      </c>
      <c r="B558" t="s">
        <v>828</v>
      </c>
      <c r="C558">
        <v>671</v>
      </c>
    </row>
    <row r="559" spans="1:3">
      <c r="A559">
        <v>2018</v>
      </c>
      <c r="B559" t="s">
        <v>829</v>
      </c>
    </row>
    <row r="560" spans="1:3">
      <c r="A560">
        <v>2018</v>
      </c>
      <c r="B560" t="s">
        <v>830</v>
      </c>
      <c r="C560">
        <v>97</v>
      </c>
    </row>
    <row r="561" spans="1:3">
      <c r="A561">
        <v>2018</v>
      </c>
      <c r="B561" t="s">
        <v>831</v>
      </c>
      <c r="C561">
        <v>245</v>
      </c>
    </row>
    <row r="562" spans="1:3">
      <c r="A562">
        <v>2018</v>
      </c>
      <c r="B562" t="s">
        <v>832</v>
      </c>
      <c r="C562">
        <v>288</v>
      </c>
    </row>
    <row r="563" spans="1:3">
      <c r="A563">
        <v>2018</v>
      </c>
      <c r="B563" t="s">
        <v>833</v>
      </c>
    </row>
    <row r="564" spans="1:3">
      <c r="A564">
        <v>2018</v>
      </c>
      <c r="B564" t="s">
        <v>1808</v>
      </c>
    </row>
    <row r="565" spans="1:3">
      <c r="A565">
        <v>2018</v>
      </c>
      <c r="B565" t="s">
        <v>834</v>
      </c>
      <c r="C565">
        <v>582</v>
      </c>
    </row>
    <row r="566" spans="1:3">
      <c r="A566">
        <v>2018</v>
      </c>
      <c r="B566" t="s">
        <v>835</v>
      </c>
    </row>
    <row r="567" spans="1:3">
      <c r="A567">
        <v>2018</v>
      </c>
      <c r="B567" t="s">
        <v>1882</v>
      </c>
    </row>
    <row r="568" spans="1:3">
      <c r="A568">
        <v>2018</v>
      </c>
      <c r="B568" t="s">
        <v>836</v>
      </c>
      <c r="C568">
        <v>93</v>
      </c>
    </row>
    <row r="569" spans="1:3">
      <c r="A569">
        <v>2018</v>
      </c>
      <c r="B569" t="s">
        <v>837</v>
      </c>
    </row>
    <row r="570" spans="1:3">
      <c r="A570">
        <v>2018</v>
      </c>
      <c r="B570" t="s">
        <v>838</v>
      </c>
      <c r="C570">
        <v>821</v>
      </c>
    </row>
    <row r="571" spans="1:3">
      <c r="A571">
        <v>2018</v>
      </c>
      <c r="B571" t="s">
        <v>839</v>
      </c>
    </row>
    <row r="572" spans="1:3">
      <c r="A572">
        <v>2018</v>
      </c>
      <c r="B572" t="s">
        <v>840</v>
      </c>
      <c r="C572">
        <v>449</v>
      </c>
    </row>
    <row r="573" spans="1:3">
      <c r="A573">
        <v>2018</v>
      </c>
      <c r="B573" t="s">
        <v>1881</v>
      </c>
    </row>
    <row r="574" spans="1:3">
      <c r="A574">
        <v>2018</v>
      </c>
      <c r="B574" t="s">
        <v>841</v>
      </c>
    </row>
    <row r="575" spans="1:3">
      <c r="A575">
        <v>2018</v>
      </c>
      <c r="B575" t="s">
        <v>842</v>
      </c>
      <c r="C575">
        <v>208</v>
      </c>
    </row>
    <row r="576" spans="1:3">
      <c r="A576">
        <v>2018</v>
      </c>
      <c r="B576" t="s">
        <v>843</v>
      </c>
      <c r="C576">
        <v>309</v>
      </c>
    </row>
    <row r="577" spans="1:3">
      <c r="A577">
        <v>2018</v>
      </c>
      <c r="B577" t="s">
        <v>844</v>
      </c>
      <c r="C577">
        <v>149</v>
      </c>
    </row>
    <row r="578" spans="1:3">
      <c r="A578">
        <v>2018</v>
      </c>
      <c r="B578" t="s">
        <v>845</v>
      </c>
    </row>
    <row r="579" spans="1:3">
      <c r="A579">
        <v>2018</v>
      </c>
      <c r="B579" t="s">
        <v>1880</v>
      </c>
    </row>
    <row r="580" spans="1:3">
      <c r="A580">
        <v>2018</v>
      </c>
      <c r="B580" t="s">
        <v>1970</v>
      </c>
    </row>
    <row r="581" spans="1:3">
      <c r="A581">
        <v>2018</v>
      </c>
      <c r="B581" t="s">
        <v>1807</v>
      </c>
    </row>
    <row r="582" spans="1:3">
      <c r="A582">
        <v>2018</v>
      </c>
      <c r="B582" t="s">
        <v>846</v>
      </c>
      <c r="C582">
        <v>395</v>
      </c>
    </row>
    <row r="583" spans="1:3">
      <c r="A583">
        <v>2018</v>
      </c>
      <c r="B583" t="s">
        <v>1879</v>
      </c>
    </row>
    <row r="584" spans="1:3">
      <c r="A584">
        <v>2018</v>
      </c>
      <c r="B584" t="s">
        <v>847</v>
      </c>
      <c r="C584">
        <v>421</v>
      </c>
    </row>
    <row r="585" spans="1:3">
      <c r="A585">
        <v>2018</v>
      </c>
      <c r="B585" t="s">
        <v>848</v>
      </c>
      <c r="C585">
        <v>104</v>
      </c>
    </row>
    <row r="586" spans="1:3">
      <c r="A586">
        <v>2018</v>
      </c>
      <c r="B586" t="s">
        <v>849</v>
      </c>
      <c r="C586">
        <v>392</v>
      </c>
    </row>
    <row r="587" spans="1:3">
      <c r="A587">
        <v>2018</v>
      </c>
      <c r="B587" t="s">
        <v>850</v>
      </c>
    </row>
    <row r="588" spans="1:3">
      <c r="A588">
        <v>2018</v>
      </c>
      <c r="B588" t="s">
        <v>851</v>
      </c>
    </row>
    <row r="589" spans="1:3">
      <c r="A589">
        <v>2018</v>
      </c>
      <c r="B589" t="s">
        <v>852</v>
      </c>
      <c r="C589">
        <v>630</v>
      </c>
    </row>
    <row r="590" spans="1:3">
      <c r="A590">
        <v>2018</v>
      </c>
      <c r="B590" t="s">
        <v>1151</v>
      </c>
      <c r="C590">
        <v>187</v>
      </c>
    </row>
    <row r="591" spans="1:3">
      <c r="A591">
        <v>2018</v>
      </c>
      <c r="B591" t="s">
        <v>853</v>
      </c>
      <c r="C591">
        <v>359</v>
      </c>
    </row>
    <row r="592" spans="1:3">
      <c r="A592">
        <v>2018</v>
      </c>
      <c r="B592" t="s">
        <v>1878</v>
      </c>
    </row>
    <row r="593" spans="1:3">
      <c r="A593">
        <v>2018</v>
      </c>
      <c r="B593" t="s">
        <v>854</v>
      </c>
      <c r="C593">
        <v>138</v>
      </c>
    </row>
    <row r="594" spans="1:3">
      <c r="A594">
        <v>2018</v>
      </c>
      <c r="B594" t="s">
        <v>855</v>
      </c>
      <c r="C594">
        <v>1177</v>
      </c>
    </row>
    <row r="595" spans="1:3">
      <c r="A595">
        <v>2018</v>
      </c>
      <c r="B595" t="s">
        <v>856</v>
      </c>
    </row>
    <row r="596" spans="1:3">
      <c r="A596">
        <v>2018</v>
      </c>
      <c r="B596" t="s">
        <v>857</v>
      </c>
    </row>
    <row r="597" spans="1:3">
      <c r="A597">
        <v>2018</v>
      </c>
      <c r="B597" t="s">
        <v>1806</v>
      </c>
    </row>
    <row r="598" spans="1:3">
      <c r="A598">
        <v>2018</v>
      </c>
      <c r="B598" t="s">
        <v>1877</v>
      </c>
    </row>
    <row r="599" spans="1:3">
      <c r="A599">
        <v>2018</v>
      </c>
      <c r="B599" t="s">
        <v>858</v>
      </c>
      <c r="C599">
        <v>874</v>
      </c>
    </row>
    <row r="600" spans="1:3">
      <c r="A600">
        <v>2018</v>
      </c>
      <c r="B600" t="s">
        <v>859</v>
      </c>
      <c r="C600">
        <v>118</v>
      </c>
    </row>
    <row r="601" spans="1:3">
      <c r="A601">
        <v>2018</v>
      </c>
      <c r="B601" t="s">
        <v>1876</v>
      </c>
    </row>
    <row r="602" spans="1:3">
      <c r="A602">
        <v>2018</v>
      </c>
      <c r="B602" t="s">
        <v>860</v>
      </c>
      <c r="C602">
        <v>322</v>
      </c>
    </row>
    <row r="603" spans="1:3">
      <c r="A603">
        <v>2018</v>
      </c>
      <c r="B603" t="s">
        <v>861</v>
      </c>
      <c r="C603">
        <v>163</v>
      </c>
    </row>
    <row r="604" spans="1:3">
      <c r="A604">
        <v>2018</v>
      </c>
      <c r="B604" t="s">
        <v>862</v>
      </c>
      <c r="C604">
        <v>465</v>
      </c>
    </row>
    <row r="605" spans="1:3">
      <c r="A605">
        <v>2018</v>
      </c>
      <c r="B605" t="s">
        <v>863</v>
      </c>
    </row>
    <row r="606" spans="1:3">
      <c r="A606">
        <v>2018</v>
      </c>
      <c r="B606" t="s">
        <v>864</v>
      </c>
      <c r="C606">
        <v>237</v>
      </c>
    </row>
    <row r="607" spans="1:3">
      <c r="A607">
        <v>2018</v>
      </c>
      <c r="B607" t="s">
        <v>865</v>
      </c>
      <c r="C607">
        <v>1069</v>
      </c>
    </row>
    <row r="608" spans="1:3">
      <c r="A608">
        <v>2018</v>
      </c>
      <c r="B608" t="s">
        <v>866</v>
      </c>
      <c r="C608">
        <v>483</v>
      </c>
    </row>
    <row r="609" spans="1:3">
      <c r="A609">
        <v>2018</v>
      </c>
      <c r="B609" t="s">
        <v>867</v>
      </c>
      <c r="C609">
        <v>376</v>
      </c>
    </row>
    <row r="610" spans="1:3">
      <c r="A610">
        <v>2018</v>
      </c>
      <c r="B610" t="s">
        <v>868</v>
      </c>
      <c r="C610">
        <v>460</v>
      </c>
    </row>
    <row r="611" spans="1:3">
      <c r="A611">
        <v>2018</v>
      </c>
      <c r="B611" t="s">
        <v>869</v>
      </c>
      <c r="C611">
        <v>417</v>
      </c>
    </row>
    <row r="612" spans="1:3">
      <c r="A612">
        <v>2018</v>
      </c>
      <c r="B612" t="s">
        <v>870</v>
      </c>
    </row>
    <row r="613" spans="1:3">
      <c r="A613">
        <v>2018</v>
      </c>
      <c r="B613" t="s">
        <v>871</v>
      </c>
      <c r="C613">
        <v>333</v>
      </c>
    </row>
    <row r="614" spans="1:3">
      <c r="A614">
        <v>2018</v>
      </c>
      <c r="B614" t="s">
        <v>1875</v>
      </c>
    </row>
    <row r="615" spans="1:3">
      <c r="A615">
        <v>2018</v>
      </c>
      <c r="B615" t="s">
        <v>872</v>
      </c>
      <c r="C615">
        <v>77</v>
      </c>
    </row>
    <row r="616" spans="1:3">
      <c r="A616">
        <v>2018</v>
      </c>
      <c r="B616" t="s">
        <v>873</v>
      </c>
      <c r="C616">
        <v>138</v>
      </c>
    </row>
    <row r="617" spans="1:3">
      <c r="A617">
        <v>2018</v>
      </c>
      <c r="B617" t="s">
        <v>874</v>
      </c>
      <c r="C617">
        <v>90</v>
      </c>
    </row>
    <row r="618" spans="1:3">
      <c r="A618">
        <v>2018</v>
      </c>
      <c r="B618" t="s">
        <v>142</v>
      </c>
      <c r="C618">
        <v>1071</v>
      </c>
    </row>
    <row r="619" spans="1:3">
      <c r="A619">
        <v>2018</v>
      </c>
      <c r="B619" t="s">
        <v>875</v>
      </c>
      <c r="C619">
        <v>416</v>
      </c>
    </row>
    <row r="620" spans="1:3">
      <c r="A620">
        <v>2018</v>
      </c>
      <c r="B620" t="s">
        <v>876</v>
      </c>
      <c r="C620">
        <v>112</v>
      </c>
    </row>
    <row r="621" spans="1:3">
      <c r="A621">
        <v>2018</v>
      </c>
      <c r="B621" t="s">
        <v>1805</v>
      </c>
    </row>
    <row r="622" spans="1:3">
      <c r="A622">
        <v>2018</v>
      </c>
      <c r="B622" t="s">
        <v>877</v>
      </c>
    </row>
    <row r="623" spans="1:3">
      <c r="A623">
        <v>2018</v>
      </c>
      <c r="B623" t="s">
        <v>878</v>
      </c>
      <c r="C623">
        <v>173</v>
      </c>
    </row>
    <row r="624" spans="1:3">
      <c r="A624">
        <v>2018</v>
      </c>
      <c r="B624" t="s">
        <v>1874</v>
      </c>
    </row>
    <row r="625" spans="1:3">
      <c r="A625">
        <v>2018</v>
      </c>
      <c r="B625" t="s">
        <v>879</v>
      </c>
      <c r="C625">
        <v>226</v>
      </c>
    </row>
    <row r="626" spans="1:3">
      <c r="A626">
        <v>2018</v>
      </c>
      <c r="B626" t="s">
        <v>880</v>
      </c>
      <c r="C626">
        <v>248</v>
      </c>
    </row>
    <row r="627" spans="1:3">
      <c r="A627">
        <v>2018</v>
      </c>
      <c r="B627" t="s">
        <v>881</v>
      </c>
      <c r="C627">
        <v>223</v>
      </c>
    </row>
    <row r="628" spans="1:3">
      <c r="A628">
        <v>2018</v>
      </c>
      <c r="B628" t="s">
        <v>882</v>
      </c>
      <c r="C628">
        <v>440</v>
      </c>
    </row>
    <row r="629" spans="1:3">
      <c r="A629">
        <v>2018</v>
      </c>
      <c r="B629" t="s">
        <v>883</v>
      </c>
    </row>
    <row r="630" spans="1:3">
      <c r="A630">
        <v>2018</v>
      </c>
      <c r="B630" t="s">
        <v>884</v>
      </c>
      <c r="C630">
        <v>280</v>
      </c>
    </row>
    <row r="631" spans="1:3">
      <c r="A631">
        <v>2018</v>
      </c>
      <c r="B631" t="s">
        <v>885</v>
      </c>
      <c r="C631">
        <v>301</v>
      </c>
    </row>
    <row r="632" spans="1:3">
      <c r="A632">
        <v>2018</v>
      </c>
      <c r="B632" t="s">
        <v>886</v>
      </c>
    </row>
    <row r="633" spans="1:3">
      <c r="A633">
        <v>2018</v>
      </c>
      <c r="B633" t="s">
        <v>887</v>
      </c>
      <c r="C633">
        <v>832</v>
      </c>
    </row>
    <row r="634" spans="1:3">
      <c r="A634">
        <v>2018</v>
      </c>
      <c r="B634" t="s">
        <v>888</v>
      </c>
      <c r="C634">
        <v>535</v>
      </c>
    </row>
    <row r="635" spans="1:3">
      <c r="A635">
        <v>2018</v>
      </c>
      <c r="B635" t="s">
        <v>1873</v>
      </c>
    </row>
    <row r="636" spans="1:3">
      <c r="A636">
        <v>2018</v>
      </c>
      <c r="B636" t="s">
        <v>889</v>
      </c>
      <c r="C636">
        <v>148</v>
      </c>
    </row>
    <row r="637" spans="1:3">
      <c r="A637">
        <v>2018</v>
      </c>
      <c r="B637" t="s">
        <v>1872</v>
      </c>
    </row>
    <row r="638" spans="1:3">
      <c r="A638">
        <v>2018</v>
      </c>
      <c r="B638" t="s">
        <v>890</v>
      </c>
    </row>
    <row r="639" spans="1:3">
      <c r="A639">
        <v>2018</v>
      </c>
      <c r="B639" t="s">
        <v>891</v>
      </c>
      <c r="C639">
        <v>224</v>
      </c>
    </row>
    <row r="640" spans="1:3">
      <c r="A640">
        <v>2018</v>
      </c>
      <c r="B640" t="s">
        <v>892</v>
      </c>
    </row>
    <row r="641" spans="1:3">
      <c r="A641">
        <v>2018</v>
      </c>
      <c r="B641" t="s">
        <v>1871</v>
      </c>
    </row>
    <row r="642" spans="1:3">
      <c r="A642">
        <v>2018</v>
      </c>
      <c r="B642" t="s">
        <v>1804</v>
      </c>
    </row>
    <row r="643" spans="1:3">
      <c r="A643">
        <v>2018</v>
      </c>
      <c r="B643" t="s">
        <v>893</v>
      </c>
      <c r="C643">
        <v>30</v>
      </c>
    </row>
    <row r="644" spans="1:3">
      <c r="A644">
        <v>2018</v>
      </c>
      <c r="B644" t="s">
        <v>1870</v>
      </c>
    </row>
    <row r="645" spans="1:3">
      <c r="A645">
        <v>2018</v>
      </c>
      <c r="B645" t="s">
        <v>894</v>
      </c>
      <c r="C645">
        <v>268</v>
      </c>
    </row>
    <row r="646" spans="1:3">
      <c r="A646">
        <v>2018</v>
      </c>
      <c r="B646" t="s">
        <v>895</v>
      </c>
    </row>
    <row r="647" spans="1:3">
      <c r="A647">
        <v>2018</v>
      </c>
      <c r="B647" t="s">
        <v>896</v>
      </c>
      <c r="C647">
        <v>144</v>
      </c>
    </row>
    <row r="648" spans="1:3">
      <c r="A648">
        <v>2018</v>
      </c>
      <c r="B648" t="s">
        <v>1803</v>
      </c>
    </row>
    <row r="649" spans="1:3">
      <c r="A649">
        <v>2018</v>
      </c>
      <c r="B649" t="s">
        <v>897</v>
      </c>
    </row>
    <row r="650" spans="1:3">
      <c r="A650">
        <v>2018</v>
      </c>
      <c r="B650" t="s">
        <v>898</v>
      </c>
      <c r="C650">
        <v>90</v>
      </c>
    </row>
    <row r="651" spans="1:3">
      <c r="A651">
        <v>2018</v>
      </c>
      <c r="B651" t="s">
        <v>899</v>
      </c>
      <c r="C651">
        <v>350</v>
      </c>
    </row>
    <row r="652" spans="1:3">
      <c r="A652">
        <v>2018</v>
      </c>
      <c r="B652" t="s">
        <v>900</v>
      </c>
    </row>
    <row r="653" spans="1:3">
      <c r="A653">
        <v>2018</v>
      </c>
      <c r="B653" t="s">
        <v>1869</v>
      </c>
    </row>
    <row r="654" spans="1:3">
      <c r="A654">
        <v>2018</v>
      </c>
      <c r="B654" t="s">
        <v>901</v>
      </c>
    </row>
    <row r="655" spans="1:3">
      <c r="A655">
        <v>2018</v>
      </c>
      <c r="B655" t="s">
        <v>902</v>
      </c>
      <c r="C655">
        <v>181</v>
      </c>
    </row>
    <row r="656" spans="1:3">
      <c r="A656">
        <v>2018</v>
      </c>
      <c r="B656" t="s">
        <v>903</v>
      </c>
      <c r="C656">
        <v>665</v>
      </c>
    </row>
    <row r="657" spans="1:3">
      <c r="A657">
        <v>2018</v>
      </c>
      <c r="B657" t="s">
        <v>904</v>
      </c>
      <c r="C657">
        <v>124</v>
      </c>
    </row>
    <row r="658" spans="1:3">
      <c r="A658">
        <v>2018</v>
      </c>
      <c r="B658" t="s">
        <v>905</v>
      </c>
      <c r="C658">
        <v>350</v>
      </c>
    </row>
    <row r="659" spans="1:3">
      <c r="A659">
        <v>2018</v>
      </c>
      <c r="B659" t="s">
        <v>906</v>
      </c>
      <c r="C659">
        <v>131</v>
      </c>
    </row>
    <row r="660" spans="1:3">
      <c r="A660">
        <v>2018</v>
      </c>
      <c r="B660" t="s">
        <v>907</v>
      </c>
      <c r="C660">
        <v>197</v>
      </c>
    </row>
    <row r="661" spans="1:3">
      <c r="A661">
        <v>2018</v>
      </c>
      <c r="B661" t="s">
        <v>908</v>
      </c>
    </row>
    <row r="662" spans="1:3">
      <c r="A662">
        <v>2018</v>
      </c>
      <c r="B662" t="s">
        <v>909</v>
      </c>
    </row>
    <row r="663" spans="1:3">
      <c r="A663">
        <v>2018</v>
      </c>
      <c r="B663" t="s">
        <v>1868</v>
      </c>
    </row>
    <row r="664" spans="1:3">
      <c r="A664">
        <v>2018</v>
      </c>
      <c r="B664" t="s">
        <v>910</v>
      </c>
      <c r="C664">
        <v>150</v>
      </c>
    </row>
    <row r="665" spans="1:3">
      <c r="A665">
        <v>2018</v>
      </c>
      <c r="B665" t="s">
        <v>911</v>
      </c>
    </row>
    <row r="666" spans="1:3">
      <c r="A666">
        <v>2018</v>
      </c>
      <c r="B666" t="s">
        <v>912</v>
      </c>
      <c r="C666">
        <v>140</v>
      </c>
    </row>
    <row r="667" spans="1:3">
      <c r="A667">
        <v>2018</v>
      </c>
      <c r="B667" t="s">
        <v>1802</v>
      </c>
    </row>
    <row r="668" spans="1:3">
      <c r="A668">
        <v>2018</v>
      </c>
      <c r="B668" t="s">
        <v>913</v>
      </c>
      <c r="C668">
        <v>551</v>
      </c>
    </row>
    <row r="669" spans="1:3">
      <c r="A669">
        <v>2018</v>
      </c>
      <c r="B669" t="s">
        <v>914</v>
      </c>
      <c r="C669">
        <v>88</v>
      </c>
    </row>
    <row r="670" spans="1:3">
      <c r="A670">
        <v>2018</v>
      </c>
      <c r="B670" t="s">
        <v>915</v>
      </c>
    </row>
    <row r="671" spans="1:3">
      <c r="A671">
        <v>2018</v>
      </c>
      <c r="B671" t="s">
        <v>916</v>
      </c>
      <c r="C671">
        <v>325</v>
      </c>
    </row>
    <row r="672" spans="1:3">
      <c r="A672">
        <v>2018</v>
      </c>
      <c r="B672" t="s">
        <v>917</v>
      </c>
    </row>
    <row r="673" spans="1:3">
      <c r="A673">
        <v>2018</v>
      </c>
      <c r="B673" t="s">
        <v>918</v>
      </c>
    </row>
    <row r="674" spans="1:3">
      <c r="A674">
        <v>2018</v>
      </c>
      <c r="B674" t="s">
        <v>919</v>
      </c>
      <c r="C674">
        <v>271</v>
      </c>
    </row>
    <row r="675" spans="1:3">
      <c r="A675">
        <v>2018</v>
      </c>
      <c r="B675" t="s">
        <v>1867</v>
      </c>
    </row>
    <row r="676" spans="1:3">
      <c r="A676">
        <v>2018</v>
      </c>
      <c r="B676" t="s">
        <v>1866</v>
      </c>
    </row>
    <row r="677" spans="1:3">
      <c r="A677">
        <v>2018</v>
      </c>
      <c r="B677" t="s">
        <v>920</v>
      </c>
    </row>
    <row r="678" spans="1:3">
      <c r="A678">
        <v>2018</v>
      </c>
      <c r="B678" t="s">
        <v>921</v>
      </c>
    </row>
    <row r="679" spans="1:3">
      <c r="A679">
        <v>2018</v>
      </c>
      <c r="B679" t="s">
        <v>1865</v>
      </c>
    </row>
    <row r="680" spans="1:3">
      <c r="A680">
        <v>2018</v>
      </c>
      <c r="B680" t="s">
        <v>922</v>
      </c>
      <c r="C680">
        <v>556</v>
      </c>
    </row>
    <row r="681" spans="1:3">
      <c r="A681">
        <v>2018</v>
      </c>
      <c r="B681" t="s">
        <v>923</v>
      </c>
      <c r="C681">
        <v>68</v>
      </c>
    </row>
    <row r="682" spans="1:3">
      <c r="A682">
        <v>2018</v>
      </c>
      <c r="B682" t="s">
        <v>924</v>
      </c>
      <c r="C682">
        <v>630</v>
      </c>
    </row>
    <row r="683" spans="1:3">
      <c r="A683">
        <v>2018</v>
      </c>
      <c r="B683" t="s">
        <v>1864</v>
      </c>
    </row>
    <row r="684" spans="1:3">
      <c r="A684">
        <v>2018</v>
      </c>
      <c r="B684" t="s">
        <v>925</v>
      </c>
      <c r="C684">
        <v>614</v>
      </c>
    </row>
    <row r="685" spans="1:3">
      <c r="A685">
        <v>2018</v>
      </c>
      <c r="B685" t="s">
        <v>926</v>
      </c>
      <c r="C685">
        <v>452</v>
      </c>
    </row>
    <row r="686" spans="1:3">
      <c r="A686">
        <v>2018</v>
      </c>
      <c r="B686" t="s">
        <v>927</v>
      </c>
      <c r="C686">
        <v>191</v>
      </c>
    </row>
    <row r="687" spans="1:3">
      <c r="A687">
        <v>2018</v>
      </c>
      <c r="B687" t="s">
        <v>928</v>
      </c>
      <c r="C687">
        <v>363</v>
      </c>
    </row>
    <row r="688" spans="1:3">
      <c r="A688">
        <v>2018</v>
      </c>
      <c r="B688" t="s">
        <v>929</v>
      </c>
    </row>
    <row r="689" spans="1:3">
      <c r="A689">
        <v>2018</v>
      </c>
      <c r="B689" t="s">
        <v>930</v>
      </c>
    </row>
    <row r="690" spans="1:3">
      <c r="A690">
        <v>2018</v>
      </c>
      <c r="B690" t="s">
        <v>931</v>
      </c>
      <c r="C690">
        <v>335</v>
      </c>
    </row>
    <row r="691" spans="1:3">
      <c r="A691">
        <v>2018</v>
      </c>
      <c r="B691" t="s">
        <v>932</v>
      </c>
      <c r="C691">
        <v>130</v>
      </c>
    </row>
    <row r="692" spans="1:3">
      <c r="A692">
        <v>2018</v>
      </c>
      <c r="B692" t="s">
        <v>1801</v>
      </c>
    </row>
    <row r="693" spans="1:3">
      <c r="A693">
        <v>2018</v>
      </c>
      <c r="B693" t="s">
        <v>1863</v>
      </c>
    </row>
    <row r="694" spans="1:3">
      <c r="A694">
        <v>2018</v>
      </c>
      <c r="B694" t="s">
        <v>933</v>
      </c>
      <c r="C694">
        <v>179</v>
      </c>
    </row>
    <row r="695" spans="1:3">
      <c r="A695">
        <v>2018</v>
      </c>
      <c r="B695" t="s">
        <v>1862</v>
      </c>
    </row>
    <row r="696" spans="1:3">
      <c r="A696">
        <v>2018</v>
      </c>
      <c r="B696" t="s">
        <v>934</v>
      </c>
    </row>
    <row r="697" spans="1:3">
      <c r="A697">
        <v>2018</v>
      </c>
      <c r="B697" t="s">
        <v>935</v>
      </c>
      <c r="C697">
        <v>206</v>
      </c>
    </row>
    <row r="698" spans="1:3">
      <c r="A698">
        <v>2018</v>
      </c>
      <c r="B698" t="s">
        <v>936</v>
      </c>
      <c r="C698">
        <v>473</v>
      </c>
    </row>
    <row r="699" spans="1:3">
      <c r="A699">
        <v>2018</v>
      </c>
      <c r="B699" t="s">
        <v>937</v>
      </c>
    </row>
    <row r="700" spans="1:3">
      <c r="A700">
        <v>2018</v>
      </c>
      <c r="B700" t="s">
        <v>1861</v>
      </c>
    </row>
    <row r="701" spans="1:3">
      <c r="A701">
        <v>2018</v>
      </c>
      <c r="B701" t="s">
        <v>938</v>
      </c>
      <c r="C701">
        <v>296</v>
      </c>
    </row>
    <row r="702" spans="1:3">
      <c r="A702">
        <v>2018</v>
      </c>
      <c r="B702" t="s">
        <v>939</v>
      </c>
      <c r="C702">
        <v>277</v>
      </c>
    </row>
    <row r="703" spans="1:3">
      <c r="A703">
        <v>2018</v>
      </c>
      <c r="B703" t="s">
        <v>940</v>
      </c>
    </row>
    <row r="704" spans="1:3">
      <c r="A704">
        <v>2018</v>
      </c>
      <c r="B704" t="s">
        <v>941</v>
      </c>
      <c r="C704">
        <v>511</v>
      </c>
    </row>
    <row r="705" spans="1:3">
      <c r="A705">
        <v>2018</v>
      </c>
      <c r="B705" t="s">
        <v>942</v>
      </c>
      <c r="C705">
        <v>103</v>
      </c>
    </row>
    <row r="706" spans="1:3">
      <c r="A706">
        <v>2018</v>
      </c>
      <c r="B706" t="s">
        <v>943</v>
      </c>
      <c r="C706">
        <v>102</v>
      </c>
    </row>
    <row r="707" spans="1:3">
      <c r="A707">
        <v>2018</v>
      </c>
      <c r="B707" t="s">
        <v>944</v>
      </c>
      <c r="C707">
        <v>155</v>
      </c>
    </row>
    <row r="708" spans="1:3">
      <c r="A708">
        <v>2018</v>
      </c>
      <c r="B708" t="s">
        <v>1860</v>
      </c>
    </row>
    <row r="709" spans="1:3">
      <c r="A709">
        <v>2018</v>
      </c>
      <c r="B709" t="s">
        <v>945</v>
      </c>
    </row>
    <row r="710" spans="1:3">
      <c r="A710">
        <v>2018</v>
      </c>
      <c r="B710" t="s">
        <v>946</v>
      </c>
    </row>
    <row r="711" spans="1:3">
      <c r="A711">
        <v>2018</v>
      </c>
      <c r="B711" t="s">
        <v>947</v>
      </c>
      <c r="C711">
        <v>559</v>
      </c>
    </row>
    <row r="712" spans="1:3">
      <c r="A712">
        <v>2018</v>
      </c>
      <c r="B712" t="s">
        <v>948</v>
      </c>
      <c r="C712">
        <v>302</v>
      </c>
    </row>
    <row r="713" spans="1:3">
      <c r="A713">
        <v>2018</v>
      </c>
      <c r="B713" t="s">
        <v>949</v>
      </c>
      <c r="C713">
        <v>79</v>
      </c>
    </row>
    <row r="714" spans="1:3">
      <c r="A714">
        <v>2018</v>
      </c>
      <c r="B714" t="s">
        <v>950</v>
      </c>
      <c r="C714">
        <v>162</v>
      </c>
    </row>
    <row r="715" spans="1:3">
      <c r="A715">
        <v>2018</v>
      </c>
      <c r="B715" t="s">
        <v>951</v>
      </c>
    </row>
    <row r="716" spans="1:3">
      <c r="A716">
        <v>2018</v>
      </c>
      <c r="B716" t="s">
        <v>952</v>
      </c>
      <c r="C716">
        <v>307</v>
      </c>
    </row>
    <row r="717" spans="1:3">
      <c r="A717">
        <v>2018</v>
      </c>
      <c r="B717" t="s">
        <v>953</v>
      </c>
      <c r="C717">
        <v>265</v>
      </c>
    </row>
    <row r="718" spans="1:3">
      <c r="A718">
        <v>2018</v>
      </c>
      <c r="B718" t="s">
        <v>954</v>
      </c>
    </row>
    <row r="719" spans="1:3">
      <c r="A719">
        <v>2018</v>
      </c>
      <c r="B719" t="s">
        <v>955</v>
      </c>
      <c r="C719">
        <v>381</v>
      </c>
    </row>
    <row r="720" spans="1:3">
      <c r="A720">
        <v>2018</v>
      </c>
      <c r="B720" t="s">
        <v>1859</v>
      </c>
    </row>
    <row r="721" spans="1:3">
      <c r="A721">
        <v>2018</v>
      </c>
      <c r="B721" t="s">
        <v>956</v>
      </c>
    </row>
    <row r="722" spans="1:3">
      <c r="A722">
        <v>2018</v>
      </c>
      <c r="B722" t="s">
        <v>1858</v>
      </c>
    </row>
    <row r="723" spans="1:3">
      <c r="A723">
        <v>2018</v>
      </c>
      <c r="B723" t="s">
        <v>957</v>
      </c>
    </row>
    <row r="724" spans="1:3">
      <c r="A724">
        <v>2018</v>
      </c>
      <c r="B724" t="s">
        <v>958</v>
      </c>
      <c r="C724">
        <v>383</v>
      </c>
    </row>
    <row r="725" spans="1:3">
      <c r="A725">
        <v>2018</v>
      </c>
      <c r="B725" t="s">
        <v>959</v>
      </c>
      <c r="C725">
        <v>55</v>
      </c>
    </row>
    <row r="726" spans="1:3">
      <c r="A726">
        <v>2018</v>
      </c>
      <c r="B726" t="s">
        <v>960</v>
      </c>
      <c r="C726">
        <v>227</v>
      </c>
    </row>
    <row r="727" spans="1:3">
      <c r="A727">
        <v>2018</v>
      </c>
      <c r="B727" t="s">
        <v>1857</v>
      </c>
    </row>
    <row r="728" spans="1:3">
      <c r="A728">
        <v>2018</v>
      </c>
      <c r="B728" t="s">
        <v>961</v>
      </c>
      <c r="C728">
        <v>257</v>
      </c>
    </row>
    <row r="729" spans="1:3">
      <c r="A729">
        <v>2018</v>
      </c>
      <c r="B729" t="s">
        <v>1856</v>
      </c>
    </row>
    <row r="730" spans="1:3">
      <c r="A730">
        <v>2018</v>
      </c>
      <c r="B730" t="s">
        <v>962</v>
      </c>
      <c r="C730">
        <v>330</v>
      </c>
    </row>
    <row r="731" spans="1:3">
      <c r="A731">
        <v>2018</v>
      </c>
      <c r="B731" t="s">
        <v>963</v>
      </c>
      <c r="C731">
        <v>232</v>
      </c>
    </row>
    <row r="732" spans="1:3">
      <c r="A732">
        <v>2018</v>
      </c>
      <c r="B732" t="s">
        <v>964</v>
      </c>
      <c r="C732">
        <v>209</v>
      </c>
    </row>
    <row r="733" spans="1:3">
      <c r="A733">
        <v>2018</v>
      </c>
      <c r="B733" t="s">
        <v>1800</v>
      </c>
    </row>
    <row r="734" spans="1:3">
      <c r="A734">
        <v>2018</v>
      </c>
      <c r="B734" t="s">
        <v>1855</v>
      </c>
    </row>
    <row r="735" spans="1:3">
      <c r="A735">
        <v>2018</v>
      </c>
      <c r="B735" t="s">
        <v>965</v>
      </c>
      <c r="C735">
        <v>203</v>
      </c>
    </row>
    <row r="736" spans="1:3">
      <c r="A736">
        <v>2018</v>
      </c>
      <c r="B736" t="s">
        <v>966</v>
      </c>
      <c r="C736">
        <v>691</v>
      </c>
    </row>
  </sheetData>
  <dataConsolid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Calculation</vt:lpstr>
      <vt:lpstr>Calculation_mapping</vt:lpstr>
      <vt:lpstr>Source_GM_code_CBS</vt:lpstr>
      <vt:lpstr>Overzicht</vt:lpstr>
      <vt:lpstr>Verdeelsleutels_absoluut</vt:lpstr>
      <vt:lpstr>ETLocal datasets</vt:lpstr>
      <vt:lpstr>Verdeelsleutels_percentage</vt:lpstr>
      <vt:lpstr>max_demand</vt:lpstr>
      <vt:lpstr>demand</vt:lpstr>
      <vt:lpstr>data</vt:lpstr>
      <vt:lpstr>CBS_gemeenten_2019_2018</vt:lpstr>
      <vt:lpstr>CBS_bevolking_2018</vt:lpstr>
      <vt:lpstr>CBS_landbouw_2018</vt:lpstr>
      <vt:lpstr>CBS_bodemgebruik_2015</vt:lpstr>
      <vt:lpstr>CBS_wegen_2019</vt:lpstr>
      <vt:lpstr>Gemeenten_alfabetisch_2019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Marlieke Verweij</dc:creator>
  <cp:lastModifiedBy>Max Kerpel</cp:lastModifiedBy>
  <dcterms:created xsi:type="dcterms:W3CDTF">2019-08-22T12:52:51Z</dcterms:created>
  <dcterms:modified xsi:type="dcterms:W3CDTF">2025-11-06T09:25:34Z</dcterms:modified>
</cp:coreProperties>
</file>